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C:\Users\0819-09\Desktop\ЛРМ 2021\Сметы к 1 списку\Таганка\"/>
    </mc:Choice>
  </mc:AlternateContent>
  <xr:revisionPtr revIDLastSave="0" documentId="13_ncr:1_{8F19B92D-2F98-44B4-BB6E-3F8A7DB76F32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Смета СН-2012 по гл. 1-5" sheetId="5" r:id="rId1"/>
    <sheet name="Дефектная ведомость" sheetId="6" r:id="rId2"/>
    <sheet name="Source" sheetId="1" r:id="rId3"/>
    <sheet name="SourceObSm" sheetId="2" r:id="rId4"/>
    <sheet name="SmtRes" sheetId="3" r:id="rId5"/>
    <sheet name="EtalonRes" sheetId="4" r:id="rId6"/>
  </sheets>
  <definedNames>
    <definedName name="_xlnm.Print_Titles" localSheetId="1">'Дефектная ведомость'!$18:$18</definedName>
    <definedName name="_xlnm.Print_Titles" localSheetId="0">'Смета СН-2012 по гл. 1-5'!$30:$30</definedName>
    <definedName name="_xlnm.Print_Area" localSheetId="1">'Дефектная ведомость'!$A$1:$E$468</definedName>
    <definedName name="_xlnm.Print_Area" localSheetId="0">'Смета СН-2012 по гл. 1-5'!$A$1:$K$283</definedName>
  </definedNames>
  <calcPr calcId="191029" refMode="R1C1"/>
</workbook>
</file>

<file path=xl/calcChain.xml><?xml version="1.0" encoding="utf-8"?>
<calcChain xmlns="http://schemas.openxmlformats.org/spreadsheetml/2006/main">
  <c r="C463" i="6" l="1"/>
  <c r="B463" i="6"/>
  <c r="A462" i="6"/>
  <c r="A461" i="6"/>
  <c r="C460" i="6"/>
  <c r="B460" i="6"/>
  <c r="D459" i="6"/>
  <c r="C459" i="6"/>
  <c r="B459" i="6"/>
  <c r="C458" i="6"/>
  <c r="B458" i="6"/>
  <c r="D457" i="6"/>
  <c r="C457" i="6"/>
  <c r="B457" i="6"/>
  <c r="D456" i="6"/>
  <c r="C456" i="6"/>
  <c r="B456" i="6"/>
  <c r="A455" i="6"/>
  <c r="C454" i="6"/>
  <c r="B454" i="6"/>
  <c r="C453" i="6"/>
  <c r="B453" i="6"/>
  <c r="A452" i="6"/>
  <c r="C451" i="6"/>
  <c r="B451" i="6"/>
  <c r="C450" i="6"/>
  <c r="B450" i="6"/>
  <c r="C449" i="6"/>
  <c r="B449" i="6"/>
  <c r="A448" i="6"/>
  <c r="A447" i="6"/>
  <c r="AE446" i="6"/>
  <c r="A446" i="6"/>
  <c r="C445" i="6"/>
  <c r="B445" i="6"/>
  <c r="C444" i="6"/>
  <c r="B444" i="6"/>
  <c r="A443" i="6"/>
  <c r="D442" i="6"/>
  <c r="C442" i="6"/>
  <c r="B442" i="6"/>
  <c r="D441" i="6"/>
  <c r="C441" i="6"/>
  <c r="B441" i="6"/>
  <c r="D440" i="6"/>
  <c r="C440" i="6"/>
  <c r="B440" i="6"/>
  <c r="A439" i="6"/>
  <c r="C438" i="6"/>
  <c r="B438" i="6"/>
  <c r="C437" i="6"/>
  <c r="B437" i="6"/>
  <c r="A436" i="6"/>
  <c r="C435" i="6"/>
  <c r="B435" i="6"/>
  <c r="C434" i="6"/>
  <c r="B434" i="6"/>
  <c r="C433" i="6"/>
  <c r="B433" i="6"/>
  <c r="C432" i="6"/>
  <c r="B432" i="6"/>
  <c r="C431" i="6"/>
  <c r="B431" i="6"/>
  <c r="C430" i="6"/>
  <c r="B430" i="6"/>
  <c r="D429" i="6"/>
  <c r="C429" i="6"/>
  <c r="B429" i="6"/>
  <c r="D428" i="6"/>
  <c r="C428" i="6"/>
  <c r="B428" i="6"/>
  <c r="D427" i="6"/>
  <c r="C427" i="6"/>
  <c r="B427" i="6"/>
  <c r="D426" i="6"/>
  <c r="C426" i="6"/>
  <c r="B426" i="6"/>
  <c r="D425" i="6"/>
  <c r="C425" i="6"/>
  <c r="B425" i="6"/>
  <c r="C424" i="6"/>
  <c r="B424" i="6"/>
  <c r="A423" i="6"/>
  <c r="C422" i="6"/>
  <c r="B422" i="6"/>
  <c r="C421" i="6"/>
  <c r="B421" i="6"/>
  <c r="C420" i="6"/>
  <c r="B420" i="6"/>
  <c r="C419" i="6"/>
  <c r="B419" i="6"/>
  <c r="C418" i="6"/>
  <c r="B418" i="6"/>
  <c r="D417" i="6"/>
  <c r="C417" i="6"/>
  <c r="B417" i="6"/>
  <c r="D416" i="6"/>
  <c r="C416" i="6"/>
  <c r="B416" i="6"/>
  <c r="D415" i="6"/>
  <c r="C415" i="6"/>
  <c r="B415" i="6"/>
  <c r="D414" i="6"/>
  <c r="C414" i="6"/>
  <c r="B414" i="6"/>
  <c r="C413" i="6"/>
  <c r="B413" i="6"/>
  <c r="C412" i="6"/>
  <c r="B412" i="6"/>
  <c r="A411" i="6"/>
  <c r="C410" i="6"/>
  <c r="B410" i="6"/>
  <c r="C409" i="6"/>
  <c r="B409" i="6"/>
  <c r="C408" i="6"/>
  <c r="B408" i="6"/>
  <c r="D407" i="6"/>
  <c r="C407" i="6"/>
  <c r="B407" i="6"/>
  <c r="D406" i="6"/>
  <c r="C406" i="6"/>
  <c r="B406" i="6"/>
  <c r="D405" i="6"/>
  <c r="C405" i="6"/>
  <c r="B405" i="6"/>
  <c r="D404" i="6"/>
  <c r="C404" i="6"/>
  <c r="B404" i="6"/>
  <c r="D403" i="6"/>
  <c r="C403" i="6"/>
  <c r="B403" i="6"/>
  <c r="C402" i="6"/>
  <c r="B402" i="6"/>
  <c r="A401" i="6"/>
  <c r="D400" i="6"/>
  <c r="C400" i="6"/>
  <c r="B400" i="6"/>
  <c r="C399" i="6"/>
  <c r="B399" i="6"/>
  <c r="C398" i="6"/>
  <c r="B398" i="6"/>
  <c r="A397" i="6"/>
  <c r="A396" i="6"/>
  <c r="AE395" i="6"/>
  <c r="A395" i="6"/>
  <c r="C394" i="6"/>
  <c r="B394" i="6"/>
  <c r="C393" i="6"/>
  <c r="B393" i="6"/>
  <c r="C392" i="6"/>
  <c r="B392" i="6"/>
  <c r="C391" i="6"/>
  <c r="B391" i="6"/>
  <c r="A390" i="6"/>
  <c r="C389" i="6"/>
  <c r="B389" i="6"/>
  <c r="D388" i="6"/>
  <c r="C388" i="6"/>
  <c r="B388" i="6"/>
  <c r="D387" i="6"/>
  <c r="C387" i="6"/>
  <c r="B387" i="6"/>
  <c r="D386" i="6"/>
  <c r="C386" i="6"/>
  <c r="B386" i="6"/>
  <c r="D385" i="6"/>
  <c r="C385" i="6"/>
  <c r="B385" i="6"/>
  <c r="A384" i="6"/>
  <c r="C383" i="6"/>
  <c r="B383" i="6"/>
  <c r="C382" i="6"/>
  <c r="B382" i="6"/>
  <c r="C381" i="6"/>
  <c r="B381" i="6"/>
  <c r="C380" i="6"/>
  <c r="B380" i="6"/>
  <c r="C379" i="6"/>
  <c r="B379" i="6"/>
  <c r="D378" i="6"/>
  <c r="C378" i="6"/>
  <c r="B378" i="6"/>
  <c r="D377" i="6"/>
  <c r="C377" i="6"/>
  <c r="B377" i="6"/>
  <c r="D376" i="6"/>
  <c r="C376" i="6"/>
  <c r="B376" i="6"/>
  <c r="D375" i="6"/>
  <c r="C375" i="6"/>
  <c r="B375" i="6"/>
  <c r="D374" i="6"/>
  <c r="C374" i="6"/>
  <c r="B374" i="6"/>
  <c r="C373" i="6"/>
  <c r="B373" i="6"/>
  <c r="A372" i="6"/>
  <c r="C371" i="6"/>
  <c r="B371" i="6"/>
  <c r="C370" i="6"/>
  <c r="B370" i="6"/>
  <c r="C369" i="6"/>
  <c r="B369" i="6"/>
  <c r="D368" i="6"/>
  <c r="C368" i="6"/>
  <c r="B368" i="6"/>
  <c r="D367" i="6"/>
  <c r="C367" i="6"/>
  <c r="B367" i="6"/>
  <c r="D366" i="6"/>
  <c r="C366" i="6"/>
  <c r="B366" i="6"/>
  <c r="D365" i="6"/>
  <c r="C365" i="6"/>
  <c r="B365" i="6"/>
  <c r="D364" i="6"/>
  <c r="C364" i="6"/>
  <c r="B364" i="6"/>
  <c r="C363" i="6"/>
  <c r="B363" i="6"/>
  <c r="A362" i="6"/>
  <c r="A361" i="6"/>
  <c r="A360" i="6"/>
  <c r="C359" i="6"/>
  <c r="B359" i="6"/>
  <c r="C358" i="6"/>
  <c r="B358" i="6"/>
  <c r="C357" i="6"/>
  <c r="B357" i="6"/>
  <c r="A356" i="6"/>
  <c r="C355" i="6"/>
  <c r="B355" i="6"/>
  <c r="C354" i="6"/>
  <c r="B354" i="6"/>
  <c r="C353" i="6"/>
  <c r="B353" i="6"/>
  <c r="D352" i="6"/>
  <c r="C352" i="6"/>
  <c r="B352" i="6"/>
  <c r="D351" i="6"/>
  <c r="C351" i="6"/>
  <c r="B351" i="6"/>
  <c r="D350" i="6"/>
  <c r="C350" i="6"/>
  <c r="B350" i="6"/>
  <c r="D349" i="6"/>
  <c r="C349" i="6"/>
  <c r="B349" i="6"/>
  <c r="D348" i="6"/>
  <c r="C348" i="6"/>
  <c r="B348" i="6"/>
  <c r="C347" i="6"/>
  <c r="B347" i="6"/>
  <c r="A346" i="6"/>
  <c r="C345" i="6"/>
  <c r="B345" i="6"/>
  <c r="C344" i="6"/>
  <c r="B344" i="6"/>
  <c r="C343" i="6"/>
  <c r="B343" i="6"/>
  <c r="C342" i="6"/>
  <c r="B342" i="6"/>
  <c r="C341" i="6"/>
  <c r="B341" i="6"/>
  <c r="D340" i="6"/>
  <c r="C340" i="6"/>
  <c r="B340" i="6"/>
  <c r="D339" i="6"/>
  <c r="C339" i="6"/>
  <c r="B339" i="6"/>
  <c r="D338" i="6"/>
  <c r="C338" i="6"/>
  <c r="B338" i="6"/>
  <c r="D337" i="6"/>
  <c r="C337" i="6"/>
  <c r="B337" i="6"/>
  <c r="C336" i="6"/>
  <c r="B336" i="6"/>
  <c r="C335" i="6"/>
  <c r="B335" i="6"/>
  <c r="D334" i="6"/>
  <c r="C334" i="6"/>
  <c r="B334" i="6"/>
  <c r="D333" i="6"/>
  <c r="C333" i="6"/>
  <c r="B333" i="6"/>
  <c r="D332" i="6"/>
  <c r="C332" i="6"/>
  <c r="B332" i="6"/>
  <c r="D331" i="6"/>
  <c r="C331" i="6"/>
  <c r="B331" i="6"/>
  <c r="D330" i="6"/>
  <c r="C330" i="6"/>
  <c r="B330" i="6"/>
  <c r="C329" i="6"/>
  <c r="B329" i="6"/>
  <c r="C328" i="6"/>
  <c r="B328" i="6"/>
  <c r="A327" i="6"/>
  <c r="C326" i="6"/>
  <c r="B326" i="6"/>
  <c r="D325" i="6"/>
  <c r="C325" i="6"/>
  <c r="B325" i="6"/>
  <c r="D324" i="6"/>
  <c r="C324" i="6"/>
  <c r="B324" i="6"/>
  <c r="D323" i="6"/>
  <c r="C323" i="6"/>
  <c r="B323" i="6"/>
  <c r="D322" i="6"/>
  <c r="C322" i="6"/>
  <c r="B322" i="6"/>
  <c r="D321" i="6"/>
  <c r="C321" i="6"/>
  <c r="B321" i="6"/>
  <c r="C320" i="6"/>
  <c r="B320" i="6"/>
  <c r="A319" i="6"/>
  <c r="A318" i="6"/>
  <c r="AE317" i="6"/>
  <c r="A317" i="6"/>
  <c r="C316" i="6"/>
  <c r="B316" i="6"/>
  <c r="C315" i="6"/>
  <c r="B315" i="6"/>
  <c r="C314" i="6"/>
  <c r="B314" i="6"/>
  <c r="C313" i="6"/>
  <c r="B313" i="6"/>
  <c r="D312" i="6"/>
  <c r="C312" i="6"/>
  <c r="B312" i="6"/>
  <c r="D311" i="6"/>
  <c r="C311" i="6"/>
  <c r="B311" i="6"/>
  <c r="D310" i="6"/>
  <c r="C310" i="6"/>
  <c r="B310" i="6"/>
  <c r="D309" i="6"/>
  <c r="C309" i="6"/>
  <c r="B309" i="6"/>
  <c r="D308" i="6"/>
  <c r="C308" i="6"/>
  <c r="B308" i="6"/>
  <c r="C307" i="6"/>
  <c r="B307" i="6"/>
  <c r="C306" i="6"/>
  <c r="B306" i="6"/>
  <c r="A305" i="6"/>
  <c r="C304" i="6"/>
  <c r="B304" i="6"/>
  <c r="D303" i="6"/>
  <c r="C303" i="6"/>
  <c r="B303" i="6"/>
  <c r="D302" i="6"/>
  <c r="C302" i="6"/>
  <c r="B302" i="6"/>
  <c r="D301" i="6"/>
  <c r="C301" i="6"/>
  <c r="B301" i="6"/>
  <c r="D300" i="6"/>
  <c r="C300" i="6"/>
  <c r="B300" i="6"/>
  <c r="D299" i="6"/>
  <c r="C299" i="6"/>
  <c r="B299" i="6"/>
  <c r="C298" i="6"/>
  <c r="B298" i="6"/>
  <c r="A297" i="6"/>
  <c r="A296" i="6"/>
  <c r="AE295" i="6"/>
  <c r="A295" i="6"/>
  <c r="C294" i="6"/>
  <c r="B294" i="6"/>
  <c r="A293" i="6"/>
  <c r="C292" i="6"/>
  <c r="B292" i="6"/>
  <c r="C291" i="6"/>
  <c r="B291" i="6"/>
  <c r="C290" i="6"/>
  <c r="B290" i="6"/>
  <c r="A289" i="6"/>
  <c r="C288" i="6"/>
  <c r="B288" i="6"/>
  <c r="C287" i="6"/>
  <c r="B287" i="6"/>
  <c r="A286" i="6"/>
  <c r="C285" i="6"/>
  <c r="B285" i="6"/>
  <c r="C284" i="6"/>
  <c r="B284" i="6"/>
  <c r="C283" i="6"/>
  <c r="B283" i="6"/>
  <c r="C282" i="6"/>
  <c r="B282" i="6"/>
  <c r="C281" i="6"/>
  <c r="B281" i="6"/>
  <c r="D280" i="6"/>
  <c r="C280" i="6"/>
  <c r="B280" i="6"/>
  <c r="D279" i="6"/>
  <c r="C279" i="6"/>
  <c r="B279" i="6"/>
  <c r="D278" i="6"/>
  <c r="C278" i="6"/>
  <c r="B278" i="6"/>
  <c r="D277" i="6"/>
  <c r="C277" i="6"/>
  <c r="B277" i="6"/>
  <c r="C276" i="6"/>
  <c r="B276" i="6"/>
  <c r="C275" i="6"/>
  <c r="B275" i="6"/>
  <c r="A274" i="6"/>
  <c r="C273" i="6"/>
  <c r="B273" i="6"/>
  <c r="C272" i="6"/>
  <c r="B272" i="6"/>
  <c r="C271" i="6"/>
  <c r="B271" i="6"/>
  <c r="C270" i="6"/>
  <c r="B270" i="6"/>
  <c r="C269" i="6"/>
  <c r="B269" i="6"/>
  <c r="D268" i="6"/>
  <c r="C268" i="6"/>
  <c r="B268" i="6"/>
  <c r="D267" i="6"/>
  <c r="C267" i="6"/>
  <c r="B267" i="6"/>
  <c r="D266" i="6"/>
  <c r="C266" i="6"/>
  <c r="B266" i="6"/>
  <c r="D265" i="6"/>
  <c r="C265" i="6"/>
  <c r="B265" i="6"/>
  <c r="D264" i="6"/>
  <c r="C264" i="6"/>
  <c r="B264" i="6"/>
  <c r="C263" i="6"/>
  <c r="B263" i="6"/>
  <c r="A262" i="6"/>
  <c r="C261" i="6"/>
  <c r="B261" i="6"/>
  <c r="D260" i="6"/>
  <c r="C260" i="6"/>
  <c r="B260" i="6"/>
  <c r="D259" i="6"/>
  <c r="C259" i="6"/>
  <c r="B259" i="6"/>
  <c r="D258" i="6"/>
  <c r="C258" i="6"/>
  <c r="B258" i="6"/>
  <c r="D257" i="6"/>
  <c r="C257" i="6"/>
  <c r="B257" i="6"/>
  <c r="D256" i="6"/>
  <c r="C256" i="6"/>
  <c r="B256" i="6"/>
  <c r="C255" i="6"/>
  <c r="B255" i="6"/>
  <c r="AE254" i="6"/>
  <c r="A254" i="6"/>
  <c r="C253" i="6"/>
  <c r="B253" i="6"/>
  <c r="D252" i="6"/>
  <c r="C252" i="6"/>
  <c r="B252" i="6"/>
  <c r="D251" i="6"/>
  <c r="C251" i="6"/>
  <c r="B251" i="6"/>
  <c r="D250" i="6"/>
  <c r="C250" i="6"/>
  <c r="B250" i="6"/>
  <c r="D249" i="6"/>
  <c r="C249" i="6"/>
  <c r="B249" i="6"/>
  <c r="D248" i="6"/>
  <c r="C248" i="6"/>
  <c r="B248" i="6"/>
  <c r="D247" i="6"/>
  <c r="C247" i="6"/>
  <c r="B247" i="6"/>
  <c r="C246" i="6"/>
  <c r="B246" i="6"/>
  <c r="A245" i="6"/>
  <c r="A244" i="6"/>
  <c r="A243" i="6"/>
  <c r="C242" i="6"/>
  <c r="B242" i="6"/>
  <c r="A241" i="6"/>
  <c r="C240" i="6"/>
  <c r="B240" i="6"/>
  <c r="C239" i="6"/>
  <c r="B239" i="6"/>
  <c r="C238" i="6"/>
  <c r="B238" i="6"/>
  <c r="A237" i="6"/>
  <c r="C236" i="6"/>
  <c r="B236" i="6"/>
  <c r="C235" i="6"/>
  <c r="B235" i="6"/>
  <c r="C234" i="6"/>
  <c r="B234" i="6"/>
  <c r="C233" i="6"/>
  <c r="B233" i="6"/>
  <c r="C232" i="6"/>
  <c r="B232" i="6"/>
  <c r="D231" i="6"/>
  <c r="C231" i="6"/>
  <c r="B231" i="6"/>
  <c r="D230" i="6"/>
  <c r="C230" i="6"/>
  <c r="B230" i="6"/>
  <c r="D229" i="6"/>
  <c r="C229" i="6"/>
  <c r="B229" i="6"/>
  <c r="D228" i="6"/>
  <c r="C228" i="6"/>
  <c r="B228" i="6"/>
  <c r="D227" i="6"/>
  <c r="C227" i="6"/>
  <c r="B227" i="6"/>
  <c r="C226" i="6"/>
  <c r="B226" i="6"/>
  <c r="A225" i="6"/>
  <c r="C224" i="6"/>
  <c r="B224" i="6"/>
  <c r="D223" i="6"/>
  <c r="C223" i="6"/>
  <c r="B223" i="6"/>
  <c r="D222" i="6"/>
  <c r="C222" i="6"/>
  <c r="B222" i="6"/>
  <c r="D221" i="6"/>
  <c r="C221" i="6"/>
  <c r="B221" i="6"/>
  <c r="D220" i="6"/>
  <c r="C220" i="6"/>
  <c r="B220" i="6"/>
  <c r="D219" i="6"/>
  <c r="C219" i="6"/>
  <c r="B219" i="6"/>
  <c r="C218" i="6"/>
  <c r="B218" i="6"/>
  <c r="AE217" i="6"/>
  <c r="A217" i="6"/>
  <c r="C216" i="6"/>
  <c r="B216" i="6"/>
  <c r="D215" i="6"/>
  <c r="C215" i="6"/>
  <c r="B215" i="6"/>
  <c r="D214" i="6"/>
  <c r="C214" i="6"/>
  <c r="B214" i="6"/>
  <c r="D213" i="6"/>
  <c r="C213" i="6"/>
  <c r="B213" i="6"/>
  <c r="D212" i="6"/>
  <c r="C212" i="6"/>
  <c r="B212" i="6"/>
  <c r="D211" i="6"/>
  <c r="C211" i="6"/>
  <c r="B211" i="6"/>
  <c r="D210" i="6"/>
  <c r="C210" i="6"/>
  <c r="B210" i="6"/>
  <c r="C209" i="6"/>
  <c r="B209" i="6"/>
  <c r="A208" i="6"/>
  <c r="A207" i="6"/>
  <c r="A206" i="6"/>
  <c r="C205" i="6"/>
  <c r="B205" i="6"/>
  <c r="C204" i="6"/>
  <c r="B204" i="6"/>
  <c r="C203" i="6"/>
  <c r="B203" i="6"/>
  <c r="C202" i="6"/>
  <c r="B202" i="6"/>
  <c r="C201" i="6"/>
  <c r="B201" i="6"/>
  <c r="C200" i="6"/>
  <c r="B200" i="6"/>
  <c r="C199" i="6"/>
  <c r="B199" i="6"/>
  <c r="C198" i="6"/>
  <c r="B198" i="6"/>
  <c r="C197" i="6"/>
  <c r="B197" i="6"/>
  <c r="C196" i="6"/>
  <c r="B196" i="6"/>
  <c r="C195" i="6"/>
  <c r="B195" i="6"/>
  <c r="A194" i="6"/>
  <c r="C193" i="6"/>
  <c r="B193" i="6"/>
  <c r="D192" i="6"/>
  <c r="C192" i="6"/>
  <c r="B192" i="6"/>
  <c r="D191" i="6"/>
  <c r="C191" i="6"/>
  <c r="B191" i="6"/>
  <c r="D190" i="6"/>
  <c r="C190" i="6"/>
  <c r="B190" i="6"/>
  <c r="D189" i="6"/>
  <c r="C189" i="6"/>
  <c r="B189" i="6"/>
  <c r="D188" i="6"/>
  <c r="C188" i="6"/>
  <c r="B188" i="6"/>
  <c r="C187" i="6"/>
  <c r="B187" i="6"/>
  <c r="A186" i="6"/>
  <c r="A185" i="6"/>
  <c r="AE184" i="6"/>
  <c r="A184" i="6"/>
  <c r="C183" i="6"/>
  <c r="B183" i="6"/>
  <c r="D182" i="6"/>
  <c r="C182" i="6"/>
  <c r="B182" i="6"/>
  <c r="D181" i="6"/>
  <c r="C181" i="6"/>
  <c r="B181" i="6"/>
  <c r="D180" i="6"/>
  <c r="C180" i="6"/>
  <c r="B180" i="6"/>
  <c r="D179" i="6"/>
  <c r="C179" i="6"/>
  <c r="B179" i="6"/>
  <c r="D178" i="6"/>
  <c r="C178" i="6"/>
  <c r="B178" i="6"/>
  <c r="C177" i="6"/>
  <c r="B177" i="6"/>
  <c r="A176" i="6"/>
  <c r="C175" i="6"/>
  <c r="B175" i="6"/>
  <c r="C174" i="6"/>
  <c r="B174" i="6"/>
  <c r="D173" i="6"/>
  <c r="C173" i="6"/>
  <c r="B173" i="6"/>
  <c r="D172" i="6"/>
  <c r="C172" i="6"/>
  <c r="B172" i="6"/>
  <c r="D171" i="6"/>
  <c r="C171" i="6"/>
  <c r="B171" i="6"/>
  <c r="D170" i="6"/>
  <c r="C170" i="6"/>
  <c r="B170" i="6"/>
  <c r="D169" i="6"/>
  <c r="C169" i="6"/>
  <c r="B169" i="6"/>
  <c r="C168" i="6"/>
  <c r="B168" i="6"/>
  <c r="A167" i="6"/>
  <c r="A166" i="6"/>
  <c r="C165" i="6"/>
  <c r="B165" i="6"/>
  <c r="C164" i="6"/>
  <c r="B164" i="6"/>
  <c r="C163" i="6"/>
  <c r="B163" i="6"/>
  <c r="C162" i="6"/>
  <c r="B162" i="6"/>
  <c r="A161" i="6"/>
  <c r="D160" i="6"/>
  <c r="C160" i="6"/>
  <c r="B160" i="6"/>
  <c r="D159" i="6"/>
  <c r="C159" i="6"/>
  <c r="B159" i="6"/>
  <c r="D158" i="6"/>
  <c r="C158" i="6"/>
  <c r="B158" i="6"/>
  <c r="A157" i="6"/>
  <c r="C156" i="6"/>
  <c r="B156" i="6"/>
  <c r="C155" i="6"/>
  <c r="B155" i="6"/>
  <c r="C154" i="6"/>
  <c r="B154" i="6"/>
  <c r="C153" i="6"/>
  <c r="B153" i="6"/>
  <c r="C152" i="6"/>
  <c r="B152" i="6"/>
  <c r="D151" i="6"/>
  <c r="C151" i="6"/>
  <c r="B151" i="6"/>
  <c r="D150" i="6"/>
  <c r="C150" i="6"/>
  <c r="B150" i="6"/>
  <c r="D149" i="6"/>
  <c r="C149" i="6"/>
  <c r="B149" i="6"/>
  <c r="D148" i="6"/>
  <c r="C148" i="6"/>
  <c r="B148" i="6"/>
  <c r="D147" i="6"/>
  <c r="C147" i="6"/>
  <c r="B147" i="6"/>
  <c r="C146" i="6"/>
  <c r="B146" i="6"/>
  <c r="A145" i="6"/>
  <c r="C144" i="6"/>
  <c r="B144" i="6"/>
  <c r="C143" i="6"/>
  <c r="B143" i="6"/>
  <c r="C142" i="6"/>
  <c r="B142" i="6"/>
  <c r="D141" i="6"/>
  <c r="C141" i="6"/>
  <c r="B141" i="6"/>
  <c r="D140" i="6"/>
  <c r="C140" i="6"/>
  <c r="B140" i="6"/>
  <c r="D139" i="6"/>
  <c r="C139" i="6"/>
  <c r="B139" i="6"/>
  <c r="D138" i="6"/>
  <c r="C138" i="6"/>
  <c r="B138" i="6"/>
  <c r="D137" i="6"/>
  <c r="C137" i="6"/>
  <c r="B137" i="6"/>
  <c r="C136" i="6"/>
  <c r="B136" i="6"/>
  <c r="A135" i="6"/>
  <c r="AE134" i="6"/>
  <c r="A134" i="6"/>
  <c r="C133" i="6"/>
  <c r="B133" i="6"/>
  <c r="C132" i="6"/>
  <c r="B132" i="6"/>
  <c r="A131" i="6"/>
  <c r="C130" i="6"/>
  <c r="B130" i="6"/>
  <c r="C129" i="6"/>
  <c r="B129" i="6"/>
  <c r="D128" i="6"/>
  <c r="C128" i="6"/>
  <c r="B128" i="6"/>
  <c r="D127" i="6"/>
  <c r="C127" i="6"/>
  <c r="B127" i="6"/>
  <c r="D126" i="6"/>
  <c r="C126" i="6"/>
  <c r="B126" i="6"/>
  <c r="D125" i="6"/>
  <c r="C125" i="6"/>
  <c r="B125" i="6"/>
  <c r="D124" i="6"/>
  <c r="C124" i="6"/>
  <c r="B124" i="6"/>
  <c r="C123" i="6"/>
  <c r="B123" i="6"/>
  <c r="A122" i="6"/>
  <c r="C121" i="6"/>
  <c r="B121" i="6"/>
  <c r="C120" i="6"/>
  <c r="B120" i="6"/>
  <c r="D119" i="6"/>
  <c r="C119" i="6"/>
  <c r="B119" i="6"/>
  <c r="C118" i="6"/>
  <c r="B118" i="6"/>
  <c r="C117" i="6"/>
  <c r="B117" i="6"/>
  <c r="D116" i="6"/>
  <c r="C116" i="6"/>
  <c r="B116" i="6"/>
  <c r="C115" i="6"/>
  <c r="B115" i="6"/>
  <c r="C114" i="6"/>
  <c r="B114" i="6"/>
  <c r="C113" i="6"/>
  <c r="B113" i="6"/>
  <c r="AE112" i="6"/>
  <c r="A112" i="6"/>
  <c r="C111" i="6"/>
  <c r="B111" i="6"/>
  <c r="D110" i="6"/>
  <c r="C110" i="6"/>
  <c r="B110" i="6"/>
  <c r="D109" i="6"/>
  <c r="C109" i="6"/>
  <c r="B109" i="6"/>
  <c r="D108" i="6"/>
  <c r="C108" i="6"/>
  <c r="B108" i="6"/>
  <c r="D107" i="6"/>
  <c r="C107" i="6"/>
  <c r="B107" i="6"/>
  <c r="D106" i="6"/>
  <c r="C106" i="6"/>
  <c r="B106" i="6"/>
  <c r="D105" i="6"/>
  <c r="C105" i="6"/>
  <c r="B105" i="6"/>
  <c r="C104" i="6"/>
  <c r="B104" i="6"/>
  <c r="A103" i="6"/>
  <c r="A102" i="6"/>
  <c r="C101" i="6"/>
  <c r="B101" i="6"/>
  <c r="C100" i="6"/>
  <c r="B100" i="6"/>
  <c r="C99" i="6"/>
  <c r="B99" i="6"/>
  <c r="C98" i="6"/>
  <c r="B98" i="6"/>
  <c r="A97" i="6"/>
  <c r="C96" i="6"/>
  <c r="B96" i="6"/>
  <c r="D95" i="6"/>
  <c r="C95" i="6"/>
  <c r="B95" i="6"/>
  <c r="C94" i="6"/>
  <c r="B94" i="6"/>
  <c r="C93" i="6"/>
  <c r="B93" i="6"/>
  <c r="D92" i="6"/>
  <c r="C92" i="6"/>
  <c r="B92" i="6"/>
  <c r="C91" i="6"/>
  <c r="B91" i="6"/>
  <c r="C90" i="6"/>
  <c r="B90" i="6"/>
  <c r="A89" i="6"/>
  <c r="C88" i="6"/>
  <c r="B88" i="6"/>
  <c r="C87" i="6"/>
  <c r="B87" i="6"/>
  <c r="C86" i="6"/>
  <c r="B86" i="6"/>
  <c r="C85" i="6"/>
  <c r="B85" i="6"/>
  <c r="C84" i="6"/>
  <c r="B84" i="6"/>
  <c r="D83" i="6"/>
  <c r="C83" i="6"/>
  <c r="B83" i="6"/>
  <c r="D82" i="6"/>
  <c r="C82" i="6"/>
  <c r="B82" i="6"/>
  <c r="D81" i="6"/>
  <c r="C81" i="6"/>
  <c r="B81" i="6"/>
  <c r="D80" i="6"/>
  <c r="C80" i="6"/>
  <c r="B80" i="6"/>
  <c r="D79" i="6"/>
  <c r="C79" i="6"/>
  <c r="B79" i="6"/>
  <c r="C78" i="6"/>
  <c r="B78" i="6"/>
  <c r="A77" i="6"/>
  <c r="C76" i="6"/>
  <c r="B76" i="6"/>
  <c r="C75" i="6"/>
  <c r="B75" i="6"/>
  <c r="D74" i="6"/>
  <c r="C74" i="6"/>
  <c r="B74" i="6"/>
  <c r="C73" i="6"/>
  <c r="B73" i="6"/>
  <c r="C72" i="6"/>
  <c r="B72" i="6"/>
  <c r="D71" i="6"/>
  <c r="C71" i="6"/>
  <c r="B71" i="6"/>
  <c r="C70" i="6"/>
  <c r="B70" i="6"/>
  <c r="C69" i="6"/>
  <c r="B69" i="6"/>
  <c r="C68" i="6"/>
  <c r="B68" i="6"/>
  <c r="AE67" i="6"/>
  <c r="A67" i="6"/>
  <c r="C66" i="6"/>
  <c r="B66" i="6"/>
  <c r="D65" i="6"/>
  <c r="C65" i="6"/>
  <c r="B65" i="6"/>
  <c r="D64" i="6"/>
  <c r="C64" i="6"/>
  <c r="B64" i="6"/>
  <c r="D63" i="6"/>
  <c r="C63" i="6"/>
  <c r="B63" i="6"/>
  <c r="D62" i="6"/>
  <c r="C62" i="6"/>
  <c r="B62" i="6"/>
  <c r="D61" i="6"/>
  <c r="C61" i="6"/>
  <c r="B61" i="6"/>
  <c r="D60" i="6"/>
  <c r="C60" i="6"/>
  <c r="B60" i="6"/>
  <c r="C59" i="6"/>
  <c r="B59" i="6"/>
  <c r="A58" i="6"/>
  <c r="A57" i="6"/>
  <c r="A56" i="6"/>
  <c r="C55" i="6"/>
  <c r="B55" i="6"/>
  <c r="A54" i="6"/>
  <c r="D53" i="6"/>
  <c r="C53" i="6"/>
  <c r="B53" i="6"/>
  <c r="D52" i="6"/>
  <c r="C52" i="6"/>
  <c r="B52" i="6"/>
  <c r="C51" i="6"/>
  <c r="B51" i="6"/>
  <c r="A50" i="6"/>
  <c r="C49" i="6"/>
  <c r="B49" i="6"/>
  <c r="C48" i="6"/>
  <c r="B48" i="6"/>
  <c r="C47" i="6"/>
  <c r="B47" i="6"/>
  <c r="C46" i="6"/>
  <c r="B46" i="6"/>
  <c r="C45" i="6"/>
  <c r="B45" i="6"/>
  <c r="C44" i="6"/>
  <c r="B44" i="6"/>
  <c r="C43" i="6"/>
  <c r="B43" i="6"/>
  <c r="C42" i="6"/>
  <c r="B42" i="6"/>
  <c r="C41" i="6"/>
  <c r="B41" i="6"/>
  <c r="C40" i="6"/>
  <c r="B40" i="6"/>
  <c r="C39" i="6"/>
  <c r="B39" i="6"/>
  <c r="A38" i="6"/>
  <c r="C37" i="6"/>
  <c r="B37" i="6"/>
  <c r="C36" i="6"/>
  <c r="B36" i="6"/>
  <c r="C35" i="6"/>
  <c r="B35" i="6"/>
  <c r="C34" i="6"/>
  <c r="B34" i="6"/>
  <c r="C33" i="6"/>
  <c r="B33" i="6"/>
  <c r="C32" i="6"/>
  <c r="B32" i="6"/>
  <c r="C31" i="6"/>
  <c r="B31" i="6"/>
  <c r="AE30" i="6"/>
  <c r="A30" i="6"/>
  <c r="C29" i="6"/>
  <c r="B29" i="6"/>
  <c r="C28" i="6"/>
  <c r="B28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C22" i="6"/>
  <c r="B22" i="6"/>
  <c r="A21" i="6"/>
  <c r="A20" i="6"/>
  <c r="A19" i="6"/>
  <c r="A12" i="6"/>
  <c r="A11" i="6"/>
  <c r="A1" i="6"/>
  <c r="C282" i="5"/>
  <c r="C281" i="5"/>
  <c r="C280" i="5"/>
  <c r="I266" i="5"/>
  <c r="H266" i="5"/>
  <c r="G266" i="5"/>
  <c r="F266" i="5"/>
  <c r="E266" i="5"/>
  <c r="D266" i="5"/>
  <c r="B266" i="5"/>
  <c r="A266" i="5"/>
  <c r="I264" i="5"/>
  <c r="H264" i="5"/>
  <c r="G264" i="5"/>
  <c r="F264" i="5"/>
  <c r="E264" i="5"/>
  <c r="D264" i="5"/>
  <c r="B264" i="5"/>
  <c r="A264" i="5"/>
  <c r="I262" i="5"/>
  <c r="H262" i="5"/>
  <c r="G262" i="5"/>
  <c r="F262" i="5"/>
  <c r="E262" i="5"/>
  <c r="D262" i="5"/>
  <c r="B262" i="5"/>
  <c r="A262" i="5"/>
  <c r="I260" i="5"/>
  <c r="H260" i="5"/>
  <c r="G260" i="5"/>
  <c r="F260" i="5"/>
  <c r="E260" i="5"/>
  <c r="D260" i="5"/>
  <c r="B260" i="5"/>
  <c r="A260" i="5"/>
  <c r="I258" i="5"/>
  <c r="H258" i="5"/>
  <c r="G258" i="5"/>
  <c r="F258" i="5"/>
  <c r="E258" i="5"/>
  <c r="D258" i="5"/>
  <c r="B258" i="5"/>
  <c r="A258" i="5"/>
  <c r="I256" i="5"/>
  <c r="H256" i="5"/>
  <c r="G256" i="5"/>
  <c r="F256" i="5"/>
  <c r="E256" i="5"/>
  <c r="D256" i="5"/>
  <c r="B256" i="5"/>
  <c r="A256" i="5"/>
  <c r="I254" i="5"/>
  <c r="H254" i="5"/>
  <c r="G254" i="5"/>
  <c r="F254" i="5"/>
  <c r="E254" i="5"/>
  <c r="D254" i="5"/>
  <c r="B254" i="5"/>
  <c r="A254" i="5"/>
  <c r="I252" i="5"/>
  <c r="H252" i="5"/>
  <c r="G252" i="5"/>
  <c r="F252" i="5"/>
  <c r="E252" i="5"/>
  <c r="D252" i="5"/>
  <c r="B252" i="5"/>
  <c r="A252" i="5"/>
  <c r="I250" i="5"/>
  <c r="H250" i="5"/>
  <c r="G250" i="5"/>
  <c r="F250" i="5"/>
  <c r="E250" i="5"/>
  <c r="D250" i="5"/>
  <c r="B250" i="5"/>
  <c r="A250" i="5"/>
  <c r="I248" i="5"/>
  <c r="H248" i="5"/>
  <c r="G248" i="5"/>
  <c r="F248" i="5"/>
  <c r="E248" i="5"/>
  <c r="D248" i="5"/>
  <c r="B248" i="5"/>
  <c r="A248" i="5"/>
  <c r="H246" i="5"/>
  <c r="G246" i="5"/>
  <c r="E246" i="5"/>
  <c r="E245" i="5"/>
  <c r="E244" i="5"/>
  <c r="I243" i="5"/>
  <c r="H243" i="5"/>
  <c r="G243" i="5"/>
  <c r="F243" i="5"/>
  <c r="I242" i="5"/>
  <c r="H242" i="5"/>
  <c r="G242" i="5"/>
  <c r="F242" i="5"/>
  <c r="D240" i="5"/>
  <c r="C240" i="5"/>
  <c r="B240" i="5"/>
  <c r="A240" i="5"/>
  <c r="H238" i="5"/>
  <c r="G238" i="5"/>
  <c r="E238" i="5"/>
  <c r="E237" i="5"/>
  <c r="E236" i="5"/>
  <c r="E235" i="5"/>
  <c r="I234" i="5"/>
  <c r="H234" i="5"/>
  <c r="G234" i="5"/>
  <c r="F234" i="5"/>
  <c r="I233" i="5"/>
  <c r="H233" i="5"/>
  <c r="G233" i="5"/>
  <c r="F233" i="5"/>
  <c r="I232" i="5"/>
  <c r="H232" i="5"/>
  <c r="G232" i="5"/>
  <c r="F232" i="5"/>
  <c r="I231" i="5"/>
  <c r="H231" i="5"/>
  <c r="G231" i="5"/>
  <c r="F231" i="5"/>
  <c r="D229" i="5"/>
  <c r="C229" i="5"/>
  <c r="B229" i="5"/>
  <c r="A229" i="5"/>
  <c r="H227" i="5"/>
  <c r="G227" i="5"/>
  <c r="E227" i="5"/>
  <c r="E226" i="5"/>
  <c r="E225" i="5"/>
  <c r="I224" i="5"/>
  <c r="H224" i="5"/>
  <c r="G224" i="5"/>
  <c r="F224" i="5"/>
  <c r="D222" i="5"/>
  <c r="B222" i="5"/>
  <c r="A222" i="5"/>
  <c r="H220" i="5"/>
  <c r="G220" i="5"/>
  <c r="E220" i="5"/>
  <c r="E219" i="5"/>
  <c r="E218" i="5"/>
  <c r="E217" i="5"/>
  <c r="I216" i="5"/>
  <c r="H216" i="5"/>
  <c r="G216" i="5"/>
  <c r="F216" i="5"/>
  <c r="I215" i="5"/>
  <c r="H215" i="5"/>
  <c r="G215" i="5"/>
  <c r="F215" i="5"/>
  <c r="I214" i="5"/>
  <c r="H214" i="5"/>
  <c r="G214" i="5"/>
  <c r="F214" i="5"/>
  <c r="D212" i="5"/>
  <c r="B212" i="5"/>
  <c r="A212" i="5"/>
  <c r="A211" i="5"/>
  <c r="H205" i="5"/>
  <c r="G205" i="5"/>
  <c r="E205" i="5"/>
  <c r="E204" i="5"/>
  <c r="E203" i="5"/>
  <c r="I202" i="5"/>
  <c r="H202" i="5"/>
  <c r="F202" i="5"/>
  <c r="D202" i="5"/>
  <c r="C202" i="5"/>
  <c r="B202" i="5"/>
  <c r="A202" i="5"/>
  <c r="I201" i="5"/>
  <c r="H201" i="5"/>
  <c r="F201" i="5"/>
  <c r="D201" i="5"/>
  <c r="C201" i="5"/>
  <c r="B201" i="5"/>
  <c r="A201" i="5"/>
  <c r="I200" i="5"/>
  <c r="H200" i="5"/>
  <c r="G200" i="5"/>
  <c r="F200" i="5"/>
  <c r="I199" i="5"/>
  <c r="H199" i="5"/>
  <c r="G199" i="5"/>
  <c r="F199" i="5"/>
  <c r="E198" i="5"/>
  <c r="D198" i="5"/>
  <c r="C198" i="5"/>
  <c r="B198" i="5"/>
  <c r="A198" i="5"/>
  <c r="H196" i="5"/>
  <c r="G196" i="5"/>
  <c r="E196" i="5"/>
  <c r="E195" i="5"/>
  <c r="E194" i="5"/>
  <c r="E193" i="5"/>
  <c r="I192" i="5"/>
  <c r="H192" i="5"/>
  <c r="G192" i="5"/>
  <c r="F192" i="5"/>
  <c r="I191" i="5"/>
  <c r="H191" i="5"/>
  <c r="G191" i="5"/>
  <c r="F191" i="5"/>
  <c r="I190" i="5"/>
  <c r="H190" i="5"/>
  <c r="G190" i="5"/>
  <c r="F190" i="5"/>
  <c r="I189" i="5"/>
  <c r="H189" i="5"/>
  <c r="G189" i="5"/>
  <c r="F189" i="5"/>
  <c r="E188" i="5"/>
  <c r="D188" i="5"/>
  <c r="C188" i="5"/>
  <c r="B188" i="5"/>
  <c r="A188" i="5"/>
  <c r="H186" i="5"/>
  <c r="G186" i="5"/>
  <c r="E186" i="5"/>
  <c r="E185" i="5"/>
  <c r="E184" i="5"/>
  <c r="E183" i="5"/>
  <c r="I182" i="5"/>
  <c r="H182" i="5"/>
  <c r="F182" i="5"/>
  <c r="D182" i="5"/>
  <c r="C182" i="5"/>
  <c r="B182" i="5"/>
  <c r="A182" i="5"/>
  <c r="I181" i="5"/>
  <c r="H181" i="5"/>
  <c r="F181" i="5"/>
  <c r="D181" i="5"/>
  <c r="C181" i="5"/>
  <c r="B181" i="5"/>
  <c r="A181" i="5"/>
  <c r="I180" i="5"/>
  <c r="H180" i="5"/>
  <c r="G180" i="5"/>
  <c r="F180" i="5"/>
  <c r="I179" i="5"/>
  <c r="H179" i="5"/>
  <c r="G179" i="5"/>
  <c r="F179" i="5"/>
  <c r="I178" i="5"/>
  <c r="H178" i="5"/>
  <c r="G178" i="5"/>
  <c r="F178" i="5"/>
  <c r="I177" i="5"/>
  <c r="H177" i="5"/>
  <c r="G177" i="5"/>
  <c r="F177" i="5"/>
  <c r="E176" i="5"/>
  <c r="D176" i="5"/>
  <c r="C176" i="5"/>
  <c r="B176" i="5"/>
  <c r="A176" i="5"/>
  <c r="A175" i="5"/>
  <c r="H169" i="5"/>
  <c r="G169" i="5"/>
  <c r="E169" i="5"/>
  <c r="E168" i="5"/>
  <c r="E167" i="5"/>
  <c r="I166" i="5"/>
  <c r="H166" i="5"/>
  <c r="G166" i="5"/>
  <c r="F166" i="5"/>
  <c r="I165" i="5"/>
  <c r="H165" i="5"/>
  <c r="G165" i="5"/>
  <c r="F165" i="5"/>
  <c r="D163" i="5"/>
  <c r="C163" i="5"/>
  <c r="B163" i="5"/>
  <c r="A163" i="5"/>
  <c r="I160" i="5"/>
  <c r="H160" i="5"/>
  <c r="G160" i="5"/>
  <c r="F160" i="5"/>
  <c r="D160" i="5"/>
  <c r="B160" i="5"/>
  <c r="A160" i="5"/>
  <c r="I158" i="5"/>
  <c r="H158" i="5"/>
  <c r="G158" i="5"/>
  <c r="F158" i="5"/>
  <c r="I157" i="5"/>
  <c r="H157" i="5"/>
  <c r="G157" i="5"/>
  <c r="F157" i="5"/>
  <c r="D155" i="5"/>
  <c r="C155" i="5"/>
  <c r="B155" i="5"/>
  <c r="A155" i="5"/>
  <c r="I153" i="5"/>
  <c r="H153" i="5"/>
  <c r="G153" i="5"/>
  <c r="F153" i="5"/>
  <c r="I152" i="5"/>
  <c r="H152" i="5"/>
  <c r="G152" i="5"/>
  <c r="F152" i="5"/>
  <c r="D150" i="5"/>
  <c r="C150" i="5"/>
  <c r="B150" i="5"/>
  <c r="A150" i="5"/>
  <c r="H148" i="5"/>
  <c r="G148" i="5"/>
  <c r="E148" i="5"/>
  <c r="E147" i="5"/>
  <c r="E146" i="5"/>
  <c r="I145" i="5"/>
  <c r="H145" i="5"/>
  <c r="G145" i="5"/>
  <c r="F145" i="5"/>
  <c r="D143" i="5"/>
  <c r="C143" i="5"/>
  <c r="B143" i="5"/>
  <c r="A143" i="5"/>
  <c r="H141" i="5"/>
  <c r="G141" i="5"/>
  <c r="E141" i="5"/>
  <c r="E140" i="5"/>
  <c r="E139" i="5"/>
  <c r="I138" i="5"/>
  <c r="H138" i="5"/>
  <c r="G138" i="5"/>
  <c r="F138" i="5"/>
  <c r="D136" i="5"/>
  <c r="C136" i="5"/>
  <c r="B136" i="5"/>
  <c r="A136" i="5"/>
  <c r="I134" i="5"/>
  <c r="H134" i="5"/>
  <c r="G134" i="5"/>
  <c r="F134" i="5"/>
  <c r="E134" i="5"/>
  <c r="D134" i="5"/>
  <c r="B134" i="5"/>
  <c r="A134" i="5"/>
  <c r="I132" i="5"/>
  <c r="H132" i="5"/>
  <c r="G132" i="5"/>
  <c r="F132" i="5"/>
  <c r="I131" i="5"/>
  <c r="H131" i="5"/>
  <c r="G131" i="5"/>
  <c r="F131" i="5"/>
  <c r="E130" i="5"/>
  <c r="D130" i="5"/>
  <c r="C130" i="5"/>
  <c r="B130" i="5"/>
  <c r="A130" i="5"/>
  <c r="I128" i="5"/>
  <c r="H128" i="5"/>
  <c r="G128" i="5"/>
  <c r="F128" i="5"/>
  <c r="I127" i="5"/>
  <c r="H127" i="5"/>
  <c r="G127" i="5"/>
  <c r="F127" i="5"/>
  <c r="E126" i="5"/>
  <c r="D126" i="5"/>
  <c r="C126" i="5"/>
  <c r="B126" i="5"/>
  <c r="A126" i="5"/>
  <c r="I124" i="5"/>
  <c r="H124" i="5"/>
  <c r="G124" i="5"/>
  <c r="F124" i="5"/>
  <c r="I123" i="5"/>
  <c r="H123" i="5"/>
  <c r="G123" i="5"/>
  <c r="F123" i="5"/>
  <c r="E122" i="5"/>
  <c r="D122" i="5"/>
  <c r="C122" i="5"/>
  <c r="B122" i="5"/>
  <c r="A122" i="5"/>
  <c r="H120" i="5"/>
  <c r="G120" i="5"/>
  <c r="E120" i="5"/>
  <c r="E119" i="5"/>
  <c r="E118" i="5"/>
  <c r="I117" i="5"/>
  <c r="H117" i="5"/>
  <c r="G117" i="5"/>
  <c r="F117" i="5"/>
  <c r="E116" i="5"/>
  <c r="D116" i="5"/>
  <c r="C116" i="5"/>
  <c r="B116" i="5"/>
  <c r="A116" i="5"/>
  <c r="E114" i="5"/>
  <c r="I113" i="5"/>
  <c r="H113" i="5"/>
  <c r="G113" i="5"/>
  <c r="F113" i="5"/>
  <c r="I112" i="5"/>
  <c r="H112" i="5"/>
  <c r="G112" i="5"/>
  <c r="F112" i="5"/>
  <c r="E111" i="5"/>
  <c r="D111" i="5"/>
  <c r="C111" i="5"/>
  <c r="B111" i="5"/>
  <c r="A111" i="5"/>
  <c r="H109" i="5"/>
  <c r="G109" i="5"/>
  <c r="E109" i="5"/>
  <c r="E108" i="5"/>
  <c r="E107" i="5"/>
  <c r="I106" i="5"/>
  <c r="H106" i="5"/>
  <c r="G106" i="5"/>
  <c r="F106" i="5"/>
  <c r="D104" i="5"/>
  <c r="C104" i="5"/>
  <c r="B104" i="5"/>
  <c r="A104" i="5"/>
  <c r="A103" i="5"/>
  <c r="H100" i="5"/>
  <c r="G100" i="5"/>
  <c r="E100" i="5"/>
  <c r="E99" i="5"/>
  <c r="E98" i="5"/>
  <c r="I97" i="5"/>
  <c r="H97" i="5"/>
  <c r="G97" i="5"/>
  <c r="F97" i="5"/>
  <c r="I96" i="5"/>
  <c r="H96" i="5"/>
  <c r="G96" i="5"/>
  <c r="F96" i="5"/>
  <c r="D94" i="5"/>
  <c r="C94" i="5"/>
  <c r="B94" i="5"/>
  <c r="A94" i="5"/>
  <c r="H92" i="5"/>
  <c r="G92" i="5"/>
  <c r="E92" i="5"/>
  <c r="E91" i="5"/>
  <c r="E90" i="5"/>
  <c r="E89" i="5"/>
  <c r="I88" i="5"/>
  <c r="H88" i="5"/>
  <c r="F88" i="5"/>
  <c r="D88" i="5"/>
  <c r="C88" i="5"/>
  <c r="B88" i="5"/>
  <c r="A88" i="5"/>
  <c r="I87" i="5"/>
  <c r="H87" i="5"/>
  <c r="F87" i="5"/>
  <c r="D87" i="5"/>
  <c r="C87" i="5"/>
  <c r="B87" i="5"/>
  <c r="A87" i="5"/>
  <c r="I86" i="5"/>
  <c r="H86" i="5"/>
  <c r="G86" i="5"/>
  <c r="F86" i="5"/>
  <c r="I85" i="5"/>
  <c r="H85" i="5"/>
  <c r="G85" i="5"/>
  <c r="F85" i="5"/>
  <c r="I84" i="5"/>
  <c r="H84" i="5"/>
  <c r="G84" i="5"/>
  <c r="F84" i="5"/>
  <c r="I83" i="5"/>
  <c r="H83" i="5"/>
  <c r="G83" i="5"/>
  <c r="F83" i="5"/>
  <c r="D81" i="5"/>
  <c r="C81" i="5"/>
  <c r="B81" i="5"/>
  <c r="A81" i="5"/>
  <c r="H79" i="5"/>
  <c r="G79" i="5"/>
  <c r="E79" i="5"/>
  <c r="E78" i="5"/>
  <c r="E77" i="5"/>
  <c r="E76" i="5"/>
  <c r="I75" i="5"/>
  <c r="H75" i="5"/>
  <c r="G75" i="5"/>
  <c r="F75" i="5"/>
  <c r="I74" i="5"/>
  <c r="H74" i="5"/>
  <c r="G74" i="5"/>
  <c r="F74" i="5"/>
  <c r="I73" i="5"/>
  <c r="H73" i="5"/>
  <c r="G73" i="5"/>
  <c r="F73" i="5"/>
  <c r="I72" i="5"/>
  <c r="H72" i="5"/>
  <c r="G72" i="5"/>
  <c r="F72" i="5"/>
  <c r="D70" i="5"/>
  <c r="C70" i="5"/>
  <c r="B70" i="5"/>
  <c r="A70" i="5"/>
  <c r="I68" i="5"/>
  <c r="H68" i="5"/>
  <c r="G68" i="5"/>
  <c r="F68" i="5"/>
  <c r="E68" i="5"/>
  <c r="D68" i="5"/>
  <c r="B68" i="5"/>
  <c r="A68" i="5"/>
  <c r="I66" i="5"/>
  <c r="H66" i="5"/>
  <c r="G66" i="5"/>
  <c r="F66" i="5"/>
  <c r="I65" i="5"/>
  <c r="H65" i="5"/>
  <c r="G65" i="5"/>
  <c r="F65" i="5"/>
  <c r="E64" i="5"/>
  <c r="D64" i="5"/>
  <c r="C64" i="5"/>
  <c r="B64" i="5"/>
  <c r="A64" i="5"/>
  <c r="I62" i="5"/>
  <c r="H62" i="5"/>
  <c r="G62" i="5"/>
  <c r="F62" i="5"/>
  <c r="I61" i="5"/>
  <c r="H61" i="5"/>
  <c r="G61" i="5"/>
  <c r="F61" i="5"/>
  <c r="E60" i="5"/>
  <c r="D60" i="5"/>
  <c r="C60" i="5"/>
  <c r="B60" i="5"/>
  <c r="A60" i="5"/>
  <c r="I58" i="5"/>
  <c r="H58" i="5"/>
  <c r="G58" i="5"/>
  <c r="F58" i="5"/>
  <c r="I57" i="5"/>
  <c r="H57" i="5"/>
  <c r="G57" i="5"/>
  <c r="F57" i="5"/>
  <c r="E56" i="5"/>
  <c r="D56" i="5"/>
  <c r="C56" i="5"/>
  <c r="B56" i="5"/>
  <c r="A56" i="5"/>
  <c r="H54" i="5"/>
  <c r="G54" i="5"/>
  <c r="E54" i="5"/>
  <c r="E53" i="5"/>
  <c r="E52" i="5"/>
  <c r="I51" i="5"/>
  <c r="H51" i="5"/>
  <c r="G51" i="5"/>
  <c r="F51" i="5"/>
  <c r="E50" i="5"/>
  <c r="D50" i="5"/>
  <c r="C50" i="5"/>
  <c r="B50" i="5"/>
  <c r="A50" i="5"/>
  <c r="E48" i="5"/>
  <c r="I47" i="5"/>
  <c r="H47" i="5"/>
  <c r="G47" i="5"/>
  <c r="F47" i="5"/>
  <c r="I46" i="5"/>
  <c r="H46" i="5"/>
  <c r="G46" i="5"/>
  <c r="F46" i="5"/>
  <c r="E45" i="5"/>
  <c r="D45" i="5"/>
  <c r="C45" i="5"/>
  <c r="B45" i="5"/>
  <c r="A45" i="5"/>
  <c r="H43" i="5"/>
  <c r="G43" i="5"/>
  <c r="E43" i="5"/>
  <c r="E42" i="5"/>
  <c r="E41" i="5"/>
  <c r="E40" i="5"/>
  <c r="I39" i="5"/>
  <c r="H39" i="5"/>
  <c r="G39" i="5"/>
  <c r="F39" i="5"/>
  <c r="I38" i="5"/>
  <c r="H38" i="5"/>
  <c r="G38" i="5"/>
  <c r="F38" i="5"/>
  <c r="I37" i="5"/>
  <c r="H37" i="5"/>
  <c r="G37" i="5"/>
  <c r="F37" i="5"/>
  <c r="D35" i="5"/>
  <c r="C35" i="5"/>
  <c r="B35" i="5"/>
  <c r="A35" i="5"/>
  <c r="A34" i="5"/>
  <c r="A32" i="5"/>
  <c r="A18" i="5"/>
  <c r="A15" i="5"/>
  <c r="A10" i="5"/>
  <c r="G6" i="5"/>
  <c r="B6" i="5"/>
  <c r="A1" i="5"/>
  <c r="A1" i="4" l="1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" i="3"/>
  <c r="CY1" i="3"/>
  <c r="CZ1" i="3"/>
  <c r="DB1" i="3" s="1"/>
  <c r="DA1" i="3"/>
  <c r="DC1" i="3"/>
  <c r="A2" i="3"/>
  <c r="CX2" i="3"/>
  <c r="CY2" i="3"/>
  <c r="CZ2" i="3"/>
  <c r="DB2" i="3" s="1"/>
  <c r="DA2" i="3"/>
  <c r="DC2" i="3"/>
  <c r="A3" i="3"/>
  <c r="CX3" i="3"/>
  <c r="CY3" i="3"/>
  <c r="CZ3" i="3"/>
  <c r="DB3" i="3" s="1"/>
  <c r="DA3" i="3"/>
  <c r="DC3" i="3"/>
  <c r="A4" i="3"/>
  <c r="CX4" i="3"/>
  <c r="CY4" i="3"/>
  <c r="CZ4" i="3"/>
  <c r="DA4" i="3"/>
  <c r="DB4" i="3"/>
  <c r="DC4" i="3"/>
  <c r="A5" i="3"/>
  <c r="CX5" i="3"/>
  <c r="CY5" i="3"/>
  <c r="CZ5" i="3"/>
  <c r="DB5" i="3" s="1"/>
  <c r="DA5" i="3"/>
  <c r="DC5" i="3"/>
  <c r="A6" i="3"/>
  <c r="CX6" i="3"/>
  <c r="CY6" i="3"/>
  <c r="CZ6" i="3"/>
  <c r="DB6" i="3" s="1"/>
  <c r="DA6" i="3"/>
  <c r="DC6" i="3"/>
  <c r="A7" i="3"/>
  <c r="CX7" i="3"/>
  <c r="CY7" i="3"/>
  <c r="CZ7" i="3"/>
  <c r="DA7" i="3"/>
  <c r="DB7" i="3"/>
  <c r="DC7" i="3"/>
  <c r="A8" i="3"/>
  <c r="CX8" i="3"/>
  <c r="CY8" i="3"/>
  <c r="CZ8" i="3"/>
  <c r="DB8" i="3" s="1"/>
  <c r="DA8" i="3"/>
  <c r="DC8" i="3"/>
  <c r="A9" i="3"/>
  <c r="CX9" i="3"/>
  <c r="CY9" i="3"/>
  <c r="CZ9" i="3"/>
  <c r="DB9" i="3" s="1"/>
  <c r="DA9" i="3"/>
  <c r="DC9" i="3"/>
  <c r="A10" i="3"/>
  <c r="CY10" i="3"/>
  <c r="CZ10" i="3"/>
  <c r="DB10" i="3" s="1"/>
  <c r="DA10" i="3"/>
  <c r="DC10" i="3"/>
  <c r="A11" i="3"/>
  <c r="CY11" i="3"/>
  <c r="CZ11" i="3"/>
  <c r="DA11" i="3"/>
  <c r="DB11" i="3"/>
  <c r="DC11" i="3"/>
  <c r="A12" i="3"/>
  <c r="CY12" i="3"/>
  <c r="CZ12" i="3"/>
  <c r="DB12" i="3" s="1"/>
  <c r="DA12" i="3"/>
  <c r="DC12" i="3"/>
  <c r="A13" i="3"/>
  <c r="CY13" i="3"/>
  <c r="CZ13" i="3"/>
  <c r="DA13" i="3"/>
  <c r="DB13" i="3"/>
  <c r="DC13" i="3"/>
  <c r="A14" i="3"/>
  <c r="CY14" i="3"/>
  <c r="CZ14" i="3"/>
  <c r="DB14" i="3" s="1"/>
  <c r="DA14" i="3"/>
  <c r="DC14" i="3"/>
  <c r="A15" i="3"/>
  <c r="CY15" i="3"/>
  <c r="CZ15" i="3"/>
  <c r="DB15" i="3" s="1"/>
  <c r="DA15" i="3"/>
  <c r="DC15" i="3"/>
  <c r="A16" i="3"/>
  <c r="CY16" i="3"/>
  <c r="CZ16" i="3"/>
  <c r="DA16" i="3"/>
  <c r="DB16" i="3"/>
  <c r="DC16" i="3"/>
  <c r="A17" i="3"/>
  <c r="CY17" i="3"/>
  <c r="CZ17" i="3"/>
  <c r="DB17" i="3" s="1"/>
  <c r="DA17" i="3"/>
  <c r="DC17" i="3"/>
  <c r="A18" i="3"/>
  <c r="CY18" i="3"/>
  <c r="CZ18" i="3"/>
  <c r="DA18" i="3"/>
  <c r="DB18" i="3"/>
  <c r="DC18" i="3"/>
  <c r="A19" i="3"/>
  <c r="CY19" i="3"/>
  <c r="CZ19" i="3"/>
  <c r="DB19" i="3" s="1"/>
  <c r="DA19" i="3"/>
  <c r="DC19" i="3"/>
  <c r="A20" i="3"/>
  <c r="CY20" i="3"/>
  <c r="CZ20" i="3"/>
  <c r="DB20" i="3" s="1"/>
  <c r="DA20" i="3"/>
  <c r="DC20" i="3"/>
  <c r="A21" i="3"/>
  <c r="CY21" i="3"/>
  <c r="CZ21" i="3"/>
  <c r="DB21" i="3" s="1"/>
  <c r="DA21" i="3"/>
  <c r="DC21" i="3"/>
  <c r="A22" i="3"/>
  <c r="CY22" i="3"/>
  <c r="CZ22" i="3"/>
  <c r="DB22" i="3" s="1"/>
  <c r="DA22" i="3"/>
  <c r="DC22" i="3"/>
  <c r="A23" i="3"/>
  <c r="CY23" i="3"/>
  <c r="CZ23" i="3"/>
  <c r="DA23" i="3"/>
  <c r="DB23" i="3"/>
  <c r="DC23" i="3"/>
  <c r="A24" i="3"/>
  <c r="CY24" i="3"/>
  <c r="CZ24" i="3"/>
  <c r="DB24" i="3" s="1"/>
  <c r="DA24" i="3"/>
  <c r="DC24" i="3"/>
  <c r="A25" i="3"/>
  <c r="CY25" i="3"/>
  <c r="CZ25" i="3"/>
  <c r="DA25" i="3"/>
  <c r="DB25" i="3"/>
  <c r="DC25" i="3"/>
  <c r="A26" i="3"/>
  <c r="CY26" i="3"/>
  <c r="CZ26" i="3"/>
  <c r="DB26" i="3" s="1"/>
  <c r="DA26" i="3"/>
  <c r="DC26" i="3"/>
  <c r="A27" i="3"/>
  <c r="CY27" i="3"/>
  <c r="CZ27" i="3"/>
  <c r="DB27" i="3" s="1"/>
  <c r="DA27" i="3"/>
  <c r="DC27" i="3"/>
  <c r="A28" i="3"/>
  <c r="CY28" i="3"/>
  <c r="CZ28" i="3"/>
  <c r="DA28" i="3"/>
  <c r="DB28" i="3"/>
  <c r="DC28" i="3"/>
  <c r="A29" i="3"/>
  <c r="CY29" i="3"/>
  <c r="CZ29" i="3"/>
  <c r="DB29" i="3" s="1"/>
  <c r="DA29" i="3"/>
  <c r="DC29" i="3"/>
  <c r="A30" i="3"/>
  <c r="CY30" i="3"/>
  <c r="CZ30" i="3"/>
  <c r="DA30" i="3"/>
  <c r="DB30" i="3"/>
  <c r="DC30" i="3"/>
  <c r="A31" i="3"/>
  <c r="CY31" i="3"/>
  <c r="CZ31" i="3"/>
  <c r="DB31" i="3" s="1"/>
  <c r="DA31" i="3"/>
  <c r="DC31" i="3"/>
  <c r="A32" i="3"/>
  <c r="CY32" i="3"/>
  <c r="CZ32" i="3"/>
  <c r="DB32" i="3" s="1"/>
  <c r="DA32" i="3"/>
  <c r="DC32" i="3"/>
  <c r="A33" i="3"/>
  <c r="CY33" i="3"/>
  <c r="CZ33" i="3"/>
  <c r="DB33" i="3" s="1"/>
  <c r="DA33" i="3"/>
  <c r="DC33" i="3"/>
  <c r="A34" i="3"/>
  <c r="CY34" i="3"/>
  <c r="CZ34" i="3"/>
  <c r="DB34" i="3" s="1"/>
  <c r="DA34" i="3"/>
  <c r="DC34" i="3"/>
  <c r="A35" i="3"/>
  <c r="CY35" i="3"/>
  <c r="CZ35" i="3"/>
  <c r="DA35" i="3"/>
  <c r="DB35" i="3"/>
  <c r="DC35" i="3"/>
  <c r="A36" i="3"/>
  <c r="CY36" i="3"/>
  <c r="CZ36" i="3"/>
  <c r="DB36" i="3" s="1"/>
  <c r="DA36" i="3"/>
  <c r="DC36" i="3"/>
  <c r="A37" i="3"/>
  <c r="CY37" i="3"/>
  <c r="CZ37" i="3"/>
  <c r="DA37" i="3"/>
  <c r="DB37" i="3"/>
  <c r="DC37" i="3"/>
  <c r="A38" i="3"/>
  <c r="CY38" i="3"/>
  <c r="CZ38" i="3"/>
  <c r="DB38" i="3" s="1"/>
  <c r="DA38" i="3"/>
  <c r="DC38" i="3"/>
  <c r="A39" i="3"/>
  <c r="CY39" i="3"/>
  <c r="CZ39" i="3"/>
  <c r="DB39" i="3" s="1"/>
  <c r="DA39" i="3"/>
  <c r="DC39" i="3"/>
  <c r="A40" i="3"/>
  <c r="CY40" i="3"/>
  <c r="CZ40" i="3"/>
  <c r="DA40" i="3"/>
  <c r="DB40" i="3"/>
  <c r="DC40" i="3"/>
  <c r="A41" i="3"/>
  <c r="CY41" i="3"/>
  <c r="CZ41" i="3"/>
  <c r="DB41" i="3" s="1"/>
  <c r="DA41" i="3"/>
  <c r="DC41" i="3"/>
  <c r="A42" i="3"/>
  <c r="CY42" i="3"/>
  <c r="CZ42" i="3"/>
  <c r="DA42" i="3"/>
  <c r="DB42" i="3"/>
  <c r="DC42" i="3"/>
  <c r="A43" i="3"/>
  <c r="CY43" i="3"/>
  <c r="CZ43" i="3"/>
  <c r="DB43" i="3" s="1"/>
  <c r="DA43" i="3"/>
  <c r="DC43" i="3"/>
  <c r="A44" i="3"/>
  <c r="CY44" i="3"/>
  <c r="CZ44" i="3"/>
  <c r="DB44" i="3" s="1"/>
  <c r="DA44" i="3"/>
  <c r="DC44" i="3"/>
  <c r="A45" i="3"/>
  <c r="CY45" i="3"/>
  <c r="CZ45" i="3"/>
  <c r="DB45" i="3" s="1"/>
  <c r="DA45" i="3"/>
  <c r="DC45" i="3"/>
  <c r="A46" i="3"/>
  <c r="CY46" i="3"/>
  <c r="CZ46" i="3"/>
  <c r="DB46" i="3" s="1"/>
  <c r="DA46" i="3"/>
  <c r="DC46" i="3"/>
  <c r="A47" i="3"/>
  <c r="CY47" i="3"/>
  <c r="CZ47" i="3"/>
  <c r="DA47" i="3"/>
  <c r="DB47" i="3"/>
  <c r="DC47" i="3"/>
  <c r="A48" i="3"/>
  <c r="CY48" i="3"/>
  <c r="CZ48" i="3"/>
  <c r="DB48" i="3" s="1"/>
  <c r="DA48" i="3"/>
  <c r="DC48" i="3"/>
  <c r="A49" i="3"/>
  <c r="CY49" i="3"/>
  <c r="CZ49" i="3"/>
  <c r="DB49" i="3" s="1"/>
  <c r="DA49" i="3"/>
  <c r="DC49" i="3"/>
  <c r="A50" i="3"/>
  <c r="CY50" i="3"/>
  <c r="CZ50" i="3"/>
  <c r="DB50" i="3" s="1"/>
  <c r="DA50" i="3"/>
  <c r="DC50" i="3"/>
  <c r="A51" i="3"/>
  <c r="CY51" i="3"/>
  <c r="CZ51" i="3"/>
  <c r="DB51" i="3" s="1"/>
  <c r="DA51" i="3"/>
  <c r="DC51" i="3"/>
  <c r="A52" i="3"/>
  <c r="CY52" i="3"/>
  <c r="CZ52" i="3"/>
  <c r="DA52" i="3"/>
  <c r="DB52" i="3"/>
  <c r="DC52" i="3"/>
  <c r="A53" i="3"/>
  <c r="CY53" i="3"/>
  <c r="CZ53" i="3"/>
  <c r="DB53" i="3" s="1"/>
  <c r="DA53" i="3"/>
  <c r="DC53" i="3"/>
  <c r="A54" i="3"/>
  <c r="CY54" i="3"/>
  <c r="CZ54" i="3"/>
  <c r="DA54" i="3"/>
  <c r="DB54" i="3"/>
  <c r="DC54" i="3"/>
  <c r="A55" i="3"/>
  <c r="CY55" i="3"/>
  <c r="CZ55" i="3"/>
  <c r="DB55" i="3" s="1"/>
  <c r="DA55" i="3"/>
  <c r="DC55" i="3"/>
  <c r="A56" i="3"/>
  <c r="CY56" i="3"/>
  <c r="CZ56" i="3"/>
  <c r="DB56" i="3" s="1"/>
  <c r="DA56" i="3"/>
  <c r="DC56" i="3"/>
  <c r="A57" i="3"/>
  <c r="CY57" i="3"/>
  <c r="CZ57" i="3"/>
  <c r="DB57" i="3" s="1"/>
  <c r="DA57" i="3"/>
  <c r="DC57" i="3"/>
  <c r="A58" i="3"/>
  <c r="CY58" i="3"/>
  <c r="CZ58" i="3"/>
  <c r="DB58" i="3" s="1"/>
  <c r="DA58" i="3"/>
  <c r="DC58" i="3"/>
  <c r="A59" i="3"/>
  <c r="CY59" i="3"/>
  <c r="CZ59" i="3"/>
  <c r="DA59" i="3"/>
  <c r="DB59" i="3"/>
  <c r="DC59" i="3"/>
  <c r="A60" i="3"/>
  <c r="CX60" i="3"/>
  <c r="CY60" i="3"/>
  <c r="CZ60" i="3"/>
  <c r="DB60" i="3" s="1"/>
  <c r="DA60" i="3"/>
  <c r="DC60" i="3"/>
  <c r="A61" i="3"/>
  <c r="CX61" i="3"/>
  <c r="CY61" i="3"/>
  <c r="CZ61" i="3"/>
  <c r="DB61" i="3" s="1"/>
  <c r="DA61" i="3"/>
  <c r="DC61" i="3"/>
  <c r="A62" i="3"/>
  <c r="CX62" i="3"/>
  <c r="CY62" i="3"/>
  <c r="CZ62" i="3"/>
  <c r="DB62" i="3" s="1"/>
  <c r="DA62" i="3"/>
  <c r="DC62" i="3"/>
  <c r="A63" i="3"/>
  <c r="CX63" i="3"/>
  <c r="CY63" i="3"/>
  <c r="CZ63" i="3"/>
  <c r="DB63" i="3" s="1"/>
  <c r="DA63" i="3"/>
  <c r="DC63" i="3"/>
  <c r="A64" i="3"/>
  <c r="CX64" i="3"/>
  <c r="CY64" i="3"/>
  <c r="CZ64" i="3"/>
  <c r="DA64" i="3"/>
  <c r="DB64" i="3"/>
  <c r="DC64" i="3"/>
  <c r="A65" i="3"/>
  <c r="CX65" i="3"/>
  <c r="CY65" i="3"/>
  <c r="CZ65" i="3"/>
  <c r="DA65" i="3"/>
  <c r="DB65" i="3"/>
  <c r="DC65" i="3"/>
  <c r="A66" i="3"/>
  <c r="CX66" i="3"/>
  <c r="CY66" i="3"/>
  <c r="CZ66" i="3"/>
  <c r="DB66" i="3" s="1"/>
  <c r="DA66" i="3"/>
  <c r="DC66" i="3"/>
  <c r="A67" i="3"/>
  <c r="CX67" i="3"/>
  <c r="CY67" i="3"/>
  <c r="CZ67" i="3"/>
  <c r="DB67" i="3" s="1"/>
  <c r="DA67" i="3"/>
  <c r="DC67" i="3"/>
  <c r="A68" i="3"/>
  <c r="CY68" i="3"/>
  <c r="CZ68" i="3"/>
  <c r="DB68" i="3" s="1"/>
  <c r="DA68" i="3"/>
  <c r="DC68" i="3"/>
  <c r="A69" i="3"/>
  <c r="CY69" i="3"/>
  <c r="CZ69" i="3"/>
  <c r="DB69" i="3" s="1"/>
  <c r="DA69" i="3"/>
  <c r="DC69" i="3"/>
  <c r="A70" i="3"/>
  <c r="CY70" i="3"/>
  <c r="CZ70" i="3"/>
  <c r="DB70" i="3" s="1"/>
  <c r="DA70" i="3"/>
  <c r="DC70" i="3"/>
  <c r="A71" i="3"/>
  <c r="CY71" i="3"/>
  <c r="CZ71" i="3"/>
  <c r="DA71" i="3"/>
  <c r="DB71" i="3"/>
  <c r="DC71" i="3"/>
  <c r="A72" i="3"/>
  <c r="CY72" i="3"/>
  <c r="CZ72" i="3"/>
  <c r="DB72" i="3" s="1"/>
  <c r="DA72" i="3"/>
  <c r="DC72" i="3"/>
  <c r="A73" i="3"/>
  <c r="CY73" i="3"/>
  <c r="CZ73" i="3"/>
  <c r="DB73" i="3" s="1"/>
  <c r="DA73" i="3"/>
  <c r="DC73" i="3"/>
  <c r="A74" i="3"/>
  <c r="CY74" i="3"/>
  <c r="CZ74" i="3"/>
  <c r="DB74" i="3" s="1"/>
  <c r="DA74" i="3"/>
  <c r="DC74" i="3"/>
  <c r="A75" i="3"/>
  <c r="CY75" i="3"/>
  <c r="CZ75" i="3"/>
  <c r="DB75" i="3" s="1"/>
  <c r="DA75" i="3"/>
  <c r="DC75" i="3"/>
  <c r="A76" i="3"/>
  <c r="CY76" i="3"/>
  <c r="CZ76" i="3"/>
  <c r="DA76" i="3"/>
  <c r="DB76" i="3"/>
  <c r="DC76" i="3"/>
  <c r="A77" i="3"/>
  <c r="CY77" i="3"/>
  <c r="CZ77" i="3"/>
  <c r="DB77" i="3" s="1"/>
  <c r="DA77" i="3"/>
  <c r="DC77" i="3"/>
  <c r="A78" i="3"/>
  <c r="CX78" i="3"/>
  <c r="CY78" i="3"/>
  <c r="CZ78" i="3"/>
  <c r="DA78" i="3"/>
  <c r="DB78" i="3"/>
  <c r="DC78" i="3"/>
  <c r="A79" i="3"/>
  <c r="CX79" i="3"/>
  <c r="CY79" i="3"/>
  <c r="CZ79" i="3"/>
  <c r="DB79" i="3" s="1"/>
  <c r="DA79" i="3"/>
  <c r="DC79" i="3"/>
  <c r="A80" i="3"/>
  <c r="CX80" i="3"/>
  <c r="CY80" i="3"/>
  <c r="CZ80" i="3"/>
  <c r="DB80" i="3" s="1"/>
  <c r="DA80" i="3"/>
  <c r="DC80" i="3"/>
  <c r="A81" i="3"/>
  <c r="CX81" i="3"/>
  <c r="CY81" i="3"/>
  <c r="CZ81" i="3"/>
  <c r="DB81" i="3" s="1"/>
  <c r="DA81" i="3"/>
  <c r="DC81" i="3"/>
  <c r="A82" i="3"/>
  <c r="CX82" i="3"/>
  <c r="CY82" i="3"/>
  <c r="CZ82" i="3"/>
  <c r="DA82" i="3"/>
  <c r="DB82" i="3"/>
  <c r="DC82" i="3"/>
  <c r="A83" i="3"/>
  <c r="CX83" i="3"/>
  <c r="CY83" i="3"/>
  <c r="CZ83" i="3"/>
  <c r="DA83" i="3"/>
  <c r="DB83" i="3"/>
  <c r="DC83" i="3"/>
  <c r="A84" i="3"/>
  <c r="CX84" i="3"/>
  <c r="CY84" i="3"/>
  <c r="CZ84" i="3"/>
  <c r="DB84" i="3" s="1"/>
  <c r="DA84" i="3"/>
  <c r="DC84" i="3"/>
  <c r="A85" i="3"/>
  <c r="CX85" i="3"/>
  <c r="CY85" i="3"/>
  <c r="CZ85" i="3"/>
  <c r="DB85" i="3" s="1"/>
  <c r="DA85" i="3"/>
  <c r="DC85" i="3"/>
  <c r="A86" i="3"/>
  <c r="CX86" i="3"/>
  <c r="CY86" i="3"/>
  <c r="CZ86" i="3"/>
  <c r="DB86" i="3" s="1"/>
  <c r="DA86" i="3"/>
  <c r="DC86" i="3"/>
  <c r="A87" i="3"/>
  <c r="CX87" i="3"/>
  <c r="CY87" i="3"/>
  <c r="CZ87" i="3"/>
  <c r="DB87" i="3" s="1"/>
  <c r="DA87" i="3"/>
  <c r="DC87" i="3"/>
  <c r="A88" i="3"/>
  <c r="CX88" i="3"/>
  <c r="CY88" i="3"/>
  <c r="CZ88" i="3"/>
  <c r="DA88" i="3"/>
  <c r="DB88" i="3"/>
  <c r="DC88" i="3"/>
  <c r="A89" i="3"/>
  <c r="CX89" i="3"/>
  <c r="CY89" i="3"/>
  <c r="CZ89" i="3"/>
  <c r="DA89" i="3"/>
  <c r="DB89" i="3"/>
  <c r="DC89" i="3"/>
  <c r="A90" i="3"/>
  <c r="CX90" i="3"/>
  <c r="CY90" i="3"/>
  <c r="CZ90" i="3"/>
  <c r="DB90" i="3" s="1"/>
  <c r="DA90" i="3"/>
  <c r="DC90" i="3"/>
  <c r="A91" i="3"/>
  <c r="CX91" i="3"/>
  <c r="CY91" i="3"/>
  <c r="CZ91" i="3"/>
  <c r="DB91" i="3" s="1"/>
  <c r="DA91" i="3"/>
  <c r="DC91" i="3"/>
  <c r="A92" i="3"/>
  <c r="CY92" i="3"/>
  <c r="CZ92" i="3"/>
  <c r="DB92" i="3" s="1"/>
  <c r="DA92" i="3"/>
  <c r="DC92" i="3"/>
  <c r="A93" i="3"/>
  <c r="CY93" i="3"/>
  <c r="CZ93" i="3"/>
  <c r="DB93" i="3" s="1"/>
  <c r="DA93" i="3"/>
  <c r="DC93" i="3"/>
  <c r="A94" i="3"/>
  <c r="CY94" i="3"/>
  <c r="CZ94" i="3"/>
  <c r="DB94" i="3" s="1"/>
  <c r="DA94" i="3"/>
  <c r="DC94" i="3"/>
  <c r="A95" i="3"/>
  <c r="CY95" i="3"/>
  <c r="CZ95" i="3"/>
  <c r="DA95" i="3"/>
  <c r="DB95" i="3"/>
  <c r="DC95" i="3"/>
  <c r="A96" i="3"/>
  <c r="CY96" i="3"/>
  <c r="CZ96" i="3"/>
  <c r="DB96" i="3" s="1"/>
  <c r="DA96" i="3"/>
  <c r="DC96" i="3"/>
  <c r="A97" i="3"/>
  <c r="CY97" i="3"/>
  <c r="CZ97" i="3"/>
  <c r="DB97" i="3" s="1"/>
  <c r="DA97" i="3"/>
  <c r="DC97" i="3"/>
  <c r="A98" i="3"/>
  <c r="CY98" i="3"/>
  <c r="CZ98" i="3"/>
  <c r="DB98" i="3" s="1"/>
  <c r="DA98" i="3"/>
  <c r="DC98" i="3"/>
  <c r="A99" i="3"/>
  <c r="CY99" i="3"/>
  <c r="CZ99" i="3"/>
  <c r="DB99" i="3" s="1"/>
  <c r="DA99" i="3"/>
  <c r="DC99" i="3"/>
  <c r="A100" i="3"/>
  <c r="CY100" i="3"/>
  <c r="CZ100" i="3"/>
  <c r="DA100" i="3"/>
  <c r="DB100" i="3"/>
  <c r="DC100" i="3"/>
  <c r="A101" i="3"/>
  <c r="CY101" i="3"/>
  <c r="CZ101" i="3"/>
  <c r="DB101" i="3" s="1"/>
  <c r="DA101" i="3"/>
  <c r="DC101" i="3"/>
  <c r="A102" i="3"/>
  <c r="CX102" i="3"/>
  <c r="CY102" i="3"/>
  <c r="CZ102" i="3"/>
  <c r="DA102" i="3"/>
  <c r="DB102" i="3"/>
  <c r="DC102" i="3"/>
  <c r="A103" i="3"/>
  <c r="CX103" i="3"/>
  <c r="CY103" i="3"/>
  <c r="CZ103" i="3"/>
  <c r="DB103" i="3" s="1"/>
  <c r="DA103" i="3"/>
  <c r="DC103" i="3"/>
  <c r="A104" i="3"/>
  <c r="CY104" i="3"/>
  <c r="CZ104" i="3"/>
  <c r="DB104" i="3" s="1"/>
  <c r="DA104" i="3"/>
  <c r="DC104" i="3"/>
  <c r="A105" i="3"/>
  <c r="CY105" i="3"/>
  <c r="CZ105" i="3"/>
  <c r="DB105" i="3" s="1"/>
  <c r="DA105" i="3"/>
  <c r="DC105" i="3"/>
  <c r="A106" i="3"/>
  <c r="CY106" i="3"/>
  <c r="CZ106" i="3"/>
  <c r="DB106" i="3" s="1"/>
  <c r="DA106" i="3"/>
  <c r="DC106" i="3"/>
  <c r="A107" i="3"/>
  <c r="CX107" i="3"/>
  <c r="CY107" i="3"/>
  <c r="CZ107" i="3"/>
  <c r="DB107" i="3" s="1"/>
  <c r="DA107" i="3"/>
  <c r="DC107" i="3"/>
  <c r="A108" i="3"/>
  <c r="CX108" i="3"/>
  <c r="CY108" i="3"/>
  <c r="CZ108" i="3"/>
  <c r="DA108" i="3"/>
  <c r="DB108" i="3"/>
  <c r="DC108" i="3"/>
  <c r="A109" i="3"/>
  <c r="CY109" i="3"/>
  <c r="CZ109" i="3"/>
  <c r="DB109" i="3" s="1"/>
  <c r="DA109" i="3"/>
  <c r="DC109" i="3"/>
  <c r="A110" i="3"/>
  <c r="CY110" i="3"/>
  <c r="CZ110" i="3"/>
  <c r="DB110" i="3" s="1"/>
  <c r="DA110" i="3"/>
  <c r="DC110" i="3"/>
  <c r="A111" i="3"/>
  <c r="CY111" i="3"/>
  <c r="CZ111" i="3"/>
  <c r="DB111" i="3" s="1"/>
  <c r="DA111" i="3"/>
  <c r="DC111" i="3"/>
  <c r="A112" i="3"/>
  <c r="CY112" i="3"/>
  <c r="CZ112" i="3"/>
  <c r="DB112" i="3" s="1"/>
  <c r="DA112" i="3"/>
  <c r="DC112" i="3"/>
  <c r="A113" i="3"/>
  <c r="CY113" i="3"/>
  <c r="CZ113" i="3"/>
  <c r="DA113" i="3"/>
  <c r="DB113" i="3"/>
  <c r="DC113" i="3"/>
  <c r="A114" i="3"/>
  <c r="CY114" i="3"/>
  <c r="CZ114" i="3"/>
  <c r="DB114" i="3" s="1"/>
  <c r="DA114" i="3"/>
  <c r="DC114" i="3"/>
  <c r="A115" i="3"/>
  <c r="CY115" i="3"/>
  <c r="CZ115" i="3"/>
  <c r="DA115" i="3"/>
  <c r="DB115" i="3"/>
  <c r="DC115" i="3"/>
  <c r="A116" i="3"/>
  <c r="CY116" i="3"/>
  <c r="CZ116" i="3"/>
  <c r="DB116" i="3" s="1"/>
  <c r="DA116" i="3"/>
  <c r="DC116" i="3"/>
  <c r="A117" i="3"/>
  <c r="CY117" i="3"/>
  <c r="CZ117" i="3"/>
  <c r="DB117" i="3" s="1"/>
  <c r="DA117" i="3"/>
  <c r="DC117" i="3"/>
  <c r="A118" i="3"/>
  <c r="CY118" i="3"/>
  <c r="CZ118" i="3"/>
  <c r="DA118" i="3"/>
  <c r="DB118" i="3"/>
  <c r="DC118" i="3"/>
  <c r="A119" i="3"/>
  <c r="CY119" i="3"/>
  <c r="CZ119" i="3"/>
  <c r="DB119" i="3" s="1"/>
  <c r="DA119" i="3"/>
  <c r="DC119" i="3"/>
  <c r="A120" i="3"/>
  <c r="CY120" i="3"/>
  <c r="CZ120" i="3"/>
  <c r="DB120" i="3" s="1"/>
  <c r="DA120" i="3"/>
  <c r="DC120" i="3"/>
  <c r="A121" i="3"/>
  <c r="CX121" i="3"/>
  <c r="CY121" i="3"/>
  <c r="CZ121" i="3"/>
  <c r="DB121" i="3" s="1"/>
  <c r="DA121" i="3"/>
  <c r="DC121" i="3"/>
  <c r="A122" i="3"/>
  <c r="CX122" i="3"/>
  <c r="CY122" i="3"/>
  <c r="CZ122" i="3"/>
  <c r="DB122" i="3" s="1"/>
  <c r="DA122" i="3"/>
  <c r="DC122" i="3"/>
  <c r="A123" i="3"/>
  <c r="CX123" i="3"/>
  <c r="CY123" i="3"/>
  <c r="CZ123" i="3"/>
  <c r="DB123" i="3" s="1"/>
  <c r="DA123" i="3"/>
  <c r="DC123" i="3"/>
  <c r="A124" i="3"/>
  <c r="CX124" i="3"/>
  <c r="CY124" i="3"/>
  <c r="CZ124" i="3"/>
  <c r="DA124" i="3"/>
  <c r="DB124" i="3"/>
  <c r="DC124" i="3"/>
  <c r="A125" i="3"/>
  <c r="CX125" i="3"/>
  <c r="CY125" i="3"/>
  <c r="CZ125" i="3"/>
  <c r="DA125" i="3"/>
  <c r="DB125" i="3"/>
  <c r="DC125" i="3"/>
  <c r="A126" i="3"/>
  <c r="CX126" i="3"/>
  <c r="CY126" i="3"/>
  <c r="CZ126" i="3"/>
  <c r="DB126" i="3" s="1"/>
  <c r="DA126" i="3"/>
  <c r="DC126" i="3"/>
  <c r="A127" i="3"/>
  <c r="CX127" i="3"/>
  <c r="CY127" i="3"/>
  <c r="CZ127" i="3"/>
  <c r="DB127" i="3" s="1"/>
  <c r="DA127" i="3"/>
  <c r="DC127" i="3"/>
  <c r="A128" i="3"/>
  <c r="CX128" i="3"/>
  <c r="CY128" i="3"/>
  <c r="CZ128" i="3"/>
  <c r="DB128" i="3" s="1"/>
  <c r="DA128" i="3"/>
  <c r="DC128" i="3"/>
  <c r="A129" i="3"/>
  <c r="CY129" i="3"/>
  <c r="CZ129" i="3"/>
  <c r="DB129" i="3" s="1"/>
  <c r="DA129" i="3"/>
  <c r="DC129" i="3"/>
  <c r="A130" i="3"/>
  <c r="CY130" i="3"/>
  <c r="CZ130" i="3"/>
  <c r="DA130" i="3"/>
  <c r="DB130" i="3"/>
  <c r="DC130" i="3"/>
  <c r="A131" i="3"/>
  <c r="CY131" i="3"/>
  <c r="CZ131" i="3"/>
  <c r="DB131" i="3" s="1"/>
  <c r="DA131" i="3"/>
  <c r="DC131" i="3"/>
  <c r="A132" i="3"/>
  <c r="CY132" i="3"/>
  <c r="CZ132" i="3"/>
  <c r="DA132" i="3"/>
  <c r="DB132" i="3"/>
  <c r="DC132" i="3"/>
  <c r="A133" i="3"/>
  <c r="CY133" i="3"/>
  <c r="CZ133" i="3"/>
  <c r="DB133" i="3" s="1"/>
  <c r="DA133" i="3"/>
  <c r="DC133" i="3"/>
  <c r="A134" i="3"/>
  <c r="CY134" i="3"/>
  <c r="CZ134" i="3"/>
  <c r="DB134" i="3" s="1"/>
  <c r="DA134" i="3"/>
  <c r="DC134" i="3"/>
  <c r="A135" i="3"/>
  <c r="CY135" i="3"/>
  <c r="CZ135" i="3"/>
  <c r="DB135" i="3" s="1"/>
  <c r="DA135" i="3"/>
  <c r="DC135" i="3"/>
  <c r="A136" i="3"/>
  <c r="CY136" i="3"/>
  <c r="CZ136" i="3"/>
  <c r="DA136" i="3"/>
  <c r="DB136" i="3"/>
  <c r="DC136" i="3"/>
  <c r="A137" i="3"/>
  <c r="CY137" i="3"/>
  <c r="CZ137" i="3"/>
  <c r="DB137" i="3" s="1"/>
  <c r="DA137" i="3"/>
  <c r="DC137" i="3"/>
  <c r="A138" i="3"/>
  <c r="CY138" i="3"/>
  <c r="CZ138" i="3"/>
  <c r="DB138" i="3" s="1"/>
  <c r="DA138" i="3"/>
  <c r="DC138" i="3"/>
  <c r="A139" i="3"/>
  <c r="CY139" i="3"/>
  <c r="CZ139" i="3"/>
  <c r="DB139" i="3" s="1"/>
  <c r="DA139" i="3"/>
  <c r="DC139" i="3"/>
  <c r="A140" i="3"/>
  <c r="CY140" i="3"/>
  <c r="CZ140" i="3"/>
  <c r="DB140" i="3" s="1"/>
  <c r="DA140" i="3"/>
  <c r="DC140" i="3"/>
  <c r="A141" i="3"/>
  <c r="CY141" i="3"/>
  <c r="CZ141" i="3"/>
  <c r="DB141" i="3" s="1"/>
  <c r="DA141" i="3"/>
  <c r="DC141" i="3"/>
  <c r="A142" i="3"/>
  <c r="CY142" i="3"/>
  <c r="CZ142" i="3"/>
  <c r="DA142" i="3"/>
  <c r="DB142" i="3"/>
  <c r="DC142" i="3"/>
  <c r="A143" i="3"/>
  <c r="CY143" i="3"/>
  <c r="CZ143" i="3"/>
  <c r="DB143" i="3" s="1"/>
  <c r="DA143" i="3"/>
  <c r="DC143" i="3"/>
  <c r="A144" i="3"/>
  <c r="CX144" i="3"/>
  <c r="CY144" i="3"/>
  <c r="CZ144" i="3"/>
  <c r="DB144" i="3" s="1"/>
  <c r="DA144" i="3"/>
  <c r="DC144" i="3"/>
  <c r="A145" i="3"/>
  <c r="CX145" i="3"/>
  <c r="CY145" i="3"/>
  <c r="CZ145" i="3"/>
  <c r="DA145" i="3"/>
  <c r="DB145" i="3"/>
  <c r="DC145" i="3"/>
  <c r="A146" i="3"/>
  <c r="CX146" i="3"/>
  <c r="CY146" i="3"/>
  <c r="CZ146" i="3"/>
  <c r="DB146" i="3" s="1"/>
  <c r="DA146" i="3"/>
  <c r="DC146" i="3"/>
  <c r="A147" i="3"/>
  <c r="CX147" i="3"/>
  <c r="CY147" i="3"/>
  <c r="CZ147" i="3"/>
  <c r="DB147" i="3" s="1"/>
  <c r="DA147" i="3"/>
  <c r="DC147" i="3"/>
  <c r="A148" i="3"/>
  <c r="CY148" i="3"/>
  <c r="CZ148" i="3"/>
  <c r="DB148" i="3" s="1"/>
  <c r="DA148" i="3"/>
  <c r="DC148" i="3"/>
  <c r="A149" i="3"/>
  <c r="CY149" i="3"/>
  <c r="CZ149" i="3"/>
  <c r="DA149" i="3"/>
  <c r="DB149" i="3"/>
  <c r="DC149" i="3"/>
  <c r="A150" i="3"/>
  <c r="CY150" i="3"/>
  <c r="CZ150" i="3"/>
  <c r="DB150" i="3" s="1"/>
  <c r="DA150" i="3"/>
  <c r="DC150" i="3"/>
  <c r="A151" i="3"/>
  <c r="CY151" i="3"/>
  <c r="CZ151" i="3"/>
  <c r="DB151" i="3" s="1"/>
  <c r="DA151" i="3"/>
  <c r="DC151" i="3"/>
  <c r="A152" i="3"/>
  <c r="CY152" i="3"/>
  <c r="CZ152" i="3"/>
  <c r="DB152" i="3" s="1"/>
  <c r="DA152" i="3"/>
  <c r="DC152" i="3"/>
  <c r="A153" i="3"/>
  <c r="CY153" i="3"/>
  <c r="CZ153" i="3"/>
  <c r="DB153" i="3" s="1"/>
  <c r="DA153" i="3"/>
  <c r="DC153" i="3"/>
  <c r="A154" i="3"/>
  <c r="CY154" i="3"/>
  <c r="CZ154" i="3"/>
  <c r="DB154" i="3" s="1"/>
  <c r="DA154" i="3"/>
  <c r="DC154" i="3"/>
  <c r="A155" i="3"/>
  <c r="CY155" i="3"/>
  <c r="CZ155" i="3"/>
  <c r="DA155" i="3"/>
  <c r="DB155" i="3"/>
  <c r="DC155" i="3"/>
  <c r="A156" i="3"/>
  <c r="CY156" i="3"/>
  <c r="CZ156" i="3"/>
  <c r="DB156" i="3" s="1"/>
  <c r="DA156" i="3"/>
  <c r="DC156" i="3"/>
  <c r="A157" i="3"/>
  <c r="CY157" i="3"/>
  <c r="CZ157" i="3"/>
  <c r="DA157" i="3"/>
  <c r="DB157" i="3"/>
  <c r="DC157" i="3"/>
  <c r="A158" i="3"/>
  <c r="CX158" i="3"/>
  <c r="CY158" i="3"/>
  <c r="CZ158" i="3"/>
  <c r="DB158" i="3" s="1"/>
  <c r="DA158" i="3"/>
  <c r="DC158" i="3"/>
  <c r="A159" i="3"/>
  <c r="CX159" i="3"/>
  <c r="CY159" i="3"/>
  <c r="CZ159" i="3"/>
  <c r="DB159" i="3" s="1"/>
  <c r="DA159" i="3"/>
  <c r="DC159" i="3"/>
  <c r="A160" i="3"/>
  <c r="CX160" i="3"/>
  <c r="CY160" i="3"/>
  <c r="CZ160" i="3"/>
  <c r="DA160" i="3"/>
  <c r="DB160" i="3"/>
  <c r="DC160" i="3"/>
  <c r="A161" i="3"/>
  <c r="CX161" i="3"/>
  <c r="CY161" i="3"/>
  <c r="CZ161" i="3"/>
  <c r="DB161" i="3" s="1"/>
  <c r="DA161" i="3"/>
  <c r="DC161" i="3"/>
  <c r="A162" i="3"/>
  <c r="CX162" i="3"/>
  <c r="CY162" i="3"/>
  <c r="CZ162" i="3"/>
  <c r="DB162" i="3" s="1"/>
  <c r="DA162" i="3"/>
  <c r="DC162" i="3"/>
  <c r="A163" i="3"/>
  <c r="CY163" i="3"/>
  <c r="CZ163" i="3"/>
  <c r="DA163" i="3"/>
  <c r="DB163" i="3"/>
  <c r="DC163" i="3"/>
  <c r="A164" i="3"/>
  <c r="CY164" i="3"/>
  <c r="CZ164" i="3"/>
  <c r="DB164" i="3" s="1"/>
  <c r="DA164" i="3"/>
  <c r="DC164" i="3"/>
  <c r="A165" i="3"/>
  <c r="CY165" i="3"/>
  <c r="CZ165" i="3"/>
  <c r="DB165" i="3" s="1"/>
  <c r="DA165" i="3"/>
  <c r="DC165" i="3"/>
  <c r="A166" i="3"/>
  <c r="CY166" i="3"/>
  <c r="CZ166" i="3"/>
  <c r="DA166" i="3"/>
  <c r="DB166" i="3"/>
  <c r="DC166" i="3"/>
  <c r="A167" i="3"/>
  <c r="CY167" i="3"/>
  <c r="CZ167" i="3"/>
  <c r="DB167" i="3" s="1"/>
  <c r="DA167" i="3"/>
  <c r="DC167" i="3"/>
  <c r="A168" i="3"/>
  <c r="CY168" i="3"/>
  <c r="CZ168" i="3"/>
  <c r="DA168" i="3"/>
  <c r="DB168" i="3"/>
  <c r="DC168" i="3"/>
  <c r="A169" i="3"/>
  <c r="CY169" i="3"/>
  <c r="CZ169" i="3"/>
  <c r="DB169" i="3" s="1"/>
  <c r="DA169" i="3"/>
  <c r="DC169" i="3"/>
  <c r="A170" i="3"/>
  <c r="CY170" i="3"/>
  <c r="CZ170" i="3"/>
  <c r="DB170" i="3" s="1"/>
  <c r="DA170" i="3"/>
  <c r="DC170" i="3"/>
  <c r="A171" i="3"/>
  <c r="CY171" i="3"/>
  <c r="CZ171" i="3"/>
  <c r="DB171" i="3" s="1"/>
  <c r="DA171" i="3"/>
  <c r="DC171" i="3"/>
  <c r="A172" i="3"/>
  <c r="CY172" i="3"/>
  <c r="CZ172" i="3"/>
  <c r="DB172" i="3" s="1"/>
  <c r="DA172" i="3"/>
  <c r="DC172" i="3"/>
  <c r="A173" i="3"/>
  <c r="CY173" i="3"/>
  <c r="CZ173" i="3"/>
  <c r="DA173" i="3"/>
  <c r="DB173" i="3"/>
  <c r="DC173" i="3"/>
  <c r="A174" i="3"/>
  <c r="CY174" i="3"/>
  <c r="CZ174" i="3"/>
  <c r="DB174" i="3" s="1"/>
  <c r="DA174" i="3"/>
  <c r="DC174" i="3"/>
  <c r="A175" i="3"/>
  <c r="CY175" i="3"/>
  <c r="CZ175" i="3"/>
  <c r="DB175" i="3" s="1"/>
  <c r="DA175" i="3"/>
  <c r="DC175" i="3"/>
  <c r="A176" i="3"/>
  <c r="CY176" i="3"/>
  <c r="CZ176" i="3"/>
  <c r="DB176" i="3" s="1"/>
  <c r="DA176" i="3"/>
  <c r="DC176" i="3"/>
  <c r="A177" i="3"/>
  <c r="CY177" i="3"/>
  <c r="CZ177" i="3"/>
  <c r="DB177" i="3" s="1"/>
  <c r="DA177" i="3"/>
  <c r="DC177" i="3"/>
  <c r="A178" i="3"/>
  <c r="CY178" i="3"/>
  <c r="CZ178" i="3"/>
  <c r="DB178" i="3" s="1"/>
  <c r="DA178" i="3"/>
  <c r="DC178" i="3"/>
  <c r="A179" i="3"/>
  <c r="CX179" i="3"/>
  <c r="CY179" i="3"/>
  <c r="CZ179" i="3"/>
  <c r="DA179" i="3"/>
  <c r="DB179" i="3"/>
  <c r="DC179" i="3"/>
  <c r="A180" i="3"/>
  <c r="CX180" i="3"/>
  <c r="CY180" i="3"/>
  <c r="CZ180" i="3"/>
  <c r="DB180" i="3" s="1"/>
  <c r="DA180" i="3"/>
  <c r="DC180" i="3"/>
  <c r="A181" i="3"/>
  <c r="CX181" i="3"/>
  <c r="CY181" i="3"/>
  <c r="CZ181" i="3"/>
  <c r="DB181" i="3" s="1"/>
  <c r="DA181" i="3"/>
  <c r="DC181" i="3"/>
  <c r="A182" i="3"/>
  <c r="CX182" i="3"/>
  <c r="CY182" i="3"/>
  <c r="CZ182" i="3"/>
  <c r="DB182" i="3" s="1"/>
  <c r="DA182" i="3"/>
  <c r="DC182" i="3"/>
  <c r="A183" i="3"/>
  <c r="CX183" i="3"/>
  <c r="CY183" i="3"/>
  <c r="CZ183" i="3"/>
  <c r="DB183" i="3" s="1"/>
  <c r="DA183" i="3"/>
  <c r="DC183" i="3"/>
  <c r="A184" i="3"/>
  <c r="CX184" i="3"/>
  <c r="CY184" i="3"/>
  <c r="CZ184" i="3"/>
  <c r="DA184" i="3"/>
  <c r="DB184" i="3"/>
  <c r="DC184" i="3"/>
  <c r="A185" i="3"/>
  <c r="CX185" i="3"/>
  <c r="CY185" i="3"/>
  <c r="CZ185" i="3"/>
  <c r="DA185" i="3"/>
  <c r="DB185" i="3"/>
  <c r="DC185" i="3"/>
  <c r="A186" i="3"/>
  <c r="CX186" i="3"/>
  <c r="CY186" i="3"/>
  <c r="CZ186" i="3"/>
  <c r="DB186" i="3" s="1"/>
  <c r="DA186" i="3"/>
  <c r="DC186" i="3"/>
  <c r="A187" i="3"/>
  <c r="CX187" i="3"/>
  <c r="CY187" i="3"/>
  <c r="CZ187" i="3"/>
  <c r="DB187" i="3" s="1"/>
  <c r="DA187" i="3"/>
  <c r="DC187" i="3"/>
  <c r="A188" i="3"/>
  <c r="CX188" i="3"/>
  <c r="CY188" i="3"/>
  <c r="CZ188" i="3"/>
  <c r="DB188" i="3" s="1"/>
  <c r="DA188" i="3"/>
  <c r="DC188" i="3"/>
  <c r="A189" i="3"/>
  <c r="CX189" i="3"/>
  <c r="CY189" i="3"/>
  <c r="CZ189" i="3"/>
  <c r="DB189" i="3" s="1"/>
  <c r="DA189" i="3"/>
  <c r="DC189" i="3"/>
  <c r="A190" i="3"/>
  <c r="CX190" i="3"/>
  <c r="CY190" i="3"/>
  <c r="CZ190" i="3"/>
  <c r="DA190" i="3"/>
  <c r="DB190" i="3"/>
  <c r="DC190" i="3"/>
  <c r="A191" i="3"/>
  <c r="CX191" i="3"/>
  <c r="CY191" i="3"/>
  <c r="CZ191" i="3"/>
  <c r="DA191" i="3"/>
  <c r="DB191" i="3"/>
  <c r="DC191" i="3"/>
  <c r="A192" i="3"/>
  <c r="CX192" i="3"/>
  <c r="CY192" i="3"/>
  <c r="CZ192" i="3"/>
  <c r="DB192" i="3" s="1"/>
  <c r="DA192" i="3"/>
  <c r="DC192" i="3"/>
  <c r="A193" i="3"/>
  <c r="CY193" i="3"/>
  <c r="CZ193" i="3"/>
  <c r="DA193" i="3"/>
  <c r="DB193" i="3"/>
  <c r="DC193" i="3"/>
  <c r="A194" i="3"/>
  <c r="CY194" i="3"/>
  <c r="CZ194" i="3"/>
  <c r="DB194" i="3" s="1"/>
  <c r="DA194" i="3"/>
  <c r="DC194" i="3"/>
  <c r="A195" i="3"/>
  <c r="CY195" i="3"/>
  <c r="CZ195" i="3"/>
  <c r="DB195" i="3" s="1"/>
  <c r="DA195" i="3"/>
  <c r="DC195" i="3"/>
  <c r="A196" i="3"/>
  <c r="CY196" i="3"/>
  <c r="CZ196" i="3"/>
  <c r="DA196" i="3"/>
  <c r="DB196" i="3"/>
  <c r="DC196" i="3"/>
  <c r="A197" i="3"/>
  <c r="CY197" i="3"/>
  <c r="CZ197" i="3"/>
  <c r="DB197" i="3" s="1"/>
  <c r="DA197" i="3"/>
  <c r="DC197" i="3"/>
  <c r="A198" i="3"/>
  <c r="CY198" i="3"/>
  <c r="CZ198" i="3"/>
  <c r="DA198" i="3"/>
  <c r="DB198" i="3"/>
  <c r="DC198" i="3"/>
  <c r="A199" i="3"/>
  <c r="CY199" i="3"/>
  <c r="CZ199" i="3"/>
  <c r="DB199" i="3" s="1"/>
  <c r="DA199" i="3"/>
  <c r="DC199" i="3"/>
  <c r="A200" i="3"/>
  <c r="CY200" i="3"/>
  <c r="CZ200" i="3"/>
  <c r="DB200" i="3" s="1"/>
  <c r="DA200" i="3"/>
  <c r="DC200" i="3"/>
  <c r="A201" i="3"/>
  <c r="CY201" i="3"/>
  <c r="CZ201" i="3"/>
  <c r="DB201" i="3" s="1"/>
  <c r="DA201" i="3"/>
  <c r="DC201" i="3"/>
  <c r="A202" i="3"/>
  <c r="CY202" i="3"/>
  <c r="CZ202" i="3"/>
  <c r="DB202" i="3" s="1"/>
  <c r="DA202" i="3"/>
  <c r="DC202" i="3"/>
  <c r="A203" i="3"/>
  <c r="CX203" i="3"/>
  <c r="CY203" i="3"/>
  <c r="CZ203" i="3"/>
  <c r="DB203" i="3" s="1"/>
  <c r="DA203" i="3"/>
  <c r="DC203" i="3"/>
  <c r="A204" i="3"/>
  <c r="CX204" i="3"/>
  <c r="CY204" i="3"/>
  <c r="CZ204" i="3"/>
  <c r="DA204" i="3"/>
  <c r="DB204" i="3"/>
  <c r="DC204" i="3"/>
  <c r="A205" i="3"/>
  <c r="CY205" i="3"/>
  <c r="CZ205" i="3"/>
  <c r="DB205" i="3" s="1"/>
  <c r="DA205" i="3"/>
  <c r="DC205" i="3"/>
  <c r="A206" i="3"/>
  <c r="CY206" i="3"/>
  <c r="CZ206" i="3"/>
  <c r="DB206" i="3" s="1"/>
  <c r="DA206" i="3"/>
  <c r="DC206" i="3"/>
  <c r="A207" i="3"/>
  <c r="CY207" i="3"/>
  <c r="CZ207" i="3"/>
  <c r="DB207" i="3" s="1"/>
  <c r="DA207" i="3"/>
  <c r="DC207" i="3"/>
  <c r="A208" i="3"/>
  <c r="CX208" i="3"/>
  <c r="CY208" i="3"/>
  <c r="CZ208" i="3"/>
  <c r="DA208" i="3"/>
  <c r="DB208" i="3"/>
  <c r="DC208" i="3"/>
  <c r="A209" i="3"/>
  <c r="CX209" i="3"/>
  <c r="CY209" i="3"/>
  <c r="CZ209" i="3"/>
  <c r="DB209" i="3" s="1"/>
  <c r="DA209" i="3"/>
  <c r="DC209" i="3"/>
  <c r="A210" i="3"/>
  <c r="CY210" i="3"/>
  <c r="CZ210" i="3"/>
  <c r="DB210" i="3" s="1"/>
  <c r="DA210" i="3"/>
  <c r="DC210" i="3"/>
  <c r="A211" i="3"/>
  <c r="CY211" i="3"/>
  <c r="CZ211" i="3"/>
  <c r="DB211" i="3" s="1"/>
  <c r="DA211" i="3"/>
  <c r="DC211" i="3"/>
  <c r="A212" i="3"/>
  <c r="CY212" i="3"/>
  <c r="CZ212" i="3"/>
  <c r="DB212" i="3" s="1"/>
  <c r="DA212" i="3"/>
  <c r="DC212" i="3"/>
  <c r="A213" i="3"/>
  <c r="CY213" i="3"/>
  <c r="CZ213" i="3"/>
  <c r="DB213" i="3" s="1"/>
  <c r="DA213" i="3"/>
  <c r="DC213" i="3"/>
  <c r="A214" i="3"/>
  <c r="CY214" i="3"/>
  <c r="CZ214" i="3"/>
  <c r="DA214" i="3"/>
  <c r="DB214" i="3"/>
  <c r="DC214" i="3"/>
  <c r="A215" i="3"/>
  <c r="CY215" i="3"/>
  <c r="CZ215" i="3"/>
  <c r="DB215" i="3" s="1"/>
  <c r="DA215" i="3"/>
  <c r="DC215" i="3"/>
  <c r="A216" i="3"/>
  <c r="CY216" i="3"/>
  <c r="CZ216" i="3"/>
  <c r="DA216" i="3"/>
  <c r="DB216" i="3"/>
  <c r="DC216" i="3"/>
  <c r="A217" i="3"/>
  <c r="CY217" i="3"/>
  <c r="CZ217" i="3"/>
  <c r="DB217" i="3" s="1"/>
  <c r="DA217" i="3"/>
  <c r="DC217" i="3"/>
  <c r="A218" i="3"/>
  <c r="CY218" i="3"/>
  <c r="CZ218" i="3"/>
  <c r="DB218" i="3" s="1"/>
  <c r="DA218" i="3"/>
  <c r="DC218" i="3"/>
  <c r="A219" i="3"/>
  <c r="CY219" i="3"/>
  <c r="CZ219" i="3"/>
  <c r="DB219" i="3" s="1"/>
  <c r="DA219" i="3"/>
  <c r="DC219" i="3"/>
  <c r="A220" i="3"/>
  <c r="CY220" i="3"/>
  <c r="CZ220" i="3"/>
  <c r="DB220" i="3" s="1"/>
  <c r="DA220" i="3"/>
  <c r="DC220" i="3"/>
  <c r="A221" i="3"/>
  <c r="CY221" i="3"/>
  <c r="CZ221" i="3"/>
  <c r="DA221" i="3"/>
  <c r="DB221" i="3"/>
  <c r="DC221" i="3"/>
  <c r="A222" i="3"/>
  <c r="CX222" i="3"/>
  <c r="CY222" i="3"/>
  <c r="CZ222" i="3"/>
  <c r="DA222" i="3"/>
  <c r="DB222" i="3"/>
  <c r="DC222" i="3"/>
  <c r="A223" i="3"/>
  <c r="CX223" i="3"/>
  <c r="CY223" i="3"/>
  <c r="CZ223" i="3"/>
  <c r="DB223" i="3" s="1"/>
  <c r="DA223" i="3"/>
  <c r="DC223" i="3"/>
  <c r="A224" i="3"/>
  <c r="CX224" i="3"/>
  <c r="CY224" i="3"/>
  <c r="CZ224" i="3"/>
  <c r="DB224" i="3" s="1"/>
  <c r="DA224" i="3"/>
  <c r="DC224" i="3"/>
  <c r="A225" i="3"/>
  <c r="CX225" i="3"/>
  <c r="CY225" i="3"/>
  <c r="CZ225" i="3"/>
  <c r="DB225" i="3" s="1"/>
  <c r="DA225" i="3"/>
  <c r="DC225" i="3"/>
  <c r="A226" i="3"/>
  <c r="CX226" i="3"/>
  <c r="CY226" i="3"/>
  <c r="CZ226" i="3"/>
  <c r="DA226" i="3"/>
  <c r="DB226" i="3"/>
  <c r="DC226" i="3"/>
  <c r="A227" i="3"/>
  <c r="CX227" i="3"/>
  <c r="CY227" i="3"/>
  <c r="CZ227" i="3"/>
  <c r="DA227" i="3"/>
  <c r="DB227" i="3"/>
  <c r="DC227" i="3"/>
  <c r="A228" i="3"/>
  <c r="CX228" i="3"/>
  <c r="CY228" i="3"/>
  <c r="CZ228" i="3"/>
  <c r="DB228" i="3" s="1"/>
  <c r="DA228" i="3"/>
  <c r="DC228" i="3"/>
  <c r="A229" i="3"/>
  <c r="CX229" i="3"/>
  <c r="CY229" i="3"/>
  <c r="CZ229" i="3"/>
  <c r="DA229" i="3"/>
  <c r="DB229" i="3"/>
  <c r="DC229" i="3"/>
  <c r="A230" i="3"/>
  <c r="CY230" i="3"/>
  <c r="CZ230" i="3"/>
  <c r="DB230" i="3" s="1"/>
  <c r="DA230" i="3"/>
  <c r="DC230" i="3"/>
  <c r="A231" i="3"/>
  <c r="CY231" i="3"/>
  <c r="CZ231" i="3"/>
  <c r="DB231" i="3" s="1"/>
  <c r="DA231" i="3"/>
  <c r="DC231" i="3"/>
  <c r="A232" i="3"/>
  <c r="CY232" i="3"/>
  <c r="CZ232" i="3"/>
  <c r="DA232" i="3"/>
  <c r="DB232" i="3"/>
  <c r="DC232" i="3"/>
  <c r="A233" i="3"/>
  <c r="CY233" i="3"/>
  <c r="CZ233" i="3"/>
  <c r="DB233" i="3" s="1"/>
  <c r="DA233" i="3"/>
  <c r="DC233" i="3"/>
  <c r="A234" i="3"/>
  <c r="CY234" i="3"/>
  <c r="CZ234" i="3"/>
  <c r="DB234" i="3" s="1"/>
  <c r="DA234" i="3"/>
  <c r="DC234" i="3"/>
  <c r="A235" i="3"/>
  <c r="CY235" i="3"/>
  <c r="CZ235" i="3"/>
  <c r="DB235" i="3" s="1"/>
  <c r="DA235" i="3"/>
  <c r="DC235" i="3"/>
  <c r="A236" i="3"/>
  <c r="CY236" i="3"/>
  <c r="CZ236" i="3"/>
  <c r="DB236" i="3" s="1"/>
  <c r="DA236" i="3"/>
  <c r="DC236" i="3"/>
  <c r="A237" i="3"/>
  <c r="CY237" i="3"/>
  <c r="CZ237" i="3"/>
  <c r="DB237" i="3" s="1"/>
  <c r="DA237" i="3"/>
  <c r="DC237" i="3"/>
  <c r="A238" i="3"/>
  <c r="CY238" i="3"/>
  <c r="CZ238" i="3"/>
  <c r="DA238" i="3"/>
  <c r="DB238" i="3"/>
  <c r="DC238" i="3"/>
  <c r="A239" i="3"/>
  <c r="CY239" i="3"/>
  <c r="CZ239" i="3"/>
  <c r="DB239" i="3" s="1"/>
  <c r="DA239" i="3"/>
  <c r="DC239" i="3"/>
  <c r="A240" i="3"/>
  <c r="CY240" i="3"/>
  <c r="CZ240" i="3"/>
  <c r="DA240" i="3"/>
  <c r="DB240" i="3"/>
  <c r="DC240" i="3"/>
  <c r="A241" i="3"/>
  <c r="CY241" i="3"/>
  <c r="CZ241" i="3"/>
  <c r="DB241" i="3" s="1"/>
  <c r="DA241" i="3"/>
  <c r="DC241" i="3"/>
  <c r="A242" i="3"/>
  <c r="CY242" i="3"/>
  <c r="CZ242" i="3"/>
  <c r="DB242" i="3" s="1"/>
  <c r="DA242" i="3"/>
  <c r="DC242" i="3"/>
  <c r="A243" i="3"/>
  <c r="CY243" i="3"/>
  <c r="CZ243" i="3"/>
  <c r="DA243" i="3"/>
  <c r="DB243" i="3"/>
  <c r="DC243" i="3"/>
  <c r="A244" i="3"/>
  <c r="CY244" i="3"/>
  <c r="CZ244" i="3"/>
  <c r="DB244" i="3" s="1"/>
  <c r="DA244" i="3"/>
  <c r="DC244" i="3"/>
  <c r="A245" i="3"/>
  <c r="CY245" i="3"/>
  <c r="CZ245" i="3"/>
  <c r="DB245" i="3" s="1"/>
  <c r="DA245" i="3"/>
  <c r="DC245" i="3"/>
  <c r="A246" i="3"/>
  <c r="CY246" i="3"/>
  <c r="CZ246" i="3"/>
  <c r="DB246" i="3" s="1"/>
  <c r="DA246" i="3"/>
  <c r="DC246" i="3"/>
  <c r="A247" i="3"/>
  <c r="CY247" i="3"/>
  <c r="CZ247" i="3"/>
  <c r="DB247" i="3" s="1"/>
  <c r="DA247" i="3"/>
  <c r="DC247" i="3"/>
  <c r="A248" i="3"/>
  <c r="CY248" i="3"/>
  <c r="CZ248" i="3"/>
  <c r="DB248" i="3" s="1"/>
  <c r="DA248" i="3"/>
  <c r="DC248" i="3"/>
  <c r="A249" i="3"/>
  <c r="CY249" i="3"/>
  <c r="CZ249" i="3"/>
  <c r="DB249" i="3" s="1"/>
  <c r="DA249" i="3"/>
  <c r="DC249" i="3"/>
  <c r="A250" i="3"/>
  <c r="CY250" i="3"/>
  <c r="CZ250" i="3"/>
  <c r="DA250" i="3"/>
  <c r="DB250" i="3"/>
  <c r="DC250" i="3"/>
  <c r="A251" i="3"/>
  <c r="CY251" i="3"/>
  <c r="CZ251" i="3"/>
  <c r="DB251" i="3" s="1"/>
  <c r="DA251" i="3"/>
  <c r="DC251" i="3"/>
  <c r="A252" i="3"/>
  <c r="CY252" i="3"/>
  <c r="CZ252" i="3"/>
  <c r="DA252" i="3"/>
  <c r="DB252" i="3"/>
  <c r="DC252" i="3"/>
  <c r="A253" i="3"/>
  <c r="CY253" i="3"/>
  <c r="CZ253" i="3"/>
  <c r="DB253" i="3" s="1"/>
  <c r="DA253" i="3"/>
  <c r="DC253" i="3"/>
  <c r="A254" i="3"/>
  <c r="CY254" i="3"/>
  <c r="CZ254" i="3"/>
  <c r="DB254" i="3" s="1"/>
  <c r="DA254" i="3"/>
  <c r="DC254" i="3"/>
  <c r="A255" i="3"/>
  <c r="CY255" i="3"/>
  <c r="CZ255" i="3"/>
  <c r="DB255" i="3" s="1"/>
  <c r="DA255" i="3"/>
  <c r="DC255" i="3"/>
  <c r="A256" i="3"/>
  <c r="CY256" i="3"/>
  <c r="CZ256" i="3"/>
  <c r="DB256" i="3" s="1"/>
  <c r="DA256" i="3"/>
  <c r="DC256" i="3"/>
  <c r="A257" i="3"/>
  <c r="CY257" i="3"/>
  <c r="CZ257" i="3"/>
  <c r="DA257" i="3"/>
  <c r="DB257" i="3"/>
  <c r="DC257" i="3"/>
  <c r="A258" i="3"/>
  <c r="CY258" i="3"/>
  <c r="CZ258" i="3"/>
  <c r="DB258" i="3" s="1"/>
  <c r="DA258" i="3"/>
  <c r="DC258" i="3"/>
  <c r="A259" i="3"/>
  <c r="CY259" i="3"/>
  <c r="CZ259" i="3"/>
  <c r="DB259" i="3" s="1"/>
  <c r="DA259" i="3"/>
  <c r="DC259" i="3"/>
  <c r="A260" i="3"/>
  <c r="CY260" i="3"/>
  <c r="CZ260" i="3"/>
  <c r="DB260" i="3" s="1"/>
  <c r="DA260" i="3"/>
  <c r="DC260" i="3"/>
  <c r="A261" i="3"/>
  <c r="CY261" i="3"/>
  <c r="CZ261" i="3"/>
  <c r="DB261" i="3" s="1"/>
  <c r="DA261" i="3"/>
  <c r="DC261" i="3"/>
  <c r="A262" i="3"/>
  <c r="CY262" i="3"/>
  <c r="CZ262" i="3"/>
  <c r="DA262" i="3"/>
  <c r="DB262" i="3"/>
  <c r="DC262" i="3"/>
  <c r="A263" i="3"/>
  <c r="CX263" i="3"/>
  <c r="CY263" i="3"/>
  <c r="CZ263" i="3"/>
  <c r="DB263" i="3" s="1"/>
  <c r="DA263" i="3"/>
  <c r="DC263" i="3"/>
  <c r="A264" i="3"/>
  <c r="CX264" i="3"/>
  <c r="CY264" i="3"/>
  <c r="CZ264" i="3"/>
  <c r="DA264" i="3"/>
  <c r="DB264" i="3"/>
  <c r="DC264" i="3"/>
  <c r="A265" i="3"/>
  <c r="CX265" i="3"/>
  <c r="CY265" i="3"/>
  <c r="CZ265" i="3"/>
  <c r="DA265" i="3"/>
  <c r="DB265" i="3"/>
  <c r="DC265" i="3"/>
  <c r="A266" i="3"/>
  <c r="CX266" i="3"/>
  <c r="CY266" i="3"/>
  <c r="CZ266" i="3"/>
  <c r="DB266" i="3" s="1"/>
  <c r="DA266" i="3"/>
  <c r="DC266" i="3"/>
  <c r="A267" i="3"/>
  <c r="CX267" i="3"/>
  <c r="CY267" i="3"/>
  <c r="CZ267" i="3"/>
  <c r="DB267" i="3" s="1"/>
  <c r="DA267" i="3"/>
  <c r="DC267" i="3"/>
  <c r="A268" i="3"/>
  <c r="CX268" i="3"/>
  <c r="CY268" i="3"/>
  <c r="CZ268" i="3"/>
  <c r="DB268" i="3" s="1"/>
  <c r="DA268" i="3"/>
  <c r="DC268" i="3"/>
  <c r="A269" i="3"/>
  <c r="CX269" i="3"/>
  <c r="CY269" i="3"/>
  <c r="CZ269" i="3"/>
  <c r="DB269" i="3" s="1"/>
  <c r="DA269" i="3"/>
  <c r="DC269" i="3"/>
  <c r="A270" i="3"/>
  <c r="CX270" i="3"/>
  <c r="CY270" i="3"/>
  <c r="CZ270" i="3"/>
  <c r="DB270" i="3" s="1"/>
  <c r="DA270" i="3"/>
  <c r="DC270" i="3"/>
  <c r="A271" i="3"/>
  <c r="CY271" i="3"/>
  <c r="CZ271" i="3"/>
  <c r="DB271" i="3" s="1"/>
  <c r="DA271" i="3"/>
  <c r="DC271" i="3"/>
  <c r="A272" i="3"/>
  <c r="CY272" i="3"/>
  <c r="CZ272" i="3"/>
  <c r="DB272" i="3" s="1"/>
  <c r="DA272" i="3"/>
  <c r="DC272" i="3"/>
  <c r="A273" i="3"/>
  <c r="CY273" i="3"/>
  <c r="CZ273" i="3"/>
  <c r="DA273" i="3"/>
  <c r="DB273" i="3"/>
  <c r="DC273" i="3"/>
  <c r="A274" i="3"/>
  <c r="CY274" i="3"/>
  <c r="CZ274" i="3"/>
  <c r="DB274" i="3" s="1"/>
  <c r="DA274" i="3"/>
  <c r="DC274" i="3"/>
  <c r="A275" i="3"/>
  <c r="CY275" i="3"/>
  <c r="CZ275" i="3"/>
  <c r="DA275" i="3"/>
  <c r="DB275" i="3"/>
  <c r="DC275" i="3"/>
  <c r="A276" i="3"/>
  <c r="CY276" i="3"/>
  <c r="CZ276" i="3"/>
  <c r="DB276" i="3" s="1"/>
  <c r="DA276" i="3"/>
  <c r="DC276" i="3"/>
  <c r="A277" i="3"/>
  <c r="CY277" i="3"/>
  <c r="CZ277" i="3"/>
  <c r="DA277" i="3"/>
  <c r="DB277" i="3"/>
  <c r="DC277" i="3"/>
  <c r="A278" i="3"/>
  <c r="CY278" i="3"/>
  <c r="CZ278" i="3"/>
  <c r="DB278" i="3" s="1"/>
  <c r="DA278" i="3"/>
  <c r="DC278" i="3"/>
  <c r="A279" i="3"/>
  <c r="CY279" i="3"/>
  <c r="CZ279" i="3"/>
  <c r="DB279" i="3" s="1"/>
  <c r="DA279" i="3"/>
  <c r="DC279" i="3"/>
  <c r="A280" i="3"/>
  <c r="CY280" i="3"/>
  <c r="CZ280" i="3"/>
  <c r="DA280" i="3"/>
  <c r="DB280" i="3"/>
  <c r="DC280" i="3"/>
  <c r="A281" i="3"/>
  <c r="CY281" i="3"/>
  <c r="CZ281" i="3"/>
  <c r="DB281" i="3" s="1"/>
  <c r="DA281" i="3"/>
  <c r="DC281" i="3"/>
  <c r="A282" i="3"/>
  <c r="CY282" i="3"/>
  <c r="CZ282" i="3"/>
  <c r="DA282" i="3"/>
  <c r="DB282" i="3"/>
  <c r="DC282" i="3"/>
  <c r="A283" i="3"/>
  <c r="CY283" i="3"/>
  <c r="CZ283" i="3"/>
  <c r="DB283" i="3" s="1"/>
  <c r="DA283" i="3"/>
  <c r="DC283" i="3"/>
  <c r="A284" i="3"/>
  <c r="CY284" i="3"/>
  <c r="CZ284" i="3"/>
  <c r="DB284" i="3" s="1"/>
  <c r="DA284" i="3"/>
  <c r="DC284" i="3"/>
  <c r="A285" i="3"/>
  <c r="CY285" i="3"/>
  <c r="CZ285" i="3"/>
  <c r="DA285" i="3"/>
  <c r="DB285" i="3"/>
  <c r="DC285" i="3"/>
  <c r="A286" i="3"/>
  <c r="CY286" i="3"/>
  <c r="CZ286" i="3"/>
  <c r="DB286" i="3" s="1"/>
  <c r="DA286" i="3"/>
  <c r="DC286" i="3"/>
  <c r="A287" i="3"/>
  <c r="CY287" i="3"/>
  <c r="CZ287" i="3"/>
  <c r="DB287" i="3" s="1"/>
  <c r="DA287" i="3"/>
  <c r="DC287" i="3"/>
  <c r="A288" i="3"/>
  <c r="CY288" i="3"/>
  <c r="CZ288" i="3"/>
  <c r="DB288" i="3" s="1"/>
  <c r="DA288" i="3"/>
  <c r="DC288" i="3"/>
  <c r="A289" i="3"/>
  <c r="CY289" i="3"/>
  <c r="CZ289" i="3"/>
  <c r="DB289" i="3" s="1"/>
  <c r="DA289" i="3"/>
  <c r="DC289" i="3"/>
  <c r="A290" i="3"/>
  <c r="CX290" i="3"/>
  <c r="CY290" i="3"/>
  <c r="CZ290" i="3"/>
  <c r="DB290" i="3" s="1"/>
  <c r="DA290" i="3"/>
  <c r="DC290" i="3"/>
  <c r="A291" i="3"/>
  <c r="CX291" i="3"/>
  <c r="CY291" i="3"/>
  <c r="CZ291" i="3"/>
  <c r="DA291" i="3"/>
  <c r="DB291" i="3"/>
  <c r="DC291" i="3"/>
  <c r="A292" i="3"/>
  <c r="CX292" i="3"/>
  <c r="CY292" i="3"/>
  <c r="CZ292" i="3"/>
  <c r="DB292" i="3" s="1"/>
  <c r="DA292" i="3"/>
  <c r="DC292" i="3"/>
  <c r="A293" i="3"/>
  <c r="CX293" i="3"/>
  <c r="CY293" i="3"/>
  <c r="CZ293" i="3"/>
  <c r="DB293" i="3" s="1"/>
  <c r="DA293" i="3"/>
  <c r="DC293" i="3"/>
  <c r="A294" i="3"/>
  <c r="CX294" i="3"/>
  <c r="CY294" i="3"/>
  <c r="CZ294" i="3"/>
  <c r="DA294" i="3"/>
  <c r="DB294" i="3"/>
  <c r="DC294" i="3"/>
  <c r="A295" i="3"/>
  <c r="CX295" i="3"/>
  <c r="CY295" i="3"/>
  <c r="CZ295" i="3"/>
  <c r="DB295" i="3" s="1"/>
  <c r="DA295" i="3"/>
  <c r="DC295" i="3"/>
  <c r="A296" i="3"/>
  <c r="CX296" i="3"/>
  <c r="CY296" i="3"/>
  <c r="CZ296" i="3"/>
  <c r="DB296" i="3" s="1"/>
  <c r="DA296" i="3"/>
  <c r="DC296" i="3"/>
  <c r="A297" i="3"/>
  <c r="CX297" i="3"/>
  <c r="CY297" i="3"/>
  <c r="CZ297" i="3"/>
  <c r="DA297" i="3"/>
  <c r="DB297" i="3"/>
  <c r="DC297" i="3"/>
  <c r="A298" i="3"/>
  <c r="CY298" i="3"/>
  <c r="CZ298" i="3"/>
  <c r="DB298" i="3" s="1"/>
  <c r="DA298" i="3"/>
  <c r="DC298" i="3"/>
  <c r="A299" i="3"/>
  <c r="CY299" i="3"/>
  <c r="CZ299" i="3"/>
  <c r="DB299" i="3" s="1"/>
  <c r="DA299" i="3"/>
  <c r="DC299" i="3"/>
  <c r="A300" i="3"/>
  <c r="CY300" i="3"/>
  <c r="CZ300" i="3"/>
  <c r="DB300" i="3" s="1"/>
  <c r="DA300" i="3"/>
  <c r="DC300" i="3"/>
  <c r="A301" i="3"/>
  <c r="CY301" i="3"/>
  <c r="CZ301" i="3"/>
  <c r="DB301" i="3" s="1"/>
  <c r="DA301" i="3"/>
  <c r="DC301" i="3"/>
  <c r="A302" i="3"/>
  <c r="CY302" i="3"/>
  <c r="CZ302" i="3"/>
  <c r="DB302" i="3" s="1"/>
  <c r="DA302" i="3"/>
  <c r="DC302" i="3"/>
  <c r="A303" i="3"/>
  <c r="CY303" i="3"/>
  <c r="CZ303" i="3"/>
  <c r="DA303" i="3"/>
  <c r="DB303" i="3"/>
  <c r="DC303" i="3"/>
  <c r="A304" i="3"/>
  <c r="CY304" i="3"/>
  <c r="CZ304" i="3"/>
  <c r="DB304" i="3" s="1"/>
  <c r="DA304" i="3"/>
  <c r="DC304" i="3"/>
  <c r="A305" i="3"/>
  <c r="CY305" i="3"/>
  <c r="CZ305" i="3"/>
  <c r="DA305" i="3"/>
  <c r="DB305" i="3"/>
  <c r="DC305" i="3"/>
  <c r="A306" i="3"/>
  <c r="CY306" i="3"/>
  <c r="CZ306" i="3"/>
  <c r="DB306" i="3" s="1"/>
  <c r="DA306" i="3"/>
  <c r="DC306" i="3"/>
  <c r="A307" i="3"/>
  <c r="CY307" i="3"/>
  <c r="CZ307" i="3"/>
  <c r="DA307" i="3"/>
  <c r="DB307" i="3"/>
  <c r="DC307" i="3"/>
  <c r="A308" i="3"/>
  <c r="CY308" i="3"/>
  <c r="CZ308" i="3"/>
  <c r="DB308" i="3" s="1"/>
  <c r="DA308" i="3"/>
  <c r="DC308" i="3"/>
  <c r="A309" i="3"/>
  <c r="CY309" i="3"/>
  <c r="CZ309" i="3"/>
  <c r="DB309" i="3" s="1"/>
  <c r="DA309" i="3"/>
  <c r="DC309" i="3"/>
  <c r="A310" i="3"/>
  <c r="CX310" i="3"/>
  <c r="CY310" i="3"/>
  <c r="CZ310" i="3"/>
  <c r="DA310" i="3"/>
  <c r="DB310" i="3"/>
  <c r="DC310" i="3"/>
  <c r="A311" i="3"/>
  <c r="CX311" i="3"/>
  <c r="CY311" i="3"/>
  <c r="CZ311" i="3"/>
  <c r="DA311" i="3"/>
  <c r="DB311" i="3"/>
  <c r="DC311" i="3"/>
  <c r="A312" i="3"/>
  <c r="CX312" i="3"/>
  <c r="CY312" i="3"/>
  <c r="CZ312" i="3"/>
  <c r="DB312" i="3" s="1"/>
  <c r="DA312" i="3"/>
  <c r="DC312" i="3"/>
  <c r="A313" i="3"/>
  <c r="CX313" i="3"/>
  <c r="CY313" i="3"/>
  <c r="CZ313" i="3"/>
  <c r="DA313" i="3"/>
  <c r="DB313" i="3"/>
  <c r="DC313" i="3"/>
  <c r="A314" i="3"/>
  <c r="CX314" i="3"/>
  <c r="CY314" i="3"/>
  <c r="CZ314" i="3"/>
  <c r="DB314" i="3" s="1"/>
  <c r="DA314" i="3"/>
  <c r="DC314" i="3"/>
  <c r="A315" i="3"/>
  <c r="CX315" i="3"/>
  <c r="CY315" i="3"/>
  <c r="CZ315" i="3"/>
  <c r="DB315" i="3" s="1"/>
  <c r="DA315" i="3"/>
  <c r="DC315" i="3"/>
  <c r="A316" i="3"/>
  <c r="CX316" i="3"/>
  <c r="CY316" i="3"/>
  <c r="CZ316" i="3"/>
  <c r="DA316" i="3"/>
  <c r="DB316" i="3"/>
  <c r="DC316" i="3"/>
  <c r="A317" i="3"/>
  <c r="CX317" i="3"/>
  <c r="CY317" i="3"/>
  <c r="CZ317" i="3"/>
  <c r="DA317" i="3"/>
  <c r="DB317" i="3"/>
  <c r="DC317" i="3"/>
  <c r="A318" i="3"/>
  <c r="CX318" i="3"/>
  <c r="CY318" i="3"/>
  <c r="CZ318" i="3"/>
  <c r="DB318" i="3" s="1"/>
  <c r="DA318" i="3"/>
  <c r="DC318" i="3"/>
  <c r="A319" i="3"/>
  <c r="CX319" i="3"/>
  <c r="CY319" i="3"/>
  <c r="CZ319" i="3"/>
  <c r="DB319" i="3" s="1"/>
  <c r="DA319" i="3"/>
  <c r="DC319" i="3"/>
  <c r="A320" i="3"/>
  <c r="CX320" i="3"/>
  <c r="CY320" i="3"/>
  <c r="CZ320" i="3"/>
  <c r="DB320" i="3" s="1"/>
  <c r="DA320" i="3"/>
  <c r="DC320" i="3"/>
  <c r="A321" i="3"/>
  <c r="CX321" i="3"/>
  <c r="CY321" i="3"/>
  <c r="CZ321" i="3"/>
  <c r="DB321" i="3" s="1"/>
  <c r="DA321" i="3"/>
  <c r="DC321" i="3"/>
  <c r="A322" i="3"/>
  <c r="CX322" i="3"/>
  <c r="CY322" i="3"/>
  <c r="CZ322" i="3"/>
  <c r="DA322" i="3"/>
  <c r="DB322" i="3"/>
  <c r="DC322" i="3"/>
  <c r="A323" i="3"/>
  <c r="CX323" i="3"/>
  <c r="CY323" i="3"/>
  <c r="CZ323" i="3"/>
  <c r="DB323" i="3" s="1"/>
  <c r="DA323" i="3"/>
  <c r="DC323" i="3"/>
  <c r="A324" i="3"/>
  <c r="CY324" i="3"/>
  <c r="CZ324" i="3"/>
  <c r="DA324" i="3"/>
  <c r="DB324" i="3"/>
  <c r="DC324" i="3"/>
  <c r="A325" i="3"/>
  <c r="CY325" i="3"/>
  <c r="CZ325" i="3"/>
  <c r="DB325" i="3" s="1"/>
  <c r="DA325" i="3"/>
  <c r="DC325" i="3"/>
  <c r="A326" i="3"/>
  <c r="CY326" i="3"/>
  <c r="CZ326" i="3"/>
  <c r="DB326" i="3" s="1"/>
  <c r="DA326" i="3"/>
  <c r="DC326" i="3"/>
  <c r="A327" i="3"/>
  <c r="CY327" i="3"/>
  <c r="CZ327" i="3"/>
  <c r="DB327" i="3" s="1"/>
  <c r="DA327" i="3"/>
  <c r="DC327" i="3"/>
  <c r="A328" i="3"/>
  <c r="CY328" i="3"/>
  <c r="CZ328" i="3"/>
  <c r="DA328" i="3"/>
  <c r="DB328" i="3"/>
  <c r="DC328" i="3"/>
  <c r="A329" i="3"/>
  <c r="CY329" i="3"/>
  <c r="CZ329" i="3"/>
  <c r="DB329" i="3" s="1"/>
  <c r="DA329" i="3"/>
  <c r="DC329" i="3"/>
  <c r="A330" i="3"/>
  <c r="CY330" i="3"/>
  <c r="CZ330" i="3"/>
  <c r="DB330" i="3" s="1"/>
  <c r="DA330" i="3"/>
  <c r="DC330" i="3"/>
  <c r="A331" i="3"/>
  <c r="CY331" i="3"/>
  <c r="CZ331" i="3"/>
  <c r="DA331" i="3"/>
  <c r="DB331" i="3"/>
  <c r="DC331" i="3"/>
  <c r="A332" i="3"/>
  <c r="CY332" i="3"/>
  <c r="CZ332" i="3"/>
  <c r="DB332" i="3" s="1"/>
  <c r="DA332" i="3"/>
  <c r="DC332" i="3"/>
  <c r="A333" i="3"/>
  <c r="CY333" i="3"/>
  <c r="CZ333" i="3"/>
  <c r="DA333" i="3"/>
  <c r="DB333" i="3"/>
  <c r="DC333" i="3"/>
  <c r="A334" i="3"/>
  <c r="CY334" i="3"/>
  <c r="CZ334" i="3"/>
  <c r="DB334" i="3" s="1"/>
  <c r="DA334" i="3"/>
  <c r="DC334" i="3"/>
  <c r="A335" i="3"/>
  <c r="CY335" i="3"/>
  <c r="CZ335" i="3"/>
  <c r="DB335" i="3" s="1"/>
  <c r="DA335" i="3"/>
  <c r="DC335" i="3"/>
  <c r="A336" i="3"/>
  <c r="CY336" i="3"/>
  <c r="CZ336" i="3"/>
  <c r="DA336" i="3"/>
  <c r="DB336" i="3"/>
  <c r="DC336" i="3"/>
  <c r="A337" i="3"/>
  <c r="CY337" i="3"/>
  <c r="CZ337" i="3"/>
  <c r="DB337" i="3" s="1"/>
  <c r="DA337" i="3"/>
  <c r="DC337" i="3"/>
  <c r="A338" i="3"/>
  <c r="CY338" i="3"/>
  <c r="CZ338" i="3"/>
  <c r="DB338" i="3" s="1"/>
  <c r="DA338" i="3"/>
  <c r="DC338" i="3"/>
  <c r="A339" i="3"/>
  <c r="CY339" i="3"/>
  <c r="CZ339" i="3"/>
  <c r="DB339" i="3" s="1"/>
  <c r="DA339" i="3"/>
  <c r="DC339" i="3"/>
  <c r="A340" i="3"/>
  <c r="CX340" i="3"/>
  <c r="CY340" i="3"/>
  <c r="CZ340" i="3"/>
  <c r="DA340" i="3"/>
  <c r="DB340" i="3"/>
  <c r="DC340" i="3"/>
  <c r="A341" i="3"/>
  <c r="CX341" i="3"/>
  <c r="CY341" i="3"/>
  <c r="CZ341" i="3"/>
  <c r="DB341" i="3" s="1"/>
  <c r="DA341" i="3"/>
  <c r="DC341" i="3"/>
  <c r="A342" i="3"/>
  <c r="CX342" i="3"/>
  <c r="CY342" i="3"/>
  <c r="CZ342" i="3"/>
  <c r="DB342" i="3" s="1"/>
  <c r="DA342" i="3"/>
  <c r="DC342" i="3"/>
  <c r="A343" i="3"/>
  <c r="CX343" i="3"/>
  <c r="CY343" i="3"/>
  <c r="CZ343" i="3"/>
  <c r="DA343" i="3"/>
  <c r="DB343" i="3"/>
  <c r="DC343" i="3"/>
  <c r="A344" i="3"/>
  <c r="CX344" i="3"/>
  <c r="CY344" i="3"/>
  <c r="CZ344" i="3"/>
  <c r="DB344" i="3" s="1"/>
  <c r="DA344" i="3"/>
  <c r="DC344" i="3"/>
  <c r="A345" i="3"/>
  <c r="CX345" i="3"/>
  <c r="CY345" i="3"/>
  <c r="CZ345" i="3"/>
  <c r="DB345" i="3" s="1"/>
  <c r="DA345" i="3"/>
  <c r="DC345" i="3"/>
  <c r="A346" i="3"/>
  <c r="CX346" i="3"/>
  <c r="CY346" i="3"/>
  <c r="CZ346" i="3"/>
  <c r="DA346" i="3"/>
  <c r="DB346" i="3"/>
  <c r="DC346" i="3"/>
  <c r="A347" i="3"/>
  <c r="CX347" i="3"/>
  <c r="CY347" i="3"/>
  <c r="CZ347" i="3"/>
  <c r="DB347" i="3" s="1"/>
  <c r="DA347" i="3"/>
  <c r="DC347" i="3"/>
  <c r="A348" i="3"/>
  <c r="CY348" i="3"/>
  <c r="CZ348" i="3"/>
  <c r="DA348" i="3"/>
  <c r="DB348" i="3"/>
  <c r="DC348" i="3"/>
  <c r="A349" i="3"/>
  <c r="CY349" i="3"/>
  <c r="CZ349" i="3"/>
  <c r="DB349" i="3" s="1"/>
  <c r="DA349" i="3"/>
  <c r="DC349" i="3"/>
  <c r="A350" i="3"/>
  <c r="CY350" i="3"/>
  <c r="CZ350" i="3"/>
  <c r="DB350" i="3" s="1"/>
  <c r="DA350" i="3"/>
  <c r="DC350" i="3"/>
  <c r="A351" i="3"/>
  <c r="CY351" i="3"/>
  <c r="CZ351" i="3"/>
  <c r="DB351" i="3" s="1"/>
  <c r="DA351" i="3"/>
  <c r="DC351" i="3"/>
  <c r="A352" i="3"/>
  <c r="CY352" i="3"/>
  <c r="CZ352" i="3"/>
  <c r="DA352" i="3"/>
  <c r="DB352" i="3"/>
  <c r="DC352" i="3"/>
  <c r="A353" i="3"/>
  <c r="CY353" i="3"/>
  <c r="CZ353" i="3"/>
  <c r="DB353" i="3" s="1"/>
  <c r="DA353" i="3"/>
  <c r="DC353" i="3"/>
  <c r="A354" i="3"/>
  <c r="CY354" i="3"/>
  <c r="CZ354" i="3"/>
  <c r="DB354" i="3" s="1"/>
  <c r="DA354" i="3"/>
  <c r="DC354" i="3"/>
  <c r="A355" i="3"/>
  <c r="CY355" i="3"/>
  <c r="CZ355" i="3"/>
  <c r="DA355" i="3"/>
  <c r="DB355" i="3"/>
  <c r="DC355" i="3"/>
  <c r="A356" i="3"/>
  <c r="CY356" i="3"/>
  <c r="CZ356" i="3"/>
  <c r="DB356" i="3" s="1"/>
  <c r="DA356" i="3"/>
  <c r="DC356" i="3"/>
  <c r="A357" i="3"/>
  <c r="CY357" i="3"/>
  <c r="CZ357" i="3"/>
  <c r="DA357" i="3"/>
  <c r="DB357" i="3"/>
  <c r="DC357" i="3"/>
  <c r="A358" i="3"/>
  <c r="CY358" i="3"/>
  <c r="CZ358" i="3"/>
  <c r="DB358" i="3" s="1"/>
  <c r="DA358" i="3"/>
  <c r="DC358" i="3"/>
  <c r="A359" i="3"/>
  <c r="CY359" i="3"/>
  <c r="CZ359" i="3"/>
  <c r="DB359" i="3" s="1"/>
  <c r="DA359" i="3"/>
  <c r="DC359" i="3"/>
  <c r="A360" i="3"/>
  <c r="CY360" i="3"/>
  <c r="CZ360" i="3"/>
  <c r="DA360" i="3"/>
  <c r="DB360" i="3"/>
  <c r="DC360" i="3"/>
  <c r="A361" i="3"/>
  <c r="CY361" i="3"/>
  <c r="CZ361" i="3"/>
  <c r="DB361" i="3" s="1"/>
  <c r="DA361" i="3"/>
  <c r="DC361" i="3"/>
  <c r="A362" i="3"/>
  <c r="CY362" i="3"/>
  <c r="CZ362" i="3"/>
  <c r="DB362" i="3" s="1"/>
  <c r="DA362" i="3"/>
  <c r="DC362" i="3"/>
  <c r="A363" i="3"/>
  <c r="CX363" i="3"/>
  <c r="CY363" i="3"/>
  <c r="CZ363" i="3"/>
  <c r="DB363" i="3" s="1"/>
  <c r="DA363" i="3"/>
  <c r="DC363" i="3"/>
  <c r="A364" i="3"/>
  <c r="CX364" i="3"/>
  <c r="CY364" i="3"/>
  <c r="CZ364" i="3"/>
  <c r="DB364" i="3" s="1"/>
  <c r="DA364" i="3"/>
  <c r="DC364" i="3"/>
  <c r="A365" i="3"/>
  <c r="CX365" i="3"/>
  <c r="CY365" i="3"/>
  <c r="CZ365" i="3"/>
  <c r="DB365" i="3" s="1"/>
  <c r="DA365" i="3"/>
  <c r="DC365" i="3"/>
  <c r="A366" i="3"/>
  <c r="CX366" i="3"/>
  <c r="CY366" i="3"/>
  <c r="CZ366" i="3"/>
  <c r="DB366" i="3" s="1"/>
  <c r="DA366" i="3"/>
  <c r="DC366" i="3"/>
  <c r="A367" i="3"/>
  <c r="CX367" i="3"/>
  <c r="CY367" i="3"/>
  <c r="CZ367" i="3"/>
  <c r="DB367" i="3" s="1"/>
  <c r="DA367" i="3"/>
  <c r="DC367" i="3"/>
  <c r="A368" i="3"/>
  <c r="CX368" i="3"/>
  <c r="CY368" i="3"/>
  <c r="CZ368" i="3"/>
  <c r="DB368" i="3" s="1"/>
  <c r="DA368" i="3"/>
  <c r="DC368" i="3"/>
  <c r="A369" i="3"/>
  <c r="CX369" i="3"/>
  <c r="CY369" i="3"/>
  <c r="CZ369" i="3"/>
  <c r="DB369" i="3" s="1"/>
  <c r="DA369" i="3"/>
  <c r="DC369" i="3"/>
  <c r="A370" i="3"/>
  <c r="CX370" i="3"/>
  <c r="CY370" i="3"/>
  <c r="CZ370" i="3"/>
  <c r="DB370" i="3" s="1"/>
  <c r="DA370" i="3"/>
  <c r="DC370" i="3"/>
  <c r="A371" i="3"/>
  <c r="CY371" i="3"/>
  <c r="CZ371" i="3"/>
  <c r="DB371" i="3" s="1"/>
  <c r="DA371" i="3"/>
  <c r="DC371" i="3"/>
  <c r="A372" i="3"/>
  <c r="CY372" i="3"/>
  <c r="CZ372" i="3"/>
  <c r="DA372" i="3"/>
  <c r="DB372" i="3"/>
  <c r="DC372" i="3"/>
  <c r="A373" i="3"/>
  <c r="CY373" i="3"/>
  <c r="CZ373" i="3"/>
  <c r="DB373" i="3" s="1"/>
  <c r="DA373" i="3"/>
  <c r="DC373" i="3"/>
  <c r="A374" i="3"/>
  <c r="CY374" i="3"/>
  <c r="CZ374" i="3"/>
  <c r="DB374" i="3" s="1"/>
  <c r="DA374" i="3"/>
  <c r="DC374" i="3"/>
  <c r="A375" i="3"/>
  <c r="CY375" i="3"/>
  <c r="CZ375" i="3"/>
  <c r="DB375" i="3" s="1"/>
  <c r="DA375" i="3"/>
  <c r="DC375" i="3"/>
  <c r="A376" i="3"/>
  <c r="CY376" i="3"/>
  <c r="CZ376" i="3"/>
  <c r="DA376" i="3"/>
  <c r="DB376" i="3"/>
  <c r="DC376" i="3"/>
  <c r="A377" i="3"/>
  <c r="CY377" i="3"/>
  <c r="CZ377" i="3"/>
  <c r="DB377" i="3" s="1"/>
  <c r="DA377" i="3"/>
  <c r="DC377" i="3"/>
  <c r="A378" i="3"/>
  <c r="CY378" i="3"/>
  <c r="CZ378" i="3"/>
  <c r="DA378" i="3"/>
  <c r="DB378" i="3"/>
  <c r="DC378" i="3"/>
  <c r="A379" i="3"/>
  <c r="CX379" i="3"/>
  <c r="CY379" i="3"/>
  <c r="CZ379" i="3"/>
  <c r="DB379" i="3" s="1"/>
  <c r="DA379" i="3"/>
  <c r="DC379" i="3"/>
  <c r="A380" i="3"/>
  <c r="CX380" i="3"/>
  <c r="CY380" i="3"/>
  <c r="CZ380" i="3"/>
  <c r="DB380" i="3" s="1"/>
  <c r="DA380" i="3"/>
  <c r="DC380" i="3"/>
  <c r="A381" i="3"/>
  <c r="CX381" i="3"/>
  <c r="CY381" i="3"/>
  <c r="CZ381" i="3"/>
  <c r="DB381" i="3" s="1"/>
  <c r="DA381" i="3"/>
  <c r="DC381" i="3"/>
  <c r="A382" i="3"/>
  <c r="CX382" i="3"/>
  <c r="CY382" i="3"/>
  <c r="CZ382" i="3"/>
  <c r="DA382" i="3"/>
  <c r="DB382" i="3"/>
  <c r="DC382" i="3"/>
  <c r="A383" i="3"/>
  <c r="CX383" i="3"/>
  <c r="CY383" i="3"/>
  <c r="CZ383" i="3"/>
  <c r="DB383" i="3" s="1"/>
  <c r="DA383" i="3"/>
  <c r="DC383" i="3"/>
  <c r="A384" i="3"/>
  <c r="CX384" i="3"/>
  <c r="CY384" i="3"/>
  <c r="CZ384" i="3"/>
  <c r="DB384" i="3" s="1"/>
  <c r="DA384" i="3"/>
  <c r="DC384" i="3"/>
  <c r="A385" i="3"/>
  <c r="CX385" i="3"/>
  <c r="CY385" i="3"/>
  <c r="CZ385" i="3"/>
  <c r="DA385" i="3"/>
  <c r="DB385" i="3"/>
  <c r="DC385" i="3"/>
  <c r="A386" i="3"/>
  <c r="CX386" i="3"/>
  <c r="CY386" i="3"/>
  <c r="CZ386" i="3"/>
  <c r="DB386" i="3" s="1"/>
  <c r="DA386" i="3"/>
  <c r="DC386" i="3"/>
  <c r="A387" i="3"/>
  <c r="CY387" i="3"/>
  <c r="CZ387" i="3"/>
  <c r="DA387" i="3"/>
  <c r="DB387" i="3"/>
  <c r="DC387" i="3"/>
  <c r="A388" i="3"/>
  <c r="CY388" i="3"/>
  <c r="CZ388" i="3"/>
  <c r="DB388" i="3" s="1"/>
  <c r="DA388" i="3"/>
  <c r="DC388" i="3"/>
  <c r="A389" i="3"/>
  <c r="CY389" i="3"/>
  <c r="CZ389" i="3"/>
  <c r="DB389" i="3" s="1"/>
  <c r="DA389" i="3"/>
  <c r="DC389" i="3"/>
  <c r="A390" i="3"/>
  <c r="CY390" i="3"/>
  <c r="CZ390" i="3"/>
  <c r="DB390" i="3" s="1"/>
  <c r="DA390" i="3"/>
  <c r="DC390" i="3"/>
  <c r="A391" i="3"/>
  <c r="CY391" i="3"/>
  <c r="CZ391" i="3"/>
  <c r="DA391" i="3"/>
  <c r="DB391" i="3"/>
  <c r="DC391" i="3"/>
  <c r="A392" i="3"/>
  <c r="CY392" i="3"/>
  <c r="CZ392" i="3"/>
  <c r="DB392" i="3" s="1"/>
  <c r="DA392" i="3"/>
  <c r="DC392" i="3"/>
  <c r="A393" i="3"/>
  <c r="CY393" i="3"/>
  <c r="CZ393" i="3"/>
  <c r="DB393" i="3" s="1"/>
  <c r="DA393" i="3"/>
  <c r="DC393" i="3"/>
  <c r="A394" i="3"/>
  <c r="CY394" i="3"/>
  <c r="CZ394" i="3"/>
  <c r="DA394" i="3"/>
  <c r="DB394" i="3"/>
  <c r="DC394" i="3"/>
  <c r="A395" i="3"/>
  <c r="CY395" i="3"/>
  <c r="CZ395" i="3"/>
  <c r="DB395" i="3" s="1"/>
  <c r="DA395" i="3"/>
  <c r="DC395" i="3"/>
  <c r="A396" i="3"/>
  <c r="CY396" i="3"/>
  <c r="CZ396" i="3"/>
  <c r="DA396" i="3"/>
  <c r="DB396" i="3"/>
  <c r="DC396" i="3"/>
  <c r="A397" i="3"/>
  <c r="CY397" i="3"/>
  <c r="CZ397" i="3"/>
  <c r="DB397" i="3" s="1"/>
  <c r="DA397" i="3"/>
  <c r="DC397" i="3"/>
  <c r="A398" i="3"/>
  <c r="CY398" i="3"/>
  <c r="CZ398" i="3"/>
  <c r="DB398" i="3" s="1"/>
  <c r="DA398" i="3"/>
  <c r="DC398" i="3"/>
  <c r="A399" i="3"/>
  <c r="CY399" i="3"/>
  <c r="CZ399" i="3"/>
  <c r="DA399" i="3"/>
  <c r="DB399" i="3"/>
  <c r="DC399" i="3"/>
  <c r="A400" i="3"/>
  <c r="CY400" i="3"/>
  <c r="CZ400" i="3"/>
  <c r="DB400" i="3" s="1"/>
  <c r="DA400" i="3"/>
  <c r="DC400" i="3"/>
  <c r="A401" i="3"/>
  <c r="CY401" i="3"/>
  <c r="CZ401" i="3"/>
  <c r="DB401" i="3" s="1"/>
  <c r="DA401" i="3"/>
  <c r="DC401" i="3"/>
  <c r="A402" i="3"/>
  <c r="CY402" i="3"/>
  <c r="CZ402" i="3"/>
  <c r="DB402" i="3" s="1"/>
  <c r="DA402" i="3"/>
  <c r="DC402" i="3"/>
  <c r="A403" i="3"/>
  <c r="CY403" i="3"/>
  <c r="CZ403" i="3"/>
  <c r="DA403" i="3"/>
  <c r="DB403" i="3"/>
  <c r="DC403" i="3"/>
  <c r="A404" i="3"/>
  <c r="CY404" i="3"/>
  <c r="CZ404" i="3"/>
  <c r="DB404" i="3" s="1"/>
  <c r="DA404" i="3"/>
  <c r="DC404" i="3"/>
  <c r="A405" i="3"/>
  <c r="CY405" i="3"/>
  <c r="CZ405" i="3"/>
  <c r="DB405" i="3" s="1"/>
  <c r="DA405" i="3"/>
  <c r="DC405" i="3"/>
  <c r="A406" i="3"/>
  <c r="CY406" i="3"/>
  <c r="CZ406" i="3"/>
  <c r="DA406" i="3"/>
  <c r="DB406" i="3"/>
  <c r="DC406" i="3"/>
  <c r="A407" i="3"/>
  <c r="CY407" i="3"/>
  <c r="CZ407" i="3"/>
  <c r="DB407" i="3" s="1"/>
  <c r="DA407" i="3"/>
  <c r="DC407" i="3"/>
  <c r="A408" i="3"/>
  <c r="CY408" i="3"/>
  <c r="CZ408" i="3"/>
  <c r="DA408" i="3"/>
  <c r="DB408" i="3"/>
  <c r="DC408" i="3"/>
  <c r="A409" i="3"/>
  <c r="CY409" i="3"/>
  <c r="CZ409" i="3"/>
  <c r="DB409" i="3" s="1"/>
  <c r="DA409" i="3"/>
  <c r="DC409" i="3"/>
  <c r="A410" i="3"/>
  <c r="CY410" i="3"/>
  <c r="CZ410" i="3"/>
  <c r="DB410" i="3" s="1"/>
  <c r="DA410" i="3"/>
  <c r="DC410" i="3"/>
  <c r="A411" i="3"/>
  <c r="CY411" i="3"/>
  <c r="CZ411" i="3"/>
  <c r="DA411" i="3"/>
  <c r="DB411" i="3"/>
  <c r="DC411" i="3"/>
  <c r="A412" i="3"/>
  <c r="CY412" i="3"/>
  <c r="CZ412" i="3"/>
  <c r="DB412" i="3" s="1"/>
  <c r="DA412" i="3"/>
  <c r="DC412" i="3"/>
  <c r="A413" i="3"/>
  <c r="CY413" i="3"/>
  <c r="CZ413" i="3"/>
  <c r="DB413" i="3" s="1"/>
  <c r="DA413" i="3"/>
  <c r="DC413" i="3"/>
  <c r="A414" i="3"/>
  <c r="CY414" i="3"/>
  <c r="CZ414" i="3"/>
  <c r="DB414" i="3" s="1"/>
  <c r="DA414" i="3"/>
  <c r="DC414" i="3"/>
  <c r="A415" i="3"/>
  <c r="CY415" i="3"/>
  <c r="CZ415" i="3"/>
  <c r="DA415" i="3"/>
  <c r="DB415" i="3"/>
  <c r="DC415" i="3"/>
  <c r="A416" i="3"/>
  <c r="CY416" i="3"/>
  <c r="CZ416" i="3"/>
  <c r="DB416" i="3" s="1"/>
  <c r="DA416" i="3"/>
  <c r="DC416" i="3"/>
  <c r="A417" i="3"/>
  <c r="CY417" i="3"/>
  <c r="CZ417" i="3"/>
  <c r="DB417" i="3" s="1"/>
  <c r="DA417" i="3"/>
  <c r="DC417" i="3"/>
  <c r="A418" i="3"/>
  <c r="CY418" i="3"/>
  <c r="CZ418" i="3"/>
  <c r="DA418" i="3"/>
  <c r="DB418" i="3"/>
  <c r="DC418" i="3"/>
  <c r="A419" i="3"/>
  <c r="CY419" i="3"/>
  <c r="CZ419" i="3"/>
  <c r="DB419" i="3" s="1"/>
  <c r="DA419" i="3"/>
  <c r="DC419" i="3"/>
  <c r="A420" i="3"/>
  <c r="CY420" i="3"/>
  <c r="CZ420" i="3"/>
  <c r="DA420" i="3"/>
  <c r="DB420" i="3"/>
  <c r="DC420" i="3"/>
  <c r="A421" i="3"/>
  <c r="CY421" i="3"/>
  <c r="CZ421" i="3"/>
  <c r="DB421" i="3" s="1"/>
  <c r="DA421" i="3"/>
  <c r="DC421" i="3"/>
  <c r="A422" i="3"/>
  <c r="CY422" i="3"/>
  <c r="CZ422" i="3"/>
  <c r="DB422" i="3" s="1"/>
  <c r="DA422" i="3"/>
  <c r="DC422" i="3"/>
  <c r="A423" i="3"/>
  <c r="CY423" i="3"/>
  <c r="CZ423" i="3"/>
  <c r="DB423" i="3" s="1"/>
  <c r="DA423" i="3"/>
  <c r="DC423" i="3"/>
  <c r="A424" i="3"/>
  <c r="CY424" i="3"/>
  <c r="CZ424" i="3"/>
  <c r="DB424" i="3" s="1"/>
  <c r="DA424" i="3"/>
  <c r="DC424" i="3"/>
  <c r="A425" i="3"/>
  <c r="CY425" i="3"/>
  <c r="CZ425" i="3"/>
  <c r="DB425" i="3" s="1"/>
  <c r="DA425" i="3"/>
  <c r="DC425" i="3"/>
  <c r="A426" i="3"/>
  <c r="CY426" i="3"/>
  <c r="CZ426" i="3"/>
  <c r="DA426" i="3"/>
  <c r="DB426" i="3"/>
  <c r="DC426" i="3"/>
  <c r="A427" i="3"/>
  <c r="CY427" i="3"/>
  <c r="CZ427" i="3"/>
  <c r="DB427" i="3" s="1"/>
  <c r="DA427" i="3"/>
  <c r="DC427" i="3"/>
  <c r="A428" i="3"/>
  <c r="CY428" i="3"/>
  <c r="CZ428" i="3"/>
  <c r="DB428" i="3" s="1"/>
  <c r="DA428" i="3"/>
  <c r="DC428" i="3"/>
  <c r="A429" i="3"/>
  <c r="CY429" i="3"/>
  <c r="CZ429" i="3"/>
  <c r="DB429" i="3" s="1"/>
  <c r="DA429" i="3"/>
  <c r="DC429" i="3"/>
  <c r="A430" i="3"/>
  <c r="CY430" i="3"/>
  <c r="CZ430" i="3"/>
  <c r="DB430" i="3" s="1"/>
  <c r="DA430" i="3"/>
  <c r="DC430" i="3"/>
  <c r="A431" i="3"/>
  <c r="CY431" i="3"/>
  <c r="CZ431" i="3"/>
  <c r="DB431" i="3" s="1"/>
  <c r="DA431" i="3"/>
  <c r="DC431" i="3"/>
  <c r="A432" i="3"/>
  <c r="CY432" i="3"/>
  <c r="CZ432" i="3"/>
  <c r="DB432" i="3" s="1"/>
  <c r="DA432" i="3"/>
  <c r="DC432" i="3"/>
  <c r="A433" i="3"/>
  <c r="CY433" i="3"/>
  <c r="CZ433" i="3"/>
  <c r="DA433" i="3"/>
  <c r="DB433" i="3"/>
  <c r="DC433" i="3"/>
  <c r="A434" i="3"/>
  <c r="CY434" i="3"/>
  <c r="CZ434" i="3"/>
  <c r="DB434" i="3" s="1"/>
  <c r="DA434" i="3"/>
  <c r="DC434" i="3"/>
  <c r="A435" i="3"/>
  <c r="CY435" i="3"/>
  <c r="CZ435" i="3"/>
  <c r="DA435" i="3"/>
  <c r="DB435" i="3"/>
  <c r="DC435" i="3"/>
  <c r="A436" i="3"/>
  <c r="CY436" i="3"/>
  <c r="CZ436" i="3"/>
  <c r="DB436" i="3" s="1"/>
  <c r="DA436" i="3"/>
  <c r="DC436" i="3"/>
  <c r="A437" i="3"/>
  <c r="CY437" i="3"/>
  <c r="CZ437" i="3"/>
  <c r="DB437" i="3" s="1"/>
  <c r="DA437" i="3"/>
  <c r="DC437" i="3"/>
  <c r="A438" i="3"/>
  <c r="CY438" i="3"/>
  <c r="CZ438" i="3"/>
  <c r="DA438" i="3"/>
  <c r="DB438" i="3"/>
  <c r="DC438" i="3"/>
  <c r="A439" i="3"/>
  <c r="CY439" i="3"/>
  <c r="CZ439" i="3"/>
  <c r="DB439" i="3" s="1"/>
  <c r="DA439" i="3"/>
  <c r="DC439" i="3"/>
  <c r="A440" i="3"/>
  <c r="CX440" i="3"/>
  <c r="CY440" i="3"/>
  <c r="CZ440" i="3"/>
  <c r="DB440" i="3" s="1"/>
  <c r="DA440" i="3"/>
  <c r="DC440" i="3"/>
  <c r="A441" i="3"/>
  <c r="CX441" i="3"/>
  <c r="CY441" i="3"/>
  <c r="CZ441" i="3"/>
  <c r="DA441" i="3"/>
  <c r="DB441" i="3"/>
  <c r="DC441" i="3"/>
  <c r="A442" i="3"/>
  <c r="CX442" i="3"/>
  <c r="CY442" i="3"/>
  <c r="CZ442" i="3"/>
  <c r="DB442" i="3" s="1"/>
  <c r="DA442" i="3"/>
  <c r="DC442" i="3"/>
  <c r="A443" i="3"/>
  <c r="CX443" i="3"/>
  <c r="CY443" i="3"/>
  <c r="CZ443" i="3"/>
  <c r="DB443" i="3" s="1"/>
  <c r="DA443" i="3"/>
  <c r="DC443" i="3"/>
  <c r="A444" i="3"/>
  <c r="CX444" i="3"/>
  <c r="CY444" i="3"/>
  <c r="CZ444" i="3"/>
  <c r="DA444" i="3"/>
  <c r="DB444" i="3"/>
  <c r="DC444" i="3"/>
  <c r="A445" i="3"/>
  <c r="CX445" i="3"/>
  <c r="CY445" i="3"/>
  <c r="CZ445" i="3"/>
  <c r="DB445" i="3" s="1"/>
  <c r="DA445" i="3"/>
  <c r="DC445" i="3"/>
  <c r="A446" i="3"/>
  <c r="CX446" i="3"/>
  <c r="CY446" i="3"/>
  <c r="CZ446" i="3"/>
  <c r="DB446" i="3" s="1"/>
  <c r="DA446" i="3"/>
  <c r="DC446" i="3"/>
  <c r="A447" i="3"/>
  <c r="CX447" i="3"/>
  <c r="CY447" i="3"/>
  <c r="CZ447" i="3"/>
  <c r="DA447" i="3"/>
  <c r="DB447" i="3"/>
  <c r="DC447" i="3"/>
  <c r="A448" i="3"/>
  <c r="CX448" i="3"/>
  <c r="CY448" i="3"/>
  <c r="CZ448" i="3"/>
  <c r="DB448" i="3" s="1"/>
  <c r="DA448" i="3"/>
  <c r="DC448" i="3"/>
  <c r="A449" i="3"/>
  <c r="CX449" i="3"/>
  <c r="CY449" i="3"/>
  <c r="CZ449" i="3"/>
  <c r="DB449" i="3" s="1"/>
  <c r="DA449" i="3"/>
  <c r="DC449" i="3"/>
  <c r="A450" i="3"/>
  <c r="CX450" i="3"/>
  <c r="CY450" i="3"/>
  <c r="CZ450" i="3"/>
  <c r="DA450" i="3"/>
  <c r="DB450" i="3"/>
  <c r="DC450" i="3"/>
  <c r="A451" i="3"/>
  <c r="CX451" i="3"/>
  <c r="CY451" i="3"/>
  <c r="CZ451" i="3"/>
  <c r="DB451" i="3" s="1"/>
  <c r="DA451" i="3"/>
  <c r="DC451" i="3"/>
  <c r="A452" i="3"/>
  <c r="CX452" i="3"/>
  <c r="CY452" i="3"/>
  <c r="CZ452" i="3"/>
  <c r="DB452" i="3" s="1"/>
  <c r="DA452" i="3"/>
  <c r="DC452" i="3"/>
  <c r="A453" i="3"/>
  <c r="CX453" i="3"/>
  <c r="CY453" i="3"/>
  <c r="CZ453" i="3"/>
  <c r="DB453" i="3" s="1"/>
  <c r="DA453" i="3"/>
  <c r="DC453" i="3"/>
  <c r="A454" i="3"/>
  <c r="CY454" i="3"/>
  <c r="CZ454" i="3"/>
  <c r="DA454" i="3"/>
  <c r="DB454" i="3"/>
  <c r="DC454" i="3"/>
  <c r="A455" i="3"/>
  <c r="CY455" i="3"/>
  <c r="CZ455" i="3"/>
  <c r="DB455" i="3" s="1"/>
  <c r="DA455" i="3"/>
  <c r="DC455" i="3"/>
  <c r="A456" i="3"/>
  <c r="CY456" i="3"/>
  <c r="CZ456" i="3"/>
  <c r="DA456" i="3"/>
  <c r="DB456" i="3"/>
  <c r="DC456" i="3"/>
  <c r="A457" i="3"/>
  <c r="CY457" i="3"/>
  <c r="CZ457" i="3"/>
  <c r="DB457" i="3" s="1"/>
  <c r="DA457" i="3"/>
  <c r="DC457" i="3"/>
  <c r="A458" i="3"/>
  <c r="CY458" i="3"/>
  <c r="CZ458" i="3"/>
  <c r="DB458" i="3" s="1"/>
  <c r="DA458" i="3"/>
  <c r="DC458" i="3"/>
  <c r="A459" i="3"/>
  <c r="CY459" i="3"/>
  <c r="CZ459" i="3"/>
  <c r="DA459" i="3"/>
  <c r="DB459" i="3"/>
  <c r="DC459" i="3"/>
  <c r="A460" i="3"/>
  <c r="CY460" i="3"/>
  <c r="CZ460" i="3"/>
  <c r="DB460" i="3" s="1"/>
  <c r="DA460" i="3"/>
  <c r="DC460" i="3"/>
  <c r="A461" i="3"/>
  <c r="CY461" i="3"/>
  <c r="CZ461" i="3"/>
  <c r="DB461" i="3" s="1"/>
  <c r="DA461" i="3"/>
  <c r="DC461" i="3"/>
  <c r="A462" i="3"/>
  <c r="CY462" i="3"/>
  <c r="CZ462" i="3"/>
  <c r="DB462" i="3" s="1"/>
  <c r="DA462" i="3"/>
  <c r="DC462" i="3"/>
  <c r="A463" i="3"/>
  <c r="CX463" i="3"/>
  <c r="CY463" i="3"/>
  <c r="CZ463" i="3"/>
  <c r="DA463" i="3"/>
  <c r="DB463" i="3"/>
  <c r="DC463" i="3"/>
  <c r="A464" i="3"/>
  <c r="CX464" i="3"/>
  <c r="CY464" i="3"/>
  <c r="CZ464" i="3"/>
  <c r="DB464" i="3" s="1"/>
  <c r="DA464" i="3"/>
  <c r="DC464" i="3"/>
  <c r="A465" i="3"/>
  <c r="CX465" i="3"/>
  <c r="CY465" i="3"/>
  <c r="CZ465" i="3"/>
  <c r="DB465" i="3" s="1"/>
  <c r="DA465" i="3"/>
  <c r="DC465" i="3"/>
  <c r="A466" i="3"/>
  <c r="CX466" i="3"/>
  <c r="CY466" i="3"/>
  <c r="CZ466" i="3"/>
  <c r="DA466" i="3"/>
  <c r="DB466" i="3"/>
  <c r="DC466" i="3"/>
  <c r="A467" i="3"/>
  <c r="CX467" i="3"/>
  <c r="CY467" i="3"/>
  <c r="CZ467" i="3"/>
  <c r="DB467" i="3" s="1"/>
  <c r="DA467" i="3"/>
  <c r="DC467" i="3"/>
  <c r="A468" i="3"/>
  <c r="CX468" i="3"/>
  <c r="CY468" i="3"/>
  <c r="CZ468" i="3"/>
  <c r="DB468" i="3" s="1"/>
  <c r="DA468" i="3"/>
  <c r="DC468" i="3"/>
  <c r="A469" i="3"/>
  <c r="CX469" i="3"/>
  <c r="CY469" i="3"/>
  <c r="CZ469" i="3"/>
  <c r="DA469" i="3"/>
  <c r="DB469" i="3"/>
  <c r="DC469" i="3"/>
  <c r="A470" i="3"/>
  <c r="CX470" i="3"/>
  <c r="CY470" i="3"/>
  <c r="CZ470" i="3"/>
  <c r="DB470" i="3" s="1"/>
  <c r="DA470" i="3"/>
  <c r="DC470" i="3"/>
  <c r="A471" i="3"/>
  <c r="CY471" i="3"/>
  <c r="CZ471" i="3"/>
  <c r="DA471" i="3"/>
  <c r="DB471" i="3"/>
  <c r="DC471" i="3"/>
  <c r="A472" i="3"/>
  <c r="CY472" i="3"/>
  <c r="CZ472" i="3"/>
  <c r="DB472" i="3" s="1"/>
  <c r="DA472" i="3"/>
  <c r="DC472" i="3"/>
  <c r="A473" i="3"/>
  <c r="CY473" i="3"/>
  <c r="CZ473" i="3"/>
  <c r="DB473" i="3" s="1"/>
  <c r="DA473" i="3"/>
  <c r="DC473" i="3"/>
  <c r="A474" i="3"/>
  <c r="CY474" i="3"/>
  <c r="CZ474" i="3"/>
  <c r="DB474" i="3" s="1"/>
  <c r="DA474" i="3"/>
  <c r="DC474" i="3"/>
  <c r="A475" i="3"/>
  <c r="CY475" i="3"/>
  <c r="CZ475" i="3"/>
  <c r="DA475" i="3"/>
  <c r="DB475" i="3"/>
  <c r="DC475" i="3"/>
  <c r="A476" i="3"/>
  <c r="CY476" i="3"/>
  <c r="CZ476" i="3"/>
  <c r="DB476" i="3" s="1"/>
  <c r="DA476" i="3"/>
  <c r="DC476" i="3"/>
  <c r="A477" i="3"/>
  <c r="CX477" i="3"/>
  <c r="CY477" i="3"/>
  <c r="CZ477" i="3"/>
  <c r="DA477" i="3"/>
  <c r="DB477" i="3"/>
  <c r="DC477" i="3"/>
  <c r="A478" i="3"/>
  <c r="CX478" i="3"/>
  <c r="CY478" i="3"/>
  <c r="CZ478" i="3"/>
  <c r="DB478" i="3" s="1"/>
  <c r="DA478" i="3"/>
  <c r="DC478" i="3"/>
  <c r="A479" i="3"/>
  <c r="CX479" i="3"/>
  <c r="CY479" i="3"/>
  <c r="CZ479" i="3"/>
  <c r="DB479" i="3" s="1"/>
  <c r="DA479" i="3"/>
  <c r="DC479" i="3"/>
  <c r="A480" i="3"/>
  <c r="CX480" i="3"/>
  <c r="CY480" i="3"/>
  <c r="CZ480" i="3"/>
  <c r="DB480" i="3" s="1"/>
  <c r="DA480" i="3"/>
  <c r="DC480" i="3"/>
  <c r="A481" i="3"/>
  <c r="CX481" i="3"/>
  <c r="CY481" i="3"/>
  <c r="CZ481" i="3"/>
  <c r="DB481" i="3" s="1"/>
  <c r="DA481" i="3"/>
  <c r="DC481" i="3"/>
  <c r="A482" i="3"/>
  <c r="CX482" i="3"/>
  <c r="CY482" i="3"/>
  <c r="CZ482" i="3"/>
  <c r="DB482" i="3" s="1"/>
  <c r="DA482" i="3"/>
  <c r="DC482" i="3"/>
  <c r="A483" i="3"/>
  <c r="CX483" i="3"/>
  <c r="CY483" i="3"/>
  <c r="CZ483" i="3"/>
  <c r="DB483" i="3" s="1"/>
  <c r="DA483" i="3"/>
  <c r="DC483" i="3"/>
  <c r="A484" i="3"/>
  <c r="CX484" i="3"/>
  <c r="CY484" i="3"/>
  <c r="CZ484" i="3"/>
  <c r="DB484" i="3" s="1"/>
  <c r="DA484" i="3"/>
  <c r="DC484" i="3"/>
  <c r="A485" i="3"/>
  <c r="CY485" i="3"/>
  <c r="CZ485" i="3"/>
  <c r="DB485" i="3" s="1"/>
  <c r="DA485" i="3"/>
  <c r="DC485" i="3"/>
  <c r="A486" i="3"/>
  <c r="CY486" i="3"/>
  <c r="CZ486" i="3"/>
  <c r="DA486" i="3"/>
  <c r="DB486" i="3"/>
  <c r="DC486" i="3"/>
  <c r="A487" i="3"/>
  <c r="CY487" i="3"/>
  <c r="CZ487" i="3"/>
  <c r="DB487" i="3" s="1"/>
  <c r="DA487" i="3"/>
  <c r="DC487" i="3"/>
  <c r="A488" i="3"/>
  <c r="CY488" i="3"/>
  <c r="CZ488" i="3"/>
  <c r="DB488" i="3" s="1"/>
  <c r="DA488" i="3"/>
  <c r="DC488" i="3"/>
  <c r="A489" i="3"/>
  <c r="CY489" i="3"/>
  <c r="CZ489" i="3"/>
  <c r="DB489" i="3" s="1"/>
  <c r="DA489" i="3"/>
  <c r="DC489" i="3"/>
  <c r="A490" i="3"/>
  <c r="CY490" i="3"/>
  <c r="CZ490" i="3"/>
  <c r="DA490" i="3"/>
  <c r="DB490" i="3"/>
  <c r="DC490" i="3"/>
  <c r="A491" i="3"/>
  <c r="CY491" i="3"/>
  <c r="CZ491" i="3"/>
  <c r="DB491" i="3" s="1"/>
  <c r="DA491" i="3"/>
  <c r="DC491" i="3"/>
  <c r="A492" i="3"/>
  <c r="CY492" i="3"/>
  <c r="CZ492" i="3"/>
  <c r="DB492" i="3" s="1"/>
  <c r="DA492" i="3"/>
  <c r="DC492" i="3"/>
  <c r="A493" i="3"/>
  <c r="CY493" i="3"/>
  <c r="CZ493" i="3"/>
  <c r="DA493" i="3"/>
  <c r="DB493" i="3"/>
  <c r="DC493" i="3"/>
  <c r="A494" i="3"/>
  <c r="CY494" i="3"/>
  <c r="CZ494" i="3"/>
  <c r="DB494" i="3" s="1"/>
  <c r="DA494" i="3"/>
  <c r="DC494" i="3"/>
  <c r="A495" i="3"/>
  <c r="CY495" i="3"/>
  <c r="CZ495" i="3"/>
  <c r="DB495" i="3" s="1"/>
  <c r="DA495" i="3"/>
  <c r="DC495" i="3"/>
  <c r="A496" i="3"/>
  <c r="CY496" i="3"/>
  <c r="CZ496" i="3"/>
  <c r="DA496" i="3"/>
  <c r="DB496" i="3"/>
  <c r="DC496" i="3"/>
  <c r="A497" i="3"/>
  <c r="CY497" i="3"/>
  <c r="CZ497" i="3"/>
  <c r="DB497" i="3" s="1"/>
  <c r="DA497" i="3"/>
  <c r="DC497" i="3"/>
  <c r="A498" i="3"/>
  <c r="CY498" i="3"/>
  <c r="CZ498" i="3"/>
  <c r="DB498" i="3" s="1"/>
  <c r="DA498" i="3"/>
  <c r="DC498" i="3"/>
  <c r="A499" i="3"/>
  <c r="CY499" i="3"/>
  <c r="CZ499" i="3"/>
  <c r="DA499" i="3"/>
  <c r="DB499" i="3"/>
  <c r="DC499" i="3"/>
  <c r="A500" i="3"/>
  <c r="CY500" i="3"/>
  <c r="CZ500" i="3"/>
  <c r="DB500" i="3" s="1"/>
  <c r="DA500" i="3"/>
  <c r="DC500" i="3"/>
  <c r="A501" i="3"/>
  <c r="CY501" i="3"/>
  <c r="CZ501" i="3"/>
  <c r="DA501" i="3"/>
  <c r="DB501" i="3"/>
  <c r="DC501" i="3"/>
  <c r="A502" i="3"/>
  <c r="CY502" i="3"/>
  <c r="CZ502" i="3"/>
  <c r="DB502" i="3" s="1"/>
  <c r="DA502" i="3"/>
  <c r="DC502" i="3"/>
  <c r="A503" i="3"/>
  <c r="CY503" i="3"/>
  <c r="CZ503" i="3"/>
  <c r="DA503" i="3"/>
  <c r="DB503" i="3"/>
  <c r="DC503" i="3"/>
  <c r="A504" i="3"/>
  <c r="CY504" i="3"/>
  <c r="CZ504" i="3"/>
  <c r="DB504" i="3" s="1"/>
  <c r="DA504" i="3"/>
  <c r="DC504" i="3"/>
  <c r="A505" i="3"/>
  <c r="CY505" i="3"/>
  <c r="CZ505" i="3"/>
  <c r="DB505" i="3" s="1"/>
  <c r="DA505" i="3"/>
  <c r="DC505" i="3"/>
  <c r="A506" i="3"/>
  <c r="CY506" i="3"/>
  <c r="CZ506" i="3"/>
  <c r="DB506" i="3" s="1"/>
  <c r="DA506" i="3"/>
  <c r="DC506" i="3"/>
  <c r="A507" i="3"/>
  <c r="CY507" i="3"/>
  <c r="CZ507" i="3"/>
  <c r="DB507" i="3" s="1"/>
  <c r="DA507" i="3"/>
  <c r="DC507" i="3"/>
  <c r="A508" i="3"/>
  <c r="CY508" i="3"/>
  <c r="CZ508" i="3"/>
  <c r="DB508" i="3" s="1"/>
  <c r="DA508" i="3"/>
  <c r="DC508" i="3"/>
  <c r="A509" i="3"/>
  <c r="CY509" i="3"/>
  <c r="CZ509" i="3"/>
  <c r="DA509" i="3"/>
  <c r="DB509" i="3"/>
  <c r="DC509" i="3"/>
  <c r="A510" i="3"/>
  <c r="CY510" i="3"/>
  <c r="CZ510" i="3"/>
  <c r="DB510" i="3" s="1"/>
  <c r="DA510" i="3"/>
  <c r="DC510" i="3"/>
  <c r="A511" i="3"/>
  <c r="CY511" i="3"/>
  <c r="CZ511" i="3"/>
  <c r="DA511" i="3"/>
  <c r="DB511" i="3"/>
  <c r="DC511" i="3"/>
  <c r="A512" i="3"/>
  <c r="CY512" i="3"/>
  <c r="CZ512" i="3"/>
  <c r="DB512" i="3" s="1"/>
  <c r="DA512" i="3"/>
  <c r="DC512" i="3"/>
  <c r="A513" i="3"/>
  <c r="CY513" i="3"/>
  <c r="CZ513" i="3"/>
  <c r="DA513" i="3"/>
  <c r="DB513" i="3"/>
  <c r="DC513" i="3"/>
  <c r="A514" i="3"/>
  <c r="CY514" i="3"/>
  <c r="CZ514" i="3"/>
  <c r="DB514" i="3" s="1"/>
  <c r="DA514" i="3"/>
  <c r="DC514" i="3"/>
  <c r="A515" i="3"/>
  <c r="CY515" i="3"/>
  <c r="CZ515" i="3"/>
  <c r="DB515" i="3" s="1"/>
  <c r="DA515" i="3"/>
  <c r="DC515" i="3"/>
  <c r="A516" i="3"/>
  <c r="CX516" i="3"/>
  <c r="CY516" i="3"/>
  <c r="CZ516" i="3"/>
  <c r="DB516" i="3" s="1"/>
  <c r="DA516" i="3"/>
  <c r="DC516" i="3"/>
  <c r="A517" i="3"/>
  <c r="CX517" i="3"/>
  <c r="CY517" i="3"/>
  <c r="CZ517" i="3"/>
  <c r="DA517" i="3"/>
  <c r="DB517" i="3"/>
  <c r="DC517" i="3"/>
  <c r="A518" i="3"/>
  <c r="CX518" i="3"/>
  <c r="CY518" i="3"/>
  <c r="CZ518" i="3"/>
  <c r="DB518" i="3" s="1"/>
  <c r="DA518" i="3"/>
  <c r="DC518" i="3"/>
  <c r="A519" i="3"/>
  <c r="CX519" i="3"/>
  <c r="CY519" i="3"/>
  <c r="CZ519" i="3"/>
  <c r="DB519" i="3" s="1"/>
  <c r="DA519" i="3"/>
  <c r="DC519" i="3"/>
  <c r="A520" i="3"/>
  <c r="CX520" i="3"/>
  <c r="CY520" i="3"/>
  <c r="CZ520" i="3"/>
  <c r="DA520" i="3"/>
  <c r="DB520" i="3"/>
  <c r="DC520" i="3"/>
  <c r="A521" i="3"/>
  <c r="CX521" i="3"/>
  <c r="CY521" i="3"/>
  <c r="CZ521" i="3"/>
  <c r="DB521" i="3" s="1"/>
  <c r="DA521" i="3"/>
  <c r="DC521" i="3"/>
  <c r="A522" i="3"/>
  <c r="CX522" i="3"/>
  <c r="CY522" i="3"/>
  <c r="CZ522" i="3"/>
  <c r="DB522" i="3" s="1"/>
  <c r="DA522" i="3"/>
  <c r="DC522" i="3"/>
  <c r="A523" i="3"/>
  <c r="CX523" i="3"/>
  <c r="CY523" i="3"/>
  <c r="CZ523" i="3"/>
  <c r="DA523" i="3"/>
  <c r="DB523" i="3"/>
  <c r="DC523" i="3"/>
  <c r="A524" i="3"/>
  <c r="CX524" i="3"/>
  <c r="CY524" i="3"/>
  <c r="CZ524" i="3"/>
  <c r="DB524" i="3" s="1"/>
  <c r="DA524" i="3"/>
  <c r="DC524" i="3"/>
  <c r="A525" i="3"/>
  <c r="CX525" i="3"/>
  <c r="CY525" i="3"/>
  <c r="CZ525" i="3"/>
  <c r="DA525" i="3"/>
  <c r="DB525" i="3"/>
  <c r="DC525" i="3"/>
  <c r="A526" i="3"/>
  <c r="CX526" i="3"/>
  <c r="CY526" i="3"/>
  <c r="CZ526" i="3"/>
  <c r="DA526" i="3"/>
  <c r="DB526" i="3"/>
  <c r="DC526" i="3"/>
  <c r="A527" i="3"/>
  <c r="CX527" i="3"/>
  <c r="CY527" i="3"/>
  <c r="CZ527" i="3"/>
  <c r="DB527" i="3" s="1"/>
  <c r="DA527" i="3"/>
  <c r="DC527" i="3"/>
  <c r="A528" i="3"/>
  <c r="CX528" i="3"/>
  <c r="CY528" i="3"/>
  <c r="CZ528" i="3"/>
  <c r="DB528" i="3" s="1"/>
  <c r="DA528" i="3"/>
  <c r="DC528" i="3"/>
  <c r="A529" i="3"/>
  <c r="CX529" i="3"/>
  <c r="CY529" i="3"/>
  <c r="CZ529" i="3"/>
  <c r="DB529" i="3" s="1"/>
  <c r="DA529" i="3"/>
  <c r="DC529" i="3"/>
  <c r="A530" i="3"/>
  <c r="CY530" i="3"/>
  <c r="CZ530" i="3"/>
  <c r="DB530" i="3" s="1"/>
  <c r="DA530" i="3"/>
  <c r="DC530" i="3"/>
  <c r="A531" i="3"/>
  <c r="CY531" i="3"/>
  <c r="CZ531" i="3"/>
  <c r="DB531" i="3" s="1"/>
  <c r="DA531" i="3"/>
  <c r="DC531" i="3"/>
  <c r="A532" i="3"/>
  <c r="CY532" i="3"/>
  <c r="CZ532" i="3"/>
  <c r="DA532" i="3"/>
  <c r="DB532" i="3"/>
  <c r="DC532" i="3"/>
  <c r="A533" i="3"/>
  <c r="CY533" i="3"/>
  <c r="CZ533" i="3"/>
  <c r="DB533" i="3" s="1"/>
  <c r="DA533" i="3"/>
  <c r="DC533" i="3"/>
  <c r="A534" i="3"/>
  <c r="CY534" i="3"/>
  <c r="CZ534" i="3"/>
  <c r="DA534" i="3"/>
  <c r="DB534" i="3"/>
  <c r="DC534" i="3"/>
  <c r="A535" i="3"/>
  <c r="CY535" i="3"/>
  <c r="CZ535" i="3"/>
  <c r="DB535" i="3" s="1"/>
  <c r="DA535" i="3"/>
  <c r="DC535" i="3"/>
  <c r="A536" i="3"/>
  <c r="CY536" i="3"/>
  <c r="CZ536" i="3"/>
  <c r="DB536" i="3" s="1"/>
  <c r="DA536" i="3"/>
  <c r="DC536" i="3"/>
  <c r="A537" i="3"/>
  <c r="CY537" i="3"/>
  <c r="CZ537" i="3"/>
  <c r="DB537" i="3" s="1"/>
  <c r="DA537" i="3"/>
  <c r="DC537" i="3"/>
  <c r="A538" i="3"/>
  <c r="CY538" i="3"/>
  <c r="CZ538" i="3"/>
  <c r="DB538" i="3" s="1"/>
  <c r="DA538" i="3"/>
  <c r="DC538" i="3"/>
  <c r="A539" i="3"/>
  <c r="CX539" i="3"/>
  <c r="CY539" i="3"/>
  <c r="CZ539" i="3"/>
  <c r="DA539" i="3"/>
  <c r="DB539" i="3"/>
  <c r="DC539" i="3"/>
  <c r="A540" i="3"/>
  <c r="CX540" i="3"/>
  <c r="CY540" i="3"/>
  <c r="CZ540" i="3"/>
  <c r="DA540" i="3"/>
  <c r="DB540" i="3"/>
  <c r="DC540" i="3"/>
  <c r="A541" i="3"/>
  <c r="CX541" i="3"/>
  <c r="CY541" i="3"/>
  <c r="CZ541" i="3"/>
  <c r="DB541" i="3" s="1"/>
  <c r="DA541" i="3"/>
  <c r="DC541" i="3"/>
  <c r="A542" i="3"/>
  <c r="CX542" i="3"/>
  <c r="CY542" i="3"/>
  <c r="CZ542" i="3"/>
  <c r="DB542" i="3" s="1"/>
  <c r="DA542" i="3"/>
  <c r="DC542" i="3"/>
  <c r="A543" i="3"/>
  <c r="CX543" i="3"/>
  <c r="CY543" i="3"/>
  <c r="CZ543" i="3"/>
  <c r="DA543" i="3"/>
  <c r="DB543" i="3"/>
  <c r="DC543" i="3"/>
  <c r="A544" i="3"/>
  <c r="CX544" i="3"/>
  <c r="CY544" i="3"/>
  <c r="CZ544" i="3"/>
  <c r="DB544" i="3" s="1"/>
  <c r="DA544" i="3"/>
  <c r="DC544" i="3"/>
  <c r="A545" i="3"/>
  <c r="CX545" i="3"/>
  <c r="CY545" i="3"/>
  <c r="CZ545" i="3"/>
  <c r="DB545" i="3" s="1"/>
  <c r="DA545" i="3"/>
  <c r="DC545" i="3"/>
  <c r="A546" i="3"/>
  <c r="CX546" i="3"/>
  <c r="CY546" i="3"/>
  <c r="CZ546" i="3"/>
  <c r="DA546" i="3"/>
  <c r="DB546" i="3"/>
  <c r="DC546" i="3"/>
  <c r="A547" i="3"/>
  <c r="CY547" i="3"/>
  <c r="CZ547" i="3"/>
  <c r="DB547" i="3" s="1"/>
  <c r="DA547" i="3"/>
  <c r="DC547" i="3"/>
  <c r="A548" i="3"/>
  <c r="CY548" i="3"/>
  <c r="CZ548" i="3"/>
  <c r="DB548" i="3" s="1"/>
  <c r="DA548" i="3"/>
  <c r="DC548" i="3"/>
  <c r="A549" i="3"/>
  <c r="CY549" i="3"/>
  <c r="CZ549" i="3"/>
  <c r="DA549" i="3"/>
  <c r="DB549" i="3"/>
  <c r="DC549" i="3"/>
  <c r="A550" i="3"/>
  <c r="CY550" i="3"/>
  <c r="CZ550" i="3"/>
  <c r="DB550" i="3" s="1"/>
  <c r="DA550" i="3"/>
  <c r="DC550" i="3"/>
  <c r="A551" i="3"/>
  <c r="CY551" i="3"/>
  <c r="CZ551" i="3"/>
  <c r="DB551" i="3" s="1"/>
  <c r="DA551" i="3"/>
  <c r="DC551" i="3"/>
  <c r="A552" i="3"/>
  <c r="CY552" i="3"/>
  <c r="CZ552" i="3"/>
  <c r="DB552" i="3" s="1"/>
  <c r="DA552" i="3"/>
  <c r="DC552" i="3"/>
  <c r="A553" i="3"/>
  <c r="CX553" i="3"/>
  <c r="CY553" i="3"/>
  <c r="CZ553" i="3"/>
  <c r="DB553" i="3" s="1"/>
  <c r="DA553" i="3"/>
  <c r="DC553" i="3"/>
  <c r="A554" i="3"/>
  <c r="CX554" i="3"/>
  <c r="CY554" i="3"/>
  <c r="CZ554" i="3"/>
  <c r="DB554" i="3" s="1"/>
  <c r="DA554" i="3"/>
  <c r="DC554" i="3"/>
  <c r="A555" i="3"/>
  <c r="CX555" i="3"/>
  <c r="CY555" i="3"/>
  <c r="CZ555" i="3"/>
  <c r="DA555" i="3"/>
  <c r="DB555" i="3"/>
  <c r="DC555" i="3"/>
  <c r="A556" i="3"/>
  <c r="CX556" i="3"/>
  <c r="CY556" i="3"/>
  <c r="CZ556" i="3"/>
  <c r="DB556" i="3" s="1"/>
  <c r="DA556" i="3"/>
  <c r="DC556" i="3"/>
  <c r="A557" i="3"/>
  <c r="CX557" i="3"/>
  <c r="CY557" i="3"/>
  <c r="CZ557" i="3"/>
  <c r="DB557" i="3" s="1"/>
  <c r="DA557" i="3"/>
  <c r="DC557" i="3"/>
  <c r="A558" i="3"/>
  <c r="CX558" i="3"/>
  <c r="CY558" i="3"/>
  <c r="CZ558" i="3"/>
  <c r="DA558" i="3"/>
  <c r="DB558" i="3"/>
  <c r="DC558" i="3"/>
  <c r="A559" i="3"/>
  <c r="CX559" i="3"/>
  <c r="CY559" i="3"/>
  <c r="CZ559" i="3"/>
  <c r="DB559" i="3" s="1"/>
  <c r="DA559" i="3"/>
  <c r="DC559" i="3"/>
  <c r="A560" i="3"/>
  <c r="CX560" i="3"/>
  <c r="CY560" i="3"/>
  <c r="CZ560" i="3"/>
  <c r="DB560" i="3" s="1"/>
  <c r="DA560" i="3"/>
  <c r="DC560" i="3"/>
  <c r="A561" i="3"/>
  <c r="CY561" i="3"/>
  <c r="CZ561" i="3"/>
  <c r="DB561" i="3" s="1"/>
  <c r="DA561" i="3"/>
  <c r="DC561" i="3"/>
  <c r="A562" i="3"/>
  <c r="CY562" i="3"/>
  <c r="CZ562" i="3"/>
  <c r="DA562" i="3"/>
  <c r="DB562" i="3"/>
  <c r="DC562" i="3"/>
  <c r="A563" i="3"/>
  <c r="CY563" i="3"/>
  <c r="CZ563" i="3"/>
  <c r="DB563" i="3" s="1"/>
  <c r="DA563" i="3"/>
  <c r="DC563" i="3"/>
  <c r="A564" i="3"/>
  <c r="CY564" i="3"/>
  <c r="CZ564" i="3"/>
  <c r="DA564" i="3"/>
  <c r="DB564" i="3"/>
  <c r="DC564" i="3"/>
  <c r="A565" i="3"/>
  <c r="CY565" i="3"/>
  <c r="CZ565" i="3"/>
  <c r="DB565" i="3" s="1"/>
  <c r="DA565" i="3"/>
  <c r="DC565" i="3"/>
  <c r="A566" i="3"/>
  <c r="CY566" i="3"/>
  <c r="CZ566" i="3"/>
  <c r="DA566" i="3"/>
  <c r="DB566" i="3"/>
  <c r="DC566" i="3"/>
  <c r="A567" i="3"/>
  <c r="CY567" i="3"/>
  <c r="CZ567" i="3"/>
  <c r="DB567" i="3" s="1"/>
  <c r="DA567" i="3"/>
  <c r="DC567" i="3"/>
  <c r="A568" i="3"/>
  <c r="CY568" i="3"/>
  <c r="CZ568" i="3"/>
  <c r="DB568" i="3" s="1"/>
  <c r="DA568" i="3"/>
  <c r="DC568" i="3"/>
  <c r="A569" i="3"/>
  <c r="CY569" i="3"/>
  <c r="CZ569" i="3"/>
  <c r="DA569" i="3"/>
  <c r="DB569" i="3"/>
  <c r="DC569" i="3"/>
  <c r="A570" i="3"/>
  <c r="CY570" i="3"/>
  <c r="CZ570" i="3"/>
  <c r="DB570" i="3" s="1"/>
  <c r="DA570" i="3"/>
  <c r="DC570" i="3"/>
  <c r="A571" i="3"/>
  <c r="CY571" i="3"/>
  <c r="CZ571" i="3"/>
  <c r="DA571" i="3"/>
  <c r="DB571" i="3"/>
  <c r="DC571" i="3"/>
  <c r="A572" i="3"/>
  <c r="CY572" i="3"/>
  <c r="CZ572" i="3"/>
  <c r="DB572" i="3" s="1"/>
  <c r="DA572" i="3"/>
  <c r="DC572" i="3"/>
  <c r="A573" i="3"/>
  <c r="CX573" i="3"/>
  <c r="CY573" i="3"/>
  <c r="CZ573" i="3"/>
  <c r="DB573" i="3" s="1"/>
  <c r="DA573" i="3"/>
  <c r="DC573" i="3"/>
  <c r="A574" i="3"/>
  <c r="CX574" i="3"/>
  <c r="CY574" i="3"/>
  <c r="CZ574" i="3"/>
  <c r="DB574" i="3" s="1"/>
  <c r="DA574" i="3"/>
  <c r="DC574" i="3"/>
  <c r="A575" i="3"/>
  <c r="CX575" i="3"/>
  <c r="CY575" i="3"/>
  <c r="CZ575" i="3"/>
  <c r="DA575" i="3"/>
  <c r="DB575" i="3"/>
  <c r="DC575" i="3"/>
  <c r="A576" i="3"/>
  <c r="CX576" i="3"/>
  <c r="CY576" i="3"/>
  <c r="CZ576" i="3"/>
  <c r="DA576" i="3"/>
  <c r="DB576" i="3"/>
  <c r="DC576" i="3"/>
  <c r="A577" i="3"/>
  <c r="CX577" i="3"/>
  <c r="CY577" i="3"/>
  <c r="CZ577" i="3"/>
  <c r="DB577" i="3" s="1"/>
  <c r="DA577" i="3"/>
  <c r="DC577" i="3"/>
  <c r="A578" i="3"/>
  <c r="CX578" i="3"/>
  <c r="CY578" i="3"/>
  <c r="CZ578" i="3"/>
  <c r="DB578" i="3" s="1"/>
  <c r="DA578" i="3"/>
  <c r="DC578" i="3"/>
  <c r="A579" i="3"/>
  <c r="CY579" i="3"/>
  <c r="CZ579" i="3"/>
  <c r="DB579" i="3" s="1"/>
  <c r="DA579" i="3"/>
  <c r="DC579" i="3"/>
  <c r="A580" i="3"/>
  <c r="CY580" i="3"/>
  <c r="CZ580" i="3"/>
  <c r="DB580" i="3" s="1"/>
  <c r="DA580" i="3"/>
  <c r="DC580" i="3"/>
  <c r="A581" i="3"/>
  <c r="CY581" i="3"/>
  <c r="CZ581" i="3"/>
  <c r="DB581" i="3" s="1"/>
  <c r="DA581" i="3"/>
  <c r="DC581" i="3"/>
  <c r="A582" i="3"/>
  <c r="CY582" i="3"/>
  <c r="CZ582" i="3"/>
  <c r="DA582" i="3"/>
  <c r="DB582" i="3"/>
  <c r="DC582" i="3"/>
  <c r="A583" i="3"/>
  <c r="CY583" i="3"/>
  <c r="CZ583" i="3"/>
  <c r="DB583" i="3" s="1"/>
  <c r="DA583" i="3"/>
  <c r="DC583" i="3"/>
  <c r="A584" i="3"/>
  <c r="CY584" i="3"/>
  <c r="CZ584" i="3"/>
  <c r="DA584" i="3"/>
  <c r="DB584" i="3"/>
  <c r="DC584" i="3"/>
  <c r="A585" i="3"/>
  <c r="CY585" i="3"/>
  <c r="CZ585" i="3"/>
  <c r="DB585" i="3" s="1"/>
  <c r="DA585" i="3"/>
  <c r="DC585" i="3"/>
  <c r="A586" i="3"/>
  <c r="CY586" i="3"/>
  <c r="CZ586" i="3"/>
  <c r="DB586" i="3" s="1"/>
  <c r="DA586" i="3"/>
  <c r="DC586" i="3"/>
  <c r="A587" i="3"/>
  <c r="CY587" i="3"/>
  <c r="CZ587" i="3"/>
  <c r="DA587" i="3"/>
  <c r="DB587" i="3"/>
  <c r="DC587" i="3"/>
  <c r="A588" i="3"/>
  <c r="CY588" i="3"/>
  <c r="CZ588" i="3"/>
  <c r="DB588" i="3" s="1"/>
  <c r="DA588" i="3"/>
  <c r="DC588" i="3"/>
  <c r="A589" i="3"/>
  <c r="CY589" i="3"/>
  <c r="CZ589" i="3"/>
  <c r="DA589" i="3"/>
  <c r="DB589" i="3"/>
  <c r="DC589" i="3"/>
  <c r="A590" i="3"/>
  <c r="CY590" i="3"/>
  <c r="CZ590" i="3"/>
  <c r="DB590" i="3" s="1"/>
  <c r="DA590" i="3"/>
  <c r="DC590" i="3"/>
  <c r="A591" i="3"/>
  <c r="CY591" i="3"/>
  <c r="CZ591" i="3"/>
  <c r="DB591" i="3" s="1"/>
  <c r="DA591" i="3"/>
  <c r="DC591" i="3"/>
  <c r="A592" i="3"/>
  <c r="CY592" i="3"/>
  <c r="CZ592" i="3"/>
  <c r="DB592" i="3" s="1"/>
  <c r="DA592" i="3"/>
  <c r="DC592" i="3"/>
  <c r="A593" i="3"/>
  <c r="CY593" i="3"/>
  <c r="CZ593" i="3"/>
  <c r="DA593" i="3"/>
  <c r="DB593" i="3"/>
  <c r="DC593" i="3"/>
  <c r="A594" i="3"/>
  <c r="CY594" i="3"/>
  <c r="CZ594" i="3"/>
  <c r="DB594" i="3" s="1"/>
  <c r="DA594" i="3"/>
  <c r="DC594" i="3"/>
  <c r="A595" i="3"/>
  <c r="CY595" i="3"/>
  <c r="CZ595" i="3"/>
  <c r="DA595" i="3"/>
  <c r="DB595" i="3"/>
  <c r="DC595" i="3"/>
  <c r="A596" i="3"/>
  <c r="CY596" i="3"/>
  <c r="CZ596" i="3"/>
  <c r="DB596" i="3" s="1"/>
  <c r="DA596" i="3"/>
  <c r="DC596" i="3"/>
  <c r="A597" i="3"/>
  <c r="CY597" i="3"/>
  <c r="CZ597" i="3"/>
  <c r="DB597" i="3" s="1"/>
  <c r="DA597" i="3"/>
  <c r="DC597" i="3"/>
  <c r="A598" i="3"/>
  <c r="CY598" i="3"/>
  <c r="CZ598" i="3"/>
  <c r="DB598" i="3" s="1"/>
  <c r="DA598" i="3"/>
  <c r="DC598" i="3"/>
  <c r="A599" i="3"/>
  <c r="CY599" i="3"/>
  <c r="CZ599" i="3"/>
  <c r="DB599" i="3" s="1"/>
  <c r="DA599" i="3"/>
  <c r="DC599" i="3"/>
  <c r="A600" i="3"/>
  <c r="CY600" i="3"/>
  <c r="CZ600" i="3"/>
  <c r="DA600" i="3"/>
  <c r="DB600" i="3"/>
  <c r="DC600" i="3"/>
  <c r="A601" i="3"/>
  <c r="CY601" i="3"/>
  <c r="CZ601" i="3"/>
  <c r="DB601" i="3" s="1"/>
  <c r="DA601" i="3"/>
  <c r="DC601" i="3"/>
  <c r="A602" i="3"/>
  <c r="CY602" i="3"/>
  <c r="CZ602" i="3"/>
  <c r="DB602" i="3" s="1"/>
  <c r="DA602" i="3"/>
  <c r="DC602" i="3"/>
  <c r="A603" i="3"/>
  <c r="CY603" i="3"/>
  <c r="CZ603" i="3"/>
  <c r="DB603" i="3" s="1"/>
  <c r="DA603" i="3"/>
  <c r="DC603" i="3"/>
  <c r="A604" i="3"/>
  <c r="CY604" i="3"/>
  <c r="CZ604" i="3"/>
  <c r="DB604" i="3" s="1"/>
  <c r="DA604" i="3"/>
  <c r="DC604" i="3"/>
  <c r="A605" i="3"/>
  <c r="CY605" i="3"/>
  <c r="CZ605" i="3"/>
  <c r="DB605" i="3" s="1"/>
  <c r="DA605" i="3"/>
  <c r="DC605" i="3"/>
  <c r="A606" i="3"/>
  <c r="CY606" i="3"/>
  <c r="CZ606" i="3"/>
  <c r="DA606" i="3"/>
  <c r="DB606" i="3"/>
  <c r="DC606" i="3"/>
  <c r="A607" i="3"/>
  <c r="CY607" i="3"/>
  <c r="CZ607" i="3"/>
  <c r="DB607" i="3" s="1"/>
  <c r="DA607" i="3"/>
  <c r="DC607" i="3"/>
  <c r="A608" i="3"/>
  <c r="CY608" i="3"/>
  <c r="CZ608" i="3"/>
  <c r="DA608" i="3"/>
  <c r="DB608" i="3"/>
  <c r="DC608" i="3"/>
  <c r="A609" i="3"/>
  <c r="CY609" i="3"/>
  <c r="CZ609" i="3"/>
  <c r="DB609" i="3" s="1"/>
  <c r="DA609" i="3"/>
  <c r="DC609" i="3"/>
  <c r="A610" i="3"/>
  <c r="CY610" i="3"/>
  <c r="CZ610" i="3"/>
  <c r="DB610" i="3" s="1"/>
  <c r="DA610" i="3"/>
  <c r="DC610" i="3"/>
  <c r="A611" i="3"/>
  <c r="CY611" i="3"/>
  <c r="CZ611" i="3"/>
  <c r="DA611" i="3"/>
  <c r="DB611" i="3"/>
  <c r="DC611" i="3"/>
  <c r="A612" i="3"/>
  <c r="CY612" i="3"/>
  <c r="CZ612" i="3"/>
  <c r="DB612" i="3" s="1"/>
  <c r="DA612" i="3"/>
  <c r="DC612" i="3"/>
  <c r="A613" i="3"/>
  <c r="CY613" i="3"/>
  <c r="CZ613" i="3"/>
  <c r="DA613" i="3"/>
  <c r="DB613" i="3"/>
  <c r="DC613" i="3"/>
  <c r="A614" i="3"/>
  <c r="CY614" i="3"/>
  <c r="CZ614" i="3"/>
  <c r="DB614" i="3" s="1"/>
  <c r="DA614" i="3"/>
  <c r="DC614" i="3"/>
  <c r="A615" i="3"/>
  <c r="CY615" i="3"/>
  <c r="CZ615" i="3"/>
  <c r="DB615" i="3" s="1"/>
  <c r="DA615" i="3"/>
  <c r="DC615" i="3"/>
  <c r="A616" i="3"/>
  <c r="CY616" i="3"/>
  <c r="CZ616" i="3"/>
  <c r="DB616" i="3" s="1"/>
  <c r="DA616" i="3"/>
  <c r="DC616" i="3"/>
  <c r="A617" i="3"/>
  <c r="CY617" i="3"/>
  <c r="CZ617" i="3"/>
  <c r="DB617" i="3" s="1"/>
  <c r="DA617" i="3"/>
  <c r="DC617" i="3"/>
  <c r="A618" i="3"/>
  <c r="CY618" i="3"/>
  <c r="CZ618" i="3"/>
  <c r="DA618" i="3"/>
  <c r="DB618" i="3"/>
  <c r="DC618" i="3"/>
  <c r="A619" i="3"/>
  <c r="CY619" i="3"/>
  <c r="CZ619" i="3"/>
  <c r="DB619" i="3" s="1"/>
  <c r="DA619" i="3"/>
  <c r="DC619" i="3"/>
  <c r="A620" i="3"/>
  <c r="CY620" i="3"/>
  <c r="CZ620" i="3"/>
  <c r="DB620" i="3" s="1"/>
  <c r="DA620" i="3"/>
  <c r="DC620" i="3"/>
  <c r="A621" i="3"/>
  <c r="CY621" i="3"/>
  <c r="CZ621" i="3"/>
  <c r="DB621" i="3" s="1"/>
  <c r="DA621" i="3"/>
  <c r="DC621" i="3"/>
  <c r="A622" i="3"/>
  <c r="CY622" i="3"/>
  <c r="CZ622" i="3"/>
  <c r="DB622" i="3" s="1"/>
  <c r="DA622" i="3"/>
  <c r="DC622" i="3"/>
  <c r="A623" i="3"/>
  <c r="CY623" i="3"/>
  <c r="CZ623" i="3"/>
  <c r="DA623" i="3"/>
  <c r="DB623" i="3"/>
  <c r="DC623" i="3"/>
  <c r="A624" i="3"/>
  <c r="CY624" i="3"/>
  <c r="CZ624" i="3"/>
  <c r="DB624" i="3" s="1"/>
  <c r="DA624" i="3"/>
  <c r="DC624" i="3"/>
  <c r="A625" i="3"/>
  <c r="CY625" i="3"/>
  <c r="CZ625" i="3"/>
  <c r="DA625" i="3"/>
  <c r="DB625" i="3"/>
  <c r="DC625" i="3"/>
  <c r="A626" i="3"/>
  <c r="CY626" i="3"/>
  <c r="CZ626" i="3"/>
  <c r="DB626" i="3" s="1"/>
  <c r="DA626" i="3"/>
  <c r="DC626" i="3"/>
  <c r="A627" i="3"/>
  <c r="CY627" i="3"/>
  <c r="CZ627" i="3"/>
  <c r="DB627" i="3" s="1"/>
  <c r="DA627" i="3"/>
  <c r="DC627" i="3"/>
  <c r="A628" i="3"/>
  <c r="CY628" i="3"/>
  <c r="CZ628" i="3"/>
  <c r="DB628" i="3" s="1"/>
  <c r="DA628" i="3"/>
  <c r="DC628" i="3"/>
  <c r="A629" i="3"/>
  <c r="CY629" i="3"/>
  <c r="CZ629" i="3"/>
  <c r="DA629" i="3"/>
  <c r="DB629" i="3"/>
  <c r="DC629" i="3"/>
  <c r="A630" i="3"/>
  <c r="CY630" i="3"/>
  <c r="CZ630" i="3"/>
  <c r="DB630" i="3" s="1"/>
  <c r="DA630" i="3"/>
  <c r="DC630" i="3"/>
  <c r="A631" i="3"/>
  <c r="CY631" i="3"/>
  <c r="CZ631" i="3"/>
  <c r="DA631" i="3"/>
  <c r="DB631" i="3"/>
  <c r="DC631" i="3"/>
  <c r="A632" i="3"/>
  <c r="CY632" i="3"/>
  <c r="CZ632" i="3"/>
  <c r="DB632" i="3" s="1"/>
  <c r="DA632" i="3"/>
  <c r="DC632" i="3"/>
  <c r="A633" i="3"/>
  <c r="CY633" i="3"/>
  <c r="CZ633" i="3"/>
  <c r="DB633" i="3" s="1"/>
  <c r="DA633" i="3"/>
  <c r="DC633" i="3"/>
  <c r="A634" i="3"/>
  <c r="CY634" i="3"/>
  <c r="CZ634" i="3"/>
  <c r="DB634" i="3" s="1"/>
  <c r="DA634" i="3"/>
  <c r="DC634" i="3"/>
  <c r="A635" i="3"/>
  <c r="CY635" i="3"/>
  <c r="CZ635" i="3"/>
  <c r="DB635" i="3" s="1"/>
  <c r="DA635" i="3"/>
  <c r="DC635" i="3"/>
  <c r="A636" i="3"/>
  <c r="CY636" i="3"/>
  <c r="CZ636" i="3"/>
  <c r="DA636" i="3"/>
  <c r="DB636" i="3"/>
  <c r="DC636" i="3"/>
  <c r="A637" i="3"/>
  <c r="CY637" i="3"/>
  <c r="CZ637" i="3"/>
  <c r="DB637" i="3" s="1"/>
  <c r="DA637" i="3"/>
  <c r="DC637" i="3"/>
  <c r="A638" i="3"/>
  <c r="CY638" i="3"/>
  <c r="CZ638" i="3"/>
  <c r="DB638" i="3" s="1"/>
  <c r="DA638" i="3"/>
  <c r="DC638" i="3"/>
  <c r="A639" i="3"/>
  <c r="CY639" i="3"/>
  <c r="CZ639" i="3"/>
  <c r="DB639" i="3" s="1"/>
  <c r="DA639" i="3"/>
  <c r="DC639" i="3"/>
  <c r="A640" i="3"/>
  <c r="CY640" i="3"/>
  <c r="CZ640" i="3"/>
  <c r="DB640" i="3" s="1"/>
  <c r="DA640" i="3"/>
  <c r="DC640" i="3"/>
  <c r="A641" i="3"/>
  <c r="CY641" i="3"/>
  <c r="CZ641" i="3"/>
  <c r="DB641" i="3" s="1"/>
  <c r="DA641" i="3"/>
  <c r="DC641" i="3"/>
  <c r="A642" i="3"/>
  <c r="CY642" i="3"/>
  <c r="CZ642" i="3"/>
  <c r="DA642" i="3"/>
  <c r="DB642" i="3"/>
  <c r="DC642" i="3"/>
  <c r="A643" i="3"/>
  <c r="CY643" i="3"/>
  <c r="CZ643" i="3"/>
  <c r="DB643" i="3" s="1"/>
  <c r="DA643" i="3"/>
  <c r="DC643" i="3"/>
  <c r="A644" i="3"/>
  <c r="CY644" i="3"/>
  <c r="CZ644" i="3"/>
  <c r="DA644" i="3"/>
  <c r="DB644" i="3"/>
  <c r="DC644" i="3"/>
  <c r="A645" i="3"/>
  <c r="CY645" i="3"/>
  <c r="CZ645" i="3"/>
  <c r="DB645" i="3" s="1"/>
  <c r="DA645" i="3"/>
  <c r="DC645" i="3"/>
  <c r="A646" i="3"/>
  <c r="CY646" i="3"/>
  <c r="CZ646" i="3"/>
  <c r="DB646" i="3" s="1"/>
  <c r="DA646" i="3"/>
  <c r="DC646" i="3"/>
  <c r="A647" i="3"/>
  <c r="CX647" i="3"/>
  <c r="CY647" i="3"/>
  <c r="CZ647" i="3"/>
  <c r="DB647" i="3" s="1"/>
  <c r="DA647" i="3"/>
  <c r="DC647" i="3"/>
  <c r="A648" i="3"/>
  <c r="CX648" i="3"/>
  <c r="CY648" i="3"/>
  <c r="CZ648" i="3"/>
  <c r="DA648" i="3"/>
  <c r="DB648" i="3"/>
  <c r="DC648" i="3"/>
  <c r="A649" i="3"/>
  <c r="CX649" i="3"/>
  <c r="CY649" i="3"/>
  <c r="CZ649" i="3"/>
  <c r="DA649" i="3"/>
  <c r="DB649" i="3"/>
  <c r="DC649" i="3"/>
  <c r="A650" i="3"/>
  <c r="CX650" i="3"/>
  <c r="CY650" i="3"/>
  <c r="CZ650" i="3"/>
  <c r="DB650" i="3" s="1"/>
  <c r="DA650" i="3"/>
  <c r="DC650" i="3"/>
  <c r="A651" i="3"/>
  <c r="CX651" i="3"/>
  <c r="CY651" i="3"/>
  <c r="CZ651" i="3"/>
  <c r="DB651" i="3" s="1"/>
  <c r="DA651" i="3"/>
  <c r="DC651" i="3"/>
  <c r="A652" i="3"/>
  <c r="CX652" i="3"/>
  <c r="CY652" i="3"/>
  <c r="CZ652" i="3"/>
  <c r="DB652" i="3" s="1"/>
  <c r="DA652" i="3"/>
  <c r="DC652" i="3"/>
  <c r="A653" i="3"/>
  <c r="CX653" i="3"/>
  <c r="CY653" i="3"/>
  <c r="CZ653" i="3"/>
  <c r="DA653" i="3"/>
  <c r="DB653" i="3"/>
  <c r="DC653" i="3"/>
  <c r="A654" i="3"/>
  <c r="CX654" i="3"/>
  <c r="CY654" i="3"/>
  <c r="CZ654" i="3"/>
  <c r="DA654" i="3"/>
  <c r="DB654" i="3"/>
  <c r="DC654" i="3"/>
  <c r="A655" i="3"/>
  <c r="CY655" i="3"/>
  <c r="CZ655" i="3"/>
  <c r="DB655" i="3" s="1"/>
  <c r="DA655" i="3"/>
  <c r="DC655" i="3"/>
  <c r="A656" i="3"/>
  <c r="CY656" i="3"/>
  <c r="CZ656" i="3"/>
  <c r="DB656" i="3" s="1"/>
  <c r="DA656" i="3"/>
  <c r="DC656" i="3"/>
  <c r="A657" i="3"/>
  <c r="CY657" i="3"/>
  <c r="CZ657" i="3"/>
  <c r="DB657" i="3" s="1"/>
  <c r="DA657" i="3"/>
  <c r="DC657" i="3"/>
  <c r="A658" i="3"/>
  <c r="CY658" i="3"/>
  <c r="CZ658" i="3"/>
  <c r="DB658" i="3" s="1"/>
  <c r="DA658" i="3"/>
  <c r="DC658" i="3"/>
  <c r="A659" i="3"/>
  <c r="CY659" i="3"/>
  <c r="CZ659" i="3"/>
  <c r="DB659" i="3" s="1"/>
  <c r="DA659" i="3"/>
  <c r="DC659" i="3"/>
  <c r="A660" i="3"/>
  <c r="CY660" i="3"/>
  <c r="CZ660" i="3"/>
  <c r="DA660" i="3"/>
  <c r="DB660" i="3"/>
  <c r="DC660" i="3"/>
  <c r="A661" i="3"/>
  <c r="CY661" i="3"/>
  <c r="CZ661" i="3"/>
  <c r="DB661" i="3" s="1"/>
  <c r="DA661" i="3"/>
  <c r="DC661" i="3"/>
  <c r="A662" i="3"/>
  <c r="CY662" i="3"/>
  <c r="CZ662" i="3"/>
  <c r="DA662" i="3"/>
  <c r="DB662" i="3"/>
  <c r="DC662" i="3"/>
  <c r="A663" i="3"/>
  <c r="CY663" i="3"/>
  <c r="CZ663" i="3"/>
  <c r="DB663" i="3" s="1"/>
  <c r="DA663" i="3"/>
  <c r="DC663" i="3"/>
  <c r="A664" i="3"/>
  <c r="CY664" i="3"/>
  <c r="CZ664" i="3"/>
  <c r="DA664" i="3"/>
  <c r="DB664" i="3"/>
  <c r="DC664" i="3"/>
  <c r="A665" i="3"/>
  <c r="CY665" i="3"/>
  <c r="CZ665" i="3"/>
  <c r="DB665" i="3" s="1"/>
  <c r="DA665" i="3"/>
  <c r="DC665" i="3"/>
  <c r="A666" i="3"/>
  <c r="CY666" i="3"/>
  <c r="CZ666" i="3"/>
  <c r="DB666" i="3" s="1"/>
  <c r="DA666" i="3"/>
  <c r="DC666" i="3"/>
  <c r="A667" i="3"/>
  <c r="CY667" i="3"/>
  <c r="CZ667" i="3"/>
  <c r="DA667" i="3"/>
  <c r="DB667" i="3"/>
  <c r="DC667" i="3"/>
  <c r="A668" i="3"/>
  <c r="CY668" i="3"/>
  <c r="CZ668" i="3"/>
  <c r="DB668" i="3" s="1"/>
  <c r="DA668" i="3"/>
  <c r="DC668" i="3"/>
  <c r="A669" i="3"/>
  <c r="CY669" i="3"/>
  <c r="CZ669" i="3"/>
  <c r="DB669" i="3" s="1"/>
  <c r="DA669" i="3"/>
  <c r="DC669" i="3"/>
  <c r="A670" i="3"/>
  <c r="CX670" i="3"/>
  <c r="CY670" i="3"/>
  <c r="CZ670" i="3"/>
  <c r="DB670" i="3" s="1"/>
  <c r="DA670" i="3"/>
  <c r="DC670" i="3"/>
  <c r="A671" i="3"/>
  <c r="CX671" i="3"/>
  <c r="CY671" i="3"/>
  <c r="CZ671" i="3"/>
  <c r="DA671" i="3"/>
  <c r="DB671" i="3"/>
  <c r="DC671" i="3"/>
  <c r="A672" i="3"/>
  <c r="CX672" i="3"/>
  <c r="CY672" i="3"/>
  <c r="CZ672" i="3"/>
  <c r="DB672" i="3" s="1"/>
  <c r="DA672" i="3"/>
  <c r="DC672" i="3"/>
  <c r="A673" i="3"/>
  <c r="CX673" i="3"/>
  <c r="CY673" i="3"/>
  <c r="CZ673" i="3"/>
  <c r="DA673" i="3"/>
  <c r="DB673" i="3"/>
  <c r="DC673" i="3"/>
  <c r="A674" i="3"/>
  <c r="CX674" i="3"/>
  <c r="CY674" i="3"/>
  <c r="CZ674" i="3"/>
  <c r="DA674" i="3"/>
  <c r="DB674" i="3"/>
  <c r="DC674" i="3"/>
  <c r="A675" i="3"/>
  <c r="CX675" i="3"/>
  <c r="CY675" i="3"/>
  <c r="CZ675" i="3"/>
  <c r="DB675" i="3" s="1"/>
  <c r="DA675" i="3"/>
  <c r="DC675" i="3"/>
  <c r="A676" i="3"/>
  <c r="CX676" i="3"/>
  <c r="CY676" i="3"/>
  <c r="CZ676" i="3"/>
  <c r="DB676" i="3" s="1"/>
  <c r="DA676" i="3"/>
  <c r="DC676" i="3"/>
  <c r="A677" i="3"/>
  <c r="CX677" i="3"/>
  <c r="CY677" i="3"/>
  <c r="CZ677" i="3"/>
  <c r="DB677" i="3" s="1"/>
  <c r="DA677" i="3"/>
  <c r="DC677" i="3"/>
  <c r="A678" i="3"/>
  <c r="CY678" i="3"/>
  <c r="CZ678" i="3"/>
  <c r="DB678" i="3" s="1"/>
  <c r="DA678" i="3"/>
  <c r="DC678" i="3"/>
  <c r="A679" i="3"/>
  <c r="CY679" i="3"/>
  <c r="CZ679" i="3"/>
  <c r="DB679" i="3" s="1"/>
  <c r="DA679" i="3"/>
  <c r="DC679" i="3"/>
  <c r="A680" i="3"/>
  <c r="CY680" i="3"/>
  <c r="CZ680" i="3"/>
  <c r="DB680" i="3" s="1"/>
  <c r="DA680" i="3"/>
  <c r="DC680" i="3"/>
  <c r="A681" i="3"/>
  <c r="CY681" i="3"/>
  <c r="CZ681" i="3"/>
  <c r="DB681" i="3" s="1"/>
  <c r="DA681" i="3"/>
  <c r="DC681" i="3"/>
  <c r="A682" i="3"/>
  <c r="CY682" i="3"/>
  <c r="CZ682" i="3"/>
  <c r="DA682" i="3"/>
  <c r="DB682" i="3"/>
  <c r="DC682" i="3"/>
  <c r="A683" i="3"/>
  <c r="CY683" i="3"/>
  <c r="CZ683" i="3"/>
  <c r="DB683" i="3" s="1"/>
  <c r="DA683" i="3"/>
  <c r="DC683" i="3"/>
  <c r="A684" i="3"/>
  <c r="CY684" i="3"/>
  <c r="CZ684" i="3"/>
  <c r="DB684" i="3" s="1"/>
  <c r="DA684" i="3"/>
  <c r="DC684" i="3"/>
  <c r="A685" i="3"/>
  <c r="CY685" i="3"/>
  <c r="CZ685" i="3"/>
  <c r="DB685" i="3" s="1"/>
  <c r="DA685" i="3"/>
  <c r="DC685" i="3"/>
  <c r="A686" i="3"/>
  <c r="CY686" i="3"/>
  <c r="CZ686" i="3"/>
  <c r="DB686" i="3" s="1"/>
  <c r="DA686" i="3"/>
  <c r="DC686" i="3"/>
  <c r="A687" i="3"/>
  <c r="CY687" i="3"/>
  <c r="CZ687" i="3"/>
  <c r="DB687" i="3" s="1"/>
  <c r="DA687" i="3"/>
  <c r="DC687" i="3"/>
  <c r="A688" i="3"/>
  <c r="CY688" i="3"/>
  <c r="CZ688" i="3"/>
  <c r="DB688" i="3" s="1"/>
  <c r="DA688" i="3"/>
  <c r="DC688" i="3"/>
  <c r="A689" i="3"/>
  <c r="CY689" i="3"/>
  <c r="CZ689" i="3"/>
  <c r="DB689" i="3" s="1"/>
  <c r="DA689" i="3"/>
  <c r="DC689" i="3"/>
  <c r="A690" i="3"/>
  <c r="CY690" i="3"/>
  <c r="CZ690" i="3"/>
  <c r="DA690" i="3"/>
  <c r="DB690" i="3"/>
  <c r="DC690" i="3"/>
  <c r="A691" i="3"/>
  <c r="CY691" i="3"/>
  <c r="CZ691" i="3"/>
  <c r="DB691" i="3" s="1"/>
  <c r="DA691" i="3"/>
  <c r="DC691" i="3"/>
  <c r="A692" i="3"/>
  <c r="CY692" i="3"/>
  <c r="CZ692" i="3"/>
  <c r="DA692" i="3"/>
  <c r="DB692" i="3"/>
  <c r="DC692" i="3"/>
  <c r="A693" i="3"/>
  <c r="CY693" i="3"/>
  <c r="CZ693" i="3"/>
  <c r="DB693" i="3" s="1"/>
  <c r="DA693" i="3"/>
  <c r="DC693" i="3"/>
  <c r="A694" i="3"/>
  <c r="CY694" i="3"/>
  <c r="CZ694" i="3"/>
  <c r="DB694" i="3" s="1"/>
  <c r="DA694" i="3"/>
  <c r="DC694" i="3"/>
  <c r="A695" i="3"/>
  <c r="CY695" i="3"/>
  <c r="CZ695" i="3"/>
  <c r="DA695" i="3"/>
  <c r="DB695" i="3"/>
  <c r="DC695" i="3"/>
  <c r="A696" i="3"/>
  <c r="CY696" i="3"/>
  <c r="CZ696" i="3"/>
  <c r="DB696" i="3" s="1"/>
  <c r="DA696" i="3"/>
  <c r="DC696" i="3"/>
  <c r="A697" i="3"/>
  <c r="CY697" i="3"/>
  <c r="CZ697" i="3"/>
  <c r="DB697" i="3" s="1"/>
  <c r="DA697" i="3"/>
  <c r="DC697" i="3"/>
  <c r="A698" i="3"/>
  <c r="CY698" i="3"/>
  <c r="CZ698" i="3"/>
  <c r="DB698" i="3" s="1"/>
  <c r="DA698" i="3"/>
  <c r="DC698" i="3"/>
  <c r="A699" i="3"/>
  <c r="CY699" i="3"/>
  <c r="CZ699" i="3"/>
  <c r="DB699" i="3" s="1"/>
  <c r="DA699" i="3"/>
  <c r="DC699" i="3"/>
  <c r="A700" i="3"/>
  <c r="CY700" i="3"/>
  <c r="CZ700" i="3"/>
  <c r="DB700" i="3" s="1"/>
  <c r="DA700" i="3"/>
  <c r="DC700" i="3"/>
  <c r="A701" i="3"/>
  <c r="CY701" i="3"/>
  <c r="CZ701" i="3"/>
  <c r="DA701" i="3"/>
  <c r="DB701" i="3"/>
  <c r="DC701" i="3"/>
  <c r="A702" i="3"/>
  <c r="CY702" i="3"/>
  <c r="CZ702" i="3"/>
  <c r="DB702" i="3" s="1"/>
  <c r="DA702" i="3"/>
  <c r="DC702" i="3"/>
  <c r="A703" i="3"/>
  <c r="CY703" i="3"/>
  <c r="CZ703" i="3"/>
  <c r="DB703" i="3" s="1"/>
  <c r="DA703" i="3"/>
  <c r="DC703" i="3"/>
  <c r="A704" i="3"/>
  <c r="CY704" i="3"/>
  <c r="CZ704" i="3"/>
  <c r="DB704" i="3" s="1"/>
  <c r="DA704" i="3"/>
  <c r="DC704" i="3"/>
  <c r="A705" i="3"/>
  <c r="CY705" i="3"/>
  <c r="CZ705" i="3"/>
  <c r="DB705" i="3" s="1"/>
  <c r="DA705" i="3"/>
  <c r="DC705" i="3"/>
  <c r="A706" i="3"/>
  <c r="CY706" i="3"/>
  <c r="CZ706" i="3"/>
  <c r="DB706" i="3" s="1"/>
  <c r="DA706" i="3"/>
  <c r="DC706" i="3"/>
  <c r="A707" i="3"/>
  <c r="CY707" i="3"/>
  <c r="CZ707" i="3"/>
  <c r="DB707" i="3" s="1"/>
  <c r="DA707" i="3"/>
  <c r="DC707" i="3"/>
  <c r="A708" i="3"/>
  <c r="CX708" i="3"/>
  <c r="CY708" i="3"/>
  <c r="CZ708" i="3"/>
  <c r="DB708" i="3" s="1"/>
  <c r="DA708" i="3"/>
  <c r="DC708" i="3"/>
  <c r="A709" i="3"/>
  <c r="CX709" i="3"/>
  <c r="CY709" i="3"/>
  <c r="CZ709" i="3"/>
  <c r="DA709" i="3"/>
  <c r="DB709" i="3"/>
  <c r="DC709" i="3"/>
  <c r="A710" i="3"/>
  <c r="CX710" i="3"/>
  <c r="CY710" i="3"/>
  <c r="CZ710" i="3"/>
  <c r="DB710" i="3" s="1"/>
  <c r="DA710" i="3"/>
  <c r="DC710" i="3"/>
  <c r="A711" i="3"/>
  <c r="CX711" i="3"/>
  <c r="CY711" i="3"/>
  <c r="CZ711" i="3"/>
  <c r="DB711" i="3" s="1"/>
  <c r="DA711" i="3"/>
  <c r="DC711" i="3"/>
  <c r="A712" i="3"/>
  <c r="CX712" i="3"/>
  <c r="CY712" i="3"/>
  <c r="CZ712" i="3"/>
  <c r="DB712" i="3" s="1"/>
  <c r="DA712" i="3"/>
  <c r="DC712" i="3"/>
  <c r="A713" i="3"/>
  <c r="CX713" i="3"/>
  <c r="CY713" i="3"/>
  <c r="CZ713" i="3"/>
  <c r="DB713" i="3" s="1"/>
  <c r="DA713" i="3"/>
  <c r="DC713" i="3"/>
  <c r="A714" i="3"/>
  <c r="CX714" i="3"/>
  <c r="CY714" i="3"/>
  <c r="CZ714" i="3"/>
  <c r="DB714" i="3" s="1"/>
  <c r="DA714" i="3"/>
  <c r="DC714" i="3"/>
  <c r="A715" i="3"/>
  <c r="CX715" i="3"/>
  <c r="CY715" i="3"/>
  <c r="CZ715" i="3"/>
  <c r="DB715" i="3" s="1"/>
  <c r="DA715" i="3"/>
  <c r="DC715" i="3"/>
  <c r="A716" i="3"/>
  <c r="CY716" i="3"/>
  <c r="CZ716" i="3"/>
  <c r="DA716" i="3"/>
  <c r="DB716" i="3"/>
  <c r="DC716" i="3"/>
  <c r="A717" i="3"/>
  <c r="CY717" i="3"/>
  <c r="CZ717" i="3"/>
  <c r="DB717" i="3" s="1"/>
  <c r="DA717" i="3"/>
  <c r="DC717" i="3"/>
  <c r="A718" i="3"/>
  <c r="CY718" i="3"/>
  <c r="CZ718" i="3"/>
  <c r="DB718" i="3" s="1"/>
  <c r="DA718" i="3"/>
  <c r="DC718" i="3"/>
  <c r="A719" i="3"/>
  <c r="CY719" i="3"/>
  <c r="CZ719" i="3"/>
  <c r="DA719" i="3"/>
  <c r="DB719" i="3"/>
  <c r="DC719" i="3"/>
  <c r="A720" i="3"/>
  <c r="CY720" i="3"/>
  <c r="CZ720" i="3"/>
  <c r="DB720" i="3" s="1"/>
  <c r="DA720" i="3"/>
  <c r="DC720" i="3"/>
  <c r="A721" i="3"/>
  <c r="CY721" i="3"/>
  <c r="CZ721" i="3"/>
  <c r="DB721" i="3" s="1"/>
  <c r="DA721" i="3"/>
  <c r="DC721" i="3"/>
  <c r="A722" i="3"/>
  <c r="CY722" i="3"/>
  <c r="CZ722" i="3"/>
  <c r="DB722" i="3" s="1"/>
  <c r="DA722" i="3"/>
  <c r="DC722" i="3"/>
  <c r="A723" i="3"/>
  <c r="CY723" i="3"/>
  <c r="CZ723" i="3"/>
  <c r="DB723" i="3" s="1"/>
  <c r="DA723" i="3"/>
  <c r="DC723" i="3"/>
  <c r="A724" i="3"/>
  <c r="CY724" i="3"/>
  <c r="CZ724" i="3"/>
  <c r="DB724" i="3" s="1"/>
  <c r="DA724" i="3"/>
  <c r="DC724" i="3"/>
  <c r="A725" i="3"/>
  <c r="CY725" i="3"/>
  <c r="CZ725" i="3"/>
  <c r="DA725" i="3"/>
  <c r="DB725" i="3"/>
  <c r="DC725" i="3"/>
  <c r="A726" i="3"/>
  <c r="CY726" i="3"/>
  <c r="CZ726" i="3"/>
  <c r="DB726" i="3" s="1"/>
  <c r="DA726" i="3"/>
  <c r="DC726" i="3"/>
  <c r="A727" i="3"/>
  <c r="CY727" i="3"/>
  <c r="CZ727" i="3"/>
  <c r="DB727" i="3" s="1"/>
  <c r="DA727" i="3"/>
  <c r="DC727" i="3"/>
  <c r="A728" i="3"/>
  <c r="CY728" i="3"/>
  <c r="CZ728" i="3"/>
  <c r="DB728" i="3" s="1"/>
  <c r="DA728" i="3"/>
  <c r="DC728" i="3"/>
  <c r="A729" i="3"/>
  <c r="CY729" i="3"/>
  <c r="CZ729" i="3"/>
  <c r="DB729" i="3" s="1"/>
  <c r="DA729" i="3"/>
  <c r="DC729" i="3"/>
  <c r="A730" i="3"/>
  <c r="CY730" i="3"/>
  <c r="CZ730" i="3"/>
  <c r="DB730" i="3" s="1"/>
  <c r="DA730" i="3"/>
  <c r="DC730" i="3"/>
  <c r="A731" i="3"/>
  <c r="CX731" i="3"/>
  <c r="CY731" i="3"/>
  <c r="CZ731" i="3"/>
  <c r="DA731" i="3"/>
  <c r="DB731" i="3"/>
  <c r="DC731" i="3"/>
  <c r="A732" i="3"/>
  <c r="CX732" i="3"/>
  <c r="CY732" i="3"/>
  <c r="CZ732" i="3"/>
  <c r="DB732" i="3" s="1"/>
  <c r="DA732" i="3"/>
  <c r="DC732" i="3"/>
  <c r="A733" i="3"/>
  <c r="CX733" i="3"/>
  <c r="CY733" i="3"/>
  <c r="CZ733" i="3"/>
  <c r="DB733" i="3" s="1"/>
  <c r="DA733" i="3"/>
  <c r="DC733" i="3"/>
  <c r="A734" i="3"/>
  <c r="CX734" i="3"/>
  <c r="CY734" i="3"/>
  <c r="CZ734" i="3"/>
  <c r="DB734" i="3" s="1"/>
  <c r="DA734" i="3"/>
  <c r="DC734" i="3"/>
  <c r="A735" i="3"/>
  <c r="CX735" i="3"/>
  <c r="CY735" i="3"/>
  <c r="CZ735" i="3"/>
  <c r="DB735" i="3" s="1"/>
  <c r="DA735" i="3"/>
  <c r="DC735" i="3"/>
  <c r="A736" i="3"/>
  <c r="CX736" i="3"/>
  <c r="CY736" i="3"/>
  <c r="CZ736" i="3"/>
  <c r="DB736" i="3" s="1"/>
  <c r="DA736" i="3"/>
  <c r="DC736" i="3"/>
  <c r="A737" i="3"/>
  <c r="CX737" i="3"/>
  <c r="CY737" i="3"/>
  <c r="CZ737" i="3"/>
  <c r="DA737" i="3"/>
  <c r="DB737" i="3"/>
  <c r="DC737" i="3"/>
  <c r="A738" i="3"/>
  <c r="CX738" i="3"/>
  <c r="CY738" i="3"/>
  <c r="CZ738" i="3"/>
  <c r="DB738" i="3" s="1"/>
  <c r="DA738" i="3"/>
  <c r="DC738" i="3"/>
  <c r="A739" i="3"/>
  <c r="CY739" i="3"/>
  <c r="CZ739" i="3"/>
  <c r="DB739" i="3" s="1"/>
  <c r="DA739" i="3"/>
  <c r="DC739" i="3"/>
  <c r="A740" i="3"/>
  <c r="CY740" i="3"/>
  <c r="CZ740" i="3"/>
  <c r="DA740" i="3"/>
  <c r="DB740" i="3"/>
  <c r="DC740" i="3"/>
  <c r="A741" i="3"/>
  <c r="CY741" i="3"/>
  <c r="CZ741" i="3"/>
  <c r="DB741" i="3" s="1"/>
  <c r="DA741" i="3"/>
  <c r="DC741" i="3"/>
  <c r="A742" i="3"/>
  <c r="CY742" i="3"/>
  <c r="CZ742" i="3"/>
  <c r="DA742" i="3"/>
  <c r="DB742" i="3"/>
  <c r="DC742" i="3"/>
  <c r="A743" i="3"/>
  <c r="CX743" i="3"/>
  <c r="CY743" i="3"/>
  <c r="CZ743" i="3"/>
  <c r="DB743" i="3" s="1"/>
  <c r="DA743" i="3"/>
  <c r="DC743" i="3"/>
  <c r="A744" i="3"/>
  <c r="CX744" i="3"/>
  <c r="CY744" i="3"/>
  <c r="CZ744" i="3"/>
  <c r="DB744" i="3" s="1"/>
  <c r="DA744" i="3"/>
  <c r="DC744" i="3"/>
  <c r="A745" i="3"/>
  <c r="CX745" i="3"/>
  <c r="CY745" i="3"/>
  <c r="CZ745" i="3"/>
  <c r="DB745" i="3" s="1"/>
  <c r="DA745" i="3"/>
  <c r="DC745" i="3"/>
  <c r="A746" i="3"/>
  <c r="CX746" i="3"/>
  <c r="CY746" i="3"/>
  <c r="CZ746" i="3"/>
  <c r="DB746" i="3" s="1"/>
  <c r="DA746" i="3"/>
  <c r="DC746" i="3"/>
  <c r="A747" i="3"/>
  <c r="CX747" i="3"/>
  <c r="CY747" i="3"/>
  <c r="CZ747" i="3"/>
  <c r="DB747" i="3" s="1"/>
  <c r="DA747" i="3"/>
  <c r="DC747" i="3"/>
  <c r="A748" i="3"/>
  <c r="CX748" i="3"/>
  <c r="CY748" i="3"/>
  <c r="CZ748" i="3"/>
  <c r="DA748" i="3"/>
  <c r="DB748" i="3"/>
  <c r="DC748" i="3"/>
  <c r="A749" i="3"/>
  <c r="CY749" i="3"/>
  <c r="CZ749" i="3"/>
  <c r="DB749" i="3" s="1"/>
  <c r="DA749" i="3"/>
  <c r="DC749" i="3"/>
  <c r="A750" i="3"/>
  <c r="CY750" i="3"/>
  <c r="CZ750" i="3"/>
  <c r="DB750" i="3" s="1"/>
  <c r="DA750" i="3"/>
  <c r="DC750" i="3"/>
  <c r="A751" i="3"/>
  <c r="CY751" i="3"/>
  <c r="CZ751" i="3"/>
  <c r="DB751" i="3" s="1"/>
  <c r="DA751" i="3"/>
  <c r="DC751" i="3"/>
  <c r="A752" i="3"/>
  <c r="CY752" i="3"/>
  <c r="CZ752" i="3"/>
  <c r="DB752" i="3" s="1"/>
  <c r="DA752" i="3"/>
  <c r="DC752" i="3"/>
  <c r="A753" i="3"/>
  <c r="CY753" i="3"/>
  <c r="CZ753" i="3"/>
  <c r="DB753" i="3" s="1"/>
  <c r="DA753" i="3"/>
  <c r="DC753" i="3"/>
  <c r="A754" i="3"/>
  <c r="CY754" i="3"/>
  <c r="CZ754" i="3"/>
  <c r="DB754" i="3" s="1"/>
  <c r="DA754" i="3"/>
  <c r="DC754" i="3"/>
  <c r="A755" i="3"/>
  <c r="CY755" i="3"/>
  <c r="CZ755" i="3"/>
  <c r="DB755" i="3" s="1"/>
  <c r="DA755" i="3"/>
  <c r="DC755" i="3"/>
  <c r="A756" i="3"/>
  <c r="CY756" i="3"/>
  <c r="CZ756" i="3"/>
  <c r="DA756" i="3"/>
  <c r="DB756" i="3"/>
  <c r="DC756" i="3"/>
  <c r="A757" i="3"/>
  <c r="CY757" i="3"/>
  <c r="CZ757" i="3"/>
  <c r="DB757" i="3" s="1"/>
  <c r="DA757" i="3"/>
  <c r="DC757" i="3"/>
  <c r="A758" i="3"/>
  <c r="CY758" i="3"/>
  <c r="CZ758" i="3"/>
  <c r="DA758" i="3"/>
  <c r="DB758" i="3"/>
  <c r="DC758" i="3"/>
  <c r="A759" i="3"/>
  <c r="CY759" i="3"/>
  <c r="CZ759" i="3"/>
  <c r="DB759" i="3" s="1"/>
  <c r="DA759" i="3"/>
  <c r="DC759" i="3"/>
  <c r="A760" i="3"/>
  <c r="CY760" i="3"/>
  <c r="CZ760" i="3"/>
  <c r="DB760" i="3" s="1"/>
  <c r="DA760" i="3"/>
  <c r="DC760" i="3"/>
  <c r="A761" i="3"/>
  <c r="CY761" i="3"/>
  <c r="CZ761" i="3"/>
  <c r="DA761" i="3"/>
  <c r="DB761" i="3"/>
  <c r="DC761" i="3"/>
  <c r="A762" i="3"/>
  <c r="CY762" i="3"/>
  <c r="CZ762" i="3"/>
  <c r="DB762" i="3" s="1"/>
  <c r="DA762" i="3"/>
  <c r="DC762" i="3"/>
  <c r="A763" i="3"/>
  <c r="CY763" i="3"/>
  <c r="CZ763" i="3"/>
  <c r="DB763" i="3" s="1"/>
  <c r="DA763" i="3"/>
  <c r="DC763" i="3"/>
  <c r="A764" i="3"/>
  <c r="CY764" i="3"/>
  <c r="CZ764" i="3"/>
  <c r="DB764" i="3" s="1"/>
  <c r="DA764" i="3"/>
  <c r="DC764" i="3"/>
  <c r="A765" i="3"/>
  <c r="CY765" i="3"/>
  <c r="CZ765" i="3"/>
  <c r="DB765" i="3" s="1"/>
  <c r="DA765" i="3"/>
  <c r="DC765" i="3"/>
  <c r="A766" i="3"/>
  <c r="CY766" i="3"/>
  <c r="CZ766" i="3"/>
  <c r="DB766" i="3" s="1"/>
  <c r="DA766" i="3"/>
  <c r="DC766" i="3"/>
  <c r="A767" i="3"/>
  <c r="CY767" i="3"/>
  <c r="CZ767" i="3"/>
  <c r="DA767" i="3"/>
  <c r="DB767" i="3"/>
  <c r="DC767" i="3"/>
  <c r="A768" i="3"/>
  <c r="CY768" i="3"/>
  <c r="CZ768" i="3"/>
  <c r="DB768" i="3" s="1"/>
  <c r="DA768" i="3"/>
  <c r="DC768" i="3"/>
  <c r="A769" i="3"/>
  <c r="CY769" i="3"/>
  <c r="CZ769" i="3"/>
  <c r="DB769" i="3" s="1"/>
  <c r="DA769" i="3"/>
  <c r="DC769" i="3"/>
  <c r="A770" i="3"/>
  <c r="CY770" i="3"/>
  <c r="CZ770" i="3"/>
  <c r="DA770" i="3"/>
  <c r="DB770" i="3"/>
  <c r="DC770" i="3"/>
  <c r="A771" i="3"/>
  <c r="CY771" i="3"/>
  <c r="CZ771" i="3"/>
  <c r="DB771" i="3" s="1"/>
  <c r="DA771" i="3"/>
  <c r="DC771" i="3"/>
  <c r="A772" i="3"/>
  <c r="CY772" i="3"/>
  <c r="CZ772" i="3"/>
  <c r="DA772" i="3"/>
  <c r="DB772" i="3"/>
  <c r="DC772" i="3"/>
  <c r="A773" i="3"/>
  <c r="CY773" i="3"/>
  <c r="CZ773" i="3"/>
  <c r="DB773" i="3" s="1"/>
  <c r="DA773" i="3"/>
  <c r="DC773" i="3"/>
  <c r="A774" i="3"/>
  <c r="CY774" i="3"/>
  <c r="CZ774" i="3"/>
  <c r="DB774" i="3" s="1"/>
  <c r="DA774" i="3"/>
  <c r="DC774" i="3"/>
  <c r="A775" i="3"/>
  <c r="CY775" i="3"/>
  <c r="CZ775" i="3"/>
  <c r="DB775" i="3" s="1"/>
  <c r="DA775" i="3"/>
  <c r="DC775" i="3"/>
  <c r="A776" i="3"/>
  <c r="CY776" i="3"/>
  <c r="CZ776" i="3"/>
  <c r="DB776" i="3" s="1"/>
  <c r="DA776" i="3"/>
  <c r="DC776" i="3"/>
  <c r="A777" i="3"/>
  <c r="CY777" i="3"/>
  <c r="CZ777" i="3"/>
  <c r="DB777" i="3" s="1"/>
  <c r="DA777" i="3"/>
  <c r="DC777" i="3"/>
  <c r="A778" i="3"/>
  <c r="CY778" i="3"/>
  <c r="CZ778" i="3"/>
  <c r="DA778" i="3"/>
  <c r="DB778" i="3"/>
  <c r="DC778" i="3"/>
  <c r="A779" i="3"/>
  <c r="CY779" i="3"/>
  <c r="CZ779" i="3"/>
  <c r="DB779" i="3" s="1"/>
  <c r="DA779" i="3"/>
  <c r="DC779" i="3"/>
  <c r="A780" i="3"/>
  <c r="CY780" i="3"/>
  <c r="CZ780" i="3"/>
  <c r="DB780" i="3" s="1"/>
  <c r="DA780" i="3"/>
  <c r="DC780" i="3"/>
  <c r="A781" i="3"/>
  <c r="CY781" i="3"/>
  <c r="CZ781" i="3"/>
  <c r="DB781" i="3" s="1"/>
  <c r="DA781" i="3"/>
  <c r="DC781" i="3"/>
  <c r="A782" i="3"/>
  <c r="CY782" i="3"/>
  <c r="CZ782" i="3"/>
  <c r="DB782" i="3" s="1"/>
  <c r="DA782" i="3"/>
  <c r="DC782" i="3"/>
  <c r="A783" i="3"/>
  <c r="CY783" i="3"/>
  <c r="CZ783" i="3"/>
  <c r="DB783" i="3" s="1"/>
  <c r="DA783" i="3"/>
  <c r="DC783" i="3"/>
  <c r="A784" i="3"/>
  <c r="CY784" i="3"/>
  <c r="CZ784" i="3"/>
  <c r="DB784" i="3" s="1"/>
  <c r="DA784" i="3"/>
  <c r="DC784" i="3"/>
  <c r="A785" i="3"/>
  <c r="CY785" i="3"/>
  <c r="CZ785" i="3"/>
  <c r="DA785" i="3"/>
  <c r="DB785" i="3"/>
  <c r="DC785" i="3"/>
  <c r="A786" i="3"/>
  <c r="CY786" i="3"/>
  <c r="CZ786" i="3"/>
  <c r="DB786" i="3" s="1"/>
  <c r="DA786" i="3"/>
  <c r="DC786" i="3"/>
  <c r="A787" i="3"/>
  <c r="CY787" i="3"/>
  <c r="CZ787" i="3"/>
  <c r="DB787" i="3" s="1"/>
  <c r="DA787" i="3"/>
  <c r="DC787" i="3"/>
  <c r="A788" i="3"/>
  <c r="CY788" i="3"/>
  <c r="CZ788" i="3"/>
  <c r="DA788" i="3"/>
  <c r="DB788" i="3"/>
  <c r="DC788" i="3"/>
  <c r="A789" i="3"/>
  <c r="CX789" i="3"/>
  <c r="CY789" i="3"/>
  <c r="CZ789" i="3"/>
  <c r="DB789" i="3" s="1"/>
  <c r="DA789" i="3"/>
  <c r="DC789" i="3"/>
  <c r="A790" i="3"/>
  <c r="CX790" i="3"/>
  <c r="CY790" i="3"/>
  <c r="CZ790" i="3"/>
  <c r="DA790" i="3"/>
  <c r="DB790" i="3"/>
  <c r="DC790" i="3"/>
  <c r="A791" i="3"/>
  <c r="CX791" i="3"/>
  <c r="CY791" i="3"/>
  <c r="CZ791" i="3"/>
  <c r="DA791" i="3"/>
  <c r="DB791" i="3"/>
  <c r="DC791" i="3"/>
  <c r="A792" i="3"/>
  <c r="CX792" i="3"/>
  <c r="CY792" i="3"/>
  <c r="CZ792" i="3"/>
  <c r="DB792" i="3" s="1"/>
  <c r="DA792" i="3"/>
  <c r="DC792" i="3"/>
  <c r="A793" i="3"/>
  <c r="CX793" i="3"/>
  <c r="CY793" i="3"/>
  <c r="CZ793" i="3"/>
  <c r="DB793" i="3" s="1"/>
  <c r="DA793" i="3"/>
  <c r="DC793" i="3"/>
  <c r="A794" i="3"/>
  <c r="CX794" i="3"/>
  <c r="CY794" i="3"/>
  <c r="CZ794" i="3"/>
  <c r="DB794" i="3" s="1"/>
  <c r="DA794" i="3"/>
  <c r="DC794" i="3"/>
  <c r="A795" i="3"/>
  <c r="CX795" i="3"/>
  <c r="CY795" i="3"/>
  <c r="CZ795" i="3"/>
  <c r="DB795" i="3" s="1"/>
  <c r="DA795" i="3"/>
  <c r="DC795" i="3"/>
  <c r="A796" i="3"/>
  <c r="CY796" i="3"/>
  <c r="CZ796" i="3"/>
  <c r="DB796" i="3" s="1"/>
  <c r="DA796" i="3"/>
  <c r="DC796" i="3"/>
  <c r="A797" i="3"/>
  <c r="CY797" i="3"/>
  <c r="CZ797" i="3"/>
  <c r="DA797" i="3"/>
  <c r="DB797" i="3"/>
  <c r="DC797" i="3"/>
  <c r="A798" i="3"/>
  <c r="CY798" i="3"/>
  <c r="CZ798" i="3"/>
  <c r="DB798" i="3" s="1"/>
  <c r="DA798" i="3"/>
  <c r="DC798" i="3"/>
  <c r="A799" i="3"/>
  <c r="CY799" i="3"/>
  <c r="CZ799" i="3"/>
  <c r="DB799" i="3" s="1"/>
  <c r="DA799" i="3"/>
  <c r="DC799" i="3"/>
  <c r="A800" i="3"/>
  <c r="CY800" i="3"/>
  <c r="CZ800" i="3"/>
  <c r="DB800" i="3" s="1"/>
  <c r="DA800" i="3"/>
  <c r="DC800" i="3"/>
  <c r="A801" i="3"/>
  <c r="CY801" i="3"/>
  <c r="CZ801" i="3"/>
  <c r="DB801" i="3" s="1"/>
  <c r="DA801" i="3"/>
  <c r="DC801" i="3"/>
  <c r="A802" i="3"/>
  <c r="CX802" i="3"/>
  <c r="CY802" i="3"/>
  <c r="CZ802" i="3"/>
  <c r="DA802" i="3"/>
  <c r="DB802" i="3"/>
  <c r="DC802" i="3"/>
  <c r="A803" i="3"/>
  <c r="CX803" i="3"/>
  <c r="CY803" i="3"/>
  <c r="CZ803" i="3"/>
  <c r="DB803" i="3" s="1"/>
  <c r="DA803" i="3"/>
  <c r="DC803" i="3"/>
  <c r="A804" i="3"/>
  <c r="CY804" i="3"/>
  <c r="CZ804" i="3"/>
  <c r="DB804" i="3" s="1"/>
  <c r="DA804" i="3"/>
  <c r="DC804" i="3"/>
  <c r="A805" i="3"/>
  <c r="CY805" i="3"/>
  <c r="CZ805" i="3"/>
  <c r="DB805" i="3" s="1"/>
  <c r="DA805" i="3"/>
  <c r="DC805" i="3"/>
  <c r="A806" i="3"/>
  <c r="CY806" i="3"/>
  <c r="CZ806" i="3"/>
  <c r="DB806" i="3" s="1"/>
  <c r="DA806" i="3"/>
  <c r="DC806" i="3"/>
  <c r="A807" i="3"/>
  <c r="CY807" i="3"/>
  <c r="CZ807" i="3"/>
  <c r="DB807" i="3" s="1"/>
  <c r="DA807" i="3"/>
  <c r="DC807" i="3"/>
  <c r="A808" i="3"/>
  <c r="CY808" i="3"/>
  <c r="CZ808" i="3"/>
  <c r="DA808" i="3"/>
  <c r="DB808" i="3"/>
  <c r="DC808" i="3"/>
  <c r="A809" i="3"/>
  <c r="CY809" i="3"/>
  <c r="CZ809" i="3"/>
  <c r="DB809" i="3" s="1"/>
  <c r="DA809" i="3"/>
  <c r="DC809" i="3"/>
  <c r="A810" i="3"/>
  <c r="CY810" i="3"/>
  <c r="CZ810" i="3"/>
  <c r="DB810" i="3" s="1"/>
  <c r="DA810" i="3"/>
  <c r="DC810" i="3"/>
  <c r="A811" i="3"/>
  <c r="CY811" i="3"/>
  <c r="CZ811" i="3"/>
  <c r="DB811" i="3" s="1"/>
  <c r="DA811" i="3"/>
  <c r="DC811" i="3"/>
  <c r="A812" i="3"/>
  <c r="CY812" i="3"/>
  <c r="CZ812" i="3"/>
  <c r="DB812" i="3" s="1"/>
  <c r="DA812" i="3"/>
  <c r="DC812" i="3"/>
  <c r="A813" i="3"/>
  <c r="CY813" i="3"/>
  <c r="CZ813" i="3"/>
  <c r="DB813" i="3" s="1"/>
  <c r="DA813" i="3"/>
  <c r="DC813" i="3"/>
  <c r="A814" i="3"/>
  <c r="CY814" i="3"/>
  <c r="CZ814" i="3"/>
  <c r="DA814" i="3"/>
  <c r="DB814" i="3"/>
  <c r="DC814" i="3"/>
  <c r="A815" i="3"/>
  <c r="CY815" i="3"/>
  <c r="CZ815" i="3"/>
  <c r="DB815" i="3" s="1"/>
  <c r="DA815" i="3"/>
  <c r="DC815" i="3"/>
  <c r="A816" i="3"/>
  <c r="CY816" i="3"/>
  <c r="CZ816" i="3"/>
  <c r="DB816" i="3" s="1"/>
  <c r="DA816" i="3"/>
  <c r="DC816" i="3"/>
  <c r="A817" i="3"/>
  <c r="CY817" i="3"/>
  <c r="CZ817" i="3"/>
  <c r="DB817" i="3" s="1"/>
  <c r="DA817" i="3"/>
  <c r="DC817" i="3"/>
  <c r="A818" i="3"/>
  <c r="CY818" i="3"/>
  <c r="CZ818" i="3"/>
  <c r="DB818" i="3" s="1"/>
  <c r="DA818" i="3"/>
  <c r="DC818" i="3"/>
  <c r="A819" i="3"/>
  <c r="CY819" i="3"/>
  <c r="CZ819" i="3"/>
  <c r="DB819" i="3" s="1"/>
  <c r="DA819" i="3"/>
  <c r="DC819" i="3"/>
  <c r="A820" i="3"/>
  <c r="CY820" i="3"/>
  <c r="CZ820" i="3"/>
  <c r="DA820" i="3"/>
  <c r="DB820" i="3"/>
  <c r="DC820" i="3"/>
  <c r="A821" i="3"/>
  <c r="CY821" i="3"/>
  <c r="CZ821" i="3"/>
  <c r="DB821" i="3" s="1"/>
  <c r="DA821" i="3"/>
  <c r="DC821" i="3"/>
  <c r="A822" i="3"/>
  <c r="CY822" i="3"/>
  <c r="CZ822" i="3"/>
  <c r="DB822" i="3" s="1"/>
  <c r="DA822" i="3"/>
  <c r="DC822" i="3"/>
  <c r="A823" i="3"/>
  <c r="CY823" i="3"/>
  <c r="CZ823" i="3"/>
  <c r="DB823" i="3" s="1"/>
  <c r="DA823" i="3"/>
  <c r="DC823" i="3"/>
  <c r="A824" i="3"/>
  <c r="CY824" i="3"/>
  <c r="CZ824" i="3"/>
  <c r="DB824" i="3" s="1"/>
  <c r="DA824" i="3"/>
  <c r="DC824" i="3"/>
  <c r="A825" i="3"/>
  <c r="CX825" i="3"/>
  <c r="CY825" i="3"/>
  <c r="CZ825" i="3"/>
  <c r="DB825" i="3" s="1"/>
  <c r="DA825" i="3"/>
  <c r="DC825" i="3"/>
  <c r="A826" i="3"/>
  <c r="CX826" i="3"/>
  <c r="CY826" i="3"/>
  <c r="CZ826" i="3"/>
  <c r="DB826" i="3" s="1"/>
  <c r="DA826" i="3"/>
  <c r="DC826" i="3"/>
  <c r="A827" i="3"/>
  <c r="CX827" i="3"/>
  <c r="CY827" i="3"/>
  <c r="CZ827" i="3"/>
  <c r="DB827" i="3" s="1"/>
  <c r="DA827" i="3"/>
  <c r="DC827" i="3"/>
  <c r="A828" i="3"/>
  <c r="CX828" i="3"/>
  <c r="CY828" i="3"/>
  <c r="CZ828" i="3"/>
  <c r="DB828" i="3" s="1"/>
  <c r="DA828" i="3"/>
  <c r="DC828" i="3"/>
  <c r="A829" i="3"/>
  <c r="CX829" i="3"/>
  <c r="CY829" i="3"/>
  <c r="CZ829" i="3"/>
  <c r="DB829" i="3" s="1"/>
  <c r="DA829" i="3"/>
  <c r="DC829" i="3"/>
  <c r="A830" i="3"/>
  <c r="CX830" i="3"/>
  <c r="CY830" i="3"/>
  <c r="CZ830" i="3"/>
  <c r="DA830" i="3"/>
  <c r="DB830" i="3"/>
  <c r="DC830" i="3"/>
  <c r="A831" i="3"/>
  <c r="CX831" i="3"/>
  <c r="CY831" i="3"/>
  <c r="CZ831" i="3"/>
  <c r="DB831" i="3" s="1"/>
  <c r="DA831" i="3"/>
  <c r="DC831" i="3"/>
  <c r="A832" i="3"/>
  <c r="CX832" i="3"/>
  <c r="CY832" i="3"/>
  <c r="CZ832" i="3"/>
  <c r="DB832" i="3" s="1"/>
  <c r="DA832" i="3"/>
  <c r="DC832" i="3"/>
  <c r="A833" i="3"/>
  <c r="CY833" i="3"/>
  <c r="CZ833" i="3"/>
  <c r="DA833" i="3"/>
  <c r="DB833" i="3"/>
  <c r="DC833" i="3"/>
  <c r="A834" i="3"/>
  <c r="CY834" i="3"/>
  <c r="CZ834" i="3"/>
  <c r="DB834" i="3" s="1"/>
  <c r="DA834" i="3"/>
  <c r="DC834" i="3"/>
  <c r="A835" i="3"/>
  <c r="CY835" i="3"/>
  <c r="CZ835" i="3"/>
  <c r="DB835" i="3" s="1"/>
  <c r="DA835" i="3"/>
  <c r="DC835" i="3"/>
  <c r="A836" i="3"/>
  <c r="CY836" i="3"/>
  <c r="CZ836" i="3"/>
  <c r="DA836" i="3"/>
  <c r="DB836" i="3"/>
  <c r="DC836" i="3"/>
  <c r="A837" i="3"/>
  <c r="CY837" i="3"/>
  <c r="CZ837" i="3"/>
  <c r="DB837" i="3" s="1"/>
  <c r="DA837" i="3"/>
  <c r="DC837" i="3"/>
  <c r="A838" i="3"/>
  <c r="CY838" i="3"/>
  <c r="CZ838" i="3"/>
  <c r="DB838" i="3" s="1"/>
  <c r="DA838" i="3"/>
  <c r="DC838" i="3"/>
  <c r="A839" i="3"/>
  <c r="CY839" i="3"/>
  <c r="CZ839" i="3"/>
  <c r="DA839" i="3"/>
  <c r="DB839" i="3"/>
  <c r="DC839" i="3"/>
  <c r="A840" i="3"/>
  <c r="CY840" i="3"/>
  <c r="CZ840" i="3"/>
  <c r="DB840" i="3" s="1"/>
  <c r="DA840" i="3"/>
  <c r="DC840" i="3"/>
  <c r="A841" i="3"/>
  <c r="CY841" i="3"/>
  <c r="CZ841" i="3"/>
  <c r="DB841" i="3" s="1"/>
  <c r="DA841" i="3"/>
  <c r="DC841" i="3"/>
  <c r="A842" i="3"/>
  <c r="CY842" i="3"/>
  <c r="CZ842" i="3"/>
  <c r="DA842" i="3"/>
  <c r="DB842" i="3"/>
  <c r="DC842" i="3"/>
  <c r="A843" i="3"/>
  <c r="CY843" i="3"/>
  <c r="CZ843" i="3"/>
  <c r="DB843" i="3" s="1"/>
  <c r="DA843" i="3"/>
  <c r="DC843" i="3"/>
  <c r="A844" i="3"/>
  <c r="CY844" i="3"/>
  <c r="CZ844" i="3"/>
  <c r="DA844" i="3"/>
  <c r="DB844" i="3"/>
  <c r="DC844" i="3"/>
  <c r="A845" i="3"/>
  <c r="CY845" i="3"/>
  <c r="CZ845" i="3"/>
  <c r="DB845" i="3" s="1"/>
  <c r="DA845" i="3"/>
  <c r="DC845" i="3"/>
  <c r="A846" i="3"/>
  <c r="CY846" i="3"/>
  <c r="CZ846" i="3"/>
  <c r="DB846" i="3" s="1"/>
  <c r="DA846" i="3"/>
  <c r="DC846" i="3"/>
  <c r="A847" i="3"/>
  <c r="CY847" i="3"/>
  <c r="CZ847" i="3"/>
  <c r="DB847" i="3" s="1"/>
  <c r="DA847" i="3"/>
  <c r="DC847" i="3"/>
  <c r="A848" i="3"/>
  <c r="CY848" i="3"/>
  <c r="CZ848" i="3"/>
  <c r="DB848" i="3" s="1"/>
  <c r="DA848" i="3"/>
  <c r="DC848" i="3"/>
  <c r="A849" i="3"/>
  <c r="CY849" i="3"/>
  <c r="CZ849" i="3"/>
  <c r="DB849" i="3" s="1"/>
  <c r="DA849" i="3"/>
  <c r="DC849" i="3"/>
  <c r="A850" i="3"/>
  <c r="CY850" i="3"/>
  <c r="CZ850" i="3"/>
  <c r="DA850" i="3"/>
  <c r="DB850" i="3"/>
  <c r="DC850" i="3"/>
  <c r="A851" i="3"/>
  <c r="CY851" i="3"/>
  <c r="CZ851" i="3"/>
  <c r="DB851" i="3" s="1"/>
  <c r="DA851" i="3"/>
  <c r="DC851" i="3"/>
  <c r="A852" i="3"/>
  <c r="CX852" i="3"/>
  <c r="CY852" i="3"/>
  <c r="CZ852" i="3"/>
  <c r="DB852" i="3" s="1"/>
  <c r="DA852" i="3"/>
  <c r="DC852" i="3"/>
  <c r="A853" i="3"/>
  <c r="CX853" i="3"/>
  <c r="CY853" i="3"/>
  <c r="CZ853" i="3"/>
  <c r="DB853" i="3" s="1"/>
  <c r="DA853" i="3"/>
  <c r="DC853" i="3"/>
  <c r="A854" i="3"/>
  <c r="CX854" i="3"/>
  <c r="CY854" i="3"/>
  <c r="CZ854" i="3"/>
  <c r="DB854" i="3" s="1"/>
  <c r="DA854" i="3"/>
  <c r="DC854" i="3"/>
  <c r="A855" i="3"/>
  <c r="CX855" i="3"/>
  <c r="CY855" i="3"/>
  <c r="CZ855" i="3"/>
  <c r="DB855" i="3" s="1"/>
  <c r="DA855" i="3"/>
  <c r="DC855" i="3"/>
  <c r="A856" i="3"/>
  <c r="CX856" i="3"/>
  <c r="CY856" i="3"/>
  <c r="CZ856" i="3"/>
  <c r="DB856" i="3" s="1"/>
  <c r="DA856" i="3"/>
  <c r="DC856" i="3"/>
  <c r="A857" i="3"/>
  <c r="CX857" i="3"/>
  <c r="CY857" i="3"/>
  <c r="CZ857" i="3"/>
  <c r="DB857" i="3" s="1"/>
  <c r="DA857" i="3"/>
  <c r="DC857" i="3"/>
  <c r="A858" i="3"/>
  <c r="CX858" i="3"/>
  <c r="CY858" i="3"/>
  <c r="CZ858" i="3"/>
  <c r="DB858" i="3" s="1"/>
  <c r="DA858" i="3"/>
  <c r="DC858" i="3"/>
  <c r="A859" i="3"/>
  <c r="CX859" i="3"/>
  <c r="CY859" i="3"/>
  <c r="CZ859" i="3"/>
  <c r="DB859" i="3" s="1"/>
  <c r="DA859" i="3"/>
  <c r="DC859" i="3"/>
  <c r="A860" i="3"/>
  <c r="CY860" i="3"/>
  <c r="CZ860" i="3"/>
  <c r="DA860" i="3"/>
  <c r="DB860" i="3"/>
  <c r="DC860" i="3"/>
  <c r="A861" i="3"/>
  <c r="CY861" i="3"/>
  <c r="CZ861" i="3"/>
  <c r="DB861" i="3" s="1"/>
  <c r="DA861" i="3"/>
  <c r="DC861" i="3"/>
  <c r="A862" i="3"/>
  <c r="CY862" i="3"/>
  <c r="CZ862" i="3"/>
  <c r="DB862" i="3" s="1"/>
  <c r="DA862" i="3"/>
  <c r="DC862" i="3"/>
  <c r="A863" i="3"/>
  <c r="CY863" i="3"/>
  <c r="CZ863" i="3"/>
  <c r="DA863" i="3"/>
  <c r="DB863" i="3"/>
  <c r="DC863" i="3"/>
  <c r="A864" i="3"/>
  <c r="CY864" i="3"/>
  <c r="CZ864" i="3"/>
  <c r="DB864" i="3" s="1"/>
  <c r="DA864" i="3"/>
  <c r="DC864" i="3"/>
  <c r="A865" i="3"/>
  <c r="CY865" i="3"/>
  <c r="CZ865" i="3"/>
  <c r="DB865" i="3" s="1"/>
  <c r="DA865" i="3"/>
  <c r="DC865" i="3"/>
  <c r="A866" i="3"/>
  <c r="CY866" i="3"/>
  <c r="CZ866" i="3"/>
  <c r="DA866" i="3"/>
  <c r="DB866" i="3"/>
  <c r="DC866" i="3"/>
  <c r="A867" i="3"/>
  <c r="CY867" i="3"/>
  <c r="CZ867" i="3"/>
  <c r="DB867" i="3" s="1"/>
  <c r="DA867" i="3"/>
  <c r="DC867" i="3"/>
  <c r="A868" i="3"/>
  <c r="CX868" i="3"/>
  <c r="CY868" i="3"/>
  <c r="CZ868" i="3"/>
  <c r="DA868" i="3"/>
  <c r="DB868" i="3"/>
  <c r="DC868" i="3"/>
  <c r="A869" i="3"/>
  <c r="CX869" i="3"/>
  <c r="CY869" i="3"/>
  <c r="CZ869" i="3"/>
  <c r="DA869" i="3"/>
  <c r="DB869" i="3"/>
  <c r="DC869" i="3"/>
  <c r="A870" i="3"/>
  <c r="CX870" i="3"/>
  <c r="CY870" i="3"/>
  <c r="CZ870" i="3"/>
  <c r="DB870" i="3" s="1"/>
  <c r="DA870" i="3"/>
  <c r="DC870" i="3"/>
  <c r="A871" i="3"/>
  <c r="CX871" i="3"/>
  <c r="CY871" i="3"/>
  <c r="CZ871" i="3"/>
  <c r="DB871" i="3" s="1"/>
  <c r="DA871" i="3"/>
  <c r="DC871" i="3"/>
  <c r="A872" i="3"/>
  <c r="CX872" i="3"/>
  <c r="CY872" i="3"/>
  <c r="CZ872" i="3"/>
  <c r="DB872" i="3" s="1"/>
  <c r="DA872" i="3"/>
  <c r="DC872" i="3"/>
  <c r="A873" i="3"/>
  <c r="CX873" i="3"/>
  <c r="CY873" i="3"/>
  <c r="CZ873" i="3"/>
  <c r="DB873" i="3" s="1"/>
  <c r="DA873" i="3"/>
  <c r="DC873" i="3"/>
  <c r="A874" i="3"/>
  <c r="CX874" i="3"/>
  <c r="CY874" i="3"/>
  <c r="CZ874" i="3"/>
  <c r="DA874" i="3"/>
  <c r="DB874" i="3"/>
  <c r="DC874" i="3"/>
  <c r="A875" i="3"/>
  <c r="CX875" i="3"/>
  <c r="CY875" i="3"/>
  <c r="CZ875" i="3"/>
  <c r="DB875" i="3" s="1"/>
  <c r="DA875" i="3"/>
  <c r="DC875" i="3"/>
  <c r="A876" i="3"/>
  <c r="CX876" i="3"/>
  <c r="CY876" i="3"/>
  <c r="CZ876" i="3"/>
  <c r="DB876" i="3" s="1"/>
  <c r="DA876" i="3"/>
  <c r="DC876" i="3"/>
  <c r="A877" i="3"/>
  <c r="CX877" i="3"/>
  <c r="CY877" i="3"/>
  <c r="CZ877" i="3"/>
  <c r="DB877" i="3" s="1"/>
  <c r="DA877" i="3"/>
  <c r="DC877" i="3"/>
  <c r="A878" i="3"/>
  <c r="CX878" i="3"/>
  <c r="CY878" i="3"/>
  <c r="CZ878" i="3"/>
  <c r="DB878" i="3" s="1"/>
  <c r="DA878" i="3"/>
  <c r="DC878" i="3"/>
  <c r="A879" i="3"/>
  <c r="CX879" i="3"/>
  <c r="CY879" i="3"/>
  <c r="CZ879" i="3"/>
  <c r="DB879" i="3" s="1"/>
  <c r="DA879" i="3"/>
  <c r="DC879" i="3"/>
  <c r="A880" i="3"/>
  <c r="CX880" i="3"/>
  <c r="CY880" i="3"/>
  <c r="CZ880" i="3"/>
  <c r="DA880" i="3"/>
  <c r="DB880" i="3"/>
  <c r="DC880" i="3"/>
  <c r="A881" i="3"/>
  <c r="CX881" i="3"/>
  <c r="CY881" i="3"/>
  <c r="CZ881" i="3"/>
  <c r="DB881" i="3" s="1"/>
  <c r="DA881" i="3"/>
  <c r="DC881" i="3"/>
  <c r="A882" i="3"/>
  <c r="CX882" i="3"/>
  <c r="CY882" i="3"/>
  <c r="CZ882" i="3"/>
  <c r="DB882" i="3" s="1"/>
  <c r="DA882" i="3"/>
  <c r="DC882" i="3"/>
  <c r="A883" i="3"/>
  <c r="CX883" i="3"/>
  <c r="CY883" i="3"/>
  <c r="CZ883" i="3"/>
  <c r="DB883" i="3" s="1"/>
  <c r="DA883" i="3"/>
  <c r="DC883" i="3"/>
  <c r="A884" i="3"/>
  <c r="CX884" i="3"/>
  <c r="CY884" i="3"/>
  <c r="CZ884" i="3"/>
  <c r="DB884" i="3" s="1"/>
  <c r="DA884" i="3"/>
  <c r="DC884" i="3"/>
  <c r="A885" i="3"/>
  <c r="CX885" i="3"/>
  <c r="CY885" i="3"/>
  <c r="CZ885" i="3"/>
  <c r="DB885" i="3" s="1"/>
  <c r="DA885" i="3"/>
  <c r="DC885" i="3"/>
  <c r="A886" i="3"/>
  <c r="CY886" i="3"/>
  <c r="CZ886" i="3"/>
  <c r="DB886" i="3" s="1"/>
  <c r="DA886" i="3"/>
  <c r="DC886" i="3"/>
  <c r="A887" i="3"/>
  <c r="CY887" i="3"/>
  <c r="CZ887" i="3"/>
  <c r="DA887" i="3"/>
  <c r="DB887" i="3"/>
  <c r="DC887" i="3"/>
  <c r="A888" i="3"/>
  <c r="CY888" i="3"/>
  <c r="CZ888" i="3"/>
  <c r="DB888" i="3" s="1"/>
  <c r="DA888" i="3"/>
  <c r="DC888" i="3"/>
  <c r="A889" i="3"/>
  <c r="CY889" i="3"/>
  <c r="CZ889" i="3"/>
  <c r="DA889" i="3"/>
  <c r="DB889" i="3"/>
  <c r="DC889" i="3"/>
  <c r="A890" i="3"/>
  <c r="CY890" i="3"/>
  <c r="CZ890" i="3"/>
  <c r="DB890" i="3" s="1"/>
  <c r="DA890" i="3"/>
  <c r="DC890" i="3"/>
  <c r="A891" i="3"/>
  <c r="CY891" i="3"/>
  <c r="CZ891" i="3"/>
  <c r="DB891" i="3" s="1"/>
  <c r="DA891" i="3"/>
  <c r="DC891" i="3"/>
  <c r="A892" i="3"/>
  <c r="CY892" i="3"/>
  <c r="CZ892" i="3"/>
  <c r="DB892" i="3" s="1"/>
  <c r="DA892" i="3"/>
  <c r="DC892" i="3"/>
  <c r="A893" i="3"/>
  <c r="CY893" i="3"/>
  <c r="CZ893" i="3"/>
  <c r="DB893" i="3" s="1"/>
  <c r="DA893" i="3"/>
  <c r="DC893" i="3"/>
  <c r="A894" i="3"/>
  <c r="CY894" i="3"/>
  <c r="CZ894" i="3"/>
  <c r="DA894" i="3"/>
  <c r="DB894" i="3"/>
  <c r="DC894" i="3"/>
  <c r="A895" i="3"/>
  <c r="CY895" i="3"/>
  <c r="CZ895" i="3"/>
  <c r="DB895" i="3" s="1"/>
  <c r="DA895" i="3"/>
  <c r="DC895" i="3"/>
  <c r="A896" i="3"/>
  <c r="CY896" i="3"/>
  <c r="CZ896" i="3"/>
  <c r="DB896" i="3" s="1"/>
  <c r="DA896" i="3"/>
  <c r="DC896" i="3"/>
  <c r="A897" i="3"/>
  <c r="CY897" i="3"/>
  <c r="CZ897" i="3"/>
  <c r="DB897" i="3" s="1"/>
  <c r="DA897" i="3"/>
  <c r="DC897" i="3"/>
  <c r="A898" i="3"/>
  <c r="CY898" i="3"/>
  <c r="CZ898" i="3"/>
  <c r="DA898" i="3"/>
  <c r="DB898" i="3"/>
  <c r="DC898" i="3"/>
  <c r="A899" i="3"/>
  <c r="CY899" i="3"/>
  <c r="CZ899" i="3"/>
  <c r="DB899" i="3" s="1"/>
  <c r="DA899" i="3"/>
  <c r="DC899" i="3"/>
  <c r="A900" i="3"/>
  <c r="CY900" i="3"/>
  <c r="CZ900" i="3"/>
  <c r="DB900" i="3" s="1"/>
  <c r="DA900" i="3"/>
  <c r="DC900" i="3"/>
  <c r="A901" i="3"/>
  <c r="CY901" i="3"/>
  <c r="CZ901" i="3"/>
  <c r="DB901" i="3" s="1"/>
  <c r="DA901" i="3"/>
  <c r="DC901" i="3"/>
  <c r="A902" i="3"/>
  <c r="CY902" i="3"/>
  <c r="CZ902" i="3"/>
  <c r="DA902" i="3"/>
  <c r="DB902" i="3"/>
  <c r="DC902" i="3"/>
  <c r="A903" i="3"/>
  <c r="CY903" i="3"/>
  <c r="CZ903" i="3"/>
  <c r="DB903" i="3" s="1"/>
  <c r="DA903" i="3"/>
  <c r="DC903" i="3"/>
  <c r="A904" i="3"/>
  <c r="CY904" i="3"/>
  <c r="CZ904" i="3"/>
  <c r="DB904" i="3" s="1"/>
  <c r="DA904" i="3"/>
  <c r="DC904" i="3"/>
  <c r="A905" i="3"/>
  <c r="CY905" i="3"/>
  <c r="CZ905" i="3"/>
  <c r="DA905" i="3"/>
  <c r="DB905" i="3"/>
  <c r="DC905" i="3"/>
  <c r="A906" i="3"/>
  <c r="CY906" i="3"/>
  <c r="CZ906" i="3"/>
  <c r="DB906" i="3" s="1"/>
  <c r="DA906" i="3"/>
  <c r="DC906" i="3"/>
  <c r="A907" i="3"/>
  <c r="CY907" i="3"/>
  <c r="CZ907" i="3"/>
  <c r="DA907" i="3"/>
  <c r="DB907" i="3"/>
  <c r="DC907" i="3"/>
  <c r="A908" i="3"/>
  <c r="CY908" i="3"/>
  <c r="CZ908" i="3"/>
  <c r="DB908" i="3" s="1"/>
  <c r="DA908" i="3"/>
  <c r="DC908" i="3"/>
  <c r="A909" i="3"/>
  <c r="CY909" i="3"/>
  <c r="CZ909" i="3"/>
  <c r="DB909" i="3" s="1"/>
  <c r="DA909" i="3"/>
  <c r="DC909" i="3"/>
  <c r="A910" i="3"/>
  <c r="CY910" i="3"/>
  <c r="CZ910" i="3"/>
  <c r="DB910" i="3" s="1"/>
  <c r="DA910" i="3"/>
  <c r="DC910" i="3"/>
  <c r="A911" i="3"/>
  <c r="CY911" i="3"/>
  <c r="CZ911" i="3"/>
  <c r="DB911" i="3" s="1"/>
  <c r="DA911" i="3"/>
  <c r="DC911" i="3"/>
  <c r="A912" i="3"/>
  <c r="CY912" i="3"/>
  <c r="CZ912" i="3"/>
  <c r="DA912" i="3"/>
  <c r="DB912" i="3"/>
  <c r="DC912" i="3"/>
  <c r="A913" i="3"/>
  <c r="CX913" i="3"/>
  <c r="CY913" i="3"/>
  <c r="CZ913" i="3"/>
  <c r="DB913" i="3" s="1"/>
  <c r="DA913" i="3"/>
  <c r="DC913" i="3"/>
  <c r="A914" i="3"/>
  <c r="CX914" i="3"/>
  <c r="CY914" i="3"/>
  <c r="CZ914" i="3"/>
  <c r="DB914" i="3" s="1"/>
  <c r="DA914" i="3"/>
  <c r="DC914" i="3"/>
  <c r="A915" i="3"/>
  <c r="CX915" i="3"/>
  <c r="CY915" i="3"/>
  <c r="CZ915" i="3"/>
  <c r="DB915" i="3" s="1"/>
  <c r="DA915" i="3"/>
  <c r="DC915" i="3"/>
  <c r="A916" i="3"/>
  <c r="CX916" i="3"/>
  <c r="CY916" i="3"/>
  <c r="CZ916" i="3"/>
  <c r="DB916" i="3" s="1"/>
  <c r="DA916" i="3"/>
  <c r="DC916" i="3"/>
  <c r="A917" i="3"/>
  <c r="CY917" i="3"/>
  <c r="CZ917" i="3"/>
  <c r="DA917" i="3"/>
  <c r="DB917" i="3"/>
  <c r="DC917" i="3"/>
  <c r="A918" i="3"/>
  <c r="CY918" i="3"/>
  <c r="CZ918" i="3"/>
  <c r="DB918" i="3" s="1"/>
  <c r="DA918" i="3"/>
  <c r="DC918" i="3"/>
  <c r="A919" i="3"/>
  <c r="CY919" i="3"/>
  <c r="CZ919" i="3"/>
  <c r="DA919" i="3"/>
  <c r="DB919" i="3"/>
  <c r="DC919" i="3"/>
  <c r="A920" i="3"/>
  <c r="CX920" i="3"/>
  <c r="CY920" i="3"/>
  <c r="CZ920" i="3"/>
  <c r="DA920" i="3"/>
  <c r="DB920" i="3"/>
  <c r="DC920" i="3"/>
  <c r="A921" i="3"/>
  <c r="CX921" i="3"/>
  <c r="CY921" i="3"/>
  <c r="CZ921" i="3"/>
  <c r="DB921" i="3" s="1"/>
  <c r="DA921" i="3"/>
  <c r="DC921" i="3"/>
  <c r="A922" i="3"/>
  <c r="CX922" i="3"/>
  <c r="CY922" i="3"/>
  <c r="CZ922" i="3"/>
  <c r="DB922" i="3" s="1"/>
  <c r="DA922" i="3"/>
  <c r="DC922" i="3"/>
  <c r="A923" i="3"/>
  <c r="CX923" i="3"/>
  <c r="CY923" i="3"/>
  <c r="CZ923" i="3"/>
  <c r="DB923" i="3" s="1"/>
  <c r="DA923" i="3"/>
  <c r="DC923" i="3"/>
  <c r="A924" i="3"/>
  <c r="CX924" i="3"/>
  <c r="CY924" i="3"/>
  <c r="CZ924" i="3"/>
  <c r="DB924" i="3" s="1"/>
  <c r="DA924" i="3"/>
  <c r="DC924" i="3"/>
  <c r="A925" i="3"/>
  <c r="CX925" i="3"/>
  <c r="CY925" i="3"/>
  <c r="CZ925" i="3"/>
  <c r="DB925" i="3" s="1"/>
  <c r="DA925" i="3"/>
  <c r="DC925" i="3"/>
  <c r="A926" i="3"/>
  <c r="CX926" i="3"/>
  <c r="CY926" i="3"/>
  <c r="CZ926" i="3"/>
  <c r="DB926" i="3" s="1"/>
  <c r="DA926" i="3"/>
  <c r="DC926" i="3"/>
  <c r="A927" i="3"/>
  <c r="CY927" i="3"/>
  <c r="CZ927" i="3"/>
  <c r="DB927" i="3" s="1"/>
  <c r="DA927" i="3"/>
  <c r="DC927" i="3"/>
  <c r="A928" i="3"/>
  <c r="CY928" i="3"/>
  <c r="CZ928" i="3"/>
  <c r="DB928" i="3" s="1"/>
  <c r="DA928" i="3"/>
  <c r="DC928" i="3"/>
  <c r="A929" i="3"/>
  <c r="CY929" i="3"/>
  <c r="CZ929" i="3"/>
  <c r="DA929" i="3"/>
  <c r="DB929" i="3"/>
  <c r="DC929" i="3"/>
  <c r="A930" i="3"/>
  <c r="CY930" i="3"/>
  <c r="CZ930" i="3"/>
  <c r="DB930" i="3" s="1"/>
  <c r="DA930" i="3"/>
  <c r="DC930" i="3"/>
  <c r="A931" i="3"/>
  <c r="CY931" i="3"/>
  <c r="CZ931" i="3"/>
  <c r="DA931" i="3"/>
  <c r="DB931" i="3"/>
  <c r="DC931" i="3"/>
  <c r="A932" i="3"/>
  <c r="CY932" i="3"/>
  <c r="CZ932" i="3"/>
  <c r="DB932" i="3" s="1"/>
  <c r="DA932" i="3"/>
  <c r="DC932" i="3"/>
  <c r="A933" i="3"/>
  <c r="CX933" i="3"/>
  <c r="CY933" i="3"/>
  <c r="CZ933" i="3"/>
  <c r="DB933" i="3" s="1"/>
  <c r="DA933" i="3"/>
  <c r="DC933" i="3"/>
  <c r="A934" i="3"/>
  <c r="CX934" i="3"/>
  <c r="CY934" i="3"/>
  <c r="CZ934" i="3"/>
  <c r="DB934" i="3" s="1"/>
  <c r="DA934" i="3"/>
  <c r="DC934" i="3"/>
  <c r="A935" i="3"/>
  <c r="CY935" i="3"/>
  <c r="CZ935" i="3"/>
  <c r="DA935" i="3"/>
  <c r="DB935" i="3"/>
  <c r="DC935" i="3"/>
  <c r="A936" i="3"/>
  <c r="CY936" i="3"/>
  <c r="CZ936" i="3"/>
  <c r="DB936" i="3" s="1"/>
  <c r="DA936" i="3"/>
  <c r="DC936" i="3"/>
  <c r="A937" i="3"/>
  <c r="CY937" i="3"/>
  <c r="CZ937" i="3"/>
  <c r="DA937" i="3"/>
  <c r="DB937" i="3"/>
  <c r="DC937" i="3"/>
  <c r="A938" i="3"/>
  <c r="CY938" i="3"/>
  <c r="CZ938" i="3"/>
  <c r="DB938" i="3" s="1"/>
  <c r="DA938" i="3"/>
  <c r="DC938" i="3"/>
  <c r="A939" i="3"/>
  <c r="CY939" i="3"/>
  <c r="CZ939" i="3"/>
  <c r="DB939" i="3" s="1"/>
  <c r="DA939" i="3"/>
  <c r="DC939" i="3"/>
  <c r="A940" i="3"/>
  <c r="CY940" i="3"/>
  <c r="CZ940" i="3"/>
  <c r="DA940" i="3"/>
  <c r="DB940" i="3"/>
  <c r="DC940" i="3"/>
  <c r="A941" i="3"/>
  <c r="CY941" i="3"/>
  <c r="CZ941" i="3"/>
  <c r="DB941" i="3" s="1"/>
  <c r="DA941" i="3"/>
  <c r="DC941" i="3"/>
  <c r="A942" i="3"/>
  <c r="CX942" i="3"/>
  <c r="CY942" i="3"/>
  <c r="CZ942" i="3"/>
  <c r="DB942" i="3" s="1"/>
  <c r="DA942" i="3"/>
  <c r="DC942" i="3"/>
  <c r="A943" i="3"/>
  <c r="CX943" i="3"/>
  <c r="CY943" i="3"/>
  <c r="CZ943" i="3"/>
  <c r="DB943" i="3" s="1"/>
  <c r="DA943" i="3"/>
  <c r="DC943" i="3"/>
  <c r="A944" i="3"/>
  <c r="CX944" i="3"/>
  <c r="CY944" i="3"/>
  <c r="CZ944" i="3"/>
  <c r="DB944" i="3" s="1"/>
  <c r="DA944" i="3"/>
  <c r="DC944" i="3"/>
  <c r="A945" i="3"/>
  <c r="CX945" i="3"/>
  <c r="CY945" i="3"/>
  <c r="CZ945" i="3"/>
  <c r="DB945" i="3" s="1"/>
  <c r="DA945" i="3"/>
  <c r="DC945" i="3"/>
  <c r="A946" i="3"/>
  <c r="CX946" i="3"/>
  <c r="CY946" i="3"/>
  <c r="CZ946" i="3"/>
  <c r="DB946" i="3" s="1"/>
  <c r="DA946" i="3"/>
  <c r="DC946" i="3"/>
  <c r="A947" i="3"/>
  <c r="CX947" i="3"/>
  <c r="CY947" i="3"/>
  <c r="CZ947" i="3"/>
  <c r="DA947" i="3"/>
  <c r="DB947" i="3"/>
  <c r="DC947" i="3"/>
  <c r="A948" i="3"/>
  <c r="CY948" i="3"/>
  <c r="CZ948" i="3"/>
  <c r="DB948" i="3" s="1"/>
  <c r="DA948" i="3"/>
  <c r="DC948" i="3"/>
  <c r="A949" i="3"/>
  <c r="CY949" i="3"/>
  <c r="CZ949" i="3"/>
  <c r="DB949" i="3" s="1"/>
  <c r="DA949" i="3"/>
  <c r="DC949" i="3"/>
  <c r="A950" i="3"/>
  <c r="CY950" i="3"/>
  <c r="CZ950" i="3"/>
  <c r="DB950" i="3" s="1"/>
  <c r="DA950" i="3"/>
  <c r="DC950" i="3"/>
  <c r="A951" i="3"/>
  <c r="CY951" i="3"/>
  <c r="CZ951" i="3"/>
  <c r="DA951" i="3"/>
  <c r="DB951" i="3"/>
  <c r="DC951" i="3"/>
  <c r="A952" i="3"/>
  <c r="CY952" i="3"/>
  <c r="CZ952" i="3"/>
  <c r="DB952" i="3" s="1"/>
  <c r="DA952" i="3"/>
  <c r="DC952" i="3"/>
  <c r="A953" i="3"/>
  <c r="CY953" i="3"/>
  <c r="CZ953" i="3"/>
  <c r="DB953" i="3" s="1"/>
  <c r="DA953" i="3"/>
  <c r="DC953" i="3"/>
  <c r="A954" i="3"/>
  <c r="CY954" i="3"/>
  <c r="CZ954" i="3"/>
  <c r="DA954" i="3"/>
  <c r="DB954" i="3"/>
  <c r="DC954" i="3"/>
  <c r="A955" i="3"/>
  <c r="CY955" i="3"/>
  <c r="CZ955" i="3"/>
  <c r="DB955" i="3" s="1"/>
  <c r="DA955" i="3"/>
  <c r="DC955" i="3"/>
  <c r="A956" i="3"/>
  <c r="CY956" i="3"/>
  <c r="CZ956" i="3"/>
  <c r="DA956" i="3"/>
  <c r="DB956" i="3"/>
  <c r="DC956" i="3"/>
  <c r="A957" i="3"/>
  <c r="CY957" i="3"/>
  <c r="CZ957" i="3"/>
  <c r="DB957" i="3" s="1"/>
  <c r="DA957" i="3"/>
  <c r="DC957" i="3"/>
  <c r="A958" i="3"/>
  <c r="CY958" i="3"/>
  <c r="CZ958" i="3"/>
  <c r="DB958" i="3" s="1"/>
  <c r="DA958" i="3"/>
  <c r="DC958" i="3"/>
  <c r="A959" i="3"/>
  <c r="CY959" i="3"/>
  <c r="CZ959" i="3"/>
  <c r="DA959" i="3"/>
  <c r="DB959" i="3"/>
  <c r="DC959" i="3"/>
  <c r="A960" i="3"/>
  <c r="CY960" i="3"/>
  <c r="CZ960" i="3"/>
  <c r="DB960" i="3" s="1"/>
  <c r="DA960" i="3"/>
  <c r="DC960" i="3"/>
  <c r="A961" i="3"/>
  <c r="CY961" i="3"/>
  <c r="CZ961" i="3"/>
  <c r="DB961" i="3" s="1"/>
  <c r="DA961" i="3"/>
  <c r="DC961" i="3"/>
  <c r="A962" i="3"/>
  <c r="CY962" i="3"/>
  <c r="CZ962" i="3"/>
  <c r="DB962" i="3" s="1"/>
  <c r="DA962" i="3"/>
  <c r="DC962" i="3"/>
  <c r="A963" i="3"/>
  <c r="CY963" i="3"/>
  <c r="CZ963" i="3"/>
  <c r="DA963" i="3"/>
  <c r="DB963" i="3"/>
  <c r="DC963" i="3"/>
  <c r="A964" i="3"/>
  <c r="CY964" i="3"/>
  <c r="CZ964" i="3"/>
  <c r="DB964" i="3" s="1"/>
  <c r="DA964" i="3"/>
  <c r="DC964" i="3"/>
  <c r="A965" i="3"/>
  <c r="CY965" i="3"/>
  <c r="CZ965" i="3"/>
  <c r="DB965" i="3" s="1"/>
  <c r="DA965" i="3"/>
  <c r="DC965" i="3"/>
  <c r="A966" i="3"/>
  <c r="CY966" i="3"/>
  <c r="CZ966" i="3"/>
  <c r="DA966" i="3"/>
  <c r="DB966" i="3"/>
  <c r="DC966" i="3"/>
  <c r="A967" i="3"/>
  <c r="CY967" i="3"/>
  <c r="CZ967" i="3"/>
  <c r="DB967" i="3" s="1"/>
  <c r="DA967" i="3"/>
  <c r="DC967" i="3"/>
  <c r="A968" i="3"/>
  <c r="CY968" i="3"/>
  <c r="CZ968" i="3"/>
  <c r="DA968" i="3"/>
  <c r="DB968" i="3"/>
  <c r="DC968" i="3"/>
  <c r="A969" i="3"/>
  <c r="CY969" i="3"/>
  <c r="CZ969" i="3"/>
  <c r="DB969" i="3" s="1"/>
  <c r="DA969" i="3"/>
  <c r="DC969" i="3"/>
  <c r="A970" i="3"/>
  <c r="CY970" i="3"/>
  <c r="CZ970" i="3"/>
  <c r="DB970" i="3" s="1"/>
  <c r="DA970" i="3"/>
  <c r="DC970" i="3"/>
  <c r="A971" i="3"/>
  <c r="CY971" i="3"/>
  <c r="CZ971" i="3"/>
  <c r="DA971" i="3"/>
  <c r="DB971" i="3"/>
  <c r="DC971" i="3"/>
  <c r="A972" i="3"/>
  <c r="CY972" i="3"/>
  <c r="CZ972" i="3"/>
  <c r="DB972" i="3" s="1"/>
  <c r="DA972" i="3"/>
  <c r="DC972" i="3"/>
  <c r="A973" i="3"/>
  <c r="CY973" i="3"/>
  <c r="CZ973" i="3"/>
  <c r="DB973" i="3" s="1"/>
  <c r="DA973" i="3"/>
  <c r="DC973" i="3"/>
  <c r="A974" i="3"/>
  <c r="CY974" i="3"/>
  <c r="CZ974" i="3"/>
  <c r="DB974" i="3" s="1"/>
  <c r="DA974" i="3"/>
  <c r="DC974" i="3"/>
  <c r="A975" i="3"/>
  <c r="CY975" i="3"/>
  <c r="CZ975" i="3"/>
  <c r="DA975" i="3"/>
  <c r="DB975" i="3"/>
  <c r="DC975" i="3"/>
  <c r="A976" i="3"/>
  <c r="CY976" i="3"/>
  <c r="CZ976" i="3"/>
  <c r="DB976" i="3" s="1"/>
  <c r="DA976" i="3"/>
  <c r="DC976" i="3"/>
  <c r="A977" i="3"/>
  <c r="CY977" i="3"/>
  <c r="CZ977" i="3"/>
  <c r="DB977" i="3" s="1"/>
  <c r="DA977" i="3"/>
  <c r="DC977" i="3"/>
  <c r="A978" i="3"/>
  <c r="CY978" i="3"/>
  <c r="CZ978" i="3"/>
  <c r="DA978" i="3"/>
  <c r="DB978" i="3"/>
  <c r="DC978" i="3"/>
  <c r="A979" i="3"/>
  <c r="CX979" i="3"/>
  <c r="CY979" i="3"/>
  <c r="CZ979" i="3"/>
  <c r="DB979" i="3" s="1"/>
  <c r="DA979" i="3"/>
  <c r="DC979" i="3"/>
  <c r="A980" i="3"/>
  <c r="CX980" i="3"/>
  <c r="CY980" i="3"/>
  <c r="CZ980" i="3"/>
  <c r="DB980" i="3" s="1"/>
  <c r="DA980" i="3"/>
  <c r="DC980" i="3"/>
  <c r="A981" i="3"/>
  <c r="CX981" i="3"/>
  <c r="CY981" i="3"/>
  <c r="CZ981" i="3"/>
  <c r="DA981" i="3"/>
  <c r="DB981" i="3"/>
  <c r="DC981" i="3"/>
  <c r="A982" i="3"/>
  <c r="CX982" i="3"/>
  <c r="CY982" i="3"/>
  <c r="CZ982" i="3"/>
  <c r="DB982" i="3" s="1"/>
  <c r="DA982" i="3"/>
  <c r="DC982" i="3"/>
  <c r="A983" i="3"/>
  <c r="CX983" i="3"/>
  <c r="CY983" i="3"/>
  <c r="CZ983" i="3"/>
  <c r="DB983" i="3" s="1"/>
  <c r="DA983" i="3"/>
  <c r="DC983" i="3"/>
  <c r="A984" i="3"/>
  <c r="CX984" i="3"/>
  <c r="CY984" i="3"/>
  <c r="CZ984" i="3"/>
  <c r="DA984" i="3"/>
  <c r="DB984" i="3"/>
  <c r="DC984" i="3"/>
  <c r="A985" i="3"/>
  <c r="CX985" i="3"/>
  <c r="CY985" i="3"/>
  <c r="CZ985" i="3"/>
  <c r="DB985" i="3" s="1"/>
  <c r="DA985" i="3"/>
  <c r="DC985" i="3"/>
  <c r="A986" i="3"/>
  <c r="CX986" i="3"/>
  <c r="CY986" i="3"/>
  <c r="CZ986" i="3"/>
  <c r="DA986" i="3"/>
  <c r="DB986" i="3"/>
  <c r="DC986" i="3"/>
  <c r="A987" i="3"/>
  <c r="CY987" i="3"/>
  <c r="CZ987" i="3"/>
  <c r="DB987" i="3" s="1"/>
  <c r="DA987" i="3"/>
  <c r="DC987" i="3"/>
  <c r="A988" i="3"/>
  <c r="CY988" i="3"/>
  <c r="CZ988" i="3"/>
  <c r="DB988" i="3" s="1"/>
  <c r="DA988" i="3"/>
  <c r="DC988" i="3"/>
  <c r="A989" i="3"/>
  <c r="CY989" i="3"/>
  <c r="CZ989" i="3"/>
  <c r="DB989" i="3" s="1"/>
  <c r="DA989" i="3"/>
  <c r="DC989" i="3"/>
  <c r="A990" i="3"/>
  <c r="CY990" i="3"/>
  <c r="CZ990" i="3"/>
  <c r="DA990" i="3"/>
  <c r="DB990" i="3"/>
  <c r="DC990" i="3"/>
  <c r="A991" i="3"/>
  <c r="CY991" i="3"/>
  <c r="CZ991" i="3"/>
  <c r="DB991" i="3" s="1"/>
  <c r="DA991" i="3"/>
  <c r="DC991" i="3"/>
  <c r="A992" i="3"/>
  <c r="CY992" i="3"/>
  <c r="CZ992" i="3"/>
  <c r="DB992" i="3" s="1"/>
  <c r="DA992" i="3"/>
  <c r="DC992" i="3"/>
  <c r="A993" i="3"/>
  <c r="CY993" i="3"/>
  <c r="CZ993" i="3"/>
  <c r="DA993" i="3"/>
  <c r="DB993" i="3"/>
  <c r="DC993" i="3"/>
  <c r="A994" i="3"/>
  <c r="CY994" i="3"/>
  <c r="CZ994" i="3"/>
  <c r="DB994" i="3" s="1"/>
  <c r="DA994" i="3"/>
  <c r="DC994" i="3"/>
  <c r="A995" i="3"/>
  <c r="CY995" i="3"/>
  <c r="CZ995" i="3"/>
  <c r="DA995" i="3"/>
  <c r="DB995" i="3"/>
  <c r="DC995" i="3"/>
  <c r="A996" i="3"/>
  <c r="CY996" i="3"/>
  <c r="CZ996" i="3"/>
  <c r="DB996" i="3" s="1"/>
  <c r="DA996" i="3"/>
  <c r="DC996" i="3"/>
  <c r="A997" i="3"/>
  <c r="CY997" i="3"/>
  <c r="CZ997" i="3"/>
  <c r="DB997" i="3" s="1"/>
  <c r="DA997" i="3"/>
  <c r="DC997" i="3"/>
  <c r="A998" i="3"/>
  <c r="CY998" i="3"/>
  <c r="CZ998" i="3"/>
  <c r="DA998" i="3"/>
  <c r="DB998" i="3"/>
  <c r="DC998" i="3"/>
  <c r="A999" i="3"/>
  <c r="CY999" i="3"/>
  <c r="CZ999" i="3"/>
  <c r="DB999" i="3" s="1"/>
  <c r="DA999" i="3"/>
  <c r="DC999" i="3"/>
  <c r="A1000" i="3"/>
  <c r="CY1000" i="3"/>
  <c r="CZ1000" i="3"/>
  <c r="DB1000" i="3" s="1"/>
  <c r="DA1000" i="3"/>
  <c r="DC1000" i="3"/>
  <c r="A1001" i="3"/>
  <c r="CY1001" i="3"/>
  <c r="CZ1001" i="3"/>
  <c r="DB1001" i="3" s="1"/>
  <c r="DA1001" i="3"/>
  <c r="DC1001" i="3"/>
  <c r="A1002" i="3"/>
  <c r="CY1002" i="3"/>
  <c r="CZ1002" i="3"/>
  <c r="DA1002" i="3"/>
  <c r="DB1002" i="3"/>
  <c r="DC1002" i="3"/>
  <c r="A1003" i="3"/>
  <c r="CY1003" i="3"/>
  <c r="CZ1003" i="3"/>
  <c r="DB1003" i="3" s="1"/>
  <c r="DA1003" i="3"/>
  <c r="DC1003" i="3"/>
  <c r="A1004" i="3"/>
  <c r="CY1004" i="3"/>
  <c r="CZ1004" i="3"/>
  <c r="DB1004" i="3" s="1"/>
  <c r="DA1004" i="3"/>
  <c r="DC1004" i="3"/>
  <c r="A1005" i="3"/>
  <c r="CY1005" i="3"/>
  <c r="CZ1005" i="3"/>
  <c r="DA1005" i="3"/>
  <c r="DB1005" i="3"/>
  <c r="DC1005" i="3"/>
  <c r="A1006" i="3"/>
  <c r="CY1006" i="3"/>
  <c r="CZ1006" i="3"/>
  <c r="DB1006" i="3" s="1"/>
  <c r="DA1006" i="3"/>
  <c r="DC1006" i="3"/>
  <c r="A1007" i="3"/>
  <c r="CY1007" i="3"/>
  <c r="CZ1007" i="3"/>
  <c r="DA1007" i="3"/>
  <c r="DB1007" i="3"/>
  <c r="DC1007" i="3"/>
  <c r="A1008" i="3"/>
  <c r="CY1008" i="3"/>
  <c r="CZ1008" i="3"/>
  <c r="DB1008" i="3" s="1"/>
  <c r="DA1008" i="3"/>
  <c r="DC1008" i="3"/>
  <c r="A1009" i="3"/>
  <c r="CY1009" i="3"/>
  <c r="CZ1009" i="3"/>
  <c r="DB1009" i="3" s="1"/>
  <c r="DA1009" i="3"/>
  <c r="DC1009" i="3"/>
  <c r="A1010" i="3"/>
  <c r="CY1010" i="3"/>
  <c r="CZ1010" i="3"/>
  <c r="DA1010" i="3"/>
  <c r="DB1010" i="3"/>
  <c r="DC1010" i="3"/>
  <c r="A1011" i="3"/>
  <c r="CY1011" i="3"/>
  <c r="CZ1011" i="3"/>
  <c r="DB1011" i="3" s="1"/>
  <c r="DA1011" i="3"/>
  <c r="DC1011" i="3"/>
  <c r="A1012" i="3"/>
  <c r="CY1012" i="3"/>
  <c r="CZ1012" i="3"/>
  <c r="DB1012" i="3" s="1"/>
  <c r="DA1012" i="3"/>
  <c r="DC1012" i="3"/>
  <c r="A1013" i="3"/>
  <c r="CX1013" i="3"/>
  <c r="CY1013" i="3"/>
  <c r="CZ1013" i="3"/>
  <c r="DB1013" i="3" s="1"/>
  <c r="DA1013" i="3"/>
  <c r="DC1013" i="3"/>
  <c r="A1014" i="3"/>
  <c r="CX1014" i="3"/>
  <c r="CY1014" i="3"/>
  <c r="CZ1014" i="3"/>
  <c r="DB1014" i="3" s="1"/>
  <c r="DA1014" i="3"/>
  <c r="DC1014" i="3"/>
  <c r="A1015" i="3"/>
  <c r="CX1015" i="3"/>
  <c r="CY1015" i="3"/>
  <c r="CZ1015" i="3"/>
  <c r="DB1015" i="3" s="1"/>
  <c r="DA1015" i="3"/>
  <c r="DC1015" i="3"/>
  <c r="A1016" i="3"/>
  <c r="CX1016" i="3"/>
  <c r="CY1016" i="3"/>
  <c r="CZ1016" i="3"/>
  <c r="DB1016" i="3" s="1"/>
  <c r="DA1016" i="3"/>
  <c r="DC1016" i="3"/>
  <c r="A1017" i="3"/>
  <c r="CX1017" i="3"/>
  <c r="CY1017" i="3"/>
  <c r="CZ1017" i="3"/>
  <c r="DB1017" i="3" s="1"/>
  <c r="DA1017" i="3"/>
  <c r="DC1017" i="3"/>
  <c r="A1018" i="3"/>
  <c r="CX1018" i="3"/>
  <c r="CY1018" i="3"/>
  <c r="CZ1018" i="3"/>
  <c r="DB1018" i="3" s="1"/>
  <c r="DA1018" i="3"/>
  <c r="DC1018" i="3"/>
  <c r="A1019" i="3"/>
  <c r="CX1019" i="3"/>
  <c r="CY1019" i="3"/>
  <c r="CZ1019" i="3"/>
  <c r="DA1019" i="3"/>
  <c r="DB1019" i="3"/>
  <c r="DC1019" i="3"/>
  <c r="A1020" i="3"/>
  <c r="CX1020" i="3"/>
  <c r="CY1020" i="3"/>
  <c r="CZ1020" i="3"/>
  <c r="DB1020" i="3" s="1"/>
  <c r="DA1020" i="3"/>
  <c r="DC1020" i="3"/>
  <c r="A1021" i="3"/>
  <c r="CX1021" i="3"/>
  <c r="CY1021" i="3"/>
  <c r="CZ1021" i="3"/>
  <c r="DB1021" i="3" s="1"/>
  <c r="DA1021" i="3"/>
  <c r="DC1021" i="3"/>
  <c r="A1022" i="3"/>
  <c r="CX1022" i="3"/>
  <c r="CY1022" i="3"/>
  <c r="CZ1022" i="3"/>
  <c r="DA1022" i="3"/>
  <c r="DB1022" i="3"/>
  <c r="DC1022" i="3"/>
  <c r="A1023" i="3"/>
  <c r="CX1023" i="3"/>
  <c r="CY1023" i="3"/>
  <c r="CZ1023" i="3"/>
  <c r="DB1023" i="3" s="1"/>
  <c r="DA1023" i="3"/>
  <c r="DC1023" i="3"/>
  <c r="A1024" i="3"/>
  <c r="CX1024" i="3"/>
  <c r="CY1024" i="3"/>
  <c r="CZ1024" i="3"/>
  <c r="DB1024" i="3" s="1"/>
  <c r="DA1024" i="3"/>
  <c r="DC1024" i="3"/>
  <c r="A1025" i="3"/>
  <c r="CX1025" i="3"/>
  <c r="CY1025" i="3"/>
  <c r="CZ1025" i="3"/>
  <c r="DA1025" i="3"/>
  <c r="DB1025" i="3"/>
  <c r="DC1025" i="3"/>
  <c r="A1026" i="3"/>
  <c r="CX1026" i="3"/>
  <c r="CY1026" i="3"/>
  <c r="CZ1026" i="3"/>
  <c r="DB1026" i="3" s="1"/>
  <c r="DA1026" i="3"/>
  <c r="DC1026" i="3"/>
  <c r="A1027" i="3"/>
  <c r="CX1027" i="3"/>
  <c r="CY1027" i="3"/>
  <c r="CZ1027" i="3"/>
  <c r="DB1027" i="3" s="1"/>
  <c r="DA1027" i="3"/>
  <c r="DC1027" i="3"/>
  <c r="A1028" i="3"/>
  <c r="CX1028" i="3"/>
  <c r="CY1028" i="3"/>
  <c r="CZ1028" i="3"/>
  <c r="DA1028" i="3"/>
  <c r="DB1028" i="3"/>
  <c r="DC1028" i="3"/>
  <c r="A1029" i="3"/>
  <c r="CX1029" i="3"/>
  <c r="CY1029" i="3"/>
  <c r="CZ1029" i="3"/>
  <c r="DB1029" i="3" s="1"/>
  <c r="DA1029" i="3"/>
  <c r="DC1029" i="3"/>
  <c r="A1030" i="3"/>
  <c r="CX1030" i="3"/>
  <c r="CY1030" i="3"/>
  <c r="CZ1030" i="3"/>
  <c r="DB1030" i="3" s="1"/>
  <c r="DA1030" i="3"/>
  <c r="DC1030" i="3"/>
  <c r="A1031" i="3"/>
  <c r="CX1031" i="3"/>
  <c r="CY1031" i="3"/>
  <c r="CZ1031" i="3"/>
  <c r="DA1031" i="3"/>
  <c r="DB1031" i="3"/>
  <c r="DC1031" i="3"/>
  <c r="A1032" i="3"/>
  <c r="CX1032" i="3"/>
  <c r="CY1032" i="3"/>
  <c r="CZ1032" i="3"/>
  <c r="DB1032" i="3" s="1"/>
  <c r="DA1032" i="3"/>
  <c r="DC1032" i="3"/>
  <c r="A1033" i="3"/>
  <c r="CX1033" i="3"/>
  <c r="CY1033" i="3"/>
  <c r="CZ1033" i="3"/>
  <c r="DB1033" i="3" s="1"/>
  <c r="DA1033" i="3"/>
  <c r="DC1033" i="3"/>
  <c r="A1034" i="3"/>
  <c r="CY1034" i="3"/>
  <c r="CZ1034" i="3"/>
  <c r="DB1034" i="3" s="1"/>
  <c r="DA1034" i="3"/>
  <c r="DC1034" i="3"/>
  <c r="A1035" i="3"/>
  <c r="CY1035" i="3"/>
  <c r="CZ1035" i="3"/>
  <c r="DA1035" i="3"/>
  <c r="DB1035" i="3"/>
  <c r="DC1035" i="3"/>
  <c r="A1036" i="3"/>
  <c r="CY1036" i="3"/>
  <c r="CZ1036" i="3"/>
  <c r="DB1036" i="3" s="1"/>
  <c r="DA1036" i="3"/>
  <c r="DC1036" i="3"/>
  <c r="A1037" i="3"/>
  <c r="CY1037" i="3"/>
  <c r="CZ1037" i="3"/>
  <c r="DA1037" i="3"/>
  <c r="DB1037" i="3"/>
  <c r="DC1037" i="3"/>
  <c r="A1038" i="3"/>
  <c r="CY1038" i="3"/>
  <c r="CZ1038" i="3"/>
  <c r="DB1038" i="3" s="1"/>
  <c r="DA1038" i="3"/>
  <c r="DC1038" i="3"/>
  <c r="A1039" i="3"/>
  <c r="CY1039" i="3"/>
  <c r="CZ1039" i="3"/>
  <c r="DB1039" i="3" s="1"/>
  <c r="DA1039" i="3"/>
  <c r="DC1039" i="3"/>
  <c r="A1040" i="3"/>
  <c r="CY1040" i="3"/>
  <c r="CZ1040" i="3"/>
  <c r="DA1040" i="3"/>
  <c r="DB1040" i="3"/>
  <c r="DC1040" i="3"/>
  <c r="A1041" i="3"/>
  <c r="CY1041" i="3"/>
  <c r="CZ1041" i="3"/>
  <c r="DB1041" i="3" s="1"/>
  <c r="DA1041" i="3"/>
  <c r="DC1041" i="3"/>
  <c r="A1042" i="3"/>
  <c r="CY1042" i="3"/>
  <c r="CZ1042" i="3"/>
  <c r="DB1042" i="3" s="1"/>
  <c r="DA1042" i="3"/>
  <c r="DC1042" i="3"/>
  <c r="A1043" i="3"/>
  <c r="CY1043" i="3"/>
  <c r="CZ1043" i="3"/>
  <c r="DB1043" i="3" s="1"/>
  <c r="DA1043" i="3"/>
  <c r="DC1043" i="3"/>
  <c r="A1044" i="3"/>
  <c r="CY1044" i="3"/>
  <c r="CZ1044" i="3"/>
  <c r="DA1044" i="3"/>
  <c r="DB1044" i="3"/>
  <c r="DC1044" i="3"/>
  <c r="A1045" i="3"/>
  <c r="CY1045" i="3"/>
  <c r="CZ1045" i="3"/>
  <c r="DB1045" i="3" s="1"/>
  <c r="DA1045" i="3"/>
  <c r="DC1045" i="3"/>
  <c r="A1046" i="3"/>
  <c r="CY1046" i="3"/>
  <c r="CZ1046" i="3"/>
  <c r="DB1046" i="3" s="1"/>
  <c r="DA1046" i="3"/>
  <c r="DC1046" i="3"/>
  <c r="A1047" i="3"/>
  <c r="CY1047" i="3"/>
  <c r="CZ1047" i="3"/>
  <c r="DA1047" i="3"/>
  <c r="DB1047" i="3"/>
  <c r="DC1047" i="3"/>
  <c r="A1048" i="3"/>
  <c r="CY1048" i="3"/>
  <c r="CZ1048" i="3"/>
  <c r="DB1048" i="3" s="1"/>
  <c r="DA1048" i="3"/>
  <c r="DC1048" i="3"/>
  <c r="A1049" i="3"/>
  <c r="CY1049" i="3"/>
  <c r="CZ1049" i="3"/>
  <c r="DA1049" i="3"/>
  <c r="DB1049" i="3"/>
  <c r="DC1049" i="3"/>
  <c r="A1050" i="3"/>
  <c r="CY1050" i="3"/>
  <c r="CZ1050" i="3"/>
  <c r="DB1050" i="3" s="1"/>
  <c r="DA1050" i="3"/>
  <c r="DC1050" i="3"/>
  <c r="A1051" i="3"/>
  <c r="CY1051" i="3"/>
  <c r="CZ1051" i="3"/>
  <c r="DB1051" i="3" s="1"/>
  <c r="DA1051" i="3"/>
  <c r="DC1051" i="3"/>
  <c r="A1052" i="3"/>
  <c r="CX1052" i="3"/>
  <c r="CY1052" i="3"/>
  <c r="CZ1052" i="3"/>
  <c r="DB1052" i="3" s="1"/>
  <c r="DA1052" i="3"/>
  <c r="DC1052" i="3"/>
  <c r="A1053" i="3"/>
  <c r="CX1053" i="3"/>
  <c r="CY1053" i="3"/>
  <c r="CZ1053" i="3"/>
  <c r="DA1053" i="3"/>
  <c r="DB1053" i="3"/>
  <c r="DC1053" i="3"/>
  <c r="A1054" i="3"/>
  <c r="CY1054" i="3"/>
  <c r="CZ1054" i="3"/>
  <c r="DB1054" i="3" s="1"/>
  <c r="DA1054" i="3"/>
  <c r="DC1054" i="3"/>
  <c r="A1055" i="3"/>
  <c r="CY1055" i="3"/>
  <c r="CZ1055" i="3"/>
  <c r="DA1055" i="3"/>
  <c r="DB1055" i="3"/>
  <c r="DC1055" i="3"/>
  <c r="A1056" i="3"/>
  <c r="CY1056" i="3"/>
  <c r="CZ1056" i="3"/>
  <c r="DB1056" i="3" s="1"/>
  <c r="DA1056" i="3"/>
  <c r="DC1056" i="3"/>
  <c r="A1057" i="3"/>
  <c r="CY1057" i="3"/>
  <c r="CZ1057" i="3"/>
  <c r="DB1057" i="3" s="1"/>
  <c r="DA1057" i="3"/>
  <c r="DC1057" i="3"/>
  <c r="A1058" i="3"/>
  <c r="CY1058" i="3"/>
  <c r="CZ1058" i="3"/>
  <c r="DA1058" i="3"/>
  <c r="DB1058" i="3"/>
  <c r="DC1058" i="3"/>
  <c r="A1059" i="3"/>
  <c r="CY1059" i="3"/>
  <c r="CZ1059" i="3"/>
  <c r="DB1059" i="3" s="1"/>
  <c r="DA1059" i="3"/>
  <c r="DC1059" i="3"/>
  <c r="A1060" i="3"/>
  <c r="CY1060" i="3"/>
  <c r="CZ1060" i="3"/>
  <c r="DB1060" i="3" s="1"/>
  <c r="DA1060" i="3"/>
  <c r="DC1060" i="3"/>
  <c r="A1061" i="3"/>
  <c r="CY1061" i="3"/>
  <c r="CZ1061" i="3"/>
  <c r="DB1061" i="3" s="1"/>
  <c r="DA1061" i="3"/>
  <c r="DC1061" i="3"/>
  <c r="A1062" i="3"/>
  <c r="CY1062" i="3"/>
  <c r="CZ1062" i="3"/>
  <c r="DA1062" i="3"/>
  <c r="DB1062" i="3"/>
  <c r="DC1062" i="3"/>
  <c r="A1063" i="3"/>
  <c r="CY1063" i="3"/>
  <c r="CZ1063" i="3"/>
  <c r="DB1063" i="3" s="1"/>
  <c r="DA1063" i="3"/>
  <c r="DC1063" i="3"/>
  <c r="A1064" i="3"/>
  <c r="CY1064" i="3"/>
  <c r="CZ1064" i="3"/>
  <c r="DB1064" i="3" s="1"/>
  <c r="DA1064" i="3"/>
  <c r="DC1064" i="3"/>
  <c r="A1065" i="3"/>
  <c r="CY1065" i="3"/>
  <c r="CZ1065" i="3"/>
  <c r="DA1065" i="3"/>
  <c r="DB1065" i="3"/>
  <c r="DC1065" i="3"/>
  <c r="A1066" i="3"/>
  <c r="CY1066" i="3"/>
  <c r="CZ1066" i="3"/>
  <c r="DB1066" i="3" s="1"/>
  <c r="DA1066" i="3"/>
  <c r="DC1066" i="3"/>
  <c r="A1067" i="3"/>
  <c r="CY1067" i="3"/>
  <c r="CZ1067" i="3"/>
  <c r="DA1067" i="3"/>
  <c r="DB1067" i="3"/>
  <c r="DC1067" i="3"/>
  <c r="A1068" i="3"/>
  <c r="CY1068" i="3"/>
  <c r="CZ1068" i="3"/>
  <c r="DB1068" i="3" s="1"/>
  <c r="DA1068" i="3"/>
  <c r="DC1068" i="3"/>
  <c r="A1069" i="3"/>
  <c r="CY1069" i="3"/>
  <c r="CZ1069" i="3"/>
  <c r="DB1069" i="3" s="1"/>
  <c r="DA1069" i="3"/>
  <c r="DC1069" i="3"/>
  <c r="A1070" i="3"/>
  <c r="CY1070" i="3"/>
  <c r="CZ1070" i="3"/>
  <c r="DA1070" i="3"/>
  <c r="DB1070" i="3"/>
  <c r="DC1070" i="3"/>
  <c r="A1071" i="3"/>
  <c r="CY1071" i="3"/>
  <c r="CZ1071" i="3"/>
  <c r="DB1071" i="3" s="1"/>
  <c r="DA1071" i="3"/>
  <c r="DC1071" i="3"/>
  <c r="A1072" i="3"/>
  <c r="CY1072" i="3"/>
  <c r="CZ1072" i="3"/>
  <c r="DB1072" i="3" s="1"/>
  <c r="DA1072" i="3"/>
  <c r="DC1072" i="3"/>
  <c r="A1073" i="3"/>
  <c r="CY1073" i="3"/>
  <c r="CZ1073" i="3"/>
  <c r="DB1073" i="3" s="1"/>
  <c r="DA1073" i="3"/>
  <c r="DC1073" i="3"/>
  <c r="A1074" i="3"/>
  <c r="CX1074" i="3"/>
  <c r="CY1074" i="3"/>
  <c r="CZ1074" i="3"/>
  <c r="DA1074" i="3"/>
  <c r="DB1074" i="3"/>
  <c r="DC1074" i="3"/>
  <c r="A1075" i="3"/>
  <c r="CX1075" i="3"/>
  <c r="CY1075" i="3"/>
  <c r="CZ1075" i="3"/>
  <c r="DB1075" i="3" s="1"/>
  <c r="DA1075" i="3"/>
  <c r="DC1075" i="3"/>
  <c r="A1076" i="3"/>
  <c r="CX1076" i="3"/>
  <c r="CY1076" i="3"/>
  <c r="CZ1076" i="3"/>
  <c r="DB1076" i="3" s="1"/>
  <c r="DA1076" i="3"/>
  <c r="DC1076" i="3"/>
  <c r="A1077" i="3"/>
  <c r="CX1077" i="3"/>
  <c r="CY1077" i="3"/>
  <c r="CZ1077" i="3"/>
  <c r="DA1077" i="3"/>
  <c r="DB1077" i="3"/>
  <c r="DC1077" i="3"/>
  <c r="A1078" i="3"/>
  <c r="CX1078" i="3"/>
  <c r="CY1078" i="3"/>
  <c r="CZ1078" i="3"/>
  <c r="DB1078" i="3" s="1"/>
  <c r="DA1078" i="3"/>
  <c r="DC1078" i="3"/>
  <c r="A1079" i="3"/>
  <c r="CX1079" i="3"/>
  <c r="CY1079" i="3"/>
  <c r="CZ1079" i="3"/>
  <c r="DB1079" i="3" s="1"/>
  <c r="DA1079" i="3"/>
  <c r="DC1079" i="3"/>
  <c r="A1080" i="3"/>
  <c r="CX1080" i="3"/>
  <c r="CY1080" i="3"/>
  <c r="CZ1080" i="3"/>
  <c r="DA1080" i="3"/>
  <c r="DB1080" i="3"/>
  <c r="DC1080" i="3"/>
  <c r="A1081" i="3"/>
  <c r="CY1081" i="3"/>
  <c r="CZ1081" i="3"/>
  <c r="DB1081" i="3" s="1"/>
  <c r="DA1081" i="3"/>
  <c r="DC1081" i="3"/>
  <c r="A1082" i="3"/>
  <c r="CY1082" i="3"/>
  <c r="CZ1082" i="3"/>
  <c r="DA1082" i="3"/>
  <c r="DB1082" i="3"/>
  <c r="DC1082" i="3"/>
  <c r="A1083" i="3"/>
  <c r="CY1083" i="3"/>
  <c r="CZ1083" i="3"/>
  <c r="DB1083" i="3" s="1"/>
  <c r="DA1083" i="3"/>
  <c r="DC1083" i="3"/>
  <c r="A1084" i="3"/>
  <c r="CY1084" i="3"/>
  <c r="CZ1084" i="3"/>
  <c r="DB1084" i="3" s="1"/>
  <c r="DA1084" i="3"/>
  <c r="DC1084" i="3"/>
  <c r="A1085" i="3"/>
  <c r="CY1085" i="3"/>
  <c r="CZ1085" i="3"/>
  <c r="DA1085" i="3"/>
  <c r="DB1085" i="3"/>
  <c r="DC1085" i="3"/>
  <c r="A1086" i="3"/>
  <c r="CY1086" i="3"/>
  <c r="CZ1086" i="3"/>
  <c r="DB1086" i="3" s="1"/>
  <c r="DA1086" i="3"/>
  <c r="DC1086" i="3"/>
  <c r="A1087" i="3"/>
  <c r="CX1087" i="3"/>
  <c r="CY1087" i="3"/>
  <c r="CZ1087" i="3"/>
  <c r="DB1087" i="3" s="1"/>
  <c r="DA1087" i="3"/>
  <c r="DC1087" i="3"/>
  <c r="A1088" i="3"/>
  <c r="CX1088" i="3"/>
  <c r="CY1088" i="3"/>
  <c r="CZ1088" i="3"/>
  <c r="DA1088" i="3"/>
  <c r="DB1088" i="3"/>
  <c r="DC1088" i="3"/>
  <c r="A1089" i="3"/>
  <c r="CX1089" i="3"/>
  <c r="CY1089" i="3"/>
  <c r="CZ1089" i="3"/>
  <c r="DB1089" i="3" s="1"/>
  <c r="DA1089" i="3"/>
  <c r="DC1089" i="3"/>
  <c r="A1090" i="3"/>
  <c r="CX1090" i="3"/>
  <c r="CY1090" i="3"/>
  <c r="CZ1090" i="3"/>
  <c r="DB1090" i="3" s="1"/>
  <c r="DA1090" i="3"/>
  <c r="DC1090" i="3"/>
  <c r="A1091" i="3"/>
  <c r="CX1091" i="3"/>
  <c r="CY1091" i="3"/>
  <c r="CZ1091" i="3"/>
  <c r="DA1091" i="3"/>
  <c r="DB1091" i="3"/>
  <c r="DC1091" i="3"/>
  <c r="A1092" i="3"/>
  <c r="CY1092" i="3"/>
  <c r="CZ1092" i="3"/>
  <c r="DB1092" i="3" s="1"/>
  <c r="DA1092" i="3"/>
  <c r="DC1092" i="3"/>
  <c r="A1093" i="3"/>
  <c r="CY1093" i="3"/>
  <c r="CZ1093" i="3"/>
  <c r="DB1093" i="3" s="1"/>
  <c r="DA1093" i="3"/>
  <c r="DC1093" i="3"/>
  <c r="A1094" i="3"/>
  <c r="CY1094" i="3"/>
  <c r="CZ1094" i="3"/>
  <c r="DA1094" i="3"/>
  <c r="DB1094" i="3"/>
  <c r="DC1094" i="3"/>
  <c r="A1095" i="3"/>
  <c r="CY1095" i="3"/>
  <c r="CZ1095" i="3"/>
  <c r="DB1095" i="3" s="1"/>
  <c r="DA1095" i="3"/>
  <c r="DC1095" i="3"/>
  <c r="A1096" i="3"/>
  <c r="CY1096" i="3"/>
  <c r="CZ1096" i="3"/>
  <c r="DB1096" i="3" s="1"/>
  <c r="DA1096" i="3"/>
  <c r="DC1096" i="3"/>
  <c r="A1097" i="3"/>
  <c r="CY1097" i="3"/>
  <c r="CZ1097" i="3"/>
  <c r="DB1097" i="3" s="1"/>
  <c r="DA1097" i="3"/>
  <c r="DC1097" i="3"/>
  <c r="A1098" i="3"/>
  <c r="CY1098" i="3"/>
  <c r="CZ1098" i="3"/>
  <c r="DA1098" i="3"/>
  <c r="DB1098" i="3"/>
  <c r="DC1098" i="3"/>
  <c r="A1099" i="3"/>
  <c r="CY1099" i="3"/>
  <c r="CZ1099" i="3"/>
  <c r="DB1099" i="3" s="1"/>
  <c r="DA1099" i="3"/>
  <c r="DC1099" i="3"/>
  <c r="A1100" i="3"/>
  <c r="CY1100" i="3"/>
  <c r="CZ1100" i="3"/>
  <c r="DB1100" i="3" s="1"/>
  <c r="DA1100" i="3"/>
  <c r="DC1100" i="3"/>
  <c r="A1101" i="3"/>
  <c r="CY1101" i="3"/>
  <c r="CZ1101" i="3"/>
  <c r="DA1101" i="3"/>
  <c r="DB1101" i="3"/>
  <c r="DC1101" i="3"/>
  <c r="A1102" i="3"/>
  <c r="CY1102" i="3"/>
  <c r="CZ1102" i="3"/>
  <c r="DB1102" i="3" s="1"/>
  <c r="DA1102" i="3"/>
  <c r="DC1102" i="3"/>
  <c r="D12" i="1"/>
  <c r="E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D20" i="1"/>
  <c r="E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D24" i="1"/>
  <c r="E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D28" i="1"/>
  <c r="E30" i="1"/>
  <c r="Z30" i="1"/>
  <c r="AA30" i="1"/>
  <c r="AM30" i="1"/>
  <c r="AN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K30" i="1"/>
  <c r="FL30" i="1"/>
  <c r="FM30" i="1"/>
  <c r="FN30" i="1"/>
  <c r="FO30" i="1"/>
  <c r="FP30" i="1"/>
  <c r="FQ30" i="1"/>
  <c r="FR30" i="1"/>
  <c r="FS30" i="1"/>
  <c r="FT30" i="1"/>
  <c r="FU30" i="1"/>
  <c r="FV30" i="1"/>
  <c r="FW30" i="1"/>
  <c r="FX30" i="1"/>
  <c r="FY30" i="1"/>
  <c r="FZ30" i="1"/>
  <c r="GA30" i="1"/>
  <c r="GB30" i="1"/>
  <c r="GC30" i="1"/>
  <c r="GD30" i="1"/>
  <c r="GE30" i="1"/>
  <c r="GF30" i="1"/>
  <c r="GG30" i="1"/>
  <c r="GH30" i="1"/>
  <c r="GI30" i="1"/>
  <c r="GJ30" i="1"/>
  <c r="GK30" i="1"/>
  <c r="GL30" i="1"/>
  <c r="GM30" i="1"/>
  <c r="GN30" i="1"/>
  <c r="GO30" i="1"/>
  <c r="GP30" i="1"/>
  <c r="GQ30" i="1"/>
  <c r="GR30" i="1"/>
  <c r="GS30" i="1"/>
  <c r="GT30" i="1"/>
  <c r="GU30" i="1"/>
  <c r="GV30" i="1"/>
  <c r="GW30" i="1"/>
  <c r="GX30" i="1"/>
  <c r="C32" i="1"/>
  <c r="D32" i="1"/>
  <c r="AC32" i="1"/>
  <c r="AD32" i="1"/>
  <c r="AB32" i="1" s="1"/>
  <c r="AE32" i="1"/>
  <c r="AF32" i="1"/>
  <c r="AG32" i="1"/>
  <c r="AH32" i="1"/>
  <c r="CV32" i="1" s="1"/>
  <c r="AI32" i="1"/>
  <c r="CW32" i="1" s="1"/>
  <c r="AJ32" i="1"/>
  <c r="CX32" i="1" s="1"/>
  <c r="W32" i="1" s="1"/>
  <c r="CQ32" i="1"/>
  <c r="CR32" i="1"/>
  <c r="CS32" i="1"/>
  <c r="CU32" i="1"/>
  <c r="T32" i="1" s="1"/>
  <c r="FR32" i="1"/>
  <c r="GL32" i="1"/>
  <c r="GN32" i="1"/>
  <c r="GO32" i="1"/>
  <c r="GV32" i="1"/>
  <c r="HC32" i="1" s="1"/>
  <c r="C33" i="1"/>
  <c r="D33" i="1"/>
  <c r="AC33" i="1"/>
  <c r="AE33" i="1"/>
  <c r="AF33" i="1"/>
  <c r="AG33" i="1"/>
  <c r="CU33" i="1" s="1"/>
  <c r="T33" i="1" s="1"/>
  <c r="AH33" i="1"/>
  <c r="CV33" i="1" s="1"/>
  <c r="U33" i="1" s="1"/>
  <c r="AI33" i="1"/>
  <c r="AJ33" i="1"/>
  <c r="CX33" i="1" s="1"/>
  <c r="W33" i="1" s="1"/>
  <c r="CQ33" i="1"/>
  <c r="P33" i="1" s="1"/>
  <c r="CS33" i="1"/>
  <c r="CW33" i="1"/>
  <c r="V33" i="1" s="1"/>
  <c r="FR33" i="1"/>
  <c r="GL33" i="1"/>
  <c r="GN33" i="1"/>
  <c r="GO33" i="1"/>
  <c r="GV33" i="1"/>
  <c r="HC33" i="1" s="1"/>
  <c r="GX33" i="1" s="1"/>
  <c r="C34" i="1"/>
  <c r="D34" i="1"/>
  <c r="P34" i="1"/>
  <c r="AC34" i="1"/>
  <c r="AD34" i="1"/>
  <c r="AE34" i="1"/>
  <c r="AF34" i="1"/>
  <c r="AG34" i="1"/>
  <c r="AH34" i="1"/>
  <c r="CV34" i="1" s="1"/>
  <c r="U34" i="1" s="1"/>
  <c r="AI34" i="1"/>
  <c r="CW34" i="1" s="1"/>
  <c r="V34" i="1" s="1"/>
  <c r="AJ34" i="1"/>
  <c r="CX34" i="1" s="1"/>
  <c r="W34" i="1" s="1"/>
  <c r="CQ34" i="1"/>
  <c r="CR34" i="1"/>
  <c r="Q34" i="1" s="1"/>
  <c r="CS34" i="1"/>
  <c r="CU34" i="1"/>
  <c r="T34" i="1" s="1"/>
  <c r="FR34" i="1"/>
  <c r="GL34" i="1"/>
  <c r="GN34" i="1"/>
  <c r="GO34" i="1"/>
  <c r="GV34" i="1"/>
  <c r="HC34" i="1" s="1"/>
  <c r="GX34" i="1"/>
  <c r="C35" i="1"/>
  <c r="D35" i="1"/>
  <c r="AC35" i="1"/>
  <c r="AB35" i="1" s="1"/>
  <c r="AD35" i="1"/>
  <c r="AE35" i="1"/>
  <c r="AF35" i="1"/>
  <c r="AG35" i="1"/>
  <c r="CU35" i="1" s="1"/>
  <c r="T35" i="1" s="1"/>
  <c r="AH35" i="1"/>
  <c r="CV35" i="1" s="1"/>
  <c r="U35" i="1" s="1"/>
  <c r="AI35" i="1"/>
  <c r="AJ35" i="1"/>
  <c r="CX35" i="1" s="1"/>
  <c r="W35" i="1" s="1"/>
  <c r="CQ35" i="1"/>
  <c r="P35" i="1" s="1"/>
  <c r="CR35" i="1"/>
  <c r="Q35" i="1" s="1"/>
  <c r="CS35" i="1"/>
  <c r="CW35" i="1"/>
  <c r="V35" i="1" s="1"/>
  <c r="FR35" i="1"/>
  <c r="GL35" i="1"/>
  <c r="GN35" i="1"/>
  <c r="GO35" i="1"/>
  <c r="GV35" i="1"/>
  <c r="HC35" i="1" s="1"/>
  <c r="GX35" i="1" s="1"/>
  <c r="C36" i="1"/>
  <c r="D36" i="1"/>
  <c r="AC36" i="1"/>
  <c r="AE36" i="1"/>
  <c r="AF36" i="1"/>
  <c r="AG36" i="1"/>
  <c r="CU36" i="1" s="1"/>
  <c r="T36" i="1" s="1"/>
  <c r="AH36" i="1"/>
  <c r="CV36" i="1" s="1"/>
  <c r="U36" i="1" s="1"/>
  <c r="AI36" i="1"/>
  <c r="CW36" i="1" s="1"/>
  <c r="V36" i="1" s="1"/>
  <c r="AJ36" i="1"/>
  <c r="CR36" i="1"/>
  <c r="Q36" i="1" s="1"/>
  <c r="CT36" i="1"/>
  <c r="S36" i="1" s="1"/>
  <c r="CX36" i="1"/>
  <c r="W36" i="1" s="1"/>
  <c r="FR36" i="1"/>
  <c r="GL36" i="1"/>
  <c r="GN36" i="1"/>
  <c r="GO36" i="1"/>
  <c r="GV36" i="1"/>
  <c r="HC36" i="1"/>
  <c r="GX36" i="1" s="1"/>
  <c r="C37" i="1"/>
  <c r="D37" i="1"/>
  <c r="W37" i="1"/>
  <c r="AC37" i="1"/>
  <c r="AE37" i="1"/>
  <c r="AF37" i="1"/>
  <c r="AG37" i="1"/>
  <c r="CU37" i="1" s="1"/>
  <c r="T37" i="1" s="1"/>
  <c r="AH37" i="1"/>
  <c r="AI37" i="1"/>
  <c r="AJ37" i="1"/>
  <c r="CX37" i="1" s="1"/>
  <c r="CQ37" i="1"/>
  <c r="P37" i="1" s="1"/>
  <c r="CS37" i="1"/>
  <c r="CV37" i="1"/>
  <c r="U37" i="1" s="1"/>
  <c r="CW37" i="1"/>
  <c r="V37" i="1" s="1"/>
  <c r="FR37" i="1"/>
  <c r="GL37" i="1"/>
  <c r="GN37" i="1"/>
  <c r="GO37" i="1"/>
  <c r="GV37" i="1"/>
  <c r="HC37" i="1"/>
  <c r="GX37" i="1" s="1"/>
  <c r="U38" i="1"/>
  <c r="AC38" i="1"/>
  <c r="AE38" i="1"/>
  <c r="AF38" i="1"/>
  <c r="AG38" i="1"/>
  <c r="CU38" i="1" s="1"/>
  <c r="T38" i="1" s="1"/>
  <c r="AH38" i="1"/>
  <c r="CV38" i="1" s="1"/>
  <c r="AI38" i="1"/>
  <c r="AJ38" i="1"/>
  <c r="CQ38" i="1"/>
  <c r="P38" i="1" s="1"/>
  <c r="CR38" i="1"/>
  <c r="Q38" i="1" s="1"/>
  <c r="CW38" i="1"/>
  <c r="V38" i="1" s="1"/>
  <c r="CX38" i="1"/>
  <c r="W38" i="1" s="1"/>
  <c r="FR38" i="1"/>
  <c r="GL38" i="1"/>
  <c r="GO38" i="1"/>
  <c r="GP38" i="1"/>
  <c r="GV38" i="1"/>
  <c r="HC38" i="1"/>
  <c r="GX38" i="1" s="1"/>
  <c r="C39" i="1"/>
  <c r="D39" i="1"/>
  <c r="AC39" i="1"/>
  <c r="AD39" i="1"/>
  <c r="AE39" i="1"/>
  <c r="AF39" i="1"/>
  <c r="AG39" i="1"/>
  <c r="AH39" i="1"/>
  <c r="CV39" i="1" s="1"/>
  <c r="AI39" i="1"/>
  <c r="AJ39" i="1"/>
  <c r="CX39" i="1" s="1"/>
  <c r="CQ39" i="1"/>
  <c r="CR39" i="1"/>
  <c r="CS39" i="1"/>
  <c r="CT39" i="1"/>
  <c r="CU39" i="1"/>
  <c r="CW39" i="1"/>
  <c r="FR39" i="1"/>
  <c r="GL39" i="1"/>
  <c r="GN39" i="1"/>
  <c r="GO39" i="1"/>
  <c r="GV39" i="1"/>
  <c r="HC39" i="1"/>
  <c r="AC40" i="1"/>
  <c r="AE40" i="1"/>
  <c r="AF40" i="1"/>
  <c r="AG40" i="1"/>
  <c r="CU40" i="1" s="1"/>
  <c r="AH40" i="1"/>
  <c r="CV40" i="1" s="1"/>
  <c r="AI40" i="1"/>
  <c r="CW40" i="1" s="1"/>
  <c r="AJ40" i="1"/>
  <c r="CX40" i="1" s="1"/>
  <c r="FR40" i="1"/>
  <c r="GL40" i="1"/>
  <c r="GN40" i="1"/>
  <c r="GO40" i="1"/>
  <c r="GV40" i="1"/>
  <c r="HC40" i="1" s="1"/>
  <c r="AC41" i="1"/>
  <c r="AE41" i="1"/>
  <c r="AF41" i="1"/>
  <c r="AG41" i="1"/>
  <c r="CU41" i="1" s="1"/>
  <c r="AH41" i="1"/>
  <c r="CV41" i="1" s="1"/>
  <c r="AI41" i="1"/>
  <c r="CW41" i="1" s="1"/>
  <c r="AJ41" i="1"/>
  <c r="CX41" i="1" s="1"/>
  <c r="CQ41" i="1"/>
  <c r="CS41" i="1"/>
  <c r="FR41" i="1"/>
  <c r="GL41" i="1"/>
  <c r="GN41" i="1"/>
  <c r="GO41" i="1"/>
  <c r="GV41" i="1"/>
  <c r="HC41" i="1"/>
  <c r="C42" i="1"/>
  <c r="D42" i="1"/>
  <c r="AC42" i="1"/>
  <c r="AE42" i="1"/>
  <c r="AF42" i="1"/>
  <c r="AG42" i="1"/>
  <c r="AH42" i="1"/>
  <c r="CV42" i="1" s="1"/>
  <c r="U42" i="1" s="1"/>
  <c r="AI42" i="1"/>
  <c r="CW42" i="1" s="1"/>
  <c r="V42" i="1" s="1"/>
  <c r="AJ42" i="1"/>
  <c r="CX42" i="1" s="1"/>
  <c r="CT42" i="1"/>
  <c r="S42" i="1" s="1"/>
  <c r="CU42" i="1"/>
  <c r="FR42" i="1"/>
  <c r="GL42" i="1"/>
  <c r="GN42" i="1"/>
  <c r="GO42" i="1"/>
  <c r="GV42" i="1"/>
  <c r="HC42" i="1" s="1"/>
  <c r="I43" i="1"/>
  <c r="AC43" i="1"/>
  <c r="AD43" i="1"/>
  <c r="AE43" i="1"/>
  <c r="AF43" i="1"/>
  <c r="AG43" i="1"/>
  <c r="CU43" i="1" s="1"/>
  <c r="T43" i="1" s="1"/>
  <c r="AH43" i="1"/>
  <c r="CV43" i="1" s="1"/>
  <c r="AI43" i="1"/>
  <c r="AJ43" i="1"/>
  <c r="CX43" i="1" s="1"/>
  <c r="CQ43" i="1"/>
  <c r="CR43" i="1"/>
  <c r="CS43" i="1"/>
  <c r="CT43" i="1"/>
  <c r="CW43" i="1"/>
  <c r="FR43" i="1"/>
  <c r="GL43" i="1"/>
  <c r="GN43" i="1"/>
  <c r="GO43" i="1"/>
  <c r="GV43" i="1"/>
  <c r="HC43" i="1" s="1"/>
  <c r="I44" i="1"/>
  <c r="AC44" i="1"/>
  <c r="AE44" i="1"/>
  <c r="AF44" i="1"/>
  <c r="AG44" i="1"/>
  <c r="CU44" i="1" s="1"/>
  <c r="AH44" i="1"/>
  <c r="AI44" i="1"/>
  <c r="CW44" i="1" s="1"/>
  <c r="V44" i="1" s="1"/>
  <c r="AJ44" i="1"/>
  <c r="CX44" i="1" s="1"/>
  <c r="CQ44" i="1"/>
  <c r="CV44" i="1"/>
  <c r="FR44" i="1"/>
  <c r="GL44" i="1"/>
  <c r="GN44" i="1"/>
  <c r="GO44" i="1"/>
  <c r="GV44" i="1"/>
  <c r="HC44" i="1" s="1"/>
  <c r="B46" i="1"/>
  <c r="B30" i="1" s="1"/>
  <c r="C46" i="1"/>
  <c r="C30" i="1" s="1"/>
  <c r="D46" i="1"/>
  <c r="D30" i="1" s="1"/>
  <c r="F46" i="1"/>
  <c r="F30" i="1" s="1"/>
  <c r="G46" i="1"/>
  <c r="BX46" i="1"/>
  <c r="BX30" i="1" s="1"/>
  <c r="CK46" i="1"/>
  <c r="CK30" i="1" s="1"/>
  <c r="CL46" i="1"/>
  <c r="CL30" i="1" s="1"/>
  <c r="CM46" i="1"/>
  <c r="CM30" i="1" s="1"/>
  <c r="D76" i="1"/>
  <c r="E78" i="1"/>
  <c r="G78" i="1"/>
  <c r="Z78" i="1"/>
  <c r="AA78" i="1"/>
  <c r="AM78" i="1"/>
  <c r="AN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FC78" i="1"/>
  <c r="FD78" i="1"/>
  <c r="FE78" i="1"/>
  <c r="FF78" i="1"/>
  <c r="FG78" i="1"/>
  <c r="FH78" i="1"/>
  <c r="FI78" i="1"/>
  <c r="FJ78" i="1"/>
  <c r="FK78" i="1"/>
  <c r="FL78" i="1"/>
  <c r="FM78" i="1"/>
  <c r="FN78" i="1"/>
  <c r="FO78" i="1"/>
  <c r="FP78" i="1"/>
  <c r="FQ78" i="1"/>
  <c r="FR78" i="1"/>
  <c r="FS78" i="1"/>
  <c r="FT78" i="1"/>
  <c r="FU78" i="1"/>
  <c r="FV78" i="1"/>
  <c r="FW78" i="1"/>
  <c r="FX78" i="1"/>
  <c r="FY78" i="1"/>
  <c r="FZ78" i="1"/>
  <c r="GA78" i="1"/>
  <c r="GB78" i="1"/>
  <c r="GC78" i="1"/>
  <c r="GD78" i="1"/>
  <c r="GE78" i="1"/>
  <c r="GF78" i="1"/>
  <c r="GG78" i="1"/>
  <c r="GH78" i="1"/>
  <c r="GI78" i="1"/>
  <c r="GJ78" i="1"/>
  <c r="GK78" i="1"/>
  <c r="GL78" i="1"/>
  <c r="GM78" i="1"/>
  <c r="GN78" i="1"/>
  <c r="GO78" i="1"/>
  <c r="GP78" i="1"/>
  <c r="GQ78" i="1"/>
  <c r="GR78" i="1"/>
  <c r="GS78" i="1"/>
  <c r="GT78" i="1"/>
  <c r="GU78" i="1"/>
  <c r="GV78" i="1"/>
  <c r="GW78" i="1"/>
  <c r="GX78" i="1"/>
  <c r="C80" i="1"/>
  <c r="D80" i="1"/>
  <c r="AC80" i="1"/>
  <c r="CQ80" i="1" s="1"/>
  <c r="AE80" i="1"/>
  <c r="AF80" i="1"/>
  <c r="AG80" i="1"/>
  <c r="CU80" i="1" s="1"/>
  <c r="AH80" i="1"/>
  <c r="CV80" i="1" s="1"/>
  <c r="AI80" i="1"/>
  <c r="CW80" i="1" s="1"/>
  <c r="AJ80" i="1"/>
  <c r="CX80" i="1" s="1"/>
  <c r="CT80" i="1"/>
  <c r="FR80" i="1"/>
  <c r="GL80" i="1"/>
  <c r="GN80" i="1"/>
  <c r="GO80" i="1"/>
  <c r="GV80" i="1"/>
  <c r="HC80" i="1" s="1"/>
  <c r="C81" i="1"/>
  <c r="D81" i="1"/>
  <c r="AC81" i="1"/>
  <c r="AE81" i="1"/>
  <c r="CS81" i="1" s="1"/>
  <c r="AF81" i="1"/>
  <c r="AG81" i="1"/>
  <c r="CU81" i="1" s="1"/>
  <c r="AH81" i="1"/>
  <c r="AI81" i="1"/>
  <c r="CW81" i="1" s="1"/>
  <c r="AJ81" i="1"/>
  <c r="CQ81" i="1"/>
  <c r="CV81" i="1"/>
  <c r="CX81" i="1"/>
  <c r="FR81" i="1"/>
  <c r="GL81" i="1"/>
  <c r="GN81" i="1"/>
  <c r="GO81" i="1"/>
  <c r="GV81" i="1"/>
  <c r="HC81" i="1" s="1"/>
  <c r="C82" i="1"/>
  <c r="D82" i="1"/>
  <c r="AC82" i="1"/>
  <c r="CQ82" i="1" s="1"/>
  <c r="AE82" i="1"/>
  <c r="AF82" i="1"/>
  <c r="CT82" i="1" s="1"/>
  <c r="AG82" i="1"/>
  <c r="AH82" i="1"/>
  <c r="CV82" i="1" s="1"/>
  <c r="AI82" i="1"/>
  <c r="CW82" i="1" s="1"/>
  <c r="AJ82" i="1"/>
  <c r="CX82" i="1" s="1"/>
  <c r="CU82" i="1"/>
  <c r="FR82" i="1"/>
  <c r="GL82" i="1"/>
  <c r="GN82" i="1"/>
  <c r="GO82" i="1"/>
  <c r="GV82" i="1"/>
  <c r="HC82" i="1" s="1"/>
  <c r="C83" i="1"/>
  <c r="D83" i="1"/>
  <c r="AC83" i="1"/>
  <c r="AE83" i="1"/>
  <c r="AF83" i="1"/>
  <c r="CT83" i="1" s="1"/>
  <c r="AG83" i="1"/>
  <c r="CU83" i="1" s="1"/>
  <c r="AH83" i="1"/>
  <c r="AI83" i="1"/>
  <c r="CW83" i="1" s="1"/>
  <c r="AJ83" i="1"/>
  <c r="CQ83" i="1"/>
  <c r="CV83" i="1"/>
  <c r="CX83" i="1"/>
  <c r="FR83" i="1"/>
  <c r="GL83" i="1"/>
  <c r="GN83" i="1"/>
  <c r="GO83" i="1"/>
  <c r="GV83" i="1"/>
  <c r="HC83" i="1"/>
  <c r="C84" i="1"/>
  <c r="D84" i="1"/>
  <c r="AC84" i="1"/>
  <c r="AD84" i="1"/>
  <c r="AE84" i="1"/>
  <c r="AF84" i="1"/>
  <c r="AG84" i="1"/>
  <c r="CU84" i="1" s="1"/>
  <c r="AH84" i="1"/>
  <c r="CV84" i="1" s="1"/>
  <c r="AI84" i="1"/>
  <c r="CW84" i="1" s="1"/>
  <c r="AJ84" i="1"/>
  <c r="CQ84" i="1"/>
  <c r="CR84" i="1"/>
  <c r="CX84" i="1"/>
  <c r="FR84" i="1"/>
  <c r="GL84" i="1"/>
  <c r="GN84" i="1"/>
  <c r="GO84" i="1"/>
  <c r="GV84" i="1"/>
  <c r="HC84" i="1"/>
  <c r="C85" i="1"/>
  <c r="D85" i="1"/>
  <c r="AC85" i="1"/>
  <c r="AE85" i="1"/>
  <c r="CR85" i="1" s="1"/>
  <c r="AF85" i="1"/>
  <c r="CT85" i="1" s="1"/>
  <c r="AG85" i="1"/>
  <c r="AH85" i="1"/>
  <c r="CV85" i="1" s="1"/>
  <c r="AI85" i="1"/>
  <c r="CW85" i="1" s="1"/>
  <c r="AJ85" i="1"/>
  <c r="CU85" i="1"/>
  <c r="CX85" i="1"/>
  <c r="FR85" i="1"/>
  <c r="GL85" i="1"/>
  <c r="GN85" i="1"/>
  <c r="GO85" i="1"/>
  <c r="GV85" i="1"/>
  <c r="HC85" i="1" s="1"/>
  <c r="AC86" i="1"/>
  <c r="CQ86" i="1" s="1"/>
  <c r="AE86" i="1"/>
  <c r="CR86" i="1" s="1"/>
  <c r="AF86" i="1"/>
  <c r="AG86" i="1"/>
  <c r="AH86" i="1"/>
  <c r="CV86" i="1" s="1"/>
  <c r="AI86" i="1"/>
  <c r="CW86" i="1" s="1"/>
  <c r="AJ86" i="1"/>
  <c r="CT86" i="1"/>
  <c r="CU86" i="1"/>
  <c r="CX86" i="1"/>
  <c r="FR86" i="1"/>
  <c r="GL86" i="1"/>
  <c r="GO86" i="1"/>
  <c r="GP86" i="1"/>
  <c r="GV86" i="1"/>
  <c r="HC86" i="1" s="1"/>
  <c r="C87" i="1"/>
  <c r="D87" i="1"/>
  <c r="V87" i="1"/>
  <c r="AC87" i="1"/>
  <c r="AD87" i="1"/>
  <c r="AE87" i="1"/>
  <c r="AF87" i="1"/>
  <c r="AG87" i="1"/>
  <c r="CU87" i="1" s="1"/>
  <c r="AH87" i="1"/>
  <c r="AI87" i="1"/>
  <c r="AJ87" i="1"/>
  <c r="CX87" i="1" s="1"/>
  <c r="W87" i="1" s="1"/>
  <c r="CQ87" i="1"/>
  <c r="P87" i="1" s="1"/>
  <c r="CV87" i="1"/>
  <c r="U87" i="1" s="1"/>
  <c r="CW87" i="1"/>
  <c r="FR87" i="1"/>
  <c r="GL87" i="1"/>
  <c r="GN87" i="1"/>
  <c r="GO87" i="1"/>
  <c r="GV87" i="1"/>
  <c r="HC87" i="1" s="1"/>
  <c r="GX87" i="1" s="1"/>
  <c r="AC88" i="1"/>
  <c r="AD88" i="1"/>
  <c r="AE88" i="1"/>
  <c r="AF88" i="1"/>
  <c r="CT88" i="1" s="1"/>
  <c r="AG88" i="1"/>
  <c r="AH88" i="1"/>
  <c r="CV88" i="1" s="1"/>
  <c r="AI88" i="1"/>
  <c r="CW88" i="1" s="1"/>
  <c r="AJ88" i="1"/>
  <c r="CU88" i="1"/>
  <c r="CX88" i="1"/>
  <c r="FR88" i="1"/>
  <c r="GL88" i="1"/>
  <c r="GN88" i="1"/>
  <c r="GO88" i="1"/>
  <c r="GV88" i="1"/>
  <c r="HC88" i="1" s="1"/>
  <c r="AC89" i="1"/>
  <c r="AE89" i="1"/>
  <c r="AF89" i="1"/>
  <c r="AG89" i="1"/>
  <c r="CU89" i="1" s="1"/>
  <c r="AH89" i="1"/>
  <c r="AI89" i="1"/>
  <c r="CW89" i="1" s="1"/>
  <c r="AJ89" i="1"/>
  <c r="CX89" i="1" s="1"/>
  <c r="CQ89" i="1"/>
  <c r="CV89" i="1"/>
  <c r="FR89" i="1"/>
  <c r="GL89" i="1"/>
  <c r="GN89" i="1"/>
  <c r="GO89" i="1"/>
  <c r="GV89" i="1"/>
  <c r="HC89" i="1" s="1"/>
  <c r="B91" i="1"/>
  <c r="B78" i="1" s="1"/>
  <c r="C91" i="1"/>
  <c r="C78" i="1" s="1"/>
  <c r="D91" i="1"/>
  <c r="D78" i="1" s="1"/>
  <c r="F91" i="1"/>
  <c r="F78" i="1" s="1"/>
  <c r="G91" i="1"/>
  <c r="BX91" i="1"/>
  <c r="CK91" i="1"/>
  <c r="BB91" i="1" s="1"/>
  <c r="CL91" i="1"/>
  <c r="CM91" i="1"/>
  <c r="BD91" i="1" s="1"/>
  <c r="F116" i="1" s="1"/>
  <c r="D121" i="1"/>
  <c r="E123" i="1"/>
  <c r="Z123" i="1"/>
  <c r="AA123" i="1"/>
  <c r="AM123" i="1"/>
  <c r="AN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DH123" i="1"/>
  <c r="DI123" i="1"/>
  <c r="DJ123" i="1"/>
  <c r="DK123" i="1"/>
  <c r="DL123" i="1"/>
  <c r="DM123" i="1"/>
  <c r="DN123" i="1"/>
  <c r="DO123" i="1"/>
  <c r="DP123" i="1"/>
  <c r="DQ123" i="1"/>
  <c r="DR123" i="1"/>
  <c r="DS123" i="1"/>
  <c r="DT123" i="1"/>
  <c r="DU123" i="1"/>
  <c r="DV123" i="1"/>
  <c r="DW123" i="1"/>
  <c r="DX123" i="1"/>
  <c r="DY123" i="1"/>
  <c r="DZ123" i="1"/>
  <c r="EA123" i="1"/>
  <c r="EB123" i="1"/>
  <c r="EC123" i="1"/>
  <c r="ED123" i="1"/>
  <c r="EE123" i="1"/>
  <c r="EF123" i="1"/>
  <c r="EG123" i="1"/>
  <c r="EH123" i="1"/>
  <c r="EI123" i="1"/>
  <c r="EJ123" i="1"/>
  <c r="EK123" i="1"/>
  <c r="EL123" i="1"/>
  <c r="EM123" i="1"/>
  <c r="EN123" i="1"/>
  <c r="EO123" i="1"/>
  <c r="EP123" i="1"/>
  <c r="EQ123" i="1"/>
  <c r="ER123" i="1"/>
  <c r="ES123" i="1"/>
  <c r="ET123" i="1"/>
  <c r="EU123" i="1"/>
  <c r="EV123" i="1"/>
  <c r="EW123" i="1"/>
  <c r="EX123" i="1"/>
  <c r="EY123" i="1"/>
  <c r="EZ123" i="1"/>
  <c r="FA123" i="1"/>
  <c r="FB123" i="1"/>
  <c r="FC123" i="1"/>
  <c r="FD123" i="1"/>
  <c r="FE123" i="1"/>
  <c r="FF123" i="1"/>
  <c r="FG123" i="1"/>
  <c r="FH123" i="1"/>
  <c r="FI123" i="1"/>
  <c r="FJ123" i="1"/>
  <c r="FK123" i="1"/>
  <c r="FL123" i="1"/>
  <c r="FM123" i="1"/>
  <c r="FN123" i="1"/>
  <c r="FO123" i="1"/>
  <c r="FP123" i="1"/>
  <c r="FQ123" i="1"/>
  <c r="FR123" i="1"/>
  <c r="FS123" i="1"/>
  <c r="FT123" i="1"/>
  <c r="FU123" i="1"/>
  <c r="FV123" i="1"/>
  <c r="FW123" i="1"/>
  <c r="FX123" i="1"/>
  <c r="FY123" i="1"/>
  <c r="FZ123" i="1"/>
  <c r="GA123" i="1"/>
  <c r="GB123" i="1"/>
  <c r="GC123" i="1"/>
  <c r="GD123" i="1"/>
  <c r="GE123" i="1"/>
  <c r="GF123" i="1"/>
  <c r="GG123" i="1"/>
  <c r="GH123" i="1"/>
  <c r="GI123" i="1"/>
  <c r="GJ123" i="1"/>
  <c r="GK123" i="1"/>
  <c r="GL123" i="1"/>
  <c r="GM123" i="1"/>
  <c r="GN123" i="1"/>
  <c r="GO123" i="1"/>
  <c r="GP123" i="1"/>
  <c r="GQ123" i="1"/>
  <c r="GR123" i="1"/>
  <c r="GS123" i="1"/>
  <c r="GT123" i="1"/>
  <c r="GU123" i="1"/>
  <c r="GV123" i="1"/>
  <c r="GW123" i="1"/>
  <c r="GX123" i="1"/>
  <c r="C125" i="1"/>
  <c r="D125" i="1"/>
  <c r="AC125" i="1"/>
  <c r="AE125" i="1"/>
  <c r="AF125" i="1"/>
  <c r="AG125" i="1"/>
  <c r="CU125" i="1" s="1"/>
  <c r="AH125" i="1"/>
  <c r="AI125" i="1"/>
  <c r="AJ125" i="1"/>
  <c r="CX125" i="1" s="1"/>
  <c r="CQ125" i="1"/>
  <c r="CT125" i="1"/>
  <c r="CV125" i="1"/>
  <c r="CW125" i="1"/>
  <c r="FR125" i="1"/>
  <c r="GL125" i="1"/>
  <c r="GN125" i="1"/>
  <c r="GO125" i="1"/>
  <c r="GV125" i="1"/>
  <c r="HC125" i="1" s="1"/>
  <c r="C126" i="1"/>
  <c r="D126" i="1"/>
  <c r="AC126" i="1"/>
  <c r="AE126" i="1"/>
  <c r="AF126" i="1"/>
  <c r="AG126" i="1"/>
  <c r="CU126" i="1" s="1"/>
  <c r="AH126" i="1"/>
  <c r="CV126" i="1" s="1"/>
  <c r="AI126" i="1"/>
  <c r="CW126" i="1" s="1"/>
  <c r="AJ126" i="1"/>
  <c r="CQ126" i="1"/>
  <c r="CT126" i="1"/>
  <c r="CX126" i="1"/>
  <c r="FR126" i="1"/>
  <c r="GL126" i="1"/>
  <c r="GN126" i="1"/>
  <c r="GO126" i="1"/>
  <c r="GV126" i="1"/>
  <c r="HC126" i="1" s="1"/>
  <c r="C127" i="1"/>
  <c r="D127" i="1"/>
  <c r="AC127" i="1"/>
  <c r="AD127" i="1"/>
  <c r="AE127" i="1"/>
  <c r="CS127" i="1" s="1"/>
  <c r="AF127" i="1"/>
  <c r="AG127" i="1"/>
  <c r="AH127" i="1"/>
  <c r="CV127" i="1" s="1"/>
  <c r="AI127" i="1"/>
  <c r="CW127" i="1" s="1"/>
  <c r="AJ127" i="1"/>
  <c r="CX127" i="1" s="1"/>
  <c r="CU127" i="1"/>
  <c r="FR127" i="1"/>
  <c r="GL127" i="1"/>
  <c r="GN127" i="1"/>
  <c r="GO127" i="1"/>
  <c r="GV127" i="1"/>
  <c r="HC127" i="1" s="1"/>
  <c r="C128" i="1"/>
  <c r="D128" i="1"/>
  <c r="AC128" i="1"/>
  <c r="CQ128" i="1" s="1"/>
  <c r="AE128" i="1"/>
  <c r="AF128" i="1"/>
  <c r="AG128" i="1"/>
  <c r="CU128" i="1" s="1"/>
  <c r="AH128" i="1"/>
  <c r="CV128" i="1" s="1"/>
  <c r="AI128" i="1"/>
  <c r="CW128" i="1" s="1"/>
  <c r="AJ128" i="1"/>
  <c r="CT128" i="1"/>
  <c r="CX128" i="1"/>
  <c r="FR128" i="1"/>
  <c r="GL128" i="1"/>
  <c r="GN128" i="1"/>
  <c r="GO128" i="1"/>
  <c r="GV128" i="1"/>
  <c r="HC128" i="1"/>
  <c r="C129" i="1"/>
  <c r="D129" i="1"/>
  <c r="AC129" i="1"/>
  <c r="AD129" i="1"/>
  <c r="AE129" i="1"/>
  <c r="AF129" i="1"/>
  <c r="AG129" i="1"/>
  <c r="AH129" i="1"/>
  <c r="CV129" i="1" s="1"/>
  <c r="AI129" i="1"/>
  <c r="CW129" i="1" s="1"/>
  <c r="AJ129" i="1"/>
  <c r="CX129" i="1" s="1"/>
  <c r="CR129" i="1"/>
  <c r="CU129" i="1"/>
  <c r="FR129" i="1"/>
  <c r="GL129" i="1"/>
  <c r="GN129" i="1"/>
  <c r="GO129" i="1"/>
  <c r="GV129" i="1"/>
  <c r="HC129" i="1" s="1"/>
  <c r="C130" i="1"/>
  <c r="D130" i="1"/>
  <c r="AC130" i="1"/>
  <c r="AE130" i="1"/>
  <c r="AF130" i="1"/>
  <c r="CT130" i="1" s="1"/>
  <c r="AG130" i="1"/>
  <c r="AH130" i="1"/>
  <c r="CV130" i="1" s="1"/>
  <c r="AI130" i="1"/>
  <c r="CW130" i="1" s="1"/>
  <c r="AJ130" i="1"/>
  <c r="CX130" i="1" s="1"/>
  <c r="CU130" i="1"/>
  <c r="FR130" i="1"/>
  <c r="GL130" i="1"/>
  <c r="GN130" i="1"/>
  <c r="GO130" i="1"/>
  <c r="GV130" i="1"/>
  <c r="HC130" i="1" s="1"/>
  <c r="AC131" i="1"/>
  <c r="CQ131" i="1" s="1"/>
  <c r="AE131" i="1"/>
  <c r="AF131" i="1"/>
  <c r="CT131" i="1" s="1"/>
  <c r="AG131" i="1"/>
  <c r="CU131" i="1" s="1"/>
  <c r="AH131" i="1"/>
  <c r="CV131" i="1" s="1"/>
  <c r="AI131" i="1"/>
  <c r="CW131" i="1" s="1"/>
  <c r="AJ131" i="1"/>
  <c r="CX131" i="1" s="1"/>
  <c r="FR131" i="1"/>
  <c r="GL131" i="1"/>
  <c r="GO131" i="1"/>
  <c r="GP131" i="1"/>
  <c r="GV131" i="1"/>
  <c r="HC131" i="1"/>
  <c r="C132" i="1"/>
  <c r="D132" i="1"/>
  <c r="T132" i="1"/>
  <c r="AC132" i="1"/>
  <c r="CQ132" i="1" s="1"/>
  <c r="AE132" i="1"/>
  <c r="AF132" i="1"/>
  <c r="AG132" i="1"/>
  <c r="AH132" i="1"/>
  <c r="CV132" i="1" s="1"/>
  <c r="U132" i="1" s="1"/>
  <c r="AI132" i="1"/>
  <c r="AJ132" i="1"/>
  <c r="CX132" i="1" s="1"/>
  <c r="W132" i="1" s="1"/>
  <c r="CU132" i="1"/>
  <c r="CW132" i="1"/>
  <c r="V132" i="1" s="1"/>
  <c r="FR132" i="1"/>
  <c r="GL132" i="1"/>
  <c r="GN132" i="1"/>
  <c r="GO132" i="1"/>
  <c r="GV132" i="1"/>
  <c r="HC132" i="1" s="1"/>
  <c r="GX132" i="1" s="1"/>
  <c r="C133" i="1"/>
  <c r="D133" i="1"/>
  <c r="AC133" i="1"/>
  <c r="CQ133" i="1" s="1"/>
  <c r="AE133" i="1"/>
  <c r="AF133" i="1"/>
  <c r="CT133" i="1" s="1"/>
  <c r="AG133" i="1"/>
  <c r="CU133" i="1" s="1"/>
  <c r="AH133" i="1"/>
  <c r="AI133" i="1"/>
  <c r="CW133" i="1" s="1"/>
  <c r="AJ133" i="1"/>
  <c r="CX133" i="1" s="1"/>
  <c r="W133" i="1" s="1"/>
  <c r="CV133" i="1"/>
  <c r="FR133" i="1"/>
  <c r="GL133" i="1"/>
  <c r="GN133" i="1"/>
  <c r="GO133" i="1"/>
  <c r="GV133" i="1"/>
  <c r="HC133" i="1" s="1"/>
  <c r="GX133" i="1" s="1"/>
  <c r="C134" i="1"/>
  <c r="D134" i="1"/>
  <c r="V134" i="1"/>
  <c r="AC134" i="1"/>
  <c r="AD134" i="1"/>
  <c r="AB134" i="1" s="1"/>
  <c r="AE134" i="1"/>
  <c r="AF134" i="1"/>
  <c r="AG134" i="1"/>
  <c r="CU134" i="1" s="1"/>
  <c r="T134" i="1" s="1"/>
  <c r="AH134" i="1"/>
  <c r="CV134" i="1" s="1"/>
  <c r="U134" i="1" s="1"/>
  <c r="AI134" i="1"/>
  <c r="AJ134" i="1"/>
  <c r="CX134" i="1" s="1"/>
  <c r="W134" i="1" s="1"/>
  <c r="CQ134" i="1"/>
  <c r="CS134" i="1"/>
  <c r="CW134" i="1"/>
  <c r="FR134" i="1"/>
  <c r="GL134" i="1"/>
  <c r="GN134" i="1"/>
  <c r="GO134" i="1"/>
  <c r="GV134" i="1"/>
  <c r="HC134" i="1" s="1"/>
  <c r="GX134" i="1" s="1"/>
  <c r="C135" i="1"/>
  <c r="D135" i="1"/>
  <c r="U135" i="1"/>
  <c r="AC135" i="1"/>
  <c r="AE135" i="1"/>
  <c r="AF135" i="1"/>
  <c r="AG135" i="1"/>
  <c r="CU135" i="1" s="1"/>
  <c r="AH135" i="1"/>
  <c r="CV135" i="1" s="1"/>
  <c r="AI135" i="1"/>
  <c r="AJ135" i="1"/>
  <c r="CX135" i="1" s="1"/>
  <c r="CQ135" i="1"/>
  <c r="CT135" i="1"/>
  <c r="S135" i="1" s="1"/>
  <c r="CW135" i="1"/>
  <c r="V135" i="1" s="1"/>
  <c r="FR135" i="1"/>
  <c r="GL135" i="1"/>
  <c r="GN135" i="1"/>
  <c r="GO135" i="1"/>
  <c r="GV135" i="1"/>
  <c r="HC135" i="1"/>
  <c r="GX135" i="1" s="1"/>
  <c r="AC136" i="1"/>
  <c r="CQ136" i="1" s="1"/>
  <c r="AE136" i="1"/>
  <c r="AF136" i="1"/>
  <c r="AG136" i="1"/>
  <c r="CU136" i="1" s="1"/>
  <c r="AH136" i="1"/>
  <c r="CV136" i="1" s="1"/>
  <c r="AI136" i="1"/>
  <c r="CW136" i="1" s="1"/>
  <c r="V136" i="1" s="1"/>
  <c r="AJ136" i="1"/>
  <c r="CX136" i="1" s="1"/>
  <c r="CS136" i="1"/>
  <c r="FR136" i="1"/>
  <c r="GL136" i="1"/>
  <c r="GO136" i="1"/>
  <c r="GP136" i="1"/>
  <c r="GV136" i="1"/>
  <c r="HC136" i="1" s="1"/>
  <c r="C137" i="1"/>
  <c r="D137" i="1"/>
  <c r="W137" i="1"/>
  <c r="AC137" i="1"/>
  <c r="CQ137" i="1" s="1"/>
  <c r="P137" i="1" s="1"/>
  <c r="AE137" i="1"/>
  <c r="AF137" i="1"/>
  <c r="AG137" i="1"/>
  <c r="CU137" i="1" s="1"/>
  <c r="T137" i="1" s="1"/>
  <c r="AH137" i="1"/>
  <c r="AI137" i="1"/>
  <c r="AJ137" i="1"/>
  <c r="CT137" i="1"/>
  <c r="S137" i="1" s="1"/>
  <c r="CV137" i="1"/>
  <c r="U137" i="1" s="1"/>
  <c r="CW137" i="1"/>
  <c r="V137" i="1" s="1"/>
  <c r="CX137" i="1"/>
  <c r="FR137" i="1"/>
  <c r="GL137" i="1"/>
  <c r="GN137" i="1"/>
  <c r="GO137" i="1"/>
  <c r="GV137" i="1"/>
  <c r="HC137" i="1" s="1"/>
  <c r="GX137" i="1" s="1"/>
  <c r="B139" i="1"/>
  <c r="B123" i="1" s="1"/>
  <c r="C139" i="1"/>
  <c r="C123" i="1" s="1"/>
  <c r="D139" i="1"/>
  <c r="D123" i="1" s="1"/>
  <c r="F139" i="1"/>
  <c r="F123" i="1" s="1"/>
  <c r="G139" i="1"/>
  <c r="AO139" i="1"/>
  <c r="BX139" i="1"/>
  <c r="BX123" i="1" s="1"/>
  <c r="CK139" i="1"/>
  <c r="BB139" i="1" s="1"/>
  <c r="CL139" i="1"/>
  <c r="BC139" i="1" s="1"/>
  <c r="CM139" i="1"/>
  <c r="CM123" i="1" s="1"/>
  <c r="D169" i="1"/>
  <c r="E171" i="1"/>
  <c r="Z171" i="1"/>
  <c r="AA171" i="1"/>
  <c r="AM171" i="1"/>
  <c r="AN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DB171" i="1"/>
  <c r="DC171" i="1"/>
  <c r="DD171" i="1"/>
  <c r="DE171" i="1"/>
  <c r="DF171" i="1"/>
  <c r="DG171" i="1"/>
  <c r="DH171" i="1"/>
  <c r="DI171" i="1"/>
  <c r="DJ171" i="1"/>
  <c r="DK171" i="1"/>
  <c r="DL171" i="1"/>
  <c r="DM171" i="1"/>
  <c r="DN171" i="1"/>
  <c r="DO171" i="1"/>
  <c r="DP171" i="1"/>
  <c r="DQ171" i="1"/>
  <c r="DR171" i="1"/>
  <c r="DS171" i="1"/>
  <c r="DT171" i="1"/>
  <c r="DU171" i="1"/>
  <c r="DV171" i="1"/>
  <c r="DW171" i="1"/>
  <c r="DX171" i="1"/>
  <c r="DY171" i="1"/>
  <c r="DZ171" i="1"/>
  <c r="EA171" i="1"/>
  <c r="EB171" i="1"/>
  <c r="EC171" i="1"/>
  <c r="ED171" i="1"/>
  <c r="EE171" i="1"/>
  <c r="EF171" i="1"/>
  <c r="EG171" i="1"/>
  <c r="EH171" i="1"/>
  <c r="EI171" i="1"/>
  <c r="EJ171" i="1"/>
  <c r="EK171" i="1"/>
  <c r="EL171" i="1"/>
  <c r="EM171" i="1"/>
  <c r="EN171" i="1"/>
  <c r="EO171" i="1"/>
  <c r="EP171" i="1"/>
  <c r="EQ171" i="1"/>
  <c r="ER171" i="1"/>
  <c r="ES171" i="1"/>
  <c r="ET171" i="1"/>
  <c r="EU171" i="1"/>
  <c r="EV171" i="1"/>
  <c r="EW171" i="1"/>
  <c r="EX171" i="1"/>
  <c r="EY171" i="1"/>
  <c r="EZ171" i="1"/>
  <c r="FA171" i="1"/>
  <c r="FB171" i="1"/>
  <c r="FC171" i="1"/>
  <c r="FD171" i="1"/>
  <c r="FE171" i="1"/>
  <c r="FF171" i="1"/>
  <c r="FG171" i="1"/>
  <c r="FH171" i="1"/>
  <c r="FI171" i="1"/>
  <c r="FJ171" i="1"/>
  <c r="FK171" i="1"/>
  <c r="FL171" i="1"/>
  <c r="FM171" i="1"/>
  <c r="FN171" i="1"/>
  <c r="FO171" i="1"/>
  <c r="FP171" i="1"/>
  <c r="FQ171" i="1"/>
  <c r="FR171" i="1"/>
  <c r="FS171" i="1"/>
  <c r="FT171" i="1"/>
  <c r="FU171" i="1"/>
  <c r="FV171" i="1"/>
  <c r="FW171" i="1"/>
  <c r="FX171" i="1"/>
  <c r="FY171" i="1"/>
  <c r="FZ171" i="1"/>
  <c r="GA171" i="1"/>
  <c r="GB171" i="1"/>
  <c r="GC171" i="1"/>
  <c r="GD171" i="1"/>
  <c r="GE171" i="1"/>
  <c r="GF171" i="1"/>
  <c r="GG171" i="1"/>
  <c r="GH171" i="1"/>
  <c r="GI171" i="1"/>
  <c r="GJ171" i="1"/>
  <c r="GK171" i="1"/>
  <c r="GL171" i="1"/>
  <c r="GM171" i="1"/>
  <c r="GN171" i="1"/>
  <c r="GO171" i="1"/>
  <c r="GP171" i="1"/>
  <c r="GQ171" i="1"/>
  <c r="GR171" i="1"/>
  <c r="GS171" i="1"/>
  <c r="GT171" i="1"/>
  <c r="GU171" i="1"/>
  <c r="GV171" i="1"/>
  <c r="GW171" i="1"/>
  <c r="GX171" i="1"/>
  <c r="C173" i="1"/>
  <c r="D173" i="1"/>
  <c r="AC173" i="1"/>
  <c r="AE173" i="1"/>
  <c r="AF173" i="1"/>
  <c r="AG173" i="1"/>
  <c r="CU173" i="1" s="1"/>
  <c r="T173" i="1" s="1"/>
  <c r="AH173" i="1"/>
  <c r="CV173" i="1" s="1"/>
  <c r="U173" i="1" s="1"/>
  <c r="AI173" i="1"/>
  <c r="CW173" i="1" s="1"/>
  <c r="V173" i="1" s="1"/>
  <c r="AJ173" i="1"/>
  <c r="CX173" i="1"/>
  <c r="W173" i="1" s="1"/>
  <c r="FR173" i="1"/>
  <c r="GL173" i="1"/>
  <c r="GN173" i="1"/>
  <c r="GO173" i="1"/>
  <c r="GV173" i="1"/>
  <c r="HC173" i="1" s="1"/>
  <c r="GX173" i="1"/>
  <c r="I174" i="1"/>
  <c r="AC174" i="1"/>
  <c r="AE174" i="1"/>
  <c r="AF174" i="1"/>
  <c r="AG174" i="1"/>
  <c r="CU174" i="1" s="1"/>
  <c r="T174" i="1" s="1"/>
  <c r="AH174" i="1"/>
  <c r="CV174" i="1" s="1"/>
  <c r="U174" i="1" s="1"/>
  <c r="AI174" i="1"/>
  <c r="AJ174" i="1"/>
  <c r="CX174" i="1" s="1"/>
  <c r="CQ174" i="1"/>
  <c r="CW174" i="1"/>
  <c r="V174" i="1" s="1"/>
  <c r="FR174" i="1"/>
  <c r="GL174" i="1"/>
  <c r="GN174" i="1"/>
  <c r="GO174" i="1"/>
  <c r="GV174" i="1"/>
  <c r="HC174" i="1" s="1"/>
  <c r="GX174" i="1" s="1"/>
  <c r="I175" i="1"/>
  <c r="AC175" i="1"/>
  <c r="AD175" i="1"/>
  <c r="AE175" i="1"/>
  <c r="AF175" i="1"/>
  <c r="AG175" i="1"/>
  <c r="CU175" i="1" s="1"/>
  <c r="AH175" i="1"/>
  <c r="CV175" i="1" s="1"/>
  <c r="AI175" i="1"/>
  <c r="CW175" i="1" s="1"/>
  <c r="AJ175" i="1"/>
  <c r="CX175" i="1" s="1"/>
  <c r="CR175" i="1"/>
  <c r="CT175" i="1"/>
  <c r="FR175" i="1"/>
  <c r="GL175" i="1"/>
  <c r="GN175" i="1"/>
  <c r="GO175" i="1"/>
  <c r="GV175" i="1"/>
  <c r="HC175" i="1"/>
  <c r="C176" i="1"/>
  <c r="D176" i="1"/>
  <c r="T176" i="1"/>
  <c r="AC176" i="1"/>
  <c r="CQ176" i="1" s="1"/>
  <c r="P176" i="1" s="1"/>
  <c r="AE176" i="1"/>
  <c r="AF176" i="1"/>
  <c r="CT176" i="1" s="1"/>
  <c r="S176" i="1" s="1"/>
  <c r="AG176" i="1"/>
  <c r="CU176" i="1" s="1"/>
  <c r="AH176" i="1"/>
  <c r="CV176" i="1" s="1"/>
  <c r="U176" i="1" s="1"/>
  <c r="AI176" i="1"/>
  <c r="CW176" i="1" s="1"/>
  <c r="V176" i="1" s="1"/>
  <c r="AJ176" i="1"/>
  <c r="CX176" i="1" s="1"/>
  <c r="W176" i="1" s="1"/>
  <c r="FR176" i="1"/>
  <c r="GL176" i="1"/>
  <c r="GN176" i="1"/>
  <c r="GO176" i="1"/>
  <c r="GV176" i="1"/>
  <c r="HC176" i="1" s="1"/>
  <c r="GX176" i="1" s="1"/>
  <c r="C177" i="1"/>
  <c r="D177" i="1"/>
  <c r="AC177" i="1"/>
  <c r="AE177" i="1"/>
  <c r="AF177" i="1"/>
  <c r="AG177" i="1"/>
  <c r="CU177" i="1" s="1"/>
  <c r="T177" i="1" s="1"/>
  <c r="AH177" i="1"/>
  <c r="CV177" i="1" s="1"/>
  <c r="U177" i="1" s="1"/>
  <c r="AI177" i="1"/>
  <c r="AJ177" i="1"/>
  <c r="CX177" i="1" s="1"/>
  <c r="W177" i="1" s="1"/>
  <c r="CW177" i="1"/>
  <c r="V177" i="1" s="1"/>
  <c r="FR177" i="1"/>
  <c r="GL177" i="1"/>
  <c r="GN177" i="1"/>
  <c r="GO177" i="1"/>
  <c r="GV177" i="1"/>
  <c r="HC177" i="1"/>
  <c r="GX177" i="1" s="1"/>
  <c r="I178" i="1"/>
  <c r="AC178" i="1"/>
  <c r="AD178" i="1"/>
  <c r="AE178" i="1"/>
  <c r="AF178" i="1"/>
  <c r="AG178" i="1"/>
  <c r="CU178" i="1" s="1"/>
  <c r="AH178" i="1"/>
  <c r="CV178" i="1" s="1"/>
  <c r="AI178" i="1"/>
  <c r="AJ178" i="1"/>
  <c r="CX178" i="1" s="1"/>
  <c r="CQ178" i="1"/>
  <c r="CR178" i="1"/>
  <c r="CS178" i="1"/>
  <c r="CW178" i="1"/>
  <c r="FR178" i="1"/>
  <c r="GL178" i="1"/>
  <c r="GN178" i="1"/>
  <c r="GO178" i="1"/>
  <c r="GV178" i="1"/>
  <c r="HC178" i="1" s="1"/>
  <c r="I179" i="1"/>
  <c r="AC179" i="1"/>
  <c r="CQ179" i="1" s="1"/>
  <c r="P179" i="1" s="1"/>
  <c r="AE179" i="1"/>
  <c r="AF179" i="1"/>
  <c r="AG179" i="1"/>
  <c r="CU179" i="1" s="1"/>
  <c r="AH179" i="1"/>
  <c r="AI179" i="1"/>
  <c r="AJ179" i="1"/>
  <c r="CV179" i="1"/>
  <c r="U179" i="1" s="1"/>
  <c r="CW179" i="1"/>
  <c r="CX179" i="1"/>
  <c r="FR179" i="1"/>
  <c r="GL179" i="1"/>
  <c r="GN179" i="1"/>
  <c r="GO179" i="1"/>
  <c r="GV179" i="1"/>
  <c r="HC179" i="1" s="1"/>
  <c r="GX179" i="1"/>
  <c r="B181" i="1"/>
  <c r="B171" i="1" s="1"/>
  <c r="C181" i="1"/>
  <c r="C171" i="1" s="1"/>
  <c r="D181" i="1"/>
  <c r="D171" i="1" s="1"/>
  <c r="F181" i="1"/>
  <c r="F171" i="1" s="1"/>
  <c r="G181" i="1"/>
  <c r="AO181" i="1"/>
  <c r="BX181" i="1"/>
  <c r="BX171" i="1" s="1"/>
  <c r="CK181" i="1"/>
  <c r="CL181" i="1"/>
  <c r="CM181" i="1"/>
  <c r="CM171" i="1" s="1"/>
  <c r="D211" i="1"/>
  <c r="B213" i="1"/>
  <c r="E213" i="1"/>
  <c r="Z213" i="1"/>
  <c r="AA213" i="1"/>
  <c r="AM213" i="1"/>
  <c r="AN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DB213" i="1"/>
  <c r="DC213" i="1"/>
  <c r="DD213" i="1"/>
  <c r="DE213" i="1"/>
  <c r="DF213" i="1"/>
  <c r="DG213" i="1"/>
  <c r="DH213" i="1"/>
  <c r="DI213" i="1"/>
  <c r="DJ213" i="1"/>
  <c r="DK213" i="1"/>
  <c r="DL213" i="1"/>
  <c r="DM213" i="1"/>
  <c r="DN213" i="1"/>
  <c r="DO213" i="1"/>
  <c r="DP213" i="1"/>
  <c r="DQ213" i="1"/>
  <c r="DR213" i="1"/>
  <c r="DS213" i="1"/>
  <c r="DT213" i="1"/>
  <c r="DU213" i="1"/>
  <c r="DV213" i="1"/>
  <c r="DW213" i="1"/>
  <c r="DX213" i="1"/>
  <c r="DY213" i="1"/>
  <c r="DZ213" i="1"/>
  <c r="EA213" i="1"/>
  <c r="EB213" i="1"/>
  <c r="EC213" i="1"/>
  <c r="ED213" i="1"/>
  <c r="EE213" i="1"/>
  <c r="EF213" i="1"/>
  <c r="EG213" i="1"/>
  <c r="EH213" i="1"/>
  <c r="EI213" i="1"/>
  <c r="EJ213" i="1"/>
  <c r="EK213" i="1"/>
  <c r="EL213" i="1"/>
  <c r="EM213" i="1"/>
  <c r="EN213" i="1"/>
  <c r="EO213" i="1"/>
  <c r="EP213" i="1"/>
  <c r="EQ213" i="1"/>
  <c r="ER213" i="1"/>
  <c r="ES213" i="1"/>
  <c r="ET213" i="1"/>
  <c r="EU213" i="1"/>
  <c r="EV213" i="1"/>
  <c r="EW213" i="1"/>
  <c r="EX213" i="1"/>
  <c r="EY213" i="1"/>
  <c r="EZ213" i="1"/>
  <c r="FA213" i="1"/>
  <c r="FB213" i="1"/>
  <c r="FC213" i="1"/>
  <c r="FD213" i="1"/>
  <c r="FE213" i="1"/>
  <c r="FF213" i="1"/>
  <c r="FG213" i="1"/>
  <c r="FH213" i="1"/>
  <c r="FI213" i="1"/>
  <c r="FJ213" i="1"/>
  <c r="FK213" i="1"/>
  <c r="FL213" i="1"/>
  <c r="FM213" i="1"/>
  <c r="FN213" i="1"/>
  <c r="FO213" i="1"/>
  <c r="FP213" i="1"/>
  <c r="FQ213" i="1"/>
  <c r="FR213" i="1"/>
  <c r="FS213" i="1"/>
  <c r="FT213" i="1"/>
  <c r="FU213" i="1"/>
  <c r="FV213" i="1"/>
  <c r="FW213" i="1"/>
  <c r="FX213" i="1"/>
  <c r="FY213" i="1"/>
  <c r="FZ213" i="1"/>
  <c r="GA213" i="1"/>
  <c r="GB213" i="1"/>
  <c r="GC213" i="1"/>
  <c r="GD213" i="1"/>
  <c r="GE213" i="1"/>
  <c r="GF213" i="1"/>
  <c r="GG213" i="1"/>
  <c r="GH213" i="1"/>
  <c r="GI213" i="1"/>
  <c r="GJ213" i="1"/>
  <c r="GK213" i="1"/>
  <c r="GL213" i="1"/>
  <c r="GM213" i="1"/>
  <c r="GN213" i="1"/>
  <c r="GO213" i="1"/>
  <c r="GP213" i="1"/>
  <c r="GQ213" i="1"/>
  <c r="GR213" i="1"/>
  <c r="GS213" i="1"/>
  <c r="GT213" i="1"/>
  <c r="GU213" i="1"/>
  <c r="GV213" i="1"/>
  <c r="GW213" i="1"/>
  <c r="GX213" i="1"/>
  <c r="C215" i="1"/>
  <c r="D215" i="1"/>
  <c r="W215" i="1"/>
  <c r="AC215" i="1"/>
  <c r="AE215" i="1"/>
  <c r="AF215" i="1"/>
  <c r="AG215" i="1"/>
  <c r="CU215" i="1" s="1"/>
  <c r="T215" i="1" s="1"/>
  <c r="AH215" i="1"/>
  <c r="AI215" i="1"/>
  <c r="AJ215" i="1"/>
  <c r="CQ215" i="1"/>
  <c r="P215" i="1" s="1"/>
  <c r="CV215" i="1"/>
  <c r="CW215" i="1"/>
  <c r="V215" i="1" s="1"/>
  <c r="CX215" i="1"/>
  <c r="FR215" i="1"/>
  <c r="BY224" i="1" s="1"/>
  <c r="GL215" i="1"/>
  <c r="GN215" i="1"/>
  <c r="GO215" i="1"/>
  <c r="GV215" i="1"/>
  <c r="HC215" i="1" s="1"/>
  <c r="GX215" i="1" s="1"/>
  <c r="W216" i="1"/>
  <c r="AC216" i="1"/>
  <c r="AE216" i="1"/>
  <c r="AF216" i="1"/>
  <c r="AG216" i="1"/>
  <c r="CU216" i="1" s="1"/>
  <c r="T216" i="1" s="1"/>
  <c r="AH216" i="1"/>
  <c r="AI216" i="1"/>
  <c r="AJ216" i="1"/>
  <c r="CQ216" i="1"/>
  <c r="P216" i="1" s="1"/>
  <c r="CV216" i="1"/>
  <c r="U216" i="1" s="1"/>
  <c r="CW216" i="1"/>
  <c r="V216" i="1" s="1"/>
  <c r="CX216" i="1"/>
  <c r="FR216" i="1"/>
  <c r="GL216" i="1"/>
  <c r="GN216" i="1"/>
  <c r="GO216" i="1"/>
  <c r="GV216" i="1"/>
  <c r="HC216" i="1" s="1"/>
  <c r="GX216" i="1" s="1"/>
  <c r="AC217" i="1"/>
  <c r="CQ217" i="1" s="1"/>
  <c r="P217" i="1" s="1"/>
  <c r="AE217" i="1"/>
  <c r="AF217" i="1"/>
  <c r="AG217" i="1"/>
  <c r="CU217" i="1" s="1"/>
  <c r="T217" i="1" s="1"/>
  <c r="AH217" i="1"/>
  <c r="AI217" i="1"/>
  <c r="AJ217" i="1"/>
  <c r="CV217" i="1"/>
  <c r="U217" i="1" s="1"/>
  <c r="CW217" i="1"/>
  <c r="V217" i="1" s="1"/>
  <c r="CX217" i="1"/>
  <c r="W217" i="1" s="1"/>
  <c r="FR217" i="1"/>
  <c r="GL217" i="1"/>
  <c r="GN217" i="1"/>
  <c r="GO217" i="1"/>
  <c r="GV217" i="1"/>
  <c r="HC217" i="1" s="1"/>
  <c r="GX217" i="1"/>
  <c r="AC218" i="1"/>
  <c r="CQ218" i="1" s="1"/>
  <c r="P218" i="1" s="1"/>
  <c r="AE218" i="1"/>
  <c r="AF218" i="1"/>
  <c r="AG218" i="1"/>
  <c r="CU218" i="1" s="1"/>
  <c r="T218" i="1" s="1"/>
  <c r="AH218" i="1"/>
  <c r="AI218" i="1"/>
  <c r="AJ218" i="1"/>
  <c r="CV218" i="1"/>
  <c r="U218" i="1" s="1"/>
  <c r="CW218" i="1"/>
  <c r="V218" i="1" s="1"/>
  <c r="CX218" i="1"/>
  <c r="W218" i="1" s="1"/>
  <c r="FR218" i="1"/>
  <c r="GL218" i="1"/>
  <c r="GN218" i="1"/>
  <c r="GO218" i="1"/>
  <c r="GV218" i="1"/>
  <c r="HC218" i="1" s="1"/>
  <c r="GX218" i="1" s="1"/>
  <c r="C219" i="1"/>
  <c r="D219" i="1"/>
  <c r="AC219" i="1"/>
  <c r="CQ219" i="1" s="1"/>
  <c r="AD219" i="1"/>
  <c r="AB219" i="1" s="1"/>
  <c r="AE219" i="1"/>
  <c r="CR219" i="1" s="1"/>
  <c r="AF219" i="1"/>
  <c r="AG219" i="1"/>
  <c r="CU219" i="1" s="1"/>
  <c r="T219" i="1" s="1"/>
  <c r="AH219" i="1"/>
  <c r="CV219" i="1" s="1"/>
  <c r="U219" i="1" s="1"/>
  <c r="AI219" i="1"/>
  <c r="CW219" i="1" s="1"/>
  <c r="AJ219" i="1"/>
  <c r="CX219" i="1" s="1"/>
  <c r="CS219" i="1"/>
  <c r="CT219" i="1"/>
  <c r="S219" i="1" s="1"/>
  <c r="CZ219" i="1" s="1"/>
  <c r="Y219" i="1" s="1"/>
  <c r="FR219" i="1"/>
  <c r="GL219" i="1"/>
  <c r="GN219" i="1"/>
  <c r="GO219" i="1"/>
  <c r="GV219" i="1"/>
  <c r="HC219" i="1" s="1"/>
  <c r="I220" i="1"/>
  <c r="AC220" i="1"/>
  <c r="CQ220" i="1" s="1"/>
  <c r="AE220" i="1"/>
  <c r="AD220" i="1" s="1"/>
  <c r="AF220" i="1"/>
  <c r="AG220" i="1"/>
  <c r="CU220" i="1" s="1"/>
  <c r="T220" i="1" s="1"/>
  <c r="AH220" i="1"/>
  <c r="CV220" i="1" s="1"/>
  <c r="AI220" i="1"/>
  <c r="CW220" i="1" s="1"/>
  <c r="AJ220" i="1"/>
  <c r="CR220" i="1"/>
  <c r="Q220" i="1" s="1"/>
  <c r="CT220" i="1"/>
  <c r="S220" i="1" s="1"/>
  <c r="CX220" i="1"/>
  <c r="FR220" i="1"/>
  <c r="GL220" i="1"/>
  <c r="GN220" i="1"/>
  <c r="GO220" i="1"/>
  <c r="GV220" i="1"/>
  <c r="HC220" i="1" s="1"/>
  <c r="AC221" i="1"/>
  <c r="AE221" i="1"/>
  <c r="AD221" i="1" s="1"/>
  <c r="AF221" i="1"/>
  <c r="AG221" i="1"/>
  <c r="CU221" i="1" s="1"/>
  <c r="AH221" i="1"/>
  <c r="CV221" i="1" s="1"/>
  <c r="AI221" i="1"/>
  <c r="CW221" i="1" s="1"/>
  <c r="AJ221" i="1"/>
  <c r="CQ221" i="1"/>
  <c r="CS221" i="1"/>
  <c r="CX221" i="1"/>
  <c r="FR221" i="1"/>
  <c r="GL221" i="1"/>
  <c r="GN221" i="1"/>
  <c r="GO221" i="1"/>
  <c r="GV221" i="1"/>
  <c r="HC221" i="1"/>
  <c r="AC222" i="1"/>
  <c r="AE222" i="1"/>
  <c r="AF222" i="1"/>
  <c r="CT222" i="1" s="1"/>
  <c r="AG222" i="1"/>
  <c r="CU222" i="1" s="1"/>
  <c r="AH222" i="1"/>
  <c r="AI222" i="1"/>
  <c r="AJ222" i="1"/>
  <c r="CQ222" i="1"/>
  <c r="CV222" i="1"/>
  <c r="CW222" i="1"/>
  <c r="CX222" i="1"/>
  <c r="FR222" i="1"/>
  <c r="GL222" i="1"/>
  <c r="GN222" i="1"/>
  <c r="GO222" i="1"/>
  <c r="GV222" i="1"/>
  <c r="HC222" i="1" s="1"/>
  <c r="B224" i="1"/>
  <c r="C224" i="1"/>
  <c r="C213" i="1" s="1"/>
  <c r="D224" i="1"/>
  <c r="D213" i="1" s="1"/>
  <c r="F224" i="1"/>
  <c r="F213" i="1" s="1"/>
  <c r="G224" i="1"/>
  <c r="BX224" i="1"/>
  <c r="AO224" i="1" s="1"/>
  <c r="CK224" i="1"/>
  <c r="CL224" i="1"/>
  <c r="CM224" i="1"/>
  <c r="BD224" i="1" s="1"/>
  <c r="B254" i="1"/>
  <c r="B26" i="1" s="1"/>
  <c r="C254" i="1"/>
  <c r="C26" i="1" s="1"/>
  <c r="D254" i="1"/>
  <c r="D26" i="1" s="1"/>
  <c r="F254" i="1"/>
  <c r="F26" i="1" s="1"/>
  <c r="G254" i="1"/>
  <c r="B284" i="1"/>
  <c r="B22" i="1" s="1"/>
  <c r="C284" i="1"/>
  <c r="C22" i="1" s="1"/>
  <c r="D284" i="1"/>
  <c r="D22" i="1" s="1"/>
  <c r="F284" i="1"/>
  <c r="F22" i="1" s="1"/>
  <c r="G284" i="1"/>
  <c r="D314" i="1"/>
  <c r="E316" i="1"/>
  <c r="Z316" i="1"/>
  <c r="AA316" i="1"/>
  <c r="AB316" i="1"/>
  <c r="AC316" i="1"/>
  <c r="AD316" i="1"/>
  <c r="AE316" i="1"/>
  <c r="AF316" i="1"/>
  <c r="AG316" i="1"/>
  <c r="AH316" i="1"/>
  <c r="AI316" i="1"/>
  <c r="AJ316" i="1"/>
  <c r="AK316" i="1"/>
  <c r="AL316" i="1"/>
  <c r="AM316" i="1"/>
  <c r="AN316" i="1"/>
  <c r="BE316" i="1"/>
  <c r="BF316" i="1"/>
  <c r="BG316" i="1"/>
  <c r="BH316" i="1"/>
  <c r="BI316" i="1"/>
  <c r="BJ316" i="1"/>
  <c r="BK316" i="1"/>
  <c r="BL316" i="1"/>
  <c r="BM316" i="1"/>
  <c r="BN316" i="1"/>
  <c r="BO316" i="1"/>
  <c r="BP316" i="1"/>
  <c r="BQ316" i="1"/>
  <c r="BR316" i="1"/>
  <c r="BS316" i="1"/>
  <c r="BT316" i="1"/>
  <c r="BU316" i="1"/>
  <c r="BV316" i="1"/>
  <c r="BW316" i="1"/>
  <c r="BX316" i="1"/>
  <c r="BY316" i="1"/>
  <c r="BZ316" i="1"/>
  <c r="CA316" i="1"/>
  <c r="CB316" i="1"/>
  <c r="CC316" i="1"/>
  <c r="CD316" i="1"/>
  <c r="CE316" i="1"/>
  <c r="CF316" i="1"/>
  <c r="CG316" i="1"/>
  <c r="CH316" i="1"/>
  <c r="CI316" i="1"/>
  <c r="CJ316" i="1"/>
  <c r="CK316" i="1"/>
  <c r="CL316" i="1"/>
  <c r="CM316" i="1"/>
  <c r="CN316" i="1"/>
  <c r="CO316" i="1"/>
  <c r="CP316" i="1"/>
  <c r="CQ316" i="1"/>
  <c r="CR316" i="1"/>
  <c r="CS316" i="1"/>
  <c r="CT316" i="1"/>
  <c r="CU316" i="1"/>
  <c r="CV316" i="1"/>
  <c r="CW316" i="1"/>
  <c r="CX316" i="1"/>
  <c r="CY316" i="1"/>
  <c r="CZ316" i="1"/>
  <c r="DA316" i="1"/>
  <c r="DB316" i="1"/>
  <c r="DC316" i="1"/>
  <c r="DD316" i="1"/>
  <c r="DE316" i="1"/>
  <c r="DF316" i="1"/>
  <c r="DG316" i="1"/>
  <c r="DH316" i="1"/>
  <c r="DI316" i="1"/>
  <c r="DJ316" i="1"/>
  <c r="DK316" i="1"/>
  <c r="DL316" i="1"/>
  <c r="DM316" i="1"/>
  <c r="DN316" i="1"/>
  <c r="DO316" i="1"/>
  <c r="DP316" i="1"/>
  <c r="DQ316" i="1"/>
  <c r="DR316" i="1"/>
  <c r="DS316" i="1"/>
  <c r="DT316" i="1"/>
  <c r="DU316" i="1"/>
  <c r="DV316" i="1"/>
  <c r="DW316" i="1"/>
  <c r="DX316" i="1"/>
  <c r="DY316" i="1"/>
  <c r="DZ316" i="1"/>
  <c r="EA316" i="1"/>
  <c r="EB316" i="1"/>
  <c r="EC316" i="1"/>
  <c r="ED316" i="1"/>
  <c r="EE316" i="1"/>
  <c r="EF316" i="1"/>
  <c r="EG316" i="1"/>
  <c r="EH316" i="1"/>
  <c r="EI316" i="1"/>
  <c r="EJ316" i="1"/>
  <c r="EK316" i="1"/>
  <c r="EL316" i="1"/>
  <c r="EM316" i="1"/>
  <c r="EN316" i="1"/>
  <c r="EO316" i="1"/>
  <c r="EP316" i="1"/>
  <c r="EQ316" i="1"/>
  <c r="ER316" i="1"/>
  <c r="ES316" i="1"/>
  <c r="ET316" i="1"/>
  <c r="EU316" i="1"/>
  <c r="EV316" i="1"/>
  <c r="EW316" i="1"/>
  <c r="EX316" i="1"/>
  <c r="EY316" i="1"/>
  <c r="EZ316" i="1"/>
  <c r="FA316" i="1"/>
  <c r="FB316" i="1"/>
  <c r="FC316" i="1"/>
  <c r="FD316" i="1"/>
  <c r="FE316" i="1"/>
  <c r="FF316" i="1"/>
  <c r="FG316" i="1"/>
  <c r="FH316" i="1"/>
  <c r="FI316" i="1"/>
  <c r="FJ316" i="1"/>
  <c r="FK316" i="1"/>
  <c r="FL316" i="1"/>
  <c r="FM316" i="1"/>
  <c r="FN316" i="1"/>
  <c r="FO316" i="1"/>
  <c r="FP316" i="1"/>
  <c r="FQ316" i="1"/>
  <c r="FR316" i="1"/>
  <c r="FS316" i="1"/>
  <c r="FT316" i="1"/>
  <c r="FU316" i="1"/>
  <c r="FV316" i="1"/>
  <c r="FW316" i="1"/>
  <c r="FX316" i="1"/>
  <c r="FY316" i="1"/>
  <c r="FZ316" i="1"/>
  <c r="GA316" i="1"/>
  <c r="GB316" i="1"/>
  <c r="GC316" i="1"/>
  <c r="GD316" i="1"/>
  <c r="GE316" i="1"/>
  <c r="GF316" i="1"/>
  <c r="GG316" i="1"/>
  <c r="GH316" i="1"/>
  <c r="GI316" i="1"/>
  <c r="GJ316" i="1"/>
  <c r="GK316" i="1"/>
  <c r="GL316" i="1"/>
  <c r="GM316" i="1"/>
  <c r="GN316" i="1"/>
  <c r="GO316" i="1"/>
  <c r="GP316" i="1"/>
  <c r="GQ316" i="1"/>
  <c r="GR316" i="1"/>
  <c r="GS316" i="1"/>
  <c r="GT316" i="1"/>
  <c r="GU316" i="1"/>
  <c r="GV316" i="1"/>
  <c r="GW316" i="1"/>
  <c r="GX316" i="1"/>
  <c r="D318" i="1"/>
  <c r="E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N320" i="1"/>
  <c r="BE320" i="1"/>
  <c r="BF320" i="1"/>
  <c r="BG320" i="1"/>
  <c r="BH320" i="1"/>
  <c r="BI320" i="1"/>
  <c r="BJ320" i="1"/>
  <c r="BK320" i="1"/>
  <c r="BL320" i="1"/>
  <c r="BM320" i="1"/>
  <c r="BN320" i="1"/>
  <c r="BO320" i="1"/>
  <c r="BP320" i="1"/>
  <c r="BQ320" i="1"/>
  <c r="BR320" i="1"/>
  <c r="BS320" i="1"/>
  <c r="BT320" i="1"/>
  <c r="BU320" i="1"/>
  <c r="BV320" i="1"/>
  <c r="BW320" i="1"/>
  <c r="BX320" i="1"/>
  <c r="BY320" i="1"/>
  <c r="BZ320" i="1"/>
  <c r="CA320" i="1"/>
  <c r="CB320" i="1"/>
  <c r="CC320" i="1"/>
  <c r="CD320" i="1"/>
  <c r="CE320" i="1"/>
  <c r="CF320" i="1"/>
  <c r="CG320" i="1"/>
  <c r="CH320" i="1"/>
  <c r="CI320" i="1"/>
  <c r="CJ320" i="1"/>
  <c r="CK320" i="1"/>
  <c r="CL320" i="1"/>
  <c r="CM320" i="1"/>
  <c r="CN320" i="1"/>
  <c r="CO320" i="1"/>
  <c r="CP320" i="1"/>
  <c r="CQ320" i="1"/>
  <c r="CR320" i="1"/>
  <c r="CS320" i="1"/>
  <c r="CT320" i="1"/>
  <c r="CU320" i="1"/>
  <c r="CV320" i="1"/>
  <c r="CW320" i="1"/>
  <c r="CX320" i="1"/>
  <c r="CY320" i="1"/>
  <c r="CZ320" i="1"/>
  <c r="DA320" i="1"/>
  <c r="DB320" i="1"/>
  <c r="DC320" i="1"/>
  <c r="DD320" i="1"/>
  <c r="DE320" i="1"/>
  <c r="DF320" i="1"/>
  <c r="DG320" i="1"/>
  <c r="DH320" i="1"/>
  <c r="DI320" i="1"/>
  <c r="DJ320" i="1"/>
  <c r="DK320" i="1"/>
  <c r="DL320" i="1"/>
  <c r="DM320" i="1"/>
  <c r="DN320" i="1"/>
  <c r="DO320" i="1"/>
  <c r="DP320" i="1"/>
  <c r="DQ320" i="1"/>
  <c r="DR320" i="1"/>
  <c r="DS320" i="1"/>
  <c r="DT320" i="1"/>
  <c r="DU320" i="1"/>
  <c r="DV320" i="1"/>
  <c r="DW320" i="1"/>
  <c r="DX320" i="1"/>
  <c r="DY320" i="1"/>
  <c r="DZ320" i="1"/>
  <c r="EA320" i="1"/>
  <c r="EB320" i="1"/>
  <c r="EC320" i="1"/>
  <c r="ED320" i="1"/>
  <c r="EE320" i="1"/>
  <c r="EF320" i="1"/>
  <c r="EG320" i="1"/>
  <c r="EH320" i="1"/>
  <c r="EI320" i="1"/>
  <c r="EJ320" i="1"/>
  <c r="EK320" i="1"/>
  <c r="EL320" i="1"/>
  <c r="EM320" i="1"/>
  <c r="EN320" i="1"/>
  <c r="EO320" i="1"/>
  <c r="EP320" i="1"/>
  <c r="EQ320" i="1"/>
  <c r="ER320" i="1"/>
  <c r="ES320" i="1"/>
  <c r="ET320" i="1"/>
  <c r="EU320" i="1"/>
  <c r="EV320" i="1"/>
  <c r="EW320" i="1"/>
  <c r="EX320" i="1"/>
  <c r="EY320" i="1"/>
  <c r="EZ320" i="1"/>
  <c r="FA320" i="1"/>
  <c r="FB320" i="1"/>
  <c r="FC320" i="1"/>
  <c r="FD320" i="1"/>
  <c r="FE320" i="1"/>
  <c r="FF320" i="1"/>
  <c r="FG320" i="1"/>
  <c r="FH320" i="1"/>
  <c r="FI320" i="1"/>
  <c r="FJ320" i="1"/>
  <c r="FK320" i="1"/>
  <c r="FL320" i="1"/>
  <c r="FM320" i="1"/>
  <c r="FN320" i="1"/>
  <c r="FO320" i="1"/>
  <c r="FP320" i="1"/>
  <c r="FQ320" i="1"/>
  <c r="FR320" i="1"/>
  <c r="FS320" i="1"/>
  <c r="FT320" i="1"/>
  <c r="FU320" i="1"/>
  <c r="FV320" i="1"/>
  <c r="FW320" i="1"/>
  <c r="FX320" i="1"/>
  <c r="FY320" i="1"/>
  <c r="FZ320" i="1"/>
  <c r="GA320" i="1"/>
  <c r="GB320" i="1"/>
  <c r="GC320" i="1"/>
  <c r="GD320" i="1"/>
  <c r="GE320" i="1"/>
  <c r="GF320" i="1"/>
  <c r="GG320" i="1"/>
  <c r="GH320" i="1"/>
  <c r="GI320" i="1"/>
  <c r="GJ320" i="1"/>
  <c r="GK320" i="1"/>
  <c r="GL320" i="1"/>
  <c r="GM320" i="1"/>
  <c r="GN320" i="1"/>
  <c r="GO320" i="1"/>
  <c r="GP320" i="1"/>
  <c r="GQ320" i="1"/>
  <c r="GR320" i="1"/>
  <c r="GS320" i="1"/>
  <c r="GT320" i="1"/>
  <c r="GU320" i="1"/>
  <c r="GV320" i="1"/>
  <c r="GW320" i="1"/>
  <c r="GX320" i="1"/>
  <c r="D322" i="1"/>
  <c r="E324" i="1"/>
  <c r="Z324" i="1"/>
  <c r="AA324" i="1"/>
  <c r="AM324" i="1"/>
  <c r="AN324" i="1"/>
  <c r="BE324" i="1"/>
  <c r="BF324" i="1"/>
  <c r="BG324" i="1"/>
  <c r="BH324" i="1"/>
  <c r="BI324" i="1"/>
  <c r="BJ324" i="1"/>
  <c r="BK324" i="1"/>
  <c r="BL324" i="1"/>
  <c r="BM324" i="1"/>
  <c r="BN324" i="1"/>
  <c r="BO324" i="1"/>
  <c r="BP324" i="1"/>
  <c r="BQ324" i="1"/>
  <c r="BR324" i="1"/>
  <c r="BS324" i="1"/>
  <c r="BT324" i="1"/>
  <c r="BU324" i="1"/>
  <c r="BV324" i="1"/>
  <c r="BW324" i="1"/>
  <c r="CL324" i="1"/>
  <c r="CN324" i="1"/>
  <c r="CO324" i="1"/>
  <c r="CP324" i="1"/>
  <c r="CQ324" i="1"/>
  <c r="CR324" i="1"/>
  <c r="CS324" i="1"/>
  <c r="CT324" i="1"/>
  <c r="CU324" i="1"/>
  <c r="CV324" i="1"/>
  <c r="CW324" i="1"/>
  <c r="CX324" i="1"/>
  <c r="CY324" i="1"/>
  <c r="CZ324" i="1"/>
  <c r="DA324" i="1"/>
  <c r="DB324" i="1"/>
  <c r="DC324" i="1"/>
  <c r="DD324" i="1"/>
  <c r="DE324" i="1"/>
  <c r="DF324" i="1"/>
  <c r="DG324" i="1"/>
  <c r="DH324" i="1"/>
  <c r="DI324" i="1"/>
  <c r="DJ324" i="1"/>
  <c r="DK324" i="1"/>
  <c r="DL324" i="1"/>
  <c r="DM324" i="1"/>
  <c r="DN324" i="1"/>
  <c r="DO324" i="1"/>
  <c r="DP324" i="1"/>
  <c r="DQ324" i="1"/>
  <c r="DR324" i="1"/>
  <c r="DS324" i="1"/>
  <c r="DT324" i="1"/>
  <c r="DU324" i="1"/>
  <c r="DV324" i="1"/>
  <c r="DW324" i="1"/>
  <c r="DX324" i="1"/>
  <c r="DY324" i="1"/>
  <c r="DZ324" i="1"/>
  <c r="EA324" i="1"/>
  <c r="EB324" i="1"/>
  <c r="EC324" i="1"/>
  <c r="ED324" i="1"/>
  <c r="EE324" i="1"/>
  <c r="EF324" i="1"/>
  <c r="EG324" i="1"/>
  <c r="EH324" i="1"/>
  <c r="EI324" i="1"/>
  <c r="EJ324" i="1"/>
  <c r="EK324" i="1"/>
  <c r="EL324" i="1"/>
  <c r="EM324" i="1"/>
  <c r="EN324" i="1"/>
  <c r="EO324" i="1"/>
  <c r="EP324" i="1"/>
  <c r="EQ324" i="1"/>
  <c r="ER324" i="1"/>
  <c r="ES324" i="1"/>
  <c r="ET324" i="1"/>
  <c r="EU324" i="1"/>
  <c r="EV324" i="1"/>
  <c r="EW324" i="1"/>
  <c r="EX324" i="1"/>
  <c r="EY324" i="1"/>
  <c r="EZ324" i="1"/>
  <c r="FA324" i="1"/>
  <c r="FB324" i="1"/>
  <c r="FC324" i="1"/>
  <c r="FD324" i="1"/>
  <c r="FE324" i="1"/>
  <c r="FF324" i="1"/>
  <c r="FG324" i="1"/>
  <c r="FH324" i="1"/>
  <c r="FI324" i="1"/>
  <c r="FJ324" i="1"/>
  <c r="FK324" i="1"/>
  <c r="FL324" i="1"/>
  <c r="FM324" i="1"/>
  <c r="FN324" i="1"/>
  <c r="FO324" i="1"/>
  <c r="FP324" i="1"/>
  <c r="FQ324" i="1"/>
  <c r="FR324" i="1"/>
  <c r="FS324" i="1"/>
  <c r="FT324" i="1"/>
  <c r="FU324" i="1"/>
  <c r="FV324" i="1"/>
  <c r="FW324" i="1"/>
  <c r="FX324" i="1"/>
  <c r="FY324" i="1"/>
  <c r="FZ324" i="1"/>
  <c r="GA324" i="1"/>
  <c r="GB324" i="1"/>
  <c r="GC324" i="1"/>
  <c r="GD324" i="1"/>
  <c r="GE324" i="1"/>
  <c r="GF324" i="1"/>
  <c r="GG324" i="1"/>
  <c r="GH324" i="1"/>
  <c r="GI324" i="1"/>
  <c r="GJ324" i="1"/>
  <c r="GK324" i="1"/>
  <c r="GL324" i="1"/>
  <c r="GM324" i="1"/>
  <c r="GN324" i="1"/>
  <c r="GO324" i="1"/>
  <c r="GP324" i="1"/>
  <c r="GQ324" i="1"/>
  <c r="GR324" i="1"/>
  <c r="GS324" i="1"/>
  <c r="GT324" i="1"/>
  <c r="GU324" i="1"/>
  <c r="GV324" i="1"/>
  <c r="GW324" i="1"/>
  <c r="GX324" i="1"/>
  <c r="C326" i="1"/>
  <c r="D326" i="1"/>
  <c r="AC326" i="1"/>
  <c r="AE326" i="1"/>
  <c r="AF326" i="1"/>
  <c r="AG326" i="1"/>
  <c r="CU326" i="1" s="1"/>
  <c r="T326" i="1" s="1"/>
  <c r="AH326" i="1"/>
  <c r="CV326" i="1" s="1"/>
  <c r="U326" i="1" s="1"/>
  <c r="AI326" i="1"/>
  <c r="CW326" i="1" s="1"/>
  <c r="AJ326" i="1"/>
  <c r="CR326" i="1"/>
  <c r="CS326" i="1"/>
  <c r="CX326" i="1"/>
  <c r="W326" i="1" s="1"/>
  <c r="FR326" i="1"/>
  <c r="GL326" i="1"/>
  <c r="GN326" i="1"/>
  <c r="GO326" i="1"/>
  <c r="GV326" i="1"/>
  <c r="HC326" i="1" s="1"/>
  <c r="C327" i="1"/>
  <c r="D327" i="1"/>
  <c r="AC327" i="1"/>
  <c r="AD327" i="1"/>
  <c r="AE327" i="1"/>
  <c r="AF327" i="1"/>
  <c r="AG327" i="1"/>
  <c r="AH327" i="1"/>
  <c r="AI327" i="1"/>
  <c r="CW327" i="1" s="1"/>
  <c r="V327" i="1" s="1"/>
  <c r="AJ327" i="1"/>
  <c r="CX327" i="1" s="1"/>
  <c r="W327" i="1" s="1"/>
  <c r="CU327" i="1"/>
  <c r="T327" i="1" s="1"/>
  <c r="CV327" i="1"/>
  <c r="U327" i="1" s="1"/>
  <c r="FR327" i="1"/>
  <c r="GL327" i="1"/>
  <c r="GN327" i="1"/>
  <c r="GO327" i="1"/>
  <c r="GV327" i="1"/>
  <c r="HC327" i="1" s="1"/>
  <c r="GX327" i="1" s="1"/>
  <c r="C328" i="1"/>
  <c r="D328" i="1"/>
  <c r="T328" i="1"/>
  <c r="AC328" i="1"/>
  <c r="AE328" i="1"/>
  <c r="AF328" i="1"/>
  <c r="AG328" i="1"/>
  <c r="CU328" i="1" s="1"/>
  <c r="AH328" i="1"/>
  <c r="CV328" i="1" s="1"/>
  <c r="U328" i="1" s="1"/>
  <c r="AI328" i="1"/>
  <c r="CW328" i="1" s="1"/>
  <c r="V328" i="1" s="1"/>
  <c r="AJ328" i="1"/>
  <c r="CR328" i="1"/>
  <c r="Q328" i="1" s="1"/>
  <c r="CS328" i="1"/>
  <c r="CX328" i="1"/>
  <c r="W328" i="1" s="1"/>
  <c r="FR328" i="1"/>
  <c r="GL328" i="1"/>
  <c r="GN328" i="1"/>
  <c r="GO328" i="1"/>
  <c r="GV328" i="1"/>
  <c r="HC328" i="1" s="1"/>
  <c r="GX328" i="1" s="1"/>
  <c r="C329" i="1"/>
  <c r="D329" i="1"/>
  <c r="T329" i="1"/>
  <c r="AC329" i="1"/>
  <c r="CQ329" i="1" s="1"/>
  <c r="P329" i="1" s="1"/>
  <c r="AE329" i="1"/>
  <c r="AF329" i="1"/>
  <c r="AG329" i="1"/>
  <c r="CU329" i="1" s="1"/>
  <c r="AH329" i="1"/>
  <c r="CV329" i="1" s="1"/>
  <c r="U329" i="1" s="1"/>
  <c r="AI329" i="1"/>
  <c r="AJ329" i="1"/>
  <c r="CX329" i="1" s="1"/>
  <c r="W329" i="1" s="1"/>
  <c r="CR329" i="1"/>
  <c r="Q329" i="1" s="1"/>
  <c r="CT329" i="1"/>
  <c r="S329" i="1" s="1"/>
  <c r="CW329" i="1"/>
  <c r="V329" i="1" s="1"/>
  <c r="FR329" i="1"/>
  <c r="GL329" i="1"/>
  <c r="GN329" i="1"/>
  <c r="GO329" i="1"/>
  <c r="GV329" i="1"/>
  <c r="HC329" i="1" s="1"/>
  <c r="GX329" i="1" s="1"/>
  <c r="C330" i="1"/>
  <c r="D330" i="1"/>
  <c r="T330" i="1"/>
  <c r="AC330" i="1"/>
  <c r="CQ330" i="1" s="1"/>
  <c r="P330" i="1" s="1"/>
  <c r="AE330" i="1"/>
  <c r="AF330" i="1"/>
  <c r="AG330" i="1"/>
  <c r="CU330" i="1" s="1"/>
  <c r="AH330" i="1"/>
  <c r="CV330" i="1" s="1"/>
  <c r="U330" i="1" s="1"/>
  <c r="AI330" i="1"/>
  <c r="CW330" i="1" s="1"/>
  <c r="V330" i="1" s="1"/>
  <c r="AJ330" i="1"/>
  <c r="CX330" i="1" s="1"/>
  <c r="W330" i="1" s="1"/>
  <c r="FR330" i="1"/>
  <c r="GL330" i="1"/>
  <c r="GN330" i="1"/>
  <c r="GO330" i="1"/>
  <c r="GV330" i="1"/>
  <c r="HC330" i="1" s="1"/>
  <c r="GX330" i="1" s="1"/>
  <c r="C331" i="1"/>
  <c r="D331" i="1"/>
  <c r="AC331" i="1"/>
  <c r="AE331" i="1"/>
  <c r="CR331" i="1" s="1"/>
  <c r="Q331" i="1" s="1"/>
  <c r="AF331" i="1"/>
  <c r="AG331" i="1"/>
  <c r="CU331" i="1" s="1"/>
  <c r="T331" i="1" s="1"/>
  <c r="AH331" i="1"/>
  <c r="AI331" i="1"/>
  <c r="CW331" i="1" s="1"/>
  <c r="V331" i="1" s="1"/>
  <c r="AJ331" i="1"/>
  <c r="CX331" i="1" s="1"/>
  <c r="W331" i="1" s="1"/>
  <c r="CV331" i="1"/>
  <c r="U331" i="1" s="1"/>
  <c r="FR331" i="1"/>
  <c r="GL331" i="1"/>
  <c r="GN331" i="1"/>
  <c r="GO331" i="1"/>
  <c r="GV331" i="1"/>
  <c r="HC331" i="1"/>
  <c r="GX331" i="1" s="1"/>
  <c r="AC332" i="1"/>
  <c r="AD332" i="1"/>
  <c r="AE332" i="1"/>
  <c r="AF332" i="1"/>
  <c r="AG332" i="1"/>
  <c r="CU332" i="1" s="1"/>
  <c r="T332" i="1" s="1"/>
  <c r="AH332" i="1"/>
  <c r="CV332" i="1" s="1"/>
  <c r="U332" i="1" s="1"/>
  <c r="AI332" i="1"/>
  <c r="AJ332" i="1"/>
  <c r="CQ332" i="1"/>
  <c r="P332" i="1" s="1"/>
  <c r="CS332" i="1"/>
  <c r="CW332" i="1"/>
  <c r="V332" i="1" s="1"/>
  <c r="CX332" i="1"/>
  <c r="W332" i="1" s="1"/>
  <c r="FR332" i="1"/>
  <c r="GL332" i="1"/>
  <c r="GO332" i="1"/>
  <c r="GP332" i="1"/>
  <c r="GV332" i="1"/>
  <c r="HC332" i="1" s="1"/>
  <c r="GX332" i="1"/>
  <c r="C333" i="1"/>
  <c r="D333" i="1"/>
  <c r="AC333" i="1"/>
  <c r="CQ333" i="1" s="1"/>
  <c r="P333" i="1" s="1"/>
  <c r="AE333" i="1"/>
  <c r="AF333" i="1"/>
  <c r="AG333" i="1"/>
  <c r="AH333" i="1"/>
  <c r="CV333" i="1" s="1"/>
  <c r="U333" i="1" s="1"/>
  <c r="AI333" i="1"/>
  <c r="AJ333" i="1"/>
  <c r="CX333" i="1" s="1"/>
  <c r="W333" i="1" s="1"/>
  <c r="CU333" i="1"/>
  <c r="T333" i="1" s="1"/>
  <c r="CW333" i="1"/>
  <c r="V333" i="1" s="1"/>
  <c r="FR333" i="1"/>
  <c r="GL333" i="1"/>
  <c r="GN333" i="1"/>
  <c r="GO333" i="1"/>
  <c r="GV333" i="1"/>
  <c r="HC333" i="1" s="1"/>
  <c r="GX333" i="1" s="1"/>
  <c r="I334" i="1"/>
  <c r="V334" i="1"/>
  <c r="AC334" i="1"/>
  <c r="AE334" i="1"/>
  <c r="AF334" i="1"/>
  <c r="AG334" i="1"/>
  <c r="CU334" i="1" s="1"/>
  <c r="T334" i="1" s="1"/>
  <c r="AH334" i="1"/>
  <c r="AI334" i="1"/>
  <c r="CW334" i="1" s="1"/>
  <c r="AJ334" i="1"/>
  <c r="CS334" i="1"/>
  <c r="CV334" i="1"/>
  <c r="U334" i="1" s="1"/>
  <c r="CX334" i="1"/>
  <c r="FR334" i="1"/>
  <c r="GL334" i="1"/>
  <c r="GN334" i="1"/>
  <c r="GO334" i="1"/>
  <c r="GV334" i="1"/>
  <c r="HC334" i="1" s="1"/>
  <c r="GX334" i="1" s="1"/>
  <c r="I335" i="1"/>
  <c r="AC335" i="1"/>
  <c r="AE335" i="1"/>
  <c r="AF335" i="1"/>
  <c r="AG335" i="1"/>
  <c r="CU335" i="1" s="1"/>
  <c r="AH335" i="1"/>
  <c r="CV335" i="1" s="1"/>
  <c r="AI335" i="1"/>
  <c r="CW335" i="1" s="1"/>
  <c r="AJ335" i="1"/>
  <c r="CQ335" i="1"/>
  <c r="CS335" i="1"/>
  <c r="CT335" i="1"/>
  <c r="CX335" i="1"/>
  <c r="W335" i="1" s="1"/>
  <c r="FR335" i="1"/>
  <c r="GL335" i="1"/>
  <c r="GN335" i="1"/>
  <c r="GO335" i="1"/>
  <c r="GV335" i="1"/>
  <c r="HC335" i="1" s="1"/>
  <c r="C336" i="1"/>
  <c r="D336" i="1"/>
  <c r="AC336" i="1"/>
  <c r="AE336" i="1"/>
  <c r="AF336" i="1"/>
  <c r="AG336" i="1"/>
  <c r="CU336" i="1" s="1"/>
  <c r="T336" i="1" s="1"/>
  <c r="AH336" i="1"/>
  <c r="AI336" i="1"/>
  <c r="CW336" i="1" s="1"/>
  <c r="V336" i="1" s="1"/>
  <c r="AJ336" i="1"/>
  <c r="CX336" i="1" s="1"/>
  <c r="W336" i="1" s="1"/>
  <c r="CV336" i="1"/>
  <c r="U336" i="1" s="1"/>
  <c r="FR336" i="1"/>
  <c r="GL336" i="1"/>
  <c r="GN336" i="1"/>
  <c r="GO336" i="1"/>
  <c r="GV336" i="1"/>
  <c r="HC336" i="1"/>
  <c r="GX336" i="1" s="1"/>
  <c r="I337" i="1"/>
  <c r="AC337" i="1"/>
  <c r="CQ337" i="1" s="1"/>
  <c r="P337" i="1" s="1"/>
  <c r="AE337" i="1"/>
  <c r="AF337" i="1"/>
  <c r="AG337" i="1"/>
  <c r="AH337" i="1"/>
  <c r="CV337" i="1" s="1"/>
  <c r="U337" i="1" s="1"/>
  <c r="AI337" i="1"/>
  <c r="AJ337" i="1"/>
  <c r="CX337" i="1" s="1"/>
  <c r="W337" i="1" s="1"/>
  <c r="CT337" i="1"/>
  <c r="S337" i="1" s="1"/>
  <c r="CU337" i="1"/>
  <c r="T337" i="1" s="1"/>
  <c r="CW337" i="1"/>
  <c r="FR337" i="1"/>
  <c r="GL337" i="1"/>
  <c r="GN337" i="1"/>
  <c r="GO337" i="1"/>
  <c r="GV337" i="1"/>
  <c r="HC337" i="1" s="1"/>
  <c r="GX337" i="1" s="1"/>
  <c r="I338" i="1"/>
  <c r="AC338" i="1"/>
  <c r="CQ338" i="1" s="1"/>
  <c r="AE338" i="1"/>
  <c r="AF338" i="1"/>
  <c r="AG338" i="1"/>
  <c r="CU338" i="1" s="1"/>
  <c r="T338" i="1" s="1"/>
  <c r="AH338" i="1"/>
  <c r="AI338" i="1"/>
  <c r="CW338" i="1" s="1"/>
  <c r="AJ338" i="1"/>
  <c r="CX338" i="1" s="1"/>
  <c r="W338" i="1" s="1"/>
  <c r="CR338" i="1"/>
  <c r="Q338" i="1" s="1"/>
  <c r="CV338" i="1"/>
  <c r="FR338" i="1"/>
  <c r="GL338" i="1"/>
  <c r="GN338" i="1"/>
  <c r="GO338" i="1"/>
  <c r="GV338" i="1"/>
  <c r="HC338" i="1" s="1"/>
  <c r="GX338" i="1" s="1"/>
  <c r="B340" i="1"/>
  <c r="B324" i="1" s="1"/>
  <c r="C340" i="1"/>
  <c r="C324" i="1" s="1"/>
  <c r="D340" i="1"/>
  <c r="D324" i="1" s="1"/>
  <c r="F340" i="1"/>
  <c r="F324" i="1" s="1"/>
  <c r="G340" i="1"/>
  <c r="BC340" i="1"/>
  <c r="BC324" i="1" s="1"/>
  <c r="BX340" i="1"/>
  <c r="BX324" i="1" s="1"/>
  <c r="CK340" i="1"/>
  <c r="CL340" i="1"/>
  <c r="CM340" i="1"/>
  <c r="CM324" i="1" s="1"/>
  <c r="D370" i="1"/>
  <c r="E372" i="1"/>
  <c r="Z372" i="1"/>
  <c r="AA372" i="1"/>
  <c r="AM372" i="1"/>
  <c r="AN372" i="1"/>
  <c r="BE372" i="1"/>
  <c r="BF372" i="1"/>
  <c r="BG372" i="1"/>
  <c r="BH372" i="1"/>
  <c r="BI372" i="1"/>
  <c r="BJ372" i="1"/>
  <c r="BK372" i="1"/>
  <c r="BL372" i="1"/>
  <c r="BM372" i="1"/>
  <c r="BN372" i="1"/>
  <c r="BO372" i="1"/>
  <c r="BP372" i="1"/>
  <c r="BQ372" i="1"/>
  <c r="BR372" i="1"/>
  <c r="BS372" i="1"/>
  <c r="BT372" i="1"/>
  <c r="BU372" i="1"/>
  <c r="BV372" i="1"/>
  <c r="BW372" i="1"/>
  <c r="CN372" i="1"/>
  <c r="CO372" i="1"/>
  <c r="CP372" i="1"/>
  <c r="CQ372" i="1"/>
  <c r="CR372" i="1"/>
  <c r="CS372" i="1"/>
  <c r="CT372" i="1"/>
  <c r="CU372" i="1"/>
  <c r="CV372" i="1"/>
  <c r="CW372" i="1"/>
  <c r="CX372" i="1"/>
  <c r="CY372" i="1"/>
  <c r="CZ372" i="1"/>
  <c r="DA372" i="1"/>
  <c r="DB372" i="1"/>
  <c r="DC372" i="1"/>
  <c r="DD372" i="1"/>
  <c r="DE372" i="1"/>
  <c r="DF372" i="1"/>
  <c r="DG372" i="1"/>
  <c r="DH372" i="1"/>
  <c r="DI372" i="1"/>
  <c r="DJ372" i="1"/>
  <c r="DK372" i="1"/>
  <c r="DL372" i="1"/>
  <c r="DM372" i="1"/>
  <c r="DN372" i="1"/>
  <c r="DO372" i="1"/>
  <c r="DP372" i="1"/>
  <c r="DQ372" i="1"/>
  <c r="DR372" i="1"/>
  <c r="DS372" i="1"/>
  <c r="DT372" i="1"/>
  <c r="DU372" i="1"/>
  <c r="DV372" i="1"/>
  <c r="DW372" i="1"/>
  <c r="DX372" i="1"/>
  <c r="DY372" i="1"/>
  <c r="DZ372" i="1"/>
  <c r="EA372" i="1"/>
  <c r="EB372" i="1"/>
  <c r="EC372" i="1"/>
  <c r="ED372" i="1"/>
  <c r="EE372" i="1"/>
  <c r="EF372" i="1"/>
  <c r="EG372" i="1"/>
  <c r="EH372" i="1"/>
  <c r="EI372" i="1"/>
  <c r="EJ372" i="1"/>
  <c r="EK372" i="1"/>
  <c r="EL372" i="1"/>
  <c r="EM372" i="1"/>
  <c r="EN372" i="1"/>
  <c r="EO372" i="1"/>
  <c r="EP372" i="1"/>
  <c r="EQ372" i="1"/>
  <c r="ER372" i="1"/>
  <c r="ES372" i="1"/>
  <c r="ET372" i="1"/>
  <c r="EU372" i="1"/>
  <c r="EV372" i="1"/>
  <c r="EW372" i="1"/>
  <c r="EX372" i="1"/>
  <c r="EY372" i="1"/>
  <c r="EZ372" i="1"/>
  <c r="FA372" i="1"/>
  <c r="FB372" i="1"/>
  <c r="FC372" i="1"/>
  <c r="FD372" i="1"/>
  <c r="FE372" i="1"/>
  <c r="FF372" i="1"/>
  <c r="FG372" i="1"/>
  <c r="FH372" i="1"/>
  <c r="FI372" i="1"/>
  <c r="FJ372" i="1"/>
  <c r="FK372" i="1"/>
  <c r="FL372" i="1"/>
  <c r="FM372" i="1"/>
  <c r="FN372" i="1"/>
  <c r="FO372" i="1"/>
  <c r="FP372" i="1"/>
  <c r="FQ372" i="1"/>
  <c r="FR372" i="1"/>
  <c r="FS372" i="1"/>
  <c r="FT372" i="1"/>
  <c r="FU372" i="1"/>
  <c r="FV372" i="1"/>
  <c r="FW372" i="1"/>
  <c r="FX372" i="1"/>
  <c r="FY372" i="1"/>
  <c r="FZ372" i="1"/>
  <c r="GA372" i="1"/>
  <c r="GB372" i="1"/>
  <c r="GC372" i="1"/>
  <c r="GD372" i="1"/>
  <c r="GE372" i="1"/>
  <c r="GF372" i="1"/>
  <c r="GG372" i="1"/>
  <c r="GH372" i="1"/>
  <c r="GI372" i="1"/>
  <c r="GJ372" i="1"/>
  <c r="GK372" i="1"/>
  <c r="GL372" i="1"/>
  <c r="GM372" i="1"/>
  <c r="GN372" i="1"/>
  <c r="GO372" i="1"/>
  <c r="GP372" i="1"/>
  <c r="GQ372" i="1"/>
  <c r="GR372" i="1"/>
  <c r="GS372" i="1"/>
  <c r="GT372" i="1"/>
  <c r="GU372" i="1"/>
  <c r="GV372" i="1"/>
  <c r="GW372" i="1"/>
  <c r="GX372" i="1"/>
  <c r="C374" i="1"/>
  <c r="D374" i="1"/>
  <c r="W374" i="1"/>
  <c r="AC374" i="1"/>
  <c r="AE374" i="1"/>
  <c r="AF374" i="1"/>
  <c r="AG374" i="1"/>
  <c r="CU374" i="1" s="1"/>
  <c r="T374" i="1" s="1"/>
  <c r="AH374" i="1"/>
  <c r="CV374" i="1" s="1"/>
  <c r="U374" i="1" s="1"/>
  <c r="AI374" i="1"/>
  <c r="AJ374" i="1"/>
  <c r="CX374" i="1" s="1"/>
  <c r="CQ374" i="1"/>
  <c r="P374" i="1" s="1"/>
  <c r="CW374" i="1"/>
  <c r="V374" i="1" s="1"/>
  <c r="FR374" i="1"/>
  <c r="GL374" i="1"/>
  <c r="GN374" i="1"/>
  <c r="GO374" i="1"/>
  <c r="GV374" i="1"/>
  <c r="HC374" i="1" s="1"/>
  <c r="GX374" i="1" s="1"/>
  <c r="C375" i="1"/>
  <c r="D375" i="1"/>
  <c r="AC375" i="1"/>
  <c r="CQ375" i="1" s="1"/>
  <c r="AE375" i="1"/>
  <c r="CR375" i="1" s="1"/>
  <c r="Q375" i="1" s="1"/>
  <c r="AF375" i="1"/>
  <c r="AG375" i="1"/>
  <c r="CU375" i="1" s="1"/>
  <c r="T375" i="1" s="1"/>
  <c r="AH375" i="1"/>
  <c r="AI375" i="1"/>
  <c r="CW375" i="1" s="1"/>
  <c r="V375" i="1" s="1"/>
  <c r="AJ375" i="1"/>
  <c r="CT375" i="1"/>
  <c r="S375" i="1" s="1"/>
  <c r="CV375" i="1"/>
  <c r="U375" i="1" s="1"/>
  <c r="CX375" i="1"/>
  <c r="FR375" i="1"/>
  <c r="GL375" i="1"/>
  <c r="GN375" i="1"/>
  <c r="GO375" i="1"/>
  <c r="GV375" i="1"/>
  <c r="HC375" i="1" s="1"/>
  <c r="C376" i="1"/>
  <c r="D376" i="1"/>
  <c r="AC376" i="1"/>
  <c r="CQ376" i="1" s="1"/>
  <c r="P376" i="1" s="1"/>
  <c r="AE376" i="1"/>
  <c r="AF376" i="1"/>
  <c r="CT376" i="1" s="1"/>
  <c r="AG376" i="1"/>
  <c r="AH376" i="1"/>
  <c r="AI376" i="1"/>
  <c r="CW376" i="1" s="1"/>
  <c r="V376" i="1" s="1"/>
  <c r="AJ376" i="1"/>
  <c r="CX376" i="1" s="1"/>
  <c r="CU376" i="1"/>
  <c r="CV376" i="1"/>
  <c r="U376" i="1" s="1"/>
  <c r="FR376" i="1"/>
  <c r="GL376" i="1"/>
  <c r="GN376" i="1"/>
  <c r="GO376" i="1"/>
  <c r="GV376" i="1"/>
  <c r="HC376" i="1" s="1"/>
  <c r="C377" i="1"/>
  <c r="D377" i="1"/>
  <c r="AC377" i="1"/>
  <c r="CQ377" i="1" s="1"/>
  <c r="P377" i="1" s="1"/>
  <c r="AE377" i="1"/>
  <c r="AF377" i="1"/>
  <c r="CT377" i="1" s="1"/>
  <c r="S377" i="1" s="1"/>
  <c r="AG377" i="1"/>
  <c r="AH377" i="1"/>
  <c r="CV377" i="1" s="1"/>
  <c r="U377" i="1" s="1"/>
  <c r="AI377" i="1"/>
  <c r="CW377" i="1" s="1"/>
  <c r="V377" i="1" s="1"/>
  <c r="AJ377" i="1"/>
  <c r="CX377" i="1" s="1"/>
  <c r="W377" i="1" s="1"/>
  <c r="CU377" i="1"/>
  <c r="T377" i="1" s="1"/>
  <c r="FR377" i="1"/>
  <c r="GL377" i="1"/>
  <c r="GN377" i="1"/>
  <c r="GO377" i="1"/>
  <c r="GV377" i="1"/>
  <c r="HC377" i="1" s="1"/>
  <c r="GX377" i="1" s="1"/>
  <c r="C378" i="1"/>
  <c r="D378" i="1"/>
  <c r="AC378" i="1"/>
  <c r="AE378" i="1"/>
  <c r="AF378" i="1"/>
  <c r="AG378" i="1"/>
  <c r="CU378" i="1" s="1"/>
  <c r="AH378" i="1"/>
  <c r="CV378" i="1" s="1"/>
  <c r="AI378" i="1"/>
  <c r="CW378" i="1" s="1"/>
  <c r="V378" i="1" s="1"/>
  <c r="AJ378" i="1"/>
  <c r="CQ378" i="1"/>
  <c r="CS378" i="1"/>
  <c r="CX378" i="1"/>
  <c r="FR378" i="1"/>
  <c r="GL378" i="1"/>
  <c r="GN378" i="1"/>
  <c r="GO378" i="1"/>
  <c r="GV378" i="1"/>
  <c r="HC378" i="1" s="1"/>
  <c r="GX378" i="1" s="1"/>
  <c r="C379" i="1"/>
  <c r="D379" i="1"/>
  <c r="V379" i="1"/>
  <c r="AC379" i="1"/>
  <c r="AD379" i="1"/>
  <c r="AE379" i="1"/>
  <c r="AF379" i="1"/>
  <c r="AG379" i="1"/>
  <c r="CU379" i="1" s="1"/>
  <c r="T379" i="1" s="1"/>
  <c r="AH379" i="1"/>
  <c r="CV379" i="1" s="1"/>
  <c r="U379" i="1" s="1"/>
  <c r="AI379" i="1"/>
  <c r="CW379" i="1" s="1"/>
  <c r="AJ379" i="1"/>
  <c r="CX379" i="1" s="1"/>
  <c r="CR379" i="1"/>
  <c r="CT379" i="1"/>
  <c r="S379" i="1" s="1"/>
  <c r="CY379" i="1" s="1"/>
  <c r="X379" i="1" s="1"/>
  <c r="FR379" i="1"/>
  <c r="GL379" i="1"/>
  <c r="GN379" i="1"/>
  <c r="GO379" i="1"/>
  <c r="GV379" i="1"/>
  <c r="HC379" i="1" s="1"/>
  <c r="C380" i="1"/>
  <c r="D380" i="1"/>
  <c r="U380" i="1"/>
  <c r="AC380" i="1"/>
  <c r="CQ380" i="1" s="1"/>
  <c r="P380" i="1" s="1"/>
  <c r="AE380" i="1"/>
  <c r="AF380" i="1"/>
  <c r="AG380" i="1"/>
  <c r="CU380" i="1" s="1"/>
  <c r="T380" i="1" s="1"/>
  <c r="AH380" i="1"/>
  <c r="CV380" i="1" s="1"/>
  <c r="AI380" i="1"/>
  <c r="CW380" i="1" s="1"/>
  <c r="V380" i="1" s="1"/>
  <c r="AJ380" i="1"/>
  <c r="CX380" i="1" s="1"/>
  <c r="W380" i="1" s="1"/>
  <c r="CS380" i="1"/>
  <c r="FR380" i="1"/>
  <c r="GL380" i="1"/>
  <c r="GN380" i="1"/>
  <c r="GO380" i="1"/>
  <c r="GV380" i="1"/>
  <c r="HC380" i="1" s="1"/>
  <c r="GX380" i="1" s="1"/>
  <c r="AC381" i="1"/>
  <c r="CQ381" i="1" s="1"/>
  <c r="P381" i="1" s="1"/>
  <c r="AD381" i="1"/>
  <c r="AE381" i="1"/>
  <c r="AF381" i="1"/>
  <c r="AG381" i="1"/>
  <c r="CU381" i="1" s="1"/>
  <c r="AH381" i="1"/>
  <c r="CV381" i="1" s="1"/>
  <c r="AI381" i="1"/>
  <c r="CW381" i="1" s="1"/>
  <c r="AJ381" i="1"/>
  <c r="CX381" i="1" s="1"/>
  <c r="W381" i="1" s="1"/>
  <c r="CS381" i="1"/>
  <c r="CT381" i="1"/>
  <c r="FR381" i="1"/>
  <c r="GL381" i="1"/>
  <c r="GN381" i="1"/>
  <c r="GO381" i="1"/>
  <c r="GV381" i="1"/>
  <c r="HC381" i="1" s="1"/>
  <c r="AC382" i="1"/>
  <c r="CQ382" i="1" s="1"/>
  <c r="AE382" i="1"/>
  <c r="AF382" i="1"/>
  <c r="AG382" i="1"/>
  <c r="CU382" i="1" s="1"/>
  <c r="AH382" i="1"/>
  <c r="CV382" i="1" s="1"/>
  <c r="AI382" i="1"/>
  <c r="CW382" i="1" s="1"/>
  <c r="AJ382" i="1"/>
  <c r="CR382" i="1"/>
  <c r="CS382" i="1"/>
  <c r="CX382" i="1"/>
  <c r="FR382" i="1"/>
  <c r="GL382" i="1"/>
  <c r="GN382" i="1"/>
  <c r="GO382" i="1"/>
  <c r="GV382" i="1"/>
  <c r="HC382" i="1"/>
  <c r="C383" i="1"/>
  <c r="D383" i="1"/>
  <c r="P383" i="1"/>
  <c r="AC383" i="1"/>
  <c r="AE383" i="1"/>
  <c r="AF383" i="1"/>
  <c r="AG383" i="1"/>
  <c r="AH383" i="1"/>
  <c r="AI383" i="1"/>
  <c r="CW383" i="1" s="1"/>
  <c r="V383" i="1" s="1"/>
  <c r="AJ383" i="1"/>
  <c r="CX383" i="1" s="1"/>
  <c r="CQ383" i="1"/>
  <c r="CU383" i="1"/>
  <c r="T383" i="1" s="1"/>
  <c r="CV383" i="1"/>
  <c r="U383" i="1" s="1"/>
  <c r="FR383" i="1"/>
  <c r="GL383" i="1"/>
  <c r="GN383" i="1"/>
  <c r="GO383" i="1"/>
  <c r="GV383" i="1"/>
  <c r="HC383" i="1" s="1"/>
  <c r="AC384" i="1"/>
  <c r="AE384" i="1"/>
  <c r="AF384" i="1"/>
  <c r="AG384" i="1"/>
  <c r="CU384" i="1" s="1"/>
  <c r="AH384" i="1"/>
  <c r="AI384" i="1"/>
  <c r="CW384" i="1" s="1"/>
  <c r="AJ384" i="1"/>
  <c r="CX384" i="1" s="1"/>
  <c r="CT384" i="1"/>
  <c r="CV384" i="1"/>
  <c r="FR384" i="1"/>
  <c r="GL384" i="1"/>
  <c r="GN384" i="1"/>
  <c r="GO384" i="1"/>
  <c r="GV384" i="1"/>
  <c r="HC384" i="1" s="1"/>
  <c r="I385" i="1"/>
  <c r="AC385" i="1"/>
  <c r="CQ385" i="1" s="1"/>
  <c r="AD385" i="1"/>
  <c r="AE385" i="1"/>
  <c r="AF385" i="1"/>
  <c r="AG385" i="1"/>
  <c r="CU385" i="1" s="1"/>
  <c r="AH385" i="1"/>
  <c r="CV385" i="1" s="1"/>
  <c r="AI385" i="1"/>
  <c r="CW385" i="1" s="1"/>
  <c r="AJ385" i="1"/>
  <c r="CX385" i="1" s="1"/>
  <c r="CS385" i="1"/>
  <c r="CT385" i="1"/>
  <c r="S385" i="1" s="1"/>
  <c r="CY385" i="1" s="1"/>
  <c r="X385" i="1" s="1"/>
  <c r="FR385" i="1"/>
  <c r="GL385" i="1"/>
  <c r="GN385" i="1"/>
  <c r="GO385" i="1"/>
  <c r="GV385" i="1"/>
  <c r="HC385" i="1" s="1"/>
  <c r="GX385" i="1" s="1"/>
  <c r="C386" i="1"/>
  <c r="D386" i="1"/>
  <c r="W386" i="1"/>
  <c r="AC386" i="1"/>
  <c r="AE386" i="1"/>
  <c r="AF386" i="1"/>
  <c r="AG386" i="1"/>
  <c r="CU386" i="1" s="1"/>
  <c r="T386" i="1" s="1"/>
  <c r="AH386" i="1"/>
  <c r="AI386" i="1"/>
  <c r="AJ386" i="1"/>
  <c r="CQ386" i="1"/>
  <c r="P386" i="1" s="1"/>
  <c r="CV386" i="1"/>
  <c r="CW386" i="1"/>
  <c r="CX386" i="1"/>
  <c r="FR386" i="1"/>
  <c r="GL386" i="1"/>
  <c r="GN386" i="1"/>
  <c r="GO386" i="1"/>
  <c r="GV386" i="1"/>
  <c r="HC386" i="1" s="1"/>
  <c r="GX386" i="1" s="1"/>
  <c r="B388" i="1"/>
  <c r="B372" i="1" s="1"/>
  <c r="C388" i="1"/>
  <c r="C372" i="1" s="1"/>
  <c r="D388" i="1"/>
  <c r="D372" i="1" s="1"/>
  <c r="F388" i="1"/>
  <c r="F372" i="1" s="1"/>
  <c r="G388" i="1"/>
  <c r="BX388" i="1"/>
  <c r="BX372" i="1" s="1"/>
  <c r="CK388" i="1"/>
  <c r="CL388" i="1"/>
  <c r="BC388" i="1" s="1"/>
  <c r="CM388" i="1"/>
  <c r="BD388" i="1" s="1"/>
  <c r="D418" i="1"/>
  <c r="E420" i="1"/>
  <c r="Z420" i="1"/>
  <c r="AA420" i="1"/>
  <c r="AM420" i="1"/>
  <c r="AN420" i="1"/>
  <c r="BE420" i="1"/>
  <c r="BF420" i="1"/>
  <c r="BG420" i="1"/>
  <c r="BH420" i="1"/>
  <c r="BI420" i="1"/>
  <c r="BJ420" i="1"/>
  <c r="BK420" i="1"/>
  <c r="BL420" i="1"/>
  <c r="BM420" i="1"/>
  <c r="BN420" i="1"/>
  <c r="BO420" i="1"/>
  <c r="BP420" i="1"/>
  <c r="BQ420" i="1"/>
  <c r="BR420" i="1"/>
  <c r="BS420" i="1"/>
  <c r="BT420" i="1"/>
  <c r="BU420" i="1"/>
  <c r="BV420" i="1"/>
  <c r="BW420" i="1"/>
  <c r="CN420" i="1"/>
  <c r="CO420" i="1"/>
  <c r="CP420" i="1"/>
  <c r="CQ420" i="1"/>
  <c r="CR420" i="1"/>
  <c r="CS420" i="1"/>
  <c r="CT420" i="1"/>
  <c r="CU420" i="1"/>
  <c r="CV420" i="1"/>
  <c r="CW420" i="1"/>
  <c r="CX420" i="1"/>
  <c r="CY420" i="1"/>
  <c r="CZ420" i="1"/>
  <c r="DA420" i="1"/>
  <c r="DB420" i="1"/>
  <c r="DC420" i="1"/>
  <c r="DD420" i="1"/>
  <c r="DE420" i="1"/>
  <c r="DF420" i="1"/>
  <c r="DG420" i="1"/>
  <c r="DH420" i="1"/>
  <c r="DI420" i="1"/>
  <c r="DJ420" i="1"/>
  <c r="DK420" i="1"/>
  <c r="DL420" i="1"/>
  <c r="DM420" i="1"/>
  <c r="DN420" i="1"/>
  <c r="DO420" i="1"/>
  <c r="DP420" i="1"/>
  <c r="DQ420" i="1"/>
  <c r="DR420" i="1"/>
  <c r="DS420" i="1"/>
  <c r="DT420" i="1"/>
  <c r="DU420" i="1"/>
  <c r="DV420" i="1"/>
  <c r="DW420" i="1"/>
  <c r="DX420" i="1"/>
  <c r="DY420" i="1"/>
  <c r="DZ420" i="1"/>
  <c r="EA420" i="1"/>
  <c r="EB420" i="1"/>
  <c r="EC420" i="1"/>
  <c r="ED420" i="1"/>
  <c r="EE420" i="1"/>
  <c r="EF420" i="1"/>
  <c r="EG420" i="1"/>
  <c r="EH420" i="1"/>
  <c r="EI420" i="1"/>
  <c r="EJ420" i="1"/>
  <c r="EK420" i="1"/>
  <c r="EL420" i="1"/>
  <c r="EM420" i="1"/>
  <c r="EN420" i="1"/>
  <c r="EO420" i="1"/>
  <c r="EP420" i="1"/>
  <c r="EQ420" i="1"/>
  <c r="ER420" i="1"/>
  <c r="ES420" i="1"/>
  <c r="ET420" i="1"/>
  <c r="EU420" i="1"/>
  <c r="EV420" i="1"/>
  <c r="EW420" i="1"/>
  <c r="EX420" i="1"/>
  <c r="EY420" i="1"/>
  <c r="EZ420" i="1"/>
  <c r="FA420" i="1"/>
  <c r="FB420" i="1"/>
  <c r="FC420" i="1"/>
  <c r="FD420" i="1"/>
  <c r="FE420" i="1"/>
  <c r="FF420" i="1"/>
  <c r="FG420" i="1"/>
  <c r="FH420" i="1"/>
  <c r="FI420" i="1"/>
  <c r="FJ420" i="1"/>
  <c r="FK420" i="1"/>
  <c r="FL420" i="1"/>
  <c r="FM420" i="1"/>
  <c r="FN420" i="1"/>
  <c r="FO420" i="1"/>
  <c r="FP420" i="1"/>
  <c r="FQ420" i="1"/>
  <c r="FR420" i="1"/>
  <c r="FS420" i="1"/>
  <c r="FT420" i="1"/>
  <c r="FU420" i="1"/>
  <c r="FV420" i="1"/>
  <c r="FW420" i="1"/>
  <c r="FX420" i="1"/>
  <c r="FY420" i="1"/>
  <c r="FZ420" i="1"/>
  <c r="GA420" i="1"/>
  <c r="GB420" i="1"/>
  <c r="GC420" i="1"/>
  <c r="GD420" i="1"/>
  <c r="GE420" i="1"/>
  <c r="GF420" i="1"/>
  <c r="GG420" i="1"/>
  <c r="GH420" i="1"/>
  <c r="GI420" i="1"/>
  <c r="GJ420" i="1"/>
  <c r="GK420" i="1"/>
  <c r="GL420" i="1"/>
  <c r="GM420" i="1"/>
  <c r="GN420" i="1"/>
  <c r="GO420" i="1"/>
  <c r="GP420" i="1"/>
  <c r="GQ420" i="1"/>
  <c r="GR420" i="1"/>
  <c r="GS420" i="1"/>
  <c r="GT420" i="1"/>
  <c r="GU420" i="1"/>
  <c r="GV420" i="1"/>
  <c r="GW420" i="1"/>
  <c r="GX420" i="1"/>
  <c r="C422" i="1"/>
  <c r="D422" i="1"/>
  <c r="GX422" i="1"/>
  <c r="AC422" i="1"/>
  <c r="CQ422" i="1" s="1"/>
  <c r="P422" i="1" s="1"/>
  <c r="AE422" i="1"/>
  <c r="AF422" i="1"/>
  <c r="AG422" i="1"/>
  <c r="CU422" i="1" s="1"/>
  <c r="AH422" i="1"/>
  <c r="AI422" i="1"/>
  <c r="AJ422" i="1"/>
  <c r="CV422" i="1"/>
  <c r="CW422" i="1"/>
  <c r="CX422" i="1"/>
  <c r="W422" i="1" s="1"/>
  <c r="FR422" i="1"/>
  <c r="GL422" i="1"/>
  <c r="GN422" i="1"/>
  <c r="GO422" i="1"/>
  <c r="GV422" i="1"/>
  <c r="HC422" i="1" s="1"/>
  <c r="C423" i="1"/>
  <c r="D423" i="1"/>
  <c r="V423" i="1"/>
  <c r="AC423" i="1"/>
  <c r="AD423" i="1"/>
  <c r="AE423" i="1"/>
  <c r="AF423" i="1"/>
  <c r="AG423" i="1"/>
  <c r="AH423" i="1"/>
  <c r="CV423" i="1" s="1"/>
  <c r="U423" i="1" s="1"/>
  <c r="AI423" i="1"/>
  <c r="CW423" i="1" s="1"/>
  <c r="AJ423" i="1"/>
  <c r="CX423" i="1" s="1"/>
  <c r="W423" i="1" s="1"/>
  <c r="CT423" i="1"/>
  <c r="S423" i="1" s="1"/>
  <c r="CU423" i="1"/>
  <c r="T423" i="1" s="1"/>
  <c r="FR423" i="1"/>
  <c r="GL423" i="1"/>
  <c r="GN423" i="1"/>
  <c r="GO423" i="1"/>
  <c r="GV423" i="1"/>
  <c r="HC423" i="1" s="1"/>
  <c r="GX423" i="1" s="1"/>
  <c r="C424" i="1"/>
  <c r="D424" i="1"/>
  <c r="AC424" i="1"/>
  <c r="CQ424" i="1" s="1"/>
  <c r="P424" i="1" s="1"/>
  <c r="AE424" i="1"/>
  <c r="AF424" i="1"/>
  <c r="AG424" i="1"/>
  <c r="CU424" i="1" s="1"/>
  <c r="T424" i="1" s="1"/>
  <c r="AH424" i="1"/>
  <c r="CV424" i="1" s="1"/>
  <c r="U424" i="1" s="1"/>
  <c r="AI424" i="1"/>
  <c r="CW424" i="1" s="1"/>
  <c r="V424" i="1" s="1"/>
  <c r="AJ424" i="1"/>
  <c r="CR424" i="1"/>
  <c r="Q424" i="1" s="1"/>
  <c r="CX424" i="1"/>
  <c r="W424" i="1" s="1"/>
  <c r="FR424" i="1"/>
  <c r="GL424" i="1"/>
  <c r="GN424" i="1"/>
  <c r="GO424" i="1"/>
  <c r="GV424" i="1"/>
  <c r="HC424" i="1" s="1"/>
  <c r="GX424" i="1" s="1"/>
  <c r="C425" i="1"/>
  <c r="D425" i="1"/>
  <c r="W425" i="1"/>
  <c r="AC425" i="1"/>
  <c r="AE425" i="1"/>
  <c r="AF425" i="1"/>
  <c r="AG425" i="1"/>
  <c r="CU425" i="1" s="1"/>
  <c r="T425" i="1" s="1"/>
  <c r="AH425" i="1"/>
  <c r="AI425" i="1"/>
  <c r="AJ425" i="1"/>
  <c r="CQ425" i="1"/>
  <c r="P425" i="1" s="1"/>
  <c r="CV425" i="1"/>
  <c r="U425" i="1" s="1"/>
  <c r="CW425" i="1"/>
  <c r="V425" i="1" s="1"/>
  <c r="CX425" i="1"/>
  <c r="FR425" i="1"/>
  <c r="GL425" i="1"/>
  <c r="GN425" i="1"/>
  <c r="GO425" i="1"/>
  <c r="GV425" i="1"/>
  <c r="HC425" i="1" s="1"/>
  <c r="GX425" i="1" s="1"/>
  <c r="C426" i="1"/>
  <c r="D426" i="1"/>
  <c r="AC426" i="1"/>
  <c r="AE426" i="1"/>
  <c r="AF426" i="1"/>
  <c r="AG426" i="1"/>
  <c r="CU426" i="1" s="1"/>
  <c r="T426" i="1" s="1"/>
  <c r="AH426" i="1"/>
  <c r="AI426" i="1"/>
  <c r="CW426" i="1" s="1"/>
  <c r="V426" i="1" s="1"/>
  <c r="AJ426" i="1"/>
  <c r="CX426" i="1" s="1"/>
  <c r="W426" i="1" s="1"/>
  <c r="CQ426" i="1"/>
  <c r="P426" i="1" s="1"/>
  <c r="CV426" i="1"/>
  <c r="U426" i="1" s="1"/>
  <c r="FR426" i="1"/>
  <c r="GL426" i="1"/>
  <c r="GN426" i="1"/>
  <c r="GO426" i="1"/>
  <c r="GV426" i="1"/>
  <c r="HC426" i="1" s="1"/>
  <c r="GX426" i="1" s="1"/>
  <c r="C427" i="1"/>
  <c r="D427" i="1"/>
  <c r="AC427" i="1"/>
  <c r="AE427" i="1"/>
  <c r="AF427" i="1"/>
  <c r="AG427" i="1"/>
  <c r="CU427" i="1" s="1"/>
  <c r="T427" i="1" s="1"/>
  <c r="AH427" i="1"/>
  <c r="AI427" i="1"/>
  <c r="CW427" i="1" s="1"/>
  <c r="V427" i="1" s="1"/>
  <c r="AJ427" i="1"/>
  <c r="CX427" i="1" s="1"/>
  <c r="W427" i="1" s="1"/>
  <c r="CT427" i="1"/>
  <c r="S427" i="1" s="1"/>
  <c r="CV427" i="1"/>
  <c r="U427" i="1" s="1"/>
  <c r="FR427" i="1"/>
  <c r="GL427" i="1"/>
  <c r="GN427" i="1"/>
  <c r="GO427" i="1"/>
  <c r="GV427" i="1"/>
  <c r="HC427" i="1" s="1"/>
  <c r="GX427" i="1" s="1"/>
  <c r="P428" i="1"/>
  <c r="AC428" i="1"/>
  <c r="AE428" i="1"/>
  <c r="AF428" i="1"/>
  <c r="AG428" i="1"/>
  <c r="CU428" i="1" s="1"/>
  <c r="T428" i="1" s="1"/>
  <c r="AH428" i="1"/>
  <c r="AI428" i="1"/>
  <c r="CW428" i="1" s="1"/>
  <c r="V428" i="1" s="1"/>
  <c r="AJ428" i="1"/>
  <c r="CX428" i="1" s="1"/>
  <c r="W428" i="1" s="1"/>
  <c r="CQ428" i="1"/>
  <c r="CV428" i="1"/>
  <c r="U428" i="1" s="1"/>
  <c r="FR428" i="1"/>
  <c r="GL428" i="1"/>
  <c r="GO428" i="1"/>
  <c r="GP428" i="1"/>
  <c r="GV428" i="1"/>
  <c r="HC428" i="1" s="1"/>
  <c r="GX428" i="1" s="1"/>
  <c r="C429" i="1"/>
  <c r="D429" i="1"/>
  <c r="AC429" i="1"/>
  <c r="CQ429" i="1" s="1"/>
  <c r="AE429" i="1"/>
  <c r="AF429" i="1"/>
  <c r="AG429" i="1"/>
  <c r="CU429" i="1" s="1"/>
  <c r="AH429" i="1"/>
  <c r="CV429" i="1" s="1"/>
  <c r="AI429" i="1"/>
  <c r="CW429" i="1" s="1"/>
  <c r="AJ429" i="1"/>
  <c r="CR429" i="1"/>
  <c r="Q429" i="1" s="1"/>
  <c r="CT429" i="1"/>
  <c r="S429" i="1" s="1"/>
  <c r="CX429" i="1"/>
  <c r="FR429" i="1"/>
  <c r="GL429" i="1"/>
  <c r="GN429" i="1"/>
  <c r="GO429" i="1"/>
  <c r="GV429" i="1"/>
  <c r="HC429" i="1" s="1"/>
  <c r="GX429" i="1" s="1"/>
  <c r="C430" i="1"/>
  <c r="D430" i="1"/>
  <c r="AC430" i="1"/>
  <c r="AD430" i="1"/>
  <c r="AB430" i="1" s="1"/>
  <c r="AE430" i="1"/>
  <c r="AF430" i="1"/>
  <c r="AG430" i="1"/>
  <c r="AH430" i="1"/>
  <c r="CV430" i="1" s="1"/>
  <c r="U430" i="1" s="1"/>
  <c r="AI430" i="1"/>
  <c r="AJ430" i="1"/>
  <c r="CX430" i="1" s="1"/>
  <c r="CQ430" i="1"/>
  <c r="P430" i="1" s="1"/>
  <c r="CU430" i="1"/>
  <c r="T430" i="1" s="1"/>
  <c r="CW430" i="1"/>
  <c r="V430" i="1" s="1"/>
  <c r="FR430" i="1"/>
  <c r="GL430" i="1"/>
  <c r="GN430" i="1"/>
  <c r="GO430" i="1"/>
  <c r="GV430" i="1"/>
  <c r="HC430" i="1" s="1"/>
  <c r="C431" i="1"/>
  <c r="D431" i="1"/>
  <c r="AC431" i="1"/>
  <c r="CQ431" i="1" s="1"/>
  <c r="P431" i="1" s="1"/>
  <c r="AE431" i="1"/>
  <c r="AF431" i="1"/>
  <c r="AG431" i="1"/>
  <c r="CU431" i="1" s="1"/>
  <c r="T431" i="1" s="1"/>
  <c r="AH431" i="1"/>
  <c r="CV431" i="1" s="1"/>
  <c r="AI431" i="1"/>
  <c r="CW431" i="1" s="1"/>
  <c r="V431" i="1" s="1"/>
  <c r="AJ431" i="1"/>
  <c r="CR431" i="1"/>
  <c r="CT431" i="1"/>
  <c r="CX431" i="1"/>
  <c r="FR431" i="1"/>
  <c r="GL431" i="1"/>
  <c r="GN431" i="1"/>
  <c r="GO431" i="1"/>
  <c r="GV431" i="1"/>
  <c r="HC431" i="1" s="1"/>
  <c r="C432" i="1"/>
  <c r="D432" i="1"/>
  <c r="AC432" i="1"/>
  <c r="AE432" i="1"/>
  <c r="AF432" i="1"/>
  <c r="AG432" i="1"/>
  <c r="CU432" i="1" s="1"/>
  <c r="T432" i="1" s="1"/>
  <c r="AH432" i="1"/>
  <c r="AI432" i="1"/>
  <c r="CW432" i="1" s="1"/>
  <c r="V432" i="1" s="1"/>
  <c r="AJ432" i="1"/>
  <c r="CQ432" i="1"/>
  <c r="P432" i="1" s="1"/>
  <c r="CV432" i="1"/>
  <c r="U432" i="1" s="1"/>
  <c r="CX432" i="1"/>
  <c r="W432" i="1" s="1"/>
  <c r="FR432" i="1"/>
  <c r="GL432" i="1"/>
  <c r="GN432" i="1"/>
  <c r="GO432" i="1"/>
  <c r="GV432" i="1"/>
  <c r="GX432" i="1"/>
  <c r="HC432" i="1"/>
  <c r="AC433" i="1"/>
  <c r="CQ433" i="1" s="1"/>
  <c r="P433" i="1" s="1"/>
  <c r="AE433" i="1"/>
  <c r="AF433" i="1"/>
  <c r="AG433" i="1"/>
  <c r="CU433" i="1" s="1"/>
  <c r="AH433" i="1"/>
  <c r="CV433" i="1" s="1"/>
  <c r="AI433" i="1"/>
  <c r="AJ433" i="1"/>
  <c r="CX433" i="1" s="1"/>
  <c r="W433" i="1" s="1"/>
  <c r="CR433" i="1"/>
  <c r="CS433" i="1"/>
  <c r="CW433" i="1"/>
  <c r="V433" i="1" s="1"/>
  <c r="FR433" i="1"/>
  <c r="GL433" i="1"/>
  <c r="GO433" i="1"/>
  <c r="GP433" i="1"/>
  <c r="GV433" i="1"/>
  <c r="HC433" i="1" s="1"/>
  <c r="GX433" i="1" s="1"/>
  <c r="C434" i="1"/>
  <c r="D434" i="1"/>
  <c r="W434" i="1"/>
  <c r="AC434" i="1"/>
  <c r="CQ434" i="1" s="1"/>
  <c r="P434" i="1" s="1"/>
  <c r="AE434" i="1"/>
  <c r="AF434" i="1"/>
  <c r="AG434" i="1"/>
  <c r="CU434" i="1" s="1"/>
  <c r="T434" i="1" s="1"/>
  <c r="AH434" i="1"/>
  <c r="CV434" i="1" s="1"/>
  <c r="U434" i="1" s="1"/>
  <c r="AI434" i="1"/>
  <c r="CW434" i="1" s="1"/>
  <c r="V434" i="1" s="1"/>
  <c r="AJ434" i="1"/>
  <c r="CX434" i="1" s="1"/>
  <c r="CS434" i="1"/>
  <c r="FR434" i="1"/>
  <c r="GL434" i="1"/>
  <c r="GN434" i="1"/>
  <c r="GO434" i="1"/>
  <c r="GV434" i="1"/>
  <c r="HC434" i="1" s="1"/>
  <c r="GX434" i="1" s="1"/>
  <c r="B436" i="1"/>
  <c r="B420" i="1" s="1"/>
  <c r="C436" i="1"/>
  <c r="C420" i="1" s="1"/>
  <c r="D436" i="1"/>
  <c r="D420" i="1" s="1"/>
  <c r="F436" i="1"/>
  <c r="F420" i="1" s="1"/>
  <c r="G436" i="1"/>
  <c r="AO436" i="1"/>
  <c r="AO420" i="1" s="1"/>
  <c r="BD436" i="1"/>
  <c r="F461" i="1" s="1"/>
  <c r="BX436" i="1"/>
  <c r="CK436" i="1"/>
  <c r="CL436" i="1"/>
  <c r="CL420" i="1" s="1"/>
  <c r="CM436" i="1"/>
  <c r="CM420" i="1" s="1"/>
  <c r="D466" i="1"/>
  <c r="E468" i="1"/>
  <c r="Z468" i="1"/>
  <c r="AA468" i="1"/>
  <c r="AM468" i="1"/>
  <c r="AN468" i="1"/>
  <c r="BE468" i="1"/>
  <c r="BF468" i="1"/>
  <c r="BG468" i="1"/>
  <c r="BH468" i="1"/>
  <c r="BI468" i="1"/>
  <c r="BJ468" i="1"/>
  <c r="BK468" i="1"/>
  <c r="BL468" i="1"/>
  <c r="BM468" i="1"/>
  <c r="BN468" i="1"/>
  <c r="BO468" i="1"/>
  <c r="BP468" i="1"/>
  <c r="BQ468" i="1"/>
  <c r="BR468" i="1"/>
  <c r="BS468" i="1"/>
  <c r="BT468" i="1"/>
  <c r="BU468" i="1"/>
  <c r="BV468" i="1"/>
  <c r="BW468" i="1"/>
  <c r="CN468" i="1"/>
  <c r="CO468" i="1"/>
  <c r="CP468" i="1"/>
  <c r="CQ468" i="1"/>
  <c r="CR468" i="1"/>
  <c r="CS468" i="1"/>
  <c r="CT468" i="1"/>
  <c r="CU468" i="1"/>
  <c r="CV468" i="1"/>
  <c r="CW468" i="1"/>
  <c r="CX468" i="1"/>
  <c r="CY468" i="1"/>
  <c r="CZ468" i="1"/>
  <c r="DA468" i="1"/>
  <c r="DB468" i="1"/>
  <c r="DC468" i="1"/>
  <c r="DD468" i="1"/>
  <c r="DE468" i="1"/>
  <c r="DF468" i="1"/>
  <c r="DG468" i="1"/>
  <c r="DH468" i="1"/>
  <c r="DI468" i="1"/>
  <c r="DJ468" i="1"/>
  <c r="DK468" i="1"/>
  <c r="DL468" i="1"/>
  <c r="DM468" i="1"/>
  <c r="DN468" i="1"/>
  <c r="DO468" i="1"/>
  <c r="DP468" i="1"/>
  <c r="DQ468" i="1"/>
  <c r="DR468" i="1"/>
  <c r="DS468" i="1"/>
  <c r="DT468" i="1"/>
  <c r="DU468" i="1"/>
  <c r="DV468" i="1"/>
  <c r="DW468" i="1"/>
  <c r="DX468" i="1"/>
  <c r="DY468" i="1"/>
  <c r="DZ468" i="1"/>
  <c r="EA468" i="1"/>
  <c r="EB468" i="1"/>
  <c r="EC468" i="1"/>
  <c r="ED468" i="1"/>
  <c r="EE468" i="1"/>
  <c r="EF468" i="1"/>
  <c r="EG468" i="1"/>
  <c r="EH468" i="1"/>
  <c r="EI468" i="1"/>
  <c r="EJ468" i="1"/>
  <c r="EK468" i="1"/>
  <c r="EL468" i="1"/>
  <c r="EM468" i="1"/>
  <c r="EN468" i="1"/>
  <c r="EO468" i="1"/>
  <c r="EP468" i="1"/>
  <c r="EQ468" i="1"/>
  <c r="ER468" i="1"/>
  <c r="ES468" i="1"/>
  <c r="ET468" i="1"/>
  <c r="EU468" i="1"/>
  <c r="EV468" i="1"/>
  <c r="EW468" i="1"/>
  <c r="EX468" i="1"/>
  <c r="EY468" i="1"/>
  <c r="EZ468" i="1"/>
  <c r="FA468" i="1"/>
  <c r="FB468" i="1"/>
  <c r="FC468" i="1"/>
  <c r="FD468" i="1"/>
  <c r="FE468" i="1"/>
  <c r="FF468" i="1"/>
  <c r="FG468" i="1"/>
  <c r="FH468" i="1"/>
  <c r="FI468" i="1"/>
  <c r="FJ468" i="1"/>
  <c r="FK468" i="1"/>
  <c r="FL468" i="1"/>
  <c r="FM468" i="1"/>
  <c r="FN468" i="1"/>
  <c r="FO468" i="1"/>
  <c r="FP468" i="1"/>
  <c r="FQ468" i="1"/>
  <c r="FR468" i="1"/>
  <c r="FS468" i="1"/>
  <c r="FT468" i="1"/>
  <c r="FU468" i="1"/>
  <c r="FV468" i="1"/>
  <c r="FW468" i="1"/>
  <c r="FX468" i="1"/>
  <c r="FY468" i="1"/>
  <c r="FZ468" i="1"/>
  <c r="GA468" i="1"/>
  <c r="GB468" i="1"/>
  <c r="GC468" i="1"/>
  <c r="GD468" i="1"/>
  <c r="GE468" i="1"/>
  <c r="GF468" i="1"/>
  <c r="GG468" i="1"/>
  <c r="GH468" i="1"/>
  <c r="GI468" i="1"/>
  <c r="GJ468" i="1"/>
  <c r="GK468" i="1"/>
  <c r="GL468" i="1"/>
  <c r="GM468" i="1"/>
  <c r="GN468" i="1"/>
  <c r="GO468" i="1"/>
  <c r="GP468" i="1"/>
  <c r="GQ468" i="1"/>
  <c r="GR468" i="1"/>
  <c r="GS468" i="1"/>
  <c r="GT468" i="1"/>
  <c r="GU468" i="1"/>
  <c r="GV468" i="1"/>
  <c r="GW468" i="1"/>
  <c r="GX468" i="1"/>
  <c r="C470" i="1"/>
  <c r="D470" i="1"/>
  <c r="W470" i="1"/>
  <c r="AC470" i="1"/>
  <c r="AE470" i="1"/>
  <c r="AF470" i="1"/>
  <c r="AG470" i="1"/>
  <c r="CU470" i="1" s="1"/>
  <c r="T470" i="1" s="1"/>
  <c r="AH470" i="1"/>
  <c r="AI470" i="1"/>
  <c r="CW470" i="1" s="1"/>
  <c r="V470" i="1" s="1"/>
  <c r="AJ470" i="1"/>
  <c r="CX470" i="1" s="1"/>
  <c r="CQ470" i="1"/>
  <c r="P470" i="1" s="1"/>
  <c r="CV470" i="1"/>
  <c r="U470" i="1" s="1"/>
  <c r="FR470" i="1"/>
  <c r="GL470" i="1"/>
  <c r="GN470" i="1"/>
  <c r="GO470" i="1"/>
  <c r="GV470" i="1"/>
  <c r="HC470" i="1" s="1"/>
  <c r="GX470" i="1" s="1"/>
  <c r="I471" i="1"/>
  <c r="V471" i="1" s="1"/>
  <c r="AC471" i="1"/>
  <c r="CQ471" i="1" s="1"/>
  <c r="AD471" i="1"/>
  <c r="AB471" i="1" s="1"/>
  <c r="AE471" i="1"/>
  <c r="AF471" i="1"/>
  <c r="CT471" i="1" s="1"/>
  <c r="S471" i="1" s="1"/>
  <c r="AG471" i="1"/>
  <c r="AH471" i="1"/>
  <c r="CV471" i="1" s="1"/>
  <c r="U471" i="1" s="1"/>
  <c r="AI471" i="1"/>
  <c r="CW471" i="1" s="1"/>
  <c r="AJ471" i="1"/>
  <c r="CU471" i="1"/>
  <c r="T471" i="1" s="1"/>
  <c r="CX471" i="1"/>
  <c r="FR471" i="1"/>
  <c r="GL471" i="1"/>
  <c r="GN471" i="1"/>
  <c r="GO471" i="1"/>
  <c r="GV471" i="1"/>
  <c r="HC471" i="1"/>
  <c r="GX471" i="1" s="1"/>
  <c r="C472" i="1"/>
  <c r="D472" i="1"/>
  <c r="Q472" i="1"/>
  <c r="AC472" i="1"/>
  <c r="AD472" i="1"/>
  <c r="AE472" i="1"/>
  <c r="AF472" i="1"/>
  <c r="AG472" i="1"/>
  <c r="CU472" i="1" s="1"/>
  <c r="T472" i="1" s="1"/>
  <c r="AH472" i="1"/>
  <c r="AI472" i="1"/>
  <c r="CW472" i="1" s="1"/>
  <c r="V472" i="1" s="1"/>
  <c r="AJ472" i="1"/>
  <c r="CX472" i="1" s="1"/>
  <c r="W472" i="1" s="1"/>
  <c r="CQ472" i="1"/>
  <c r="P472" i="1" s="1"/>
  <c r="CR472" i="1"/>
  <c r="CS472" i="1"/>
  <c r="CV472" i="1"/>
  <c r="U472" i="1" s="1"/>
  <c r="FR472" i="1"/>
  <c r="GL472" i="1"/>
  <c r="GN472" i="1"/>
  <c r="GO472" i="1"/>
  <c r="GV472" i="1"/>
  <c r="HC472" i="1" s="1"/>
  <c r="GX472" i="1" s="1"/>
  <c r="C473" i="1"/>
  <c r="D473" i="1"/>
  <c r="AC473" i="1"/>
  <c r="CQ473" i="1" s="1"/>
  <c r="P473" i="1" s="1"/>
  <c r="AD473" i="1"/>
  <c r="AE473" i="1"/>
  <c r="AF473" i="1"/>
  <c r="CT473" i="1" s="1"/>
  <c r="S473" i="1" s="1"/>
  <c r="AG473" i="1"/>
  <c r="AH473" i="1"/>
  <c r="CV473" i="1" s="1"/>
  <c r="U473" i="1" s="1"/>
  <c r="AI473" i="1"/>
  <c r="CW473" i="1" s="1"/>
  <c r="V473" i="1" s="1"/>
  <c r="AJ473" i="1"/>
  <c r="CX473" i="1" s="1"/>
  <c r="W473" i="1" s="1"/>
  <c r="CU473" i="1"/>
  <c r="T473" i="1" s="1"/>
  <c r="FR473" i="1"/>
  <c r="GL473" i="1"/>
  <c r="GN473" i="1"/>
  <c r="GO473" i="1"/>
  <c r="GV473" i="1"/>
  <c r="HC473" i="1" s="1"/>
  <c r="GX473" i="1" s="1"/>
  <c r="C474" i="1"/>
  <c r="D474" i="1"/>
  <c r="AC474" i="1"/>
  <c r="AE474" i="1"/>
  <c r="AF474" i="1"/>
  <c r="AG474" i="1"/>
  <c r="CU474" i="1" s="1"/>
  <c r="AH474" i="1"/>
  <c r="AI474" i="1"/>
  <c r="CW474" i="1" s="1"/>
  <c r="V474" i="1" s="1"/>
  <c r="AJ474" i="1"/>
  <c r="CX474" i="1" s="1"/>
  <c r="W474" i="1" s="1"/>
  <c r="CR474" i="1"/>
  <c r="Q474" i="1" s="1"/>
  <c r="CS474" i="1"/>
  <c r="CV474" i="1"/>
  <c r="U474" i="1" s="1"/>
  <c r="FR474" i="1"/>
  <c r="GL474" i="1"/>
  <c r="GN474" i="1"/>
  <c r="GO474" i="1"/>
  <c r="GV474" i="1"/>
  <c r="HC474" i="1" s="1"/>
  <c r="GX474" i="1" s="1"/>
  <c r="C475" i="1"/>
  <c r="D475" i="1"/>
  <c r="W475" i="1"/>
  <c r="AC475" i="1"/>
  <c r="CQ475" i="1" s="1"/>
  <c r="P475" i="1" s="1"/>
  <c r="AE475" i="1"/>
  <c r="AF475" i="1"/>
  <c r="AG475" i="1"/>
  <c r="CU475" i="1" s="1"/>
  <c r="T475" i="1" s="1"/>
  <c r="AH475" i="1"/>
  <c r="CV475" i="1" s="1"/>
  <c r="U475" i="1" s="1"/>
  <c r="AI475" i="1"/>
  <c r="CW475" i="1" s="1"/>
  <c r="V475" i="1" s="1"/>
  <c r="AJ475" i="1"/>
  <c r="CX475" i="1" s="1"/>
  <c r="CS475" i="1"/>
  <c r="CT475" i="1"/>
  <c r="S475" i="1" s="1"/>
  <c r="CZ475" i="1" s="1"/>
  <c r="Y475" i="1" s="1"/>
  <c r="FR475" i="1"/>
  <c r="GL475" i="1"/>
  <c r="GN475" i="1"/>
  <c r="GO475" i="1"/>
  <c r="GV475" i="1"/>
  <c r="HC475" i="1" s="1"/>
  <c r="GX475" i="1" s="1"/>
  <c r="I476" i="1"/>
  <c r="AC476" i="1"/>
  <c r="CQ476" i="1" s="1"/>
  <c r="P476" i="1" s="1"/>
  <c r="AE476" i="1"/>
  <c r="AF476" i="1"/>
  <c r="AG476" i="1"/>
  <c r="CU476" i="1" s="1"/>
  <c r="T476" i="1" s="1"/>
  <c r="AH476" i="1"/>
  <c r="AI476" i="1"/>
  <c r="CW476" i="1" s="1"/>
  <c r="AJ476" i="1"/>
  <c r="CX476" i="1" s="1"/>
  <c r="W476" i="1" s="1"/>
  <c r="CT476" i="1"/>
  <c r="S476" i="1" s="1"/>
  <c r="CZ476" i="1" s="1"/>
  <c r="Y476" i="1" s="1"/>
  <c r="CV476" i="1"/>
  <c r="FR476" i="1"/>
  <c r="GL476" i="1"/>
  <c r="GN476" i="1"/>
  <c r="GO476" i="1"/>
  <c r="GV476" i="1"/>
  <c r="HC476" i="1"/>
  <c r="GX476" i="1" s="1"/>
  <c r="I477" i="1"/>
  <c r="AC477" i="1"/>
  <c r="AD477" i="1"/>
  <c r="AB477" i="1" s="1"/>
  <c r="AE477" i="1"/>
  <c r="AF477" i="1"/>
  <c r="AG477" i="1"/>
  <c r="AH477" i="1"/>
  <c r="CV477" i="1" s="1"/>
  <c r="AI477" i="1"/>
  <c r="AJ477" i="1"/>
  <c r="CX477" i="1" s="1"/>
  <c r="W477" i="1" s="1"/>
  <c r="CQ477" i="1"/>
  <c r="CR477" i="1"/>
  <c r="CS477" i="1"/>
  <c r="CT477" i="1"/>
  <c r="S477" i="1" s="1"/>
  <c r="CU477" i="1"/>
  <c r="CW477" i="1"/>
  <c r="FR477" i="1"/>
  <c r="GL477" i="1"/>
  <c r="GN477" i="1"/>
  <c r="GO477" i="1"/>
  <c r="GV477" i="1"/>
  <c r="HC477" i="1"/>
  <c r="GX477" i="1" s="1"/>
  <c r="C478" i="1"/>
  <c r="D478" i="1"/>
  <c r="AC478" i="1"/>
  <c r="AE478" i="1"/>
  <c r="AF478" i="1"/>
  <c r="AG478" i="1"/>
  <c r="CU478" i="1" s="1"/>
  <c r="T478" i="1" s="1"/>
  <c r="AH478" i="1"/>
  <c r="CV478" i="1" s="1"/>
  <c r="U478" i="1" s="1"/>
  <c r="AI478" i="1"/>
  <c r="CW478" i="1" s="1"/>
  <c r="V478" i="1" s="1"/>
  <c r="AJ478" i="1"/>
  <c r="CQ478" i="1"/>
  <c r="P478" i="1" s="1"/>
  <c r="CS478" i="1"/>
  <c r="CX478" i="1"/>
  <c r="W478" i="1" s="1"/>
  <c r="FR478" i="1"/>
  <c r="GL478" i="1"/>
  <c r="GN478" i="1"/>
  <c r="GO478" i="1"/>
  <c r="GV478" i="1"/>
  <c r="HC478" i="1"/>
  <c r="GX478" i="1" s="1"/>
  <c r="C479" i="1"/>
  <c r="D479" i="1"/>
  <c r="AC479" i="1"/>
  <c r="CQ479" i="1" s="1"/>
  <c r="P479" i="1" s="1"/>
  <c r="AE479" i="1"/>
  <c r="AF479" i="1"/>
  <c r="AG479" i="1"/>
  <c r="CU479" i="1" s="1"/>
  <c r="T479" i="1" s="1"/>
  <c r="AH479" i="1"/>
  <c r="CV479" i="1" s="1"/>
  <c r="U479" i="1" s="1"/>
  <c r="AI479" i="1"/>
  <c r="CW479" i="1" s="1"/>
  <c r="V479" i="1" s="1"/>
  <c r="AJ479" i="1"/>
  <c r="CX479" i="1" s="1"/>
  <c r="CR479" i="1"/>
  <c r="Q479" i="1" s="1"/>
  <c r="CT479" i="1"/>
  <c r="S479" i="1" s="1"/>
  <c r="FR479" i="1"/>
  <c r="GL479" i="1"/>
  <c r="GN479" i="1"/>
  <c r="GO479" i="1"/>
  <c r="GV479" i="1"/>
  <c r="HC479" i="1" s="1"/>
  <c r="GX479" i="1" s="1"/>
  <c r="I480" i="1"/>
  <c r="P480" i="1"/>
  <c r="AC480" i="1"/>
  <c r="AD480" i="1"/>
  <c r="AE480" i="1"/>
  <c r="AF480" i="1"/>
  <c r="AG480" i="1"/>
  <c r="CU480" i="1" s="1"/>
  <c r="AH480" i="1"/>
  <c r="CV480" i="1" s="1"/>
  <c r="AI480" i="1"/>
  <c r="AJ480" i="1"/>
  <c r="CX480" i="1" s="1"/>
  <c r="CQ480" i="1"/>
  <c r="CR480" i="1"/>
  <c r="Q480" i="1" s="1"/>
  <c r="CS480" i="1"/>
  <c r="CW480" i="1"/>
  <c r="FR480" i="1"/>
  <c r="GL480" i="1"/>
  <c r="GN480" i="1"/>
  <c r="GO480" i="1"/>
  <c r="GV480" i="1"/>
  <c r="HC480" i="1" s="1"/>
  <c r="I481" i="1"/>
  <c r="AC481" i="1"/>
  <c r="CQ481" i="1" s="1"/>
  <c r="P481" i="1" s="1"/>
  <c r="AE481" i="1"/>
  <c r="AF481" i="1"/>
  <c r="AG481" i="1"/>
  <c r="CU481" i="1" s="1"/>
  <c r="AH481" i="1"/>
  <c r="AI481" i="1"/>
  <c r="AJ481" i="1"/>
  <c r="CV481" i="1"/>
  <c r="U481" i="1" s="1"/>
  <c r="CW481" i="1"/>
  <c r="CX481" i="1"/>
  <c r="FR481" i="1"/>
  <c r="GL481" i="1"/>
  <c r="GN481" i="1"/>
  <c r="GO481" i="1"/>
  <c r="GV481" i="1"/>
  <c r="HC481" i="1"/>
  <c r="B483" i="1"/>
  <c r="B468" i="1" s="1"/>
  <c r="C483" i="1"/>
  <c r="C468" i="1" s="1"/>
  <c r="D483" i="1"/>
  <c r="D468" i="1" s="1"/>
  <c r="F483" i="1"/>
  <c r="F468" i="1" s="1"/>
  <c r="G483" i="1"/>
  <c r="AO483" i="1"/>
  <c r="BC483" i="1"/>
  <c r="BX483" i="1"/>
  <c r="BX468" i="1" s="1"/>
  <c r="CK483" i="1"/>
  <c r="CK468" i="1" s="1"/>
  <c r="CL483" i="1"/>
  <c r="CL468" i="1" s="1"/>
  <c r="CM483" i="1"/>
  <c r="BD483" i="1" s="1"/>
  <c r="D513" i="1"/>
  <c r="D515" i="1"/>
  <c r="E515" i="1"/>
  <c r="Z515" i="1"/>
  <c r="AA515" i="1"/>
  <c r="AM515" i="1"/>
  <c r="AN515" i="1"/>
  <c r="BE515" i="1"/>
  <c r="BF515" i="1"/>
  <c r="BG515" i="1"/>
  <c r="BH515" i="1"/>
  <c r="BI515" i="1"/>
  <c r="BJ515" i="1"/>
  <c r="BK515" i="1"/>
  <c r="BL515" i="1"/>
  <c r="BM515" i="1"/>
  <c r="BN515" i="1"/>
  <c r="BO515" i="1"/>
  <c r="BP515" i="1"/>
  <c r="BQ515" i="1"/>
  <c r="BR515" i="1"/>
  <c r="BS515" i="1"/>
  <c r="BT515" i="1"/>
  <c r="BU515" i="1"/>
  <c r="BV515" i="1"/>
  <c r="BW515" i="1"/>
  <c r="CN515" i="1"/>
  <c r="CO515" i="1"/>
  <c r="CP515" i="1"/>
  <c r="CQ515" i="1"/>
  <c r="CR515" i="1"/>
  <c r="CS515" i="1"/>
  <c r="CT515" i="1"/>
  <c r="CU515" i="1"/>
  <c r="CV515" i="1"/>
  <c r="CW515" i="1"/>
  <c r="CX515" i="1"/>
  <c r="CY515" i="1"/>
  <c r="CZ515" i="1"/>
  <c r="DA515" i="1"/>
  <c r="DB515" i="1"/>
  <c r="DC515" i="1"/>
  <c r="DD515" i="1"/>
  <c r="DE515" i="1"/>
  <c r="DF515" i="1"/>
  <c r="DG515" i="1"/>
  <c r="DH515" i="1"/>
  <c r="DI515" i="1"/>
  <c r="DJ515" i="1"/>
  <c r="DK515" i="1"/>
  <c r="DL515" i="1"/>
  <c r="DM515" i="1"/>
  <c r="DN515" i="1"/>
  <c r="DO515" i="1"/>
  <c r="DP515" i="1"/>
  <c r="DQ515" i="1"/>
  <c r="DR515" i="1"/>
  <c r="DS515" i="1"/>
  <c r="DT515" i="1"/>
  <c r="DU515" i="1"/>
  <c r="DV515" i="1"/>
  <c r="DW515" i="1"/>
  <c r="DX515" i="1"/>
  <c r="DY515" i="1"/>
  <c r="DZ515" i="1"/>
  <c r="EA515" i="1"/>
  <c r="EB515" i="1"/>
  <c r="EC515" i="1"/>
  <c r="ED515" i="1"/>
  <c r="EE515" i="1"/>
  <c r="EF515" i="1"/>
  <c r="EG515" i="1"/>
  <c r="EH515" i="1"/>
  <c r="EI515" i="1"/>
  <c r="EJ515" i="1"/>
  <c r="EK515" i="1"/>
  <c r="EL515" i="1"/>
  <c r="EM515" i="1"/>
  <c r="EN515" i="1"/>
  <c r="EO515" i="1"/>
  <c r="EP515" i="1"/>
  <c r="EQ515" i="1"/>
  <c r="ER515" i="1"/>
  <c r="ES515" i="1"/>
  <c r="ET515" i="1"/>
  <c r="EU515" i="1"/>
  <c r="EV515" i="1"/>
  <c r="EW515" i="1"/>
  <c r="EX515" i="1"/>
  <c r="EY515" i="1"/>
  <c r="EZ515" i="1"/>
  <c r="FA515" i="1"/>
  <c r="FB515" i="1"/>
  <c r="FC515" i="1"/>
  <c r="FD515" i="1"/>
  <c r="FE515" i="1"/>
  <c r="FF515" i="1"/>
  <c r="FG515" i="1"/>
  <c r="FH515" i="1"/>
  <c r="FI515" i="1"/>
  <c r="FJ515" i="1"/>
  <c r="FK515" i="1"/>
  <c r="FL515" i="1"/>
  <c r="FM515" i="1"/>
  <c r="FN515" i="1"/>
  <c r="FO515" i="1"/>
  <c r="FP515" i="1"/>
  <c r="FQ515" i="1"/>
  <c r="FR515" i="1"/>
  <c r="FS515" i="1"/>
  <c r="FT515" i="1"/>
  <c r="FU515" i="1"/>
  <c r="FV515" i="1"/>
  <c r="FW515" i="1"/>
  <c r="FX515" i="1"/>
  <c r="FY515" i="1"/>
  <c r="FZ515" i="1"/>
  <c r="GA515" i="1"/>
  <c r="GB515" i="1"/>
  <c r="GC515" i="1"/>
  <c r="GD515" i="1"/>
  <c r="GE515" i="1"/>
  <c r="GF515" i="1"/>
  <c r="GG515" i="1"/>
  <c r="GH515" i="1"/>
  <c r="GI515" i="1"/>
  <c r="GJ515" i="1"/>
  <c r="GK515" i="1"/>
  <c r="GL515" i="1"/>
  <c r="GM515" i="1"/>
  <c r="GN515" i="1"/>
  <c r="GO515" i="1"/>
  <c r="GP515" i="1"/>
  <c r="GQ515" i="1"/>
  <c r="GR515" i="1"/>
  <c r="GS515" i="1"/>
  <c r="GT515" i="1"/>
  <c r="GU515" i="1"/>
  <c r="GV515" i="1"/>
  <c r="GW515" i="1"/>
  <c r="GX515" i="1"/>
  <c r="C517" i="1"/>
  <c r="D517" i="1"/>
  <c r="AC517" i="1"/>
  <c r="AE517" i="1"/>
  <c r="AF517" i="1"/>
  <c r="AG517" i="1"/>
  <c r="CU517" i="1" s="1"/>
  <c r="AH517" i="1"/>
  <c r="CV517" i="1" s="1"/>
  <c r="AI517" i="1"/>
  <c r="AJ517" i="1"/>
  <c r="CX517" i="1" s="1"/>
  <c r="CW517" i="1"/>
  <c r="V517" i="1" s="1"/>
  <c r="FR517" i="1"/>
  <c r="GL517" i="1"/>
  <c r="GN517" i="1"/>
  <c r="GO517" i="1"/>
  <c r="GV517" i="1"/>
  <c r="HC517" i="1" s="1"/>
  <c r="GX517" i="1" s="1"/>
  <c r="C518" i="1"/>
  <c r="D518" i="1"/>
  <c r="W518" i="1"/>
  <c r="AC518" i="1"/>
  <c r="AE518" i="1"/>
  <c r="AF518" i="1"/>
  <c r="AG518" i="1"/>
  <c r="CU518" i="1" s="1"/>
  <c r="T518" i="1" s="1"/>
  <c r="AH518" i="1"/>
  <c r="AI518" i="1"/>
  <c r="CW518" i="1" s="1"/>
  <c r="V518" i="1" s="1"/>
  <c r="AJ518" i="1"/>
  <c r="CX518" i="1" s="1"/>
  <c r="CQ518" i="1"/>
  <c r="P518" i="1" s="1"/>
  <c r="CV518" i="1"/>
  <c r="U518" i="1" s="1"/>
  <c r="FR518" i="1"/>
  <c r="GL518" i="1"/>
  <c r="GN518" i="1"/>
  <c r="GO518" i="1"/>
  <c r="GV518" i="1"/>
  <c r="HC518" i="1" s="1"/>
  <c r="GX518" i="1" s="1"/>
  <c r="C519" i="1"/>
  <c r="D519" i="1"/>
  <c r="AC519" i="1"/>
  <c r="CQ519" i="1" s="1"/>
  <c r="AE519" i="1"/>
  <c r="CR519" i="1" s="1"/>
  <c r="Q519" i="1" s="1"/>
  <c r="AF519" i="1"/>
  <c r="AG519" i="1"/>
  <c r="CU519" i="1" s="1"/>
  <c r="T519" i="1" s="1"/>
  <c r="AH519" i="1"/>
  <c r="AI519" i="1"/>
  <c r="CW519" i="1" s="1"/>
  <c r="V519" i="1" s="1"/>
  <c r="AJ519" i="1"/>
  <c r="CT519" i="1"/>
  <c r="S519" i="1" s="1"/>
  <c r="CV519" i="1"/>
  <c r="U519" i="1" s="1"/>
  <c r="CX519" i="1"/>
  <c r="FR519" i="1"/>
  <c r="GL519" i="1"/>
  <c r="GN519" i="1"/>
  <c r="GO519" i="1"/>
  <c r="GV519" i="1"/>
  <c r="HC519" i="1" s="1"/>
  <c r="C520" i="1"/>
  <c r="D520" i="1"/>
  <c r="AC520" i="1"/>
  <c r="CQ520" i="1" s="1"/>
  <c r="P520" i="1" s="1"/>
  <c r="AE520" i="1"/>
  <c r="AF520" i="1"/>
  <c r="AG520" i="1"/>
  <c r="CU520" i="1" s="1"/>
  <c r="T520" i="1" s="1"/>
  <c r="AH520" i="1"/>
  <c r="CV520" i="1" s="1"/>
  <c r="AI520" i="1"/>
  <c r="CW520" i="1" s="1"/>
  <c r="V520" i="1" s="1"/>
  <c r="AJ520" i="1"/>
  <c r="CR520" i="1"/>
  <c r="Q520" i="1" s="1"/>
  <c r="CS520" i="1"/>
  <c r="CX520" i="1"/>
  <c r="FR520" i="1"/>
  <c r="GL520" i="1"/>
  <c r="GN520" i="1"/>
  <c r="GO520" i="1"/>
  <c r="GV520" i="1"/>
  <c r="HC520" i="1"/>
  <c r="GX520" i="1" s="1"/>
  <c r="AC521" i="1"/>
  <c r="CQ521" i="1" s="1"/>
  <c r="P521" i="1" s="1"/>
  <c r="AE521" i="1"/>
  <c r="CR521" i="1" s="1"/>
  <c r="Q521" i="1" s="1"/>
  <c r="AF521" i="1"/>
  <c r="AG521" i="1"/>
  <c r="CU521" i="1" s="1"/>
  <c r="T521" i="1" s="1"/>
  <c r="AH521" i="1"/>
  <c r="CV521" i="1" s="1"/>
  <c r="U521" i="1" s="1"/>
  <c r="AI521" i="1"/>
  <c r="CW521" i="1" s="1"/>
  <c r="V521" i="1" s="1"/>
  <c r="AJ521" i="1"/>
  <c r="CT521" i="1"/>
  <c r="S521" i="1" s="1"/>
  <c r="CX521" i="1"/>
  <c r="W521" i="1" s="1"/>
  <c r="FR521" i="1"/>
  <c r="GL521" i="1"/>
  <c r="GN521" i="1"/>
  <c r="GO521" i="1"/>
  <c r="GV521" i="1"/>
  <c r="HC521" i="1" s="1"/>
  <c r="GX521" i="1" s="1"/>
  <c r="AC522" i="1"/>
  <c r="CQ522" i="1" s="1"/>
  <c r="P522" i="1" s="1"/>
  <c r="AE522" i="1"/>
  <c r="AF522" i="1"/>
  <c r="CT522" i="1" s="1"/>
  <c r="S522" i="1" s="1"/>
  <c r="AG522" i="1"/>
  <c r="CU522" i="1" s="1"/>
  <c r="T522" i="1" s="1"/>
  <c r="AH522" i="1"/>
  <c r="CV522" i="1" s="1"/>
  <c r="U522" i="1" s="1"/>
  <c r="AI522" i="1"/>
  <c r="CW522" i="1" s="1"/>
  <c r="V522" i="1" s="1"/>
  <c r="AJ522" i="1"/>
  <c r="CS522" i="1"/>
  <c r="CX522" i="1"/>
  <c r="W522" i="1" s="1"/>
  <c r="FR522" i="1"/>
  <c r="GL522" i="1"/>
  <c r="GN522" i="1"/>
  <c r="GO522" i="1"/>
  <c r="GV522" i="1"/>
  <c r="HC522" i="1"/>
  <c r="GX522" i="1" s="1"/>
  <c r="AC523" i="1"/>
  <c r="CQ523" i="1" s="1"/>
  <c r="P523" i="1" s="1"/>
  <c r="AE523" i="1"/>
  <c r="AF523" i="1"/>
  <c r="AG523" i="1"/>
  <c r="CU523" i="1" s="1"/>
  <c r="T523" i="1" s="1"/>
  <c r="AH523" i="1"/>
  <c r="CV523" i="1" s="1"/>
  <c r="U523" i="1" s="1"/>
  <c r="AI523" i="1"/>
  <c r="CW523" i="1" s="1"/>
  <c r="V523" i="1" s="1"/>
  <c r="AJ523" i="1"/>
  <c r="CR523" i="1"/>
  <c r="Q523" i="1" s="1"/>
  <c r="CT523" i="1"/>
  <c r="S523" i="1" s="1"/>
  <c r="CX523" i="1"/>
  <c r="W523" i="1" s="1"/>
  <c r="FR523" i="1"/>
  <c r="GL523" i="1"/>
  <c r="GN523" i="1"/>
  <c r="GO523" i="1"/>
  <c r="GV523" i="1"/>
  <c r="HC523" i="1" s="1"/>
  <c r="GX523" i="1" s="1"/>
  <c r="AC524" i="1"/>
  <c r="CQ524" i="1" s="1"/>
  <c r="P524" i="1" s="1"/>
  <c r="AE524" i="1"/>
  <c r="AF524" i="1"/>
  <c r="AG524" i="1"/>
  <c r="CU524" i="1" s="1"/>
  <c r="T524" i="1" s="1"/>
  <c r="AH524" i="1"/>
  <c r="CV524" i="1" s="1"/>
  <c r="U524" i="1" s="1"/>
  <c r="AI524" i="1"/>
  <c r="CW524" i="1" s="1"/>
  <c r="V524" i="1" s="1"/>
  <c r="AJ524" i="1"/>
  <c r="CR524" i="1"/>
  <c r="Q524" i="1" s="1"/>
  <c r="CS524" i="1"/>
  <c r="CX524" i="1"/>
  <c r="W524" i="1" s="1"/>
  <c r="FR524" i="1"/>
  <c r="GL524" i="1"/>
  <c r="GN524" i="1"/>
  <c r="GO524" i="1"/>
  <c r="GV524" i="1"/>
  <c r="HC524" i="1"/>
  <c r="GX524" i="1" s="1"/>
  <c r="AC525" i="1"/>
  <c r="CQ525" i="1" s="1"/>
  <c r="P525" i="1" s="1"/>
  <c r="AE525" i="1"/>
  <c r="CR525" i="1" s="1"/>
  <c r="Q525" i="1" s="1"/>
  <c r="AF525" i="1"/>
  <c r="AG525" i="1"/>
  <c r="CU525" i="1" s="1"/>
  <c r="T525" i="1" s="1"/>
  <c r="AH525" i="1"/>
  <c r="CV525" i="1" s="1"/>
  <c r="U525" i="1" s="1"/>
  <c r="AI525" i="1"/>
  <c r="CW525" i="1" s="1"/>
  <c r="V525" i="1" s="1"/>
  <c r="AJ525" i="1"/>
  <c r="CT525" i="1"/>
  <c r="S525" i="1" s="1"/>
  <c r="CX525" i="1"/>
  <c r="W525" i="1" s="1"/>
  <c r="FR525" i="1"/>
  <c r="GL525" i="1"/>
  <c r="GN525" i="1"/>
  <c r="GO525" i="1"/>
  <c r="GV525" i="1"/>
  <c r="HC525" i="1" s="1"/>
  <c r="GX525" i="1" s="1"/>
  <c r="AC526" i="1"/>
  <c r="CQ526" i="1" s="1"/>
  <c r="P526" i="1" s="1"/>
  <c r="AE526" i="1"/>
  <c r="AF526" i="1"/>
  <c r="CT526" i="1" s="1"/>
  <c r="S526" i="1" s="1"/>
  <c r="AG526" i="1"/>
  <c r="CU526" i="1" s="1"/>
  <c r="T526" i="1" s="1"/>
  <c r="AH526" i="1"/>
  <c r="CV526" i="1" s="1"/>
  <c r="U526" i="1" s="1"/>
  <c r="AI526" i="1"/>
  <c r="CW526" i="1" s="1"/>
  <c r="V526" i="1" s="1"/>
  <c r="AJ526" i="1"/>
  <c r="CS526" i="1"/>
  <c r="CX526" i="1"/>
  <c r="W526" i="1" s="1"/>
  <c r="FR526" i="1"/>
  <c r="GL526" i="1"/>
  <c r="GN526" i="1"/>
  <c r="GO526" i="1"/>
  <c r="GV526" i="1"/>
  <c r="HC526" i="1"/>
  <c r="GX526" i="1" s="1"/>
  <c r="AC527" i="1"/>
  <c r="CQ527" i="1" s="1"/>
  <c r="P527" i="1" s="1"/>
  <c r="AE527" i="1"/>
  <c r="AF527" i="1"/>
  <c r="AG527" i="1"/>
  <c r="CU527" i="1" s="1"/>
  <c r="T527" i="1" s="1"/>
  <c r="AH527" i="1"/>
  <c r="CV527" i="1" s="1"/>
  <c r="U527" i="1" s="1"/>
  <c r="AI527" i="1"/>
  <c r="CW527" i="1" s="1"/>
  <c r="V527" i="1" s="1"/>
  <c r="AJ527" i="1"/>
  <c r="CR527" i="1"/>
  <c r="Q527" i="1" s="1"/>
  <c r="CT527" i="1"/>
  <c r="S527" i="1" s="1"/>
  <c r="CX527" i="1"/>
  <c r="W527" i="1" s="1"/>
  <c r="FR527" i="1"/>
  <c r="GL527" i="1"/>
  <c r="GN527" i="1"/>
  <c r="GO527" i="1"/>
  <c r="GV527" i="1"/>
  <c r="HC527" i="1" s="1"/>
  <c r="GX527" i="1" s="1"/>
  <c r="AC528" i="1"/>
  <c r="CQ528" i="1" s="1"/>
  <c r="P528" i="1" s="1"/>
  <c r="AE528" i="1"/>
  <c r="AF528" i="1"/>
  <c r="AG528" i="1"/>
  <c r="CU528" i="1" s="1"/>
  <c r="T528" i="1" s="1"/>
  <c r="AH528" i="1"/>
  <c r="CV528" i="1" s="1"/>
  <c r="U528" i="1" s="1"/>
  <c r="AI528" i="1"/>
  <c r="CW528" i="1" s="1"/>
  <c r="V528" i="1" s="1"/>
  <c r="AJ528" i="1"/>
  <c r="CR528" i="1"/>
  <c r="Q528" i="1" s="1"/>
  <c r="CS528" i="1"/>
  <c r="CX528" i="1"/>
  <c r="W528" i="1" s="1"/>
  <c r="FR528" i="1"/>
  <c r="GL528" i="1"/>
  <c r="GN528" i="1"/>
  <c r="GO528" i="1"/>
  <c r="GV528" i="1"/>
  <c r="HC528" i="1"/>
  <c r="GX528" i="1" s="1"/>
  <c r="AC529" i="1"/>
  <c r="CQ529" i="1" s="1"/>
  <c r="P529" i="1" s="1"/>
  <c r="AE529" i="1"/>
  <c r="CR529" i="1" s="1"/>
  <c r="Q529" i="1" s="1"/>
  <c r="AF529" i="1"/>
  <c r="AG529" i="1"/>
  <c r="CU529" i="1" s="1"/>
  <c r="T529" i="1" s="1"/>
  <c r="AH529" i="1"/>
  <c r="CV529" i="1" s="1"/>
  <c r="U529" i="1" s="1"/>
  <c r="AI529" i="1"/>
  <c r="CW529" i="1" s="1"/>
  <c r="V529" i="1" s="1"/>
  <c r="AJ529" i="1"/>
  <c r="CT529" i="1"/>
  <c r="S529" i="1" s="1"/>
  <c r="CX529" i="1"/>
  <c r="W529" i="1" s="1"/>
  <c r="FR529" i="1"/>
  <c r="GL529" i="1"/>
  <c r="GN529" i="1"/>
  <c r="GO529" i="1"/>
  <c r="GV529" i="1"/>
  <c r="HC529" i="1" s="1"/>
  <c r="GX529" i="1" s="1"/>
  <c r="AC530" i="1"/>
  <c r="CQ530" i="1" s="1"/>
  <c r="P530" i="1" s="1"/>
  <c r="AE530" i="1"/>
  <c r="AF530" i="1"/>
  <c r="CT530" i="1" s="1"/>
  <c r="S530" i="1" s="1"/>
  <c r="AG530" i="1"/>
  <c r="CU530" i="1" s="1"/>
  <c r="T530" i="1" s="1"/>
  <c r="AH530" i="1"/>
  <c r="CV530" i="1" s="1"/>
  <c r="U530" i="1" s="1"/>
  <c r="AI530" i="1"/>
  <c r="CW530" i="1" s="1"/>
  <c r="V530" i="1" s="1"/>
  <c r="AJ530" i="1"/>
  <c r="CS530" i="1"/>
  <c r="CX530" i="1"/>
  <c r="W530" i="1" s="1"/>
  <c r="FR530" i="1"/>
  <c r="GL530" i="1"/>
  <c r="GN530" i="1"/>
  <c r="GO530" i="1"/>
  <c r="GV530" i="1"/>
  <c r="HC530" i="1"/>
  <c r="GX530" i="1" s="1"/>
  <c r="AC531" i="1"/>
  <c r="CQ531" i="1" s="1"/>
  <c r="P531" i="1" s="1"/>
  <c r="AE531" i="1"/>
  <c r="AF531" i="1"/>
  <c r="AG531" i="1"/>
  <c r="CU531" i="1" s="1"/>
  <c r="T531" i="1" s="1"/>
  <c r="AH531" i="1"/>
  <c r="CV531" i="1" s="1"/>
  <c r="U531" i="1" s="1"/>
  <c r="AI531" i="1"/>
  <c r="CW531" i="1" s="1"/>
  <c r="V531" i="1" s="1"/>
  <c r="AJ531" i="1"/>
  <c r="CR531" i="1"/>
  <c r="Q531" i="1" s="1"/>
  <c r="CT531" i="1"/>
  <c r="S531" i="1" s="1"/>
  <c r="CX531" i="1"/>
  <c r="W531" i="1" s="1"/>
  <c r="FR531" i="1"/>
  <c r="GL531" i="1"/>
  <c r="GN531" i="1"/>
  <c r="GO531" i="1"/>
  <c r="GV531" i="1"/>
  <c r="HC531" i="1" s="1"/>
  <c r="GX531" i="1" s="1"/>
  <c r="AC532" i="1"/>
  <c r="CQ532" i="1" s="1"/>
  <c r="P532" i="1" s="1"/>
  <c r="AE532" i="1"/>
  <c r="AF532" i="1"/>
  <c r="AG532" i="1"/>
  <c r="CU532" i="1" s="1"/>
  <c r="T532" i="1" s="1"/>
  <c r="AH532" i="1"/>
  <c r="CV532" i="1" s="1"/>
  <c r="U532" i="1" s="1"/>
  <c r="AI532" i="1"/>
  <c r="CW532" i="1" s="1"/>
  <c r="V532" i="1" s="1"/>
  <c r="AJ532" i="1"/>
  <c r="CR532" i="1"/>
  <c r="Q532" i="1" s="1"/>
  <c r="CS532" i="1"/>
  <c r="CX532" i="1"/>
  <c r="W532" i="1" s="1"/>
  <c r="FR532" i="1"/>
  <c r="GL532" i="1"/>
  <c r="GN532" i="1"/>
  <c r="GO532" i="1"/>
  <c r="GV532" i="1"/>
  <c r="HC532" i="1"/>
  <c r="GX532" i="1" s="1"/>
  <c r="AC533" i="1"/>
  <c r="CQ533" i="1" s="1"/>
  <c r="P533" i="1" s="1"/>
  <c r="AE533" i="1"/>
  <c r="CR533" i="1" s="1"/>
  <c r="Q533" i="1" s="1"/>
  <c r="AF533" i="1"/>
  <c r="AG533" i="1"/>
  <c r="CU533" i="1" s="1"/>
  <c r="T533" i="1" s="1"/>
  <c r="AH533" i="1"/>
  <c r="CV533" i="1" s="1"/>
  <c r="U533" i="1" s="1"/>
  <c r="AI533" i="1"/>
  <c r="CW533" i="1" s="1"/>
  <c r="V533" i="1" s="1"/>
  <c r="AJ533" i="1"/>
  <c r="CT533" i="1"/>
  <c r="S533" i="1" s="1"/>
  <c r="CX533" i="1"/>
  <c r="W533" i="1" s="1"/>
  <c r="FR533" i="1"/>
  <c r="GL533" i="1"/>
  <c r="GN533" i="1"/>
  <c r="GO533" i="1"/>
  <c r="GV533" i="1"/>
  <c r="HC533" i="1" s="1"/>
  <c r="GX533" i="1" s="1"/>
  <c r="AC534" i="1"/>
  <c r="CQ534" i="1" s="1"/>
  <c r="P534" i="1" s="1"/>
  <c r="AE534" i="1"/>
  <c r="AF534" i="1"/>
  <c r="CT534" i="1" s="1"/>
  <c r="S534" i="1" s="1"/>
  <c r="AG534" i="1"/>
  <c r="CU534" i="1" s="1"/>
  <c r="T534" i="1" s="1"/>
  <c r="AH534" i="1"/>
  <c r="CV534" i="1" s="1"/>
  <c r="U534" i="1" s="1"/>
  <c r="AI534" i="1"/>
  <c r="CW534" i="1" s="1"/>
  <c r="V534" i="1" s="1"/>
  <c r="AJ534" i="1"/>
  <c r="CS534" i="1"/>
  <c r="CX534" i="1"/>
  <c r="W534" i="1" s="1"/>
  <c r="FR534" i="1"/>
  <c r="GL534" i="1"/>
  <c r="GN534" i="1"/>
  <c r="GO534" i="1"/>
  <c r="GV534" i="1"/>
  <c r="HC534" i="1"/>
  <c r="GX534" i="1" s="1"/>
  <c r="AC535" i="1"/>
  <c r="CQ535" i="1" s="1"/>
  <c r="P535" i="1" s="1"/>
  <c r="AE535" i="1"/>
  <c r="AF535" i="1"/>
  <c r="AG535" i="1"/>
  <c r="CU535" i="1" s="1"/>
  <c r="T535" i="1" s="1"/>
  <c r="AH535" i="1"/>
  <c r="CV535" i="1" s="1"/>
  <c r="U535" i="1" s="1"/>
  <c r="AI535" i="1"/>
  <c r="CW535" i="1" s="1"/>
  <c r="V535" i="1" s="1"/>
  <c r="AJ535" i="1"/>
  <c r="CR535" i="1"/>
  <c r="Q535" i="1" s="1"/>
  <c r="CT535" i="1"/>
  <c r="S535" i="1" s="1"/>
  <c r="CX535" i="1"/>
  <c r="W535" i="1" s="1"/>
  <c r="FR535" i="1"/>
  <c r="GL535" i="1"/>
  <c r="GN535" i="1"/>
  <c r="GO535" i="1"/>
  <c r="GV535" i="1"/>
  <c r="HC535" i="1" s="1"/>
  <c r="GX535" i="1" s="1"/>
  <c r="AC536" i="1"/>
  <c r="CQ536" i="1" s="1"/>
  <c r="P536" i="1" s="1"/>
  <c r="AE536" i="1"/>
  <c r="AF536" i="1"/>
  <c r="AG536" i="1"/>
  <c r="CU536" i="1" s="1"/>
  <c r="T536" i="1" s="1"/>
  <c r="AH536" i="1"/>
  <c r="CV536" i="1" s="1"/>
  <c r="U536" i="1" s="1"/>
  <c r="AI536" i="1"/>
  <c r="CW536" i="1" s="1"/>
  <c r="V536" i="1" s="1"/>
  <c r="AJ536" i="1"/>
  <c r="CR536" i="1"/>
  <c r="Q536" i="1" s="1"/>
  <c r="CS536" i="1"/>
  <c r="CX536" i="1"/>
  <c r="W536" i="1" s="1"/>
  <c r="FR536" i="1"/>
  <c r="GL536" i="1"/>
  <c r="GN536" i="1"/>
  <c r="GO536" i="1"/>
  <c r="GV536" i="1"/>
  <c r="HC536" i="1"/>
  <c r="GX536" i="1" s="1"/>
  <c r="AC537" i="1"/>
  <c r="CQ537" i="1" s="1"/>
  <c r="P537" i="1" s="1"/>
  <c r="AE537" i="1"/>
  <c r="CR537" i="1" s="1"/>
  <c r="Q537" i="1" s="1"/>
  <c r="AF537" i="1"/>
  <c r="AG537" i="1"/>
  <c r="CU537" i="1" s="1"/>
  <c r="T537" i="1" s="1"/>
  <c r="AH537" i="1"/>
  <c r="CV537" i="1" s="1"/>
  <c r="U537" i="1" s="1"/>
  <c r="AI537" i="1"/>
  <c r="CW537" i="1" s="1"/>
  <c r="V537" i="1" s="1"/>
  <c r="AJ537" i="1"/>
  <c r="CT537" i="1"/>
  <c r="S537" i="1" s="1"/>
  <c r="CX537" i="1"/>
  <c r="W537" i="1" s="1"/>
  <c r="FR537" i="1"/>
  <c r="GL537" i="1"/>
  <c r="GN537" i="1"/>
  <c r="GO537" i="1"/>
  <c r="GV537" i="1"/>
  <c r="HC537" i="1" s="1"/>
  <c r="GX537" i="1" s="1"/>
  <c r="AC538" i="1"/>
  <c r="CQ538" i="1" s="1"/>
  <c r="P538" i="1" s="1"/>
  <c r="AE538" i="1"/>
  <c r="AF538" i="1"/>
  <c r="CT538" i="1" s="1"/>
  <c r="S538" i="1" s="1"/>
  <c r="AG538" i="1"/>
  <c r="CU538" i="1" s="1"/>
  <c r="T538" i="1" s="1"/>
  <c r="AH538" i="1"/>
  <c r="CV538" i="1" s="1"/>
  <c r="U538" i="1" s="1"/>
  <c r="AI538" i="1"/>
  <c r="CW538" i="1" s="1"/>
  <c r="V538" i="1" s="1"/>
  <c r="AJ538" i="1"/>
  <c r="CX538" i="1" s="1"/>
  <c r="W538" i="1" s="1"/>
  <c r="FR538" i="1"/>
  <c r="GL538" i="1"/>
  <c r="GN538" i="1"/>
  <c r="GO538" i="1"/>
  <c r="GV538" i="1"/>
  <c r="HC538" i="1" s="1"/>
  <c r="GX538" i="1" s="1"/>
  <c r="AC539" i="1"/>
  <c r="CQ539" i="1" s="1"/>
  <c r="P539" i="1" s="1"/>
  <c r="AE539" i="1"/>
  <c r="AF539" i="1"/>
  <c r="CT539" i="1" s="1"/>
  <c r="S539" i="1" s="1"/>
  <c r="AG539" i="1"/>
  <c r="CU539" i="1" s="1"/>
  <c r="T539" i="1" s="1"/>
  <c r="AH539" i="1"/>
  <c r="AI539" i="1"/>
  <c r="CW539" i="1" s="1"/>
  <c r="V539" i="1" s="1"/>
  <c r="AJ539" i="1"/>
  <c r="CX539" i="1" s="1"/>
  <c r="W539" i="1" s="1"/>
  <c r="CV539" i="1"/>
  <c r="U539" i="1" s="1"/>
  <c r="FR539" i="1"/>
  <c r="GL539" i="1"/>
  <c r="GN539" i="1"/>
  <c r="GO539" i="1"/>
  <c r="GV539" i="1"/>
  <c r="HC539" i="1" s="1"/>
  <c r="GX539" i="1" s="1"/>
  <c r="AC540" i="1"/>
  <c r="CQ540" i="1" s="1"/>
  <c r="P540" i="1" s="1"/>
  <c r="AE540" i="1"/>
  <c r="AF540" i="1"/>
  <c r="AG540" i="1"/>
  <c r="CU540" i="1" s="1"/>
  <c r="T540" i="1" s="1"/>
  <c r="AH540" i="1"/>
  <c r="AI540" i="1"/>
  <c r="CW540" i="1" s="1"/>
  <c r="V540" i="1" s="1"/>
  <c r="AJ540" i="1"/>
  <c r="CR540" i="1"/>
  <c r="Q540" i="1" s="1"/>
  <c r="CT540" i="1"/>
  <c r="S540" i="1" s="1"/>
  <c r="CV540" i="1"/>
  <c r="U540" i="1" s="1"/>
  <c r="CX540" i="1"/>
  <c r="W540" i="1" s="1"/>
  <c r="FR540" i="1"/>
  <c r="GL540" i="1"/>
  <c r="GN540" i="1"/>
  <c r="GO540" i="1"/>
  <c r="GV540" i="1"/>
  <c r="HC540" i="1" s="1"/>
  <c r="GX540" i="1" s="1"/>
  <c r="B542" i="1"/>
  <c r="B515" i="1" s="1"/>
  <c r="C542" i="1"/>
  <c r="C515" i="1" s="1"/>
  <c r="D542" i="1"/>
  <c r="F542" i="1"/>
  <c r="F515" i="1" s="1"/>
  <c r="G542" i="1"/>
  <c r="BX542" i="1"/>
  <c r="BX515" i="1" s="1"/>
  <c r="CK542" i="1"/>
  <c r="CK515" i="1" s="1"/>
  <c r="CL542" i="1"/>
  <c r="CL515" i="1" s="1"/>
  <c r="CM542" i="1"/>
  <c r="B572" i="1"/>
  <c r="B320" i="1" s="1"/>
  <c r="C572" i="1"/>
  <c r="C320" i="1" s="1"/>
  <c r="D572" i="1"/>
  <c r="D320" i="1" s="1"/>
  <c r="F572" i="1"/>
  <c r="F320" i="1" s="1"/>
  <c r="G572" i="1"/>
  <c r="D602" i="1"/>
  <c r="E604" i="1"/>
  <c r="Z604" i="1"/>
  <c r="AA604" i="1"/>
  <c r="AB604" i="1"/>
  <c r="AC604" i="1"/>
  <c r="AD604" i="1"/>
  <c r="AE604" i="1"/>
  <c r="AF604" i="1"/>
  <c r="AG604" i="1"/>
  <c r="AH604" i="1"/>
  <c r="AI604" i="1"/>
  <c r="AJ604" i="1"/>
  <c r="AK604" i="1"/>
  <c r="AL604" i="1"/>
  <c r="AM604" i="1"/>
  <c r="AN604" i="1"/>
  <c r="BE604" i="1"/>
  <c r="BF604" i="1"/>
  <c r="BG604" i="1"/>
  <c r="BH604" i="1"/>
  <c r="BI604" i="1"/>
  <c r="BJ604" i="1"/>
  <c r="BK604" i="1"/>
  <c r="BL604" i="1"/>
  <c r="BM604" i="1"/>
  <c r="BN604" i="1"/>
  <c r="BO604" i="1"/>
  <c r="BP604" i="1"/>
  <c r="BQ604" i="1"/>
  <c r="BR604" i="1"/>
  <c r="BS604" i="1"/>
  <c r="BT604" i="1"/>
  <c r="BU604" i="1"/>
  <c r="BV604" i="1"/>
  <c r="BW604" i="1"/>
  <c r="BX604" i="1"/>
  <c r="BY604" i="1"/>
  <c r="BZ604" i="1"/>
  <c r="CA604" i="1"/>
  <c r="CB604" i="1"/>
  <c r="CC604" i="1"/>
  <c r="CD604" i="1"/>
  <c r="CE604" i="1"/>
  <c r="CF604" i="1"/>
  <c r="CG604" i="1"/>
  <c r="CH604" i="1"/>
  <c r="CI604" i="1"/>
  <c r="CJ604" i="1"/>
  <c r="CK604" i="1"/>
  <c r="CL604" i="1"/>
  <c r="CM604" i="1"/>
  <c r="CN604" i="1"/>
  <c r="CO604" i="1"/>
  <c r="CP604" i="1"/>
  <c r="CQ604" i="1"/>
  <c r="CR604" i="1"/>
  <c r="CS604" i="1"/>
  <c r="CT604" i="1"/>
  <c r="CU604" i="1"/>
  <c r="CV604" i="1"/>
  <c r="CW604" i="1"/>
  <c r="CX604" i="1"/>
  <c r="CY604" i="1"/>
  <c r="CZ604" i="1"/>
  <c r="DA604" i="1"/>
  <c r="DB604" i="1"/>
  <c r="DC604" i="1"/>
  <c r="DD604" i="1"/>
  <c r="DE604" i="1"/>
  <c r="DF604" i="1"/>
  <c r="DG604" i="1"/>
  <c r="DH604" i="1"/>
  <c r="DI604" i="1"/>
  <c r="DJ604" i="1"/>
  <c r="DK604" i="1"/>
  <c r="DL604" i="1"/>
  <c r="DM604" i="1"/>
  <c r="DN604" i="1"/>
  <c r="DO604" i="1"/>
  <c r="DP604" i="1"/>
  <c r="DQ604" i="1"/>
  <c r="DR604" i="1"/>
  <c r="DS604" i="1"/>
  <c r="DT604" i="1"/>
  <c r="DU604" i="1"/>
  <c r="DV604" i="1"/>
  <c r="DW604" i="1"/>
  <c r="DX604" i="1"/>
  <c r="DY604" i="1"/>
  <c r="DZ604" i="1"/>
  <c r="EA604" i="1"/>
  <c r="EB604" i="1"/>
  <c r="EC604" i="1"/>
  <c r="ED604" i="1"/>
  <c r="EE604" i="1"/>
  <c r="EF604" i="1"/>
  <c r="EG604" i="1"/>
  <c r="EH604" i="1"/>
  <c r="EI604" i="1"/>
  <c r="EJ604" i="1"/>
  <c r="EK604" i="1"/>
  <c r="EL604" i="1"/>
  <c r="EM604" i="1"/>
  <c r="EN604" i="1"/>
  <c r="EO604" i="1"/>
  <c r="EP604" i="1"/>
  <c r="EQ604" i="1"/>
  <c r="ER604" i="1"/>
  <c r="ES604" i="1"/>
  <c r="ET604" i="1"/>
  <c r="EU604" i="1"/>
  <c r="EV604" i="1"/>
  <c r="EW604" i="1"/>
  <c r="EX604" i="1"/>
  <c r="EY604" i="1"/>
  <c r="EZ604" i="1"/>
  <c r="FA604" i="1"/>
  <c r="FB604" i="1"/>
  <c r="FC604" i="1"/>
  <c r="FD604" i="1"/>
  <c r="FE604" i="1"/>
  <c r="FF604" i="1"/>
  <c r="FG604" i="1"/>
  <c r="FH604" i="1"/>
  <c r="FI604" i="1"/>
  <c r="FJ604" i="1"/>
  <c r="FK604" i="1"/>
  <c r="FL604" i="1"/>
  <c r="FM604" i="1"/>
  <c r="FN604" i="1"/>
  <c r="FO604" i="1"/>
  <c r="FP604" i="1"/>
  <c r="FQ604" i="1"/>
  <c r="FR604" i="1"/>
  <c r="FS604" i="1"/>
  <c r="FT604" i="1"/>
  <c r="FU604" i="1"/>
  <c r="FV604" i="1"/>
  <c r="FW604" i="1"/>
  <c r="FX604" i="1"/>
  <c r="FY604" i="1"/>
  <c r="FZ604" i="1"/>
  <c r="GA604" i="1"/>
  <c r="GB604" i="1"/>
  <c r="GC604" i="1"/>
  <c r="GD604" i="1"/>
  <c r="GE604" i="1"/>
  <c r="GF604" i="1"/>
  <c r="GG604" i="1"/>
  <c r="GH604" i="1"/>
  <c r="GI604" i="1"/>
  <c r="GJ604" i="1"/>
  <c r="GK604" i="1"/>
  <c r="GL604" i="1"/>
  <c r="GM604" i="1"/>
  <c r="GN604" i="1"/>
  <c r="GO604" i="1"/>
  <c r="GP604" i="1"/>
  <c r="GQ604" i="1"/>
  <c r="GR604" i="1"/>
  <c r="GS604" i="1"/>
  <c r="GT604" i="1"/>
  <c r="GU604" i="1"/>
  <c r="GV604" i="1"/>
  <c r="GW604" i="1"/>
  <c r="GX604" i="1"/>
  <c r="D606" i="1"/>
  <c r="E608" i="1"/>
  <c r="Z608" i="1"/>
  <c r="AA608" i="1"/>
  <c r="AM608" i="1"/>
  <c r="AN608" i="1"/>
  <c r="BE608" i="1"/>
  <c r="BF608" i="1"/>
  <c r="BG608" i="1"/>
  <c r="BH608" i="1"/>
  <c r="BI608" i="1"/>
  <c r="BJ608" i="1"/>
  <c r="BK608" i="1"/>
  <c r="BL608" i="1"/>
  <c r="BM608" i="1"/>
  <c r="BN608" i="1"/>
  <c r="BO608" i="1"/>
  <c r="BP608" i="1"/>
  <c r="BQ608" i="1"/>
  <c r="BR608" i="1"/>
  <c r="BS608" i="1"/>
  <c r="BT608" i="1"/>
  <c r="BU608" i="1"/>
  <c r="BV608" i="1"/>
  <c r="BW608" i="1"/>
  <c r="CN608" i="1"/>
  <c r="CO608" i="1"/>
  <c r="CP608" i="1"/>
  <c r="CQ608" i="1"/>
  <c r="CR608" i="1"/>
  <c r="CS608" i="1"/>
  <c r="CT608" i="1"/>
  <c r="CU608" i="1"/>
  <c r="CV608" i="1"/>
  <c r="CW608" i="1"/>
  <c r="CX608" i="1"/>
  <c r="CY608" i="1"/>
  <c r="CZ608" i="1"/>
  <c r="DA608" i="1"/>
  <c r="DB608" i="1"/>
  <c r="DC608" i="1"/>
  <c r="DD608" i="1"/>
  <c r="DE608" i="1"/>
  <c r="DF608" i="1"/>
  <c r="DG608" i="1"/>
  <c r="DH608" i="1"/>
  <c r="DI608" i="1"/>
  <c r="DJ608" i="1"/>
  <c r="DK608" i="1"/>
  <c r="DL608" i="1"/>
  <c r="DM608" i="1"/>
  <c r="DN608" i="1"/>
  <c r="DO608" i="1"/>
  <c r="DP608" i="1"/>
  <c r="DQ608" i="1"/>
  <c r="DR608" i="1"/>
  <c r="DS608" i="1"/>
  <c r="DT608" i="1"/>
  <c r="DU608" i="1"/>
  <c r="DV608" i="1"/>
  <c r="DW608" i="1"/>
  <c r="DX608" i="1"/>
  <c r="DY608" i="1"/>
  <c r="DZ608" i="1"/>
  <c r="EA608" i="1"/>
  <c r="EB608" i="1"/>
  <c r="EC608" i="1"/>
  <c r="ED608" i="1"/>
  <c r="EE608" i="1"/>
  <c r="EF608" i="1"/>
  <c r="EG608" i="1"/>
  <c r="EH608" i="1"/>
  <c r="EI608" i="1"/>
  <c r="EJ608" i="1"/>
  <c r="EK608" i="1"/>
  <c r="EL608" i="1"/>
  <c r="EM608" i="1"/>
  <c r="EN608" i="1"/>
  <c r="EO608" i="1"/>
  <c r="EP608" i="1"/>
  <c r="EQ608" i="1"/>
  <c r="ER608" i="1"/>
  <c r="ES608" i="1"/>
  <c r="ET608" i="1"/>
  <c r="EU608" i="1"/>
  <c r="EV608" i="1"/>
  <c r="EW608" i="1"/>
  <c r="EX608" i="1"/>
  <c r="EY608" i="1"/>
  <c r="EZ608" i="1"/>
  <c r="FA608" i="1"/>
  <c r="FB608" i="1"/>
  <c r="FC608" i="1"/>
  <c r="FD608" i="1"/>
  <c r="FE608" i="1"/>
  <c r="FF608" i="1"/>
  <c r="FG608" i="1"/>
  <c r="FH608" i="1"/>
  <c r="FI608" i="1"/>
  <c r="FJ608" i="1"/>
  <c r="FK608" i="1"/>
  <c r="FL608" i="1"/>
  <c r="FM608" i="1"/>
  <c r="FN608" i="1"/>
  <c r="FO608" i="1"/>
  <c r="FP608" i="1"/>
  <c r="FQ608" i="1"/>
  <c r="FR608" i="1"/>
  <c r="FS608" i="1"/>
  <c r="FT608" i="1"/>
  <c r="FU608" i="1"/>
  <c r="FV608" i="1"/>
  <c r="FW608" i="1"/>
  <c r="FX608" i="1"/>
  <c r="FY608" i="1"/>
  <c r="FZ608" i="1"/>
  <c r="GA608" i="1"/>
  <c r="GB608" i="1"/>
  <c r="GC608" i="1"/>
  <c r="GD608" i="1"/>
  <c r="GE608" i="1"/>
  <c r="GF608" i="1"/>
  <c r="GG608" i="1"/>
  <c r="GH608" i="1"/>
  <c r="GI608" i="1"/>
  <c r="GJ608" i="1"/>
  <c r="GK608" i="1"/>
  <c r="GL608" i="1"/>
  <c r="GM608" i="1"/>
  <c r="GN608" i="1"/>
  <c r="GO608" i="1"/>
  <c r="GP608" i="1"/>
  <c r="GQ608" i="1"/>
  <c r="GR608" i="1"/>
  <c r="GS608" i="1"/>
  <c r="GT608" i="1"/>
  <c r="GU608" i="1"/>
  <c r="GV608" i="1"/>
  <c r="GW608" i="1"/>
  <c r="GX608" i="1"/>
  <c r="C610" i="1"/>
  <c r="D610" i="1"/>
  <c r="AC610" i="1"/>
  <c r="CQ610" i="1" s="1"/>
  <c r="P610" i="1" s="1"/>
  <c r="AE610" i="1"/>
  <c r="AF610" i="1"/>
  <c r="AG610" i="1"/>
  <c r="CU610" i="1" s="1"/>
  <c r="T610" i="1" s="1"/>
  <c r="AH610" i="1"/>
  <c r="CV610" i="1" s="1"/>
  <c r="U610" i="1" s="1"/>
  <c r="AI610" i="1"/>
  <c r="CW610" i="1" s="1"/>
  <c r="V610" i="1" s="1"/>
  <c r="AJ610" i="1"/>
  <c r="CX610" i="1" s="1"/>
  <c r="W610" i="1" s="1"/>
  <c r="CR610" i="1"/>
  <c r="Q610" i="1" s="1"/>
  <c r="CS610" i="1"/>
  <c r="FR610" i="1"/>
  <c r="GL610" i="1"/>
  <c r="GN610" i="1"/>
  <c r="GO610" i="1"/>
  <c r="GV610" i="1"/>
  <c r="HC610" i="1" s="1"/>
  <c r="GX610" i="1" s="1"/>
  <c r="C611" i="1"/>
  <c r="D611" i="1"/>
  <c r="AC611" i="1"/>
  <c r="AE611" i="1"/>
  <c r="CR611" i="1" s="1"/>
  <c r="Q611" i="1" s="1"/>
  <c r="AF611" i="1"/>
  <c r="AG611" i="1"/>
  <c r="CU611" i="1" s="1"/>
  <c r="T611" i="1" s="1"/>
  <c r="AH611" i="1"/>
  <c r="AI611" i="1"/>
  <c r="CW611" i="1" s="1"/>
  <c r="V611" i="1" s="1"/>
  <c r="AJ611" i="1"/>
  <c r="CX611" i="1" s="1"/>
  <c r="W611" i="1" s="1"/>
  <c r="CQ611" i="1"/>
  <c r="P611" i="1" s="1"/>
  <c r="CT611" i="1"/>
  <c r="S611" i="1" s="1"/>
  <c r="CV611" i="1"/>
  <c r="U611" i="1" s="1"/>
  <c r="FR611" i="1"/>
  <c r="GL611" i="1"/>
  <c r="GN611" i="1"/>
  <c r="GO611" i="1"/>
  <c r="GV611" i="1"/>
  <c r="HC611" i="1" s="1"/>
  <c r="GX611" i="1" s="1"/>
  <c r="C612" i="1"/>
  <c r="D612" i="1"/>
  <c r="V612" i="1"/>
  <c r="AC612" i="1"/>
  <c r="CQ612" i="1" s="1"/>
  <c r="P612" i="1" s="1"/>
  <c r="AD612" i="1"/>
  <c r="AE612" i="1"/>
  <c r="AF612" i="1"/>
  <c r="CT612" i="1" s="1"/>
  <c r="S612" i="1" s="1"/>
  <c r="AG612" i="1"/>
  <c r="CU612" i="1" s="1"/>
  <c r="T612" i="1" s="1"/>
  <c r="AH612" i="1"/>
  <c r="CV612" i="1" s="1"/>
  <c r="U612" i="1" s="1"/>
  <c r="AI612" i="1"/>
  <c r="CW612" i="1" s="1"/>
  <c r="AJ612" i="1"/>
  <c r="CX612" i="1" s="1"/>
  <c r="W612" i="1" s="1"/>
  <c r="CS612" i="1"/>
  <c r="FR612" i="1"/>
  <c r="GL612" i="1"/>
  <c r="GN612" i="1"/>
  <c r="GO612" i="1"/>
  <c r="GV612" i="1"/>
  <c r="HC612" i="1" s="1"/>
  <c r="GX612" i="1" s="1"/>
  <c r="C613" i="1"/>
  <c r="D613" i="1"/>
  <c r="AC613" i="1"/>
  <c r="AE613" i="1"/>
  <c r="AF613" i="1"/>
  <c r="AG613" i="1"/>
  <c r="CU613" i="1" s="1"/>
  <c r="T613" i="1" s="1"/>
  <c r="AH613" i="1"/>
  <c r="CV613" i="1" s="1"/>
  <c r="U613" i="1" s="1"/>
  <c r="AI613" i="1"/>
  <c r="AJ613" i="1"/>
  <c r="CQ613" i="1"/>
  <c r="P613" i="1" s="1"/>
  <c r="CW613" i="1"/>
  <c r="V613" i="1" s="1"/>
  <c r="CX613" i="1"/>
  <c r="W613" i="1" s="1"/>
  <c r="FR613" i="1"/>
  <c r="GL613" i="1"/>
  <c r="GN613" i="1"/>
  <c r="GO613" i="1"/>
  <c r="GV613" i="1"/>
  <c r="HC613" i="1" s="1"/>
  <c r="GX613" i="1" s="1"/>
  <c r="C614" i="1"/>
  <c r="D614" i="1"/>
  <c r="P614" i="1"/>
  <c r="AC614" i="1"/>
  <c r="AD614" i="1"/>
  <c r="AB614" i="1" s="1"/>
  <c r="AE614" i="1"/>
  <c r="AF614" i="1"/>
  <c r="AG614" i="1"/>
  <c r="CU614" i="1" s="1"/>
  <c r="T614" i="1" s="1"/>
  <c r="AH614" i="1"/>
  <c r="CV614" i="1" s="1"/>
  <c r="U614" i="1" s="1"/>
  <c r="AI614" i="1"/>
  <c r="CW614" i="1" s="1"/>
  <c r="V614" i="1" s="1"/>
  <c r="AJ614" i="1"/>
  <c r="CX614" i="1" s="1"/>
  <c r="W614" i="1" s="1"/>
  <c r="CQ614" i="1"/>
  <c r="CR614" i="1"/>
  <c r="Q614" i="1" s="1"/>
  <c r="CS614" i="1"/>
  <c r="FR614" i="1"/>
  <c r="GL614" i="1"/>
  <c r="GN614" i="1"/>
  <c r="GO614" i="1"/>
  <c r="GV614" i="1"/>
  <c r="HC614" i="1" s="1"/>
  <c r="GX614" i="1" s="1"/>
  <c r="C615" i="1"/>
  <c r="D615" i="1"/>
  <c r="AC615" i="1"/>
  <c r="CQ615" i="1" s="1"/>
  <c r="P615" i="1" s="1"/>
  <c r="AE615" i="1"/>
  <c r="AF615" i="1"/>
  <c r="AG615" i="1"/>
  <c r="AH615" i="1"/>
  <c r="CV615" i="1" s="1"/>
  <c r="U615" i="1" s="1"/>
  <c r="AI615" i="1"/>
  <c r="CW615" i="1" s="1"/>
  <c r="V615" i="1" s="1"/>
  <c r="AJ615" i="1"/>
  <c r="CT615" i="1"/>
  <c r="S615" i="1" s="1"/>
  <c r="CU615" i="1"/>
  <c r="T615" i="1" s="1"/>
  <c r="CX615" i="1"/>
  <c r="W615" i="1" s="1"/>
  <c r="FR615" i="1"/>
  <c r="GL615" i="1"/>
  <c r="GN615" i="1"/>
  <c r="GO615" i="1"/>
  <c r="GV615" i="1"/>
  <c r="HC615" i="1" s="1"/>
  <c r="GX615" i="1" s="1"/>
  <c r="AC616" i="1"/>
  <c r="CQ616" i="1" s="1"/>
  <c r="P616" i="1" s="1"/>
  <c r="AE616" i="1"/>
  <c r="AF616" i="1"/>
  <c r="AG616" i="1"/>
  <c r="CU616" i="1" s="1"/>
  <c r="T616" i="1" s="1"/>
  <c r="AH616" i="1"/>
  <c r="CV616" i="1" s="1"/>
  <c r="U616" i="1" s="1"/>
  <c r="AI616" i="1"/>
  <c r="AJ616" i="1"/>
  <c r="CX616" i="1" s="1"/>
  <c r="W616" i="1" s="1"/>
  <c r="CR616" i="1"/>
  <c r="Q616" i="1" s="1"/>
  <c r="CW616" i="1"/>
  <c r="V616" i="1" s="1"/>
  <c r="FR616" i="1"/>
  <c r="GL616" i="1"/>
  <c r="GO616" i="1"/>
  <c r="GP616" i="1"/>
  <c r="GV616" i="1"/>
  <c r="HC616" i="1" s="1"/>
  <c r="GX616" i="1" s="1"/>
  <c r="C617" i="1"/>
  <c r="D617" i="1"/>
  <c r="AC617" i="1"/>
  <c r="AE617" i="1"/>
  <c r="AF617" i="1"/>
  <c r="AG617" i="1"/>
  <c r="CU617" i="1" s="1"/>
  <c r="T617" i="1" s="1"/>
  <c r="AH617" i="1"/>
  <c r="AI617" i="1"/>
  <c r="CW617" i="1" s="1"/>
  <c r="V617" i="1" s="1"/>
  <c r="AJ617" i="1"/>
  <c r="CX617" i="1" s="1"/>
  <c r="W617" i="1" s="1"/>
  <c r="CS617" i="1"/>
  <c r="CV617" i="1"/>
  <c r="U617" i="1" s="1"/>
  <c r="FR617" i="1"/>
  <c r="GL617" i="1"/>
  <c r="GN617" i="1"/>
  <c r="GO617" i="1"/>
  <c r="GV617" i="1"/>
  <c r="HC617" i="1" s="1"/>
  <c r="GX617" i="1" s="1"/>
  <c r="I618" i="1"/>
  <c r="V618" i="1"/>
  <c r="AC618" i="1"/>
  <c r="CQ618" i="1" s="1"/>
  <c r="AE618" i="1"/>
  <c r="AF618" i="1"/>
  <c r="CT618" i="1" s="1"/>
  <c r="S618" i="1" s="1"/>
  <c r="AG618" i="1"/>
  <c r="CU618" i="1" s="1"/>
  <c r="T618" i="1" s="1"/>
  <c r="AH618" i="1"/>
  <c r="CV618" i="1" s="1"/>
  <c r="AI618" i="1"/>
  <c r="CW618" i="1" s="1"/>
  <c r="AJ618" i="1"/>
  <c r="CR618" i="1"/>
  <c r="CX618" i="1"/>
  <c r="FR618" i="1"/>
  <c r="GL618" i="1"/>
  <c r="GN618" i="1"/>
  <c r="GO618" i="1"/>
  <c r="GV618" i="1"/>
  <c r="HC618" i="1" s="1"/>
  <c r="I619" i="1"/>
  <c r="AC619" i="1"/>
  <c r="AE619" i="1"/>
  <c r="AF619" i="1"/>
  <c r="AG619" i="1"/>
  <c r="CU619" i="1" s="1"/>
  <c r="T619" i="1" s="1"/>
  <c r="AH619" i="1"/>
  <c r="CV619" i="1" s="1"/>
  <c r="U619" i="1" s="1"/>
  <c r="AI619" i="1"/>
  <c r="CW619" i="1" s="1"/>
  <c r="AJ619" i="1"/>
  <c r="CX619" i="1" s="1"/>
  <c r="CR619" i="1"/>
  <c r="Q619" i="1" s="1"/>
  <c r="FR619" i="1"/>
  <c r="GL619" i="1"/>
  <c r="GN619" i="1"/>
  <c r="GO619" i="1"/>
  <c r="GV619" i="1"/>
  <c r="HC619" i="1"/>
  <c r="GX619" i="1" s="1"/>
  <c r="C620" i="1"/>
  <c r="D620" i="1"/>
  <c r="AC620" i="1"/>
  <c r="CQ620" i="1" s="1"/>
  <c r="P620" i="1" s="1"/>
  <c r="AE620" i="1"/>
  <c r="AF620" i="1"/>
  <c r="AG620" i="1"/>
  <c r="CU620" i="1" s="1"/>
  <c r="T620" i="1" s="1"/>
  <c r="AH620" i="1"/>
  <c r="CV620" i="1" s="1"/>
  <c r="U620" i="1" s="1"/>
  <c r="AI620" i="1"/>
  <c r="AJ620" i="1"/>
  <c r="CS620" i="1"/>
  <c r="CW620" i="1"/>
  <c r="V620" i="1" s="1"/>
  <c r="CX620" i="1"/>
  <c r="W620" i="1" s="1"/>
  <c r="FR620" i="1"/>
  <c r="GL620" i="1"/>
  <c r="GN620" i="1"/>
  <c r="GO620" i="1"/>
  <c r="GV620" i="1"/>
  <c r="HC620" i="1" s="1"/>
  <c r="GX620" i="1" s="1"/>
  <c r="I621" i="1"/>
  <c r="AC621" i="1"/>
  <c r="AE621" i="1"/>
  <c r="AF621" i="1"/>
  <c r="AG621" i="1"/>
  <c r="CU621" i="1" s="1"/>
  <c r="T621" i="1" s="1"/>
  <c r="AH621" i="1"/>
  <c r="AI621" i="1"/>
  <c r="CW621" i="1" s="1"/>
  <c r="AJ621" i="1"/>
  <c r="CQ621" i="1"/>
  <c r="P621" i="1" s="1"/>
  <c r="CV621" i="1"/>
  <c r="U621" i="1" s="1"/>
  <c r="CX621" i="1"/>
  <c r="W621" i="1" s="1"/>
  <c r="FR621" i="1"/>
  <c r="GL621" i="1"/>
  <c r="GN621" i="1"/>
  <c r="GO621" i="1"/>
  <c r="GV621" i="1"/>
  <c r="HC621" i="1"/>
  <c r="GX621" i="1" s="1"/>
  <c r="I622" i="1"/>
  <c r="AC622" i="1"/>
  <c r="AE622" i="1"/>
  <c r="AD622" i="1" s="1"/>
  <c r="AF622" i="1"/>
  <c r="AG622" i="1"/>
  <c r="AH622" i="1"/>
  <c r="AI622" i="1"/>
  <c r="CW622" i="1" s="1"/>
  <c r="AJ622" i="1"/>
  <c r="CX622" i="1" s="1"/>
  <c r="CQ622" i="1"/>
  <c r="P622" i="1" s="1"/>
  <c r="CU622" i="1"/>
  <c r="CV622" i="1"/>
  <c r="FR622" i="1"/>
  <c r="GL622" i="1"/>
  <c r="GN622" i="1"/>
  <c r="GO622" i="1"/>
  <c r="GV622" i="1"/>
  <c r="GX622" i="1"/>
  <c r="HC622" i="1"/>
  <c r="B624" i="1"/>
  <c r="B608" i="1" s="1"/>
  <c r="C624" i="1"/>
  <c r="C608" i="1" s="1"/>
  <c r="D624" i="1"/>
  <c r="D608" i="1" s="1"/>
  <c r="F624" i="1"/>
  <c r="F608" i="1" s="1"/>
  <c r="G624" i="1"/>
  <c r="BX624" i="1"/>
  <c r="AO624" i="1" s="1"/>
  <c r="CK624" i="1"/>
  <c r="CK608" i="1" s="1"/>
  <c r="CL624" i="1"/>
  <c r="CM624" i="1"/>
  <c r="CM608" i="1" s="1"/>
  <c r="D654" i="1"/>
  <c r="E656" i="1"/>
  <c r="Z656" i="1"/>
  <c r="AA656" i="1"/>
  <c r="AM656" i="1"/>
  <c r="AN656" i="1"/>
  <c r="BE656" i="1"/>
  <c r="BF656" i="1"/>
  <c r="BG656" i="1"/>
  <c r="BH656" i="1"/>
  <c r="BI656" i="1"/>
  <c r="BJ656" i="1"/>
  <c r="BK656" i="1"/>
  <c r="BL656" i="1"/>
  <c r="BM656" i="1"/>
  <c r="BN656" i="1"/>
  <c r="BO656" i="1"/>
  <c r="BP656" i="1"/>
  <c r="BQ656" i="1"/>
  <c r="BR656" i="1"/>
  <c r="BS656" i="1"/>
  <c r="BT656" i="1"/>
  <c r="BU656" i="1"/>
  <c r="BV656" i="1"/>
  <c r="BW656" i="1"/>
  <c r="CN656" i="1"/>
  <c r="CO656" i="1"/>
  <c r="CP656" i="1"/>
  <c r="CQ656" i="1"/>
  <c r="CR656" i="1"/>
  <c r="CS656" i="1"/>
  <c r="CT656" i="1"/>
  <c r="CU656" i="1"/>
  <c r="CV656" i="1"/>
  <c r="CW656" i="1"/>
  <c r="CX656" i="1"/>
  <c r="CY656" i="1"/>
  <c r="CZ656" i="1"/>
  <c r="DA656" i="1"/>
  <c r="DB656" i="1"/>
  <c r="DC656" i="1"/>
  <c r="DD656" i="1"/>
  <c r="DE656" i="1"/>
  <c r="DF656" i="1"/>
  <c r="DG656" i="1"/>
  <c r="DH656" i="1"/>
  <c r="DI656" i="1"/>
  <c r="DJ656" i="1"/>
  <c r="DK656" i="1"/>
  <c r="DL656" i="1"/>
  <c r="DM656" i="1"/>
  <c r="DN656" i="1"/>
  <c r="DO656" i="1"/>
  <c r="DP656" i="1"/>
  <c r="DQ656" i="1"/>
  <c r="DR656" i="1"/>
  <c r="DS656" i="1"/>
  <c r="DT656" i="1"/>
  <c r="DU656" i="1"/>
  <c r="DV656" i="1"/>
  <c r="DW656" i="1"/>
  <c r="DX656" i="1"/>
  <c r="DY656" i="1"/>
  <c r="DZ656" i="1"/>
  <c r="EA656" i="1"/>
  <c r="EB656" i="1"/>
  <c r="EC656" i="1"/>
  <c r="ED656" i="1"/>
  <c r="EE656" i="1"/>
  <c r="EF656" i="1"/>
  <c r="EG656" i="1"/>
  <c r="EH656" i="1"/>
  <c r="EI656" i="1"/>
  <c r="EJ656" i="1"/>
  <c r="EK656" i="1"/>
  <c r="EL656" i="1"/>
  <c r="EM656" i="1"/>
  <c r="EN656" i="1"/>
  <c r="EO656" i="1"/>
  <c r="EP656" i="1"/>
  <c r="EQ656" i="1"/>
  <c r="ER656" i="1"/>
  <c r="ES656" i="1"/>
  <c r="ET656" i="1"/>
  <c r="EU656" i="1"/>
  <c r="EV656" i="1"/>
  <c r="EW656" i="1"/>
  <c r="EX656" i="1"/>
  <c r="EY656" i="1"/>
  <c r="EZ656" i="1"/>
  <c r="FA656" i="1"/>
  <c r="FB656" i="1"/>
  <c r="FC656" i="1"/>
  <c r="FD656" i="1"/>
  <c r="FE656" i="1"/>
  <c r="FF656" i="1"/>
  <c r="FG656" i="1"/>
  <c r="FH656" i="1"/>
  <c r="FI656" i="1"/>
  <c r="FJ656" i="1"/>
  <c r="FK656" i="1"/>
  <c r="FL656" i="1"/>
  <c r="FM656" i="1"/>
  <c r="FN656" i="1"/>
  <c r="FO656" i="1"/>
  <c r="FP656" i="1"/>
  <c r="FQ656" i="1"/>
  <c r="FR656" i="1"/>
  <c r="FS656" i="1"/>
  <c r="FT656" i="1"/>
  <c r="FU656" i="1"/>
  <c r="FV656" i="1"/>
  <c r="FW656" i="1"/>
  <c r="FX656" i="1"/>
  <c r="FY656" i="1"/>
  <c r="FZ656" i="1"/>
  <c r="GA656" i="1"/>
  <c r="GB656" i="1"/>
  <c r="GC656" i="1"/>
  <c r="GD656" i="1"/>
  <c r="GE656" i="1"/>
  <c r="GF656" i="1"/>
  <c r="GG656" i="1"/>
  <c r="GH656" i="1"/>
  <c r="GI656" i="1"/>
  <c r="GJ656" i="1"/>
  <c r="GK656" i="1"/>
  <c r="GL656" i="1"/>
  <c r="GM656" i="1"/>
  <c r="GN656" i="1"/>
  <c r="GO656" i="1"/>
  <c r="GP656" i="1"/>
  <c r="GQ656" i="1"/>
  <c r="GR656" i="1"/>
  <c r="GS656" i="1"/>
  <c r="GT656" i="1"/>
  <c r="GU656" i="1"/>
  <c r="GV656" i="1"/>
  <c r="GW656" i="1"/>
  <c r="GX656" i="1"/>
  <c r="C658" i="1"/>
  <c r="D658" i="1"/>
  <c r="AC658" i="1"/>
  <c r="AD658" i="1"/>
  <c r="AE658" i="1"/>
  <c r="AF658" i="1"/>
  <c r="AG658" i="1"/>
  <c r="AH658" i="1"/>
  <c r="CV658" i="1" s="1"/>
  <c r="U658" i="1" s="1"/>
  <c r="AI658" i="1"/>
  <c r="AJ658" i="1"/>
  <c r="CX658" i="1" s="1"/>
  <c r="W658" i="1" s="1"/>
  <c r="CQ658" i="1"/>
  <c r="P658" i="1" s="1"/>
  <c r="CR658" i="1"/>
  <c r="Q658" i="1" s="1"/>
  <c r="CU658" i="1"/>
  <c r="T658" i="1" s="1"/>
  <c r="CW658" i="1"/>
  <c r="V658" i="1" s="1"/>
  <c r="FR658" i="1"/>
  <c r="GL658" i="1"/>
  <c r="GN658" i="1"/>
  <c r="GO658" i="1"/>
  <c r="GV658" i="1"/>
  <c r="HC658" i="1" s="1"/>
  <c r="GX658" i="1" s="1"/>
  <c r="C659" i="1"/>
  <c r="D659" i="1"/>
  <c r="AC659" i="1"/>
  <c r="AD659" i="1"/>
  <c r="AE659" i="1"/>
  <c r="AF659" i="1"/>
  <c r="AG659" i="1"/>
  <c r="CU659" i="1" s="1"/>
  <c r="T659" i="1" s="1"/>
  <c r="AH659" i="1"/>
  <c r="CV659" i="1" s="1"/>
  <c r="U659" i="1" s="1"/>
  <c r="AI659" i="1"/>
  <c r="CW659" i="1" s="1"/>
  <c r="V659" i="1" s="1"/>
  <c r="AJ659" i="1"/>
  <c r="CR659" i="1"/>
  <c r="Q659" i="1" s="1"/>
  <c r="CS659" i="1"/>
  <c r="CX659" i="1"/>
  <c r="W659" i="1" s="1"/>
  <c r="FR659" i="1"/>
  <c r="GL659" i="1"/>
  <c r="GN659" i="1"/>
  <c r="GO659" i="1"/>
  <c r="GV659" i="1"/>
  <c r="HC659" i="1" s="1"/>
  <c r="GX659" i="1" s="1"/>
  <c r="C660" i="1"/>
  <c r="D660" i="1"/>
  <c r="AC660" i="1"/>
  <c r="AE660" i="1"/>
  <c r="AD660" i="1" s="1"/>
  <c r="AF660" i="1"/>
  <c r="AG660" i="1"/>
  <c r="AH660" i="1"/>
  <c r="AI660" i="1"/>
  <c r="CW660" i="1" s="1"/>
  <c r="V660" i="1" s="1"/>
  <c r="AJ660" i="1"/>
  <c r="CX660" i="1" s="1"/>
  <c r="CQ660" i="1"/>
  <c r="CU660" i="1"/>
  <c r="T660" i="1" s="1"/>
  <c r="CV660" i="1"/>
  <c r="U660" i="1" s="1"/>
  <c r="FR660" i="1"/>
  <c r="GL660" i="1"/>
  <c r="GN660" i="1"/>
  <c r="GO660" i="1"/>
  <c r="GV660" i="1"/>
  <c r="HC660" i="1" s="1"/>
  <c r="GX660" i="1" s="1"/>
  <c r="C661" i="1"/>
  <c r="D661" i="1"/>
  <c r="P661" i="1"/>
  <c r="V661" i="1"/>
  <c r="AC661" i="1"/>
  <c r="CQ661" i="1" s="1"/>
  <c r="AD661" i="1"/>
  <c r="AB661" i="1" s="1"/>
  <c r="AE661" i="1"/>
  <c r="AF661" i="1"/>
  <c r="AG661" i="1"/>
  <c r="AH661" i="1"/>
  <c r="CV661" i="1" s="1"/>
  <c r="U661" i="1" s="1"/>
  <c r="AI661" i="1"/>
  <c r="CW661" i="1" s="1"/>
  <c r="AJ661" i="1"/>
  <c r="CX661" i="1" s="1"/>
  <c r="W661" i="1" s="1"/>
  <c r="CR661" i="1"/>
  <c r="Q661" i="1" s="1"/>
  <c r="CS661" i="1"/>
  <c r="CU661" i="1"/>
  <c r="T661" i="1" s="1"/>
  <c r="FR661" i="1"/>
  <c r="GL661" i="1"/>
  <c r="GN661" i="1"/>
  <c r="GO661" i="1"/>
  <c r="GV661" i="1"/>
  <c r="HC661" i="1" s="1"/>
  <c r="GX661" i="1" s="1"/>
  <c r="C662" i="1"/>
  <c r="D662" i="1"/>
  <c r="AC662" i="1"/>
  <c r="AE662" i="1"/>
  <c r="AF662" i="1"/>
  <c r="AG662" i="1"/>
  <c r="CU662" i="1" s="1"/>
  <c r="T662" i="1" s="1"/>
  <c r="AH662" i="1"/>
  <c r="CV662" i="1" s="1"/>
  <c r="AI662" i="1"/>
  <c r="AJ662" i="1"/>
  <c r="CQ662" i="1"/>
  <c r="CW662" i="1"/>
  <c r="V662" i="1" s="1"/>
  <c r="CX662" i="1"/>
  <c r="FR662" i="1"/>
  <c r="GL662" i="1"/>
  <c r="GN662" i="1"/>
  <c r="GO662" i="1"/>
  <c r="GV662" i="1"/>
  <c r="HC662" i="1" s="1"/>
  <c r="C663" i="1"/>
  <c r="D663" i="1"/>
  <c r="AC663" i="1"/>
  <c r="CQ663" i="1" s="1"/>
  <c r="AE663" i="1"/>
  <c r="AF663" i="1"/>
  <c r="AG663" i="1"/>
  <c r="CU663" i="1" s="1"/>
  <c r="T663" i="1" s="1"/>
  <c r="AH663" i="1"/>
  <c r="AI663" i="1"/>
  <c r="CW663" i="1" s="1"/>
  <c r="V663" i="1" s="1"/>
  <c r="AJ663" i="1"/>
  <c r="CX663" i="1" s="1"/>
  <c r="W663" i="1" s="1"/>
  <c r="CT663" i="1"/>
  <c r="S663" i="1" s="1"/>
  <c r="CV663" i="1"/>
  <c r="U663" i="1" s="1"/>
  <c r="FR663" i="1"/>
  <c r="GL663" i="1"/>
  <c r="GN663" i="1"/>
  <c r="GO663" i="1"/>
  <c r="GV663" i="1"/>
  <c r="HC663" i="1" s="1"/>
  <c r="GX663" i="1" s="1"/>
  <c r="C664" i="1"/>
  <c r="D664" i="1"/>
  <c r="P664" i="1"/>
  <c r="AC664" i="1"/>
  <c r="CQ664" i="1" s="1"/>
  <c r="AE664" i="1"/>
  <c r="AF664" i="1"/>
  <c r="AG664" i="1"/>
  <c r="CU664" i="1" s="1"/>
  <c r="T664" i="1" s="1"/>
  <c r="AH664" i="1"/>
  <c r="CV664" i="1" s="1"/>
  <c r="U664" i="1" s="1"/>
  <c r="AI664" i="1"/>
  <c r="CW664" i="1" s="1"/>
  <c r="V664" i="1" s="1"/>
  <c r="AJ664" i="1"/>
  <c r="CX664" i="1" s="1"/>
  <c r="W664" i="1" s="1"/>
  <c r="CT664" i="1"/>
  <c r="S664" i="1" s="1"/>
  <c r="FR664" i="1"/>
  <c r="GL664" i="1"/>
  <c r="GN664" i="1"/>
  <c r="GO664" i="1"/>
  <c r="GV664" i="1"/>
  <c r="HC664" i="1" s="1"/>
  <c r="GX664" i="1" s="1"/>
  <c r="AC665" i="1"/>
  <c r="CQ665" i="1" s="1"/>
  <c r="AD665" i="1"/>
  <c r="AE665" i="1"/>
  <c r="AF665" i="1"/>
  <c r="CT665" i="1" s="1"/>
  <c r="AG665" i="1"/>
  <c r="AH665" i="1"/>
  <c r="CV665" i="1" s="1"/>
  <c r="AI665" i="1"/>
  <c r="CW665" i="1" s="1"/>
  <c r="AJ665" i="1"/>
  <c r="CX665" i="1" s="1"/>
  <c r="W665" i="1" s="1"/>
  <c r="CS665" i="1"/>
  <c r="CU665" i="1"/>
  <c r="T665" i="1" s="1"/>
  <c r="FR665" i="1"/>
  <c r="GL665" i="1"/>
  <c r="GN665" i="1"/>
  <c r="GO665" i="1"/>
  <c r="GV665" i="1"/>
  <c r="HC665" i="1"/>
  <c r="R666" i="1"/>
  <c r="GK666" i="1" s="1"/>
  <c r="AC666" i="1"/>
  <c r="AD666" i="1"/>
  <c r="AE666" i="1"/>
  <c r="AF666" i="1"/>
  <c r="CT666" i="1" s="1"/>
  <c r="S666" i="1" s="1"/>
  <c r="CY666" i="1" s="1"/>
  <c r="X666" i="1" s="1"/>
  <c r="AG666" i="1"/>
  <c r="CU666" i="1" s="1"/>
  <c r="AH666" i="1"/>
  <c r="CV666" i="1" s="1"/>
  <c r="U666" i="1" s="1"/>
  <c r="AI666" i="1"/>
  <c r="CW666" i="1" s="1"/>
  <c r="V666" i="1" s="1"/>
  <c r="AJ666" i="1"/>
  <c r="CS666" i="1"/>
  <c r="CX666" i="1"/>
  <c r="W666" i="1" s="1"/>
  <c r="FR666" i="1"/>
  <c r="GL666" i="1"/>
  <c r="GN666" i="1"/>
  <c r="GO666" i="1"/>
  <c r="GV666" i="1"/>
  <c r="HC666" i="1"/>
  <c r="GX666" i="1" s="1"/>
  <c r="C667" i="1"/>
  <c r="D667" i="1"/>
  <c r="AC667" i="1"/>
  <c r="AE667" i="1"/>
  <c r="AF667" i="1"/>
  <c r="AG667" i="1"/>
  <c r="CU667" i="1" s="1"/>
  <c r="T667" i="1" s="1"/>
  <c r="AH667" i="1"/>
  <c r="AI667" i="1"/>
  <c r="AJ667" i="1"/>
  <c r="CX667" i="1" s="1"/>
  <c r="W667" i="1" s="1"/>
  <c r="CQ667" i="1"/>
  <c r="P667" i="1" s="1"/>
  <c r="CV667" i="1"/>
  <c r="U667" i="1" s="1"/>
  <c r="CW667" i="1"/>
  <c r="V667" i="1" s="1"/>
  <c r="FR667" i="1"/>
  <c r="GL667" i="1"/>
  <c r="GN667" i="1"/>
  <c r="GO667" i="1"/>
  <c r="GV667" i="1"/>
  <c r="GX667" i="1"/>
  <c r="HC667" i="1"/>
  <c r="I668" i="1"/>
  <c r="AC668" i="1"/>
  <c r="CQ668" i="1" s="1"/>
  <c r="AE668" i="1"/>
  <c r="AF668" i="1"/>
  <c r="CT668" i="1" s="1"/>
  <c r="S668" i="1" s="1"/>
  <c r="AG668" i="1"/>
  <c r="AH668" i="1"/>
  <c r="CV668" i="1" s="1"/>
  <c r="U668" i="1" s="1"/>
  <c r="AI668" i="1"/>
  <c r="CW668" i="1" s="1"/>
  <c r="AJ668" i="1"/>
  <c r="CX668" i="1" s="1"/>
  <c r="W668" i="1" s="1"/>
  <c r="CU668" i="1"/>
  <c r="T668" i="1" s="1"/>
  <c r="FR668" i="1"/>
  <c r="GL668" i="1"/>
  <c r="GN668" i="1"/>
  <c r="GO668" i="1"/>
  <c r="GV668" i="1"/>
  <c r="HC668" i="1" s="1"/>
  <c r="GX668" i="1" s="1"/>
  <c r="I669" i="1"/>
  <c r="AC669" i="1"/>
  <c r="CQ669" i="1" s="1"/>
  <c r="AE669" i="1"/>
  <c r="AF669" i="1"/>
  <c r="AG669" i="1"/>
  <c r="CU669" i="1" s="1"/>
  <c r="T669" i="1" s="1"/>
  <c r="AH669" i="1"/>
  <c r="CV669" i="1" s="1"/>
  <c r="AI669" i="1"/>
  <c r="CW669" i="1" s="1"/>
  <c r="AJ669" i="1"/>
  <c r="CX669" i="1" s="1"/>
  <c r="CR669" i="1"/>
  <c r="Q669" i="1" s="1"/>
  <c r="CT669" i="1"/>
  <c r="FR669" i="1"/>
  <c r="GL669" i="1"/>
  <c r="GN669" i="1"/>
  <c r="GO669" i="1"/>
  <c r="GV669" i="1"/>
  <c r="HC669" i="1" s="1"/>
  <c r="C670" i="1"/>
  <c r="D670" i="1"/>
  <c r="AC670" i="1"/>
  <c r="AE670" i="1"/>
  <c r="CR670" i="1" s="1"/>
  <c r="Q670" i="1" s="1"/>
  <c r="AF670" i="1"/>
  <c r="AG670" i="1"/>
  <c r="CU670" i="1" s="1"/>
  <c r="AH670" i="1"/>
  <c r="AI670" i="1"/>
  <c r="CW670" i="1" s="1"/>
  <c r="V670" i="1" s="1"/>
  <c r="AJ670" i="1"/>
  <c r="CQ670" i="1"/>
  <c r="P670" i="1" s="1"/>
  <c r="CV670" i="1"/>
  <c r="U670" i="1" s="1"/>
  <c r="CX670" i="1"/>
  <c r="FR670" i="1"/>
  <c r="GL670" i="1"/>
  <c r="GN670" i="1"/>
  <c r="GO670" i="1"/>
  <c r="GV670" i="1"/>
  <c r="HC670" i="1"/>
  <c r="GX670" i="1" s="1"/>
  <c r="B672" i="1"/>
  <c r="B656" i="1" s="1"/>
  <c r="C672" i="1"/>
  <c r="C656" i="1" s="1"/>
  <c r="D672" i="1"/>
  <c r="D656" i="1" s="1"/>
  <c r="F672" i="1"/>
  <c r="F656" i="1" s="1"/>
  <c r="G672" i="1"/>
  <c r="BB672" i="1"/>
  <c r="BB656" i="1" s="1"/>
  <c r="BX672" i="1"/>
  <c r="BX656" i="1" s="1"/>
  <c r="CK672" i="1"/>
  <c r="CK656" i="1" s="1"/>
  <c r="CL672" i="1"/>
  <c r="CL656" i="1" s="1"/>
  <c r="CM672" i="1"/>
  <c r="F685" i="1"/>
  <c r="D702" i="1"/>
  <c r="E704" i="1"/>
  <c r="Z704" i="1"/>
  <c r="AA704" i="1"/>
  <c r="AM704" i="1"/>
  <c r="AN704" i="1"/>
  <c r="BE704" i="1"/>
  <c r="BF704" i="1"/>
  <c r="BG704" i="1"/>
  <c r="BH704" i="1"/>
  <c r="BI704" i="1"/>
  <c r="BJ704" i="1"/>
  <c r="BK704" i="1"/>
  <c r="BL704" i="1"/>
  <c r="BM704" i="1"/>
  <c r="BN704" i="1"/>
  <c r="BO704" i="1"/>
  <c r="BP704" i="1"/>
  <c r="BQ704" i="1"/>
  <c r="BR704" i="1"/>
  <c r="BS704" i="1"/>
  <c r="BT704" i="1"/>
  <c r="BU704" i="1"/>
  <c r="BV704" i="1"/>
  <c r="BW704" i="1"/>
  <c r="CN704" i="1"/>
  <c r="CO704" i="1"/>
  <c r="CP704" i="1"/>
  <c r="CQ704" i="1"/>
  <c r="CR704" i="1"/>
  <c r="CS704" i="1"/>
  <c r="CT704" i="1"/>
  <c r="CU704" i="1"/>
  <c r="CV704" i="1"/>
  <c r="CW704" i="1"/>
  <c r="CX704" i="1"/>
  <c r="CY704" i="1"/>
  <c r="CZ704" i="1"/>
  <c r="DA704" i="1"/>
  <c r="DB704" i="1"/>
  <c r="DC704" i="1"/>
  <c r="DD704" i="1"/>
  <c r="DE704" i="1"/>
  <c r="DF704" i="1"/>
  <c r="DG704" i="1"/>
  <c r="DH704" i="1"/>
  <c r="DI704" i="1"/>
  <c r="DJ704" i="1"/>
  <c r="DK704" i="1"/>
  <c r="DL704" i="1"/>
  <c r="DM704" i="1"/>
  <c r="DN704" i="1"/>
  <c r="DO704" i="1"/>
  <c r="DP704" i="1"/>
  <c r="DQ704" i="1"/>
  <c r="DR704" i="1"/>
  <c r="DS704" i="1"/>
  <c r="DT704" i="1"/>
  <c r="DU704" i="1"/>
  <c r="DV704" i="1"/>
  <c r="DW704" i="1"/>
  <c r="DX704" i="1"/>
  <c r="DY704" i="1"/>
  <c r="DZ704" i="1"/>
  <c r="EA704" i="1"/>
  <c r="EB704" i="1"/>
  <c r="EC704" i="1"/>
  <c r="ED704" i="1"/>
  <c r="EE704" i="1"/>
  <c r="EF704" i="1"/>
  <c r="EG704" i="1"/>
  <c r="EH704" i="1"/>
  <c r="EI704" i="1"/>
  <c r="EJ704" i="1"/>
  <c r="EK704" i="1"/>
  <c r="EL704" i="1"/>
  <c r="EM704" i="1"/>
  <c r="EN704" i="1"/>
  <c r="EO704" i="1"/>
  <c r="EP704" i="1"/>
  <c r="EQ704" i="1"/>
  <c r="ER704" i="1"/>
  <c r="ES704" i="1"/>
  <c r="ET704" i="1"/>
  <c r="EU704" i="1"/>
  <c r="EV704" i="1"/>
  <c r="EW704" i="1"/>
  <c r="EX704" i="1"/>
  <c r="EY704" i="1"/>
  <c r="EZ704" i="1"/>
  <c r="FA704" i="1"/>
  <c r="FB704" i="1"/>
  <c r="FC704" i="1"/>
  <c r="FD704" i="1"/>
  <c r="FE704" i="1"/>
  <c r="FF704" i="1"/>
  <c r="FG704" i="1"/>
  <c r="FH704" i="1"/>
  <c r="FI704" i="1"/>
  <c r="FJ704" i="1"/>
  <c r="FK704" i="1"/>
  <c r="FL704" i="1"/>
  <c r="FM704" i="1"/>
  <c r="FN704" i="1"/>
  <c r="FO704" i="1"/>
  <c r="FP704" i="1"/>
  <c r="FQ704" i="1"/>
  <c r="FR704" i="1"/>
  <c r="FS704" i="1"/>
  <c r="FT704" i="1"/>
  <c r="FU704" i="1"/>
  <c r="FV704" i="1"/>
  <c r="FW704" i="1"/>
  <c r="FX704" i="1"/>
  <c r="FY704" i="1"/>
  <c r="FZ704" i="1"/>
  <c r="GA704" i="1"/>
  <c r="GB704" i="1"/>
  <c r="GC704" i="1"/>
  <c r="GD704" i="1"/>
  <c r="GE704" i="1"/>
  <c r="GF704" i="1"/>
  <c r="GG704" i="1"/>
  <c r="GH704" i="1"/>
  <c r="GI704" i="1"/>
  <c r="GJ704" i="1"/>
  <c r="GK704" i="1"/>
  <c r="GL704" i="1"/>
  <c r="GM704" i="1"/>
  <c r="GN704" i="1"/>
  <c r="GO704" i="1"/>
  <c r="GP704" i="1"/>
  <c r="GQ704" i="1"/>
  <c r="GR704" i="1"/>
  <c r="GS704" i="1"/>
  <c r="GT704" i="1"/>
  <c r="GU704" i="1"/>
  <c r="GV704" i="1"/>
  <c r="GW704" i="1"/>
  <c r="GX704" i="1"/>
  <c r="C706" i="1"/>
  <c r="D706" i="1"/>
  <c r="V706" i="1"/>
  <c r="AC706" i="1"/>
  <c r="AD706" i="1"/>
  <c r="AE706" i="1"/>
  <c r="AF706" i="1"/>
  <c r="AG706" i="1"/>
  <c r="AH706" i="1"/>
  <c r="AI706" i="1"/>
  <c r="AJ706" i="1"/>
  <c r="CX706" i="1" s="1"/>
  <c r="W706" i="1" s="1"/>
  <c r="CQ706" i="1"/>
  <c r="P706" i="1" s="1"/>
  <c r="CR706" i="1"/>
  <c r="Q706" i="1" s="1"/>
  <c r="CU706" i="1"/>
  <c r="CV706" i="1"/>
  <c r="U706" i="1" s="1"/>
  <c r="CW706" i="1"/>
  <c r="FR706" i="1"/>
  <c r="GL706" i="1"/>
  <c r="GN706" i="1"/>
  <c r="GO706" i="1"/>
  <c r="GV706" i="1"/>
  <c r="HC706" i="1"/>
  <c r="GX706" i="1" s="1"/>
  <c r="C707" i="1"/>
  <c r="D707" i="1"/>
  <c r="AC707" i="1"/>
  <c r="CQ707" i="1" s="1"/>
  <c r="P707" i="1" s="1"/>
  <c r="AE707" i="1"/>
  <c r="AF707" i="1"/>
  <c r="AG707" i="1"/>
  <c r="AH707" i="1"/>
  <c r="CV707" i="1" s="1"/>
  <c r="U707" i="1" s="1"/>
  <c r="AI707" i="1"/>
  <c r="CW707" i="1" s="1"/>
  <c r="V707" i="1" s="1"/>
  <c r="AJ707" i="1"/>
  <c r="CX707" i="1" s="1"/>
  <c r="W707" i="1" s="1"/>
  <c r="CS707" i="1"/>
  <c r="CT707" i="1"/>
  <c r="S707" i="1" s="1"/>
  <c r="CZ707" i="1" s="1"/>
  <c r="Y707" i="1" s="1"/>
  <c r="CU707" i="1"/>
  <c r="T707" i="1" s="1"/>
  <c r="FR707" i="1"/>
  <c r="GL707" i="1"/>
  <c r="GN707" i="1"/>
  <c r="GO707" i="1"/>
  <c r="GV707" i="1"/>
  <c r="HC707" i="1" s="1"/>
  <c r="GX707" i="1" s="1"/>
  <c r="C708" i="1"/>
  <c r="D708" i="1"/>
  <c r="U708" i="1"/>
  <c r="AC708" i="1"/>
  <c r="CQ708" i="1" s="1"/>
  <c r="P708" i="1" s="1"/>
  <c r="AD708" i="1"/>
  <c r="AE708" i="1"/>
  <c r="AF708" i="1"/>
  <c r="AG708" i="1"/>
  <c r="CU708" i="1" s="1"/>
  <c r="T708" i="1" s="1"/>
  <c r="AH708" i="1"/>
  <c r="CV708" i="1" s="1"/>
  <c r="AI708" i="1"/>
  <c r="AJ708" i="1"/>
  <c r="CR708" i="1"/>
  <c r="Q708" i="1" s="1"/>
  <c r="CS708" i="1"/>
  <c r="CW708" i="1"/>
  <c r="V708" i="1" s="1"/>
  <c r="CX708" i="1"/>
  <c r="W708" i="1" s="1"/>
  <c r="FR708" i="1"/>
  <c r="GL708" i="1"/>
  <c r="GN708" i="1"/>
  <c r="GO708" i="1"/>
  <c r="GV708" i="1"/>
  <c r="HC708" i="1" s="1"/>
  <c r="GX708" i="1" s="1"/>
  <c r="C709" i="1"/>
  <c r="D709" i="1"/>
  <c r="AC709" i="1"/>
  <c r="AE709" i="1"/>
  <c r="AF709" i="1"/>
  <c r="AG709" i="1"/>
  <c r="CU709" i="1" s="1"/>
  <c r="T709" i="1" s="1"/>
  <c r="AH709" i="1"/>
  <c r="AI709" i="1"/>
  <c r="CW709" i="1" s="1"/>
  <c r="V709" i="1" s="1"/>
  <c r="AJ709" i="1"/>
  <c r="CQ709" i="1"/>
  <c r="P709" i="1" s="1"/>
  <c r="CV709" i="1"/>
  <c r="U709" i="1" s="1"/>
  <c r="CX709" i="1"/>
  <c r="W709" i="1" s="1"/>
  <c r="FR709" i="1"/>
  <c r="GL709" i="1"/>
  <c r="GN709" i="1"/>
  <c r="GO709" i="1"/>
  <c r="GV709" i="1"/>
  <c r="HC709" i="1" s="1"/>
  <c r="GX709" i="1"/>
  <c r="C710" i="1"/>
  <c r="D710" i="1"/>
  <c r="AC710" i="1"/>
  <c r="AD710" i="1"/>
  <c r="AE710" i="1"/>
  <c r="AF710" i="1"/>
  <c r="AG710" i="1"/>
  <c r="AH710" i="1"/>
  <c r="CV710" i="1" s="1"/>
  <c r="U710" i="1" s="1"/>
  <c r="AI710" i="1"/>
  <c r="CW710" i="1" s="1"/>
  <c r="V710" i="1" s="1"/>
  <c r="AJ710" i="1"/>
  <c r="CX710" i="1" s="1"/>
  <c r="W710" i="1" s="1"/>
  <c r="CQ710" i="1"/>
  <c r="P710" i="1" s="1"/>
  <c r="CR710" i="1"/>
  <c r="Q710" i="1" s="1"/>
  <c r="CU710" i="1"/>
  <c r="T710" i="1" s="1"/>
  <c r="FR710" i="1"/>
  <c r="GL710" i="1"/>
  <c r="GN710" i="1"/>
  <c r="GO710" i="1"/>
  <c r="GV710" i="1"/>
  <c r="HC710" i="1" s="1"/>
  <c r="GX710" i="1" s="1"/>
  <c r="C711" i="1"/>
  <c r="D711" i="1"/>
  <c r="W711" i="1"/>
  <c r="AC711" i="1"/>
  <c r="CQ711" i="1" s="1"/>
  <c r="P711" i="1" s="1"/>
  <c r="AE711" i="1"/>
  <c r="AF711" i="1"/>
  <c r="AG711" i="1"/>
  <c r="CU711" i="1" s="1"/>
  <c r="T711" i="1" s="1"/>
  <c r="AH711" i="1"/>
  <c r="AI711" i="1"/>
  <c r="CW711" i="1" s="1"/>
  <c r="V711" i="1" s="1"/>
  <c r="AJ711" i="1"/>
  <c r="CX711" i="1" s="1"/>
  <c r="CT711" i="1"/>
  <c r="S711" i="1" s="1"/>
  <c r="CY711" i="1" s="1"/>
  <c r="X711" i="1" s="1"/>
  <c r="CV711" i="1"/>
  <c r="U711" i="1" s="1"/>
  <c r="FR711" i="1"/>
  <c r="GL711" i="1"/>
  <c r="GN711" i="1"/>
  <c r="GO711" i="1"/>
  <c r="GV711" i="1"/>
  <c r="HC711" i="1" s="1"/>
  <c r="GX711" i="1" s="1"/>
  <c r="AC712" i="1"/>
  <c r="CQ712" i="1" s="1"/>
  <c r="P712" i="1" s="1"/>
  <c r="AE712" i="1"/>
  <c r="AF712" i="1"/>
  <c r="AG712" i="1"/>
  <c r="CU712" i="1" s="1"/>
  <c r="T712" i="1" s="1"/>
  <c r="AH712" i="1"/>
  <c r="AI712" i="1"/>
  <c r="CW712" i="1" s="1"/>
  <c r="V712" i="1" s="1"/>
  <c r="AJ712" i="1"/>
  <c r="CX712" i="1" s="1"/>
  <c r="W712" i="1" s="1"/>
  <c r="CR712" i="1"/>
  <c r="Q712" i="1" s="1"/>
  <c r="CV712" i="1"/>
  <c r="U712" i="1" s="1"/>
  <c r="FR712" i="1"/>
  <c r="GL712" i="1"/>
  <c r="GO712" i="1"/>
  <c r="GP712" i="1"/>
  <c r="GV712" i="1"/>
  <c r="HC712" i="1" s="1"/>
  <c r="GX712" i="1" s="1"/>
  <c r="C713" i="1"/>
  <c r="D713" i="1"/>
  <c r="CX230" i="3"/>
  <c r="AC713" i="1"/>
  <c r="AB713" i="1" s="1"/>
  <c r="AE713" i="1"/>
  <c r="AD713" i="1" s="1"/>
  <c r="AF713" i="1"/>
  <c r="AG713" i="1"/>
  <c r="CU713" i="1" s="1"/>
  <c r="T713" i="1" s="1"/>
  <c r="AH713" i="1"/>
  <c r="CV713" i="1" s="1"/>
  <c r="U713" i="1" s="1"/>
  <c r="AI713" i="1"/>
  <c r="AJ713" i="1"/>
  <c r="CQ713" i="1"/>
  <c r="P713" i="1" s="1"/>
  <c r="CS713" i="1"/>
  <c r="R713" i="1" s="1"/>
  <c r="GK713" i="1" s="1"/>
  <c r="CT713" i="1"/>
  <c r="S713" i="1" s="1"/>
  <c r="CW713" i="1"/>
  <c r="V713" i="1" s="1"/>
  <c r="CX713" i="1"/>
  <c r="W713" i="1" s="1"/>
  <c r="FR713" i="1"/>
  <c r="GL713" i="1"/>
  <c r="GN713" i="1"/>
  <c r="GO713" i="1"/>
  <c r="GV713" i="1"/>
  <c r="HC713" i="1"/>
  <c r="GX713" i="1" s="1"/>
  <c r="C714" i="1"/>
  <c r="D714" i="1"/>
  <c r="CX231" i="3"/>
  <c r="AC714" i="1"/>
  <c r="AD714" i="1"/>
  <c r="AE714" i="1"/>
  <c r="CS714" i="1" s="1"/>
  <c r="R714" i="1" s="1"/>
  <c r="GK714" i="1" s="1"/>
  <c r="AF714" i="1"/>
  <c r="CT714" i="1" s="1"/>
  <c r="S714" i="1" s="1"/>
  <c r="CY714" i="1" s="1"/>
  <c r="X714" i="1" s="1"/>
  <c r="AG714" i="1"/>
  <c r="AH714" i="1"/>
  <c r="AI714" i="1"/>
  <c r="CW714" i="1" s="1"/>
  <c r="V714" i="1" s="1"/>
  <c r="AJ714" i="1"/>
  <c r="CX714" i="1" s="1"/>
  <c r="W714" i="1" s="1"/>
  <c r="CR714" i="1"/>
  <c r="Q714" i="1" s="1"/>
  <c r="CU714" i="1"/>
  <c r="T714" i="1" s="1"/>
  <c r="CV714" i="1"/>
  <c r="U714" i="1" s="1"/>
  <c r="FR714" i="1"/>
  <c r="GL714" i="1"/>
  <c r="GN714" i="1"/>
  <c r="GO714" i="1"/>
  <c r="GV714" i="1"/>
  <c r="GX714" i="1"/>
  <c r="HC714" i="1"/>
  <c r="C715" i="1"/>
  <c r="D715" i="1"/>
  <c r="CX232" i="3"/>
  <c r="S715" i="1"/>
  <c r="CY715" i="1" s="1"/>
  <c r="X715" i="1" s="1"/>
  <c r="AC715" i="1"/>
  <c r="AE715" i="1"/>
  <c r="CS715" i="1" s="1"/>
  <c r="R715" i="1" s="1"/>
  <c r="AF715" i="1"/>
  <c r="AG715" i="1"/>
  <c r="CU715" i="1" s="1"/>
  <c r="T715" i="1" s="1"/>
  <c r="AH715" i="1"/>
  <c r="CV715" i="1" s="1"/>
  <c r="AI715" i="1"/>
  <c r="CW715" i="1" s="1"/>
  <c r="V715" i="1" s="1"/>
  <c r="AJ715" i="1"/>
  <c r="CQ715" i="1"/>
  <c r="P715" i="1" s="1"/>
  <c r="CT715" i="1"/>
  <c r="CX715" i="1"/>
  <c r="FR715" i="1"/>
  <c r="GL715" i="1"/>
  <c r="GN715" i="1"/>
  <c r="GO715" i="1"/>
  <c r="GV715" i="1"/>
  <c r="HC715" i="1"/>
  <c r="GX715" i="1" s="1"/>
  <c r="C716" i="1"/>
  <c r="D716" i="1"/>
  <c r="CX233" i="3"/>
  <c r="S716" i="1"/>
  <c r="AC716" i="1"/>
  <c r="AE716" i="1"/>
  <c r="AF716" i="1"/>
  <c r="CT716" i="1" s="1"/>
  <c r="AG716" i="1"/>
  <c r="AH716" i="1"/>
  <c r="AI716" i="1"/>
  <c r="CW716" i="1" s="1"/>
  <c r="V716" i="1" s="1"/>
  <c r="AJ716" i="1"/>
  <c r="CX716" i="1" s="1"/>
  <c r="W716" i="1" s="1"/>
  <c r="CQ716" i="1"/>
  <c r="P716" i="1" s="1"/>
  <c r="CU716" i="1"/>
  <c r="T716" i="1" s="1"/>
  <c r="CV716" i="1"/>
  <c r="U716" i="1" s="1"/>
  <c r="FR716" i="1"/>
  <c r="GL716" i="1"/>
  <c r="GN716" i="1"/>
  <c r="GO716" i="1"/>
  <c r="GV716" i="1"/>
  <c r="HC716" i="1" s="1"/>
  <c r="GX716" i="1" s="1"/>
  <c r="AC717" i="1"/>
  <c r="CQ717" i="1" s="1"/>
  <c r="P717" i="1" s="1"/>
  <c r="AE717" i="1"/>
  <c r="AF717" i="1"/>
  <c r="CT717" i="1" s="1"/>
  <c r="AG717" i="1"/>
  <c r="AH717" i="1"/>
  <c r="CV717" i="1" s="1"/>
  <c r="U717" i="1" s="1"/>
  <c r="AI717" i="1"/>
  <c r="AJ717" i="1"/>
  <c r="CX717" i="1" s="1"/>
  <c r="CU717" i="1"/>
  <c r="T717" i="1" s="1"/>
  <c r="CW717" i="1"/>
  <c r="V717" i="1" s="1"/>
  <c r="FR717" i="1"/>
  <c r="GL717" i="1"/>
  <c r="GO717" i="1"/>
  <c r="GP717" i="1"/>
  <c r="GV717" i="1"/>
  <c r="HC717" i="1" s="1"/>
  <c r="GX717" i="1" s="1"/>
  <c r="C718" i="1"/>
  <c r="D718" i="1"/>
  <c r="AC718" i="1"/>
  <c r="CQ718" i="1" s="1"/>
  <c r="P718" i="1" s="1"/>
  <c r="AE718" i="1"/>
  <c r="AF718" i="1"/>
  <c r="AG718" i="1"/>
  <c r="CU718" i="1" s="1"/>
  <c r="T718" i="1" s="1"/>
  <c r="AH718" i="1"/>
  <c r="CV718" i="1" s="1"/>
  <c r="U718" i="1" s="1"/>
  <c r="AI718" i="1"/>
  <c r="CW718" i="1" s="1"/>
  <c r="V718" i="1" s="1"/>
  <c r="AJ718" i="1"/>
  <c r="CT718" i="1"/>
  <c r="S718" i="1" s="1"/>
  <c r="CX718" i="1"/>
  <c r="W718" i="1" s="1"/>
  <c r="FR718" i="1"/>
  <c r="GL718" i="1"/>
  <c r="GN718" i="1"/>
  <c r="GO718" i="1"/>
  <c r="GV718" i="1"/>
  <c r="HC718" i="1"/>
  <c r="GX718" i="1" s="1"/>
  <c r="C719" i="1"/>
  <c r="D719" i="1"/>
  <c r="P719" i="1"/>
  <c r="AC719" i="1"/>
  <c r="AE719" i="1"/>
  <c r="AF719" i="1"/>
  <c r="AG719" i="1"/>
  <c r="CU719" i="1" s="1"/>
  <c r="T719" i="1" s="1"/>
  <c r="AH719" i="1"/>
  <c r="AI719" i="1"/>
  <c r="CW719" i="1" s="1"/>
  <c r="V719" i="1" s="1"/>
  <c r="AJ719" i="1"/>
  <c r="CX719" i="1" s="1"/>
  <c r="W719" i="1" s="1"/>
  <c r="CQ719" i="1"/>
  <c r="CV719" i="1"/>
  <c r="U719" i="1" s="1"/>
  <c r="FR719" i="1"/>
  <c r="GL719" i="1"/>
  <c r="GN719" i="1"/>
  <c r="GO719" i="1"/>
  <c r="GV719" i="1"/>
  <c r="HC719" i="1"/>
  <c r="GX719" i="1" s="1"/>
  <c r="B721" i="1"/>
  <c r="B704" i="1" s="1"/>
  <c r="C721" i="1"/>
  <c r="C704" i="1" s="1"/>
  <c r="D721" i="1"/>
  <c r="D704" i="1" s="1"/>
  <c r="F721" i="1"/>
  <c r="F704" i="1" s="1"/>
  <c r="G721" i="1"/>
  <c r="BX721" i="1"/>
  <c r="CK721" i="1"/>
  <c r="CK704" i="1" s="1"/>
  <c r="CL721" i="1"/>
  <c r="CL704" i="1" s="1"/>
  <c r="CM721" i="1"/>
  <c r="D751" i="1"/>
  <c r="E753" i="1"/>
  <c r="G753" i="1"/>
  <c r="Z753" i="1"/>
  <c r="AA753" i="1"/>
  <c r="AM753" i="1"/>
  <c r="AN753" i="1"/>
  <c r="BE753" i="1"/>
  <c r="BF753" i="1"/>
  <c r="BG753" i="1"/>
  <c r="BH753" i="1"/>
  <c r="BI753" i="1"/>
  <c r="BJ753" i="1"/>
  <c r="BK753" i="1"/>
  <c r="BL753" i="1"/>
  <c r="BM753" i="1"/>
  <c r="BN753" i="1"/>
  <c r="BO753" i="1"/>
  <c r="BP753" i="1"/>
  <c r="BQ753" i="1"/>
  <c r="BR753" i="1"/>
  <c r="BS753" i="1"/>
  <c r="BT753" i="1"/>
  <c r="BU753" i="1"/>
  <c r="BV753" i="1"/>
  <c r="BW753" i="1"/>
  <c r="CK753" i="1"/>
  <c r="CN753" i="1"/>
  <c r="CO753" i="1"/>
  <c r="CP753" i="1"/>
  <c r="CQ753" i="1"/>
  <c r="CR753" i="1"/>
  <c r="CS753" i="1"/>
  <c r="CT753" i="1"/>
  <c r="CU753" i="1"/>
  <c r="CV753" i="1"/>
  <c r="CW753" i="1"/>
  <c r="CX753" i="1"/>
  <c r="CY753" i="1"/>
  <c r="CZ753" i="1"/>
  <c r="DA753" i="1"/>
  <c r="DB753" i="1"/>
  <c r="DC753" i="1"/>
  <c r="DD753" i="1"/>
  <c r="DE753" i="1"/>
  <c r="DF753" i="1"/>
  <c r="DG753" i="1"/>
  <c r="DH753" i="1"/>
  <c r="DI753" i="1"/>
  <c r="DJ753" i="1"/>
  <c r="DK753" i="1"/>
  <c r="DL753" i="1"/>
  <c r="DM753" i="1"/>
  <c r="DN753" i="1"/>
  <c r="DO753" i="1"/>
  <c r="DP753" i="1"/>
  <c r="DQ753" i="1"/>
  <c r="DR753" i="1"/>
  <c r="DS753" i="1"/>
  <c r="DT753" i="1"/>
  <c r="DU753" i="1"/>
  <c r="DV753" i="1"/>
  <c r="DW753" i="1"/>
  <c r="DX753" i="1"/>
  <c r="DY753" i="1"/>
  <c r="DZ753" i="1"/>
  <c r="EA753" i="1"/>
  <c r="EB753" i="1"/>
  <c r="EC753" i="1"/>
  <c r="ED753" i="1"/>
  <c r="EE753" i="1"/>
  <c r="EF753" i="1"/>
  <c r="EG753" i="1"/>
  <c r="EH753" i="1"/>
  <c r="EI753" i="1"/>
  <c r="EJ753" i="1"/>
  <c r="EK753" i="1"/>
  <c r="EL753" i="1"/>
  <c r="EM753" i="1"/>
  <c r="EN753" i="1"/>
  <c r="EO753" i="1"/>
  <c r="EP753" i="1"/>
  <c r="EQ753" i="1"/>
  <c r="ER753" i="1"/>
  <c r="ES753" i="1"/>
  <c r="ET753" i="1"/>
  <c r="EU753" i="1"/>
  <c r="EV753" i="1"/>
  <c r="EW753" i="1"/>
  <c r="EX753" i="1"/>
  <c r="EY753" i="1"/>
  <c r="EZ753" i="1"/>
  <c r="FA753" i="1"/>
  <c r="FB753" i="1"/>
  <c r="FC753" i="1"/>
  <c r="FD753" i="1"/>
  <c r="FE753" i="1"/>
  <c r="FF753" i="1"/>
  <c r="FG753" i="1"/>
  <c r="FH753" i="1"/>
  <c r="FI753" i="1"/>
  <c r="FJ753" i="1"/>
  <c r="FK753" i="1"/>
  <c r="FL753" i="1"/>
  <c r="FM753" i="1"/>
  <c r="FN753" i="1"/>
  <c r="FO753" i="1"/>
  <c r="FP753" i="1"/>
  <c r="FQ753" i="1"/>
  <c r="FR753" i="1"/>
  <c r="FS753" i="1"/>
  <c r="FT753" i="1"/>
  <c r="FU753" i="1"/>
  <c r="FV753" i="1"/>
  <c r="FW753" i="1"/>
  <c r="FX753" i="1"/>
  <c r="FY753" i="1"/>
  <c r="FZ753" i="1"/>
  <c r="GA753" i="1"/>
  <c r="GB753" i="1"/>
  <c r="GC753" i="1"/>
  <c r="GD753" i="1"/>
  <c r="GE753" i="1"/>
  <c r="GF753" i="1"/>
  <c r="GG753" i="1"/>
  <c r="GH753" i="1"/>
  <c r="GI753" i="1"/>
  <c r="GJ753" i="1"/>
  <c r="GK753" i="1"/>
  <c r="GL753" i="1"/>
  <c r="GM753" i="1"/>
  <c r="GN753" i="1"/>
  <c r="GO753" i="1"/>
  <c r="GP753" i="1"/>
  <c r="GQ753" i="1"/>
  <c r="GR753" i="1"/>
  <c r="GS753" i="1"/>
  <c r="GT753" i="1"/>
  <c r="GU753" i="1"/>
  <c r="GV753" i="1"/>
  <c r="GW753" i="1"/>
  <c r="GX753" i="1"/>
  <c r="C755" i="1"/>
  <c r="D755" i="1"/>
  <c r="AC755" i="1"/>
  <c r="AE755" i="1"/>
  <c r="AF755" i="1"/>
  <c r="AG755" i="1"/>
  <c r="CU755" i="1" s="1"/>
  <c r="T755" i="1" s="1"/>
  <c r="AH755" i="1"/>
  <c r="AI755" i="1"/>
  <c r="CW755" i="1" s="1"/>
  <c r="V755" i="1" s="1"/>
  <c r="AJ755" i="1"/>
  <c r="CX755" i="1" s="1"/>
  <c r="CQ755" i="1"/>
  <c r="P755" i="1" s="1"/>
  <c r="CS755" i="1"/>
  <c r="CV755" i="1"/>
  <c r="FR755" i="1"/>
  <c r="GL755" i="1"/>
  <c r="BZ758" i="1" s="1"/>
  <c r="AQ758" i="1" s="1"/>
  <c r="GN755" i="1"/>
  <c r="GO755" i="1"/>
  <c r="GV755" i="1"/>
  <c r="HC755" i="1"/>
  <c r="GX755" i="1" s="1"/>
  <c r="CJ758" i="1" s="1"/>
  <c r="C756" i="1"/>
  <c r="D756" i="1"/>
  <c r="AC756" i="1"/>
  <c r="CQ756" i="1" s="1"/>
  <c r="P756" i="1" s="1"/>
  <c r="AE756" i="1"/>
  <c r="AF756" i="1"/>
  <c r="AG756" i="1"/>
  <c r="AH756" i="1"/>
  <c r="CV756" i="1" s="1"/>
  <c r="U756" i="1" s="1"/>
  <c r="AI756" i="1"/>
  <c r="CW756" i="1" s="1"/>
  <c r="AJ756" i="1"/>
  <c r="CT756" i="1"/>
  <c r="CU756" i="1"/>
  <c r="T756" i="1" s="1"/>
  <c r="CX756" i="1"/>
  <c r="W756" i="1" s="1"/>
  <c r="FR756" i="1"/>
  <c r="GL756" i="1"/>
  <c r="GN756" i="1"/>
  <c r="CB758" i="1" s="1"/>
  <c r="GO756" i="1"/>
  <c r="CC758" i="1" s="1"/>
  <c r="CC753" i="1" s="1"/>
  <c r="GV756" i="1"/>
  <c r="HC756" i="1" s="1"/>
  <c r="GX756" i="1" s="1"/>
  <c r="B758" i="1"/>
  <c r="B753" i="1" s="1"/>
  <c r="C758" i="1"/>
  <c r="C753" i="1" s="1"/>
  <c r="D758" i="1"/>
  <c r="D753" i="1" s="1"/>
  <c r="F758" i="1"/>
  <c r="F753" i="1" s="1"/>
  <c r="G758" i="1"/>
  <c r="BC758" i="1"/>
  <c r="BC753" i="1" s="1"/>
  <c r="BX758" i="1"/>
  <c r="AO758" i="1" s="1"/>
  <c r="F762" i="1" s="1"/>
  <c r="BY758" i="1"/>
  <c r="AP758" i="1" s="1"/>
  <c r="CK758" i="1"/>
  <c r="BB758" i="1" s="1"/>
  <c r="CL758" i="1"/>
  <c r="CL753" i="1" s="1"/>
  <c r="CM758" i="1"/>
  <c r="BD758" i="1" s="1"/>
  <c r="F783" i="1" s="1"/>
  <c r="B788" i="1"/>
  <c r="B604" i="1" s="1"/>
  <c r="C788" i="1"/>
  <c r="C604" i="1" s="1"/>
  <c r="D788" i="1"/>
  <c r="D604" i="1" s="1"/>
  <c r="F788" i="1"/>
  <c r="F604" i="1" s="1"/>
  <c r="G788" i="1"/>
  <c r="B818" i="1"/>
  <c r="B316" i="1" s="1"/>
  <c r="C818" i="1"/>
  <c r="C316" i="1" s="1"/>
  <c r="D818" i="1"/>
  <c r="D316" i="1" s="1"/>
  <c r="F818" i="1"/>
  <c r="F316" i="1" s="1"/>
  <c r="G818" i="1"/>
  <c r="D848" i="1"/>
  <c r="E850" i="1"/>
  <c r="Z850" i="1"/>
  <c r="AA850" i="1"/>
  <c r="AB850" i="1"/>
  <c r="AC850" i="1"/>
  <c r="AD850" i="1"/>
  <c r="AE850" i="1"/>
  <c r="AF850" i="1"/>
  <c r="AG850" i="1"/>
  <c r="AH850" i="1"/>
  <c r="AI850" i="1"/>
  <c r="AJ850" i="1"/>
  <c r="AK850" i="1"/>
  <c r="AL850" i="1"/>
  <c r="AM850" i="1"/>
  <c r="AN850" i="1"/>
  <c r="BE850" i="1"/>
  <c r="BF850" i="1"/>
  <c r="BG850" i="1"/>
  <c r="BH850" i="1"/>
  <c r="BI850" i="1"/>
  <c r="BJ850" i="1"/>
  <c r="BK850" i="1"/>
  <c r="BL850" i="1"/>
  <c r="BM850" i="1"/>
  <c r="BN850" i="1"/>
  <c r="BO850" i="1"/>
  <c r="BP850" i="1"/>
  <c r="BQ850" i="1"/>
  <c r="BR850" i="1"/>
  <c r="BS850" i="1"/>
  <c r="BT850" i="1"/>
  <c r="BU850" i="1"/>
  <c r="BV850" i="1"/>
  <c r="BW850" i="1"/>
  <c r="BX850" i="1"/>
  <c r="BY850" i="1"/>
  <c r="BZ850" i="1"/>
  <c r="CA850" i="1"/>
  <c r="CB850" i="1"/>
  <c r="CC850" i="1"/>
  <c r="CD850" i="1"/>
  <c r="CE850" i="1"/>
  <c r="CF850" i="1"/>
  <c r="CG850" i="1"/>
  <c r="CH850" i="1"/>
  <c r="CI850" i="1"/>
  <c r="CJ850" i="1"/>
  <c r="CK850" i="1"/>
  <c r="CL850" i="1"/>
  <c r="CM850" i="1"/>
  <c r="CN850" i="1"/>
  <c r="CO850" i="1"/>
  <c r="CP850" i="1"/>
  <c r="CQ850" i="1"/>
  <c r="CR850" i="1"/>
  <c r="CS850" i="1"/>
  <c r="CT850" i="1"/>
  <c r="CU850" i="1"/>
  <c r="CV850" i="1"/>
  <c r="CW850" i="1"/>
  <c r="CX850" i="1"/>
  <c r="CY850" i="1"/>
  <c r="CZ850" i="1"/>
  <c r="DA850" i="1"/>
  <c r="DB850" i="1"/>
  <c r="DC850" i="1"/>
  <c r="DD850" i="1"/>
  <c r="DE850" i="1"/>
  <c r="DF850" i="1"/>
  <c r="DG850" i="1"/>
  <c r="DH850" i="1"/>
  <c r="DI850" i="1"/>
  <c r="DJ850" i="1"/>
  <c r="DK850" i="1"/>
  <c r="DL850" i="1"/>
  <c r="DM850" i="1"/>
  <c r="DN850" i="1"/>
  <c r="DO850" i="1"/>
  <c r="DP850" i="1"/>
  <c r="DQ850" i="1"/>
  <c r="DR850" i="1"/>
  <c r="DS850" i="1"/>
  <c r="DT850" i="1"/>
  <c r="DU850" i="1"/>
  <c r="DV850" i="1"/>
  <c r="DW850" i="1"/>
  <c r="DX850" i="1"/>
  <c r="DY850" i="1"/>
  <c r="DZ850" i="1"/>
  <c r="EA850" i="1"/>
  <c r="EB850" i="1"/>
  <c r="EC850" i="1"/>
  <c r="ED850" i="1"/>
  <c r="EE850" i="1"/>
  <c r="EF850" i="1"/>
  <c r="EG850" i="1"/>
  <c r="EH850" i="1"/>
  <c r="EI850" i="1"/>
  <c r="EJ850" i="1"/>
  <c r="EK850" i="1"/>
  <c r="EL850" i="1"/>
  <c r="EM850" i="1"/>
  <c r="EN850" i="1"/>
  <c r="EO850" i="1"/>
  <c r="EP850" i="1"/>
  <c r="EQ850" i="1"/>
  <c r="ER850" i="1"/>
  <c r="ES850" i="1"/>
  <c r="ET850" i="1"/>
  <c r="EU850" i="1"/>
  <c r="EV850" i="1"/>
  <c r="EW850" i="1"/>
  <c r="EX850" i="1"/>
  <c r="EY850" i="1"/>
  <c r="EZ850" i="1"/>
  <c r="FA850" i="1"/>
  <c r="FB850" i="1"/>
  <c r="FC850" i="1"/>
  <c r="FD850" i="1"/>
  <c r="FE850" i="1"/>
  <c r="FF850" i="1"/>
  <c r="FG850" i="1"/>
  <c r="FH850" i="1"/>
  <c r="FI850" i="1"/>
  <c r="FJ850" i="1"/>
  <c r="FK850" i="1"/>
  <c r="FL850" i="1"/>
  <c r="FM850" i="1"/>
  <c r="FN850" i="1"/>
  <c r="FO850" i="1"/>
  <c r="FP850" i="1"/>
  <c r="FQ850" i="1"/>
  <c r="FR850" i="1"/>
  <c r="FS850" i="1"/>
  <c r="FT850" i="1"/>
  <c r="FU850" i="1"/>
  <c r="FV850" i="1"/>
  <c r="FW850" i="1"/>
  <c r="FX850" i="1"/>
  <c r="FY850" i="1"/>
  <c r="FZ850" i="1"/>
  <c r="GA850" i="1"/>
  <c r="GB850" i="1"/>
  <c r="GC850" i="1"/>
  <c r="GD850" i="1"/>
  <c r="GE850" i="1"/>
  <c r="GF850" i="1"/>
  <c r="GG850" i="1"/>
  <c r="GH850" i="1"/>
  <c r="GI850" i="1"/>
  <c r="GJ850" i="1"/>
  <c r="GK850" i="1"/>
  <c r="GL850" i="1"/>
  <c r="GM850" i="1"/>
  <c r="GN850" i="1"/>
  <c r="GO850" i="1"/>
  <c r="GP850" i="1"/>
  <c r="GQ850" i="1"/>
  <c r="GR850" i="1"/>
  <c r="GS850" i="1"/>
  <c r="GT850" i="1"/>
  <c r="GU850" i="1"/>
  <c r="GV850" i="1"/>
  <c r="GW850" i="1"/>
  <c r="GX850" i="1"/>
  <c r="D852" i="1"/>
  <c r="E854" i="1"/>
  <c r="Z854" i="1"/>
  <c r="AA854" i="1"/>
  <c r="AM854" i="1"/>
  <c r="AN854" i="1"/>
  <c r="BE854" i="1"/>
  <c r="BF854" i="1"/>
  <c r="BG854" i="1"/>
  <c r="BH854" i="1"/>
  <c r="BI854" i="1"/>
  <c r="BJ854" i="1"/>
  <c r="BK854" i="1"/>
  <c r="BL854" i="1"/>
  <c r="BM854" i="1"/>
  <c r="BN854" i="1"/>
  <c r="BO854" i="1"/>
  <c r="BP854" i="1"/>
  <c r="BQ854" i="1"/>
  <c r="BR854" i="1"/>
  <c r="BS854" i="1"/>
  <c r="BT854" i="1"/>
  <c r="BU854" i="1"/>
  <c r="BV854" i="1"/>
  <c r="BW854" i="1"/>
  <c r="CN854" i="1"/>
  <c r="CO854" i="1"/>
  <c r="CP854" i="1"/>
  <c r="CQ854" i="1"/>
  <c r="CR854" i="1"/>
  <c r="CS854" i="1"/>
  <c r="CT854" i="1"/>
  <c r="CU854" i="1"/>
  <c r="CV854" i="1"/>
  <c r="CW854" i="1"/>
  <c r="CX854" i="1"/>
  <c r="CY854" i="1"/>
  <c r="CZ854" i="1"/>
  <c r="DA854" i="1"/>
  <c r="DB854" i="1"/>
  <c r="DC854" i="1"/>
  <c r="DD854" i="1"/>
  <c r="DE854" i="1"/>
  <c r="DF854" i="1"/>
  <c r="DG854" i="1"/>
  <c r="DH854" i="1"/>
  <c r="DI854" i="1"/>
  <c r="DJ854" i="1"/>
  <c r="DK854" i="1"/>
  <c r="DL854" i="1"/>
  <c r="DM854" i="1"/>
  <c r="DN854" i="1"/>
  <c r="DO854" i="1"/>
  <c r="DP854" i="1"/>
  <c r="DQ854" i="1"/>
  <c r="DR854" i="1"/>
  <c r="DS854" i="1"/>
  <c r="DT854" i="1"/>
  <c r="DU854" i="1"/>
  <c r="DV854" i="1"/>
  <c r="DW854" i="1"/>
  <c r="DX854" i="1"/>
  <c r="DY854" i="1"/>
  <c r="DZ854" i="1"/>
  <c r="EA854" i="1"/>
  <c r="EB854" i="1"/>
  <c r="EC854" i="1"/>
  <c r="ED854" i="1"/>
  <c r="EE854" i="1"/>
  <c r="EF854" i="1"/>
  <c r="EG854" i="1"/>
  <c r="EH854" i="1"/>
  <c r="EI854" i="1"/>
  <c r="EJ854" i="1"/>
  <c r="EK854" i="1"/>
  <c r="EL854" i="1"/>
  <c r="EM854" i="1"/>
  <c r="EN854" i="1"/>
  <c r="EO854" i="1"/>
  <c r="EP854" i="1"/>
  <c r="EQ854" i="1"/>
  <c r="ER854" i="1"/>
  <c r="ES854" i="1"/>
  <c r="ET854" i="1"/>
  <c r="EU854" i="1"/>
  <c r="EV854" i="1"/>
  <c r="EW854" i="1"/>
  <c r="EX854" i="1"/>
  <c r="EY854" i="1"/>
  <c r="EZ854" i="1"/>
  <c r="FA854" i="1"/>
  <c r="FB854" i="1"/>
  <c r="FC854" i="1"/>
  <c r="FD854" i="1"/>
  <c r="FE854" i="1"/>
  <c r="FF854" i="1"/>
  <c r="FG854" i="1"/>
  <c r="FH854" i="1"/>
  <c r="FI854" i="1"/>
  <c r="FJ854" i="1"/>
  <c r="FK854" i="1"/>
  <c r="FL854" i="1"/>
  <c r="FM854" i="1"/>
  <c r="FN854" i="1"/>
  <c r="FO854" i="1"/>
  <c r="FP854" i="1"/>
  <c r="FQ854" i="1"/>
  <c r="FR854" i="1"/>
  <c r="FS854" i="1"/>
  <c r="FT854" i="1"/>
  <c r="FU854" i="1"/>
  <c r="FV854" i="1"/>
  <c r="FW854" i="1"/>
  <c r="FX854" i="1"/>
  <c r="FY854" i="1"/>
  <c r="FZ854" i="1"/>
  <c r="GA854" i="1"/>
  <c r="GB854" i="1"/>
  <c r="GC854" i="1"/>
  <c r="GD854" i="1"/>
  <c r="GE854" i="1"/>
  <c r="GF854" i="1"/>
  <c r="GG854" i="1"/>
  <c r="GH854" i="1"/>
  <c r="GI854" i="1"/>
  <c r="GJ854" i="1"/>
  <c r="GK854" i="1"/>
  <c r="GL854" i="1"/>
  <c r="GM854" i="1"/>
  <c r="GN854" i="1"/>
  <c r="GO854" i="1"/>
  <c r="GP854" i="1"/>
  <c r="GQ854" i="1"/>
  <c r="GR854" i="1"/>
  <c r="GS854" i="1"/>
  <c r="GT854" i="1"/>
  <c r="GU854" i="1"/>
  <c r="GV854" i="1"/>
  <c r="GW854" i="1"/>
  <c r="GX854" i="1"/>
  <c r="C856" i="1"/>
  <c r="D856" i="1"/>
  <c r="I856" i="1"/>
  <c r="AC856" i="1"/>
  <c r="CQ856" i="1" s="1"/>
  <c r="P856" i="1" s="1"/>
  <c r="AE856" i="1"/>
  <c r="AF856" i="1"/>
  <c r="AG856" i="1"/>
  <c r="AH856" i="1"/>
  <c r="CV856" i="1" s="1"/>
  <c r="AI856" i="1"/>
  <c r="AJ856" i="1"/>
  <c r="CX856" i="1" s="1"/>
  <c r="CU856" i="1"/>
  <c r="CW856" i="1"/>
  <c r="V856" i="1" s="1"/>
  <c r="FR856" i="1"/>
  <c r="GL856" i="1"/>
  <c r="GN856" i="1"/>
  <c r="GO856" i="1"/>
  <c r="GV856" i="1"/>
  <c r="HC856" i="1" s="1"/>
  <c r="C857" i="1"/>
  <c r="D857" i="1"/>
  <c r="U857" i="1"/>
  <c r="AC857" i="1"/>
  <c r="AD857" i="1"/>
  <c r="AE857" i="1"/>
  <c r="U45" i="5" s="1"/>
  <c r="AF857" i="1"/>
  <c r="AG857" i="1"/>
  <c r="AH857" i="1"/>
  <c r="CV857" i="1" s="1"/>
  <c r="AI857" i="1"/>
  <c r="AJ857" i="1"/>
  <c r="CX857" i="1" s="1"/>
  <c r="W857" i="1" s="1"/>
  <c r="CS857" i="1"/>
  <c r="CU857" i="1"/>
  <c r="T857" i="1" s="1"/>
  <c r="CW857" i="1"/>
  <c r="V857" i="1" s="1"/>
  <c r="FR857" i="1"/>
  <c r="GL857" i="1"/>
  <c r="GN857" i="1"/>
  <c r="GO857" i="1"/>
  <c r="GV857" i="1"/>
  <c r="HC857" i="1"/>
  <c r="GX857" i="1" s="1"/>
  <c r="C858" i="1"/>
  <c r="D858" i="1"/>
  <c r="AC858" i="1"/>
  <c r="AE858" i="1"/>
  <c r="AF858" i="1"/>
  <c r="AG858" i="1"/>
  <c r="AH858" i="1"/>
  <c r="CV858" i="1" s="1"/>
  <c r="U858" i="1" s="1"/>
  <c r="K54" i="5" s="1"/>
  <c r="AI858" i="1"/>
  <c r="CW858" i="1" s="1"/>
  <c r="V858" i="1" s="1"/>
  <c r="AJ858" i="1"/>
  <c r="CQ858" i="1"/>
  <c r="P858" i="1" s="1"/>
  <c r="CU858" i="1"/>
  <c r="T858" i="1" s="1"/>
  <c r="CX858" i="1"/>
  <c r="W858" i="1" s="1"/>
  <c r="FR858" i="1"/>
  <c r="GL858" i="1"/>
  <c r="GN858" i="1"/>
  <c r="GO858" i="1"/>
  <c r="GV858" i="1"/>
  <c r="HC858" i="1" s="1"/>
  <c r="GX858" i="1" s="1"/>
  <c r="C859" i="1"/>
  <c r="D859" i="1"/>
  <c r="W859" i="1"/>
  <c r="AC859" i="1"/>
  <c r="CQ859" i="1" s="1"/>
  <c r="P859" i="1" s="1"/>
  <c r="AE859" i="1"/>
  <c r="U56" i="5" s="1"/>
  <c r="AF859" i="1"/>
  <c r="AG859" i="1"/>
  <c r="CU859" i="1" s="1"/>
  <c r="T859" i="1" s="1"/>
  <c r="AH859" i="1"/>
  <c r="CV859" i="1" s="1"/>
  <c r="U859" i="1" s="1"/>
  <c r="AI859" i="1"/>
  <c r="AJ859" i="1"/>
  <c r="CX859" i="1" s="1"/>
  <c r="CT859" i="1"/>
  <c r="S859" i="1" s="1"/>
  <c r="CY859" i="1" s="1"/>
  <c r="X859" i="1" s="1"/>
  <c r="R56" i="5" s="1"/>
  <c r="CW859" i="1"/>
  <c r="V859" i="1" s="1"/>
  <c r="FR859" i="1"/>
  <c r="GL859" i="1"/>
  <c r="GN859" i="1"/>
  <c r="GO859" i="1"/>
  <c r="GV859" i="1"/>
  <c r="HC859" i="1" s="1"/>
  <c r="GX859" i="1" s="1"/>
  <c r="C860" i="1"/>
  <c r="D860" i="1"/>
  <c r="Q860" i="1"/>
  <c r="J61" i="5" s="1"/>
  <c r="I63" i="5" s="1"/>
  <c r="AC860" i="1"/>
  <c r="AD860" i="1"/>
  <c r="AE860" i="1"/>
  <c r="U60" i="5" s="1"/>
  <c r="AF860" i="1"/>
  <c r="AG860" i="1"/>
  <c r="AH860" i="1"/>
  <c r="CV860" i="1" s="1"/>
  <c r="U860" i="1" s="1"/>
  <c r="AI860" i="1"/>
  <c r="CW860" i="1" s="1"/>
  <c r="V860" i="1" s="1"/>
  <c r="AJ860" i="1"/>
  <c r="CX860" i="1" s="1"/>
  <c r="W860" i="1" s="1"/>
  <c r="CR860" i="1"/>
  <c r="CS860" i="1"/>
  <c r="CU860" i="1"/>
  <c r="T860" i="1" s="1"/>
  <c r="FR860" i="1"/>
  <c r="GL860" i="1"/>
  <c r="GN860" i="1"/>
  <c r="GO860" i="1"/>
  <c r="GV860" i="1"/>
  <c r="HC860" i="1" s="1"/>
  <c r="GX860" i="1" s="1"/>
  <c r="C861" i="1"/>
  <c r="D861" i="1"/>
  <c r="AC861" i="1"/>
  <c r="AD861" i="1"/>
  <c r="AE861" i="1"/>
  <c r="U64" i="5" s="1"/>
  <c r="AF861" i="1"/>
  <c r="AG861" i="1"/>
  <c r="AH861" i="1"/>
  <c r="CV861" i="1" s="1"/>
  <c r="U861" i="1" s="1"/>
  <c r="AI861" i="1"/>
  <c r="CW861" i="1" s="1"/>
  <c r="V861" i="1" s="1"/>
  <c r="AJ861" i="1"/>
  <c r="CX861" i="1" s="1"/>
  <c r="W861" i="1" s="1"/>
  <c r="CQ861" i="1"/>
  <c r="P861" i="1" s="1"/>
  <c r="CR861" i="1"/>
  <c r="Q861" i="1" s="1"/>
  <c r="J65" i="5" s="1"/>
  <c r="I67" i="5" s="1"/>
  <c r="CS861" i="1"/>
  <c r="CT861" i="1"/>
  <c r="S861" i="1" s="1"/>
  <c r="CU861" i="1"/>
  <c r="T861" i="1" s="1"/>
  <c r="FR861" i="1"/>
  <c r="GL861" i="1"/>
  <c r="GN861" i="1"/>
  <c r="GO861" i="1"/>
  <c r="GV861" i="1"/>
  <c r="HC861" i="1" s="1"/>
  <c r="GX861" i="1" s="1"/>
  <c r="AC862" i="1"/>
  <c r="AE862" i="1"/>
  <c r="AF862" i="1"/>
  <c r="AG862" i="1"/>
  <c r="CU862" i="1" s="1"/>
  <c r="T862" i="1" s="1"/>
  <c r="AH862" i="1"/>
  <c r="CV862" i="1" s="1"/>
  <c r="U862" i="1" s="1"/>
  <c r="AI862" i="1"/>
  <c r="CW862" i="1" s="1"/>
  <c r="V862" i="1" s="1"/>
  <c r="AJ862" i="1"/>
  <c r="CR862" i="1"/>
  <c r="Q862" i="1" s="1"/>
  <c r="CT862" i="1"/>
  <c r="S862" i="1" s="1"/>
  <c r="CX862" i="1"/>
  <c r="W862" i="1" s="1"/>
  <c r="FR862" i="1"/>
  <c r="GL862" i="1"/>
  <c r="GO862" i="1"/>
  <c r="GP862" i="1"/>
  <c r="GV862" i="1"/>
  <c r="HC862" i="1" s="1"/>
  <c r="GX862" i="1" s="1"/>
  <c r="C863" i="1"/>
  <c r="D863" i="1"/>
  <c r="I863" i="1"/>
  <c r="AC863" i="1"/>
  <c r="AD863" i="1"/>
  <c r="AB863" i="1" s="1"/>
  <c r="AE863" i="1"/>
  <c r="AF863" i="1"/>
  <c r="AG863" i="1"/>
  <c r="CU863" i="1" s="1"/>
  <c r="AH863" i="1"/>
  <c r="CV863" i="1" s="1"/>
  <c r="AI863" i="1"/>
  <c r="AJ863" i="1"/>
  <c r="CX863" i="1" s="1"/>
  <c r="W863" i="1" s="1"/>
  <c r="CQ863" i="1"/>
  <c r="CR863" i="1"/>
  <c r="Q863" i="1" s="1"/>
  <c r="J73" i="5" s="1"/>
  <c r="CS863" i="1"/>
  <c r="CW863" i="1"/>
  <c r="FR863" i="1"/>
  <c r="GL863" i="1"/>
  <c r="GN863" i="1"/>
  <c r="GO863" i="1"/>
  <c r="GV863" i="1"/>
  <c r="HC863" i="1" s="1"/>
  <c r="GX863" i="1" s="1"/>
  <c r="C864" i="1"/>
  <c r="D864" i="1"/>
  <c r="I864" i="1"/>
  <c r="V864" i="1"/>
  <c r="AC864" i="1"/>
  <c r="CQ864" i="1" s="1"/>
  <c r="P864" i="1" s="1"/>
  <c r="J86" i="5" s="1"/>
  <c r="AE864" i="1"/>
  <c r="U81" i="5" s="1"/>
  <c r="AF864" i="1"/>
  <c r="CT864" i="1" s="1"/>
  <c r="S864" i="1" s="1"/>
  <c r="J83" i="5" s="1"/>
  <c r="AG864" i="1"/>
  <c r="CU864" i="1" s="1"/>
  <c r="T864" i="1" s="1"/>
  <c r="AH864" i="1"/>
  <c r="CV864" i="1" s="1"/>
  <c r="U864" i="1" s="1"/>
  <c r="K92" i="5" s="1"/>
  <c r="AI864" i="1"/>
  <c r="CW864" i="1" s="1"/>
  <c r="AJ864" i="1"/>
  <c r="CX864" i="1" s="1"/>
  <c r="W864" i="1" s="1"/>
  <c r="FR864" i="1"/>
  <c r="GL864" i="1"/>
  <c r="GN864" i="1"/>
  <c r="GO864" i="1"/>
  <c r="GV864" i="1"/>
  <c r="HC864" i="1" s="1"/>
  <c r="GX864" i="1" s="1"/>
  <c r="I865" i="1"/>
  <c r="E87" i="5" s="1"/>
  <c r="P865" i="1"/>
  <c r="AC865" i="1"/>
  <c r="AE865" i="1"/>
  <c r="AF865" i="1"/>
  <c r="AG865" i="1"/>
  <c r="CU865" i="1" s="1"/>
  <c r="T865" i="1" s="1"/>
  <c r="AH865" i="1"/>
  <c r="CV865" i="1" s="1"/>
  <c r="U865" i="1" s="1"/>
  <c r="AI865" i="1"/>
  <c r="CW865" i="1" s="1"/>
  <c r="V865" i="1" s="1"/>
  <c r="AJ865" i="1"/>
  <c r="CX865" i="1" s="1"/>
  <c r="CQ865" i="1"/>
  <c r="FR865" i="1"/>
  <c r="GL865" i="1"/>
  <c r="GN865" i="1"/>
  <c r="GO865" i="1"/>
  <c r="GV865" i="1"/>
  <c r="HC865" i="1"/>
  <c r="GX865" i="1" s="1"/>
  <c r="I866" i="1"/>
  <c r="E88" i="5" s="1"/>
  <c r="AC866" i="1"/>
  <c r="AD866" i="1"/>
  <c r="AE866" i="1"/>
  <c r="AF866" i="1"/>
  <c r="AG866" i="1"/>
  <c r="CU866" i="1" s="1"/>
  <c r="T866" i="1" s="1"/>
  <c r="AH866" i="1"/>
  <c r="CV866" i="1" s="1"/>
  <c r="U866" i="1" s="1"/>
  <c r="AI866" i="1"/>
  <c r="CW866" i="1" s="1"/>
  <c r="V866" i="1" s="1"/>
  <c r="AJ866" i="1"/>
  <c r="CR866" i="1"/>
  <c r="Q866" i="1" s="1"/>
  <c r="CT866" i="1"/>
  <c r="S866" i="1" s="1"/>
  <c r="CX866" i="1"/>
  <c r="W866" i="1" s="1"/>
  <c r="FR866" i="1"/>
  <c r="GL866" i="1"/>
  <c r="GN866" i="1"/>
  <c r="GO866" i="1"/>
  <c r="GV866" i="1"/>
  <c r="HC866" i="1"/>
  <c r="GX866" i="1" s="1"/>
  <c r="C867" i="1"/>
  <c r="D867" i="1"/>
  <c r="I867" i="1"/>
  <c r="R867" i="1"/>
  <c r="GK867" i="1" s="1"/>
  <c r="AC867" i="1"/>
  <c r="AD867" i="1"/>
  <c r="AE867" i="1"/>
  <c r="U94" i="5" s="1"/>
  <c r="AF867" i="1"/>
  <c r="AG867" i="1"/>
  <c r="AH867" i="1"/>
  <c r="CV867" i="1" s="1"/>
  <c r="U867" i="1" s="1"/>
  <c r="K100" i="5" s="1"/>
  <c r="AI867" i="1"/>
  <c r="CW867" i="1" s="1"/>
  <c r="V867" i="1" s="1"/>
  <c r="AJ867" i="1"/>
  <c r="CX867" i="1" s="1"/>
  <c r="W867" i="1" s="1"/>
  <c r="CQ867" i="1"/>
  <c r="CR867" i="1"/>
  <c r="Q867" i="1" s="1"/>
  <c r="CS867" i="1"/>
  <c r="V94" i="5" s="1"/>
  <c r="CU867" i="1"/>
  <c r="T867" i="1" s="1"/>
  <c r="FR867" i="1"/>
  <c r="GL867" i="1"/>
  <c r="GN867" i="1"/>
  <c r="GO867" i="1"/>
  <c r="GV867" i="1"/>
  <c r="HC867" i="1"/>
  <c r="GX867" i="1" s="1"/>
  <c r="D869" i="1"/>
  <c r="E871" i="1"/>
  <c r="G871" i="1"/>
  <c r="Z871" i="1"/>
  <c r="AA871" i="1"/>
  <c r="AM871" i="1"/>
  <c r="AN871" i="1"/>
  <c r="BE871" i="1"/>
  <c r="BF871" i="1"/>
  <c r="BG871" i="1"/>
  <c r="BH871" i="1"/>
  <c r="BI871" i="1"/>
  <c r="BJ871" i="1"/>
  <c r="BK871" i="1"/>
  <c r="BL871" i="1"/>
  <c r="BM871" i="1"/>
  <c r="BN871" i="1"/>
  <c r="BO871" i="1"/>
  <c r="BP871" i="1"/>
  <c r="BQ871" i="1"/>
  <c r="BR871" i="1"/>
  <c r="BS871" i="1"/>
  <c r="BT871" i="1"/>
  <c r="BU871" i="1"/>
  <c r="BV871" i="1"/>
  <c r="BW871" i="1"/>
  <c r="CN871" i="1"/>
  <c r="CO871" i="1"/>
  <c r="CP871" i="1"/>
  <c r="CQ871" i="1"/>
  <c r="CR871" i="1"/>
  <c r="CS871" i="1"/>
  <c r="CT871" i="1"/>
  <c r="CU871" i="1"/>
  <c r="CV871" i="1"/>
  <c r="CW871" i="1"/>
  <c r="CX871" i="1"/>
  <c r="CY871" i="1"/>
  <c r="CZ871" i="1"/>
  <c r="DA871" i="1"/>
  <c r="DB871" i="1"/>
  <c r="DC871" i="1"/>
  <c r="DD871" i="1"/>
  <c r="DE871" i="1"/>
  <c r="DF871" i="1"/>
  <c r="DG871" i="1"/>
  <c r="DH871" i="1"/>
  <c r="DI871" i="1"/>
  <c r="DJ871" i="1"/>
  <c r="DK871" i="1"/>
  <c r="DL871" i="1"/>
  <c r="DM871" i="1"/>
  <c r="DN871" i="1"/>
  <c r="DO871" i="1"/>
  <c r="DP871" i="1"/>
  <c r="DQ871" i="1"/>
  <c r="DR871" i="1"/>
  <c r="DS871" i="1"/>
  <c r="DT871" i="1"/>
  <c r="DU871" i="1"/>
  <c r="DV871" i="1"/>
  <c r="DW871" i="1"/>
  <c r="DX871" i="1"/>
  <c r="DY871" i="1"/>
  <c r="DZ871" i="1"/>
  <c r="EA871" i="1"/>
  <c r="EB871" i="1"/>
  <c r="EC871" i="1"/>
  <c r="ED871" i="1"/>
  <c r="EE871" i="1"/>
  <c r="EF871" i="1"/>
  <c r="EG871" i="1"/>
  <c r="EH871" i="1"/>
  <c r="EI871" i="1"/>
  <c r="EJ871" i="1"/>
  <c r="EK871" i="1"/>
  <c r="EL871" i="1"/>
  <c r="EM871" i="1"/>
  <c r="EN871" i="1"/>
  <c r="EO871" i="1"/>
  <c r="EP871" i="1"/>
  <c r="EQ871" i="1"/>
  <c r="ER871" i="1"/>
  <c r="ES871" i="1"/>
  <c r="ET871" i="1"/>
  <c r="EU871" i="1"/>
  <c r="EV871" i="1"/>
  <c r="EW871" i="1"/>
  <c r="EX871" i="1"/>
  <c r="EY871" i="1"/>
  <c r="EZ871" i="1"/>
  <c r="FA871" i="1"/>
  <c r="FB871" i="1"/>
  <c r="FC871" i="1"/>
  <c r="FD871" i="1"/>
  <c r="FE871" i="1"/>
  <c r="FF871" i="1"/>
  <c r="FG871" i="1"/>
  <c r="FH871" i="1"/>
  <c r="FI871" i="1"/>
  <c r="FJ871" i="1"/>
  <c r="FK871" i="1"/>
  <c r="FL871" i="1"/>
  <c r="FM871" i="1"/>
  <c r="FN871" i="1"/>
  <c r="FO871" i="1"/>
  <c r="FP871" i="1"/>
  <c r="FQ871" i="1"/>
  <c r="FR871" i="1"/>
  <c r="FS871" i="1"/>
  <c r="FT871" i="1"/>
  <c r="FU871" i="1"/>
  <c r="FV871" i="1"/>
  <c r="FW871" i="1"/>
  <c r="FX871" i="1"/>
  <c r="FY871" i="1"/>
  <c r="FZ871" i="1"/>
  <c r="GA871" i="1"/>
  <c r="GB871" i="1"/>
  <c r="GC871" i="1"/>
  <c r="GD871" i="1"/>
  <c r="GE871" i="1"/>
  <c r="GF871" i="1"/>
  <c r="GG871" i="1"/>
  <c r="GH871" i="1"/>
  <c r="GI871" i="1"/>
  <c r="GJ871" i="1"/>
  <c r="GK871" i="1"/>
  <c r="GL871" i="1"/>
  <c r="GM871" i="1"/>
  <c r="GN871" i="1"/>
  <c r="GO871" i="1"/>
  <c r="GP871" i="1"/>
  <c r="GQ871" i="1"/>
  <c r="GR871" i="1"/>
  <c r="GS871" i="1"/>
  <c r="GT871" i="1"/>
  <c r="GU871" i="1"/>
  <c r="GV871" i="1"/>
  <c r="GW871" i="1"/>
  <c r="GX871" i="1"/>
  <c r="C873" i="1"/>
  <c r="D873" i="1"/>
  <c r="I873" i="1"/>
  <c r="AC873" i="1"/>
  <c r="AE873" i="1"/>
  <c r="AF873" i="1"/>
  <c r="AG873" i="1"/>
  <c r="AH873" i="1"/>
  <c r="CV873" i="1" s="1"/>
  <c r="AI873" i="1"/>
  <c r="CW873" i="1" s="1"/>
  <c r="AJ873" i="1"/>
  <c r="CX873" i="1" s="1"/>
  <c r="CQ873" i="1"/>
  <c r="CU873" i="1"/>
  <c r="FR873" i="1"/>
  <c r="GL873" i="1"/>
  <c r="GN873" i="1"/>
  <c r="GO873" i="1"/>
  <c r="GV873" i="1"/>
  <c r="HC873" i="1" s="1"/>
  <c r="C874" i="1"/>
  <c r="D874" i="1"/>
  <c r="AC874" i="1"/>
  <c r="AE874" i="1"/>
  <c r="CS874" i="1" s="1"/>
  <c r="AF874" i="1"/>
  <c r="AG874" i="1"/>
  <c r="CU874" i="1" s="1"/>
  <c r="T874" i="1" s="1"/>
  <c r="AH874" i="1"/>
  <c r="CV874" i="1" s="1"/>
  <c r="U874" i="1" s="1"/>
  <c r="AI874" i="1"/>
  <c r="CW874" i="1" s="1"/>
  <c r="V874" i="1" s="1"/>
  <c r="AJ874" i="1"/>
  <c r="CX874" i="1" s="1"/>
  <c r="W874" i="1" s="1"/>
  <c r="CQ874" i="1"/>
  <c r="P874" i="1" s="1"/>
  <c r="FR874" i="1"/>
  <c r="GL874" i="1"/>
  <c r="GN874" i="1"/>
  <c r="GO874" i="1"/>
  <c r="GV874" i="1"/>
  <c r="HC874" i="1" s="1"/>
  <c r="GX874" i="1"/>
  <c r="C875" i="1"/>
  <c r="D875" i="1"/>
  <c r="P875" i="1"/>
  <c r="AC875" i="1"/>
  <c r="AE875" i="1"/>
  <c r="AF875" i="1"/>
  <c r="AG875" i="1"/>
  <c r="CU875" i="1" s="1"/>
  <c r="T875" i="1" s="1"/>
  <c r="AH875" i="1"/>
  <c r="CV875" i="1" s="1"/>
  <c r="U875" i="1" s="1"/>
  <c r="K120" i="5" s="1"/>
  <c r="AI875" i="1"/>
  <c r="CW875" i="1" s="1"/>
  <c r="V875" i="1" s="1"/>
  <c r="AJ875" i="1"/>
  <c r="CX875" i="1" s="1"/>
  <c r="W875" i="1" s="1"/>
  <c r="CQ875" i="1"/>
  <c r="CS875" i="1"/>
  <c r="FR875" i="1"/>
  <c r="GL875" i="1"/>
  <c r="GN875" i="1"/>
  <c r="GO875" i="1"/>
  <c r="GV875" i="1"/>
  <c r="HC875" i="1"/>
  <c r="GX875" i="1" s="1"/>
  <c r="C876" i="1"/>
  <c r="D876" i="1"/>
  <c r="AC876" i="1"/>
  <c r="AE876" i="1"/>
  <c r="AF876" i="1"/>
  <c r="AG876" i="1"/>
  <c r="CU876" i="1" s="1"/>
  <c r="T876" i="1" s="1"/>
  <c r="AH876" i="1"/>
  <c r="CV876" i="1" s="1"/>
  <c r="U876" i="1" s="1"/>
  <c r="AI876" i="1"/>
  <c r="CW876" i="1" s="1"/>
  <c r="V876" i="1" s="1"/>
  <c r="AJ876" i="1"/>
  <c r="CX876" i="1" s="1"/>
  <c r="W876" i="1" s="1"/>
  <c r="CQ876" i="1"/>
  <c r="P876" i="1" s="1"/>
  <c r="FR876" i="1"/>
  <c r="GL876" i="1"/>
  <c r="GN876" i="1"/>
  <c r="GO876" i="1"/>
  <c r="GV876" i="1"/>
  <c r="HC876" i="1" s="1"/>
  <c r="GX876" i="1" s="1"/>
  <c r="C877" i="1"/>
  <c r="D877" i="1"/>
  <c r="AC877" i="1"/>
  <c r="CQ877" i="1" s="1"/>
  <c r="P877" i="1" s="1"/>
  <c r="AE877" i="1"/>
  <c r="AF877" i="1"/>
  <c r="AG877" i="1"/>
  <c r="CU877" i="1" s="1"/>
  <c r="T877" i="1" s="1"/>
  <c r="AH877" i="1"/>
  <c r="AI877" i="1"/>
  <c r="CW877" i="1" s="1"/>
  <c r="V877" i="1" s="1"/>
  <c r="AJ877" i="1"/>
  <c r="CR877" i="1"/>
  <c r="Q877" i="1" s="1"/>
  <c r="J127" i="5" s="1"/>
  <c r="I129" i="5" s="1"/>
  <c r="CV877" i="1"/>
  <c r="U877" i="1" s="1"/>
  <c r="CX877" i="1"/>
  <c r="W877" i="1" s="1"/>
  <c r="FR877" i="1"/>
  <c r="GL877" i="1"/>
  <c r="GN877" i="1"/>
  <c r="GO877" i="1"/>
  <c r="GV877" i="1"/>
  <c r="HC877" i="1" s="1"/>
  <c r="GX877" i="1" s="1"/>
  <c r="C878" i="1"/>
  <c r="D878" i="1"/>
  <c r="AC878" i="1"/>
  <c r="CQ878" i="1" s="1"/>
  <c r="P878" i="1" s="1"/>
  <c r="AE878" i="1"/>
  <c r="U130" i="5" s="1"/>
  <c r="AF878" i="1"/>
  <c r="AG878" i="1"/>
  <c r="CU878" i="1" s="1"/>
  <c r="T878" i="1" s="1"/>
  <c r="AH878" i="1"/>
  <c r="CV878" i="1" s="1"/>
  <c r="U878" i="1" s="1"/>
  <c r="AI878" i="1"/>
  <c r="AJ878" i="1"/>
  <c r="CX878" i="1" s="1"/>
  <c r="W878" i="1" s="1"/>
  <c r="CS878" i="1"/>
  <c r="V130" i="5" s="1"/>
  <c r="CW878" i="1"/>
  <c r="V878" i="1" s="1"/>
  <c r="FR878" i="1"/>
  <c r="GL878" i="1"/>
  <c r="GN878" i="1"/>
  <c r="GO878" i="1"/>
  <c r="GV878" i="1"/>
  <c r="HC878" i="1"/>
  <c r="GX878" i="1" s="1"/>
  <c r="AC879" i="1"/>
  <c r="CQ879" i="1" s="1"/>
  <c r="P879" i="1" s="1"/>
  <c r="AE879" i="1"/>
  <c r="AF879" i="1"/>
  <c r="AG879" i="1"/>
  <c r="CU879" i="1" s="1"/>
  <c r="T879" i="1" s="1"/>
  <c r="AH879" i="1"/>
  <c r="CV879" i="1" s="1"/>
  <c r="U879" i="1" s="1"/>
  <c r="AI879" i="1"/>
  <c r="CW879" i="1" s="1"/>
  <c r="V879" i="1" s="1"/>
  <c r="AJ879" i="1"/>
  <c r="CR879" i="1"/>
  <c r="Q879" i="1" s="1"/>
  <c r="CT879" i="1"/>
  <c r="S879" i="1" s="1"/>
  <c r="CX879" i="1"/>
  <c r="W879" i="1" s="1"/>
  <c r="FR879" i="1"/>
  <c r="GL879" i="1"/>
  <c r="GO879" i="1"/>
  <c r="GP879" i="1"/>
  <c r="GV879" i="1"/>
  <c r="HC879" i="1"/>
  <c r="GX879" i="1" s="1"/>
  <c r="C880" i="1"/>
  <c r="D880" i="1"/>
  <c r="I880" i="1"/>
  <c r="P880" i="1"/>
  <c r="AC880" i="1"/>
  <c r="AE880" i="1"/>
  <c r="AF880" i="1"/>
  <c r="AG880" i="1"/>
  <c r="CU880" i="1" s="1"/>
  <c r="T880" i="1" s="1"/>
  <c r="AH880" i="1"/>
  <c r="CV880" i="1" s="1"/>
  <c r="U880" i="1" s="1"/>
  <c r="K141" i="5" s="1"/>
  <c r="AI880" i="1"/>
  <c r="CW880" i="1" s="1"/>
  <c r="V880" i="1" s="1"/>
  <c r="AJ880" i="1"/>
  <c r="CX880" i="1" s="1"/>
  <c r="CQ880" i="1"/>
  <c r="FR880" i="1"/>
  <c r="GL880" i="1"/>
  <c r="GN880" i="1"/>
  <c r="GO880" i="1"/>
  <c r="GV880" i="1"/>
  <c r="HC880" i="1"/>
  <c r="GX880" i="1" s="1"/>
  <c r="C881" i="1"/>
  <c r="D881" i="1"/>
  <c r="I881" i="1"/>
  <c r="AC881" i="1"/>
  <c r="CQ881" i="1" s="1"/>
  <c r="AE881" i="1"/>
  <c r="AF881" i="1"/>
  <c r="AG881" i="1"/>
  <c r="CU881" i="1" s="1"/>
  <c r="T881" i="1" s="1"/>
  <c r="AH881" i="1"/>
  <c r="AI881" i="1"/>
  <c r="CW881" i="1" s="1"/>
  <c r="V881" i="1" s="1"/>
  <c r="AJ881" i="1"/>
  <c r="CR881" i="1"/>
  <c r="Q881" i="1" s="1"/>
  <c r="CV881" i="1"/>
  <c r="U881" i="1" s="1"/>
  <c r="K148" i="5" s="1"/>
  <c r="CX881" i="1"/>
  <c r="W881" i="1" s="1"/>
  <c r="FR881" i="1"/>
  <c r="GL881" i="1"/>
  <c r="GN881" i="1"/>
  <c r="GO881" i="1"/>
  <c r="GV881" i="1"/>
  <c r="HC881" i="1" s="1"/>
  <c r="GX881" i="1" s="1"/>
  <c r="C882" i="1"/>
  <c r="D882" i="1"/>
  <c r="I882" i="1"/>
  <c r="AC882" i="1"/>
  <c r="AD882" i="1"/>
  <c r="AB882" i="1" s="1"/>
  <c r="AE882" i="1"/>
  <c r="AF882" i="1"/>
  <c r="AG882" i="1"/>
  <c r="AH882" i="1"/>
  <c r="CV882" i="1" s="1"/>
  <c r="U882" i="1" s="1"/>
  <c r="AI882" i="1"/>
  <c r="AJ882" i="1"/>
  <c r="CX882" i="1" s="1"/>
  <c r="CQ882" i="1"/>
  <c r="P882" i="1" s="1"/>
  <c r="CR882" i="1"/>
  <c r="Q882" i="1" s="1"/>
  <c r="J152" i="5" s="1"/>
  <c r="I154" i="5" s="1"/>
  <c r="P154" i="5" s="1"/>
  <c r="CS882" i="1"/>
  <c r="CU882" i="1"/>
  <c r="CW882" i="1"/>
  <c r="FR882" i="1"/>
  <c r="GL882" i="1"/>
  <c r="GN882" i="1"/>
  <c r="GO882" i="1"/>
  <c r="GV882" i="1"/>
  <c r="HC882" i="1" s="1"/>
  <c r="GX882" i="1" s="1"/>
  <c r="C883" i="1"/>
  <c r="D883" i="1"/>
  <c r="I883" i="1"/>
  <c r="AC883" i="1"/>
  <c r="AE883" i="1"/>
  <c r="AF883" i="1"/>
  <c r="AG883" i="1"/>
  <c r="CU883" i="1" s="1"/>
  <c r="AH883" i="1"/>
  <c r="CV883" i="1" s="1"/>
  <c r="AI883" i="1"/>
  <c r="CW883" i="1" s="1"/>
  <c r="AJ883" i="1"/>
  <c r="CX883" i="1" s="1"/>
  <c r="W883" i="1" s="1"/>
  <c r="CQ883" i="1"/>
  <c r="FR883" i="1"/>
  <c r="GL883" i="1"/>
  <c r="GN883" i="1"/>
  <c r="GO883" i="1"/>
  <c r="GV883" i="1"/>
  <c r="HC883" i="1"/>
  <c r="GX883" i="1" s="1"/>
  <c r="I884" i="1"/>
  <c r="AC884" i="1"/>
  <c r="AE884" i="1"/>
  <c r="AF884" i="1"/>
  <c r="AG884" i="1"/>
  <c r="CU884" i="1" s="1"/>
  <c r="AH884" i="1"/>
  <c r="CV884" i="1" s="1"/>
  <c r="AI884" i="1"/>
  <c r="CW884" i="1" s="1"/>
  <c r="AJ884" i="1"/>
  <c r="CX884" i="1" s="1"/>
  <c r="CQ884" i="1"/>
  <c r="FR884" i="1"/>
  <c r="GL884" i="1"/>
  <c r="GO884" i="1"/>
  <c r="GP884" i="1"/>
  <c r="GV884" i="1"/>
  <c r="HC884" i="1" s="1"/>
  <c r="GX884" i="1" s="1"/>
  <c r="C885" i="1"/>
  <c r="D885" i="1"/>
  <c r="I885" i="1"/>
  <c r="W885" i="1"/>
  <c r="AC885" i="1"/>
  <c r="CQ885" i="1" s="1"/>
  <c r="AE885" i="1"/>
  <c r="U163" i="5" s="1"/>
  <c r="AF885" i="1"/>
  <c r="AG885" i="1"/>
  <c r="CU885" i="1" s="1"/>
  <c r="T885" i="1" s="1"/>
  <c r="AH885" i="1"/>
  <c r="AI885" i="1"/>
  <c r="CW885" i="1" s="1"/>
  <c r="V885" i="1" s="1"/>
  <c r="AJ885" i="1"/>
  <c r="CT885" i="1"/>
  <c r="S885" i="1" s="1"/>
  <c r="J165" i="5" s="1"/>
  <c r="CV885" i="1"/>
  <c r="U885" i="1" s="1"/>
  <c r="K169" i="5" s="1"/>
  <c r="CX885" i="1"/>
  <c r="FR885" i="1"/>
  <c r="GL885" i="1"/>
  <c r="GN885" i="1"/>
  <c r="GO885" i="1"/>
  <c r="GV885" i="1"/>
  <c r="HC885" i="1" s="1"/>
  <c r="GX885" i="1" s="1"/>
  <c r="B887" i="1"/>
  <c r="B871" i="1" s="1"/>
  <c r="C887" i="1"/>
  <c r="C871" i="1" s="1"/>
  <c r="D887" i="1"/>
  <c r="D871" i="1" s="1"/>
  <c r="F887" i="1"/>
  <c r="F871" i="1" s="1"/>
  <c r="G887" i="1"/>
  <c r="A172" i="5" s="1"/>
  <c r="BX887" i="1"/>
  <c r="CK887" i="1"/>
  <c r="BB887" i="1" s="1"/>
  <c r="CL887" i="1"/>
  <c r="CL871" i="1" s="1"/>
  <c r="CM887" i="1"/>
  <c r="D917" i="1"/>
  <c r="E919" i="1"/>
  <c r="G919" i="1"/>
  <c r="Z919" i="1"/>
  <c r="AA919" i="1"/>
  <c r="AM919" i="1"/>
  <c r="AN919" i="1"/>
  <c r="BE919" i="1"/>
  <c r="BF919" i="1"/>
  <c r="BG919" i="1"/>
  <c r="BH919" i="1"/>
  <c r="BI919" i="1"/>
  <c r="BJ919" i="1"/>
  <c r="BK919" i="1"/>
  <c r="BL919" i="1"/>
  <c r="BM919" i="1"/>
  <c r="BN919" i="1"/>
  <c r="BO919" i="1"/>
  <c r="BP919" i="1"/>
  <c r="BQ919" i="1"/>
  <c r="BR919" i="1"/>
  <c r="BS919" i="1"/>
  <c r="BT919" i="1"/>
  <c r="BU919" i="1"/>
  <c r="BV919" i="1"/>
  <c r="BW919" i="1"/>
  <c r="CN919" i="1"/>
  <c r="CO919" i="1"/>
  <c r="CP919" i="1"/>
  <c r="CQ919" i="1"/>
  <c r="CR919" i="1"/>
  <c r="CS919" i="1"/>
  <c r="CT919" i="1"/>
  <c r="CU919" i="1"/>
  <c r="CV919" i="1"/>
  <c r="CW919" i="1"/>
  <c r="CX919" i="1"/>
  <c r="CY919" i="1"/>
  <c r="CZ919" i="1"/>
  <c r="DA919" i="1"/>
  <c r="DB919" i="1"/>
  <c r="DC919" i="1"/>
  <c r="DD919" i="1"/>
  <c r="DE919" i="1"/>
  <c r="DF919" i="1"/>
  <c r="DG919" i="1"/>
  <c r="DH919" i="1"/>
  <c r="DI919" i="1"/>
  <c r="DJ919" i="1"/>
  <c r="DK919" i="1"/>
  <c r="DL919" i="1"/>
  <c r="DM919" i="1"/>
  <c r="DN919" i="1"/>
  <c r="DO919" i="1"/>
  <c r="DP919" i="1"/>
  <c r="DQ919" i="1"/>
  <c r="DR919" i="1"/>
  <c r="DS919" i="1"/>
  <c r="DT919" i="1"/>
  <c r="DU919" i="1"/>
  <c r="DV919" i="1"/>
  <c r="DW919" i="1"/>
  <c r="DX919" i="1"/>
  <c r="DY919" i="1"/>
  <c r="DZ919" i="1"/>
  <c r="EA919" i="1"/>
  <c r="EB919" i="1"/>
  <c r="EC919" i="1"/>
  <c r="ED919" i="1"/>
  <c r="EE919" i="1"/>
  <c r="EF919" i="1"/>
  <c r="EG919" i="1"/>
  <c r="EH919" i="1"/>
  <c r="EI919" i="1"/>
  <c r="EJ919" i="1"/>
  <c r="EK919" i="1"/>
  <c r="EL919" i="1"/>
  <c r="EM919" i="1"/>
  <c r="EN919" i="1"/>
  <c r="EO919" i="1"/>
  <c r="EP919" i="1"/>
  <c r="EQ919" i="1"/>
  <c r="ER919" i="1"/>
  <c r="ES919" i="1"/>
  <c r="ET919" i="1"/>
  <c r="EU919" i="1"/>
  <c r="EV919" i="1"/>
  <c r="EW919" i="1"/>
  <c r="EX919" i="1"/>
  <c r="EY919" i="1"/>
  <c r="EZ919" i="1"/>
  <c r="FA919" i="1"/>
  <c r="FB919" i="1"/>
  <c r="FC919" i="1"/>
  <c r="FD919" i="1"/>
  <c r="FE919" i="1"/>
  <c r="FF919" i="1"/>
  <c r="FG919" i="1"/>
  <c r="FH919" i="1"/>
  <c r="FI919" i="1"/>
  <c r="FJ919" i="1"/>
  <c r="FK919" i="1"/>
  <c r="FL919" i="1"/>
  <c r="FM919" i="1"/>
  <c r="FN919" i="1"/>
  <c r="FO919" i="1"/>
  <c r="FP919" i="1"/>
  <c r="FQ919" i="1"/>
  <c r="FR919" i="1"/>
  <c r="FS919" i="1"/>
  <c r="FT919" i="1"/>
  <c r="FU919" i="1"/>
  <c r="FV919" i="1"/>
  <c r="FW919" i="1"/>
  <c r="FX919" i="1"/>
  <c r="FY919" i="1"/>
  <c r="FZ919" i="1"/>
  <c r="GA919" i="1"/>
  <c r="GB919" i="1"/>
  <c r="GC919" i="1"/>
  <c r="GD919" i="1"/>
  <c r="GE919" i="1"/>
  <c r="GF919" i="1"/>
  <c r="GG919" i="1"/>
  <c r="GH919" i="1"/>
  <c r="GI919" i="1"/>
  <c r="GJ919" i="1"/>
  <c r="GK919" i="1"/>
  <c r="GL919" i="1"/>
  <c r="GM919" i="1"/>
  <c r="GN919" i="1"/>
  <c r="GO919" i="1"/>
  <c r="GP919" i="1"/>
  <c r="GQ919" i="1"/>
  <c r="GR919" i="1"/>
  <c r="GS919" i="1"/>
  <c r="GT919" i="1"/>
  <c r="GU919" i="1"/>
  <c r="GV919" i="1"/>
  <c r="GW919" i="1"/>
  <c r="GX919" i="1"/>
  <c r="C921" i="1"/>
  <c r="D921" i="1"/>
  <c r="I921" i="1"/>
  <c r="I922" i="1" s="1"/>
  <c r="AC921" i="1"/>
  <c r="CQ921" i="1" s="1"/>
  <c r="AE921" i="1"/>
  <c r="AF921" i="1"/>
  <c r="CT921" i="1" s="1"/>
  <c r="AG921" i="1"/>
  <c r="CU921" i="1" s="1"/>
  <c r="AH921" i="1"/>
  <c r="AI921" i="1"/>
  <c r="CW921" i="1" s="1"/>
  <c r="AJ921" i="1"/>
  <c r="CX921" i="1" s="1"/>
  <c r="CV921" i="1"/>
  <c r="FR921" i="1"/>
  <c r="GL921" i="1"/>
  <c r="GN921" i="1"/>
  <c r="GO921" i="1"/>
  <c r="GV921" i="1"/>
  <c r="HC921" i="1" s="1"/>
  <c r="GX921" i="1" s="1"/>
  <c r="AC922" i="1"/>
  <c r="AE922" i="1"/>
  <c r="AD922" i="1" s="1"/>
  <c r="AF922" i="1"/>
  <c r="CT922" i="1" s="1"/>
  <c r="AG922" i="1"/>
  <c r="CU922" i="1" s="1"/>
  <c r="T922" i="1" s="1"/>
  <c r="AH922" i="1"/>
  <c r="CV922" i="1" s="1"/>
  <c r="AI922" i="1"/>
  <c r="AJ922" i="1"/>
  <c r="CX922" i="1" s="1"/>
  <c r="CQ922" i="1"/>
  <c r="P922" i="1" s="1"/>
  <c r="CS922" i="1"/>
  <c r="CW922" i="1"/>
  <c r="FR922" i="1"/>
  <c r="GL922" i="1"/>
  <c r="GN922" i="1"/>
  <c r="GO922" i="1"/>
  <c r="GV922" i="1"/>
  <c r="HC922" i="1"/>
  <c r="C923" i="1"/>
  <c r="D923" i="1"/>
  <c r="AC923" i="1"/>
  <c r="CQ923" i="1" s="1"/>
  <c r="P923" i="1" s="1"/>
  <c r="J180" i="5" s="1"/>
  <c r="AE923" i="1"/>
  <c r="AF923" i="1"/>
  <c r="AG923" i="1"/>
  <c r="AH923" i="1"/>
  <c r="CV923" i="1" s="1"/>
  <c r="U923" i="1" s="1"/>
  <c r="K186" i="5" s="1"/>
  <c r="AI923" i="1"/>
  <c r="AJ923" i="1"/>
  <c r="CX923" i="1" s="1"/>
  <c r="W923" i="1" s="1"/>
  <c r="CS923" i="1"/>
  <c r="CU923" i="1"/>
  <c r="T923" i="1" s="1"/>
  <c r="CW923" i="1"/>
  <c r="V923" i="1" s="1"/>
  <c r="FR923" i="1"/>
  <c r="GL923" i="1"/>
  <c r="GN923" i="1"/>
  <c r="GO923" i="1"/>
  <c r="GV923" i="1"/>
  <c r="HC923" i="1" s="1"/>
  <c r="GX923" i="1" s="1"/>
  <c r="I924" i="1"/>
  <c r="E181" i="5" s="1"/>
  <c r="AC924" i="1"/>
  <c r="CQ924" i="1" s="1"/>
  <c r="AE924" i="1"/>
  <c r="AF924" i="1"/>
  <c r="AG924" i="1"/>
  <c r="CU924" i="1" s="1"/>
  <c r="T924" i="1" s="1"/>
  <c r="AH924" i="1"/>
  <c r="AI924" i="1"/>
  <c r="CW924" i="1" s="1"/>
  <c r="V924" i="1" s="1"/>
  <c r="AJ924" i="1"/>
  <c r="CR924" i="1"/>
  <c r="Q924" i="1" s="1"/>
  <c r="CV924" i="1"/>
  <c r="U924" i="1" s="1"/>
  <c r="CX924" i="1"/>
  <c r="W924" i="1" s="1"/>
  <c r="FR924" i="1"/>
  <c r="GL924" i="1"/>
  <c r="GN924" i="1"/>
  <c r="GO924" i="1"/>
  <c r="GV924" i="1"/>
  <c r="HC924" i="1" s="1"/>
  <c r="GX924" i="1" s="1"/>
  <c r="I925" i="1"/>
  <c r="E182" i="5" s="1"/>
  <c r="AC925" i="1"/>
  <c r="AE925" i="1"/>
  <c r="U182" i="5" s="1"/>
  <c r="AF925" i="1"/>
  <c r="AG925" i="1"/>
  <c r="CU925" i="1" s="1"/>
  <c r="T925" i="1" s="1"/>
  <c r="AH925" i="1"/>
  <c r="CV925" i="1" s="1"/>
  <c r="AI925" i="1"/>
  <c r="AJ925" i="1"/>
  <c r="CX925" i="1" s="1"/>
  <c r="CS925" i="1"/>
  <c r="V182" i="5" s="1"/>
  <c r="CW925" i="1"/>
  <c r="V925" i="1" s="1"/>
  <c r="FR925" i="1"/>
  <c r="GL925" i="1"/>
  <c r="GN925" i="1"/>
  <c r="GO925" i="1"/>
  <c r="CC931" i="1" s="1"/>
  <c r="CC919" i="1" s="1"/>
  <c r="GV925" i="1"/>
  <c r="GX925" i="1"/>
  <c r="HC925" i="1"/>
  <c r="C926" i="1"/>
  <c r="D926" i="1"/>
  <c r="AC926" i="1"/>
  <c r="CQ926" i="1" s="1"/>
  <c r="P926" i="1" s="1"/>
  <c r="J192" i="5" s="1"/>
  <c r="AE926" i="1"/>
  <c r="U188" i="5" s="1"/>
  <c r="AF926" i="1"/>
  <c r="AG926" i="1"/>
  <c r="CU926" i="1" s="1"/>
  <c r="T926" i="1" s="1"/>
  <c r="AH926" i="1"/>
  <c r="CV926" i="1" s="1"/>
  <c r="U926" i="1" s="1"/>
  <c r="K196" i="5" s="1"/>
  <c r="AI926" i="1"/>
  <c r="AJ926" i="1"/>
  <c r="CX926" i="1" s="1"/>
  <c r="W926" i="1" s="1"/>
  <c r="CS926" i="1"/>
  <c r="CW926" i="1"/>
  <c r="V926" i="1" s="1"/>
  <c r="FR926" i="1"/>
  <c r="GL926" i="1"/>
  <c r="GN926" i="1"/>
  <c r="GO926" i="1"/>
  <c r="GV926" i="1"/>
  <c r="HC926" i="1"/>
  <c r="GX926" i="1" s="1"/>
  <c r="C927" i="1"/>
  <c r="D927" i="1"/>
  <c r="AC927" i="1"/>
  <c r="CQ927" i="1" s="1"/>
  <c r="P927" i="1" s="1"/>
  <c r="J200" i="5" s="1"/>
  <c r="AE927" i="1"/>
  <c r="AF927" i="1"/>
  <c r="AG927" i="1"/>
  <c r="AH927" i="1"/>
  <c r="CV927" i="1" s="1"/>
  <c r="U927" i="1" s="1"/>
  <c r="K205" i="5" s="1"/>
  <c r="AI927" i="1"/>
  <c r="AJ927" i="1"/>
  <c r="CX927" i="1" s="1"/>
  <c r="W927" i="1" s="1"/>
  <c r="CS927" i="1"/>
  <c r="CU927" i="1"/>
  <c r="T927" i="1" s="1"/>
  <c r="CW927" i="1"/>
  <c r="V927" i="1" s="1"/>
  <c r="FR927" i="1"/>
  <c r="GL927" i="1"/>
  <c r="GN927" i="1"/>
  <c r="GO927" i="1"/>
  <c r="GV927" i="1"/>
  <c r="HC927" i="1" s="1"/>
  <c r="GX927" i="1" s="1"/>
  <c r="I928" i="1"/>
  <c r="E201" i="5" s="1"/>
  <c r="S928" i="1"/>
  <c r="AC928" i="1"/>
  <c r="CQ928" i="1" s="1"/>
  <c r="P928" i="1" s="1"/>
  <c r="AE928" i="1"/>
  <c r="AF928" i="1"/>
  <c r="AG928" i="1"/>
  <c r="CU928" i="1" s="1"/>
  <c r="T928" i="1" s="1"/>
  <c r="AH928" i="1"/>
  <c r="AI928" i="1"/>
  <c r="CW928" i="1" s="1"/>
  <c r="V928" i="1" s="1"/>
  <c r="AJ928" i="1"/>
  <c r="CR928" i="1"/>
  <c r="Q928" i="1" s="1"/>
  <c r="CT928" i="1"/>
  <c r="CV928" i="1"/>
  <c r="U928" i="1" s="1"/>
  <c r="CX928" i="1"/>
  <c r="W928" i="1" s="1"/>
  <c r="FR928" i="1"/>
  <c r="GL928" i="1"/>
  <c r="GN928" i="1"/>
  <c r="GO928" i="1"/>
  <c r="GV928" i="1"/>
  <c r="HC928" i="1" s="1"/>
  <c r="GX928" i="1" s="1"/>
  <c r="I929" i="1"/>
  <c r="E202" i="5" s="1"/>
  <c r="R929" i="1"/>
  <c r="GK929" i="1" s="1"/>
  <c r="AC929" i="1"/>
  <c r="AD929" i="1"/>
  <c r="AE929" i="1"/>
  <c r="AF929" i="1"/>
  <c r="AG929" i="1"/>
  <c r="AH929" i="1"/>
  <c r="CV929" i="1" s="1"/>
  <c r="U929" i="1" s="1"/>
  <c r="AI929" i="1"/>
  <c r="AJ929" i="1"/>
  <c r="CX929" i="1" s="1"/>
  <c r="W929" i="1" s="1"/>
  <c r="CQ929" i="1"/>
  <c r="P929" i="1" s="1"/>
  <c r="CR929" i="1"/>
  <c r="Q929" i="1" s="1"/>
  <c r="CS929" i="1"/>
  <c r="CU929" i="1"/>
  <c r="T929" i="1" s="1"/>
  <c r="CW929" i="1"/>
  <c r="FR929" i="1"/>
  <c r="GL929" i="1"/>
  <c r="GN929" i="1"/>
  <c r="GO929" i="1"/>
  <c r="GV929" i="1"/>
  <c r="HC929" i="1" s="1"/>
  <c r="GX929" i="1" s="1"/>
  <c r="B931" i="1"/>
  <c r="B919" i="1" s="1"/>
  <c r="C931" i="1"/>
  <c r="C919" i="1" s="1"/>
  <c r="D931" i="1"/>
  <c r="D919" i="1" s="1"/>
  <c r="F931" i="1"/>
  <c r="F919" i="1" s="1"/>
  <c r="G931" i="1"/>
  <c r="A208" i="5" s="1"/>
  <c r="BD931" i="1"/>
  <c r="BX931" i="1"/>
  <c r="AO931" i="1" s="1"/>
  <c r="F935" i="1" s="1"/>
  <c r="CK931" i="1"/>
  <c r="CK919" i="1" s="1"/>
  <c r="CL931" i="1"/>
  <c r="CM931" i="1"/>
  <c r="CM919" i="1" s="1"/>
  <c r="D961" i="1"/>
  <c r="E963" i="1"/>
  <c r="Z963" i="1"/>
  <c r="AA963" i="1"/>
  <c r="AM963" i="1"/>
  <c r="AN963" i="1"/>
  <c r="BE963" i="1"/>
  <c r="BF963" i="1"/>
  <c r="BG963" i="1"/>
  <c r="BH963" i="1"/>
  <c r="BI963" i="1"/>
  <c r="BJ963" i="1"/>
  <c r="BK963" i="1"/>
  <c r="BL963" i="1"/>
  <c r="BM963" i="1"/>
  <c r="BN963" i="1"/>
  <c r="BO963" i="1"/>
  <c r="BP963" i="1"/>
  <c r="BQ963" i="1"/>
  <c r="BR963" i="1"/>
  <c r="BS963" i="1"/>
  <c r="BT963" i="1"/>
  <c r="BU963" i="1"/>
  <c r="BV963" i="1"/>
  <c r="BW963" i="1"/>
  <c r="CN963" i="1"/>
  <c r="CO963" i="1"/>
  <c r="CP963" i="1"/>
  <c r="CQ963" i="1"/>
  <c r="CR963" i="1"/>
  <c r="CS963" i="1"/>
  <c r="CT963" i="1"/>
  <c r="CU963" i="1"/>
  <c r="CV963" i="1"/>
  <c r="CW963" i="1"/>
  <c r="CX963" i="1"/>
  <c r="CY963" i="1"/>
  <c r="CZ963" i="1"/>
  <c r="DA963" i="1"/>
  <c r="DB963" i="1"/>
  <c r="DC963" i="1"/>
  <c r="DD963" i="1"/>
  <c r="DE963" i="1"/>
  <c r="DF963" i="1"/>
  <c r="DG963" i="1"/>
  <c r="DH963" i="1"/>
  <c r="DI963" i="1"/>
  <c r="DJ963" i="1"/>
  <c r="DK963" i="1"/>
  <c r="DL963" i="1"/>
  <c r="DM963" i="1"/>
  <c r="DN963" i="1"/>
  <c r="DO963" i="1"/>
  <c r="DP963" i="1"/>
  <c r="DQ963" i="1"/>
  <c r="DR963" i="1"/>
  <c r="DS963" i="1"/>
  <c r="DT963" i="1"/>
  <c r="DU963" i="1"/>
  <c r="DV963" i="1"/>
  <c r="DW963" i="1"/>
  <c r="DX963" i="1"/>
  <c r="DY963" i="1"/>
  <c r="DZ963" i="1"/>
  <c r="EA963" i="1"/>
  <c r="EB963" i="1"/>
  <c r="EC963" i="1"/>
  <c r="ED963" i="1"/>
  <c r="EE963" i="1"/>
  <c r="EF963" i="1"/>
  <c r="EG963" i="1"/>
  <c r="EH963" i="1"/>
  <c r="EI963" i="1"/>
  <c r="EJ963" i="1"/>
  <c r="EK963" i="1"/>
  <c r="EL963" i="1"/>
  <c r="EM963" i="1"/>
  <c r="EN963" i="1"/>
  <c r="EO963" i="1"/>
  <c r="EP963" i="1"/>
  <c r="EQ963" i="1"/>
  <c r="ER963" i="1"/>
  <c r="ES963" i="1"/>
  <c r="ET963" i="1"/>
  <c r="EU963" i="1"/>
  <c r="EV963" i="1"/>
  <c r="EW963" i="1"/>
  <c r="EX963" i="1"/>
  <c r="EY963" i="1"/>
  <c r="EZ963" i="1"/>
  <c r="FA963" i="1"/>
  <c r="FB963" i="1"/>
  <c r="FC963" i="1"/>
  <c r="FD963" i="1"/>
  <c r="FE963" i="1"/>
  <c r="FF963" i="1"/>
  <c r="FG963" i="1"/>
  <c r="FH963" i="1"/>
  <c r="FI963" i="1"/>
  <c r="FJ963" i="1"/>
  <c r="FK963" i="1"/>
  <c r="FL963" i="1"/>
  <c r="FM963" i="1"/>
  <c r="FN963" i="1"/>
  <c r="FO963" i="1"/>
  <c r="FP963" i="1"/>
  <c r="FQ963" i="1"/>
  <c r="FR963" i="1"/>
  <c r="FS963" i="1"/>
  <c r="FT963" i="1"/>
  <c r="FU963" i="1"/>
  <c r="FV963" i="1"/>
  <c r="FW963" i="1"/>
  <c r="FX963" i="1"/>
  <c r="FY963" i="1"/>
  <c r="FZ963" i="1"/>
  <c r="GA963" i="1"/>
  <c r="GB963" i="1"/>
  <c r="GC963" i="1"/>
  <c r="GD963" i="1"/>
  <c r="GE963" i="1"/>
  <c r="GF963" i="1"/>
  <c r="GG963" i="1"/>
  <c r="GH963" i="1"/>
  <c r="GI963" i="1"/>
  <c r="GJ963" i="1"/>
  <c r="GK963" i="1"/>
  <c r="GL963" i="1"/>
  <c r="GM963" i="1"/>
  <c r="GN963" i="1"/>
  <c r="GO963" i="1"/>
  <c r="GP963" i="1"/>
  <c r="GQ963" i="1"/>
  <c r="GR963" i="1"/>
  <c r="GS963" i="1"/>
  <c r="GT963" i="1"/>
  <c r="GU963" i="1"/>
  <c r="GV963" i="1"/>
  <c r="GW963" i="1"/>
  <c r="GX963" i="1"/>
  <c r="C965" i="1"/>
  <c r="D965" i="1"/>
  <c r="I965" i="1"/>
  <c r="R965" i="1"/>
  <c r="AC965" i="1"/>
  <c r="AD965" i="1"/>
  <c r="AE965" i="1"/>
  <c r="U212" i="5" s="1"/>
  <c r="AF965" i="1"/>
  <c r="AG965" i="1"/>
  <c r="AH965" i="1"/>
  <c r="CV965" i="1" s="1"/>
  <c r="U965" i="1" s="1"/>
  <c r="K220" i="5" s="1"/>
  <c r="AI965" i="1"/>
  <c r="CW965" i="1" s="1"/>
  <c r="V965" i="1" s="1"/>
  <c r="AJ965" i="1"/>
  <c r="CX965" i="1" s="1"/>
  <c r="W965" i="1" s="1"/>
  <c r="CQ965" i="1"/>
  <c r="P965" i="1" s="1"/>
  <c r="CR965" i="1"/>
  <c r="Q965" i="1" s="1"/>
  <c r="J215" i="5" s="1"/>
  <c r="CS965" i="1"/>
  <c r="V212" i="5" s="1"/>
  <c r="J219" i="5" s="1"/>
  <c r="CT965" i="1"/>
  <c r="S965" i="1" s="1"/>
  <c r="J214" i="5" s="1"/>
  <c r="CU965" i="1"/>
  <c r="T965" i="1" s="1"/>
  <c r="FR965" i="1"/>
  <c r="GL965" i="1"/>
  <c r="GN965" i="1"/>
  <c r="GO965" i="1"/>
  <c r="GV965" i="1"/>
  <c r="HC965" i="1" s="1"/>
  <c r="GX965" i="1" s="1"/>
  <c r="C966" i="1"/>
  <c r="D966" i="1"/>
  <c r="I966" i="1"/>
  <c r="U966" i="1"/>
  <c r="K227" i="5" s="1"/>
  <c r="AC966" i="1"/>
  <c r="CQ966" i="1" s="1"/>
  <c r="P966" i="1" s="1"/>
  <c r="AE966" i="1"/>
  <c r="AD966" i="1" s="1"/>
  <c r="AF966" i="1"/>
  <c r="AG966" i="1"/>
  <c r="CU966" i="1" s="1"/>
  <c r="T966" i="1" s="1"/>
  <c r="AH966" i="1"/>
  <c r="AI966" i="1"/>
  <c r="AJ966" i="1"/>
  <c r="CR966" i="1"/>
  <c r="Q966" i="1" s="1"/>
  <c r="CV966" i="1"/>
  <c r="CW966" i="1"/>
  <c r="V966" i="1" s="1"/>
  <c r="CX966" i="1"/>
  <c r="W966" i="1" s="1"/>
  <c r="FR966" i="1"/>
  <c r="GL966" i="1"/>
  <c r="GN966" i="1"/>
  <c r="GO966" i="1"/>
  <c r="GV966" i="1"/>
  <c r="HC966" i="1" s="1"/>
  <c r="GX966" i="1" s="1"/>
  <c r="C967" i="1"/>
  <c r="D967" i="1"/>
  <c r="I967" i="1"/>
  <c r="R967" i="1"/>
  <c r="AC967" i="1"/>
  <c r="AE967" i="1"/>
  <c r="U229" i="5" s="1"/>
  <c r="AF967" i="1"/>
  <c r="AG967" i="1"/>
  <c r="AH967" i="1"/>
  <c r="CV967" i="1" s="1"/>
  <c r="U967" i="1" s="1"/>
  <c r="K238" i="5" s="1"/>
  <c r="AI967" i="1"/>
  <c r="CW967" i="1" s="1"/>
  <c r="V967" i="1" s="1"/>
  <c r="AJ967" i="1"/>
  <c r="CX967" i="1" s="1"/>
  <c r="W967" i="1" s="1"/>
  <c r="CQ967" i="1"/>
  <c r="P967" i="1" s="1"/>
  <c r="CS967" i="1"/>
  <c r="V229" i="5" s="1"/>
  <c r="J237" i="5" s="1"/>
  <c r="CT967" i="1"/>
  <c r="S967" i="1" s="1"/>
  <c r="CU967" i="1"/>
  <c r="T967" i="1" s="1"/>
  <c r="FR967" i="1"/>
  <c r="GL967" i="1"/>
  <c r="GN967" i="1"/>
  <c r="GO967" i="1"/>
  <c r="GV967" i="1"/>
  <c r="GX967" i="1"/>
  <c r="HC967" i="1"/>
  <c r="C968" i="1"/>
  <c r="D968" i="1"/>
  <c r="I968" i="1"/>
  <c r="AC968" i="1"/>
  <c r="AE968" i="1"/>
  <c r="AF968" i="1"/>
  <c r="AG968" i="1"/>
  <c r="CU968" i="1" s="1"/>
  <c r="AH968" i="1"/>
  <c r="AI968" i="1"/>
  <c r="CW968" i="1" s="1"/>
  <c r="V968" i="1" s="1"/>
  <c r="AJ968" i="1"/>
  <c r="CX968" i="1" s="1"/>
  <c r="W968" i="1" s="1"/>
  <c r="CQ968" i="1"/>
  <c r="CV968" i="1"/>
  <c r="U968" i="1" s="1"/>
  <c r="K246" i="5" s="1"/>
  <c r="FR968" i="1"/>
  <c r="GL968" i="1"/>
  <c r="GN968" i="1"/>
  <c r="GO968" i="1"/>
  <c r="GV968" i="1"/>
  <c r="GX968" i="1"/>
  <c r="HC968" i="1"/>
  <c r="AC969" i="1"/>
  <c r="AD969" i="1"/>
  <c r="AE969" i="1"/>
  <c r="AF969" i="1"/>
  <c r="AG969" i="1"/>
  <c r="CU969" i="1" s="1"/>
  <c r="T969" i="1" s="1"/>
  <c r="AH969" i="1"/>
  <c r="AI969" i="1"/>
  <c r="AJ969" i="1"/>
  <c r="CR969" i="1"/>
  <c r="Q969" i="1" s="1"/>
  <c r="CV969" i="1"/>
  <c r="U969" i="1" s="1"/>
  <c r="CW969" i="1"/>
  <c r="V969" i="1" s="1"/>
  <c r="CX969" i="1"/>
  <c r="W969" i="1" s="1"/>
  <c r="FR969" i="1"/>
  <c r="GL969" i="1"/>
  <c r="GN969" i="1"/>
  <c r="GO969" i="1"/>
  <c r="GV969" i="1"/>
  <c r="HC969" i="1" s="1"/>
  <c r="GX969" i="1" s="1"/>
  <c r="AC970" i="1"/>
  <c r="AE970" i="1"/>
  <c r="AD970" i="1" s="1"/>
  <c r="AF970" i="1"/>
  <c r="AG970" i="1"/>
  <c r="CU970" i="1" s="1"/>
  <c r="T970" i="1" s="1"/>
  <c r="AH970" i="1"/>
  <c r="AI970" i="1"/>
  <c r="AJ970" i="1"/>
  <c r="CX970" i="1" s="1"/>
  <c r="W970" i="1" s="1"/>
  <c r="CQ970" i="1"/>
  <c r="P970" i="1" s="1"/>
  <c r="J250" i="5" s="1"/>
  <c r="I251" i="5" s="1"/>
  <c r="CV970" i="1"/>
  <c r="U970" i="1" s="1"/>
  <c r="CW970" i="1"/>
  <c r="V970" i="1" s="1"/>
  <c r="FR970" i="1"/>
  <c r="GL970" i="1"/>
  <c r="GN970" i="1"/>
  <c r="GO970" i="1"/>
  <c r="GV970" i="1"/>
  <c r="HC970" i="1"/>
  <c r="GX970" i="1" s="1"/>
  <c r="AC971" i="1"/>
  <c r="AE971" i="1"/>
  <c r="AF971" i="1"/>
  <c r="AG971" i="1"/>
  <c r="CU971" i="1" s="1"/>
  <c r="T971" i="1" s="1"/>
  <c r="AH971" i="1"/>
  <c r="AI971" i="1"/>
  <c r="CW971" i="1" s="1"/>
  <c r="V971" i="1" s="1"/>
  <c r="AJ971" i="1"/>
  <c r="CX971" i="1" s="1"/>
  <c r="W971" i="1" s="1"/>
  <c r="CQ971" i="1"/>
  <c r="P971" i="1" s="1"/>
  <c r="J252" i="5" s="1"/>
  <c r="I253" i="5" s="1"/>
  <c r="CV971" i="1"/>
  <c r="U971" i="1" s="1"/>
  <c r="FR971" i="1"/>
  <c r="GL971" i="1"/>
  <c r="GN971" i="1"/>
  <c r="GO971" i="1"/>
  <c r="GV971" i="1"/>
  <c r="GX971" i="1"/>
  <c r="HC971" i="1"/>
  <c r="AC972" i="1"/>
  <c r="CQ972" i="1" s="1"/>
  <c r="P972" i="1" s="1"/>
  <c r="J254" i="5" s="1"/>
  <c r="I255" i="5" s="1"/>
  <c r="AD972" i="1"/>
  <c r="AE972" i="1"/>
  <c r="AF972" i="1"/>
  <c r="AG972" i="1"/>
  <c r="CU972" i="1" s="1"/>
  <c r="T972" i="1" s="1"/>
  <c r="AH972" i="1"/>
  <c r="AI972" i="1"/>
  <c r="AJ972" i="1"/>
  <c r="CR972" i="1"/>
  <c r="Q972" i="1" s="1"/>
  <c r="CV972" i="1"/>
  <c r="U972" i="1" s="1"/>
  <c r="CW972" i="1"/>
  <c r="V972" i="1" s="1"/>
  <c r="CX972" i="1"/>
  <c r="W972" i="1" s="1"/>
  <c r="FR972" i="1"/>
  <c r="GL972" i="1"/>
  <c r="GN972" i="1"/>
  <c r="GO972" i="1"/>
  <c r="GV972" i="1"/>
  <c r="HC972" i="1" s="1"/>
  <c r="GX972" i="1" s="1"/>
  <c r="AC973" i="1"/>
  <c r="AE973" i="1"/>
  <c r="AD973" i="1" s="1"/>
  <c r="AF973" i="1"/>
  <c r="AG973" i="1"/>
  <c r="CU973" i="1" s="1"/>
  <c r="T973" i="1" s="1"/>
  <c r="AH973" i="1"/>
  <c r="AI973" i="1"/>
  <c r="AJ973" i="1"/>
  <c r="CX973" i="1" s="1"/>
  <c r="W973" i="1" s="1"/>
  <c r="CQ973" i="1"/>
  <c r="P973" i="1" s="1"/>
  <c r="J256" i="5" s="1"/>
  <c r="I257" i="5" s="1"/>
  <c r="CV973" i="1"/>
  <c r="U973" i="1" s="1"/>
  <c r="CW973" i="1"/>
  <c r="V973" i="1" s="1"/>
  <c r="FR973" i="1"/>
  <c r="GL973" i="1"/>
  <c r="GN973" i="1"/>
  <c r="GO973" i="1"/>
  <c r="GV973" i="1"/>
  <c r="HC973" i="1"/>
  <c r="GX973" i="1" s="1"/>
  <c r="AC974" i="1"/>
  <c r="AE974" i="1"/>
  <c r="AF974" i="1"/>
  <c r="AG974" i="1"/>
  <c r="CU974" i="1" s="1"/>
  <c r="T974" i="1" s="1"/>
  <c r="AH974" i="1"/>
  <c r="AI974" i="1"/>
  <c r="CW974" i="1" s="1"/>
  <c r="V974" i="1" s="1"/>
  <c r="AJ974" i="1"/>
  <c r="CX974" i="1" s="1"/>
  <c r="W974" i="1" s="1"/>
  <c r="CQ974" i="1"/>
  <c r="P974" i="1" s="1"/>
  <c r="J258" i="5" s="1"/>
  <c r="I259" i="5" s="1"/>
  <c r="CV974" i="1"/>
  <c r="U974" i="1" s="1"/>
  <c r="FR974" i="1"/>
  <c r="GL974" i="1"/>
  <c r="GN974" i="1"/>
  <c r="GO974" i="1"/>
  <c r="GV974" i="1"/>
  <c r="GX974" i="1"/>
  <c r="HC974" i="1"/>
  <c r="AC975" i="1"/>
  <c r="AD975" i="1"/>
  <c r="AE975" i="1"/>
  <c r="AF975" i="1"/>
  <c r="AG975" i="1"/>
  <c r="AH975" i="1"/>
  <c r="CV975" i="1" s="1"/>
  <c r="U975" i="1" s="1"/>
  <c r="AI975" i="1"/>
  <c r="CW975" i="1" s="1"/>
  <c r="V975" i="1" s="1"/>
  <c r="AJ975" i="1"/>
  <c r="CQ975" i="1"/>
  <c r="P975" i="1" s="1"/>
  <c r="J260" i="5" s="1"/>
  <c r="I261" i="5" s="1"/>
  <c r="CR975" i="1"/>
  <c r="Q975" i="1" s="1"/>
  <c r="CU975" i="1"/>
  <c r="T975" i="1" s="1"/>
  <c r="CX975" i="1"/>
  <c r="W975" i="1" s="1"/>
  <c r="FR975" i="1"/>
  <c r="GL975" i="1"/>
  <c r="GN975" i="1"/>
  <c r="GO975" i="1"/>
  <c r="GV975" i="1"/>
  <c r="HC975" i="1" s="1"/>
  <c r="GX975" i="1" s="1"/>
  <c r="AC976" i="1"/>
  <c r="AB976" i="1" s="1"/>
  <c r="AD976" i="1"/>
  <c r="AE976" i="1"/>
  <c r="AF976" i="1"/>
  <c r="AG976" i="1"/>
  <c r="CU976" i="1" s="1"/>
  <c r="T976" i="1" s="1"/>
  <c r="AH976" i="1"/>
  <c r="CV976" i="1" s="1"/>
  <c r="U976" i="1" s="1"/>
  <c r="AI976" i="1"/>
  <c r="CW976" i="1" s="1"/>
  <c r="V976" i="1" s="1"/>
  <c r="AJ976" i="1"/>
  <c r="CQ976" i="1"/>
  <c r="P976" i="1" s="1"/>
  <c r="J262" i="5" s="1"/>
  <c r="I263" i="5" s="1"/>
  <c r="CR976" i="1"/>
  <c r="Q976" i="1" s="1"/>
  <c r="CX976" i="1"/>
  <c r="W976" i="1" s="1"/>
  <c r="FR976" i="1"/>
  <c r="GL976" i="1"/>
  <c r="GN976" i="1"/>
  <c r="GO976" i="1"/>
  <c r="GV976" i="1"/>
  <c r="HC976" i="1" s="1"/>
  <c r="GX976" i="1" s="1"/>
  <c r="P977" i="1"/>
  <c r="J264" i="5" s="1"/>
  <c r="I265" i="5" s="1"/>
  <c r="AC977" i="1"/>
  <c r="AE977" i="1"/>
  <c r="AF977" i="1"/>
  <c r="AG977" i="1"/>
  <c r="AH977" i="1"/>
  <c r="AI977" i="1"/>
  <c r="CW977" i="1" s="1"/>
  <c r="V977" i="1" s="1"/>
  <c r="AJ977" i="1"/>
  <c r="CX977" i="1" s="1"/>
  <c r="W977" i="1" s="1"/>
  <c r="CQ977" i="1"/>
  <c r="CU977" i="1"/>
  <c r="T977" i="1" s="1"/>
  <c r="CV977" i="1"/>
  <c r="U977" i="1" s="1"/>
  <c r="FR977" i="1"/>
  <c r="GL977" i="1"/>
  <c r="GN977" i="1"/>
  <c r="GO977" i="1"/>
  <c r="GV977" i="1"/>
  <c r="GX977" i="1"/>
  <c r="HC977" i="1"/>
  <c r="AC978" i="1"/>
  <c r="AD978" i="1"/>
  <c r="AE978" i="1"/>
  <c r="AF978" i="1"/>
  <c r="AG978" i="1"/>
  <c r="AH978" i="1"/>
  <c r="CV978" i="1" s="1"/>
  <c r="U978" i="1" s="1"/>
  <c r="AI978" i="1"/>
  <c r="CW978" i="1" s="1"/>
  <c r="V978" i="1" s="1"/>
  <c r="AJ978" i="1"/>
  <c r="CQ978" i="1"/>
  <c r="P978" i="1" s="1"/>
  <c r="J266" i="5" s="1"/>
  <c r="I267" i="5" s="1"/>
  <c r="CR978" i="1"/>
  <c r="Q978" i="1" s="1"/>
  <c r="CU978" i="1"/>
  <c r="T978" i="1" s="1"/>
  <c r="CX978" i="1"/>
  <c r="W978" i="1" s="1"/>
  <c r="FR978" i="1"/>
  <c r="GL978" i="1"/>
  <c r="GN978" i="1"/>
  <c r="GO978" i="1"/>
  <c r="GV978" i="1"/>
  <c r="HC978" i="1" s="1"/>
  <c r="GX978" i="1" s="1"/>
  <c r="B980" i="1"/>
  <c r="B963" i="1" s="1"/>
  <c r="C980" i="1"/>
  <c r="C963" i="1" s="1"/>
  <c r="D980" i="1"/>
  <c r="D963" i="1" s="1"/>
  <c r="F980" i="1"/>
  <c r="F963" i="1" s="1"/>
  <c r="G980" i="1"/>
  <c r="AO980" i="1"/>
  <c r="BX980" i="1"/>
  <c r="BX963" i="1" s="1"/>
  <c r="CK980" i="1"/>
  <c r="CK963" i="1" s="1"/>
  <c r="CL980" i="1"/>
  <c r="BC980" i="1" s="1"/>
  <c r="BC963" i="1" s="1"/>
  <c r="CM980" i="1"/>
  <c r="CM963" i="1" s="1"/>
  <c r="F996" i="1"/>
  <c r="B1010" i="1"/>
  <c r="B854" i="1" s="1"/>
  <c r="C1010" i="1"/>
  <c r="C854" i="1" s="1"/>
  <c r="D1010" i="1"/>
  <c r="D854" i="1" s="1"/>
  <c r="F1010" i="1"/>
  <c r="F854" i="1" s="1"/>
  <c r="G1010" i="1"/>
  <c r="BX1010" i="1"/>
  <c r="BX854" i="1" s="1"/>
  <c r="CK1010" i="1"/>
  <c r="CK854" i="1" s="1"/>
  <c r="CL1010" i="1"/>
  <c r="CL854" i="1" s="1"/>
  <c r="CM1010" i="1"/>
  <c r="CM854" i="1" s="1"/>
  <c r="B1040" i="1"/>
  <c r="B850" i="1" s="1"/>
  <c r="C1040" i="1"/>
  <c r="C850" i="1" s="1"/>
  <c r="D1040" i="1"/>
  <c r="D850" i="1" s="1"/>
  <c r="F1040" i="1"/>
  <c r="F850" i="1" s="1"/>
  <c r="G1040" i="1"/>
  <c r="D1070" i="1"/>
  <c r="E1072" i="1"/>
  <c r="Z1072" i="1"/>
  <c r="AA1072" i="1"/>
  <c r="AB1072" i="1"/>
  <c r="AC1072" i="1"/>
  <c r="AD1072" i="1"/>
  <c r="AE1072" i="1"/>
  <c r="AF1072" i="1"/>
  <c r="AG1072" i="1"/>
  <c r="AH1072" i="1"/>
  <c r="AI1072" i="1"/>
  <c r="AJ1072" i="1"/>
  <c r="AK1072" i="1"/>
  <c r="AL1072" i="1"/>
  <c r="AM1072" i="1"/>
  <c r="AN1072" i="1"/>
  <c r="BE1072" i="1"/>
  <c r="BF1072" i="1"/>
  <c r="BG1072" i="1"/>
  <c r="BH1072" i="1"/>
  <c r="BI1072" i="1"/>
  <c r="BJ1072" i="1"/>
  <c r="BK1072" i="1"/>
  <c r="BL1072" i="1"/>
  <c r="BM1072" i="1"/>
  <c r="BN1072" i="1"/>
  <c r="BO1072" i="1"/>
  <c r="BP1072" i="1"/>
  <c r="BQ1072" i="1"/>
  <c r="BR1072" i="1"/>
  <c r="BS1072" i="1"/>
  <c r="BT1072" i="1"/>
  <c r="BU1072" i="1"/>
  <c r="BV1072" i="1"/>
  <c r="BW1072" i="1"/>
  <c r="BX1072" i="1"/>
  <c r="BY1072" i="1"/>
  <c r="BZ1072" i="1"/>
  <c r="CA1072" i="1"/>
  <c r="CB1072" i="1"/>
  <c r="CC1072" i="1"/>
  <c r="CD1072" i="1"/>
  <c r="CE1072" i="1"/>
  <c r="CF1072" i="1"/>
  <c r="CG1072" i="1"/>
  <c r="CH1072" i="1"/>
  <c r="CI1072" i="1"/>
  <c r="CJ1072" i="1"/>
  <c r="CK1072" i="1"/>
  <c r="CL1072" i="1"/>
  <c r="CM1072" i="1"/>
  <c r="CN1072" i="1"/>
  <c r="CO1072" i="1"/>
  <c r="CP1072" i="1"/>
  <c r="CQ1072" i="1"/>
  <c r="CR1072" i="1"/>
  <c r="CS1072" i="1"/>
  <c r="CT1072" i="1"/>
  <c r="CU1072" i="1"/>
  <c r="CV1072" i="1"/>
  <c r="CW1072" i="1"/>
  <c r="CX1072" i="1"/>
  <c r="CY1072" i="1"/>
  <c r="CZ1072" i="1"/>
  <c r="DA1072" i="1"/>
  <c r="DB1072" i="1"/>
  <c r="DC1072" i="1"/>
  <c r="DD1072" i="1"/>
  <c r="DE1072" i="1"/>
  <c r="DF1072" i="1"/>
  <c r="DG1072" i="1"/>
  <c r="DH1072" i="1"/>
  <c r="DI1072" i="1"/>
  <c r="DJ1072" i="1"/>
  <c r="DK1072" i="1"/>
  <c r="DL1072" i="1"/>
  <c r="DM1072" i="1"/>
  <c r="DN1072" i="1"/>
  <c r="DO1072" i="1"/>
  <c r="DP1072" i="1"/>
  <c r="DQ1072" i="1"/>
  <c r="DR1072" i="1"/>
  <c r="DS1072" i="1"/>
  <c r="DT1072" i="1"/>
  <c r="DU1072" i="1"/>
  <c r="DV1072" i="1"/>
  <c r="DW1072" i="1"/>
  <c r="DX1072" i="1"/>
  <c r="DY1072" i="1"/>
  <c r="DZ1072" i="1"/>
  <c r="EA1072" i="1"/>
  <c r="EB1072" i="1"/>
  <c r="EC1072" i="1"/>
  <c r="ED1072" i="1"/>
  <c r="EE1072" i="1"/>
  <c r="EF1072" i="1"/>
  <c r="EG1072" i="1"/>
  <c r="EH1072" i="1"/>
  <c r="EI1072" i="1"/>
  <c r="EJ1072" i="1"/>
  <c r="EK1072" i="1"/>
  <c r="EL1072" i="1"/>
  <c r="EM1072" i="1"/>
  <c r="EN1072" i="1"/>
  <c r="EO1072" i="1"/>
  <c r="EP1072" i="1"/>
  <c r="EQ1072" i="1"/>
  <c r="ER1072" i="1"/>
  <c r="ES1072" i="1"/>
  <c r="ET1072" i="1"/>
  <c r="EU1072" i="1"/>
  <c r="EV1072" i="1"/>
  <c r="EW1072" i="1"/>
  <c r="EX1072" i="1"/>
  <c r="EY1072" i="1"/>
  <c r="EZ1072" i="1"/>
  <c r="FA1072" i="1"/>
  <c r="FB1072" i="1"/>
  <c r="FC1072" i="1"/>
  <c r="FD1072" i="1"/>
  <c r="FE1072" i="1"/>
  <c r="FF1072" i="1"/>
  <c r="FG1072" i="1"/>
  <c r="FH1072" i="1"/>
  <c r="FI1072" i="1"/>
  <c r="FJ1072" i="1"/>
  <c r="FK1072" i="1"/>
  <c r="FL1072" i="1"/>
  <c r="FM1072" i="1"/>
  <c r="FN1072" i="1"/>
  <c r="FO1072" i="1"/>
  <c r="FP1072" i="1"/>
  <c r="FQ1072" i="1"/>
  <c r="FR1072" i="1"/>
  <c r="FS1072" i="1"/>
  <c r="FT1072" i="1"/>
  <c r="FU1072" i="1"/>
  <c r="FV1072" i="1"/>
  <c r="FW1072" i="1"/>
  <c r="FX1072" i="1"/>
  <c r="FY1072" i="1"/>
  <c r="FZ1072" i="1"/>
  <c r="GA1072" i="1"/>
  <c r="GB1072" i="1"/>
  <c r="GC1072" i="1"/>
  <c r="GD1072" i="1"/>
  <c r="GE1072" i="1"/>
  <c r="GF1072" i="1"/>
  <c r="GG1072" i="1"/>
  <c r="GH1072" i="1"/>
  <c r="GI1072" i="1"/>
  <c r="GJ1072" i="1"/>
  <c r="GK1072" i="1"/>
  <c r="GL1072" i="1"/>
  <c r="GM1072" i="1"/>
  <c r="GN1072" i="1"/>
  <c r="GO1072" i="1"/>
  <c r="GP1072" i="1"/>
  <c r="GQ1072" i="1"/>
  <c r="GR1072" i="1"/>
  <c r="GS1072" i="1"/>
  <c r="GT1072" i="1"/>
  <c r="GU1072" i="1"/>
  <c r="GV1072" i="1"/>
  <c r="GW1072" i="1"/>
  <c r="GX1072" i="1"/>
  <c r="D1074" i="1"/>
  <c r="E1076" i="1"/>
  <c r="Z1076" i="1"/>
  <c r="AA1076" i="1"/>
  <c r="AM1076" i="1"/>
  <c r="AN1076" i="1"/>
  <c r="BE1076" i="1"/>
  <c r="BF1076" i="1"/>
  <c r="BG1076" i="1"/>
  <c r="BH1076" i="1"/>
  <c r="BI1076" i="1"/>
  <c r="BJ1076" i="1"/>
  <c r="BK1076" i="1"/>
  <c r="BL1076" i="1"/>
  <c r="BM1076" i="1"/>
  <c r="BN1076" i="1"/>
  <c r="BO1076" i="1"/>
  <c r="BP1076" i="1"/>
  <c r="BQ1076" i="1"/>
  <c r="BR1076" i="1"/>
  <c r="BS1076" i="1"/>
  <c r="BT1076" i="1"/>
  <c r="BU1076" i="1"/>
  <c r="BV1076" i="1"/>
  <c r="BW1076" i="1"/>
  <c r="CN1076" i="1"/>
  <c r="CO1076" i="1"/>
  <c r="CP1076" i="1"/>
  <c r="CQ1076" i="1"/>
  <c r="CR1076" i="1"/>
  <c r="CS1076" i="1"/>
  <c r="CT1076" i="1"/>
  <c r="CU1076" i="1"/>
  <c r="CV1076" i="1"/>
  <c r="CW1076" i="1"/>
  <c r="CX1076" i="1"/>
  <c r="CY1076" i="1"/>
  <c r="CZ1076" i="1"/>
  <c r="DA1076" i="1"/>
  <c r="DB1076" i="1"/>
  <c r="DC1076" i="1"/>
  <c r="DD1076" i="1"/>
  <c r="DE1076" i="1"/>
  <c r="DF1076" i="1"/>
  <c r="DG1076" i="1"/>
  <c r="DH1076" i="1"/>
  <c r="DI1076" i="1"/>
  <c r="DJ1076" i="1"/>
  <c r="DK1076" i="1"/>
  <c r="DL1076" i="1"/>
  <c r="DM1076" i="1"/>
  <c r="DN1076" i="1"/>
  <c r="DO1076" i="1"/>
  <c r="DP1076" i="1"/>
  <c r="DQ1076" i="1"/>
  <c r="DR1076" i="1"/>
  <c r="DS1076" i="1"/>
  <c r="DT1076" i="1"/>
  <c r="DU1076" i="1"/>
  <c r="DV1076" i="1"/>
  <c r="DW1076" i="1"/>
  <c r="DX1076" i="1"/>
  <c r="DY1076" i="1"/>
  <c r="DZ1076" i="1"/>
  <c r="EA1076" i="1"/>
  <c r="EB1076" i="1"/>
  <c r="EC1076" i="1"/>
  <c r="ED1076" i="1"/>
  <c r="EE1076" i="1"/>
  <c r="EF1076" i="1"/>
  <c r="EG1076" i="1"/>
  <c r="EH1076" i="1"/>
  <c r="EI1076" i="1"/>
  <c r="EJ1076" i="1"/>
  <c r="EK1076" i="1"/>
  <c r="EL1076" i="1"/>
  <c r="EM1076" i="1"/>
  <c r="EN1076" i="1"/>
  <c r="EO1076" i="1"/>
  <c r="EP1076" i="1"/>
  <c r="EQ1076" i="1"/>
  <c r="ER1076" i="1"/>
  <c r="ES1076" i="1"/>
  <c r="ET1076" i="1"/>
  <c r="EU1076" i="1"/>
  <c r="EV1076" i="1"/>
  <c r="EW1076" i="1"/>
  <c r="EX1076" i="1"/>
  <c r="EY1076" i="1"/>
  <c r="EZ1076" i="1"/>
  <c r="FA1076" i="1"/>
  <c r="FB1076" i="1"/>
  <c r="FC1076" i="1"/>
  <c r="FD1076" i="1"/>
  <c r="FE1076" i="1"/>
  <c r="FF1076" i="1"/>
  <c r="FG1076" i="1"/>
  <c r="FH1076" i="1"/>
  <c r="FI1076" i="1"/>
  <c r="FJ1076" i="1"/>
  <c r="FK1076" i="1"/>
  <c r="FL1076" i="1"/>
  <c r="FM1076" i="1"/>
  <c r="FN1076" i="1"/>
  <c r="FO1076" i="1"/>
  <c r="FP1076" i="1"/>
  <c r="FQ1076" i="1"/>
  <c r="FR1076" i="1"/>
  <c r="FS1076" i="1"/>
  <c r="FT1076" i="1"/>
  <c r="FU1076" i="1"/>
  <c r="FV1076" i="1"/>
  <c r="FW1076" i="1"/>
  <c r="FX1076" i="1"/>
  <c r="FY1076" i="1"/>
  <c r="FZ1076" i="1"/>
  <c r="GA1076" i="1"/>
  <c r="GB1076" i="1"/>
  <c r="GC1076" i="1"/>
  <c r="GD1076" i="1"/>
  <c r="GE1076" i="1"/>
  <c r="GF1076" i="1"/>
  <c r="GG1076" i="1"/>
  <c r="GH1076" i="1"/>
  <c r="GI1076" i="1"/>
  <c r="GJ1076" i="1"/>
  <c r="GK1076" i="1"/>
  <c r="GL1076" i="1"/>
  <c r="GM1076" i="1"/>
  <c r="GN1076" i="1"/>
  <c r="GO1076" i="1"/>
  <c r="GP1076" i="1"/>
  <c r="GQ1076" i="1"/>
  <c r="GR1076" i="1"/>
  <c r="GS1076" i="1"/>
  <c r="GT1076" i="1"/>
  <c r="GU1076" i="1"/>
  <c r="GV1076" i="1"/>
  <c r="GW1076" i="1"/>
  <c r="GX1076" i="1"/>
  <c r="C1078" i="1"/>
  <c r="D1078" i="1"/>
  <c r="AC1078" i="1"/>
  <c r="CQ1078" i="1" s="1"/>
  <c r="AD1078" i="1"/>
  <c r="AE1078" i="1"/>
  <c r="AF1078" i="1"/>
  <c r="AG1078" i="1"/>
  <c r="CU1078" i="1" s="1"/>
  <c r="T1078" i="1" s="1"/>
  <c r="AH1078" i="1"/>
  <c r="CV1078" i="1" s="1"/>
  <c r="U1078" i="1" s="1"/>
  <c r="AI1078" i="1"/>
  <c r="CW1078" i="1" s="1"/>
  <c r="AJ1078" i="1"/>
  <c r="CX1078" i="1" s="1"/>
  <c r="W1078" i="1" s="1"/>
  <c r="CS1078" i="1"/>
  <c r="CT1078" i="1"/>
  <c r="S1078" i="1" s="1"/>
  <c r="FR1078" i="1"/>
  <c r="GL1078" i="1"/>
  <c r="GN1078" i="1"/>
  <c r="GO1078" i="1"/>
  <c r="GV1078" i="1"/>
  <c r="HC1078" i="1" s="1"/>
  <c r="GX1078" i="1" s="1"/>
  <c r="C1079" i="1"/>
  <c r="D1079" i="1"/>
  <c r="T1079" i="1"/>
  <c r="U1079" i="1"/>
  <c r="AC1079" i="1"/>
  <c r="AE1079" i="1"/>
  <c r="AF1079" i="1"/>
  <c r="CT1079" i="1" s="1"/>
  <c r="S1079" i="1" s="1"/>
  <c r="AG1079" i="1"/>
  <c r="CU1079" i="1" s="1"/>
  <c r="AH1079" i="1"/>
  <c r="CV1079" i="1" s="1"/>
  <c r="AI1079" i="1"/>
  <c r="AJ1079" i="1"/>
  <c r="CQ1079" i="1"/>
  <c r="P1079" i="1" s="1"/>
  <c r="CW1079" i="1"/>
  <c r="V1079" i="1" s="1"/>
  <c r="CX1079" i="1"/>
  <c r="W1079" i="1" s="1"/>
  <c r="FR1079" i="1"/>
  <c r="GL1079" i="1"/>
  <c r="GN1079" i="1"/>
  <c r="GO1079" i="1"/>
  <c r="GV1079" i="1"/>
  <c r="HC1079" i="1" s="1"/>
  <c r="GX1079" i="1" s="1"/>
  <c r="C1080" i="1"/>
  <c r="D1080" i="1"/>
  <c r="AC1080" i="1"/>
  <c r="AE1080" i="1"/>
  <c r="AF1080" i="1"/>
  <c r="AG1080" i="1"/>
  <c r="CU1080" i="1" s="1"/>
  <c r="T1080" i="1" s="1"/>
  <c r="AH1080" i="1"/>
  <c r="AI1080" i="1"/>
  <c r="CW1080" i="1" s="1"/>
  <c r="V1080" i="1" s="1"/>
  <c r="AJ1080" i="1"/>
  <c r="CX1080" i="1" s="1"/>
  <c r="W1080" i="1" s="1"/>
  <c r="CQ1080" i="1"/>
  <c r="P1080" i="1" s="1"/>
  <c r="CT1080" i="1"/>
  <c r="S1080" i="1" s="1"/>
  <c r="CV1080" i="1"/>
  <c r="U1080" i="1" s="1"/>
  <c r="FR1080" i="1"/>
  <c r="GL1080" i="1"/>
  <c r="GN1080" i="1"/>
  <c r="GO1080" i="1"/>
  <c r="GV1080" i="1"/>
  <c r="HC1080" i="1" s="1"/>
  <c r="GX1080" i="1" s="1"/>
  <c r="C1081" i="1"/>
  <c r="D1081" i="1"/>
  <c r="AC1081" i="1"/>
  <c r="CQ1081" i="1" s="1"/>
  <c r="P1081" i="1" s="1"/>
  <c r="AE1081" i="1"/>
  <c r="CS1081" i="1" s="1"/>
  <c r="AF1081" i="1"/>
  <c r="AG1081" i="1"/>
  <c r="CU1081" i="1" s="1"/>
  <c r="T1081" i="1" s="1"/>
  <c r="AH1081" i="1"/>
  <c r="AI1081" i="1"/>
  <c r="CW1081" i="1" s="1"/>
  <c r="V1081" i="1" s="1"/>
  <c r="AJ1081" i="1"/>
  <c r="CX1081" i="1" s="1"/>
  <c r="W1081" i="1" s="1"/>
  <c r="CV1081" i="1"/>
  <c r="U1081" i="1" s="1"/>
  <c r="FR1081" i="1"/>
  <c r="GL1081" i="1"/>
  <c r="GN1081" i="1"/>
  <c r="GO1081" i="1"/>
  <c r="GV1081" i="1"/>
  <c r="HC1081" i="1" s="1"/>
  <c r="GX1081" i="1" s="1"/>
  <c r="C1082" i="1"/>
  <c r="D1082" i="1"/>
  <c r="U1082" i="1"/>
  <c r="AC1082" i="1"/>
  <c r="AE1082" i="1"/>
  <c r="AF1082" i="1"/>
  <c r="AG1082" i="1"/>
  <c r="CU1082" i="1" s="1"/>
  <c r="T1082" i="1" s="1"/>
  <c r="AH1082" i="1"/>
  <c r="CV1082" i="1" s="1"/>
  <c r="AI1082" i="1"/>
  <c r="CW1082" i="1" s="1"/>
  <c r="V1082" i="1" s="1"/>
  <c r="AJ1082" i="1"/>
  <c r="CX1082" i="1" s="1"/>
  <c r="W1082" i="1" s="1"/>
  <c r="CR1082" i="1"/>
  <c r="Q1082" i="1" s="1"/>
  <c r="FR1082" i="1"/>
  <c r="GL1082" i="1"/>
  <c r="GN1082" i="1"/>
  <c r="GO1082" i="1"/>
  <c r="GV1082" i="1"/>
  <c r="HC1082" i="1"/>
  <c r="GX1082" i="1" s="1"/>
  <c r="C1083" i="1"/>
  <c r="D1083" i="1"/>
  <c r="AC1083" i="1"/>
  <c r="CQ1083" i="1" s="1"/>
  <c r="P1083" i="1" s="1"/>
  <c r="AE1083" i="1"/>
  <c r="AF1083" i="1"/>
  <c r="AG1083" i="1"/>
  <c r="CU1083" i="1" s="1"/>
  <c r="T1083" i="1" s="1"/>
  <c r="AH1083" i="1"/>
  <c r="CV1083" i="1" s="1"/>
  <c r="U1083" i="1" s="1"/>
  <c r="AI1083" i="1"/>
  <c r="AJ1083" i="1"/>
  <c r="CS1083" i="1"/>
  <c r="CW1083" i="1"/>
  <c r="V1083" i="1" s="1"/>
  <c r="CX1083" i="1"/>
  <c r="W1083" i="1" s="1"/>
  <c r="FR1083" i="1"/>
  <c r="GL1083" i="1"/>
  <c r="GN1083" i="1"/>
  <c r="GO1083" i="1"/>
  <c r="GV1083" i="1"/>
  <c r="HC1083" i="1" s="1"/>
  <c r="GX1083" i="1" s="1"/>
  <c r="AC1084" i="1"/>
  <c r="AD1084" i="1"/>
  <c r="AE1084" i="1"/>
  <c r="AF1084" i="1"/>
  <c r="AG1084" i="1"/>
  <c r="CU1084" i="1" s="1"/>
  <c r="T1084" i="1" s="1"/>
  <c r="AH1084" i="1"/>
  <c r="CV1084" i="1" s="1"/>
  <c r="U1084" i="1" s="1"/>
  <c r="AI1084" i="1"/>
  <c r="CW1084" i="1" s="1"/>
  <c r="V1084" i="1" s="1"/>
  <c r="AJ1084" i="1"/>
  <c r="CX1084" i="1" s="1"/>
  <c r="W1084" i="1" s="1"/>
  <c r="CR1084" i="1"/>
  <c r="Q1084" i="1" s="1"/>
  <c r="CS1084" i="1"/>
  <c r="FR1084" i="1"/>
  <c r="GL1084" i="1"/>
  <c r="GO1084" i="1"/>
  <c r="GP1084" i="1"/>
  <c r="GV1084" i="1"/>
  <c r="HC1084" i="1" s="1"/>
  <c r="GX1084" i="1" s="1"/>
  <c r="C1085" i="1"/>
  <c r="D1085" i="1"/>
  <c r="AC1085" i="1"/>
  <c r="CQ1085" i="1" s="1"/>
  <c r="P1085" i="1" s="1"/>
  <c r="AE1085" i="1"/>
  <c r="AF1085" i="1"/>
  <c r="AG1085" i="1"/>
  <c r="AH1085" i="1"/>
  <c r="AI1085" i="1"/>
  <c r="CW1085" i="1" s="1"/>
  <c r="V1085" i="1" s="1"/>
  <c r="AJ1085" i="1"/>
  <c r="CX1085" i="1" s="1"/>
  <c r="W1085" i="1" s="1"/>
  <c r="CU1085" i="1"/>
  <c r="CV1085" i="1"/>
  <c r="U1085" i="1" s="1"/>
  <c r="FR1085" i="1"/>
  <c r="GL1085" i="1"/>
  <c r="GN1085" i="1"/>
  <c r="GO1085" i="1"/>
  <c r="GV1085" i="1"/>
  <c r="HC1085" i="1"/>
  <c r="GX1085" i="1" s="1"/>
  <c r="C1086" i="1"/>
  <c r="D1086" i="1"/>
  <c r="U1086" i="1"/>
  <c r="AC1086" i="1"/>
  <c r="AE1086" i="1"/>
  <c r="AF1086" i="1"/>
  <c r="AG1086" i="1"/>
  <c r="CU1086" i="1" s="1"/>
  <c r="AH1086" i="1"/>
  <c r="CV1086" i="1" s="1"/>
  <c r="AI1086" i="1"/>
  <c r="CW1086" i="1" s="1"/>
  <c r="V1086" i="1" s="1"/>
  <c r="AJ1086" i="1"/>
  <c r="CX1086" i="1" s="1"/>
  <c r="W1086" i="1" s="1"/>
  <c r="CQ1086" i="1"/>
  <c r="CS1086" i="1"/>
  <c r="CT1086" i="1"/>
  <c r="S1086" i="1" s="1"/>
  <c r="FR1086" i="1"/>
  <c r="GL1086" i="1"/>
  <c r="GN1086" i="1"/>
  <c r="GO1086" i="1"/>
  <c r="GV1086" i="1"/>
  <c r="HC1086" i="1"/>
  <c r="GX1086" i="1" s="1"/>
  <c r="AC1087" i="1"/>
  <c r="AE1087" i="1"/>
  <c r="CR1087" i="1" s="1"/>
  <c r="AF1087" i="1"/>
  <c r="AG1087" i="1"/>
  <c r="CU1087" i="1" s="1"/>
  <c r="AH1087" i="1"/>
  <c r="AI1087" i="1"/>
  <c r="CW1087" i="1" s="1"/>
  <c r="AJ1087" i="1"/>
  <c r="CX1087" i="1" s="1"/>
  <c r="CQ1087" i="1"/>
  <c r="CS1087" i="1"/>
  <c r="CT1087" i="1"/>
  <c r="CV1087" i="1"/>
  <c r="FR1087" i="1"/>
  <c r="GL1087" i="1"/>
  <c r="GN1087" i="1"/>
  <c r="GO1087" i="1"/>
  <c r="GV1087" i="1"/>
  <c r="HC1087" i="1" s="1"/>
  <c r="AC1088" i="1"/>
  <c r="AD1088" i="1"/>
  <c r="AE1088" i="1"/>
  <c r="AF1088" i="1"/>
  <c r="AG1088" i="1"/>
  <c r="CU1088" i="1" s="1"/>
  <c r="AH1088" i="1"/>
  <c r="CV1088" i="1" s="1"/>
  <c r="AI1088" i="1"/>
  <c r="AJ1088" i="1"/>
  <c r="CQ1088" i="1"/>
  <c r="CR1088" i="1"/>
  <c r="CW1088" i="1"/>
  <c r="CX1088" i="1"/>
  <c r="FR1088" i="1"/>
  <c r="GL1088" i="1"/>
  <c r="GN1088" i="1"/>
  <c r="GO1088" i="1"/>
  <c r="GV1088" i="1"/>
  <c r="HC1088" i="1" s="1"/>
  <c r="D1090" i="1"/>
  <c r="C1092" i="1"/>
  <c r="E1092" i="1"/>
  <c r="Z1092" i="1"/>
  <c r="AA1092" i="1"/>
  <c r="AM1092" i="1"/>
  <c r="AN1092" i="1"/>
  <c r="AO1092" i="1"/>
  <c r="BE1092" i="1"/>
  <c r="BF1092" i="1"/>
  <c r="BG1092" i="1"/>
  <c r="BH1092" i="1"/>
  <c r="BI1092" i="1"/>
  <c r="BJ1092" i="1"/>
  <c r="BK1092" i="1"/>
  <c r="BL1092" i="1"/>
  <c r="BM1092" i="1"/>
  <c r="BN1092" i="1"/>
  <c r="BO1092" i="1"/>
  <c r="BP1092" i="1"/>
  <c r="BQ1092" i="1"/>
  <c r="BR1092" i="1"/>
  <c r="BS1092" i="1"/>
  <c r="BT1092" i="1"/>
  <c r="BU1092" i="1"/>
  <c r="BV1092" i="1"/>
  <c r="BW1092" i="1"/>
  <c r="CN1092" i="1"/>
  <c r="CO1092" i="1"/>
  <c r="CP1092" i="1"/>
  <c r="CQ1092" i="1"/>
  <c r="CR1092" i="1"/>
  <c r="CS1092" i="1"/>
  <c r="CT1092" i="1"/>
  <c r="CU1092" i="1"/>
  <c r="CV1092" i="1"/>
  <c r="CW1092" i="1"/>
  <c r="CX1092" i="1"/>
  <c r="CY1092" i="1"/>
  <c r="CZ1092" i="1"/>
  <c r="DA1092" i="1"/>
  <c r="DB1092" i="1"/>
  <c r="DC1092" i="1"/>
  <c r="DD1092" i="1"/>
  <c r="DE1092" i="1"/>
  <c r="DF1092" i="1"/>
  <c r="DG1092" i="1"/>
  <c r="DH1092" i="1"/>
  <c r="DI1092" i="1"/>
  <c r="DJ1092" i="1"/>
  <c r="DK1092" i="1"/>
  <c r="DL1092" i="1"/>
  <c r="DM1092" i="1"/>
  <c r="DN1092" i="1"/>
  <c r="DO1092" i="1"/>
  <c r="DP1092" i="1"/>
  <c r="DQ1092" i="1"/>
  <c r="DR1092" i="1"/>
  <c r="DS1092" i="1"/>
  <c r="DT1092" i="1"/>
  <c r="DU1092" i="1"/>
  <c r="DV1092" i="1"/>
  <c r="DW1092" i="1"/>
  <c r="DX1092" i="1"/>
  <c r="DY1092" i="1"/>
  <c r="DZ1092" i="1"/>
  <c r="EA1092" i="1"/>
  <c r="EB1092" i="1"/>
  <c r="EC1092" i="1"/>
  <c r="ED1092" i="1"/>
  <c r="EE1092" i="1"/>
  <c r="EF1092" i="1"/>
  <c r="EG1092" i="1"/>
  <c r="EH1092" i="1"/>
  <c r="EI1092" i="1"/>
  <c r="EJ1092" i="1"/>
  <c r="EK1092" i="1"/>
  <c r="EL1092" i="1"/>
  <c r="EM1092" i="1"/>
  <c r="EN1092" i="1"/>
  <c r="EO1092" i="1"/>
  <c r="EP1092" i="1"/>
  <c r="EQ1092" i="1"/>
  <c r="ER1092" i="1"/>
  <c r="ES1092" i="1"/>
  <c r="ET1092" i="1"/>
  <c r="EU1092" i="1"/>
  <c r="EV1092" i="1"/>
  <c r="EW1092" i="1"/>
  <c r="EX1092" i="1"/>
  <c r="EY1092" i="1"/>
  <c r="EZ1092" i="1"/>
  <c r="FA1092" i="1"/>
  <c r="FB1092" i="1"/>
  <c r="FC1092" i="1"/>
  <c r="FD1092" i="1"/>
  <c r="FE1092" i="1"/>
  <c r="FF1092" i="1"/>
  <c r="FG1092" i="1"/>
  <c r="FH1092" i="1"/>
  <c r="FI1092" i="1"/>
  <c r="FJ1092" i="1"/>
  <c r="FK1092" i="1"/>
  <c r="FL1092" i="1"/>
  <c r="FM1092" i="1"/>
  <c r="FN1092" i="1"/>
  <c r="FO1092" i="1"/>
  <c r="FP1092" i="1"/>
  <c r="FQ1092" i="1"/>
  <c r="FR1092" i="1"/>
  <c r="FS1092" i="1"/>
  <c r="FT1092" i="1"/>
  <c r="FU1092" i="1"/>
  <c r="FV1092" i="1"/>
  <c r="FW1092" i="1"/>
  <c r="FX1092" i="1"/>
  <c r="FY1092" i="1"/>
  <c r="FZ1092" i="1"/>
  <c r="GA1092" i="1"/>
  <c r="GB1092" i="1"/>
  <c r="GC1092" i="1"/>
  <c r="GD1092" i="1"/>
  <c r="GE1092" i="1"/>
  <c r="GF1092" i="1"/>
  <c r="GG1092" i="1"/>
  <c r="GH1092" i="1"/>
  <c r="GI1092" i="1"/>
  <c r="GJ1092" i="1"/>
  <c r="GK1092" i="1"/>
  <c r="GL1092" i="1"/>
  <c r="GM1092" i="1"/>
  <c r="GN1092" i="1"/>
  <c r="GO1092" i="1"/>
  <c r="GP1092" i="1"/>
  <c r="GQ1092" i="1"/>
  <c r="GR1092" i="1"/>
  <c r="GS1092" i="1"/>
  <c r="GT1092" i="1"/>
  <c r="GU1092" i="1"/>
  <c r="GV1092" i="1"/>
  <c r="GW1092" i="1"/>
  <c r="GX1092" i="1"/>
  <c r="C1094" i="1"/>
  <c r="D1094" i="1"/>
  <c r="AC1094" i="1"/>
  <c r="AE1094" i="1"/>
  <c r="AF1094" i="1"/>
  <c r="AG1094" i="1"/>
  <c r="AH1094" i="1"/>
  <c r="CV1094" i="1" s="1"/>
  <c r="U1094" i="1" s="1"/>
  <c r="AI1094" i="1"/>
  <c r="CW1094" i="1" s="1"/>
  <c r="V1094" i="1" s="1"/>
  <c r="AJ1094" i="1"/>
  <c r="CX1094" i="1" s="1"/>
  <c r="CU1094" i="1"/>
  <c r="T1094" i="1" s="1"/>
  <c r="FR1094" i="1"/>
  <c r="GL1094" i="1"/>
  <c r="GN1094" i="1"/>
  <c r="GO1094" i="1"/>
  <c r="GV1094" i="1"/>
  <c r="HC1094" i="1"/>
  <c r="GX1094" i="1" s="1"/>
  <c r="C1095" i="1"/>
  <c r="D1095" i="1"/>
  <c r="P1095" i="1"/>
  <c r="V1095" i="1"/>
  <c r="AC1095" i="1"/>
  <c r="CQ1095" i="1" s="1"/>
  <c r="AE1095" i="1"/>
  <c r="AF1095" i="1"/>
  <c r="AG1095" i="1"/>
  <c r="AH1095" i="1"/>
  <c r="CV1095" i="1" s="1"/>
  <c r="U1095" i="1" s="1"/>
  <c r="AI1095" i="1"/>
  <c r="CW1095" i="1" s="1"/>
  <c r="AJ1095" i="1"/>
  <c r="CX1095" i="1" s="1"/>
  <c r="W1095" i="1" s="1"/>
  <c r="CU1095" i="1"/>
  <c r="T1095" i="1" s="1"/>
  <c r="FR1095" i="1"/>
  <c r="GL1095" i="1"/>
  <c r="GN1095" i="1"/>
  <c r="GO1095" i="1"/>
  <c r="GV1095" i="1"/>
  <c r="HC1095" i="1"/>
  <c r="GX1095" i="1" s="1"/>
  <c r="C1096" i="1"/>
  <c r="D1096" i="1"/>
  <c r="AC1096" i="1"/>
  <c r="AE1096" i="1"/>
  <c r="AF1096" i="1"/>
  <c r="AG1096" i="1"/>
  <c r="CU1096" i="1" s="1"/>
  <c r="T1096" i="1" s="1"/>
  <c r="AH1096" i="1"/>
  <c r="CV1096" i="1" s="1"/>
  <c r="U1096" i="1" s="1"/>
  <c r="AI1096" i="1"/>
  <c r="AJ1096" i="1"/>
  <c r="CW1096" i="1"/>
  <c r="V1096" i="1" s="1"/>
  <c r="CX1096" i="1"/>
  <c r="W1096" i="1" s="1"/>
  <c r="FR1096" i="1"/>
  <c r="GL1096" i="1"/>
  <c r="GN1096" i="1"/>
  <c r="GO1096" i="1"/>
  <c r="GV1096" i="1"/>
  <c r="HC1096" i="1" s="1"/>
  <c r="GX1096" i="1" s="1"/>
  <c r="C1097" i="1"/>
  <c r="D1097" i="1"/>
  <c r="AC1097" i="1"/>
  <c r="AD1097" i="1"/>
  <c r="AE1097" i="1"/>
  <c r="AF1097" i="1"/>
  <c r="AG1097" i="1"/>
  <c r="CU1097" i="1" s="1"/>
  <c r="T1097" i="1" s="1"/>
  <c r="AH1097" i="1"/>
  <c r="CV1097" i="1" s="1"/>
  <c r="U1097" i="1" s="1"/>
  <c r="AI1097" i="1"/>
  <c r="AJ1097" i="1"/>
  <c r="CX1097" i="1" s="1"/>
  <c r="W1097" i="1" s="1"/>
  <c r="CQ1097" i="1"/>
  <c r="P1097" i="1" s="1"/>
  <c r="CR1097" i="1"/>
  <c r="Q1097" i="1" s="1"/>
  <c r="CW1097" i="1"/>
  <c r="V1097" i="1" s="1"/>
  <c r="FR1097" i="1"/>
  <c r="GL1097" i="1"/>
  <c r="GN1097" i="1"/>
  <c r="GO1097" i="1"/>
  <c r="GV1097" i="1"/>
  <c r="HC1097" i="1" s="1"/>
  <c r="GX1097" i="1" s="1"/>
  <c r="C1098" i="1"/>
  <c r="D1098" i="1"/>
  <c r="T1098" i="1"/>
  <c r="AC1098" i="1"/>
  <c r="CQ1098" i="1" s="1"/>
  <c r="P1098" i="1" s="1"/>
  <c r="AE1098" i="1"/>
  <c r="AF1098" i="1"/>
  <c r="CT1098" i="1" s="1"/>
  <c r="S1098" i="1" s="1"/>
  <c r="AG1098" i="1"/>
  <c r="AH1098" i="1"/>
  <c r="AI1098" i="1"/>
  <c r="CW1098" i="1" s="1"/>
  <c r="V1098" i="1" s="1"/>
  <c r="AJ1098" i="1"/>
  <c r="CX1098" i="1" s="1"/>
  <c r="W1098" i="1" s="1"/>
  <c r="CU1098" i="1"/>
  <c r="CV1098" i="1"/>
  <c r="U1098" i="1" s="1"/>
  <c r="FR1098" i="1"/>
  <c r="GL1098" i="1"/>
  <c r="GN1098" i="1"/>
  <c r="GO1098" i="1"/>
  <c r="GV1098" i="1"/>
  <c r="HC1098" i="1" s="1"/>
  <c r="GX1098" i="1" s="1"/>
  <c r="C1099" i="1"/>
  <c r="D1099" i="1"/>
  <c r="AC1099" i="1"/>
  <c r="CQ1099" i="1" s="1"/>
  <c r="P1099" i="1" s="1"/>
  <c r="AE1099" i="1"/>
  <c r="AF1099" i="1"/>
  <c r="AG1099" i="1"/>
  <c r="CU1099" i="1" s="1"/>
  <c r="T1099" i="1" s="1"/>
  <c r="AH1099" i="1"/>
  <c r="CV1099" i="1" s="1"/>
  <c r="U1099" i="1" s="1"/>
  <c r="AI1099" i="1"/>
  <c r="CW1099" i="1" s="1"/>
  <c r="V1099" i="1" s="1"/>
  <c r="AJ1099" i="1"/>
  <c r="CX1099" i="1" s="1"/>
  <c r="W1099" i="1" s="1"/>
  <c r="CT1099" i="1"/>
  <c r="S1099" i="1" s="1"/>
  <c r="CY1099" i="1" s="1"/>
  <c r="X1099" i="1" s="1"/>
  <c r="FR1099" i="1"/>
  <c r="GL1099" i="1"/>
  <c r="GN1099" i="1"/>
  <c r="GO1099" i="1"/>
  <c r="GV1099" i="1"/>
  <c r="HC1099" i="1" s="1"/>
  <c r="GX1099" i="1" s="1"/>
  <c r="AC1100" i="1"/>
  <c r="CQ1100" i="1" s="1"/>
  <c r="P1100" i="1" s="1"/>
  <c r="AE1100" i="1"/>
  <c r="AF1100" i="1"/>
  <c r="AG1100" i="1"/>
  <c r="AH1100" i="1"/>
  <c r="CV1100" i="1" s="1"/>
  <c r="U1100" i="1" s="1"/>
  <c r="AI1100" i="1"/>
  <c r="CW1100" i="1" s="1"/>
  <c r="V1100" i="1" s="1"/>
  <c r="AJ1100" i="1"/>
  <c r="CX1100" i="1" s="1"/>
  <c r="W1100" i="1" s="1"/>
  <c r="CT1100" i="1"/>
  <c r="S1100" i="1" s="1"/>
  <c r="CU1100" i="1"/>
  <c r="T1100" i="1" s="1"/>
  <c r="FR1100" i="1"/>
  <c r="GL1100" i="1"/>
  <c r="GO1100" i="1"/>
  <c r="GP1100" i="1"/>
  <c r="GV1100" i="1"/>
  <c r="HC1100" i="1" s="1"/>
  <c r="GX1100" i="1" s="1"/>
  <c r="C1101" i="1"/>
  <c r="D1101" i="1"/>
  <c r="AC1101" i="1"/>
  <c r="CQ1101" i="1" s="1"/>
  <c r="AE1101" i="1"/>
  <c r="AD1101" i="1" s="1"/>
  <c r="AB1101" i="1" s="1"/>
  <c r="AF1101" i="1"/>
  <c r="CT1101" i="1" s="1"/>
  <c r="S1101" i="1" s="1"/>
  <c r="CZ1101" i="1" s="1"/>
  <c r="Y1101" i="1" s="1"/>
  <c r="AG1101" i="1"/>
  <c r="CU1101" i="1" s="1"/>
  <c r="T1101" i="1" s="1"/>
  <c r="AH1101" i="1"/>
  <c r="CV1101" i="1" s="1"/>
  <c r="U1101" i="1" s="1"/>
  <c r="AI1101" i="1"/>
  <c r="AJ1101" i="1"/>
  <c r="CW1101" i="1"/>
  <c r="V1101" i="1" s="1"/>
  <c r="CX1101" i="1"/>
  <c r="FR1101" i="1"/>
  <c r="GL1101" i="1"/>
  <c r="GN1101" i="1"/>
  <c r="GO1101" i="1"/>
  <c r="GV1101" i="1"/>
  <c r="HC1101" i="1" s="1"/>
  <c r="GX1101" i="1" s="1"/>
  <c r="C1102" i="1"/>
  <c r="D1102" i="1"/>
  <c r="CX372" i="3"/>
  <c r="AC1102" i="1"/>
  <c r="CQ1102" i="1" s="1"/>
  <c r="P1102" i="1" s="1"/>
  <c r="AE1102" i="1"/>
  <c r="AF1102" i="1"/>
  <c r="AG1102" i="1"/>
  <c r="AH1102" i="1"/>
  <c r="AI1102" i="1"/>
  <c r="CW1102" i="1" s="1"/>
  <c r="V1102" i="1" s="1"/>
  <c r="AJ1102" i="1"/>
  <c r="CX1102" i="1" s="1"/>
  <c r="W1102" i="1" s="1"/>
  <c r="CT1102" i="1"/>
  <c r="S1102" i="1" s="1"/>
  <c r="CU1102" i="1"/>
  <c r="T1102" i="1" s="1"/>
  <c r="CV1102" i="1"/>
  <c r="U1102" i="1" s="1"/>
  <c r="FR1102" i="1"/>
  <c r="GL1102" i="1"/>
  <c r="GN1102" i="1"/>
  <c r="GO1102" i="1"/>
  <c r="GV1102" i="1"/>
  <c r="HC1102" i="1" s="1"/>
  <c r="GX1102" i="1" s="1"/>
  <c r="C1103" i="1"/>
  <c r="D1103" i="1"/>
  <c r="AC1103" i="1"/>
  <c r="AB1103" i="1" s="1"/>
  <c r="AE1103" i="1"/>
  <c r="AD1103" i="1" s="1"/>
  <c r="AF1103" i="1"/>
  <c r="CT1103" i="1" s="1"/>
  <c r="AG1103" i="1"/>
  <c r="CU1103" i="1" s="1"/>
  <c r="T1103" i="1" s="1"/>
  <c r="AH1103" i="1"/>
  <c r="CV1103" i="1" s="1"/>
  <c r="AI1103" i="1"/>
  <c r="AJ1103" i="1"/>
  <c r="CW1103" i="1"/>
  <c r="V1103" i="1" s="1"/>
  <c r="CX1103" i="1"/>
  <c r="FR1103" i="1"/>
  <c r="GL1103" i="1"/>
  <c r="GN1103" i="1"/>
  <c r="GO1103" i="1"/>
  <c r="GV1103" i="1"/>
  <c r="HC1103" i="1"/>
  <c r="C1104" i="1"/>
  <c r="D1104" i="1"/>
  <c r="CX374" i="3"/>
  <c r="AC1104" i="1"/>
  <c r="AE1104" i="1"/>
  <c r="CS1104" i="1" s="1"/>
  <c r="R1104" i="1" s="1"/>
  <c r="AF1104" i="1"/>
  <c r="CT1104" i="1" s="1"/>
  <c r="S1104" i="1" s="1"/>
  <c r="AG1104" i="1"/>
  <c r="CU1104" i="1" s="1"/>
  <c r="T1104" i="1" s="1"/>
  <c r="AH1104" i="1"/>
  <c r="AI1104" i="1"/>
  <c r="AJ1104" i="1"/>
  <c r="CX1104" i="1" s="1"/>
  <c r="W1104" i="1" s="1"/>
  <c r="CQ1104" i="1"/>
  <c r="P1104" i="1" s="1"/>
  <c r="CV1104" i="1"/>
  <c r="U1104" i="1" s="1"/>
  <c r="CW1104" i="1"/>
  <c r="V1104" i="1" s="1"/>
  <c r="FR1104" i="1"/>
  <c r="GL1104" i="1"/>
  <c r="GN1104" i="1"/>
  <c r="GO1104" i="1"/>
  <c r="GV1104" i="1"/>
  <c r="HC1104" i="1"/>
  <c r="GX1104" i="1" s="1"/>
  <c r="AC1105" i="1"/>
  <c r="AE1105" i="1"/>
  <c r="CS1105" i="1" s="1"/>
  <c r="R1105" i="1" s="1"/>
  <c r="GK1105" i="1" s="1"/>
  <c r="AF1105" i="1"/>
  <c r="CT1105" i="1" s="1"/>
  <c r="S1105" i="1" s="1"/>
  <c r="AG1105" i="1"/>
  <c r="AH1105" i="1"/>
  <c r="AI1105" i="1"/>
  <c r="CW1105" i="1" s="1"/>
  <c r="V1105" i="1" s="1"/>
  <c r="AJ1105" i="1"/>
  <c r="CX1105" i="1" s="1"/>
  <c r="W1105" i="1" s="1"/>
  <c r="CQ1105" i="1"/>
  <c r="CU1105" i="1"/>
  <c r="T1105" i="1" s="1"/>
  <c r="CV1105" i="1"/>
  <c r="U1105" i="1" s="1"/>
  <c r="FR1105" i="1"/>
  <c r="GL1105" i="1"/>
  <c r="GO1105" i="1"/>
  <c r="GP1105" i="1"/>
  <c r="GV1105" i="1"/>
  <c r="HC1105" i="1"/>
  <c r="GX1105" i="1" s="1"/>
  <c r="C1106" i="1"/>
  <c r="D1106" i="1"/>
  <c r="AC1106" i="1"/>
  <c r="AE1106" i="1"/>
  <c r="AF1106" i="1"/>
  <c r="AG1106" i="1"/>
  <c r="CU1106" i="1" s="1"/>
  <c r="AH1106" i="1"/>
  <c r="CV1106" i="1" s="1"/>
  <c r="AI1106" i="1"/>
  <c r="CW1106" i="1" s="1"/>
  <c r="V1106" i="1" s="1"/>
  <c r="AJ1106" i="1"/>
  <c r="CX1106" i="1"/>
  <c r="W1106" i="1" s="1"/>
  <c r="FR1106" i="1"/>
  <c r="GL1106" i="1"/>
  <c r="GN1106" i="1"/>
  <c r="GO1106" i="1"/>
  <c r="GV1106" i="1"/>
  <c r="HC1106" i="1"/>
  <c r="GX1106" i="1" s="1"/>
  <c r="B1108" i="1"/>
  <c r="B1092" i="1" s="1"/>
  <c r="C1108" i="1"/>
  <c r="D1108" i="1"/>
  <c r="D1092" i="1" s="1"/>
  <c r="F1108" i="1"/>
  <c r="F1092" i="1" s="1"/>
  <c r="G1108" i="1"/>
  <c r="AO1108" i="1"/>
  <c r="F1112" i="1" s="1"/>
  <c r="BB1108" i="1"/>
  <c r="BB1092" i="1" s="1"/>
  <c r="BX1108" i="1"/>
  <c r="BX1092" i="1" s="1"/>
  <c r="CK1108" i="1"/>
  <c r="CK1092" i="1" s="1"/>
  <c r="CL1108" i="1"/>
  <c r="CL1092" i="1" s="1"/>
  <c r="CM1108" i="1"/>
  <c r="CM1092" i="1" s="1"/>
  <c r="B1138" i="1"/>
  <c r="B1076" i="1" s="1"/>
  <c r="C1138" i="1"/>
  <c r="C1076" i="1" s="1"/>
  <c r="D1138" i="1"/>
  <c r="D1076" i="1" s="1"/>
  <c r="F1138" i="1"/>
  <c r="F1076" i="1" s="1"/>
  <c r="G1138" i="1"/>
  <c r="BB1138" i="1"/>
  <c r="BB1168" i="1" s="1"/>
  <c r="BX1138" i="1"/>
  <c r="BX1076" i="1" s="1"/>
  <c r="CK1138" i="1"/>
  <c r="CK1076" i="1" s="1"/>
  <c r="CL1138" i="1"/>
  <c r="CL1076" i="1" s="1"/>
  <c r="CM1138" i="1"/>
  <c r="CM1076" i="1" s="1"/>
  <c r="F1151" i="1"/>
  <c r="B1168" i="1"/>
  <c r="B1072" i="1" s="1"/>
  <c r="C1168" i="1"/>
  <c r="C1072" i="1" s="1"/>
  <c r="D1168" i="1"/>
  <c r="D1072" i="1" s="1"/>
  <c r="F1168" i="1"/>
  <c r="F1072" i="1" s="1"/>
  <c r="G1168" i="1"/>
  <c r="D1198" i="1"/>
  <c r="E1200" i="1"/>
  <c r="Z1200" i="1"/>
  <c r="AA1200" i="1"/>
  <c r="AB1200" i="1"/>
  <c r="AC1200" i="1"/>
  <c r="AD1200" i="1"/>
  <c r="AE1200" i="1"/>
  <c r="AF1200" i="1"/>
  <c r="AG1200" i="1"/>
  <c r="AH1200" i="1"/>
  <c r="AI1200" i="1"/>
  <c r="AJ1200" i="1"/>
  <c r="AK1200" i="1"/>
  <c r="AL1200" i="1"/>
  <c r="AM1200" i="1"/>
  <c r="AN1200" i="1"/>
  <c r="BE1200" i="1"/>
  <c r="BF1200" i="1"/>
  <c r="BG1200" i="1"/>
  <c r="BH1200" i="1"/>
  <c r="BI1200" i="1"/>
  <c r="BJ1200" i="1"/>
  <c r="BK1200" i="1"/>
  <c r="BL1200" i="1"/>
  <c r="BM1200" i="1"/>
  <c r="BN1200" i="1"/>
  <c r="BO1200" i="1"/>
  <c r="BP1200" i="1"/>
  <c r="BQ1200" i="1"/>
  <c r="BR1200" i="1"/>
  <c r="BS1200" i="1"/>
  <c r="BT1200" i="1"/>
  <c r="BU1200" i="1"/>
  <c r="BV1200" i="1"/>
  <c r="BW1200" i="1"/>
  <c r="BX1200" i="1"/>
  <c r="BY1200" i="1"/>
  <c r="BZ1200" i="1"/>
  <c r="CA1200" i="1"/>
  <c r="CB1200" i="1"/>
  <c r="CC1200" i="1"/>
  <c r="CD1200" i="1"/>
  <c r="CE1200" i="1"/>
  <c r="CF1200" i="1"/>
  <c r="CG1200" i="1"/>
  <c r="CH1200" i="1"/>
  <c r="CI1200" i="1"/>
  <c r="CJ1200" i="1"/>
  <c r="CK1200" i="1"/>
  <c r="CL1200" i="1"/>
  <c r="CM1200" i="1"/>
  <c r="CN1200" i="1"/>
  <c r="CO1200" i="1"/>
  <c r="CP1200" i="1"/>
  <c r="CQ1200" i="1"/>
  <c r="CR1200" i="1"/>
  <c r="CS1200" i="1"/>
  <c r="CT1200" i="1"/>
  <c r="CU1200" i="1"/>
  <c r="CV1200" i="1"/>
  <c r="CW1200" i="1"/>
  <c r="CX1200" i="1"/>
  <c r="CY1200" i="1"/>
  <c r="CZ1200" i="1"/>
  <c r="DA1200" i="1"/>
  <c r="DB1200" i="1"/>
  <c r="DC1200" i="1"/>
  <c r="DD1200" i="1"/>
  <c r="DE1200" i="1"/>
  <c r="DF1200" i="1"/>
  <c r="DG1200" i="1"/>
  <c r="DH1200" i="1"/>
  <c r="DI1200" i="1"/>
  <c r="DJ1200" i="1"/>
  <c r="DK1200" i="1"/>
  <c r="DL1200" i="1"/>
  <c r="DM1200" i="1"/>
  <c r="DN1200" i="1"/>
  <c r="DO1200" i="1"/>
  <c r="DP1200" i="1"/>
  <c r="DQ1200" i="1"/>
  <c r="DR1200" i="1"/>
  <c r="DS1200" i="1"/>
  <c r="DT1200" i="1"/>
  <c r="DU1200" i="1"/>
  <c r="DV1200" i="1"/>
  <c r="DW1200" i="1"/>
  <c r="DX1200" i="1"/>
  <c r="DY1200" i="1"/>
  <c r="DZ1200" i="1"/>
  <c r="EA1200" i="1"/>
  <c r="EB1200" i="1"/>
  <c r="EC1200" i="1"/>
  <c r="ED1200" i="1"/>
  <c r="EE1200" i="1"/>
  <c r="EF1200" i="1"/>
  <c r="EG1200" i="1"/>
  <c r="EH1200" i="1"/>
  <c r="EI1200" i="1"/>
  <c r="EJ1200" i="1"/>
  <c r="EK1200" i="1"/>
  <c r="EL1200" i="1"/>
  <c r="EM1200" i="1"/>
  <c r="EN1200" i="1"/>
  <c r="EO1200" i="1"/>
  <c r="EP1200" i="1"/>
  <c r="EQ1200" i="1"/>
  <c r="ER1200" i="1"/>
  <c r="ES1200" i="1"/>
  <c r="ET1200" i="1"/>
  <c r="EU1200" i="1"/>
  <c r="EV1200" i="1"/>
  <c r="EW1200" i="1"/>
  <c r="EX1200" i="1"/>
  <c r="EY1200" i="1"/>
  <c r="EZ1200" i="1"/>
  <c r="FA1200" i="1"/>
  <c r="FB1200" i="1"/>
  <c r="FC1200" i="1"/>
  <c r="FD1200" i="1"/>
  <c r="FE1200" i="1"/>
  <c r="FF1200" i="1"/>
  <c r="FG1200" i="1"/>
  <c r="FH1200" i="1"/>
  <c r="FI1200" i="1"/>
  <c r="FJ1200" i="1"/>
  <c r="FK1200" i="1"/>
  <c r="FL1200" i="1"/>
  <c r="FM1200" i="1"/>
  <c r="FN1200" i="1"/>
  <c r="FO1200" i="1"/>
  <c r="FP1200" i="1"/>
  <c r="FQ1200" i="1"/>
  <c r="FR1200" i="1"/>
  <c r="FS1200" i="1"/>
  <c r="FT1200" i="1"/>
  <c r="FU1200" i="1"/>
  <c r="FV1200" i="1"/>
  <c r="FW1200" i="1"/>
  <c r="FX1200" i="1"/>
  <c r="FY1200" i="1"/>
  <c r="FZ1200" i="1"/>
  <c r="GA1200" i="1"/>
  <c r="GB1200" i="1"/>
  <c r="GC1200" i="1"/>
  <c r="GD1200" i="1"/>
  <c r="GE1200" i="1"/>
  <c r="GF1200" i="1"/>
  <c r="GG1200" i="1"/>
  <c r="GH1200" i="1"/>
  <c r="GI1200" i="1"/>
  <c r="GJ1200" i="1"/>
  <c r="GK1200" i="1"/>
  <c r="GL1200" i="1"/>
  <c r="GM1200" i="1"/>
  <c r="GN1200" i="1"/>
  <c r="GO1200" i="1"/>
  <c r="GP1200" i="1"/>
  <c r="GQ1200" i="1"/>
  <c r="GR1200" i="1"/>
  <c r="GS1200" i="1"/>
  <c r="GT1200" i="1"/>
  <c r="GU1200" i="1"/>
  <c r="GV1200" i="1"/>
  <c r="GW1200" i="1"/>
  <c r="GX1200" i="1"/>
  <c r="D1202" i="1"/>
  <c r="E1204" i="1"/>
  <c r="Z1204" i="1"/>
  <c r="AA1204" i="1"/>
  <c r="AB1204" i="1"/>
  <c r="AC1204" i="1"/>
  <c r="AD1204" i="1"/>
  <c r="AE1204" i="1"/>
  <c r="AF1204" i="1"/>
  <c r="AG1204" i="1"/>
  <c r="AH1204" i="1"/>
  <c r="AI1204" i="1"/>
  <c r="AJ1204" i="1"/>
  <c r="AK1204" i="1"/>
  <c r="AL1204" i="1"/>
  <c r="AM1204" i="1"/>
  <c r="AN1204" i="1"/>
  <c r="BE1204" i="1"/>
  <c r="BF1204" i="1"/>
  <c r="BG1204" i="1"/>
  <c r="BH1204" i="1"/>
  <c r="BI1204" i="1"/>
  <c r="BJ1204" i="1"/>
  <c r="BK1204" i="1"/>
  <c r="BL1204" i="1"/>
  <c r="BM1204" i="1"/>
  <c r="BN1204" i="1"/>
  <c r="BO1204" i="1"/>
  <c r="BP1204" i="1"/>
  <c r="BQ1204" i="1"/>
  <c r="BR1204" i="1"/>
  <c r="BS1204" i="1"/>
  <c r="BT1204" i="1"/>
  <c r="BU1204" i="1"/>
  <c r="BV1204" i="1"/>
  <c r="BW1204" i="1"/>
  <c r="BX1204" i="1"/>
  <c r="BY1204" i="1"/>
  <c r="BZ1204" i="1"/>
  <c r="CA1204" i="1"/>
  <c r="CB1204" i="1"/>
  <c r="CC1204" i="1"/>
  <c r="CD1204" i="1"/>
  <c r="CE1204" i="1"/>
  <c r="CF1204" i="1"/>
  <c r="CG1204" i="1"/>
  <c r="CH1204" i="1"/>
  <c r="CI1204" i="1"/>
  <c r="CJ1204" i="1"/>
  <c r="CK1204" i="1"/>
  <c r="CL1204" i="1"/>
  <c r="CM1204" i="1"/>
  <c r="CN1204" i="1"/>
  <c r="CO1204" i="1"/>
  <c r="CP1204" i="1"/>
  <c r="CQ1204" i="1"/>
  <c r="CR1204" i="1"/>
  <c r="CS1204" i="1"/>
  <c r="CT1204" i="1"/>
  <c r="CU1204" i="1"/>
  <c r="CV1204" i="1"/>
  <c r="CW1204" i="1"/>
  <c r="CX1204" i="1"/>
  <c r="CY1204" i="1"/>
  <c r="CZ1204" i="1"/>
  <c r="DA1204" i="1"/>
  <c r="DB1204" i="1"/>
  <c r="DC1204" i="1"/>
  <c r="DD1204" i="1"/>
  <c r="DE1204" i="1"/>
  <c r="DF1204" i="1"/>
  <c r="DG1204" i="1"/>
  <c r="DH1204" i="1"/>
  <c r="DI1204" i="1"/>
  <c r="DJ1204" i="1"/>
  <c r="DK1204" i="1"/>
  <c r="DL1204" i="1"/>
  <c r="DM1204" i="1"/>
  <c r="DN1204" i="1"/>
  <c r="DO1204" i="1"/>
  <c r="DP1204" i="1"/>
  <c r="DQ1204" i="1"/>
  <c r="DR1204" i="1"/>
  <c r="DS1204" i="1"/>
  <c r="DT1204" i="1"/>
  <c r="DU1204" i="1"/>
  <c r="DV1204" i="1"/>
  <c r="DW1204" i="1"/>
  <c r="DX1204" i="1"/>
  <c r="DY1204" i="1"/>
  <c r="DZ1204" i="1"/>
  <c r="EA1204" i="1"/>
  <c r="EB1204" i="1"/>
  <c r="EC1204" i="1"/>
  <c r="ED1204" i="1"/>
  <c r="EE1204" i="1"/>
  <c r="EF1204" i="1"/>
  <c r="EG1204" i="1"/>
  <c r="EH1204" i="1"/>
  <c r="EI1204" i="1"/>
  <c r="EJ1204" i="1"/>
  <c r="EK1204" i="1"/>
  <c r="EL1204" i="1"/>
  <c r="EM1204" i="1"/>
  <c r="EN1204" i="1"/>
  <c r="EO1204" i="1"/>
  <c r="EP1204" i="1"/>
  <c r="EQ1204" i="1"/>
  <c r="ER1204" i="1"/>
  <c r="ES1204" i="1"/>
  <c r="ET1204" i="1"/>
  <c r="EU1204" i="1"/>
  <c r="EV1204" i="1"/>
  <c r="EW1204" i="1"/>
  <c r="EX1204" i="1"/>
  <c r="EY1204" i="1"/>
  <c r="EZ1204" i="1"/>
  <c r="FA1204" i="1"/>
  <c r="FB1204" i="1"/>
  <c r="FC1204" i="1"/>
  <c r="FD1204" i="1"/>
  <c r="FE1204" i="1"/>
  <c r="FF1204" i="1"/>
  <c r="FG1204" i="1"/>
  <c r="FH1204" i="1"/>
  <c r="FI1204" i="1"/>
  <c r="FJ1204" i="1"/>
  <c r="FK1204" i="1"/>
  <c r="FL1204" i="1"/>
  <c r="FM1204" i="1"/>
  <c r="FN1204" i="1"/>
  <c r="FO1204" i="1"/>
  <c r="FP1204" i="1"/>
  <c r="FQ1204" i="1"/>
  <c r="FR1204" i="1"/>
  <c r="FS1204" i="1"/>
  <c r="FT1204" i="1"/>
  <c r="FU1204" i="1"/>
  <c r="FV1204" i="1"/>
  <c r="FW1204" i="1"/>
  <c r="FX1204" i="1"/>
  <c r="FY1204" i="1"/>
  <c r="FZ1204" i="1"/>
  <c r="GA1204" i="1"/>
  <c r="GB1204" i="1"/>
  <c r="GC1204" i="1"/>
  <c r="GD1204" i="1"/>
  <c r="GE1204" i="1"/>
  <c r="GF1204" i="1"/>
  <c r="GG1204" i="1"/>
  <c r="GH1204" i="1"/>
  <c r="GI1204" i="1"/>
  <c r="GJ1204" i="1"/>
  <c r="GK1204" i="1"/>
  <c r="GL1204" i="1"/>
  <c r="GM1204" i="1"/>
  <c r="GN1204" i="1"/>
  <c r="GO1204" i="1"/>
  <c r="GP1204" i="1"/>
  <c r="GQ1204" i="1"/>
  <c r="GR1204" i="1"/>
  <c r="GS1204" i="1"/>
  <c r="GT1204" i="1"/>
  <c r="GU1204" i="1"/>
  <c r="GV1204" i="1"/>
  <c r="GW1204" i="1"/>
  <c r="GX1204" i="1"/>
  <c r="D1206" i="1"/>
  <c r="E1208" i="1"/>
  <c r="Z1208" i="1"/>
  <c r="AA1208" i="1"/>
  <c r="AM1208" i="1"/>
  <c r="AN1208" i="1"/>
  <c r="BE1208" i="1"/>
  <c r="BF1208" i="1"/>
  <c r="BG1208" i="1"/>
  <c r="BH1208" i="1"/>
  <c r="BI1208" i="1"/>
  <c r="BJ1208" i="1"/>
  <c r="BK1208" i="1"/>
  <c r="BL1208" i="1"/>
  <c r="BM1208" i="1"/>
  <c r="BN1208" i="1"/>
  <c r="BO1208" i="1"/>
  <c r="BP1208" i="1"/>
  <c r="BQ1208" i="1"/>
  <c r="BR1208" i="1"/>
  <c r="BS1208" i="1"/>
  <c r="BT1208" i="1"/>
  <c r="BU1208" i="1"/>
  <c r="BV1208" i="1"/>
  <c r="BW1208" i="1"/>
  <c r="CN1208" i="1"/>
  <c r="CO1208" i="1"/>
  <c r="CP1208" i="1"/>
  <c r="CQ1208" i="1"/>
  <c r="CR1208" i="1"/>
  <c r="CS1208" i="1"/>
  <c r="CT1208" i="1"/>
  <c r="CU1208" i="1"/>
  <c r="CV1208" i="1"/>
  <c r="CW1208" i="1"/>
  <c r="CX1208" i="1"/>
  <c r="CY1208" i="1"/>
  <c r="CZ1208" i="1"/>
  <c r="DA1208" i="1"/>
  <c r="DB1208" i="1"/>
  <c r="DC1208" i="1"/>
  <c r="DD1208" i="1"/>
  <c r="DE1208" i="1"/>
  <c r="DF1208" i="1"/>
  <c r="DG1208" i="1"/>
  <c r="DH1208" i="1"/>
  <c r="DI1208" i="1"/>
  <c r="DJ1208" i="1"/>
  <c r="DK1208" i="1"/>
  <c r="DL1208" i="1"/>
  <c r="DM1208" i="1"/>
  <c r="DN1208" i="1"/>
  <c r="DO1208" i="1"/>
  <c r="DP1208" i="1"/>
  <c r="DQ1208" i="1"/>
  <c r="DR1208" i="1"/>
  <c r="DS1208" i="1"/>
  <c r="DT1208" i="1"/>
  <c r="DU1208" i="1"/>
  <c r="DV1208" i="1"/>
  <c r="DW1208" i="1"/>
  <c r="DX1208" i="1"/>
  <c r="DY1208" i="1"/>
  <c r="DZ1208" i="1"/>
  <c r="EA1208" i="1"/>
  <c r="EB1208" i="1"/>
  <c r="EC1208" i="1"/>
  <c r="ED1208" i="1"/>
  <c r="EE1208" i="1"/>
  <c r="EF1208" i="1"/>
  <c r="EG1208" i="1"/>
  <c r="EH1208" i="1"/>
  <c r="EI1208" i="1"/>
  <c r="EJ1208" i="1"/>
  <c r="EK1208" i="1"/>
  <c r="EL1208" i="1"/>
  <c r="EM1208" i="1"/>
  <c r="EN1208" i="1"/>
  <c r="EO1208" i="1"/>
  <c r="EP1208" i="1"/>
  <c r="EQ1208" i="1"/>
  <c r="ER1208" i="1"/>
  <c r="ES1208" i="1"/>
  <c r="ET1208" i="1"/>
  <c r="EU1208" i="1"/>
  <c r="EV1208" i="1"/>
  <c r="EW1208" i="1"/>
  <c r="EX1208" i="1"/>
  <c r="EY1208" i="1"/>
  <c r="EZ1208" i="1"/>
  <c r="FA1208" i="1"/>
  <c r="FB1208" i="1"/>
  <c r="FC1208" i="1"/>
  <c r="FD1208" i="1"/>
  <c r="FE1208" i="1"/>
  <c r="FF1208" i="1"/>
  <c r="FG1208" i="1"/>
  <c r="FH1208" i="1"/>
  <c r="FI1208" i="1"/>
  <c r="FJ1208" i="1"/>
  <c r="FK1208" i="1"/>
  <c r="FL1208" i="1"/>
  <c r="FM1208" i="1"/>
  <c r="FN1208" i="1"/>
  <c r="FO1208" i="1"/>
  <c r="FP1208" i="1"/>
  <c r="FQ1208" i="1"/>
  <c r="FR1208" i="1"/>
  <c r="FS1208" i="1"/>
  <c r="FT1208" i="1"/>
  <c r="FU1208" i="1"/>
  <c r="FV1208" i="1"/>
  <c r="FW1208" i="1"/>
  <c r="FX1208" i="1"/>
  <c r="FY1208" i="1"/>
  <c r="FZ1208" i="1"/>
  <c r="GA1208" i="1"/>
  <c r="GB1208" i="1"/>
  <c r="GC1208" i="1"/>
  <c r="GD1208" i="1"/>
  <c r="GE1208" i="1"/>
  <c r="GF1208" i="1"/>
  <c r="GG1208" i="1"/>
  <c r="GH1208" i="1"/>
  <c r="GI1208" i="1"/>
  <c r="GJ1208" i="1"/>
  <c r="GK1208" i="1"/>
  <c r="GL1208" i="1"/>
  <c r="GM1208" i="1"/>
  <c r="GN1208" i="1"/>
  <c r="GO1208" i="1"/>
  <c r="GP1208" i="1"/>
  <c r="GQ1208" i="1"/>
  <c r="GR1208" i="1"/>
  <c r="GS1208" i="1"/>
  <c r="GT1208" i="1"/>
  <c r="GU1208" i="1"/>
  <c r="GV1208" i="1"/>
  <c r="GW1208" i="1"/>
  <c r="GX1208" i="1"/>
  <c r="C1210" i="1"/>
  <c r="D1210" i="1"/>
  <c r="R1210" i="1"/>
  <c r="AC1210" i="1"/>
  <c r="AE1210" i="1"/>
  <c r="AF1210" i="1"/>
  <c r="AG1210" i="1"/>
  <c r="CU1210" i="1" s="1"/>
  <c r="T1210" i="1" s="1"/>
  <c r="AH1210" i="1"/>
  <c r="CV1210" i="1" s="1"/>
  <c r="U1210" i="1" s="1"/>
  <c r="AI1210" i="1"/>
  <c r="AJ1210" i="1"/>
  <c r="CX1210" i="1" s="1"/>
  <c r="W1210" i="1" s="1"/>
  <c r="CQ1210" i="1"/>
  <c r="P1210" i="1" s="1"/>
  <c r="CR1210" i="1"/>
  <c r="Q1210" i="1" s="1"/>
  <c r="CS1210" i="1"/>
  <c r="CW1210" i="1"/>
  <c r="V1210" i="1" s="1"/>
  <c r="FR1210" i="1"/>
  <c r="GL1210" i="1"/>
  <c r="GN1210" i="1"/>
  <c r="GO1210" i="1"/>
  <c r="GV1210" i="1"/>
  <c r="HC1210" i="1"/>
  <c r="GX1210" i="1" s="1"/>
  <c r="C1211" i="1"/>
  <c r="D1211" i="1"/>
  <c r="AC1211" i="1"/>
  <c r="AE1211" i="1"/>
  <c r="AF1211" i="1"/>
  <c r="AG1211" i="1"/>
  <c r="CU1211" i="1" s="1"/>
  <c r="T1211" i="1" s="1"/>
  <c r="AH1211" i="1"/>
  <c r="CV1211" i="1" s="1"/>
  <c r="U1211" i="1" s="1"/>
  <c r="AI1211" i="1"/>
  <c r="AJ1211" i="1"/>
  <c r="CX1211" i="1" s="1"/>
  <c r="W1211" i="1" s="1"/>
  <c r="CQ1211" i="1"/>
  <c r="P1211" i="1" s="1"/>
  <c r="CR1211" i="1"/>
  <c r="Q1211" i="1" s="1"/>
  <c r="CS1211" i="1"/>
  <c r="CW1211" i="1"/>
  <c r="V1211" i="1" s="1"/>
  <c r="FR1211" i="1"/>
  <c r="GL1211" i="1"/>
  <c r="GN1211" i="1"/>
  <c r="GO1211" i="1"/>
  <c r="GV1211" i="1"/>
  <c r="HC1211" i="1" s="1"/>
  <c r="GX1211" i="1" s="1"/>
  <c r="C1212" i="1"/>
  <c r="D1212" i="1"/>
  <c r="AC1212" i="1"/>
  <c r="AE1212" i="1"/>
  <c r="AF1212" i="1"/>
  <c r="AG1212" i="1"/>
  <c r="AH1212" i="1"/>
  <c r="CV1212" i="1" s="1"/>
  <c r="U1212" i="1" s="1"/>
  <c r="AI1212" i="1"/>
  <c r="AJ1212" i="1"/>
  <c r="CX1212" i="1" s="1"/>
  <c r="W1212" i="1" s="1"/>
  <c r="CQ1212" i="1"/>
  <c r="P1212" i="1" s="1"/>
  <c r="CU1212" i="1"/>
  <c r="T1212" i="1" s="1"/>
  <c r="CW1212" i="1"/>
  <c r="V1212" i="1" s="1"/>
  <c r="FR1212" i="1"/>
  <c r="GL1212" i="1"/>
  <c r="GN1212" i="1"/>
  <c r="GO1212" i="1"/>
  <c r="GV1212" i="1"/>
  <c r="HC1212" i="1" s="1"/>
  <c r="GX1212" i="1" s="1"/>
  <c r="C1213" i="1"/>
  <c r="D1213" i="1"/>
  <c r="AC1213" i="1"/>
  <c r="AE1213" i="1"/>
  <c r="AF1213" i="1"/>
  <c r="AG1213" i="1"/>
  <c r="AH1213" i="1"/>
  <c r="CV1213" i="1" s="1"/>
  <c r="U1213" i="1" s="1"/>
  <c r="AI1213" i="1"/>
  <c r="CW1213" i="1" s="1"/>
  <c r="V1213" i="1" s="1"/>
  <c r="AJ1213" i="1"/>
  <c r="CX1213" i="1" s="1"/>
  <c r="W1213" i="1" s="1"/>
  <c r="CQ1213" i="1"/>
  <c r="P1213" i="1" s="1"/>
  <c r="CS1213" i="1"/>
  <c r="CU1213" i="1"/>
  <c r="T1213" i="1" s="1"/>
  <c r="FR1213" i="1"/>
  <c r="GL1213" i="1"/>
  <c r="GN1213" i="1"/>
  <c r="GO1213" i="1"/>
  <c r="GV1213" i="1"/>
  <c r="HC1213" i="1"/>
  <c r="GX1213" i="1" s="1"/>
  <c r="C1214" i="1"/>
  <c r="D1214" i="1"/>
  <c r="W1214" i="1"/>
  <c r="AC1214" i="1"/>
  <c r="CQ1214" i="1" s="1"/>
  <c r="P1214" i="1" s="1"/>
  <c r="AE1214" i="1"/>
  <c r="AF1214" i="1"/>
  <c r="AG1214" i="1"/>
  <c r="CU1214" i="1" s="1"/>
  <c r="T1214" i="1" s="1"/>
  <c r="AH1214" i="1"/>
  <c r="AI1214" i="1"/>
  <c r="CW1214" i="1" s="1"/>
  <c r="V1214" i="1" s="1"/>
  <c r="AJ1214" i="1"/>
  <c r="CT1214" i="1"/>
  <c r="S1214" i="1" s="1"/>
  <c r="CV1214" i="1"/>
  <c r="U1214" i="1" s="1"/>
  <c r="CX1214" i="1"/>
  <c r="FR1214" i="1"/>
  <c r="GL1214" i="1"/>
  <c r="GN1214" i="1"/>
  <c r="GO1214" i="1"/>
  <c r="GV1214" i="1"/>
  <c r="HC1214" i="1"/>
  <c r="GX1214" i="1" s="1"/>
  <c r="C1215" i="1"/>
  <c r="D1215" i="1"/>
  <c r="P1215" i="1"/>
  <c r="S1215" i="1"/>
  <c r="CY1215" i="1" s="1"/>
  <c r="X1215" i="1" s="1"/>
  <c r="AC1215" i="1"/>
  <c r="AE1215" i="1"/>
  <c r="AF1215" i="1"/>
  <c r="AG1215" i="1"/>
  <c r="AH1215" i="1"/>
  <c r="CV1215" i="1" s="1"/>
  <c r="U1215" i="1" s="1"/>
  <c r="AI1215" i="1"/>
  <c r="CW1215" i="1" s="1"/>
  <c r="V1215" i="1" s="1"/>
  <c r="AJ1215" i="1"/>
  <c r="CX1215" i="1" s="1"/>
  <c r="W1215" i="1" s="1"/>
  <c r="CQ1215" i="1"/>
  <c r="CS1215" i="1"/>
  <c r="CT1215" i="1"/>
  <c r="CU1215" i="1"/>
  <c r="T1215" i="1" s="1"/>
  <c r="FR1215" i="1"/>
  <c r="GL1215" i="1"/>
  <c r="GN1215" i="1"/>
  <c r="GO1215" i="1"/>
  <c r="GV1215" i="1"/>
  <c r="HC1215" i="1" s="1"/>
  <c r="GX1215" i="1" s="1"/>
  <c r="AC1216" i="1"/>
  <c r="CQ1216" i="1" s="1"/>
  <c r="P1216" i="1" s="1"/>
  <c r="AE1216" i="1"/>
  <c r="AF1216" i="1"/>
  <c r="AG1216" i="1"/>
  <c r="AH1216" i="1"/>
  <c r="AI1216" i="1"/>
  <c r="CW1216" i="1" s="1"/>
  <c r="V1216" i="1" s="1"/>
  <c r="AJ1216" i="1"/>
  <c r="CU1216" i="1"/>
  <c r="T1216" i="1" s="1"/>
  <c r="CV1216" i="1"/>
  <c r="U1216" i="1" s="1"/>
  <c r="CX1216" i="1"/>
  <c r="W1216" i="1" s="1"/>
  <c r="FR1216" i="1"/>
  <c r="GL1216" i="1"/>
  <c r="GO1216" i="1"/>
  <c r="GP1216" i="1"/>
  <c r="GV1216" i="1"/>
  <c r="HC1216" i="1" s="1"/>
  <c r="GX1216" i="1" s="1"/>
  <c r="C1217" i="1"/>
  <c r="D1217" i="1"/>
  <c r="AC1217" i="1"/>
  <c r="AE1217" i="1"/>
  <c r="AD1217" i="1" s="1"/>
  <c r="AF1217" i="1"/>
  <c r="CT1217" i="1" s="1"/>
  <c r="AG1217" i="1"/>
  <c r="CU1217" i="1" s="1"/>
  <c r="AH1217" i="1"/>
  <c r="CV1217" i="1" s="1"/>
  <c r="AI1217" i="1"/>
  <c r="AJ1217" i="1"/>
  <c r="CQ1217" i="1"/>
  <c r="CW1217" i="1"/>
  <c r="CX1217" i="1"/>
  <c r="FR1217" i="1"/>
  <c r="GL1217" i="1"/>
  <c r="GN1217" i="1"/>
  <c r="GO1217" i="1"/>
  <c r="GV1217" i="1"/>
  <c r="HC1217" i="1" s="1"/>
  <c r="C1218" i="1"/>
  <c r="D1218" i="1"/>
  <c r="CX388" i="3"/>
  <c r="AC1218" i="1"/>
  <c r="CQ1218" i="1" s="1"/>
  <c r="AE1218" i="1"/>
  <c r="AF1218" i="1"/>
  <c r="CT1218" i="1" s="1"/>
  <c r="S1218" i="1" s="1"/>
  <c r="AG1218" i="1"/>
  <c r="AH1218" i="1"/>
  <c r="AI1218" i="1"/>
  <c r="CW1218" i="1" s="1"/>
  <c r="V1218" i="1" s="1"/>
  <c r="AJ1218" i="1"/>
  <c r="CU1218" i="1"/>
  <c r="T1218" i="1" s="1"/>
  <c r="CV1218" i="1"/>
  <c r="U1218" i="1" s="1"/>
  <c r="CX1218" i="1"/>
  <c r="W1218" i="1" s="1"/>
  <c r="FR1218" i="1"/>
  <c r="GL1218" i="1"/>
  <c r="GN1218" i="1"/>
  <c r="GO1218" i="1"/>
  <c r="GV1218" i="1"/>
  <c r="HC1218" i="1" s="1"/>
  <c r="C1219" i="1"/>
  <c r="D1219" i="1"/>
  <c r="AC1219" i="1"/>
  <c r="CQ1219" i="1" s="1"/>
  <c r="P1219" i="1" s="1"/>
  <c r="AE1219" i="1"/>
  <c r="AD1219" i="1" s="1"/>
  <c r="AB1219" i="1" s="1"/>
  <c r="AF1219" i="1"/>
  <c r="CT1219" i="1" s="1"/>
  <c r="S1219" i="1" s="1"/>
  <c r="CZ1219" i="1" s="1"/>
  <c r="Y1219" i="1" s="1"/>
  <c r="AG1219" i="1"/>
  <c r="AH1219" i="1"/>
  <c r="CV1219" i="1" s="1"/>
  <c r="U1219" i="1" s="1"/>
  <c r="AI1219" i="1"/>
  <c r="CW1219" i="1" s="1"/>
  <c r="V1219" i="1" s="1"/>
  <c r="AJ1219" i="1"/>
  <c r="CX1219" i="1" s="1"/>
  <c r="CU1219" i="1"/>
  <c r="T1219" i="1" s="1"/>
  <c r="FR1219" i="1"/>
  <c r="GL1219" i="1"/>
  <c r="GN1219" i="1"/>
  <c r="GO1219" i="1"/>
  <c r="GV1219" i="1"/>
  <c r="HC1219" i="1"/>
  <c r="C1220" i="1"/>
  <c r="D1220" i="1"/>
  <c r="CX390" i="3"/>
  <c r="R1220" i="1"/>
  <c r="AC1220" i="1"/>
  <c r="AE1220" i="1"/>
  <c r="AD1220" i="1" s="1"/>
  <c r="AF1220" i="1"/>
  <c r="CT1220" i="1" s="1"/>
  <c r="S1220" i="1" s="1"/>
  <c r="AG1220" i="1"/>
  <c r="AH1220" i="1"/>
  <c r="CV1220" i="1" s="1"/>
  <c r="AI1220" i="1"/>
  <c r="CW1220" i="1" s="1"/>
  <c r="V1220" i="1" s="1"/>
  <c r="AJ1220" i="1"/>
  <c r="CX1220" i="1" s="1"/>
  <c r="W1220" i="1" s="1"/>
  <c r="CQ1220" i="1"/>
  <c r="CS1220" i="1"/>
  <c r="CU1220" i="1"/>
  <c r="T1220" i="1" s="1"/>
  <c r="FR1220" i="1"/>
  <c r="GL1220" i="1"/>
  <c r="GN1220" i="1"/>
  <c r="GO1220" i="1"/>
  <c r="GV1220" i="1"/>
  <c r="HC1220" i="1"/>
  <c r="GX1220" i="1" s="1"/>
  <c r="AC1221" i="1"/>
  <c r="AE1221" i="1"/>
  <c r="AD1221" i="1" s="1"/>
  <c r="AF1221" i="1"/>
  <c r="CT1221" i="1" s="1"/>
  <c r="AG1221" i="1"/>
  <c r="AH1221" i="1"/>
  <c r="CV1221" i="1" s="1"/>
  <c r="AI1221" i="1"/>
  <c r="CW1221" i="1" s="1"/>
  <c r="V1221" i="1" s="1"/>
  <c r="AJ1221" i="1"/>
  <c r="CX1221" i="1" s="1"/>
  <c r="CQ1221" i="1"/>
  <c r="CS1221" i="1"/>
  <c r="R1221" i="1" s="1"/>
  <c r="GK1221" i="1" s="1"/>
  <c r="CU1221" i="1"/>
  <c r="FR1221" i="1"/>
  <c r="GL1221" i="1"/>
  <c r="GO1221" i="1"/>
  <c r="GP1221" i="1"/>
  <c r="GV1221" i="1"/>
  <c r="HC1221" i="1" s="1"/>
  <c r="GX1221" i="1" s="1"/>
  <c r="C1222" i="1"/>
  <c r="D1222" i="1"/>
  <c r="AC1222" i="1"/>
  <c r="AD1222" i="1"/>
  <c r="AE1222" i="1"/>
  <c r="AF1222" i="1"/>
  <c r="AG1222" i="1"/>
  <c r="CU1222" i="1" s="1"/>
  <c r="AH1222" i="1"/>
  <c r="CV1222" i="1" s="1"/>
  <c r="U1222" i="1" s="1"/>
  <c r="AI1222" i="1"/>
  <c r="CW1222" i="1" s="1"/>
  <c r="AJ1222" i="1"/>
  <c r="CR1222" i="1"/>
  <c r="CS1222" i="1"/>
  <c r="CT1222" i="1"/>
  <c r="CX1222" i="1"/>
  <c r="FR1222" i="1"/>
  <c r="GL1222" i="1"/>
  <c r="GN1222" i="1"/>
  <c r="GO1222" i="1"/>
  <c r="GV1222" i="1"/>
  <c r="HC1222" i="1"/>
  <c r="GX1222" i="1" s="1"/>
  <c r="B1224" i="1"/>
  <c r="B1208" i="1" s="1"/>
  <c r="C1224" i="1"/>
  <c r="C1208" i="1" s="1"/>
  <c r="D1224" i="1"/>
  <c r="D1208" i="1" s="1"/>
  <c r="F1224" i="1"/>
  <c r="F1208" i="1" s="1"/>
  <c r="G1224" i="1"/>
  <c r="BX1224" i="1"/>
  <c r="BX1208" i="1" s="1"/>
  <c r="CK1224" i="1"/>
  <c r="CK1208" i="1" s="1"/>
  <c r="CL1224" i="1"/>
  <c r="CL1208" i="1" s="1"/>
  <c r="CM1224" i="1"/>
  <c r="CM1208" i="1" s="1"/>
  <c r="D1254" i="1"/>
  <c r="E1256" i="1"/>
  <c r="Z1256" i="1"/>
  <c r="AA1256" i="1"/>
  <c r="AM1256" i="1"/>
  <c r="AN1256" i="1"/>
  <c r="BE1256" i="1"/>
  <c r="BF1256" i="1"/>
  <c r="BG1256" i="1"/>
  <c r="BH1256" i="1"/>
  <c r="BI1256" i="1"/>
  <c r="BJ1256" i="1"/>
  <c r="BK1256" i="1"/>
  <c r="BL1256" i="1"/>
  <c r="BM1256" i="1"/>
  <c r="BN1256" i="1"/>
  <c r="BO1256" i="1"/>
  <c r="BP1256" i="1"/>
  <c r="BQ1256" i="1"/>
  <c r="BR1256" i="1"/>
  <c r="BS1256" i="1"/>
  <c r="BT1256" i="1"/>
  <c r="BU1256" i="1"/>
  <c r="BV1256" i="1"/>
  <c r="BW1256" i="1"/>
  <c r="CN1256" i="1"/>
  <c r="CO1256" i="1"/>
  <c r="CP1256" i="1"/>
  <c r="CQ1256" i="1"/>
  <c r="CR1256" i="1"/>
  <c r="CS1256" i="1"/>
  <c r="CT1256" i="1"/>
  <c r="CU1256" i="1"/>
  <c r="CV1256" i="1"/>
  <c r="CW1256" i="1"/>
  <c r="CX1256" i="1"/>
  <c r="CY1256" i="1"/>
  <c r="CZ1256" i="1"/>
  <c r="DA1256" i="1"/>
  <c r="DB1256" i="1"/>
  <c r="DC1256" i="1"/>
  <c r="DD1256" i="1"/>
  <c r="DE1256" i="1"/>
  <c r="DF1256" i="1"/>
  <c r="DG1256" i="1"/>
  <c r="DH1256" i="1"/>
  <c r="DI1256" i="1"/>
  <c r="DJ1256" i="1"/>
  <c r="DK1256" i="1"/>
  <c r="DL1256" i="1"/>
  <c r="DM1256" i="1"/>
  <c r="DN1256" i="1"/>
  <c r="DO1256" i="1"/>
  <c r="DP1256" i="1"/>
  <c r="DQ1256" i="1"/>
  <c r="DR1256" i="1"/>
  <c r="DS1256" i="1"/>
  <c r="DT1256" i="1"/>
  <c r="DU1256" i="1"/>
  <c r="DV1256" i="1"/>
  <c r="DW1256" i="1"/>
  <c r="DX1256" i="1"/>
  <c r="DY1256" i="1"/>
  <c r="DZ1256" i="1"/>
  <c r="EA1256" i="1"/>
  <c r="EB1256" i="1"/>
  <c r="EC1256" i="1"/>
  <c r="ED1256" i="1"/>
  <c r="EE1256" i="1"/>
  <c r="EF1256" i="1"/>
  <c r="EG1256" i="1"/>
  <c r="EH1256" i="1"/>
  <c r="EI1256" i="1"/>
  <c r="EJ1256" i="1"/>
  <c r="EK1256" i="1"/>
  <c r="EL1256" i="1"/>
  <c r="EM1256" i="1"/>
  <c r="EN1256" i="1"/>
  <c r="EO1256" i="1"/>
  <c r="EP1256" i="1"/>
  <c r="EQ1256" i="1"/>
  <c r="ER1256" i="1"/>
  <c r="ES1256" i="1"/>
  <c r="ET1256" i="1"/>
  <c r="EU1256" i="1"/>
  <c r="EV1256" i="1"/>
  <c r="EW1256" i="1"/>
  <c r="EX1256" i="1"/>
  <c r="EY1256" i="1"/>
  <c r="EZ1256" i="1"/>
  <c r="FA1256" i="1"/>
  <c r="FB1256" i="1"/>
  <c r="FC1256" i="1"/>
  <c r="FD1256" i="1"/>
  <c r="FE1256" i="1"/>
  <c r="FF1256" i="1"/>
  <c r="FG1256" i="1"/>
  <c r="FH1256" i="1"/>
  <c r="FI1256" i="1"/>
  <c r="FJ1256" i="1"/>
  <c r="FK1256" i="1"/>
  <c r="FL1256" i="1"/>
  <c r="FM1256" i="1"/>
  <c r="FN1256" i="1"/>
  <c r="FO1256" i="1"/>
  <c r="FP1256" i="1"/>
  <c r="FQ1256" i="1"/>
  <c r="FR1256" i="1"/>
  <c r="FS1256" i="1"/>
  <c r="FT1256" i="1"/>
  <c r="FU1256" i="1"/>
  <c r="FV1256" i="1"/>
  <c r="FW1256" i="1"/>
  <c r="FX1256" i="1"/>
  <c r="FY1256" i="1"/>
  <c r="FZ1256" i="1"/>
  <c r="GA1256" i="1"/>
  <c r="GB1256" i="1"/>
  <c r="GC1256" i="1"/>
  <c r="GD1256" i="1"/>
  <c r="GE1256" i="1"/>
  <c r="GF1256" i="1"/>
  <c r="GG1256" i="1"/>
  <c r="GH1256" i="1"/>
  <c r="GI1256" i="1"/>
  <c r="GJ1256" i="1"/>
  <c r="GK1256" i="1"/>
  <c r="GL1256" i="1"/>
  <c r="GM1256" i="1"/>
  <c r="GN1256" i="1"/>
  <c r="GO1256" i="1"/>
  <c r="GP1256" i="1"/>
  <c r="GQ1256" i="1"/>
  <c r="GR1256" i="1"/>
  <c r="GS1256" i="1"/>
  <c r="GT1256" i="1"/>
  <c r="GU1256" i="1"/>
  <c r="GV1256" i="1"/>
  <c r="GW1256" i="1"/>
  <c r="GX1256" i="1"/>
  <c r="C1258" i="1"/>
  <c r="D1258" i="1"/>
  <c r="I1262" i="1"/>
  <c r="AC1258" i="1"/>
  <c r="CQ1258" i="1" s="1"/>
  <c r="AD1258" i="1"/>
  <c r="AE1258" i="1"/>
  <c r="AF1258" i="1"/>
  <c r="AG1258" i="1"/>
  <c r="CU1258" i="1" s="1"/>
  <c r="AH1258" i="1"/>
  <c r="AI1258" i="1"/>
  <c r="AJ1258" i="1"/>
  <c r="CR1258" i="1"/>
  <c r="CV1258" i="1"/>
  <c r="U1258" i="1" s="1"/>
  <c r="CW1258" i="1"/>
  <c r="CX1258" i="1"/>
  <c r="FR1258" i="1"/>
  <c r="GL1258" i="1"/>
  <c r="GN1258" i="1"/>
  <c r="GO1258" i="1"/>
  <c r="GV1258" i="1"/>
  <c r="HC1258" i="1" s="1"/>
  <c r="GX1258" i="1" s="1"/>
  <c r="C1259" i="1"/>
  <c r="D1259" i="1"/>
  <c r="AC1259" i="1"/>
  <c r="AD1259" i="1"/>
  <c r="AE1259" i="1"/>
  <c r="AF1259" i="1"/>
  <c r="AG1259" i="1"/>
  <c r="AH1259" i="1"/>
  <c r="AI1259" i="1"/>
  <c r="AJ1259" i="1"/>
  <c r="CX1259" i="1" s="1"/>
  <c r="CQ1259" i="1"/>
  <c r="CR1259" i="1"/>
  <c r="Q1259" i="1" s="1"/>
  <c r="CS1259" i="1"/>
  <c r="CT1259" i="1"/>
  <c r="CU1259" i="1"/>
  <c r="CV1259" i="1"/>
  <c r="U1259" i="1" s="1"/>
  <c r="CW1259" i="1"/>
  <c r="FR1259" i="1"/>
  <c r="GL1259" i="1"/>
  <c r="GN1259" i="1"/>
  <c r="GO1259" i="1"/>
  <c r="GV1259" i="1"/>
  <c r="HC1259" i="1"/>
  <c r="GX1259" i="1" s="1"/>
  <c r="C1260" i="1"/>
  <c r="D1260" i="1"/>
  <c r="AC1260" i="1"/>
  <c r="AE1260" i="1"/>
  <c r="AF1260" i="1"/>
  <c r="AG1260" i="1"/>
  <c r="CU1260" i="1" s="1"/>
  <c r="AH1260" i="1"/>
  <c r="CV1260" i="1" s="1"/>
  <c r="AI1260" i="1"/>
  <c r="CW1260" i="1" s="1"/>
  <c r="AJ1260" i="1"/>
  <c r="CQ1260" i="1"/>
  <c r="CS1260" i="1"/>
  <c r="CT1260" i="1"/>
  <c r="CX1260" i="1"/>
  <c r="FR1260" i="1"/>
  <c r="GL1260" i="1"/>
  <c r="GN1260" i="1"/>
  <c r="GO1260" i="1"/>
  <c r="GV1260" i="1"/>
  <c r="HC1260" i="1"/>
  <c r="C1261" i="1"/>
  <c r="D1261" i="1"/>
  <c r="AC1261" i="1"/>
  <c r="AE1261" i="1"/>
  <c r="AF1261" i="1"/>
  <c r="AG1261" i="1"/>
  <c r="AH1261" i="1"/>
  <c r="AI1261" i="1"/>
  <c r="AJ1261" i="1"/>
  <c r="CX1261" i="1" s="1"/>
  <c r="CQ1261" i="1"/>
  <c r="CS1261" i="1"/>
  <c r="CT1261" i="1"/>
  <c r="CU1261" i="1"/>
  <c r="CV1261" i="1"/>
  <c r="CW1261" i="1"/>
  <c r="FR1261" i="1"/>
  <c r="GL1261" i="1"/>
  <c r="GN1261" i="1"/>
  <c r="GO1261" i="1"/>
  <c r="GV1261" i="1"/>
  <c r="HC1261" i="1" s="1"/>
  <c r="C1262" i="1"/>
  <c r="D1262" i="1"/>
  <c r="AC1262" i="1"/>
  <c r="AE1262" i="1"/>
  <c r="AD1262" i="1" s="1"/>
  <c r="AF1262" i="1"/>
  <c r="AG1262" i="1"/>
  <c r="CU1262" i="1" s="1"/>
  <c r="AH1262" i="1"/>
  <c r="AI1262" i="1"/>
  <c r="CW1262" i="1" s="1"/>
  <c r="V1262" i="1" s="1"/>
  <c r="AJ1262" i="1"/>
  <c r="CX1262" i="1" s="1"/>
  <c r="W1262" i="1" s="1"/>
  <c r="CQ1262" i="1"/>
  <c r="CS1262" i="1"/>
  <c r="CT1262" i="1"/>
  <c r="CV1262" i="1"/>
  <c r="U1262" i="1" s="1"/>
  <c r="FR1262" i="1"/>
  <c r="GL1262" i="1"/>
  <c r="GN1262" i="1"/>
  <c r="GO1262" i="1"/>
  <c r="GV1262" i="1"/>
  <c r="HC1262" i="1"/>
  <c r="C1263" i="1"/>
  <c r="D1263" i="1"/>
  <c r="I1263" i="1"/>
  <c r="P1263" i="1" s="1"/>
  <c r="AC1263" i="1"/>
  <c r="AD1263" i="1"/>
  <c r="AB1263" i="1" s="1"/>
  <c r="AE1263" i="1"/>
  <c r="AF1263" i="1"/>
  <c r="CT1263" i="1" s="1"/>
  <c r="AG1263" i="1"/>
  <c r="CU1263" i="1" s="1"/>
  <c r="AH1263" i="1"/>
  <c r="CV1263" i="1" s="1"/>
  <c r="AI1263" i="1"/>
  <c r="AJ1263" i="1"/>
  <c r="CQ1263" i="1"/>
  <c r="CR1263" i="1"/>
  <c r="CW1263" i="1"/>
  <c r="CX1263" i="1"/>
  <c r="FR1263" i="1"/>
  <c r="GL1263" i="1"/>
  <c r="GN1263" i="1"/>
  <c r="GO1263" i="1"/>
  <c r="GV1263" i="1"/>
  <c r="HC1263" i="1" s="1"/>
  <c r="C1264" i="1"/>
  <c r="D1264" i="1"/>
  <c r="I1264" i="1"/>
  <c r="AC1264" i="1"/>
  <c r="CQ1264" i="1" s="1"/>
  <c r="AE1264" i="1"/>
  <c r="AF1264" i="1"/>
  <c r="AG1264" i="1"/>
  <c r="AH1264" i="1"/>
  <c r="CV1264" i="1" s="1"/>
  <c r="AI1264" i="1"/>
  <c r="CW1264" i="1" s="1"/>
  <c r="AJ1264" i="1"/>
  <c r="CT1264" i="1"/>
  <c r="CU1264" i="1"/>
  <c r="CX1264" i="1"/>
  <c r="FR1264" i="1"/>
  <c r="GL1264" i="1"/>
  <c r="GN1264" i="1"/>
  <c r="GO1264" i="1"/>
  <c r="GV1264" i="1"/>
  <c r="HC1264" i="1"/>
  <c r="GX1264" i="1" s="1"/>
  <c r="AC1265" i="1"/>
  <c r="CQ1265" i="1" s="1"/>
  <c r="AE1265" i="1"/>
  <c r="AF1265" i="1"/>
  <c r="AG1265" i="1"/>
  <c r="AH1265" i="1"/>
  <c r="CV1265" i="1" s="1"/>
  <c r="AI1265" i="1"/>
  <c r="CW1265" i="1" s="1"/>
  <c r="AJ1265" i="1"/>
  <c r="CT1265" i="1"/>
  <c r="CU1265" i="1"/>
  <c r="CX1265" i="1"/>
  <c r="FR1265" i="1"/>
  <c r="GL1265" i="1"/>
  <c r="GO1265" i="1"/>
  <c r="GP1265" i="1"/>
  <c r="GV1265" i="1"/>
  <c r="HC1265" i="1" s="1"/>
  <c r="C1266" i="1"/>
  <c r="D1266" i="1"/>
  <c r="AC1266" i="1"/>
  <c r="CQ1266" i="1" s="1"/>
  <c r="P1266" i="1" s="1"/>
  <c r="AE1266" i="1"/>
  <c r="AF1266" i="1"/>
  <c r="AG1266" i="1"/>
  <c r="AH1266" i="1"/>
  <c r="CV1266" i="1" s="1"/>
  <c r="U1266" i="1" s="1"/>
  <c r="AI1266" i="1"/>
  <c r="CW1266" i="1" s="1"/>
  <c r="AJ1266" i="1"/>
  <c r="CU1266" i="1"/>
  <c r="T1266" i="1" s="1"/>
  <c r="CX1266" i="1"/>
  <c r="FR1266" i="1"/>
  <c r="GL1266" i="1"/>
  <c r="GN1266" i="1"/>
  <c r="GO1266" i="1"/>
  <c r="GV1266" i="1"/>
  <c r="HC1266" i="1" s="1"/>
  <c r="GX1266" i="1" s="1"/>
  <c r="C1267" i="1"/>
  <c r="D1267" i="1"/>
  <c r="AC1267" i="1"/>
  <c r="CQ1267" i="1" s="1"/>
  <c r="AE1267" i="1"/>
  <c r="CS1267" i="1" s="1"/>
  <c r="R1267" i="1" s="1"/>
  <c r="GK1267" i="1" s="1"/>
  <c r="AF1267" i="1"/>
  <c r="AG1267" i="1"/>
  <c r="AH1267" i="1"/>
  <c r="CV1267" i="1" s="1"/>
  <c r="AI1267" i="1"/>
  <c r="CW1267" i="1" s="1"/>
  <c r="AJ1267" i="1"/>
  <c r="CT1267" i="1"/>
  <c r="CU1267" i="1"/>
  <c r="T1267" i="1" s="1"/>
  <c r="CX1267" i="1"/>
  <c r="W1267" i="1" s="1"/>
  <c r="FR1267" i="1"/>
  <c r="GL1267" i="1"/>
  <c r="GN1267" i="1"/>
  <c r="GO1267" i="1"/>
  <c r="GV1267" i="1"/>
  <c r="HC1267" i="1" s="1"/>
  <c r="AC1268" i="1"/>
  <c r="CQ1268" i="1" s="1"/>
  <c r="AD1268" i="1"/>
  <c r="AE1268" i="1"/>
  <c r="AF1268" i="1"/>
  <c r="CT1268" i="1" s="1"/>
  <c r="AG1268" i="1"/>
  <c r="CU1268" i="1" s="1"/>
  <c r="AH1268" i="1"/>
  <c r="CV1268" i="1" s="1"/>
  <c r="AI1268" i="1"/>
  <c r="CW1268" i="1" s="1"/>
  <c r="AJ1268" i="1"/>
  <c r="CX1268" i="1" s="1"/>
  <c r="CR1268" i="1"/>
  <c r="CS1268" i="1"/>
  <c r="FR1268" i="1"/>
  <c r="GL1268" i="1"/>
  <c r="GN1268" i="1"/>
  <c r="GO1268" i="1"/>
  <c r="GV1268" i="1"/>
  <c r="HC1268" i="1" s="1"/>
  <c r="AC1269" i="1"/>
  <c r="AE1269" i="1"/>
  <c r="AD1269" i="1" s="1"/>
  <c r="AF1269" i="1"/>
  <c r="AG1269" i="1"/>
  <c r="CU1269" i="1" s="1"/>
  <c r="AH1269" i="1"/>
  <c r="CV1269" i="1" s="1"/>
  <c r="AI1269" i="1"/>
  <c r="CW1269" i="1" s="1"/>
  <c r="AJ1269" i="1"/>
  <c r="CQ1269" i="1"/>
  <c r="CS1269" i="1"/>
  <c r="CT1269" i="1"/>
  <c r="CX1269" i="1"/>
  <c r="FR1269" i="1"/>
  <c r="GL1269" i="1"/>
  <c r="GN1269" i="1"/>
  <c r="GO1269" i="1"/>
  <c r="GV1269" i="1"/>
  <c r="HC1269" i="1" s="1"/>
  <c r="C1270" i="1"/>
  <c r="D1270" i="1"/>
  <c r="U1270" i="1"/>
  <c r="V1270" i="1"/>
  <c r="AC1270" i="1"/>
  <c r="AE1270" i="1"/>
  <c r="AF1270" i="1"/>
  <c r="AG1270" i="1"/>
  <c r="AH1270" i="1"/>
  <c r="AI1270" i="1"/>
  <c r="AJ1270" i="1"/>
  <c r="CX1270" i="1" s="1"/>
  <c r="W1270" i="1" s="1"/>
  <c r="CQ1270" i="1"/>
  <c r="P1270" i="1" s="1"/>
  <c r="CS1270" i="1"/>
  <c r="CT1270" i="1"/>
  <c r="S1270" i="1" s="1"/>
  <c r="CU1270" i="1"/>
  <c r="T1270" i="1" s="1"/>
  <c r="CV1270" i="1"/>
  <c r="CW1270" i="1"/>
  <c r="FR1270" i="1"/>
  <c r="GL1270" i="1"/>
  <c r="GN1270" i="1"/>
  <c r="GO1270" i="1"/>
  <c r="GV1270" i="1"/>
  <c r="HC1270" i="1" s="1"/>
  <c r="GX1270" i="1" s="1"/>
  <c r="I1271" i="1"/>
  <c r="AC1271" i="1"/>
  <c r="CQ1271" i="1" s="1"/>
  <c r="AE1271" i="1"/>
  <c r="AF1271" i="1"/>
  <c r="AG1271" i="1"/>
  <c r="CU1271" i="1" s="1"/>
  <c r="AH1271" i="1"/>
  <c r="CV1271" i="1" s="1"/>
  <c r="AI1271" i="1"/>
  <c r="CW1271" i="1" s="1"/>
  <c r="AJ1271" i="1"/>
  <c r="CT1271" i="1"/>
  <c r="S1271" i="1" s="1"/>
  <c r="CX1271" i="1"/>
  <c r="FR1271" i="1"/>
  <c r="GL1271" i="1"/>
  <c r="GN1271" i="1"/>
  <c r="GO1271" i="1"/>
  <c r="GV1271" i="1"/>
  <c r="HC1271" i="1" s="1"/>
  <c r="I1272" i="1"/>
  <c r="AC1272" i="1"/>
  <c r="CQ1272" i="1" s="1"/>
  <c r="P1272" i="1" s="1"/>
  <c r="AD1272" i="1"/>
  <c r="AE1272" i="1"/>
  <c r="AF1272" i="1"/>
  <c r="AG1272" i="1"/>
  <c r="CU1272" i="1" s="1"/>
  <c r="T1272" i="1" s="1"/>
  <c r="AH1272" i="1"/>
  <c r="CV1272" i="1" s="1"/>
  <c r="U1272" i="1" s="1"/>
  <c r="AI1272" i="1"/>
  <c r="CW1272" i="1" s="1"/>
  <c r="AJ1272" i="1"/>
  <c r="CX1272" i="1" s="1"/>
  <c r="W1272" i="1" s="1"/>
  <c r="CR1272" i="1"/>
  <c r="Q1272" i="1" s="1"/>
  <c r="CS1272" i="1"/>
  <c r="FR1272" i="1"/>
  <c r="GL1272" i="1"/>
  <c r="GN1272" i="1"/>
  <c r="GO1272" i="1"/>
  <c r="GV1272" i="1"/>
  <c r="HC1272" i="1" s="1"/>
  <c r="C1273" i="1"/>
  <c r="D1273" i="1"/>
  <c r="AC1273" i="1"/>
  <c r="AE1273" i="1"/>
  <c r="AF1273" i="1"/>
  <c r="CT1273" i="1" s="1"/>
  <c r="S1273" i="1" s="1"/>
  <c r="AG1273" i="1"/>
  <c r="CU1273" i="1" s="1"/>
  <c r="T1273" i="1" s="1"/>
  <c r="AH1273" i="1"/>
  <c r="AI1273" i="1"/>
  <c r="AJ1273" i="1"/>
  <c r="CX1273" i="1" s="1"/>
  <c r="W1273" i="1" s="1"/>
  <c r="CQ1273" i="1"/>
  <c r="P1273" i="1" s="1"/>
  <c r="CV1273" i="1"/>
  <c r="CW1273" i="1"/>
  <c r="V1273" i="1" s="1"/>
  <c r="FR1273" i="1"/>
  <c r="GL1273" i="1"/>
  <c r="GN1273" i="1"/>
  <c r="GO1273" i="1"/>
  <c r="GV1273" i="1"/>
  <c r="HC1273" i="1"/>
  <c r="AC1274" i="1"/>
  <c r="AE1274" i="1"/>
  <c r="AF1274" i="1"/>
  <c r="AG1274" i="1"/>
  <c r="AH1274" i="1"/>
  <c r="CV1274" i="1" s="1"/>
  <c r="AI1274" i="1"/>
  <c r="CW1274" i="1" s="1"/>
  <c r="AJ1274" i="1"/>
  <c r="CX1274" i="1" s="1"/>
  <c r="CQ1274" i="1"/>
  <c r="CT1274" i="1"/>
  <c r="CU1274" i="1"/>
  <c r="FR1274" i="1"/>
  <c r="GL1274" i="1"/>
  <c r="GN1274" i="1"/>
  <c r="GO1274" i="1"/>
  <c r="GV1274" i="1"/>
  <c r="HC1274" i="1" s="1"/>
  <c r="AC1275" i="1"/>
  <c r="CQ1275" i="1" s="1"/>
  <c r="AE1275" i="1"/>
  <c r="AF1275" i="1"/>
  <c r="AG1275" i="1"/>
  <c r="AH1275" i="1"/>
  <c r="AI1275" i="1"/>
  <c r="CW1275" i="1" s="1"/>
  <c r="AJ1275" i="1"/>
  <c r="CU1275" i="1"/>
  <c r="CV1275" i="1"/>
  <c r="CX1275" i="1"/>
  <c r="FR1275" i="1"/>
  <c r="GL1275" i="1"/>
  <c r="GN1275" i="1"/>
  <c r="GO1275" i="1"/>
  <c r="GV1275" i="1"/>
  <c r="HC1275" i="1" s="1"/>
  <c r="C1276" i="1"/>
  <c r="D1276" i="1"/>
  <c r="AC1276" i="1"/>
  <c r="AE1276" i="1"/>
  <c r="AF1276" i="1"/>
  <c r="AG1276" i="1"/>
  <c r="CU1276" i="1" s="1"/>
  <c r="T1276" i="1" s="1"/>
  <c r="AH1276" i="1"/>
  <c r="CV1276" i="1" s="1"/>
  <c r="U1276" i="1" s="1"/>
  <c r="AI1276" i="1"/>
  <c r="AJ1276" i="1"/>
  <c r="CQ1276" i="1"/>
  <c r="P1276" i="1" s="1"/>
  <c r="CS1276" i="1"/>
  <c r="CW1276" i="1"/>
  <c r="V1276" i="1" s="1"/>
  <c r="CX1276" i="1"/>
  <c r="W1276" i="1" s="1"/>
  <c r="FR1276" i="1"/>
  <c r="GL1276" i="1"/>
  <c r="GN1276" i="1"/>
  <c r="GO1276" i="1"/>
  <c r="GV1276" i="1"/>
  <c r="HC1276" i="1" s="1"/>
  <c r="GX1276" i="1"/>
  <c r="AC1277" i="1"/>
  <c r="CQ1277" i="1" s="1"/>
  <c r="AE1277" i="1"/>
  <c r="AD1277" i="1" s="1"/>
  <c r="AB1277" i="1" s="1"/>
  <c r="AF1277" i="1"/>
  <c r="AG1277" i="1"/>
  <c r="CU1277" i="1" s="1"/>
  <c r="AH1277" i="1"/>
  <c r="AI1277" i="1"/>
  <c r="AJ1277" i="1"/>
  <c r="CX1277" i="1" s="1"/>
  <c r="CR1277" i="1"/>
  <c r="CS1277" i="1"/>
  <c r="CV1277" i="1"/>
  <c r="CW1277" i="1"/>
  <c r="FR1277" i="1"/>
  <c r="GL1277" i="1"/>
  <c r="GN1277" i="1"/>
  <c r="GO1277" i="1"/>
  <c r="GV1277" i="1"/>
  <c r="HC1277" i="1" s="1"/>
  <c r="AC1278" i="1"/>
  <c r="AD1278" i="1"/>
  <c r="AE1278" i="1"/>
  <c r="AF1278" i="1"/>
  <c r="AG1278" i="1"/>
  <c r="AH1278" i="1"/>
  <c r="AI1278" i="1"/>
  <c r="AJ1278" i="1"/>
  <c r="CQ1278" i="1"/>
  <c r="CR1278" i="1"/>
  <c r="CS1278" i="1"/>
  <c r="CT1278" i="1"/>
  <c r="CU1278" i="1"/>
  <c r="CV1278" i="1"/>
  <c r="CW1278" i="1"/>
  <c r="CX1278" i="1"/>
  <c r="FR1278" i="1"/>
  <c r="GL1278" i="1"/>
  <c r="GN1278" i="1"/>
  <c r="GO1278" i="1"/>
  <c r="GV1278" i="1"/>
  <c r="HC1278" i="1"/>
  <c r="B1280" i="1"/>
  <c r="B1256" i="1" s="1"/>
  <c r="C1280" i="1"/>
  <c r="C1256" i="1" s="1"/>
  <c r="D1280" i="1"/>
  <c r="D1256" i="1" s="1"/>
  <c r="F1280" i="1"/>
  <c r="F1256" i="1" s="1"/>
  <c r="G1280" i="1"/>
  <c r="BD1280" i="1"/>
  <c r="BX1280" i="1"/>
  <c r="BX1256" i="1" s="1"/>
  <c r="CK1280" i="1"/>
  <c r="CK1256" i="1" s="1"/>
  <c r="CL1280" i="1"/>
  <c r="BC1280" i="1" s="1"/>
  <c r="CM1280" i="1"/>
  <c r="CM1256" i="1" s="1"/>
  <c r="B1310" i="1"/>
  <c r="B1204" i="1" s="1"/>
  <c r="C1310" i="1"/>
  <c r="C1204" i="1" s="1"/>
  <c r="D1310" i="1"/>
  <c r="D1204" i="1" s="1"/>
  <c r="F1310" i="1"/>
  <c r="F1204" i="1" s="1"/>
  <c r="G1310" i="1"/>
  <c r="B1340" i="1"/>
  <c r="B1200" i="1" s="1"/>
  <c r="C1340" i="1"/>
  <c r="C1200" i="1" s="1"/>
  <c r="D1340" i="1"/>
  <c r="D1200" i="1" s="1"/>
  <c r="F1340" i="1"/>
  <c r="F1200" i="1" s="1"/>
  <c r="G1340" i="1"/>
  <c r="D1370" i="1"/>
  <c r="E1372" i="1"/>
  <c r="Z1372" i="1"/>
  <c r="AA1372" i="1"/>
  <c r="AB1372" i="1"/>
  <c r="AC1372" i="1"/>
  <c r="AD1372" i="1"/>
  <c r="AE1372" i="1"/>
  <c r="AF1372" i="1"/>
  <c r="AG1372" i="1"/>
  <c r="AH1372" i="1"/>
  <c r="AI1372" i="1"/>
  <c r="AJ1372" i="1"/>
  <c r="AK1372" i="1"/>
  <c r="AL1372" i="1"/>
  <c r="AM1372" i="1"/>
  <c r="AN1372" i="1"/>
  <c r="BE1372" i="1"/>
  <c r="BF1372" i="1"/>
  <c r="BG1372" i="1"/>
  <c r="BH1372" i="1"/>
  <c r="BI1372" i="1"/>
  <c r="BJ1372" i="1"/>
  <c r="BK1372" i="1"/>
  <c r="BL1372" i="1"/>
  <c r="BM1372" i="1"/>
  <c r="BN1372" i="1"/>
  <c r="BO1372" i="1"/>
  <c r="BP1372" i="1"/>
  <c r="BQ1372" i="1"/>
  <c r="BR1372" i="1"/>
  <c r="BS1372" i="1"/>
  <c r="BT1372" i="1"/>
  <c r="BU1372" i="1"/>
  <c r="BV1372" i="1"/>
  <c r="BW1372" i="1"/>
  <c r="BX1372" i="1"/>
  <c r="BY1372" i="1"/>
  <c r="BZ1372" i="1"/>
  <c r="CA1372" i="1"/>
  <c r="CB1372" i="1"/>
  <c r="CC1372" i="1"/>
  <c r="CD1372" i="1"/>
  <c r="CE1372" i="1"/>
  <c r="CF1372" i="1"/>
  <c r="CG1372" i="1"/>
  <c r="CH1372" i="1"/>
  <c r="CI1372" i="1"/>
  <c r="CJ1372" i="1"/>
  <c r="CK1372" i="1"/>
  <c r="CL1372" i="1"/>
  <c r="CM1372" i="1"/>
  <c r="CN1372" i="1"/>
  <c r="CO1372" i="1"/>
  <c r="CP1372" i="1"/>
  <c r="CQ1372" i="1"/>
  <c r="CR1372" i="1"/>
  <c r="CS1372" i="1"/>
  <c r="CT1372" i="1"/>
  <c r="CU1372" i="1"/>
  <c r="CV1372" i="1"/>
  <c r="CW1372" i="1"/>
  <c r="CX1372" i="1"/>
  <c r="CY1372" i="1"/>
  <c r="CZ1372" i="1"/>
  <c r="DA1372" i="1"/>
  <c r="DB1372" i="1"/>
  <c r="DC1372" i="1"/>
  <c r="DD1372" i="1"/>
  <c r="DE1372" i="1"/>
  <c r="DF1372" i="1"/>
  <c r="DG1372" i="1"/>
  <c r="DH1372" i="1"/>
  <c r="DI1372" i="1"/>
  <c r="DJ1372" i="1"/>
  <c r="DK1372" i="1"/>
  <c r="DL1372" i="1"/>
  <c r="DM1372" i="1"/>
  <c r="DN1372" i="1"/>
  <c r="DO1372" i="1"/>
  <c r="DP1372" i="1"/>
  <c r="DQ1372" i="1"/>
  <c r="DR1372" i="1"/>
  <c r="DS1372" i="1"/>
  <c r="DT1372" i="1"/>
  <c r="DU1372" i="1"/>
  <c r="DV1372" i="1"/>
  <c r="DW1372" i="1"/>
  <c r="DX1372" i="1"/>
  <c r="DY1372" i="1"/>
  <c r="DZ1372" i="1"/>
  <c r="EA1372" i="1"/>
  <c r="EB1372" i="1"/>
  <c r="EC1372" i="1"/>
  <c r="ED1372" i="1"/>
  <c r="EE1372" i="1"/>
  <c r="EF1372" i="1"/>
  <c r="EG1372" i="1"/>
  <c r="EH1372" i="1"/>
  <c r="EI1372" i="1"/>
  <c r="EJ1372" i="1"/>
  <c r="EK1372" i="1"/>
  <c r="EL1372" i="1"/>
  <c r="EM1372" i="1"/>
  <c r="EN1372" i="1"/>
  <c r="EO1372" i="1"/>
  <c r="EP1372" i="1"/>
  <c r="EQ1372" i="1"/>
  <c r="ER1372" i="1"/>
  <c r="ES1372" i="1"/>
  <c r="ET1372" i="1"/>
  <c r="EU1372" i="1"/>
  <c r="EV1372" i="1"/>
  <c r="EW1372" i="1"/>
  <c r="EX1372" i="1"/>
  <c r="EY1372" i="1"/>
  <c r="EZ1372" i="1"/>
  <c r="FA1372" i="1"/>
  <c r="FB1372" i="1"/>
  <c r="FC1372" i="1"/>
  <c r="FD1372" i="1"/>
  <c r="FE1372" i="1"/>
  <c r="FF1372" i="1"/>
  <c r="FG1372" i="1"/>
  <c r="FH1372" i="1"/>
  <c r="FI1372" i="1"/>
  <c r="FJ1372" i="1"/>
  <c r="FK1372" i="1"/>
  <c r="FL1372" i="1"/>
  <c r="FM1372" i="1"/>
  <c r="FN1372" i="1"/>
  <c r="FO1372" i="1"/>
  <c r="FP1372" i="1"/>
  <c r="FQ1372" i="1"/>
  <c r="FR1372" i="1"/>
  <c r="FS1372" i="1"/>
  <c r="FT1372" i="1"/>
  <c r="FU1372" i="1"/>
  <c r="FV1372" i="1"/>
  <c r="FW1372" i="1"/>
  <c r="FX1372" i="1"/>
  <c r="FY1372" i="1"/>
  <c r="FZ1372" i="1"/>
  <c r="GA1372" i="1"/>
  <c r="GB1372" i="1"/>
  <c r="GC1372" i="1"/>
  <c r="GD1372" i="1"/>
  <c r="GE1372" i="1"/>
  <c r="GF1372" i="1"/>
  <c r="GG1372" i="1"/>
  <c r="GH1372" i="1"/>
  <c r="GI1372" i="1"/>
  <c r="GJ1372" i="1"/>
  <c r="GK1372" i="1"/>
  <c r="GL1372" i="1"/>
  <c r="GM1372" i="1"/>
  <c r="GN1372" i="1"/>
  <c r="GO1372" i="1"/>
  <c r="GP1372" i="1"/>
  <c r="GQ1372" i="1"/>
  <c r="GR1372" i="1"/>
  <c r="GS1372" i="1"/>
  <c r="GT1372" i="1"/>
  <c r="GU1372" i="1"/>
  <c r="GV1372" i="1"/>
  <c r="GW1372" i="1"/>
  <c r="GX1372" i="1"/>
  <c r="D1374" i="1"/>
  <c r="E1376" i="1"/>
  <c r="Z1376" i="1"/>
  <c r="AA1376" i="1"/>
  <c r="AB1376" i="1"/>
  <c r="AC1376" i="1"/>
  <c r="AD1376" i="1"/>
  <c r="AE1376" i="1"/>
  <c r="AF1376" i="1"/>
  <c r="AG1376" i="1"/>
  <c r="AH1376" i="1"/>
  <c r="AI1376" i="1"/>
  <c r="AJ1376" i="1"/>
  <c r="AK1376" i="1"/>
  <c r="AL1376" i="1"/>
  <c r="AM1376" i="1"/>
  <c r="AN1376" i="1"/>
  <c r="BE1376" i="1"/>
  <c r="BF1376" i="1"/>
  <c r="BG1376" i="1"/>
  <c r="BH1376" i="1"/>
  <c r="BI1376" i="1"/>
  <c r="BJ1376" i="1"/>
  <c r="BK1376" i="1"/>
  <c r="BL1376" i="1"/>
  <c r="BM1376" i="1"/>
  <c r="BN1376" i="1"/>
  <c r="BO1376" i="1"/>
  <c r="BP1376" i="1"/>
  <c r="BQ1376" i="1"/>
  <c r="BR1376" i="1"/>
  <c r="BS1376" i="1"/>
  <c r="BT1376" i="1"/>
  <c r="BU1376" i="1"/>
  <c r="BV1376" i="1"/>
  <c r="BW1376" i="1"/>
  <c r="BX1376" i="1"/>
  <c r="BY1376" i="1"/>
  <c r="BZ1376" i="1"/>
  <c r="CA1376" i="1"/>
  <c r="CB1376" i="1"/>
  <c r="CC1376" i="1"/>
  <c r="CD1376" i="1"/>
  <c r="CE1376" i="1"/>
  <c r="CF1376" i="1"/>
  <c r="CG1376" i="1"/>
  <c r="CH1376" i="1"/>
  <c r="CI1376" i="1"/>
  <c r="CJ1376" i="1"/>
  <c r="CK1376" i="1"/>
  <c r="CL1376" i="1"/>
  <c r="CM1376" i="1"/>
  <c r="CN1376" i="1"/>
  <c r="CO1376" i="1"/>
  <c r="CP1376" i="1"/>
  <c r="CQ1376" i="1"/>
  <c r="CR1376" i="1"/>
  <c r="CS1376" i="1"/>
  <c r="CT1376" i="1"/>
  <c r="CU1376" i="1"/>
  <c r="CV1376" i="1"/>
  <c r="CW1376" i="1"/>
  <c r="CX1376" i="1"/>
  <c r="CY1376" i="1"/>
  <c r="CZ1376" i="1"/>
  <c r="DA1376" i="1"/>
  <c r="DB1376" i="1"/>
  <c r="DC1376" i="1"/>
  <c r="DD1376" i="1"/>
  <c r="DE1376" i="1"/>
  <c r="DF1376" i="1"/>
  <c r="DG1376" i="1"/>
  <c r="DH1376" i="1"/>
  <c r="DI1376" i="1"/>
  <c r="DJ1376" i="1"/>
  <c r="DK1376" i="1"/>
  <c r="DL1376" i="1"/>
  <c r="DM1376" i="1"/>
  <c r="DN1376" i="1"/>
  <c r="DO1376" i="1"/>
  <c r="DP1376" i="1"/>
  <c r="DQ1376" i="1"/>
  <c r="DR1376" i="1"/>
  <c r="DS1376" i="1"/>
  <c r="DT1376" i="1"/>
  <c r="DU1376" i="1"/>
  <c r="DV1376" i="1"/>
  <c r="DW1376" i="1"/>
  <c r="DX1376" i="1"/>
  <c r="DY1376" i="1"/>
  <c r="DZ1376" i="1"/>
  <c r="EA1376" i="1"/>
  <c r="EB1376" i="1"/>
  <c r="EC1376" i="1"/>
  <c r="ED1376" i="1"/>
  <c r="EE1376" i="1"/>
  <c r="EF1376" i="1"/>
  <c r="EG1376" i="1"/>
  <c r="EH1376" i="1"/>
  <c r="EI1376" i="1"/>
  <c r="EJ1376" i="1"/>
  <c r="EK1376" i="1"/>
  <c r="EL1376" i="1"/>
  <c r="EM1376" i="1"/>
  <c r="EN1376" i="1"/>
  <c r="EO1376" i="1"/>
  <c r="EP1376" i="1"/>
  <c r="EQ1376" i="1"/>
  <c r="ER1376" i="1"/>
  <c r="ES1376" i="1"/>
  <c r="ET1376" i="1"/>
  <c r="EU1376" i="1"/>
  <c r="EV1376" i="1"/>
  <c r="EW1376" i="1"/>
  <c r="EX1376" i="1"/>
  <c r="EY1376" i="1"/>
  <c r="EZ1376" i="1"/>
  <c r="FA1376" i="1"/>
  <c r="FB1376" i="1"/>
  <c r="FC1376" i="1"/>
  <c r="FD1376" i="1"/>
  <c r="FE1376" i="1"/>
  <c r="FF1376" i="1"/>
  <c r="FG1376" i="1"/>
  <c r="FH1376" i="1"/>
  <c r="FI1376" i="1"/>
  <c r="FJ1376" i="1"/>
  <c r="FK1376" i="1"/>
  <c r="FL1376" i="1"/>
  <c r="FM1376" i="1"/>
  <c r="FN1376" i="1"/>
  <c r="FO1376" i="1"/>
  <c r="FP1376" i="1"/>
  <c r="FQ1376" i="1"/>
  <c r="FR1376" i="1"/>
  <c r="FS1376" i="1"/>
  <c r="FT1376" i="1"/>
  <c r="FU1376" i="1"/>
  <c r="FV1376" i="1"/>
  <c r="FW1376" i="1"/>
  <c r="FX1376" i="1"/>
  <c r="FY1376" i="1"/>
  <c r="FZ1376" i="1"/>
  <c r="GA1376" i="1"/>
  <c r="GB1376" i="1"/>
  <c r="GC1376" i="1"/>
  <c r="GD1376" i="1"/>
  <c r="GE1376" i="1"/>
  <c r="GF1376" i="1"/>
  <c r="GG1376" i="1"/>
  <c r="GH1376" i="1"/>
  <c r="GI1376" i="1"/>
  <c r="GJ1376" i="1"/>
  <c r="GK1376" i="1"/>
  <c r="GL1376" i="1"/>
  <c r="GM1376" i="1"/>
  <c r="GN1376" i="1"/>
  <c r="GO1376" i="1"/>
  <c r="GP1376" i="1"/>
  <c r="GQ1376" i="1"/>
  <c r="GR1376" i="1"/>
  <c r="GS1376" i="1"/>
  <c r="GT1376" i="1"/>
  <c r="GU1376" i="1"/>
  <c r="GV1376" i="1"/>
  <c r="GW1376" i="1"/>
  <c r="GX1376" i="1"/>
  <c r="D1378" i="1"/>
  <c r="C1380" i="1"/>
  <c r="E1380" i="1"/>
  <c r="Z1380" i="1"/>
  <c r="AA1380" i="1"/>
  <c r="AM1380" i="1"/>
  <c r="AN1380" i="1"/>
  <c r="BE1380" i="1"/>
  <c r="BF1380" i="1"/>
  <c r="BG1380" i="1"/>
  <c r="BH1380" i="1"/>
  <c r="BI1380" i="1"/>
  <c r="BJ1380" i="1"/>
  <c r="BK1380" i="1"/>
  <c r="BL1380" i="1"/>
  <c r="BM1380" i="1"/>
  <c r="BN1380" i="1"/>
  <c r="BO1380" i="1"/>
  <c r="BP1380" i="1"/>
  <c r="BQ1380" i="1"/>
  <c r="BR1380" i="1"/>
  <c r="BS1380" i="1"/>
  <c r="BT1380" i="1"/>
  <c r="BU1380" i="1"/>
  <c r="BV1380" i="1"/>
  <c r="BW1380" i="1"/>
  <c r="CN1380" i="1"/>
  <c r="CO1380" i="1"/>
  <c r="CP1380" i="1"/>
  <c r="CQ1380" i="1"/>
  <c r="CR1380" i="1"/>
  <c r="CS1380" i="1"/>
  <c r="CT1380" i="1"/>
  <c r="CU1380" i="1"/>
  <c r="CV1380" i="1"/>
  <c r="CW1380" i="1"/>
  <c r="CX1380" i="1"/>
  <c r="CY1380" i="1"/>
  <c r="CZ1380" i="1"/>
  <c r="DA1380" i="1"/>
  <c r="DB1380" i="1"/>
  <c r="DC1380" i="1"/>
  <c r="DD1380" i="1"/>
  <c r="DE1380" i="1"/>
  <c r="DF1380" i="1"/>
  <c r="DG1380" i="1"/>
  <c r="DH1380" i="1"/>
  <c r="DI1380" i="1"/>
  <c r="DJ1380" i="1"/>
  <c r="DK1380" i="1"/>
  <c r="DL1380" i="1"/>
  <c r="DM1380" i="1"/>
  <c r="DN1380" i="1"/>
  <c r="DO1380" i="1"/>
  <c r="DP1380" i="1"/>
  <c r="DQ1380" i="1"/>
  <c r="DR1380" i="1"/>
  <c r="DS1380" i="1"/>
  <c r="DT1380" i="1"/>
  <c r="DU1380" i="1"/>
  <c r="DV1380" i="1"/>
  <c r="DW1380" i="1"/>
  <c r="DX1380" i="1"/>
  <c r="DY1380" i="1"/>
  <c r="DZ1380" i="1"/>
  <c r="EA1380" i="1"/>
  <c r="EB1380" i="1"/>
  <c r="EC1380" i="1"/>
  <c r="ED1380" i="1"/>
  <c r="EE1380" i="1"/>
  <c r="EF1380" i="1"/>
  <c r="EG1380" i="1"/>
  <c r="EH1380" i="1"/>
  <c r="EI1380" i="1"/>
  <c r="EJ1380" i="1"/>
  <c r="EK1380" i="1"/>
  <c r="EL1380" i="1"/>
  <c r="EM1380" i="1"/>
  <c r="EN1380" i="1"/>
  <c r="EO1380" i="1"/>
  <c r="EP1380" i="1"/>
  <c r="EQ1380" i="1"/>
  <c r="ER1380" i="1"/>
  <c r="ES1380" i="1"/>
  <c r="ET1380" i="1"/>
  <c r="EU1380" i="1"/>
  <c r="EV1380" i="1"/>
  <c r="EW1380" i="1"/>
  <c r="EX1380" i="1"/>
  <c r="EY1380" i="1"/>
  <c r="EZ1380" i="1"/>
  <c r="FA1380" i="1"/>
  <c r="FB1380" i="1"/>
  <c r="FC1380" i="1"/>
  <c r="FD1380" i="1"/>
  <c r="FE1380" i="1"/>
  <c r="FF1380" i="1"/>
  <c r="FG1380" i="1"/>
  <c r="FH1380" i="1"/>
  <c r="FI1380" i="1"/>
  <c r="FJ1380" i="1"/>
  <c r="FK1380" i="1"/>
  <c r="FL1380" i="1"/>
  <c r="FM1380" i="1"/>
  <c r="FN1380" i="1"/>
  <c r="FO1380" i="1"/>
  <c r="FP1380" i="1"/>
  <c r="FQ1380" i="1"/>
  <c r="FR1380" i="1"/>
  <c r="FS1380" i="1"/>
  <c r="FT1380" i="1"/>
  <c r="FU1380" i="1"/>
  <c r="FV1380" i="1"/>
  <c r="FW1380" i="1"/>
  <c r="FX1380" i="1"/>
  <c r="FY1380" i="1"/>
  <c r="FZ1380" i="1"/>
  <c r="GA1380" i="1"/>
  <c r="GB1380" i="1"/>
  <c r="GC1380" i="1"/>
  <c r="GD1380" i="1"/>
  <c r="GE1380" i="1"/>
  <c r="GF1380" i="1"/>
  <c r="GG1380" i="1"/>
  <c r="GH1380" i="1"/>
  <c r="GI1380" i="1"/>
  <c r="GJ1380" i="1"/>
  <c r="GK1380" i="1"/>
  <c r="GL1380" i="1"/>
  <c r="GM1380" i="1"/>
  <c r="GN1380" i="1"/>
  <c r="GO1380" i="1"/>
  <c r="GP1380" i="1"/>
  <c r="GQ1380" i="1"/>
  <c r="GR1380" i="1"/>
  <c r="GS1380" i="1"/>
  <c r="GT1380" i="1"/>
  <c r="GU1380" i="1"/>
  <c r="GV1380" i="1"/>
  <c r="GW1380" i="1"/>
  <c r="GX1380" i="1"/>
  <c r="C1382" i="1"/>
  <c r="D1382" i="1"/>
  <c r="AC1382" i="1"/>
  <c r="AE1382" i="1"/>
  <c r="CR1382" i="1" s="1"/>
  <c r="Q1382" i="1" s="1"/>
  <c r="AF1382" i="1"/>
  <c r="AG1382" i="1"/>
  <c r="CU1382" i="1" s="1"/>
  <c r="AH1382" i="1"/>
  <c r="AI1382" i="1"/>
  <c r="CW1382" i="1" s="1"/>
  <c r="AJ1382" i="1"/>
  <c r="CV1382" i="1"/>
  <c r="U1382" i="1" s="1"/>
  <c r="CX1382" i="1"/>
  <c r="W1382" i="1" s="1"/>
  <c r="FR1382" i="1"/>
  <c r="GL1382" i="1"/>
  <c r="GN1382" i="1"/>
  <c r="GO1382" i="1"/>
  <c r="GV1382" i="1"/>
  <c r="HC1382" i="1" s="1"/>
  <c r="GX1382" i="1" s="1"/>
  <c r="C1383" i="1"/>
  <c r="D1383" i="1"/>
  <c r="AC1383" i="1"/>
  <c r="AE1383" i="1"/>
  <c r="CR1383" i="1" s="1"/>
  <c r="Q1383" i="1" s="1"/>
  <c r="AF1383" i="1"/>
  <c r="AG1383" i="1"/>
  <c r="CU1383" i="1" s="1"/>
  <c r="T1383" i="1" s="1"/>
  <c r="AH1383" i="1"/>
  <c r="AI1383" i="1"/>
  <c r="CW1383" i="1" s="1"/>
  <c r="V1383" i="1" s="1"/>
  <c r="AJ1383" i="1"/>
  <c r="CV1383" i="1"/>
  <c r="U1383" i="1" s="1"/>
  <c r="CX1383" i="1"/>
  <c r="W1383" i="1" s="1"/>
  <c r="FR1383" i="1"/>
  <c r="GL1383" i="1"/>
  <c r="GN1383" i="1"/>
  <c r="GO1383" i="1"/>
  <c r="GV1383" i="1"/>
  <c r="HC1383" i="1" s="1"/>
  <c r="GX1383" i="1" s="1"/>
  <c r="C1384" i="1"/>
  <c r="D1384" i="1"/>
  <c r="AC1384" i="1"/>
  <c r="CQ1384" i="1" s="1"/>
  <c r="P1384" i="1" s="1"/>
  <c r="AE1384" i="1"/>
  <c r="AF1384" i="1"/>
  <c r="CT1384" i="1" s="1"/>
  <c r="S1384" i="1" s="1"/>
  <c r="AG1384" i="1"/>
  <c r="CU1384" i="1" s="1"/>
  <c r="T1384" i="1" s="1"/>
  <c r="AH1384" i="1"/>
  <c r="AI1384" i="1"/>
  <c r="CW1384" i="1" s="1"/>
  <c r="V1384" i="1" s="1"/>
  <c r="AJ1384" i="1"/>
  <c r="CX1384" i="1" s="1"/>
  <c r="W1384" i="1" s="1"/>
  <c r="CV1384" i="1"/>
  <c r="U1384" i="1" s="1"/>
  <c r="FR1384" i="1"/>
  <c r="GL1384" i="1"/>
  <c r="GN1384" i="1"/>
  <c r="GO1384" i="1"/>
  <c r="GV1384" i="1"/>
  <c r="HC1384" i="1" s="1"/>
  <c r="GX1384" i="1" s="1"/>
  <c r="C1385" i="1"/>
  <c r="D1385" i="1"/>
  <c r="AC1385" i="1"/>
  <c r="AE1385" i="1"/>
  <c r="AF1385" i="1"/>
  <c r="AG1385" i="1"/>
  <c r="CU1385" i="1" s="1"/>
  <c r="T1385" i="1" s="1"/>
  <c r="AH1385" i="1"/>
  <c r="CV1385" i="1" s="1"/>
  <c r="U1385" i="1" s="1"/>
  <c r="AI1385" i="1"/>
  <c r="CW1385" i="1" s="1"/>
  <c r="V1385" i="1" s="1"/>
  <c r="AJ1385" i="1"/>
  <c r="CR1385" i="1"/>
  <c r="Q1385" i="1" s="1"/>
  <c r="CT1385" i="1"/>
  <c r="S1385" i="1" s="1"/>
  <c r="CY1385" i="1" s="1"/>
  <c r="X1385" i="1" s="1"/>
  <c r="CX1385" i="1"/>
  <c r="W1385" i="1" s="1"/>
  <c r="FR1385" i="1"/>
  <c r="GL1385" i="1"/>
  <c r="GN1385" i="1"/>
  <c r="GO1385" i="1"/>
  <c r="GV1385" i="1"/>
  <c r="HC1385" i="1"/>
  <c r="GX1385" i="1" s="1"/>
  <c r="C1386" i="1"/>
  <c r="D1386" i="1"/>
  <c r="AC1386" i="1"/>
  <c r="CQ1386" i="1" s="1"/>
  <c r="P1386" i="1" s="1"/>
  <c r="AE1386" i="1"/>
  <c r="AF1386" i="1"/>
  <c r="AG1386" i="1"/>
  <c r="CU1386" i="1" s="1"/>
  <c r="T1386" i="1" s="1"/>
  <c r="AH1386" i="1"/>
  <c r="CV1386" i="1" s="1"/>
  <c r="U1386" i="1" s="1"/>
  <c r="AI1386" i="1"/>
  <c r="AJ1386" i="1"/>
  <c r="CX1386" i="1" s="1"/>
  <c r="W1386" i="1" s="1"/>
  <c r="CS1386" i="1"/>
  <c r="CW1386" i="1"/>
  <c r="V1386" i="1" s="1"/>
  <c r="FR1386" i="1"/>
  <c r="GL1386" i="1"/>
  <c r="GN1386" i="1"/>
  <c r="GO1386" i="1"/>
  <c r="GV1386" i="1"/>
  <c r="HC1386" i="1"/>
  <c r="GX1386" i="1" s="1"/>
  <c r="C1387" i="1"/>
  <c r="D1387" i="1"/>
  <c r="AC1387" i="1"/>
  <c r="AE1387" i="1"/>
  <c r="AF1387" i="1"/>
  <c r="AG1387" i="1"/>
  <c r="CU1387" i="1" s="1"/>
  <c r="T1387" i="1" s="1"/>
  <c r="AH1387" i="1"/>
  <c r="CV1387" i="1" s="1"/>
  <c r="U1387" i="1" s="1"/>
  <c r="AI1387" i="1"/>
  <c r="CW1387" i="1" s="1"/>
  <c r="V1387" i="1" s="1"/>
  <c r="AJ1387" i="1"/>
  <c r="CR1387" i="1"/>
  <c r="Q1387" i="1" s="1"/>
  <c r="CT1387" i="1"/>
  <c r="S1387" i="1" s="1"/>
  <c r="CX1387" i="1"/>
  <c r="W1387" i="1" s="1"/>
  <c r="FR1387" i="1"/>
  <c r="GL1387" i="1"/>
  <c r="GN1387" i="1"/>
  <c r="GO1387" i="1"/>
  <c r="GV1387" i="1"/>
  <c r="HC1387" i="1" s="1"/>
  <c r="GX1387" i="1" s="1"/>
  <c r="T1388" i="1"/>
  <c r="AC1388" i="1"/>
  <c r="AE1388" i="1"/>
  <c r="AF1388" i="1"/>
  <c r="AG1388" i="1"/>
  <c r="AH1388" i="1"/>
  <c r="CV1388" i="1" s="1"/>
  <c r="U1388" i="1" s="1"/>
  <c r="AI1388" i="1"/>
  <c r="AJ1388" i="1"/>
  <c r="CX1388" i="1" s="1"/>
  <c r="W1388" i="1" s="1"/>
  <c r="CQ1388" i="1"/>
  <c r="P1388" i="1" s="1"/>
  <c r="CU1388" i="1"/>
  <c r="CW1388" i="1"/>
  <c r="V1388" i="1" s="1"/>
  <c r="FR1388" i="1"/>
  <c r="GL1388" i="1"/>
  <c r="GO1388" i="1"/>
  <c r="GP1388" i="1"/>
  <c r="GV1388" i="1"/>
  <c r="HC1388" i="1" s="1"/>
  <c r="GX1388" i="1" s="1"/>
  <c r="C1389" i="1"/>
  <c r="D1389" i="1"/>
  <c r="AC1389" i="1"/>
  <c r="AE1389" i="1"/>
  <c r="AF1389" i="1"/>
  <c r="AG1389" i="1"/>
  <c r="AH1389" i="1"/>
  <c r="CV1389" i="1" s="1"/>
  <c r="U1389" i="1" s="1"/>
  <c r="AI1389" i="1"/>
  <c r="CW1389" i="1" s="1"/>
  <c r="V1389" i="1" s="1"/>
  <c r="AJ1389" i="1"/>
  <c r="CX1389" i="1" s="1"/>
  <c r="W1389" i="1" s="1"/>
  <c r="CQ1389" i="1"/>
  <c r="P1389" i="1" s="1"/>
  <c r="CS1389" i="1"/>
  <c r="CU1389" i="1"/>
  <c r="T1389" i="1" s="1"/>
  <c r="FR1389" i="1"/>
  <c r="GL1389" i="1"/>
  <c r="GN1389" i="1"/>
  <c r="GO1389" i="1"/>
  <c r="GV1389" i="1"/>
  <c r="HC1389" i="1" s="1"/>
  <c r="GX1389" i="1" s="1"/>
  <c r="AC1390" i="1"/>
  <c r="CQ1390" i="1" s="1"/>
  <c r="AE1390" i="1"/>
  <c r="AF1390" i="1"/>
  <c r="AG1390" i="1"/>
  <c r="CU1390" i="1" s="1"/>
  <c r="AH1390" i="1"/>
  <c r="AI1390" i="1"/>
  <c r="CW1390" i="1" s="1"/>
  <c r="V1390" i="1" s="1"/>
  <c r="AJ1390" i="1"/>
  <c r="CT1390" i="1"/>
  <c r="S1390" i="1" s="1"/>
  <c r="CV1390" i="1"/>
  <c r="CX1390" i="1"/>
  <c r="FR1390" i="1"/>
  <c r="GL1390" i="1"/>
  <c r="GN1390" i="1"/>
  <c r="GO1390" i="1"/>
  <c r="GV1390" i="1"/>
  <c r="HC1390" i="1" s="1"/>
  <c r="GX1390" i="1" s="1"/>
  <c r="I1391" i="1"/>
  <c r="AC1391" i="1"/>
  <c r="AE1391" i="1"/>
  <c r="AF1391" i="1"/>
  <c r="AG1391" i="1"/>
  <c r="AH1391" i="1"/>
  <c r="CV1391" i="1" s="1"/>
  <c r="U1391" i="1" s="1"/>
  <c r="AI1391" i="1"/>
  <c r="CW1391" i="1" s="1"/>
  <c r="V1391" i="1" s="1"/>
  <c r="AJ1391" i="1"/>
  <c r="CX1391" i="1" s="1"/>
  <c r="CQ1391" i="1"/>
  <c r="CS1391" i="1"/>
  <c r="CU1391" i="1"/>
  <c r="FR1391" i="1"/>
  <c r="GL1391" i="1"/>
  <c r="GN1391" i="1"/>
  <c r="GO1391" i="1"/>
  <c r="GV1391" i="1"/>
  <c r="HC1391" i="1"/>
  <c r="GX1391" i="1" s="1"/>
  <c r="C1392" i="1"/>
  <c r="D1392" i="1"/>
  <c r="AC1392" i="1"/>
  <c r="AE1392" i="1"/>
  <c r="AF1392" i="1"/>
  <c r="CT1392" i="1" s="1"/>
  <c r="S1392" i="1" s="1"/>
  <c r="AG1392" i="1"/>
  <c r="CU1392" i="1" s="1"/>
  <c r="T1392" i="1" s="1"/>
  <c r="AH1392" i="1"/>
  <c r="AI1392" i="1"/>
  <c r="CW1392" i="1" s="1"/>
  <c r="AJ1392" i="1"/>
  <c r="CR1392" i="1"/>
  <c r="Q1392" i="1" s="1"/>
  <c r="CV1392" i="1"/>
  <c r="CX1392" i="1"/>
  <c r="W1392" i="1" s="1"/>
  <c r="FR1392" i="1"/>
  <c r="GL1392" i="1"/>
  <c r="GN1392" i="1"/>
  <c r="GO1392" i="1"/>
  <c r="GV1392" i="1"/>
  <c r="HC1392" i="1" s="1"/>
  <c r="GX1392" i="1" s="1"/>
  <c r="AC1393" i="1"/>
  <c r="AB1393" i="1" s="1"/>
  <c r="AD1393" i="1"/>
  <c r="AE1393" i="1"/>
  <c r="AF1393" i="1"/>
  <c r="AG1393" i="1"/>
  <c r="CU1393" i="1" s="1"/>
  <c r="AH1393" i="1"/>
  <c r="CV1393" i="1" s="1"/>
  <c r="AI1393" i="1"/>
  <c r="AJ1393" i="1"/>
  <c r="CX1393" i="1" s="1"/>
  <c r="CQ1393" i="1"/>
  <c r="CR1393" i="1"/>
  <c r="CS1393" i="1"/>
  <c r="CW1393" i="1"/>
  <c r="FR1393" i="1"/>
  <c r="GL1393" i="1"/>
  <c r="GN1393" i="1"/>
  <c r="GO1393" i="1"/>
  <c r="GV1393" i="1"/>
  <c r="HC1393" i="1"/>
  <c r="I1394" i="1"/>
  <c r="AC1394" i="1"/>
  <c r="CQ1394" i="1" s="1"/>
  <c r="AE1394" i="1"/>
  <c r="AF1394" i="1"/>
  <c r="CT1394" i="1" s="1"/>
  <c r="S1394" i="1" s="1"/>
  <c r="AG1394" i="1"/>
  <c r="CU1394" i="1" s="1"/>
  <c r="AH1394" i="1"/>
  <c r="AI1394" i="1"/>
  <c r="CW1394" i="1" s="1"/>
  <c r="AJ1394" i="1"/>
  <c r="CX1394" i="1" s="1"/>
  <c r="W1394" i="1" s="1"/>
  <c r="CV1394" i="1"/>
  <c r="FR1394" i="1"/>
  <c r="GL1394" i="1"/>
  <c r="GN1394" i="1"/>
  <c r="GO1394" i="1"/>
  <c r="GV1394" i="1"/>
  <c r="HC1394" i="1" s="1"/>
  <c r="GX1394" i="1" s="1"/>
  <c r="B1396" i="1"/>
  <c r="B1380" i="1" s="1"/>
  <c r="C1396" i="1"/>
  <c r="D1396" i="1"/>
  <c r="D1380" i="1" s="1"/>
  <c r="F1396" i="1"/>
  <c r="F1380" i="1" s="1"/>
  <c r="G1396" i="1"/>
  <c r="BC1396" i="1"/>
  <c r="BC1380" i="1" s="1"/>
  <c r="BX1396" i="1"/>
  <c r="AO1396" i="1" s="1"/>
  <c r="AO1380" i="1" s="1"/>
  <c r="CK1396" i="1"/>
  <c r="CL1396" i="1"/>
  <c r="CL1380" i="1" s="1"/>
  <c r="CM1396" i="1"/>
  <c r="CM1380" i="1" s="1"/>
  <c r="D1426" i="1"/>
  <c r="C1428" i="1"/>
  <c r="E1428" i="1"/>
  <c r="Z1428" i="1"/>
  <c r="AA1428" i="1"/>
  <c r="AM1428" i="1"/>
  <c r="AN1428" i="1"/>
  <c r="BE1428" i="1"/>
  <c r="BF1428" i="1"/>
  <c r="BG1428" i="1"/>
  <c r="BH1428" i="1"/>
  <c r="BI1428" i="1"/>
  <c r="BJ1428" i="1"/>
  <c r="BK1428" i="1"/>
  <c r="BL1428" i="1"/>
  <c r="BM1428" i="1"/>
  <c r="BN1428" i="1"/>
  <c r="BO1428" i="1"/>
  <c r="BP1428" i="1"/>
  <c r="BQ1428" i="1"/>
  <c r="BR1428" i="1"/>
  <c r="BS1428" i="1"/>
  <c r="BT1428" i="1"/>
  <c r="BU1428" i="1"/>
  <c r="BV1428" i="1"/>
  <c r="BW1428" i="1"/>
  <c r="CN1428" i="1"/>
  <c r="CO1428" i="1"/>
  <c r="CP1428" i="1"/>
  <c r="CQ1428" i="1"/>
  <c r="CR1428" i="1"/>
  <c r="CS1428" i="1"/>
  <c r="CT1428" i="1"/>
  <c r="CU1428" i="1"/>
  <c r="CV1428" i="1"/>
  <c r="CW1428" i="1"/>
  <c r="CX1428" i="1"/>
  <c r="CY1428" i="1"/>
  <c r="CZ1428" i="1"/>
  <c r="DA1428" i="1"/>
  <c r="DB1428" i="1"/>
  <c r="DC1428" i="1"/>
  <c r="DD1428" i="1"/>
  <c r="DE1428" i="1"/>
  <c r="DF1428" i="1"/>
  <c r="DG1428" i="1"/>
  <c r="DH1428" i="1"/>
  <c r="DI1428" i="1"/>
  <c r="DJ1428" i="1"/>
  <c r="DK1428" i="1"/>
  <c r="DL1428" i="1"/>
  <c r="DM1428" i="1"/>
  <c r="DN1428" i="1"/>
  <c r="DO1428" i="1"/>
  <c r="DP1428" i="1"/>
  <c r="DQ1428" i="1"/>
  <c r="DR1428" i="1"/>
  <c r="DS1428" i="1"/>
  <c r="DT1428" i="1"/>
  <c r="DU1428" i="1"/>
  <c r="DV1428" i="1"/>
  <c r="DW1428" i="1"/>
  <c r="DX1428" i="1"/>
  <c r="DY1428" i="1"/>
  <c r="DZ1428" i="1"/>
  <c r="EA1428" i="1"/>
  <c r="EB1428" i="1"/>
  <c r="EC1428" i="1"/>
  <c r="ED1428" i="1"/>
  <c r="EE1428" i="1"/>
  <c r="EF1428" i="1"/>
  <c r="EG1428" i="1"/>
  <c r="EH1428" i="1"/>
  <c r="EI1428" i="1"/>
  <c r="EJ1428" i="1"/>
  <c r="EK1428" i="1"/>
  <c r="EL1428" i="1"/>
  <c r="EM1428" i="1"/>
  <c r="EN1428" i="1"/>
  <c r="EO1428" i="1"/>
  <c r="EP1428" i="1"/>
  <c r="EQ1428" i="1"/>
  <c r="ER1428" i="1"/>
  <c r="ES1428" i="1"/>
  <c r="ET1428" i="1"/>
  <c r="EU1428" i="1"/>
  <c r="EV1428" i="1"/>
  <c r="EW1428" i="1"/>
  <c r="EX1428" i="1"/>
  <c r="EY1428" i="1"/>
  <c r="EZ1428" i="1"/>
  <c r="FA1428" i="1"/>
  <c r="FB1428" i="1"/>
  <c r="FC1428" i="1"/>
  <c r="FD1428" i="1"/>
  <c r="FE1428" i="1"/>
  <c r="FF1428" i="1"/>
  <c r="FG1428" i="1"/>
  <c r="FH1428" i="1"/>
  <c r="FI1428" i="1"/>
  <c r="FJ1428" i="1"/>
  <c r="FK1428" i="1"/>
  <c r="FL1428" i="1"/>
  <c r="FM1428" i="1"/>
  <c r="FN1428" i="1"/>
  <c r="FO1428" i="1"/>
  <c r="FP1428" i="1"/>
  <c r="FQ1428" i="1"/>
  <c r="FR1428" i="1"/>
  <c r="FS1428" i="1"/>
  <c r="FT1428" i="1"/>
  <c r="FU1428" i="1"/>
  <c r="FV1428" i="1"/>
  <c r="FW1428" i="1"/>
  <c r="FX1428" i="1"/>
  <c r="FY1428" i="1"/>
  <c r="FZ1428" i="1"/>
  <c r="GA1428" i="1"/>
  <c r="GB1428" i="1"/>
  <c r="GC1428" i="1"/>
  <c r="GD1428" i="1"/>
  <c r="GE1428" i="1"/>
  <c r="GF1428" i="1"/>
  <c r="GG1428" i="1"/>
  <c r="GH1428" i="1"/>
  <c r="GI1428" i="1"/>
  <c r="GJ1428" i="1"/>
  <c r="GK1428" i="1"/>
  <c r="GL1428" i="1"/>
  <c r="GM1428" i="1"/>
  <c r="GN1428" i="1"/>
  <c r="GO1428" i="1"/>
  <c r="GP1428" i="1"/>
  <c r="GQ1428" i="1"/>
  <c r="GR1428" i="1"/>
  <c r="GS1428" i="1"/>
  <c r="GT1428" i="1"/>
  <c r="GU1428" i="1"/>
  <c r="GV1428" i="1"/>
  <c r="GW1428" i="1"/>
  <c r="GX1428" i="1"/>
  <c r="C1430" i="1"/>
  <c r="D1430" i="1"/>
  <c r="W1430" i="1"/>
  <c r="AC1430" i="1"/>
  <c r="CQ1430" i="1" s="1"/>
  <c r="P1430" i="1" s="1"/>
  <c r="AE1430" i="1"/>
  <c r="AF1430" i="1"/>
  <c r="AG1430" i="1"/>
  <c r="CU1430" i="1" s="1"/>
  <c r="T1430" i="1" s="1"/>
  <c r="AH1430" i="1"/>
  <c r="AI1430" i="1"/>
  <c r="CW1430" i="1" s="1"/>
  <c r="V1430" i="1" s="1"/>
  <c r="AJ1430" i="1"/>
  <c r="CT1430" i="1"/>
  <c r="S1430" i="1" s="1"/>
  <c r="CV1430" i="1"/>
  <c r="U1430" i="1" s="1"/>
  <c r="CX1430" i="1"/>
  <c r="FR1430" i="1"/>
  <c r="GL1430" i="1"/>
  <c r="GN1430" i="1"/>
  <c r="GO1430" i="1"/>
  <c r="GV1430" i="1"/>
  <c r="HC1430" i="1" s="1"/>
  <c r="GX1430" i="1" s="1"/>
  <c r="C1431" i="1"/>
  <c r="D1431" i="1"/>
  <c r="AC1431" i="1"/>
  <c r="AE1431" i="1"/>
  <c r="CR1431" i="1" s="1"/>
  <c r="Q1431" i="1" s="1"/>
  <c r="AF1431" i="1"/>
  <c r="AG1431" i="1"/>
  <c r="CU1431" i="1" s="1"/>
  <c r="T1431" i="1" s="1"/>
  <c r="AH1431" i="1"/>
  <c r="AI1431" i="1"/>
  <c r="CW1431" i="1" s="1"/>
  <c r="V1431" i="1" s="1"/>
  <c r="AJ1431" i="1"/>
  <c r="CV1431" i="1"/>
  <c r="U1431" i="1" s="1"/>
  <c r="CX1431" i="1"/>
  <c r="W1431" i="1" s="1"/>
  <c r="FR1431" i="1"/>
  <c r="GL1431" i="1"/>
  <c r="GN1431" i="1"/>
  <c r="GO1431" i="1"/>
  <c r="GV1431" i="1"/>
  <c r="HC1431" i="1"/>
  <c r="GX1431" i="1" s="1"/>
  <c r="C1432" i="1"/>
  <c r="D1432" i="1"/>
  <c r="AC1432" i="1"/>
  <c r="AE1432" i="1"/>
  <c r="AF1432" i="1"/>
  <c r="AG1432" i="1"/>
  <c r="CU1432" i="1" s="1"/>
  <c r="T1432" i="1" s="1"/>
  <c r="AH1432" i="1"/>
  <c r="AI1432" i="1"/>
  <c r="CW1432" i="1" s="1"/>
  <c r="V1432" i="1" s="1"/>
  <c r="AJ1432" i="1"/>
  <c r="CT1432" i="1"/>
  <c r="S1432" i="1" s="1"/>
  <c r="CV1432" i="1"/>
  <c r="U1432" i="1" s="1"/>
  <c r="CX1432" i="1"/>
  <c r="W1432" i="1" s="1"/>
  <c r="FR1432" i="1"/>
  <c r="GL1432" i="1"/>
  <c r="GN1432" i="1"/>
  <c r="GO1432" i="1"/>
  <c r="GV1432" i="1"/>
  <c r="HC1432" i="1"/>
  <c r="GX1432" i="1" s="1"/>
  <c r="C1433" i="1"/>
  <c r="D1433" i="1"/>
  <c r="AC1433" i="1"/>
  <c r="CQ1433" i="1" s="1"/>
  <c r="P1433" i="1" s="1"/>
  <c r="AE1433" i="1"/>
  <c r="AF1433" i="1"/>
  <c r="AG1433" i="1"/>
  <c r="CU1433" i="1" s="1"/>
  <c r="T1433" i="1" s="1"/>
  <c r="AH1433" i="1"/>
  <c r="AI1433" i="1"/>
  <c r="CW1433" i="1" s="1"/>
  <c r="V1433" i="1" s="1"/>
  <c r="AJ1433" i="1"/>
  <c r="CV1433" i="1"/>
  <c r="U1433" i="1" s="1"/>
  <c r="CX1433" i="1"/>
  <c r="W1433" i="1" s="1"/>
  <c r="FR1433" i="1"/>
  <c r="GL1433" i="1"/>
  <c r="GN1433" i="1"/>
  <c r="GO1433" i="1"/>
  <c r="GV1433" i="1"/>
  <c r="HC1433" i="1"/>
  <c r="GX1433" i="1" s="1"/>
  <c r="C1434" i="1"/>
  <c r="D1434" i="1"/>
  <c r="AC1434" i="1"/>
  <c r="AE1434" i="1"/>
  <c r="AF1434" i="1"/>
  <c r="AG1434" i="1"/>
  <c r="CU1434" i="1" s="1"/>
  <c r="T1434" i="1" s="1"/>
  <c r="AH1434" i="1"/>
  <c r="CV1434" i="1" s="1"/>
  <c r="U1434" i="1" s="1"/>
  <c r="AI1434" i="1"/>
  <c r="AJ1434" i="1"/>
  <c r="CX1434" i="1" s="1"/>
  <c r="W1434" i="1" s="1"/>
  <c r="CQ1434" i="1"/>
  <c r="P1434" i="1" s="1"/>
  <c r="CR1434" i="1"/>
  <c r="Q1434" i="1" s="1"/>
  <c r="CS1434" i="1"/>
  <c r="CW1434" i="1"/>
  <c r="V1434" i="1" s="1"/>
  <c r="FR1434" i="1"/>
  <c r="GL1434" i="1"/>
  <c r="GN1434" i="1"/>
  <c r="GO1434" i="1"/>
  <c r="GV1434" i="1"/>
  <c r="HC1434" i="1" s="1"/>
  <c r="GX1434" i="1" s="1"/>
  <c r="C1435" i="1"/>
  <c r="D1435" i="1"/>
  <c r="U1435" i="1"/>
  <c r="AC1435" i="1"/>
  <c r="AE1435" i="1"/>
  <c r="AF1435" i="1"/>
  <c r="CT1435" i="1" s="1"/>
  <c r="S1435" i="1" s="1"/>
  <c r="AG1435" i="1"/>
  <c r="CU1435" i="1" s="1"/>
  <c r="T1435" i="1" s="1"/>
  <c r="AH1435" i="1"/>
  <c r="AI1435" i="1"/>
  <c r="CW1435" i="1" s="1"/>
  <c r="V1435" i="1" s="1"/>
  <c r="AJ1435" i="1"/>
  <c r="CR1435" i="1"/>
  <c r="Q1435" i="1" s="1"/>
  <c r="CV1435" i="1"/>
  <c r="CX1435" i="1"/>
  <c r="W1435" i="1" s="1"/>
  <c r="FR1435" i="1"/>
  <c r="GL1435" i="1"/>
  <c r="GN1435" i="1"/>
  <c r="GO1435" i="1"/>
  <c r="GV1435" i="1"/>
  <c r="HC1435" i="1"/>
  <c r="GX1435" i="1" s="1"/>
  <c r="P1436" i="1"/>
  <c r="AC1436" i="1"/>
  <c r="AE1436" i="1"/>
  <c r="AF1436" i="1"/>
  <c r="AG1436" i="1"/>
  <c r="AH1436" i="1"/>
  <c r="CV1436" i="1" s="1"/>
  <c r="U1436" i="1" s="1"/>
  <c r="AI1436" i="1"/>
  <c r="CW1436" i="1" s="1"/>
  <c r="V1436" i="1" s="1"/>
  <c r="AJ1436" i="1"/>
  <c r="CX1436" i="1" s="1"/>
  <c r="W1436" i="1" s="1"/>
  <c r="CQ1436" i="1"/>
  <c r="CS1436" i="1"/>
  <c r="CU1436" i="1"/>
  <c r="T1436" i="1" s="1"/>
  <c r="FR1436" i="1"/>
  <c r="GL1436" i="1"/>
  <c r="GO1436" i="1"/>
  <c r="GP1436" i="1"/>
  <c r="GV1436" i="1"/>
  <c r="HC1436" i="1"/>
  <c r="GX1436" i="1" s="1"/>
  <c r="C1437" i="1"/>
  <c r="D1437" i="1"/>
  <c r="AC1437" i="1"/>
  <c r="AE1437" i="1"/>
  <c r="AF1437" i="1"/>
  <c r="AG1437" i="1"/>
  <c r="CU1437" i="1" s="1"/>
  <c r="T1437" i="1" s="1"/>
  <c r="AH1437" i="1"/>
  <c r="CV1437" i="1" s="1"/>
  <c r="U1437" i="1" s="1"/>
  <c r="AI1437" i="1"/>
  <c r="CW1437" i="1" s="1"/>
  <c r="V1437" i="1" s="1"/>
  <c r="AJ1437" i="1"/>
  <c r="CR1437" i="1"/>
  <c r="Q1437" i="1" s="1"/>
  <c r="CT1437" i="1"/>
  <c r="S1437" i="1" s="1"/>
  <c r="CX1437" i="1"/>
  <c r="W1437" i="1" s="1"/>
  <c r="FR1437" i="1"/>
  <c r="GL1437" i="1"/>
  <c r="GN1437" i="1"/>
  <c r="GO1437" i="1"/>
  <c r="GV1437" i="1"/>
  <c r="HC1437" i="1"/>
  <c r="GX1437" i="1" s="1"/>
  <c r="AC1438" i="1"/>
  <c r="AD1438" i="1"/>
  <c r="AE1438" i="1"/>
  <c r="AF1438" i="1"/>
  <c r="AG1438" i="1"/>
  <c r="CU1438" i="1" s="1"/>
  <c r="T1438" i="1" s="1"/>
  <c r="AH1438" i="1"/>
  <c r="CV1438" i="1" s="1"/>
  <c r="U1438" i="1" s="1"/>
  <c r="AI1438" i="1"/>
  <c r="AJ1438" i="1"/>
  <c r="CX1438" i="1" s="1"/>
  <c r="W1438" i="1" s="1"/>
  <c r="CQ1438" i="1"/>
  <c r="P1438" i="1" s="1"/>
  <c r="CR1438" i="1"/>
  <c r="Q1438" i="1" s="1"/>
  <c r="CS1438" i="1"/>
  <c r="CW1438" i="1"/>
  <c r="V1438" i="1" s="1"/>
  <c r="FR1438" i="1"/>
  <c r="GL1438" i="1"/>
  <c r="GN1438" i="1"/>
  <c r="GO1438" i="1"/>
  <c r="GV1438" i="1"/>
  <c r="HC1438" i="1" s="1"/>
  <c r="GX1438" i="1" s="1"/>
  <c r="I1439" i="1"/>
  <c r="AC1439" i="1"/>
  <c r="CQ1439" i="1" s="1"/>
  <c r="AE1439" i="1"/>
  <c r="AF1439" i="1"/>
  <c r="AG1439" i="1"/>
  <c r="CU1439" i="1" s="1"/>
  <c r="T1439" i="1" s="1"/>
  <c r="AH1439" i="1"/>
  <c r="AI1439" i="1"/>
  <c r="CW1439" i="1" s="1"/>
  <c r="AJ1439" i="1"/>
  <c r="CX1439" i="1" s="1"/>
  <c r="W1439" i="1" s="1"/>
  <c r="CT1439" i="1"/>
  <c r="S1439" i="1" s="1"/>
  <c r="CV1439" i="1"/>
  <c r="FR1439" i="1"/>
  <c r="GL1439" i="1"/>
  <c r="GN1439" i="1"/>
  <c r="GO1439" i="1"/>
  <c r="GV1439" i="1"/>
  <c r="HC1439" i="1" s="1"/>
  <c r="GX1439" i="1" s="1"/>
  <c r="B1441" i="1"/>
  <c r="B1428" i="1" s="1"/>
  <c r="C1441" i="1"/>
  <c r="D1441" i="1"/>
  <c r="D1428" i="1" s="1"/>
  <c r="F1441" i="1"/>
  <c r="F1428" i="1" s="1"/>
  <c r="G1441" i="1"/>
  <c r="BX1441" i="1"/>
  <c r="BX1428" i="1" s="1"/>
  <c r="CK1441" i="1"/>
  <c r="CL1441" i="1"/>
  <c r="BC1441" i="1" s="1"/>
  <c r="CM1441" i="1"/>
  <c r="CM1428" i="1" s="1"/>
  <c r="D1471" i="1"/>
  <c r="E1473" i="1"/>
  <c r="G1473" i="1"/>
  <c r="Z1473" i="1"/>
  <c r="AA1473" i="1"/>
  <c r="AM1473" i="1"/>
  <c r="AN1473" i="1"/>
  <c r="BE1473" i="1"/>
  <c r="BF1473" i="1"/>
  <c r="BG1473" i="1"/>
  <c r="BH1473" i="1"/>
  <c r="BI1473" i="1"/>
  <c r="BJ1473" i="1"/>
  <c r="BK1473" i="1"/>
  <c r="BL1473" i="1"/>
  <c r="BM1473" i="1"/>
  <c r="BN1473" i="1"/>
  <c r="BO1473" i="1"/>
  <c r="BP1473" i="1"/>
  <c r="BQ1473" i="1"/>
  <c r="BR1473" i="1"/>
  <c r="BS1473" i="1"/>
  <c r="BT1473" i="1"/>
  <c r="BU1473" i="1"/>
  <c r="BV1473" i="1"/>
  <c r="BW1473" i="1"/>
  <c r="CN1473" i="1"/>
  <c r="CO1473" i="1"/>
  <c r="CP1473" i="1"/>
  <c r="CQ1473" i="1"/>
  <c r="CR1473" i="1"/>
  <c r="CS1473" i="1"/>
  <c r="CT1473" i="1"/>
  <c r="CU1473" i="1"/>
  <c r="CV1473" i="1"/>
  <c r="CW1473" i="1"/>
  <c r="CX1473" i="1"/>
  <c r="CY1473" i="1"/>
  <c r="CZ1473" i="1"/>
  <c r="DA1473" i="1"/>
  <c r="DB1473" i="1"/>
  <c r="DC1473" i="1"/>
  <c r="DD1473" i="1"/>
  <c r="DE1473" i="1"/>
  <c r="DF1473" i="1"/>
  <c r="DG1473" i="1"/>
  <c r="DH1473" i="1"/>
  <c r="DI1473" i="1"/>
  <c r="DJ1473" i="1"/>
  <c r="DK1473" i="1"/>
  <c r="DL1473" i="1"/>
  <c r="DM1473" i="1"/>
  <c r="DN1473" i="1"/>
  <c r="DO1473" i="1"/>
  <c r="DP1473" i="1"/>
  <c r="DQ1473" i="1"/>
  <c r="DR1473" i="1"/>
  <c r="DS1473" i="1"/>
  <c r="DT1473" i="1"/>
  <c r="DU1473" i="1"/>
  <c r="DV1473" i="1"/>
  <c r="DW1473" i="1"/>
  <c r="DX1473" i="1"/>
  <c r="DY1473" i="1"/>
  <c r="DZ1473" i="1"/>
  <c r="EA1473" i="1"/>
  <c r="EB1473" i="1"/>
  <c r="EC1473" i="1"/>
  <c r="ED1473" i="1"/>
  <c r="EE1473" i="1"/>
  <c r="EF1473" i="1"/>
  <c r="EG1473" i="1"/>
  <c r="EH1473" i="1"/>
  <c r="EI1473" i="1"/>
  <c r="EJ1473" i="1"/>
  <c r="EK1473" i="1"/>
  <c r="EL1473" i="1"/>
  <c r="EM1473" i="1"/>
  <c r="EN1473" i="1"/>
  <c r="EO1473" i="1"/>
  <c r="EP1473" i="1"/>
  <c r="EQ1473" i="1"/>
  <c r="ER1473" i="1"/>
  <c r="ES1473" i="1"/>
  <c r="ET1473" i="1"/>
  <c r="EU1473" i="1"/>
  <c r="EV1473" i="1"/>
  <c r="EW1473" i="1"/>
  <c r="EX1473" i="1"/>
  <c r="EY1473" i="1"/>
  <c r="EZ1473" i="1"/>
  <c r="FA1473" i="1"/>
  <c r="FB1473" i="1"/>
  <c r="FC1473" i="1"/>
  <c r="FD1473" i="1"/>
  <c r="FE1473" i="1"/>
  <c r="FF1473" i="1"/>
  <c r="FG1473" i="1"/>
  <c r="FH1473" i="1"/>
  <c r="FI1473" i="1"/>
  <c r="FJ1473" i="1"/>
  <c r="FK1473" i="1"/>
  <c r="FL1473" i="1"/>
  <c r="FM1473" i="1"/>
  <c r="FN1473" i="1"/>
  <c r="FO1473" i="1"/>
  <c r="FP1473" i="1"/>
  <c r="FQ1473" i="1"/>
  <c r="FR1473" i="1"/>
  <c r="FS1473" i="1"/>
  <c r="FT1473" i="1"/>
  <c r="FU1473" i="1"/>
  <c r="FV1473" i="1"/>
  <c r="FW1473" i="1"/>
  <c r="FX1473" i="1"/>
  <c r="FY1473" i="1"/>
  <c r="FZ1473" i="1"/>
  <c r="GA1473" i="1"/>
  <c r="GB1473" i="1"/>
  <c r="GC1473" i="1"/>
  <c r="GD1473" i="1"/>
  <c r="GE1473" i="1"/>
  <c r="GF1473" i="1"/>
  <c r="GG1473" i="1"/>
  <c r="GH1473" i="1"/>
  <c r="GI1473" i="1"/>
  <c r="GJ1473" i="1"/>
  <c r="GK1473" i="1"/>
  <c r="GL1473" i="1"/>
  <c r="GM1473" i="1"/>
  <c r="GN1473" i="1"/>
  <c r="GO1473" i="1"/>
  <c r="GP1473" i="1"/>
  <c r="GQ1473" i="1"/>
  <c r="GR1473" i="1"/>
  <c r="GS1473" i="1"/>
  <c r="GT1473" i="1"/>
  <c r="GU1473" i="1"/>
  <c r="GV1473" i="1"/>
  <c r="GW1473" i="1"/>
  <c r="GX1473" i="1"/>
  <c r="C1475" i="1"/>
  <c r="D1475" i="1"/>
  <c r="AC1475" i="1"/>
  <c r="AE1475" i="1"/>
  <c r="AF1475" i="1"/>
  <c r="AG1475" i="1"/>
  <c r="CU1475" i="1" s="1"/>
  <c r="T1475" i="1" s="1"/>
  <c r="AH1475" i="1"/>
  <c r="AI1475" i="1"/>
  <c r="CW1475" i="1" s="1"/>
  <c r="V1475" i="1" s="1"/>
  <c r="AJ1475" i="1"/>
  <c r="CT1475" i="1"/>
  <c r="S1475" i="1" s="1"/>
  <c r="CV1475" i="1"/>
  <c r="U1475" i="1" s="1"/>
  <c r="CX1475" i="1"/>
  <c r="W1475" i="1" s="1"/>
  <c r="FR1475" i="1"/>
  <c r="GL1475" i="1"/>
  <c r="GN1475" i="1"/>
  <c r="GO1475" i="1"/>
  <c r="GV1475" i="1"/>
  <c r="HC1475" i="1" s="1"/>
  <c r="GX1475" i="1" s="1"/>
  <c r="C1476" i="1"/>
  <c r="D1476" i="1"/>
  <c r="AC1476" i="1"/>
  <c r="AE1476" i="1"/>
  <c r="CR1476" i="1" s="1"/>
  <c r="Q1476" i="1" s="1"/>
  <c r="AF1476" i="1"/>
  <c r="AG1476" i="1"/>
  <c r="CU1476" i="1" s="1"/>
  <c r="T1476" i="1" s="1"/>
  <c r="AH1476" i="1"/>
  <c r="AI1476" i="1"/>
  <c r="CW1476" i="1" s="1"/>
  <c r="V1476" i="1" s="1"/>
  <c r="AJ1476" i="1"/>
  <c r="CV1476" i="1"/>
  <c r="U1476" i="1" s="1"/>
  <c r="CX1476" i="1"/>
  <c r="W1476" i="1" s="1"/>
  <c r="FR1476" i="1"/>
  <c r="GL1476" i="1"/>
  <c r="GN1476" i="1"/>
  <c r="GO1476" i="1"/>
  <c r="GV1476" i="1"/>
  <c r="HC1476" i="1" s="1"/>
  <c r="GX1476" i="1" s="1"/>
  <c r="C1477" i="1"/>
  <c r="D1477" i="1"/>
  <c r="AC1477" i="1"/>
  <c r="AE1477" i="1"/>
  <c r="AF1477" i="1"/>
  <c r="AG1477" i="1"/>
  <c r="CU1477" i="1" s="1"/>
  <c r="T1477" i="1" s="1"/>
  <c r="AH1477" i="1"/>
  <c r="AI1477" i="1"/>
  <c r="CW1477" i="1" s="1"/>
  <c r="V1477" i="1" s="1"/>
  <c r="AJ1477" i="1"/>
  <c r="CV1477" i="1"/>
  <c r="U1477" i="1" s="1"/>
  <c r="CX1477" i="1"/>
  <c r="W1477" i="1" s="1"/>
  <c r="FR1477" i="1"/>
  <c r="GL1477" i="1"/>
  <c r="GN1477" i="1"/>
  <c r="GO1477" i="1"/>
  <c r="GV1477" i="1"/>
  <c r="HC1477" i="1" s="1"/>
  <c r="GX1477" i="1" s="1"/>
  <c r="C1478" i="1"/>
  <c r="D1478" i="1"/>
  <c r="AC1478" i="1"/>
  <c r="AE1478" i="1"/>
  <c r="AF1478" i="1"/>
  <c r="AG1478" i="1"/>
  <c r="CU1478" i="1" s="1"/>
  <c r="T1478" i="1" s="1"/>
  <c r="AH1478" i="1"/>
  <c r="AI1478" i="1"/>
  <c r="CW1478" i="1" s="1"/>
  <c r="V1478" i="1" s="1"/>
  <c r="AJ1478" i="1"/>
  <c r="CX1478" i="1" s="1"/>
  <c r="W1478" i="1" s="1"/>
  <c r="CT1478" i="1"/>
  <c r="S1478" i="1" s="1"/>
  <c r="CY1478" i="1" s="1"/>
  <c r="X1478" i="1" s="1"/>
  <c r="CV1478" i="1"/>
  <c r="U1478" i="1" s="1"/>
  <c r="FR1478" i="1"/>
  <c r="GL1478" i="1"/>
  <c r="GN1478" i="1"/>
  <c r="GO1478" i="1"/>
  <c r="GV1478" i="1"/>
  <c r="HC1478" i="1" s="1"/>
  <c r="GX1478" i="1" s="1"/>
  <c r="C1479" i="1"/>
  <c r="D1479" i="1"/>
  <c r="AC1479" i="1"/>
  <c r="AD1479" i="1"/>
  <c r="AB1479" i="1" s="1"/>
  <c r="AE1479" i="1"/>
  <c r="AF1479" i="1"/>
  <c r="AG1479" i="1"/>
  <c r="CU1479" i="1" s="1"/>
  <c r="T1479" i="1" s="1"/>
  <c r="AH1479" i="1"/>
  <c r="CV1479" i="1" s="1"/>
  <c r="U1479" i="1" s="1"/>
  <c r="AI1479" i="1"/>
  <c r="AJ1479" i="1"/>
  <c r="CX1479" i="1" s="1"/>
  <c r="W1479" i="1" s="1"/>
  <c r="CQ1479" i="1"/>
  <c r="P1479" i="1" s="1"/>
  <c r="CR1479" i="1"/>
  <c r="Q1479" i="1" s="1"/>
  <c r="CS1479" i="1"/>
  <c r="CW1479" i="1"/>
  <c r="V1479" i="1" s="1"/>
  <c r="FR1479" i="1"/>
  <c r="GL1479" i="1"/>
  <c r="GN1479" i="1"/>
  <c r="GO1479" i="1"/>
  <c r="GV1479" i="1"/>
  <c r="HC1479" i="1" s="1"/>
  <c r="GX1479" i="1" s="1"/>
  <c r="C1480" i="1"/>
  <c r="D1480" i="1"/>
  <c r="AC1480" i="1"/>
  <c r="AE1480" i="1"/>
  <c r="CR1480" i="1" s="1"/>
  <c r="Q1480" i="1" s="1"/>
  <c r="AF1480" i="1"/>
  <c r="AG1480" i="1"/>
  <c r="CU1480" i="1" s="1"/>
  <c r="T1480" i="1" s="1"/>
  <c r="AH1480" i="1"/>
  <c r="AI1480" i="1"/>
  <c r="CW1480" i="1" s="1"/>
  <c r="V1480" i="1" s="1"/>
  <c r="AJ1480" i="1"/>
  <c r="CV1480" i="1"/>
  <c r="U1480" i="1" s="1"/>
  <c r="CX1480" i="1"/>
  <c r="W1480" i="1" s="1"/>
  <c r="FR1480" i="1"/>
  <c r="GL1480" i="1"/>
  <c r="GN1480" i="1"/>
  <c r="GO1480" i="1"/>
  <c r="GV1480" i="1"/>
  <c r="HC1480" i="1" s="1"/>
  <c r="GX1480" i="1" s="1"/>
  <c r="P1481" i="1"/>
  <c r="T1481" i="1"/>
  <c r="AC1481" i="1"/>
  <c r="AE1481" i="1"/>
  <c r="AF1481" i="1"/>
  <c r="AG1481" i="1"/>
  <c r="AH1481" i="1"/>
  <c r="CV1481" i="1" s="1"/>
  <c r="U1481" i="1" s="1"/>
  <c r="AI1481" i="1"/>
  <c r="CW1481" i="1" s="1"/>
  <c r="V1481" i="1" s="1"/>
  <c r="AJ1481" i="1"/>
  <c r="CX1481" i="1" s="1"/>
  <c r="W1481" i="1" s="1"/>
  <c r="CQ1481" i="1"/>
  <c r="CS1481" i="1"/>
  <c r="CU1481" i="1"/>
  <c r="FR1481" i="1"/>
  <c r="GL1481" i="1"/>
  <c r="GO1481" i="1"/>
  <c r="GP1481" i="1"/>
  <c r="GV1481" i="1"/>
  <c r="HC1481" i="1"/>
  <c r="GX1481" i="1" s="1"/>
  <c r="C1482" i="1"/>
  <c r="D1482" i="1"/>
  <c r="AC1482" i="1"/>
  <c r="AE1482" i="1"/>
  <c r="AF1482" i="1"/>
  <c r="CT1482" i="1" s="1"/>
  <c r="S1482" i="1" s="1"/>
  <c r="AG1482" i="1"/>
  <c r="CU1482" i="1" s="1"/>
  <c r="AH1482" i="1"/>
  <c r="AI1482" i="1"/>
  <c r="CW1482" i="1" s="1"/>
  <c r="V1482" i="1" s="1"/>
  <c r="AJ1482" i="1"/>
  <c r="CX1482" i="1" s="1"/>
  <c r="W1482" i="1" s="1"/>
  <c r="CV1482" i="1"/>
  <c r="FR1482" i="1"/>
  <c r="GL1482" i="1"/>
  <c r="GN1482" i="1"/>
  <c r="GO1482" i="1"/>
  <c r="GV1482" i="1"/>
  <c r="HC1482" i="1" s="1"/>
  <c r="GX1482" i="1" s="1"/>
  <c r="C1483" i="1"/>
  <c r="D1483" i="1"/>
  <c r="AC1483" i="1"/>
  <c r="AE1483" i="1"/>
  <c r="AF1483" i="1"/>
  <c r="AG1483" i="1"/>
  <c r="AH1483" i="1"/>
  <c r="CV1483" i="1" s="1"/>
  <c r="AI1483" i="1"/>
  <c r="CW1483" i="1" s="1"/>
  <c r="AJ1483" i="1"/>
  <c r="CX1483" i="1" s="1"/>
  <c r="W1483" i="1" s="1"/>
  <c r="CQ1483" i="1"/>
  <c r="CS1483" i="1"/>
  <c r="CU1483" i="1"/>
  <c r="T1483" i="1" s="1"/>
  <c r="FR1483" i="1"/>
  <c r="GL1483" i="1"/>
  <c r="GN1483" i="1"/>
  <c r="GO1483" i="1"/>
  <c r="GV1483" i="1"/>
  <c r="HC1483" i="1"/>
  <c r="C1484" i="1"/>
  <c r="D1484" i="1"/>
  <c r="AC1484" i="1"/>
  <c r="AE1484" i="1"/>
  <c r="AF1484" i="1"/>
  <c r="CT1484" i="1" s="1"/>
  <c r="S1484" i="1" s="1"/>
  <c r="AG1484" i="1"/>
  <c r="CU1484" i="1" s="1"/>
  <c r="T1484" i="1" s="1"/>
  <c r="AH1484" i="1"/>
  <c r="AI1484" i="1"/>
  <c r="CW1484" i="1" s="1"/>
  <c r="V1484" i="1" s="1"/>
  <c r="AJ1484" i="1"/>
  <c r="CR1484" i="1"/>
  <c r="Q1484" i="1" s="1"/>
  <c r="CV1484" i="1"/>
  <c r="U1484" i="1" s="1"/>
  <c r="CX1484" i="1"/>
  <c r="W1484" i="1" s="1"/>
  <c r="FR1484" i="1"/>
  <c r="GL1484" i="1"/>
  <c r="GN1484" i="1"/>
  <c r="GO1484" i="1"/>
  <c r="GV1484" i="1"/>
  <c r="HC1484" i="1" s="1"/>
  <c r="GX1484" i="1" s="1"/>
  <c r="C1485" i="1"/>
  <c r="D1485" i="1"/>
  <c r="AC1485" i="1"/>
  <c r="AE1485" i="1"/>
  <c r="AF1485" i="1"/>
  <c r="CT1485" i="1" s="1"/>
  <c r="S1485" i="1" s="1"/>
  <c r="AG1485" i="1"/>
  <c r="CU1485" i="1" s="1"/>
  <c r="AH1485" i="1"/>
  <c r="AI1485" i="1"/>
  <c r="CW1485" i="1" s="1"/>
  <c r="AJ1485" i="1"/>
  <c r="CX1485" i="1" s="1"/>
  <c r="W1485" i="1" s="1"/>
  <c r="CV1485" i="1"/>
  <c r="FR1485" i="1"/>
  <c r="GL1485" i="1"/>
  <c r="GN1485" i="1"/>
  <c r="GO1485" i="1"/>
  <c r="GV1485" i="1"/>
  <c r="HC1485" i="1"/>
  <c r="GX1485" i="1" s="1"/>
  <c r="AC1486" i="1"/>
  <c r="AE1486" i="1"/>
  <c r="AF1486" i="1"/>
  <c r="CT1486" i="1" s="1"/>
  <c r="S1486" i="1" s="1"/>
  <c r="AG1486" i="1"/>
  <c r="CU1486" i="1" s="1"/>
  <c r="AH1486" i="1"/>
  <c r="AI1486" i="1"/>
  <c r="CW1486" i="1" s="1"/>
  <c r="AJ1486" i="1"/>
  <c r="CX1486" i="1" s="1"/>
  <c r="W1486" i="1" s="1"/>
  <c r="CV1486" i="1"/>
  <c r="FR1486" i="1"/>
  <c r="GL1486" i="1"/>
  <c r="GO1486" i="1"/>
  <c r="GP1486" i="1"/>
  <c r="GV1486" i="1"/>
  <c r="HC1486" i="1" s="1"/>
  <c r="C1487" i="1"/>
  <c r="D1487" i="1"/>
  <c r="AC1487" i="1"/>
  <c r="AE1487" i="1"/>
  <c r="AF1487" i="1"/>
  <c r="AG1487" i="1"/>
  <c r="CU1487" i="1" s="1"/>
  <c r="AH1487" i="1"/>
  <c r="CV1487" i="1" s="1"/>
  <c r="AI1487" i="1"/>
  <c r="AJ1487" i="1"/>
  <c r="CX1487" i="1" s="1"/>
  <c r="CQ1487" i="1"/>
  <c r="CS1487" i="1"/>
  <c r="CW1487" i="1"/>
  <c r="FR1487" i="1"/>
  <c r="GL1487" i="1"/>
  <c r="GN1487" i="1"/>
  <c r="GO1487" i="1"/>
  <c r="GV1487" i="1"/>
  <c r="HC1487" i="1" s="1"/>
  <c r="GX1487" i="1" s="1"/>
  <c r="B1489" i="1"/>
  <c r="B1473" i="1" s="1"/>
  <c r="C1489" i="1"/>
  <c r="C1473" i="1" s="1"/>
  <c r="D1489" i="1"/>
  <c r="D1473" i="1" s="1"/>
  <c r="F1489" i="1"/>
  <c r="F1473" i="1" s="1"/>
  <c r="G1489" i="1"/>
  <c r="BD1489" i="1"/>
  <c r="F1514" i="1" s="1"/>
  <c r="BX1489" i="1"/>
  <c r="BX1473" i="1" s="1"/>
  <c r="CK1489" i="1"/>
  <c r="CL1489" i="1"/>
  <c r="CL1473" i="1" s="1"/>
  <c r="CM1489" i="1"/>
  <c r="CM1473" i="1" s="1"/>
  <c r="D1519" i="1"/>
  <c r="B1521" i="1"/>
  <c r="E1521" i="1"/>
  <c r="Z1521" i="1"/>
  <c r="AA1521" i="1"/>
  <c r="AM1521" i="1"/>
  <c r="AN1521" i="1"/>
  <c r="BE1521" i="1"/>
  <c r="BF1521" i="1"/>
  <c r="BG1521" i="1"/>
  <c r="BH1521" i="1"/>
  <c r="BI1521" i="1"/>
  <c r="BJ1521" i="1"/>
  <c r="BK1521" i="1"/>
  <c r="BL1521" i="1"/>
  <c r="BM1521" i="1"/>
  <c r="BN1521" i="1"/>
  <c r="BO1521" i="1"/>
  <c r="BP1521" i="1"/>
  <c r="BQ1521" i="1"/>
  <c r="BR1521" i="1"/>
  <c r="BS1521" i="1"/>
  <c r="BT1521" i="1"/>
  <c r="BU1521" i="1"/>
  <c r="BV1521" i="1"/>
  <c r="BW1521" i="1"/>
  <c r="CN1521" i="1"/>
  <c r="CO1521" i="1"/>
  <c r="CP1521" i="1"/>
  <c r="CQ1521" i="1"/>
  <c r="CR1521" i="1"/>
  <c r="CS1521" i="1"/>
  <c r="CT1521" i="1"/>
  <c r="CU1521" i="1"/>
  <c r="CV1521" i="1"/>
  <c r="CW1521" i="1"/>
  <c r="CX1521" i="1"/>
  <c r="CY1521" i="1"/>
  <c r="CZ1521" i="1"/>
  <c r="DA1521" i="1"/>
  <c r="DB1521" i="1"/>
  <c r="DC1521" i="1"/>
  <c r="DD1521" i="1"/>
  <c r="DE1521" i="1"/>
  <c r="DF1521" i="1"/>
  <c r="DG1521" i="1"/>
  <c r="DH1521" i="1"/>
  <c r="DI1521" i="1"/>
  <c r="DJ1521" i="1"/>
  <c r="DK1521" i="1"/>
  <c r="DL1521" i="1"/>
  <c r="DM1521" i="1"/>
  <c r="DN1521" i="1"/>
  <c r="DO1521" i="1"/>
  <c r="DP1521" i="1"/>
  <c r="DQ1521" i="1"/>
  <c r="DR1521" i="1"/>
  <c r="DS1521" i="1"/>
  <c r="DT1521" i="1"/>
  <c r="DU1521" i="1"/>
  <c r="DV1521" i="1"/>
  <c r="DW1521" i="1"/>
  <c r="DX1521" i="1"/>
  <c r="DY1521" i="1"/>
  <c r="DZ1521" i="1"/>
  <c r="EA1521" i="1"/>
  <c r="EB1521" i="1"/>
  <c r="EC1521" i="1"/>
  <c r="ED1521" i="1"/>
  <c r="EE1521" i="1"/>
  <c r="EF1521" i="1"/>
  <c r="EG1521" i="1"/>
  <c r="EH1521" i="1"/>
  <c r="EI1521" i="1"/>
  <c r="EJ1521" i="1"/>
  <c r="EK1521" i="1"/>
  <c r="EL1521" i="1"/>
  <c r="EM1521" i="1"/>
  <c r="EN1521" i="1"/>
  <c r="EO1521" i="1"/>
  <c r="EP1521" i="1"/>
  <c r="EQ1521" i="1"/>
  <c r="ER1521" i="1"/>
  <c r="ES1521" i="1"/>
  <c r="ET1521" i="1"/>
  <c r="EU1521" i="1"/>
  <c r="EV1521" i="1"/>
  <c r="EW1521" i="1"/>
  <c r="EX1521" i="1"/>
  <c r="EY1521" i="1"/>
  <c r="EZ1521" i="1"/>
  <c r="FA1521" i="1"/>
  <c r="FB1521" i="1"/>
  <c r="FC1521" i="1"/>
  <c r="FD1521" i="1"/>
  <c r="FE1521" i="1"/>
  <c r="FF1521" i="1"/>
  <c r="FG1521" i="1"/>
  <c r="FH1521" i="1"/>
  <c r="FI1521" i="1"/>
  <c r="FJ1521" i="1"/>
  <c r="FK1521" i="1"/>
  <c r="FL1521" i="1"/>
  <c r="FM1521" i="1"/>
  <c r="FN1521" i="1"/>
  <c r="FO1521" i="1"/>
  <c r="FP1521" i="1"/>
  <c r="FQ1521" i="1"/>
  <c r="FR1521" i="1"/>
  <c r="FS1521" i="1"/>
  <c r="FT1521" i="1"/>
  <c r="FU1521" i="1"/>
  <c r="FV1521" i="1"/>
  <c r="FW1521" i="1"/>
  <c r="FX1521" i="1"/>
  <c r="FY1521" i="1"/>
  <c r="FZ1521" i="1"/>
  <c r="GA1521" i="1"/>
  <c r="GB1521" i="1"/>
  <c r="GC1521" i="1"/>
  <c r="GD1521" i="1"/>
  <c r="GE1521" i="1"/>
  <c r="GF1521" i="1"/>
  <c r="GG1521" i="1"/>
  <c r="GH1521" i="1"/>
  <c r="GI1521" i="1"/>
  <c r="GJ1521" i="1"/>
  <c r="GK1521" i="1"/>
  <c r="GL1521" i="1"/>
  <c r="GM1521" i="1"/>
  <c r="GN1521" i="1"/>
  <c r="GO1521" i="1"/>
  <c r="GP1521" i="1"/>
  <c r="GQ1521" i="1"/>
  <c r="GR1521" i="1"/>
  <c r="GS1521" i="1"/>
  <c r="GT1521" i="1"/>
  <c r="GU1521" i="1"/>
  <c r="GV1521" i="1"/>
  <c r="GW1521" i="1"/>
  <c r="GX1521" i="1"/>
  <c r="C1523" i="1"/>
  <c r="D1523" i="1"/>
  <c r="AC1523" i="1"/>
  <c r="AD1523" i="1"/>
  <c r="AE1523" i="1"/>
  <c r="AF1523" i="1"/>
  <c r="AG1523" i="1"/>
  <c r="CU1523" i="1" s="1"/>
  <c r="T1523" i="1" s="1"/>
  <c r="AH1523" i="1"/>
  <c r="CV1523" i="1" s="1"/>
  <c r="AI1523" i="1"/>
  <c r="AJ1523" i="1"/>
  <c r="CX1523" i="1" s="1"/>
  <c r="CQ1523" i="1"/>
  <c r="P1523" i="1" s="1"/>
  <c r="CS1523" i="1"/>
  <c r="CW1523" i="1"/>
  <c r="FR1523" i="1"/>
  <c r="GL1523" i="1"/>
  <c r="GN1523" i="1"/>
  <c r="GO1523" i="1"/>
  <c r="GV1523" i="1"/>
  <c r="HC1523" i="1" s="1"/>
  <c r="GX1523" i="1" s="1"/>
  <c r="AC1524" i="1"/>
  <c r="CQ1524" i="1" s="1"/>
  <c r="AD1524" i="1"/>
  <c r="AB1524" i="1" s="1"/>
  <c r="AE1524" i="1"/>
  <c r="AF1524" i="1"/>
  <c r="AG1524" i="1"/>
  <c r="CU1524" i="1" s="1"/>
  <c r="AH1524" i="1"/>
  <c r="CV1524" i="1" s="1"/>
  <c r="AI1524" i="1"/>
  <c r="CW1524" i="1" s="1"/>
  <c r="AJ1524" i="1"/>
  <c r="CX1524" i="1" s="1"/>
  <c r="CS1524" i="1"/>
  <c r="CT1524" i="1"/>
  <c r="FR1524" i="1"/>
  <c r="GL1524" i="1"/>
  <c r="GN1524" i="1"/>
  <c r="GO1524" i="1"/>
  <c r="GV1524" i="1"/>
  <c r="HC1524" i="1"/>
  <c r="AC1525" i="1"/>
  <c r="AE1525" i="1"/>
  <c r="AF1525" i="1"/>
  <c r="AG1525" i="1"/>
  <c r="AH1525" i="1"/>
  <c r="CV1525" i="1" s="1"/>
  <c r="AI1525" i="1"/>
  <c r="CW1525" i="1" s="1"/>
  <c r="AJ1525" i="1"/>
  <c r="CX1525" i="1" s="1"/>
  <c r="CQ1525" i="1"/>
  <c r="CS1525" i="1"/>
  <c r="CT1525" i="1"/>
  <c r="CU1525" i="1"/>
  <c r="FR1525" i="1"/>
  <c r="GL1525" i="1"/>
  <c r="GN1525" i="1"/>
  <c r="GO1525" i="1"/>
  <c r="GV1525" i="1"/>
  <c r="HC1525" i="1"/>
  <c r="C1526" i="1"/>
  <c r="D1526" i="1"/>
  <c r="AC1526" i="1"/>
  <c r="AE1526" i="1"/>
  <c r="CR1526" i="1" s="1"/>
  <c r="Q1526" i="1" s="1"/>
  <c r="AF1526" i="1"/>
  <c r="AG1526" i="1"/>
  <c r="CU1526" i="1" s="1"/>
  <c r="AH1526" i="1"/>
  <c r="AI1526" i="1"/>
  <c r="AJ1526" i="1"/>
  <c r="CX1526" i="1" s="1"/>
  <c r="W1526" i="1" s="1"/>
  <c r="CV1526" i="1"/>
  <c r="U1526" i="1" s="1"/>
  <c r="CW1526" i="1"/>
  <c r="V1526" i="1" s="1"/>
  <c r="FR1526" i="1"/>
  <c r="GL1526" i="1"/>
  <c r="GN1526" i="1"/>
  <c r="GO1526" i="1"/>
  <c r="GV1526" i="1"/>
  <c r="HC1526" i="1"/>
  <c r="GX1526" i="1" s="1"/>
  <c r="C1527" i="1"/>
  <c r="D1527" i="1"/>
  <c r="U1527" i="1"/>
  <c r="AC1527" i="1"/>
  <c r="AB1527" i="1" s="1"/>
  <c r="AD1527" i="1"/>
  <c r="AE1527" i="1"/>
  <c r="AF1527" i="1"/>
  <c r="AG1527" i="1"/>
  <c r="CU1527" i="1" s="1"/>
  <c r="T1527" i="1" s="1"/>
  <c r="AH1527" i="1"/>
  <c r="CV1527" i="1" s="1"/>
  <c r="AI1527" i="1"/>
  <c r="CW1527" i="1" s="1"/>
  <c r="V1527" i="1" s="1"/>
  <c r="AJ1527" i="1"/>
  <c r="CX1527" i="1" s="1"/>
  <c r="W1527" i="1" s="1"/>
  <c r="CR1527" i="1"/>
  <c r="Q1527" i="1" s="1"/>
  <c r="CS1527" i="1"/>
  <c r="FR1527" i="1"/>
  <c r="GL1527" i="1"/>
  <c r="GN1527" i="1"/>
  <c r="GO1527" i="1"/>
  <c r="GV1527" i="1"/>
  <c r="HC1527" i="1" s="1"/>
  <c r="GX1527" i="1" s="1"/>
  <c r="I1528" i="1"/>
  <c r="AC1528" i="1"/>
  <c r="CQ1528" i="1" s="1"/>
  <c r="AE1528" i="1"/>
  <c r="AF1528" i="1"/>
  <c r="AG1528" i="1"/>
  <c r="CU1528" i="1" s="1"/>
  <c r="AH1528" i="1"/>
  <c r="CV1528" i="1" s="1"/>
  <c r="U1528" i="1" s="1"/>
  <c r="AI1528" i="1"/>
  <c r="AJ1528" i="1"/>
  <c r="CT1528" i="1"/>
  <c r="S1528" i="1" s="1"/>
  <c r="CW1528" i="1"/>
  <c r="V1528" i="1" s="1"/>
  <c r="CX1528" i="1"/>
  <c r="FR1528" i="1"/>
  <c r="GL1528" i="1"/>
  <c r="GN1528" i="1"/>
  <c r="GO1528" i="1"/>
  <c r="GV1528" i="1"/>
  <c r="HC1528" i="1"/>
  <c r="AC1529" i="1"/>
  <c r="CQ1529" i="1" s="1"/>
  <c r="AE1529" i="1"/>
  <c r="AF1529" i="1"/>
  <c r="AG1529" i="1"/>
  <c r="CU1529" i="1" s="1"/>
  <c r="AH1529" i="1"/>
  <c r="CV1529" i="1" s="1"/>
  <c r="AI1529" i="1"/>
  <c r="CW1529" i="1" s="1"/>
  <c r="AJ1529" i="1"/>
  <c r="CS1529" i="1"/>
  <c r="CX1529" i="1"/>
  <c r="FR1529" i="1"/>
  <c r="GL1529" i="1"/>
  <c r="GN1529" i="1"/>
  <c r="GO1529" i="1"/>
  <c r="GV1529" i="1"/>
  <c r="HC1529" i="1" s="1"/>
  <c r="B1531" i="1"/>
  <c r="C1531" i="1"/>
  <c r="C1521" i="1" s="1"/>
  <c r="D1531" i="1"/>
  <c r="D1521" i="1" s="1"/>
  <c r="F1531" i="1"/>
  <c r="F1521" i="1" s="1"/>
  <c r="G1531" i="1"/>
  <c r="BX1531" i="1"/>
  <c r="BX1521" i="1" s="1"/>
  <c r="CB1531" i="1"/>
  <c r="AS1531" i="1" s="1"/>
  <c r="CK1531" i="1"/>
  <c r="CK1521" i="1" s="1"/>
  <c r="CL1531" i="1"/>
  <c r="CL1521" i="1" s="1"/>
  <c r="CM1531" i="1"/>
  <c r="D1561" i="1"/>
  <c r="E1563" i="1"/>
  <c r="F1563" i="1"/>
  <c r="Z1563" i="1"/>
  <c r="AA1563" i="1"/>
  <c r="AM1563" i="1"/>
  <c r="AN1563" i="1"/>
  <c r="BE1563" i="1"/>
  <c r="BF1563" i="1"/>
  <c r="BG1563" i="1"/>
  <c r="BH1563" i="1"/>
  <c r="BI1563" i="1"/>
  <c r="BJ1563" i="1"/>
  <c r="BK1563" i="1"/>
  <c r="BL1563" i="1"/>
  <c r="BM1563" i="1"/>
  <c r="BN1563" i="1"/>
  <c r="BO1563" i="1"/>
  <c r="BP1563" i="1"/>
  <c r="BQ1563" i="1"/>
  <c r="BR1563" i="1"/>
  <c r="BS1563" i="1"/>
  <c r="BT1563" i="1"/>
  <c r="BU1563" i="1"/>
  <c r="BV1563" i="1"/>
  <c r="BW1563" i="1"/>
  <c r="CN1563" i="1"/>
  <c r="CO1563" i="1"/>
  <c r="CP1563" i="1"/>
  <c r="CQ1563" i="1"/>
  <c r="CR1563" i="1"/>
  <c r="CS1563" i="1"/>
  <c r="CT1563" i="1"/>
  <c r="CU1563" i="1"/>
  <c r="CV1563" i="1"/>
  <c r="CW1563" i="1"/>
  <c r="CX1563" i="1"/>
  <c r="CY1563" i="1"/>
  <c r="CZ1563" i="1"/>
  <c r="DA1563" i="1"/>
  <c r="DB1563" i="1"/>
  <c r="DC1563" i="1"/>
  <c r="DD1563" i="1"/>
  <c r="DE1563" i="1"/>
  <c r="DF1563" i="1"/>
  <c r="DG1563" i="1"/>
  <c r="DH1563" i="1"/>
  <c r="DI1563" i="1"/>
  <c r="DJ1563" i="1"/>
  <c r="DK1563" i="1"/>
  <c r="DL1563" i="1"/>
  <c r="DM1563" i="1"/>
  <c r="DN1563" i="1"/>
  <c r="DO1563" i="1"/>
  <c r="DP1563" i="1"/>
  <c r="DQ1563" i="1"/>
  <c r="DR1563" i="1"/>
  <c r="DS1563" i="1"/>
  <c r="DT1563" i="1"/>
  <c r="DU1563" i="1"/>
  <c r="DV1563" i="1"/>
  <c r="DW1563" i="1"/>
  <c r="DX1563" i="1"/>
  <c r="DY1563" i="1"/>
  <c r="DZ1563" i="1"/>
  <c r="EA1563" i="1"/>
  <c r="EB1563" i="1"/>
  <c r="EC1563" i="1"/>
  <c r="ED1563" i="1"/>
  <c r="EE1563" i="1"/>
  <c r="EF1563" i="1"/>
  <c r="EG1563" i="1"/>
  <c r="EH1563" i="1"/>
  <c r="EI1563" i="1"/>
  <c r="EJ1563" i="1"/>
  <c r="EK1563" i="1"/>
  <c r="EL1563" i="1"/>
  <c r="EM1563" i="1"/>
  <c r="EN1563" i="1"/>
  <c r="EO1563" i="1"/>
  <c r="EP1563" i="1"/>
  <c r="EQ1563" i="1"/>
  <c r="ER1563" i="1"/>
  <c r="ES1563" i="1"/>
  <c r="ET1563" i="1"/>
  <c r="EU1563" i="1"/>
  <c r="EV1563" i="1"/>
  <c r="EW1563" i="1"/>
  <c r="EX1563" i="1"/>
  <c r="EY1563" i="1"/>
  <c r="EZ1563" i="1"/>
  <c r="FA1563" i="1"/>
  <c r="FB1563" i="1"/>
  <c r="FC1563" i="1"/>
  <c r="FD1563" i="1"/>
  <c r="FE1563" i="1"/>
  <c r="FF1563" i="1"/>
  <c r="FG1563" i="1"/>
  <c r="FH1563" i="1"/>
  <c r="FI1563" i="1"/>
  <c r="FJ1563" i="1"/>
  <c r="FK1563" i="1"/>
  <c r="FL1563" i="1"/>
  <c r="FM1563" i="1"/>
  <c r="FN1563" i="1"/>
  <c r="FO1563" i="1"/>
  <c r="FP1563" i="1"/>
  <c r="FQ1563" i="1"/>
  <c r="FR1563" i="1"/>
  <c r="FS1563" i="1"/>
  <c r="FT1563" i="1"/>
  <c r="FU1563" i="1"/>
  <c r="FV1563" i="1"/>
  <c r="FW1563" i="1"/>
  <c r="FX1563" i="1"/>
  <c r="FY1563" i="1"/>
  <c r="FZ1563" i="1"/>
  <c r="GA1563" i="1"/>
  <c r="GB1563" i="1"/>
  <c r="GC1563" i="1"/>
  <c r="GD1563" i="1"/>
  <c r="GE1563" i="1"/>
  <c r="GF1563" i="1"/>
  <c r="GG1563" i="1"/>
  <c r="GH1563" i="1"/>
  <c r="GI1563" i="1"/>
  <c r="GJ1563" i="1"/>
  <c r="GK1563" i="1"/>
  <c r="GL1563" i="1"/>
  <c r="GM1563" i="1"/>
  <c r="GN1563" i="1"/>
  <c r="GO1563" i="1"/>
  <c r="GP1563" i="1"/>
  <c r="GQ1563" i="1"/>
  <c r="GR1563" i="1"/>
  <c r="GS1563" i="1"/>
  <c r="GT1563" i="1"/>
  <c r="GU1563" i="1"/>
  <c r="GV1563" i="1"/>
  <c r="GW1563" i="1"/>
  <c r="GX1563" i="1"/>
  <c r="C1565" i="1"/>
  <c r="D1565" i="1"/>
  <c r="AC1565" i="1"/>
  <c r="AD1565" i="1"/>
  <c r="AE1565" i="1"/>
  <c r="AF1565" i="1"/>
  <c r="AG1565" i="1"/>
  <c r="CU1565" i="1" s="1"/>
  <c r="T1565" i="1" s="1"/>
  <c r="AH1565" i="1"/>
  <c r="AI1565" i="1"/>
  <c r="AJ1565" i="1"/>
  <c r="CX1565" i="1" s="1"/>
  <c r="W1565" i="1" s="1"/>
  <c r="CQ1565" i="1"/>
  <c r="P1565" i="1" s="1"/>
  <c r="CR1565" i="1"/>
  <c r="Q1565" i="1" s="1"/>
  <c r="CV1565" i="1"/>
  <c r="U1565" i="1" s="1"/>
  <c r="CW1565" i="1"/>
  <c r="V1565" i="1" s="1"/>
  <c r="FR1565" i="1"/>
  <c r="GL1565" i="1"/>
  <c r="GN1565" i="1"/>
  <c r="GO1565" i="1"/>
  <c r="GV1565" i="1"/>
  <c r="HC1565" i="1" s="1"/>
  <c r="GX1565" i="1" s="1"/>
  <c r="R1566" i="1"/>
  <c r="GK1566" i="1" s="1"/>
  <c r="AC1566" i="1"/>
  <c r="AD1566" i="1"/>
  <c r="AE1566" i="1"/>
  <c r="AF1566" i="1"/>
  <c r="AG1566" i="1"/>
  <c r="CU1566" i="1" s="1"/>
  <c r="T1566" i="1" s="1"/>
  <c r="AH1566" i="1"/>
  <c r="AI1566" i="1"/>
  <c r="AJ1566" i="1"/>
  <c r="CX1566" i="1" s="1"/>
  <c r="W1566" i="1" s="1"/>
  <c r="CQ1566" i="1"/>
  <c r="P1566" i="1" s="1"/>
  <c r="CR1566" i="1"/>
  <c r="Q1566" i="1" s="1"/>
  <c r="CS1566" i="1"/>
  <c r="CV1566" i="1"/>
  <c r="U1566" i="1" s="1"/>
  <c r="CW1566" i="1"/>
  <c r="V1566" i="1" s="1"/>
  <c r="FR1566" i="1"/>
  <c r="GL1566" i="1"/>
  <c r="GN1566" i="1"/>
  <c r="GO1566" i="1"/>
  <c r="GV1566" i="1"/>
  <c r="HC1566" i="1"/>
  <c r="GX1566" i="1" s="1"/>
  <c r="AC1567" i="1"/>
  <c r="AE1567" i="1"/>
  <c r="AF1567" i="1"/>
  <c r="AG1567" i="1"/>
  <c r="CU1567" i="1" s="1"/>
  <c r="T1567" i="1" s="1"/>
  <c r="AH1567" i="1"/>
  <c r="CV1567" i="1" s="1"/>
  <c r="U1567" i="1" s="1"/>
  <c r="AI1567" i="1"/>
  <c r="AJ1567" i="1"/>
  <c r="CQ1567" i="1"/>
  <c r="P1567" i="1" s="1"/>
  <c r="CS1567" i="1"/>
  <c r="CW1567" i="1"/>
  <c r="V1567" i="1" s="1"/>
  <c r="CX1567" i="1"/>
  <c r="W1567" i="1" s="1"/>
  <c r="FR1567" i="1"/>
  <c r="GL1567" i="1"/>
  <c r="GN1567" i="1"/>
  <c r="GO1567" i="1"/>
  <c r="GV1567" i="1"/>
  <c r="HC1567" i="1" s="1"/>
  <c r="GX1567" i="1" s="1"/>
  <c r="AC1568" i="1"/>
  <c r="AE1568" i="1"/>
  <c r="AF1568" i="1"/>
  <c r="AG1568" i="1"/>
  <c r="AH1568" i="1"/>
  <c r="AI1568" i="1"/>
  <c r="CW1568" i="1" s="1"/>
  <c r="V1568" i="1" s="1"/>
  <c r="AJ1568" i="1"/>
  <c r="CX1568" i="1" s="1"/>
  <c r="W1568" i="1" s="1"/>
  <c r="CQ1568" i="1"/>
  <c r="P1568" i="1" s="1"/>
  <c r="CU1568" i="1"/>
  <c r="T1568" i="1" s="1"/>
  <c r="CV1568" i="1"/>
  <c r="U1568" i="1" s="1"/>
  <c r="AH1574" i="1" s="1"/>
  <c r="FR1568" i="1"/>
  <c r="GL1568" i="1"/>
  <c r="GN1568" i="1"/>
  <c r="GO1568" i="1"/>
  <c r="GV1568" i="1"/>
  <c r="HC1568" i="1" s="1"/>
  <c r="GX1568" i="1" s="1"/>
  <c r="C1569" i="1"/>
  <c r="D1569" i="1"/>
  <c r="Q1569" i="1"/>
  <c r="AC1569" i="1"/>
  <c r="CQ1569" i="1" s="1"/>
  <c r="AD1569" i="1"/>
  <c r="AE1569" i="1"/>
  <c r="CR1569" i="1" s="1"/>
  <c r="AF1569" i="1"/>
  <c r="CT1569" i="1" s="1"/>
  <c r="S1569" i="1" s="1"/>
  <c r="AG1569" i="1"/>
  <c r="CU1569" i="1" s="1"/>
  <c r="T1569" i="1" s="1"/>
  <c r="AH1569" i="1"/>
  <c r="CV1569" i="1" s="1"/>
  <c r="U1569" i="1" s="1"/>
  <c r="AI1569" i="1"/>
  <c r="CW1569" i="1" s="1"/>
  <c r="AJ1569" i="1"/>
  <c r="CX1569" i="1" s="1"/>
  <c r="W1569" i="1" s="1"/>
  <c r="CS1569" i="1"/>
  <c r="R1569" i="1" s="1"/>
  <c r="GK1569" i="1" s="1"/>
  <c r="FR1569" i="1"/>
  <c r="GL1569" i="1"/>
  <c r="GN1569" i="1"/>
  <c r="GO1569" i="1"/>
  <c r="GV1569" i="1"/>
  <c r="HC1569" i="1"/>
  <c r="GX1569" i="1" s="1"/>
  <c r="AC1570" i="1"/>
  <c r="AE1570" i="1"/>
  <c r="AD1570" i="1" s="1"/>
  <c r="AB1570" i="1" s="1"/>
  <c r="AF1570" i="1"/>
  <c r="AG1570" i="1"/>
  <c r="AH1570" i="1"/>
  <c r="CV1570" i="1" s="1"/>
  <c r="AI1570" i="1"/>
  <c r="CW1570" i="1" s="1"/>
  <c r="AJ1570" i="1"/>
  <c r="CQ1570" i="1"/>
  <c r="CS1570" i="1"/>
  <c r="CT1570" i="1"/>
  <c r="CU1570" i="1"/>
  <c r="CX1570" i="1"/>
  <c r="FR1570" i="1"/>
  <c r="GL1570" i="1"/>
  <c r="GN1570" i="1"/>
  <c r="GO1570" i="1"/>
  <c r="GV1570" i="1"/>
  <c r="HC1570" i="1" s="1"/>
  <c r="AC1571" i="1"/>
  <c r="AE1571" i="1"/>
  <c r="AD1571" i="1" s="1"/>
  <c r="AF1571" i="1"/>
  <c r="CT1571" i="1" s="1"/>
  <c r="AG1571" i="1"/>
  <c r="CU1571" i="1" s="1"/>
  <c r="AH1571" i="1"/>
  <c r="AI1571" i="1"/>
  <c r="CW1571" i="1" s="1"/>
  <c r="AJ1571" i="1"/>
  <c r="CX1571" i="1" s="1"/>
  <c r="CV1571" i="1"/>
  <c r="FR1571" i="1"/>
  <c r="GL1571" i="1"/>
  <c r="GN1571" i="1"/>
  <c r="GO1571" i="1"/>
  <c r="GV1571" i="1"/>
  <c r="HC1571" i="1"/>
  <c r="I1572" i="1"/>
  <c r="AC1572" i="1"/>
  <c r="AD1572" i="1"/>
  <c r="AB1572" i="1" s="1"/>
  <c r="AE1572" i="1"/>
  <c r="CS1572" i="1" s="1"/>
  <c r="AF1572" i="1"/>
  <c r="CT1572" i="1" s="1"/>
  <c r="S1572" i="1" s="1"/>
  <c r="AG1572" i="1"/>
  <c r="CU1572" i="1" s="1"/>
  <c r="T1572" i="1" s="1"/>
  <c r="AH1572" i="1"/>
  <c r="CV1572" i="1" s="1"/>
  <c r="AI1572" i="1"/>
  <c r="CW1572" i="1" s="1"/>
  <c r="AJ1572" i="1"/>
  <c r="CQ1572" i="1"/>
  <c r="CR1572" i="1"/>
  <c r="CX1572" i="1"/>
  <c r="FR1572" i="1"/>
  <c r="GL1572" i="1"/>
  <c r="GN1572" i="1"/>
  <c r="GO1572" i="1"/>
  <c r="GV1572" i="1"/>
  <c r="HC1572" i="1" s="1"/>
  <c r="GX1572" i="1" s="1"/>
  <c r="B1574" i="1"/>
  <c r="B1563" i="1" s="1"/>
  <c r="C1574" i="1"/>
  <c r="C1563" i="1" s="1"/>
  <c r="D1574" i="1"/>
  <c r="D1563" i="1" s="1"/>
  <c r="F1574" i="1"/>
  <c r="G1574" i="1"/>
  <c r="BX1574" i="1"/>
  <c r="AO1574" i="1" s="1"/>
  <c r="CK1574" i="1"/>
  <c r="CK1563" i="1" s="1"/>
  <c r="CL1574" i="1"/>
  <c r="CL1563" i="1" s="1"/>
  <c r="CM1574" i="1"/>
  <c r="BD1574" i="1" s="1"/>
  <c r="BD1563" i="1" s="1"/>
  <c r="B1604" i="1"/>
  <c r="B1376" i="1" s="1"/>
  <c r="C1604" i="1"/>
  <c r="C1376" i="1" s="1"/>
  <c r="D1604" i="1"/>
  <c r="D1376" i="1" s="1"/>
  <c r="F1604" i="1"/>
  <c r="F1376" i="1" s="1"/>
  <c r="G1604" i="1"/>
  <c r="B1634" i="1"/>
  <c r="B1372" i="1" s="1"/>
  <c r="C1634" i="1"/>
  <c r="C1372" i="1" s="1"/>
  <c r="D1634" i="1"/>
  <c r="D1372" i="1" s="1"/>
  <c r="F1634" i="1"/>
  <c r="F1372" i="1" s="1"/>
  <c r="G1634" i="1"/>
  <c r="D1664" i="1"/>
  <c r="E1666" i="1"/>
  <c r="Z1666" i="1"/>
  <c r="AA1666" i="1"/>
  <c r="AB1666" i="1"/>
  <c r="AC1666" i="1"/>
  <c r="AD1666" i="1"/>
  <c r="AE1666" i="1"/>
  <c r="AF1666" i="1"/>
  <c r="AG1666" i="1"/>
  <c r="AH1666" i="1"/>
  <c r="AI1666" i="1"/>
  <c r="AJ1666" i="1"/>
  <c r="AK1666" i="1"/>
  <c r="AL1666" i="1"/>
  <c r="AM1666" i="1"/>
  <c r="AN1666" i="1"/>
  <c r="BE1666" i="1"/>
  <c r="BF1666" i="1"/>
  <c r="BG1666" i="1"/>
  <c r="BH1666" i="1"/>
  <c r="BI1666" i="1"/>
  <c r="BJ1666" i="1"/>
  <c r="BK1666" i="1"/>
  <c r="BL1666" i="1"/>
  <c r="BM1666" i="1"/>
  <c r="BN1666" i="1"/>
  <c r="BO1666" i="1"/>
  <c r="BP1666" i="1"/>
  <c r="BQ1666" i="1"/>
  <c r="BR1666" i="1"/>
  <c r="BS1666" i="1"/>
  <c r="BT1666" i="1"/>
  <c r="BU1666" i="1"/>
  <c r="BV1666" i="1"/>
  <c r="BW1666" i="1"/>
  <c r="BX1666" i="1"/>
  <c r="BY1666" i="1"/>
  <c r="BZ1666" i="1"/>
  <c r="CA1666" i="1"/>
  <c r="CB1666" i="1"/>
  <c r="CC1666" i="1"/>
  <c r="CD1666" i="1"/>
  <c r="CE1666" i="1"/>
  <c r="CF1666" i="1"/>
  <c r="CG1666" i="1"/>
  <c r="CH1666" i="1"/>
  <c r="CI1666" i="1"/>
  <c r="CJ1666" i="1"/>
  <c r="CK1666" i="1"/>
  <c r="CL1666" i="1"/>
  <c r="CM1666" i="1"/>
  <c r="CN1666" i="1"/>
  <c r="CO1666" i="1"/>
  <c r="CP1666" i="1"/>
  <c r="CQ1666" i="1"/>
  <c r="CR1666" i="1"/>
  <c r="CS1666" i="1"/>
  <c r="CT1666" i="1"/>
  <c r="CU1666" i="1"/>
  <c r="CV1666" i="1"/>
  <c r="CW1666" i="1"/>
  <c r="CX1666" i="1"/>
  <c r="CY1666" i="1"/>
  <c r="CZ1666" i="1"/>
  <c r="DA1666" i="1"/>
  <c r="DB1666" i="1"/>
  <c r="DC1666" i="1"/>
  <c r="DD1666" i="1"/>
  <c r="DE1666" i="1"/>
  <c r="DF1666" i="1"/>
  <c r="DG1666" i="1"/>
  <c r="DH1666" i="1"/>
  <c r="DI1666" i="1"/>
  <c r="DJ1666" i="1"/>
  <c r="DK1666" i="1"/>
  <c r="DL1666" i="1"/>
  <c r="DM1666" i="1"/>
  <c r="DN1666" i="1"/>
  <c r="DO1666" i="1"/>
  <c r="DP1666" i="1"/>
  <c r="DQ1666" i="1"/>
  <c r="DR1666" i="1"/>
  <c r="DS1666" i="1"/>
  <c r="DT1666" i="1"/>
  <c r="DU1666" i="1"/>
  <c r="DV1666" i="1"/>
  <c r="DW1666" i="1"/>
  <c r="DX1666" i="1"/>
  <c r="DY1666" i="1"/>
  <c r="DZ1666" i="1"/>
  <c r="EA1666" i="1"/>
  <c r="EB1666" i="1"/>
  <c r="EC1666" i="1"/>
  <c r="ED1666" i="1"/>
  <c r="EE1666" i="1"/>
  <c r="EF1666" i="1"/>
  <c r="EG1666" i="1"/>
  <c r="EH1666" i="1"/>
  <c r="EI1666" i="1"/>
  <c r="EJ1666" i="1"/>
  <c r="EK1666" i="1"/>
  <c r="EL1666" i="1"/>
  <c r="EM1666" i="1"/>
  <c r="EN1666" i="1"/>
  <c r="EO1666" i="1"/>
  <c r="EP1666" i="1"/>
  <c r="EQ1666" i="1"/>
  <c r="ER1666" i="1"/>
  <c r="ES1666" i="1"/>
  <c r="ET1666" i="1"/>
  <c r="EU1666" i="1"/>
  <c r="EV1666" i="1"/>
  <c r="EW1666" i="1"/>
  <c r="EX1666" i="1"/>
  <c r="EY1666" i="1"/>
  <c r="EZ1666" i="1"/>
  <c r="FA1666" i="1"/>
  <c r="FB1666" i="1"/>
  <c r="FC1666" i="1"/>
  <c r="FD1666" i="1"/>
  <c r="FE1666" i="1"/>
  <c r="FF1666" i="1"/>
  <c r="FG1666" i="1"/>
  <c r="FH1666" i="1"/>
  <c r="FI1666" i="1"/>
  <c r="FJ1666" i="1"/>
  <c r="FK1666" i="1"/>
  <c r="FL1666" i="1"/>
  <c r="FM1666" i="1"/>
  <c r="FN1666" i="1"/>
  <c r="FO1666" i="1"/>
  <c r="FP1666" i="1"/>
  <c r="FQ1666" i="1"/>
  <c r="FR1666" i="1"/>
  <c r="FS1666" i="1"/>
  <c r="FT1666" i="1"/>
  <c r="FU1666" i="1"/>
  <c r="FV1666" i="1"/>
  <c r="FW1666" i="1"/>
  <c r="FX1666" i="1"/>
  <c r="FY1666" i="1"/>
  <c r="FZ1666" i="1"/>
  <c r="GA1666" i="1"/>
  <c r="GB1666" i="1"/>
  <c r="GC1666" i="1"/>
  <c r="GD1666" i="1"/>
  <c r="GE1666" i="1"/>
  <c r="GF1666" i="1"/>
  <c r="GG1666" i="1"/>
  <c r="GH1666" i="1"/>
  <c r="GI1666" i="1"/>
  <c r="GJ1666" i="1"/>
  <c r="GK1666" i="1"/>
  <c r="GL1666" i="1"/>
  <c r="GM1666" i="1"/>
  <c r="GN1666" i="1"/>
  <c r="GO1666" i="1"/>
  <c r="GP1666" i="1"/>
  <c r="GQ1666" i="1"/>
  <c r="GR1666" i="1"/>
  <c r="GS1666" i="1"/>
  <c r="GT1666" i="1"/>
  <c r="GU1666" i="1"/>
  <c r="GV1666" i="1"/>
  <c r="GW1666" i="1"/>
  <c r="GX1666" i="1"/>
  <c r="D1668" i="1"/>
  <c r="E1670" i="1"/>
  <c r="Z1670" i="1"/>
  <c r="AA1670" i="1"/>
  <c r="AB1670" i="1"/>
  <c r="AC1670" i="1"/>
  <c r="AD1670" i="1"/>
  <c r="AE1670" i="1"/>
  <c r="AF1670" i="1"/>
  <c r="AG1670" i="1"/>
  <c r="AH1670" i="1"/>
  <c r="AI1670" i="1"/>
  <c r="AJ1670" i="1"/>
  <c r="AK1670" i="1"/>
  <c r="AL1670" i="1"/>
  <c r="AM1670" i="1"/>
  <c r="AN1670" i="1"/>
  <c r="BE1670" i="1"/>
  <c r="BF1670" i="1"/>
  <c r="BG1670" i="1"/>
  <c r="BH1670" i="1"/>
  <c r="BI1670" i="1"/>
  <c r="BJ1670" i="1"/>
  <c r="BK1670" i="1"/>
  <c r="BL1670" i="1"/>
  <c r="BM1670" i="1"/>
  <c r="BN1670" i="1"/>
  <c r="BO1670" i="1"/>
  <c r="BP1670" i="1"/>
  <c r="BQ1670" i="1"/>
  <c r="BR1670" i="1"/>
  <c r="BS1670" i="1"/>
  <c r="BT1670" i="1"/>
  <c r="BU1670" i="1"/>
  <c r="BV1670" i="1"/>
  <c r="BW1670" i="1"/>
  <c r="BX1670" i="1"/>
  <c r="BY1670" i="1"/>
  <c r="BZ1670" i="1"/>
  <c r="CA1670" i="1"/>
  <c r="CB1670" i="1"/>
  <c r="CC1670" i="1"/>
  <c r="CD1670" i="1"/>
  <c r="CE1670" i="1"/>
  <c r="CF1670" i="1"/>
  <c r="CG1670" i="1"/>
  <c r="CH1670" i="1"/>
  <c r="CI1670" i="1"/>
  <c r="CJ1670" i="1"/>
  <c r="CK1670" i="1"/>
  <c r="CL1670" i="1"/>
  <c r="CM1670" i="1"/>
  <c r="CN1670" i="1"/>
  <c r="CO1670" i="1"/>
  <c r="CP1670" i="1"/>
  <c r="CQ1670" i="1"/>
  <c r="CR1670" i="1"/>
  <c r="CS1670" i="1"/>
  <c r="CT1670" i="1"/>
  <c r="CU1670" i="1"/>
  <c r="CV1670" i="1"/>
  <c r="CW1670" i="1"/>
  <c r="CX1670" i="1"/>
  <c r="CY1670" i="1"/>
  <c r="CZ1670" i="1"/>
  <c r="DA1670" i="1"/>
  <c r="DB1670" i="1"/>
  <c r="DC1670" i="1"/>
  <c r="DD1670" i="1"/>
  <c r="DE1670" i="1"/>
  <c r="DF1670" i="1"/>
  <c r="DG1670" i="1"/>
  <c r="DH1670" i="1"/>
  <c r="DI1670" i="1"/>
  <c r="DJ1670" i="1"/>
  <c r="DK1670" i="1"/>
  <c r="DL1670" i="1"/>
  <c r="DM1670" i="1"/>
  <c r="DN1670" i="1"/>
  <c r="DO1670" i="1"/>
  <c r="DP1670" i="1"/>
  <c r="DQ1670" i="1"/>
  <c r="DR1670" i="1"/>
  <c r="DS1670" i="1"/>
  <c r="DT1670" i="1"/>
  <c r="DU1670" i="1"/>
  <c r="DV1670" i="1"/>
  <c r="DW1670" i="1"/>
  <c r="DX1670" i="1"/>
  <c r="DY1670" i="1"/>
  <c r="DZ1670" i="1"/>
  <c r="EA1670" i="1"/>
  <c r="EB1670" i="1"/>
  <c r="EC1670" i="1"/>
  <c r="ED1670" i="1"/>
  <c r="EE1670" i="1"/>
  <c r="EF1670" i="1"/>
  <c r="EG1670" i="1"/>
  <c r="EH1670" i="1"/>
  <c r="EI1670" i="1"/>
  <c r="EJ1670" i="1"/>
  <c r="EK1670" i="1"/>
  <c r="EL1670" i="1"/>
  <c r="EM1670" i="1"/>
  <c r="EN1670" i="1"/>
  <c r="EO1670" i="1"/>
  <c r="EP1670" i="1"/>
  <c r="EQ1670" i="1"/>
  <c r="ER1670" i="1"/>
  <c r="ES1670" i="1"/>
  <c r="ET1670" i="1"/>
  <c r="EU1670" i="1"/>
  <c r="EV1670" i="1"/>
  <c r="EW1670" i="1"/>
  <c r="EX1670" i="1"/>
  <c r="EY1670" i="1"/>
  <c r="EZ1670" i="1"/>
  <c r="FA1670" i="1"/>
  <c r="FB1670" i="1"/>
  <c r="FC1670" i="1"/>
  <c r="FD1670" i="1"/>
  <c r="FE1670" i="1"/>
  <c r="FF1670" i="1"/>
  <c r="FG1670" i="1"/>
  <c r="FH1670" i="1"/>
  <c r="FI1670" i="1"/>
  <c r="FJ1670" i="1"/>
  <c r="FK1670" i="1"/>
  <c r="FL1670" i="1"/>
  <c r="FM1670" i="1"/>
  <c r="FN1670" i="1"/>
  <c r="FO1670" i="1"/>
  <c r="FP1670" i="1"/>
  <c r="FQ1670" i="1"/>
  <c r="FR1670" i="1"/>
  <c r="FS1670" i="1"/>
  <c r="FT1670" i="1"/>
  <c r="FU1670" i="1"/>
  <c r="FV1670" i="1"/>
  <c r="FW1670" i="1"/>
  <c r="FX1670" i="1"/>
  <c r="FY1670" i="1"/>
  <c r="FZ1670" i="1"/>
  <c r="GA1670" i="1"/>
  <c r="GB1670" i="1"/>
  <c r="GC1670" i="1"/>
  <c r="GD1670" i="1"/>
  <c r="GE1670" i="1"/>
  <c r="GF1670" i="1"/>
  <c r="GG1670" i="1"/>
  <c r="GH1670" i="1"/>
  <c r="GI1670" i="1"/>
  <c r="GJ1670" i="1"/>
  <c r="GK1670" i="1"/>
  <c r="GL1670" i="1"/>
  <c r="GM1670" i="1"/>
  <c r="GN1670" i="1"/>
  <c r="GO1670" i="1"/>
  <c r="GP1670" i="1"/>
  <c r="GQ1670" i="1"/>
  <c r="GR1670" i="1"/>
  <c r="GS1670" i="1"/>
  <c r="GT1670" i="1"/>
  <c r="GU1670" i="1"/>
  <c r="GV1670" i="1"/>
  <c r="GW1670" i="1"/>
  <c r="GX1670" i="1"/>
  <c r="D1672" i="1"/>
  <c r="E1674" i="1"/>
  <c r="Z1674" i="1"/>
  <c r="AA1674" i="1"/>
  <c r="AM1674" i="1"/>
  <c r="AN1674" i="1"/>
  <c r="BE1674" i="1"/>
  <c r="BF1674" i="1"/>
  <c r="BG1674" i="1"/>
  <c r="BH1674" i="1"/>
  <c r="BI1674" i="1"/>
  <c r="BJ1674" i="1"/>
  <c r="BK1674" i="1"/>
  <c r="BL1674" i="1"/>
  <c r="BM1674" i="1"/>
  <c r="BN1674" i="1"/>
  <c r="BO1674" i="1"/>
  <c r="BP1674" i="1"/>
  <c r="BQ1674" i="1"/>
  <c r="BR1674" i="1"/>
  <c r="BS1674" i="1"/>
  <c r="BT1674" i="1"/>
  <c r="BU1674" i="1"/>
  <c r="BV1674" i="1"/>
  <c r="BW1674" i="1"/>
  <c r="BX1674" i="1"/>
  <c r="CN1674" i="1"/>
  <c r="CO1674" i="1"/>
  <c r="CP1674" i="1"/>
  <c r="CQ1674" i="1"/>
  <c r="CR1674" i="1"/>
  <c r="CS1674" i="1"/>
  <c r="CT1674" i="1"/>
  <c r="CU1674" i="1"/>
  <c r="CV1674" i="1"/>
  <c r="CW1674" i="1"/>
  <c r="CX1674" i="1"/>
  <c r="CY1674" i="1"/>
  <c r="CZ1674" i="1"/>
  <c r="DA1674" i="1"/>
  <c r="DB1674" i="1"/>
  <c r="DC1674" i="1"/>
  <c r="DD1674" i="1"/>
  <c r="DE1674" i="1"/>
  <c r="DF1674" i="1"/>
  <c r="DG1674" i="1"/>
  <c r="DH1674" i="1"/>
  <c r="DI1674" i="1"/>
  <c r="DJ1674" i="1"/>
  <c r="DK1674" i="1"/>
  <c r="DL1674" i="1"/>
  <c r="DM1674" i="1"/>
  <c r="DN1674" i="1"/>
  <c r="DO1674" i="1"/>
  <c r="DP1674" i="1"/>
  <c r="DQ1674" i="1"/>
  <c r="DR1674" i="1"/>
  <c r="DS1674" i="1"/>
  <c r="DT1674" i="1"/>
  <c r="DU1674" i="1"/>
  <c r="DV1674" i="1"/>
  <c r="DW1674" i="1"/>
  <c r="DX1674" i="1"/>
  <c r="DY1674" i="1"/>
  <c r="DZ1674" i="1"/>
  <c r="EA1674" i="1"/>
  <c r="EB1674" i="1"/>
  <c r="EC1674" i="1"/>
  <c r="ED1674" i="1"/>
  <c r="EE1674" i="1"/>
  <c r="EF1674" i="1"/>
  <c r="EG1674" i="1"/>
  <c r="EH1674" i="1"/>
  <c r="EI1674" i="1"/>
  <c r="EJ1674" i="1"/>
  <c r="EK1674" i="1"/>
  <c r="EL1674" i="1"/>
  <c r="EM1674" i="1"/>
  <c r="EN1674" i="1"/>
  <c r="EO1674" i="1"/>
  <c r="EP1674" i="1"/>
  <c r="EQ1674" i="1"/>
  <c r="ER1674" i="1"/>
  <c r="ES1674" i="1"/>
  <c r="ET1674" i="1"/>
  <c r="EU1674" i="1"/>
  <c r="EV1674" i="1"/>
  <c r="EW1674" i="1"/>
  <c r="EX1674" i="1"/>
  <c r="EY1674" i="1"/>
  <c r="EZ1674" i="1"/>
  <c r="FA1674" i="1"/>
  <c r="FB1674" i="1"/>
  <c r="FC1674" i="1"/>
  <c r="FD1674" i="1"/>
  <c r="FE1674" i="1"/>
  <c r="FF1674" i="1"/>
  <c r="FG1674" i="1"/>
  <c r="FH1674" i="1"/>
  <c r="FI1674" i="1"/>
  <c r="FJ1674" i="1"/>
  <c r="FK1674" i="1"/>
  <c r="FL1674" i="1"/>
  <c r="FM1674" i="1"/>
  <c r="FN1674" i="1"/>
  <c r="FO1674" i="1"/>
  <c r="FP1674" i="1"/>
  <c r="FQ1674" i="1"/>
  <c r="FR1674" i="1"/>
  <c r="FS1674" i="1"/>
  <c r="FT1674" i="1"/>
  <c r="FU1674" i="1"/>
  <c r="FV1674" i="1"/>
  <c r="FW1674" i="1"/>
  <c r="FX1674" i="1"/>
  <c r="FY1674" i="1"/>
  <c r="FZ1674" i="1"/>
  <c r="GA1674" i="1"/>
  <c r="GB1674" i="1"/>
  <c r="GC1674" i="1"/>
  <c r="GD1674" i="1"/>
  <c r="GE1674" i="1"/>
  <c r="GF1674" i="1"/>
  <c r="GG1674" i="1"/>
  <c r="GH1674" i="1"/>
  <c r="GI1674" i="1"/>
  <c r="GJ1674" i="1"/>
  <c r="GK1674" i="1"/>
  <c r="GL1674" i="1"/>
  <c r="GM1674" i="1"/>
  <c r="GN1674" i="1"/>
  <c r="GO1674" i="1"/>
  <c r="GP1674" i="1"/>
  <c r="GQ1674" i="1"/>
  <c r="GR1674" i="1"/>
  <c r="GS1674" i="1"/>
  <c r="GT1674" i="1"/>
  <c r="GU1674" i="1"/>
  <c r="GV1674" i="1"/>
  <c r="GW1674" i="1"/>
  <c r="GX1674" i="1"/>
  <c r="C1676" i="1"/>
  <c r="D1676" i="1"/>
  <c r="P1676" i="1"/>
  <c r="AC1676" i="1"/>
  <c r="AE1676" i="1"/>
  <c r="AF1676" i="1"/>
  <c r="AG1676" i="1"/>
  <c r="CU1676" i="1" s="1"/>
  <c r="AH1676" i="1"/>
  <c r="AI1676" i="1"/>
  <c r="CW1676" i="1" s="1"/>
  <c r="V1676" i="1" s="1"/>
  <c r="AJ1676" i="1"/>
  <c r="CQ1676" i="1"/>
  <c r="CV1676" i="1"/>
  <c r="U1676" i="1" s="1"/>
  <c r="CX1676" i="1"/>
  <c r="FR1676" i="1"/>
  <c r="GL1676" i="1"/>
  <c r="GN1676" i="1"/>
  <c r="GO1676" i="1"/>
  <c r="GV1676" i="1"/>
  <c r="HC1676" i="1"/>
  <c r="GX1676" i="1" s="1"/>
  <c r="C1677" i="1"/>
  <c r="D1677" i="1"/>
  <c r="AC1677" i="1"/>
  <c r="CQ1677" i="1" s="1"/>
  <c r="P1677" i="1" s="1"/>
  <c r="AE1677" i="1"/>
  <c r="AF1677" i="1"/>
  <c r="AG1677" i="1"/>
  <c r="AH1677" i="1"/>
  <c r="CV1677" i="1" s="1"/>
  <c r="U1677" i="1" s="1"/>
  <c r="AI1677" i="1"/>
  <c r="CW1677" i="1" s="1"/>
  <c r="V1677" i="1" s="1"/>
  <c r="AJ1677" i="1"/>
  <c r="CX1677" i="1" s="1"/>
  <c r="W1677" i="1" s="1"/>
  <c r="CT1677" i="1"/>
  <c r="S1677" i="1" s="1"/>
  <c r="CU1677" i="1"/>
  <c r="T1677" i="1" s="1"/>
  <c r="FR1677" i="1"/>
  <c r="GL1677" i="1"/>
  <c r="GN1677" i="1"/>
  <c r="GO1677" i="1"/>
  <c r="GV1677" i="1"/>
  <c r="HC1677" i="1" s="1"/>
  <c r="GX1677" i="1" s="1"/>
  <c r="C1678" i="1"/>
  <c r="D1678" i="1"/>
  <c r="AC1678" i="1"/>
  <c r="AE1678" i="1"/>
  <c r="AF1678" i="1"/>
  <c r="AG1678" i="1"/>
  <c r="CU1678" i="1" s="1"/>
  <c r="T1678" i="1" s="1"/>
  <c r="AH1678" i="1"/>
  <c r="CV1678" i="1" s="1"/>
  <c r="U1678" i="1" s="1"/>
  <c r="AI1678" i="1"/>
  <c r="CW1678" i="1" s="1"/>
  <c r="V1678" i="1" s="1"/>
  <c r="AJ1678" i="1"/>
  <c r="CT1678" i="1"/>
  <c r="S1678" i="1" s="1"/>
  <c r="CX1678" i="1"/>
  <c r="W1678" i="1" s="1"/>
  <c r="FR1678" i="1"/>
  <c r="GL1678" i="1"/>
  <c r="GN1678" i="1"/>
  <c r="GO1678" i="1"/>
  <c r="GV1678" i="1"/>
  <c r="HC1678" i="1" s="1"/>
  <c r="GX1678" i="1" s="1"/>
  <c r="C1679" i="1"/>
  <c r="D1679" i="1"/>
  <c r="P1679" i="1"/>
  <c r="AC1679" i="1"/>
  <c r="AE1679" i="1"/>
  <c r="AF1679" i="1"/>
  <c r="AG1679" i="1"/>
  <c r="CU1679" i="1" s="1"/>
  <c r="T1679" i="1" s="1"/>
  <c r="AH1679" i="1"/>
  <c r="AI1679" i="1"/>
  <c r="CW1679" i="1" s="1"/>
  <c r="V1679" i="1" s="1"/>
  <c r="AJ1679" i="1"/>
  <c r="CQ1679" i="1"/>
  <c r="CV1679" i="1"/>
  <c r="U1679" i="1" s="1"/>
  <c r="CX1679" i="1"/>
  <c r="W1679" i="1" s="1"/>
  <c r="FR1679" i="1"/>
  <c r="GL1679" i="1"/>
  <c r="GN1679" i="1"/>
  <c r="GO1679" i="1"/>
  <c r="GV1679" i="1"/>
  <c r="HC1679" i="1" s="1"/>
  <c r="GX1679" i="1" s="1"/>
  <c r="C1680" i="1"/>
  <c r="D1680" i="1"/>
  <c r="AC1680" i="1"/>
  <c r="AE1680" i="1"/>
  <c r="AD1680" i="1" s="1"/>
  <c r="AF1680" i="1"/>
  <c r="AG1680" i="1"/>
  <c r="CU1680" i="1" s="1"/>
  <c r="T1680" i="1" s="1"/>
  <c r="AH1680" i="1"/>
  <c r="AI1680" i="1"/>
  <c r="AJ1680" i="1"/>
  <c r="CX1680" i="1" s="1"/>
  <c r="W1680" i="1" s="1"/>
  <c r="CQ1680" i="1"/>
  <c r="P1680" i="1" s="1"/>
  <c r="CV1680" i="1"/>
  <c r="U1680" i="1" s="1"/>
  <c r="CW1680" i="1"/>
  <c r="V1680" i="1" s="1"/>
  <c r="FR1680" i="1"/>
  <c r="GL1680" i="1"/>
  <c r="GN1680" i="1"/>
  <c r="GO1680" i="1"/>
  <c r="GV1680" i="1"/>
  <c r="HC1680" i="1"/>
  <c r="GX1680" i="1" s="1"/>
  <c r="C1681" i="1"/>
  <c r="D1681" i="1"/>
  <c r="AC1681" i="1"/>
  <c r="CQ1681" i="1" s="1"/>
  <c r="P1681" i="1" s="1"/>
  <c r="AE1681" i="1"/>
  <c r="AF1681" i="1"/>
  <c r="AG1681" i="1"/>
  <c r="AH1681" i="1"/>
  <c r="AI1681" i="1"/>
  <c r="CW1681" i="1" s="1"/>
  <c r="V1681" i="1" s="1"/>
  <c r="AJ1681" i="1"/>
  <c r="CX1681" i="1" s="1"/>
  <c r="W1681" i="1" s="1"/>
  <c r="CT1681" i="1"/>
  <c r="S1681" i="1" s="1"/>
  <c r="CU1681" i="1"/>
  <c r="T1681" i="1" s="1"/>
  <c r="CV1681" i="1"/>
  <c r="U1681" i="1" s="1"/>
  <c r="FR1681" i="1"/>
  <c r="GL1681" i="1"/>
  <c r="GN1681" i="1"/>
  <c r="GO1681" i="1"/>
  <c r="GV1681" i="1"/>
  <c r="HC1681" i="1"/>
  <c r="GX1681" i="1" s="1"/>
  <c r="AC1682" i="1"/>
  <c r="AE1682" i="1"/>
  <c r="AF1682" i="1"/>
  <c r="AG1682" i="1"/>
  <c r="AH1682" i="1"/>
  <c r="AI1682" i="1"/>
  <c r="CW1682" i="1" s="1"/>
  <c r="V1682" i="1" s="1"/>
  <c r="AJ1682" i="1"/>
  <c r="CX1682" i="1" s="1"/>
  <c r="W1682" i="1" s="1"/>
  <c r="CQ1682" i="1"/>
  <c r="P1682" i="1" s="1"/>
  <c r="CU1682" i="1"/>
  <c r="T1682" i="1" s="1"/>
  <c r="CV1682" i="1"/>
  <c r="U1682" i="1" s="1"/>
  <c r="FR1682" i="1"/>
  <c r="GL1682" i="1"/>
  <c r="GO1682" i="1"/>
  <c r="GP1682" i="1"/>
  <c r="GV1682" i="1"/>
  <c r="HC1682" i="1"/>
  <c r="GX1682" i="1" s="1"/>
  <c r="C1683" i="1"/>
  <c r="D1683" i="1"/>
  <c r="V1683" i="1"/>
  <c r="AC1683" i="1"/>
  <c r="CQ1683" i="1" s="1"/>
  <c r="P1683" i="1" s="1"/>
  <c r="AE1683" i="1"/>
  <c r="AF1683" i="1"/>
  <c r="AG1683" i="1"/>
  <c r="AH1683" i="1"/>
  <c r="CV1683" i="1" s="1"/>
  <c r="U1683" i="1" s="1"/>
  <c r="AI1683" i="1"/>
  <c r="CW1683" i="1" s="1"/>
  <c r="AJ1683" i="1"/>
  <c r="CX1683" i="1" s="1"/>
  <c r="W1683" i="1" s="1"/>
  <c r="CU1683" i="1"/>
  <c r="T1683" i="1" s="1"/>
  <c r="FR1683" i="1"/>
  <c r="GL1683" i="1"/>
  <c r="GN1683" i="1"/>
  <c r="GO1683" i="1"/>
  <c r="GV1683" i="1"/>
  <c r="HC1683" i="1" s="1"/>
  <c r="GX1683" i="1" s="1"/>
  <c r="I1684" i="1"/>
  <c r="AC1684" i="1"/>
  <c r="AE1684" i="1"/>
  <c r="AF1684" i="1"/>
  <c r="AG1684" i="1"/>
  <c r="CU1684" i="1" s="1"/>
  <c r="AH1684" i="1"/>
  <c r="CV1684" i="1" s="1"/>
  <c r="AI1684" i="1"/>
  <c r="CW1684" i="1" s="1"/>
  <c r="AJ1684" i="1"/>
  <c r="CX1684" i="1"/>
  <c r="W1684" i="1" s="1"/>
  <c r="FR1684" i="1"/>
  <c r="GL1684" i="1"/>
  <c r="GN1684" i="1"/>
  <c r="GO1684" i="1"/>
  <c r="GV1684" i="1"/>
  <c r="HC1684" i="1"/>
  <c r="I1685" i="1"/>
  <c r="AC1685" i="1"/>
  <c r="AE1685" i="1"/>
  <c r="AF1685" i="1"/>
  <c r="AG1685" i="1"/>
  <c r="CU1685" i="1" s="1"/>
  <c r="AH1685" i="1"/>
  <c r="CV1685" i="1" s="1"/>
  <c r="AI1685" i="1"/>
  <c r="AJ1685" i="1"/>
  <c r="CQ1685" i="1"/>
  <c r="CW1685" i="1"/>
  <c r="CX1685" i="1"/>
  <c r="FR1685" i="1"/>
  <c r="GL1685" i="1"/>
  <c r="GN1685" i="1"/>
  <c r="GO1685" i="1"/>
  <c r="GV1685" i="1"/>
  <c r="HC1685" i="1" s="1"/>
  <c r="C1686" i="1"/>
  <c r="D1686" i="1"/>
  <c r="AC1686" i="1"/>
  <c r="CQ1686" i="1" s="1"/>
  <c r="AE1686" i="1"/>
  <c r="AF1686" i="1"/>
  <c r="CT1686" i="1" s="1"/>
  <c r="S1686" i="1" s="1"/>
  <c r="AG1686" i="1"/>
  <c r="AH1686" i="1"/>
  <c r="AI1686" i="1"/>
  <c r="CW1686" i="1" s="1"/>
  <c r="AJ1686" i="1"/>
  <c r="CX1686" i="1" s="1"/>
  <c r="W1686" i="1" s="1"/>
  <c r="CU1686" i="1"/>
  <c r="T1686" i="1" s="1"/>
  <c r="CV1686" i="1"/>
  <c r="FR1686" i="1"/>
  <c r="GL1686" i="1"/>
  <c r="GN1686" i="1"/>
  <c r="GO1686" i="1"/>
  <c r="GV1686" i="1"/>
  <c r="HC1686" i="1" s="1"/>
  <c r="GX1686" i="1" s="1"/>
  <c r="AC1687" i="1"/>
  <c r="CQ1687" i="1" s="1"/>
  <c r="AE1687" i="1"/>
  <c r="AF1687" i="1"/>
  <c r="AG1687" i="1"/>
  <c r="CU1687" i="1" s="1"/>
  <c r="AH1687" i="1"/>
  <c r="CV1687" i="1" s="1"/>
  <c r="AI1687" i="1"/>
  <c r="CW1687" i="1" s="1"/>
  <c r="AJ1687" i="1"/>
  <c r="CX1687" i="1" s="1"/>
  <c r="CT1687" i="1"/>
  <c r="FR1687" i="1"/>
  <c r="GL1687" i="1"/>
  <c r="GN1687" i="1"/>
  <c r="GO1687" i="1"/>
  <c r="GV1687" i="1"/>
  <c r="HC1687" i="1"/>
  <c r="AC1688" i="1"/>
  <c r="AE1688" i="1"/>
  <c r="AD1688" i="1" s="1"/>
  <c r="AF1688" i="1"/>
  <c r="AG1688" i="1"/>
  <c r="CU1688" i="1" s="1"/>
  <c r="AH1688" i="1"/>
  <c r="CV1688" i="1" s="1"/>
  <c r="AI1688" i="1"/>
  <c r="CW1688" i="1" s="1"/>
  <c r="AJ1688" i="1"/>
  <c r="CR1688" i="1"/>
  <c r="CX1688" i="1"/>
  <c r="FR1688" i="1"/>
  <c r="GL1688" i="1"/>
  <c r="GN1688" i="1"/>
  <c r="GO1688" i="1"/>
  <c r="GV1688" i="1"/>
  <c r="HC1688" i="1" s="1"/>
  <c r="B1690" i="1"/>
  <c r="B1674" i="1" s="1"/>
  <c r="C1690" i="1"/>
  <c r="C1674" i="1" s="1"/>
  <c r="D1690" i="1"/>
  <c r="D1674" i="1" s="1"/>
  <c r="F1690" i="1"/>
  <c r="F1674" i="1" s="1"/>
  <c r="G1690" i="1"/>
  <c r="AO1690" i="1"/>
  <c r="AO1674" i="1" s="1"/>
  <c r="BX1690" i="1"/>
  <c r="CK1690" i="1"/>
  <c r="BB1690" i="1" s="1"/>
  <c r="CL1690" i="1"/>
  <c r="CL1674" i="1" s="1"/>
  <c r="CM1690" i="1"/>
  <c r="CM1674" i="1" s="1"/>
  <c r="D1720" i="1"/>
  <c r="E1722" i="1"/>
  <c r="Z1722" i="1"/>
  <c r="AA1722" i="1"/>
  <c r="AM1722" i="1"/>
  <c r="AN1722" i="1"/>
  <c r="BE1722" i="1"/>
  <c r="BF1722" i="1"/>
  <c r="BG1722" i="1"/>
  <c r="BH1722" i="1"/>
  <c r="BI1722" i="1"/>
  <c r="BJ1722" i="1"/>
  <c r="BK1722" i="1"/>
  <c r="BL1722" i="1"/>
  <c r="BM1722" i="1"/>
  <c r="BN1722" i="1"/>
  <c r="BO1722" i="1"/>
  <c r="BP1722" i="1"/>
  <c r="BQ1722" i="1"/>
  <c r="BR1722" i="1"/>
  <c r="BS1722" i="1"/>
  <c r="BT1722" i="1"/>
  <c r="BU1722" i="1"/>
  <c r="BV1722" i="1"/>
  <c r="BW1722" i="1"/>
  <c r="CN1722" i="1"/>
  <c r="CO1722" i="1"/>
  <c r="CP1722" i="1"/>
  <c r="CQ1722" i="1"/>
  <c r="CR1722" i="1"/>
  <c r="CS1722" i="1"/>
  <c r="CT1722" i="1"/>
  <c r="CU1722" i="1"/>
  <c r="CV1722" i="1"/>
  <c r="CW1722" i="1"/>
  <c r="CX1722" i="1"/>
  <c r="CY1722" i="1"/>
  <c r="CZ1722" i="1"/>
  <c r="DA1722" i="1"/>
  <c r="DB1722" i="1"/>
  <c r="DC1722" i="1"/>
  <c r="DD1722" i="1"/>
  <c r="DE1722" i="1"/>
  <c r="DF1722" i="1"/>
  <c r="DG1722" i="1"/>
  <c r="DH1722" i="1"/>
  <c r="DI1722" i="1"/>
  <c r="DJ1722" i="1"/>
  <c r="DK1722" i="1"/>
  <c r="DL1722" i="1"/>
  <c r="DM1722" i="1"/>
  <c r="DN1722" i="1"/>
  <c r="DO1722" i="1"/>
  <c r="DP1722" i="1"/>
  <c r="DQ1722" i="1"/>
  <c r="DR1722" i="1"/>
  <c r="DS1722" i="1"/>
  <c r="DT1722" i="1"/>
  <c r="DU1722" i="1"/>
  <c r="DV1722" i="1"/>
  <c r="DW1722" i="1"/>
  <c r="DX1722" i="1"/>
  <c r="DY1722" i="1"/>
  <c r="DZ1722" i="1"/>
  <c r="EA1722" i="1"/>
  <c r="EB1722" i="1"/>
  <c r="EC1722" i="1"/>
  <c r="ED1722" i="1"/>
  <c r="EE1722" i="1"/>
  <c r="EF1722" i="1"/>
  <c r="EG1722" i="1"/>
  <c r="EH1722" i="1"/>
  <c r="EI1722" i="1"/>
  <c r="EJ1722" i="1"/>
  <c r="EK1722" i="1"/>
  <c r="EL1722" i="1"/>
  <c r="EM1722" i="1"/>
  <c r="EN1722" i="1"/>
  <c r="EO1722" i="1"/>
  <c r="EP1722" i="1"/>
  <c r="EQ1722" i="1"/>
  <c r="ER1722" i="1"/>
  <c r="ES1722" i="1"/>
  <c r="ET1722" i="1"/>
  <c r="EU1722" i="1"/>
  <c r="EV1722" i="1"/>
  <c r="EW1722" i="1"/>
  <c r="EX1722" i="1"/>
  <c r="EY1722" i="1"/>
  <c r="EZ1722" i="1"/>
  <c r="FA1722" i="1"/>
  <c r="FB1722" i="1"/>
  <c r="FC1722" i="1"/>
  <c r="FD1722" i="1"/>
  <c r="FE1722" i="1"/>
  <c r="FF1722" i="1"/>
  <c r="FG1722" i="1"/>
  <c r="FH1722" i="1"/>
  <c r="FI1722" i="1"/>
  <c r="FJ1722" i="1"/>
  <c r="FK1722" i="1"/>
  <c r="FL1722" i="1"/>
  <c r="FM1722" i="1"/>
  <c r="FN1722" i="1"/>
  <c r="FO1722" i="1"/>
  <c r="FP1722" i="1"/>
  <c r="FQ1722" i="1"/>
  <c r="FR1722" i="1"/>
  <c r="FS1722" i="1"/>
  <c r="FT1722" i="1"/>
  <c r="FU1722" i="1"/>
  <c r="FV1722" i="1"/>
  <c r="FW1722" i="1"/>
  <c r="FX1722" i="1"/>
  <c r="FY1722" i="1"/>
  <c r="FZ1722" i="1"/>
  <c r="GA1722" i="1"/>
  <c r="GB1722" i="1"/>
  <c r="GC1722" i="1"/>
  <c r="GD1722" i="1"/>
  <c r="GE1722" i="1"/>
  <c r="GF1722" i="1"/>
  <c r="GG1722" i="1"/>
  <c r="GH1722" i="1"/>
  <c r="GI1722" i="1"/>
  <c r="GJ1722" i="1"/>
  <c r="GK1722" i="1"/>
  <c r="GL1722" i="1"/>
  <c r="GM1722" i="1"/>
  <c r="GN1722" i="1"/>
  <c r="GO1722" i="1"/>
  <c r="GP1722" i="1"/>
  <c r="GQ1722" i="1"/>
  <c r="GR1722" i="1"/>
  <c r="GS1722" i="1"/>
  <c r="GT1722" i="1"/>
  <c r="GU1722" i="1"/>
  <c r="GV1722" i="1"/>
  <c r="GW1722" i="1"/>
  <c r="GX1722" i="1"/>
  <c r="C1724" i="1"/>
  <c r="D1724" i="1"/>
  <c r="AC1724" i="1"/>
  <c r="AE1724" i="1"/>
  <c r="AF1724" i="1"/>
  <c r="AG1724" i="1"/>
  <c r="CU1724" i="1" s="1"/>
  <c r="AH1724" i="1"/>
  <c r="CV1724" i="1" s="1"/>
  <c r="AI1724" i="1"/>
  <c r="CW1724" i="1" s="1"/>
  <c r="V1724" i="1" s="1"/>
  <c r="AJ1724" i="1"/>
  <c r="CX1724" i="1"/>
  <c r="W1724" i="1" s="1"/>
  <c r="FR1724" i="1"/>
  <c r="GL1724" i="1"/>
  <c r="GN1724" i="1"/>
  <c r="GO1724" i="1"/>
  <c r="GV1724" i="1"/>
  <c r="HC1724" i="1"/>
  <c r="GX1724" i="1" s="1"/>
  <c r="C1725" i="1"/>
  <c r="D1725" i="1"/>
  <c r="P1725" i="1"/>
  <c r="AC1725" i="1"/>
  <c r="AE1725" i="1"/>
  <c r="AF1725" i="1"/>
  <c r="AG1725" i="1"/>
  <c r="CU1725" i="1" s="1"/>
  <c r="T1725" i="1" s="1"/>
  <c r="AH1725" i="1"/>
  <c r="AI1725" i="1"/>
  <c r="AJ1725" i="1"/>
  <c r="CX1725" i="1" s="1"/>
  <c r="W1725" i="1" s="1"/>
  <c r="CQ1725" i="1"/>
  <c r="CV1725" i="1"/>
  <c r="U1725" i="1" s="1"/>
  <c r="CW1725" i="1"/>
  <c r="V1725" i="1" s="1"/>
  <c r="FR1725" i="1"/>
  <c r="GL1725" i="1"/>
  <c r="GN1725" i="1"/>
  <c r="GO1725" i="1"/>
  <c r="GV1725" i="1"/>
  <c r="HC1725" i="1"/>
  <c r="GX1725" i="1" s="1"/>
  <c r="C1726" i="1"/>
  <c r="D1726" i="1"/>
  <c r="AC1726" i="1"/>
  <c r="CQ1726" i="1" s="1"/>
  <c r="P1726" i="1" s="1"/>
  <c r="AE1726" i="1"/>
  <c r="AF1726" i="1"/>
  <c r="AG1726" i="1"/>
  <c r="AH1726" i="1"/>
  <c r="AI1726" i="1"/>
  <c r="CW1726" i="1" s="1"/>
  <c r="V1726" i="1" s="1"/>
  <c r="AJ1726" i="1"/>
  <c r="CX1726" i="1" s="1"/>
  <c r="W1726" i="1" s="1"/>
  <c r="CU1726" i="1"/>
  <c r="T1726" i="1" s="1"/>
  <c r="CV1726" i="1"/>
  <c r="U1726" i="1" s="1"/>
  <c r="FR1726" i="1"/>
  <c r="GL1726" i="1"/>
  <c r="GN1726" i="1"/>
  <c r="GO1726" i="1"/>
  <c r="GV1726" i="1"/>
  <c r="HC1726" i="1" s="1"/>
  <c r="GX1726" i="1" s="1"/>
  <c r="C1727" i="1"/>
  <c r="D1727" i="1"/>
  <c r="AC1727" i="1"/>
  <c r="AE1727" i="1"/>
  <c r="AF1727" i="1"/>
  <c r="AG1727" i="1"/>
  <c r="CU1727" i="1" s="1"/>
  <c r="T1727" i="1" s="1"/>
  <c r="AH1727" i="1"/>
  <c r="CV1727" i="1" s="1"/>
  <c r="U1727" i="1" s="1"/>
  <c r="AI1727" i="1"/>
  <c r="CW1727" i="1" s="1"/>
  <c r="V1727" i="1" s="1"/>
  <c r="AJ1727" i="1"/>
  <c r="CX1727" i="1"/>
  <c r="W1727" i="1" s="1"/>
  <c r="FR1727" i="1"/>
  <c r="GL1727" i="1"/>
  <c r="GN1727" i="1"/>
  <c r="GO1727" i="1"/>
  <c r="GV1727" i="1"/>
  <c r="HC1727" i="1"/>
  <c r="GX1727" i="1" s="1"/>
  <c r="C1728" i="1"/>
  <c r="D1728" i="1"/>
  <c r="AC1728" i="1"/>
  <c r="CQ1728" i="1" s="1"/>
  <c r="P1728" i="1" s="1"/>
  <c r="AE1728" i="1"/>
  <c r="AF1728" i="1"/>
  <c r="AG1728" i="1"/>
  <c r="CU1728" i="1" s="1"/>
  <c r="T1728" i="1" s="1"/>
  <c r="AH1728" i="1"/>
  <c r="CV1728" i="1" s="1"/>
  <c r="U1728" i="1" s="1"/>
  <c r="AI1728" i="1"/>
  <c r="AJ1728" i="1"/>
  <c r="CW1728" i="1"/>
  <c r="V1728" i="1" s="1"/>
  <c r="CX1728" i="1"/>
  <c r="W1728" i="1" s="1"/>
  <c r="FR1728" i="1"/>
  <c r="GL1728" i="1"/>
  <c r="GN1728" i="1"/>
  <c r="GO1728" i="1"/>
  <c r="GV1728" i="1"/>
  <c r="HC1728" i="1"/>
  <c r="GX1728" i="1" s="1"/>
  <c r="C1729" i="1"/>
  <c r="D1729" i="1"/>
  <c r="P1729" i="1"/>
  <c r="AC1729" i="1"/>
  <c r="AE1729" i="1"/>
  <c r="AF1729" i="1"/>
  <c r="AG1729" i="1"/>
  <c r="CU1729" i="1" s="1"/>
  <c r="T1729" i="1" s="1"/>
  <c r="AH1729" i="1"/>
  <c r="AI1729" i="1"/>
  <c r="AJ1729" i="1"/>
  <c r="CX1729" i="1" s="1"/>
  <c r="W1729" i="1" s="1"/>
  <c r="CQ1729" i="1"/>
  <c r="CV1729" i="1"/>
  <c r="U1729" i="1" s="1"/>
  <c r="CW1729" i="1"/>
  <c r="V1729" i="1" s="1"/>
  <c r="FR1729" i="1"/>
  <c r="GL1729" i="1"/>
  <c r="GN1729" i="1"/>
  <c r="GO1729" i="1"/>
  <c r="GV1729" i="1"/>
  <c r="HC1729" i="1" s="1"/>
  <c r="GX1729" i="1" s="1"/>
  <c r="AC1730" i="1"/>
  <c r="AE1730" i="1"/>
  <c r="AF1730" i="1"/>
  <c r="AG1730" i="1"/>
  <c r="CU1730" i="1" s="1"/>
  <c r="T1730" i="1" s="1"/>
  <c r="AH1730" i="1"/>
  <c r="CV1730" i="1" s="1"/>
  <c r="U1730" i="1" s="1"/>
  <c r="AI1730" i="1"/>
  <c r="AJ1730" i="1"/>
  <c r="CQ1730" i="1"/>
  <c r="P1730" i="1" s="1"/>
  <c r="CS1730" i="1"/>
  <c r="CW1730" i="1"/>
  <c r="V1730" i="1" s="1"/>
  <c r="CX1730" i="1"/>
  <c r="W1730" i="1" s="1"/>
  <c r="FR1730" i="1"/>
  <c r="GL1730" i="1"/>
  <c r="GO1730" i="1"/>
  <c r="GP1730" i="1"/>
  <c r="GV1730" i="1"/>
  <c r="HC1730" i="1" s="1"/>
  <c r="GX1730" i="1" s="1"/>
  <c r="C1731" i="1"/>
  <c r="D1731" i="1"/>
  <c r="AC1731" i="1"/>
  <c r="CQ1731" i="1" s="1"/>
  <c r="AE1731" i="1"/>
  <c r="AF1731" i="1"/>
  <c r="AG1731" i="1"/>
  <c r="AH1731" i="1"/>
  <c r="AI1731" i="1"/>
  <c r="CW1731" i="1" s="1"/>
  <c r="V1731" i="1" s="1"/>
  <c r="AJ1731" i="1"/>
  <c r="CX1731" i="1" s="1"/>
  <c r="W1731" i="1" s="1"/>
  <c r="CU1731" i="1"/>
  <c r="T1731" i="1" s="1"/>
  <c r="CV1731" i="1"/>
  <c r="U1731" i="1" s="1"/>
  <c r="FR1731" i="1"/>
  <c r="GL1731" i="1"/>
  <c r="GN1731" i="1"/>
  <c r="GO1731" i="1"/>
  <c r="GV1731" i="1"/>
  <c r="HC1731" i="1" s="1"/>
  <c r="AC1732" i="1"/>
  <c r="CQ1732" i="1" s="1"/>
  <c r="AE1732" i="1"/>
  <c r="AF1732" i="1"/>
  <c r="AG1732" i="1"/>
  <c r="AH1732" i="1"/>
  <c r="CV1732" i="1" s="1"/>
  <c r="AI1732" i="1"/>
  <c r="CW1732" i="1" s="1"/>
  <c r="AJ1732" i="1"/>
  <c r="CX1732" i="1" s="1"/>
  <c r="CT1732" i="1"/>
  <c r="CU1732" i="1"/>
  <c r="FR1732" i="1"/>
  <c r="GL1732" i="1"/>
  <c r="BZ1735" i="1" s="1"/>
  <c r="CG1735" i="1" s="1"/>
  <c r="CG1722" i="1" s="1"/>
  <c r="GN1732" i="1"/>
  <c r="GO1732" i="1"/>
  <c r="GV1732" i="1"/>
  <c r="HC1732" i="1"/>
  <c r="AC1733" i="1"/>
  <c r="AE1733" i="1"/>
  <c r="AD1733" i="1" s="1"/>
  <c r="AF1733" i="1"/>
  <c r="AG1733" i="1"/>
  <c r="CU1733" i="1" s="1"/>
  <c r="AH1733" i="1"/>
  <c r="CV1733" i="1" s="1"/>
  <c r="AI1733" i="1"/>
  <c r="CW1733" i="1" s="1"/>
  <c r="AJ1733" i="1"/>
  <c r="CR1733" i="1"/>
  <c r="CS1733" i="1"/>
  <c r="CX1733" i="1"/>
  <c r="FR1733" i="1"/>
  <c r="GL1733" i="1"/>
  <c r="GN1733" i="1"/>
  <c r="GO1733" i="1"/>
  <c r="GV1733" i="1"/>
  <c r="HC1733" i="1" s="1"/>
  <c r="B1735" i="1"/>
  <c r="B1722" i="1" s="1"/>
  <c r="C1735" i="1"/>
  <c r="C1722" i="1" s="1"/>
  <c r="D1735" i="1"/>
  <c r="D1722" i="1" s="1"/>
  <c r="F1735" i="1"/>
  <c r="F1722" i="1" s="1"/>
  <c r="G1735" i="1"/>
  <c r="BX1735" i="1"/>
  <c r="BX1722" i="1" s="1"/>
  <c r="CK1735" i="1"/>
  <c r="CK1722" i="1" s="1"/>
  <c r="CL1735" i="1"/>
  <c r="BC1735" i="1" s="1"/>
  <c r="CM1735" i="1"/>
  <c r="CM1722" i="1" s="1"/>
  <c r="D1765" i="1"/>
  <c r="E1767" i="1"/>
  <c r="Z1767" i="1"/>
  <c r="AA1767" i="1"/>
  <c r="AM1767" i="1"/>
  <c r="AN1767" i="1"/>
  <c r="BE1767" i="1"/>
  <c r="BF1767" i="1"/>
  <c r="BG1767" i="1"/>
  <c r="BH1767" i="1"/>
  <c r="BI1767" i="1"/>
  <c r="BJ1767" i="1"/>
  <c r="BK1767" i="1"/>
  <c r="BL1767" i="1"/>
  <c r="BM1767" i="1"/>
  <c r="BN1767" i="1"/>
  <c r="BO1767" i="1"/>
  <c r="BP1767" i="1"/>
  <c r="BQ1767" i="1"/>
  <c r="BR1767" i="1"/>
  <c r="BS1767" i="1"/>
  <c r="BT1767" i="1"/>
  <c r="BU1767" i="1"/>
  <c r="BV1767" i="1"/>
  <c r="BW1767" i="1"/>
  <c r="CN1767" i="1"/>
  <c r="CO1767" i="1"/>
  <c r="CP1767" i="1"/>
  <c r="CQ1767" i="1"/>
  <c r="CR1767" i="1"/>
  <c r="CS1767" i="1"/>
  <c r="CT1767" i="1"/>
  <c r="CU1767" i="1"/>
  <c r="CV1767" i="1"/>
  <c r="CW1767" i="1"/>
  <c r="CX1767" i="1"/>
  <c r="CY1767" i="1"/>
  <c r="CZ1767" i="1"/>
  <c r="DA1767" i="1"/>
  <c r="DB1767" i="1"/>
  <c r="DC1767" i="1"/>
  <c r="DD1767" i="1"/>
  <c r="DE1767" i="1"/>
  <c r="DF1767" i="1"/>
  <c r="DG1767" i="1"/>
  <c r="DH1767" i="1"/>
  <c r="DI1767" i="1"/>
  <c r="DJ1767" i="1"/>
  <c r="DK1767" i="1"/>
  <c r="DL1767" i="1"/>
  <c r="DM1767" i="1"/>
  <c r="DN1767" i="1"/>
  <c r="DO1767" i="1"/>
  <c r="DP1767" i="1"/>
  <c r="DQ1767" i="1"/>
  <c r="DR1767" i="1"/>
  <c r="DS1767" i="1"/>
  <c r="DT1767" i="1"/>
  <c r="DU1767" i="1"/>
  <c r="DV1767" i="1"/>
  <c r="DW1767" i="1"/>
  <c r="DX1767" i="1"/>
  <c r="DY1767" i="1"/>
  <c r="DZ1767" i="1"/>
  <c r="EA1767" i="1"/>
  <c r="EB1767" i="1"/>
  <c r="EC1767" i="1"/>
  <c r="ED1767" i="1"/>
  <c r="EE1767" i="1"/>
  <c r="EF1767" i="1"/>
  <c r="EG1767" i="1"/>
  <c r="EH1767" i="1"/>
  <c r="EI1767" i="1"/>
  <c r="EJ1767" i="1"/>
  <c r="EK1767" i="1"/>
  <c r="EL1767" i="1"/>
  <c r="EM1767" i="1"/>
  <c r="EN1767" i="1"/>
  <c r="EO1767" i="1"/>
  <c r="EP1767" i="1"/>
  <c r="EQ1767" i="1"/>
  <c r="ER1767" i="1"/>
  <c r="ES1767" i="1"/>
  <c r="ET1767" i="1"/>
  <c r="EU1767" i="1"/>
  <c r="EV1767" i="1"/>
  <c r="EW1767" i="1"/>
  <c r="EX1767" i="1"/>
  <c r="EY1767" i="1"/>
  <c r="EZ1767" i="1"/>
  <c r="FA1767" i="1"/>
  <c r="FB1767" i="1"/>
  <c r="FC1767" i="1"/>
  <c r="FD1767" i="1"/>
  <c r="FE1767" i="1"/>
  <c r="FF1767" i="1"/>
  <c r="FG1767" i="1"/>
  <c r="FH1767" i="1"/>
  <c r="FI1767" i="1"/>
  <c r="FJ1767" i="1"/>
  <c r="FK1767" i="1"/>
  <c r="FL1767" i="1"/>
  <c r="FM1767" i="1"/>
  <c r="FN1767" i="1"/>
  <c r="FO1767" i="1"/>
  <c r="FP1767" i="1"/>
  <c r="FQ1767" i="1"/>
  <c r="FR1767" i="1"/>
  <c r="FS1767" i="1"/>
  <c r="FT1767" i="1"/>
  <c r="FU1767" i="1"/>
  <c r="FV1767" i="1"/>
  <c r="FW1767" i="1"/>
  <c r="FX1767" i="1"/>
  <c r="FY1767" i="1"/>
  <c r="FZ1767" i="1"/>
  <c r="GA1767" i="1"/>
  <c r="GB1767" i="1"/>
  <c r="GC1767" i="1"/>
  <c r="GD1767" i="1"/>
  <c r="GE1767" i="1"/>
  <c r="GF1767" i="1"/>
  <c r="GG1767" i="1"/>
  <c r="GH1767" i="1"/>
  <c r="GI1767" i="1"/>
  <c r="GJ1767" i="1"/>
  <c r="GK1767" i="1"/>
  <c r="GL1767" i="1"/>
  <c r="GM1767" i="1"/>
  <c r="GN1767" i="1"/>
  <c r="GO1767" i="1"/>
  <c r="GP1767" i="1"/>
  <c r="GQ1767" i="1"/>
  <c r="GR1767" i="1"/>
  <c r="GS1767" i="1"/>
  <c r="GT1767" i="1"/>
  <c r="GU1767" i="1"/>
  <c r="GV1767" i="1"/>
  <c r="GW1767" i="1"/>
  <c r="GX1767" i="1"/>
  <c r="C1769" i="1"/>
  <c r="D1769" i="1"/>
  <c r="AC1769" i="1"/>
  <c r="AD1769" i="1"/>
  <c r="AE1769" i="1"/>
  <c r="AF1769" i="1"/>
  <c r="AG1769" i="1"/>
  <c r="CU1769" i="1" s="1"/>
  <c r="T1769" i="1" s="1"/>
  <c r="AH1769" i="1"/>
  <c r="CV1769" i="1" s="1"/>
  <c r="U1769" i="1" s="1"/>
  <c r="AI1769" i="1"/>
  <c r="CW1769" i="1" s="1"/>
  <c r="V1769" i="1" s="1"/>
  <c r="AJ1769" i="1"/>
  <c r="CR1769" i="1"/>
  <c r="Q1769" i="1" s="1"/>
  <c r="CS1769" i="1"/>
  <c r="CT1769" i="1"/>
  <c r="S1769" i="1" s="1"/>
  <c r="CX1769" i="1"/>
  <c r="W1769" i="1" s="1"/>
  <c r="FR1769" i="1"/>
  <c r="GL1769" i="1"/>
  <c r="GN1769" i="1"/>
  <c r="GO1769" i="1"/>
  <c r="GV1769" i="1"/>
  <c r="HC1769" i="1" s="1"/>
  <c r="GX1769" i="1" s="1"/>
  <c r="C1770" i="1"/>
  <c r="D1770" i="1"/>
  <c r="AC1770" i="1"/>
  <c r="AD1770" i="1"/>
  <c r="AB1770" i="1" s="1"/>
  <c r="AE1770" i="1"/>
  <c r="AF1770" i="1"/>
  <c r="AG1770" i="1"/>
  <c r="CU1770" i="1" s="1"/>
  <c r="T1770" i="1" s="1"/>
  <c r="AH1770" i="1"/>
  <c r="CV1770" i="1" s="1"/>
  <c r="U1770" i="1" s="1"/>
  <c r="AI1770" i="1"/>
  <c r="CW1770" i="1" s="1"/>
  <c r="V1770" i="1" s="1"/>
  <c r="AJ1770" i="1"/>
  <c r="CQ1770" i="1"/>
  <c r="P1770" i="1" s="1"/>
  <c r="CR1770" i="1"/>
  <c r="Q1770" i="1" s="1"/>
  <c r="CX1770" i="1"/>
  <c r="W1770" i="1" s="1"/>
  <c r="FR1770" i="1"/>
  <c r="GL1770" i="1"/>
  <c r="GN1770" i="1"/>
  <c r="GO1770" i="1"/>
  <c r="GV1770" i="1"/>
  <c r="HC1770" i="1" s="1"/>
  <c r="GX1770" i="1" s="1"/>
  <c r="C1771" i="1"/>
  <c r="D1771" i="1"/>
  <c r="AC1771" i="1"/>
  <c r="CQ1771" i="1" s="1"/>
  <c r="P1771" i="1" s="1"/>
  <c r="AE1771" i="1"/>
  <c r="AF1771" i="1"/>
  <c r="CT1771" i="1" s="1"/>
  <c r="S1771" i="1" s="1"/>
  <c r="AG1771" i="1"/>
  <c r="CU1771" i="1" s="1"/>
  <c r="T1771" i="1" s="1"/>
  <c r="AH1771" i="1"/>
  <c r="AI1771" i="1"/>
  <c r="CW1771" i="1" s="1"/>
  <c r="V1771" i="1" s="1"/>
  <c r="AJ1771" i="1"/>
  <c r="CX1771" i="1" s="1"/>
  <c r="W1771" i="1" s="1"/>
  <c r="CV1771" i="1"/>
  <c r="U1771" i="1" s="1"/>
  <c r="FR1771" i="1"/>
  <c r="GL1771" i="1"/>
  <c r="GN1771" i="1"/>
  <c r="GO1771" i="1"/>
  <c r="GV1771" i="1"/>
  <c r="HC1771" i="1" s="1"/>
  <c r="GX1771" i="1" s="1"/>
  <c r="C1772" i="1"/>
  <c r="D1772" i="1"/>
  <c r="R1772" i="1"/>
  <c r="AC1772" i="1"/>
  <c r="AD1772" i="1"/>
  <c r="AE1772" i="1"/>
  <c r="AF1772" i="1"/>
  <c r="AG1772" i="1"/>
  <c r="CU1772" i="1" s="1"/>
  <c r="T1772" i="1" s="1"/>
  <c r="AH1772" i="1"/>
  <c r="CV1772" i="1" s="1"/>
  <c r="U1772" i="1" s="1"/>
  <c r="AI1772" i="1"/>
  <c r="CW1772" i="1" s="1"/>
  <c r="V1772" i="1" s="1"/>
  <c r="AJ1772" i="1"/>
  <c r="CR1772" i="1"/>
  <c r="Q1772" i="1" s="1"/>
  <c r="CS1772" i="1"/>
  <c r="CX1772" i="1"/>
  <c r="W1772" i="1" s="1"/>
  <c r="FR1772" i="1"/>
  <c r="GL1772" i="1"/>
  <c r="GN1772" i="1"/>
  <c r="GO1772" i="1"/>
  <c r="GV1772" i="1"/>
  <c r="HC1772" i="1" s="1"/>
  <c r="GX1772" i="1" s="1"/>
  <c r="C1773" i="1"/>
  <c r="D1773" i="1"/>
  <c r="W1773" i="1"/>
  <c r="AC1773" i="1"/>
  <c r="AE1773" i="1"/>
  <c r="AF1773" i="1"/>
  <c r="AG1773" i="1"/>
  <c r="CU1773" i="1" s="1"/>
  <c r="T1773" i="1" s="1"/>
  <c r="AH1773" i="1"/>
  <c r="CV1773" i="1" s="1"/>
  <c r="U1773" i="1" s="1"/>
  <c r="AI1773" i="1"/>
  <c r="AJ1773" i="1"/>
  <c r="CQ1773" i="1"/>
  <c r="P1773" i="1" s="1"/>
  <c r="CS1773" i="1"/>
  <c r="CW1773" i="1"/>
  <c r="V1773" i="1" s="1"/>
  <c r="CX1773" i="1"/>
  <c r="FR1773" i="1"/>
  <c r="GL1773" i="1"/>
  <c r="GN1773" i="1"/>
  <c r="GO1773" i="1"/>
  <c r="GV1773" i="1"/>
  <c r="HC1773" i="1"/>
  <c r="GX1773" i="1" s="1"/>
  <c r="C1774" i="1"/>
  <c r="D1774" i="1"/>
  <c r="AC1774" i="1"/>
  <c r="AD1774" i="1"/>
  <c r="AE1774" i="1"/>
  <c r="AF1774" i="1"/>
  <c r="AG1774" i="1"/>
  <c r="CU1774" i="1" s="1"/>
  <c r="T1774" i="1" s="1"/>
  <c r="AH1774" i="1"/>
  <c r="CV1774" i="1" s="1"/>
  <c r="U1774" i="1" s="1"/>
  <c r="AI1774" i="1"/>
  <c r="AJ1774" i="1"/>
  <c r="CQ1774" i="1"/>
  <c r="P1774" i="1" s="1"/>
  <c r="CR1774" i="1"/>
  <c r="Q1774" i="1" s="1"/>
  <c r="CW1774" i="1"/>
  <c r="V1774" i="1" s="1"/>
  <c r="CX1774" i="1"/>
  <c r="W1774" i="1" s="1"/>
  <c r="FR1774" i="1"/>
  <c r="GL1774" i="1"/>
  <c r="GN1774" i="1"/>
  <c r="GO1774" i="1"/>
  <c r="GV1774" i="1"/>
  <c r="HC1774" i="1" s="1"/>
  <c r="GX1774" i="1" s="1"/>
  <c r="AC1775" i="1"/>
  <c r="CQ1775" i="1" s="1"/>
  <c r="P1775" i="1" s="1"/>
  <c r="AE1775" i="1"/>
  <c r="AF1775" i="1"/>
  <c r="AG1775" i="1"/>
  <c r="CU1775" i="1" s="1"/>
  <c r="T1775" i="1" s="1"/>
  <c r="AH1775" i="1"/>
  <c r="CV1775" i="1" s="1"/>
  <c r="U1775" i="1" s="1"/>
  <c r="AI1775" i="1"/>
  <c r="AJ1775" i="1"/>
  <c r="CW1775" i="1"/>
  <c r="V1775" i="1" s="1"/>
  <c r="CX1775" i="1"/>
  <c r="W1775" i="1" s="1"/>
  <c r="FR1775" i="1"/>
  <c r="GL1775" i="1"/>
  <c r="GO1775" i="1"/>
  <c r="GP1775" i="1"/>
  <c r="GV1775" i="1"/>
  <c r="HC1775" i="1" s="1"/>
  <c r="GX1775" i="1" s="1"/>
  <c r="C1776" i="1"/>
  <c r="D1776" i="1"/>
  <c r="AC1776" i="1"/>
  <c r="CQ1776" i="1" s="1"/>
  <c r="P1776" i="1" s="1"/>
  <c r="AE1776" i="1"/>
  <c r="AF1776" i="1"/>
  <c r="AG1776" i="1"/>
  <c r="AH1776" i="1"/>
  <c r="CV1776" i="1" s="1"/>
  <c r="U1776" i="1" s="1"/>
  <c r="AI1776" i="1"/>
  <c r="CW1776" i="1" s="1"/>
  <c r="V1776" i="1" s="1"/>
  <c r="AJ1776" i="1"/>
  <c r="CX1776" i="1" s="1"/>
  <c r="W1776" i="1" s="1"/>
  <c r="CT1776" i="1"/>
  <c r="S1776" i="1" s="1"/>
  <c r="CU1776" i="1"/>
  <c r="T1776" i="1" s="1"/>
  <c r="FR1776" i="1"/>
  <c r="GL1776" i="1"/>
  <c r="GN1776" i="1"/>
  <c r="GO1776" i="1"/>
  <c r="GV1776" i="1"/>
  <c r="HC1776" i="1" s="1"/>
  <c r="GX1776" i="1" s="1"/>
  <c r="C1777" i="1"/>
  <c r="D1777" i="1"/>
  <c r="AC1777" i="1"/>
  <c r="AE1777" i="1"/>
  <c r="AF1777" i="1"/>
  <c r="AG1777" i="1"/>
  <c r="CU1777" i="1" s="1"/>
  <c r="AH1777" i="1"/>
  <c r="CV1777" i="1" s="1"/>
  <c r="AI1777" i="1"/>
  <c r="AJ1777" i="1"/>
  <c r="CW1777" i="1"/>
  <c r="V1777" i="1" s="1"/>
  <c r="CX1777" i="1"/>
  <c r="FR1777" i="1"/>
  <c r="GL1777" i="1"/>
  <c r="GN1777" i="1"/>
  <c r="GO1777" i="1"/>
  <c r="GV1777" i="1"/>
  <c r="HC1777" i="1" s="1"/>
  <c r="C1778" i="1"/>
  <c r="D1778" i="1"/>
  <c r="W1778" i="1"/>
  <c r="AC1778" i="1"/>
  <c r="CQ1778" i="1" s="1"/>
  <c r="P1778" i="1" s="1"/>
  <c r="AE1778" i="1"/>
  <c r="AF1778" i="1"/>
  <c r="AG1778" i="1"/>
  <c r="CU1778" i="1" s="1"/>
  <c r="T1778" i="1" s="1"/>
  <c r="AH1778" i="1"/>
  <c r="CV1778" i="1" s="1"/>
  <c r="U1778" i="1" s="1"/>
  <c r="AI1778" i="1"/>
  <c r="CW1778" i="1" s="1"/>
  <c r="V1778" i="1" s="1"/>
  <c r="AJ1778" i="1"/>
  <c r="CX1778" i="1" s="1"/>
  <c r="CT1778" i="1"/>
  <c r="S1778" i="1" s="1"/>
  <c r="FR1778" i="1"/>
  <c r="GL1778" i="1"/>
  <c r="GN1778" i="1"/>
  <c r="GO1778" i="1"/>
  <c r="GV1778" i="1"/>
  <c r="HC1778" i="1" s="1"/>
  <c r="GX1778" i="1" s="1"/>
  <c r="C1779" i="1"/>
  <c r="D1779" i="1"/>
  <c r="AC1779" i="1"/>
  <c r="AE1779" i="1"/>
  <c r="AF1779" i="1"/>
  <c r="AG1779" i="1"/>
  <c r="CU1779" i="1" s="1"/>
  <c r="AH1779" i="1"/>
  <c r="CV1779" i="1" s="1"/>
  <c r="AI1779" i="1"/>
  <c r="CW1779" i="1" s="1"/>
  <c r="V1779" i="1" s="1"/>
  <c r="AJ1779" i="1"/>
  <c r="CT1779" i="1"/>
  <c r="S1779" i="1" s="1"/>
  <c r="CY1779" i="1" s="1"/>
  <c r="X1779" i="1" s="1"/>
  <c r="CX1779" i="1"/>
  <c r="FR1779" i="1"/>
  <c r="GL1779" i="1"/>
  <c r="GN1779" i="1"/>
  <c r="GO1779" i="1"/>
  <c r="GV1779" i="1"/>
  <c r="HC1779" i="1"/>
  <c r="GX1779" i="1" s="1"/>
  <c r="AC1780" i="1"/>
  <c r="AD1780" i="1"/>
  <c r="AE1780" i="1"/>
  <c r="AF1780" i="1"/>
  <c r="AG1780" i="1"/>
  <c r="CU1780" i="1" s="1"/>
  <c r="T1780" i="1" s="1"/>
  <c r="AH1780" i="1"/>
  <c r="CV1780" i="1" s="1"/>
  <c r="U1780" i="1" s="1"/>
  <c r="AI1780" i="1"/>
  <c r="CW1780" i="1" s="1"/>
  <c r="V1780" i="1" s="1"/>
  <c r="AJ1780" i="1"/>
  <c r="CR1780" i="1"/>
  <c r="Q1780" i="1" s="1"/>
  <c r="CS1780" i="1"/>
  <c r="CT1780" i="1"/>
  <c r="S1780" i="1" s="1"/>
  <c r="CY1780" i="1" s="1"/>
  <c r="X1780" i="1" s="1"/>
  <c r="CX1780" i="1"/>
  <c r="W1780" i="1" s="1"/>
  <c r="FR1780" i="1"/>
  <c r="GL1780" i="1"/>
  <c r="GO1780" i="1"/>
  <c r="GP1780" i="1"/>
  <c r="GV1780" i="1"/>
  <c r="HC1780" i="1" s="1"/>
  <c r="GX1780" i="1" s="1"/>
  <c r="C1781" i="1"/>
  <c r="D1781" i="1"/>
  <c r="AC1781" i="1"/>
  <c r="AD1781" i="1"/>
  <c r="AE1781" i="1"/>
  <c r="AF1781" i="1"/>
  <c r="AG1781" i="1"/>
  <c r="CU1781" i="1" s="1"/>
  <c r="T1781" i="1" s="1"/>
  <c r="AH1781" i="1"/>
  <c r="AI1781" i="1"/>
  <c r="AJ1781" i="1"/>
  <c r="CX1781" i="1" s="1"/>
  <c r="W1781" i="1" s="1"/>
  <c r="CQ1781" i="1"/>
  <c r="P1781" i="1" s="1"/>
  <c r="CR1781" i="1"/>
  <c r="Q1781" i="1" s="1"/>
  <c r="CV1781" i="1"/>
  <c r="U1781" i="1" s="1"/>
  <c r="CW1781" i="1"/>
  <c r="V1781" i="1" s="1"/>
  <c r="FR1781" i="1"/>
  <c r="GL1781" i="1"/>
  <c r="GN1781" i="1"/>
  <c r="GO1781" i="1"/>
  <c r="GV1781" i="1"/>
  <c r="HC1781" i="1"/>
  <c r="GX1781" i="1" s="1"/>
  <c r="B1783" i="1"/>
  <c r="B1767" i="1" s="1"/>
  <c r="C1783" i="1"/>
  <c r="C1767" i="1" s="1"/>
  <c r="D1783" i="1"/>
  <c r="D1767" i="1" s="1"/>
  <c r="F1783" i="1"/>
  <c r="F1767" i="1" s="1"/>
  <c r="G1783" i="1"/>
  <c r="BX1783" i="1"/>
  <c r="AO1783" i="1" s="1"/>
  <c r="CK1783" i="1"/>
  <c r="CK1767" i="1" s="1"/>
  <c r="CL1783" i="1"/>
  <c r="BC1783" i="1" s="1"/>
  <c r="CM1783" i="1"/>
  <c r="CM1767" i="1" s="1"/>
  <c r="D1813" i="1"/>
  <c r="E1815" i="1"/>
  <c r="Z1815" i="1"/>
  <c r="AA1815" i="1"/>
  <c r="AM1815" i="1"/>
  <c r="AN1815" i="1"/>
  <c r="BE1815" i="1"/>
  <c r="BF1815" i="1"/>
  <c r="BG1815" i="1"/>
  <c r="BH1815" i="1"/>
  <c r="BI1815" i="1"/>
  <c r="BJ1815" i="1"/>
  <c r="BK1815" i="1"/>
  <c r="BL1815" i="1"/>
  <c r="BM1815" i="1"/>
  <c r="BN1815" i="1"/>
  <c r="BO1815" i="1"/>
  <c r="BP1815" i="1"/>
  <c r="BQ1815" i="1"/>
  <c r="BR1815" i="1"/>
  <c r="BS1815" i="1"/>
  <c r="BT1815" i="1"/>
  <c r="BU1815" i="1"/>
  <c r="BV1815" i="1"/>
  <c r="BW1815" i="1"/>
  <c r="CN1815" i="1"/>
  <c r="CO1815" i="1"/>
  <c r="CP1815" i="1"/>
  <c r="CQ1815" i="1"/>
  <c r="CR1815" i="1"/>
  <c r="CS1815" i="1"/>
  <c r="CT1815" i="1"/>
  <c r="CU1815" i="1"/>
  <c r="CV1815" i="1"/>
  <c r="CW1815" i="1"/>
  <c r="CX1815" i="1"/>
  <c r="CY1815" i="1"/>
  <c r="CZ1815" i="1"/>
  <c r="DA1815" i="1"/>
  <c r="DB1815" i="1"/>
  <c r="DC1815" i="1"/>
  <c r="DD1815" i="1"/>
  <c r="DE1815" i="1"/>
  <c r="DF1815" i="1"/>
  <c r="DG1815" i="1"/>
  <c r="DH1815" i="1"/>
  <c r="DI1815" i="1"/>
  <c r="DJ1815" i="1"/>
  <c r="DK1815" i="1"/>
  <c r="DL1815" i="1"/>
  <c r="DM1815" i="1"/>
  <c r="DN1815" i="1"/>
  <c r="DO1815" i="1"/>
  <c r="DP1815" i="1"/>
  <c r="DQ1815" i="1"/>
  <c r="DR1815" i="1"/>
  <c r="DS1815" i="1"/>
  <c r="DT1815" i="1"/>
  <c r="DU1815" i="1"/>
  <c r="DV1815" i="1"/>
  <c r="DW1815" i="1"/>
  <c r="DX1815" i="1"/>
  <c r="DY1815" i="1"/>
  <c r="DZ1815" i="1"/>
  <c r="EA1815" i="1"/>
  <c r="EB1815" i="1"/>
  <c r="EC1815" i="1"/>
  <c r="ED1815" i="1"/>
  <c r="EE1815" i="1"/>
  <c r="EF1815" i="1"/>
  <c r="EG1815" i="1"/>
  <c r="EH1815" i="1"/>
  <c r="EI1815" i="1"/>
  <c r="EJ1815" i="1"/>
  <c r="EK1815" i="1"/>
  <c r="EL1815" i="1"/>
  <c r="EM1815" i="1"/>
  <c r="EN1815" i="1"/>
  <c r="EO1815" i="1"/>
  <c r="EP1815" i="1"/>
  <c r="EQ1815" i="1"/>
  <c r="ER1815" i="1"/>
  <c r="ES1815" i="1"/>
  <c r="ET1815" i="1"/>
  <c r="EU1815" i="1"/>
  <c r="EV1815" i="1"/>
  <c r="EW1815" i="1"/>
  <c r="EX1815" i="1"/>
  <c r="EY1815" i="1"/>
  <c r="EZ1815" i="1"/>
  <c r="FA1815" i="1"/>
  <c r="FB1815" i="1"/>
  <c r="FC1815" i="1"/>
  <c r="FD1815" i="1"/>
  <c r="FE1815" i="1"/>
  <c r="FF1815" i="1"/>
  <c r="FG1815" i="1"/>
  <c r="FH1815" i="1"/>
  <c r="FI1815" i="1"/>
  <c r="FJ1815" i="1"/>
  <c r="FK1815" i="1"/>
  <c r="FL1815" i="1"/>
  <c r="FM1815" i="1"/>
  <c r="FN1815" i="1"/>
  <c r="FO1815" i="1"/>
  <c r="FP1815" i="1"/>
  <c r="FQ1815" i="1"/>
  <c r="FR1815" i="1"/>
  <c r="FS1815" i="1"/>
  <c r="FT1815" i="1"/>
  <c r="FU1815" i="1"/>
  <c r="FV1815" i="1"/>
  <c r="FW1815" i="1"/>
  <c r="FX1815" i="1"/>
  <c r="FY1815" i="1"/>
  <c r="FZ1815" i="1"/>
  <c r="GA1815" i="1"/>
  <c r="GB1815" i="1"/>
  <c r="GC1815" i="1"/>
  <c r="GD1815" i="1"/>
  <c r="GE1815" i="1"/>
  <c r="GF1815" i="1"/>
  <c r="GG1815" i="1"/>
  <c r="GH1815" i="1"/>
  <c r="GI1815" i="1"/>
  <c r="GJ1815" i="1"/>
  <c r="GK1815" i="1"/>
  <c r="GL1815" i="1"/>
  <c r="GM1815" i="1"/>
  <c r="GN1815" i="1"/>
  <c r="GO1815" i="1"/>
  <c r="GP1815" i="1"/>
  <c r="GQ1815" i="1"/>
  <c r="GR1815" i="1"/>
  <c r="GS1815" i="1"/>
  <c r="GT1815" i="1"/>
  <c r="GU1815" i="1"/>
  <c r="GV1815" i="1"/>
  <c r="GW1815" i="1"/>
  <c r="GX1815" i="1"/>
  <c r="C1817" i="1"/>
  <c r="D1817" i="1"/>
  <c r="AC1817" i="1"/>
  <c r="AD1817" i="1"/>
  <c r="AE1817" i="1"/>
  <c r="AF1817" i="1"/>
  <c r="AG1817" i="1"/>
  <c r="CU1817" i="1" s="1"/>
  <c r="T1817" i="1" s="1"/>
  <c r="AH1817" i="1"/>
  <c r="AI1817" i="1"/>
  <c r="AJ1817" i="1"/>
  <c r="CX1817" i="1" s="1"/>
  <c r="W1817" i="1" s="1"/>
  <c r="CQ1817" i="1"/>
  <c r="P1817" i="1" s="1"/>
  <c r="CR1817" i="1"/>
  <c r="Q1817" i="1" s="1"/>
  <c r="CV1817" i="1"/>
  <c r="U1817" i="1" s="1"/>
  <c r="CW1817" i="1"/>
  <c r="V1817" i="1" s="1"/>
  <c r="FR1817" i="1"/>
  <c r="GL1817" i="1"/>
  <c r="GN1817" i="1"/>
  <c r="GO1817" i="1"/>
  <c r="GV1817" i="1"/>
  <c r="HC1817" i="1"/>
  <c r="GX1817" i="1" s="1"/>
  <c r="C1818" i="1"/>
  <c r="D1818" i="1"/>
  <c r="R1818" i="1"/>
  <c r="GK1818" i="1" s="1"/>
  <c r="AC1818" i="1"/>
  <c r="AD1818" i="1"/>
  <c r="AE1818" i="1"/>
  <c r="AF1818" i="1"/>
  <c r="AG1818" i="1"/>
  <c r="CU1818" i="1" s="1"/>
  <c r="T1818" i="1" s="1"/>
  <c r="AH1818" i="1"/>
  <c r="CV1818" i="1" s="1"/>
  <c r="U1818" i="1" s="1"/>
  <c r="AI1818" i="1"/>
  <c r="CW1818" i="1" s="1"/>
  <c r="V1818" i="1" s="1"/>
  <c r="AJ1818" i="1"/>
  <c r="CR1818" i="1"/>
  <c r="Q1818" i="1" s="1"/>
  <c r="CS1818" i="1"/>
  <c r="CX1818" i="1"/>
  <c r="W1818" i="1" s="1"/>
  <c r="FR1818" i="1"/>
  <c r="GL1818" i="1"/>
  <c r="GN1818" i="1"/>
  <c r="GO1818" i="1"/>
  <c r="GV1818" i="1"/>
  <c r="HC1818" i="1"/>
  <c r="GX1818" i="1" s="1"/>
  <c r="C1819" i="1"/>
  <c r="D1819" i="1"/>
  <c r="AC1819" i="1"/>
  <c r="AD1819" i="1"/>
  <c r="AE1819" i="1"/>
  <c r="AF1819" i="1"/>
  <c r="AG1819" i="1"/>
  <c r="CU1819" i="1" s="1"/>
  <c r="T1819" i="1" s="1"/>
  <c r="AH1819" i="1"/>
  <c r="CV1819" i="1" s="1"/>
  <c r="U1819" i="1" s="1"/>
  <c r="AI1819" i="1"/>
  <c r="AJ1819" i="1"/>
  <c r="CQ1819" i="1"/>
  <c r="P1819" i="1" s="1"/>
  <c r="CR1819" i="1"/>
  <c r="Q1819" i="1" s="1"/>
  <c r="CW1819" i="1"/>
  <c r="V1819" i="1" s="1"/>
  <c r="CX1819" i="1"/>
  <c r="W1819" i="1" s="1"/>
  <c r="FR1819" i="1"/>
  <c r="GL1819" i="1"/>
  <c r="GN1819" i="1"/>
  <c r="GO1819" i="1"/>
  <c r="GV1819" i="1"/>
  <c r="HC1819" i="1" s="1"/>
  <c r="GX1819" i="1" s="1"/>
  <c r="C1820" i="1"/>
  <c r="D1820" i="1"/>
  <c r="AC1820" i="1"/>
  <c r="CQ1820" i="1" s="1"/>
  <c r="P1820" i="1" s="1"/>
  <c r="AE1820" i="1"/>
  <c r="AF1820" i="1"/>
  <c r="CT1820" i="1" s="1"/>
  <c r="S1820" i="1" s="1"/>
  <c r="AG1820" i="1"/>
  <c r="CU1820" i="1" s="1"/>
  <c r="T1820" i="1" s="1"/>
  <c r="AH1820" i="1"/>
  <c r="AI1820" i="1"/>
  <c r="CW1820" i="1" s="1"/>
  <c r="V1820" i="1" s="1"/>
  <c r="AJ1820" i="1"/>
  <c r="CX1820" i="1" s="1"/>
  <c r="W1820" i="1" s="1"/>
  <c r="CV1820" i="1"/>
  <c r="U1820" i="1" s="1"/>
  <c r="FR1820" i="1"/>
  <c r="GL1820" i="1"/>
  <c r="GN1820" i="1"/>
  <c r="GO1820" i="1"/>
  <c r="GV1820" i="1"/>
  <c r="HC1820" i="1" s="1"/>
  <c r="GX1820" i="1" s="1"/>
  <c r="C1821" i="1"/>
  <c r="D1821" i="1"/>
  <c r="R1821" i="1"/>
  <c r="AC1821" i="1"/>
  <c r="AD1821" i="1"/>
  <c r="AE1821" i="1"/>
  <c r="AF1821" i="1"/>
  <c r="AG1821" i="1"/>
  <c r="CU1821" i="1" s="1"/>
  <c r="T1821" i="1" s="1"/>
  <c r="AH1821" i="1"/>
  <c r="CV1821" i="1" s="1"/>
  <c r="U1821" i="1" s="1"/>
  <c r="AI1821" i="1"/>
  <c r="CW1821" i="1" s="1"/>
  <c r="V1821" i="1" s="1"/>
  <c r="AJ1821" i="1"/>
  <c r="CR1821" i="1"/>
  <c r="Q1821" i="1" s="1"/>
  <c r="CS1821" i="1"/>
  <c r="CX1821" i="1"/>
  <c r="W1821" i="1" s="1"/>
  <c r="FR1821" i="1"/>
  <c r="GL1821" i="1"/>
  <c r="GN1821" i="1"/>
  <c r="GO1821" i="1"/>
  <c r="GV1821" i="1"/>
  <c r="HC1821" i="1" s="1"/>
  <c r="GX1821" i="1" s="1"/>
  <c r="C1822" i="1"/>
  <c r="D1822" i="1"/>
  <c r="AC1822" i="1"/>
  <c r="AE1822" i="1"/>
  <c r="AF1822" i="1"/>
  <c r="AG1822" i="1"/>
  <c r="CU1822" i="1" s="1"/>
  <c r="T1822" i="1" s="1"/>
  <c r="AH1822" i="1"/>
  <c r="CV1822" i="1" s="1"/>
  <c r="U1822" i="1" s="1"/>
  <c r="AI1822" i="1"/>
  <c r="AJ1822" i="1"/>
  <c r="CQ1822" i="1"/>
  <c r="P1822" i="1" s="1"/>
  <c r="CW1822" i="1"/>
  <c r="V1822" i="1" s="1"/>
  <c r="CX1822" i="1"/>
  <c r="W1822" i="1" s="1"/>
  <c r="FR1822" i="1"/>
  <c r="GL1822" i="1"/>
  <c r="GN1822" i="1"/>
  <c r="GO1822" i="1"/>
  <c r="GV1822" i="1"/>
  <c r="HC1822" i="1"/>
  <c r="GX1822" i="1" s="1"/>
  <c r="AC1823" i="1"/>
  <c r="AE1823" i="1"/>
  <c r="AF1823" i="1"/>
  <c r="AG1823" i="1"/>
  <c r="CU1823" i="1" s="1"/>
  <c r="T1823" i="1" s="1"/>
  <c r="AH1823" i="1"/>
  <c r="CV1823" i="1" s="1"/>
  <c r="U1823" i="1" s="1"/>
  <c r="AI1823" i="1"/>
  <c r="CW1823" i="1" s="1"/>
  <c r="V1823" i="1" s="1"/>
  <c r="AJ1823" i="1"/>
  <c r="CT1823" i="1"/>
  <c r="S1823" i="1" s="1"/>
  <c r="CY1823" i="1" s="1"/>
  <c r="X1823" i="1" s="1"/>
  <c r="CX1823" i="1"/>
  <c r="W1823" i="1" s="1"/>
  <c r="FR1823" i="1"/>
  <c r="GL1823" i="1"/>
  <c r="GN1823" i="1"/>
  <c r="GO1823" i="1"/>
  <c r="GV1823" i="1"/>
  <c r="HC1823" i="1" s="1"/>
  <c r="GX1823" i="1" s="1"/>
  <c r="C1824" i="1"/>
  <c r="D1824" i="1"/>
  <c r="AC1824" i="1"/>
  <c r="AE1824" i="1"/>
  <c r="AF1824" i="1"/>
  <c r="AG1824" i="1"/>
  <c r="AH1824" i="1"/>
  <c r="CV1824" i="1" s="1"/>
  <c r="U1824" i="1" s="1"/>
  <c r="AI1824" i="1"/>
  <c r="CW1824" i="1" s="1"/>
  <c r="V1824" i="1" s="1"/>
  <c r="AJ1824" i="1"/>
  <c r="CX1824" i="1" s="1"/>
  <c r="CQ1824" i="1"/>
  <c r="CU1824" i="1"/>
  <c r="T1824" i="1" s="1"/>
  <c r="FR1824" i="1"/>
  <c r="GL1824" i="1"/>
  <c r="GN1824" i="1"/>
  <c r="GO1824" i="1"/>
  <c r="GV1824" i="1"/>
  <c r="HC1824" i="1" s="1"/>
  <c r="GX1824" i="1" s="1"/>
  <c r="C1825" i="1"/>
  <c r="D1825" i="1"/>
  <c r="AC1825" i="1"/>
  <c r="AD1825" i="1"/>
  <c r="AE1825" i="1"/>
  <c r="AF1825" i="1"/>
  <c r="AG1825" i="1"/>
  <c r="CU1825" i="1" s="1"/>
  <c r="AH1825" i="1"/>
  <c r="CV1825" i="1" s="1"/>
  <c r="U1825" i="1" s="1"/>
  <c r="AI1825" i="1"/>
  <c r="AJ1825" i="1"/>
  <c r="CQ1825" i="1"/>
  <c r="CR1825" i="1"/>
  <c r="Q1825" i="1" s="1"/>
  <c r="CS1825" i="1"/>
  <c r="CT1825" i="1"/>
  <c r="CW1825" i="1"/>
  <c r="CX1825" i="1"/>
  <c r="W1825" i="1" s="1"/>
  <c r="FR1825" i="1"/>
  <c r="GL1825" i="1"/>
  <c r="GN1825" i="1"/>
  <c r="GO1825" i="1"/>
  <c r="GV1825" i="1"/>
  <c r="HC1825" i="1"/>
  <c r="GX1825" i="1" s="1"/>
  <c r="C1826" i="1"/>
  <c r="D1826" i="1"/>
  <c r="I1827" i="1"/>
  <c r="AC1826" i="1"/>
  <c r="AE1826" i="1"/>
  <c r="AF1826" i="1"/>
  <c r="AG1826" i="1"/>
  <c r="AH1826" i="1"/>
  <c r="CV1826" i="1" s="1"/>
  <c r="U1826" i="1" s="1"/>
  <c r="AI1826" i="1"/>
  <c r="CW1826" i="1" s="1"/>
  <c r="V1826" i="1" s="1"/>
  <c r="AJ1826" i="1"/>
  <c r="CX1826" i="1" s="1"/>
  <c r="CQ1826" i="1"/>
  <c r="CU1826" i="1"/>
  <c r="T1826" i="1" s="1"/>
  <c r="FR1826" i="1"/>
  <c r="GL1826" i="1"/>
  <c r="GN1826" i="1"/>
  <c r="GO1826" i="1"/>
  <c r="GV1826" i="1"/>
  <c r="HC1826" i="1"/>
  <c r="GX1826" i="1" s="1"/>
  <c r="AC1827" i="1"/>
  <c r="CQ1827" i="1" s="1"/>
  <c r="AE1827" i="1"/>
  <c r="AF1827" i="1"/>
  <c r="AG1827" i="1"/>
  <c r="AH1827" i="1"/>
  <c r="CV1827" i="1" s="1"/>
  <c r="U1827" i="1" s="1"/>
  <c r="AI1827" i="1"/>
  <c r="CW1827" i="1" s="1"/>
  <c r="AJ1827" i="1"/>
  <c r="CX1827" i="1" s="1"/>
  <c r="CT1827" i="1"/>
  <c r="CU1827" i="1"/>
  <c r="T1827" i="1" s="1"/>
  <c r="FR1827" i="1"/>
  <c r="GL1827" i="1"/>
  <c r="GN1827" i="1"/>
  <c r="GO1827" i="1"/>
  <c r="GV1827" i="1"/>
  <c r="HC1827" i="1" s="1"/>
  <c r="AC1828" i="1"/>
  <c r="CQ1828" i="1" s="1"/>
  <c r="AE1828" i="1"/>
  <c r="CR1828" i="1" s="1"/>
  <c r="AF1828" i="1"/>
  <c r="AG1828" i="1"/>
  <c r="CU1828" i="1" s="1"/>
  <c r="AH1828" i="1"/>
  <c r="CV1828" i="1" s="1"/>
  <c r="AI1828" i="1"/>
  <c r="CW1828" i="1" s="1"/>
  <c r="AJ1828" i="1"/>
  <c r="CX1828" i="1" s="1"/>
  <c r="FR1828" i="1"/>
  <c r="GL1828" i="1"/>
  <c r="GN1828" i="1"/>
  <c r="GO1828" i="1"/>
  <c r="GV1828" i="1"/>
  <c r="HC1828" i="1" s="1"/>
  <c r="C1829" i="1"/>
  <c r="D1829" i="1"/>
  <c r="AC1829" i="1"/>
  <c r="AD1829" i="1"/>
  <c r="AE1829" i="1"/>
  <c r="AF1829" i="1"/>
  <c r="AG1829" i="1"/>
  <c r="CU1829" i="1" s="1"/>
  <c r="T1829" i="1" s="1"/>
  <c r="AH1829" i="1"/>
  <c r="AI1829" i="1"/>
  <c r="AJ1829" i="1"/>
  <c r="CX1829" i="1" s="1"/>
  <c r="W1829" i="1" s="1"/>
  <c r="CQ1829" i="1"/>
  <c r="P1829" i="1" s="1"/>
  <c r="CR1829" i="1"/>
  <c r="CV1829" i="1"/>
  <c r="CW1829" i="1"/>
  <c r="V1829" i="1" s="1"/>
  <c r="FR1829" i="1"/>
  <c r="GL1829" i="1"/>
  <c r="GN1829" i="1"/>
  <c r="GO1829" i="1"/>
  <c r="GV1829" i="1"/>
  <c r="HC1829" i="1"/>
  <c r="C1830" i="1"/>
  <c r="D1830" i="1"/>
  <c r="P1830" i="1"/>
  <c r="AC1830" i="1"/>
  <c r="CQ1830" i="1" s="1"/>
  <c r="AE1830" i="1"/>
  <c r="AF1830" i="1"/>
  <c r="AG1830" i="1"/>
  <c r="CU1830" i="1" s="1"/>
  <c r="T1830" i="1" s="1"/>
  <c r="AH1830" i="1"/>
  <c r="CV1830" i="1" s="1"/>
  <c r="U1830" i="1" s="1"/>
  <c r="AI1830" i="1"/>
  <c r="CW1830" i="1" s="1"/>
  <c r="V1830" i="1" s="1"/>
  <c r="AJ1830" i="1"/>
  <c r="CX1830" i="1" s="1"/>
  <c r="W1830" i="1" s="1"/>
  <c r="CT1830" i="1"/>
  <c r="S1830" i="1" s="1"/>
  <c r="FR1830" i="1"/>
  <c r="GL1830" i="1"/>
  <c r="GN1830" i="1"/>
  <c r="GO1830" i="1"/>
  <c r="GV1830" i="1"/>
  <c r="HC1830" i="1" s="1"/>
  <c r="GX1830" i="1" s="1"/>
  <c r="AC1831" i="1"/>
  <c r="AD1831" i="1"/>
  <c r="AE1831" i="1"/>
  <c r="AF1831" i="1"/>
  <c r="AG1831" i="1"/>
  <c r="CU1831" i="1" s="1"/>
  <c r="AH1831" i="1"/>
  <c r="CV1831" i="1" s="1"/>
  <c r="AI1831" i="1"/>
  <c r="CW1831" i="1" s="1"/>
  <c r="AJ1831" i="1"/>
  <c r="CX1831" i="1" s="1"/>
  <c r="CR1831" i="1"/>
  <c r="CS1831" i="1"/>
  <c r="FR1831" i="1"/>
  <c r="GL1831" i="1"/>
  <c r="GN1831" i="1"/>
  <c r="GO1831" i="1"/>
  <c r="GV1831" i="1"/>
  <c r="HC1831" i="1"/>
  <c r="I1832" i="1"/>
  <c r="AC1832" i="1"/>
  <c r="CQ1832" i="1" s="1"/>
  <c r="AE1832" i="1"/>
  <c r="AF1832" i="1"/>
  <c r="AG1832" i="1"/>
  <c r="CU1832" i="1" s="1"/>
  <c r="AH1832" i="1"/>
  <c r="AI1832" i="1"/>
  <c r="CW1832" i="1" s="1"/>
  <c r="AJ1832" i="1"/>
  <c r="CX1832" i="1" s="1"/>
  <c r="W1832" i="1" s="1"/>
  <c r="CV1832" i="1"/>
  <c r="U1832" i="1" s="1"/>
  <c r="FR1832" i="1"/>
  <c r="GL1832" i="1"/>
  <c r="GN1832" i="1"/>
  <c r="GO1832" i="1"/>
  <c r="GV1832" i="1"/>
  <c r="HC1832" i="1" s="1"/>
  <c r="GX1832" i="1" s="1"/>
  <c r="B1834" i="1"/>
  <c r="B1815" i="1" s="1"/>
  <c r="C1834" i="1"/>
  <c r="C1815" i="1" s="1"/>
  <c r="D1834" i="1"/>
  <c r="D1815" i="1" s="1"/>
  <c r="F1834" i="1"/>
  <c r="F1815" i="1" s="1"/>
  <c r="G1834" i="1"/>
  <c r="BX1834" i="1"/>
  <c r="BX1815" i="1" s="1"/>
  <c r="CK1834" i="1"/>
  <c r="CL1834" i="1"/>
  <c r="CL1815" i="1" s="1"/>
  <c r="CM1834" i="1"/>
  <c r="BD1834" i="1" s="1"/>
  <c r="BD1815" i="1" s="1"/>
  <c r="D1864" i="1"/>
  <c r="E1866" i="1"/>
  <c r="Z1866" i="1"/>
  <c r="AA1866" i="1"/>
  <c r="AM1866" i="1"/>
  <c r="AN1866" i="1"/>
  <c r="BE1866" i="1"/>
  <c r="BF1866" i="1"/>
  <c r="BG1866" i="1"/>
  <c r="BH1866" i="1"/>
  <c r="BI1866" i="1"/>
  <c r="BJ1866" i="1"/>
  <c r="BK1866" i="1"/>
  <c r="BL1866" i="1"/>
  <c r="BM1866" i="1"/>
  <c r="BN1866" i="1"/>
  <c r="BO1866" i="1"/>
  <c r="BP1866" i="1"/>
  <c r="BQ1866" i="1"/>
  <c r="BR1866" i="1"/>
  <c r="BS1866" i="1"/>
  <c r="BT1866" i="1"/>
  <c r="BU1866" i="1"/>
  <c r="BV1866" i="1"/>
  <c r="BW1866" i="1"/>
  <c r="CK1866" i="1"/>
  <c r="CN1866" i="1"/>
  <c r="CO1866" i="1"/>
  <c r="CP1866" i="1"/>
  <c r="CQ1866" i="1"/>
  <c r="CR1866" i="1"/>
  <c r="CS1866" i="1"/>
  <c r="CT1866" i="1"/>
  <c r="CU1866" i="1"/>
  <c r="CV1866" i="1"/>
  <c r="CW1866" i="1"/>
  <c r="CX1866" i="1"/>
  <c r="CY1866" i="1"/>
  <c r="CZ1866" i="1"/>
  <c r="DA1866" i="1"/>
  <c r="DB1866" i="1"/>
  <c r="DC1866" i="1"/>
  <c r="DD1866" i="1"/>
  <c r="DE1866" i="1"/>
  <c r="DF1866" i="1"/>
  <c r="DG1866" i="1"/>
  <c r="DH1866" i="1"/>
  <c r="DI1866" i="1"/>
  <c r="DJ1866" i="1"/>
  <c r="DK1866" i="1"/>
  <c r="DL1866" i="1"/>
  <c r="DM1866" i="1"/>
  <c r="DN1866" i="1"/>
  <c r="DO1866" i="1"/>
  <c r="DP1866" i="1"/>
  <c r="DQ1866" i="1"/>
  <c r="DR1866" i="1"/>
  <c r="DS1866" i="1"/>
  <c r="DT1866" i="1"/>
  <c r="DU1866" i="1"/>
  <c r="DV1866" i="1"/>
  <c r="DW1866" i="1"/>
  <c r="DX1866" i="1"/>
  <c r="DY1866" i="1"/>
  <c r="DZ1866" i="1"/>
  <c r="EA1866" i="1"/>
  <c r="EB1866" i="1"/>
  <c r="EC1866" i="1"/>
  <c r="ED1866" i="1"/>
  <c r="EE1866" i="1"/>
  <c r="EF1866" i="1"/>
  <c r="EG1866" i="1"/>
  <c r="EH1866" i="1"/>
  <c r="EI1866" i="1"/>
  <c r="EJ1866" i="1"/>
  <c r="EK1866" i="1"/>
  <c r="EL1866" i="1"/>
  <c r="EM1866" i="1"/>
  <c r="EN1866" i="1"/>
  <c r="EO1866" i="1"/>
  <c r="EP1866" i="1"/>
  <c r="EQ1866" i="1"/>
  <c r="ER1866" i="1"/>
  <c r="ES1866" i="1"/>
  <c r="ET1866" i="1"/>
  <c r="EU1866" i="1"/>
  <c r="EV1866" i="1"/>
  <c r="EW1866" i="1"/>
  <c r="EX1866" i="1"/>
  <c r="EY1866" i="1"/>
  <c r="EZ1866" i="1"/>
  <c r="FA1866" i="1"/>
  <c r="FB1866" i="1"/>
  <c r="FC1866" i="1"/>
  <c r="FD1866" i="1"/>
  <c r="FE1866" i="1"/>
  <c r="FF1866" i="1"/>
  <c r="FG1866" i="1"/>
  <c r="FH1866" i="1"/>
  <c r="FI1866" i="1"/>
  <c r="FJ1866" i="1"/>
  <c r="FK1866" i="1"/>
  <c r="FL1866" i="1"/>
  <c r="FM1866" i="1"/>
  <c r="FN1866" i="1"/>
  <c r="FO1866" i="1"/>
  <c r="FP1866" i="1"/>
  <c r="FQ1866" i="1"/>
  <c r="FR1866" i="1"/>
  <c r="FS1866" i="1"/>
  <c r="FT1866" i="1"/>
  <c r="FU1866" i="1"/>
  <c r="FV1866" i="1"/>
  <c r="FW1866" i="1"/>
  <c r="FX1866" i="1"/>
  <c r="FY1866" i="1"/>
  <c r="FZ1866" i="1"/>
  <c r="GA1866" i="1"/>
  <c r="GB1866" i="1"/>
  <c r="GC1866" i="1"/>
  <c r="GD1866" i="1"/>
  <c r="GE1866" i="1"/>
  <c r="GF1866" i="1"/>
  <c r="GG1866" i="1"/>
  <c r="GH1866" i="1"/>
  <c r="GI1866" i="1"/>
  <c r="GJ1866" i="1"/>
  <c r="GK1866" i="1"/>
  <c r="GL1866" i="1"/>
  <c r="GM1866" i="1"/>
  <c r="GN1866" i="1"/>
  <c r="GO1866" i="1"/>
  <c r="GP1866" i="1"/>
  <c r="GQ1866" i="1"/>
  <c r="GR1866" i="1"/>
  <c r="GS1866" i="1"/>
  <c r="GT1866" i="1"/>
  <c r="GU1866" i="1"/>
  <c r="GV1866" i="1"/>
  <c r="GW1866" i="1"/>
  <c r="GX1866" i="1"/>
  <c r="C1868" i="1"/>
  <c r="D1868" i="1"/>
  <c r="AC1868" i="1"/>
  <c r="CQ1868" i="1" s="1"/>
  <c r="AE1868" i="1"/>
  <c r="AF1868" i="1"/>
  <c r="AG1868" i="1"/>
  <c r="CU1868" i="1" s="1"/>
  <c r="T1868" i="1" s="1"/>
  <c r="AH1868" i="1"/>
  <c r="AI1868" i="1"/>
  <c r="CW1868" i="1" s="1"/>
  <c r="V1868" i="1" s="1"/>
  <c r="AJ1868" i="1"/>
  <c r="CV1868" i="1"/>
  <c r="U1868" i="1" s="1"/>
  <c r="CX1868" i="1"/>
  <c r="W1868" i="1" s="1"/>
  <c r="FR1868" i="1"/>
  <c r="GL1868" i="1"/>
  <c r="GN1868" i="1"/>
  <c r="GO1868" i="1"/>
  <c r="GV1868" i="1"/>
  <c r="HC1868" i="1" s="1"/>
  <c r="GX1868" i="1" s="1"/>
  <c r="C1869" i="1"/>
  <c r="D1869" i="1"/>
  <c r="AC1869" i="1"/>
  <c r="CQ1869" i="1" s="1"/>
  <c r="AE1869" i="1"/>
  <c r="AF1869" i="1"/>
  <c r="CT1869" i="1" s="1"/>
  <c r="AG1869" i="1"/>
  <c r="CU1869" i="1" s="1"/>
  <c r="T1869" i="1" s="1"/>
  <c r="AH1869" i="1"/>
  <c r="AI1869" i="1"/>
  <c r="CW1869" i="1" s="1"/>
  <c r="AJ1869" i="1"/>
  <c r="CX1869" i="1" s="1"/>
  <c r="CS1869" i="1"/>
  <c r="CV1869" i="1"/>
  <c r="U1869" i="1" s="1"/>
  <c r="FR1869" i="1"/>
  <c r="GL1869" i="1"/>
  <c r="GN1869" i="1"/>
  <c r="GO1869" i="1"/>
  <c r="GV1869" i="1"/>
  <c r="HC1869" i="1" s="1"/>
  <c r="AC1870" i="1"/>
  <c r="CQ1870" i="1" s="1"/>
  <c r="AE1870" i="1"/>
  <c r="CR1870" i="1" s="1"/>
  <c r="AF1870" i="1"/>
  <c r="AG1870" i="1"/>
  <c r="CU1870" i="1" s="1"/>
  <c r="AH1870" i="1"/>
  <c r="CV1870" i="1" s="1"/>
  <c r="AI1870" i="1"/>
  <c r="CW1870" i="1" s="1"/>
  <c r="AJ1870" i="1"/>
  <c r="CX1870" i="1" s="1"/>
  <c r="FR1870" i="1"/>
  <c r="GL1870" i="1"/>
  <c r="GN1870" i="1"/>
  <c r="GO1870" i="1"/>
  <c r="GV1870" i="1"/>
  <c r="HC1870" i="1" s="1"/>
  <c r="AC1871" i="1"/>
  <c r="AE1871" i="1"/>
  <c r="AF1871" i="1"/>
  <c r="AG1871" i="1"/>
  <c r="CU1871" i="1" s="1"/>
  <c r="AH1871" i="1"/>
  <c r="CV1871" i="1" s="1"/>
  <c r="AI1871" i="1"/>
  <c r="CW1871" i="1" s="1"/>
  <c r="AJ1871" i="1"/>
  <c r="CQ1871" i="1"/>
  <c r="CS1871" i="1"/>
  <c r="CT1871" i="1"/>
  <c r="CX1871" i="1"/>
  <c r="FR1871" i="1"/>
  <c r="GL1871" i="1"/>
  <c r="GN1871" i="1"/>
  <c r="GO1871" i="1"/>
  <c r="GV1871" i="1"/>
  <c r="HC1871" i="1" s="1"/>
  <c r="B1873" i="1"/>
  <c r="B1866" i="1" s="1"/>
  <c r="C1873" i="1"/>
  <c r="C1866" i="1" s="1"/>
  <c r="D1873" i="1"/>
  <c r="D1866" i="1" s="1"/>
  <c r="F1873" i="1"/>
  <c r="F1866" i="1" s="1"/>
  <c r="G1873" i="1"/>
  <c r="AO1873" i="1"/>
  <c r="BX1873" i="1"/>
  <c r="BX1866" i="1" s="1"/>
  <c r="BZ1873" i="1"/>
  <c r="CG1873" i="1" s="1"/>
  <c r="CC1873" i="1"/>
  <c r="AT1873" i="1" s="1"/>
  <c r="CK1873" i="1"/>
  <c r="BB1873" i="1" s="1"/>
  <c r="CL1873" i="1"/>
  <c r="CM1873" i="1"/>
  <c r="D1903" i="1"/>
  <c r="B1905" i="1"/>
  <c r="C1905" i="1"/>
  <c r="E1905" i="1"/>
  <c r="Z1905" i="1"/>
  <c r="AA1905" i="1"/>
  <c r="AM1905" i="1"/>
  <c r="AN1905" i="1"/>
  <c r="BE1905" i="1"/>
  <c r="BF1905" i="1"/>
  <c r="BG1905" i="1"/>
  <c r="BH1905" i="1"/>
  <c r="BI1905" i="1"/>
  <c r="BJ1905" i="1"/>
  <c r="BK1905" i="1"/>
  <c r="BL1905" i="1"/>
  <c r="BM1905" i="1"/>
  <c r="BN1905" i="1"/>
  <c r="BO1905" i="1"/>
  <c r="BP1905" i="1"/>
  <c r="BQ1905" i="1"/>
  <c r="BR1905" i="1"/>
  <c r="BS1905" i="1"/>
  <c r="BT1905" i="1"/>
  <c r="BU1905" i="1"/>
  <c r="BV1905" i="1"/>
  <c r="BW1905" i="1"/>
  <c r="CN1905" i="1"/>
  <c r="CO1905" i="1"/>
  <c r="CP1905" i="1"/>
  <c r="CQ1905" i="1"/>
  <c r="CR1905" i="1"/>
  <c r="CS1905" i="1"/>
  <c r="CT1905" i="1"/>
  <c r="CU1905" i="1"/>
  <c r="CV1905" i="1"/>
  <c r="CW1905" i="1"/>
  <c r="CX1905" i="1"/>
  <c r="CY1905" i="1"/>
  <c r="CZ1905" i="1"/>
  <c r="DA1905" i="1"/>
  <c r="DB1905" i="1"/>
  <c r="DC1905" i="1"/>
  <c r="DD1905" i="1"/>
  <c r="DE1905" i="1"/>
  <c r="DF1905" i="1"/>
  <c r="DG1905" i="1"/>
  <c r="DH1905" i="1"/>
  <c r="DI1905" i="1"/>
  <c r="DJ1905" i="1"/>
  <c r="DK1905" i="1"/>
  <c r="DL1905" i="1"/>
  <c r="DM1905" i="1"/>
  <c r="DN1905" i="1"/>
  <c r="DO1905" i="1"/>
  <c r="DP1905" i="1"/>
  <c r="DQ1905" i="1"/>
  <c r="DR1905" i="1"/>
  <c r="DS1905" i="1"/>
  <c r="DT1905" i="1"/>
  <c r="DU1905" i="1"/>
  <c r="DV1905" i="1"/>
  <c r="DW1905" i="1"/>
  <c r="DX1905" i="1"/>
  <c r="DY1905" i="1"/>
  <c r="DZ1905" i="1"/>
  <c r="EA1905" i="1"/>
  <c r="EB1905" i="1"/>
  <c r="EC1905" i="1"/>
  <c r="ED1905" i="1"/>
  <c r="EE1905" i="1"/>
  <c r="EF1905" i="1"/>
  <c r="EG1905" i="1"/>
  <c r="EH1905" i="1"/>
  <c r="EI1905" i="1"/>
  <c r="EJ1905" i="1"/>
  <c r="EK1905" i="1"/>
  <c r="EL1905" i="1"/>
  <c r="EM1905" i="1"/>
  <c r="EN1905" i="1"/>
  <c r="EO1905" i="1"/>
  <c r="EP1905" i="1"/>
  <c r="EQ1905" i="1"/>
  <c r="ER1905" i="1"/>
  <c r="ES1905" i="1"/>
  <c r="ET1905" i="1"/>
  <c r="EU1905" i="1"/>
  <c r="EV1905" i="1"/>
  <c r="EW1905" i="1"/>
  <c r="EX1905" i="1"/>
  <c r="EY1905" i="1"/>
  <c r="EZ1905" i="1"/>
  <c r="FA1905" i="1"/>
  <c r="FB1905" i="1"/>
  <c r="FC1905" i="1"/>
  <c r="FD1905" i="1"/>
  <c r="FE1905" i="1"/>
  <c r="FF1905" i="1"/>
  <c r="FG1905" i="1"/>
  <c r="FH1905" i="1"/>
  <c r="FI1905" i="1"/>
  <c r="FJ1905" i="1"/>
  <c r="FK1905" i="1"/>
  <c r="FL1905" i="1"/>
  <c r="FM1905" i="1"/>
  <c r="FN1905" i="1"/>
  <c r="FO1905" i="1"/>
  <c r="FP1905" i="1"/>
  <c r="FQ1905" i="1"/>
  <c r="FR1905" i="1"/>
  <c r="FS1905" i="1"/>
  <c r="FT1905" i="1"/>
  <c r="FU1905" i="1"/>
  <c r="FV1905" i="1"/>
  <c r="FW1905" i="1"/>
  <c r="FX1905" i="1"/>
  <c r="FY1905" i="1"/>
  <c r="FZ1905" i="1"/>
  <c r="GA1905" i="1"/>
  <c r="GB1905" i="1"/>
  <c r="GC1905" i="1"/>
  <c r="GD1905" i="1"/>
  <c r="GE1905" i="1"/>
  <c r="GF1905" i="1"/>
  <c r="GG1905" i="1"/>
  <c r="GH1905" i="1"/>
  <c r="GI1905" i="1"/>
  <c r="GJ1905" i="1"/>
  <c r="GK1905" i="1"/>
  <c r="GL1905" i="1"/>
  <c r="GM1905" i="1"/>
  <c r="GN1905" i="1"/>
  <c r="GO1905" i="1"/>
  <c r="GP1905" i="1"/>
  <c r="GQ1905" i="1"/>
  <c r="GR1905" i="1"/>
  <c r="GS1905" i="1"/>
  <c r="GT1905" i="1"/>
  <c r="GU1905" i="1"/>
  <c r="GV1905" i="1"/>
  <c r="GW1905" i="1"/>
  <c r="GX1905" i="1"/>
  <c r="C1907" i="1"/>
  <c r="D1907" i="1"/>
  <c r="I1908" i="1"/>
  <c r="AC1907" i="1"/>
  <c r="AE1907" i="1"/>
  <c r="AD1907" i="1" s="1"/>
  <c r="AF1907" i="1"/>
  <c r="AG1907" i="1"/>
  <c r="CU1907" i="1" s="1"/>
  <c r="T1907" i="1" s="1"/>
  <c r="AH1907" i="1"/>
  <c r="CV1907" i="1" s="1"/>
  <c r="AI1907" i="1"/>
  <c r="AJ1907" i="1"/>
  <c r="CX1907" i="1" s="1"/>
  <c r="W1907" i="1" s="1"/>
  <c r="CQ1907" i="1"/>
  <c r="P1907" i="1" s="1"/>
  <c r="CS1907" i="1"/>
  <c r="R1907" i="1" s="1"/>
  <c r="CT1907" i="1"/>
  <c r="S1907" i="1" s="1"/>
  <c r="CW1907" i="1"/>
  <c r="V1907" i="1" s="1"/>
  <c r="FR1907" i="1"/>
  <c r="GL1907" i="1"/>
  <c r="GN1907" i="1"/>
  <c r="GO1907" i="1"/>
  <c r="GV1907" i="1"/>
  <c r="HC1907" i="1"/>
  <c r="GX1907" i="1" s="1"/>
  <c r="AC1908" i="1"/>
  <c r="CQ1908" i="1" s="1"/>
  <c r="P1908" i="1" s="1"/>
  <c r="AE1908" i="1"/>
  <c r="AF1908" i="1"/>
  <c r="AG1908" i="1"/>
  <c r="CU1908" i="1" s="1"/>
  <c r="T1908" i="1" s="1"/>
  <c r="AH1908" i="1"/>
  <c r="AI1908" i="1"/>
  <c r="AJ1908" i="1"/>
  <c r="CV1908" i="1"/>
  <c r="CW1908" i="1"/>
  <c r="CX1908" i="1"/>
  <c r="FR1908" i="1"/>
  <c r="GL1908" i="1"/>
  <c r="GN1908" i="1"/>
  <c r="GO1908" i="1"/>
  <c r="GV1908" i="1"/>
  <c r="HC1908" i="1" s="1"/>
  <c r="AC1909" i="1"/>
  <c r="AE1909" i="1"/>
  <c r="AF1909" i="1"/>
  <c r="AG1909" i="1"/>
  <c r="CU1909" i="1" s="1"/>
  <c r="AH1909" i="1"/>
  <c r="AI1909" i="1"/>
  <c r="AJ1909" i="1"/>
  <c r="CQ1909" i="1"/>
  <c r="CV1909" i="1"/>
  <c r="CW1909" i="1"/>
  <c r="CX1909" i="1"/>
  <c r="FR1909" i="1"/>
  <c r="GL1909" i="1"/>
  <c r="GN1909" i="1"/>
  <c r="GO1909" i="1"/>
  <c r="GV1909" i="1"/>
  <c r="HC1909" i="1"/>
  <c r="C1910" i="1"/>
  <c r="D1910" i="1"/>
  <c r="AC1910" i="1"/>
  <c r="AB1910" i="1" s="1"/>
  <c r="AD1910" i="1"/>
  <c r="AE1910" i="1"/>
  <c r="AF1910" i="1"/>
  <c r="AG1910" i="1"/>
  <c r="AH1910" i="1"/>
  <c r="CV1910" i="1" s="1"/>
  <c r="AI1910" i="1"/>
  <c r="AJ1910" i="1"/>
  <c r="CQ1910" i="1"/>
  <c r="CR1910" i="1"/>
  <c r="CS1910" i="1"/>
  <c r="CT1910" i="1"/>
  <c r="CU1910" i="1"/>
  <c r="CW1910" i="1"/>
  <c r="CX1910" i="1"/>
  <c r="FR1910" i="1"/>
  <c r="GL1910" i="1"/>
  <c r="GN1910" i="1"/>
  <c r="GO1910" i="1"/>
  <c r="GV1910" i="1"/>
  <c r="HC1910" i="1"/>
  <c r="C1911" i="1"/>
  <c r="D1911" i="1"/>
  <c r="AC1911" i="1"/>
  <c r="AD1911" i="1"/>
  <c r="AB1911" i="1" s="1"/>
  <c r="AE1911" i="1"/>
  <c r="AF1911" i="1"/>
  <c r="AG1911" i="1"/>
  <c r="CU1911" i="1" s="1"/>
  <c r="T1911" i="1" s="1"/>
  <c r="AH1911" i="1"/>
  <c r="CV1911" i="1" s="1"/>
  <c r="U1911" i="1" s="1"/>
  <c r="AI1911" i="1"/>
  <c r="AJ1911" i="1"/>
  <c r="CX1911" i="1" s="1"/>
  <c r="W1911" i="1" s="1"/>
  <c r="CQ1911" i="1"/>
  <c r="P1911" i="1" s="1"/>
  <c r="CR1911" i="1"/>
  <c r="Q1911" i="1" s="1"/>
  <c r="CT1911" i="1"/>
  <c r="S1911" i="1" s="1"/>
  <c r="CW1911" i="1"/>
  <c r="V1911" i="1" s="1"/>
  <c r="FR1911" i="1"/>
  <c r="GL1911" i="1"/>
  <c r="GN1911" i="1"/>
  <c r="GO1911" i="1"/>
  <c r="GV1911" i="1"/>
  <c r="HC1911" i="1" s="1"/>
  <c r="GX1911" i="1" s="1"/>
  <c r="AC1912" i="1"/>
  <c r="AE1912" i="1"/>
  <c r="AF1912" i="1"/>
  <c r="AG1912" i="1"/>
  <c r="AH1912" i="1"/>
  <c r="CV1912" i="1" s="1"/>
  <c r="AI1912" i="1"/>
  <c r="CW1912" i="1" s="1"/>
  <c r="AJ1912" i="1"/>
  <c r="CX1912" i="1" s="1"/>
  <c r="CU1912" i="1"/>
  <c r="FR1912" i="1"/>
  <c r="GL1912" i="1"/>
  <c r="GN1912" i="1"/>
  <c r="GO1912" i="1"/>
  <c r="GV1912" i="1"/>
  <c r="HC1912" i="1" s="1"/>
  <c r="I1913" i="1"/>
  <c r="AC1913" i="1"/>
  <c r="CQ1913" i="1" s="1"/>
  <c r="AE1913" i="1"/>
  <c r="AF1913" i="1"/>
  <c r="AG1913" i="1"/>
  <c r="CU1913" i="1" s="1"/>
  <c r="T1913" i="1" s="1"/>
  <c r="AH1913" i="1"/>
  <c r="CV1913" i="1" s="1"/>
  <c r="AI1913" i="1"/>
  <c r="CW1913" i="1" s="1"/>
  <c r="AJ1913" i="1"/>
  <c r="CS1913" i="1"/>
  <c r="CT1913" i="1"/>
  <c r="CX1913" i="1"/>
  <c r="FR1913" i="1"/>
  <c r="GL1913" i="1"/>
  <c r="GN1913" i="1"/>
  <c r="GO1913" i="1"/>
  <c r="GV1913" i="1"/>
  <c r="HC1913" i="1" s="1"/>
  <c r="B1915" i="1"/>
  <c r="C1915" i="1"/>
  <c r="D1915" i="1"/>
  <c r="D1905" i="1" s="1"/>
  <c r="F1915" i="1"/>
  <c r="F1905" i="1" s="1"/>
  <c r="G1915" i="1"/>
  <c r="BX1915" i="1"/>
  <c r="AO1915" i="1" s="1"/>
  <c r="CK1915" i="1"/>
  <c r="CL1915" i="1"/>
  <c r="BC1915" i="1" s="1"/>
  <c r="CM1915" i="1"/>
  <c r="CM1905" i="1" s="1"/>
  <c r="D1945" i="1"/>
  <c r="E1947" i="1"/>
  <c r="Z1947" i="1"/>
  <c r="AA1947" i="1"/>
  <c r="AM1947" i="1"/>
  <c r="AN1947" i="1"/>
  <c r="BE1947" i="1"/>
  <c r="BF1947" i="1"/>
  <c r="BG1947" i="1"/>
  <c r="BH1947" i="1"/>
  <c r="BI1947" i="1"/>
  <c r="BJ1947" i="1"/>
  <c r="BK1947" i="1"/>
  <c r="BL1947" i="1"/>
  <c r="BM1947" i="1"/>
  <c r="BN1947" i="1"/>
  <c r="BO1947" i="1"/>
  <c r="BP1947" i="1"/>
  <c r="BQ1947" i="1"/>
  <c r="BR1947" i="1"/>
  <c r="BS1947" i="1"/>
  <c r="BT1947" i="1"/>
  <c r="BU1947" i="1"/>
  <c r="BV1947" i="1"/>
  <c r="BW1947" i="1"/>
  <c r="CN1947" i="1"/>
  <c r="CO1947" i="1"/>
  <c r="CP1947" i="1"/>
  <c r="CQ1947" i="1"/>
  <c r="CR1947" i="1"/>
  <c r="CS1947" i="1"/>
  <c r="CT1947" i="1"/>
  <c r="CU1947" i="1"/>
  <c r="CV1947" i="1"/>
  <c r="CW1947" i="1"/>
  <c r="CX1947" i="1"/>
  <c r="CY1947" i="1"/>
  <c r="CZ1947" i="1"/>
  <c r="DA1947" i="1"/>
  <c r="DB1947" i="1"/>
  <c r="DC1947" i="1"/>
  <c r="DD1947" i="1"/>
  <c r="DE1947" i="1"/>
  <c r="DF1947" i="1"/>
  <c r="DG1947" i="1"/>
  <c r="DH1947" i="1"/>
  <c r="DI1947" i="1"/>
  <c r="DJ1947" i="1"/>
  <c r="DK1947" i="1"/>
  <c r="DL1947" i="1"/>
  <c r="DM1947" i="1"/>
  <c r="DN1947" i="1"/>
  <c r="DO1947" i="1"/>
  <c r="DP1947" i="1"/>
  <c r="DQ1947" i="1"/>
  <c r="DR1947" i="1"/>
  <c r="DS1947" i="1"/>
  <c r="DT1947" i="1"/>
  <c r="DU1947" i="1"/>
  <c r="DV1947" i="1"/>
  <c r="DW1947" i="1"/>
  <c r="DX1947" i="1"/>
  <c r="DY1947" i="1"/>
  <c r="DZ1947" i="1"/>
  <c r="EA1947" i="1"/>
  <c r="EB1947" i="1"/>
  <c r="EC1947" i="1"/>
  <c r="ED1947" i="1"/>
  <c r="EE1947" i="1"/>
  <c r="EF1947" i="1"/>
  <c r="EG1947" i="1"/>
  <c r="EH1947" i="1"/>
  <c r="EI1947" i="1"/>
  <c r="EJ1947" i="1"/>
  <c r="EK1947" i="1"/>
  <c r="EL1947" i="1"/>
  <c r="EM1947" i="1"/>
  <c r="EN1947" i="1"/>
  <c r="EO1947" i="1"/>
  <c r="EP1947" i="1"/>
  <c r="EQ1947" i="1"/>
  <c r="ER1947" i="1"/>
  <c r="ES1947" i="1"/>
  <c r="ET1947" i="1"/>
  <c r="EU1947" i="1"/>
  <c r="EV1947" i="1"/>
  <c r="EW1947" i="1"/>
  <c r="EX1947" i="1"/>
  <c r="EY1947" i="1"/>
  <c r="EZ1947" i="1"/>
  <c r="FA1947" i="1"/>
  <c r="FB1947" i="1"/>
  <c r="FC1947" i="1"/>
  <c r="FD1947" i="1"/>
  <c r="FE1947" i="1"/>
  <c r="FF1947" i="1"/>
  <c r="FG1947" i="1"/>
  <c r="FH1947" i="1"/>
  <c r="FI1947" i="1"/>
  <c r="FJ1947" i="1"/>
  <c r="FK1947" i="1"/>
  <c r="FL1947" i="1"/>
  <c r="FM1947" i="1"/>
  <c r="FN1947" i="1"/>
  <c r="FO1947" i="1"/>
  <c r="FP1947" i="1"/>
  <c r="FQ1947" i="1"/>
  <c r="FR1947" i="1"/>
  <c r="FS1947" i="1"/>
  <c r="FT1947" i="1"/>
  <c r="FU1947" i="1"/>
  <c r="FV1947" i="1"/>
  <c r="FW1947" i="1"/>
  <c r="FX1947" i="1"/>
  <c r="FY1947" i="1"/>
  <c r="FZ1947" i="1"/>
  <c r="GA1947" i="1"/>
  <c r="GB1947" i="1"/>
  <c r="GC1947" i="1"/>
  <c r="GD1947" i="1"/>
  <c r="GE1947" i="1"/>
  <c r="GF1947" i="1"/>
  <c r="GG1947" i="1"/>
  <c r="GH1947" i="1"/>
  <c r="GI1947" i="1"/>
  <c r="GJ1947" i="1"/>
  <c r="GK1947" i="1"/>
  <c r="GL1947" i="1"/>
  <c r="GM1947" i="1"/>
  <c r="GN1947" i="1"/>
  <c r="GO1947" i="1"/>
  <c r="GP1947" i="1"/>
  <c r="GQ1947" i="1"/>
  <c r="GR1947" i="1"/>
  <c r="GS1947" i="1"/>
  <c r="GT1947" i="1"/>
  <c r="GU1947" i="1"/>
  <c r="GV1947" i="1"/>
  <c r="GW1947" i="1"/>
  <c r="GX1947" i="1"/>
  <c r="C1949" i="1"/>
  <c r="D1949" i="1"/>
  <c r="AC1949" i="1"/>
  <c r="AE1949" i="1"/>
  <c r="AF1949" i="1"/>
  <c r="CT1949" i="1" s="1"/>
  <c r="AG1949" i="1"/>
  <c r="CU1949" i="1" s="1"/>
  <c r="AH1949" i="1"/>
  <c r="AI1949" i="1"/>
  <c r="AJ1949" i="1"/>
  <c r="CX1949" i="1" s="1"/>
  <c r="CS1949" i="1"/>
  <c r="CV1949" i="1"/>
  <c r="CW1949" i="1"/>
  <c r="FR1949" i="1"/>
  <c r="GL1949" i="1"/>
  <c r="GN1949" i="1"/>
  <c r="GO1949" i="1"/>
  <c r="GV1949" i="1"/>
  <c r="HC1949" i="1" s="1"/>
  <c r="AC1950" i="1"/>
  <c r="AE1950" i="1"/>
  <c r="AF1950" i="1"/>
  <c r="AG1950" i="1"/>
  <c r="AH1950" i="1"/>
  <c r="CV1950" i="1" s="1"/>
  <c r="U1950" i="1" s="1"/>
  <c r="AI1950" i="1"/>
  <c r="CW1950" i="1" s="1"/>
  <c r="V1950" i="1" s="1"/>
  <c r="AJ1950" i="1"/>
  <c r="CT1950" i="1"/>
  <c r="S1950" i="1" s="1"/>
  <c r="CZ1950" i="1" s="1"/>
  <c r="Y1950" i="1" s="1"/>
  <c r="CU1950" i="1"/>
  <c r="T1950" i="1" s="1"/>
  <c r="CX1950" i="1"/>
  <c r="W1950" i="1" s="1"/>
  <c r="CY1950" i="1"/>
  <c r="X1950" i="1" s="1"/>
  <c r="FR1950" i="1"/>
  <c r="GL1950" i="1"/>
  <c r="GN1950" i="1"/>
  <c r="GO1950" i="1"/>
  <c r="GV1950" i="1"/>
  <c r="HC1950" i="1" s="1"/>
  <c r="GX1950" i="1" s="1"/>
  <c r="T1951" i="1"/>
  <c r="AC1951" i="1"/>
  <c r="AE1951" i="1"/>
  <c r="AF1951" i="1"/>
  <c r="AG1951" i="1"/>
  <c r="AH1951" i="1"/>
  <c r="AI1951" i="1"/>
  <c r="CW1951" i="1" s="1"/>
  <c r="V1951" i="1" s="1"/>
  <c r="AJ1951" i="1"/>
  <c r="CX1951" i="1" s="1"/>
  <c r="W1951" i="1" s="1"/>
  <c r="CU1951" i="1"/>
  <c r="CV1951" i="1"/>
  <c r="U1951" i="1" s="1"/>
  <c r="FR1951" i="1"/>
  <c r="BY1958" i="1" s="1"/>
  <c r="GL1951" i="1"/>
  <c r="GN1951" i="1"/>
  <c r="GO1951" i="1"/>
  <c r="GV1951" i="1"/>
  <c r="HC1951" i="1" s="1"/>
  <c r="GX1951" i="1" s="1"/>
  <c r="AC1952" i="1"/>
  <c r="CQ1952" i="1" s="1"/>
  <c r="P1952" i="1" s="1"/>
  <c r="AE1952" i="1"/>
  <c r="AF1952" i="1"/>
  <c r="AG1952" i="1"/>
  <c r="AH1952" i="1"/>
  <c r="CV1952" i="1" s="1"/>
  <c r="U1952" i="1" s="1"/>
  <c r="AI1952" i="1"/>
  <c r="CW1952" i="1" s="1"/>
  <c r="V1952" i="1" s="1"/>
  <c r="AJ1952" i="1"/>
  <c r="CT1952" i="1"/>
  <c r="S1952" i="1" s="1"/>
  <c r="CY1952" i="1" s="1"/>
  <c r="X1952" i="1" s="1"/>
  <c r="CU1952" i="1"/>
  <c r="T1952" i="1" s="1"/>
  <c r="CX1952" i="1"/>
  <c r="W1952" i="1" s="1"/>
  <c r="FR1952" i="1"/>
  <c r="GL1952" i="1"/>
  <c r="GN1952" i="1"/>
  <c r="GO1952" i="1"/>
  <c r="GV1952" i="1"/>
  <c r="HC1952" i="1" s="1"/>
  <c r="GX1952" i="1" s="1"/>
  <c r="C1953" i="1"/>
  <c r="D1953" i="1"/>
  <c r="AC1953" i="1"/>
  <c r="AE1953" i="1"/>
  <c r="AD1953" i="1" s="1"/>
  <c r="AB1953" i="1" s="1"/>
  <c r="AF1953" i="1"/>
  <c r="CT1953" i="1" s="1"/>
  <c r="S1953" i="1" s="1"/>
  <c r="AG1953" i="1"/>
  <c r="AH1953" i="1"/>
  <c r="CV1953" i="1" s="1"/>
  <c r="AI1953" i="1"/>
  <c r="CW1953" i="1" s="1"/>
  <c r="V1953" i="1" s="1"/>
  <c r="AJ1953" i="1"/>
  <c r="CX1953" i="1" s="1"/>
  <c r="W1953" i="1" s="1"/>
  <c r="CQ1953" i="1"/>
  <c r="CS1953" i="1"/>
  <c r="R1953" i="1" s="1"/>
  <c r="GK1953" i="1" s="1"/>
  <c r="CU1953" i="1"/>
  <c r="T1953" i="1" s="1"/>
  <c r="FR1953" i="1"/>
  <c r="GL1953" i="1"/>
  <c r="GN1953" i="1"/>
  <c r="GO1953" i="1"/>
  <c r="GV1953" i="1"/>
  <c r="HC1953" i="1"/>
  <c r="GX1953" i="1" s="1"/>
  <c r="AC1954" i="1"/>
  <c r="AD1954" i="1"/>
  <c r="AE1954" i="1"/>
  <c r="CS1954" i="1" s="1"/>
  <c r="AF1954" i="1"/>
  <c r="CT1954" i="1" s="1"/>
  <c r="AG1954" i="1"/>
  <c r="CU1954" i="1" s="1"/>
  <c r="AH1954" i="1"/>
  <c r="CV1954" i="1" s="1"/>
  <c r="U1954" i="1" s="1"/>
  <c r="AI1954" i="1"/>
  <c r="AJ1954" i="1"/>
  <c r="CQ1954" i="1"/>
  <c r="CR1954" i="1"/>
  <c r="CW1954" i="1"/>
  <c r="CX1954" i="1"/>
  <c r="FR1954" i="1"/>
  <c r="GL1954" i="1"/>
  <c r="GN1954" i="1"/>
  <c r="GO1954" i="1"/>
  <c r="GV1954" i="1"/>
  <c r="HC1954" i="1" s="1"/>
  <c r="GX1954" i="1" s="1"/>
  <c r="I1955" i="1"/>
  <c r="AC1955" i="1"/>
  <c r="AE1955" i="1"/>
  <c r="CS1955" i="1" s="1"/>
  <c r="R1955" i="1" s="1"/>
  <c r="GK1955" i="1" s="1"/>
  <c r="AF1955" i="1"/>
  <c r="CT1955" i="1" s="1"/>
  <c r="S1955" i="1" s="1"/>
  <c r="AG1955" i="1"/>
  <c r="CU1955" i="1" s="1"/>
  <c r="T1955" i="1" s="1"/>
  <c r="AH1955" i="1"/>
  <c r="AI1955" i="1"/>
  <c r="AJ1955" i="1"/>
  <c r="CX1955" i="1" s="1"/>
  <c r="W1955" i="1" s="1"/>
  <c r="CQ1955" i="1"/>
  <c r="P1955" i="1" s="1"/>
  <c r="CV1955" i="1"/>
  <c r="U1955" i="1" s="1"/>
  <c r="CW1955" i="1"/>
  <c r="V1955" i="1" s="1"/>
  <c r="FR1955" i="1"/>
  <c r="GL1955" i="1"/>
  <c r="GN1955" i="1"/>
  <c r="GO1955" i="1"/>
  <c r="GV1955" i="1"/>
  <c r="HC1955" i="1" s="1"/>
  <c r="I1956" i="1"/>
  <c r="AC1956" i="1"/>
  <c r="CQ1956" i="1" s="1"/>
  <c r="AE1956" i="1"/>
  <c r="CS1956" i="1" s="1"/>
  <c r="R1956" i="1" s="1"/>
  <c r="GK1956" i="1" s="1"/>
  <c r="AF1956" i="1"/>
  <c r="CT1956" i="1" s="1"/>
  <c r="AG1956" i="1"/>
  <c r="AH1956" i="1"/>
  <c r="AI1956" i="1"/>
  <c r="CW1956" i="1" s="1"/>
  <c r="V1956" i="1" s="1"/>
  <c r="AJ1956" i="1"/>
  <c r="CX1956" i="1" s="1"/>
  <c r="W1956" i="1" s="1"/>
  <c r="CU1956" i="1"/>
  <c r="T1956" i="1" s="1"/>
  <c r="CV1956" i="1"/>
  <c r="U1956" i="1" s="1"/>
  <c r="FR1956" i="1"/>
  <c r="GL1956" i="1"/>
  <c r="GN1956" i="1"/>
  <c r="GO1956" i="1"/>
  <c r="GV1956" i="1"/>
  <c r="HC1956" i="1"/>
  <c r="GX1956" i="1" s="1"/>
  <c r="B1958" i="1"/>
  <c r="B1947" i="1" s="1"/>
  <c r="C1958" i="1"/>
  <c r="C1947" i="1" s="1"/>
  <c r="D1958" i="1"/>
  <c r="D1947" i="1" s="1"/>
  <c r="F1958" i="1"/>
  <c r="F1947" i="1" s="1"/>
  <c r="G1958" i="1"/>
  <c r="BX1958" i="1"/>
  <c r="CK1958" i="1"/>
  <c r="CK1947" i="1" s="1"/>
  <c r="CL1958" i="1"/>
  <c r="CL1947" i="1" s="1"/>
  <c r="CM1958" i="1"/>
  <c r="B1988" i="1"/>
  <c r="B1670" i="1" s="1"/>
  <c r="C1988" i="1"/>
  <c r="C1670" i="1" s="1"/>
  <c r="D1988" i="1"/>
  <c r="D1670" i="1" s="1"/>
  <c r="F1988" i="1"/>
  <c r="F1670" i="1" s="1"/>
  <c r="G1988" i="1"/>
  <c r="B2018" i="1"/>
  <c r="B1666" i="1" s="1"/>
  <c r="C2018" i="1"/>
  <c r="C1666" i="1" s="1"/>
  <c r="D2018" i="1"/>
  <c r="D1666" i="1" s="1"/>
  <c r="F2018" i="1"/>
  <c r="F1666" i="1" s="1"/>
  <c r="G2018" i="1"/>
  <c r="D2048" i="1"/>
  <c r="E2050" i="1"/>
  <c r="Z2050" i="1"/>
  <c r="AA2050" i="1"/>
  <c r="AB2050" i="1"/>
  <c r="AC2050" i="1"/>
  <c r="AD2050" i="1"/>
  <c r="AE2050" i="1"/>
  <c r="AF2050" i="1"/>
  <c r="AG2050" i="1"/>
  <c r="AH2050" i="1"/>
  <c r="AI2050" i="1"/>
  <c r="AJ2050" i="1"/>
  <c r="AK2050" i="1"/>
  <c r="AL2050" i="1"/>
  <c r="AM2050" i="1"/>
  <c r="AN2050" i="1"/>
  <c r="BE2050" i="1"/>
  <c r="BF2050" i="1"/>
  <c r="BG2050" i="1"/>
  <c r="BH2050" i="1"/>
  <c r="BI2050" i="1"/>
  <c r="BJ2050" i="1"/>
  <c r="BK2050" i="1"/>
  <c r="BL2050" i="1"/>
  <c r="BM2050" i="1"/>
  <c r="BN2050" i="1"/>
  <c r="BO2050" i="1"/>
  <c r="BP2050" i="1"/>
  <c r="BQ2050" i="1"/>
  <c r="BR2050" i="1"/>
  <c r="BS2050" i="1"/>
  <c r="BT2050" i="1"/>
  <c r="BU2050" i="1"/>
  <c r="BV2050" i="1"/>
  <c r="BW2050" i="1"/>
  <c r="BX2050" i="1"/>
  <c r="BY2050" i="1"/>
  <c r="BZ2050" i="1"/>
  <c r="CA2050" i="1"/>
  <c r="CB2050" i="1"/>
  <c r="CC2050" i="1"/>
  <c r="CD2050" i="1"/>
  <c r="CE2050" i="1"/>
  <c r="CF2050" i="1"/>
  <c r="CG2050" i="1"/>
  <c r="CH2050" i="1"/>
  <c r="CI2050" i="1"/>
  <c r="CJ2050" i="1"/>
  <c r="CK2050" i="1"/>
  <c r="CL2050" i="1"/>
  <c r="CM2050" i="1"/>
  <c r="CN2050" i="1"/>
  <c r="CO2050" i="1"/>
  <c r="CP2050" i="1"/>
  <c r="CQ2050" i="1"/>
  <c r="CR2050" i="1"/>
  <c r="CS2050" i="1"/>
  <c r="CT2050" i="1"/>
  <c r="CU2050" i="1"/>
  <c r="CV2050" i="1"/>
  <c r="CW2050" i="1"/>
  <c r="CX2050" i="1"/>
  <c r="CY2050" i="1"/>
  <c r="CZ2050" i="1"/>
  <c r="DA2050" i="1"/>
  <c r="DB2050" i="1"/>
  <c r="DC2050" i="1"/>
  <c r="DD2050" i="1"/>
  <c r="DE2050" i="1"/>
  <c r="DF2050" i="1"/>
  <c r="DG2050" i="1"/>
  <c r="DH2050" i="1"/>
  <c r="DI2050" i="1"/>
  <c r="DJ2050" i="1"/>
  <c r="DK2050" i="1"/>
  <c r="DL2050" i="1"/>
  <c r="DM2050" i="1"/>
  <c r="DN2050" i="1"/>
  <c r="DO2050" i="1"/>
  <c r="DP2050" i="1"/>
  <c r="DQ2050" i="1"/>
  <c r="DR2050" i="1"/>
  <c r="DS2050" i="1"/>
  <c r="DT2050" i="1"/>
  <c r="DU2050" i="1"/>
  <c r="DV2050" i="1"/>
  <c r="DW2050" i="1"/>
  <c r="DX2050" i="1"/>
  <c r="DY2050" i="1"/>
  <c r="DZ2050" i="1"/>
  <c r="EA2050" i="1"/>
  <c r="EB2050" i="1"/>
  <c r="EC2050" i="1"/>
  <c r="ED2050" i="1"/>
  <c r="EE2050" i="1"/>
  <c r="EF2050" i="1"/>
  <c r="EG2050" i="1"/>
  <c r="EH2050" i="1"/>
  <c r="EI2050" i="1"/>
  <c r="EJ2050" i="1"/>
  <c r="EK2050" i="1"/>
  <c r="EL2050" i="1"/>
  <c r="EM2050" i="1"/>
  <c r="EN2050" i="1"/>
  <c r="EO2050" i="1"/>
  <c r="EP2050" i="1"/>
  <c r="EQ2050" i="1"/>
  <c r="ER2050" i="1"/>
  <c r="ES2050" i="1"/>
  <c r="ET2050" i="1"/>
  <c r="EU2050" i="1"/>
  <c r="EV2050" i="1"/>
  <c r="EW2050" i="1"/>
  <c r="EX2050" i="1"/>
  <c r="EY2050" i="1"/>
  <c r="EZ2050" i="1"/>
  <c r="FA2050" i="1"/>
  <c r="FB2050" i="1"/>
  <c r="FC2050" i="1"/>
  <c r="FD2050" i="1"/>
  <c r="FE2050" i="1"/>
  <c r="FF2050" i="1"/>
  <c r="FG2050" i="1"/>
  <c r="FH2050" i="1"/>
  <c r="FI2050" i="1"/>
  <c r="FJ2050" i="1"/>
  <c r="FK2050" i="1"/>
  <c r="FL2050" i="1"/>
  <c r="FM2050" i="1"/>
  <c r="FN2050" i="1"/>
  <c r="FO2050" i="1"/>
  <c r="FP2050" i="1"/>
  <c r="FQ2050" i="1"/>
  <c r="FR2050" i="1"/>
  <c r="FS2050" i="1"/>
  <c r="FT2050" i="1"/>
  <c r="FU2050" i="1"/>
  <c r="FV2050" i="1"/>
  <c r="FW2050" i="1"/>
  <c r="FX2050" i="1"/>
  <c r="FY2050" i="1"/>
  <c r="FZ2050" i="1"/>
  <c r="GA2050" i="1"/>
  <c r="GB2050" i="1"/>
  <c r="GC2050" i="1"/>
  <c r="GD2050" i="1"/>
  <c r="GE2050" i="1"/>
  <c r="GF2050" i="1"/>
  <c r="GG2050" i="1"/>
  <c r="GH2050" i="1"/>
  <c r="GI2050" i="1"/>
  <c r="GJ2050" i="1"/>
  <c r="GK2050" i="1"/>
  <c r="GL2050" i="1"/>
  <c r="GM2050" i="1"/>
  <c r="GN2050" i="1"/>
  <c r="GO2050" i="1"/>
  <c r="GP2050" i="1"/>
  <c r="GQ2050" i="1"/>
  <c r="GR2050" i="1"/>
  <c r="GS2050" i="1"/>
  <c r="GT2050" i="1"/>
  <c r="GU2050" i="1"/>
  <c r="GV2050" i="1"/>
  <c r="GW2050" i="1"/>
  <c r="GX2050" i="1"/>
  <c r="D2052" i="1"/>
  <c r="E2054" i="1"/>
  <c r="Z2054" i="1"/>
  <c r="AA2054" i="1"/>
  <c r="AB2054" i="1"/>
  <c r="AC2054" i="1"/>
  <c r="AD2054" i="1"/>
  <c r="AE2054" i="1"/>
  <c r="AF2054" i="1"/>
  <c r="AG2054" i="1"/>
  <c r="AH2054" i="1"/>
  <c r="AI2054" i="1"/>
  <c r="AJ2054" i="1"/>
  <c r="AK2054" i="1"/>
  <c r="AL2054" i="1"/>
  <c r="AM2054" i="1"/>
  <c r="AN2054" i="1"/>
  <c r="BE2054" i="1"/>
  <c r="BF2054" i="1"/>
  <c r="BG2054" i="1"/>
  <c r="BH2054" i="1"/>
  <c r="BI2054" i="1"/>
  <c r="BJ2054" i="1"/>
  <c r="BK2054" i="1"/>
  <c r="BL2054" i="1"/>
  <c r="BM2054" i="1"/>
  <c r="BN2054" i="1"/>
  <c r="BO2054" i="1"/>
  <c r="BP2054" i="1"/>
  <c r="BQ2054" i="1"/>
  <c r="BR2054" i="1"/>
  <c r="BS2054" i="1"/>
  <c r="BT2054" i="1"/>
  <c r="BU2054" i="1"/>
  <c r="BV2054" i="1"/>
  <c r="BW2054" i="1"/>
  <c r="BX2054" i="1"/>
  <c r="BY2054" i="1"/>
  <c r="BZ2054" i="1"/>
  <c r="CA2054" i="1"/>
  <c r="CB2054" i="1"/>
  <c r="CC2054" i="1"/>
  <c r="CD2054" i="1"/>
  <c r="CE2054" i="1"/>
  <c r="CF2054" i="1"/>
  <c r="CG2054" i="1"/>
  <c r="CH2054" i="1"/>
  <c r="CI2054" i="1"/>
  <c r="CJ2054" i="1"/>
  <c r="CK2054" i="1"/>
  <c r="CL2054" i="1"/>
  <c r="CM2054" i="1"/>
  <c r="CN2054" i="1"/>
  <c r="CO2054" i="1"/>
  <c r="CP2054" i="1"/>
  <c r="CQ2054" i="1"/>
  <c r="CR2054" i="1"/>
  <c r="CS2054" i="1"/>
  <c r="CT2054" i="1"/>
  <c r="CU2054" i="1"/>
  <c r="CV2054" i="1"/>
  <c r="CW2054" i="1"/>
  <c r="CX2054" i="1"/>
  <c r="CY2054" i="1"/>
  <c r="CZ2054" i="1"/>
  <c r="DA2054" i="1"/>
  <c r="DB2054" i="1"/>
  <c r="DC2054" i="1"/>
  <c r="DD2054" i="1"/>
  <c r="DE2054" i="1"/>
  <c r="DF2054" i="1"/>
  <c r="DG2054" i="1"/>
  <c r="DH2054" i="1"/>
  <c r="DI2054" i="1"/>
  <c r="DJ2054" i="1"/>
  <c r="DK2054" i="1"/>
  <c r="DL2054" i="1"/>
  <c r="DM2054" i="1"/>
  <c r="DN2054" i="1"/>
  <c r="DO2054" i="1"/>
  <c r="DP2054" i="1"/>
  <c r="DQ2054" i="1"/>
  <c r="DR2054" i="1"/>
  <c r="DS2054" i="1"/>
  <c r="DT2054" i="1"/>
  <c r="DU2054" i="1"/>
  <c r="DV2054" i="1"/>
  <c r="DW2054" i="1"/>
  <c r="DX2054" i="1"/>
  <c r="DY2054" i="1"/>
  <c r="DZ2054" i="1"/>
  <c r="EA2054" i="1"/>
  <c r="EB2054" i="1"/>
  <c r="EC2054" i="1"/>
  <c r="ED2054" i="1"/>
  <c r="EE2054" i="1"/>
  <c r="EF2054" i="1"/>
  <c r="EG2054" i="1"/>
  <c r="EH2054" i="1"/>
  <c r="EI2054" i="1"/>
  <c r="EJ2054" i="1"/>
  <c r="EK2054" i="1"/>
  <c r="EL2054" i="1"/>
  <c r="EM2054" i="1"/>
  <c r="EN2054" i="1"/>
  <c r="EO2054" i="1"/>
  <c r="EP2054" i="1"/>
  <c r="EQ2054" i="1"/>
  <c r="ER2054" i="1"/>
  <c r="ES2054" i="1"/>
  <c r="ET2054" i="1"/>
  <c r="EU2054" i="1"/>
  <c r="EV2054" i="1"/>
  <c r="EW2054" i="1"/>
  <c r="EX2054" i="1"/>
  <c r="EY2054" i="1"/>
  <c r="EZ2054" i="1"/>
  <c r="FA2054" i="1"/>
  <c r="FB2054" i="1"/>
  <c r="FC2054" i="1"/>
  <c r="FD2054" i="1"/>
  <c r="FE2054" i="1"/>
  <c r="FF2054" i="1"/>
  <c r="FG2054" i="1"/>
  <c r="FH2054" i="1"/>
  <c r="FI2054" i="1"/>
  <c r="FJ2054" i="1"/>
  <c r="FK2054" i="1"/>
  <c r="FL2054" i="1"/>
  <c r="FM2054" i="1"/>
  <c r="FN2054" i="1"/>
  <c r="FO2054" i="1"/>
  <c r="FP2054" i="1"/>
  <c r="FQ2054" i="1"/>
  <c r="FR2054" i="1"/>
  <c r="FS2054" i="1"/>
  <c r="FT2054" i="1"/>
  <c r="FU2054" i="1"/>
  <c r="FV2054" i="1"/>
  <c r="FW2054" i="1"/>
  <c r="FX2054" i="1"/>
  <c r="FY2054" i="1"/>
  <c r="FZ2054" i="1"/>
  <c r="GA2054" i="1"/>
  <c r="GB2054" i="1"/>
  <c r="GC2054" i="1"/>
  <c r="GD2054" i="1"/>
  <c r="GE2054" i="1"/>
  <c r="GF2054" i="1"/>
  <c r="GG2054" i="1"/>
  <c r="GH2054" i="1"/>
  <c r="GI2054" i="1"/>
  <c r="GJ2054" i="1"/>
  <c r="GK2054" i="1"/>
  <c r="GL2054" i="1"/>
  <c r="GM2054" i="1"/>
  <c r="GN2054" i="1"/>
  <c r="GO2054" i="1"/>
  <c r="GP2054" i="1"/>
  <c r="GQ2054" i="1"/>
  <c r="GR2054" i="1"/>
  <c r="GS2054" i="1"/>
  <c r="GT2054" i="1"/>
  <c r="GU2054" i="1"/>
  <c r="GV2054" i="1"/>
  <c r="GW2054" i="1"/>
  <c r="GX2054" i="1"/>
  <c r="D2056" i="1"/>
  <c r="E2058" i="1"/>
  <c r="F2058" i="1"/>
  <c r="Z2058" i="1"/>
  <c r="AA2058" i="1"/>
  <c r="AM2058" i="1"/>
  <c r="AN2058" i="1"/>
  <c r="BE2058" i="1"/>
  <c r="BF2058" i="1"/>
  <c r="BG2058" i="1"/>
  <c r="BH2058" i="1"/>
  <c r="BI2058" i="1"/>
  <c r="BJ2058" i="1"/>
  <c r="BK2058" i="1"/>
  <c r="BL2058" i="1"/>
  <c r="BM2058" i="1"/>
  <c r="BN2058" i="1"/>
  <c r="BO2058" i="1"/>
  <c r="BP2058" i="1"/>
  <c r="BQ2058" i="1"/>
  <c r="BR2058" i="1"/>
  <c r="BS2058" i="1"/>
  <c r="BT2058" i="1"/>
  <c r="BU2058" i="1"/>
  <c r="BV2058" i="1"/>
  <c r="BW2058" i="1"/>
  <c r="BX2058" i="1"/>
  <c r="CN2058" i="1"/>
  <c r="CO2058" i="1"/>
  <c r="CP2058" i="1"/>
  <c r="CQ2058" i="1"/>
  <c r="CR2058" i="1"/>
  <c r="CS2058" i="1"/>
  <c r="CT2058" i="1"/>
  <c r="CU2058" i="1"/>
  <c r="CV2058" i="1"/>
  <c r="CW2058" i="1"/>
  <c r="CX2058" i="1"/>
  <c r="CY2058" i="1"/>
  <c r="CZ2058" i="1"/>
  <c r="DA2058" i="1"/>
  <c r="DB2058" i="1"/>
  <c r="DC2058" i="1"/>
  <c r="DD2058" i="1"/>
  <c r="DE2058" i="1"/>
  <c r="DF2058" i="1"/>
  <c r="DG2058" i="1"/>
  <c r="DH2058" i="1"/>
  <c r="DI2058" i="1"/>
  <c r="DJ2058" i="1"/>
  <c r="DK2058" i="1"/>
  <c r="DL2058" i="1"/>
  <c r="DM2058" i="1"/>
  <c r="DN2058" i="1"/>
  <c r="DO2058" i="1"/>
  <c r="DP2058" i="1"/>
  <c r="DQ2058" i="1"/>
  <c r="DR2058" i="1"/>
  <c r="DS2058" i="1"/>
  <c r="DT2058" i="1"/>
  <c r="DU2058" i="1"/>
  <c r="DV2058" i="1"/>
  <c r="DW2058" i="1"/>
  <c r="DX2058" i="1"/>
  <c r="DY2058" i="1"/>
  <c r="DZ2058" i="1"/>
  <c r="EA2058" i="1"/>
  <c r="EB2058" i="1"/>
  <c r="EC2058" i="1"/>
  <c r="ED2058" i="1"/>
  <c r="EE2058" i="1"/>
  <c r="EF2058" i="1"/>
  <c r="EG2058" i="1"/>
  <c r="EH2058" i="1"/>
  <c r="EI2058" i="1"/>
  <c r="EJ2058" i="1"/>
  <c r="EK2058" i="1"/>
  <c r="EL2058" i="1"/>
  <c r="EM2058" i="1"/>
  <c r="EN2058" i="1"/>
  <c r="EO2058" i="1"/>
  <c r="EP2058" i="1"/>
  <c r="EQ2058" i="1"/>
  <c r="ER2058" i="1"/>
  <c r="ES2058" i="1"/>
  <c r="ET2058" i="1"/>
  <c r="EU2058" i="1"/>
  <c r="EV2058" i="1"/>
  <c r="EW2058" i="1"/>
  <c r="EX2058" i="1"/>
  <c r="EY2058" i="1"/>
  <c r="EZ2058" i="1"/>
  <c r="FA2058" i="1"/>
  <c r="FB2058" i="1"/>
  <c r="FC2058" i="1"/>
  <c r="FD2058" i="1"/>
  <c r="FE2058" i="1"/>
  <c r="FF2058" i="1"/>
  <c r="FG2058" i="1"/>
  <c r="FH2058" i="1"/>
  <c r="FI2058" i="1"/>
  <c r="FJ2058" i="1"/>
  <c r="FK2058" i="1"/>
  <c r="FL2058" i="1"/>
  <c r="FM2058" i="1"/>
  <c r="FN2058" i="1"/>
  <c r="FO2058" i="1"/>
  <c r="FP2058" i="1"/>
  <c r="FQ2058" i="1"/>
  <c r="FR2058" i="1"/>
  <c r="FS2058" i="1"/>
  <c r="FT2058" i="1"/>
  <c r="FU2058" i="1"/>
  <c r="FV2058" i="1"/>
  <c r="FW2058" i="1"/>
  <c r="FX2058" i="1"/>
  <c r="FY2058" i="1"/>
  <c r="FZ2058" i="1"/>
  <c r="GA2058" i="1"/>
  <c r="GB2058" i="1"/>
  <c r="GC2058" i="1"/>
  <c r="GD2058" i="1"/>
  <c r="GE2058" i="1"/>
  <c r="GF2058" i="1"/>
  <c r="GG2058" i="1"/>
  <c r="GH2058" i="1"/>
  <c r="GI2058" i="1"/>
  <c r="GJ2058" i="1"/>
  <c r="GK2058" i="1"/>
  <c r="GL2058" i="1"/>
  <c r="GM2058" i="1"/>
  <c r="GN2058" i="1"/>
  <c r="GO2058" i="1"/>
  <c r="GP2058" i="1"/>
  <c r="GQ2058" i="1"/>
  <c r="GR2058" i="1"/>
  <c r="GS2058" i="1"/>
  <c r="GT2058" i="1"/>
  <c r="GU2058" i="1"/>
  <c r="GV2058" i="1"/>
  <c r="GW2058" i="1"/>
  <c r="GX2058" i="1"/>
  <c r="C2060" i="1"/>
  <c r="D2060" i="1"/>
  <c r="P2060" i="1"/>
  <c r="S2060" i="1"/>
  <c r="AC2060" i="1"/>
  <c r="CQ2060" i="1" s="1"/>
  <c r="AE2060" i="1"/>
  <c r="AF2060" i="1"/>
  <c r="AG2060" i="1"/>
  <c r="AH2060" i="1"/>
  <c r="CV2060" i="1" s="1"/>
  <c r="U2060" i="1" s="1"/>
  <c r="AI2060" i="1"/>
  <c r="CW2060" i="1" s="1"/>
  <c r="V2060" i="1" s="1"/>
  <c r="AJ2060" i="1"/>
  <c r="CX2060" i="1" s="1"/>
  <c r="W2060" i="1" s="1"/>
  <c r="CT2060" i="1"/>
  <c r="CU2060" i="1"/>
  <c r="T2060" i="1" s="1"/>
  <c r="FR2060" i="1"/>
  <c r="GL2060" i="1"/>
  <c r="GN2060" i="1"/>
  <c r="GO2060" i="1"/>
  <c r="GV2060" i="1"/>
  <c r="HC2060" i="1"/>
  <c r="GX2060" i="1" s="1"/>
  <c r="C2061" i="1"/>
  <c r="D2061" i="1"/>
  <c r="AC2061" i="1"/>
  <c r="CQ2061" i="1" s="1"/>
  <c r="P2061" i="1" s="1"/>
  <c r="AE2061" i="1"/>
  <c r="AF2061" i="1"/>
  <c r="AG2061" i="1"/>
  <c r="CU2061" i="1" s="1"/>
  <c r="T2061" i="1" s="1"/>
  <c r="AH2061" i="1"/>
  <c r="AI2061" i="1"/>
  <c r="CW2061" i="1" s="1"/>
  <c r="V2061" i="1" s="1"/>
  <c r="AJ2061" i="1"/>
  <c r="CT2061" i="1"/>
  <c r="S2061" i="1" s="1"/>
  <c r="CZ2061" i="1" s="1"/>
  <c r="Y2061" i="1" s="1"/>
  <c r="CV2061" i="1"/>
  <c r="U2061" i="1" s="1"/>
  <c r="CX2061" i="1"/>
  <c r="W2061" i="1" s="1"/>
  <c r="FR2061" i="1"/>
  <c r="GL2061" i="1"/>
  <c r="GN2061" i="1"/>
  <c r="GO2061" i="1"/>
  <c r="GV2061" i="1"/>
  <c r="HC2061" i="1" s="1"/>
  <c r="GX2061" i="1" s="1"/>
  <c r="C2062" i="1"/>
  <c r="D2062" i="1"/>
  <c r="AC2062" i="1"/>
  <c r="AE2062" i="1"/>
  <c r="AF2062" i="1"/>
  <c r="AG2062" i="1"/>
  <c r="CU2062" i="1" s="1"/>
  <c r="T2062" i="1" s="1"/>
  <c r="AH2062" i="1"/>
  <c r="AI2062" i="1"/>
  <c r="CW2062" i="1" s="1"/>
  <c r="V2062" i="1" s="1"/>
  <c r="AJ2062" i="1"/>
  <c r="CQ2062" i="1"/>
  <c r="P2062" i="1" s="1"/>
  <c r="CV2062" i="1"/>
  <c r="U2062" i="1" s="1"/>
  <c r="CX2062" i="1"/>
  <c r="W2062" i="1" s="1"/>
  <c r="FR2062" i="1"/>
  <c r="GL2062" i="1"/>
  <c r="GN2062" i="1"/>
  <c r="GO2062" i="1"/>
  <c r="GV2062" i="1"/>
  <c r="HC2062" i="1" s="1"/>
  <c r="GX2062" i="1" s="1"/>
  <c r="C2063" i="1"/>
  <c r="D2063" i="1"/>
  <c r="P2063" i="1"/>
  <c r="V2063" i="1"/>
  <c r="AC2063" i="1"/>
  <c r="CQ2063" i="1" s="1"/>
  <c r="AD2063" i="1"/>
  <c r="AB2063" i="1" s="1"/>
  <c r="AE2063" i="1"/>
  <c r="AF2063" i="1"/>
  <c r="AG2063" i="1"/>
  <c r="CU2063" i="1" s="1"/>
  <c r="T2063" i="1" s="1"/>
  <c r="AH2063" i="1"/>
  <c r="CV2063" i="1" s="1"/>
  <c r="U2063" i="1" s="1"/>
  <c r="AI2063" i="1"/>
  <c r="CW2063" i="1" s="1"/>
  <c r="AJ2063" i="1"/>
  <c r="CX2063" i="1" s="1"/>
  <c r="W2063" i="1" s="1"/>
  <c r="CR2063" i="1"/>
  <c r="Q2063" i="1" s="1"/>
  <c r="CT2063" i="1"/>
  <c r="S2063" i="1" s="1"/>
  <c r="FR2063" i="1"/>
  <c r="GL2063" i="1"/>
  <c r="GN2063" i="1"/>
  <c r="GO2063" i="1"/>
  <c r="GV2063" i="1"/>
  <c r="HC2063" i="1" s="1"/>
  <c r="GX2063" i="1" s="1"/>
  <c r="C2064" i="1"/>
  <c r="D2064" i="1"/>
  <c r="U2064" i="1"/>
  <c r="AC2064" i="1"/>
  <c r="AE2064" i="1"/>
  <c r="AF2064" i="1"/>
  <c r="AG2064" i="1"/>
  <c r="CU2064" i="1" s="1"/>
  <c r="T2064" i="1" s="1"/>
  <c r="AH2064" i="1"/>
  <c r="CV2064" i="1" s="1"/>
  <c r="AI2064" i="1"/>
  <c r="CW2064" i="1" s="1"/>
  <c r="V2064" i="1" s="1"/>
  <c r="AJ2064" i="1"/>
  <c r="CX2064" i="1" s="1"/>
  <c r="W2064" i="1" s="1"/>
  <c r="CR2064" i="1"/>
  <c r="Q2064" i="1" s="1"/>
  <c r="FR2064" i="1"/>
  <c r="GL2064" i="1"/>
  <c r="GN2064" i="1"/>
  <c r="GO2064" i="1"/>
  <c r="GV2064" i="1"/>
  <c r="HC2064" i="1"/>
  <c r="GX2064" i="1" s="1"/>
  <c r="C2065" i="1"/>
  <c r="D2065" i="1"/>
  <c r="AC2065" i="1"/>
  <c r="CQ2065" i="1" s="1"/>
  <c r="P2065" i="1" s="1"/>
  <c r="AE2065" i="1"/>
  <c r="AF2065" i="1"/>
  <c r="AG2065" i="1"/>
  <c r="CU2065" i="1" s="1"/>
  <c r="T2065" i="1" s="1"/>
  <c r="AH2065" i="1"/>
  <c r="AI2065" i="1"/>
  <c r="CW2065" i="1" s="1"/>
  <c r="V2065" i="1" s="1"/>
  <c r="AJ2065" i="1"/>
  <c r="CX2065" i="1" s="1"/>
  <c r="W2065" i="1" s="1"/>
  <c r="CT2065" i="1"/>
  <c r="S2065" i="1" s="1"/>
  <c r="CZ2065" i="1" s="1"/>
  <c r="Y2065" i="1" s="1"/>
  <c r="CV2065" i="1"/>
  <c r="U2065" i="1" s="1"/>
  <c r="FR2065" i="1"/>
  <c r="GL2065" i="1"/>
  <c r="GN2065" i="1"/>
  <c r="GO2065" i="1"/>
  <c r="GV2065" i="1"/>
  <c r="HC2065" i="1" s="1"/>
  <c r="GX2065" i="1" s="1"/>
  <c r="U2066" i="1"/>
  <c r="AC2066" i="1"/>
  <c r="AE2066" i="1"/>
  <c r="AF2066" i="1"/>
  <c r="AG2066" i="1"/>
  <c r="AH2066" i="1"/>
  <c r="CV2066" i="1" s="1"/>
  <c r="AI2066" i="1"/>
  <c r="CW2066" i="1" s="1"/>
  <c r="V2066" i="1" s="1"/>
  <c r="AJ2066" i="1"/>
  <c r="CX2066" i="1" s="1"/>
  <c r="W2066" i="1" s="1"/>
  <c r="CQ2066" i="1"/>
  <c r="P2066" i="1" s="1"/>
  <c r="CS2066" i="1"/>
  <c r="CT2066" i="1"/>
  <c r="S2066" i="1" s="1"/>
  <c r="CY2066" i="1" s="1"/>
  <c r="X2066" i="1" s="1"/>
  <c r="CU2066" i="1"/>
  <c r="T2066" i="1" s="1"/>
  <c r="FR2066" i="1"/>
  <c r="GL2066" i="1"/>
  <c r="GO2066" i="1"/>
  <c r="GP2066" i="1"/>
  <c r="GV2066" i="1"/>
  <c r="HC2066" i="1"/>
  <c r="GX2066" i="1" s="1"/>
  <c r="C2067" i="1"/>
  <c r="D2067" i="1"/>
  <c r="CX655" i="3"/>
  <c r="U2067" i="1"/>
  <c r="AC2067" i="1"/>
  <c r="AE2067" i="1"/>
  <c r="CS2067" i="1" s="1"/>
  <c r="R2067" i="1" s="1"/>
  <c r="GK2067" i="1" s="1"/>
  <c r="AF2067" i="1"/>
  <c r="CT2067" i="1" s="1"/>
  <c r="S2067" i="1" s="1"/>
  <c r="CY2067" i="1" s="1"/>
  <c r="X2067" i="1" s="1"/>
  <c r="AG2067" i="1"/>
  <c r="CU2067" i="1" s="1"/>
  <c r="AH2067" i="1"/>
  <c r="AI2067" i="1"/>
  <c r="AJ2067" i="1"/>
  <c r="CX2067" i="1" s="1"/>
  <c r="W2067" i="1" s="1"/>
  <c r="CQ2067" i="1"/>
  <c r="CV2067" i="1"/>
  <c r="CW2067" i="1"/>
  <c r="V2067" i="1" s="1"/>
  <c r="FR2067" i="1"/>
  <c r="GL2067" i="1"/>
  <c r="GN2067" i="1"/>
  <c r="GO2067" i="1"/>
  <c r="GV2067" i="1"/>
  <c r="HC2067" i="1" s="1"/>
  <c r="GX2067" i="1" s="1"/>
  <c r="C2068" i="1"/>
  <c r="D2068" i="1"/>
  <c r="CX656" i="3"/>
  <c r="AC2068" i="1"/>
  <c r="CQ2068" i="1" s="1"/>
  <c r="AD2068" i="1"/>
  <c r="AE2068" i="1"/>
  <c r="AF2068" i="1"/>
  <c r="CT2068" i="1" s="1"/>
  <c r="AG2068" i="1"/>
  <c r="CU2068" i="1" s="1"/>
  <c r="T2068" i="1" s="1"/>
  <c r="AH2068" i="1"/>
  <c r="CV2068" i="1" s="1"/>
  <c r="U2068" i="1" s="1"/>
  <c r="AI2068" i="1"/>
  <c r="CW2068" i="1" s="1"/>
  <c r="AJ2068" i="1"/>
  <c r="CX2068" i="1" s="1"/>
  <c r="CR2068" i="1"/>
  <c r="CS2068" i="1"/>
  <c r="R2068" i="1" s="1"/>
  <c r="GK2068" i="1" s="1"/>
  <c r="FR2068" i="1"/>
  <c r="GL2068" i="1"/>
  <c r="GN2068" i="1"/>
  <c r="GO2068" i="1"/>
  <c r="GV2068" i="1"/>
  <c r="HC2068" i="1"/>
  <c r="GX2068" i="1" s="1"/>
  <c r="C2069" i="1"/>
  <c r="D2069" i="1"/>
  <c r="CX657" i="3"/>
  <c r="AC2069" i="1"/>
  <c r="AE2069" i="1"/>
  <c r="CS2069" i="1" s="1"/>
  <c r="R2069" i="1" s="1"/>
  <c r="AF2069" i="1"/>
  <c r="CT2069" i="1" s="1"/>
  <c r="S2069" i="1" s="1"/>
  <c r="AG2069" i="1"/>
  <c r="CU2069" i="1" s="1"/>
  <c r="AH2069" i="1"/>
  <c r="AI2069" i="1"/>
  <c r="CW2069" i="1" s="1"/>
  <c r="V2069" i="1" s="1"/>
  <c r="AJ2069" i="1"/>
  <c r="CX2069" i="1" s="1"/>
  <c r="W2069" i="1" s="1"/>
  <c r="CQ2069" i="1"/>
  <c r="CV2069" i="1"/>
  <c r="U2069" i="1" s="1"/>
  <c r="FR2069" i="1"/>
  <c r="GL2069" i="1"/>
  <c r="GN2069" i="1"/>
  <c r="GO2069" i="1"/>
  <c r="GV2069" i="1"/>
  <c r="HC2069" i="1"/>
  <c r="GX2069" i="1" s="1"/>
  <c r="C2070" i="1"/>
  <c r="D2070" i="1"/>
  <c r="CX658" i="3"/>
  <c r="P2070" i="1"/>
  <c r="AC2070" i="1"/>
  <c r="CQ2070" i="1" s="1"/>
  <c r="AD2070" i="1"/>
  <c r="AB2070" i="1" s="1"/>
  <c r="AE2070" i="1"/>
  <c r="CS2070" i="1" s="1"/>
  <c r="AF2070" i="1"/>
  <c r="AG2070" i="1"/>
  <c r="CU2070" i="1" s="1"/>
  <c r="T2070" i="1" s="1"/>
  <c r="AH2070" i="1"/>
  <c r="CV2070" i="1" s="1"/>
  <c r="U2070" i="1" s="1"/>
  <c r="AI2070" i="1"/>
  <c r="CW2070" i="1" s="1"/>
  <c r="V2070" i="1" s="1"/>
  <c r="AJ2070" i="1"/>
  <c r="CX2070" i="1" s="1"/>
  <c r="CR2070" i="1"/>
  <c r="Q2070" i="1" s="1"/>
  <c r="CT2070" i="1"/>
  <c r="S2070" i="1" s="1"/>
  <c r="FR2070" i="1"/>
  <c r="GL2070" i="1"/>
  <c r="GN2070" i="1"/>
  <c r="GO2070" i="1"/>
  <c r="GV2070" i="1"/>
  <c r="HC2070" i="1" s="1"/>
  <c r="GX2070" i="1" s="1"/>
  <c r="V2071" i="1"/>
  <c r="AC2071" i="1"/>
  <c r="CQ2071" i="1" s="1"/>
  <c r="P2071" i="1" s="1"/>
  <c r="AD2071" i="1"/>
  <c r="AE2071" i="1"/>
  <c r="CS2071" i="1" s="1"/>
  <c r="AF2071" i="1"/>
  <c r="CT2071" i="1" s="1"/>
  <c r="S2071" i="1" s="1"/>
  <c r="AG2071" i="1"/>
  <c r="CU2071" i="1" s="1"/>
  <c r="T2071" i="1" s="1"/>
  <c r="AH2071" i="1"/>
  <c r="AI2071" i="1"/>
  <c r="CW2071" i="1" s="1"/>
  <c r="AJ2071" i="1"/>
  <c r="CX2071" i="1" s="1"/>
  <c r="CR2071" i="1"/>
  <c r="Q2071" i="1" s="1"/>
  <c r="CV2071" i="1"/>
  <c r="FR2071" i="1"/>
  <c r="GL2071" i="1"/>
  <c r="GO2071" i="1"/>
  <c r="GP2071" i="1"/>
  <c r="GV2071" i="1"/>
  <c r="HC2071" i="1" s="1"/>
  <c r="GX2071" i="1" s="1"/>
  <c r="C2072" i="1"/>
  <c r="D2072" i="1"/>
  <c r="AC2072" i="1"/>
  <c r="AD2072" i="1"/>
  <c r="AB2072" i="1" s="1"/>
  <c r="AE2072" i="1"/>
  <c r="AF2072" i="1"/>
  <c r="AG2072" i="1"/>
  <c r="CU2072" i="1" s="1"/>
  <c r="AH2072" i="1"/>
  <c r="CV2072" i="1" s="1"/>
  <c r="U2072" i="1" s="1"/>
  <c r="AI2072" i="1"/>
  <c r="CW2072" i="1" s="1"/>
  <c r="V2072" i="1" s="1"/>
  <c r="AJ2072" i="1"/>
  <c r="CQ2072" i="1"/>
  <c r="P2072" i="1" s="1"/>
  <c r="CR2072" i="1"/>
  <c r="Q2072" i="1" s="1"/>
  <c r="CS2072" i="1"/>
  <c r="CX2072" i="1"/>
  <c r="FR2072" i="1"/>
  <c r="GL2072" i="1"/>
  <c r="GN2072" i="1"/>
  <c r="GO2072" i="1"/>
  <c r="GV2072" i="1"/>
  <c r="HC2072" i="1" s="1"/>
  <c r="GX2072" i="1" s="1"/>
  <c r="B2074" i="1"/>
  <c r="B2058" i="1" s="1"/>
  <c r="C2074" i="1"/>
  <c r="C2058" i="1" s="1"/>
  <c r="D2074" i="1"/>
  <c r="D2058" i="1" s="1"/>
  <c r="F2074" i="1"/>
  <c r="G2074" i="1"/>
  <c r="BB2074" i="1"/>
  <c r="BB2058" i="1" s="1"/>
  <c r="BC2074" i="1"/>
  <c r="BC2058" i="1" s="1"/>
  <c r="BX2074" i="1"/>
  <c r="AO2074" i="1" s="1"/>
  <c r="F2078" i="1" s="1"/>
  <c r="CK2074" i="1"/>
  <c r="CK2058" i="1" s="1"/>
  <c r="CL2074" i="1"/>
  <c r="CL2058" i="1" s="1"/>
  <c r="CM2074" i="1"/>
  <c r="BD2074" i="1" s="1"/>
  <c r="F2099" i="1" s="1"/>
  <c r="D2104" i="1"/>
  <c r="E2106" i="1"/>
  <c r="Z2106" i="1"/>
  <c r="AA2106" i="1"/>
  <c r="AM2106" i="1"/>
  <c r="AN2106" i="1"/>
  <c r="BE2106" i="1"/>
  <c r="BF2106" i="1"/>
  <c r="BG2106" i="1"/>
  <c r="BH2106" i="1"/>
  <c r="BI2106" i="1"/>
  <c r="BJ2106" i="1"/>
  <c r="BK2106" i="1"/>
  <c r="BL2106" i="1"/>
  <c r="BM2106" i="1"/>
  <c r="BN2106" i="1"/>
  <c r="BO2106" i="1"/>
  <c r="BP2106" i="1"/>
  <c r="BQ2106" i="1"/>
  <c r="BR2106" i="1"/>
  <c r="BS2106" i="1"/>
  <c r="BT2106" i="1"/>
  <c r="BU2106" i="1"/>
  <c r="BV2106" i="1"/>
  <c r="BW2106" i="1"/>
  <c r="CN2106" i="1"/>
  <c r="CO2106" i="1"/>
  <c r="CP2106" i="1"/>
  <c r="CQ2106" i="1"/>
  <c r="CR2106" i="1"/>
  <c r="CS2106" i="1"/>
  <c r="CT2106" i="1"/>
  <c r="CU2106" i="1"/>
  <c r="CV2106" i="1"/>
  <c r="CW2106" i="1"/>
  <c r="CX2106" i="1"/>
  <c r="CY2106" i="1"/>
  <c r="CZ2106" i="1"/>
  <c r="DA2106" i="1"/>
  <c r="DB2106" i="1"/>
  <c r="DC2106" i="1"/>
  <c r="DD2106" i="1"/>
  <c r="DE2106" i="1"/>
  <c r="DF2106" i="1"/>
  <c r="DG2106" i="1"/>
  <c r="DH2106" i="1"/>
  <c r="DI2106" i="1"/>
  <c r="DJ2106" i="1"/>
  <c r="DK2106" i="1"/>
  <c r="DL2106" i="1"/>
  <c r="DM2106" i="1"/>
  <c r="DN2106" i="1"/>
  <c r="DO2106" i="1"/>
  <c r="DP2106" i="1"/>
  <c r="DQ2106" i="1"/>
  <c r="DR2106" i="1"/>
  <c r="DS2106" i="1"/>
  <c r="DT2106" i="1"/>
  <c r="DU2106" i="1"/>
  <c r="DV2106" i="1"/>
  <c r="DW2106" i="1"/>
  <c r="DX2106" i="1"/>
  <c r="DY2106" i="1"/>
  <c r="DZ2106" i="1"/>
  <c r="EA2106" i="1"/>
  <c r="EB2106" i="1"/>
  <c r="EC2106" i="1"/>
  <c r="ED2106" i="1"/>
  <c r="EE2106" i="1"/>
  <c r="EF2106" i="1"/>
  <c r="EG2106" i="1"/>
  <c r="EH2106" i="1"/>
  <c r="EI2106" i="1"/>
  <c r="EJ2106" i="1"/>
  <c r="EK2106" i="1"/>
  <c r="EL2106" i="1"/>
  <c r="EM2106" i="1"/>
  <c r="EN2106" i="1"/>
  <c r="EO2106" i="1"/>
  <c r="EP2106" i="1"/>
  <c r="EQ2106" i="1"/>
  <c r="ER2106" i="1"/>
  <c r="ES2106" i="1"/>
  <c r="ET2106" i="1"/>
  <c r="EU2106" i="1"/>
  <c r="EV2106" i="1"/>
  <c r="EW2106" i="1"/>
  <c r="EX2106" i="1"/>
  <c r="EY2106" i="1"/>
  <c r="EZ2106" i="1"/>
  <c r="FA2106" i="1"/>
  <c r="FB2106" i="1"/>
  <c r="FC2106" i="1"/>
  <c r="FD2106" i="1"/>
  <c r="FE2106" i="1"/>
  <c r="FF2106" i="1"/>
  <c r="FG2106" i="1"/>
  <c r="FH2106" i="1"/>
  <c r="FI2106" i="1"/>
  <c r="FJ2106" i="1"/>
  <c r="FK2106" i="1"/>
  <c r="FL2106" i="1"/>
  <c r="FM2106" i="1"/>
  <c r="FN2106" i="1"/>
  <c r="FO2106" i="1"/>
  <c r="FP2106" i="1"/>
  <c r="FQ2106" i="1"/>
  <c r="FR2106" i="1"/>
  <c r="FS2106" i="1"/>
  <c r="FT2106" i="1"/>
  <c r="FU2106" i="1"/>
  <c r="FV2106" i="1"/>
  <c r="FW2106" i="1"/>
  <c r="FX2106" i="1"/>
  <c r="FY2106" i="1"/>
  <c r="FZ2106" i="1"/>
  <c r="GA2106" i="1"/>
  <c r="GB2106" i="1"/>
  <c r="GC2106" i="1"/>
  <c r="GD2106" i="1"/>
  <c r="GE2106" i="1"/>
  <c r="GF2106" i="1"/>
  <c r="GG2106" i="1"/>
  <c r="GH2106" i="1"/>
  <c r="GI2106" i="1"/>
  <c r="GJ2106" i="1"/>
  <c r="GK2106" i="1"/>
  <c r="GL2106" i="1"/>
  <c r="GM2106" i="1"/>
  <c r="GN2106" i="1"/>
  <c r="GO2106" i="1"/>
  <c r="GP2106" i="1"/>
  <c r="GQ2106" i="1"/>
  <c r="GR2106" i="1"/>
  <c r="GS2106" i="1"/>
  <c r="GT2106" i="1"/>
  <c r="GU2106" i="1"/>
  <c r="GV2106" i="1"/>
  <c r="GW2106" i="1"/>
  <c r="GX2106" i="1"/>
  <c r="C2108" i="1"/>
  <c r="D2108" i="1"/>
  <c r="AC2108" i="1"/>
  <c r="AD2108" i="1"/>
  <c r="AB2108" i="1" s="1"/>
  <c r="AE2108" i="1"/>
  <c r="AF2108" i="1"/>
  <c r="AG2108" i="1"/>
  <c r="CU2108" i="1" s="1"/>
  <c r="AH2108" i="1"/>
  <c r="CV2108" i="1" s="1"/>
  <c r="U2108" i="1" s="1"/>
  <c r="AI2108" i="1"/>
  <c r="CW2108" i="1" s="1"/>
  <c r="V2108" i="1" s="1"/>
  <c r="AJ2108" i="1"/>
  <c r="CQ2108" i="1"/>
  <c r="P2108" i="1" s="1"/>
  <c r="CR2108" i="1"/>
  <c r="Q2108" i="1" s="1"/>
  <c r="CS2108" i="1"/>
  <c r="CX2108" i="1"/>
  <c r="FR2108" i="1"/>
  <c r="GL2108" i="1"/>
  <c r="GN2108" i="1"/>
  <c r="GO2108" i="1"/>
  <c r="GV2108" i="1"/>
  <c r="HC2108" i="1" s="1"/>
  <c r="GX2108" i="1" s="1"/>
  <c r="C2109" i="1"/>
  <c r="D2109" i="1"/>
  <c r="AC2109" i="1"/>
  <c r="CQ2109" i="1" s="1"/>
  <c r="P2109" i="1" s="1"/>
  <c r="AD2109" i="1"/>
  <c r="AB2109" i="1" s="1"/>
  <c r="AE2109" i="1"/>
  <c r="AF2109" i="1"/>
  <c r="AG2109" i="1"/>
  <c r="CU2109" i="1" s="1"/>
  <c r="T2109" i="1" s="1"/>
  <c r="AH2109" i="1"/>
  <c r="CV2109" i="1" s="1"/>
  <c r="U2109" i="1" s="1"/>
  <c r="AI2109" i="1"/>
  <c r="CW2109" i="1" s="1"/>
  <c r="AJ2109" i="1"/>
  <c r="CR2109" i="1"/>
  <c r="CT2109" i="1"/>
  <c r="S2109" i="1" s="1"/>
  <c r="CX2109" i="1"/>
  <c r="FR2109" i="1"/>
  <c r="GL2109" i="1"/>
  <c r="GN2109" i="1"/>
  <c r="GO2109" i="1"/>
  <c r="GV2109" i="1"/>
  <c r="HC2109" i="1" s="1"/>
  <c r="GX2109" i="1" s="1"/>
  <c r="C2110" i="1"/>
  <c r="D2110" i="1"/>
  <c r="W2110" i="1"/>
  <c r="AC2110" i="1"/>
  <c r="CQ2110" i="1" s="1"/>
  <c r="P2110" i="1" s="1"/>
  <c r="AE2110" i="1"/>
  <c r="AF2110" i="1"/>
  <c r="CT2110" i="1" s="1"/>
  <c r="S2110" i="1" s="1"/>
  <c r="AG2110" i="1"/>
  <c r="CU2110" i="1" s="1"/>
  <c r="T2110" i="1" s="1"/>
  <c r="AH2110" i="1"/>
  <c r="AI2110" i="1"/>
  <c r="CW2110" i="1" s="1"/>
  <c r="V2110" i="1" s="1"/>
  <c r="AJ2110" i="1"/>
  <c r="CS2110" i="1"/>
  <c r="CV2110" i="1"/>
  <c r="U2110" i="1" s="1"/>
  <c r="CX2110" i="1"/>
  <c r="FR2110" i="1"/>
  <c r="GL2110" i="1"/>
  <c r="GN2110" i="1"/>
  <c r="GO2110" i="1"/>
  <c r="GV2110" i="1"/>
  <c r="HC2110" i="1" s="1"/>
  <c r="GX2110" i="1" s="1"/>
  <c r="C2111" i="1"/>
  <c r="D2111" i="1"/>
  <c r="AC2111" i="1"/>
  <c r="AD2111" i="1"/>
  <c r="AE2111" i="1"/>
  <c r="AF2111" i="1"/>
  <c r="AG2111" i="1"/>
  <c r="CU2111" i="1" s="1"/>
  <c r="T2111" i="1" s="1"/>
  <c r="AH2111" i="1"/>
  <c r="AI2111" i="1"/>
  <c r="CW2111" i="1" s="1"/>
  <c r="V2111" i="1" s="1"/>
  <c r="AJ2111" i="1"/>
  <c r="CX2111" i="1" s="1"/>
  <c r="W2111" i="1" s="1"/>
  <c r="CR2111" i="1"/>
  <c r="Q2111" i="1" s="1"/>
  <c r="CV2111" i="1"/>
  <c r="U2111" i="1" s="1"/>
  <c r="FR2111" i="1"/>
  <c r="GL2111" i="1"/>
  <c r="GN2111" i="1"/>
  <c r="GO2111" i="1"/>
  <c r="GV2111" i="1"/>
  <c r="HC2111" i="1"/>
  <c r="GX2111" i="1" s="1"/>
  <c r="C2112" i="1"/>
  <c r="D2112" i="1"/>
  <c r="P2112" i="1"/>
  <c r="AC2112" i="1"/>
  <c r="CQ2112" i="1" s="1"/>
  <c r="AE2112" i="1"/>
  <c r="CR2112" i="1" s="1"/>
  <c r="Q2112" i="1" s="1"/>
  <c r="AF2112" i="1"/>
  <c r="AG2112" i="1"/>
  <c r="AH2112" i="1"/>
  <c r="AI2112" i="1"/>
  <c r="CW2112" i="1" s="1"/>
  <c r="V2112" i="1" s="1"/>
  <c r="AJ2112" i="1"/>
  <c r="CX2112" i="1" s="1"/>
  <c r="W2112" i="1" s="1"/>
  <c r="CU2112" i="1"/>
  <c r="T2112" i="1" s="1"/>
  <c r="CV2112" i="1"/>
  <c r="U2112" i="1" s="1"/>
  <c r="FR2112" i="1"/>
  <c r="GL2112" i="1"/>
  <c r="GN2112" i="1"/>
  <c r="GO2112" i="1"/>
  <c r="GV2112" i="1"/>
  <c r="HC2112" i="1" s="1"/>
  <c r="GX2112" i="1" s="1"/>
  <c r="C2113" i="1"/>
  <c r="D2113" i="1"/>
  <c r="AC2113" i="1"/>
  <c r="AD2113" i="1"/>
  <c r="AE2113" i="1"/>
  <c r="AF2113" i="1"/>
  <c r="AG2113" i="1"/>
  <c r="AH2113" i="1"/>
  <c r="CV2113" i="1" s="1"/>
  <c r="U2113" i="1" s="1"/>
  <c r="AI2113" i="1"/>
  <c r="AJ2113" i="1"/>
  <c r="CX2113" i="1" s="1"/>
  <c r="W2113" i="1" s="1"/>
  <c r="CQ2113" i="1"/>
  <c r="P2113" i="1" s="1"/>
  <c r="CR2113" i="1"/>
  <c r="Q2113" i="1" s="1"/>
  <c r="CS2113" i="1"/>
  <c r="CT2113" i="1"/>
  <c r="S2113" i="1" s="1"/>
  <c r="CY2113" i="1" s="1"/>
  <c r="X2113" i="1" s="1"/>
  <c r="CU2113" i="1"/>
  <c r="T2113" i="1" s="1"/>
  <c r="CW2113" i="1"/>
  <c r="V2113" i="1" s="1"/>
  <c r="FR2113" i="1"/>
  <c r="GL2113" i="1"/>
  <c r="GN2113" i="1"/>
  <c r="GO2113" i="1"/>
  <c r="GV2113" i="1"/>
  <c r="HC2113" i="1" s="1"/>
  <c r="GX2113" i="1" s="1"/>
  <c r="C2114" i="1"/>
  <c r="D2114" i="1"/>
  <c r="AC2114" i="1"/>
  <c r="CQ2114" i="1" s="1"/>
  <c r="P2114" i="1" s="1"/>
  <c r="AE2114" i="1"/>
  <c r="AF2114" i="1"/>
  <c r="AG2114" i="1"/>
  <c r="CU2114" i="1" s="1"/>
  <c r="T2114" i="1" s="1"/>
  <c r="AH2114" i="1"/>
  <c r="AI2114" i="1"/>
  <c r="CW2114" i="1" s="1"/>
  <c r="V2114" i="1" s="1"/>
  <c r="AJ2114" i="1"/>
  <c r="CV2114" i="1"/>
  <c r="U2114" i="1" s="1"/>
  <c r="CX2114" i="1"/>
  <c r="W2114" i="1" s="1"/>
  <c r="FR2114" i="1"/>
  <c r="GL2114" i="1"/>
  <c r="GN2114" i="1"/>
  <c r="GO2114" i="1"/>
  <c r="GV2114" i="1"/>
  <c r="HC2114" i="1"/>
  <c r="GX2114" i="1" s="1"/>
  <c r="AC2115" i="1"/>
  <c r="AE2115" i="1"/>
  <c r="AF2115" i="1"/>
  <c r="AG2115" i="1"/>
  <c r="AH2115" i="1"/>
  <c r="CV2115" i="1" s="1"/>
  <c r="U2115" i="1" s="1"/>
  <c r="AI2115" i="1"/>
  <c r="CW2115" i="1" s="1"/>
  <c r="V2115" i="1" s="1"/>
  <c r="AJ2115" i="1"/>
  <c r="CX2115" i="1" s="1"/>
  <c r="W2115" i="1" s="1"/>
  <c r="CQ2115" i="1"/>
  <c r="P2115" i="1" s="1"/>
  <c r="CS2115" i="1"/>
  <c r="CT2115" i="1"/>
  <c r="S2115" i="1" s="1"/>
  <c r="CY2115" i="1" s="1"/>
  <c r="X2115" i="1" s="1"/>
  <c r="CU2115" i="1"/>
  <c r="T2115" i="1" s="1"/>
  <c r="FR2115" i="1"/>
  <c r="GL2115" i="1"/>
  <c r="GO2115" i="1"/>
  <c r="GP2115" i="1"/>
  <c r="GV2115" i="1"/>
  <c r="HC2115" i="1" s="1"/>
  <c r="GX2115" i="1" s="1"/>
  <c r="C2116" i="1"/>
  <c r="D2116" i="1"/>
  <c r="U2116" i="1"/>
  <c r="AC2116" i="1"/>
  <c r="CQ2116" i="1" s="1"/>
  <c r="P2116" i="1" s="1"/>
  <c r="AD2116" i="1"/>
  <c r="AE2116" i="1"/>
  <c r="AF2116" i="1"/>
  <c r="AG2116" i="1"/>
  <c r="CU2116" i="1" s="1"/>
  <c r="T2116" i="1" s="1"/>
  <c r="AH2116" i="1"/>
  <c r="AI2116" i="1"/>
  <c r="AJ2116" i="1"/>
  <c r="CR2116" i="1"/>
  <c r="Q2116" i="1" s="1"/>
  <c r="CV2116" i="1"/>
  <c r="CW2116" i="1"/>
  <c r="V2116" i="1" s="1"/>
  <c r="CX2116" i="1"/>
  <c r="W2116" i="1" s="1"/>
  <c r="FR2116" i="1"/>
  <c r="GL2116" i="1"/>
  <c r="GN2116" i="1"/>
  <c r="GO2116" i="1"/>
  <c r="GV2116" i="1"/>
  <c r="HC2116" i="1" s="1"/>
  <c r="GX2116" i="1" s="1"/>
  <c r="C2117" i="1"/>
  <c r="D2117" i="1"/>
  <c r="U2117" i="1"/>
  <c r="AC2117" i="1"/>
  <c r="AD2117" i="1"/>
  <c r="AE2117" i="1"/>
  <c r="AF2117" i="1"/>
  <c r="AG2117" i="1"/>
  <c r="AH2117" i="1"/>
  <c r="CV2117" i="1" s="1"/>
  <c r="AI2117" i="1"/>
  <c r="AJ2117" i="1"/>
  <c r="CX2117" i="1" s="1"/>
  <c r="W2117" i="1" s="1"/>
  <c r="CQ2117" i="1"/>
  <c r="P2117" i="1" s="1"/>
  <c r="CR2117" i="1"/>
  <c r="Q2117" i="1" s="1"/>
  <c r="CS2117" i="1"/>
  <c r="R2117" i="1" s="1"/>
  <c r="GK2117" i="1" s="1"/>
  <c r="CT2117" i="1"/>
  <c r="S2117" i="1" s="1"/>
  <c r="CY2117" i="1" s="1"/>
  <c r="X2117" i="1" s="1"/>
  <c r="CU2117" i="1"/>
  <c r="T2117" i="1" s="1"/>
  <c r="CW2117" i="1"/>
  <c r="V2117" i="1" s="1"/>
  <c r="FR2117" i="1"/>
  <c r="GL2117" i="1"/>
  <c r="GN2117" i="1"/>
  <c r="GO2117" i="1"/>
  <c r="GV2117" i="1"/>
  <c r="HC2117" i="1" s="1"/>
  <c r="GX2117" i="1" s="1"/>
  <c r="I2118" i="1"/>
  <c r="AC2118" i="1"/>
  <c r="CQ2118" i="1" s="1"/>
  <c r="AE2118" i="1"/>
  <c r="AF2118" i="1"/>
  <c r="CT2118" i="1" s="1"/>
  <c r="AG2118" i="1"/>
  <c r="CU2118" i="1" s="1"/>
  <c r="AH2118" i="1"/>
  <c r="AI2118" i="1"/>
  <c r="CW2118" i="1" s="1"/>
  <c r="AJ2118" i="1"/>
  <c r="CV2118" i="1"/>
  <c r="CX2118" i="1"/>
  <c r="FR2118" i="1"/>
  <c r="GL2118" i="1"/>
  <c r="GN2118" i="1"/>
  <c r="GO2118" i="1"/>
  <c r="GV2118" i="1"/>
  <c r="HC2118" i="1" s="1"/>
  <c r="I2119" i="1"/>
  <c r="P2119" i="1"/>
  <c r="AC2119" i="1"/>
  <c r="AE2119" i="1"/>
  <c r="AD2119" i="1" s="1"/>
  <c r="AB2119" i="1" s="1"/>
  <c r="AF2119" i="1"/>
  <c r="CT2119" i="1" s="1"/>
  <c r="S2119" i="1" s="1"/>
  <c r="AG2119" i="1"/>
  <c r="CU2119" i="1" s="1"/>
  <c r="T2119" i="1" s="1"/>
  <c r="AH2119" i="1"/>
  <c r="CV2119" i="1" s="1"/>
  <c r="U2119" i="1" s="1"/>
  <c r="AI2119" i="1"/>
  <c r="AJ2119" i="1"/>
  <c r="CX2119" i="1" s="1"/>
  <c r="W2119" i="1" s="1"/>
  <c r="CQ2119" i="1"/>
  <c r="CS2119" i="1"/>
  <c r="R2119" i="1" s="1"/>
  <c r="GK2119" i="1" s="1"/>
  <c r="CW2119" i="1"/>
  <c r="FR2119" i="1"/>
  <c r="GL2119" i="1"/>
  <c r="GN2119" i="1"/>
  <c r="GO2119" i="1"/>
  <c r="GV2119" i="1"/>
  <c r="HC2119" i="1"/>
  <c r="GX2119" i="1" s="1"/>
  <c r="C2120" i="1"/>
  <c r="D2120" i="1"/>
  <c r="P2120" i="1"/>
  <c r="S2120" i="1"/>
  <c r="AC2120" i="1"/>
  <c r="CQ2120" i="1" s="1"/>
  <c r="AE2120" i="1"/>
  <c r="AF2120" i="1"/>
  <c r="AG2120" i="1"/>
  <c r="AH2120" i="1"/>
  <c r="CV2120" i="1" s="1"/>
  <c r="U2120" i="1" s="1"/>
  <c r="AI2120" i="1"/>
  <c r="CW2120" i="1" s="1"/>
  <c r="V2120" i="1" s="1"/>
  <c r="AJ2120" i="1"/>
  <c r="CX2120" i="1" s="1"/>
  <c r="W2120" i="1" s="1"/>
  <c r="CT2120" i="1"/>
  <c r="CU2120" i="1"/>
  <c r="T2120" i="1" s="1"/>
  <c r="FR2120" i="1"/>
  <c r="GL2120" i="1"/>
  <c r="GN2120" i="1"/>
  <c r="GO2120" i="1"/>
  <c r="GV2120" i="1"/>
  <c r="HC2120" i="1"/>
  <c r="GX2120" i="1" s="1"/>
  <c r="AC2121" i="1"/>
  <c r="AE2121" i="1"/>
  <c r="AD2121" i="1" s="1"/>
  <c r="AF2121" i="1"/>
  <c r="AG2121" i="1"/>
  <c r="CU2121" i="1" s="1"/>
  <c r="AH2121" i="1"/>
  <c r="CV2121" i="1" s="1"/>
  <c r="AI2121" i="1"/>
  <c r="CW2121" i="1" s="1"/>
  <c r="AJ2121" i="1"/>
  <c r="CX2121" i="1" s="1"/>
  <c r="CR2121" i="1"/>
  <c r="FR2121" i="1"/>
  <c r="GL2121" i="1"/>
  <c r="GN2121" i="1"/>
  <c r="GO2121" i="1"/>
  <c r="GV2121" i="1"/>
  <c r="HC2121" i="1"/>
  <c r="I2122" i="1"/>
  <c r="AC2122" i="1"/>
  <c r="CQ2122" i="1" s="1"/>
  <c r="AE2122" i="1"/>
  <c r="AF2122" i="1"/>
  <c r="CT2122" i="1" s="1"/>
  <c r="AG2122" i="1"/>
  <c r="CU2122" i="1" s="1"/>
  <c r="T2122" i="1" s="1"/>
  <c r="AH2122" i="1"/>
  <c r="AI2122" i="1"/>
  <c r="CW2122" i="1" s="1"/>
  <c r="AJ2122" i="1"/>
  <c r="CX2122" i="1" s="1"/>
  <c r="CV2122" i="1"/>
  <c r="FR2122" i="1"/>
  <c r="GL2122" i="1"/>
  <c r="GN2122" i="1"/>
  <c r="GO2122" i="1"/>
  <c r="GV2122" i="1"/>
  <c r="HC2122" i="1" s="1"/>
  <c r="GX2122" i="1" s="1"/>
  <c r="C2123" i="1"/>
  <c r="D2123" i="1"/>
  <c r="AC2123" i="1"/>
  <c r="AE2123" i="1"/>
  <c r="CS2123" i="1" s="1"/>
  <c r="AF2123" i="1"/>
  <c r="AG2123" i="1"/>
  <c r="CU2123" i="1" s="1"/>
  <c r="T2123" i="1" s="1"/>
  <c r="AH2123" i="1"/>
  <c r="CV2123" i="1" s="1"/>
  <c r="AI2123" i="1"/>
  <c r="AJ2123" i="1"/>
  <c r="CX2123" i="1" s="1"/>
  <c r="W2123" i="1" s="1"/>
  <c r="CQ2123" i="1"/>
  <c r="CW2123" i="1"/>
  <c r="V2123" i="1" s="1"/>
  <c r="FR2123" i="1"/>
  <c r="GL2123" i="1"/>
  <c r="GN2123" i="1"/>
  <c r="GO2123" i="1"/>
  <c r="GV2123" i="1"/>
  <c r="HC2123" i="1" s="1"/>
  <c r="AC2124" i="1"/>
  <c r="CQ2124" i="1" s="1"/>
  <c r="AE2124" i="1"/>
  <c r="AF2124" i="1"/>
  <c r="AG2124" i="1"/>
  <c r="AH2124" i="1"/>
  <c r="CV2124" i="1" s="1"/>
  <c r="AI2124" i="1"/>
  <c r="CW2124" i="1" s="1"/>
  <c r="AJ2124" i="1"/>
  <c r="CT2124" i="1"/>
  <c r="CU2124" i="1"/>
  <c r="CX2124" i="1"/>
  <c r="FR2124" i="1"/>
  <c r="GL2124" i="1"/>
  <c r="GN2124" i="1"/>
  <c r="GO2124" i="1"/>
  <c r="GV2124" i="1"/>
  <c r="HC2124" i="1"/>
  <c r="AC2125" i="1"/>
  <c r="AE2125" i="1"/>
  <c r="AF2125" i="1"/>
  <c r="AG2125" i="1"/>
  <c r="AH2125" i="1"/>
  <c r="CV2125" i="1" s="1"/>
  <c r="AI2125" i="1"/>
  <c r="CW2125" i="1" s="1"/>
  <c r="AJ2125" i="1"/>
  <c r="CX2125" i="1" s="1"/>
  <c r="CQ2125" i="1"/>
  <c r="CS2125" i="1"/>
  <c r="CT2125" i="1"/>
  <c r="CU2125" i="1"/>
  <c r="FR2125" i="1"/>
  <c r="GL2125" i="1"/>
  <c r="GN2125" i="1"/>
  <c r="GO2125" i="1"/>
  <c r="GV2125" i="1"/>
  <c r="HC2125" i="1"/>
  <c r="C2126" i="1"/>
  <c r="D2126" i="1"/>
  <c r="AC2126" i="1"/>
  <c r="AE2126" i="1"/>
  <c r="AF2126" i="1"/>
  <c r="AG2126" i="1"/>
  <c r="CU2126" i="1" s="1"/>
  <c r="AH2126" i="1"/>
  <c r="AI2126" i="1"/>
  <c r="CW2126" i="1" s="1"/>
  <c r="V2126" i="1" s="1"/>
  <c r="AJ2126" i="1"/>
  <c r="CQ2126" i="1"/>
  <c r="CV2126" i="1"/>
  <c r="U2126" i="1" s="1"/>
  <c r="CX2126" i="1"/>
  <c r="FR2126" i="1"/>
  <c r="GL2126" i="1"/>
  <c r="GN2126" i="1"/>
  <c r="GO2126" i="1"/>
  <c r="GV2126" i="1"/>
  <c r="HC2126" i="1" s="1"/>
  <c r="GX2126" i="1" s="1"/>
  <c r="AC2127" i="1"/>
  <c r="CQ2127" i="1" s="1"/>
  <c r="AE2127" i="1"/>
  <c r="AF2127" i="1"/>
  <c r="AG2127" i="1"/>
  <c r="CU2127" i="1" s="1"/>
  <c r="AH2127" i="1"/>
  <c r="CV2127" i="1" s="1"/>
  <c r="AI2127" i="1"/>
  <c r="AJ2127" i="1"/>
  <c r="CX2127" i="1" s="1"/>
  <c r="CS2127" i="1"/>
  <c r="CW2127" i="1"/>
  <c r="FR2127" i="1"/>
  <c r="GL2127" i="1"/>
  <c r="GN2127" i="1"/>
  <c r="GO2127" i="1"/>
  <c r="GV2127" i="1"/>
  <c r="HC2127" i="1" s="1"/>
  <c r="AC2128" i="1"/>
  <c r="CQ2128" i="1" s="1"/>
  <c r="AE2128" i="1"/>
  <c r="CR2128" i="1" s="1"/>
  <c r="AF2128" i="1"/>
  <c r="AG2128" i="1"/>
  <c r="CU2128" i="1" s="1"/>
  <c r="AH2128" i="1"/>
  <c r="AI2128" i="1"/>
  <c r="CW2128" i="1" s="1"/>
  <c r="AJ2128" i="1"/>
  <c r="CV2128" i="1"/>
  <c r="CX2128" i="1"/>
  <c r="FR2128" i="1"/>
  <c r="GL2128" i="1"/>
  <c r="GN2128" i="1"/>
  <c r="GO2128" i="1"/>
  <c r="GV2128" i="1"/>
  <c r="HC2128" i="1" s="1"/>
  <c r="B2130" i="1"/>
  <c r="B2106" i="1" s="1"/>
  <c r="C2130" i="1"/>
  <c r="C2106" i="1" s="1"/>
  <c r="D2130" i="1"/>
  <c r="D2106" i="1" s="1"/>
  <c r="F2130" i="1"/>
  <c r="F2106" i="1" s="1"/>
  <c r="G2130" i="1"/>
  <c r="BX2130" i="1"/>
  <c r="AO2130" i="1" s="1"/>
  <c r="AO2106" i="1" s="1"/>
  <c r="CK2130" i="1"/>
  <c r="CK2106" i="1" s="1"/>
  <c r="CL2130" i="1"/>
  <c r="CL2106" i="1" s="1"/>
  <c r="CM2130" i="1"/>
  <c r="BD2130" i="1" s="1"/>
  <c r="BD2106" i="1" s="1"/>
  <c r="F2134" i="1"/>
  <c r="B2160" i="1"/>
  <c r="B2054" i="1" s="1"/>
  <c r="C2160" i="1"/>
  <c r="C2054" i="1" s="1"/>
  <c r="D2160" i="1"/>
  <c r="D2054" i="1" s="1"/>
  <c r="F2160" i="1"/>
  <c r="F2054" i="1" s="1"/>
  <c r="G2160" i="1"/>
  <c r="B2190" i="1"/>
  <c r="B2050" i="1" s="1"/>
  <c r="C2190" i="1"/>
  <c r="C2050" i="1" s="1"/>
  <c r="D2190" i="1"/>
  <c r="D2050" i="1" s="1"/>
  <c r="F2190" i="1"/>
  <c r="F2050" i="1" s="1"/>
  <c r="G2190" i="1"/>
  <c r="D2220" i="1"/>
  <c r="E2222" i="1"/>
  <c r="Z2222" i="1"/>
  <c r="AA2222" i="1"/>
  <c r="AB2222" i="1"/>
  <c r="AC2222" i="1"/>
  <c r="AD2222" i="1"/>
  <c r="AE2222" i="1"/>
  <c r="AF2222" i="1"/>
  <c r="AG2222" i="1"/>
  <c r="AH2222" i="1"/>
  <c r="AI2222" i="1"/>
  <c r="AJ2222" i="1"/>
  <c r="AK2222" i="1"/>
  <c r="AL2222" i="1"/>
  <c r="AM2222" i="1"/>
  <c r="AN2222" i="1"/>
  <c r="BE2222" i="1"/>
  <c r="BF2222" i="1"/>
  <c r="BG2222" i="1"/>
  <c r="BH2222" i="1"/>
  <c r="BI2222" i="1"/>
  <c r="BJ2222" i="1"/>
  <c r="BK2222" i="1"/>
  <c r="BL2222" i="1"/>
  <c r="BM2222" i="1"/>
  <c r="BN2222" i="1"/>
  <c r="BO2222" i="1"/>
  <c r="BP2222" i="1"/>
  <c r="BQ2222" i="1"/>
  <c r="BR2222" i="1"/>
  <c r="BS2222" i="1"/>
  <c r="BT2222" i="1"/>
  <c r="BU2222" i="1"/>
  <c r="BV2222" i="1"/>
  <c r="BW2222" i="1"/>
  <c r="BX2222" i="1"/>
  <c r="BY2222" i="1"/>
  <c r="BZ2222" i="1"/>
  <c r="CA2222" i="1"/>
  <c r="CB2222" i="1"/>
  <c r="CC2222" i="1"/>
  <c r="CD2222" i="1"/>
  <c r="CE2222" i="1"/>
  <c r="CF2222" i="1"/>
  <c r="CG2222" i="1"/>
  <c r="CH2222" i="1"/>
  <c r="CI2222" i="1"/>
  <c r="CJ2222" i="1"/>
  <c r="CK2222" i="1"/>
  <c r="CL2222" i="1"/>
  <c r="CM2222" i="1"/>
  <c r="CN2222" i="1"/>
  <c r="CO2222" i="1"/>
  <c r="CP2222" i="1"/>
  <c r="CQ2222" i="1"/>
  <c r="CR2222" i="1"/>
  <c r="CS2222" i="1"/>
  <c r="CT2222" i="1"/>
  <c r="CU2222" i="1"/>
  <c r="CV2222" i="1"/>
  <c r="CW2222" i="1"/>
  <c r="CX2222" i="1"/>
  <c r="CY2222" i="1"/>
  <c r="CZ2222" i="1"/>
  <c r="DA2222" i="1"/>
  <c r="DB2222" i="1"/>
  <c r="DC2222" i="1"/>
  <c r="DD2222" i="1"/>
  <c r="DE2222" i="1"/>
  <c r="DF2222" i="1"/>
  <c r="DG2222" i="1"/>
  <c r="DH2222" i="1"/>
  <c r="DI2222" i="1"/>
  <c r="DJ2222" i="1"/>
  <c r="DK2222" i="1"/>
  <c r="DL2222" i="1"/>
  <c r="DM2222" i="1"/>
  <c r="DN2222" i="1"/>
  <c r="DO2222" i="1"/>
  <c r="DP2222" i="1"/>
  <c r="DQ2222" i="1"/>
  <c r="DR2222" i="1"/>
  <c r="DS2222" i="1"/>
  <c r="DT2222" i="1"/>
  <c r="DU2222" i="1"/>
  <c r="DV2222" i="1"/>
  <c r="DW2222" i="1"/>
  <c r="DX2222" i="1"/>
  <c r="DY2222" i="1"/>
  <c r="DZ2222" i="1"/>
  <c r="EA2222" i="1"/>
  <c r="EB2222" i="1"/>
  <c r="EC2222" i="1"/>
  <c r="ED2222" i="1"/>
  <c r="EE2222" i="1"/>
  <c r="EF2222" i="1"/>
  <c r="EG2222" i="1"/>
  <c r="EH2222" i="1"/>
  <c r="EI2222" i="1"/>
  <c r="EJ2222" i="1"/>
  <c r="EK2222" i="1"/>
  <c r="EL2222" i="1"/>
  <c r="EM2222" i="1"/>
  <c r="EN2222" i="1"/>
  <c r="EO2222" i="1"/>
  <c r="EP2222" i="1"/>
  <c r="EQ2222" i="1"/>
  <c r="ER2222" i="1"/>
  <c r="ES2222" i="1"/>
  <c r="ET2222" i="1"/>
  <c r="EU2222" i="1"/>
  <c r="EV2222" i="1"/>
  <c r="EW2222" i="1"/>
  <c r="EX2222" i="1"/>
  <c r="EY2222" i="1"/>
  <c r="EZ2222" i="1"/>
  <c r="FA2222" i="1"/>
  <c r="FB2222" i="1"/>
  <c r="FC2222" i="1"/>
  <c r="FD2222" i="1"/>
  <c r="FE2222" i="1"/>
  <c r="FF2222" i="1"/>
  <c r="FG2222" i="1"/>
  <c r="FH2222" i="1"/>
  <c r="FI2222" i="1"/>
  <c r="FJ2222" i="1"/>
  <c r="FK2222" i="1"/>
  <c r="FL2222" i="1"/>
  <c r="FM2222" i="1"/>
  <c r="FN2222" i="1"/>
  <c r="FO2222" i="1"/>
  <c r="FP2222" i="1"/>
  <c r="FQ2222" i="1"/>
  <c r="FR2222" i="1"/>
  <c r="FS2222" i="1"/>
  <c r="FT2222" i="1"/>
  <c r="FU2222" i="1"/>
  <c r="FV2222" i="1"/>
  <c r="FW2222" i="1"/>
  <c r="FX2222" i="1"/>
  <c r="FY2222" i="1"/>
  <c r="FZ2222" i="1"/>
  <c r="GA2222" i="1"/>
  <c r="GB2222" i="1"/>
  <c r="GC2222" i="1"/>
  <c r="GD2222" i="1"/>
  <c r="GE2222" i="1"/>
  <c r="GF2222" i="1"/>
  <c r="GG2222" i="1"/>
  <c r="GH2222" i="1"/>
  <c r="GI2222" i="1"/>
  <c r="GJ2222" i="1"/>
  <c r="GK2222" i="1"/>
  <c r="GL2222" i="1"/>
  <c r="GM2222" i="1"/>
  <c r="GN2222" i="1"/>
  <c r="GO2222" i="1"/>
  <c r="GP2222" i="1"/>
  <c r="GQ2222" i="1"/>
  <c r="GR2222" i="1"/>
  <c r="GS2222" i="1"/>
  <c r="GT2222" i="1"/>
  <c r="GU2222" i="1"/>
  <c r="GV2222" i="1"/>
  <c r="GW2222" i="1"/>
  <c r="GX2222" i="1"/>
  <c r="D2224" i="1"/>
  <c r="E2226" i="1"/>
  <c r="Z2226" i="1"/>
  <c r="AA2226" i="1"/>
  <c r="AB2226" i="1"/>
  <c r="AC2226" i="1"/>
  <c r="AD2226" i="1"/>
  <c r="AE2226" i="1"/>
  <c r="AF2226" i="1"/>
  <c r="AG2226" i="1"/>
  <c r="AH2226" i="1"/>
  <c r="AI2226" i="1"/>
  <c r="AJ2226" i="1"/>
  <c r="AK2226" i="1"/>
  <c r="AL2226" i="1"/>
  <c r="AM2226" i="1"/>
  <c r="AN2226" i="1"/>
  <c r="BE2226" i="1"/>
  <c r="BF2226" i="1"/>
  <c r="BG2226" i="1"/>
  <c r="BH2226" i="1"/>
  <c r="BI2226" i="1"/>
  <c r="BJ2226" i="1"/>
  <c r="BK2226" i="1"/>
  <c r="BL2226" i="1"/>
  <c r="BM2226" i="1"/>
  <c r="BN2226" i="1"/>
  <c r="BO2226" i="1"/>
  <c r="BP2226" i="1"/>
  <c r="BQ2226" i="1"/>
  <c r="BR2226" i="1"/>
  <c r="BS2226" i="1"/>
  <c r="BT2226" i="1"/>
  <c r="BU2226" i="1"/>
  <c r="BV2226" i="1"/>
  <c r="BW2226" i="1"/>
  <c r="BX2226" i="1"/>
  <c r="BY2226" i="1"/>
  <c r="BZ2226" i="1"/>
  <c r="CA2226" i="1"/>
  <c r="CB2226" i="1"/>
  <c r="CC2226" i="1"/>
  <c r="CD2226" i="1"/>
  <c r="CE2226" i="1"/>
  <c r="CF2226" i="1"/>
  <c r="CG2226" i="1"/>
  <c r="CH2226" i="1"/>
  <c r="CI2226" i="1"/>
  <c r="CJ2226" i="1"/>
  <c r="CK2226" i="1"/>
  <c r="CL2226" i="1"/>
  <c r="CM2226" i="1"/>
  <c r="CN2226" i="1"/>
  <c r="CO2226" i="1"/>
  <c r="CP2226" i="1"/>
  <c r="CQ2226" i="1"/>
  <c r="CR2226" i="1"/>
  <c r="CS2226" i="1"/>
  <c r="CT2226" i="1"/>
  <c r="CU2226" i="1"/>
  <c r="CV2226" i="1"/>
  <c r="CW2226" i="1"/>
  <c r="CX2226" i="1"/>
  <c r="CY2226" i="1"/>
  <c r="CZ2226" i="1"/>
  <c r="DA2226" i="1"/>
  <c r="DB2226" i="1"/>
  <c r="DC2226" i="1"/>
  <c r="DD2226" i="1"/>
  <c r="DE2226" i="1"/>
  <c r="DF2226" i="1"/>
  <c r="DG2226" i="1"/>
  <c r="DH2226" i="1"/>
  <c r="DI2226" i="1"/>
  <c r="DJ2226" i="1"/>
  <c r="DK2226" i="1"/>
  <c r="DL2226" i="1"/>
  <c r="DM2226" i="1"/>
  <c r="DN2226" i="1"/>
  <c r="DO2226" i="1"/>
  <c r="DP2226" i="1"/>
  <c r="DQ2226" i="1"/>
  <c r="DR2226" i="1"/>
  <c r="DS2226" i="1"/>
  <c r="DT2226" i="1"/>
  <c r="DU2226" i="1"/>
  <c r="DV2226" i="1"/>
  <c r="DW2226" i="1"/>
  <c r="DX2226" i="1"/>
  <c r="DY2226" i="1"/>
  <c r="DZ2226" i="1"/>
  <c r="EA2226" i="1"/>
  <c r="EB2226" i="1"/>
  <c r="EC2226" i="1"/>
  <c r="ED2226" i="1"/>
  <c r="EE2226" i="1"/>
  <c r="EF2226" i="1"/>
  <c r="EG2226" i="1"/>
  <c r="EH2226" i="1"/>
  <c r="EI2226" i="1"/>
  <c r="EJ2226" i="1"/>
  <c r="EK2226" i="1"/>
  <c r="EL2226" i="1"/>
  <c r="EM2226" i="1"/>
  <c r="EN2226" i="1"/>
  <c r="EO2226" i="1"/>
  <c r="EP2226" i="1"/>
  <c r="EQ2226" i="1"/>
  <c r="ER2226" i="1"/>
  <c r="ES2226" i="1"/>
  <c r="ET2226" i="1"/>
  <c r="EU2226" i="1"/>
  <c r="EV2226" i="1"/>
  <c r="EW2226" i="1"/>
  <c r="EX2226" i="1"/>
  <c r="EY2226" i="1"/>
  <c r="EZ2226" i="1"/>
  <c r="FA2226" i="1"/>
  <c r="FB2226" i="1"/>
  <c r="FC2226" i="1"/>
  <c r="FD2226" i="1"/>
  <c r="FE2226" i="1"/>
  <c r="FF2226" i="1"/>
  <c r="FG2226" i="1"/>
  <c r="FH2226" i="1"/>
  <c r="FI2226" i="1"/>
  <c r="FJ2226" i="1"/>
  <c r="FK2226" i="1"/>
  <c r="FL2226" i="1"/>
  <c r="FM2226" i="1"/>
  <c r="FN2226" i="1"/>
  <c r="FO2226" i="1"/>
  <c r="FP2226" i="1"/>
  <c r="FQ2226" i="1"/>
  <c r="FR2226" i="1"/>
  <c r="FS2226" i="1"/>
  <c r="FT2226" i="1"/>
  <c r="FU2226" i="1"/>
  <c r="FV2226" i="1"/>
  <c r="FW2226" i="1"/>
  <c r="FX2226" i="1"/>
  <c r="FY2226" i="1"/>
  <c r="FZ2226" i="1"/>
  <c r="GA2226" i="1"/>
  <c r="GB2226" i="1"/>
  <c r="GC2226" i="1"/>
  <c r="GD2226" i="1"/>
  <c r="GE2226" i="1"/>
  <c r="GF2226" i="1"/>
  <c r="GG2226" i="1"/>
  <c r="GH2226" i="1"/>
  <c r="GI2226" i="1"/>
  <c r="GJ2226" i="1"/>
  <c r="GK2226" i="1"/>
  <c r="GL2226" i="1"/>
  <c r="GM2226" i="1"/>
  <c r="GN2226" i="1"/>
  <c r="GO2226" i="1"/>
  <c r="GP2226" i="1"/>
  <c r="GQ2226" i="1"/>
  <c r="GR2226" i="1"/>
  <c r="GS2226" i="1"/>
  <c r="GT2226" i="1"/>
  <c r="GU2226" i="1"/>
  <c r="GV2226" i="1"/>
  <c r="GW2226" i="1"/>
  <c r="GX2226" i="1"/>
  <c r="D2228" i="1"/>
  <c r="E2230" i="1"/>
  <c r="Z2230" i="1"/>
  <c r="AA2230" i="1"/>
  <c r="AM2230" i="1"/>
  <c r="AN2230" i="1"/>
  <c r="BE2230" i="1"/>
  <c r="BF2230" i="1"/>
  <c r="BG2230" i="1"/>
  <c r="BH2230" i="1"/>
  <c r="BI2230" i="1"/>
  <c r="BJ2230" i="1"/>
  <c r="BK2230" i="1"/>
  <c r="BL2230" i="1"/>
  <c r="BM2230" i="1"/>
  <c r="BN2230" i="1"/>
  <c r="BO2230" i="1"/>
  <c r="BP2230" i="1"/>
  <c r="BQ2230" i="1"/>
  <c r="BR2230" i="1"/>
  <c r="BS2230" i="1"/>
  <c r="BT2230" i="1"/>
  <c r="BU2230" i="1"/>
  <c r="BV2230" i="1"/>
  <c r="BW2230" i="1"/>
  <c r="CN2230" i="1"/>
  <c r="CO2230" i="1"/>
  <c r="CP2230" i="1"/>
  <c r="CQ2230" i="1"/>
  <c r="CR2230" i="1"/>
  <c r="CS2230" i="1"/>
  <c r="CT2230" i="1"/>
  <c r="CU2230" i="1"/>
  <c r="CV2230" i="1"/>
  <c r="CW2230" i="1"/>
  <c r="CX2230" i="1"/>
  <c r="CY2230" i="1"/>
  <c r="CZ2230" i="1"/>
  <c r="DA2230" i="1"/>
  <c r="DB2230" i="1"/>
  <c r="DC2230" i="1"/>
  <c r="DD2230" i="1"/>
  <c r="DE2230" i="1"/>
  <c r="DF2230" i="1"/>
  <c r="DG2230" i="1"/>
  <c r="DH2230" i="1"/>
  <c r="DI2230" i="1"/>
  <c r="DJ2230" i="1"/>
  <c r="DK2230" i="1"/>
  <c r="DL2230" i="1"/>
  <c r="DM2230" i="1"/>
  <c r="DN2230" i="1"/>
  <c r="DO2230" i="1"/>
  <c r="DP2230" i="1"/>
  <c r="DQ2230" i="1"/>
  <c r="DR2230" i="1"/>
  <c r="DS2230" i="1"/>
  <c r="DT2230" i="1"/>
  <c r="DU2230" i="1"/>
  <c r="DV2230" i="1"/>
  <c r="DW2230" i="1"/>
  <c r="DX2230" i="1"/>
  <c r="DY2230" i="1"/>
  <c r="DZ2230" i="1"/>
  <c r="EA2230" i="1"/>
  <c r="EB2230" i="1"/>
  <c r="EC2230" i="1"/>
  <c r="ED2230" i="1"/>
  <c r="EE2230" i="1"/>
  <c r="EF2230" i="1"/>
  <c r="EG2230" i="1"/>
  <c r="EH2230" i="1"/>
  <c r="EI2230" i="1"/>
  <c r="EJ2230" i="1"/>
  <c r="EK2230" i="1"/>
  <c r="EL2230" i="1"/>
  <c r="EM2230" i="1"/>
  <c r="EN2230" i="1"/>
  <c r="EO2230" i="1"/>
  <c r="EP2230" i="1"/>
  <c r="EQ2230" i="1"/>
  <c r="ER2230" i="1"/>
  <c r="ES2230" i="1"/>
  <c r="ET2230" i="1"/>
  <c r="EU2230" i="1"/>
  <c r="EV2230" i="1"/>
  <c r="EW2230" i="1"/>
  <c r="EX2230" i="1"/>
  <c r="EY2230" i="1"/>
  <c r="EZ2230" i="1"/>
  <c r="FA2230" i="1"/>
  <c r="FB2230" i="1"/>
  <c r="FC2230" i="1"/>
  <c r="FD2230" i="1"/>
  <c r="FE2230" i="1"/>
  <c r="FF2230" i="1"/>
  <c r="FG2230" i="1"/>
  <c r="FH2230" i="1"/>
  <c r="FI2230" i="1"/>
  <c r="FJ2230" i="1"/>
  <c r="FK2230" i="1"/>
  <c r="FL2230" i="1"/>
  <c r="FM2230" i="1"/>
  <c r="FN2230" i="1"/>
  <c r="FO2230" i="1"/>
  <c r="FP2230" i="1"/>
  <c r="FQ2230" i="1"/>
  <c r="FR2230" i="1"/>
  <c r="FS2230" i="1"/>
  <c r="FT2230" i="1"/>
  <c r="FU2230" i="1"/>
  <c r="FV2230" i="1"/>
  <c r="FW2230" i="1"/>
  <c r="FX2230" i="1"/>
  <c r="FY2230" i="1"/>
  <c r="FZ2230" i="1"/>
  <c r="GA2230" i="1"/>
  <c r="GB2230" i="1"/>
  <c r="GC2230" i="1"/>
  <c r="GD2230" i="1"/>
  <c r="GE2230" i="1"/>
  <c r="GF2230" i="1"/>
  <c r="GG2230" i="1"/>
  <c r="GH2230" i="1"/>
  <c r="GI2230" i="1"/>
  <c r="GJ2230" i="1"/>
  <c r="GK2230" i="1"/>
  <c r="GL2230" i="1"/>
  <c r="GM2230" i="1"/>
  <c r="GN2230" i="1"/>
  <c r="GO2230" i="1"/>
  <c r="GP2230" i="1"/>
  <c r="GQ2230" i="1"/>
  <c r="GR2230" i="1"/>
  <c r="GS2230" i="1"/>
  <c r="GT2230" i="1"/>
  <c r="GU2230" i="1"/>
  <c r="GV2230" i="1"/>
  <c r="GW2230" i="1"/>
  <c r="GX2230" i="1"/>
  <c r="C2232" i="1"/>
  <c r="D2232" i="1"/>
  <c r="S2232" i="1"/>
  <c r="AC2232" i="1"/>
  <c r="CQ2232" i="1" s="1"/>
  <c r="AE2232" i="1"/>
  <c r="AF2232" i="1"/>
  <c r="AG2232" i="1"/>
  <c r="CU2232" i="1" s="1"/>
  <c r="AH2232" i="1"/>
  <c r="AI2232" i="1"/>
  <c r="CW2232" i="1" s="1"/>
  <c r="V2232" i="1" s="1"/>
  <c r="AJ2232" i="1"/>
  <c r="CT2232" i="1"/>
  <c r="CV2232" i="1"/>
  <c r="U2232" i="1" s="1"/>
  <c r="CX2232" i="1"/>
  <c r="FR2232" i="1"/>
  <c r="GL2232" i="1"/>
  <c r="GN2232" i="1"/>
  <c r="GO2232" i="1"/>
  <c r="GV2232" i="1"/>
  <c r="HC2232" i="1" s="1"/>
  <c r="GX2232" i="1" s="1"/>
  <c r="C2233" i="1"/>
  <c r="D2233" i="1"/>
  <c r="U2233" i="1"/>
  <c r="W2233" i="1"/>
  <c r="AC2233" i="1"/>
  <c r="CQ2233" i="1" s="1"/>
  <c r="P2233" i="1" s="1"/>
  <c r="AE2233" i="1"/>
  <c r="AF2233" i="1"/>
  <c r="CT2233" i="1" s="1"/>
  <c r="S2233" i="1" s="1"/>
  <c r="AG2233" i="1"/>
  <c r="CU2233" i="1" s="1"/>
  <c r="T2233" i="1" s="1"/>
  <c r="AH2233" i="1"/>
  <c r="AI2233" i="1"/>
  <c r="CW2233" i="1" s="1"/>
  <c r="V2233" i="1" s="1"/>
  <c r="AJ2233" i="1"/>
  <c r="CS2233" i="1"/>
  <c r="CV2233" i="1"/>
  <c r="CX2233" i="1"/>
  <c r="FR2233" i="1"/>
  <c r="GL2233" i="1"/>
  <c r="GN2233" i="1"/>
  <c r="GO2233" i="1"/>
  <c r="GV2233" i="1"/>
  <c r="HC2233" i="1" s="1"/>
  <c r="GX2233" i="1" s="1"/>
  <c r="C2234" i="1"/>
  <c r="D2234" i="1"/>
  <c r="AC2234" i="1"/>
  <c r="CQ2234" i="1" s="1"/>
  <c r="P2234" i="1" s="1"/>
  <c r="AE2234" i="1"/>
  <c r="AF2234" i="1"/>
  <c r="AG2234" i="1"/>
  <c r="CU2234" i="1" s="1"/>
  <c r="T2234" i="1" s="1"/>
  <c r="AH2234" i="1"/>
  <c r="AI2234" i="1"/>
  <c r="AJ2234" i="1"/>
  <c r="CV2234" i="1"/>
  <c r="U2234" i="1" s="1"/>
  <c r="CW2234" i="1"/>
  <c r="V2234" i="1" s="1"/>
  <c r="CX2234" i="1"/>
  <c r="W2234" i="1" s="1"/>
  <c r="FR2234" i="1"/>
  <c r="GL2234" i="1"/>
  <c r="GN2234" i="1"/>
  <c r="GO2234" i="1"/>
  <c r="GV2234" i="1"/>
  <c r="HC2234" i="1"/>
  <c r="GX2234" i="1" s="1"/>
  <c r="C2235" i="1"/>
  <c r="D2235" i="1"/>
  <c r="AC2235" i="1"/>
  <c r="CQ2235" i="1" s="1"/>
  <c r="P2235" i="1" s="1"/>
  <c r="AE2235" i="1"/>
  <c r="AF2235" i="1"/>
  <c r="AG2235" i="1"/>
  <c r="AH2235" i="1"/>
  <c r="CV2235" i="1" s="1"/>
  <c r="U2235" i="1" s="1"/>
  <c r="AI2235" i="1"/>
  <c r="CW2235" i="1" s="1"/>
  <c r="V2235" i="1" s="1"/>
  <c r="AJ2235" i="1"/>
  <c r="CT2235" i="1"/>
  <c r="S2235" i="1" s="1"/>
  <c r="CU2235" i="1"/>
  <c r="T2235" i="1" s="1"/>
  <c r="CX2235" i="1"/>
  <c r="W2235" i="1" s="1"/>
  <c r="FR2235" i="1"/>
  <c r="GL2235" i="1"/>
  <c r="GN2235" i="1"/>
  <c r="GO2235" i="1"/>
  <c r="GV2235" i="1"/>
  <c r="HC2235" i="1" s="1"/>
  <c r="GX2235" i="1" s="1"/>
  <c r="C2236" i="1"/>
  <c r="D2236" i="1"/>
  <c r="U2236" i="1"/>
  <c r="AC2236" i="1"/>
  <c r="CQ2236" i="1" s="1"/>
  <c r="P2236" i="1" s="1"/>
  <c r="AE2236" i="1"/>
  <c r="AF2236" i="1"/>
  <c r="AG2236" i="1"/>
  <c r="CU2236" i="1" s="1"/>
  <c r="T2236" i="1" s="1"/>
  <c r="AH2236" i="1"/>
  <c r="CV2236" i="1" s="1"/>
  <c r="AI2236" i="1"/>
  <c r="CW2236" i="1" s="1"/>
  <c r="V2236" i="1" s="1"/>
  <c r="AJ2236" i="1"/>
  <c r="CX2236" i="1" s="1"/>
  <c r="W2236" i="1" s="1"/>
  <c r="CR2236" i="1"/>
  <c r="Q2236" i="1" s="1"/>
  <c r="CS2236" i="1"/>
  <c r="FR2236" i="1"/>
  <c r="GL2236" i="1"/>
  <c r="GN2236" i="1"/>
  <c r="GO2236" i="1"/>
  <c r="GV2236" i="1"/>
  <c r="HC2236" i="1" s="1"/>
  <c r="GX2236" i="1" s="1"/>
  <c r="C2237" i="1"/>
  <c r="D2237" i="1"/>
  <c r="U2237" i="1"/>
  <c r="W2237" i="1"/>
  <c r="AC2237" i="1"/>
  <c r="CQ2237" i="1" s="1"/>
  <c r="P2237" i="1" s="1"/>
  <c r="AE2237" i="1"/>
  <c r="AF2237" i="1"/>
  <c r="CT2237" i="1" s="1"/>
  <c r="S2237" i="1" s="1"/>
  <c r="AG2237" i="1"/>
  <c r="CU2237" i="1" s="1"/>
  <c r="T2237" i="1" s="1"/>
  <c r="AH2237" i="1"/>
  <c r="AI2237" i="1"/>
  <c r="CW2237" i="1" s="1"/>
  <c r="V2237" i="1" s="1"/>
  <c r="AJ2237" i="1"/>
  <c r="CS2237" i="1"/>
  <c r="CV2237" i="1"/>
  <c r="CX2237" i="1"/>
  <c r="FR2237" i="1"/>
  <c r="GL2237" i="1"/>
  <c r="GN2237" i="1"/>
  <c r="GO2237" i="1"/>
  <c r="GV2237" i="1"/>
  <c r="HC2237" i="1"/>
  <c r="GX2237" i="1" s="1"/>
  <c r="P2238" i="1"/>
  <c r="AC2238" i="1"/>
  <c r="AD2238" i="1"/>
  <c r="AE2238" i="1"/>
  <c r="AF2238" i="1"/>
  <c r="AG2238" i="1"/>
  <c r="AH2238" i="1"/>
  <c r="CV2238" i="1" s="1"/>
  <c r="U2238" i="1" s="1"/>
  <c r="AI2238" i="1"/>
  <c r="AJ2238" i="1"/>
  <c r="CX2238" i="1" s="1"/>
  <c r="W2238" i="1" s="1"/>
  <c r="CQ2238" i="1"/>
  <c r="CR2238" i="1"/>
  <c r="Q2238" i="1" s="1"/>
  <c r="CS2238" i="1"/>
  <c r="CT2238" i="1"/>
  <c r="S2238" i="1" s="1"/>
  <c r="CY2238" i="1" s="1"/>
  <c r="X2238" i="1" s="1"/>
  <c r="CU2238" i="1"/>
  <c r="T2238" i="1" s="1"/>
  <c r="CW2238" i="1"/>
  <c r="V2238" i="1" s="1"/>
  <c r="CZ2238" i="1"/>
  <c r="Y2238" i="1" s="1"/>
  <c r="FR2238" i="1"/>
  <c r="GL2238" i="1"/>
  <c r="GO2238" i="1"/>
  <c r="GP2238" i="1"/>
  <c r="GV2238" i="1"/>
  <c r="HC2238" i="1"/>
  <c r="GX2238" i="1" s="1"/>
  <c r="C2239" i="1"/>
  <c r="D2239" i="1"/>
  <c r="CX716" i="3"/>
  <c r="AC2239" i="1"/>
  <c r="CQ2239" i="1" s="1"/>
  <c r="AE2239" i="1"/>
  <c r="CS2239" i="1" s="1"/>
  <c r="R2239" i="1" s="1"/>
  <c r="GK2239" i="1" s="1"/>
  <c r="AF2239" i="1"/>
  <c r="CT2239" i="1" s="1"/>
  <c r="AG2239" i="1"/>
  <c r="CU2239" i="1" s="1"/>
  <c r="AH2239" i="1"/>
  <c r="AI2239" i="1"/>
  <c r="CW2239" i="1" s="1"/>
  <c r="V2239" i="1" s="1"/>
  <c r="AJ2239" i="1"/>
  <c r="CX2239" i="1" s="1"/>
  <c r="CV2239" i="1"/>
  <c r="U2239" i="1" s="1"/>
  <c r="FR2239" i="1"/>
  <c r="GL2239" i="1"/>
  <c r="GN2239" i="1"/>
  <c r="GO2239" i="1"/>
  <c r="GV2239" i="1"/>
  <c r="HC2239" i="1" s="1"/>
  <c r="GX2239" i="1" s="1"/>
  <c r="C2240" i="1"/>
  <c r="D2240" i="1"/>
  <c r="CX717" i="3"/>
  <c r="AC2240" i="1"/>
  <c r="CQ2240" i="1" s="1"/>
  <c r="AD2240" i="1"/>
  <c r="AE2240" i="1"/>
  <c r="AF2240" i="1"/>
  <c r="CT2240" i="1" s="1"/>
  <c r="AG2240" i="1"/>
  <c r="CU2240" i="1" s="1"/>
  <c r="T2240" i="1" s="1"/>
  <c r="AH2240" i="1"/>
  <c r="CV2240" i="1" s="1"/>
  <c r="U2240" i="1" s="1"/>
  <c r="AI2240" i="1"/>
  <c r="CW2240" i="1" s="1"/>
  <c r="AJ2240" i="1"/>
  <c r="CX2240" i="1" s="1"/>
  <c r="CR2240" i="1"/>
  <c r="CS2240" i="1"/>
  <c r="R2240" i="1" s="1"/>
  <c r="GK2240" i="1" s="1"/>
  <c r="FR2240" i="1"/>
  <c r="GL2240" i="1"/>
  <c r="GN2240" i="1"/>
  <c r="GO2240" i="1"/>
  <c r="GV2240" i="1"/>
  <c r="HC2240" i="1"/>
  <c r="C2241" i="1"/>
  <c r="D2241" i="1"/>
  <c r="CX718" i="3"/>
  <c r="U2241" i="1"/>
  <c r="AC2241" i="1"/>
  <c r="CQ2241" i="1" s="1"/>
  <c r="P2241" i="1" s="1"/>
  <c r="AE2241" i="1"/>
  <c r="CS2241" i="1" s="1"/>
  <c r="R2241" i="1" s="1"/>
  <c r="AF2241" i="1"/>
  <c r="CT2241" i="1" s="1"/>
  <c r="S2241" i="1" s="1"/>
  <c r="CY2241" i="1" s="1"/>
  <c r="X2241" i="1" s="1"/>
  <c r="AG2241" i="1"/>
  <c r="CU2241" i="1" s="1"/>
  <c r="T2241" i="1" s="1"/>
  <c r="AH2241" i="1"/>
  <c r="AI2241" i="1"/>
  <c r="CW2241" i="1" s="1"/>
  <c r="V2241" i="1" s="1"/>
  <c r="AJ2241" i="1"/>
  <c r="CX2241" i="1" s="1"/>
  <c r="W2241" i="1" s="1"/>
  <c r="CV2241" i="1"/>
  <c r="FR2241" i="1"/>
  <c r="GL2241" i="1"/>
  <c r="GN2241" i="1"/>
  <c r="GO2241" i="1"/>
  <c r="GV2241" i="1"/>
  <c r="HC2241" i="1" s="1"/>
  <c r="GX2241" i="1" s="1"/>
  <c r="C2242" i="1"/>
  <c r="D2242" i="1"/>
  <c r="GX2242" i="1"/>
  <c r="AC2242" i="1"/>
  <c r="CQ2242" i="1" s="1"/>
  <c r="AE2242" i="1"/>
  <c r="AD2242" i="1" s="1"/>
  <c r="AB2242" i="1" s="1"/>
  <c r="AF2242" i="1"/>
  <c r="CT2242" i="1" s="1"/>
  <c r="AG2242" i="1"/>
  <c r="AH2242" i="1"/>
  <c r="AI2242" i="1"/>
  <c r="CW2242" i="1" s="1"/>
  <c r="AJ2242" i="1"/>
  <c r="CX2242" i="1" s="1"/>
  <c r="W2242" i="1" s="1"/>
  <c r="CU2242" i="1"/>
  <c r="T2242" i="1" s="1"/>
  <c r="CV2242" i="1"/>
  <c r="FR2242" i="1"/>
  <c r="GL2242" i="1"/>
  <c r="GN2242" i="1"/>
  <c r="GO2242" i="1"/>
  <c r="GV2242" i="1"/>
  <c r="HC2242" i="1" s="1"/>
  <c r="P2243" i="1"/>
  <c r="AC2243" i="1"/>
  <c r="CQ2243" i="1" s="1"/>
  <c r="AE2243" i="1"/>
  <c r="CR2243" i="1" s="1"/>
  <c r="Q2243" i="1" s="1"/>
  <c r="AF2243" i="1"/>
  <c r="CT2243" i="1" s="1"/>
  <c r="S2243" i="1" s="1"/>
  <c r="CZ2243" i="1" s="1"/>
  <c r="Y2243" i="1" s="1"/>
  <c r="AG2243" i="1"/>
  <c r="CU2243" i="1" s="1"/>
  <c r="T2243" i="1" s="1"/>
  <c r="AH2243" i="1"/>
  <c r="AI2243" i="1"/>
  <c r="CW2243" i="1" s="1"/>
  <c r="V2243" i="1" s="1"/>
  <c r="AJ2243" i="1"/>
  <c r="CX2243" i="1" s="1"/>
  <c r="W2243" i="1" s="1"/>
  <c r="CV2243" i="1"/>
  <c r="U2243" i="1" s="1"/>
  <c r="FR2243" i="1"/>
  <c r="GL2243" i="1"/>
  <c r="GO2243" i="1"/>
  <c r="GP2243" i="1"/>
  <c r="GV2243" i="1"/>
  <c r="HC2243" i="1" s="1"/>
  <c r="GX2243" i="1" s="1"/>
  <c r="C2244" i="1"/>
  <c r="D2244" i="1"/>
  <c r="AC2244" i="1"/>
  <c r="AE2244" i="1"/>
  <c r="AF2244" i="1"/>
  <c r="AG2244" i="1"/>
  <c r="AH2244" i="1"/>
  <c r="AI2244" i="1"/>
  <c r="CW2244" i="1" s="1"/>
  <c r="AJ2244" i="1"/>
  <c r="CX2244" i="1" s="1"/>
  <c r="W2244" i="1" s="1"/>
  <c r="CQ2244" i="1"/>
  <c r="CS2244" i="1"/>
  <c r="CU2244" i="1"/>
  <c r="T2244" i="1" s="1"/>
  <c r="CV2244" i="1"/>
  <c r="FR2244" i="1"/>
  <c r="GL2244" i="1"/>
  <c r="GN2244" i="1"/>
  <c r="GO2244" i="1"/>
  <c r="GV2244" i="1"/>
  <c r="HC2244" i="1" s="1"/>
  <c r="GX2244" i="1" s="1"/>
  <c r="B2246" i="1"/>
  <c r="B2230" i="1" s="1"/>
  <c r="C2246" i="1"/>
  <c r="C2230" i="1" s="1"/>
  <c r="D2246" i="1"/>
  <c r="D2230" i="1" s="1"/>
  <c r="F2246" i="1"/>
  <c r="F2230" i="1" s="1"/>
  <c r="G2246" i="1"/>
  <c r="BX2246" i="1"/>
  <c r="AO2246" i="1" s="1"/>
  <c r="AO2230" i="1" s="1"/>
  <c r="CK2246" i="1"/>
  <c r="CL2246" i="1"/>
  <c r="CL2230" i="1" s="1"/>
  <c r="CM2246" i="1"/>
  <c r="BD2246" i="1" s="1"/>
  <c r="BD2230" i="1" s="1"/>
  <c r="F2271" i="1"/>
  <c r="D2276" i="1"/>
  <c r="E2278" i="1"/>
  <c r="Z2278" i="1"/>
  <c r="AA2278" i="1"/>
  <c r="AM2278" i="1"/>
  <c r="AN2278" i="1"/>
  <c r="BE2278" i="1"/>
  <c r="BF2278" i="1"/>
  <c r="BG2278" i="1"/>
  <c r="BH2278" i="1"/>
  <c r="BI2278" i="1"/>
  <c r="BJ2278" i="1"/>
  <c r="BK2278" i="1"/>
  <c r="BL2278" i="1"/>
  <c r="BM2278" i="1"/>
  <c r="BN2278" i="1"/>
  <c r="BO2278" i="1"/>
  <c r="BP2278" i="1"/>
  <c r="BQ2278" i="1"/>
  <c r="BR2278" i="1"/>
  <c r="BS2278" i="1"/>
  <c r="BT2278" i="1"/>
  <c r="BU2278" i="1"/>
  <c r="BV2278" i="1"/>
  <c r="BW2278" i="1"/>
  <c r="CN2278" i="1"/>
  <c r="CO2278" i="1"/>
  <c r="CP2278" i="1"/>
  <c r="CQ2278" i="1"/>
  <c r="CR2278" i="1"/>
  <c r="CS2278" i="1"/>
  <c r="CT2278" i="1"/>
  <c r="CU2278" i="1"/>
  <c r="CV2278" i="1"/>
  <c r="CW2278" i="1"/>
  <c r="CX2278" i="1"/>
  <c r="CY2278" i="1"/>
  <c r="CZ2278" i="1"/>
  <c r="DA2278" i="1"/>
  <c r="DB2278" i="1"/>
  <c r="DC2278" i="1"/>
  <c r="DD2278" i="1"/>
  <c r="DE2278" i="1"/>
  <c r="DF2278" i="1"/>
  <c r="DG2278" i="1"/>
  <c r="DH2278" i="1"/>
  <c r="DI2278" i="1"/>
  <c r="DJ2278" i="1"/>
  <c r="DK2278" i="1"/>
  <c r="DL2278" i="1"/>
  <c r="DM2278" i="1"/>
  <c r="DN2278" i="1"/>
  <c r="DO2278" i="1"/>
  <c r="DP2278" i="1"/>
  <c r="DQ2278" i="1"/>
  <c r="DR2278" i="1"/>
  <c r="DS2278" i="1"/>
  <c r="DT2278" i="1"/>
  <c r="DU2278" i="1"/>
  <c r="DV2278" i="1"/>
  <c r="DW2278" i="1"/>
  <c r="DX2278" i="1"/>
  <c r="DY2278" i="1"/>
  <c r="DZ2278" i="1"/>
  <c r="EA2278" i="1"/>
  <c r="EB2278" i="1"/>
  <c r="EC2278" i="1"/>
  <c r="ED2278" i="1"/>
  <c r="EE2278" i="1"/>
  <c r="EF2278" i="1"/>
  <c r="EG2278" i="1"/>
  <c r="EH2278" i="1"/>
  <c r="EI2278" i="1"/>
  <c r="EJ2278" i="1"/>
  <c r="EK2278" i="1"/>
  <c r="EL2278" i="1"/>
  <c r="EM2278" i="1"/>
  <c r="EN2278" i="1"/>
  <c r="EO2278" i="1"/>
  <c r="EP2278" i="1"/>
  <c r="EQ2278" i="1"/>
  <c r="ER2278" i="1"/>
  <c r="ES2278" i="1"/>
  <c r="ET2278" i="1"/>
  <c r="EU2278" i="1"/>
  <c r="EV2278" i="1"/>
  <c r="EW2278" i="1"/>
  <c r="EX2278" i="1"/>
  <c r="EY2278" i="1"/>
  <c r="EZ2278" i="1"/>
  <c r="FA2278" i="1"/>
  <c r="FB2278" i="1"/>
  <c r="FC2278" i="1"/>
  <c r="FD2278" i="1"/>
  <c r="FE2278" i="1"/>
  <c r="FF2278" i="1"/>
  <c r="FG2278" i="1"/>
  <c r="FH2278" i="1"/>
  <c r="FI2278" i="1"/>
  <c r="FJ2278" i="1"/>
  <c r="FK2278" i="1"/>
  <c r="FL2278" i="1"/>
  <c r="FM2278" i="1"/>
  <c r="FN2278" i="1"/>
  <c r="FO2278" i="1"/>
  <c r="FP2278" i="1"/>
  <c r="FQ2278" i="1"/>
  <c r="FR2278" i="1"/>
  <c r="FS2278" i="1"/>
  <c r="FT2278" i="1"/>
  <c r="FU2278" i="1"/>
  <c r="FV2278" i="1"/>
  <c r="FW2278" i="1"/>
  <c r="FX2278" i="1"/>
  <c r="FY2278" i="1"/>
  <c r="FZ2278" i="1"/>
  <c r="GA2278" i="1"/>
  <c r="GB2278" i="1"/>
  <c r="GC2278" i="1"/>
  <c r="GD2278" i="1"/>
  <c r="GE2278" i="1"/>
  <c r="GF2278" i="1"/>
  <c r="GG2278" i="1"/>
  <c r="GH2278" i="1"/>
  <c r="GI2278" i="1"/>
  <c r="GJ2278" i="1"/>
  <c r="GK2278" i="1"/>
  <c r="GL2278" i="1"/>
  <c r="GM2278" i="1"/>
  <c r="GN2278" i="1"/>
  <c r="GO2278" i="1"/>
  <c r="GP2278" i="1"/>
  <c r="GQ2278" i="1"/>
  <c r="GR2278" i="1"/>
  <c r="GS2278" i="1"/>
  <c r="GT2278" i="1"/>
  <c r="GU2278" i="1"/>
  <c r="GV2278" i="1"/>
  <c r="GW2278" i="1"/>
  <c r="GX2278" i="1"/>
  <c r="C2280" i="1"/>
  <c r="D2280" i="1"/>
  <c r="AC2280" i="1"/>
  <c r="AE2280" i="1"/>
  <c r="AD2280" i="1" s="1"/>
  <c r="AB2280" i="1" s="1"/>
  <c r="AF2280" i="1"/>
  <c r="AG2280" i="1"/>
  <c r="CU2280" i="1" s="1"/>
  <c r="T2280" i="1" s="1"/>
  <c r="AH2280" i="1"/>
  <c r="AI2280" i="1"/>
  <c r="AJ2280" i="1"/>
  <c r="CX2280" i="1" s="1"/>
  <c r="W2280" i="1" s="1"/>
  <c r="CQ2280" i="1"/>
  <c r="CR2280" i="1"/>
  <c r="CV2280" i="1"/>
  <c r="CW2280" i="1"/>
  <c r="FR2280" i="1"/>
  <c r="GL2280" i="1"/>
  <c r="GN2280" i="1"/>
  <c r="GO2280" i="1"/>
  <c r="GV2280" i="1"/>
  <c r="HC2280" i="1" s="1"/>
  <c r="C2281" i="1"/>
  <c r="D2281" i="1"/>
  <c r="AC2281" i="1"/>
  <c r="CQ2281" i="1" s="1"/>
  <c r="AD2281" i="1"/>
  <c r="AB2281" i="1" s="1"/>
  <c r="AE2281" i="1"/>
  <c r="AF2281" i="1"/>
  <c r="AG2281" i="1"/>
  <c r="CU2281" i="1" s="1"/>
  <c r="T2281" i="1" s="1"/>
  <c r="AH2281" i="1"/>
  <c r="CV2281" i="1" s="1"/>
  <c r="U2281" i="1" s="1"/>
  <c r="AI2281" i="1"/>
  <c r="CW2281" i="1" s="1"/>
  <c r="AJ2281" i="1"/>
  <c r="CX2281" i="1" s="1"/>
  <c r="W2281" i="1" s="1"/>
  <c r="CS2281" i="1"/>
  <c r="CT2281" i="1"/>
  <c r="S2281" i="1" s="1"/>
  <c r="FR2281" i="1"/>
  <c r="GL2281" i="1"/>
  <c r="GN2281" i="1"/>
  <c r="GO2281" i="1"/>
  <c r="GV2281" i="1"/>
  <c r="HC2281" i="1"/>
  <c r="GX2281" i="1" s="1"/>
  <c r="C2282" i="1"/>
  <c r="D2282" i="1"/>
  <c r="U2282" i="1"/>
  <c r="AC2282" i="1"/>
  <c r="AE2282" i="1"/>
  <c r="AF2282" i="1"/>
  <c r="CT2282" i="1" s="1"/>
  <c r="S2282" i="1" s="1"/>
  <c r="AG2282" i="1"/>
  <c r="CU2282" i="1" s="1"/>
  <c r="T2282" i="1" s="1"/>
  <c r="AH2282" i="1"/>
  <c r="CV2282" i="1" s="1"/>
  <c r="AI2282" i="1"/>
  <c r="AJ2282" i="1"/>
  <c r="CQ2282" i="1"/>
  <c r="P2282" i="1" s="1"/>
  <c r="CW2282" i="1"/>
  <c r="V2282" i="1" s="1"/>
  <c r="CX2282" i="1"/>
  <c r="W2282" i="1" s="1"/>
  <c r="FR2282" i="1"/>
  <c r="GL2282" i="1"/>
  <c r="GN2282" i="1"/>
  <c r="GO2282" i="1"/>
  <c r="GV2282" i="1"/>
  <c r="HC2282" i="1" s="1"/>
  <c r="GX2282" i="1" s="1"/>
  <c r="C2283" i="1"/>
  <c r="D2283" i="1"/>
  <c r="AC2283" i="1"/>
  <c r="AE2283" i="1"/>
  <c r="AD2283" i="1" s="1"/>
  <c r="AF2283" i="1"/>
  <c r="AG2283" i="1"/>
  <c r="CU2283" i="1" s="1"/>
  <c r="T2283" i="1" s="1"/>
  <c r="AH2283" i="1"/>
  <c r="AI2283" i="1"/>
  <c r="AJ2283" i="1"/>
  <c r="CX2283" i="1" s="1"/>
  <c r="W2283" i="1" s="1"/>
  <c r="CQ2283" i="1"/>
  <c r="P2283" i="1" s="1"/>
  <c r="CV2283" i="1"/>
  <c r="U2283" i="1" s="1"/>
  <c r="CW2283" i="1"/>
  <c r="V2283" i="1" s="1"/>
  <c r="FR2283" i="1"/>
  <c r="GL2283" i="1"/>
  <c r="GN2283" i="1"/>
  <c r="GO2283" i="1"/>
  <c r="GV2283" i="1"/>
  <c r="HC2283" i="1"/>
  <c r="GX2283" i="1" s="1"/>
  <c r="C2284" i="1"/>
  <c r="D2284" i="1"/>
  <c r="V2284" i="1"/>
  <c r="AC2284" i="1"/>
  <c r="CQ2284" i="1" s="1"/>
  <c r="P2284" i="1" s="1"/>
  <c r="AD2284" i="1"/>
  <c r="AB2284" i="1" s="1"/>
  <c r="AE2284" i="1"/>
  <c r="AF2284" i="1"/>
  <c r="AG2284" i="1"/>
  <c r="CU2284" i="1" s="1"/>
  <c r="T2284" i="1" s="1"/>
  <c r="AH2284" i="1"/>
  <c r="CV2284" i="1" s="1"/>
  <c r="U2284" i="1" s="1"/>
  <c r="AI2284" i="1"/>
  <c r="CW2284" i="1" s="1"/>
  <c r="AJ2284" i="1"/>
  <c r="CX2284" i="1" s="1"/>
  <c r="W2284" i="1" s="1"/>
  <c r="CS2284" i="1"/>
  <c r="CT2284" i="1"/>
  <c r="S2284" i="1" s="1"/>
  <c r="FR2284" i="1"/>
  <c r="GL2284" i="1"/>
  <c r="GN2284" i="1"/>
  <c r="GO2284" i="1"/>
  <c r="GV2284" i="1"/>
  <c r="HC2284" i="1" s="1"/>
  <c r="GX2284" i="1" s="1"/>
  <c r="C2285" i="1"/>
  <c r="D2285" i="1"/>
  <c r="AC2285" i="1"/>
  <c r="AE2285" i="1"/>
  <c r="AF2285" i="1"/>
  <c r="AG2285" i="1"/>
  <c r="AH2285" i="1"/>
  <c r="CV2285" i="1" s="1"/>
  <c r="U2285" i="1" s="1"/>
  <c r="AI2285" i="1"/>
  <c r="CW2285" i="1" s="1"/>
  <c r="V2285" i="1" s="1"/>
  <c r="AJ2285" i="1"/>
  <c r="CX2285" i="1" s="1"/>
  <c r="W2285" i="1" s="1"/>
  <c r="CU2285" i="1"/>
  <c r="T2285" i="1" s="1"/>
  <c r="FR2285" i="1"/>
  <c r="GL2285" i="1"/>
  <c r="GN2285" i="1"/>
  <c r="GO2285" i="1"/>
  <c r="GV2285" i="1"/>
  <c r="HC2285" i="1"/>
  <c r="GX2285" i="1" s="1"/>
  <c r="C2286" i="1"/>
  <c r="D2286" i="1"/>
  <c r="AC2286" i="1"/>
  <c r="CQ2286" i="1" s="1"/>
  <c r="P2286" i="1" s="1"/>
  <c r="AE2286" i="1"/>
  <c r="AF2286" i="1"/>
  <c r="AG2286" i="1"/>
  <c r="CU2286" i="1" s="1"/>
  <c r="T2286" i="1" s="1"/>
  <c r="AH2286" i="1"/>
  <c r="CV2286" i="1" s="1"/>
  <c r="U2286" i="1" s="1"/>
  <c r="AI2286" i="1"/>
  <c r="AJ2286" i="1"/>
  <c r="CW2286" i="1"/>
  <c r="V2286" i="1" s="1"/>
  <c r="CX2286" i="1"/>
  <c r="W2286" i="1" s="1"/>
  <c r="FR2286" i="1"/>
  <c r="GL2286" i="1"/>
  <c r="GN2286" i="1"/>
  <c r="GO2286" i="1"/>
  <c r="GV2286" i="1"/>
  <c r="HC2286" i="1"/>
  <c r="GX2286" i="1" s="1"/>
  <c r="U2287" i="1"/>
  <c r="AC2287" i="1"/>
  <c r="AE2287" i="1"/>
  <c r="AF2287" i="1"/>
  <c r="AG2287" i="1"/>
  <c r="AH2287" i="1"/>
  <c r="CV2287" i="1" s="1"/>
  <c r="AI2287" i="1"/>
  <c r="CW2287" i="1" s="1"/>
  <c r="V2287" i="1" s="1"/>
  <c r="AJ2287" i="1"/>
  <c r="CX2287" i="1" s="1"/>
  <c r="W2287" i="1" s="1"/>
  <c r="CU2287" i="1"/>
  <c r="T2287" i="1" s="1"/>
  <c r="FR2287" i="1"/>
  <c r="GL2287" i="1"/>
  <c r="GO2287" i="1"/>
  <c r="GP2287" i="1"/>
  <c r="GV2287" i="1"/>
  <c r="HC2287" i="1"/>
  <c r="GX2287" i="1" s="1"/>
  <c r="C2288" i="1"/>
  <c r="D2288" i="1"/>
  <c r="AC2288" i="1"/>
  <c r="CQ2288" i="1" s="1"/>
  <c r="P2288" i="1" s="1"/>
  <c r="AE2288" i="1"/>
  <c r="AF2288" i="1"/>
  <c r="AG2288" i="1"/>
  <c r="CU2288" i="1" s="1"/>
  <c r="T2288" i="1" s="1"/>
  <c r="AH2288" i="1"/>
  <c r="CV2288" i="1" s="1"/>
  <c r="U2288" i="1" s="1"/>
  <c r="AI2288" i="1"/>
  <c r="AJ2288" i="1"/>
  <c r="CT2288" i="1"/>
  <c r="S2288" i="1" s="1"/>
  <c r="CW2288" i="1"/>
  <c r="V2288" i="1" s="1"/>
  <c r="CX2288" i="1"/>
  <c r="W2288" i="1" s="1"/>
  <c r="FR2288" i="1"/>
  <c r="GL2288" i="1"/>
  <c r="GN2288" i="1"/>
  <c r="GO2288" i="1"/>
  <c r="GV2288" i="1"/>
  <c r="HC2288" i="1" s="1"/>
  <c r="GX2288" i="1" s="1"/>
  <c r="C2289" i="1"/>
  <c r="D2289" i="1"/>
  <c r="AC2289" i="1"/>
  <c r="AD2289" i="1"/>
  <c r="AB2289" i="1" s="1"/>
  <c r="AE2289" i="1"/>
  <c r="AF2289" i="1"/>
  <c r="AG2289" i="1"/>
  <c r="CU2289" i="1" s="1"/>
  <c r="T2289" i="1" s="1"/>
  <c r="AH2289" i="1"/>
  <c r="CV2289" i="1" s="1"/>
  <c r="U2289" i="1" s="1"/>
  <c r="AI2289" i="1"/>
  <c r="AJ2289" i="1"/>
  <c r="CX2289" i="1" s="1"/>
  <c r="W2289" i="1" s="1"/>
  <c r="CQ2289" i="1"/>
  <c r="CR2289" i="1"/>
  <c r="CS2289" i="1"/>
  <c r="CT2289" i="1"/>
  <c r="S2289" i="1" s="1"/>
  <c r="CW2289" i="1"/>
  <c r="V2289" i="1" s="1"/>
  <c r="FR2289" i="1"/>
  <c r="GL2289" i="1"/>
  <c r="GN2289" i="1"/>
  <c r="GO2289" i="1"/>
  <c r="GV2289" i="1"/>
  <c r="HC2289" i="1" s="1"/>
  <c r="GX2289" i="1" s="1"/>
  <c r="C2290" i="1"/>
  <c r="D2290" i="1"/>
  <c r="AC2290" i="1"/>
  <c r="AE2290" i="1"/>
  <c r="AD2290" i="1" s="1"/>
  <c r="AB2290" i="1" s="1"/>
  <c r="AF2290" i="1"/>
  <c r="AG2290" i="1"/>
  <c r="CU2290" i="1" s="1"/>
  <c r="T2290" i="1" s="1"/>
  <c r="AH2290" i="1"/>
  <c r="AI2290" i="1"/>
  <c r="AJ2290" i="1"/>
  <c r="CX2290" i="1" s="1"/>
  <c r="W2290" i="1" s="1"/>
  <c r="CQ2290" i="1"/>
  <c r="P2290" i="1" s="1"/>
  <c r="CV2290" i="1"/>
  <c r="U2290" i="1" s="1"/>
  <c r="CW2290" i="1"/>
  <c r="V2290" i="1" s="1"/>
  <c r="FR2290" i="1"/>
  <c r="GL2290" i="1"/>
  <c r="GN2290" i="1"/>
  <c r="GO2290" i="1"/>
  <c r="GV2290" i="1"/>
  <c r="HC2290" i="1"/>
  <c r="GX2290" i="1" s="1"/>
  <c r="C2291" i="1"/>
  <c r="D2291" i="1"/>
  <c r="AC2291" i="1"/>
  <c r="AE2291" i="1"/>
  <c r="AD2291" i="1" s="1"/>
  <c r="AF2291" i="1"/>
  <c r="AG2291" i="1"/>
  <c r="CU2291" i="1" s="1"/>
  <c r="T2291" i="1" s="1"/>
  <c r="AH2291" i="1"/>
  <c r="AI2291" i="1"/>
  <c r="CW2291" i="1" s="1"/>
  <c r="V2291" i="1" s="1"/>
  <c r="AJ2291" i="1"/>
  <c r="CX2291" i="1" s="1"/>
  <c r="W2291" i="1" s="1"/>
  <c r="CS2291" i="1"/>
  <c r="CV2291" i="1"/>
  <c r="U2291" i="1" s="1"/>
  <c r="FR2291" i="1"/>
  <c r="GL2291" i="1"/>
  <c r="GN2291" i="1"/>
  <c r="GO2291" i="1"/>
  <c r="GV2291" i="1"/>
  <c r="HC2291" i="1" s="1"/>
  <c r="GX2291" i="1"/>
  <c r="C2292" i="1"/>
  <c r="D2292" i="1"/>
  <c r="U2292" i="1"/>
  <c r="AC2292" i="1"/>
  <c r="AE2292" i="1"/>
  <c r="AF2292" i="1"/>
  <c r="AG2292" i="1"/>
  <c r="CU2292" i="1" s="1"/>
  <c r="T2292" i="1" s="1"/>
  <c r="AH2292" i="1"/>
  <c r="CV2292" i="1" s="1"/>
  <c r="AI2292" i="1"/>
  <c r="CW2292" i="1" s="1"/>
  <c r="V2292" i="1" s="1"/>
  <c r="AJ2292" i="1"/>
  <c r="CX2292" i="1" s="1"/>
  <c r="W2292" i="1" s="1"/>
  <c r="CQ2292" i="1"/>
  <c r="P2292" i="1" s="1"/>
  <c r="CS2292" i="1"/>
  <c r="CT2292" i="1"/>
  <c r="S2292" i="1" s="1"/>
  <c r="CY2292" i="1" s="1"/>
  <c r="X2292" i="1" s="1"/>
  <c r="FR2292" i="1"/>
  <c r="GL2292" i="1"/>
  <c r="GN2292" i="1"/>
  <c r="GO2292" i="1"/>
  <c r="GV2292" i="1"/>
  <c r="HC2292" i="1" s="1"/>
  <c r="GX2292" i="1" s="1"/>
  <c r="C2293" i="1"/>
  <c r="D2293" i="1"/>
  <c r="W2293" i="1"/>
  <c r="AC2293" i="1"/>
  <c r="CQ2293" i="1" s="1"/>
  <c r="P2293" i="1" s="1"/>
  <c r="AE2293" i="1"/>
  <c r="AF2293" i="1"/>
  <c r="AG2293" i="1"/>
  <c r="CU2293" i="1" s="1"/>
  <c r="T2293" i="1" s="1"/>
  <c r="AH2293" i="1"/>
  <c r="CV2293" i="1" s="1"/>
  <c r="U2293" i="1" s="1"/>
  <c r="AI2293" i="1"/>
  <c r="CW2293" i="1" s="1"/>
  <c r="V2293" i="1" s="1"/>
  <c r="AJ2293" i="1"/>
  <c r="CR2293" i="1"/>
  <c r="Q2293" i="1" s="1"/>
  <c r="CX2293" i="1"/>
  <c r="FR2293" i="1"/>
  <c r="GL2293" i="1"/>
  <c r="GN2293" i="1"/>
  <c r="GO2293" i="1"/>
  <c r="GV2293" i="1"/>
  <c r="HC2293" i="1" s="1"/>
  <c r="GX2293" i="1" s="1"/>
  <c r="AC2294" i="1"/>
  <c r="AD2294" i="1"/>
  <c r="AB2294" i="1" s="1"/>
  <c r="AE2294" i="1"/>
  <c r="AF2294" i="1"/>
  <c r="AG2294" i="1"/>
  <c r="CU2294" i="1" s="1"/>
  <c r="T2294" i="1" s="1"/>
  <c r="AH2294" i="1"/>
  <c r="CV2294" i="1" s="1"/>
  <c r="U2294" i="1" s="1"/>
  <c r="AI2294" i="1"/>
  <c r="AJ2294" i="1"/>
  <c r="CX2294" i="1" s="1"/>
  <c r="W2294" i="1" s="1"/>
  <c r="CQ2294" i="1"/>
  <c r="P2294" i="1" s="1"/>
  <c r="CR2294" i="1"/>
  <c r="Q2294" i="1" s="1"/>
  <c r="CS2294" i="1"/>
  <c r="CT2294" i="1"/>
  <c r="S2294" i="1" s="1"/>
  <c r="CW2294" i="1"/>
  <c r="V2294" i="1" s="1"/>
  <c r="FR2294" i="1"/>
  <c r="GL2294" i="1"/>
  <c r="GN2294" i="1"/>
  <c r="GO2294" i="1"/>
  <c r="GV2294" i="1"/>
  <c r="HC2294" i="1" s="1"/>
  <c r="GX2294" i="1" s="1"/>
  <c r="C2295" i="1"/>
  <c r="D2295" i="1"/>
  <c r="AC2295" i="1"/>
  <c r="AE2295" i="1"/>
  <c r="AF2295" i="1"/>
  <c r="AG2295" i="1"/>
  <c r="AH2295" i="1"/>
  <c r="CV2295" i="1" s="1"/>
  <c r="U2295" i="1" s="1"/>
  <c r="AI2295" i="1"/>
  <c r="CW2295" i="1" s="1"/>
  <c r="V2295" i="1" s="1"/>
  <c r="AJ2295" i="1"/>
  <c r="CQ2295" i="1"/>
  <c r="CU2295" i="1"/>
  <c r="T2295" i="1" s="1"/>
  <c r="CX2295" i="1"/>
  <c r="W2295" i="1" s="1"/>
  <c r="FR2295" i="1"/>
  <c r="GL2295" i="1"/>
  <c r="GN2295" i="1"/>
  <c r="GO2295" i="1"/>
  <c r="GV2295" i="1"/>
  <c r="HC2295" i="1" s="1"/>
  <c r="C2296" i="1"/>
  <c r="D2296" i="1"/>
  <c r="AC2296" i="1"/>
  <c r="AE2296" i="1"/>
  <c r="AF2296" i="1"/>
  <c r="AG2296" i="1"/>
  <c r="AH2296" i="1"/>
  <c r="CV2296" i="1" s="1"/>
  <c r="U2296" i="1" s="1"/>
  <c r="AI2296" i="1"/>
  <c r="CW2296" i="1" s="1"/>
  <c r="V2296" i="1" s="1"/>
  <c r="AJ2296" i="1"/>
  <c r="CX2296" i="1" s="1"/>
  <c r="W2296" i="1" s="1"/>
  <c r="CQ2296" i="1"/>
  <c r="P2296" i="1" s="1"/>
  <c r="CR2296" i="1"/>
  <c r="Q2296" i="1" s="1"/>
  <c r="CS2296" i="1"/>
  <c r="CT2296" i="1"/>
  <c r="S2296" i="1" s="1"/>
  <c r="CU2296" i="1"/>
  <c r="T2296" i="1" s="1"/>
  <c r="FR2296" i="1"/>
  <c r="GL2296" i="1"/>
  <c r="GN2296" i="1"/>
  <c r="GO2296" i="1"/>
  <c r="GV2296" i="1"/>
  <c r="HC2296" i="1"/>
  <c r="GX2296" i="1" s="1"/>
  <c r="C2297" i="1"/>
  <c r="D2297" i="1"/>
  <c r="AC2297" i="1"/>
  <c r="AE2297" i="1"/>
  <c r="CS2297" i="1" s="1"/>
  <c r="R2297" i="1" s="1"/>
  <c r="GK2297" i="1" s="1"/>
  <c r="AF2297" i="1"/>
  <c r="AG2297" i="1"/>
  <c r="CU2297" i="1" s="1"/>
  <c r="AH2297" i="1"/>
  <c r="AI2297" i="1"/>
  <c r="CW2297" i="1" s="1"/>
  <c r="V2297" i="1" s="1"/>
  <c r="AJ2297" i="1"/>
  <c r="CX2297" i="1" s="1"/>
  <c r="CT2297" i="1"/>
  <c r="S2297" i="1" s="1"/>
  <c r="CV2297" i="1"/>
  <c r="U2297" i="1" s="1"/>
  <c r="FR2297" i="1"/>
  <c r="GL2297" i="1"/>
  <c r="GN2297" i="1"/>
  <c r="GO2297" i="1"/>
  <c r="GV2297" i="1"/>
  <c r="HC2297" i="1"/>
  <c r="GX2297" i="1" s="1"/>
  <c r="AC2298" i="1"/>
  <c r="CQ2298" i="1" s="1"/>
  <c r="P2298" i="1" s="1"/>
  <c r="AE2298" i="1"/>
  <c r="CR2298" i="1" s="1"/>
  <c r="AF2298" i="1"/>
  <c r="AG2298" i="1"/>
  <c r="AH2298" i="1"/>
  <c r="CV2298" i="1" s="1"/>
  <c r="AI2298" i="1"/>
  <c r="CW2298" i="1" s="1"/>
  <c r="AJ2298" i="1"/>
  <c r="CX2298" i="1" s="1"/>
  <c r="CT2298" i="1"/>
  <c r="CU2298" i="1"/>
  <c r="FR2298" i="1"/>
  <c r="GL2298" i="1"/>
  <c r="GN2298" i="1"/>
  <c r="GO2298" i="1"/>
  <c r="GV2298" i="1"/>
  <c r="HC2298" i="1" s="1"/>
  <c r="Q2299" i="1"/>
  <c r="AC2299" i="1"/>
  <c r="CQ2299" i="1" s="1"/>
  <c r="AE2299" i="1"/>
  <c r="CR2299" i="1" s="1"/>
  <c r="AF2299" i="1"/>
  <c r="CT2299" i="1" s="1"/>
  <c r="S2299" i="1" s="1"/>
  <c r="CY2299" i="1" s="1"/>
  <c r="X2299" i="1" s="1"/>
  <c r="AG2299" i="1"/>
  <c r="CU2299" i="1" s="1"/>
  <c r="AH2299" i="1"/>
  <c r="AI2299" i="1"/>
  <c r="CW2299" i="1" s="1"/>
  <c r="AJ2299" i="1"/>
  <c r="CX2299" i="1" s="1"/>
  <c r="W2299" i="1" s="1"/>
  <c r="CV2299" i="1"/>
  <c r="FR2299" i="1"/>
  <c r="GL2299" i="1"/>
  <c r="GN2299" i="1"/>
  <c r="GO2299" i="1"/>
  <c r="GV2299" i="1"/>
  <c r="HC2299" i="1" s="1"/>
  <c r="GX2299" i="1" s="1"/>
  <c r="C2300" i="1"/>
  <c r="D2300" i="1"/>
  <c r="AC2300" i="1"/>
  <c r="AE2300" i="1"/>
  <c r="AF2300" i="1"/>
  <c r="AG2300" i="1"/>
  <c r="AH2300" i="1"/>
  <c r="AI2300" i="1"/>
  <c r="CW2300" i="1" s="1"/>
  <c r="V2300" i="1" s="1"/>
  <c r="AJ2300" i="1"/>
  <c r="CX2300" i="1" s="1"/>
  <c r="W2300" i="1" s="1"/>
  <c r="CQ2300" i="1"/>
  <c r="CS2300" i="1"/>
  <c r="CU2300" i="1"/>
  <c r="T2300" i="1" s="1"/>
  <c r="CV2300" i="1"/>
  <c r="FR2300" i="1"/>
  <c r="GL2300" i="1"/>
  <c r="GN2300" i="1"/>
  <c r="GO2300" i="1"/>
  <c r="GV2300" i="1"/>
  <c r="HC2300" i="1" s="1"/>
  <c r="AC2301" i="1"/>
  <c r="AE2301" i="1"/>
  <c r="AF2301" i="1"/>
  <c r="AG2301" i="1"/>
  <c r="CU2301" i="1" s="1"/>
  <c r="AH2301" i="1"/>
  <c r="CV2301" i="1" s="1"/>
  <c r="AI2301" i="1"/>
  <c r="CW2301" i="1" s="1"/>
  <c r="AJ2301" i="1"/>
  <c r="CX2301" i="1" s="1"/>
  <c r="CQ2301" i="1"/>
  <c r="CT2301" i="1"/>
  <c r="FR2301" i="1"/>
  <c r="GL2301" i="1"/>
  <c r="GN2301" i="1"/>
  <c r="GO2301" i="1"/>
  <c r="GV2301" i="1"/>
  <c r="HC2301" i="1"/>
  <c r="AC2302" i="1"/>
  <c r="CQ2302" i="1" s="1"/>
  <c r="AE2302" i="1"/>
  <c r="AF2302" i="1"/>
  <c r="AG2302" i="1"/>
  <c r="CU2302" i="1" s="1"/>
  <c r="AH2302" i="1"/>
  <c r="AI2302" i="1"/>
  <c r="CW2302" i="1" s="1"/>
  <c r="AJ2302" i="1"/>
  <c r="CX2302" i="1" s="1"/>
  <c r="CT2302" i="1"/>
  <c r="CV2302" i="1"/>
  <c r="FR2302" i="1"/>
  <c r="GL2302" i="1"/>
  <c r="GN2302" i="1"/>
  <c r="GO2302" i="1"/>
  <c r="GV2302" i="1"/>
  <c r="HC2302" i="1" s="1"/>
  <c r="C2303" i="1"/>
  <c r="D2303" i="1"/>
  <c r="AC2303" i="1"/>
  <c r="AE2303" i="1"/>
  <c r="AF2303" i="1"/>
  <c r="AG2303" i="1"/>
  <c r="CU2303" i="1" s="1"/>
  <c r="T2303" i="1" s="1"/>
  <c r="AH2303" i="1"/>
  <c r="CV2303" i="1" s="1"/>
  <c r="AI2303" i="1"/>
  <c r="AJ2303" i="1"/>
  <c r="CS2303" i="1"/>
  <c r="CW2303" i="1"/>
  <c r="V2303" i="1" s="1"/>
  <c r="CX2303" i="1"/>
  <c r="FR2303" i="1"/>
  <c r="GL2303" i="1"/>
  <c r="GN2303" i="1"/>
  <c r="GO2303" i="1"/>
  <c r="GV2303" i="1"/>
  <c r="HC2303" i="1" s="1"/>
  <c r="AC2304" i="1"/>
  <c r="AE2304" i="1"/>
  <c r="AD2304" i="1" s="1"/>
  <c r="AB2304" i="1" s="1"/>
  <c r="AF2304" i="1"/>
  <c r="AG2304" i="1"/>
  <c r="CU2304" i="1" s="1"/>
  <c r="AH2304" i="1"/>
  <c r="AI2304" i="1"/>
  <c r="AJ2304" i="1"/>
  <c r="CQ2304" i="1"/>
  <c r="CR2304" i="1"/>
  <c r="CV2304" i="1"/>
  <c r="CW2304" i="1"/>
  <c r="CX2304" i="1"/>
  <c r="FR2304" i="1"/>
  <c r="GL2304" i="1"/>
  <c r="GN2304" i="1"/>
  <c r="GO2304" i="1"/>
  <c r="GV2304" i="1"/>
  <c r="HC2304" i="1" s="1"/>
  <c r="AC2305" i="1"/>
  <c r="AD2305" i="1"/>
  <c r="AE2305" i="1"/>
  <c r="AF2305" i="1"/>
  <c r="AG2305" i="1"/>
  <c r="CU2305" i="1" s="1"/>
  <c r="AH2305" i="1"/>
  <c r="CV2305" i="1" s="1"/>
  <c r="AI2305" i="1"/>
  <c r="AJ2305" i="1"/>
  <c r="CX2305" i="1" s="1"/>
  <c r="CQ2305" i="1"/>
  <c r="CR2305" i="1"/>
  <c r="CW2305" i="1"/>
  <c r="FR2305" i="1"/>
  <c r="GL2305" i="1"/>
  <c r="GN2305" i="1"/>
  <c r="GO2305" i="1"/>
  <c r="GV2305" i="1"/>
  <c r="HC2305" i="1" s="1"/>
  <c r="C2306" i="1"/>
  <c r="D2306" i="1"/>
  <c r="AC2306" i="1"/>
  <c r="AE2306" i="1"/>
  <c r="AF2306" i="1"/>
  <c r="AG2306" i="1"/>
  <c r="CU2306" i="1" s="1"/>
  <c r="AH2306" i="1"/>
  <c r="CV2306" i="1" s="1"/>
  <c r="AI2306" i="1"/>
  <c r="CW2306" i="1" s="1"/>
  <c r="V2306" i="1" s="1"/>
  <c r="AJ2306" i="1"/>
  <c r="CT2306" i="1"/>
  <c r="S2306" i="1" s="1"/>
  <c r="CX2306" i="1"/>
  <c r="FR2306" i="1"/>
  <c r="GL2306" i="1"/>
  <c r="GN2306" i="1"/>
  <c r="GO2306" i="1"/>
  <c r="GV2306" i="1"/>
  <c r="HC2306" i="1" s="1"/>
  <c r="GX2306" i="1" s="1"/>
  <c r="AC2307" i="1"/>
  <c r="CQ2307" i="1" s="1"/>
  <c r="AE2307" i="1"/>
  <c r="AF2307" i="1"/>
  <c r="AG2307" i="1"/>
  <c r="CU2307" i="1" s="1"/>
  <c r="AH2307" i="1"/>
  <c r="CV2307" i="1" s="1"/>
  <c r="AI2307" i="1"/>
  <c r="AJ2307" i="1"/>
  <c r="CS2307" i="1"/>
  <c r="CW2307" i="1"/>
  <c r="CX2307" i="1"/>
  <c r="FR2307" i="1"/>
  <c r="GL2307" i="1"/>
  <c r="GN2307" i="1"/>
  <c r="GO2307" i="1"/>
  <c r="GV2307" i="1"/>
  <c r="HC2307" i="1" s="1"/>
  <c r="I2308" i="1"/>
  <c r="AC2308" i="1"/>
  <c r="AD2308" i="1"/>
  <c r="AB2308" i="1" s="1"/>
  <c r="AE2308" i="1"/>
  <c r="AF2308" i="1"/>
  <c r="AG2308" i="1"/>
  <c r="CU2308" i="1" s="1"/>
  <c r="AH2308" i="1"/>
  <c r="CV2308" i="1" s="1"/>
  <c r="AI2308" i="1"/>
  <c r="AJ2308" i="1"/>
  <c r="CQ2308" i="1"/>
  <c r="P2308" i="1" s="1"/>
  <c r="CR2308" i="1"/>
  <c r="Q2308" i="1" s="1"/>
  <c r="CW2308" i="1"/>
  <c r="CX2308" i="1"/>
  <c r="FR2308" i="1"/>
  <c r="GL2308" i="1"/>
  <c r="GN2308" i="1"/>
  <c r="GO2308" i="1"/>
  <c r="GV2308" i="1"/>
  <c r="HC2308" i="1" s="1"/>
  <c r="GX2308" i="1" s="1"/>
  <c r="B2310" i="1"/>
  <c r="B2278" i="1" s="1"/>
  <c r="C2310" i="1"/>
  <c r="C2278" i="1" s="1"/>
  <c r="D2310" i="1"/>
  <c r="D2278" i="1" s="1"/>
  <c r="F2310" i="1"/>
  <c r="F2278" i="1" s="1"/>
  <c r="G2310" i="1"/>
  <c r="BB2310" i="1"/>
  <c r="BB2278" i="1" s="1"/>
  <c r="BC2310" i="1"/>
  <c r="BC2278" i="1" s="1"/>
  <c r="BX2310" i="1"/>
  <c r="BX2278" i="1" s="1"/>
  <c r="CK2310" i="1"/>
  <c r="CK2278" i="1" s="1"/>
  <c r="CL2310" i="1"/>
  <c r="CL2278" i="1" s="1"/>
  <c r="CM2310" i="1"/>
  <c r="D2340" i="1"/>
  <c r="C2342" i="1"/>
  <c r="E2342" i="1"/>
  <c r="Z2342" i="1"/>
  <c r="AA2342" i="1"/>
  <c r="AM2342" i="1"/>
  <c r="AN2342" i="1"/>
  <c r="BE2342" i="1"/>
  <c r="BF2342" i="1"/>
  <c r="BG2342" i="1"/>
  <c r="BH2342" i="1"/>
  <c r="BI2342" i="1"/>
  <c r="BJ2342" i="1"/>
  <c r="BK2342" i="1"/>
  <c r="BL2342" i="1"/>
  <c r="BM2342" i="1"/>
  <c r="BN2342" i="1"/>
  <c r="BO2342" i="1"/>
  <c r="BP2342" i="1"/>
  <c r="BQ2342" i="1"/>
  <c r="BR2342" i="1"/>
  <c r="BS2342" i="1"/>
  <c r="BT2342" i="1"/>
  <c r="BU2342" i="1"/>
  <c r="BV2342" i="1"/>
  <c r="BW2342" i="1"/>
  <c r="CN2342" i="1"/>
  <c r="CO2342" i="1"/>
  <c r="CP2342" i="1"/>
  <c r="CQ2342" i="1"/>
  <c r="CR2342" i="1"/>
  <c r="CS2342" i="1"/>
  <c r="CT2342" i="1"/>
  <c r="CU2342" i="1"/>
  <c r="CV2342" i="1"/>
  <c r="CW2342" i="1"/>
  <c r="CX2342" i="1"/>
  <c r="CY2342" i="1"/>
  <c r="CZ2342" i="1"/>
  <c r="DA2342" i="1"/>
  <c r="DB2342" i="1"/>
  <c r="DC2342" i="1"/>
  <c r="DD2342" i="1"/>
  <c r="DE2342" i="1"/>
  <c r="DF2342" i="1"/>
  <c r="DG2342" i="1"/>
  <c r="DH2342" i="1"/>
  <c r="DI2342" i="1"/>
  <c r="DJ2342" i="1"/>
  <c r="DK2342" i="1"/>
  <c r="DL2342" i="1"/>
  <c r="DM2342" i="1"/>
  <c r="DN2342" i="1"/>
  <c r="DO2342" i="1"/>
  <c r="DP2342" i="1"/>
  <c r="DQ2342" i="1"/>
  <c r="DR2342" i="1"/>
  <c r="DS2342" i="1"/>
  <c r="DT2342" i="1"/>
  <c r="DU2342" i="1"/>
  <c r="DV2342" i="1"/>
  <c r="DW2342" i="1"/>
  <c r="DX2342" i="1"/>
  <c r="DY2342" i="1"/>
  <c r="DZ2342" i="1"/>
  <c r="EA2342" i="1"/>
  <c r="EB2342" i="1"/>
  <c r="EC2342" i="1"/>
  <c r="ED2342" i="1"/>
  <c r="EE2342" i="1"/>
  <c r="EF2342" i="1"/>
  <c r="EG2342" i="1"/>
  <c r="EH2342" i="1"/>
  <c r="EI2342" i="1"/>
  <c r="EJ2342" i="1"/>
  <c r="EK2342" i="1"/>
  <c r="EL2342" i="1"/>
  <c r="EM2342" i="1"/>
  <c r="EN2342" i="1"/>
  <c r="EO2342" i="1"/>
  <c r="EP2342" i="1"/>
  <c r="EQ2342" i="1"/>
  <c r="ER2342" i="1"/>
  <c r="ES2342" i="1"/>
  <c r="ET2342" i="1"/>
  <c r="EU2342" i="1"/>
  <c r="EV2342" i="1"/>
  <c r="EW2342" i="1"/>
  <c r="EX2342" i="1"/>
  <c r="EY2342" i="1"/>
  <c r="EZ2342" i="1"/>
  <c r="FA2342" i="1"/>
  <c r="FB2342" i="1"/>
  <c r="FC2342" i="1"/>
  <c r="FD2342" i="1"/>
  <c r="FE2342" i="1"/>
  <c r="FF2342" i="1"/>
  <c r="FG2342" i="1"/>
  <c r="FH2342" i="1"/>
  <c r="FI2342" i="1"/>
  <c r="FJ2342" i="1"/>
  <c r="FK2342" i="1"/>
  <c r="FL2342" i="1"/>
  <c r="FM2342" i="1"/>
  <c r="FN2342" i="1"/>
  <c r="FO2342" i="1"/>
  <c r="FP2342" i="1"/>
  <c r="FQ2342" i="1"/>
  <c r="FR2342" i="1"/>
  <c r="FS2342" i="1"/>
  <c r="FT2342" i="1"/>
  <c r="FU2342" i="1"/>
  <c r="FV2342" i="1"/>
  <c r="FW2342" i="1"/>
  <c r="FX2342" i="1"/>
  <c r="FY2342" i="1"/>
  <c r="FZ2342" i="1"/>
  <c r="GA2342" i="1"/>
  <c r="GB2342" i="1"/>
  <c r="GC2342" i="1"/>
  <c r="GD2342" i="1"/>
  <c r="GE2342" i="1"/>
  <c r="GF2342" i="1"/>
  <c r="GG2342" i="1"/>
  <c r="GH2342" i="1"/>
  <c r="GI2342" i="1"/>
  <c r="GJ2342" i="1"/>
  <c r="GK2342" i="1"/>
  <c r="GL2342" i="1"/>
  <c r="GM2342" i="1"/>
  <c r="GN2342" i="1"/>
  <c r="GO2342" i="1"/>
  <c r="GP2342" i="1"/>
  <c r="GQ2342" i="1"/>
  <c r="GR2342" i="1"/>
  <c r="GS2342" i="1"/>
  <c r="GT2342" i="1"/>
  <c r="GU2342" i="1"/>
  <c r="GV2342" i="1"/>
  <c r="GW2342" i="1"/>
  <c r="GX2342" i="1"/>
  <c r="C2344" i="1"/>
  <c r="D2344" i="1"/>
  <c r="AC2344" i="1"/>
  <c r="AD2344" i="1"/>
  <c r="AE2344" i="1"/>
  <c r="AF2344" i="1"/>
  <c r="AG2344" i="1"/>
  <c r="CU2344" i="1" s="1"/>
  <c r="T2344" i="1" s="1"/>
  <c r="AH2344" i="1"/>
  <c r="CV2344" i="1" s="1"/>
  <c r="U2344" i="1" s="1"/>
  <c r="AI2344" i="1"/>
  <c r="AJ2344" i="1"/>
  <c r="CQ2344" i="1"/>
  <c r="P2344" i="1" s="1"/>
  <c r="CR2344" i="1"/>
  <c r="Q2344" i="1" s="1"/>
  <c r="CW2344" i="1"/>
  <c r="V2344" i="1" s="1"/>
  <c r="CX2344" i="1"/>
  <c r="W2344" i="1" s="1"/>
  <c r="FR2344" i="1"/>
  <c r="GL2344" i="1"/>
  <c r="GN2344" i="1"/>
  <c r="GO2344" i="1"/>
  <c r="GV2344" i="1"/>
  <c r="HC2344" i="1" s="1"/>
  <c r="GX2344" i="1" s="1"/>
  <c r="C2345" i="1"/>
  <c r="D2345" i="1"/>
  <c r="AC2345" i="1"/>
  <c r="CQ2345" i="1" s="1"/>
  <c r="P2345" i="1" s="1"/>
  <c r="AE2345" i="1"/>
  <c r="AF2345" i="1"/>
  <c r="AG2345" i="1"/>
  <c r="CU2345" i="1" s="1"/>
  <c r="T2345" i="1" s="1"/>
  <c r="AH2345" i="1"/>
  <c r="AI2345" i="1"/>
  <c r="CW2345" i="1" s="1"/>
  <c r="V2345" i="1" s="1"/>
  <c r="AJ2345" i="1"/>
  <c r="CX2345" i="1" s="1"/>
  <c r="W2345" i="1" s="1"/>
  <c r="CV2345" i="1"/>
  <c r="U2345" i="1" s="1"/>
  <c r="FR2345" i="1"/>
  <c r="GL2345" i="1"/>
  <c r="GN2345" i="1"/>
  <c r="GO2345" i="1"/>
  <c r="GV2345" i="1"/>
  <c r="HC2345" i="1" s="1"/>
  <c r="GX2345" i="1" s="1"/>
  <c r="C2346" i="1"/>
  <c r="D2346" i="1"/>
  <c r="R2346" i="1"/>
  <c r="AC2346" i="1"/>
  <c r="AD2346" i="1"/>
  <c r="AE2346" i="1"/>
  <c r="AF2346" i="1"/>
  <c r="AG2346" i="1"/>
  <c r="CU2346" i="1" s="1"/>
  <c r="T2346" i="1" s="1"/>
  <c r="AH2346" i="1"/>
  <c r="CV2346" i="1" s="1"/>
  <c r="U2346" i="1" s="1"/>
  <c r="AI2346" i="1"/>
  <c r="CW2346" i="1" s="1"/>
  <c r="V2346" i="1" s="1"/>
  <c r="AJ2346" i="1"/>
  <c r="CR2346" i="1"/>
  <c r="Q2346" i="1" s="1"/>
  <c r="CS2346" i="1"/>
  <c r="CX2346" i="1"/>
  <c r="W2346" i="1" s="1"/>
  <c r="FR2346" i="1"/>
  <c r="GL2346" i="1"/>
  <c r="GN2346" i="1"/>
  <c r="GO2346" i="1"/>
  <c r="GV2346" i="1"/>
  <c r="HC2346" i="1" s="1"/>
  <c r="GX2346" i="1" s="1"/>
  <c r="C2347" i="1"/>
  <c r="D2347" i="1"/>
  <c r="AC2347" i="1"/>
  <c r="AD2347" i="1"/>
  <c r="AB2347" i="1" s="1"/>
  <c r="AE2347" i="1"/>
  <c r="AF2347" i="1"/>
  <c r="AG2347" i="1"/>
  <c r="CU2347" i="1" s="1"/>
  <c r="T2347" i="1" s="1"/>
  <c r="AH2347" i="1"/>
  <c r="CV2347" i="1" s="1"/>
  <c r="U2347" i="1" s="1"/>
  <c r="AI2347" i="1"/>
  <c r="CW2347" i="1" s="1"/>
  <c r="V2347" i="1" s="1"/>
  <c r="AJ2347" i="1"/>
  <c r="CQ2347" i="1"/>
  <c r="P2347" i="1" s="1"/>
  <c r="CR2347" i="1"/>
  <c r="Q2347" i="1" s="1"/>
  <c r="CX2347" i="1"/>
  <c r="W2347" i="1" s="1"/>
  <c r="FR2347" i="1"/>
  <c r="GL2347" i="1"/>
  <c r="GN2347" i="1"/>
  <c r="GO2347" i="1"/>
  <c r="GV2347" i="1"/>
  <c r="HC2347" i="1" s="1"/>
  <c r="GX2347" i="1" s="1"/>
  <c r="C2348" i="1"/>
  <c r="D2348" i="1"/>
  <c r="AC2348" i="1"/>
  <c r="CQ2348" i="1" s="1"/>
  <c r="P2348" i="1" s="1"/>
  <c r="AE2348" i="1"/>
  <c r="AF2348" i="1"/>
  <c r="AG2348" i="1"/>
  <c r="CU2348" i="1" s="1"/>
  <c r="T2348" i="1" s="1"/>
  <c r="AH2348" i="1"/>
  <c r="CV2348" i="1" s="1"/>
  <c r="U2348" i="1" s="1"/>
  <c r="AI2348" i="1"/>
  <c r="CW2348" i="1" s="1"/>
  <c r="V2348" i="1" s="1"/>
  <c r="AJ2348" i="1"/>
  <c r="CX2348" i="1" s="1"/>
  <c r="W2348" i="1" s="1"/>
  <c r="CT2348" i="1"/>
  <c r="S2348" i="1" s="1"/>
  <c r="FR2348" i="1"/>
  <c r="GL2348" i="1"/>
  <c r="GN2348" i="1"/>
  <c r="GO2348" i="1"/>
  <c r="GV2348" i="1"/>
  <c r="HC2348" i="1" s="1"/>
  <c r="GX2348" i="1"/>
  <c r="C2349" i="1"/>
  <c r="D2349" i="1"/>
  <c r="P2349" i="1"/>
  <c r="AC2349" i="1"/>
  <c r="CQ2349" i="1" s="1"/>
  <c r="AE2349" i="1"/>
  <c r="AF2349" i="1"/>
  <c r="AG2349" i="1"/>
  <c r="AH2349" i="1"/>
  <c r="CV2349" i="1" s="1"/>
  <c r="U2349" i="1" s="1"/>
  <c r="AI2349" i="1"/>
  <c r="CW2349" i="1" s="1"/>
  <c r="V2349" i="1" s="1"/>
  <c r="AJ2349" i="1"/>
  <c r="CX2349" i="1" s="1"/>
  <c r="W2349" i="1" s="1"/>
  <c r="CT2349" i="1"/>
  <c r="S2349" i="1" s="1"/>
  <c r="CY2349" i="1" s="1"/>
  <c r="X2349" i="1" s="1"/>
  <c r="CU2349" i="1"/>
  <c r="T2349" i="1" s="1"/>
  <c r="FR2349" i="1"/>
  <c r="GL2349" i="1"/>
  <c r="GN2349" i="1"/>
  <c r="GO2349" i="1"/>
  <c r="GV2349" i="1"/>
  <c r="HC2349" i="1" s="1"/>
  <c r="GX2349" i="1" s="1"/>
  <c r="W2350" i="1"/>
  <c r="AC2350" i="1"/>
  <c r="CQ2350" i="1" s="1"/>
  <c r="P2350" i="1" s="1"/>
  <c r="AE2350" i="1"/>
  <c r="AF2350" i="1"/>
  <c r="AG2350" i="1"/>
  <c r="CU2350" i="1" s="1"/>
  <c r="T2350" i="1" s="1"/>
  <c r="AH2350" i="1"/>
  <c r="CV2350" i="1" s="1"/>
  <c r="U2350" i="1" s="1"/>
  <c r="AI2350" i="1"/>
  <c r="CW2350" i="1" s="1"/>
  <c r="V2350" i="1" s="1"/>
  <c r="AJ2350" i="1"/>
  <c r="CX2350" i="1" s="1"/>
  <c r="CT2350" i="1"/>
  <c r="S2350" i="1" s="1"/>
  <c r="FR2350" i="1"/>
  <c r="GL2350" i="1"/>
  <c r="GN2350" i="1"/>
  <c r="GO2350" i="1"/>
  <c r="GV2350" i="1"/>
  <c r="HC2350" i="1" s="1"/>
  <c r="GX2350" i="1" s="1"/>
  <c r="C2351" i="1"/>
  <c r="D2351" i="1"/>
  <c r="AC2351" i="1"/>
  <c r="CQ2351" i="1" s="1"/>
  <c r="AE2351" i="1"/>
  <c r="AF2351" i="1"/>
  <c r="AG2351" i="1"/>
  <c r="CU2351" i="1" s="1"/>
  <c r="AH2351" i="1"/>
  <c r="CV2351" i="1" s="1"/>
  <c r="U2351" i="1" s="1"/>
  <c r="AI2351" i="1"/>
  <c r="CW2351" i="1" s="1"/>
  <c r="AJ2351" i="1"/>
  <c r="CX2351" i="1"/>
  <c r="FR2351" i="1"/>
  <c r="GL2351" i="1"/>
  <c r="GN2351" i="1"/>
  <c r="GO2351" i="1"/>
  <c r="GV2351" i="1"/>
  <c r="HC2351" i="1" s="1"/>
  <c r="C2352" i="1"/>
  <c r="D2352" i="1"/>
  <c r="AC2352" i="1"/>
  <c r="CQ2352" i="1" s="1"/>
  <c r="P2352" i="1" s="1"/>
  <c r="AE2352" i="1"/>
  <c r="AF2352" i="1"/>
  <c r="AG2352" i="1"/>
  <c r="AH2352" i="1"/>
  <c r="AI2352" i="1"/>
  <c r="CW2352" i="1" s="1"/>
  <c r="V2352" i="1" s="1"/>
  <c r="AJ2352" i="1"/>
  <c r="CX2352" i="1" s="1"/>
  <c r="W2352" i="1" s="1"/>
  <c r="CT2352" i="1"/>
  <c r="S2352" i="1" s="1"/>
  <c r="CU2352" i="1"/>
  <c r="T2352" i="1" s="1"/>
  <c r="CV2352" i="1"/>
  <c r="U2352" i="1" s="1"/>
  <c r="FR2352" i="1"/>
  <c r="GL2352" i="1"/>
  <c r="GN2352" i="1"/>
  <c r="GO2352" i="1"/>
  <c r="GV2352" i="1"/>
  <c r="HC2352" i="1" s="1"/>
  <c r="GX2352" i="1" s="1"/>
  <c r="C2353" i="1"/>
  <c r="D2353" i="1"/>
  <c r="AC2353" i="1"/>
  <c r="AE2353" i="1"/>
  <c r="AD2353" i="1" s="1"/>
  <c r="AF2353" i="1"/>
  <c r="CT2353" i="1" s="1"/>
  <c r="S2353" i="1" s="1"/>
  <c r="CY2353" i="1" s="1"/>
  <c r="X2353" i="1" s="1"/>
  <c r="AG2353" i="1"/>
  <c r="CU2353" i="1" s="1"/>
  <c r="T2353" i="1" s="1"/>
  <c r="AH2353" i="1"/>
  <c r="CV2353" i="1" s="1"/>
  <c r="U2353" i="1" s="1"/>
  <c r="AI2353" i="1"/>
  <c r="CW2353" i="1" s="1"/>
  <c r="V2353" i="1" s="1"/>
  <c r="AJ2353" i="1"/>
  <c r="CX2353" i="1" s="1"/>
  <c r="W2353" i="1" s="1"/>
  <c r="FR2353" i="1"/>
  <c r="GL2353" i="1"/>
  <c r="GN2353" i="1"/>
  <c r="GO2353" i="1"/>
  <c r="GV2353" i="1"/>
  <c r="HC2353" i="1"/>
  <c r="GX2353" i="1" s="1"/>
  <c r="C2354" i="1"/>
  <c r="D2354" i="1"/>
  <c r="AC2354" i="1"/>
  <c r="AE2354" i="1"/>
  <c r="AD2354" i="1" s="1"/>
  <c r="AF2354" i="1"/>
  <c r="AG2354" i="1"/>
  <c r="CU2354" i="1" s="1"/>
  <c r="T2354" i="1" s="1"/>
  <c r="AH2354" i="1"/>
  <c r="AI2354" i="1"/>
  <c r="AJ2354" i="1"/>
  <c r="CX2354" i="1" s="1"/>
  <c r="W2354" i="1" s="1"/>
  <c r="CQ2354" i="1"/>
  <c r="P2354" i="1" s="1"/>
  <c r="CR2354" i="1"/>
  <c r="Q2354" i="1" s="1"/>
  <c r="CV2354" i="1"/>
  <c r="U2354" i="1" s="1"/>
  <c r="CW2354" i="1"/>
  <c r="V2354" i="1" s="1"/>
  <c r="FR2354" i="1"/>
  <c r="GL2354" i="1"/>
  <c r="GN2354" i="1"/>
  <c r="GO2354" i="1"/>
  <c r="GV2354" i="1"/>
  <c r="HC2354" i="1"/>
  <c r="GX2354" i="1" s="1"/>
  <c r="B2356" i="1"/>
  <c r="B2342" i="1" s="1"/>
  <c r="C2356" i="1"/>
  <c r="D2356" i="1"/>
  <c r="D2342" i="1" s="1"/>
  <c r="F2356" i="1"/>
  <c r="F2342" i="1" s="1"/>
  <c r="G2356" i="1"/>
  <c r="BX2356" i="1"/>
  <c r="CK2356" i="1"/>
  <c r="CK2342" i="1" s="1"/>
  <c r="CL2356" i="1"/>
  <c r="CM2356" i="1"/>
  <c r="D2386" i="1"/>
  <c r="C2388" i="1"/>
  <c r="E2388" i="1"/>
  <c r="Z2388" i="1"/>
  <c r="AA2388" i="1"/>
  <c r="AM2388" i="1"/>
  <c r="AN2388" i="1"/>
  <c r="BE2388" i="1"/>
  <c r="BF2388" i="1"/>
  <c r="BG2388" i="1"/>
  <c r="BH2388" i="1"/>
  <c r="BI2388" i="1"/>
  <c r="BJ2388" i="1"/>
  <c r="BK2388" i="1"/>
  <c r="BL2388" i="1"/>
  <c r="BM2388" i="1"/>
  <c r="BN2388" i="1"/>
  <c r="BO2388" i="1"/>
  <c r="BP2388" i="1"/>
  <c r="BQ2388" i="1"/>
  <c r="BR2388" i="1"/>
  <c r="BS2388" i="1"/>
  <c r="BT2388" i="1"/>
  <c r="BU2388" i="1"/>
  <c r="BV2388" i="1"/>
  <c r="BW2388" i="1"/>
  <c r="CN2388" i="1"/>
  <c r="CO2388" i="1"/>
  <c r="CP2388" i="1"/>
  <c r="CQ2388" i="1"/>
  <c r="CR2388" i="1"/>
  <c r="CS2388" i="1"/>
  <c r="CT2388" i="1"/>
  <c r="CU2388" i="1"/>
  <c r="CV2388" i="1"/>
  <c r="CW2388" i="1"/>
  <c r="CX2388" i="1"/>
  <c r="CY2388" i="1"/>
  <c r="CZ2388" i="1"/>
  <c r="DA2388" i="1"/>
  <c r="DB2388" i="1"/>
  <c r="DC2388" i="1"/>
  <c r="DD2388" i="1"/>
  <c r="DE2388" i="1"/>
  <c r="DF2388" i="1"/>
  <c r="DG2388" i="1"/>
  <c r="DH2388" i="1"/>
  <c r="DI2388" i="1"/>
  <c r="DJ2388" i="1"/>
  <c r="DK2388" i="1"/>
  <c r="DL2388" i="1"/>
  <c r="DM2388" i="1"/>
  <c r="DN2388" i="1"/>
  <c r="DO2388" i="1"/>
  <c r="DP2388" i="1"/>
  <c r="DQ2388" i="1"/>
  <c r="DR2388" i="1"/>
  <c r="DS2388" i="1"/>
  <c r="DT2388" i="1"/>
  <c r="DU2388" i="1"/>
  <c r="DV2388" i="1"/>
  <c r="DW2388" i="1"/>
  <c r="DX2388" i="1"/>
  <c r="DY2388" i="1"/>
  <c r="DZ2388" i="1"/>
  <c r="EA2388" i="1"/>
  <c r="EB2388" i="1"/>
  <c r="EC2388" i="1"/>
  <c r="ED2388" i="1"/>
  <c r="EE2388" i="1"/>
  <c r="EF2388" i="1"/>
  <c r="EG2388" i="1"/>
  <c r="EH2388" i="1"/>
  <c r="EI2388" i="1"/>
  <c r="EJ2388" i="1"/>
  <c r="EK2388" i="1"/>
  <c r="EL2388" i="1"/>
  <c r="EM2388" i="1"/>
  <c r="EN2388" i="1"/>
  <c r="EO2388" i="1"/>
  <c r="EP2388" i="1"/>
  <c r="EQ2388" i="1"/>
  <c r="ER2388" i="1"/>
  <c r="ES2388" i="1"/>
  <c r="ET2388" i="1"/>
  <c r="EU2388" i="1"/>
  <c r="EV2388" i="1"/>
  <c r="EW2388" i="1"/>
  <c r="EX2388" i="1"/>
  <c r="EY2388" i="1"/>
  <c r="EZ2388" i="1"/>
  <c r="FA2388" i="1"/>
  <c r="FB2388" i="1"/>
  <c r="FC2388" i="1"/>
  <c r="FD2388" i="1"/>
  <c r="FE2388" i="1"/>
  <c r="FF2388" i="1"/>
  <c r="FG2388" i="1"/>
  <c r="FH2388" i="1"/>
  <c r="FI2388" i="1"/>
  <c r="FJ2388" i="1"/>
  <c r="FK2388" i="1"/>
  <c r="FL2388" i="1"/>
  <c r="FM2388" i="1"/>
  <c r="FN2388" i="1"/>
  <c r="FO2388" i="1"/>
  <c r="FP2388" i="1"/>
  <c r="FQ2388" i="1"/>
  <c r="FR2388" i="1"/>
  <c r="FS2388" i="1"/>
  <c r="FT2388" i="1"/>
  <c r="FU2388" i="1"/>
  <c r="FV2388" i="1"/>
  <c r="FW2388" i="1"/>
  <c r="FX2388" i="1"/>
  <c r="FY2388" i="1"/>
  <c r="FZ2388" i="1"/>
  <c r="GA2388" i="1"/>
  <c r="GB2388" i="1"/>
  <c r="GC2388" i="1"/>
  <c r="GD2388" i="1"/>
  <c r="GE2388" i="1"/>
  <c r="GF2388" i="1"/>
  <c r="GG2388" i="1"/>
  <c r="GH2388" i="1"/>
  <c r="GI2388" i="1"/>
  <c r="GJ2388" i="1"/>
  <c r="GK2388" i="1"/>
  <c r="GL2388" i="1"/>
  <c r="GM2388" i="1"/>
  <c r="GN2388" i="1"/>
  <c r="GO2388" i="1"/>
  <c r="GP2388" i="1"/>
  <c r="GQ2388" i="1"/>
  <c r="GR2388" i="1"/>
  <c r="GS2388" i="1"/>
  <c r="GT2388" i="1"/>
  <c r="GU2388" i="1"/>
  <c r="GV2388" i="1"/>
  <c r="GW2388" i="1"/>
  <c r="GX2388" i="1"/>
  <c r="C2390" i="1"/>
  <c r="D2390" i="1"/>
  <c r="AC2390" i="1"/>
  <c r="AD2390" i="1"/>
  <c r="AE2390" i="1"/>
  <c r="AF2390" i="1"/>
  <c r="AG2390" i="1"/>
  <c r="CU2390" i="1" s="1"/>
  <c r="T2390" i="1" s="1"/>
  <c r="AH2390" i="1"/>
  <c r="CV2390" i="1" s="1"/>
  <c r="U2390" i="1" s="1"/>
  <c r="AI2390" i="1"/>
  <c r="AJ2390" i="1"/>
  <c r="CX2390" i="1" s="1"/>
  <c r="W2390" i="1" s="1"/>
  <c r="CQ2390" i="1"/>
  <c r="P2390" i="1" s="1"/>
  <c r="CR2390" i="1"/>
  <c r="Q2390" i="1" s="1"/>
  <c r="CW2390" i="1"/>
  <c r="V2390" i="1" s="1"/>
  <c r="FR2390" i="1"/>
  <c r="GL2390" i="1"/>
  <c r="GN2390" i="1"/>
  <c r="GO2390" i="1"/>
  <c r="GV2390" i="1"/>
  <c r="HC2390" i="1" s="1"/>
  <c r="GX2390" i="1" s="1"/>
  <c r="I2391" i="1"/>
  <c r="T2391" i="1"/>
  <c r="AC2391" i="1"/>
  <c r="CQ2391" i="1" s="1"/>
  <c r="AE2391" i="1"/>
  <c r="AF2391" i="1"/>
  <c r="AG2391" i="1"/>
  <c r="AH2391" i="1"/>
  <c r="AI2391" i="1"/>
  <c r="CW2391" i="1" s="1"/>
  <c r="V2391" i="1" s="1"/>
  <c r="AJ2391" i="1"/>
  <c r="CX2391" i="1" s="1"/>
  <c r="W2391" i="1" s="1"/>
  <c r="CU2391" i="1"/>
  <c r="CV2391" i="1"/>
  <c r="FR2391" i="1"/>
  <c r="GL2391" i="1"/>
  <c r="GN2391" i="1"/>
  <c r="GO2391" i="1"/>
  <c r="GV2391" i="1"/>
  <c r="HC2391" i="1" s="1"/>
  <c r="GX2391" i="1" s="1"/>
  <c r="I2392" i="1"/>
  <c r="AC2392" i="1"/>
  <c r="CQ2392" i="1" s="1"/>
  <c r="AD2392" i="1"/>
  <c r="AB2392" i="1" s="1"/>
  <c r="AE2392" i="1"/>
  <c r="AF2392" i="1"/>
  <c r="AG2392" i="1"/>
  <c r="CU2392" i="1" s="1"/>
  <c r="AH2392" i="1"/>
  <c r="CV2392" i="1" s="1"/>
  <c r="AI2392" i="1"/>
  <c r="CW2392" i="1" s="1"/>
  <c r="V2392" i="1" s="1"/>
  <c r="AJ2392" i="1"/>
  <c r="CX2392" i="1" s="1"/>
  <c r="W2392" i="1" s="1"/>
  <c r="CR2392" i="1"/>
  <c r="CS2392" i="1"/>
  <c r="CT2392" i="1"/>
  <c r="S2392" i="1" s="1"/>
  <c r="CY2392" i="1" s="1"/>
  <c r="X2392" i="1" s="1"/>
  <c r="FR2392" i="1"/>
  <c r="GL2392" i="1"/>
  <c r="GN2392" i="1"/>
  <c r="GO2392" i="1"/>
  <c r="GV2392" i="1"/>
  <c r="HC2392" i="1" s="1"/>
  <c r="GX2392" i="1" s="1"/>
  <c r="C2393" i="1"/>
  <c r="D2393" i="1"/>
  <c r="P2393" i="1"/>
  <c r="AC2393" i="1"/>
  <c r="AD2393" i="1"/>
  <c r="AB2393" i="1" s="1"/>
  <c r="AE2393" i="1"/>
  <c r="AF2393" i="1"/>
  <c r="AG2393" i="1"/>
  <c r="CU2393" i="1" s="1"/>
  <c r="AH2393" i="1"/>
  <c r="CV2393" i="1" s="1"/>
  <c r="U2393" i="1" s="1"/>
  <c r="AI2393" i="1"/>
  <c r="CW2393" i="1" s="1"/>
  <c r="V2393" i="1" s="1"/>
  <c r="AJ2393" i="1"/>
  <c r="CQ2393" i="1"/>
  <c r="CR2393" i="1"/>
  <c r="Q2393" i="1" s="1"/>
  <c r="CX2393" i="1"/>
  <c r="FR2393" i="1"/>
  <c r="GL2393" i="1"/>
  <c r="GN2393" i="1"/>
  <c r="GO2393" i="1"/>
  <c r="GV2393" i="1"/>
  <c r="HC2393" i="1"/>
  <c r="GX2393" i="1" s="1"/>
  <c r="C2394" i="1"/>
  <c r="D2394" i="1"/>
  <c r="P2394" i="1"/>
  <c r="AC2394" i="1"/>
  <c r="CQ2394" i="1" s="1"/>
  <c r="AD2394" i="1"/>
  <c r="AE2394" i="1"/>
  <c r="AF2394" i="1"/>
  <c r="AG2394" i="1"/>
  <c r="CU2394" i="1" s="1"/>
  <c r="T2394" i="1" s="1"/>
  <c r="AH2394" i="1"/>
  <c r="CV2394" i="1" s="1"/>
  <c r="U2394" i="1" s="1"/>
  <c r="AI2394" i="1"/>
  <c r="CW2394" i="1" s="1"/>
  <c r="V2394" i="1" s="1"/>
  <c r="AJ2394" i="1"/>
  <c r="CX2394" i="1" s="1"/>
  <c r="CR2394" i="1"/>
  <c r="Q2394" i="1" s="1"/>
  <c r="CS2394" i="1"/>
  <c r="CT2394" i="1"/>
  <c r="S2394" i="1" s="1"/>
  <c r="FR2394" i="1"/>
  <c r="GL2394" i="1"/>
  <c r="GN2394" i="1"/>
  <c r="GO2394" i="1"/>
  <c r="GV2394" i="1"/>
  <c r="HC2394" i="1" s="1"/>
  <c r="GX2394" i="1" s="1"/>
  <c r="AC2395" i="1"/>
  <c r="AE2395" i="1"/>
  <c r="AF2395" i="1"/>
  <c r="CT2395" i="1" s="1"/>
  <c r="AG2395" i="1"/>
  <c r="CU2395" i="1" s="1"/>
  <c r="AH2395" i="1"/>
  <c r="CV2395" i="1" s="1"/>
  <c r="AI2395" i="1"/>
  <c r="CW2395" i="1" s="1"/>
  <c r="AJ2395" i="1"/>
  <c r="CX2395" i="1" s="1"/>
  <c r="FR2395" i="1"/>
  <c r="GL2395" i="1"/>
  <c r="GN2395" i="1"/>
  <c r="CB2398" i="1" s="1"/>
  <c r="GO2395" i="1"/>
  <c r="GV2395" i="1"/>
  <c r="HC2395" i="1" s="1"/>
  <c r="I2396" i="1"/>
  <c r="AC2396" i="1"/>
  <c r="AE2396" i="1"/>
  <c r="AF2396" i="1"/>
  <c r="AG2396" i="1"/>
  <c r="CU2396" i="1" s="1"/>
  <c r="T2396" i="1" s="1"/>
  <c r="AH2396" i="1"/>
  <c r="CV2396" i="1" s="1"/>
  <c r="AI2396" i="1"/>
  <c r="AJ2396" i="1"/>
  <c r="CQ2396" i="1"/>
  <c r="CS2396" i="1"/>
  <c r="CW2396" i="1"/>
  <c r="CX2396" i="1"/>
  <c r="FR2396" i="1"/>
  <c r="GL2396" i="1"/>
  <c r="GN2396" i="1"/>
  <c r="GO2396" i="1"/>
  <c r="GV2396" i="1"/>
  <c r="HC2396" i="1" s="1"/>
  <c r="GX2396" i="1" s="1"/>
  <c r="B2398" i="1"/>
  <c r="B2388" i="1" s="1"/>
  <c r="C2398" i="1"/>
  <c r="D2398" i="1"/>
  <c r="D2388" i="1" s="1"/>
  <c r="F2398" i="1"/>
  <c r="F2388" i="1" s="1"/>
  <c r="G2398" i="1"/>
  <c r="BX2398" i="1"/>
  <c r="CK2398" i="1"/>
  <c r="CK2388" i="1" s="1"/>
  <c r="CL2398" i="1"/>
  <c r="CM2398" i="1"/>
  <c r="CM2388" i="1" s="1"/>
  <c r="B2428" i="1"/>
  <c r="B2226" i="1" s="1"/>
  <c r="C2428" i="1"/>
  <c r="C2226" i="1" s="1"/>
  <c r="D2428" i="1"/>
  <c r="D2226" i="1" s="1"/>
  <c r="F2428" i="1"/>
  <c r="F2226" i="1" s="1"/>
  <c r="G2428" i="1"/>
  <c r="B2458" i="1"/>
  <c r="B2222" i="1" s="1"/>
  <c r="C2458" i="1"/>
  <c r="C2222" i="1" s="1"/>
  <c r="D2458" i="1"/>
  <c r="D2222" i="1" s="1"/>
  <c r="F2458" i="1"/>
  <c r="F2222" i="1" s="1"/>
  <c r="G2458" i="1"/>
  <c r="D2488" i="1"/>
  <c r="E2490" i="1"/>
  <c r="Z2490" i="1"/>
  <c r="AA2490" i="1"/>
  <c r="AB2490" i="1"/>
  <c r="AC2490" i="1"/>
  <c r="AD2490" i="1"/>
  <c r="AE2490" i="1"/>
  <c r="AF2490" i="1"/>
  <c r="AG2490" i="1"/>
  <c r="AH2490" i="1"/>
  <c r="AI2490" i="1"/>
  <c r="AJ2490" i="1"/>
  <c r="AK2490" i="1"/>
  <c r="AL2490" i="1"/>
  <c r="AM2490" i="1"/>
  <c r="AN2490" i="1"/>
  <c r="BE2490" i="1"/>
  <c r="BF2490" i="1"/>
  <c r="BG2490" i="1"/>
  <c r="BH2490" i="1"/>
  <c r="BI2490" i="1"/>
  <c r="BJ2490" i="1"/>
  <c r="BK2490" i="1"/>
  <c r="BL2490" i="1"/>
  <c r="BM2490" i="1"/>
  <c r="BN2490" i="1"/>
  <c r="BO2490" i="1"/>
  <c r="BP2490" i="1"/>
  <c r="BQ2490" i="1"/>
  <c r="BR2490" i="1"/>
  <c r="BS2490" i="1"/>
  <c r="BT2490" i="1"/>
  <c r="BU2490" i="1"/>
  <c r="BV2490" i="1"/>
  <c r="BW2490" i="1"/>
  <c r="BX2490" i="1"/>
  <c r="BY2490" i="1"/>
  <c r="BZ2490" i="1"/>
  <c r="CA2490" i="1"/>
  <c r="CB2490" i="1"/>
  <c r="CC2490" i="1"/>
  <c r="CD2490" i="1"/>
  <c r="CE2490" i="1"/>
  <c r="CF2490" i="1"/>
  <c r="CG2490" i="1"/>
  <c r="CH2490" i="1"/>
  <c r="CI2490" i="1"/>
  <c r="CJ2490" i="1"/>
  <c r="CK2490" i="1"/>
  <c r="CL2490" i="1"/>
  <c r="CM2490" i="1"/>
  <c r="CN2490" i="1"/>
  <c r="CO2490" i="1"/>
  <c r="CP2490" i="1"/>
  <c r="CQ2490" i="1"/>
  <c r="CR2490" i="1"/>
  <c r="CS2490" i="1"/>
  <c r="CT2490" i="1"/>
  <c r="CU2490" i="1"/>
  <c r="CV2490" i="1"/>
  <c r="CW2490" i="1"/>
  <c r="CX2490" i="1"/>
  <c r="CY2490" i="1"/>
  <c r="CZ2490" i="1"/>
  <c r="DA2490" i="1"/>
  <c r="DB2490" i="1"/>
  <c r="DC2490" i="1"/>
  <c r="DD2490" i="1"/>
  <c r="DE2490" i="1"/>
  <c r="DF2490" i="1"/>
  <c r="DG2490" i="1"/>
  <c r="DH2490" i="1"/>
  <c r="DI2490" i="1"/>
  <c r="DJ2490" i="1"/>
  <c r="DK2490" i="1"/>
  <c r="DL2490" i="1"/>
  <c r="DM2490" i="1"/>
  <c r="DN2490" i="1"/>
  <c r="DO2490" i="1"/>
  <c r="DP2490" i="1"/>
  <c r="DQ2490" i="1"/>
  <c r="DR2490" i="1"/>
  <c r="DS2490" i="1"/>
  <c r="DT2490" i="1"/>
  <c r="DU2490" i="1"/>
  <c r="DV2490" i="1"/>
  <c r="DW2490" i="1"/>
  <c r="DX2490" i="1"/>
  <c r="DY2490" i="1"/>
  <c r="DZ2490" i="1"/>
  <c r="EA2490" i="1"/>
  <c r="EB2490" i="1"/>
  <c r="EC2490" i="1"/>
  <c r="ED2490" i="1"/>
  <c r="EE2490" i="1"/>
  <c r="EF2490" i="1"/>
  <c r="EG2490" i="1"/>
  <c r="EH2490" i="1"/>
  <c r="EI2490" i="1"/>
  <c r="EJ2490" i="1"/>
  <c r="EK2490" i="1"/>
  <c r="EL2490" i="1"/>
  <c r="EM2490" i="1"/>
  <c r="EN2490" i="1"/>
  <c r="EO2490" i="1"/>
  <c r="EP2490" i="1"/>
  <c r="EQ2490" i="1"/>
  <c r="ER2490" i="1"/>
  <c r="ES2490" i="1"/>
  <c r="ET2490" i="1"/>
  <c r="EU2490" i="1"/>
  <c r="EV2490" i="1"/>
  <c r="EW2490" i="1"/>
  <c r="EX2490" i="1"/>
  <c r="EY2490" i="1"/>
  <c r="EZ2490" i="1"/>
  <c r="FA2490" i="1"/>
  <c r="FB2490" i="1"/>
  <c r="FC2490" i="1"/>
  <c r="FD2490" i="1"/>
  <c r="FE2490" i="1"/>
  <c r="FF2490" i="1"/>
  <c r="FG2490" i="1"/>
  <c r="FH2490" i="1"/>
  <c r="FI2490" i="1"/>
  <c r="FJ2490" i="1"/>
  <c r="FK2490" i="1"/>
  <c r="FL2490" i="1"/>
  <c r="FM2490" i="1"/>
  <c r="FN2490" i="1"/>
  <c r="FO2490" i="1"/>
  <c r="FP2490" i="1"/>
  <c r="FQ2490" i="1"/>
  <c r="FR2490" i="1"/>
  <c r="FS2490" i="1"/>
  <c r="FT2490" i="1"/>
  <c r="FU2490" i="1"/>
  <c r="FV2490" i="1"/>
  <c r="FW2490" i="1"/>
  <c r="FX2490" i="1"/>
  <c r="FY2490" i="1"/>
  <c r="FZ2490" i="1"/>
  <c r="GA2490" i="1"/>
  <c r="GB2490" i="1"/>
  <c r="GC2490" i="1"/>
  <c r="GD2490" i="1"/>
  <c r="GE2490" i="1"/>
  <c r="GF2490" i="1"/>
  <c r="GG2490" i="1"/>
  <c r="GH2490" i="1"/>
  <c r="GI2490" i="1"/>
  <c r="GJ2490" i="1"/>
  <c r="GK2490" i="1"/>
  <c r="GL2490" i="1"/>
  <c r="GM2490" i="1"/>
  <c r="GN2490" i="1"/>
  <c r="GO2490" i="1"/>
  <c r="GP2490" i="1"/>
  <c r="GQ2490" i="1"/>
  <c r="GR2490" i="1"/>
  <c r="GS2490" i="1"/>
  <c r="GT2490" i="1"/>
  <c r="GU2490" i="1"/>
  <c r="GV2490" i="1"/>
  <c r="GW2490" i="1"/>
  <c r="GX2490" i="1"/>
  <c r="D2492" i="1"/>
  <c r="E2494" i="1"/>
  <c r="Z2494" i="1"/>
  <c r="AA2494" i="1"/>
  <c r="AB2494" i="1"/>
  <c r="AC2494" i="1"/>
  <c r="AD2494" i="1"/>
  <c r="AE2494" i="1"/>
  <c r="AF2494" i="1"/>
  <c r="AG2494" i="1"/>
  <c r="AH2494" i="1"/>
  <c r="AI2494" i="1"/>
  <c r="AJ2494" i="1"/>
  <c r="AK2494" i="1"/>
  <c r="AL2494" i="1"/>
  <c r="AM2494" i="1"/>
  <c r="AN2494" i="1"/>
  <c r="AS2494" i="1"/>
  <c r="BE2494" i="1"/>
  <c r="BF2494" i="1"/>
  <c r="BG2494" i="1"/>
  <c r="BH2494" i="1"/>
  <c r="BI2494" i="1"/>
  <c r="BJ2494" i="1"/>
  <c r="BK2494" i="1"/>
  <c r="BL2494" i="1"/>
  <c r="BM2494" i="1"/>
  <c r="BN2494" i="1"/>
  <c r="BO2494" i="1"/>
  <c r="BP2494" i="1"/>
  <c r="BQ2494" i="1"/>
  <c r="BR2494" i="1"/>
  <c r="BS2494" i="1"/>
  <c r="BT2494" i="1"/>
  <c r="BU2494" i="1"/>
  <c r="BV2494" i="1"/>
  <c r="BW2494" i="1"/>
  <c r="BX2494" i="1"/>
  <c r="BY2494" i="1"/>
  <c r="BZ2494" i="1"/>
  <c r="CA2494" i="1"/>
  <c r="CB2494" i="1"/>
  <c r="CC2494" i="1"/>
  <c r="CD2494" i="1"/>
  <c r="CE2494" i="1"/>
  <c r="CF2494" i="1"/>
  <c r="CG2494" i="1"/>
  <c r="CH2494" i="1"/>
  <c r="CI2494" i="1"/>
  <c r="CJ2494" i="1"/>
  <c r="CK2494" i="1"/>
  <c r="CL2494" i="1"/>
  <c r="CM2494" i="1"/>
  <c r="CN2494" i="1"/>
  <c r="CO2494" i="1"/>
  <c r="CP2494" i="1"/>
  <c r="CQ2494" i="1"/>
  <c r="CR2494" i="1"/>
  <c r="CS2494" i="1"/>
  <c r="CT2494" i="1"/>
  <c r="CU2494" i="1"/>
  <c r="CV2494" i="1"/>
  <c r="CW2494" i="1"/>
  <c r="CX2494" i="1"/>
  <c r="CY2494" i="1"/>
  <c r="CZ2494" i="1"/>
  <c r="DA2494" i="1"/>
  <c r="DB2494" i="1"/>
  <c r="DC2494" i="1"/>
  <c r="DD2494" i="1"/>
  <c r="DE2494" i="1"/>
  <c r="DF2494" i="1"/>
  <c r="DG2494" i="1"/>
  <c r="DH2494" i="1"/>
  <c r="DI2494" i="1"/>
  <c r="DJ2494" i="1"/>
  <c r="DK2494" i="1"/>
  <c r="DL2494" i="1"/>
  <c r="DM2494" i="1"/>
  <c r="DN2494" i="1"/>
  <c r="DO2494" i="1"/>
  <c r="DP2494" i="1"/>
  <c r="DQ2494" i="1"/>
  <c r="DR2494" i="1"/>
  <c r="DS2494" i="1"/>
  <c r="DT2494" i="1"/>
  <c r="DU2494" i="1"/>
  <c r="DV2494" i="1"/>
  <c r="DW2494" i="1"/>
  <c r="DX2494" i="1"/>
  <c r="DY2494" i="1"/>
  <c r="DZ2494" i="1"/>
  <c r="EA2494" i="1"/>
  <c r="EB2494" i="1"/>
  <c r="EC2494" i="1"/>
  <c r="ED2494" i="1"/>
  <c r="EE2494" i="1"/>
  <c r="EF2494" i="1"/>
  <c r="EG2494" i="1"/>
  <c r="EH2494" i="1"/>
  <c r="EI2494" i="1"/>
  <c r="EJ2494" i="1"/>
  <c r="EK2494" i="1"/>
  <c r="EL2494" i="1"/>
  <c r="EM2494" i="1"/>
  <c r="EN2494" i="1"/>
  <c r="EO2494" i="1"/>
  <c r="EP2494" i="1"/>
  <c r="EQ2494" i="1"/>
  <c r="ER2494" i="1"/>
  <c r="ES2494" i="1"/>
  <c r="ET2494" i="1"/>
  <c r="EU2494" i="1"/>
  <c r="EV2494" i="1"/>
  <c r="EW2494" i="1"/>
  <c r="EX2494" i="1"/>
  <c r="EY2494" i="1"/>
  <c r="EZ2494" i="1"/>
  <c r="FA2494" i="1"/>
  <c r="FB2494" i="1"/>
  <c r="FC2494" i="1"/>
  <c r="FD2494" i="1"/>
  <c r="FE2494" i="1"/>
  <c r="FF2494" i="1"/>
  <c r="FG2494" i="1"/>
  <c r="FH2494" i="1"/>
  <c r="FI2494" i="1"/>
  <c r="FJ2494" i="1"/>
  <c r="FK2494" i="1"/>
  <c r="FL2494" i="1"/>
  <c r="FM2494" i="1"/>
  <c r="FN2494" i="1"/>
  <c r="FO2494" i="1"/>
  <c r="FP2494" i="1"/>
  <c r="FQ2494" i="1"/>
  <c r="FR2494" i="1"/>
  <c r="FS2494" i="1"/>
  <c r="FT2494" i="1"/>
  <c r="FU2494" i="1"/>
  <c r="FV2494" i="1"/>
  <c r="FW2494" i="1"/>
  <c r="FX2494" i="1"/>
  <c r="FY2494" i="1"/>
  <c r="FZ2494" i="1"/>
  <c r="GA2494" i="1"/>
  <c r="GB2494" i="1"/>
  <c r="GC2494" i="1"/>
  <c r="GD2494" i="1"/>
  <c r="GE2494" i="1"/>
  <c r="GF2494" i="1"/>
  <c r="GG2494" i="1"/>
  <c r="GH2494" i="1"/>
  <c r="GI2494" i="1"/>
  <c r="GJ2494" i="1"/>
  <c r="GK2494" i="1"/>
  <c r="GL2494" i="1"/>
  <c r="GM2494" i="1"/>
  <c r="GN2494" i="1"/>
  <c r="GO2494" i="1"/>
  <c r="GP2494" i="1"/>
  <c r="GQ2494" i="1"/>
  <c r="GR2494" i="1"/>
  <c r="GS2494" i="1"/>
  <c r="GT2494" i="1"/>
  <c r="GU2494" i="1"/>
  <c r="GV2494" i="1"/>
  <c r="GW2494" i="1"/>
  <c r="GX2494" i="1"/>
  <c r="B2496" i="1"/>
  <c r="B2494" i="1" s="1"/>
  <c r="C2496" i="1"/>
  <c r="C2494" i="1" s="1"/>
  <c r="D2496" i="1"/>
  <c r="D2494" i="1" s="1"/>
  <c r="F2496" i="1"/>
  <c r="F2494" i="1" s="1"/>
  <c r="G2496" i="1"/>
  <c r="O2496" i="1"/>
  <c r="F2498" i="1" s="1"/>
  <c r="P2496" i="1"/>
  <c r="P2494" i="1" s="1"/>
  <c r="Q2496" i="1"/>
  <c r="Q2494" i="1" s="1"/>
  <c r="R2496" i="1"/>
  <c r="R2494" i="1" s="1"/>
  <c r="S2496" i="1"/>
  <c r="S2494" i="1" s="1"/>
  <c r="T2496" i="1"/>
  <c r="U2496" i="1"/>
  <c r="U2494" i="1" s="1"/>
  <c r="V2496" i="1"/>
  <c r="W2496" i="1"/>
  <c r="W2494" i="1" s="1"/>
  <c r="X2496" i="1"/>
  <c r="F2522" i="1" s="1"/>
  <c r="Y2496" i="1"/>
  <c r="Y2494" i="1" s="1"/>
  <c r="AO2496" i="1"/>
  <c r="AO2494" i="1" s="1"/>
  <c r="AP2496" i="1"/>
  <c r="F2505" i="1" s="1"/>
  <c r="AQ2496" i="1"/>
  <c r="AR2496" i="1"/>
  <c r="F2524" i="1" s="1"/>
  <c r="AS2496" i="1"/>
  <c r="F2513" i="1" s="1"/>
  <c r="AT2496" i="1"/>
  <c r="AT2494" i="1" s="1"/>
  <c r="AU2496" i="1"/>
  <c r="AV2496" i="1"/>
  <c r="AV2494" i="1" s="1"/>
  <c r="AW2496" i="1"/>
  <c r="AW2494" i="1" s="1"/>
  <c r="AX2496" i="1"/>
  <c r="AX2494" i="1" s="1"/>
  <c r="AY2496" i="1"/>
  <c r="AY2494" i="1" s="1"/>
  <c r="AZ2496" i="1"/>
  <c r="BA2496" i="1"/>
  <c r="BA2494" i="1" s="1"/>
  <c r="BB2496" i="1"/>
  <c r="F2509" i="1" s="1"/>
  <c r="BC2496" i="1"/>
  <c r="BD2496" i="1"/>
  <c r="BD2494" i="1" s="1"/>
  <c r="F2499" i="1"/>
  <c r="F2500" i="1"/>
  <c r="F2501" i="1"/>
  <c r="F2502" i="1"/>
  <c r="F2504" i="1"/>
  <c r="F2508" i="1"/>
  <c r="F2510" i="1"/>
  <c r="F2518" i="1"/>
  <c r="F2521" i="1"/>
  <c r="F2523" i="1"/>
  <c r="D2526" i="1"/>
  <c r="E2528" i="1"/>
  <c r="Z2528" i="1"/>
  <c r="AA2528" i="1"/>
  <c r="AM2528" i="1"/>
  <c r="AN2528" i="1"/>
  <c r="BE2528" i="1"/>
  <c r="BF2528" i="1"/>
  <c r="BG2528" i="1"/>
  <c r="BH2528" i="1"/>
  <c r="BI2528" i="1"/>
  <c r="BJ2528" i="1"/>
  <c r="BK2528" i="1"/>
  <c r="BL2528" i="1"/>
  <c r="BM2528" i="1"/>
  <c r="BN2528" i="1"/>
  <c r="BO2528" i="1"/>
  <c r="BP2528" i="1"/>
  <c r="BQ2528" i="1"/>
  <c r="BR2528" i="1"/>
  <c r="BS2528" i="1"/>
  <c r="BT2528" i="1"/>
  <c r="BU2528" i="1"/>
  <c r="BV2528" i="1"/>
  <c r="BW2528" i="1"/>
  <c r="CN2528" i="1"/>
  <c r="CO2528" i="1"/>
  <c r="CP2528" i="1"/>
  <c r="CQ2528" i="1"/>
  <c r="CR2528" i="1"/>
  <c r="CS2528" i="1"/>
  <c r="CT2528" i="1"/>
  <c r="CU2528" i="1"/>
  <c r="CV2528" i="1"/>
  <c r="CW2528" i="1"/>
  <c r="CX2528" i="1"/>
  <c r="CY2528" i="1"/>
  <c r="CZ2528" i="1"/>
  <c r="DA2528" i="1"/>
  <c r="DB2528" i="1"/>
  <c r="DC2528" i="1"/>
  <c r="DD2528" i="1"/>
  <c r="DE2528" i="1"/>
  <c r="DF2528" i="1"/>
  <c r="DG2528" i="1"/>
  <c r="DH2528" i="1"/>
  <c r="DI2528" i="1"/>
  <c r="DJ2528" i="1"/>
  <c r="DK2528" i="1"/>
  <c r="DL2528" i="1"/>
  <c r="DM2528" i="1"/>
  <c r="DN2528" i="1"/>
  <c r="DO2528" i="1"/>
  <c r="DP2528" i="1"/>
  <c r="DQ2528" i="1"/>
  <c r="DR2528" i="1"/>
  <c r="DS2528" i="1"/>
  <c r="DT2528" i="1"/>
  <c r="DU2528" i="1"/>
  <c r="DV2528" i="1"/>
  <c r="DW2528" i="1"/>
  <c r="DX2528" i="1"/>
  <c r="DY2528" i="1"/>
  <c r="DZ2528" i="1"/>
  <c r="EA2528" i="1"/>
  <c r="EB2528" i="1"/>
  <c r="EC2528" i="1"/>
  <c r="ED2528" i="1"/>
  <c r="EE2528" i="1"/>
  <c r="EF2528" i="1"/>
  <c r="EG2528" i="1"/>
  <c r="EH2528" i="1"/>
  <c r="EI2528" i="1"/>
  <c r="EJ2528" i="1"/>
  <c r="EK2528" i="1"/>
  <c r="EL2528" i="1"/>
  <c r="EM2528" i="1"/>
  <c r="EN2528" i="1"/>
  <c r="EO2528" i="1"/>
  <c r="EP2528" i="1"/>
  <c r="EQ2528" i="1"/>
  <c r="ER2528" i="1"/>
  <c r="ES2528" i="1"/>
  <c r="ET2528" i="1"/>
  <c r="EU2528" i="1"/>
  <c r="EV2528" i="1"/>
  <c r="EW2528" i="1"/>
  <c r="EX2528" i="1"/>
  <c r="EY2528" i="1"/>
  <c r="EZ2528" i="1"/>
  <c r="FA2528" i="1"/>
  <c r="FB2528" i="1"/>
  <c r="FC2528" i="1"/>
  <c r="FD2528" i="1"/>
  <c r="FE2528" i="1"/>
  <c r="FF2528" i="1"/>
  <c r="FG2528" i="1"/>
  <c r="FH2528" i="1"/>
  <c r="FI2528" i="1"/>
  <c r="FJ2528" i="1"/>
  <c r="FK2528" i="1"/>
  <c r="FL2528" i="1"/>
  <c r="FM2528" i="1"/>
  <c r="FN2528" i="1"/>
  <c r="FO2528" i="1"/>
  <c r="FP2528" i="1"/>
  <c r="FQ2528" i="1"/>
  <c r="FR2528" i="1"/>
  <c r="FS2528" i="1"/>
  <c r="FT2528" i="1"/>
  <c r="FU2528" i="1"/>
  <c r="FV2528" i="1"/>
  <c r="FW2528" i="1"/>
  <c r="FX2528" i="1"/>
  <c r="FY2528" i="1"/>
  <c r="FZ2528" i="1"/>
  <c r="GA2528" i="1"/>
  <c r="GB2528" i="1"/>
  <c r="GC2528" i="1"/>
  <c r="GD2528" i="1"/>
  <c r="GE2528" i="1"/>
  <c r="GF2528" i="1"/>
  <c r="GG2528" i="1"/>
  <c r="GH2528" i="1"/>
  <c r="GI2528" i="1"/>
  <c r="GJ2528" i="1"/>
  <c r="GK2528" i="1"/>
  <c r="GL2528" i="1"/>
  <c r="GM2528" i="1"/>
  <c r="GN2528" i="1"/>
  <c r="GO2528" i="1"/>
  <c r="GP2528" i="1"/>
  <c r="GQ2528" i="1"/>
  <c r="GR2528" i="1"/>
  <c r="GS2528" i="1"/>
  <c r="GT2528" i="1"/>
  <c r="GU2528" i="1"/>
  <c r="GV2528" i="1"/>
  <c r="GW2528" i="1"/>
  <c r="GX2528" i="1"/>
  <c r="C2530" i="1"/>
  <c r="D2530" i="1"/>
  <c r="U2530" i="1"/>
  <c r="AC2530" i="1"/>
  <c r="AE2530" i="1"/>
  <c r="AF2530" i="1"/>
  <c r="AG2530" i="1"/>
  <c r="CU2530" i="1" s="1"/>
  <c r="T2530" i="1" s="1"/>
  <c r="AH2530" i="1"/>
  <c r="CV2530" i="1" s="1"/>
  <c r="AI2530" i="1"/>
  <c r="AJ2530" i="1"/>
  <c r="CX2530" i="1" s="1"/>
  <c r="W2530" i="1" s="1"/>
  <c r="CW2530" i="1"/>
  <c r="V2530" i="1" s="1"/>
  <c r="FR2530" i="1"/>
  <c r="GL2530" i="1"/>
  <c r="GN2530" i="1"/>
  <c r="GO2530" i="1"/>
  <c r="GV2530" i="1"/>
  <c r="HC2530" i="1"/>
  <c r="GX2530" i="1" s="1"/>
  <c r="C2531" i="1"/>
  <c r="D2531" i="1"/>
  <c r="AC2531" i="1"/>
  <c r="CQ2531" i="1" s="1"/>
  <c r="P2531" i="1" s="1"/>
  <c r="AE2531" i="1"/>
  <c r="AD2531" i="1" s="1"/>
  <c r="AB2531" i="1" s="1"/>
  <c r="AF2531" i="1"/>
  <c r="AG2531" i="1"/>
  <c r="CU2531" i="1" s="1"/>
  <c r="T2531" i="1" s="1"/>
  <c r="AH2531" i="1"/>
  <c r="AI2531" i="1"/>
  <c r="AJ2531" i="1"/>
  <c r="CX2531" i="1" s="1"/>
  <c r="W2531" i="1" s="1"/>
  <c r="CR2531" i="1"/>
  <c r="Q2531" i="1" s="1"/>
  <c r="CV2531" i="1"/>
  <c r="U2531" i="1" s="1"/>
  <c r="CW2531" i="1"/>
  <c r="V2531" i="1" s="1"/>
  <c r="FR2531" i="1"/>
  <c r="GL2531" i="1"/>
  <c r="GN2531" i="1"/>
  <c r="GO2531" i="1"/>
  <c r="GV2531" i="1"/>
  <c r="HC2531" i="1"/>
  <c r="GX2531" i="1" s="1"/>
  <c r="C2532" i="1"/>
  <c r="D2532" i="1"/>
  <c r="W2532" i="1"/>
  <c r="AC2532" i="1"/>
  <c r="CQ2532" i="1" s="1"/>
  <c r="P2532" i="1" s="1"/>
  <c r="AE2532" i="1"/>
  <c r="AF2532" i="1"/>
  <c r="AG2532" i="1"/>
  <c r="CU2532" i="1" s="1"/>
  <c r="T2532" i="1" s="1"/>
  <c r="AH2532" i="1"/>
  <c r="CV2532" i="1" s="1"/>
  <c r="U2532" i="1" s="1"/>
  <c r="AI2532" i="1"/>
  <c r="CW2532" i="1" s="1"/>
  <c r="V2532" i="1" s="1"/>
  <c r="AJ2532" i="1"/>
  <c r="CX2532" i="1" s="1"/>
  <c r="CS2532" i="1"/>
  <c r="CT2532" i="1"/>
  <c r="S2532" i="1" s="1"/>
  <c r="FR2532" i="1"/>
  <c r="GL2532" i="1"/>
  <c r="GN2532" i="1"/>
  <c r="GO2532" i="1"/>
  <c r="GV2532" i="1"/>
  <c r="HC2532" i="1" s="1"/>
  <c r="GX2532" i="1" s="1"/>
  <c r="C2533" i="1"/>
  <c r="D2533" i="1"/>
  <c r="AC2533" i="1"/>
  <c r="AB2533" i="1" s="1"/>
  <c r="AD2533" i="1"/>
  <c r="AE2533" i="1"/>
  <c r="AF2533" i="1"/>
  <c r="AG2533" i="1"/>
  <c r="CU2533" i="1" s="1"/>
  <c r="T2533" i="1" s="1"/>
  <c r="AH2533" i="1"/>
  <c r="CV2533" i="1" s="1"/>
  <c r="U2533" i="1" s="1"/>
  <c r="AI2533" i="1"/>
  <c r="CW2533" i="1" s="1"/>
  <c r="V2533" i="1" s="1"/>
  <c r="AJ2533" i="1"/>
  <c r="CR2533" i="1"/>
  <c r="Q2533" i="1" s="1"/>
  <c r="CS2533" i="1"/>
  <c r="CT2533" i="1"/>
  <c r="S2533" i="1" s="1"/>
  <c r="CY2533" i="1" s="1"/>
  <c r="X2533" i="1" s="1"/>
  <c r="CX2533" i="1"/>
  <c r="W2533" i="1" s="1"/>
  <c r="FR2533" i="1"/>
  <c r="BY2680" i="1" s="1"/>
  <c r="GL2533" i="1"/>
  <c r="GN2533" i="1"/>
  <c r="GO2533" i="1"/>
  <c r="GV2533" i="1"/>
  <c r="HC2533" i="1" s="1"/>
  <c r="GX2533" i="1" s="1"/>
  <c r="C2534" i="1"/>
  <c r="D2534" i="1"/>
  <c r="W2534" i="1"/>
  <c r="AC2534" i="1"/>
  <c r="AE2534" i="1"/>
  <c r="AF2534" i="1"/>
  <c r="AG2534" i="1"/>
  <c r="CU2534" i="1" s="1"/>
  <c r="T2534" i="1" s="1"/>
  <c r="AH2534" i="1"/>
  <c r="AI2534" i="1"/>
  <c r="AJ2534" i="1"/>
  <c r="CQ2534" i="1"/>
  <c r="P2534" i="1" s="1"/>
  <c r="CV2534" i="1"/>
  <c r="U2534" i="1" s="1"/>
  <c r="CW2534" i="1"/>
  <c r="V2534" i="1" s="1"/>
  <c r="CX2534" i="1"/>
  <c r="FR2534" i="1"/>
  <c r="GL2534" i="1"/>
  <c r="GN2534" i="1"/>
  <c r="GO2534" i="1"/>
  <c r="GV2534" i="1"/>
  <c r="HC2534" i="1"/>
  <c r="GX2534" i="1" s="1"/>
  <c r="C2535" i="1"/>
  <c r="D2535" i="1"/>
  <c r="AC2535" i="1"/>
  <c r="AD2535" i="1"/>
  <c r="AE2535" i="1"/>
  <c r="AF2535" i="1"/>
  <c r="AG2535" i="1"/>
  <c r="CU2535" i="1" s="1"/>
  <c r="T2535" i="1" s="1"/>
  <c r="AH2535" i="1"/>
  <c r="AI2535" i="1"/>
  <c r="AJ2535" i="1"/>
  <c r="CX2535" i="1" s="1"/>
  <c r="W2535" i="1" s="1"/>
  <c r="CQ2535" i="1"/>
  <c r="P2535" i="1" s="1"/>
  <c r="CR2535" i="1"/>
  <c r="Q2535" i="1" s="1"/>
  <c r="CV2535" i="1"/>
  <c r="U2535" i="1" s="1"/>
  <c r="CW2535" i="1"/>
  <c r="V2535" i="1" s="1"/>
  <c r="FR2535" i="1"/>
  <c r="GL2535" i="1"/>
  <c r="GN2535" i="1"/>
  <c r="GO2535" i="1"/>
  <c r="GV2535" i="1"/>
  <c r="HC2535" i="1" s="1"/>
  <c r="GX2535" i="1" s="1"/>
  <c r="AC2536" i="1"/>
  <c r="CQ2536" i="1" s="1"/>
  <c r="P2536" i="1" s="1"/>
  <c r="AE2536" i="1"/>
  <c r="AF2536" i="1"/>
  <c r="AG2536" i="1"/>
  <c r="CU2536" i="1" s="1"/>
  <c r="T2536" i="1" s="1"/>
  <c r="AH2536" i="1"/>
  <c r="CV2536" i="1" s="1"/>
  <c r="U2536" i="1" s="1"/>
  <c r="AI2536" i="1"/>
  <c r="CW2536" i="1" s="1"/>
  <c r="V2536" i="1" s="1"/>
  <c r="AJ2536" i="1"/>
  <c r="CS2536" i="1"/>
  <c r="CX2536" i="1"/>
  <c r="W2536" i="1" s="1"/>
  <c r="FR2536" i="1"/>
  <c r="GL2536" i="1"/>
  <c r="GO2536" i="1"/>
  <c r="GP2536" i="1"/>
  <c r="GV2536" i="1"/>
  <c r="HC2536" i="1" s="1"/>
  <c r="GX2536" i="1" s="1"/>
  <c r="C2537" i="1"/>
  <c r="D2537" i="1"/>
  <c r="AC2537" i="1"/>
  <c r="CQ2537" i="1" s="1"/>
  <c r="P2537" i="1" s="1"/>
  <c r="AE2537" i="1"/>
  <c r="AF2537" i="1"/>
  <c r="AG2537" i="1"/>
  <c r="AH2537" i="1"/>
  <c r="CV2537" i="1" s="1"/>
  <c r="U2537" i="1" s="1"/>
  <c r="AI2537" i="1"/>
  <c r="CW2537" i="1" s="1"/>
  <c r="V2537" i="1" s="1"/>
  <c r="AJ2537" i="1"/>
  <c r="CX2537" i="1" s="1"/>
  <c r="W2537" i="1" s="1"/>
  <c r="CT2537" i="1"/>
  <c r="CU2537" i="1"/>
  <c r="FR2537" i="1"/>
  <c r="GL2537" i="1"/>
  <c r="GN2537" i="1"/>
  <c r="GO2537" i="1"/>
  <c r="GV2537" i="1"/>
  <c r="HC2537" i="1" s="1"/>
  <c r="GX2537" i="1" s="1"/>
  <c r="C2538" i="1"/>
  <c r="D2538" i="1"/>
  <c r="AC2538" i="1"/>
  <c r="CQ2538" i="1" s="1"/>
  <c r="P2538" i="1" s="1"/>
  <c r="AE2538" i="1"/>
  <c r="AF2538" i="1"/>
  <c r="AG2538" i="1"/>
  <c r="CU2538" i="1" s="1"/>
  <c r="T2538" i="1" s="1"/>
  <c r="AH2538" i="1"/>
  <c r="CV2538" i="1" s="1"/>
  <c r="AI2538" i="1"/>
  <c r="AJ2538" i="1"/>
  <c r="CW2538" i="1"/>
  <c r="CX2538" i="1"/>
  <c r="FR2538" i="1"/>
  <c r="GL2538" i="1"/>
  <c r="GN2538" i="1"/>
  <c r="GO2538" i="1"/>
  <c r="GV2538" i="1"/>
  <c r="HC2538" i="1" s="1"/>
  <c r="GX2538" i="1" s="1"/>
  <c r="AC2539" i="1"/>
  <c r="AD2539" i="1"/>
  <c r="AB2539" i="1" s="1"/>
  <c r="AE2539" i="1"/>
  <c r="AF2539" i="1"/>
  <c r="AG2539" i="1"/>
  <c r="CU2539" i="1" s="1"/>
  <c r="AH2539" i="1"/>
  <c r="CV2539" i="1" s="1"/>
  <c r="AI2539" i="1"/>
  <c r="AJ2539" i="1"/>
  <c r="CQ2539" i="1"/>
  <c r="CR2539" i="1"/>
  <c r="CW2539" i="1"/>
  <c r="CX2539" i="1"/>
  <c r="FR2539" i="1"/>
  <c r="GL2539" i="1"/>
  <c r="GN2539" i="1"/>
  <c r="GO2539" i="1"/>
  <c r="GV2539" i="1"/>
  <c r="HC2539" i="1" s="1"/>
  <c r="AC2540" i="1"/>
  <c r="AB2540" i="1" s="1"/>
  <c r="AD2540" i="1"/>
  <c r="AE2540" i="1"/>
  <c r="AF2540" i="1"/>
  <c r="AG2540" i="1"/>
  <c r="CU2540" i="1" s="1"/>
  <c r="AH2540" i="1"/>
  <c r="CV2540" i="1" s="1"/>
  <c r="AI2540" i="1"/>
  <c r="CW2540" i="1" s="1"/>
  <c r="AJ2540" i="1"/>
  <c r="CX2540" i="1" s="1"/>
  <c r="CR2540" i="1"/>
  <c r="CT2540" i="1"/>
  <c r="FR2540" i="1"/>
  <c r="GL2540" i="1"/>
  <c r="GN2540" i="1"/>
  <c r="GO2540" i="1"/>
  <c r="GV2540" i="1"/>
  <c r="HC2540" i="1"/>
  <c r="C2541" i="1"/>
  <c r="D2541" i="1"/>
  <c r="R2541" i="1"/>
  <c r="GK2541" i="1" s="1"/>
  <c r="AC2541" i="1"/>
  <c r="AE2541" i="1"/>
  <c r="AF2541" i="1"/>
  <c r="AG2541" i="1"/>
  <c r="CU2541" i="1" s="1"/>
  <c r="T2541" i="1" s="1"/>
  <c r="AH2541" i="1"/>
  <c r="CV2541" i="1" s="1"/>
  <c r="AI2541" i="1"/>
  <c r="AJ2541" i="1"/>
  <c r="CR2541" i="1"/>
  <c r="Q2541" i="1" s="1"/>
  <c r="CS2541" i="1"/>
  <c r="CW2541" i="1"/>
  <c r="V2541" i="1" s="1"/>
  <c r="CX2541" i="1"/>
  <c r="W2541" i="1" s="1"/>
  <c r="FR2541" i="1"/>
  <c r="GL2541" i="1"/>
  <c r="GN2541" i="1"/>
  <c r="GO2541" i="1"/>
  <c r="GV2541" i="1"/>
  <c r="HC2541" i="1"/>
  <c r="GX2541" i="1" s="1"/>
  <c r="D2543" i="1"/>
  <c r="E2545" i="1"/>
  <c r="Z2545" i="1"/>
  <c r="AA2545" i="1"/>
  <c r="AM2545" i="1"/>
  <c r="AN2545" i="1"/>
  <c r="BE2545" i="1"/>
  <c r="BF2545" i="1"/>
  <c r="BG2545" i="1"/>
  <c r="BH2545" i="1"/>
  <c r="BI2545" i="1"/>
  <c r="BJ2545" i="1"/>
  <c r="BK2545" i="1"/>
  <c r="BL2545" i="1"/>
  <c r="BM2545" i="1"/>
  <c r="BN2545" i="1"/>
  <c r="BO2545" i="1"/>
  <c r="BP2545" i="1"/>
  <c r="BQ2545" i="1"/>
  <c r="BR2545" i="1"/>
  <c r="BS2545" i="1"/>
  <c r="BT2545" i="1"/>
  <c r="BU2545" i="1"/>
  <c r="BV2545" i="1"/>
  <c r="BW2545" i="1"/>
  <c r="CN2545" i="1"/>
  <c r="CO2545" i="1"/>
  <c r="CP2545" i="1"/>
  <c r="CQ2545" i="1"/>
  <c r="CR2545" i="1"/>
  <c r="CS2545" i="1"/>
  <c r="CT2545" i="1"/>
  <c r="CU2545" i="1"/>
  <c r="CV2545" i="1"/>
  <c r="CW2545" i="1"/>
  <c r="CX2545" i="1"/>
  <c r="CY2545" i="1"/>
  <c r="CZ2545" i="1"/>
  <c r="DA2545" i="1"/>
  <c r="DB2545" i="1"/>
  <c r="DC2545" i="1"/>
  <c r="DD2545" i="1"/>
  <c r="DE2545" i="1"/>
  <c r="DF2545" i="1"/>
  <c r="DG2545" i="1"/>
  <c r="DH2545" i="1"/>
  <c r="DI2545" i="1"/>
  <c r="DJ2545" i="1"/>
  <c r="DK2545" i="1"/>
  <c r="DL2545" i="1"/>
  <c r="DM2545" i="1"/>
  <c r="DN2545" i="1"/>
  <c r="DO2545" i="1"/>
  <c r="DP2545" i="1"/>
  <c r="DQ2545" i="1"/>
  <c r="DR2545" i="1"/>
  <c r="DS2545" i="1"/>
  <c r="DT2545" i="1"/>
  <c r="DU2545" i="1"/>
  <c r="DV2545" i="1"/>
  <c r="DW2545" i="1"/>
  <c r="DX2545" i="1"/>
  <c r="DY2545" i="1"/>
  <c r="DZ2545" i="1"/>
  <c r="EA2545" i="1"/>
  <c r="EB2545" i="1"/>
  <c r="EC2545" i="1"/>
  <c r="ED2545" i="1"/>
  <c r="EE2545" i="1"/>
  <c r="EF2545" i="1"/>
  <c r="EG2545" i="1"/>
  <c r="EH2545" i="1"/>
  <c r="EI2545" i="1"/>
  <c r="EJ2545" i="1"/>
  <c r="EK2545" i="1"/>
  <c r="EL2545" i="1"/>
  <c r="EM2545" i="1"/>
  <c r="EN2545" i="1"/>
  <c r="EO2545" i="1"/>
  <c r="EP2545" i="1"/>
  <c r="EQ2545" i="1"/>
  <c r="ER2545" i="1"/>
  <c r="ES2545" i="1"/>
  <c r="ET2545" i="1"/>
  <c r="EU2545" i="1"/>
  <c r="EV2545" i="1"/>
  <c r="EW2545" i="1"/>
  <c r="EX2545" i="1"/>
  <c r="EY2545" i="1"/>
  <c r="EZ2545" i="1"/>
  <c r="FA2545" i="1"/>
  <c r="FB2545" i="1"/>
  <c r="FC2545" i="1"/>
  <c r="FD2545" i="1"/>
  <c r="FE2545" i="1"/>
  <c r="FF2545" i="1"/>
  <c r="FG2545" i="1"/>
  <c r="FH2545" i="1"/>
  <c r="FI2545" i="1"/>
  <c r="FJ2545" i="1"/>
  <c r="FK2545" i="1"/>
  <c r="FL2545" i="1"/>
  <c r="FM2545" i="1"/>
  <c r="FN2545" i="1"/>
  <c r="FO2545" i="1"/>
  <c r="FP2545" i="1"/>
  <c r="FQ2545" i="1"/>
  <c r="FR2545" i="1"/>
  <c r="FS2545" i="1"/>
  <c r="FT2545" i="1"/>
  <c r="FU2545" i="1"/>
  <c r="FV2545" i="1"/>
  <c r="FW2545" i="1"/>
  <c r="FX2545" i="1"/>
  <c r="FY2545" i="1"/>
  <c r="FZ2545" i="1"/>
  <c r="GA2545" i="1"/>
  <c r="GB2545" i="1"/>
  <c r="GC2545" i="1"/>
  <c r="GD2545" i="1"/>
  <c r="GE2545" i="1"/>
  <c r="GF2545" i="1"/>
  <c r="GG2545" i="1"/>
  <c r="GH2545" i="1"/>
  <c r="GI2545" i="1"/>
  <c r="GJ2545" i="1"/>
  <c r="GK2545" i="1"/>
  <c r="GL2545" i="1"/>
  <c r="GM2545" i="1"/>
  <c r="GN2545" i="1"/>
  <c r="GO2545" i="1"/>
  <c r="GP2545" i="1"/>
  <c r="GQ2545" i="1"/>
  <c r="GR2545" i="1"/>
  <c r="GS2545" i="1"/>
  <c r="GT2545" i="1"/>
  <c r="GU2545" i="1"/>
  <c r="GV2545" i="1"/>
  <c r="GW2545" i="1"/>
  <c r="GX2545" i="1"/>
  <c r="C2547" i="1"/>
  <c r="D2547" i="1"/>
  <c r="AC2547" i="1"/>
  <c r="CQ2547" i="1" s="1"/>
  <c r="AE2547" i="1"/>
  <c r="AF2547" i="1"/>
  <c r="AG2547" i="1"/>
  <c r="AH2547" i="1"/>
  <c r="CV2547" i="1" s="1"/>
  <c r="AI2547" i="1"/>
  <c r="CW2547" i="1" s="1"/>
  <c r="V2547" i="1" s="1"/>
  <c r="AJ2547" i="1"/>
  <c r="CX2547" i="1" s="1"/>
  <c r="W2547" i="1" s="1"/>
  <c r="CT2547" i="1"/>
  <c r="CU2547" i="1"/>
  <c r="T2547" i="1" s="1"/>
  <c r="FR2547" i="1"/>
  <c r="GL2547" i="1"/>
  <c r="GN2547" i="1"/>
  <c r="GO2547" i="1"/>
  <c r="GV2547" i="1"/>
  <c r="HC2547" i="1" s="1"/>
  <c r="C2548" i="1"/>
  <c r="D2548" i="1"/>
  <c r="AC2548" i="1"/>
  <c r="AD2548" i="1"/>
  <c r="AE2548" i="1"/>
  <c r="AF2548" i="1"/>
  <c r="AG2548" i="1"/>
  <c r="CU2548" i="1" s="1"/>
  <c r="T2548" i="1" s="1"/>
  <c r="AH2548" i="1"/>
  <c r="CV2548" i="1" s="1"/>
  <c r="U2548" i="1" s="1"/>
  <c r="AI2548" i="1"/>
  <c r="AJ2548" i="1"/>
  <c r="CR2548" i="1"/>
  <c r="Q2548" i="1" s="1"/>
  <c r="CS2548" i="1"/>
  <c r="CW2548" i="1"/>
  <c r="V2548" i="1" s="1"/>
  <c r="CX2548" i="1"/>
  <c r="W2548" i="1" s="1"/>
  <c r="FR2548" i="1"/>
  <c r="GL2548" i="1"/>
  <c r="GN2548" i="1"/>
  <c r="GO2548" i="1"/>
  <c r="GV2548" i="1"/>
  <c r="HC2548" i="1" s="1"/>
  <c r="GX2548" i="1" s="1"/>
  <c r="C2549" i="1"/>
  <c r="D2549" i="1"/>
  <c r="P2549" i="1"/>
  <c r="AC2549" i="1"/>
  <c r="AE2549" i="1"/>
  <c r="AF2549" i="1"/>
  <c r="AG2549" i="1"/>
  <c r="AH2549" i="1"/>
  <c r="CV2549" i="1" s="1"/>
  <c r="U2549" i="1" s="1"/>
  <c r="AI2549" i="1"/>
  <c r="CW2549" i="1" s="1"/>
  <c r="V2549" i="1" s="1"/>
  <c r="AJ2549" i="1"/>
  <c r="CQ2549" i="1"/>
  <c r="CU2549" i="1"/>
  <c r="T2549" i="1" s="1"/>
  <c r="CX2549" i="1"/>
  <c r="W2549" i="1" s="1"/>
  <c r="FR2549" i="1"/>
  <c r="GL2549" i="1"/>
  <c r="GN2549" i="1"/>
  <c r="GO2549" i="1"/>
  <c r="GV2549" i="1"/>
  <c r="HC2549" i="1" s="1"/>
  <c r="GX2549" i="1" s="1"/>
  <c r="C2550" i="1"/>
  <c r="D2550" i="1"/>
  <c r="T2550" i="1"/>
  <c r="AC2550" i="1"/>
  <c r="CQ2550" i="1" s="1"/>
  <c r="P2550" i="1" s="1"/>
  <c r="AE2550" i="1"/>
  <c r="AF2550" i="1"/>
  <c r="AG2550" i="1"/>
  <c r="AH2550" i="1"/>
  <c r="AI2550" i="1"/>
  <c r="CW2550" i="1" s="1"/>
  <c r="V2550" i="1" s="1"/>
  <c r="AJ2550" i="1"/>
  <c r="CX2550" i="1" s="1"/>
  <c r="W2550" i="1" s="1"/>
  <c r="CU2550" i="1"/>
  <c r="CV2550" i="1"/>
  <c r="U2550" i="1" s="1"/>
  <c r="FR2550" i="1"/>
  <c r="BY2561" i="1" s="1"/>
  <c r="BY2545" i="1" s="1"/>
  <c r="GL2550" i="1"/>
  <c r="GN2550" i="1"/>
  <c r="GO2550" i="1"/>
  <c r="GV2550" i="1"/>
  <c r="HC2550" i="1"/>
  <c r="GX2550" i="1" s="1"/>
  <c r="C2551" i="1"/>
  <c r="D2551" i="1"/>
  <c r="P2551" i="1"/>
  <c r="AC2551" i="1"/>
  <c r="CQ2551" i="1" s="1"/>
  <c r="AE2551" i="1"/>
  <c r="AF2551" i="1"/>
  <c r="AG2551" i="1"/>
  <c r="CU2551" i="1" s="1"/>
  <c r="T2551" i="1" s="1"/>
  <c r="AH2551" i="1"/>
  <c r="CV2551" i="1" s="1"/>
  <c r="U2551" i="1" s="1"/>
  <c r="AI2551" i="1"/>
  <c r="CW2551" i="1" s="1"/>
  <c r="V2551" i="1" s="1"/>
  <c r="AJ2551" i="1"/>
  <c r="CT2551" i="1"/>
  <c r="S2551" i="1" s="1"/>
  <c r="CX2551" i="1"/>
  <c r="W2551" i="1" s="1"/>
  <c r="FR2551" i="1"/>
  <c r="GL2551" i="1"/>
  <c r="GN2551" i="1"/>
  <c r="GO2551" i="1"/>
  <c r="GV2551" i="1"/>
  <c r="HC2551" i="1" s="1"/>
  <c r="GX2551" i="1" s="1"/>
  <c r="C2552" i="1"/>
  <c r="D2552" i="1"/>
  <c r="AC2552" i="1"/>
  <c r="AE2552" i="1"/>
  <c r="AF2552" i="1"/>
  <c r="AG2552" i="1"/>
  <c r="CU2552" i="1" s="1"/>
  <c r="T2552" i="1" s="1"/>
  <c r="AH2552" i="1"/>
  <c r="CV2552" i="1" s="1"/>
  <c r="U2552" i="1" s="1"/>
  <c r="AI2552" i="1"/>
  <c r="CW2552" i="1" s="1"/>
  <c r="V2552" i="1" s="1"/>
  <c r="AJ2552" i="1"/>
  <c r="CX2552" i="1" s="1"/>
  <c r="W2552" i="1" s="1"/>
  <c r="CQ2552" i="1"/>
  <c r="P2552" i="1" s="1"/>
  <c r="CS2552" i="1"/>
  <c r="FR2552" i="1"/>
  <c r="GL2552" i="1"/>
  <c r="GN2552" i="1"/>
  <c r="GO2552" i="1"/>
  <c r="GV2552" i="1"/>
  <c r="HC2552" i="1"/>
  <c r="GX2552" i="1" s="1"/>
  <c r="AC2553" i="1"/>
  <c r="CQ2553" i="1" s="1"/>
  <c r="P2553" i="1" s="1"/>
  <c r="AD2553" i="1"/>
  <c r="AB2553" i="1" s="1"/>
  <c r="AE2553" i="1"/>
  <c r="AF2553" i="1"/>
  <c r="AG2553" i="1"/>
  <c r="CU2553" i="1" s="1"/>
  <c r="T2553" i="1" s="1"/>
  <c r="AH2553" i="1"/>
  <c r="CV2553" i="1" s="1"/>
  <c r="U2553" i="1" s="1"/>
  <c r="AI2553" i="1"/>
  <c r="CW2553" i="1" s="1"/>
  <c r="V2553" i="1" s="1"/>
  <c r="AJ2553" i="1"/>
  <c r="CR2553" i="1"/>
  <c r="Q2553" i="1" s="1"/>
  <c r="CS2553" i="1"/>
  <c r="CT2553" i="1"/>
  <c r="S2553" i="1" s="1"/>
  <c r="CX2553" i="1"/>
  <c r="W2553" i="1" s="1"/>
  <c r="FR2553" i="1"/>
  <c r="GL2553" i="1"/>
  <c r="GO2553" i="1"/>
  <c r="GP2553" i="1"/>
  <c r="GV2553" i="1"/>
  <c r="HC2553" i="1" s="1"/>
  <c r="GX2553" i="1" s="1"/>
  <c r="C2554" i="1"/>
  <c r="D2554" i="1"/>
  <c r="AC2554" i="1"/>
  <c r="AD2554" i="1"/>
  <c r="AB2554" i="1" s="1"/>
  <c r="AE2554" i="1"/>
  <c r="AF2554" i="1"/>
  <c r="AG2554" i="1"/>
  <c r="CU2554" i="1" s="1"/>
  <c r="T2554" i="1" s="1"/>
  <c r="AH2554" i="1"/>
  <c r="CV2554" i="1" s="1"/>
  <c r="U2554" i="1" s="1"/>
  <c r="AI2554" i="1"/>
  <c r="AJ2554" i="1"/>
  <c r="CQ2554" i="1"/>
  <c r="P2554" i="1" s="1"/>
  <c r="CR2554" i="1"/>
  <c r="Q2554" i="1" s="1"/>
  <c r="CW2554" i="1"/>
  <c r="V2554" i="1" s="1"/>
  <c r="CX2554" i="1"/>
  <c r="W2554" i="1" s="1"/>
  <c r="FR2554" i="1"/>
  <c r="GL2554" i="1"/>
  <c r="GN2554" i="1"/>
  <c r="GO2554" i="1"/>
  <c r="GV2554" i="1"/>
  <c r="HC2554" i="1" s="1"/>
  <c r="GX2554" i="1" s="1"/>
  <c r="C2555" i="1"/>
  <c r="D2555" i="1"/>
  <c r="V2555" i="1"/>
  <c r="AC2555" i="1"/>
  <c r="CQ2555" i="1" s="1"/>
  <c r="P2555" i="1" s="1"/>
  <c r="AE2555" i="1"/>
  <c r="AF2555" i="1"/>
  <c r="AG2555" i="1"/>
  <c r="CU2555" i="1" s="1"/>
  <c r="T2555" i="1" s="1"/>
  <c r="AH2555" i="1"/>
  <c r="CV2555" i="1" s="1"/>
  <c r="AI2555" i="1"/>
  <c r="CW2555" i="1" s="1"/>
  <c r="AJ2555" i="1"/>
  <c r="CX2555" i="1"/>
  <c r="W2555" i="1" s="1"/>
  <c r="FR2555" i="1"/>
  <c r="GL2555" i="1"/>
  <c r="GN2555" i="1"/>
  <c r="GO2555" i="1"/>
  <c r="GV2555" i="1"/>
  <c r="HC2555" i="1" s="1"/>
  <c r="GX2555" i="1" s="1"/>
  <c r="C2556" i="1"/>
  <c r="D2556" i="1"/>
  <c r="AC2556" i="1"/>
  <c r="AD2556" i="1"/>
  <c r="AE2556" i="1"/>
  <c r="AF2556" i="1"/>
  <c r="AG2556" i="1"/>
  <c r="CU2556" i="1" s="1"/>
  <c r="T2556" i="1" s="1"/>
  <c r="AH2556" i="1"/>
  <c r="AI2556" i="1"/>
  <c r="AJ2556" i="1"/>
  <c r="CX2556" i="1" s="1"/>
  <c r="W2556" i="1" s="1"/>
  <c r="CQ2556" i="1"/>
  <c r="P2556" i="1" s="1"/>
  <c r="CR2556" i="1"/>
  <c r="Q2556" i="1" s="1"/>
  <c r="CV2556" i="1"/>
  <c r="U2556" i="1" s="1"/>
  <c r="CW2556" i="1"/>
  <c r="V2556" i="1" s="1"/>
  <c r="FR2556" i="1"/>
  <c r="GL2556" i="1"/>
  <c r="GN2556" i="1"/>
  <c r="GO2556" i="1"/>
  <c r="GV2556" i="1"/>
  <c r="HC2556" i="1" s="1"/>
  <c r="C2557" i="1"/>
  <c r="D2557" i="1"/>
  <c r="AC2557" i="1"/>
  <c r="CQ2557" i="1" s="1"/>
  <c r="AE2557" i="1"/>
  <c r="AF2557" i="1"/>
  <c r="AG2557" i="1"/>
  <c r="AH2557" i="1"/>
  <c r="AI2557" i="1"/>
  <c r="CW2557" i="1" s="1"/>
  <c r="AJ2557" i="1"/>
  <c r="CX2557" i="1" s="1"/>
  <c r="CU2557" i="1"/>
  <c r="CV2557" i="1"/>
  <c r="FR2557" i="1"/>
  <c r="GL2557" i="1"/>
  <c r="GN2557" i="1"/>
  <c r="GO2557" i="1"/>
  <c r="GV2557" i="1"/>
  <c r="HC2557" i="1" s="1"/>
  <c r="AC2558" i="1"/>
  <c r="CQ2558" i="1" s="1"/>
  <c r="AE2558" i="1"/>
  <c r="AF2558" i="1"/>
  <c r="AG2558" i="1"/>
  <c r="AH2558" i="1"/>
  <c r="CV2558" i="1" s="1"/>
  <c r="U2558" i="1" s="1"/>
  <c r="AI2558" i="1"/>
  <c r="CW2558" i="1" s="1"/>
  <c r="AJ2558" i="1"/>
  <c r="CX2558" i="1" s="1"/>
  <c r="CT2558" i="1"/>
  <c r="CU2558" i="1"/>
  <c r="FR2558" i="1"/>
  <c r="GL2558" i="1"/>
  <c r="GO2558" i="1"/>
  <c r="GP2558" i="1"/>
  <c r="GV2558" i="1"/>
  <c r="HC2558" i="1" s="1"/>
  <c r="C2559" i="1"/>
  <c r="D2559" i="1"/>
  <c r="T2559" i="1"/>
  <c r="AC2559" i="1"/>
  <c r="CQ2559" i="1" s="1"/>
  <c r="P2559" i="1" s="1"/>
  <c r="AE2559" i="1"/>
  <c r="AF2559" i="1"/>
  <c r="AG2559" i="1"/>
  <c r="CU2559" i="1" s="1"/>
  <c r="AH2559" i="1"/>
  <c r="AI2559" i="1"/>
  <c r="AJ2559" i="1"/>
  <c r="CV2559" i="1"/>
  <c r="CW2559" i="1"/>
  <c r="V2559" i="1" s="1"/>
  <c r="CX2559" i="1"/>
  <c r="W2559" i="1" s="1"/>
  <c r="FR2559" i="1"/>
  <c r="GL2559" i="1"/>
  <c r="GN2559" i="1"/>
  <c r="GO2559" i="1"/>
  <c r="GV2559" i="1"/>
  <c r="HC2559" i="1" s="1"/>
  <c r="B2561" i="1"/>
  <c r="B2545" i="1" s="1"/>
  <c r="C2561" i="1"/>
  <c r="C2545" i="1" s="1"/>
  <c r="D2561" i="1"/>
  <c r="D2545" i="1" s="1"/>
  <c r="F2561" i="1"/>
  <c r="F2545" i="1" s="1"/>
  <c r="G2561" i="1"/>
  <c r="BX2561" i="1"/>
  <c r="BX2545" i="1" s="1"/>
  <c r="CK2561" i="1"/>
  <c r="BB2561" i="1" s="1"/>
  <c r="CL2561" i="1"/>
  <c r="CM2561" i="1"/>
  <c r="CM2545" i="1" s="1"/>
  <c r="D2591" i="1"/>
  <c r="E2593" i="1"/>
  <c r="G2593" i="1"/>
  <c r="Z2593" i="1"/>
  <c r="AA2593" i="1"/>
  <c r="AM2593" i="1"/>
  <c r="AN2593" i="1"/>
  <c r="BE2593" i="1"/>
  <c r="BF2593" i="1"/>
  <c r="BG2593" i="1"/>
  <c r="BH2593" i="1"/>
  <c r="BI2593" i="1"/>
  <c r="BJ2593" i="1"/>
  <c r="BK2593" i="1"/>
  <c r="BL2593" i="1"/>
  <c r="BM2593" i="1"/>
  <c r="BN2593" i="1"/>
  <c r="BO2593" i="1"/>
  <c r="BP2593" i="1"/>
  <c r="BQ2593" i="1"/>
  <c r="BR2593" i="1"/>
  <c r="BS2593" i="1"/>
  <c r="BT2593" i="1"/>
  <c r="BU2593" i="1"/>
  <c r="BV2593" i="1"/>
  <c r="BW2593" i="1"/>
  <c r="CN2593" i="1"/>
  <c r="CO2593" i="1"/>
  <c r="CP2593" i="1"/>
  <c r="CQ2593" i="1"/>
  <c r="CR2593" i="1"/>
  <c r="CS2593" i="1"/>
  <c r="CT2593" i="1"/>
  <c r="CU2593" i="1"/>
  <c r="CV2593" i="1"/>
  <c r="CW2593" i="1"/>
  <c r="CX2593" i="1"/>
  <c r="CY2593" i="1"/>
  <c r="CZ2593" i="1"/>
  <c r="DA2593" i="1"/>
  <c r="DB2593" i="1"/>
  <c r="DC2593" i="1"/>
  <c r="DD2593" i="1"/>
  <c r="DE2593" i="1"/>
  <c r="DF2593" i="1"/>
  <c r="DG2593" i="1"/>
  <c r="DH2593" i="1"/>
  <c r="DI2593" i="1"/>
  <c r="DJ2593" i="1"/>
  <c r="DK2593" i="1"/>
  <c r="DL2593" i="1"/>
  <c r="DM2593" i="1"/>
  <c r="DN2593" i="1"/>
  <c r="DO2593" i="1"/>
  <c r="DP2593" i="1"/>
  <c r="DQ2593" i="1"/>
  <c r="DR2593" i="1"/>
  <c r="DS2593" i="1"/>
  <c r="DT2593" i="1"/>
  <c r="DU2593" i="1"/>
  <c r="DV2593" i="1"/>
  <c r="DW2593" i="1"/>
  <c r="DX2593" i="1"/>
  <c r="DY2593" i="1"/>
  <c r="DZ2593" i="1"/>
  <c r="EA2593" i="1"/>
  <c r="EB2593" i="1"/>
  <c r="EC2593" i="1"/>
  <c r="ED2593" i="1"/>
  <c r="EE2593" i="1"/>
  <c r="EF2593" i="1"/>
  <c r="EG2593" i="1"/>
  <c r="EH2593" i="1"/>
  <c r="EI2593" i="1"/>
  <c r="EJ2593" i="1"/>
  <c r="EK2593" i="1"/>
  <c r="EL2593" i="1"/>
  <c r="EM2593" i="1"/>
  <c r="EN2593" i="1"/>
  <c r="EO2593" i="1"/>
  <c r="EP2593" i="1"/>
  <c r="EQ2593" i="1"/>
  <c r="ER2593" i="1"/>
  <c r="ES2593" i="1"/>
  <c r="ET2593" i="1"/>
  <c r="EU2593" i="1"/>
  <c r="EV2593" i="1"/>
  <c r="EW2593" i="1"/>
  <c r="EX2593" i="1"/>
  <c r="EY2593" i="1"/>
  <c r="EZ2593" i="1"/>
  <c r="FA2593" i="1"/>
  <c r="FB2593" i="1"/>
  <c r="FC2593" i="1"/>
  <c r="FD2593" i="1"/>
  <c r="FE2593" i="1"/>
  <c r="FF2593" i="1"/>
  <c r="FG2593" i="1"/>
  <c r="FH2593" i="1"/>
  <c r="FI2593" i="1"/>
  <c r="FJ2593" i="1"/>
  <c r="FK2593" i="1"/>
  <c r="FL2593" i="1"/>
  <c r="FM2593" i="1"/>
  <c r="FN2593" i="1"/>
  <c r="FO2593" i="1"/>
  <c r="FP2593" i="1"/>
  <c r="FQ2593" i="1"/>
  <c r="FR2593" i="1"/>
  <c r="FS2593" i="1"/>
  <c r="FT2593" i="1"/>
  <c r="FU2593" i="1"/>
  <c r="FV2593" i="1"/>
  <c r="FW2593" i="1"/>
  <c r="FX2593" i="1"/>
  <c r="FY2593" i="1"/>
  <c r="FZ2593" i="1"/>
  <c r="GA2593" i="1"/>
  <c r="GB2593" i="1"/>
  <c r="GC2593" i="1"/>
  <c r="GD2593" i="1"/>
  <c r="GE2593" i="1"/>
  <c r="GF2593" i="1"/>
  <c r="GG2593" i="1"/>
  <c r="GH2593" i="1"/>
  <c r="GI2593" i="1"/>
  <c r="GJ2593" i="1"/>
  <c r="GK2593" i="1"/>
  <c r="GL2593" i="1"/>
  <c r="GM2593" i="1"/>
  <c r="GN2593" i="1"/>
  <c r="GO2593" i="1"/>
  <c r="GP2593" i="1"/>
  <c r="GQ2593" i="1"/>
  <c r="GR2593" i="1"/>
  <c r="GS2593" i="1"/>
  <c r="GT2593" i="1"/>
  <c r="GU2593" i="1"/>
  <c r="GV2593" i="1"/>
  <c r="GW2593" i="1"/>
  <c r="GX2593" i="1"/>
  <c r="C2595" i="1"/>
  <c r="D2595" i="1"/>
  <c r="AC2595" i="1"/>
  <c r="AD2595" i="1"/>
  <c r="AE2595" i="1"/>
  <c r="AF2595" i="1"/>
  <c r="AG2595" i="1"/>
  <c r="CU2595" i="1" s="1"/>
  <c r="T2595" i="1" s="1"/>
  <c r="AH2595" i="1"/>
  <c r="CV2595" i="1" s="1"/>
  <c r="U2595" i="1" s="1"/>
  <c r="AI2595" i="1"/>
  <c r="CW2595" i="1" s="1"/>
  <c r="V2595" i="1" s="1"/>
  <c r="AJ2595" i="1"/>
  <c r="CR2595" i="1"/>
  <c r="Q2595" i="1" s="1"/>
  <c r="CS2595" i="1"/>
  <c r="CX2595" i="1"/>
  <c r="W2595" i="1" s="1"/>
  <c r="FR2595" i="1"/>
  <c r="GL2595" i="1"/>
  <c r="GN2595" i="1"/>
  <c r="GO2595" i="1"/>
  <c r="GV2595" i="1"/>
  <c r="HC2595" i="1" s="1"/>
  <c r="GX2595" i="1" s="1"/>
  <c r="I2596" i="1"/>
  <c r="AC2596" i="1"/>
  <c r="CQ2596" i="1" s="1"/>
  <c r="AE2596" i="1"/>
  <c r="AF2596" i="1"/>
  <c r="AG2596" i="1"/>
  <c r="AH2596" i="1"/>
  <c r="AI2596" i="1"/>
  <c r="CW2596" i="1" s="1"/>
  <c r="AJ2596" i="1"/>
  <c r="CX2596" i="1" s="1"/>
  <c r="CU2596" i="1"/>
  <c r="CV2596" i="1"/>
  <c r="U2596" i="1" s="1"/>
  <c r="FR2596" i="1"/>
  <c r="GL2596" i="1"/>
  <c r="GN2596" i="1"/>
  <c r="GO2596" i="1"/>
  <c r="GV2596" i="1"/>
  <c r="HC2596" i="1" s="1"/>
  <c r="C2597" i="1"/>
  <c r="D2597" i="1"/>
  <c r="AC2597" i="1"/>
  <c r="AB2597" i="1" s="1"/>
  <c r="AD2597" i="1"/>
  <c r="AE2597" i="1"/>
  <c r="AF2597" i="1"/>
  <c r="AG2597" i="1"/>
  <c r="CU2597" i="1" s="1"/>
  <c r="T2597" i="1" s="1"/>
  <c r="AH2597" i="1"/>
  <c r="AI2597" i="1"/>
  <c r="CW2597" i="1" s="1"/>
  <c r="V2597" i="1" s="1"/>
  <c r="AJ2597" i="1"/>
  <c r="CX2597" i="1" s="1"/>
  <c r="W2597" i="1" s="1"/>
  <c r="CR2597" i="1"/>
  <c r="Q2597" i="1" s="1"/>
  <c r="CS2597" i="1"/>
  <c r="CV2597" i="1"/>
  <c r="U2597" i="1" s="1"/>
  <c r="FR2597" i="1"/>
  <c r="GL2597" i="1"/>
  <c r="GN2597" i="1"/>
  <c r="GO2597" i="1"/>
  <c r="GV2597" i="1"/>
  <c r="HC2597" i="1"/>
  <c r="GX2597" i="1" s="1"/>
  <c r="C2598" i="1"/>
  <c r="D2598" i="1"/>
  <c r="AC2598" i="1"/>
  <c r="AB2598" i="1" s="1"/>
  <c r="AD2598" i="1"/>
  <c r="AE2598" i="1"/>
  <c r="AF2598" i="1"/>
  <c r="AG2598" i="1"/>
  <c r="CU2598" i="1" s="1"/>
  <c r="T2598" i="1" s="1"/>
  <c r="AH2598" i="1"/>
  <c r="CV2598" i="1" s="1"/>
  <c r="U2598" i="1" s="1"/>
  <c r="AI2598" i="1"/>
  <c r="AJ2598" i="1"/>
  <c r="CX2598" i="1" s="1"/>
  <c r="W2598" i="1" s="1"/>
  <c r="CQ2598" i="1"/>
  <c r="P2598" i="1" s="1"/>
  <c r="CR2598" i="1"/>
  <c r="Q2598" i="1" s="1"/>
  <c r="CS2598" i="1"/>
  <c r="CT2598" i="1"/>
  <c r="S2598" i="1" s="1"/>
  <c r="CW2598" i="1"/>
  <c r="V2598" i="1" s="1"/>
  <c r="FR2598" i="1"/>
  <c r="GL2598" i="1"/>
  <c r="GN2598" i="1"/>
  <c r="GO2598" i="1"/>
  <c r="GV2598" i="1"/>
  <c r="HC2598" i="1"/>
  <c r="GX2598" i="1" s="1"/>
  <c r="I2599" i="1"/>
  <c r="U2599" i="1"/>
  <c r="AC2599" i="1"/>
  <c r="AE2599" i="1"/>
  <c r="CR2599" i="1" s="1"/>
  <c r="Q2599" i="1" s="1"/>
  <c r="AF2599" i="1"/>
  <c r="AG2599" i="1"/>
  <c r="CU2599" i="1" s="1"/>
  <c r="T2599" i="1" s="1"/>
  <c r="AH2599" i="1"/>
  <c r="AI2599" i="1"/>
  <c r="CW2599" i="1" s="1"/>
  <c r="V2599" i="1" s="1"/>
  <c r="AJ2599" i="1"/>
  <c r="CV2599" i="1"/>
  <c r="CX2599" i="1"/>
  <c r="W2599" i="1" s="1"/>
  <c r="FR2599" i="1"/>
  <c r="GL2599" i="1"/>
  <c r="GN2599" i="1"/>
  <c r="GO2599" i="1"/>
  <c r="GV2599" i="1"/>
  <c r="HC2599" i="1"/>
  <c r="GX2599" i="1" s="1"/>
  <c r="I2600" i="1"/>
  <c r="AC2600" i="1"/>
  <c r="AE2600" i="1"/>
  <c r="AF2600" i="1"/>
  <c r="AG2600" i="1"/>
  <c r="CU2600" i="1" s="1"/>
  <c r="T2600" i="1" s="1"/>
  <c r="AH2600" i="1"/>
  <c r="CV2600" i="1" s="1"/>
  <c r="AI2600" i="1"/>
  <c r="AJ2600" i="1"/>
  <c r="CX2600" i="1" s="1"/>
  <c r="W2600" i="1" s="1"/>
  <c r="CQ2600" i="1"/>
  <c r="CW2600" i="1"/>
  <c r="FR2600" i="1"/>
  <c r="GL2600" i="1"/>
  <c r="GN2600" i="1"/>
  <c r="GO2600" i="1"/>
  <c r="GV2600" i="1"/>
  <c r="HC2600" i="1" s="1"/>
  <c r="GX2600" i="1" s="1"/>
  <c r="C2601" i="1"/>
  <c r="D2601" i="1"/>
  <c r="AC2601" i="1"/>
  <c r="AD2601" i="1"/>
  <c r="AE2601" i="1"/>
  <c r="AF2601" i="1"/>
  <c r="AG2601" i="1"/>
  <c r="CU2601" i="1" s="1"/>
  <c r="T2601" i="1" s="1"/>
  <c r="AH2601" i="1"/>
  <c r="CV2601" i="1" s="1"/>
  <c r="U2601" i="1" s="1"/>
  <c r="AI2601" i="1"/>
  <c r="CW2601" i="1" s="1"/>
  <c r="V2601" i="1" s="1"/>
  <c r="AJ2601" i="1"/>
  <c r="CX2601" i="1" s="1"/>
  <c r="W2601" i="1" s="1"/>
  <c r="CR2601" i="1"/>
  <c r="Q2601" i="1" s="1"/>
  <c r="CS2601" i="1"/>
  <c r="FR2601" i="1"/>
  <c r="GL2601" i="1"/>
  <c r="GN2601" i="1"/>
  <c r="GO2601" i="1"/>
  <c r="GV2601" i="1"/>
  <c r="HC2601" i="1" s="1"/>
  <c r="GX2601" i="1" s="1"/>
  <c r="C2602" i="1"/>
  <c r="D2602" i="1"/>
  <c r="AC2602" i="1"/>
  <c r="AE2602" i="1"/>
  <c r="AF2602" i="1"/>
  <c r="AG2602" i="1"/>
  <c r="CU2602" i="1" s="1"/>
  <c r="AH2602" i="1"/>
  <c r="AI2602" i="1"/>
  <c r="CW2602" i="1" s="1"/>
  <c r="V2602" i="1" s="1"/>
  <c r="AJ2602" i="1"/>
  <c r="CT2602" i="1"/>
  <c r="CV2602" i="1"/>
  <c r="U2602" i="1" s="1"/>
  <c r="CX2602" i="1"/>
  <c r="FR2602" i="1"/>
  <c r="GL2602" i="1"/>
  <c r="GN2602" i="1"/>
  <c r="GO2602" i="1"/>
  <c r="GV2602" i="1"/>
  <c r="HC2602" i="1"/>
  <c r="I2603" i="1"/>
  <c r="AC2603" i="1"/>
  <c r="AE2603" i="1"/>
  <c r="AF2603" i="1"/>
  <c r="AG2603" i="1"/>
  <c r="CU2603" i="1" s="1"/>
  <c r="AH2603" i="1"/>
  <c r="CV2603" i="1" s="1"/>
  <c r="AI2603" i="1"/>
  <c r="AJ2603" i="1"/>
  <c r="CX2603" i="1" s="1"/>
  <c r="CQ2603" i="1"/>
  <c r="CW2603" i="1"/>
  <c r="FR2603" i="1"/>
  <c r="GL2603" i="1"/>
  <c r="GN2603" i="1"/>
  <c r="GO2603" i="1"/>
  <c r="GV2603" i="1"/>
  <c r="HC2603" i="1" s="1"/>
  <c r="I2604" i="1"/>
  <c r="AC2604" i="1"/>
  <c r="CQ2604" i="1" s="1"/>
  <c r="AD2604" i="1"/>
  <c r="AE2604" i="1"/>
  <c r="AF2604" i="1"/>
  <c r="CT2604" i="1" s="1"/>
  <c r="AG2604" i="1"/>
  <c r="CU2604" i="1" s="1"/>
  <c r="AH2604" i="1"/>
  <c r="AI2604" i="1"/>
  <c r="CW2604" i="1" s="1"/>
  <c r="AJ2604" i="1"/>
  <c r="CX2604" i="1" s="1"/>
  <c r="CR2604" i="1"/>
  <c r="CV2604" i="1"/>
  <c r="FR2604" i="1"/>
  <c r="GL2604" i="1"/>
  <c r="GN2604" i="1"/>
  <c r="GO2604" i="1"/>
  <c r="GV2604" i="1"/>
  <c r="HC2604" i="1" s="1"/>
  <c r="B2606" i="1"/>
  <c r="B2593" i="1" s="1"/>
  <c r="C2606" i="1"/>
  <c r="C2593" i="1" s="1"/>
  <c r="D2606" i="1"/>
  <c r="D2593" i="1" s="1"/>
  <c r="F2606" i="1"/>
  <c r="F2593" i="1" s="1"/>
  <c r="G2606" i="1"/>
  <c r="BC2606" i="1"/>
  <c r="BC2593" i="1" s="1"/>
  <c r="BX2606" i="1"/>
  <c r="CK2606" i="1"/>
  <c r="CL2606" i="1"/>
  <c r="CL2593" i="1" s="1"/>
  <c r="CM2606" i="1"/>
  <c r="F2622" i="1"/>
  <c r="D2636" i="1"/>
  <c r="E2638" i="1"/>
  <c r="Z2638" i="1"/>
  <c r="AA2638" i="1"/>
  <c r="AM2638" i="1"/>
  <c r="AN2638" i="1"/>
  <c r="BE2638" i="1"/>
  <c r="BF2638" i="1"/>
  <c r="BG2638" i="1"/>
  <c r="BH2638" i="1"/>
  <c r="BI2638" i="1"/>
  <c r="BJ2638" i="1"/>
  <c r="BK2638" i="1"/>
  <c r="BL2638" i="1"/>
  <c r="BM2638" i="1"/>
  <c r="BN2638" i="1"/>
  <c r="BO2638" i="1"/>
  <c r="BP2638" i="1"/>
  <c r="BQ2638" i="1"/>
  <c r="BR2638" i="1"/>
  <c r="BS2638" i="1"/>
  <c r="BT2638" i="1"/>
  <c r="BU2638" i="1"/>
  <c r="BV2638" i="1"/>
  <c r="BW2638" i="1"/>
  <c r="CN2638" i="1"/>
  <c r="CO2638" i="1"/>
  <c r="CP2638" i="1"/>
  <c r="CQ2638" i="1"/>
  <c r="CR2638" i="1"/>
  <c r="CS2638" i="1"/>
  <c r="CT2638" i="1"/>
  <c r="CU2638" i="1"/>
  <c r="CV2638" i="1"/>
  <c r="CW2638" i="1"/>
  <c r="CX2638" i="1"/>
  <c r="CY2638" i="1"/>
  <c r="CZ2638" i="1"/>
  <c r="DA2638" i="1"/>
  <c r="DB2638" i="1"/>
  <c r="DC2638" i="1"/>
  <c r="DD2638" i="1"/>
  <c r="DE2638" i="1"/>
  <c r="DF2638" i="1"/>
  <c r="DG2638" i="1"/>
  <c r="DH2638" i="1"/>
  <c r="DI2638" i="1"/>
  <c r="DJ2638" i="1"/>
  <c r="DK2638" i="1"/>
  <c r="DL2638" i="1"/>
  <c r="DM2638" i="1"/>
  <c r="DN2638" i="1"/>
  <c r="DO2638" i="1"/>
  <c r="DP2638" i="1"/>
  <c r="DQ2638" i="1"/>
  <c r="DR2638" i="1"/>
  <c r="DS2638" i="1"/>
  <c r="DT2638" i="1"/>
  <c r="DU2638" i="1"/>
  <c r="DV2638" i="1"/>
  <c r="DW2638" i="1"/>
  <c r="DX2638" i="1"/>
  <c r="DY2638" i="1"/>
  <c r="DZ2638" i="1"/>
  <c r="EA2638" i="1"/>
  <c r="EB2638" i="1"/>
  <c r="EC2638" i="1"/>
  <c r="ED2638" i="1"/>
  <c r="EE2638" i="1"/>
  <c r="EF2638" i="1"/>
  <c r="EG2638" i="1"/>
  <c r="EH2638" i="1"/>
  <c r="EI2638" i="1"/>
  <c r="EJ2638" i="1"/>
  <c r="EK2638" i="1"/>
  <c r="EL2638" i="1"/>
  <c r="EM2638" i="1"/>
  <c r="EN2638" i="1"/>
  <c r="EO2638" i="1"/>
  <c r="EP2638" i="1"/>
  <c r="EQ2638" i="1"/>
  <c r="ER2638" i="1"/>
  <c r="ES2638" i="1"/>
  <c r="ET2638" i="1"/>
  <c r="EU2638" i="1"/>
  <c r="EV2638" i="1"/>
  <c r="EW2638" i="1"/>
  <c r="EX2638" i="1"/>
  <c r="EY2638" i="1"/>
  <c r="EZ2638" i="1"/>
  <c r="FA2638" i="1"/>
  <c r="FB2638" i="1"/>
  <c r="FC2638" i="1"/>
  <c r="FD2638" i="1"/>
  <c r="FE2638" i="1"/>
  <c r="FF2638" i="1"/>
  <c r="FG2638" i="1"/>
  <c r="FH2638" i="1"/>
  <c r="FI2638" i="1"/>
  <c r="FJ2638" i="1"/>
  <c r="FK2638" i="1"/>
  <c r="FL2638" i="1"/>
  <c r="FM2638" i="1"/>
  <c r="FN2638" i="1"/>
  <c r="FO2638" i="1"/>
  <c r="FP2638" i="1"/>
  <c r="FQ2638" i="1"/>
  <c r="FR2638" i="1"/>
  <c r="FS2638" i="1"/>
  <c r="FT2638" i="1"/>
  <c r="FU2638" i="1"/>
  <c r="FV2638" i="1"/>
  <c r="FW2638" i="1"/>
  <c r="FX2638" i="1"/>
  <c r="FY2638" i="1"/>
  <c r="FZ2638" i="1"/>
  <c r="GA2638" i="1"/>
  <c r="GB2638" i="1"/>
  <c r="GC2638" i="1"/>
  <c r="GD2638" i="1"/>
  <c r="GE2638" i="1"/>
  <c r="GF2638" i="1"/>
  <c r="GG2638" i="1"/>
  <c r="GH2638" i="1"/>
  <c r="GI2638" i="1"/>
  <c r="GJ2638" i="1"/>
  <c r="GK2638" i="1"/>
  <c r="GL2638" i="1"/>
  <c r="GM2638" i="1"/>
  <c r="GN2638" i="1"/>
  <c r="GO2638" i="1"/>
  <c r="GP2638" i="1"/>
  <c r="GQ2638" i="1"/>
  <c r="GR2638" i="1"/>
  <c r="GS2638" i="1"/>
  <c r="GT2638" i="1"/>
  <c r="GU2638" i="1"/>
  <c r="GV2638" i="1"/>
  <c r="GW2638" i="1"/>
  <c r="GX2638" i="1"/>
  <c r="C2640" i="1"/>
  <c r="D2640" i="1"/>
  <c r="AC2640" i="1"/>
  <c r="AE2640" i="1"/>
  <c r="AF2640" i="1"/>
  <c r="AG2640" i="1"/>
  <c r="CU2640" i="1" s="1"/>
  <c r="AH2640" i="1"/>
  <c r="CV2640" i="1" s="1"/>
  <c r="AI2640" i="1"/>
  <c r="CW2640" i="1" s="1"/>
  <c r="V2640" i="1" s="1"/>
  <c r="AJ2640" i="1"/>
  <c r="CX2640" i="1" s="1"/>
  <c r="W2640" i="1" s="1"/>
  <c r="CQ2640" i="1"/>
  <c r="P2640" i="1" s="1"/>
  <c r="CS2640" i="1"/>
  <c r="CT2640" i="1"/>
  <c r="S2640" i="1" s="1"/>
  <c r="FR2640" i="1"/>
  <c r="GL2640" i="1"/>
  <c r="GN2640" i="1"/>
  <c r="GO2640" i="1"/>
  <c r="GV2640" i="1"/>
  <c r="HC2640" i="1" s="1"/>
  <c r="GX2640" i="1" s="1"/>
  <c r="C2641" i="1"/>
  <c r="D2641" i="1"/>
  <c r="AC2641" i="1"/>
  <c r="AE2641" i="1"/>
  <c r="AF2641" i="1"/>
  <c r="AG2641" i="1"/>
  <c r="AH2641" i="1"/>
  <c r="AI2641" i="1"/>
  <c r="CW2641" i="1" s="1"/>
  <c r="AJ2641" i="1"/>
  <c r="CX2641" i="1" s="1"/>
  <c r="W2641" i="1" s="1"/>
  <c r="CQ2641" i="1"/>
  <c r="CU2641" i="1"/>
  <c r="T2641" i="1" s="1"/>
  <c r="CV2641" i="1"/>
  <c r="FR2641" i="1"/>
  <c r="GL2641" i="1"/>
  <c r="GN2641" i="1"/>
  <c r="GO2641" i="1"/>
  <c r="GV2641" i="1"/>
  <c r="HC2641" i="1"/>
  <c r="C2642" i="1"/>
  <c r="D2642" i="1"/>
  <c r="P2642" i="1"/>
  <c r="AC2642" i="1"/>
  <c r="CQ2642" i="1" s="1"/>
  <c r="AE2642" i="1"/>
  <c r="CS2642" i="1" s="1"/>
  <c r="AF2642" i="1"/>
  <c r="AG2642" i="1"/>
  <c r="AH2642" i="1"/>
  <c r="CV2642" i="1" s="1"/>
  <c r="U2642" i="1" s="1"/>
  <c r="AI2642" i="1"/>
  <c r="CW2642" i="1" s="1"/>
  <c r="V2642" i="1" s="1"/>
  <c r="AJ2642" i="1"/>
  <c r="CU2642" i="1"/>
  <c r="T2642" i="1" s="1"/>
  <c r="CX2642" i="1"/>
  <c r="W2642" i="1" s="1"/>
  <c r="FR2642" i="1"/>
  <c r="GL2642" i="1"/>
  <c r="GN2642" i="1"/>
  <c r="GO2642" i="1"/>
  <c r="GV2642" i="1"/>
  <c r="HC2642" i="1"/>
  <c r="GX2642" i="1" s="1"/>
  <c r="C2643" i="1"/>
  <c r="D2643" i="1"/>
  <c r="AC2643" i="1"/>
  <c r="AE2643" i="1"/>
  <c r="AF2643" i="1"/>
  <c r="AG2643" i="1"/>
  <c r="CU2643" i="1" s="1"/>
  <c r="T2643" i="1" s="1"/>
  <c r="AH2643" i="1"/>
  <c r="CV2643" i="1" s="1"/>
  <c r="U2643" i="1" s="1"/>
  <c r="AI2643" i="1"/>
  <c r="AJ2643" i="1"/>
  <c r="CX2643" i="1" s="1"/>
  <c r="W2643" i="1" s="1"/>
  <c r="CQ2643" i="1"/>
  <c r="P2643" i="1" s="1"/>
  <c r="CS2643" i="1"/>
  <c r="CW2643" i="1"/>
  <c r="V2643" i="1" s="1"/>
  <c r="FR2643" i="1"/>
  <c r="GL2643" i="1"/>
  <c r="GN2643" i="1"/>
  <c r="GO2643" i="1"/>
  <c r="GV2643" i="1"/>
  <c r="HC2643" i="1"/>
  <c r="GX2643" i="1" s="1"/>
  <c r="AC2644" i="1"/>
  <c r="AE2644" i="1"/>
  <c r="AF2644" i="1"/>
  <c r="AG2644" i="1"/>
  <c r="CU2644" i="1" s="1"/>
  <c r="T2644" i="1" s="1"/>
  <c r="AH2644" i="1"/>
  <c r="CV2644" i="1" s="1"/>
  <c r="U2644" i="1" s="1"/>
  <c r="AI2644" i="1"/>
  <c r="CW2644" i="1" s="1"/>
  <c r="V2644" i="1" s="1"/>
  <c r="AJ2644" i="1"/>
  <c r="CQ2644" i="1"/>
  <c r="P2644" i="1" s="1"/>
  <c r="CS2644" i="1"/>
  <c r="CX2644" i="1"/>
  <c r="W2644" i="1" s="1"/>
  <c r="FR2644" i="1"/>
  <c r="GL2644" i="1"/>
  <c r="GN2644" i="1"/>
  <c r="GO2644" i="1"/>
  <c r="GV2644" i="1"/>
  <c r="HC2644" i="1"/>
  <c r="GX2644" i="1" s="1"/>
  <c r="AC2645" i="1"/>
  <c r="AE2645" i="1"/>
  <c r="AF2645" i="1"/>
  <c r="AG2645" i="1"/>
  <c r="CU2645" i="1" s="1"/>
  <c r="T2645" i="1" s="1"/>
  <c r="AH2645" i="1"/>
  <c r="CV2645" i="1" s="1"/>
  <c r="U2645" i="1" s="1"/>
  <c r="AI2645" i="1"/>
  <c r="AJ2645" i="1"/>
  <c r="CQ2645" i="1"/>
  <c r="P2645" i="1" s="1"/>
  <c r="CS2645" i="1"/>
  <c r="CW2645" i="1"/>
  <c r="V2645" i="1" s="1"/>
  <c r="CX2645" i="1"/>
  <c r="W2645" i="1" s="1"/>
  <c r="FR2645" i="1"/>
  <c r="GL2645" i="1"/>
  <c r="GN2645" i="1"/>
  <c r="GO2645" i="1"/>
  <c r="GV2645" i="1"/>
  <c r="HC2645" i="1"/>
  <c r="GX2645" i="1" s="1"/>
  <c r="T2646" i="1"/>
  <c r="AC2646" i="1"/>
  <c r="AE2646" i="1"/>
  <c r="AF2646" i="1"/>
  <c r="AG2646" i="1"/>
  <c r="CU2646" i="1" s="1"/>
  <c r="AH2646" i="1"/>
  <c r="CV2646" i="1" s="1"/>
  <c r="U2646" i="1" s="1"/>
  <c r="AI2646" i="1"/>
  <c r="AJ2646" i="1"/>
  <c r="CX2646" i="1" s="1"/>
  <c r="W2646" i="1" s="1"/>
  <c r="CQ2646" i="1"/>
  <c r="P2646" i="1" s="1"/>
  <c r="CS2646" i="1"/>
  <c r="CW2646" i="1"/>
  <c r="V2646" i="1" s="1"/>
  <c r="FR2646" i="1"/>
  <c r="GL2646" i="1"/>
  <c r="GN2646" i="1"/>
  <c r="GO2646" i="1"/>
  <c r="GV2646" i="1"/>
  <c r="HC2646" i="1" s="1"/>
  <c r="GX2646" i="1" s="1"/>
  <c r="AC2647" i="1"/>
  <c r="AE2647" i="1"/>
  <c r="AF2647" i="1"/>
  <c r="AG2647" i="1"/>
  <c r="CU2647" i="1" s="1"/>
  <c r="T2647" i="1" s="1"/>
  <c r="AH2647" i="1"/>
  <c r="CV2647" i="1" s="1"/>
  <c r="U2647" i="1" s="1"/>
  <c r="AI2647" i="1"/>
  <c r="CW2647" i="1" s="1"/>
  <c r="V2647" i="1" s="1"/>
  <c r="AJ2647" i="1"/>
  <c r="CQ2647" i="1"/>
  <c r="P2647" i="1" s="1"/>
  <c r="CS2647" i="1"/>
  <c r="CX2647" i="1"/>
  <c r="W2647" i="1" s="1"/>
  <c r="FR2647" i="1"/>
  <c r="GL2647" i="1"/>
  <c r="GN2647" i="1"/>
  <c r="GO2647" i="1"/>
  <c r="GV2647" i="1"/>
  <c r="HC2647" i="1" s="1"/>
  <c r="GX2647" i="1" s="1"/>
  <c r="AC2648" i="1"/>
  <c r="AE2648" i="1"/>
  <c r="AF2648" i="1"/>
  <c r="AG2648" i="1"/>
  <c r="CU2648" i="1" s="1"/>
  <c r="T2648" i="1" s="1"/>
  <c r="AH2648" i="1"/>
  <c r="CV2648" i="1" s="1"/>
  <c r="U2648" i="1" s="1"/>
  <c r="AI2648" i="1"/>
  <c r="AJ2648" i="1"/>
  <c r="CQ2648" i="1"/>
  <c r="P2648" i="1" s="1"/>
  <c r="CS2648" i="1"/>
  <c r="CW2648" i="1"/>
  <c r="V2648" i="1" s="1"/>
  <c r="CX2648" i="1"/>
  <c r="W2648" i="1" s="1"/>
  <c r="FR2648" i="1"/>
  <c r="GL2648" i="1"/>
  <c r="GN2648" i="1"/>
  <c r="GO2648" i="1"/>
  <c r="GV2648" i="1"/>
  <c r="HC2648" i="1"/>
  <c r="GX2648" i="1" s="1"/>
  <c r="B2650" i="1"/>
  <c r="B2638" i="1" s="1"/>
  <c r="C2650" i="1"/>
  <c r="C2638" i="1" s="1"/>
  <c r="D2650" i="1"/>
  <c r="D2638" i="1" s="1"/>
  <c r="F2650" i="1"/>
  <c r="F2638" i="1" s="1"/>
  <c r="G2650" i="1"/>
  <c r="BX2650" i="1"/>
  <c r="BX2638" i="1" s="1"/>
  <c r="CK2650" i="1"/>
  <c r="CK2638" i="1" s="1"/>
  <c r="CL2650" i="1"/>
  <c r="CL2638" i="1" s="1"/>
  <c r="CM2650" i="1"/>
  <c r="BD2650" i="1" s="1"/>
  <c r="BD2638" i="1" s="1"/>
  <c r="B2680" i="1"/>
  <c r="B2528" i="1" s="1"/>
  <c r="C2680" i="1"/>
  <c r="C2528" i="1" s="1"/>
  <c r="D2680" i="1"/>
  <c r="D2528" i="1" s="1"/>
  <c r="F2680" i="1"/>
  <c r="F2528" i="1" s="1"/>
  <c r="G2680" i="1"/>
  <c r="BX2680" i="1"/>
  <c r="BX2528" i="1" s="1"/>
  <c r="CK2680" i="1"/>
  <c r="CK2528" i="1" s="1"/>
  <c r="CL2680" i="1"/>
  <c r="CL2528" i="1" s="1"/>
  <c r="CM2680" i="1"/>
  <c r="CM2528" i="1" s="1"/>
  <c r="B2710" i="1"/>
  <c r="B2490" i="1" s="1"/>
  <c r="C2710" i="1"/>
  <c r="C2490" i="1" s="1"/>
  <c r="D2710" i="1"/>
  <c r="D2490" i="1" s="1"/>
  <c r="F2710" i="1"/>
  <c r="F2490" i="1" s="1"/>
  <c r="G2710" i="1"/>
  <c r="D2740" i="1"/>
  <c r="E2742" i="1"/>
  <c r="Z2742" i="1"/>
  <c r="AA2742" i="1"/>
  <c r="AB2742" i="1"/>
  <c r="AC2742" i="1"/>
  <c r="AD2742" i="1"/>
  <c r="AE2742" i="1"/>
  <c r="AF2742" i="1"/>
  <c r="AG2742" i="1"/>
  <c r="AH2742" i="1"/>
  <c r="AI2742" i="1"/>
  <c r="AJ2742" i="1"/>
  <c r="AK2742" i="1"/>
  <c r="AL2742" i="1"/>
  <c r="AM2742" i="1"/>
  <c r="AN2742" i="1"/>
  <c r="BE2742" i="1"/>
  <c r="BF2742" i="1"/>
  <c r="BG2742" i="1"/>
  <c r="BH2742" i="1"/>
  <c r="BI2742" i="1"/>
  <c r="BJ2742" i="1"/>
  <c r="BK2742" i="1"/>
  <c r="BL2742" i="1"/>
  <c r="BM2742" i="1"/>
  <c r="BN2742" i="1"/>
  <c r="BO2742" i="1"/>
  <c r="BP2742" i="1"/>
  <c r="BQ2742" i="1"/>
  <c r="BR2742" i="1"/>
  <c r="BS2742" i="1"/>
  <c r="BT2742" i="1"/>
  <c r="BU2742" i="1"/>
  <c r="BV2742" i="1"/>
  <c r="BW2742" i="1"/>
  <c r="BX2742" i="1"/>
  <c r="BY2742" i="1"/>
  <c r="BZ2742" i="1"/>
  <c r="CA2742" i="1"/>
  <c r="CB2742" i="1"/>
  <c r="CC2742" i="1"/>
  <c r="CD2742" i="1"/>
  <c r="CE2742" i="1"/>
  <c r="CF2742" i="1"/>
  <c r="CG2742" i="1"/>
  <c r="CH2742" i="1"/>
  <c r="CI2742" i="1"/>
  <c r="CJ2742" i="1"/>
  <c r="CK2742" i="1"/>
  <c r="CL2742" i="1"/>
  <c r="CM2742" i="1"/>
  <c r="CN2742" i="1"/>
  <c r="CO2742" i="1"/>
  <c r="CP2742" i="1"/>
  <c r="CQ2742" i="1"/>
  <c r="CR2742" i="1"/>
  <c r="CS2742" i="1"/>
  <c r="CT2742" i="1"/>
  <c r="CU2742" i="1"/>
  <c r="CV2742" i="1"/>
  <c r="CW2742" i="1"/>
  <c r="CX2742" i="1"/>
  <c r="CY2742" i="1"/>
  <c r="CZ2742" i="1"/>
  <c r="DA2742" i="1"/>
  <c r="DB2742" i="1"/>
  <c r="DC2742" i="1"/>
  <c r="DD2742" i="1"/>
  <c r="DE2742" i="1"/>
  <c r="DF2742" i="1"/>
  <c r="DG2742" i="1"/>
  <c r="DH2742" i="1"/>
  <c r="DI2742" i="1"/>
  <c r="DJ2742" i="1"/>
  <c r="DK2742" i="1"/>
  <c r="DL2742" i="1"/>
  <c r="DM2742" i="1"/>
  <c r="DN2742" i="1"/>
  <c r="DO2742" i="1"/>
  <c r="DP2742" i="1"/>
  <c r="DQ2742" i="1"/>
  <c r="DR2742" i="1"/>
  <c r="DS2742" i="1"/>
  <c r="DT2742" i="1"/>
  <c r="DU2742" i="1"/>
  <c r="DV2742" i="1"/>
  <c r="DW2742" i="1"/>
  <c r="DX2742" i="1"/>
  <c r="DY2742" i="1"/>
  <c r="DZ2742" i="1"/>
  <c r="EA2742" i="1"/>
  <c r="EB2742" i="1"/>
  <c r="EC2742" i="1"/>
  <c r="ED2742" i="1"/>
  <c r="EE2742" i="1"/>
  <c r="EF2742" i="1"/>
  <c r="EG2742" i="1"/>
  <c r="EH2742" i="1"/>
  <c r="EI2742" i="1"/>
  <c r="EJ2742" i="1"/>
  <c r="EK2742" i="1"/>
  <c r="EL2742" i="1"/>
  <c r="EM2742" i="1"/>
  <c r="EN2742" i="1"/>
  <c r="EO2742" i="1"/>
  <c r="EP2742" i="1"/>
  <c r="EQ2742" i="1"/>
  <c r="ER2742" i="1"/>
  <c r="ES2742" i="1"/>
  <c r="ET2742" i="1"/>
  <c r="EU2742" i="1"/>
  <c r="EV2742" i="1"/>
  <c r="EW2742" i="1"/>
  <c r="EX2742" i="1"/>
  <c r="EY2742" i="1"/>
  <c r="EZ2742" i="1"/>
  <c r="FA2742" i="1"/>
  <c r="FB2742" i="1"/>
  <c r="FC2742" i="1"/>
  <c r="FD2742" i="1"/>
  <c r="FE2742" i="1"/>
  <c r="FF2742" i="1"/>
  <c r="FG2742" i="1"/>
  <c r="FH2742" i="1"/>
  <c r="FI2742" i="1"/>
  <c r="FJ2742" i="1"/>
  <c r="FK2742" i="1"/>
  <c r="FL2742" i="1"/>
  <c r="FM2742" i="1"/>
  <c r="FN2742" i="1"/>
  <c r="FO2742" i="1"/>
  <c r="FP2742" i="1"/>
  <c r="FQ2742" i="1"/>
  <c r="FR2742" i="1"/>
  <c r="FS2742" i="1"/>
  <c r="FT2742" i="1"/>
  <c r="FU2742" i="1"/>
  <c r="FV2742" i="1"/>
  <c r="FW2742" i="1"/>
  <c r="FX2742" i="1"/>
  <c r="FY2742" i="1"/>
  <c r="FZ2742" i="1"/>
  <c r="GA2742" i="1"/>
  <c r="GB2742" i="1"/>
  <c r="GC2742" i="1"/>
  <c r="GD2742" i="1"/>
  <c r="GE2742" i="1"/>
  <c r="GF2742" i="1"/>
  <c r="GG2742" i="1"/>
  <c r="GH2742" i="1"/>
  <c r="GI2742" i="1"/>
  <c r="GJ2742" i="1"/>
  <c r="GK2742" i="1"/>
  <c r="GL2742" i="1"/>
  <c r="GM2742" i="1"/>
  <c r="GN2742" i="1"/>
  <c r="GO2742" i="1"/>
  <c r="GP2742" i="1"/>
  <c r="GQ2742" i="1"/>
  <c r="GR2742" i="1"/>
  <c r="GS2742" i="1"/>
  <c r="GT2742" i="1"/>
  <c r="GU2742" i="1"/>
  <c r="GV2742" i="1"/>
  <c r="GW2742" i="1"/>
  <c r="GX2742" i="1"/>
  <c r="D2744" i="1"/>
  <c r="E2746" i="1"/>
  <c r="Z2746" i="1"/>
  <c r="AA2746" i="1"/>
  <c r="AB2746" i="1"/>
  <c r="AC2746" i="1"/>
  <c r="AD2746" i="1"/>
  <c r="AE2746" i="1"/>
  <c r="AF2746" i="1"/>
  <c r="AG2746" i="1"/>
  <c r="AH2746" i="1"/>
  <c r="AI2746" i="1"/>
  <c r="AJ2746" i="1"/>
  <c r="AK2746" i="1"/>
  <c r="AL2746" i="1"/>
  <c r="AM2746" i="1"/>
  <c r="AN2746" i="1"/>
  <c r="BE2746" i="1"/>
  <c r="BF2746" i="1"/>
  <c r="BG2746" i="1"/>
  <c r="BH2746" i="1"/>
  <c r="BI2746" i="1"/>
  <c r="BJ2746" i="1"/>
  <c r="BK2746" i="1"/>
  <c r="BL2746" i="1"/>
  <c r="BM2746" i="1"/>
  <c r="BN2746" i="1"/>
  <c r="BO2746" i="1"/>
  <c r="BP2746" i="1"/>
  <c r="BQ2746" i="1"/>
  <c r="BR2746" i="1"/>
  <c r="BS2746" i="1"/>
  <c r="BT2746" i="1"/>
  <c r="BU2746" i="1"/>
  <c r="BV2746" i="1"/>
  <c r="BW2746" i="1"/>
  <c r="BX2746" i="1"/>
  <c r="BY2746" i="1"/>
  <c r="BZ2746" i="1"/>
  <c r="CA2746" i="1"/>
  <c r="CB2746" i="1"/>
  <c r="CC2746" i="1"/>
  <c r="CD2746" i="1"/>
  <c r="CE2746" i="1"/>
  <c r="CF2746" i="1"/>
  <c r="CG2746" i="1"/>
  <c r="CH2746" i="1"/>
  <c r="CI2746" i="1"/>
  <c r="CJ2746" i="1"/>
  <c r="CK2746" i="1"/>
  <c r="CL2746" i="1"/>
  <c r="CM2746" i="1"/>
  <c r="CN2746" i="1"/>
  <c r="CO2746" i="1"/>
  <c r="CP2746" i="1"/>
  <c r="CQ2746" i="1"/>
  <c r="CR2746" i="1"/>
  <c r="CS2746" i="1"/>
  <c r="CT2746" i="1"/>
  <c r="CU2746" i="1"/>
  <c r="CV2746" i="1"/>
  <c r="CW2746" i="1"/>
  <c r="CX2746" i="1"/>
  <c r="CY2746" i="1"/>
  <c r="CZ2746" i="1"/>
  <c r="DA2746" i="1"/>
  <c r="DB2746" i="1"/>
  <c r="DC2746" i="1"/>
  <c r="DD2746" i="1"/>
  <c r="DE2746" i="1"/>
  <c r="DF2746" i="1"/>
  <c r="DG2746" i="1"/>
  <c r="DH2746" i="1"/>
  <c r="DI2746" i="1"/>
  <c r="DJ2746" i="1"/>
  <c r="DK2746" i="1"/>
  <c r="DL2746" i="1"/>
  <c r="DM2746" i="1"/>
  <c r="DN2746" i="1"/>
  <c r="DO2746" i="1"/>
  <c r="DP2746" i="1"/>
  <c r="DQ2746" i="1"/>
  <c r="DR2746" i="1"/>
  <c r="DS2746" i="1"/>
  <c r="DT2746" i="1"/>
  <c r="DU2746" i="1"/>
  <c r="DV2746" i="1"/>
  <c r="DW2746" i="1"/>
  <c r="DX2746" i="1"/>
  <c r="DY2746" i="1"/>
  <c r="DZ2746" i="1"/>
  <c r="EA2746" i="1"/>
  <c r="EB2746" i="1"/>
  <c r="EC2746" i="1"/>
  <c r="ED2746" i="1"/>
  <c r="EE2746" i="1"/>
  <c r="EF2746" i="1"/>
  <c r="EG2746" i="1"/>
  <c r="EH2746" i="1"/>
  <c r="EI2746" i="1"/>
  <c r="EJ2746" i="1"/>
  <c r="EK2746" i="1"/>
  <c r="EL2746" i="1"/>
  <c r="EM2746" i="1"/>
  <c r="EN2746" i="1"/>
  <c r="EO2746" i="1"/>
  <c r="EP2746" i="1"/>
  <c r="EQ2746" i="1"/>
  <c r="ER2746" i="1"/>
  <c r="ES2746" i="1"/>
  <c r="ET2746" i="1"/>
  <c r="EU2746" i="1"/>
  <c r="EV2746" i="1"/>
  <c r="EW2746" i="1"/>
  <c r="EX2746" i="1"/>
  <c r="EY2746" i="1"/>
  <c r="EZ2746" i="1"/>
  <c r="FA2746" i="1"/>
  <c r="FB2746" i="1"/>
  <c r="FC2746" i="1"/>
  <c r="FD2746" i="1"/>
  <c r="FE2746" i="1"/>
  <c r="FF2746" i="1"/>
  <c r="FG2746" i="1"/>
  <c r="FH2746" i="1"/>
  <c r="FI2746" i="1"/>
  <c r="FJ2746" i="1"/>
  <c r="FK2746" i="1"/>
  <c r="FL2746" i="1"/>
  <c r="FM2746" i="1"/>
  <c r="FN2746" i="1"/>
  <c r="FO2746" i="1"/>
  <c r="FP2746" i="1"/>
  <c r="FQ2746" i="1"/>
  <c r="FR2746" i="1"/>
  <c r="FS2746" i="1"/>
  <c r="FT2746" i="1"/>
  <c r="FU2746" i="1"/>
  <c r="FV2746" i="1"/>
  <c r="FW2746" i="1"/>
  <c r="FX2746" i="1"/>
  <c r="FY2746" i="1"/>
  <c r="FZ2746" i="1"/>
  <c r="GA2746" i="1"/>
  <c r="GB2746" i="1"/>
  <c r="GC2746" i="1"/>
  <c r="GD2746" i="1"/>
  <c r="GE2746" i="1"/>
  <c r="GF2746" i="1"/>
  <c r="GG2746" i="1"/>
  <c r="GH2746" i="1"/>
  <c r="GI2746" i="1"/>
  <c r="GJ2746" i="1"/>
  <c r="GK2746" i="1"/>
  <c r="GL2746" i="1"/>
  <c r="GM2746" i="1"/>
  <c r="GN2746" i="1"/>
  <c r="GO2746" i="1"/>
  <c r="GP2746" i="1"/>
  <c r="GQ2746" i="1"/>
  <c r="GR2746" i="1"/>
  <c r="GS2746" i="1"/>
  <c r="GT2746" i="1"/>
  <c r="GU2746" i="1"/>
  <c r="GV2746" i="1"/>
  <c r="GW2746" i="1"/>
  <c r="GX2746" i="1"/>
  <c r="D2748" i="1"/>
  <c r="E2750" i="1"/>
  <c r="Z2750" i="1"/>
  <c r="AA2750" i="1"/>
  <c r="AM2750" i="1"/>
  <c r="AN2750" i="1"/>
  <c r="BE2750" i="1"/>
  <c r="BF2750" i="1"/>
  <c r="BG2750" i="1"/>
  <c r="BH2750" i="1"/>
  <c r="BI2750" i="1"/>
  <c r="BJ2750" i="1"/>
  <c r="BK2750" i="1"/>
  <c r="BL2750" i="1"/>
  <c r="BM2750" i="1"/>
  <c r="BN2750" i="1"/>
  <c r="BO2750" i="1"/>
  <c r="BP2750" i="1"/>
  <c r="BQ2750" i="1"/>
  <c r="BR2750" i="1"/>
  <c r="BS2750" i="1"/>
  <c r="BT2750" i="1"/>
  <c r="BU2750" i="1"/>
  <c r="BV2750" i="1"/>
  <c r="BW2750" i="1"/>
  <c r="BX2750" i="1"/>
  <c r="CN2750" i="1"/>
  <c r="CO2750" i="1"/>
  <c r="CP2750" i="1"/>
  <c r="CQ2750" i="1"/>
  <c r="CR2750" i="1"/>
  <c r="CS2750" i="1"/>
  <c r="CT2750" i="1"/>
  <c r="CU2750" i="1"/>
  <c r="CV2750" i="1"/>
  <c r="CW2750" i="1"/>
  <c r="CX2750" i="1"/>
  <c r="CY2750" i="1"/>
  <c r="CZ2750" i="1"/>
  <c r="DA2750" i="1"/>
  <c r="DB2750" i="1"/>
  <c r="DC2750" i="1"/>
  <c r="DD2750" i="1"/>
  <c r="DE2750" i="1"/>
  <c r="DF2750" i="1"/>
  <c r="DG2750" i="1"/>
  <c r="DH2750" i="1"/>
  <c r="DI2750" i="1"/>
  <c r="DJ2750" i="1"/>
  <c r="DK2750" i="1"/>
  <c r="DL2750" i="1"/>
  <c r="DM2750" i="1"/>
  <c r="DN2750" i="1"/>
  <c r="DO2750" i="1"/>
  <c r="DP2750" i="1"/>
  <c r="DQ2750" i="1"/>
  <c r="DR2750" i="1"/>
  <c r="DS2750" i="1"/>
  <c r="DT2750" i="1"/>
  <c r="DU2750" i="1"/>
  <c r="DV2750" i="1"/>
  <c r="DW2750" i="1"/>
  <c r="DX2750" i="1"/>
  <c r="DY2750" i="1"/>
  <c r="DZ2750" i="1"/>
  <c r="EA2750" i="1"/>
  <c r="EB2750" i="1"/>
  <c r="EC2750" i="1"/>
  <c r="ED2750" i="1"/>
  <c r="EE2750" i="1"/>
  <c r="EF2750" i="1"/>
  <c r="EG2750" i="1"/>
  <c r="EH2750" i="1"/>
  <c r="EI2750" i="1"/>
  <c r="EJ2750" i="1"/>
  <c r="EK2750" i="1"/>
  <c r="EL2750" i="1"/>
  <c r="EM2750" i="1"/>
  <c r="EN2750" i="1"/>
  <c r="EO2750" i="1"/>
  <c r="EP2750" i="1"/>
  <c r="EQ2750" i="1"/>
  <c r="ER2750" i="1"/>
  <c r="ES2750" i="1"/>
  <c r="ET2750" i="1"/>
  <c r="EU2750" i="1"/>
  <c r="EV2750" i="1"/>
  <c r="EW2750" i="1"/>
  <c r="EX2750" i="1"/>
  <c r="EY2750" i="1"/>
  <c r="EZ2750" i="1"/>
  <c r="FA2750" i="1"/>
  <c r="FB2750" i="1"/>
  <c r="FC2750" i="1"/>
  <c r="FD2750" i="1"/>
  <c r="FE2750" i="1"/>
  <c r="FF2750" i="1"/>
  <c r="FG2750" i="1"/>
  <c r="FH2750" i="1"/>
  <c r="FI2750" i="1"/>
  <c r="FJ2750" i="1"/>
  <c r="FK2750" i="1"/>
  <c r="FL2750" i="1"/>
  <c r="FM2750" i="1"/>
  <c r="FN2750" i="1"/>
  <c r="FO2750" i="1"/>
  <c r="FP2750" i="1"/>
  <c r="FQ2750" i="1"/>
  <c r="FR2750" i="1"/>
  <c r="FS2750" i="1"/>
  <c r="FT2750" i="1"/>
  <c r="FU2750" i="1"/>
  <c r="FV2750" i="1"/>
  <c r="FW2750" i="1"/>
  <c r="FX2750" i="1"/>
  <c r="FY2750" i="1"/>
  <c r="FZ2750" i="1"/>
  <c r="GA2750" i="1"/>
  <c r="GB2750" i="1"/>
  <c r="GC2750" i="1"/>
  <c r="GD2750" i="1"/>
  <c r="GE2750" i="1"/>
  <c r="GF2750" i="1"/>
  <c r="GG2750" i="1"/>
  <c r="GH2750" i="1"/>
  <c r="GI2750" i="1"/>
  <c r="GJ2750" i="1"/>
  <c r="GK2750" i="1"/>
  <c r="GL2750" i="1"/>
  <c r="GM2750" i="1"/>
  <c r="GN2750" i="1"/>
  <c r="GO2750" i="1"/>
  <c r="GP2750" i="1"/>
  <c r="GQ2750" i="1"/>
  <c r="GR2750" i="1"/>
  <c r="GS2750" i="1"/>
  <c r="GT2750" i="1"/>
  <c r="GU2750" i="1"/>
  <c r="GV2750" i="1"/>
  <c r="GW2750" i="1"/>
  <c r="GX2750" i="1"/>
  <c r="C2752" i="1"/>
  <c r="D2752" i="1"/>
  <c r="AC2752" i="1"/>
  <c r="AE2752" i="1"/>
  <c r="AF2752" i="1"/>
  <c r="AG2752" i="1"/>
  <c r="CU2752" i="1" s="1"/>
  <c r="T2752" i="1" s="1"/>
  <c r="AH2752" i="1"/>
  <c r="AI2752" i="1"/>
  <c r="AJ2752" i="1"/>
  <c r="CX2752" i="1" s="1"/>
  <c r="W2752" i="1" s="1"/>
  <c r="CQ2752" i="1"/>
  <c r="P2752" i="1" s="1"/>
  <c r="CV2752" i="1"/>
  <c r="U2752" i="1" s="1"/>
  <c r="CW2752" i="1"/>
  <c r="V2752" i="1" s="1"/>
  <c r="FR2752" i="1"/>
  <c r="GL2752" i="1"/>
  <c r="GN2752" i="1"/>
  <c r="CB2756" i="1" s="1"/>
  <c r="CB2750" i="1" s="1"/>
  <c r="GO2752" i="1"/>
  <c r="GV2752" i="1"/>
  <c r="HC2752" i="1"/>
  <c r="GX2752" i="1" s="1"/>
  <c r="C2753" i="1"/>
  <c r="D2753" i="1"/>
  <c r="AC2753" i="1"/>
  <c r="AD2753" i="1"/>
  <c r="AE2753" i="1"/>
  <c r="AF2753" i="1"/>
  <c r="AG2753" i="1"/>
  <c r="CU2753" i="1" s="1"/>
  <c r="T2753" i="1" s="1"/>
  <c r="AH2753" i="1"/>
  <c r="CV2753" i="1" s="1"/>
  <c r="U2753" i="1" s="1"/>
  <c r="AI2753" i="1"/>
  <c r="CW2753" i="1" s="1"/>
  <c r="V2753" i="1" s="1"/>
  <c r="AJ2753" i="1"/>
  <c r="CX2753" i="1" s="1"/>
  <c r="W2753" i="1" s="1"/>
  <c r="CR2753" i="1"/>
  <c r="Q2753" i="1" s="1"/>
  <c r="CS2753" i="1"/>
  <c r="CT2753" i="1"/>
  <c r="S2753" i="1" s="1"/>
  <c r="FR2753" i="1"/>
  <c r="GL2753" i="1"/>
  <c r="GN2753" i="1"/>
  <c r="GO2753" i="1"/>
  <c r="GV2753" i="1"/>
  <c r="HC2753" i="1"/>
  <c r="GX2753" i="1" s="1"/>
  <c r="C2754" i="1"/>
  <c r="D2754" i="1"/>
  <c r="AC2754" i="1"/>
  <c r="CQ2754" i="1" s="1"/>
  <c r="P2754" i="1" s="1"/>
  <c r="AE2754" i="1"/>
  <c r="AF2754" i="1"/>
  <c r="AG2754" i="1"/>
  <c r="CU2754" i="1" s="1"/>
  <c r="T2754" i="1" s="1"/>
  <c r="AH2754" i="1"/>
  <c r="CV2754" i="1" s="1"/>
  <c r="U2754" i="1" s="1"/>
  <c r="AI2754" i="1"/>
  <c r="CW2754" i="1" s="1"/>
  <c r="V2754" i="1" s="1"/>
  <c r="AJ2754" i="1"/>
  <c r="CX2754" i="1" s="1"/>
  <c r="W2754" i="1" s="1"/>
  <c r="CS2754" i="1"/>
  <c r="FR2754" i="1"/>
  <c r="GL2754" i="1"/>
  <c r="GN2754" i="1"/>
  <c r="GO2754" i="1"/>
  <c r="GV2754" i="1"/>
  <c r="HC2754" i="1"/>
  <c r="GX2754" i="1" s="1"/>
  <c r="B2756" i="1"/>
  <c r="B2750" i="1" s="1"/>
  <c r="C2756" i="1"/>
  <c r="C2750" i="1" s="1"/>
  <c r="D2756" i="1"/>
  <c r="D2750" i="1" s="1"/>
  <c r="F2756" i="1"/>
  <c r="F2750" i="1" s="1"/>
  <c r="G2756" i="1"/>
  <c r="BX2756" i="1"/>
  <c r="AO2756" i="1" s="1"/>
  <c r="AO2750" i="1" s="1"/>
  <c r="CK2756" i="1"/>
  <c r="CK2750" i="1" s="1"/>
  <c r="CL2756" i="1"/>
  <c r="CL2750" i="1" s="1"/>
  <c r="CM2756" i="1"/>
  <c r="CM2750" i="1" s="1"/>
  <c r="D2786" i="1"/>
  <c r="E2788" i="1"/>
  <c r="Z2788" i="1"/>
  <c r="AA2788" i="1"/>
  <c r="AM2788" i="1"/>
  <c r="AN2788" i="1"/>
  <c r="BE2788" i="1"/>
  <c r="BF2788" i="1"/>
  <c r="BG2788" i="1"/>
  <c r="BH2788" i="1"/>
  <c r="BI2788" i="1"/>
  <c r="BJ2788" i="1"/>
  <c r="BK2788" i="1"/>
  <c r="BL2788" i="1"/>
  <c r="BM2788" i="1"/>
  <c r="BN2788" i="1"/>
  <c r="BO2788" i="1"/>
  <c r="BP2788" i="1"/>
  <c r="BQ2788" i="1"/>
  <c r="BR2788" i="1"/>
  <c r="BS2788" i="1"/>
  <c r="BT2788" i="1"/>
  <c r="BU2788" i="1"/>
  <c r="BV2788" i="1"/>
  <c r="BW2788" i="1"/>
  <c r="CN2788" i="1"/>
  <c r="CO2788" i="1"/>
  <c r="CP2788" i="1"/>
  <c r="CQ2788" i="1"/>
  <c r="CR2788" i="1"/>
  <c r="CS2788" i="1"/>
  <c r="CT2788" i="1"/>
  <c r="CU2788" i="1"/>
  <c r="CV2788" i="1"/>
  <c r="CW2788" i="1"/>
  <c r="CX2788" i="1"/>
  <c r="CY2788" i="1"/>
  <c r="CZ2788" i="1"/>
  <c r="DA2788" i="1"/>
  <c r="DB2788" i="1"/>
  <c r="DC2788" i="1"/>
  <c r="DD2788" i="1"/>
  <c r="DE2788" i="1"/>
  <c r="DF2788" i="1"/>
  <c r="DG2788" i="1"/>
  <c r="DH2788" i="1"/>
  <c r="DI2788" i="1"/>
  <c r="DJ2788" i="1"/>
  <c r="DK2788" i="1"/>
  <c r="DL2788" i="1"/>
  <c r="DM2788" i="1"/>
  <c r="DN2788" i="1"/>
  <c r="DO2788" i="1"/>
  <c r="DP2788" i="1"/>
  <c r="DQ2788" i="1"/>
  <c r="DR2788" i="1"/>
  <c r="DS2788" i="1"/>
  <c r="DT2788" i="1"/>
  <c r="DU2788" i="1"/>
  <c r="DV2788" i="1"/>
  <c r="DW2788" i="1"/>
  <c r="DX2788" i="1"/>
  <c r="DY2788" i="1"/>
  <c r="DZ2788" i="1"/>
  <c r="EA2788" i="1"/>
  <c r="EB2788" i="1"/>
  <c r="EC2788" i="1"/>
  <c r="ED2788" i="1"/>
  <c r="EE2788" i="1"/>
  <c r="EF2788" i="1"/>
  <c r="EG2788" i="1"/>
  <c r="EH2788" i="1"/>
  <c r="EI2788" i="1"/>
  <c r="EJ2788" i="1"/>
  <c r="EK2788" i="1"/>
  <c r="EL2788" i="1"/>
  <c r="EM2788" i="1"/>
  <c r="EN2788" i="1"/>
  <c r="EO2788" i="1"/>
  <c r="EP2788" i="1"/>
  <c r="EQ2788" i="1"/>
  <c r="ER2788" i="1"/>
  <c r="ES2788" i="1"/>
  <c r="ET2788" i="1"/>
  <c r="EU2788" i="1"/>
  <c r="EV2788" i="1"/>
  <c r="EW2788" i="1"/>
  <c r="EX2788" i="1"/>
  <c r="EY2788" i="1"/>
  <c r="EZ2788" i="1"/>
  <c r="FA2788" i="1"/>
  <c r="FB2788" i="1"/>
  <c r="FC2788" i="1"/>
  <c r="FD2788" i="1"/>
  <c r="FE2788" i="1"/>
  <c r="FF2788" i="1"/>
  <c r="FG2788" i="1"/>
  <c r="FH2788" i="1"/>
  <c r="FI2788" i="1"/>
  <c r="FJ2788" i="1"/>
  <c r="FK2788" i="1"/>
  <c r="FL2788" i="1"/>
  <c r="FM2788" i="1"/>
  <c r="FN2788" i="1"/>
  <c r="FO2788" i="1"/>
  <c r="FP2788" i="1"/>
  <c r="FQ2788" i="1"/>
  <c r="FR2788" i="1"/>
  <c r="FS2788" i="1"/>
  <c r="FT2788" i="1"/>
  <c r="FU2788" i="1"/>
  <c r="FV2788" i="1"/>
  <c r="FW2788" i="1"/>
  <c r="FX2788" i="1"/>
  <c r="FY2788" i="1"/>
  <c r="FZ2788" i="1"/>
  <c r="GA2788" i="1"/>
  <c r="GB2788" i="1"/>
  <c r="GC2788" i="1"/>
  <c r="GD2788" i="1"/>
  <c r="GE2788" i="1"/>
  <c r="GF2788" i="1"/>
  <c r="GG2788" i="1"/>
  <c r="GH2788" i="1"/>
  <c r="GI2788" i="1"/>
  <c r="GJ2788" i="1"/>
  <c r="GK2788" i="1"/>
  <c r="GL2788" i="1"/>
  <c r="GM2788" i="1"/>
  <c r="GN2788" i="1"/>
  <c r="GO2788" i="1"/>
  <c r="GP2788" i="1"/>
  <c r="GQ2788" i="1"/>
  <c r="GR2788" i="1"/>
  <c r="GS2788" i="1"/>
  <c r="GT2788" i="1"/>
  <c r="GU2788" i="1"/>
  <c r="GV2788" i="1"/>
  <c r="GW2788" i="1"/>
  <c r="GX2788" i="1"/>
  <c r="C2790" i="1"/>
  <c r="D2790" i="1"/>
  <c r="AC2790" i="1"/>
  <c r="CQ2790" i="1" s="1"/>
  <c r="P2790" i="1" s="1"/>
  <c r="AE2790" i="1"/>
  <c r="AF2790" i="1"/>
  <c r="AG2790" i="1"/>
  <c r="CU2790" i="1" s="1"/>
  <c r="T2790" i="1" s="1"/>
  <c r="AH2790" i="1"/>
  <c r="CV2790" i="1" s="1"/>
  <c r="U2790" i="1" s="1"/>
  <c r="AI2790" i="1"/>
  <c r="CW2790" i="1" s="1"/>
  <c r="V2790" i="1" s="1"/>
  <c r="AJ2790" i="1"/>
  <c r="CX2790" i="1" s="1"/>
  <c r="W2790" i="1" s="1"/>
  <c r="CS2790" i="1"/>
  <c r="FR2790" i="1"/>
  <c r="GL2790" i="1"/>
  <c r="GN2790" i="1"/>
  <c r="GO2790" i="1"/>
  <c r="GV2790" i="1"/>
  <c r="HC2790" i="1"/>
  <c r="GX2790" i="1" s="1"/>
  <c r="C2791" i="1"/>
  <c r="D2791" i="1"/>
  <c r="AC2791" i="1"/>
  <c r="AE2791" i="1"/>
  <c r="AF2791" i="1"/>
  <c r="AG2791" i="1"/>
  <c r="AH2791" i="1"/>
  <c r="AI2791" i="1"/>
  <c r="CW2791" i="1" s="1"/>
  <c r="V2791" i="1" s="1"/>
  <c r="AJ2791" i="1"/>
  <c r="CX2791" i="1" s="1"/>
  <c r="W2791" i="1" s="1"/>
  <c r="CU2791" i="1"/>
  <c r="T2791" i="1" s="1"/>
  <c r="CV2791" i="1"/>
  <c r="U2791" i="1" s="1"/>
  <c r="FR2791" i="1"/>
  <c r="GL2791" i="1"/>
  <c r="GN2791" i="1"/>
  <c r="GO2791" i="1"/>
  <c r="GV2791" i="1"/>
  <c r="HC2791" i="1" s="1"/>
  <c r="GX2791" i="1" s="1"/>
  <c r="C2792" i="1"/>
  <c r="D2792" i="1"/>
  <c r="AC2792" i="1"/>
  <c r="AE2792" i="1"/>
  <c r="AF2792" i="1"/>
  <c r="AG2792" i="1"/>
  <c r="AH2792" i="1"/>
  <c r="CV2792" i="1" s="1"/>
  <c r="U2792" i="1" s="1"/>
  <c r="AI2792" i="1"/>
  <c r="CW2792" i="1" s="1"/>
  <c r="V2792" i="1" s="1"/>
  <c r="AJ2792" i="1"/>
  <c r="CX2792" i="1" s="1"/>
  <c r="W2792" i="1" s="1"/>
  <c r="CU2792" i="1"/>
  <c r="T2792" i="1" s="1"/>
  <c r="FR2792" i="1"/>
  <c r="GL2792" i="1"/>
  <c r="GN2792" i="1"/>
  <c r="GO2792" i="1"/>
  <c r="GV2792" i="1"/>
  <c r="HC2792" i="1" s="1"/>
  <c r="GX2792" i="1" s="1"/>
  <c r="C2793" i="1"/>
  <c r="D2793" i="1"/>
  <c r="AC2793" i="1"/>
  <c r="AE2793" i="1"/>
  <c r="AF2793" i="1"/>
  <c r="AG2793" i="1"/>
  <c r="CU2793" i="1" s="1"/>
  <c r="T2793" i="1" s="1"/>
  <c r="AH2793" i="1"/>
  <c r="CV2793" i="1" s="1"/>
  <c r="U2793" i="1" s="1"/>
  <c r="AI2793" i="1"/>
  <c r="AJ2793" i="1"/>
  <c r="CQ2793" i="1"/>
  <c r="P2793" i="1" s="1"/>
  <c r="CR2793" i="1"/>
  <c r="Q2793" i="1" s="1"/>
  <c r="CS2793" i="1"/>
  <c r="CW2793" i="1"/>
  <c r="V2793" i="1" s="1"/>
  <c r="CX2793" i="1"/>
  <c r="W2793" i="1" s="1"/>
  <c r="FR2793" i="1"/>
  <c r="GL2793" i="1"/>
  <c r="GN2793" i="1"/>
  <c r="GO2793" i="1"/>
  <c r="GV2793" i="1"/>
  <c r="HC2793" i="1" s="1"/>
  <c r="GX2793" i="1" s="1"/>
  <c r="C2794" i="1"/>
  <c r="D2794" i="1"/>
  <c r="AC2794" i="1"/>
  <c r="AE2794" i="1"/>
  <c r="AF2794" i="1"/>
  <c r="AG2794" i="1"/>
  <c r="CU2794" i="1" s="1"/>
  <c r="T2794" i="1" s="1"/>
  <c r="AH2794" i="1"/>
  <c r="CV2794" i="1" s="1"/>
  <c r="U2794" i="1" s="1"/>
  <c r="AI2794" i="1"/>
  <c r="AJ2794" i="1"/>
  <c r="CX2794" i="1" s="1"/>
  <c r="W2794" i="1" s="1"/>
  <c r="CQ2794" i="1"/>
  <c r="P2794" i="1" s="1"/>
  <c r="CW2794" i="1"/>
  <c r="V2794" i="1" s="1"/>
  <c r="FR2794" i="1"/>
  <c r="GL2794" i="1"/>
  <c r="GN2794" i="1"/>
  <c r="GO2794" i="1"/>
  <c r="GV2794" i="1"/>
  <c r="HC2794" i="1" s="1"/>
  <c r="GX2794" i="1" s="1"/>
  <c r="C2795" i="1"/>
  <c r="D2795" i="1"/>
  <c r="AC2795" i="1"/>
  <c r="AE2795" i="1"/>
  <c r="AF2795" i="1"/>
  <c r="AG2795" i="1"/>
  <c r="AH2795" i="1"/>
  <c r="CV2795" i="1" s="1"/>
  <c r="U2795" i="1" s="1"/>
  <c r="AI2795" i="1"/>
  <c r="CW2795" i="1" s="1"/>
  <c r="V2795" i="1" s="1"/>
  <c r="AJ2795" i="1"/>
  <c r="CX2795" i="1" s="1"/>
  <c r="W2795" i="1" s="1"/>
  <c r="CT2795" i="1"/>
  <c r="S2795" i="1" s="1"/>
  <c r="CU2795" i="1"/>
  <c r="T2795" i="1" s="1"/>
  <c r="FR2795" i="1"/>
  <c r="GL2795" i="1"/>
  <c r="GN2795" i="1"/>
  <c r="GO2795" i="1"/>
  <c r="GV2795" i="1"/>
  <c r="HC2795" i="1" s="1"/>
  <c r="GX2795" i="1" s="1"/>
  <c r="AC2796" i="1"/>
  <c r="AE2796" i="1"/>
  <c r="AF2796" i="1"/>
  <c r="AG2796" i="1"/>
  <c r="AH2796" i="1"/>
  <c r="AI2796" i="1"/>
  <c r="CW2796" i="1" s="1"/>
  <c r="V2796" i="1" s="1"/>
  <c r="AJ2796" i="1"/>
  <c r="CX2796" i="1" s="1"/>
  <c r="W2796" i="1" s="1"/>
  <c r="CU2796" i="1"/>
  <c r="T2796" i="1" s="1"/>
  <c r="CV2796" i="1"/>
  <c r="U2796" i="1" s="1"/>
  <c r="FR2796" i="1"/>
  <c r="GL2796" i="1"/>
  <c r="GN2796" i="1"/>
  <c r="GO2796" i="1"/>
  <c r="GV2796" i="1"/>
  <c r="HC2796" i="1" s="1"/>
  <c r="GX2796" i="1" s="1"/>
  <c r="C2797" i="1"/>
  <c r="D2797" i="1"/>
  <c r="AC2797" i="1"/>
  <c r="CQ2797" i="1" s="1"/>
  <c r="AE2797" i="1"/>
  <c r="AF2797" i="1"/>
  <c r="AG2797" i="1"/>
  <c r="CU2797" i="1" s="1"/>
  <c r="AH2797" i="1"/>
  <c r="CV2797" i="1" s="1"/>
  <c r="U2797" i="1" s="1"/>
  <c r="AI2797" i="1"/>
  <c r="CW2797" i="1" s="1"/>
  <c r="V2797" i="1" s="1"/>
  <c r="AJ2797" i="1"/>
  <c r="CT2797" i="1"/>
  <c r="S2797" i="1" s="1"/>
  <c r="CX2797" i="1"/>
  <c r="W2797" i="1" s="1"/>
  <c r="FR2797" i="1"/>
  <c r="GL2797" i="1"/>
  <c r="GN2797" i="1"/>
  <c r="GO2797" i="1"/>
  <c r="GV2797" i="1"/>
  <c r="HC2797" i="1"/>
  <c r="GX2797" i="1" s="1"/>
  <c r="C2798" i="1"/>
  <c r="D2798" i="1"/>
  <c r="AC2798" i="1"/>
  <c r="AE2798" i="1"/>
  <c r="AF2798" i="1"/>
  <c r="AG2798" i="1"/>
  <c r="AH2798" i="1"/>
  <c r="AI2798" i="1"/>
  <c r="CW2798" i="1" s="1"/>
  <c r="V2798" i="1" s="1"/>
  <c r="AJ2798" i="1"/>
  <c r="CX2798" i="1" s="1"/>
  <c r="W2798" i="1" s="1"/>
  <c r="CU2798" i="1"/>
  <c r="T2798" i="1" s="1"/>
  <c r="CV2798" i="1"/>
  <c r="U2798" i="1" s="1"/>
  <c r="FR2798" i="1"/>
  <c r="GL2798" i="1"/>
  <c r="GN2798" i="1"/>
  <c r="GO2798" i="1"/>
  <c r="GV2798" i="1"/>
  <c r="HC2798" i="1" s="1"/>
  <c r="GX2798" i="1" s="1"/>
  <c r="C2799" i="1"/>
  <c r="D2799" i="1"/>
  <c r="AC2799" i="1"/>
  <c r="AE2799" i="1"/>
  <c r="AD2799" i="1" s="1"/>
  <c r="AF2799" i="1"/>
  <c r="CT2799" i="1" s="1"/>
  <c r="S2799" i="1" s="1"/>
  <c r="AG2799" i="1"/>
  <c r="AH2799" i="1"/>
  <c r="CV2799" i="1" s="1"/>
  <c r="U2799" i="1" s="1"/>
  <c r="AI2799" i="1"/>
  <c r="CW2799" i="1" s="1"/>
  <c r="V2799" i="1" s="1"/>
  <c r="AJ2799" i="1"/>
  <c r="CX2799" i="1" s="1"/>
  <c r="W2799" i="1" s="1"/>
  <c r="CU2799" i="1"/>
  <c r="T2799" i="1" s="1"/>
  <c r="FR2799" i="1"/>
  <c r="GL2799" i="1"/>
  <c r="GN2799" i="1"/>
  <c r="GO2799" i="1"/>
  <c r="GV2799" i="1"/>
  <c r="HC2799" i="1" s="1"/>
  <c r="GX2799" i="1" s="1"/>
  <c r="C2800" i="1"/>
  <c r="D2800" i="1"/>
  <c r="AC2800" i="1"/>
  <c r="AE2800" i="1"/>
  <c r="AF2800" i="1"/>
  <c r="AG2800" i="1"/>
  <c r="CU2800" i="1" s="1"/>
  <c r="T2800" i="1" s="1"/>
  <c r="AH2800" i="1"/>
  <c r="AI2800" i="1"/>
  <c r="AJ2800" i="1"/>
  <c r="CX2800" i="1" s="1"/>
  <c r="W2800" i="1" s="1"/>
  <c r="CQ2800" i="1"/>
  <c r="P2800" i="1" s="1"/>
  <c r="CV2800" i="1"/>
  <c r="U2800" i="1" s="1"/>
  <c r="CW2800" i="1"/>
  <c r="V2800" i="1" s="1"/>
  <c r="FR2800" i="1"/>
  <c r="GL2800" i="1"/>
  <c r="GN2800" i="1"/>
  <c r="GO2800" i="1"/>
  <c r="GV2800" i="1"/>
  <c r="HC2800" i="1"/>
  <c r="GX2800" i="1" s="1"/>
  <c r="B2802" i="1"/>
  <c r="B2788" i="1" s="1"/>
  <c r="C2802" i="1"/>
  <c r="C2788" i="1" s="1"/>
  <c r="D2802" i="1"/>
  <c r="D2788" i="1" s="1"/>
  <c r="F2802" i="1"/>
  <c r="F2788" i="1" s="1"/>
  <c r="G2802" i="1"/>
  <c r="BX2802" i="1"/>
  <c r="BX2788" i="1" s="1"/>
  <c r="CK2802" i="1"/>
  <c r="CK2788" i="1" s="1"/>
  <c r="CL2802" i="1"/>
  <c r="CL2788" i="1" s="1"/>
  <c r="CM2802" i="1"/>
  <c r="CM2788" i="1" s="1"/>
  <c r="D2832" i="1"/>
  <c r="E2834" i="1"/>
  <c r="Z2834" i="1"/>
  <c r="AA2834" i="1"/>
  <c r="AM2834" i="1"/>
  <c r="AN2834" i="1"/>
  <c r="BE2834" i="1"/>
  <c r="BF2834" i="1"/>
  <c r="BG2834" i="1"/>
  <c r="BH2834" i="1"/>
  <c r="BI2834" i="1"/>
  <c r="BJ2834" i="1"/>
  <c r="BK2834" i="1"/>
  <c r="BL2834" i="1"/>
  <c r="BM2834" i="1"/>
  <c r="BN2834" i="1"/>
  <c r="BO2834" i="1"/>
  <c r="BP2834" i="1"/>
  <c r="BQ2834" i="1"/>
  <c r="BR2834" i="1"/>
  <c r="BS2834" i="1"/>
  <c r="BT2834" i="1"/>
  <c r="BU2834" i="1"/>
  <c r="BV2834" i="1"/>
  <c r="BW2834" i="1"/>
  <c r="CN2834" i="1"/>
  <c r="CO2834" i="1"/>
  <c r="CP2834" i="1"/>
  <c r="CQ2834" i="1"/>
  <c r="CR2834" i="1"/>
  <c r="CS2834" i="1"/>
  <c r="CT2834" i="1"/>
  <c r="CU2834" i="1"/>
  <c r="CV2834" i="1"/>
  <c r="CW2834" i="1"/>
  <c r="CX2834" i="1"/>
  <c r="CY2834" i="1"/>
  <c r="CZ2834" i="1"/>
  <c r="DA2834" i="1"/>
  <c r="DB2834" i="1"/>
  <c r="DC2834" i="1"/>
  <c r="DD2834" i="1"/>
  <c r="DE2834" i="1"/>
  <c r="DF2834" i="1"/>
  <c r="DG2834" i="1"/>
  <c r="DH2834" i="1"/>
  <c r="DI2834" i="1"/>
  <c r="DJ2834" i="1"/>
  <c r="DK2834" i="1"/>
  <c r="DL2834" i="1"/>
  <c r="DM2834" i="1"/>
  <c r="DN2834" i="1"/>
  <c r="DO2834" i="1"/>
  <c r="DP2834" i="1"/>
  <c r="DQ2834" i="1"/>
  <c r="DR2834" i="1"/>
  <c r="DS2834" i="1"/>
  <c r="DT2834" i="1"/>
  <c r="DU2834" i="1"/>
  <c r="DV2834" i="1"/>
  <c r="DW2834" i="1"/>
  <c r="DX2834" i="1"/>
  <c r="DY2834" i="1"/>
  <c r="DZ2834" i="1"/>
  <c r="EA2834" i="1"/>
  <c r="EB2834" i="1"/>
  <c r="EC2834" i="1"/>
  <c r="ED2834" i="1"/>
  <c r="EE2834" i="1"/>
  <c r="EF2834" i="1"/>
  <c r="EG2834" i="1"/>
  <c r="EH2834" i="1"/>
  <c r="EI2834" i="1"/>
  <c r="EJ2834" i="1"/>
  <c r="EK2834" i="1"/>
  <c r="EL2834" i="1"/>
  <c r="EM2834" i="1"/>
  <c r="EN2834" i="1"/>
  <c r="EO2834" i="1"/>
  <c r="EP2834" i="1"/>
  <c r="EQ2834" i="1"/>
  <c r="ER2834" i="1"/>
  <c r="ES2834" i="1"/>
  <c r="ET2834" i="1"/>
  <c r="EU2834" i="1"/>
  <c r="EV2834" i="1"/>
  <c r="EW2834" i="1"/>
  <c r="EX2834" i="1"/>
  <c r="EY2834" i="1"/>
  <c r="EZ2834" i="1"/>
  <c r="FA2834" i="1"/>
  <c r="FB2834" i="1"/>
  <c r="FC2834" i="1"/>
  <c r="FD2834" i="1"/>
  <c r="FE2834" i="1"/>
  <c r="FF2834" i="1"/>
  <c r="FG2834" i="1"/>
  <c r="FH2834" i="1"/>
  <c r="FI2834" i="1"/>
  <c r="FJ2834" i="1"/>
  <c r="FK2834" i="1"/>
  <c r="FL2834" i="1"/>
  <c r="FM2834" i="1"/>
  <c r="FN2834" i="1"/>
  <c r="FO2834" i="1"/>
  <c r="FP2834" i="1"/>
  <c r="FQ2834" i="1"/>
  <c r="FR2834" i="1"/>
  <c r="FS2834" i="1"/>
  <c r="FT2834" i="1"/>
  <c r="FU2834" i="1"/>
  <c r="FV2834" i="1"/>
  <c r="FW2834" i="1"/>
  <c r="FX2834" i="1"/>
  <c r="FY2834" i="1"/>
  <c r="FZ2834" i="1"/>
  <c r="GA2834" i="1"/>
  <c r="GB2834" i="1"/>
  <c r="GC2834" i="1"/>
  <c r="GD2834" i="1"/>
  <c r="GE2834" i="1"/>
  <c r="GF2834" i="1"/>
  <c r="GG2834" i="1"/>
  <c r="GH2834" i="1"/>
  <c r="GI2834" i="1"/>
  <c r="GJ2834" i="1"/>
  <c r="GK2834" i="1"/>
  <c r="GL2834" i="1"/>
  <c r="GM2834" i="1"/>
  <c r="GN2834" i="1"/>
  <c r="GO2834" i="1"/>
  <c r="GP2834" i="1"/>
  <c r="GQ2834" i="1"/>
  <c r="GR2834" i="1"/>
  <c r="GS2834" i="1"/>
  <c r="GT2834" i="1"/>
  <c r="GU2834" i="1"/>
  <c r="GV2834" i="1"/>
  <c r="GW2834" i="1"/>
  <c r="GX2834" i="1"/>
  <c r="C2836" i="1"/>
  <c r="D2836" i="1"/>
  <c r="AC2836" i="1"/>
  <c r="AE2836" i="1"/>
  <c r="AF2836" i="1"/>
  <c r="AG2836" i="1"/>
  <c r="CU2836" i="1" s="1"/>
  <c r="T2836" i="1" s="1"/>
  <c r="AH2836" i="1"/>
  <c r="AI2836" i="1"/>
  <c r="AJ2836" i="1"/>
  <c r="CQ2836" i="1"/>
  <c r="P2836" i="1" s="1"/>
  <c r="CR2836" i="1"/>
  <c r="CV2836" i="1"/>
  <c r="CW2836" i="1"/>
  <c r="CX2836" i="1"/>
  <c r="W2836" i="1" s="1"/>
  <c r="FR2836" i="1"/>
  <c r="GL2836" i="1"/>
  <c r="GN2836" i="1"/>
  <c r="GO2836" i="1"/>
  <c r="GV2836" i="1"/>
  <c r="HC2836" i="1" s="1"/>
  <c r="GX2836" i="1" s="1"/>
  <c r="C2837" i="1"/>
  <c r="D2837" i="1"/>
  <c r="AC2837" i="1"/>
  <c r="AE2837" i="1"/>
  <c r="AF2837" i="1"/>
  <c r="AG2837" i="1"/>
  <c r="AH2837" i="1"/>
  <c r="CV2837" i="1" s="1"/>
  <c r="U2837" i="1" s="1"/>
  <c r="AI2837" i="1"/>
  <c r="CW2837" i="1" s="1"/>
  <c r="V2837" i="1" s="1"/>
  <c r="AJ2837" i="1"/>
  <c r="CX2837" i="1" s="1"/>
  <c r="W2837" i="1" s="1"/>
  <c r="CT2837" i="1"/>
  <c r="S2837" i="1" s="1"/>
  <c r="CU2837" i="1"/>
  <c r="T2837" i="1" s="1"/>
  <c r="FR2837" i="1"/>
  <c r="GL2837" i="1"/>
  <c r="GN2837" i="1"/>
  <c r="GO2837" i="1"/>
  <c r="GV2837" i="1"/>
  <c r="HC2837" i="1"/>
  <c r="GX2837" i="1" s="1"/>
  <c r="C2838" i="1"/>
  <c r="D2838" i="1"/>
  <c r="AC2838" i="1"/>
  <c r="CQ2838" i="1" s="1"/>
  <c r="P2838" i="1" s="1"/>
  <c r="AE2838" i="1"/>
  <c r="AF2838" i="1"/>
  <c r="AG2838" i="1"/>
  <c r="CU2838" i="1" s="1"/>
  <c r="T2838" i="1" s="1"/>
  <c r="AH2838" i="1"/>
  <c r="CV2838" i="1" s="1"/>
  <c r="U2838" i="1" s="1"/>
  <c r="AI2838" i="1"/>
  <c r="CW2838" i="1" s="1"/>
  <c r="V2838" i="1" s="1"/>
  <c r="AJ2838" i="1"/>
  <c r="CX2838" i="1" s="1"/>
  <c r="W2838" i="1" s="1"/>
  <c r="CS2838" i="1"/>
  <c r="FR2838" i="1"/>
  <c r="GL2838" i="1"/>
  <c r="GN2838" i="1"/>
  <c r="GO2838" i="1"/>
  <c r="GV2838" i="1"/>
  <c r="HC2838" i="1"/>
  <c r="GX2838" i="1" s="1"/>
  <c r="C2839" i="1"/>
  <c r="D2839" i="1"/>
  <c r="AC2839" i="1"/>
  <c r="CQ2839" i="1" s="1"/>
  <c r="P2839" i="1" s="1"/>
  <c r="AE2839" i="1"/>
  <c r="AF2839" i="1"/>
  <c r="AG2839" i="1"/>
  <c r="AH2839" i="1"/>
  <c r="AI2839" i="1"/>
  <c r="CW2839" i="1" s="1"/>
  <c r="V2839" i="1" s="1"/>
  <c r="AJ2839" i="1"/>
  <c r="CX2839" i="1" s="1"/>
  <c r="W2839" i="1" s="1"/>
  <c r="CU2839" i="1"/>
  <c r="T2839" i="1" s="1"/>
  <c r="CV2839" i="1"/>
  <c r="U2839" i="1" s="1"/>
  <c r="FR2839" i="1"/>
  <c r="GL2839" i="1"/>
  <c r="GN2839" i="1"/>
  <c r="GO2839" i="1"/>
  <c r="GV2839" i="1"/>
  <c r="HC2839" i="1" s="1"/>
  <c r="GX2839" i="1" s="1"/>
  <c r="C2840" i="1"/>
  <c r="D2840" i="1"/>
  <c r="AC2840" i="1"/>
  <c r="AE2840" i="1"/>
  <c r="AF2840" i="1"/>
  <c r="AG2840" i="1"/>
  <c r="AH2840" i="1"/>
  <c r="CV2840" i="1" s="1"/>
  <c r="U2840" i="1" s="1"/>
  <c r="AI2840" i="1"/>
  <c r="CW2840" i="1" s="1"/>
  <c r="V2840" i="1" s="1"/>
  <c r="AJ2840" i="1"/>
  <c r="CX2840" i="1" s="1"/>
  <c r="W2840" i="1" s="1"/>
  <c r="CT2840" i="1"/>
  <c r="S2840" i="1" s="1"/>
  <c r="CU2840" i="1"/>
  <c r="T2840" i="1" s="1"/>
  <c r="FR2840" i="1"/>
  <c r="GL2840" i="1"/>
  <c r="GN2840" i="1"/>
  <c r="GO2840" i="1"/>
  <c r="GV2840" i="1"/>
  <c r="HC2840" i="1" s="1"/>
  <c r="GX2840" i="1" s="1"/>
  <c r="C2841" i="1"/>
  <c r="D2841" i="1"/>
  <c r="AC2841" i="1"/>
  <c r="AE2841" i="1"/>
  <c r="AF2841" i="1"/>
  <c r="AG2841" i="1"/>
  <c r="CU2841" i="1" s="1"/>
  <c r="T2841" i="1" s="1"/>
  <c r="AH2841" i="1"/>
  <c r="CV2841" i="1" s="1"/>
  <c r="U2841" i="1" s="1"/>
  <c r="AI2841" i="1"/>
  <c r="CW2841" i="1" s="1"/>
  <c r="V2841" i="1" s="1"/>
  <c r="AJ2841" i="1"/>
  <c r="CX2841" i="1"/>
  <c r="W2841" i="1" s="1"/>
  <c r="FR2841" i="1"/>
  <c r="GL2841" i="1"/>
  <c r="GN2841" i="1"/>
  <c r="GO2841" i="1"/>
  <c r="GV2841" i="1"/>
  <c r="HC2841" i="1" s="1"/>
  <c r="GX2841" i="1" s="1"/>
  <c r="U2842" i="1"/>
  <c r="AC2842" i="1"/>
  <c r="AD2842" i="1"/>
  <c r="AE2842" i="1"/>
  <c r="AF2842" i="1"/>
  <c r="AG2842" i="1"/>
  <c r="CU2842" i="1" s="1"/>
  <c r="T2842" i="1" s="1"/>
  <c r="AH2842" i="1"/>
  <c r="CV2842" i="1" s="1"/>
  <c r="AI2842" i="1"/>
  <c r="CW2842" i="1" s="1"/>
  <c r="V2842" i="1" s="1"/>
  <c r="AJ2842" i="1"/>
  <c r="CX2842" i="1" s="1"/>
  <c r="W2842" i="1" s="1"/>
  <c r="CR2842" i="1"/>
  <c r="Q2842" i="1" s="1"/>
  <c r="CS2842" i="1"/>
  <c r="FR2842" i="1"/>
  <c r="GL2842" i="1"/>
  <c r="GN2842" i="1"/>
  <c r="GO2842" i="1"/>
  <c r="GV2842" i="1"/>
  <c r="HC2842" i="1" s="1"/>
  <c r="GX2842" i="1" s="1"/>
  <c r="C2843" i="1"/>
  <c r="D2843" i="1"/>
  <c r="AC2843" i="1"/>
  <c r="AE2843" i="1"/>
  <c r="AF2843" i="1"/>
  <c r="AG2843" i="1"/>
  <c r="CU2843" i="1" s="1"/>
  <c r="AH2843" i="1"/>
  <c r="AI2843" i="1"/>
  <c r="AJ2843" i="1"/>
  <c r="CX2843" i="1" s="1"/>
  <c r="W2843" i="1" s="1"/>
  <c r="CQ2843" i="1"/>
  <c r="CV2843" i="1"/>
  <c r="CW2843" i="1"/>
  <c r="V2843" i="1" s="1"/>
  <c r="FR2843" i="1"/>
  <c r="GL2843" i="1"/>
  <c r="GN2843" i="1"/>
  <c r="GO2843" i="1"/>
  <c r="GV2843" i="1"/>
  <c r="HC2843" i="1"/>
  <c r="C2844" i="1"/>
  <c r="D2844" i="1"/>
  <c r="U2844" i="1"/>
  <c r="AC2844" i="1"/>
  <c r="AE2844" i="1"/>
  <c r="AF2844" i="1"/>
  <c r="AG2844" i="1"/>
  <c r="CU2844" i="1" s="1"/>
  <c r="T2844" i="1" s="1"/>
  <c r="AH2844" i="1"/>
  <c r="CV2844" i="1" s="1"/>
  <c r="AI2844" i="1"/>
  <c r="CW2844" i="1" s="1"/>
  <c r="V2844" i="1" s="1"/>
  <c r="AJ2844" i="1"/>
  <c r="CX2844" i="1" s="1"/>
  <c r="W2844" i="1" s="1"/>
  <c r="CR2844" i="1"/>
  <c r="Q2844" i="1" s="1"/>
  <c r="FR2844" i="1"/>
  <c r="GL2844" i="1"/>
  <c r="GN2844" i="1"/>
  <c r="GO2844" i="1"/>
  <c r="GV2844" i="1"/>
  <c r="HC2844" i="1" s="1"/>
  <c r="GX2844" i="1" s="1"/>
  <c r="C2845" i="1"/>
  <c r="D2845" i="1"/>
  <c r="AC2845" i="1"/>
  <c r="CQ2845" i="1" s="1"/>
  <c r="P2845" i="1" s="1"/>
  <c r="AE2845" i="1"/>
  <c r="AF2845" i="1"/>
  <c r="AG2845" i="1"/>
  <c r="CU2845" i="1" s="1"/>
  <c r="AH2845" i="1"/>
  <c r="AI2845" i="1"/>
  <c r="AJ2845" i="1"/>
  <c r="CX2845" i="1" s="1"/>
  <c r="W2845" i="1" s="1"/>
  <c r="CV2845" i="1"/>
  <c r="CW2845" i="1"/>
  <c r="V2845" i="1" s="1"/>
  <c r="FR2845" i="1"/>
  <c r="GL2845" i="1"/>
  <c r="GN2845" i="1"/>
  <c r="GO2845" i="1"/>
  <c r="GV2845" i="1"/>
  <c r="HC2845" i="1"/>
  <c r="I2846" i="1"/>
  <c r="AC2846" i="1"/>
  <c r="AE2846" i="1"/>
  <c r="AF2846" i="1"/>
  <c r="AG2846" i="1"/>
  <c r="CU2846" i="1" s="1"/>
  <c r="T2846" i="1" s="1"/>
  <c r="AH2846" i="1"/>
  <c r="AI2846" i="1"/>
  <c r="AJ2846" i="1"/>
  <c r="CX2846" i="1" s="1"/>
  <c r="CQ2846" i="1"/>
  <c r="P2846" i="1" s="1"/>
  <c r="CV2846" i="1"/>
  <c r="CW2846" i="1"/>
  <c r="FR2846" i="1"/>
  <c r="GL2846" i="1"/>
  <c r="GN2846" i="1"/>
  <c r="GO2846" i="1"/>
  <c r="GV2846" i="1"/>
  <c r="HC2846" i="1" s="1"/>
  <c r="AC2847" i="1"/>
  <c r="AE2847" i="1"/>
  <c r="AF2847" i="1"/>
  <c r="AG2847" i="1"/>
  <c r="AH2847" i="1"/>
  <c r="CV2847" i="1" s="1"/>
  <c r="AI2847" i="1"/>
  <c r="CW2847" i="1" s="1"/>
  <c r="AJ2847" i="1"/>
  <c r="CX2847" i="1" s="1"/>
  <c r="CT2847" i="1"/>
  <c r="CU2847" i="1"/>
  <c r="FR2847" i="1"/>
  <c r="GL2847" i="1"/>
  <c r="GN2847" i="1"/>
  <c r="GO2847" i="1"/>
  <c r="GV2847" i="1"/>
  <c r="HC2847" i="1" s="1"/>
  <c r="C2848" i="1"/>
  <c r="D2848" i="1"/>
  <c r="R2848" i="1"/>
  <c r="AC2848" i="1"/>
  <c r="CQ2848" i="1" s="1"/>
  <c r="AE2848" i="1"/>
  <c r="AF2848" i="1"/>
  <c r="AG2848" i="1"/>
  <c r="CU2848" i="1" s="1"/>
  <c r="T2848" i="1" s="1"/>
  <c r="AH2848" i="1"/>
  <c r="CV2848" i="1" s="1"/>
  <c r="AI2848" i="1"/>
  <c r="AJ2848" i="1"/>
  <c r="CR2848" i="1"/>
  <c r="Q2848" i="1" s="1"/>
  <c r="CS2848" i="1"/>
  <c r="CW2848" i="1"/>
  <c r="CX2848" i="1"/>
  <c r="W2848" i="1" s="1"/>
  <c r="FR2848" i="1"/>
  <c r="GL2848" i="1"/>
  <c r="GN2848" i="1"/>
  <c r="GO2848" i="1"/>
  <c r="GV2848" i="1"/>
  <c r="HC2848" i="1" s="1"/>
  <c r="GX2848" i="1" s="1"/>
  <c r="C2849" i="1"/>
  <c r="D2849" i="1"/>
  <c r="AC2849" i="1"/>
  <c r="AE2849" i="1"/>
  <c r="AF2849" i="1"/>
  <c r="AG2849" i="1"/>
  <c r="AH2849" i="1"/>
  <c r="AI2849" i="1"/>
  <c r="CW2849" i="1" s="1"/>
  <c r="V2849" i="1" s="1"/>
  <c r="AJ2849" i="1"/>
  <c r="CX2849" i="1" s="1"/>
  <c r="CT2849" i="1"/>
  <c r="CU2849" i="1"/>
  <c r="CV2849" i="1"/>
  <c r="U2849" i="1" s="1"/>
  <c r="FR2849" i="1"/>
  <c r="GL2849" i="1"/>
  <c r="GN2849" i="1"/>
  <c r="GO2849" i="1"/>
  <c r="GV2849" i="1"/>
  <c r="HC2849" i="1" s="1"/>
  <c r="AC2850" i="1"/>
  <c r="CQ2850" i="1" s="1"/>
  <c r="AE2850" i="1"/>
  <c r="AD2850" i="1" s="1"/>
  <c r="AF2850" i="1"/>
  <c r="AG2850" i="1"/>
  <c r="CU2850" i="1" s="1"/>
  <c r="AH2850" i="1"/>
  <c r="CV2850" i="1" s="1"/>
  <c r="AI2850" i="1"/>
  <c r="CW2850" i="1" s="1"/>
  <c r="AJ2850" i="1"/>
  <c r="CX2850" i="1" s="1"/>
  <c r="CR2850" i="1"/>
  <c r="CS2850" i="1"/>
  <c r="FR2850" i="1"/>
  <c r="GL2850" i="1"/>
  <c r="GN2850" i="1"/>
  <c r="GO2850" i="1"/>
  <c r="GV2850" i="1"/>
  <c r="HC2850" i="1" s="1"/>
  <c r="AC2851" i="1"/>
  <c r="CQ2851" i="1" s="1"/>
  <c r="AE2851" i="1"/>
  <c r="AF2851" i="1"/>
  <c r="CT2851" i="1" s="1"/>
  <c r="AG2851" i="1"/>
  <c r="CU2851" i="1" s="1"/>
  <c r="AH2851" i="1"/>
  <c r="CV2851" i="1" s="1"/>
  <c r="AI2851" i="1"/>
  <c r="CW2851" i="1" s="1"/>
  <c r="AJ2851" i="1"/>
  <c r="CR2851" i="1"/>
  <c r="CS2851" i="1"/>
  <c r="CX2851" i="1"/>
  <c r="FR2851" i="1"/>
  <c r="GL2851" i="1"/>
  <c r="GN2851" i="1"/>
  <c r="GO2851" i="1"/>
  <c r="GV2851" i="1"/>
  <c r="HC2851" i="1"/>
  <c r="B2853" i="1"/>
  <c r="B2834" i="1" s="1"/>
  <c r="C2853" i="1"/>
  <c r="C2834" i="1" s="1"/>
  <c r="D2853" i="1"/>
  <c r="D2834" i="1" s="1"/>
  <c r="F2853" i="1"/>
  <c r="F2834" i="1" s="1"/>
  <c r="G2853" i="1"/>
  <c r="BB2853" i="1"/>
  <c r="BB2834" i="1" s="1"/>
  <c r="BX2853" i="1"/>
  <c r="BX2834" i="1" s="1"/>
  <c r="CK2853" i="1"/>
  <c r="CK2834" i="1" s="1"/>
  <c r="CL2853" i="1"/>
  <c r="CL2834" i="1" s="1"/>
  <c r="CM2853" i="1"/>
  <c r="CM2834" i="1" s="1"/>
  <c r="D2883" i="1"/>
  <c r="E2885" i="1"/>
  <c r="Z2885" i="1"/>
  <c r="AA2885" i="1"/>
  <c r="AM2885" i="1"/>
  <c r="AN2885" i="1"/>
  <c r="BE2885" i="1"/>
  <c r="BF2885" i="1"/>
  <c r="BG2885" i="1"/>
  <c r="BH2885" i="1"/>
  <c r="BI2885" i="1"/>
  <c r="BJ2885" i="1"/>
  <c r="BK2885" i="1"/>
  <c r="BL2885" i="1"/>
  <c r="BM2885" i="1"/>
  <c r="BN2885" i="1"/>
  <c r="BO2885" i="1"/>
  <c r="BP2885" i="1"/>
  <c r="BQ2885" i="1"/>
  <c r="BR2885" i="1"/>
  <c r="BS2885" i="1"/>
  <c r="BT2885" i="1"/>
  <c r="BU2885" i="1"/>
  <c r="BV2885" i="1"/>
  <c r="BW2885" i="1"/>
  <c r="CN2885" i="1"/>
  <c r="CO2885" i="1"/>
  <c r="CP2885" i="1"/>
  <c r="CQ2885" i="1"/>
  <c r="CR2885" i="1"/>
  <c r="CS2885" i="1"/>
  <c r="CT2885" i="1"/>
  <c r="CU2885" i="1"/>
  <c r="CV2885" i="1"/>
  <c r="CW2885" i="1"/>
  <c r="CX2885" i="1"/>
  <c r="CY2885" i="1"/>
  <c r="CZ2885" i="1"/>
  <c r="DA2885" i="1"/>
  <c r="DB2885" i="1"/>
  <c r="DC2885" i="1"/>
  <c r="DD2885" i="1"/>
  <c r="DE2885" i="1"/>
  <c r="DF2885" i="1"/>
  <c r="DG2885" i="1"/>
  <c r="DH2885" i="1"/>
  <c r="DI2885" i="1"/>
  <c r="DJ2885" i="1"/>
  <c r="DK2885" i="1"/>
  <c r="DL2885" i="1"/>
  <c r="DM2885" i="1"/>
  <c r="DN2885" i="1"/>
  <c r="DO2885" i="1"/>
  <c r="DP2885" i="1"/>
  <c r="DQ2885" i="1"/>
  <c r="DR2885" i="1"/>
  <c r="DS2885" i="1"/>
  <c r="DT2885" i="1"/>
  <c r="DU2885" i="1"/>
  <c r="DV2885" i="1"/>
  <c r="DW2885" i="1"/>
  <c r="DX2885" i="1"/>
  <c r="DY2885" i="1"/>
  <c r="DZ2885" i="1"/>
  <c r="EA2885" i="1"/>
  <c r="EB2885" i="1"/>
  <c r="EC2885" i="1"/>
  <c r="ED2885" i="1"/>
  <c r="EE2885" i="1"/>
  <c r="EF2885" i="1"/>
  <c r="EG2885" i="1"/>
  <c r="EH2885" i="1"/>
  <c r="EI2885" i="1"/>
  <c r="EJ2885" i="1"/>
  <c r="EK2885" i="1"/>
  <c r="EL2885" i="1"/>
  <c r="EM2885" i="1"/>
  <c r="EN2885" i="1"/>
  <c r="EO2885" i="1"/>
  <c r="EP2885" i="1"/>
  <c r="EQ2885" i="1"/>
  <c r="ER2885" i="1"/>
  <c r="ES2885" i="1"/>
  <c r="ET2885" i="1"/>
  <c r="EU2885" i="1"/>
  <c r="EV2885" i="1"/>
  <c r="EW2885" i="1"/>
  <c r="EX2885" i="1"/>
  <c r="EY2885" i="1"/>
  <c r="EZ2885" i="1"/>
  <c r="FA2885" i="1"/>
  <c r="FB2885" i="1"/>
  <c r="FC2885" i="1"/>
  <c r="FD2885" i="1"/>
  <c r="FE2885" i="1"/>
  <c r="FF2885" i="1"/>
  <c r="FG2885" i="1"/>
  <c r="FH2885" i="1"/>
  <c r="FI2885" i="1"/>
  <c r="FJ2885" i="1"/>
  <c r="FK2885" i="1"/>
  <c r="FL2885" i="1"/>
  <c r="FM2885" i="1"/>
  <c r="FN2885" i="1"/>
  <c r="FO2885" i="1"/>
  <c r="FP2885" i="1"/>
  <c r="FQ2885" i="1"/>
  <c r="FR2885" i="1"/>
  <c r="FS2885" i="1"/>
  <c r="FT2885" i="1"/>
  <c r="FU2885" i="1"/>
  <c r="FV2885" i="1"/>
  <c r="FW2885" i="1"/>
  <c r="FX2885" i="1"/>
  <c r="FY2885" i="1"/>
  <c r="FZ2885" i="1"/>
  <c r="GA2885" i="1"/>
  <c r="GB2885" i="1"/>
  <c r="GC2885" i="1"/>
  <c r="GD2885" i="1"/>
  <c r="GE2885" i="1"/>
  <c r="GF2885" i="1"/>
  <c r="GG2885" i="1"/>
  <c r="GH2885" i="1"/>
  <c r="GI2885" i="1"/>
  <c r="GJ2885" i="1"/>
  <c r="GK2885" i="1"/>
  <c r="GL2885" i="1"/>
  <c r="GM2885" i="1"/>
  <c r="GN2885" i="1"/>
  <c r="GO2885" i="1"/>
  <c r="GP2885" i="1"/>
  <c r="GQ2885" i="1"/>
  <c r="GR2885" i="1"/>
  <c r="GS2885" i="1"/>
  <c r="GT2885" i="1"/>
  <c r="GU2885" i="1"/>
  <c r="GV2885" i="1"/>
  <c r="GW2885" i="1"/>
  <c r="GX2885" i="1"/>
  <c r="C2887" i="1"/>
  <c r="D2887" i="1"/>
  <c r="AC2887" i="1"/>
  <c r="CQ2887" i="1" s="1"/>
  <c r="AE2887" i="1"/>
  <c r="CR2887" i="1" s="1"/>
  <c r="Q2887" i="1" s="1"/>
  <c r="AF2887" i="1"/>
  <c r="AG2887" i="1"/>
  <c r="CU2887" i="1" s="1"/>
  <c r="AH2887" i="1"/>
  <c r="CV2887" i="1" s="1"/>
  <c r="AI2887" i="1"/>
  <c r="AJ2887" i="1"/>
  <c r="CW2887" i="1"/>
  <c r="CX2887" i="1"/>
  <c r="FR2887" i="1"/>
  <c r="GL2887" i="1"/>
  <c r="GN2887" i="1"/>
  <c r="GO2887" i="1"/>
  <c r="GV2887" i="1"/>
  <c r="HC2887" i="1" s="1"/>
  <c r="GX2887" i="1" s="1"/>
  <c r="C2888" i="1"/>
  <c r="D2888" i="1"/>
  <c r="V2888" i="1"/>
  <c r="AC2888" i="1"/>
  <c r="CQ2888" i="1" s="1"/>
  <c r="P2888" i="1" s="1"/>
  <c r="AE2888" i="1"/>
  <c r="AF2888" i="1"/>
  <c r="AG2888" i="1"/>
  <c r="CU2888" i="1" s="1"/>
  <c r="T2888" i="1" s="1"/>
  <c r="AH2888" i="1"/>
  <c r="CV2888" i="1" s="1"/>
  <c r="U2888" i="1" s="1"/>
  <c r="AI2888" i="1"/>
  <c r="AJ2888" i="1"/>
  <c r="CR2888" i="1"/>
  <c r="Q2888" i="1" s="1"/>
  <c r="CW2888" i="1"/>
  <c r="CX2888" i="1"/>
  <c r="W2888" i="1" s="1"/>
  <c r="FR2888" i="1"/>
  <c r="GL2888" i="1"/>
  <c r="GN2888" i="1"/>
  <c r="GO2888" i="1"/>
  <c r="GV2888" i="1"/>
  <c r="HC2888" i="1" s="1"/>
  <c r="GX2888" i="1" s="1"/>
  <c r="C2889" i="1"/>
  <c r="D2889" i="1"/>
  <c r="P2889" i="1"/>
  <c r="AC2889" i="1"/>
  <c r="CQ2889" i="1" s="1"/>
  <c r="AE2889" i="1"/>
  <c r="AF2889" i="1"/>
  <c r="AG2889" i="1"/>
  <c r="AH2889" i="1"/>
  <c r="CV2889" i="1" s="1"/>
  <c r="U2889" i="1" s="1"/>
  <c r="AI2889" i="1"/>
  <c r="CW2889" i="1" s="1"/>
  <c r="V2889" i="1" s="1"/>
  <c r="AJ2889" i="1"/>
  <c r="CX2889" i="1" s="1"/>
  <c r="W2889" i="1" s="1"/>
  <c r="CT2889" i="1"/>
  <c r="S2889" i="1" s="1"/>
  <c r="CU2889" i="1"/>
  <c r="T2889" i="1" s="1"/>
  <c r="FR2889" i="1"/>
  <c r="GL2889" i="1"/>
  <c r="GN2889" i="1"/>
  <c r="GO2889" i="1"/>
  <c r="GV2889" i="1"/>
  <c r="HC2889" i="1" s="1"/>
  <c r="GX2889" i="1" s="1"/>
  <c r="C2890" i="1"/>
  <c r="D2890" i="1"/>
  <c r="U2890" i="1"/>
  <c r="AC2890" i="1"/>
  <c r="AB2890" i="1" s="1"/>
  <c r="AD2890" i="1"/>
  <c r="AE2890" i="1"/>
  <c r="AF2890" i="1"/>
  <c r="AG2890" i="1"/>
  <c r="CU2890" i="1" s="1"/>
  <c r="T2890" i="1" s="1"/>
  <c r="AH2890" i="1"/>
  <c r="CV2890" i="1" s="1"/>
  <c r="AI2890" i="1"/>
  <c r="AJ2890" i="1"/>
  <c r="CX2890" i="1" s="1"/>
  <c r="W2890" i="1" s="1"/>
  <c r="CQ2890" i="1"/>
  <c r="P2890" i="1" s="1"/>
  <c r="CR2890" i="1"/>
  <c r="Q2890" i="1" s="1"/>
  <c r="CS2890" i="1"/>
  <c r="CT2890" i="1"/>
  <c r="S2890" i="1" s="1"/>
  <c r="CW2890" i="1"/>
  <c r="V2890" i="1" s="1"/>
  <c r="FR2890" i="1"/>
  <c r="GL2890" i="1"/>
  <c r="GN2890" i="1"/>
  <c r="GO2890" i="1"/>
  <c r="GV2890" i="1"/>
  <c r="HC2890" i="1"/>
  <c r="GX2890" i="1" s="1"/>
  <c r="C2891" i="1"/>
  <c r="D2891" i="1"/>
  <c r="AC2891" i="1"/>
  <c r="AE2891" i="1"/>
  <c r="AF2891" i="1"/>
  <c r="AG2891" i="1"/>
  <c r="CU2891" i="1" s="1"/>
  <c r="T2891" i="1" s="1"/>
  <c r="AH2891" i="1"/>
  <c r="CV2891" i="1" s="1"/>
  <c r="U2891" i="1" s="1"/>
  <c r="AI2891" i="1"/>
  <c r="AJ2891" i="1"/>
  <c r="CQ2891" i="1"/>
  <c r="P2891" i="1" s="1"/>
  <c r="CR2891" i="1"/>
  <c r="Q2891" i="1" s="1"/>
  <c r="CW2891" i="1"/>
  <c r="V2891" i="1" s="1"/>
  <c r="CX2891" i="1"/>
  <c r="W2891" i="1" s="1"/>
  <c r="FR2891" i="1"/>
  <c r="GL2891" i="1"/>
  <c r="GN2891" i="1"/>
  <c r="GO2891" i="1"/>
  <c r="GV2891" i="1"/>
  <c r="HC2891" i="1"/>
  <c r="GX2891" i="1" s="1"/>
  <c r="C2892" i="1"/>
  <c r="D2892" i="1"/>
  <c r="AC2892" i="1"/>
  <c r="CQ2892" i="1" s="1"/>
  <c r="P2892" i="1" s="1"/>
  <c r="AE2892" i="1"/>
  <c r="AF2892" i="1"/>
  <c r="AG2892" i="1"/>
  <c r="AH2892" i="1"/>
  <c r="CV2892" i="1" s="1"/>
  <c r="U2892" i="1" s="1"/>
  <c r="AI2892" i="1"/>
  <c r="CW2892" i="1" s="1"/>
  <c r="V2892" i="1" s="1"/>
  <c r="AJ2892" i="1"/>
  <c r="CU2892" i="1"/>
  <c r="T2892" i="1" s="1"/>
  <c r="CX2892" i="1"/>
  <c r="W2892" i="1" s="1"/>
  <c r="FR2892" i="1"/>
  <c r="GL2892" i="1"/>
  <c r="GN2892" i="1"/>
  <c r="GO2892" i="1"/>
  <c r="GV2892" i="1"/>
  <c r="HC2892" i="1" s="1"/>
  <c r="GX2892" i="1" s="1"/>
  <c r="AC2893" i="1"/>
  <c r="AE2893" i="1"/>
  <c r="AF2893" i="1"/>
  <c r="AG2893" i="1"/>
  <c r="CU2893" i="1" s="1"/>
  <c r="T2893" i="1" s="1"/>
  <c r="AH2893" i="1"/>
  <c r="AI2893" i="1"/>
  <c r="AJ2893" i="1"/>
  <c r="CX2893" i="1" s="1"/>
  <c r="W2893" i="1" s="1"/>
  <c r="CQ2893" i="1"/>
  <c r="P2893" i="1" s="1"/>
  <c r="CV2893" i="1"/>
  <c r="U2893" i="1" s="1"/>
  <c r="CW2893" i="1"/>
  <c r="V2893" i="1" s="1"/>
  <c r="FR2893" i="1"/>
  <c r="GL2893" i="1"/>
  <c r="GO2893" i="1"/>
  <c r="GP2893" i="1"/>
  <c r="GV2893" i="1"/>
  <c r="HC2893" i="1"/>
  <c r="GX2893" i="1" s="1"/>
  <c r="C2894" i="1"/>
  <c r="D2894" i="1"/>
  <c r="AC2894" i="1"/>
  <c r="CQ2894" i="1" s="1"/>
  <c r="P2894" i="1" s="1"/>
  <c r="AE2894" i="1"/>
  <c r="AF2894" i="1"/>
  <c r="AG2894" i="1"/>
  <c r="AH2894" i="1"/>
  <c r="CV2894" i="1" s="1"/>
  <c r="U2894" i="1" s="1"/>
  <c r="AI2894" i="1"/>
  <c r="CW2894" i="1" s="1"/>
  <c r="V2894" i="1" s="1"/>
  <c r="AJ2894" i="1"/>
  <c r="CX2894" i="1" s="1"/>
  <c r="W2894" i="1" s="1"/>
  <c r="CT2894" i="1"/>
  <c r="S2894" i="1" s="1"/>
  <c r="CU2894" i="1"/>
  <c r="T2894" i="1" s="1"/>
  <c r="FR2894" i="1"/>
  <c r="GL2894" i="1"/>
  <c r="GN2894" i="1"/>
  <c r="GO2894" i="1"/>
  <c r="GV2894" i="1"/>
  <c r="HC2894" i="1" s="1"/>
  <c r="GX2894" i="1" s="1"/>
  <c r="C2895" i="1"/>
  <c r="D2895" i="1"/>
  <c r="AC2895" i="1"/>
  <c r="AE2895" i="1"/>
  <c r="AF2895" i="1"/>
  <c r="AG2895" i="1"/>
  <c r="AH2895" i="1"/>
  <c r="AI2895" i="1"/>
  <c r="CW2895" i="1" s="1"/>
  <c r="V2895" i="1" s="1"/>
  <c r="AJ2895" i="1"/>
  <c r="CX2895" i="1" s="1"/>
  <c r="W2895" i="1" s="1"/>
  <c r="CU2895" i="1"/>
  <c r="T2895" i="1" s="1"/>
  <c r="CV2895" i="1"/>
  <c r="U2895" i="1" s="1"/>
  <c r="FR2895" i="1"/>
  <c r="GL2895" i="1"/>
  <c r="GN2895" i="1"/>
  <c r="GO2895" i="1"/>
  <c r="GV2895" i="1"/>
  <c r="HC2895" i="1" s="1"/>
  <c r="GX2895" i="1" s="1"/>
  <c r="C2896" i="1"/>
  <c r="D2896" i="1"/>
  <c r="AC2896" i="1"/>
  <c r="CQ2896" i="1" s="1"/>
  <c r="AE2896" i="1"/>
  <c r="CR2896" i="1" s="1"/>
  <c r="Q2896" i="1" s="1"/>
  <c r="AF2896" i="1"/>
  <c r="AG2896" i="1"/>
  <c r="CU2896" i="1" s="1"/>
  <c r="T2896" i="1" s="1"/>
  <c r="AH2896" i="1"/>
  <c r="CV2896" i="1" s="1"/>
  <c r="U2896" i="1" s="1"/>
  <c r="AI2896" i="1"/>
  <c r="CW2896" i="1" s="1"/>
  <c r="V2896" i="1" s="1"/>
  <c r="AJ2896" i="1"/>
  <c r="CX2896" i="1"/>
  <c r="W2896" i="1" s="1"/>
  <c r="FR2896" i="1"/>
  <c r="GL2896" i="1"/>
  <c r="GN2896" i="1"/>
  <c r="GO2896" i="1"/>
  <c r="GV2896" i="1"/>
  <c r="HC2896" i="1" s="1"/>
  <c r="C2897" i="1"/>
  <c r="D2897" i="1"/>
  <c r="AC2897" i="1"/>
  <c r="AE2897" i="1"/>
  <c r="AF2897" i="1"/>
  <c r="AG2897" i="1"/>
  <c r="CU2897" i="1" s="1"/>
  <c r="T2897" i="1" s="1"/>
  <c r="AH2897" i="1"/>
  <c r="AI2897" i="1"/>
  <c r="AJ2897" i="1"/>
  <c r="CX2897" i="1" s="1"/>
  <c r="W2897" i="1" s="1"/>
  <c r="CQ2897" i="1"/>
  <c r="P2897" i="1" s="1"/>
  <c r="CV2897" i="1"/>
  <c r="U2897" i="1" s="1"/>
  <c r="CW2897" i="1"/>
  <c r="V2897" i="1" s="1"/>
  <c r="FR2897" i="1"/>
  <c r="GL2897" i="1"/>
  <c r="GN2897" i="1"/>
  <c r="GO2897" i="1"/>
  <c r="GV2897" i="1"/>
  <c r="HC2897" i="1"/>
  <c r="GX2897" i="1" s="1"/>
  <c r="AC2898" i="1"/>
  <c r="AE2898" i="1"/>
  <c r="AF2898" i="1"/>
  <c r="AG2898" i="1"/>
  <c r="CU2898" i="1" s="1"/>
  <c r="T2898" i="1" s="1"/>
  <c r="AH2898" i="1"/>
  <c r="AI2898" i="1"/>
  <c r="AJ2898" i="1"/>
  <c r="CX2898" i="1" s="1"/>
  <c r="W2898" i="1" s="1"/>
  <c r="CQ2898" i="1"/>
  <c r="P2898" i="1" s="1"/>
  <c r="CV2898" i="1"/>
  <c r="U2898" i="1" s="1"/>
  <c r="CW2898" i="1"/>
  <c r="V2898" i="1" s="1"/>
  <c r="FR2898" i="1"/>
  <c r="GL2898" i="1"/>
  <c r="GO2898" i="1"/>
  <c r="GP2898" i="1"/>
  <c r="GV2898" i="1"/>
  <c r="HC2898" i="1"/>
  <c r="GX2898" i="1" s="1"/>
  <c r="C2899" i="1"/>
  <c r="D2899" i="1"/>
  <c r="AC2899" i="1"/>
  <c r="CQ2899" i="1" s="1"/>
  <c r="P2899" i="1" s="1"/>
  <c r="AD2899" i="1"/>
  <c r="AB2899" i="1" s="1"/>
  <c r="AE2899" i="1"/>
  <c r="AF2899" i="1"/>
  <c r="AG2899" i="1"/>
  <c r="CU2899" i="1" s="1"/>
  <c r="T2899" i="1" s="1"/>
  <c r="AH2899" i="1"/>
  <c r="CV2899" i="1" s="1"/>
  <c r="U2899" i="1" s="1"/>
  <c r="AI2899" i="1"/>
  <c r="CW2899" i="1" s="1"/>
  <c r="V2899" i="1" s="1"/>
  <c r="AJ2899" i="1"/>
  <c r="CX2899" i="1" s="1"/>
  <c r="W2899" i="1" s="1"/>
  <c r="CR2899" i="1"/>
  <c r="Q2899" i="1" s="1"/>
  <c r="CS2899" i="1"/>
  <c r="CT2899" i="1"/>
  <c r="S2899" i="1" s="1"/>
  <c r="FR2899" i="1"/>
  <c r="GL2899" i="1"/>
  <c r="GN2899" i="1"/>
  <c r="GO2899" i="1"/>
  <c r="GV2899" i="1"/>
  <c r="HC2899" i="1"/>
  <c r="AC2900" i="1"/>
  <c r="CQ2900" i="1" s="1"/>
  <c r="AE2900" i="1"/>
  <c r="AF2900" i="1"/>
  <c r="AG2900" i="1"/>
  <c r="CU2900" i="1" s="1"/>
  <c r="AH2900" i="1"/>
  <c r="CV2900" i="1" s="1"/>
  <c r="AI2900" i="1"/>
  <c r="CW2900" i="1" s="1"/>
  <c r="AJ2900" i="1"/>
  <c r="CR2900" i="1"/>
  <c r="CS2900" i="1"/>
  <c r="CX2900" i="1"/>
  <c r="FR2900" i="1"/>
  <c r="GL2900" i="1"/>
  <c r="GN2900" i="1"/>
  <c r="GO2900" i="1"/>
  <c r="GV2900" i="1"/>
  <c r="HC2900" i="1" s="1"/>
  <c r="C2901" i="1"/>
  <c r="D2901" i="1"/>
  <c r="AC2901" i="1"/>
  <c r="AE2901" i="1"/>
  <c r="AF2901" i="1"/>
  <c r="AG2901" i="1"/>
  <c r="CU2901" i="1" s="1"/>
  <c r="T2901" i="1" s="1"/>
  <c r="AH2901" i="1"/>
  <c r="AI2901" i="1"/>
  <c r="AJ2901" i="1"/>
  <c r="CX2901" i="1" s="1"/>
  <c r="W2901" i="1" s="1"/>
  <c r="CQ2901" i="1"/>
  <c r="CV2901" i="1"/>
  <c r="CW2901" i="1"/>
  <c r="V2901" i="1" s="1"/>
  <c r="FR2901" i="1"/>
  <c r="GL2901" i="1"/>
  <c r="GN2901" i="1"/>
  <c r="GO2901" i="1"/>
  <c r="GV2901" i="1"/>
  <c r="HC2901" i="1" s="1"/>
  <c r="B2903" i="1"/>
  <c r="B2885" i="1" s="1"/>
  <c r="C2903" i="1"/>
  <c r="C2885" i="1" s="1"/>
  <c r="D2903" i="1"/>
  <c r="D2885" i="1" s="1"/>
  <c r="F2903" i="1"/>
  <c r="F2885" i="1" s="1"/>
  <c r="G2903" i="1"/>
  <c r="AO2903" i="1"/>
  <c r="F2907" i="1" s="1"/>
  <c r="BD2903" i="1"/>
  <c r="BD2885" i="1" s="1"/>
  <c r="BX2903" i="1"/>
  <c r="BX2885" i="1" s="1"/>
  <c r="CK2903" i="1"/>
  <c r="CK2885" i="1" s="1"/>
  <c r="CL2903" i="1"/>
  <c r="CL2885" i="1" s="1"/>
  <c r="CM2903" i="1"/>
  <c r="CM2885" i="1" s="1"/>
  <c r="D2933" i="1"/>
  <c r="E2935" i="1"/>
  <c r="Z2935" i="1"/>
  <c r="AA2935" i="1"/>
  <c r="AM2935" i="1"/>
  <c r="AN2935" i="1"/>
  <c r="BE2935" i="1"/>
  <c r="BF2935" i="1"/>
  <c r="BG2935" i="1"/>
  <c r="BH2935" i="1"/>
  <c r="BI2935" i="1"/>
  <c r="BJ2935" i="1"/>
  <c r="BK2935" i="1"/>
  <c r="BL2935" i="1"/>
  <c r="BM2935" i="1"/>
  <c r="BN2935" i="1"/>
  <c r="BO2935" i="1"/>
  <c r="BP2935" i="1"/>
  <c r="BQ2935" i="1"/>
  <c r="BR2935" i="1"/>
  <c r="BS2935" i="1"/>
  <c r="BT2935" i="1"/>
  <c r="BU2935" i="1"/>
  <c r="BV2935" i="1"/>
  <c r="BW2935" i="1"/>
  <c r="CN2935" i="1"/>
  <c r="CO2935" i="1"/>
  <c r="CP2935" i="1"/>
  <c r="CQ2935" i="1"/>
  <c r="CR2935" i="1"/>
  <c r="CS2935" i="1"/>
  <c r="CT2935" i="1"/>
  <c r="CU2935" i="1"/>
  <c r="CV2935" i="1"/>
  <c r="CW2935" i="1"/>
  <c r="CX2935" i="1"/>
  <c r="CY2935" i="1"/>
  <c r="CZ2935" i="1"/>
  <c r="DA2935" i="1"/>
  <c r="DB2935" i="1"/>
  <c r="DC2935" i="1"/>
  <c r="DD2935" i="1"/>
  <c r="DE2935" i="1"/>
  <c r="DF2935" i="1"/>
  <c r="DG2935" i="1"/>
  <c r="DH2935" i="1"/>
  <c r="DI2935" i="1"/>
  <c r="DJ2935" i="1"/>
  <c r="DK2935" i="1"/>
  <c r="DL2935" i="1"/>
  <c r="DM2935" i="1"/>
  <c r="DN2935" i="1"/>
  <c r="DO2935" i="1"/>
  <c r="DP2935" i="1"/>
  <c r="DQ2935" i="1"/>
  <c r="DR2935" i="1"/>
  <c r="DS2935" i="1"/>
  <c r="DT2935" i="1"/>
  <c r="DU2935" i="1"/>
  <c r="DV2935" i="1"/>
  <c r="DW2935" i="1"/>
  <c r="DX2935" i="1"/>
  <c r="DY2935" i="1"/>
  <c r="DZ2935" i="1"/>
  <c r="EA2935" i="1"/>
  <c r="EB2935" i="1"/>
  <c r="EC2935" i="1"/>
  <c r="ED2935" i="1"/>
  <c r="EE2935" i="1"/>
  <c r="EF2935" i="1"/>
  <c r="EG2935" i="1"/>
  <c r="EH2935" i="1"/>
  <c r="EI2935" i="1"/>
  <c r="EJ2935" i="1"/>
  <c r="EK2935" i="1"/>
  <c r="EL2935" i="1"/>
  <c r="EM2935" i="1"/>
  <c r="EN2935" i="1"/>
  <c r="EO2935" i="1"/>
  <c r="EP2935" i="1"/>
  <c r="EQ2935" i="1"/>
  <c r="ER2935" i="1"/>
  <c r="ES2935" i="1"/>
  <c r="ET2935" i="1"/>
  <c r="EU2935" i="1"/>
  <c r="EV2935" i="1"/>
  <c r="EW2935" i="1"/>
  <c r="EX2935" i="1"/>
  <c r="EY2935" i="1"/>
  <c r="EZ2935" i="1"/>
  <c r="FA2935" i="1"/>
  <c r="FB2935" i="1"/>
  <c r="FC2935" i="1"/>
  <c r="FD2935" i="1"/>
  <c r="FE2935" i="1"/>
  <c r="FF2935" i="1"/>
  <c r="FG2935" i="1"/>
  <c r="FH2935" i="1"/>
  <c r="FI2935" i="1"/>
  <c r="FJ2935" i="1"/>
  <c r="FK2935" i="1"/>
  <c r="FL2935" i="1"/>
  <c r="FM2935" i="1"/>
  <c r="FN2935" i="1"/>
  <c r="FO2935" i="1"/>
  <c r="FP2935" i="1"/>
  <c r="FQ2935" i="1"/>
  <c r="FR2935" i="1"/>
  <c r="FS2935" i="1"/>
  <c r="FT2935" i="1"/>
  <c r="FU2935" i="1"/>
  <c r="FV2935" i="1"/>
  <c r="FW2935" i="1"/>
  <c r="FX2935" i="1"/>
  <c r="FY2935" i="1"/>
  <c r="FZ2935" i="1"/>
  <c r="GA2935" i="1"/>
  <c r="GB2935" i="1"/>
  <c r="GC2935" i="1"/>
  <c r="GD2935" i="1"/>
  <c r="GE2935" i="1"/>
  <c r="GF2935" i="1"/>
  <c r="GG2935" i="1"/>
  <c r="GH2935" i="1"/>
  <c r="GI2935" i="1"/>
  <c r="GJ2935" i="1"/>
  <c r="GK2935" i="1"/>
  <c r="GL2935" i="1"/>
  <c r="GM2935" i="1"/>
  <c r="GN2935" i="1"/>
  <c r="GO2935" i="1"/>
  <c r="GP2935" i="1"/>
  <c r="GQ2935" i="1"/>
  <c r="GR2935" i="1"/>
  <c r="GS2935" i="1"/>
  <c r="GT2935" i="1"/>
  <c r="GU2935" i="1"/>
  <c r="GV2935" i="1"/>
  <c r="GW2935" i="1"/>
  <c r="GX2935" i="1"/>
  <c r="C2937" i="1"/>
  <c r="D2937" i="1"/>
  <c r="AC2937" i="1"/>
  <c r="AE2937" i="1"/>
  <c r="AF2937" i="1"/>
  <c r="AG2937" i="1"/>
  <c r="AH2937" i="1"/>
  <c r="AI2937" i="1"/>
  <c r="CW2937" i="1" s="1"/>
  <c r="V2937" i="1" s="1"/>
  <c r="AJ2937" i="1"/>
  <c r="CX2937" i="1" s="1"/>
  <c r="W2937" i="1" s="1"/>
  <c r="CQ2937" i="1"/>
  <c r="CU2937" i="1"/>
  <c r="T2937" i="1" s="1"/>
  <c r="CV2937" i="1"/>
  <c r="U2937" i="1" s="1"/>
  <c r="FR2937" i="1"/>
  <c r="GL2937" i="1"/>
  <c r="GN2937" i="1"/>
  <c r="GO2937" i="1"/>
  <c r="GV2937" i="1"/>
  <c r="HC2937" i="1" s="1"/>
  <c r="C2938" i="1"/>
  <c r="D2938" i="1"/>
  <c r="AC2938" i="1"/>
  <c r="CQ2938" i="1" s="1"/>
  <c r="AE2938" i="1"/>
  <c r="CR2938" i="1" s="1"/>
  <c r="Q2938" i="1" s="1"/>
  <c r="AF2938" i="1"/>
  <c r="AG2938" i="1"/>
  <c r="CU2938" i="1" s="1"/>
  <c r="T2938" i="1" s="1"/>
  <c r="AH2938" i="1"/>
  <c r="CV2938" i="1" s="1"/>
  <c r="AI2938" i="1"/>
  <c r="CW2938" i="1" s="1"/>
  <c r="V2938" i="1" s="1"/>
  <c r="AJ2938" i="1"/>
  <c r="CX2938" i="1"/>
  <c r="W2938" i="1" s="1"/>
  <c r="FR2938" i="1"/>
  <c r="GL2938" i="1"/>
  <c r="GN2938" i="1"/>
  <c r="GO2938" i="1"/>
  <c r="GV2938" i="1"/>
  <c r="HC2938" i="1" s="1"/>
  <c r="GX2938" i="1" s="1"/>
  <c r="I2939" i="1"/>
  <c r="AC2939" i="1"/>
  <c r="CQ2939" i="1" s="1"/>
  <c r="AE2939" i="1"/>
  <c r="AF2939" i="1"/>
  <c r="AG2939" i="1"/>
  <c r="CU2939" i="1" s="1"/>
  <c r="T2939" i="1" s="1"/>
  <c r="AH2939" i="1"/>
  <c r="CV2939" i="1" s="1"/>
  <c r="AI2939" i="1"/>
  <c r="CW2939" i="1" s="1"/>
  <c r="V2939" i="1" s="1"/>
  <c r="AJ2939" i="1"/>
  <c r="CR2939" i="1"/>
  <c r="Q2939" i="1" s="1"/>
  <c r="CS2939" i="1"/>
  <c r="CX2939" i="1"/>
  <c r="W2939" i="1" s="1"/>
  <c r="FR2939" i="1"/>
  <c r="BY2942" i="1" s="1"/>
  <c r="GL2939" i="1"/>
  <c r="GN2939" i="1"/>
  <c r="GO2939" i="1"/>
  <c r="GV2939" i="1"/>
  <c r="HC2939" i="1" s="1"/>
  <c r="AC2940" i="1"/>
  <c r="AE2940" i="1"/>
  <c r="AF2940" i="1"/>
  <c r="AG2940" i="1"/>
  <c r="CU2940" i="1" s="1"/>
  <c r="AH2940" i="1"/>
  <c r="AI2940" i="1"/>
  <c r="AJ2940" i="1"/>
  <c r="CX2940" i="1" s="1"/>
  <c r="CQ2940" i="1"/>
  <c r="CV2940" i="1"/>
  <c r="CW2940" i="1"/>
  <c r="FR2940" i="1"/>
  <c r="GL2940" i="1"/>
  <c r="GN2940" i="1"/>
  <c r="GO2940" i="1"/>
  <c r="GV2940" i="1"/>
  <c r="HC2940" i="1"/>
  <c r="B2942" i="1"/>
  <c r="B2935" i="1" s="1"/>
  <c r="C2942" i="1"/>
  <c r="C2935" i="1" s="1"/>
  <c r="D2942" i="1"/>
  <c r="D2935" i="1" s="1"/>
  <c r="F2942" i="1"/>
  <c r="F2935" i="1" s="1"/>
  <c r="G2942" i="1"/>
  <c r="BB2942" i="1"/>
  <c r="BB2935" i="1" s="1"/>
  <c r="BX2942" i="1"/>
  <c r="BX2935" i="1" s="1"/>
  <c r="CK2942" i="1"/>
  <c r="CK2935" i="1" s="1"/>
  <c r="CL2942" i="1"/>
  <c r="CL2935" i="1" s="1"/>
  <c r="CM2942" i="1"/>
  <c r="BD2942" i="1" s="1"/>
  <c r="D2972" i="1"/>
  <c r="E2974" i="1"/>
  <c r="Z2974" i="1"/>
  <c r="AA2974" i="1"/>
  <c r="AM2974" i="1"/>
  <c r="AN2974" i="1"/>
  <c r="BE2974" i="1"/>
  <c r="BF2974" i="1"/>
  <c r="BG2974" i="1"/>
  <c r="BH2974" i="1"/>
  <c r="BI2974" i="1"/>
  <c r="BJ2974" i="1"/>
  <c r="BK2974" i="1"/>
  <c r="BL2974" i="1"/>
  <c r="BM2974" i="1"/>
  <c r="BN2974" i="1"/>
  <c r="BO2974" i="1"/>
  <c r="BP2974" i="1"/>
  <c r="BQ2974" i="1"/>
  <c r="BR2974" i="1"/>
  <c r="BS2974" i="1"/>
  <c r="BT2974" i="1"/>
  <c r="BU2974" i="1"/>
  <c r="BV2974" i="1"/>
  <c r="BW2974" i="1"/>
  <c r="CN2974" i="1"/>
  <c r="CO2974" i="1"/>
  <c r="CP2974" i="1"/>
  <c r="CQ2974" i="1"/>
  <c r="CR2974" i="1"/>
  <c r="CS2974" i="1"/>
  <c r="CT2974" i="1"/>
  <c r="CU2974" i="1"/>
  <c r="CV2974" i="1"/>
  <c r="CW2974" i="1"/>
  <c r="CX2974" i="1"/>
  <c r="CY2974" i="1"/>
  <c r="CZ2974" i="1"/>
  <c r="DA2974" i="1"/>
  <c r="DB2974" i="1"/>
  <c r="DC2974" i="1"/>
  <c r="DD2974" i="1"/>
  <c r="DE2974" i="1"/>
  <c r="DF2974" i="1"/>
  <c r="DG2974" i="1"/>
  <c r="DH2974" i="1"/>
  <c r="DI2974" i="1"/>
  <c r="DJ2974" i="1"/>
  <c r="DK2974" i="1"/>
  <c r="DL2974" i="1"/>
  <c r="DM2974" i="1"/>
  <c r="DN2974" i="1"/>
  <c r="DO2974" i="1"/>
  <c r="DP2974" i="1"/>
  <c r="DQ2974" i="1"/>
  <c r="DR2974" i="1"/>
  <c r="DS2974" i="1"/>
  <c r="DT2974" i="1"/>
  <c r="DU2974" i="1"/>
  <c r="DV2974" i="1"/>
  <c r="DW2974" i="1"/>
  <c r="DX2974" i="1"/>
  <c r="DY2974" i="1"/>
  <c r="DZ2974" i="1"/>
  <c r="EA2974" i="1"/>
  <c r="EB2974" i="1"/>
  <c r="EC2974" i="1"/>
  <c r="ED2974" i="1"/>
  <c r="EE2974" i="1"/>
  <c r="EF2974" i="1"/>
  <c r="EG2974" i="1"/>
  <c r="EH2974" i="1"/>
  <c r="EI2974" i="1"/>
  <c r="EJ2974" i="1"/>
  <c r="EK2974" i="1"/>
  <c r="EL2974" i="1"/>
  <c r="EM2974" i="1"/>
  <c r="EN2974" i="1"/>
  <c r="EO2974" i="1"/>
  <c r="EP2974" i="1"/>
  <c r="EQ2974" i="1"/>
  <c r="ER2974" i="1"/>
  <c r="ES2974" i="1"/>
  <c r="ET2974" i="1"/>
  <c r="EU2974" i="1"/>
  <c r="EV2974" i="1"/>
  <c r="EW2974" i="1"/>
  <c r="EX2974" i="1"/>
  <c r="EY2974" i="1"/>
  <c r="EZ2974" i="1"/>
  <c r="FA2974" i="1"/>
  <c r="FB2974" i="1"/>
  <c r="FC2974" i="1"/>
  <c r="FD2974" i="1"/>
  <c r="FE2974" i="1"/>
  <c r="FF2974" i="1"/>
  <c r="FG2974" i="1"/>
  <c r="FH2974" i="1"/>
  <c r="FI2974" i="1"/>
  <c r="FJ2974" i="1"/>
  <c r="FK2974" i="1"/>
  <c r="FL2974" i="1"/>
  <c r="FM2974" i="1"/>
  <c r="FN2974" i="1"/>
  <c r="FO2974" i="1"/>
  <c r="FP2974" i="1"/>
  <c r="FQ2974" i="1"/>
  <c r="FR2974" i="1"/>
  <c r="FS2974" i="1"/>
  <c r="FT2974" i="1"/>
  <c r="FU2974" i="1"/>
  <c r="FV2974" i="1"/>
  <c r="FW2974" i="1"/>
  <c r="FX2974" i="1"/>
  <c r="FY2974" i="1"/>
  <c r="FZ2974" i="1"/>
  <c r="GA2974" i="1"/>
  <c r="GB2974" i="1"/>
  <c r="GC2974" i="1"/>
  <c r="GD2974" i="1"/>
  <c r="GE2974" i="1"/>
  <c r="GF2974" i="1"/>
  <c r="GG2974" i="1"/>
  <c r="GH2974" i="1"/>
  <c r="GI2974" i="1"/>
  <c r="GJ2974" i="1"/>
  <c r="GK2974" i="1"/>
  <c r="GL2974" i="1"/>
  <c r="GM2974" i="1"/>
  <c r="GN2974" i="1"/>
  <c r="GO2974" i="1"/>
  <c r="GP2974" i="1"/>
  <c r="GQ2974" i="1"/>
  <c r="GR2974" i="1"/>
  <c r="GS2974" i="1"/>
  <c r="GT2974" i="1"/>
  <c r="GU2974" i="1"/>
  <c r="GV2974" i="1"/>
  <c r="GW2974" i="1"/>
  <c r="GX2974" i="1"/>
  <c r="C2976" i="1"/>
  <c r="D2976" i="1"/>
  <c r="AC2976" i="1"/>
  <c r="CQ2976" i="1" s="1"/>
  <c r="P2976" i="1" s="1"/>
  <c r="AE2976" i="1"/>
  <c r="AD2976" i="1" s="1"/>
  <c r="AF2976" i="1"/>
  <c r="CT2976" i="1" s="1"/>
  <c r="S2976" i="1" s="1"/>
  <c r="AG2976" i="1"/>
  <c r="CU2976" i="1" s="1"/>
  <c r="T2976" i="1" s="1"/>
  <c r="AH2976" i="1"/>
  <c r="CV2976" i="1" s="1"/>
  <c r="U2976" i="1" s="1"/>
  <c r="AI2976" i="1"/>
  <c r="CW2976" i="1" s="1"/>
  <c r="V2976" i="1" s="1"/>
  <c r="AJ2976" i="1"/>
  <c r="CR2976" i="1"/>
  <c r="Q2976" i="1" s="1"/>
  <c r="CS2976" i="1"/>
  <c r="R2976" i="1" s="1"/>
  <c r="GK2976" i="1" s="1"/>
  <c r="CX2976" i="1"/>
  <c r="W2976" i="1" s="1"/>
  <c r="FR2976" i="1"/>
  <c r="GL2976" i="1"/>
  <c r="GN2976" i="1"/>
  <c r="GO2976" i="1"/>
  <c r="GV2976" i="1"/>
  <c r="HC2976" i="1" s="1"/>
  <c r="GX2976" i="1" s="1"/>
  <c r="AC2977" i="1"/>
  <c r="CQ2977" i="1" s="1"/>
  <c r="AE2977" i="1"/>
  <c r="AD2977" i="1" s="1"/>
  <c r="AF2977" i="1"/>
  <c r="CT2977" i="1" s="1"/>
  <c r="AG2977" i="1"/>
  <c r="CU2977" i="1" s="1"/>
  <c r="T2977" i="1" s="1"/>
  <c r="AH2977" i="1"/>
  <c r="CV2977" i="1" s="1"/>
  <c r="AI2977" i="1"/>
  <c r="CW2977" i="1" s="1"/>
  <c r="AJ2977" i="1"/>
  <c r="CR2977" i="1"/>
  <c r="Q2977" i="1" s="1"/>
  <c r="CX2977" i="1"/>
  <c r="FR2977" i="1"/>
  <c r="GL2977" i="1"/>
  <c r="GN2977" i="1"/>
  <c r="GO2977" i="1"/>
  <c r="GV2977" i="1"/>
  <c r="HC2977" i="1" s="1"/>
  <c r="C2978" i="1"/>
  <c r="D2978" i="1"/>
  <c r="AC2978" i="1"/>
  <c r="AE2978" i="1"/>
  <c r="CR2978" i="1" s="1"/>
  <c r="Q2978" i="1" s="1"/>
  <c r="AF2978" i="1"/>
  <c r="AG2978" i="1"/>
  <c r="AH2978" i="1"/>
  <c r="CV2978" i="1" s="1"/>
  <c r="U2978" i="1" s="1"/>
  <c r="AI2978" i="1"/>
  <c r="CW2978" i="1" s="1"/>
  <c r="V2978" i="1" s="1"/>
  <c r="AJ2978" i="1"/>
  <c r="CX2978" i="1" s="1"/>
  <c r="W2978" i="1" s="1"/>
  <c r="CT2978" i="1"/>
  <c r="S2978" i="1" s="1"/>
  <c r="CU2978" i="1"/>
  <c r="T2978" i="1" s="1"/>
  <c r="FR2978" i="1"/>
  <c r="GL2978" i="1"/>
  <c r="GN2978" i="1"/>
  <c r="GO2978" i="1"/>
  <c r="GV2978" i="1"/>
  <c r="HC2978" i="1" s="1"/>
  <c r="GX2978" i="1" s="1"/>
  <c r="C2979" i="1"/>
  <c r="D2979" i="1"/>
  <c r="AC2979" i="1"/>
  <c r="CQ2979" i="1" s="1"/>
  <c r="P2979" i="1" s="1"/>
  <c r="AE2979" i="1"/>
  <c r="AF2979" i="1"/>
  <c r="AG2979" i="1"/>
  <c r="CU2979" i="1" s="1"/>
  <c r="T2979" i="1" s="1"/>
  <c r="AH2979" i="1"/>
  <c r="CV2979" i="1" s="1"/>
  <c r="U2979" i="1" s="1"/>
  <c r="AI2979" i="1"/>
  <c r="CW2979" i="1" s="1"/>
  <c r="V2979" i="1" s="1"/>
  <c r="AJ2979" i="1"/>
  <c r="CR2979" i="1"/>
  <c r="Q2979" i="1" s="1"/>
  <c r="CS2979" i="1"/>
  <c r="CX2979" i="1"/>
  <c r="W2979" i="1" s="1"/>
  <c r="FR2979" i="1"/>
  <c r="GL2979" i="1"/>
  <c r="GN2979" i="1"/>
  <c r="GO2979" i="1"/>
  <c r="GV2979" i="1"/>
  <c r="HC2979" i="1" s="1"/>
  <c r="GX2979" i="1" s="1"/>
  <c r="I2980" i="1"/>
  <c r="AC2980" i="1"/>
  <c r="CQ2980" i="1" s="1"/>
  <c r="P2980" i="1" s="1"/>
  <c r="AE2980" i="1"/>
  <c r="AF2980" i="1"/>
  <c r="AG2980" i="1"/>
  <c r="CU2980" i="1" s="1"/>
  <c r="T2980" i="1" s="1"/>
  <c r="AH2980" i="1"/>
  <c r="CV2980" i="1" s="1"/>
  <c r="U2980" i="1" s="1"/>
  <c r="AI2980" i="1"/>
  <c r="CW2980" i="1" s="1"/>
  <c r="AJ2980" i="1"/>
  <c r="CS2980" i="1"/>
  <c r="CX2980" i="1"/>
  <c r="W2980" i="1" s="1"/>
  <c r="FR2980" i="1"/>
  <c r="GL2980" i="1"/>
  <c r="GN2980" i="1"/>
  <c r="GO2980" i="1"/>
  <c r="GV2980" i="1"/>
  <c r="HC2980" i="1"/>
  <c r="I2981" i="1"/>
  <c r="AC2981" i="1"/>
  <c r="AE2981" i="1"/>
  <c r="AF2981" i="1"/>
  <c r="AG2981" i="1"/>
  <c r="CU2981" i="1" s="1"/>
  <c r="T2981" i="1" s="1"/>
  <c r="AH2981" i="1"/>
  <c r="AI2981" i="1"/>
  <c r="AJ2981" i="1"/>
  <c r="CX2981" i="1" s="1"/>
  <c r="W2981" i="1" s="1"/>
  <c r="CQ2981" i="1"/>
  <c r="P2981" i="1" s="1"/>
  <c r="CV2981" i="1"/>
  <c r="U2981" i="1" s="1"/>
  <c r="CW2981" i="1"/>
  <c r="FR2981" i="1"/>
  <c r="GL2981" i="1"/>
  <c r="GN2981" i="1"/>
  <c r="GO2981" i="1"/>
  <c r="GV2981" i="1"/>
  <c r="HC2981" i="1"/>
  <c r="GX2981" i="1" s="1"/>
  <c r="C2982" i="1"/>
  <c r="D2982" i="1"/>
  <c r="AC2982" i="1"/>
  <c r="AE2982" i="1"/>
  <c r="AF2982" i="1"/>
  <c r="CT2982" i="1" s="1"/>
  <c r="S2982" i="1" s="1"/>
  <c r="AG2982" i="1"/>
  <c r="CU2982" i="1" s="1"/>
  <c r="T2982" i="1" s="1"/>
  <c r="AH2982" i="1"/>
  <c r="AI2982" i="1"/>
  <c r="CW2982" i="1" s="1"/>
  <c r="V2982" i="1" s="1"/>
  <c r="AJ2982" i="1"/>
  <c r="CX2982" i="1" s="1"/>
  <c r="W2982" i="1" s="1"/>
  <c r="CV2982" i="1"/>
  <c r="U2982" i="1" s="1"/>
  <c r="FR2982" i="1"/>
  <c r="GL2982" i="1"/>
  <c r="GN2982" i="1"/>
  <c r="GO2982" i="1"/>
  <c r="GV2982" i="1"/>
  <c r="HC2982" i="1" s="1"/>
  <c r="GX2982" i="1" s="1"/>
  <c r="C2983" i="1"/>
  <c r="D2983" i="1"/>
  <c r="AC2983" i="1"/>
  <c r="CQ2983" i="1" s="1"/>
  <c r="P2983" i="1" s="1"/>
  <c r="AE2983" i="1"/>
  <c r="AF2983" i="1"/>
  <c r="AG2983" i="1"/>
  <c r="CU2983" i="1" s="1"/>
  <c r="T2983" i="1" s="1"/>
  <c r="AH2983" i="1"/>
  <c r="CV2983" i="1" s="1"/>
  <c r="U2983" i="1" s="1"/>
  <c r="AI2983" i="1"/>
  <c r="CW2983" i="1" s="1"/>
  <c r="V2983" i="1" s="1"/>
  <c r="AJ2983" i="1"/>
  <c r="CT2983" i="1"/>
  <c r="S2983" i="1" s="1"/>
  <c r="CX2983" i="1"/>
  <c r="W2983" i="1" s="1"/>
  <c r="FR2983" i="1"/>
  <c r="GL2983" i="1"/>
  <c r="GN2983" i="1"/>
  <c r="GO2983" i="1"/>
  <c r="GV2983" i="1"/>
  <c r="HC2983" i="1"/>
  <c r="GX2983" i="1" s="1"/>
  <c r="I2984" i="1"/>
  <c r="AC2984" i="1"/>
  <c r="AE2984" i="1"/>
  <c r="AF2984" i="1"/>
  <c r="AG2984" i="1"/>
  <c r="CU2984" i="1" s="1"/>
  <c r="T2984" i="1" s="1"/>
  <c r="AH2984" i="1"/>
  <c r="CV2984" i="1" s="1"/>
  <c r="AI2984" i="1"/>
  <c r="AJ2984" i="1"/>
  <c r="CQ2984" i="1"/>
  <c r="P2984" i="1" s="1"/>
  <c r="CR2984" i="1"/>
  <c r="CS2984" i="1"/>
  <c r="CW2984" i="1"/>
  <c r="CX2984" i="1"/>
  <c r="W2984" i="1" s="1"/>
  <c r="FR2984" i="1"/>
  <c r="GL2984" i="1"/>
  <c r="GN2984" i="1"/>
  <c r="GO2984" i="1"/>
  <c r="GV2984" i="1"/>
  <c r="HC2984" i="1" s="1"/>
  <c r="I2985" i="1"/>
  <c r="AC2985" i="1"/>
  <c r="CQ2985" i="1" s="1"/>
  <c r="P2985" i="1" s="1"/>
  <c r="AE2985" i="1"/>
  <c r="AF2985" i="1"/>
  <c r="AG2985" i="1"/>
  <c r="CU2985" i="1" s="1"/>
  <c r="T2985" i="1" s="1"/>
  <c r="AH2985" i="1"/>
  <c r="CV2985" i="1" s="1"/>
  <c r="U2985" i="1" s="1"/>
  <c r="AI2985" i="1"/>
  <c r="CW2985" i="1" s="1"/>
  <c r="V2985" i="1" s="1"/>
  <c r="AJ2985" i="1"/>
  <c r="CR2985" i="1"/>
  <c r="Q2985" i="1" s="1"/>
  <c r="CX2985" i="1"/>
  <c r="W2985" i="1" s="1"/>
  <c r="FR2985" i="1"/>
  <c r="GL2985" i="1"/>
  <c r="GN2985" i="1"/>
  <c r="GO2985" i="1"/>
  <c r="GV2985" i="1"/>
  <c r="HC2985" i="1" s="1"/>
  <c r="GX2985" i="1" s="1"/>
  <c r="B2987" i="1"/>
  <c r="B2974" i="1" s="1"/>
  <c r="C2987" i="1"/>
  <c r="C2974" i="1" s="1"/>
  <c r="D2987" i="1"/>
  <c r="D2974" i="1" s="1"/>
  <c r="F2987" i="1"/>
  <c r="F2974" i="1" s="1"/>
  <c r="G2987" i="1"/>
  <c r="AO2987" i="1"/>
  <c r="AO2974" i="1" s="1"/>
  <c r="BX2987" i="1"/>
  <c r="BX2974" i="1" s="1"/>
  <c r="BZ2987" i="1"/>
  <c r="BZ2974" i="1" s="1"/>
  <c r="CK2987" i="1"/>
  <c r="CK2974" i="1" s="1"/>
  <c r="CL2987" i="1"/>
  <c r="CL2974" i="1" s="1"/>
  <c r="CM2987" i="1"/>
  <c r="BD2987" i="1" s="1"/>
  <c r="D3017" i="1"/>
  <c r="E3019" i="1"/>
  <c r="Z3019" i="1"/>
  <c r="AA3019" i="1"/>
  <c r="AM3019" i="1"/>
  <c r="AN3019" i="1"/>
  <c r="BE3019" i="1"/>
  <c r="BF3019" i="1"/>
  <c r="BG3019" i="1"/>
  <c r="BH3019" i="1"/>
  <c r="BI3019" i="1"/>
  <c r="BJ3019" i="1"/>
  <c r="BK3019" i="1"/>
  <c r="BL3019" i="1"/>
  <c r="BM3019" i="1"/>
  <c r="BN3019" i="1"/>
  <c r="BO3019" i="1"/>
  <c r="BP3019" i="1"/>
  <c r="BQ3019" i="1"/>
  <c r="BR3019" i="1"/>
  <c r="BS3019" i="1"/>
  <c r="BT3019" i="1"/>
  <c r="BU3019" i="1"/>
  <c r="BV3019" i="1"/>
  <c r="BW3019" i="1"/>
  <c r="CN3019" i="1"/>
  <c r="CO3019" i="1"/>
  <c r="CP3019" i="1"/>
  <c r="CQ3019" i="1"/>
  <c r="CR3019" i="1"/>
  <c r="CS3019" i="1"/>
  <c r="CT3019" i="1"/>
  <c r="CU3019" i="1"/>
  <c r="CV3019" i="1"/>
  <c r="CW3019" i="1"/>
  <c r="CX3019" i="1"/>
  <c r="CY3019" i="1"/>
  <c r="CZ3019" i="1"/>
  <c r="DA3019" i="1"/>
  <c r="DB3019" i="1"/>
  <c r="DC3019" i="1"/>
  <c r="DD3019" i="1"/>
  <c r="DE3019" i="1"/>
  <c r="DF3019" i="1"/>
  <c r="DG3019" i="1"/>
  <c r="DH3019" i="1"/>
  <c r="DI3019" i="1"/>
  <c r="DJ3019" i="1"/>
  <c r="DK3019" i="1"/>
  <c r="DL3019" i="1"/>
  <c r="DM3019" i="1"/>
  <c r="DN3019" i="1"/>
  <c r="DO3019" i="1"/>
  <c r="DP3019" i="1"/>
  <c r="DQ3019" i="1"/>
  <c r="DR3019" i="1"/>
  <c r="DS3019" i="1"/>
  <c r="DT3019" i="1"/>
  <c r="DU3019" i="1"/>
  <c r="DV3019" i="1"/>
  <c r="DW3019" i="1"/>
  <c r="DX3019" i="1"/>
  <c r="DY3019" i="1"/>
  <c r="DZ3019" i="1"/>
  <c r="EA3019" i="1"/>
  <c r="EB3019" i="1"/>
  <c r="EC3019" i="1"/>
  <c r="ED3019" i="1"/>
  <c r="EE3019" i="1"/>
  <c r="EF3019" i="1"/>
  <c r="EG3019" i="1"/>
  <c r="EH3019" i="1"/>
  <c r="EI3019" i="1"/>
  <c r="EJ3019" i="1"/>
  <c r="EK3019" i="1"/>
  <c r="EL3019" i="1"/>
  <c r="EM3019" i="1"/>
  <c r="EN3019" i="1"/>
  <c r="EO3019" i="1"/>
  <c r="EP3019" i="1"/>
  <c r="EQ3019" i="1"/>
  <c r="ER3019" i="1"/>
  <c r="ES3019" i="1"/>
  <c r="ET3019" i="1"/>
  <c r="EU3019" i="1"/>
  <c r="EV3019" i="1"/>
  <c r="EW3019" i="1"/>
  <c r="EX3019" i="1"/>
  <c r="EY3019" i="1"/>
  <c r="EZ3019" i="1"/>
  <c r="FA3019" i="1"/>
  <c r="FB3019" i="1"/>
  <c r="FC3019" i="1"/>
  <c r="FD3019" i="1"/>
  <c r="FE3019" i="1"/>
  <c r="FF3019" i="1"/>
  <c r="FG3019" i="1"/>
  <c r="FH3019" i="1"/>
  <c r="FI3019" i="1"/>
  <c r="FJ3019" i="1"/>
  <c r="FK3019" i="1"/>
  <c r="FL3019" i="1"/>
  <c r="FM3019" i="1"/>
  <c r="FN3019" i="1"/>
  <c r="FO3019" i="1"/>
  <c r="FP3019" i="1"/>
  <c r="FQ3019" i="1"/>
  <c r="FR3019" i="1"/>
  <c r="FS3019" i="1"/>
  <c r="FT3019" i="1"/>
  <c r="FU3019" i="1"/>
  <c r="FV3019" i="1"/>
  <c r="FW3019" i="1"/>
  <c r="FX3019" i="1"/>
  <c r="FY3019" i="1"/>
  <c r="FZ3019" i="1"/>
  <c r="GA3019" i="1"/>
  <c r="GB3019" i="1"/>
  <c r="GC3019" i="1"/>
  <c r="GD3019" i="1"/>
  <c r="GE3019" i="1"/>
  <c r="GF3019" i="1"/>
  <c r="GG3019" i="1"/>
  <c r="GH3019" i="1"/>
  <c r="GI3019" i="1"/>
  <c r="GJ3019" i="1"/>
  <c r="GK3019" i="1"/>
  <c r="GL3019" i="1"/>
  <c r="GM3019" i="1"/>
  <c r="GN3019" i="1"/>
  <c r="GO3019" i="1"/>
  <c r="GP3019" i="1"/>
  <c r="GQ3019" i="1"/>
  <c r="GR3019" i="1"/>
  <c r="GS3019" i="1"/>
  <c r="GT3019" i="1"/>
  <c r="GU3019" i="1"/>
  <c r="GV3019" i="1"/>
  <c r="GW3019" i="1"/>
  <c r="GX3019" i="1"/>
  <c r="C3021" i="1"/>
  <c r="D3021" i="1"/>
  <c r="AC3021" i="1"/>
  <c r="AE3021" i="1"/>
  <c r="AF3021" i="1"/>
  <c r="AG3021" i="1"/>
  <c r="CU3021" i="1" s="1"/>
  <c r="T3021" i="1" s="1"/>
  <c r="AH3021" i="1"/>
  <c r="AI3021" i="1"/>
  <c r="AJ3021" i="1"/>
  <c r="CX3021" i="1" s="1"/>
  <c r="W3021" i="1" s="1"/>
  <c r="AJ3024" i="1" s="1"/>
  <c r="CQ3021" i="1"/>
  <c r="P3021" i="1" s="1"/>
  <c r="CV3021" i="1"/>
  <c r="U3021" i="1" s="1"/>
  <c r="CW3021" i="1"/>
  <c r="V3021" i="1" s="1"/>
  <c r="FR3021" i="1"/>
  <c r="GL3021" i="1"/>
  <c r="GN3021" i="1"/>
  <c r="CB3024" i="1" s="1"/>
  <c r="GO3021" i="1"/>
  <c r="GV3021" i="1"/>
  <c r="HC3021" i="1"/>
  <c r="GX3021" i="1" s="1"/>
  <c r="C3022" i="1"/>
  <c r="D3022" i="1"/>
  <c r="AC3022" i="1"/>
  <c r="CQ3022" i="1" s="1"/>
  <c r="P3022" i="1" s="1"/>
  <c r="AD3022" i="1"/>
  <c r="AB3022" i="1" s="1"/>
  <c r="AE3022" i="1"/>
  <c r="AF3022" i="1"/>
  <c r="AG3022" i="1"/>
  <c r="CU3022" i="1" s="1"/>
  <c r="T3022" i="1" s="1"/>
  <c r="AH3022" i="1"/>
  <c r="CV3022" i="1" s="1"/>
  <c r="U3022" i="1" s="1"/>
  <c r="AI3022" i="1"/>
  <c r="CW3022" i="1" s="1"/>
  <c r="V3022" i="1" s="1"/>
  <c r="AJ3022" i="1"/>
  <c r="CX3022" i="1" s="1"/>
  <c r="W3022" i="1" s="1"/>
  <c r="CR3022" i="1"/>
  <c r="Q3022" i="1" s="1"/>
  <c r="CS3022" i="1"/>
  <c r="CT3022" i="1"/>
  <c r="S3022" i="1" s="1"/>
  <c r="FR3022" i="1"/>
  <c r="GL3022" i="1"/>
  <c r="GN3022" i="1"/>
  <c r="GO3022" i="1"/>
  <c r="CC3024" i="1" s="1"/>
  <c r="CC3019" i="1" s="1"/>
  <c r="GV3022" i="1"/>
  <c r="HC3022" i="1"/>
  <c r="GX3022" i="1" s="1"/>
  <c r="B3024" i="1"/>
  <c r="B3019" i="1" s="1"/>
  <c r="C3024" i="1"/>
  <c r="C3019" i="1" s="1"/>
  <c r="D3024" i="1"/>
  <c r="D3019" i="1" s="1"/>
  <c r="F3024" i="1"/>
  <c r="F3019" i="1" s="1"/>
  <c r="G3024" i="1"/>
  <c r="BB3024" i="1"/>
  <c r="BB3019" i="1" s="1"/>
  <c r="BX3024" i="1"/>
  <c r="AO3024" i="1" s="1"/>
  <c r="BZ3024" i="1"/>
  <c r="BZ3019" i="1" s="1"/>
  <c r="CK3024" i="1"/>
  <c r="CK3019" i="1" s="1"/>
  <c r="CL3024" i="1"/>
  <c r="CL3019" i="1" s="1"/>
  <c r="CM3024" i="1"/>
  <c r="CM3019" i="1" s="1"/>
  <c r="B3054" i="1"/>
  <c r="B2746" i="1" s="1"/>
  <c r="C3054" i="1"/>
  <c r="C2746" i="1" s="1"/>
  <c r="D3054" i="1"/>
  <c r="D2746" i="1" s="1"/>
  <c r="F3054" i="1"/>
  <c r="F2746" i="1" s="1"/>
  <c r="G3054" i="1"/>
  <c r="B3084" i="1"/>
  <c r="B2742" i="1" s="1"/>
  <c r="C3084" i="1"/>
  <c r="C2742" i="1" s="1"/>
  <c r="D3084" i="1"/>
  <c r="D2742" i="1" s="1"/>
  <c r="F3084" i="1"/>
  <c r="F2742" i="1" s="1"/>
  <c r="G3084" i="1"/>
  <c r="D3114" i="1"/>
  <c r="E3116" i="1"/>
  <c r="Z3116" i="1"/>
  <c r="AA3116" i="1"/>
  <c r="AB3116" i="1"/>
  <c r="AC3116" i="1"/>
  <c r="AD3116" i="1"/>
  <c r="AE3116" i="1"/>
  <c r="AF3116" i="1"/>
  <c r="AG3116" i="1"/>
  <c r="AH3116" i="1"/>
  <c r="AI3116" i="1"/>
  <c r="AJ3116" i="1"/>
  <c r="AK3116" i="1"/>
  <c r="AL3116" i="1"/>
  <c r="AM3116" i="1"/>
  <c r="AN3116" i="1"/>
  <c r="BE3116" i="1"/>
  <c r="BF3116" i="1"/>
  <c r="BG3116" i="1"/>
  <c r="BH3116" i="1"/>
  <c r="BI3116" i="1"/>
  <c r="BJ3116" i="1"/>
  <c r="BK3116" i="1"/>
  <c r="BL3116" i="1"/>
  <c r="BM3116" i="1"/>
  <c r="BN3116" i="1"/>
  <c r="BO3116" i="1"/>
  <c r="BP3116" i="1"/>
  <c r="BQ3116" i="1"/>
  <c r="BR3116" i="1"/>
  <c r="BS3116" i="1"/>
  <c r="BT3116" i="1"/>
  <c r="BU3116" i="1"/>
  <c r="BV3116" i="1"/>
  <c r="BW3116" i="1"/>
  <c r="BX3116" i="1"/>
  <c r="BY3116" i="1"/>
  <c r="BZ3116" i="1"/>
  <c r="CA3116" i="1"/>
  <c r="CB3116" i="1"/>
  <c r="CC3116" i="1"/>
  <c r="CD3116" i="1"/>
  <c r="CE3116" i="1"/>
  <c r="CF3116" i="1"/>
  <c r="CG3116" i="1"/>
  <c r="CH3116" i="1"/>
  <c r="CI3116" i="1"/>
  <c r="CJ3116" i="1"/>
  <c r="CK3116" i="1"/>
  <c r="CL3116" i="1"/>
  <c r="CM3116" i="1"/>
  <c r="CN3116" i="1"/>
  <c r="CO3116" i="1"/>
  <c r="CP3116" i="1"/>
  <c r="CQ3116" i="1"/>
  <c r="CR3116" i="1"/>
  <c r="CS3116" i="1"/>
  <c r="CT3116" i="1"/>
  <c r="CU3116" i="1"/>
  <c r="CV3116" i="1"/>
  <c r="CW3116" i="1"/>
  <c r="CX3116" i="1"/>
  <c r="CY3116" i="1"/>
  <c r="CZ3116" i="1"/>
  <c r="DA3116" i="1"/>
  <c r="DB3116" i="1"/>
  <c r="DC3116" i="1"/>
  <c r="DD3116" i="1"/>
  <c r="DE3116" i="1"/>
  <c r="DF3116" i="1"/>
  <c r="DG3116" i="1"/>
  <c r="DH3116" i="1"/>
  <c r="DI3116" i="1"/>
  <c r="DJ3116" i="1"/>
  <c r="DK3116" i="1"/>
  <c r="DL3116" i="1"/>
  <c r="DM3116" i="1"/>
  <c r="DN3116" i="1"/>
  <c r="DO3116" i="1"/>
  <c r="DP3116" i="1"/>
  <c r="DQ3116" i="1"/>
  <c r="DR3116" i="1"/>
  <c r="DS3116" i="1"/>
  <c r="DT3116" i="1"/>
  <c r="DU3116" i="1"/>
  <c r="DV3116" i="1"/>
  <c r="DW3116" i="1"/>
  <c r="DX3116" i="1"/>
  <c r="DY3116" i="1"/>
  <c r="DZ3116" i="1"/>
  <c r="EA3116" i="1"/>
  <c r="EB3116" i="1"/>
  <c r="EC3116" i="1"/>
  <c r="ED3116" i="1"/>
  <c r="EE3116" i="1"/>
  <c r="EF3116" i="1"/>
  <c r="EG3116" i="1"/>
  <c r="EH3116" i="1"/>
  <c r="EI3116" i="1"/>
  <c r="EJ3116" i="1"/>
  <c r="EK3116" i="1"/>
  <c r="EL3116" i="1"/>
  <c r="EM3116" i="1"/>
  <c r="EN3116" i="1"/>
  <c r="EO3116" i="1"/>
  <c r="EP3116" i="1"/>
  <c r="EQ3116" i="1"/>
  <c r="ER3116" i="1"/>
  <c r="ES3116" i="1"/>
  <c r="ET3116" i="1"/>
  <c r="EU3116" i="1"/>
  <c r="EV3116" i="1"/>
  <c r="EW3116" i="1"/>
  <c r="EX3116" i="1"/>
  <c r="EY3116" i="1"/>
  <c r="EZ3116" i="1"/>
  <c r="FA3116" i="1"/>
  <c r="FB3116" i="1"/>
  <c r="FC3116" i="1"/>
  <c r="FD3116" i="1"/>
  <c r="FE3116" i="1"/>
  <c r="FF3116" i="1"/>
  <c r="FG3116" i="1"/>
  <c r="FH3116" i="1"/>
  <c r="FI3116" i="1"/>
  <c r="FJ3116" i="1"/>
  <c r="FK3116" i="1"/>
  <c r="FL3116" i="1"/>
  <c r="FM3116" i="1"/>
  <c r="FN3116" i="1"/>
  <c r="FO3116" i="1"/>
  <c r="FP3116" i="1"/>
  <c r="FQ3116" i="1"/>
  <c r="FR3116" i="1"/>
  <c r="FS3116" i="1"/>
  <c r="FT3116" i="1"/>
  <c r="FU3116" i="1"/>
  <c r="FV3116" i="1"/>
  <c r="FW3116" i="1"/>
  <c r="FX3116" i="1"/>
  <c r="FY3116" i="1"/>
  <c r="FZ3116" i="1"/>
  <c r="GA3116" i="1"/>
  <c r="GB3116" i="1"/>
  <c r="GC3116" i="1"/>
  <c r="GD3116" i="1"/>
  <c r="GE3116" i="1"/>
  <c r="GF3116" i="1"/>
  <c r="GG3116" i="1"/>
  <c r="GH3116" i="1"/>
  <c r="GI3116" i="1"/>
  <c r="GJ3116" i="1"/>
  <c r="GK3116" i="1"/>
  <c r="GL3116" i="1"/>
  <c r="GM3116" i="1"/>
  <c r="GN3116" i="1"/>
  <c r="GO3116" i="1"/>
  <c r="GP3116" i="1"/>
  <c r="GQ3116" i="1"/>
  <c r="GR3116" i="1"/>
  <c r="GS3116" i="1"/>
  <c r="GT3116" i="1"/>
  <c r="GU3116" i="1"/>
  <c r="GV3116" i="1"/>
  <c r="GW3116" i="1"/>
  <c r="GX3116" i="1"/>
  <c r="D3118" i="1"/>
  <c r="E3120" i="1"/>
  <c r="Z3120" i="1"/>
  <c r="AA3120" i="1"/>
  <c r="AB3120" i="1"/>
  <c r="AC3120" i="1"/>
  <c r="AD3120" i="1"/>
  <c r="AE3120" i="1"/>
  <c r="AF3120" i="1"/>
  <c r="AG3120" i="1"/>
  <c r="AH3120" i="1"/>
  <c r="AI3120" i="1"/>
  <c r="AJ3120" i="1"/>
  <c r="AK3120" i="1"/>
  <c r="AL3120" i="1"/>
  <c r="AM3120" i="1"/>
  <c r="AN3120" i="1"/>
  <c r="BE3120" i="1"/>
  <c r="BF3120" i="1"/>
  <c r="BG3120" i="1"/>
  <c r="BH3120" i="1"/>
  <c r="BI3120" i="1"/>
  <c r="BJ3120" i="1"/>
  <c r="BK3120" i="1"/>
  <c r="BL3120" i="1"/>
  <c r="BM3120" i="1"/>
  <c r="BN3120" i="1"/>
  <c r="BO3120" i="1"/>
  <c r="BP3120" i="1"/>
  <c r="BQ3120" i="1"/>
  <c r="BR3120" i="1"/>
  <c r="BS3120" i="1"/>
  <c r="BT3120" i="1"/>
  <c r="BU3120" i="1"/>
  <c r="BV3120" i="1"/>
  <c r="BW3120" i="1"/>
  <c r="BX3120" i="1"/>
  <c r="BY3120" i="1"/>
  <c r="BZ3120" i="1"/>
  <c r="CA3120" i="1"/>
  <c r="CB3120" i="1"/>
  <c r="CC3120" i="1"/>
  <c r="CD3120" i="1"/>
  <c r="CE3120" i="1"/>
  <c r="CF3120" i="1"/>
  <c r="CG3120" i="1"/>
  <c r="CH3120" i="1"/>
  <c r="CI3120" i="1"/>
  <c r="CJ3120" i="1"/>
  <c r="CK3120" i="1"/>
  <c r="CL3120" i="1"/>
  <c r="CM3120" i="1"/>
  <c r="CN3120" i="1"/>
  <c r="CO3120" i="1"/>
  <c r="CP3120" i="1"/>
  <c r="CQ3120" i="1"/>
  <c r="CR3120" i="1"/>
  <c r="CS3120" i="1"/>
  <c r="CT3120" i="1"/>
  <c r="CU3120" i="1"/>
  <c r="CV3120" i="1"/>
  <c r="CW3120" i="1"/>
  <c r="CX3120" i="1"/>
  <c r="CY3120" i="1"/>
  <c r="CZ3120" i="1"/>
  <c r="DA3120" i="1"/>
  <c r="DB3120" i="1"/>
  <c r="DC3120" i="1"/>
  <c r="DD3120" i="1"/>
  <c r="DE3120" i="1"/>
  <c r="DF3120" i="1"/>
  <c r="DG3120" i="1"/>
  <c r="DH3120" i="1"/>
  <c r="DI3120" i="1"/>
  <c r="DJ3120" i="1"/>
  <c r="DK3120" i="1"/>
  <c r="DL3120" i="1"/>
  <c r="DM3120" i="1"/>
  <c r="DN3120" i="1"/>
  <c r="DO3120" i="1"/>
  <c r="DP3120" i="1"/>
  <c r="DQ3120" i="1"/>
  <c r="DR3120" i="1"/>
  <c r="DS3120" i="1"/>
  <c r="DT3120" i="1"/>
  <c r="DU3120" i="1"/>
  <c r="DV3120" i="1"/>
  <c r="DW3120" i="1"/>
  <c r="DX3120" i="1"/>
  <c r="DY3120" i="1"/>
  <c r="DZ3120" i="1"/>
  <c r="EA3120" i="1"/>
  <c r="EB3120" i="1"/>
  <c r="EC3120" i="1"/>
  <c r="ED3120" i="1"/>
  <c r="EE3120" i="1"/>
  <c r="EF3120" i="1"/>
  <c r="EG3120" i="1"/>
  <c r="EH3120" i="1"/>
  <c r="EI3120" i="1"/>
  <c r="EJ3120" i="1"/>
  <c r="EK3120" i="1"/>
  <c r="EL3120" i="1"/>
  <c r="EM3120" i="1"/>
  <c r="EN3120" i="1"/>
  <c r="EO3120" i="1"/>
  <c r="EP3120" i="1"/>
  <c r="EQ3120" i="1"/>
  <c r="ER3120" i="1"/>
  <c r="ES3120" i="1"/>
  <c r="ET3120" i="1"/>
  <c r="EU3120" i="1"/>
  <c r="EV3120" i="1"/>
  <c r="EW3120" i="1"/>
  <c r="EX3120" i="1"/>
  <c r="EY3120" i="1"/>
  <c r="EZ3120" i="1"/>
  <c r="FA3120" i="1"/>
  <c r="FB3120" i="1"/>
  <c r="FC3120" i="1"/>
  <c r="FD3120" i="1"/>
  <c r="FE3120" i="1"/>
  <c r="FF3120" i="1"/>
  <c r="FG3120" i="1"/>
  <c r="FH3120" i="1"/>
  <c r="FI3120" i="1"/>
  <c r="FJ3120" i="1"/>
  <c r="FK3120" i="1"/>
  <c r="FL3120" i="1"/>
  <c r="FM3120" i="1"/>
  <c r="FN3120" i="1"/>
  <c r="FO3120" i="1"/>
  <c r="FP3120" i="1"/>
  <c r="FQ3120" i="1"/>
  <c r="FR3120" i="1"/>
  <c r="FS3120" i="1"/>
  <c r="FT3120" i="1"/>
  <c r="FU3120" i="1"/>
  <c r="FV3120" i="1"/>
  <c r="FW3120" i="1"/>
  <c r="FX3120" i="1"/>
  <c r="FY3120" i="1"/>
  <c r="FZ3120" i="1"/>
  <c r="GA3120" i="1"/>
  <c r="GB3120" i="1"/>
  <c r="GC3120" i="1"/>
  <c r="GD3120" i="1"/>
  <c r="GE3120" i="1"/>
  <c r="GF3120" i="1"/>
  <c r="GG3120" i="1"/>
  <c r="GH3120" i="1"/>
  <c r="GI3120" i="1"/>
  <c r="GJ3120" i="1"/>
  <c r="GK3120" i="1"/>
  <c r="GL3120" i="1"/>
  <c r="GM3120" i="1"/>
  <c r="GN3120" i="1"/>
  <c r="GO3120" i="1"/>
  <c r="GP3120" i="1"/>
  <c r="GQ3120" i="1"/>
  <c r="GR3120" i="1"/>
  <c r="GS3120" i="1"/>
  <c r="GT3120" i="1"/>
  <c r="GU3120" i="1"/>
  <c r="GV3120" i="1"/>
  <c r="GW3120" i="1"/>
  <c r="GX3120" i="1"/>
  <c r="D3122" i="1"/>
  <c r="B3124" i="1"/>
  <c r="E3124" i="1"/>
  <c r="Z3124" i="1"/>
  <c r="AA3124" i="1"/>
  <c r="AM3124" i="1"/>
  <c r="AN3124" i="1"/>
  <c r="BE3124" i="1"/>
  <c r="BF3124" i="1"/>
  <c r="BG3124" i="1"/>
  <c r="BH3124" i="1"/>
  <c r="BI3124" i="1"/>
  <c r="BJ3124" i="1"/>
  <c r="BK3124" i="1"/>
  <c r="BL3124" i="1"/>
  <c r="BM3124" i="1"/>
  <c r="BN3124" i="1"/>
  <c r="BO3124" i="1"/>
  <c r="BP3124" i="1"/>
  <c r="BQ3124" i="1"/>
  <c r="BR3124" i="1"/>
  <c r="BS3124" i="1"/>
  <c r="BT3124" i="1"/>
  <c r="BU3124" i="1"/>
  <c r="BV3124" i="1"/>
  <c r="BW3124" i="1"/>
  <c r="CN3124" i="1"/>
  <c r="CO3124" i="1"/>
  <c r="CP3124" i="1"/>
  <c r="CQ3124" i="1"/>
  <c r="CR3124" i="1"/>
  <c r="CS3124" i="1"/>
  <c r="CT3124" i="1"/>
  <c r="CU3124" i="1"/>
  <c r="CV3124" i="1"/>
  <c r="CW3124" i="1"/>
  <c r="CX3124" i="1"/>
  <c r="CY3124" i="1"/>
  <c r="CZ3124" i="1"/>
  <c r="DA3124" i="1"/>
  <c r="DB3124" i="1"/>
  <c r="DC3124" i="1"/>
  <c r="DD3124" i="1"/>
  <c r="DE3124" i="1"/>
  <c r="DF3124" i="1"/>
  <c r="DG3124" i="1"/>
  <c r="DH3124" i="1"/>
  <c r="DI3124" i="1"/>
  <c r="DJ3124" i="1"/>
  <c r="DK3124" i="1"/>
  <c r="DL3124" i="1"/>
  <c r="DM3124" i="1"/>
  <c r="DN3124" i="1"/>
  <c r="DO3124" i="1"/>
  <c r="DP3124" i="1"/>
  <c r="DQ3124" i="1"/>
  <c r="DR3124" i="1"/>
  <c r="DS3124" i="1"/>
  <c r="DT3124" i="1"/>
  <c r="DU3124" i="1"/>
  <c r="DV3124" i="1"/>
  <c r="DW3124" i="1"/>
  <c r="DX3124" i="1"/>
  <c r="DY3124" i="1"/>
  <c r="DZ3124" i="1"/>
  <c r="EA3124" i="1"/>
  <c r="EB3124" i="1"/>
  <c r="EC3124" i="1"/>
  <c r="ED3124" i="1"/>
  <c r="EE3124" i="1"/>
  <c r="EF3124" i="1"/>
  <c r="EG3124" i="1"/>
  <c r="EH3124" i="1"/>
  <c r="EI3124" i="1"/>
  <c r="EJ3124" i="1"/>
  <c r="EK3124" i="1"/>
  <c r="EL3124" i="1"/>
  <c r="EM3124" i="1"/>
  <c r="EN3124" i="1"/>
  <c r="EO3124" i="1"/>
  <c r="EP3124" i="1"/>
  <c r="EQ3124" i="1"/>
  <c r="ER3124" i="1"/>
  <c r="ES3124" i="1"/>
  <c r="ET3124" i="1"/>
  <c r="EU3124" i="1"/>
  <c r="EV3124" i="1"/>
  <c r="EW3124" i="1"/>
  <c r="EX3124" i="1"/>
  <c r="EY3124" i="1"/>
  <c r="EZ3124" i="1"/>
  <c r="FA3124" i="1"/>
  <c r="FB3124" i="1"/>
  <c r="FC3124" i="1"/>
  <c r="FD3124" i="1"/>
  <c r="FE3124" i="1"/>
  <c r="FF3124" i="1"/>
  <c r="FG3124" i="1"/>
  <c r="FH3124" i="1"/>
  <c r="FI3124" i="1"/>
  <c r="FJ3124" i="1"/>
  <c r="FK3124" i="1"/>
  <c r="FL3124" i="1"/>
  <c r="FM3124" i="1"/>
  <c r="FN3124" i="1"/>
  <c r="FO3124" i="1"/>
  <c r="FP3124" i="1"/>
  <c r="FQ3124" i="1"/>
  <c r="FR3124" i="1"/>
  <c r="FS3124" i="1"/>
  <c r="FT3124" i="1"/>
  <c r="FU3124" i="1"/>
  <c r="FV3124" i="1"/>
  <c r="FW3124" i="1"/>
  <c r="FX3124" i="1"/>
  <c r="FY3124" i="1"/>
  <c r="FZ3124" i="1"/>
  <c r="GA3124" i="1"/>
  <c r="GB3124" i="1"/>
  <c r="GC3124" i="1"/>
  <c r="GD3124" i="1"/>
  <c r="GE3124" i="1"/>
  <c r="GF3124" i="1"/>
  <c r="GG3124" i="1"/>
  <c r="GH3124" i="1"/>
  <c r="GI3124" i="1"/>
  <c r="GJ3124" i="1"/>
  <c r="GK3124" i="1"/>
  <c r="GL3124" i="1"/>
  <c r="GM3124" i="1"/>
  <c r="GN3124" i="1"/>
  <c r="GO3124" i="1"/>
  <c r="GP3124" i="1"/>
  <c r="GQ3124" i="1"/>
  <c r="GR3124" i="1"/>
  <c r="GS3124" i="1"/>
  <c r="GT3124" i="1"/>
  <c r="GU3124" i="1"/>
  <c r="GV3124" i="1"/>
  <c r="GW3124" i="1"/>
  <c r="GX3124" i="1"/>
  <c r="C3126" i="1"/>
  <c r="D3126" i="1"/>
  <c r="AC3126" i="1"/>
  <c r="CQ3126" i="1" s="1"/>
  <c r="P3126" i="1" s="1"/>
  <c r="AE3126" i="1"/>
  <c r="AF3126" i="1"/>
  <c r="AG3126" i="1"/>
  <c r="AH3126" i="1"/>
  <c r="CV3126" i="1" s="1"/>
  <c r="U3126" i="1" s="1"/>
  <c r="AI3126" i="1"/>
  <c r="CW3126" i="1" s="1"/>
  <c r="V3126" i="1" s="1"/>
  <c r="AJ3126" i="1"/>
  <c r="CX3126" i="1" s="1"/>
  <c r="W3126" i="1" s="1"/>
  <c r="CT3126" i="1"/>
  <c r="S3126" i="1" s="1"/>
  <c r="CU3126" i="1"/>
  <c r="T3126" i="1" s="1"/>
  <c r="FR3126" i="1"/>
  <c r="GL3126" i="1"/>
  <c r="GN3126" i="1"/>
  <c r="GO3126" i="1"/>
  <c r="GV3126" i="1"/>
  <c r="HC3126" i="1"/>
  <c r="GX3126" i="1" s="1"/>
  <c r="C3127" i="1"/>
  <c r="D3127" i="1"/>
  <c r="AC3127" i="1"/>
  <c r="AE3127" i="1"/>
  <c r="AD3127" i="1" s="1"/>
  <c r="AF3127" i="1"/>
  <c r="CT3127" i="1" s="1"/>
  <c r="S3127" i="1" s="1"/>
  <c r="AG3127" i="1"/>
  <c r="CU3127" i="1" s="1"/>
  <c r="T3127" i="1" s="1"/>
  <c r="AH3127" i="1"/>
  <c r="CV3127" i="1" s="1"/>
  <c r="U3127" i="1" s="1"/>
  <c r="AI3127" i="1"/>
  <c r="AJ3127" i="1"/>
  <c r="CX3127" i="1" s="1"/>
  <c r="W3127" i="1" s="1"/>
  <c r="CQ3127" i="1"/>
  <c r="P3127" i="1" s="1"/>
  <c r="CS3127" i="1"/>
  <c r="R3127" i="1" s="1"/>
  <c r="GK3127" i="1" s="1"/>
  <c r="CW3127" i="1"/>
  <c r="V3127" i="1" s="1"/>
  <c r="FR3127" i="1"/>
  <c r="GL3127" i="1"/>
  <c r="GN3127" i="1"/>
  <c r="GO3127" i="1"/>
  <c r="GV3127" i="1"/>
  <c r="HC3127" i="1"/>
  <c r="GX3127" i="1" s="1"/>
  <c r="C3128" i="1"/>
  <c r="D3128" i="1"/>
  <c r="AC3128" i="1"/>
  <c r="AE3128" i="1"/>
  <c r="AF3128" i="1"/>
  <c r="AG3128" i="1"/>
  <c r="AH3128" i="1"/>
  <c r="CV3128" i="1" s="1"/>
  <c r="U3128" i="1" s="1"/>
  <c r="AI3128" i="1"/>
  <c r="CW3128" i="1" s="1"/>
  <c r="AJ3128" i="1"/>
  <c r="CX3128" i="1" s="1"/>
  <c r="CT3128" i="1"/>
  <c r="S3128" i="1" s="1"/>
  <c r="CU3128" i="1"/>
  <c r="T3128" i="1" s="1"/>
  <c r="FR3128" i="1"/>
  <c r="GL3128" i="1"/>
  <c r="GN3128" i="1"/>
  <c r="GO3128" i="1"/>
  <c r="GV3128" i="1"/>
  <c r="HC3128" i="1" s="1"/>
  <c r="C3129" i="1"/>
  <c r="D3129" i="1"/>
  <c r="AC3129" i="1"/>
  <c r="AE3129" i="1"/>
  <c r="AF3129" i="1"/>
  <c r="AG3129" i="1"/>
  <c r="CU3129" i="1" s="1"/>
  <c r="T3129" i="1" s="1"/>
  <c r="AH3129" i="1"/>
  <c r="CV3129" i="1" s="1"/>
  <c r="U3129" i="1" s="1"/>
  <c r="AI3129" i="1"/>
  <c r="AJ3129" i="1"/>
  <c r="CX3129" i="1" s="1"/>
  <c r="W3129" i="1" s="1"/>
  <c r="CQ3129" i="1"/>
  <c r="P3129" i="1" s="1"/>
  <c r="CS3129" i="1"/>
  <c r="CW3129" i="1"/>
  <c r="V3129" i="1" s="1"/>
  <c r="FR3129" i="1"/>
  <c r="GL3129" i="1"/>
  <c r="GN3129" i="1"/>
  <c r="GO3129" i="1"/>
  <c r="GV3129" i="1"/>
  <c r="HC3129" i="1"/>
  <c r="GX3129" i="1" s="1"/>
  <c r="AC3130" i="1"/>
  <c r="AE3130" i="1"/>
  <c r="AF3130" i="1"/>
  <c r="AG3130" i="1"/>
  <c r="CU3130" i="1" s="1"/>
  <c r="T3130" i="1" s="1"/>
  <c r="AH3130" i="1"/>
  <c r="CV3130" i="1" s="1"/>
  <c r="U3130" i="1" s="1"/>
  <c r="AI3130" i="1"/>
  <c r="AJ3130" i="1"/>
  <c r="CQ3130" i="1"/>
  <c r="P3130" i="1" s="1"/>
  <c r="CR3130" i="1"/>
  <c r="Q3130" i="1" s="1"/>
  <c r="CS3130" i="1"/>
  <c r="CW3130" i="1"/>
  <c r="V3130" i="1" s="1"/>
  <c r="CX3130" i="1"/>
  <c r="W3130" i="1" s="1"/>
  <c r="FR3130" i="1"/>
  <c r="GL3130" i="1"/>
  <c r="GN3130" i="1"/>
  <c r="GO3130" i="1"/>
  <c r="GV3130" i="1"/>
  <c r="HC3130" i="1"/>
  <c r="GX3130" i="1" s="1"/>
  <c r="AC3131" i="1"/>
  <c r="CQ3131" i="1" s="1"/>
  <c r="P3131" i="1" s="1"/>
  <c r="AE3131" i="1"/>
  <c r="AF3131" i="1"/>
  <c r="AG3131" i="1"/>
  <c r="CU3131" i="1" s="1"/>
  <c r="T3131" i="1" s="1"/>
  <c r="AH3131" i="1"/>
  <c r="CV3131" i="1" s="1"/>
  <c r="U3131" i="1" s="1"/>
  <c r="AI3131" i="1"/>
  <c r="CW3131" i="1" s="1"/>
  <c r="V3131" i="1" s="1"/>
  <c r="AJ3131" i="1"/>
  <c r="CR3131" i="1"/>
  <c r="Q3131" i="1" s="1"/>
  <c r="CS3131" i="1"/>
  <c r="CX3131" i="1"/>
  <c r="W3131" i="1" s="1"/>
  <c r="FR3131" i="1"/>
  <c r="GL3131" i="1"/>
  <c r="GN3131" i="1"/>
  <c r="GO3131" i="1"/>
  <c r="GV3131" i="1"/>
  <c r="HC3131" i="1" s="1"/>
  <c r="GX3131" i="1" s="1"/>
  <c r="R3132" i="1"/>
  <c r="GK3132" i="1" s="1"/>
  <c r="AC3132" i="1"/>
  <c r="CQ3132" i="1" s="1"/>
  <c r="P3132" i="1" s="1"/>
  <c r="AE3132" i="1"/>
  <c r="AF3132" i="1"/>
  <c r="AG3132" i="1"/>
  <c r="CU3132" i="1" s="1"/>
  <c r="T3132" i="1" s="1"/>
  <c r="AH3132" i="1"/>
  <c r="CV3132" i="1" s="1"/>
  <c r="U3132" i="1" s="1"/>
  <c r="AI3132" i="1"/>
  <c r="CW3132" i="1" s="1"/>
  <c r="V3132" i="1" s="1"/>
  <c r="AJ3132" i="1"/>
  <c r="CR3132" i="1"/>
  <c r="Q3132" i="1" s="1"/>
  <c r="CS3132" i="1"/>
  <c r="CX3132" i="1"/>
  <c r="W3132" i="1" s="1"/>
  <c r="FR3132" i="1"/>
  <c r="GL3132" i="1"/>
  <c r="GN3132" i="1"/>
  <c r="GO3132" i="1"/>
  <c r="GV3132" i="1"/>
  <c r="HC3132" i="1" s="1"/>
  <c r="GX3132" i="1" s="1"/>
  <c r="R3133" i="1"/>
  <c r="GK3133" i="1" s="1"/>
  <c r="AC3133" i="1"/>
  <c r="CQ3133" i="1" s="1"/>
  <c r="P3133" i="1" s="1"/>
  <c r="AE3133" i="1"/>
  <c r="AF3133" i="1"/>
  <c r="AG3133" i="1"/>
  <c r="CU3133" i="1" s="1"/>
  <c r="T3133" i="1" s="1"/>
  <c r="AH3133" i="1"/>
  <c r="CV3133" i="1" s="1"/>
  <c r="U3133" i="1" s="1"/>
  <c r="AI3133" i="1"/>
  <c r="CW3133" i="1" s="1"/>
  <c r="V3133" i="1" s="1"/>
  <c r="AJ3133" i="1"/>
  <c r="CR3133" i="1"/>
  <c r="Q3133" i="1" s="1"/>
  <c r="CS3133" i="1"/>
  <c r="CX3133" i="1"/>
  <c r="W3133" i="1" s="1"/>
  <c r="FR3133" i="1"/>
  <c r="GL3133" i="1"/>
  <c r="GN3133" i="1"/>
  <c r="GO3133" i="1"/>
  <c r="GV3133" i="1"/>
  <c r="HC3133" i="1" s="1"/>
  <c r="GX3133" i="1" s="1"/>
  <c r="R3134" i="1"/>
  <c r="GK3134" i="1" s="1"/>
  <c r="AC3134" i="1"/>
  <c r="CQ3134" i="1" s="1"/>
  <c r="P3134" i="1" s="1"/>
  <c r="AE3134" i="1"/>
  <c r="AF3134" i="1"/>
  <c r="AG3134" i="1"/>
  <c r="CU3134" i="1" s="1"/>
  <c r="T3134" i="1" s="1"/>
  <c r="AH3134" i="1"/>
  <c r="CV3134" i="1" s="1"/>
  <c r="U3134" i="1" s="1"/>
  <c r="AI3134" i="1"/>
  <c r="CW3134" i="1" s="1"/>
  <c r="V3134" i="1" s="1"/>
  <c r="AJ3134" i="1"/>
  <c r="CR3134" i="1"/>
  <c r="Q3134" i="1" s="1"/>
  <c r="CS3134" i="1"/>
  <c r="CX3134" i="1"/>
  <c r="W3134" i="1" s="1"/>
  <c r="FR3134" i="1"/>
  <c r="GL3134" i="1"/>
  <c r="GN3134" i="1"/>
  <c r="GO3134" i="1"/>
  <c r="GV3134" i="1"/>
  <c r="HC3134" i="1" s="1"/>
  <c r="GX3134" i="1" s="1"/>
  <c r="R3135" i="1"/>
  <c r="GK3135" i="1" s="1"/>
  <c r="AC3135" i="1"/>
  <c r="CQ3135" i="1" s="1"/>
  <c r="P3135" i="1" s="1"/>
  <c r="AE3135" i="1"/>
  <c r="AF3135" i="1"/>
  <c r="AG3135" i="1"/>
  <c r="CU3135" i="1" s="1"/>
  <c r="T3135" i="1" s="1"/>
  <c r="AH3135" i="1"/>
  <c r="CV3135" i="1" s="1"/>
  <c r="U3135" i="1" s="1"/>
  <c r="AI3135" i="1"/>
  <c r="CW3135" i="1" s="1"/>
  <c r="V3135" i="1" s="1"/>
  <c r="AJ3135" i="1"/>
  <c r="CR3135" i="1"/>
  <c r="Q3135" i="1" s="1"/>
  <c r="CS3135" i="1"/>
  <c r="CX3135" i="1"/>
  <c r="W3135" i="1" s="1"/>
  <c r="FR3135" i="1"/>
  <c r="GL3135" i="1"/>
  <c r="GN3135" i="1"/>
  <c r="GO3135" i="1"/>
  <c r="GV3135" i="1"/>
  <c r="HC3135" i="1" s="1"/>
  <c r="GX3135" i="1" s="1"/>
  <c r="R3136" i="1"/>
  <c r="GK3136" i="1" s="1"/>
  <c r="AC3136" i="1"/>
  <c r="AD3136" i="1"/>
  <c r="AE3136" i="1"/>
  <c r="AF3136" i="1"/>
  <c r="AG3136" i="1"/>
  <c r="CU3136" i="1" s="1"/>
  <c r="T3136" i="1" s="1"/>
  <c r="AH3136" i="1"/>
  <c r="CV3136" i="1" s="1"/>
  <c r="U3136" i="1" s="1"/>
  <c r="AI3136" i="1"/>
  <c r="AJ3136" i="1"/>
  <c r="CQ3136" i="1"/>
  <c r="P3136" i="1" s="1"/>
  <c r="CR3136" i="1"/>
  <c r="Q3136" i="1" s="1"/>
  <c r="CS3136" i="1"/>
  <c r="CW3136" i="1"/>
  <c r="V3136" i="1" s="1"/>
  <c r="CX3136" i="1"/>
  <c r="W3136" i="1" s="1"/>
  <c r="FR3136" i="1"/>
  <c r="GL3136" i="1"/>
  <c r="GN3136" i="1"/>
  <c r="GO3136" i="1"/>
  <c r="GV3136" i="1"/>
  <c r="HC3136" i="1"/>
  <c r="GX3136" i="1" s="1"/>
  <c r="R3137" i="1"/>
  <c r="GK3137" i="1" s="1"/>
  <c r="AC3137" i="1"/>
  <c r="AE3137" i="1"/>
  <c r="AF3137" i="1"/>
  <c r="AG3137" i="1"/>
  <c r="CU3137" i="1" s="1"/>
  <c r="T3137" i="1" s="1"/>
  <c r="AH3137" i="1"/>
  <c r="CV3137" i="1" s="1"/>
  <c r="U3137" i="1" s="1"/>
  <c r="AI3137" i="1"/>
  <c r="AJ3137" i="1"/>
  <c r="CX3137" i="1" s="1"/>
  <c r="W3137" i="1" s="1"/>
  <c r="CQ3137" i="1"/>
  <c r="P3137" i="1" s="1"/>
  <c r="CS3137" i="1"/>
  <c r="CW3137" i="1"/>
  <c r="V3137" i="1" s="1"/>
  <c r="FR3137" i="1"/>
  <c r="GL3137" i="1"/>
  <c r="GN3137" i="1"/>
  <c r="GO3137" i="1"/>
  <c r="GV3137" i="1"/>
  <c r="HC3137" i="1"/>
  <c r="GX3137" i="1" s="1"/>
  <c r="AC3138" i="1"/>
  <c r="AE3138" i="1"/>
  <c r="AF3138" i="1"/>
  <c r="AG3138" i="1"/>
  <c r="CU3138" i="1" s="1"/>
  <c r="T3138" i="1" s="1"/>
  <c r="AH3138" i="1"/>
  <c r="CV3138" i="1" s="1"/>
  <c r="U3138" i="1" s="1"/>
  <c r="AI3138" i="1"/>
  <c r="CW3138" i="1" s="1"/>
  <c r="V3138" i="1" s="1"/>
  <c r="AJ3138" i="1"/>
  <c r="CX3138" i="1" s="1"/>
  <c r="W3138" i="1" s="1"/>
  <c r="CQ3138" i="1"/>
  <c r="P3138" i="1" s="1"/>
  <c r="CS3138" i="1"/>
  <c r="FR3138" i="1"/>
  <c r="GL3138" i="1"/>
  <c r="GN3138" i="1"/>
  <c r="GO3138" i="1"/>
  <c r="GV3138" i="1"/>
  <c r="HC3138" i="1" s="1"/>
  <c r="GX3138" i="1" s="1"/>
  <c r="AC3139" i="1"/>
  <c r="AD3139" i="1"/>
  <c r="AE3139" i="1"/>
  <c r="AF3139" i="1"/>
  <c r="AG3139" i="1"/>
  <c r="CU3139" i="1" s="1"/>
  <c r="T3139" i="1" s="1"/>
  <c r="AH3139" i="1"/>
  <c r="CV3139" i="1" s="1"/>
  <c r="U3139" i="1" s="1"/>
  <c r="AI3139" i="1"/>
  <c r="CW3139" i="1" s="1"/>
  <c r="V3139" i="1" s="1"/>
  <c r="AJ3139" i="1"/>
  <c r="CQ3139" i="1"/>
  <c r="P3139" i="1" s="1"/>
  <c r="CR3139" i="1"/>
  <c r="Q3139" i="1" s="1"/>
  <c r="CS3139" i="1"/>
  <c r="CX3139" i="1"/>
  <c r="W3139" i="1" s="1"/>
  <c r="FR3139" i="1"/>
  <c r="GL3139" i="1"/>
  <c r="GN3139" i="1"/>
  <c r="GO3139" i="1"/>
  <c r="GV3139" i="1"/>
  <c r="HC3139" i="1" s="1"/>
  <c r="GX3139" i="1" s="1"/>
  <c r="R3140" i="1"/>
  <c r="GK3140" i="1" s="1"/>
  <c r="AC3140" i="1"/>
  <c r="AD3140" i="1"/>
  <c r="AE3140" i="1"/>
  <c r="AF3140" i="1"/>
  <c r="AG3140" i="1"/>
  <c r="CU3140" i="1" s="1"/>
  <c r="T3140" i="1" s="1"/>
  <c r="AH3140" i="1"/>
  <c r="CV3140" i="1" s="1"/>
  <c r="U3140" i="1" s="1"/>
  <c r="AI3140" i="1"/>
  <c r="AJ3140" i="1"/>
  <c r="CQ3140" i="1"/>
  <c r="P3140" i="1" s="1"/>
  <c r="CR3140" i="1"/>
  <c r="Q3140" i="1" s="1"/>
  <c r="CS3140" i="1"/>
  <c r="CW3140" i="1"/>
  <c r="V3140" i="1" s="1"/>
  <c r="CX3140" i="1"/>
  <c r="W3140" i="1" s="1"/>
  <c r="FR3140" i="1"/>
  <c r="GL3140" i="1"/>
  <c r="GN3140" i="1"/>
  <c r="GO3140" i="1"/>
  <c r="GV3140" i="1"/>
  <c r="HC3140" i="1"/>
  <c r="GX3140" i="1" s="1"/>
  <c r="R3141" i="1"/>
  <c r="GK3141" i="1" s="1"/>
  <c r="AC3141" i="1"/>
  <c r="AE3141" i="1"/>
  <c r="AF3141" i="1"/>
  <c r="AG3141" i="1"/>
  <c r="CU3141" i="1" s="1"/>
  <c r="T3141" i="1" s="1"/>
  <c r="AH3141" i="1"/>
  <c r="CV3141" i="1" s="1"/>
  <c r="U3141" i="1" s="1"/>
  <c r="AI3141" i="1"/>
  <c r="AJ3141" i="1"/>
  <c r="CX3141" i="1" s="1"/>
  <c r="W3141" i="1" s="1"/>
  <c r="CQ3141" i="1"/>
  <c r="P3141" i="1" s="1"/>
  <c r="CS3141" i="1"/>
  <c r="CW3141" i="1"/>
  <c r="V3141" i="1" s="1"/>
  <c r="FR3141" i="1"/>
  <c r="GL3141" i="1"/>
  <c r="GN3141" i="1"/>
  <c r="GO3141" i="1"/>
  <c r="GV3141" i="1"/>
  <c r="HC3141" i="1"/>
  <c r="GX3141" i="1" s="1"/>
  <c r="B3143" i="1"/>
  <c r="C3143" i="1"/>
  <c r="C3124" i="1" s="1"/>
  <c r="D3143" i="1"/>
  <c r="D3124" i="1" s="1"/>
  <c r="F3143" i="1"/>
  <c r="F3124" i="1" s="1"/>
  <c r="G3143" i="1"/>
  <c r="BB3143" i="1"/>
  <c r="BB3124" i="1" s="1"/>
  <c r="BX3143" i="1"/>
  <c r="BX3124" i="1" s="1"/>
  <c r="CK3143" i="1"/>
  <c r="CK3124" i="1" s="1"/>
  <c r="CL3143" i="1"/>
  <c r="CL3124" i="1" s="1"/>
  <c r="CM3143" i="1"/>
  <c r="CM3124" i="1" s="1"/>
  <c r="F3156" i="1"/>
  <c r="D3173" i="1"/>
  <c r="E3175" i="1"/>
  <c r="Z3175" i="1"/>
  <c r="AA3175" i="1"/>
  <c r="AM3175" i="1"/>
  <c r="AN3175" i="1"/>
  <c r="BE3175" i="1"/>
  <c r="BF3175" i="1"/>
  <c r="BG3175" i="1"/>
  <c r="BH3175" i="1"/>
  <c r="BI3175" i="1"/>
  <c r="BJ3175" i="1"/>
  <c r="BK3175" i="1"/>
  <c r="BL3175" i="1"/>
  <c r="BM3175" i="1"/>
  <c r="BN3175" i="1"/>
  <c r="BO3175" i="1"/>
  <c r="BP3175" i="1"/>
  <c r="BQ3175" i="1"/>
  <c r="BR3175" i="1"/>
  <c r="BS3175" i="1"/>
  <c r="BT3175" i="1"/>
  <c r="BU3175" i="1"/>
  <c r="BV3175" i="1"/>
  <c r="BW3175" i="1"/>
  <c r="CN3175" i="1"/>
  <c r="CO3175" i="1"/>
  <c r="CP3175" i="1"/>
  <c r="CQ3175" i="1"/>
  <c r="CR3175" i="1"/>
  <c r="CS3175" i="1"/>
  <c r="CT3175" i="1"/>
  <c r="CU3175" i="1"/>
  <c r="CV3175" i="1"/>
  <c r="CW3175" i="1"/>
  <c r="CX3175" i="1"/>
  <c r="CY3175" i="1"/>
  <c r="CZ3175" i="1"/>
  <c r="DA3175" i="1"/>
  <c r="DB3175" i="1"/>
  <c r="DC3175" i="1"/>
  <c r="DD3175" i="1"/>
  <c r="DE3175" i="1"/>
  <c r="DF3175" i="1"/>
  <c r="DG3175" i="1"/>
  <c r="DH3175" i="1"/>
  <c r="DI3175" i="1"/>
  <c r="DJ3175" i="1"/>
  <c r="DK3175" i="1"/>
  <c r="DL3175" i="1"/>
  <c r="DM3175" i="1"/>
  <c r="DN3175" i="1"/>
  <c r="DO3175" i="1"/>
  <c r="DP3175" i="1"/>
  <c r="DQ3175" i="1"/>
  <c r="DR3175" i="1"/>
  <c r="DS3175" i="1"/>
  <c r="DT3175" i="1"/>
  <c r="DU3175" i="1"/>
  <c r="DV3175" i="1"/>
  <c r="DW3175" i="1"/>
  <c r="DX3175" i="1"/>
  <c r="DY3175" i="1"/>
  <c r="DZ3175" i="1"/>
  <c r="EA3175" i="1"/>
  <c r="EB3175" i="1"/>
  <c r="EC3175" i="1"/>
  <c r="ED3175" i="1"/>
  <c r="EE3175" i="1"/>
  <c r="EF3175" i="1"/>
  <c r="EG3175" i="1"/>
  <c r="EH3175" i="1"/>
  <c r="EI3175" i="1"/>
  <c r="EJ3175" i="1"/>
  <c r="EK3175" i="1"/>
  <c r="EL3175" i="1"/>
  <c r="EM3175" i="1"/>
  <c r="EN3175" i="1"/>
  <c r="EO3175" i="1"/>
  <c r="EP3175" i="1"/>
  <c r="EQ3175" i="1"/>
  <c r="ER3175" i="1"/>
  <c r="ES3175" i="1"/>
  <c r="ET3175" i="1"/>
  <c r="EU3175" i="1"/>
  <c r="EV3175" i="1"/>
  <c r="EW3175" i="1"/>
  <c r="EX3175" i="1"/>
  <c r="EY3175" i="1"/>
  <c r="EZ3175" i="1"/>
  <c r="FA3175" i="1"/>
  <c r="FB3175" i="1"/>
  <c r="FC3175" i="1"/>
  <c r="FD3175" i="1"/>
  <c r="FE3175" i="1"/>
  <c r="FF3175" i="1"/>
  <c r="FG3175" i="1"/>
  <c r="FH3175" i="1"/>
  <c r="FI3175" i="1"/>
  <c r="FJ3175" i="1"/>
  <c r="FK3175" i="1"/>
  <c r="FL3175" i="1"/>
  <c r="FM3175" i="1"/>
  <c r="FN3175" i="1"/>
  <c r="FO3175" i="1"/>
  <c r="FP3175" i="1"/>
  <c r="FQ3175" i="1"/>
  <c r="FR3175" i="1"/>
  <c r="FS3175" i="1"/>
  <c r="FT3175" i="1"/>
  <c r="FU3175" i="1"/>
  <c r="FV3175" i="1"/>
  <c r="FW3175" i="1"/>
  <c r="FX3175" i="1"/>
  <c r="FY3175" i="1"/>
  <c r="FZ3175" i="1"/>
  <c r="GA3175" i="1"/>
  <c r="GB3175" i="1"/>
  <c r="GC3175" i="1"/>
  <c r="GD3175" i="1"/>
  <c r="GE3175" i="1"/>
  <c r="GF3175" i="1"/>
  <c r="GG3175" i="1"/>
  <c r="GH3175" i="1"/>
  <c r="GI3175" i="1"/>
  <c r="GJ3175" i="1"/>
  <c r="GK3175" i="1"/>
  <c r="GL3175" i="1"/>
  <c r="GM3175" i="1"/>
  <c r="GN3175" i="1"/>
  <c r="GO3175" i="1"/>
  <c r="GP3175" i="1"/>
  <c r="GQ3175" i="1"/>
  <c r="GR3175" i="1"/>
  <c r="GS3175" i="1"/>
  <c r="GT3175" i="1"/>
  <c r="GU3175" i="1"/>
  <c r="GV3175" i="1"/>
  <c r="GW3175" i="1"/>
  <c r="GX3175" i="1"/>
  <c r="C3177" i="1"/>
  <c r="D3177" i="1"/>
  <c r="AC3177" i="1"/>
  <c r="AE3177" i="1"/>
  <c r="AF3177" i="1"/>
  <c r="AG3177" i="1"/>
  <c r="CU3177" i="1" s="1"/>
  <c r="AH3177" i="1"/>
  <c r="CV3177" i="1" s="1"/>
  <c r="AI3177" i="1"/>
  <c r="CW3177" i="1" s="1"/>
  <c r="V3177" i="1" s="1"/>
  <c r="AJ3177" i="1"/>
  <c r="CQ3177" i="1"/>
  <c r="CS3177" i="1"/>
  <c r="CX3177" i="1"/>
  <c r="FR3177" i="1"/>
  <c r="BY3180" i="1" s="1"/>
  <c r="AP3180" i="1" s="1"/>
  <c r="GL3177" i="1"/>
  <c r="BZ3180" i="1" s="1"/>
  <c r="GN3177" i="1"/>
  <c r="GO3177" i="1"/>
  <c r="GV3177" i="1"/>
  <c r="HC3177" i="1" s="1"/>
  <c r="GX3177" i="1" s="1"/>
  <c r="C3178" i="1"/>
  <c r="D3178" i="1"/>
  <c r="AC3178" i="1"/>
  <c r="AE3178" i="1"/>
  <c r="AF3178" i="1"/>
  <c r="CT3178" i="1" s="1"/>
  <c r="S3178" i="1" s="1"/>
  <c r="AG3178" i="1"/>
  <c r="CU3178" i="1" s="1"/>
  <c r="T3178" i="1" s="1"/>
  <c r="AH3178" i="1"/>
  <c r="AI3178" i="1"/>
  <c r="CW3178" i="1" s="1"/>
  <c r="AJ3178" i="1"/>
  <c r="CX3178" i="1" s="1"/>
  <c r="W3178" i="1" s="1"/>
  <c r="CV3178" i="1"/>
  <c r="U3178" i="1" s="1"/>
  <c r="FR3178" i="1"/>
  <c r="GL3178" i="1"/>
  <c r="GN3178" i="1"/>
  <c r="GO3178" i="1"/>
  <c r="CC3180" i="1" s="1"/>
  <c r="CC3175" i="1" s="1"/>
  <c r="GV3178" i="1"/>
  <c r="HC3178" i="1" s="1"/>
  <c r="GX3178" i="1" s="1"/>
  <c r="B3180" i="1"/>
  <c r="B3175" i="1" s="1"/>
  <c r="C3180" i="1"/>
  <c r="C3175" i="1" s="1"/>
  <c r="D3180" i="1"/>
  <c r="D3175" i="1" s="1"/>
  <c r="F3180" i="1"/>
  <c r="F3175" i="1" s="1"/>
  <c r="G3180" i="1"/>
  <c r="BD3180" i="1"/>
  <c r="F3205" i="1" s="1"/>
  <c r="BX3180" i="1"/>
  <c r="CK3180" i="1"/>
  <c r="BB3180" i="1" s="1"/>
  <c r="CL3180" i="1"/>
  <c r="CL3175" i="1" s="1"/>
  <c r="CM3180" i="1"/>
  <c r="CM3175" i="1" s="1"/>
  <c r="D3210" i="1"/>
  <c r="E3212" i="1"/>
  <c r="Z3212" i="1"/>
  <c r="AA3212" i="1"/>
  <c r="AM3212" i="1"/>
  <c r="AN3212" i="1"/>
  <c r="BE3212" i="1"/>
  <c r="BF3212" i="1"/>
  <c r="BG3212" i="1"/>
  <c r="BH3212" i="1"/>
  <c r="BI3212" i="1"/>
  <c r="BJ3212" i="1"/>
  <c r="BK3212" i="1"/>
  <c r="BL3212" i="1"/>
  <c r="BM3212" i="1"/>
  <c r="BN3212" i="1"/>
  <c r="BO3212" i="1"/>
  <c r="BP3212" i="1"/>
  <c r="BQ3212" i="1"/>
  <c r="BR3212" i="1"/>
  <c r="BS3212" i="1"/>
  <c r="BT3212" i="1"/>
  <c r="BU3212" i="1"/>
  <c r="BV3212" i="1"/>
  <c r="BW3212" i="1"/>
  <c r="CN3212" i="1"/>
  <c r="CO3212" i="1"/>
  <c r="CP3212" i="1"/>
  <c r="CQ3212" i="1"/>
  <c r="CR3212" i="1"/>
  <c r="CS3212" i="1"/>
  <c r="CT3212" i="1"/>
  <c r="CU3212" i="1"/>
  <c r="CV3212" i="1"/>
  <c r="CW3212" i="1"/>
  <c r="CX3212" i="1"/>
  <c r="CY3212" i="1"/>
  <c r="CZ3212" i="1"/>
  <c r="DA3212" i="1"/>
  <c r="DB3212" i="1"/>
  <c r="DC3212" i="1"/>
  <c r="DD3212" i="1"/>
  <c r="DE3212" i="1"/>
  <c r="DF3212" i="1"/>
  <c r="DG3212" i="1"/>
  <c r="DH3212" i="1"/>
  <c r="DI3212" i="1"/>
  <c r="DJ3212" i="1"/>
  <c r="DK3212" i="1"/>
  <c r="DL3212" i="1"/>
  <c r="DM3212" i="1"/>
  <c r="DN3212" i="1"/>
  <c r="DO3212" i="1"/>
  <c r="DP3212" i="1"/>
  <c r="DQ3212" i="1"/>
  <c r="DR3212" i="1"/>
  <c r="DS3212" i="1"/>
  <c r="DT3212" i="1"/>
  <c r="DU3212" i="1"/>
  <c r="DV3212" i="1"/>
  <c r="DW3212" i="1"/>
  <c r="DX3212" i="1"/>
  <c r="DY3212" i="1"/>
  <c r="DZ3212" i="1"/>
  <c r="EA3212" i="1"/>
  <c r="EB3212" i="1"/>
  <c r="EC3212" i="1"/>
  <c r="ED3212" i="1"/>
  <c r="EE3212" i="1"/>
  <c r="EF3212" i="1"/>
  <c r="EG3212" i="1"/>
  <c r="EH3212" i="1"/>
  <c r="EI3212" i="1"/>
  <c r="EJ3212" i="1"/>
  <c r="EK3212" i="1"/>
  <c r="EL3212" i="1"/>
  <c r="EM3212" i="1"/>
  <c r="EN3212" i="1"/>
  <c r="EO3212" i="1"/>
  <c r="EP3212" i="1"/>
  <c r="EQ3212" i="1"/>
  <c r="ER3212" i="1"/>
  <c r="ES3212" i="1"/>
  <c r="ET3212" i="1"/>
  <c r="EU3212" i="1"/>
  <c r="EV3212" i="1"/>
  <c r="EW3212" i="1"/>
  <c r="EX3212" i="1"/>
  <c r="EY3212" i="1"/>
  <c r="EZ3212" i="1"/>
  <c r="FA3212" i="1"/>
  <c r="FB3212" i="1"/>
  <c r="FC3212" i="1"/>
  <c r="FD3212" i="1"/>
  <c r="FE3212" i="1"/>
  <c r="FF3212" i="1"/>
  <c r="FG3212" i="1"/>
  <c r="FH3212" i="1"/>
  <c r="FI3212" i="1"/>
  <c r="FJ3212" i="1"/>
  <c r="FK3212" i="1"/>
  <c r="FL3212" i="1"/>
  <c r="FM3212" i="1"/>
  <c r="FN3212" i="1"/>
  <c r="FO3212" i="1"/>
  <c r="FP3212" i="1"/>
  <c r="FQ3212" i="1"/>
  <c r="FR3212" i="1"/>
  <c r="FS3212" i="1"/>
  <c r="FT3212" i="1"/>
  <c r="FU3212" i="1"/>
  <c r="FV3212" i="1"/>
  <c r="FW3212" i="1"/>
  <c r="FX3212" i="1"/>
  <c r="FY3212" i="1"/>
  <c r="FZ3212" i="1"/>
  <c r="GA3212" i="1"/>
  <c r="GB3212" i="1"/>
  <c r="GC3212" i="1"/>
  <c r="GD3212" i="1"/>
  <c r="GE3212" i="1"/>
  <c r="GF3212" i="1"/>
  <c r="GG3212" i="1"/>
  <c r="GH3212" i="1"/>
  <c r="GI3212" i="1"/>
  <c r="GJ3212" i="1"/>
  <c r="GK3212" i="1"/>
  <c r="GL3212" i="1"/>
  <c r="GM3212" i="1"/>
  <c r="GN3212" i="1"/>
  <c r="GO3212" i="1"/>
  <c r="GP3212" i="1"/>
  <c r="GQ3212" i="1"/>
  <c r="GR3212" i="1"/>
  <c r="GS3212" i="1"/>
  <c r="GT3212" i="1"/>
  <c r="GU3212" i="1"/>
  <c r="GV3212" i="1"/>
  <c r="GW3212" i="1"/>
  <c r="GX3212" i="1"/>
  <c r="C3214" i="1"/>
  <c r="D3214" i="1"/>
  <c r="P3214" i="1"/>
  <c r="AC3214" i="1"/>
  <c r="AE3214" i="1"/>
  <c r="AF3214" i="1"/>
  <c r="AG3214" i="1"/>
  <c r="CU3214" i="1" s="1"/>
  <c r="T3214" i="1" s="1"/>
  <c r="AH3214" i="1"/>
  <c r="AI3214" i="1"/>
  <c r="AJ3214" i="1"/>
  <c r="CX3214" i="1" s="1"/>
  <c r="W3214" i="1" s="1"/>
  <c r="CQ3214" i="1"/>
  <c r="CV3214" i="1"/>
  <c r="U3214" i="1" s="1"/>
  <c r="CW3214" i="1"/>
  <c r="V3214" i="1" s="1"/>
  <c r="FR3214" i="1"/>
  <c r="GL3214" i="1"/>
  <c r="GN3214" i="1"/>
  <c r="GO3214" i="1"/>
  <c r="GV3214" i="1"/>
  <c r="HC3214" i="1" s="1"/>
  <c r="GX3214" i="1" s="1"/>
  <c r="I3215" i="1"/>
  <c r="AC3215" i="1"/>
  <c r="AE3215" i="1"/>
  <c r="AF3215" i="1"/>
  <c r="AG3215" i="1"/>
  <c r="AH3215" i="1"/>
  <c r="CV3215" i="1" s="1"/>
  <c r="U3215" i="1" s="1"/>
  <c r="AI3215" i="1"/>
  <c r="CW3215" i="1" s="1"/>
  <c r="AJ3215" i="1"/>
  <c r="CX3215" i="1" s="1"/>
  <c r="CT3215" i="1"/>
  <c r="S3215" i="1" s="1"/>
  <c r="CU3215" i="1"/>
  <c r="T3215" i="1" s="1"/>
  <c r="FR3215" i="1"/>
  <c r="GL3215" i="1"/>
  <c r="GN3215" i="1"/>
  <c r="GO3215" i="1"/>
  <c r="GV3215" i="1"/>
  <c r="HC3215" i="1" s="1"/>
  <c r="C3216" i="1"/>
  <c r="D3216" i="1"/>
  <c r="AC3216" i="1"/>
  <c r="CQ3216" i="1" s="1"/>
  <c r="P3216" i="1" s="1"/>
  <c r="AE3216" i="1"/>
  <c r="CR3216" i="1" s="1"/>
  <c r="Q3216" i="1" s="1"/>
  <c r="AF3216" i="1"/>
  <c r="AG3216" i="1"/>
  <c r="CU3216" i="1" s="1"/>
  <c r="T3216" i="1" s="1"/>
  <c r="AH3216" i="1"/>
  <c r="CV3216" i="1" s="1"/>
  <c r="U3216" i="1" s="1"/>
  <c r="AI3216" i="1"/>
  <c r="CW3216" i="1" s="1"/>
  <c r="V3216" i="1" s="1"/>
  <c r="AJ3216" i="1"/>
  <c r="CX3216" i="1"/>
  <c r="W3216" i="1" s="1"/>
  <c r="FR3216" i="1"/>
  <c r="GL3216" i="1"/>
  <c r="GN3216" i="1"/>
  <c r="GO3216" i="1"/>
  <c r="GV3216" i="1"/>
  <c r="HC3216" i="1"/>
  <c r="GX3216" i="1" s="1"/>
  <c r="C3217" i="1"/>
  <c r="D3217" i="1"/>
  <c r="AC3217" i="1"/>
  <c r="CQ3217" i="1" s="1"/>
  <c r="P3217" i="1" s="1"/>
  <c r="AE3217" i="1"/>
  <c r="AD3217" i="1" s="1"/>
  <c r="AB3217" i="1" s="1"/>
  <c r="AF3217" i="1"/>
  <c r="AG3217" i="1"/>
  <c r="CU3217" i="1" s="1"/>
  <c r="T3217" i="1" s="1"/>
  <c r="AH3217" i="1"/>
  <c r="AI3217" i="1"/>
  <c r="AJ3217" i="1"/>
  <c r="CX3217" i="1" s="1"/>
  <c r="W3217" i="1" s="1"/>
  <c r="CV3217" i="1"/>
  <c r="U3217" i="1" s="1"/>
  <c r="CW3217" i="1"/>
  <c r="V3217" i="1" s="1"/>
  <c r="FR3217" i="1"/>
  <c r="GL3217" i="1"/>
  <c r="GN3217" i="1"/>
  <c r="GO3217" i="1"/>
  <c r="GV3217" i="1"/>
  <c r="HC3217" i="1" s="1"/>
  <c r="GX3217" i="1" s="1"/>
  <c r="AC3218" i="1"/>
  <c r="AE3218" i="1"/>
  <c r="AF3218" i="1"/>
  <c r="AG3218" i="1"/>
  <c r="CU3218" i="1" s="1"/>
  <c r="AH3218" i="1"/>
  <c r="AI3218" i="1"/>
  <c r="CW3218" i="1" s="1"/>
  <c r="AJ3218" i="1"/>
  <c r="CX3218" i="1" s="1"/>
  <c r="CT3218" i="1"/>
  <c r="CV3218" i="1"/>
  <c r="FR3218" i="1"/>
  <c r="GL3218" i="1"/>
  <c r="GN3218" i="1"/>
  <c r="GO3218" i="1"/>
  <c r="GV3218" i="1"/>
  <c r="HC3218" i="1" s="1"/>
  <c r="I3219" i="1"/>
  <c r="AC3219" i="1"/>
  <c r="CQ3219" i="1" s="1"/>
  <c r="AD3219" i="1"/>
  <c r="AE3219" i="1"/>
  <c r="AF3219" i="1"/>
  <c r="CT3219" i="1" s="1"/>
  <c r="S3219" i="1" s="1"/>
  <c r="AG3219" i="1"/>
  <c r="CU3219" i="1" s="1"/>
  <c r="AH3219" i="1"/>
  <c r="CV3219" i="1" s="1"/>
  <c r="AI3219" i="1"/>
  <c r="CW3219" i="1" s="1"/>
  <c r="AJ3219" i="1"/>
  <c r="CX3219" i="1" s="1"/>
  <c r="CR3219" i="1"/>
  <c r="CS3219" i="1"/>
  <c r="FR3219" i="1"/>
  <c r="GL3219" i="1"/>
  <c r="GN3219" i="1"/>
  <c r="GO3219" i="1"/>
  <c r="GV3219" i="1"/>
  <c r="HC3219" i="1"/>
  <c r="C3220" i="1"/>
  <c r="D3220" i="1"/>
  <c r="R3220" i="1"/>
  <c r="AC3220" i="1"/>
  <c r="AE3220" i="1"/>
  <c r="AF3220" i="1"/>
  <c r="AG3220" i="1"/>
  <c r="CU3220" i="1" s="1"/>
  <c r="T3220" i="1" s="1"/>
  <c r="AH3220" i="1"/>
  <c r="CV3220" i="1" s="1"/>
  <c r="U3220" i="1" s="1"/>
  <c r="AI3220" i="1"/>
  <c r="AJ3220" i="1"/>
  <c r="CQ3220" i="1"/>
  <c r="P3220" i="1" s="1"/>
  <c r="CS3220" i="1"/>
  <c r="CW3220" i="1"/>
  <c r="V3220" i="1" s="1"/>
  <c r="CX3220" i="1"/>
  <c r="W3220" i="1" s="1"/>
  <c r="FR3220" i="1"/>
  <c r="GL3220" i="1"/>
  <c r="GN3220" i="1"/>
  <c r="GO3220" i="1"/>
  <c r="GV3220" i="1"/>
  <c r="HC3220" i="1"/>
  <c r="GX3220" i="1" s="1"/>
  <c r="C3221" i="1"/>
  <c r="D3221" i="1"/>
  <c r="AC3221" i="1"/>
  <c r="AE3221" i="1"/>
  <c r="AF3221" i="1"/>
  <c r="AG3221" i="1"/>
  <c r="AH3221" i="1"/>
  <c r="CV3221" i="1" s="1"/>
  <c r="U3221" i="1" s="1"/>
  <c r="AI3221" i="1"/>
  <c r="CW3221" i="1" s="1"/>
  <c r="AJ3221" i="1"/>
  <c r="CX3221" i="1" s="1"/>
  <c r="W3221" i="1" s="1"/>
  <c r="CT3221" i="1"/>
  <c r="S3221" i="1" s="1"/>
  <c r="CU3221" i="1"/>
  <c r="T3221" i="1" s="1"/>
  <c r="FR3221" i="1"/>
  <c r="GL3221" i="1"/>
  <c r="GN3221" i="1"/>
  <c r="GO3221" i="1"/>
  <c r="GV3221" i="1"/>
  <c r="HC3221" i="1" s="1"/>
  <c r="GX3221" i="1" s="1"/>
  <c r="I3222" i="1"/>
  <c r="AC3222" i="1"/>
  <c r="CQ3222" i="1" s="1"/>
  <c r="AE3222" i="1"/>
  <c r="AF3222" i="1"/>
  <c r="AG3222" i="1"/>
  <c r="CU3222" i="1" s="1"/>
  <c r="T3222" i="1" s="1"/>
  <c r="AH3222" i="1"/>
  <c r="CV3222" i="1" s="1"/>
  <c r="U3222" i="1" s="1"/>
  <c r="AI3222" i="1"/>
  <c r="CW3222" i="1" s="1"/>
  <c r="V3222" i="1" s="1"/>
  <c r="AJ3222" i="1"/>
  <c r="CX3222" i="1" s="1"/>
  <c r="CT3222" i="1"/>
  <c r="S3222" i="1" s="1"/>
  <c r="FR3222" i="1"/>
  <c r="GL3222" i="1"/>
  <c r="GN3222" i="1"/>
  <c r="GO3222" i="1"/>
  <c r="GV3222" i="1"/>
  <c r="HC3222" i="1"/>
  <c r="I3223" i="1"/>
  <c r="AC3223" i="1"/>
  <c r="CQ3223" i="1" s="1"/>
  <c r="AE3223" i="1"/>
  <c r="AF3223" i="1"/>
  <c r="AG3223" i="1"/>
  <c r="CU3223" i="1" s="1"/>
  <c r="AH3223" i="1"/>
  <c r="CV3223" i="1" s="1"/>
  <c r="AI3223" i="1"/>
  <c r="CW3223" i="1" s="1"/>
  <c r="AJ3223" i="1"/>
  <c r="CX3223" i="1"/>
  <c r="W3223" i="1" s="1"/>
  <c r="FR3223" i="1"/>
  <c r="GL3223" i="1"/>
  <c r="GN3223" i="1"/>
  <c r="GO3223" i="1"/>
  <c r="GV3223" i="1"/>
  <c r="HC3223" i="1"/>
  <c r="B3225" i="1"/>
  <c r="B3212" i="1" s="1"/>
  <c r="C3225" i="1"/>
  <c r="C3212" i="1" s="1"/>
  <c r="D3225" i="1"/>
  <c r="D3212" i="1" s="1"/>
  <c r="F3225" i="1"/>
  <c r="F3212" i="1" s="1"/>
  <c r="G3225" i="1"/>
  <c r="AO3225" i="1"/>
  <c r="AO3212" i="1" s="1"/>
  <c r="BC3225" i="1"/>
  <c r="BC3212" i="1" s="1"/>
  <c r="BX3225" i="1"/>
  <c r="BX3212" i="1" s="1"/>
  <c r="CK3225" i="1"/>
  <c r="CK3212" i="1" s="1"/>
  <c r="CL3225" i="1"/>
  <c r="CL3212" i="1" s="1"/>
  <c r="CM3225" i="1"/>
  <c r="CM3212" i="1" s="1"/>
  <c r="B3255" i="1"/>
  <c r="B3120" i="1" s="1"/>
  <c r="C3255" i="1"/>
  <c r="C3120" i="1" s="1"/>
  <c r="D3255" i="1"/>
  <c r="D3120" i="1" s="1"/>
  <c r="F3255" i="1"/>
  <c r="F3120" i="1" s="1"/>
  <c r="G3255" i="1"/>
  <c r="B3285" i="1"/>
  <c r="B3116" i="1" s="1"/>
  <c r="C3285" i="1"/>
  <c r="C3116" i="1" s="1"/>
  <c r="D3285" i="1"/>
  <c r="D3116" i="1" s="1"/>
  <c r="F3285" i="1"/>
  <c r="F3116" i="1" s="1"/>
  <c r="G3285" i="1"/>
  <c r="D3315" i="1"/>
  <c r="E3317" i="1"/>
  <c r="Z3317" i="1"/>
  <c r="AA3317" i="1"/>
  <c r="AB3317" i="1"/>
  <c r="AC3317" i="1"/>
  <c r="AD3317" i="1"/>
  <c r="AE3317" i="1"/>
  <c r="AF3317" i="1"/>
  <c r="AG3317" i="1"/>
  <c r="AH3317" i="1"/>
  <c r="AI3317" i="1"/>
  <c r="AJ3317" i="1"/>
  <c r="AK3317" i="1"/>
  <c r="AL3317" i="1"/>
  <c r="AM3317" i="1"/>
  <c r="AN3317" i="1"/>
  <c r="BE3317" i="1"/>
  <c r="BF3317" i="1"/>
  <c r="BG3317" i="1"/>
  <c r="BH3317" i="1"/>
  <c r="BI3317" i="1"/>
  <c r="BJ3317" i="1"/>
  <c r="BK3317" i="1"/>
  <c r="BL3317" i="1"/>
  <c r="BM3317" i="1"/>
  <c r="BN3317" i="1"/>
  <c r="BO3317" i="1"/>
  <c r="BP3317" i="1"/>
  <c r="BQ3317" i="1"/>
  <c r="BR3317" i="1"/>
  <c r="BS3317" i="1"/>
  <c r="BT3317" i="1"/>
  <c r="BU3317" i="1"/>
  <c r="BV3317" i="1"/>
  <c r="BW3317" i="1"/>
  <c r="BX3317" i="1"/>
  <c r="BY3317" i="1"/>
  <c r="BZ3317" i="1"/>
  <c r="CA3317" i="1"/>
  <c r="CB3317" i="1"/>
  <c r="CC3317" i="1"/>
  <c r="CD3317" i="1"/>
  <c r="CE3317" i="1"/>
  <c r="CF3317" i="1"/>
  <c r="CG3317" i="1"/>
  <c r="CH3317" i="1"/>
  <c r="CI3317" i="1"/>
  <c r="CJ3317" i="1"/>
  <c r="CK3317" i="1"/>
  <c r="CL3317" i="1"/>
  <c r="CM3317" i="1"/>
  <c r="CN3317" i="1"/>
  <c r="CO3317" i="1"/>
  <c r="CP3317" i="1"/>
  <c r="CQ3317" i="1"/>
  <c r="CR3317" i="1"/>
  <c r="CS3317" i="1"/>
  <c r="CT3317" i="1"/>
  <c r="CU3317" i="1"/>
  <c r="CV3317" i="1"/>
  <c r="CW3317" i="1"/>
  <c r="CX3317" i="1"/>
  <c r="CY3317" i="1"/>
  <c r="CZ3317" i="1"/>
  <c r="DA3317" i="1"/>
  <c r="DB3317" i="1"/>
  <c r="DC3317" i="1"/>
  <c r="DD3317" i="1"/>
  <c r="DE3317" i="1"/>
  <c r="DF3317" i="1"/>
  <c r="DG3317" i="1"/>
  <c r="DH3317" i="1"/>
  <c r="DI3317" i="1"/>
  <c r="DJ3317" i="1"/>
  <c r="DK3317" i="1"/>
  <c r="DL3317" i="1"/>
  <c r="DM3317" i="1"/>
  <c r="DN3317" i="1"/>
  <c r="DO3317" i="1"/>
  <c r="DP3317" i="1"/>
  <c r="DQ3317" i="1"/>
  <c r="DR3317" i="1"/>
  <c r="DS3317" i="1"/>
  <c r="DT3317" i="1"/>
  <c r="DU3317" i="1"/>
  <c r="DV3317" i="1"/>
  <c r="DW3317" i="1"/>
  <c r="DX3317" i="1"/>
  <c r="DY3317" i="1"/>
  <c r="DZ3317" i="1"/>
  <c r="EA3317" i="1"/>
  <c r="EB3317" i="1"/>
  <c r="EC3317" i="1"/>
  <c r="ED3317" i="1"/>
  <c r="EE3317" i="1"/>
  <c r="EF3317" i="1"/>
  <c r="EG3317" i="1"/>
  <c r="EH3317" i="1"/>
  <c r="EI3317" i="1"/>
  <c r="EJ3317" i="1"/>
  <c r="EK3317" i="1"/>
  <c r="EL3317" i="1"/>
  <c r="EM3317" i="1"/>
  <c r="EN3317" i="1"/>
  <c r="EO3317" i="1"/>
  <c r="EP3317" i="1"/>
  <c r="EQ3317" i="1"/>
  <c r="ER3317" i="1"/>
  <c r="ES3317" i="1"/>
  <c r="ET3317" i="1"/>
  <c r="EU3317" i="1"/>
  <c r="EV3317" i="1"/>
  <c r="EW3317" i="1"/>
  <c r="EX3317" i="1"/>
  <c r="EY3317" i="1"/>
  <c r="EZ3317" i="1"/>
  <c r="FA3317" i="1"/>
  <c r="FB3317" i="1"/>
  <c r="FC3317" i="1"/>
  <c r="FD3317" i="1"/>
  <c r="FE3317" i="1"/>
  <c r="FF3317" i="1"/>
  <c r="FG3317" i="1"/>
  <c r="FH3317" i="1"/>
  <c r="FI3317" i="1"/>
  <c r="FJ3317" i="1"/>
  <c r="FK3317" i="1"/>
  <c r="FL3317" i="1"/>
  <c r="FM3317" i="1"/>
  <c r="FN3317" i="1"/>
  <c r="FO3317" i="1"/>
  <c r="FP3317" i="1"/>
  <c r="FQ3317" i="1"/>
  <c r="FR3317" i="1"/>
  <c r="FS3317" i="1"/>
  <c r="FT3317" i="1"/>
  <c r="FU3317" i="1"/>
  <c r="FV3317" i="1"/>
  <c r="FW3317" i="1"/>
  <c r="FX3317" i="1"/>
  <c r="FY3317" i="1"/>
  <c r="FZ3317" i="1"/>
  <c r="GA3317" i="1"/>
  <c r="GB3317" i="1"/>
  <c r="GC3317" i="1"/>
  <c r="GD3317" i="1"/>
  <c r="GE3317" i="1"/>
  <c r="GF3317" i="1"/>
  <c r="GG3317" i="1"/>
  <c r="GH3317" i="1"/>
  <c r="GI3317" i="1"/>
  <c r="GJ3317" i="1"/>
  <c r="GK3317" i="1"/>
  <c r="GL3317" i="1"/>
  <c r="GM3317" i="1"/>
  <c r="GN3317" i="1"/>
  <c r="GO3317" i="1"/>
  <c r="GP3317" i="1"/>
  <c r="GQ3317" i="1"/>
  <c r="GR3317" i="1"/>
  <c r="GS3317" i="1"/>
  <c r="GT3317" i="1"/>
  <c r="GU3317" i="1"/>
  <c r="GV3317" i="1"/>
  <c r="GW3317" i="1"/>
  <c r="GX3317" i="1"/>
  <c r="D3319" i="1"/>
  <c r="E3321" i="1"/>
  <c r="F3321" i="1"/>
  <c r="Z3321" i="1"/>
  <c r="AA3321" i="1"/>
  <c r="AM3321" i="1"/>
  <c r="AN3321" i="1"/>
  <c r="BE3321" i="1"/>
  <c r="BF3321" i="1"/>
  <c r="BG3321" i="1"/>
  <c r="BH3321" i="1"/>
  <c r="BI3321" i="1"/>
  <c r="BJ3321" i="1"/>
  <c r="BK3321" i="1"/>
  <c r="BL3321" i="1"/>
  <c r="BM3321" i="1"/>
  <c r="BN3321" i="1"/>
  <c r="BO3321" i="1"/>
  <c r="BP3321" i="1"/>
  <c r="BQ3321" i="1"/>
  <c r="BR3321" i="1"/>
  <c r="BS3321" i="1"/>
  <c r="BT3321" i="1"/>
  <c r="BU3321" i="1"/>
  <c r="BV3321" i="1"/>
  <c r="BW3321" i="1"/>
  <c r="CL3321" i="1"/>
  <c r="CM3321" i="1"/>
  <c r="CN3321" i="1"/>
  <c r="CO3321" i="1"/>
  <c r="CP3321" i="1"/>
  <c r="CQ3321" i="1"/>
  <c r="CR3321" i="1"/>
  <c r="CS3321" i="1"/>
  <c r="CT3321" i="1"/>
  <c r="CU3321" i="1"/>
  <c r="CV3321" i="1"/>
  <c r="CW3321" i="1"/>
  <c r="CX3321" i="1"/>
  <c r="CY3321" i="1"/>
  <c r="CZ3321" i="1"/>
  <c r="DA3321" i="1"/>
  <c r="DB3321" i="1"/>
  <c r="DC3321" i="1"/>
  <c r="DD3321" i="1"/>
  <c r="DE3321" i="1"/>
  <c r="DF3321" i="1"/>
  <c r="DG3321" i="1"/>
  <c r="DH3321" i="1"/>
  <c r="DI3321" i="1"/>
  <c r="DJ3321" i="1"/>
  <c r="DK3321" i="1"/>
  <c r="DL3321" i="1"/>
  <c r="DM3321" i="1"/>
  <c r="DN3321" i="1"/>
  <c r="DO3321" i="1"/>
  <c r="DP3321" i="1"/>
  <c r="DQ3321" i="1"/>
  <c r="DR3321" i="1"/>
  <c r="DS3321" i="1"/>
  <c r="DT3321" i="1"/>
  <c r="DU3321" i="1"/>
  <c r="DV3321" i="1"/>
  <c r="DW3321" i="1"/>
  <c r="DX3321" i="1"/>
  <c r="DY3321" i="1"/>
  <c r="DZ3321" i="1"/>
  <c r="EA3321" i="1"/>
  <c r="EB3321" i="1"/>
  <c r="EC3321" i="1"/>
  <c r="ED3321" i="1"/>
  <c r="EE3321" i="1"/>
  <c r="EF3321" i="1"/>
  <c r="EG3321" i="1"/>
  <c r="EH3321" i="1"/>
  <c r="EI3321" i="1"/>
  <c r="EJ3321" i="1"/>
  <c r="EK3321" i="1"/>
  <c r="EL3321" i="1"/>
  <c r="EM3321" i="1"/>
  <c r="EN3321" i="1"/>
  <c r="EO3321" i="1"/>
  <c r="EP3321" i="1"/>
  <c r="EQ3321" i="1"/>
  <c r="ER3321" i="1"/>
  <c r="ES3321" i="1"/>
  <c r="ET3321" i="1"/>
  <c r="EU3321" i="1"/>
  <c r="EV3321" i="1"/>
  <c r="EW3321" i="1"/>
  <c r="EX3321" i="1"/>
  <c r="EY3321" i="1"/>
  <c r="EZ3321" i="1"/>
  <c r="FA3321" i="1"/>
  <c r="FB3321" i="1"/>
  <c r="FC3321" i="1"/>
  <c r="FD3321" i="1"/>
  <c r="FE3321" i="1"/>
  <c r="FF3321" i="1"/>
  <c r="FG3321" i="1"/>
  <c r="FH3321" i="1"/>
  <c r="FI3321" i="1"/>
  <c r="FJ3321" i="1"/>
  <c r="FK3321" i="1"/>
  <c r="FL3321" i="1"/>
  <c r="FM3321" i="1"/>
  <c r="FN3321" i="1"/>
  <c r="FO3321" i="1"/>
  <c r="FP3321" i="1"/>
  <c r="FQ3321" i="1"/>
  <c r="FR3321" i="1"/>
  <c r="FS3321" i="1"/>
  <c r="FT3321" i="1"/>
  <c r="FU3321" i="1"/>
  <c r="FV3321" i="1"/>
  <c r="FW3321" i="1"/>
  <c r="FX3321" i="1"/>
  <c r="FY3321" i="1"/>
  <c r="FZ3321" i="1"/>
  <c r="GA3321" i="1"/>
  <c r="GB3321" i="1"/>
  <c r="GC3321" i="1"/>
  <c r="GD3321" i="1"/>
  <c r="GE3321" i="1"/>
  <c r="GF3321" i="1"/>
  <c r="GG3321" i="1"/>
  <c r="GH3321" i="1"/>
  <c r="GI3321" i="1"/>
  <c r="GJ3321" i="1"/>
  <c r="GK3321" i="1"/>
  <c r="GL3321" i="1"/>
  <c r="GM3321" i="1"/>
  <c r="GN3321" i="1"/>
  <c r="GO3321" i="1"/>
  <c r="GP3321" i="1"/>
  <c r="GQ3321" i="1"/>
  <c r="GR3321" i="1"/>
  <c r="GS3321" i="1"/>
  <c r="GT3321" i="1"/>
  <c r="GU3321" i="1"/>
  <c r="GV3321" i="1"/>
  <c r="GW3321" i="1"/>
  <c r="GX3321" i="1"/>
  <c r="C3323" i="1"/>
  <c r="D3323" i="1"/>
  <c r="AC3323" i="1"/>
  <c r="CQ3323" i="1" s="1"/>
  <c r="AE3323" i="1"/>
  <c r="AF3323" i="1"/>
  <c r="CT3323" i="1" s="1"/>
  <c r="S3323" i="1" s="1"/>
  <c r="AG3323" i="1"/>
  <c r="AH3323" i="1"/>
  <c r="CV3323" i="1" s="1"/>
  <c r="U3323" i="1" s="1"/>
  <c r="AI3323" i="1"/>
  <c r="CW3323" i="1" s="1"/>
  <c r="V3323" i="1" s="1"/>
  <c r="AI3325" i="1" s="1"/>
  <c r="AJ3323" i="1"/>
  <c r="CX3323" i="1" s="1"/>
  <c r="W3323" i="1" s="1"/>
  <c r="AJ3325" i="1" s="1"/>
  <c r="CU3323" i="1"/>
  <c r="T3323" i="1" s="1"/>
  <c r="AG3325" i="1" s="1"/>
  <c r="FR3323" i="1"/>
  <c r="BY3325" i="1" s="1"/>
  <c r="GL3323" i="1"/>
  <c r="GN3323" i="1"/>
  <c r="GO3323" i="1"/>
  <c r="GV3323" i="1"/>
  <c r="HC3323" i="1"/>
  <c r="GX3323" i="1" s="1"/>
  <c r="CJ3325" i="1" s="1"/>
  <c r="B3325" i="1"/>
  <c r="B3321" i="1" s="1"/>
  <c r="C3325" i="1"/>
  <c r="C3321" i="1" s="1"/>
  <c r="D3325" i="1"/>
  <c r="D3321" i="1" s="1"/>
  <c r="F3325" i="1"/>
  <c r="G3325" i="1"/>
  <c r="BB3325" i="1"/>
  <c r="BB3321" i="1" s="1"/>
  <c r="BC3325" i="1"/>
  <c r="BC3321" i="1" s="1"/>
  <c r="BD3325" i="1"/>
  <c r="BD3355" i="1" s="1"/>
  <c r="BX3325" i="1"/>
  <c r="AO3325" i="1" s="1"/>
  <c r="BZ3325" i="1"/>
  <c r="BZ3321" i="1" s="1"/>
  <c r="CB3325" i="1"/>
  <c r="CB3321" i="1" s="1"/>
  <c r="CC3325" i="1"/>
  <c r="CC3321" i="1" s="1"/>
  <c r="CK3325" i="1"/>
  <c r="CK3321" i="1" s="1"/>
  <c r="CL3325" i="1"/>
  <c r="CM3325" i="1"/>
  <c r="B3355" i="1"/>
  <c r="B3317" i="1" s="1"/>
  <c r="C3355" i="1"/>
  <c r="C3317" i="1" s="1"/>
  <c r="D3355" i="1"/>
  <c r="D3317" i="1" s="1"/>
  <c r="F3355" i="1"/>
  <c r="F3317" i="1" s="1"/>
  <c r="G3355" i="1"/>
  <c r="BB3355" i="1"/>
  <c r="BB3317" i="1" s="1"/>
  <c r="B3385" i="1"/>
  <c r="B18" i="1" s="1"/>
  <c r="C3385" i="1"/>
  <c r="C18" i="1" s="1"/>
  <c r="D3385" i="1"/>
  <c r="D18" i="1" s="1"/>
  <c r="F3385" i="1"/>
  <c r="F18" i="1" s="1"/>
  <c r="G3385" i="1"/>
  <c r="AQ3325" i="1" l="1"/>
  <c r="U3219" i="1"/>
  <c r="T3219" i="1"/>
  <c r="BY3225" i="1"/>
  <c r="W3215" i="1"/>
  <c r="CB3225" i="1"/>
  <c r="GX3215" i="1"/>
  <c r="V3215" i="1"/>
  <c r="CB3143" i="1"/>
  <c r="AS3143" i="1" s="1"/>
  <c r="BY3143" i="1"/>
  <c r="AP3143" i="1" s="1"/>
  <c r="AP3124" i="1" s="1"/>
  <c r="BZ3143" i="1"/>
  <c r="BZ3124" i="1" s="1"/>
  <c r="BY2987" i="1"/>
  <c r="AP2987" i="1" s="1"/>
  <c r="V2981" i="1"/>
  <c r="V2980" i="1"/>
  <c r="GX2977" i="1"/>
  <c r="V2977" i="1"/>
  <c r="W2977" i="1"/>
  <c r="U2977" i="1"/>
  <c r="P2977" i="1"/>
  <c r="CP2976" i="1"/>
  <c r="O2976" i="1" s="1"/>
  <c r="CC2942" i="1"/>
  <c r="U2939" i="1"/>
  <c r="P2939" i="1"/>
  <c r="BZ2903" i="1"/>
  <c r="AQ2903" i="1" s="1"/>
  <c r="GX2846" i="1"/>
  <c r="BZ2853" i="1"/>
  <c r="BZ2834" i="1" s="1"/>
  <c r="BZ2802" i="1"/>
  <c r="BZ2788" i="1" s="1"/>
  <c r="BY2802" i="1"/>
  <c r="BY2788" i="1" s="1"/>
  <c r="AJ2756" i="1"/>
  <c r="CC2650" i="1"/>
  <c r="CC2638" i="1" s="1"/>
  <c r="CB2650" i="1"/>
  <c r="CB2638" i="1" s="1"/>
  <c r="S2604" i="1"/>
  <c r="Q2604" i="1"/>
  <c r="T2604" i="1"/>
  <c r="AG2606" i="1" s="1"/>
  <c r="P2604" i="1"/>
  <c r="V2596" i="1"/>
  <c r="BZ2561" i="1"/>
  <c r="CC2680" i="1"/>
  <c r="CC2528" i="1" s="1"/>
  <c r="BZ2680" i="1"/>
  <c r="BZ2528" i="1" s="1"/>
  <c r="U2392" i="1"/>
  <c r="U2391" i="1"/>
  <c r="Q2392" i="1"/>
  <c r="T2392" i="1"/>
  <c r="P2392" i="1"/>
  <c r="V2308" i="1"/>
  <c r="U2308" i="1"/>
  <c r="U2299" i="1"/>
  <c r="W2298" i="1"/>
  <c r="P2122" i="1"/>
  <c r="S2122" i="1"/>
  <c r="V2119" i="1"/>
  <c r="CP2117" i="1"/>
  <c r="O2117" i="1" s="1"/>
  <c r="CZ2115" i="1"/>
  <c r="Y2115" i="1" s="1"/>
  <c r="S1956" i="1"/>
  <c r="CZ1952" i="1"/>
  <c r="Y1952" i="1" s="1"/>
  <c r="GX1913" i="1"/>
  <c r="CP1911" i="1"/>
  <c r="O1911" i="1" s="1"/>
  <c r="V1913" i="1"/>
  <c r="U1913" i="1"/>
  <c r="CB1915" i="1"/>
  <c r="CB1834" i="1"/>
  <c r="CZ1780" i="1"/>
  <c r="Y1780" i="1" s="1"/>
  <c r="BZ1783" i="1"/>
  <c r="CZ1769" i="1"/>
  <c r="Y1769" i="1" s="1"/>
  <c r="GX1684" i="1"/>
  <c r="V1684" i="1"/>
  <c r="CC1690" i="1"/>
  <c r="AT1690" i="1" s="1"/>
  <c r="W1572" i="1"/>
  <c r="V1572" i="1"/>
  <c r="R1572" i="1"/>
  <c r="GK1572" i="1" s="1"/>
  <c r="Q1572" i="1"/>
  <c r="CC1574" i="1"/>
  <c r="BY1489" i="1"/>
  <c r="BY1441" i="1"/>
  <c r="P1391" i="1"/>
  <c r="U1390" i="1"/>
  <c r="P1390" i="1"/>
  <c r="T1390" i="1"/>
  <c r="W1390" i="1"/>
  <c r="BY1396" i="1"/>
  <c r="U1271" i="1"/>
  <c r="V1263" i="1"/>
  <c r="W1264" i="1"/>
  <c r="Q1263" i="1"/>
  <c r="U1263" i="1"/>
  <c r="T1264" i="1"/>
  <c r="T1263" i="1"/>
  <c r="W1263" i="1"/>
  <c r="S1263" i="1"/>
  <c r="CC1280" i="1"/>
  <c r="CC1224" i="1"/>
  <c r="BY1138" i="1"/>
  <c r="CZ715" i="1"/>
  <c r="Y715" i="1" s="1"/>
  <c r="W669" i="1"/>
  <c r="GX669" i="1"/>
  <c r="V669" i="1"/>
  <c r="U669" i="1"/>
  <c r="P669" i="1"/>
  <c r="W622" i="1"/>
  <c r="BZ624" i="1"/>
  <c r="U622" i="1"/>
  <c r="V622" i="1"/>
  <c r="AI624" i="1" s="1"/>
  <c r="T622" i="1"/>
  <c r="V621" i="1"/>
  <c r="V619" i="1"/>
  <c r="W618" i="1"/>
  <c r="U618" i="1"/>
  <c r="AH624" i="1" s="1"/>
  <c r="P618" i="1"/>
  <c r="BY542" i="1"/>
  <c r="CB542" i="1"/>
  <c r="GX480" i="1"/>
  <c r="T480" i="1"/>
  <c r="W481" i="1"/>
  <c r="V480" i="1"/>
  <c r="AI483" i="1" s="1"/>
  <c r="W480" i="1"/>
  <c r="U480" i="1"/>
  <c r="V477" i="1"/>
  <c r="U477" i="1"/>
  <c r="BY436" i="1"/>
  <c r="U385" i="1"/>
  <c r="T385" i="1"/>
  <c r="BZ388" i="1"/>
  <c r="V337" i="1"/>
  <c r="V335" i="1"/>
  <c r="GX335" i="1"/>
  <c r="U335" i="1"/>
  <c r="P335" i="1"/>
  <c r="T335" i="1"/>
  <c r="S335" i="1"/>
  <c r="CC340" i="1"/>
  <c r="CC324" i="1" s="1"/>
  <c r="GX220" i="1"/>
  <c r="CB224" i="1"/>
  <c r="CC224" i="1"/>
  <c r="Q178" i="1"/>
  <c r="U178" i="1"/>
  <c r="GX178" i="1"/>
  <c r="P178" i="1"/>
  <c r="T178" i="1"/>
  <c r="W179" i="1"/>
  <c r="V178" i="1"/>
  <c r="W178" i="1"/>
  <c r="R178" i="1"/>
  <c r="GK178" i="1" s="1"/>
  <c r="S175" i="1"/>
  <c r="CY175" i="1" s="1"/>
  <c r="X175" i="1" s="1"/>
  <c r="U175" i="1"/>
  <c r="Q175" i="1"/>
  <c r="T175" i="1"/>
  <c r="GX175" i="1"/>
  <c r="W175" i="1"/>
  <c r="V175" i="1"/>
  <c r="CC139" i="1"/>
  <c r="CC123" i="1" s="1"/>
  <c r="CC91" i="1"/>
  <c r="U44" i="1"/>
  <c r="W44" i="1"/>
  <c r="CZ2890" i="1"/>
  <c r="Y2890" i="1" s="1"/>
  <c r="CY2890" i="1"/>
  <c r="X2890" i="1" s="1"/>
  <c r="R2642" i="1"/>
  <c r="CZ2598" i="1"/>
  <c r="Y2598" i="1" s="1"/>
  <c r="CY2598" i="1"/>
  <c r="X2598" i="1" s="1"/>
  <c r="BY3124" i="1"/>
  <c r="CB3019" i="1"/>
  <c r="AS3024" i="1"/>
  <c r="AS3019" i="1" s="1"/>
  <c r="BY2935" i="1"/>
  <c r="AP2942" i="1"/>
  <c r="F2951" i="1" s="1"/>
  <c r="CY2640" i="1"/>
  <c r="X2640" i="1" s="1"/>
  <c r="CI2987" i="1"/>
  <c r="G3321" i="1"/>
  <c r="AD3223" i="1"/>
  <c r="AB3223" i="1" s="1"/>
  <c r="CT3216" i="1"/>
  <c r="S3216" i="1" s="1"/>
  <c r="V3178" i="1"/>
  <c r="AD3177" i="1"/>
  <c r="G18" i="1"/>
  <c r="A279" i="5"/>
  <c r="F3338" i="1"/>
  <c r="AS3325" i="1"/>
  <c r="AS3355" i="1" s="1"/>
  <c r="CR3323" i="1"/>
  <c r="Q3323" i="1" s="1"/>
  <c r="P3323" i="1"/>
  <c r="G3116" i="1"/>
  <c r="BB3225" i="1"/>
  <c r="CR3223" i="1"/>
  <c r="Q3223" i="1" s="1"/>
  <c r="CP3223" i="1" s="1"/>
  <c r="O3223" i="1" s="1"/>
  <c r="T3223" i="1"/>
  <c r="W3222" i="1"/>
  <c r="CC3225" i="1"/>
  <c r="V3221" i="1"/>
  <c r="CR3221" i="1"/>
  <c r="Q3221" i="1" s="1"/>
  <c r="CR3220" i="1"/>
  <c r="Q3220" i="1" s="1"/>
  <c r="AD3220" i="1"/>
  <c r="AB3220" i="1" s="1"/>
  <c r="V3219" i="1"/>
  <c r="I3218" i="1"/>
  <c r="D458" i="6"/>
  <c r="CR3215" i="1"/>
  <c r="Q3215" i="1" s="1"/>
  <c r="G3175" i="1"/>
  <c r="CB3180" i="1"/>
  <c r="AS3180" i="1" s="1"/>
  <c r="AB3177" i="1"/>
  <c r="R3177" i="1"/>
  <c r="G3124" i="1"/>
  <c r="R3138" i="1"/>
  <c r="GK3138" i="1" s="1"/>
  <c r="AD3135" i="1"/>
  <c r="AB3135" i="1" s="1"/>
  <c r="AD3134" i="1"/>
  <c r="AB3134" i="1" s="1"/>
  <c r="AD3133" i="1"/>
  <c r="AB3133" i="1" s="1"/>
  <c r="AD3132" i="1"/>
  <c r="AB3132" i="1" s="1"/>
  <c r="R3131" i="1"/>
  <c r="GK3131" i="1" s="1"/>
  <c r="AD3131" i="1"/>
  <c r="AB3131" i="1" s="1"/>
  <c r="D451" i="6"/>
  <c r="V3128" i="1"/>
  <c r="CR3128" i="1"/>
  <c r="Q3128" i="1" s="1"/>
  <c r="CC3143" i="1"/>
  <c r="D449" i="6"/>
  <c r="BC3024" i="1"/>
  <c r="G3019" i="1"/>
  <c r="AG3024" i="1"/>
  <c r="D444" i="6"/>
  <c r="F2991" i="1"/>
  <c r="CG2987" i="1"/>
  <c r="AX2987" i="1" s="1"/>
  <c r="F2994" i="1" s="1"/>
  <c r="BB2987" i="1"/>
  <c r="AD2985" i="1"/>
  <c r="Q2984" i="1"/>
  <c r="U2984" i="1"/>
  <c r="CC2987" i="1"/>
  <c r="CT2980" i="1"/>
  <c r="S2980" i="1" s="1"/>
  <c r="R2979" i="1"/>
  <c r="AB2976" i="1"/>
  <c r="F2955" i="1"/>
  <c r="AO2942" i="1"/>
  <c r="AO2935" i="1" s="1"/>
  <c r="R2939" i="1"/>
  <c r="GK2939" i="1" s="1"/>
  <c r="AD2939" i="1"/>
  <c r="AB2939" i="1" s="1"/>
  <c r="I2940" i="1"/>
  <c r="D438" i="6"/>
  <c r="CT2937" i="1"/>
  <c r="S2937" i="1" s="1"/>
  <c r="D437" i="6"/>
  <c r="GX2901" i="1"/>
  <c r="P2901" i="1"/>
  <c r="CX990" i="3"/>
  <c r="D433" i="6"/>
  <c r="CX989" i="3"/>
  <c r="D432" i="6"/>
  <c r="CT2895" i="1"/>
  <c r="S2895" i="1" s="1"/>
  <c r="CR2894" i="1"/>
  <c r="Q2894" i="1" s="1"/>
  <c r="CS2892" i="1"/>
  <c r="CY2889" i="1"/>
  <c r="X2889" i="1" s="1"/>
  <c r="CS2888" i="1"/>
  <c r="P2887" i="1"/>
  <c r="F2866" i="1"/>
  <c r="G2834" i="1"/>
  <c r="AD2851" i="1"/>
  <c r="W2849" i="1"/>
  <c r="AD2848" i="1"/>
  <c r="D421" i="6"/>
  <c r="AD2847" i="1"/>
  <c r="T2845" i="1"/>
  <c r="CS2844" i="1"/>
  <c r="AD2844" i="1"/>
  <c r="P2843" i="1"/>
  <c r="T2843" i="1"/>
  <c r="R2842" i="1"/>
  <c r="GK2842" i="1" s="1"/>
  <c r="CR2841" i="1"/>
  <c r="Q2841" i="1" s="1"/>
  <c r="CT2839" i="1"/>
  <c r="S2839" i="1" s="1"/>
  <c r="CT2838" i="1"/>
  <c r="S2838" i="1" s="1"/>
  <c r="CX941" i="3"/>
  <c r="D413" i="6"/>
  <c r="Q2836" i="1"/>
  <c r="AO2802" i="1"/>
  <c r="F2806" i="1" s="1"/>
  <c r="D410" i="6"/>
  <c r="CR2799" i="1"/>
  <c r="Q2799" i="1" s="1"/>
  <c r="AB2799" i="1"/>
  <c r="CT2798" i="1"/>
  <c r="S2798" i="1" s="1"/>
  <c r="D408" i="6"/>
  <c r="CT2796" i="1"/>
  <c r="S2796" i="1" s="1"/>
  <c r="CY2796" i="1" s="1"/>
  <c r="X2796" i="1" s="1"/>
  <c r="CS2795" i="1"/>
  <c r="CR2792" i="1"/>
  <c r="Q2792" i="1" s="1"/>
  <c r="CC2802" i="1"/>
  <c r="CT2791" i="1"/>
  <c r="S2791" i="1" s="1"/>
  <c r="CB2802" i="1"/>
  <c r="CT2790" i="1"/>
  <c r="S2790" i="1" s="1"/>
  <c r="G2750" i="1"/>
  <c r="CT2754" i="1"/>
  <c r="S2754" i="1" s="1"/>
  <c r="AG2756" i="1"/>
  <c r="D398" i="6"/>
  <c r="G2490" i="1"/>
  <c r="CG2680" i="1"/>
  <c r="CG2528" i="1" s="1"/>
  <c r="AO2650" i="1"/>
  <c r="CR2648" i="1"/>
  <c r="Q2648" i="1" s="1"/>
  <c r="AD2648" i="1"/>
  <c r="AB2648" i="1" s="1"/>
  <c r="CT2647" i="1"/>
  <c r="S2647" i="1" s="1"/>
  <c r="CZ2647" i="1" s="1"/>
  <c r="Y2647" i="1" s="1"/>
  <c r="R2646" i="1"/>
  <c r="GK2646" i="1" s="1"/>
  <c r="CR2645" i="1"/>
  <c r="Q2645" i="1" s="1"/>
  <c r="AD2645" i="1"/>
  <c r="AB2645" i="1" s="1"/>
  <c r="R2645" i="1"/>
  <c r="GK2645" i="1" s="1"/>
  <c r="CT2644" i="1"/>
  <c r="S2644" i="1" s="1"/>
  <c r="CZ2644" i="1" s="1"/>
  <c r="Y2644" i="1" s="1"/>
  <c r="D394" i="6"/>
  <c r="T2640" i="1"/>
  <c r="AG2650" i="1" s="1"/>
  <c r="GX2604" i="1"/>
  <c r="AB2604" i="1"/>
  <c r="U2603" i="1"/>
  <c r="AH2606" i="1" s="1"/>
  <c r="W2602" i="1"/>
  <c r="R2601" i="1"/>
  <c r="P2600" i="1"/>
  <c r="BY2606" i="1"/>
  <c r="CT2596" i="1"/>
  <c r="R2595" i="1"/>
  <c r="AO2561" i="1"/>
  <c r="F2565" i="1" s="1"/>
  <c r="CT2559" i="1"/>
  <c r="S2559" i="1" s="1"/>
  <c r="GX2558" i="1"/>
  <c r="CS2558" i="1"/>
  <c r="CS2557" i="1"/>
  <c r="CX863" i="3"/>
  <c r="D382" i="6"/>
  <c r="AB2556" i="1"/>
  <c r="CX862" i="3"/>
  <c r="D381" i="6"/>
  <c r="CR2555" i="1"/>
  <c r="Q2555" i="1" s="1"/>
  <c r="CX861" i="3"/>
  <c r="D380" i="6"/>
  <c r="CS2554" i="1"/>
  <c r="CT2552" i="1"/>
  <c r="S2552" i="1" s="1"/>
  <c r="R2552" i="1"/>
  <c r="CS2550" i="1"/>
  <c r="CT2549" i="1"/>
  <c r="S2549" i="1" s="1"/>
  <c r="R2548" i="1"/>
  <c r="U2541" i="1"/>
  <c r="CS2538" i="1"/>
  <c r="R2533" i="1"/>
  <c r="CT2531" i="1"/>
  <c r="S2531" i="1" s="1"/>
  <c r="F2520" i="1"/>
  <c r="AU2494" i="1"/>
  <c r="F2515" i="1"/>
  <c r="T2494" i="1"/>
  <c r="F2517" i="1"/>
  <c r="O2494" i="1"/>
  <c r="BD2398" i="1"/>
  <c r="BD2388" i="1" s="1"/>
  <c r="R2394" i="1"/>
  <c r="GK2394" i="1" s="1"/>
  <c r="AB2394" i="1"/>
  <c r="CZ2233" i="1"/>
  <c r="Y2233" i="1" s="1"/>
  <c r="CY2233" i="1"/>
  <c r="X2233" i="1" s="1"/>
  <c r="CJ2074" i="1"/>
  <c r="BB1866" i="1"/>
  <c r="F1886" i="1"/>
  <c r="BB1674" i="1"/>
  <c r="F1703" i="1"/>
  <c r="CY1486" i="1"/>
  <c r="X1486" i="1" s="1"/>
  <c r="CZ1486" i="1"/>
  <c r="Y1486" i="1" s="1"/>
  <c r="CZ718" i="1"/>
  <c r="Y718" i="1" s="1"/>
  <c r="CY718" i="1"/>
  <c r="X718" i="1" s="1"/>
  <c r="D454" i="6"/>
  <c r="D453" i="6"/>
  <c r="CT3129" i="1"/>
  <c r="S3129" i="1" s="1"/>
  <c r="R3022" i="1"/>
  <c r="CT3021" i="1"/>
  <c r="S3021" i="1" s="1"/>
  <c r="GX2984" i="1"/>
  <c r="AD2983" i="1"/>
  <c r="CT2981" i="1"/>
  <c r="S2981" i="1" s="1"/>
  <c r="R2980" i="1"/>
  <c r="GK2980" i="1" s="1"/>
  <c r="AD2980" i="1"/>
  <c r="AB2980" i="1" s="1"/>
  <c r="G2935" i="1"/>
  <c r="CT2940" i="1"/>
  <c r="CB2942" i="1"/>
  <c r="CS2937" i="1"/>
  <c r="CT2901" i="1"/>
  <c r="S2901" i="1" s="1"/>
  <c r="D435" i="6"/>
  <c r="R2899" i="1"/>
  <c r="GK2899" i="1" s="1"/>
  <c r="CT2898" i="1"/>
  <c r="S2898" i="1" s="1"/>
  <c r="CT2897" i="1"/>
  <c r="S2897" i="1" s="1"/>
  <c r="AD2895" i="1"/>
  <c r="CT2893" i="1"/>
  <c r="S2893" i="1" s="1"/>
  <c r="CZ2893" i="1" s="1"/>
  <c r="Y2893" i="1" s="1"/>
  <c r="CP2890" i="1"/>
  <c r="O2890" i="1" s="1"/>
  <c r="GM2890" i="1" s="1"/>
  <c r="IK2890" i="1" s="1"/>
  <c r="CR2889" i="1"/>
  <c r="Q2889" i="1" s="1"/>
  <c r="CX978" i="3"/>
  <c r="D424" i="6"/>
  <c r="D422" i="6"/>
  <c r="CT2845" i="1"/>
  <c r="S2845" i="1" s="1"/>
  <c r="D420" i="6"/>
  <c r="CT2843" i="1"/>
  <c r="S2843" i="1" s="1"/>
  <c r="D418" i="6"/>
  <c r="AD2839" i="1"/>
  <c r="R2838" i="1"/>
  <c r="AD2838" i="1"/>
  <c r="AB2838" i="1" s="1"/>
  <c r="D412" i="6"/>
  <c r="G2788" i="1"/>
  <c r="CT2800" i="1"/>
  <c r="S2800" i="1" s="1"/>
  <c r="AD2798" i="1"/>
  <c r="AD2796" i="1"/>
  <c r="AD2791" i="1"/>
  <c r="R2790" i="1"/>
  <c r="AD2790" i="1"/>
  <c r="AB2790" i="1" s="1"/>
  <c r="BC2756" i="1"/>
  <c r="BC2750" i="1" s="1"/>
  <c r="R2754" i="1"/>
  <c r="AD2754" i="1"/>
  <c r="AB2754" i="1" s="1"/>
  <c r="R2753" i="1"/>
  <c r="GK2753" i="1" s="1"/>
  <c r="CT2752" i="1"/>
  <c r="S2752" i="1" s="1"/>
  <c r="G2528" i="1"/>
  <c r="G2638" i="1"/>
  <c r="CT2646" i="1"/>
  <c r="S2646" i="1" s="1"/>
  <c r="R2644" i="1"/>
  <c r="GK2644" i="1" s="1"/>
  <c r="CT2643" i="1"/>
  <c r="S2643" i="1" s="1"/>
  <c r="V2641" i="1"/>
  <c r="D392" i="6"/>
  <c r="D391" i="6"/>
  <c r="CS2602" i="1"/>
  <c r="D389" i="6"/>
  <c r="CT2600" i="1"/>
  <c r="S2600" i="1" s="1"/>
  <c r="CS2559" i="1"/>
  <c r="D383" i="6"/>
  <c r="CX860" i="3"/>
  <c r="D379" i="6"/>
  <c r="R2553" i="1"/>
  <c r="GK2553" i="1" s="1"/>
  <c r="CS2549" i="1"/>
  <c r="CX851" i="3"/>
  <c r="D373" i="6"/>
  <c r="CT2535" i="1"/>
  <c r="S2535" i="1" s="1"/>
  <c r="BB2494" i="1"/>
  <c r="CL2388" i="1"/>
  <c r="BC2398" i="1"/>
  <c r="G2388" i="1"/>
  <c r="U2396" i="1"/>
  <c r="CS2393" i="1"/>
  <c r="D358" i="6"/>
  <c r="BY2398" i="1"/>
  <c r="CT2391" i="1"/>
  <c r="S2391" i="1" s="1"/>
  <c r="BX2342" i="1"/>
  <c r="AO2356" i="1"/>
  <c r="CR2349" i="1"/>
  <c r="Q2349" i="1" s="1"/>
  <c r="AD2349" i="1"/>
  <c r="AB2349" i="1" s="1"/>
  <c r="CS2349" i="1"/>
  <c r="CZ2237" i="1"/>
  <c r="Y2237" i="1" s="1"/>
  <c r="CY2237" i="1"/>
  <c r="X2237" i="1" s="1"/>
  <c r="BY1947" i="1"/>
  <c r="AP1958" i="1"/>
  <c r="F1967" i="1" s="1"/>
  <c r="W1908" i="1"/>
  <c r="CY1435" i="1"/>
  <c r="X1435" i="1" s="1"/>
  <c r="CZ1435" i="1"/>
  <c r="Y1435" i="1" s="1"/>
  <c r="D199" i="6"/>
  <c r="V111" i="5"/>
  <c r="J114" i="5" s="1"/>
  <c r="R874" i="1"/>
  <c r="G3120" i="1"/>
  <c r="R3219" i="1"/>
  <c r="GK3219" i="1" s="1"/>
  <c r="GX3219" i="1"/>
  <c r="CT3214" i="1"/>
  <c r="S3214" i="1" s="1"/>
  <c r="CT3223" i="1"/>
  <c r="S3223" i="1" s="1"/>
  <c r="CY3223" i="1" s="1"/>
  <c r="X3223" i="1" s="1"/>
  <c r="CS3222" i="1"/>
  <c r="Q3219" i="1"/>
  <c r="CS3214" i="1"/>
  <c r="U3177" i="1"/>
  <c r="AB3140" i="1"/>
  <c r="CR3138" i="1"/>
  <c r="Q3138" i="1" s="1"/>
  <c r="AD3138" i="1"/>
  <c r="AB3138" i="1" s="1"/>
  <c r="AB3136" i="1"/>
  <c r="CT3130" i="1"/>
  <c r="S3130" i="1" s="1"/>
  <c r="R3129" i="1"/>
  <c r="GK3129" i="1" s="1"/>
  <c r="AD3129" i="1"/>
  <c r="AB3129" i="1" s="1"/>
  <c r="D450" i="6"/>
  <c r="AB3127" i="1"/>
  <c r="CS3126" i="1"/>
  <c r="AD3126" i="1"/>
  <c r="AB3126" i="1" s="1"/>
  <c r="G2742" i="1"/>
  <c r="F3037" i="1"/>
  <c r="CP3022" i="1"/>
  <c r="O3022" i="1" s="1"/>
  <c r="CJ3024" i="1"/>
  <c r="AH3024" i="1"/>
  <c r="U3024" i="1" s="1"/>
  <c r="AD3021" i="1"/>
  <c r="V2984" i="1"/>
  <c r="CT2984" i="1"/>
  <c r="S2984" i="1" s="1"/>
  <c r="CS2983" i="1"/>
  <c r="CR2982" i="1"/>
  <c r="Q2982" i="1" s="1"/>
  <c r="AD2981" i="1"/>
  <c r="CR2980" i="1"/>
  <c r="Q2980" i="1" s="1"/>
  <c r="CP2980" i="1" s="1"/>
  <c r="O2980" i="1" s="1"/>
  <c r="AJ2987" i="1"/>
  <c r="AJ2974" i="1" s="1"/>
  <c r="AD2940" i="1"/>
  <c r="GX2939" i="1"/>
  <c r="CT2938" i="1"/>
  <c r="S2938" i="1" s="1"/>
  <c r="AD2938" i="1"/>
  <c r="BZ2942" i="1"/>
  <c r="AD2937" i="1"/>
  <c r="AB2937" i="1" s="1"/>
  <c r="U2901" i="1"/>
  <c r="CS2901" i="1"/>
  <c r="CC2903" i="1"/>
  <c r="CC2885" i="1" s="1"/>
  <c r="BY2903" i="1"/>
  <c r="AD2898" i="1"/>
  <c r="AD2897" i="1"/>
  <c r="CT2896" i="1"/>
  <c r="S2896" i="1" s="1"/>
  <c r="AD2896" i="1"/>
  <c r="AB2895" i="1"/>
  <c r="CY2894" i="1"/>
  <c r="X2894" i="1" s="1"/>
  <c r="AD2893" i="1"/>
  <c r="AB2893" i="1" s="1"/>
  <c r="CT2891" i="1"/>
  <c r="S2891" i="1" s="1"/>
  <c r="AD2889" i="1"/>
  <c r="AB2889" i="1" s="1"/>
  <c r="CP2889" i="1"/>
  <c r="O2889" i="1" s="1"/>
  <c r="AB2851" i="1"/>
  <c r="W2850" i="1"/>
  <c r="I2850" i="1"/>
  <c r="T2849" i="1"/>
  <c r="AD2849" i="1"/>
  <c r="V2846" i="1"/>
  <c r="W2846" i="1"/>
  <c r="CT2846" i="1"/>
  <c r="S2846" i="1" s="1"/>
  <c r="GX2845" i="1"/>
  <c r="U2845" i="1"/>
  <c r="AD2845" i="1"/>
  <c r="AB2845" i="1" s="1"/>
  <c r="GX2843" i="1"/>
  <c r="U2843" i="1"/>
  <c r="AD2843" i="1"/>
  <c r="AB2843" i="1" s="1"/>
  <c r="CT2841" i="1"/>
  <c r="S2841" i="1" s="1"/>
  <c r="CY2841" i="1" s="1"/>
  <c r="X2841" i="1" s="1"/>
  <c r="CS2840" i="1"/>
  <c r="AD2840" i="1"/>
  <c r="CR2838" i="1"/>
  <c r="Q2838" i="1" s="1"/>
  <c r="CS2837" i="1"/>
  <c r="AD2837" i="1"/>
  <c r="V2836" i="1"/>
  <c r="CT2836" i="1"/>
  <c r="S2836" i="1" s="1"/>
  <c r="CG2802" i="1"/>
  <c r="CG2788" i="1" s="1"/>
  <c r="BB2802" i="1"/>
  <c r="AD2800" i="1"/>
  <c r="AB2800" i="1" s="1"/>
  <c r="AB2798" i="1"/>
  <c r="CS2797" i="1"/>
  <c r="AD2797" i="1"/>
  <c r="AB2796" i="1"/>
  <c r="CT2794" i="1"/>
  <c r="S2794" i="1" s="1"/>
  <c r="CT2793" i="1"/>
  <c r="S2793" i="1" s="1"/>
  <c r="CT2792" i="1"/>
  <c r="S2792" i="1" s="1"/>
  <c r="AB2791" i="1"/>
  <c r="CR2790" i="1"/>
  <c r="Q2790" i="1" s="1"/>
  <c r="BB2756" i="1"/>
  <c r="CR2754" i="1"/>
  <c r="Q2754" i="1" s="1"/>
  <c r="BY2756" i="1"/>
  <c r="AB2753" i="1"/>
  <c r="CJ2756" i="1"/>
  <c r="BA2756" i="1" s="1"/>
  <c r="BZ2756" i="1"/>
  <c r="BZ2750" i="1" s="1"/>
  <c r="AD2752" i="1"/>
  <c r="AB2752" i="1" s="1"/>
  <c r="F2675" i="1"/>
  <c r="CT2648" i="1"/>
  <c r="S2648" i="1" s="1"/>
  <c r="CR2647" i="1"/>
  <c r="Q2647" i="1" s="1"/>
  <c r="AD2647" i="1"/>
  <c r="AB2647" i="1" s="1"/>
  <c r="R2647" i="1"/>
  <c r="GK2647" i="1" s="1"/>
  <c r="CT2645" i="1"/>
  <c r="S2645" i="1" s="1"/>
  <c r="CR2644" i="1"/>
  <c r="Q2644" i="1" s="1"/>
  <c r="CP2644" i="1" s="1"/>
  <c r="O2644" i="1" s="1"/>
  <c r="AD2644" i="1"/>
  <c r="AB2644" i="1" s="1"/>
  <c r="R2643" i="1"/>
  <c r="GK2643" i="1" s="1"/>
  <c r="CR2642" i="1"/>
  <c r="Q2642" i="1" s="1"/>
  <c r="GX2641" i="1"/>
  <c r="CJ2650" i="1" s="1"/>
  <c r="R2640" i="1"/>
  <c r="AD2640" i="1"/>
  <c r="AB2640" i="1" s="1"/>
  <c r="U2604" i="1"/>
  <c r="W2604" i="1"/>
  <c r="AJ2606" i="1" s="1"/>
  <c r="W2603" i="1"/>
  <c r="CT2603" i="1"/>
  <c r="GX2602" i="1"/>
  <c r="S2602" i="1"/>
  <c r="AD2602" i="1"/>
  <c r="AB2601" i="1"/>
  <c r="V2600" i="1"/>
  <c r="CS2599" i="1"/>
  <c r="AB2595" i="1"/>
  <c r="GX2559" i="1"/>
  <c r="U2559" i="1"/>
  <c r="T2558" i="1"/>
  <c r="CT2556" i="1"/>
  <c r="S2556" i="1" s="1"/>
  <c r="CT2555" i="1"/>
  <c r="S2555" i="1" s="1"/>
  <c r="CP2553" i="1"/>
  <c r="O2553" i="1" s="1"/>
  <c r="CR2552" i="1"/>
  <c r="Q2552" i="1" s="1"/>
  <c r="AD2552" i="1"/>
  <c r="CS2551" i="1"/>
  <c r="AD2551" i="1"/>
  <c r="AB2551" i="1" s="1"/>
  <c r="CR2549" i="1"/>
  <c r="Q2549" i="1" s="1"/>
  <c r="CP2549" i="1" s="1"/>
  <c r="O2549" i="1" s="1"/>
  <c r="AD2549" i="1"/>
  <c r="AB2549" i="1" s="1"/>
  <c r="AB2548" i="1"/>
  <c r="S2547" i="1"/>
  <c r="U2547" i="1"/>
  <c r="P2547" i="1"/>
  <c r="D371" i="6"/>
  <c r="CS2537" i="1"/>
  <c r="R2536" i="1"/>
  <c r="GK2536" i="1" s="1"/>
  <c r="CZ2532" i="1"/>
  <c r="Y2532" i="1" s="1"/>
  <c r="CT2530" i="1"/>
  <c r="S2530" i="1" s="1"/>
  <c r="F2503" i="1"/>
  <c r="W2396" i="1"/>
  <c r="CP2394" i="1"/>
  <c r="O2394" i="1" s="1"/>
  <c r="CM2342" i="1"/>
  <c r="BD2356" i="1"/>
  <c r="F2381" i="1" s="1"/>
  <c r="G2342" i="1"/>
  <c r="AD2351" i="1"/>
  <c r="AB2351" i="1" s="1"/>
  <c r="CS2351" i="1"/>
  <c r="BZ2356" i="1"/>
  <c r="CT2345" i="1"/>
  <c r="S2345" i="1" s="1"/>
  <c r="R1081" i="1"/>
  <c r="G3317" i="1"/>
  <c r="G3212" i="1"/>
  <c r="V3223" i="1"/>
  <c r="AD3222" i="1"/>
  <c r="AB3222" i="1" s="1"/>
  <c r="GX3222" i="1"/>
  <c r="GK3220" i="1"/>
  <c r="P3219" i="1"/>
  <c r="CT3217" i="1"/>
  <c r="S3217" i="1" s="1"/>
  <c r="AD3216" i="1"/>
  <c r="CR3178" i="1"/>
  <c r="Q3178" i="1" s="1"/>
  <c r="CR3177" i="1"/>
  <c r="Q3177" i="1" s="1"/>
  <c r="F3341" i="1"/>
  <c r="CS3323" i="1"/>
  <c r="AH3325" i="1"/>
  <c r="AD3323" i="1"/>
  <c r="AB3323" i="1" s="1"/>
  <c r="D463" i="6"/>
  <c r="GX3223" i="1"/>
  <c r="CS3223" i="1"/>
  <c r="U3223" i="1"/>
  <c r="P3223" i="1"/>
  <c r="CR3222" i="1"/>
  <c r="Q3222" i="1" s="1"/>
  <c r="P3222" i="1"/>
  <c r="D460" i="6"/>
  <c r="BZ3225" i="1"/>
  <c r="W3219" i="1"/>
  <c r="AB3219" i="1"/>
  <c r="CR3218" i="1"/>
  <c r="CS3217" i="1"/>
  <c r="CS3216" i="1"/>
  <c r="AD3214" i="1"/>
  <c r="AB3214" i="1" s="1"/>
  <c r="BC3180" i="1"/>
  <c r="W3177" i="1"/>
  <c r="AJ3180" i="1" s="1"/>
  <c r="P3177" i="1"/>
  <c r="T3177" i="1"/>
  <c r="AO3143" i="1"/>
  <c r="F3147" i="1" s="1"/>
  <c r="CR3141" i="1"/>
  <c r="Q3141" i="1" s="1"/>
  <c r="AD3141" i="1"/>
  <c r="AB3141" i="1" s="1"/>
  <c r="AB3139" i="1"/>
  <c r="R3139" i="1"/>
  <c r="GK3139" i="1" s="1"/>
  <c r="CR3137" i="1"/>
  <c r="Q3137" i="1" s="1"/>
  <c r="AD3137" i="1"/>
  <c r="AB3137" i="1" s="1"/>
  <c r="CT3135" i="1"/>
  <c r="S3135" i="1" s="1"/>
  <c r="CP3135" i="1" s="1"/>
  <c r="O3135" i="1" s="1"/>
  <c r="CT3134" i="1"/>
  <c r="S3134" i="1" s="1"/>
  <c r="CP3134" i="1" s="1"/>
  <c r="O3134" i="1" s="1"/>
  <c r="CT3133" i="1"/>
  <c r="S3133" i="1" s="1"/>
  <c r="CP3133" i="1" s="1"/>
  <c r="O3133" i="1" s="1"/>
  <c r="CT3132" i="1"/>
  <c r="S3132" i="1" s="1"/>
  <c r="CP3132" i="1" s="1"/>
  <c r="O3132" i="1" s="1"/>
  <c r="CT3131" i="1"/>
  <c r="S3131" i="1" s="1"/>
  <c r="CP3131" i="1" s="1"/>
  <c r="O3131" i="1" s="1"/>
  <c r="R3130" i="1"/>
  <c r="GK3130" i="1" s="1"/>
  <c r="AD3130" i="1"/>
  <c r="AB3130" i="1" s="1"/>
  <c r="CR3129" i="1"/>
  <c r="Q3129" i="1" s="1"/>
  <c r="CP3129" i="1" s="1"/>
  <c r="O3129" i="1" s="1"/>
  <c r="GX3128" i="1"/>
  <c r="CJ3143" i="1" s="1"/>
  <c r="W3128" i="1"/>
  <c r="CR3127" i="1"/>
  <c r="Q3127" i="1" s="1"/>
  <c r="CP3127" i="1" s="1"/>
  <c r="O3127" i="1" s="1"/>
  <c r="GM3127" i="1" s="1"/>
  <c r="IK3127" i="1" s="1"/>
  <c r="CR3126" i="1"/>
  <c r="Q3126" i="1" s="1"/>
  <c r="G2746" i="1"/>
  <c r="BD3024" i="1"/>
  <c r="AQ3024" i="1"/>
  <c r="D445" i="6"/>
  <c r="BY3024" i="1"/>
  <c r="CR3021" i="1"/>
  <c r="Q3021" i="1" s="1"/>
  <c r="AB3021" i="1"/>
  <c r="G2974" i="1"/>
  <c r="CT2985" i="1"/>
  <c r="S2985" i="1" s="1"/>
  <c r="CP2985" i="1" s="1"/>
  <c r="O2985" i="1" s="1"/>
  <c r="R2984" i="1"/>
  <c r="GK2984" i="1" s="1"/>
  <c r="AD2984" i="1"/>
  <c r="AB2984" i="1" s="1"/>
  <c r="CR2983" i="1"/>
  <c r="Q2983" i="1" s="1"/>
  <c r="CP2983" i="1" s="1"/>
  <c r="O2983" i="1" s="1"/>
  <c r="CR2981" i="1"/>
  <c r="Q2981" i="1" s="1"/>
  <c r="AB2981" i="1"/>
  <c r="GX2980" i="1"/>
  <c r="CB2987" i="1"/>
  <c r="CT2979" i="1"/>
  <c r="S2979" i="1" s="1"/>
  <c r="AD2979" i="1"/>
  <c r="S2977" i="1"/>
  <c r="CP2977" i="1" s="1"/>
  <c r="O2977" i="1" s="1"/>
  <c r="CR2940" i="1"/>
  <c r="CT2939" i="1"/>
  <c r="S2939" i="1" s="1"/>
  <c r="CP2939" i="1" s="1"/>
  <c r="O2939" i="1" s="1"/>
  <c r="CS2938" i="1"/>
  <c r="U2938" i="1"/>
  <c r="P2938" i="1"/>
  <c r="GX2937" i="1"/>
  <c r="P2937" i="1"/>
  <c r="G2885" i="1"/>
  <c r="AD2901" i="1"/>
  <c r="AB2901" i="1" s="1"/>
  <c r="CT2900" i="1"/>
  <c r="AD2900" i="1"/>
  <c r="I2900" i="1"/>
  <c r="D434" i="6"/>
  <c r="CR2898" i="1"/>
  <c r="Q2898" i="1" s="1"/>
  <c r="CP2898" i="1" s="1"/>
  <c r="O2898" i="1" s="1"/>
  <c r="CR2897" i="1"/>
  <c r="Q2897" i="1" s="1"/>
  <c r="AB2897" i="1"/>
  <c r="CS2896" i="1"/>
  <c r="P2896" i="1"/>
  <c r="CQ2895" i="1"/>
  <c r="P2895" i="1" s="1"/>
  <c r="CX988" i="3"/>
  <c r="D431" i="6"/>
  <c r="CZ2894" i="1"/>
  <c r="Y2894" i="1" s="1"/>
  <c r="CX987" i="3"/>
  <c r="D430" i="6"/>
  <c r="CR2893" i="1"/>
  <c r="Q2893" i="1" s="1"/>
  <c r="CP2893" i="1" s="1"/>
  <c r="O2893" i="1" s="1"/>
  <c r="CT2892" i="1"/>
  <c r="S2892" i="1" s="1"/>
  <c r="CY2892" i="1" s="1"/>
  <c r="X2892" i="1" s="1"/>
  <c r="AD2891" i="1"/>
  <c r="AB2891" i="1" s="1"/>
  <c r="R2890" i="1"/>
  <c r="CZ2889" i="1"/>
  <c r="Y2889" i="1" s="1"/>
  <c r="CS2889" i="1"/>
  <c r="CT2888" i="1"/>
  <c r="S2888" i="1" s="1"/>
  <c r="CP2888" i="1" s="1"/>
  <c r="O2888" i="1" s="1"/>
  <c r="CS2887" i="1"/>
  <c r="U2887" i="1"/>
  <c r="AD2887" i="1"/>
  <c r="AB2887" i="1" s="1"/>
  <c r="AO2853" i="1"/>
  <c r="CC2853" i="1"/>
  <c r="AT2853" i="1" s="1"/>
  <c r="I2851" i="1"/>
  <c r="CB2853" i="1"/>
  <c r="AS2853" i="1" s="1"/>
  <c r="CT2850" i="1"/>
  <c r="S2850" i="1" s="1"/>
  <c r="CY2850" i="1" s="1"/>
  <c r="X2850" i="1" s="1"/>
  <c r="GX2849" i="1"/>
  <c r="S2849" i="1"/>
  <c r="CT2848" i="1"/>
  <c r="S2848" i="1" s="1"/>
  <c r="GK2848" i="1"/>
  <c r="I2847" i="1"/>
  <c r="GX2847" i="1" s="1"/>
  <c r="U2846" i="1"/>
  <c r="CR2845" i="1"/>
  <c r="Q2845" i="1" s="1"/>
  <c r="CT2844" i="1"/>
  <c r="S2844" i="1" s="1"/>
  <c r="D419" i="6"/>
  <c r="CR2843" i="1"/>
  <c r="Q2843" i="1" s="1"/>
  <c r="CT2842" i="1"/>
  <c r="S2842" i="1" s="1"/>
  <c r="CY2842" i="1" s="1"/>
  <c r="X2842" i="1" s="1"/>
  <c r="CS2841" i="1"/>
  <c r="AD2841" i="1"/>
  <c r="CR2840" i="1"/>
  <c r="Q2840" i="1" s="1"/>
  <c r="CR2837" i="1"/>
  <c r="Q2837" i="1" s="1"/>
  <c r="AB2837" i="1"/>
  <c r="U2836" i="1"/>
  <c r="AD2836" i="1"/>
  <c r="AB2836" i="1" s="1"/>
  <c r="CR2800" i="1"/>
  <c r="Q2800" i="1" s="1"/>
  <c r="CS2799" i="1"/>
  <c r="R2799" i="1" s="1"/>
  <c r="GK2799" i="1" s="1"/>
  <c r="CQ2798" i="1"/>
  <c r="P2798" i="1" s="1"/>
  <c r="D409" i="6"/>
  <c r="CR2797" i="1"/>
  <c r="Q2797" i="1" s="1"/>
  <c r="T2797" i="1"/>
  <c r="P2797" i="1"/>
  <c r="CQ2796" i="1"/>
  <c r="P2796" i="1" s="1"/>
  <c r="AD2794" i="1"/>
  <c r="R2793" i="1"/>
  <c r="GK2793" i="1" s="1"/>
  <c r="AD2793" i="1"/>
  <c r="AB2793" i="1" s="1"/>
  <c r="CS2792" i="1"/>
  <c r="AD2792" i="1"/>
  <c r="AB2792" i="1" s="1"/>
  <c r="CQ2791" i="1"/>
  <c r="P2791" i="1" s="1"/>
  <c r="D402" i="6"/>
  <c r="CC2756" i="1"/>
  <c r="D399" i="6"/>
  <c r="CR2752" i="1"/>
  <c r="Q2752" i="1" s="1"/>
  <c r="BB2650" i="1"/>
  <c r="BZ2650" i="1"/>
  <c r="BZ2638" i="1" s="1"/>
  <c r="R2648" i="1"/>
  <c r="GK2648" i="1" s="1"/>
  <c r="CR2646" i="1"/>
  <c r="Q2646" i="1" s="1"/>
  <c r="CP2646" i="1" s="1"/>
  <c r="O2646" i="1" s="1"/>
  <c r="AD2646" i="1"/>
  <c r="AB2646" i="1" s="1"/>
  <c r="CR2643" i="1"/>
  <c r="Q2643" i="1" s="1"/>
  <c r="CP2643" i="1" s="1"/>
  <c r="O2643" i="1" s="1"/>
  <c r="AD2643" i="1"/>
  <c r="AB2643" i="1" s="1"/>
  <c r="CT2642" i="1"/>
  <c r="S2642" i="1" s="1"/>
  <c r="D393" i="6"/>
  <c r="CT2641" i="1"/>
  <c r="CR2640" i="1"/>
  <c r="Q2640" i="1" s="1"/>
  <c r="U2640" i="1"/>
  <c r="V2604" i="1"/>
  <c r="CS2604" i="1"/>
  <c r="V2603" i="1"/>
  <c r="CR2602" i="1"/>
  <c r="Q2602" i="1" s="1"/>
  <c r="T2602" i="1"/>
  <c r="CT2601" i="1"/>
  <c r="S2601" i="1" s="1"/>
  <c r="U2600" i="1"/>
  <c r="CT2599" i="1"/>
  <c r="S2599" i="1" s="1"/>
  <c r="AD2599" i="1"/>
  <c r="R2598" i="1"/>
  <c r="CT2597" i="1"/>
  <c r="S2597" i="1" s="1"/>
  <c r="R2597" i="1"/>
  <c r="CT2595" i="1"/>
  <c r="S2595" i="1" s="1"/>
  <c r="BD2561" i="1"/>
  <c r="W2558" i="1"/>
  <c r="CT2557" i="1"/>
  <c r="GX2556" i="1"/>
  <c r="CS2556" i="1"/>
  <c r="CS2555" i="1"/>
  <c r="U2555" i="1"/>
  <c r="AD2555" i="1"/>
  <c r="AB2555" i="1" s="1"/>
  <c r="CT2554" i="1"/>
  <c r="S2554" i="1" s="1"/>
  <c r="CR2551" i="1"/>
  <c r="Q2551" i="1" s="1"/>
  <c r="CT2550" i="1"/>
  <c r="S2550" i="1" s="1"/>
  <c r="CT2548" i="1"/>
  <c r="S2548" i="1" s="1"/>
  <c r="GX2547" i="1"/>
  <c r="CS2547" i="1"/>
  <c r="G2545" i="1"/>
  <c r="CT2541" i="1"/>
  <c r="S2541" i="1" s="1"/>
  <c r="CZ2541" i="1" s="1"/>
  <c r="Y2541" i="1" s="1"/>
  <c r="AD2541" i="1"/>
  <c r="AB2541" i="1" s="1"/>
  <c r="CS2540" i="1"/>
  <c r="CT2534" i="1"/>
  <c r="S2534" i="1" s="1"/>
  <c r="R2532" i="1"/>
  <c r="GK2532" i="1" s="1"/>
  <c r="AD2530" i="1"/>
  <c r="CS2530" i="1"/>
  <c r="CR2530" i="1"/>
  <c r="Q2530" i="1" s="1"/>
  <c r="AP2494" i="1"/>
  <c r="X2494" i="1"/>
  <c r="BX2388" i="1"/>
  <c r="AO2398" i="1"/>
  <c r="AO2388" i="1" s="1"/>
  <c r="V2395" i="1"/>
  <c r="AD2395" i="1"/>
  <c r="CS2395" i="1"/>
  <c r="CR2395" i="1"/>
  <c r="CY2394" i="1"/>
  <c r="X2394" i="1" s="1"/>
  <c r="I2395" i="1"/>
  <c r="D359" i="6"/>
  <c r="R2392" i="1"/>
  <c r="GK2392" i="1" s="1"/>
  <c r="V2298" i="1"/>
  <c r="R2123" i="1"/>
  <c r="CZ2110" i="1"/>
  <c r="Y2110" i="1" s="1"/>
  <c r="CY2110" i="1"/>
  <c r="X2110" i="1" s="1"/>
  <c r="CY1907" i="1"/>
  <c r="X1907" i="1" s="1"/>
  <c r="CZ1907" i="1"/>
  <c r="Y1907" i="1" s="1"/>
  <c r="AQ1783" i="1"/>
  <c r="AQ1767" i="1" s="1"/>
  <c r="BZ1767" i="1"/>
  <c r="CC1563" i="1"/>
  <c r="AT1574" i="1"/>
  <c r="AT1563" i="1" s="1"/>
  <c r="AI1574" i="1"/>
  <c r="CY1485" i="1"/>
  <c r="X1485" i="1" s="1"/>
  <c r="CZ1485" i="1"/>
  <c r="Y1485" i="1" s="1"/>
  <c r="BC1428" i="1"/>
  <c r="J234" i="5"/>
  <c r="CS2539" i="1"/>
  <c r="CT2538" i="1"/>
  <c r="S2538" i="1" s="1"/>
  <c r="CY2538" i="1" s="1"/>
  <c r="X2538" i="1" s="1"/>
  <c r="D369" i="6"/>
  <c r="AB2535" i="1"/>
  <c r="G2226" i="1"/>
  <c r="V2396" i="1"/>
  <c r="AD2396" i="1"/>
  <c r="AB2396" i="1" s="1"/>
  <c r="CT2393" i="1"/>
  <c r="S2393" i="1" s="1"/>
  <c r="BZ2398" i="1"/>
  <c r="CS2390" i="1"/>
  <c r="D357" i="6"/>
  <c r="CR2353" i="1"/>
  <c r="Q2353" i="1" s="1"/>
  <c r="D354" i="6"/>
  <c r="CT2351" i="1"/>
  <c r="CS2347" i="1"/>
  <c r="AB2344" i="1"/>
  <c r="D347" i="6"/>
  <c r="F2323" i="1"/>
  <c r="CS2308" i="1"/>
  <c r="AD2307" i="1"/>
  <c r="AB2307" i="1" s="1"/>
  <c r="W2306" i="1"/>
  <c r="CS2305" i="1"/>
  <c r="AD2303" i="1"/>
  <c r="AB2303" i="1" s="1"/>
  <c r="GX2300" i="1"/>
  <c r="U2300" i="1"/>
  <c r="P2300" i="1"/>
  <c r="CS2299" i="1"/>
  <c r="R2299" i="1" s="1"/>
  <c r="GK2299" i="1" s="1"/>
  <c r="T2299" i="1"/>
  <c r="W2297" i="1"/>
  <c r="AD2296" i="1"/>
  <c r="AB2296" i="1" s="1"/>
  <c r="CT2295" i="1"/>
  <c r="S2295" i="1" s="1"/>
  <c r="R2294" i="1"/>
  <c r="GK2294" i="1" s="1"/>
  <c r="AD2293" i="1"/>
  <c r="CR2290" i="1"/>
  <c r="Q2290" i="1" s="1"/>
  <c r="R2289" i="1"/>
  <c r="GK2289" i="1" s="1"/>
  <c r="CX742" i="3"/>
  <c r="D336" i="6"/>
  <c r="BY2310" i="1"/>
  <c r="AP2310" i="1" s="1"/>
  <c r="CS2288" i="1"/>
  <c r="CR2287" i="1"/>
  <c r="Q2287" i="1" s="1"/>
  <c r="CT2285" i="1"/>
  <c r="S2285" i="1" s="1"/>
  <c r="CR2284" i="1"/>
  <c r="Q2284" i="1" s="1"/>
  <c r="CR2283" i="1"/>
  <c r="Q2283" i="1" s="1"/>
  <c r="CR2281" i="1"/>
  <c r="Q2281" i="1" s="1"/>
  <c r="V2281" i="1"/>
  <c r="D329" i="6"/>
  <c r="G2230" i="1"/>
  <c r="CS2243" i="1"/>
  <c r="R2243" i="1" s="1"/>
  <c r="GK2243" i="1" s="1"/>
  <c r="CR2242" i="1"/>
  <c r="V2240" i="1"/>
  <c r="W2239" i="1"/>
  <c r="S2239" i="1"/>
  <c r="CY2239" i="1" s="1"/>
  <c r="X2239" i="1" s="1"/>
  <c r="R2238" i="1"/>
  <c r="GK2238" i="1" s="1"/>
  <c r="GM2238" i="1" s="1"/>
  <c r="IK2238" i="1" s="1"/>
  <c r="AD2236" i="1"/>
  <c r="CT2234" i="1"/>
  <c r="S2234" i="1" s="1"/>
  <c r="W2232" i="1"/>
  <c r="CM2230" i="1"/>
  <c r="G2050" i="1"/>
  <c r="F2155" i="1"/>
  <c r="BB2130" i="1"/>
  <c r="BB2160" i="1" s="1"/>
  <c r="CT2126" i="1"/>
  <c r="S2126" i="1" s="1"/>
  <c r="GX2123" i="1"/>
  <c r="U2123" i="1"/>
  <c r="W2122" i="1"/>
  <c r="CS2121" i="1"/>
  <c r="D313" i="6"/>
  <c r="R2115" i="1"/>
  <c r="GK2115" i="1" s="1"/>
  <c r="CS2114" i="1"/>
  <c r="R2113" i="1"/>
  <c r="CS2111" i="1"/>
  <c r="V2109" i="1"/>
  <c r="CS2109" i="1"/>
  <c r="R2108" i="1"/>
  <c r="F2090" i="1"/>
  <c r="R2072" i="1"/>
  <c r="GK2072" i="1" s="1"/>
  <c r="AB2071" i="1"/>
  <c r="R2070" i="1"/>
  <c r="P2069" i="1"/>
  <c r="T2069" i="1"/>
  <c r="V2068" i="1"/>
  <c r="P2067" i="1"/>
  <c r="T2067" i="1"/>
  <c r="CR2066" i="1"/>
  <c r="Q2066" i="1" s="1"/>
  <c r="AD2066" i="1"/>
  <c r="CS2064" i="1"/>
  <c r="AD2064" i="1"/>
  <c r="CS2063" i="1"/>
  <c r="CT2062" i="1"/>
  <c r="S2062" i="1" s="1"/>
  <c r="CY2061" i="1"/>
  <c r="X2061" i="1" s="1"/>
  <c r="CR1956" i="1"/>
  <c r="Q1956" i="1" s="1"/>
  <c r="P1956" i="1"/>
  <c r="R1954" i="1"/>
  <c r="GK1954" i="1" s="1"/>
  <c r="P1953" i="1"/>
  <c r="CS1951" i="1"/>
  <c r="G1905" i="1"/>
  <c r="CT1912" i="1"/>
  <c r="CS1911" i="1"/>
  <c r="D291" i="6"/>
  <c r="I1909" i="1"/>
  <c r="T1909" i="1" s="1"/>
  <c r="V1908" i="1"/>
  <c r="CR1907" i="1"/>
  <c r="Q1907" i="1" s="1"/>
  <c r="U1907" i="1"/>
  <c r="BX1905" i="1"/>
  <c r="CT1868" i="1"/>
  <c r="D287" i="6"/>
  <c r="AO1834" i="1"/>
  <c r="AO1815" i="1" s="1"/>
  <c r="CT1832" i="1"/>
  <c r="BY1834" i="1"/>
  <c r="BY1815" i="1" s="1"/>
  <c r="Q1829" i="1"/>
  <c r="AB1829" i="1"/>
  <c r="I1828" i="1"/>
  <c r="W1827" i="1"/>
  <c r="W1826" i="1"/>
  <c r="CT1826" i="1"/>
  <c r="S1826" i="1" s="1"/>
  <c r="R1825" i="1"/>
  <c r="W1824" i="1"/>
  <c r="CT1824" i="1"/>
  <c r="S1824" i="1" s="1"/>
  <c r="AB1819" i="1"/>
  <c r="D273" i="6"/>
  <c r="W1779" i="1"/>
  <c r="CT1777" i="1"/>
  <c r="S1777" i="1" s="1"/>
  <c r="D270" i="6"/>
  <c r="CT1775" i="1"/>
  <c r="S1775" i="1" s="1"/>
  <c r="AB1774" i="1"/>
  <c r="R1773" i="1"/>
  <c r="CS1770" i="1"/>
  <c r="CX552" i="3"/>
  <c r="D263" i="6"/>
  <c r="BB1735" i="1"/>
  <c r="GX1731" i="1"/>
  <c r="R1730" i="1"/>
  <c r="GK1730" i="1" s="1"/>
  <c r="CT1728" i="1"/>
  <c r="S1728" i="1" s="1"/>
  <c r="CZ1728" i="1" s="1"/>
  <c r="Y1728" i="1" s="1"/>
  <c r="CR1727" i="1"/>
  <c r="Q1727" i="1" s="1"/>
  <c r="CC1735" i="1"/>
  <c r="AT1735" i="1" s="1"/>
  <c r="CR1724" i="1"/>
  <c r="Q1724" i="1" s="1"/>
  <c r="T1724" i="1"/>
  <c r="CL1722" i="1"/>
  <c r="BD1690" i="1"/>
  <c r="CS1688" i="1"/>
  <c r="W1685" i="1"/>
  <c r="CR1684" i="1"/>
  <c r="Q1684" i="1" s="1"/>
  <c r="T1684" i="1"/>
  <c r="CR1683" i="1"/>
  <c r="Q1683" i="1" s="1"/>
  <c r="CR1680" i="1"/>
  <c r="Q1680" i="1" s="1"/>
  <c r="CT1679" i="1"/>
  <c r="S1679" i="1" s="1"/>
  <c r="CY1679" i="1" s="1"/>
  <c r="X1679" i="1" s="1"/>
  <c r="CT1676" i="1"/>
  <c r="S1676" i="1" s="1"/>
  <c r="CK1674" i="1"/>
  <c r="G1372" i="1"/>
  <c r="P1572" i="1"/>
  <c r="CP1572" i="1" s="1"/>
  <c r="O1572" i="1" s="1"/>
  <c r="GP1572" i="1" s="1"/>
  <c r="CR1571" i="1"/>
  <c r="AB1569" i="1"/>
  <c r="BY1574" i="1"/>
  <c r="AP1574" i="1" s="1"/>
  <c r="AP1563" i="1" s="1"/>
  <c r="R1567" i="1"/>
  <c r="GK1567" i="1" s="1"/>
  <c r="AB1566" i="1"/>
  <c r="AB1565" i="1"/>
  <c r="D242" i="6"/>
  <c r="BX1563" i="1"/>
  <c r="BB1531" i="1"/>
  <c r="BB1521" i="1" s="1"/>
  <c r="AD1529" i="1"/>
  <c r="AB1529" i="1" s="1"/>
  <c r="R1527" i="1"/>
  <c r="GK1527" i="1" s="1"/>
  <c r="T1526" i="1"/>
  <c r="CR1524" i="1"/>
  <c r="R1523" i="1"/>
  <c r="U1523" i="1"/>
  <c r="AB1523" i="1"/>
  <c r="CB1521" i="1"/>
  <c r="BZ1489" i="1"/>
  <c r="AQ1489" i="1" s="1"/>
  <c r="R1487" i="1"/>
  <c r="GK1487" i="1" s="1"/>
  <c r="U1487" i="1"/>
  <c r="GX1486" i="1"/>
  <c r="T1486" i="1"/>
  <c r="T1485" i="1"/>
  <c r="T1482" i="1"/>
  <c r="CT1481" i="1"/>
  <c r="S1481" i="1" s="1"/>
  <c r="R1479" i="1"/>
  <c r="CR1477" i="1"/>
  <c r="Q1477" i="1" s="1"/>
  <c r="CX476" i="3"/>
  <c r="D226" i="6"/>
  <c r="AO1441" i="1"/>
  <c r="AO1428" i="1" s="1"/>
  <c r="U1439" i="1"/>
  <c r="P1439" i="1"/>
  <c r="CS1437" i="1"/>
  <c r="AD1434" i="1"/>
  <c r="AB1434" i="1" s="1"/>
  <c r="CC1441" i="1"/>
  <c r="CC1428" i="1" s="1"/>
  <c r="BD1396" i="1"/>
  <c r="BD1380" i="1" s="1"/>
  <c r="G1380" i="1"/>
  <c r="T1394" i="1"/>
  <c r="T1391" i="1"/>
  <c r="W1391" i="1"/>
  <c r="CT1391" i="1"/>
  <c r="S1391" i="1" s="1"/>
  <c r="CT1389" i="1"/>
  <c r="S1389" i="1" s="1"/>
  <c r="R1389" i="1"/>
  <c r="CS1387" i="1"/>
  <c r="AD1386" i="1"/>
  <c r="AB1386" i="1" s="1"/>
  <c r="AD1385" i="1"/>
  <c r="T1382" i="1"/>
  <c r="BX1380" i="1"/>
  <c r="G1256" i="1"/>
  <c r="R1276" i="1"/>
  <c r="D205" i="6"/>
  <c r="AB1272" i="1"/>
  <c r="P1271" i="1"/>
  <c r="D203" i="6"/>
  <c r="AB1268" i="1"/>
  <c r="CT1266" i="1"/>
  <c r="S1266" i="1" s="1"/>
  <c r="W1266" i="1"/>
  <c r="D202" i="6"/>
  <c r="I1265" i="1"/>
  <c r="GX1263" i="1"/>
  <c r="CS1263" i="1"/>
  <c r="CR1262" i="1"/>
  <c r="Q1262" i="1" s="1"/>
  <c r="V1259" i="1"/>
  <c r="R1259" i="1"/>
  <c r="V1258" i="1"/>
  <c r="CS1258" i="1"/>
  <c r="AO1224" i="1"/>
  <c r="S1222" i="1"/>
  <c r="V1222" i="1"/>
  <c r="R1222" i="1"/>
  <c r="GK1222" i="1" s="1"/>
  <c r="T1221" i="1"/>
  <c r="W1221" i="1"/>
  <c r="S1221" i="1"/>
  <c r="P1220" i="1"/>
  <c r="AB1220" i="1"/>
  <c r="CT1213" i="1"/>
  <c r="S1213" i="1" s="1"/>
  <c r="R1213" i="1"/>
  <c r="BY1224" i="1"/>
  <c r="AD1211" i="1"/>
  <c r="AB1211" i="1" s="1"/>
  <c r="AD1210" i="1"/>
  <c r="G1072" i="1"/>
  <c r="F1121" i="1"/>
  <c r="G1092" i="1"/>
  <c r="CC1108" i="1"/>
  <c r="AT1108" i="1" s="1"/>
  <c r="CR1106" i="1"/>
  <c r="Q1106" i="1" s="1"/>
  <c r="T1106" i="1"/>
  <c r="AG1108" i="1" s="1"/>
  <c r="P1105" i="1"/>
  <c r="CR1104" i="1"/>
  <c r="Q1104" i="1" s="1"/>
  <c r="AD1104" i="1"/>
  <c r="S1103" i="1"/>
  <c r="CZ1103" i="1" s="1"/>
  <c r="Y1103" i="1" s="1"/>
  <c r="CS1097" i="1"/>
  <c r="CT1096" i="1"/>
  <c r="S1096" i="1" s="1"/>
  <c r="CR1095" i="1"/>
  <c r="Q1095" i="1" s="1"/>
  <c r="W1094" i="1"/>
  <c r="CT1094" i="1"/>
  <c r="S1094" i="1" s="1"/>
  <c r="CS1088" i="1"/>
  <c r="P1086" i="1"/>
  <c r="T1086" i="1"/>
  <c r="AD1083" i="1"/>
  <c r="AB1083" i="1" s="1"/>
  <c r="CS1082" i="1"/>
  <c r="AD1082" i="1"/>
  <c r="BZ1138" i="1"/>
  <c r="CG1138" i="1" s="1"/>
  <c r="CG1076" i="1" s="1"/>
  <c r="CR1078" i="1"/>
  <c r="Q1078" i="1" s="1"/>
  <c r="BB980" i="1"/>
  <c r="F993" i="1" s="1"/>
  <c r="CT978" i="1"/>
  <c r="S978" i="1" s="1"/>
  <c r="S266" i="5"/>
  <c r="Q266" i="5"/>
  <c r="CS976" i="1"/>
  <c r="U262" i="5"/>
  <c r="CT975" i="1"/>
  <c r="S975" i="1" s="1"/>
  <c r="S260" i="5"/>
  <c r="Q260" i="5"/>
  <c r="K259" i="5"/>
  <c r="P259" i="5"/>
  <c r="CR973" i="1"/>
  <c r="Q973" i="1" s="1"/>
  <c r="CS972" i="1"/>
  <c r="U254" i="5"/>
  <c r="K253" i="5"/>
  <c r="P253" i="5"/>
  <c r="CR970" i="1"/>
  <c r="Q970" i="1" s="1"/>
  <c r="CS969" i="1"/>
  <c r="U248" i="5"/>
  <c r="P968" i="1"/>
  <c r="J243" i="5" s="1"/>
  <c r="T968" i="1"/>
  <c r="CR967" i="1"/>
  <c r="Q967" i="1" s="1"/>
  <c r="J232" i="5" s="1"/>
  <c r="AD967" i="1"/>
  <c r="D164" i="6"/>
  <c r="E229" i="5"/>
  <c r="C230" i="5"/>
  <c r="D163" i="6"/>
  <c r="E222" i="5"/>
  <c r="C223" i="5"/>
  <c r="D162" i="6"/>
  <c r="C213" i="5"/>
  <c r="E212" i="5"/>
  <c r="V922" i="1"/>
  <c r="AB922" i="1"/>
  <c r="W921" i="1"/>
  <c r="S921" i="1"/>
  <c r="BY887" i="1"/>
  <c r="W856" i="1"/>
  <c r="Q35" i="5"/>
  <c r="S35" i="5"/>
  <c r="CT856" i="1"/>
  <c r="S856" i="1" s="1"/>
  <c r="J37" i="5" s="1"/>
  <c r="CS719" i="1"/>
  <c r="CR719" i="1"/>
  <c r="Q719" i="1" s="1"/>
  <c r="W717" i="1"/>
  <c r="S717" i="1"/>
  <c r="CY611" i="1"/>
  <c r="X611" i="1" s="1"/>
  <c r="CZ611" i="1"/>
  <c r="Y611" i="1" s="1"/>
  <c r="CZ540" i="1"/>
  <c r="Y540" i="1" s="1"/>
  <c r="CY540" i="1"/>
  <c r="X540" i="1" s="1"/>
  <c r="CY2306" i="1"/>
  <c r="X2306" i="1" s="1"/>
  <c r="D345" i="6"/>
  <c r="CS2301" i="1"/>
  <c r="CT2300" i="1"/>
  <c r="S2300" i="1" s="1"/>
  <c r="I2302" i="1"/>
  <c r="P2302" i="1" s="1"/>
  <c r="D343" i="6"/>
  <c r="T2298" i="1"/>
  <c r="Q2298" i="1"/>
  <c r="CP2298" i="1" s="1"/>
  <c r="O2298" i="1" s="1"/>
  <c r="CS2295" i="1"/>
  <c r="D341" i="6"/>
  <c r="R2291" i="1"/>
  <c r="GK2291" i="1" s="1"/>
  <c r="CT2287" i="1"/>
  <c r="S2287" i="1" s="1"/>
  <c r="CT2286" i="1"/>
  <c r="S2286" i="1" s="1"/>
  <c r="CY2281" i="1"/>
  <c r="X2281" i="1" s="1"/>
  <c r="CT2244" i="1"/>
  <c r="S2244" i="1" s="1"/>
  <c r="CP2238" i="1"/>
  <c r="O2238" i="1" s="1"/>
  <c r="R2237" i="1"/>
  <c r="CS2234" i="1"/>
  <c r="R2233" i="1"/>
  <c r="CS2232" i="1"/>
  <c r="CS2126" i="1"/>
  <c r="CS2124" i="1"/>
  <c r="CS2120" i="1"/>
  <c r="R2110" i="1"/>
  <c r="D307" i="6"/>
  <c r="D306" i="6"/>
  <c r="D304" i="6"/>
  <c r="AB2066" i="1"/>
  <c r="CS2062" i="1"/>
  <c r="CS2060" i="1"/>
  <c r="G1666" i="1"/>
  <c r="G1947" i="1"/>
  <c r="Q1954" i="1"/>
  <c r="R1949" i="1"/>
  <c r="D294" i="6"/>
  <c r="BY1915" i="1"/>
  <c r="AP1915" i="1" s="1"/>
  <c r="W1909" i="1"/>
  <c r="GX1908" i="1"/>
  <c r="U1908" i="1"/>
  <c r="AB1907" i="1"/>
  <c r="D290" i="6"/>
  <c r="BY1873" i="1"/>
  <c r="R1869" i="1"/>
  <c r="G1815" i="1"/>
  <c r="D284" i="6"/>
  <c r="W1828" i="1"/>
  <c r="GX1827" i="1"/>
  <c r="V1827" i="1"/>
  <c r="CS1826" i="1"/>
  <c r="D282" i="6"/>
  <c r="CS1824" i="1"/>
  <c r="D281" i="6"/>
  <c r="CT1822" i="1"/>
  <c r="S1822" i="1" s="1"/>
  <c r="CM1815" i="1"/>
  <c r="CG1783" i="1"/>
  <c r="CG1767" i="1" s="1"/>
  <c r="G1767" i="1"/>
  <c r="CX564" i="3"/>
  <c r="D272" i="6"/>
  <c r="AD1777" i="1"/>
  <c r="AB1777" i="1" s="1"/>
  <c r="AD1775" i="1"/>
  <c r="AB1775" i="1" s="1"/>
  <c r="BY1783" i="1"/>
  <c r="CI1783" i="1" s="1"/>
  <c r="AX1735" i="1"/>
  <c r="I1732" i="1"/>
  <c r="D261" i="6"/>
  <c r="CT1729" i="1"/>
  <c r="S1729" i="1" s="1"/>
  <c r="CP1729" i="1" s="1"/>
  <c r="O1729" i="1" s="1"/>
  <c r="AD1728" i="1"/>
  <c r="AB1728" i="1" s="1"/>
  <c r="CT1725" i="1"/>
  <c r="S1725" i="1" s="1"/>
  <c r="BZ1722" i="1"/>
  <c r="I1687" i="1"/>
  <c r="U1687" i="1" s="1"/>
  <c r="D253" i="6"/>
  <c r="CT1685" i="1"/>
  <c r="CT1682" i="1"/>
  <c r="S1682" i="1" s="1"/>
  <c r="CS1679" i="1"/>
  <c r="CY1678" i="1"/>
  <c r="X1678" i="1" s="1"/>
  <c r="CS1676" i="1"/>
  <c r="CT1568" i="1"/>
  <c r="S1568" i="1" s="1"/>
  <c r="D238" i="6"/>
  <c r="D236" i="6"/>
  <c r="CX488" i="3"/>
  <c r="D235" i="6"/>
  <c r="CT1483" i="1"/>
  <c r="D233" i="6"/>
  <c r="R1481" i="1"/>
  <c r="GK1481" i="1" s="1"/>
  <c r="BD1473" i="1"/>
  <c r="CT1436" i="1"/>
  <c r="S1436" i="1" s="1"/>
  <c r="CS1432" i="1"/>
  <c r="CL1428" i="1"/>
  <c r="R1391" i="1"/>
  <c r="GK1391" i="1" s="1"/>
  <c r="CT1388" i="1"/>
  <c r="S1388" i="1" s="1"/>
  <c r="BZ1396" i="1"/>
  <c r="R1386" i="1"/>
  <c r="CC1396" i="1"/>
  <c r="CX439" i="3"/>
  <c r="D209" i="6"/>
  <c r="G1204" i="1"/>
  <c r="CS1274" i="1"/>
  <c r="I1274" i="1"/>
  <c r="S1274" i="1" s="1"/>
  <c r="D204" i="6"/>
  <c r="BY1280" i="1"/>
  <c r="BY1256" i="1" s="1"/>
  <c r="CY1270" i="1"/>
  <c r="X1270" i="1" s="1"/>
  <c r="D201" i="6"/>
  <c r="GX1262" i="1"/>
  <c r="P1262" i="1"/>
  <c r="T1262" i="1"/>
  <c r="D196" i="6"/>
  <c r="D195" i="6"/>
  <c r="G1208" i="1"/>
  <c r="D193" i="6"/>
  <c r="R1215" i="1"/>
  <c r="CT1212" i="1"/>
  <c r="S1212" i="1" s="1"/>
  <c r="BD1108" i="1"/>
  <c r="CP1104" i="1"/>
  <c r="O1104" i="1" s="1"/>
  <c r="AB1104" i="1"/>
  <c r="AD1096" i="1"/>
  <c r="AB1096" i="1" s="1"/>
  <c r="CX362" i="3"/>
  <c r="D177" i="6"/>
  <c r="D174" i="6"/>
  <c r="R1084" i="1"/>
  <c r="GK1084" i="1" s="1"/>
  <c r="AB1078" i="1"/>
  <c r="G854" i="1"/>
  <c r="A272" i="5"/>
  <c r="CS978" i="1"/>
  <c r="U266" i="5"/>
  <c r="CT977" i="1"/>
  <c r="S977" i="1" s="1"/>
  <c r="S264" i="5"/>
  <c r="Q264" i="5"/>
  <c r="CS975" i="1"/>
  <c r="U260" i="5"/>
  <c r="CT974" i="1"/>
  <c r="S974" i="1" s="1"/>
  <c r="S258" i="5"/>
  <c r="Q258" i="5"/>
  <c r="K257" i="5"/>
  <c r="P257" i="5"/>
  <c r="CT971" i="1"/>
  <c r="S971" i="1" s="1"/>
  <c r="S252" i="5"/>
  <c r="Q252" i="5"/>
  <c r="K251" i="5"/>
  <c r="P251" i="5"/>
  <c r="AB970" i="1"/>
  <c r="CT968" i="1"/>
  <c r="S968" i="1" s="1"/>
  <c r="J242" i="5" s="1"/>
  <c r="Q240" i="5"/>
  <c r="S240" i="5"/>
  <c r="BY980" i="1"/>
  <c r="CT923" i="1"/>
  <c r="S923" i="1" s="1"/>
  <c r="Q176" i="5"/>
  <c r="S176" i="5"/>
  <c r="P129" i="5"/>
  <c r="K129" i="5"/>
  <c r="U116" i="5"/>
  <c r="AD875" i="1"/>
  <c r="AB875" i="1" s="1"/>
  <c r="CR875" i="1"/>
  <c r="Q875" i="1" s="1"/>
  <c r="CQ862" i="1"/>
  <c r="P862" i="1" s="1"/>
  <c r="J68" i="5" s="1"/>
  <c r="I69" i="5" s="1"/>
  <c r="Q64" i="5"/>
  <c r="S64" i="5"/>
  <c r="AB861" i="1"/>
  <c r="CS858" i="1"/>
  <c r="U50" i="5"/>
  <c r="AD858" i="1"/>
  <c r="AB858" i="1" s="1"/>
  <c r="CR858" i="1"/>
  <c r="Q858" i="1" s="1"/>
  <c r="AD756" i="1"/>
  <c r="AB756" i="1" s="1"/>
  <c r="CR756" i="1"/>
  <c r="Q756" i="1" s="1"/>
  <c r="AD755" i="1"/>
  <c r="AB755" i="1" s="1"/>
  <c r="CR755" i="1"/>
  <c r="Q755" i="1" s="1"/>
  <c r="AO721" i="1"/>
  <c r="BX704" i="1"/>
  <c r="CS716" i="1"/>
  <c r="R716" i="1" s="1"/>
  <c r="AD716" i="1"/>
  <c r="AB716" i="1" s="1"/>
  <c r="CR716" i="1"/>
  <c r="Q716" i="1" s="1"/>
  <c r="CP716" i="1" s="1"/>
  <c r="O716" i="1" s="1"/>
  <c r="CC2398" i="1"/>
  <c r="CT2354" i="1"/>
  <c r="S2354" i="1" s="1"/>
  <c r="CC2356" i="1"/>
  <c r="GK2346" i="1"/>
  <c r="CB2356" i="1"/>
  <c r="AS2356" i="1" s="1"/>
  <c r="CT2344" i="1"/>
  <c r="S2344" i="1" s="1"/>
  <c r="W2308" i="1"/>
  <c r="T2308" i="1"/>
  <c r="CS2306" i="1"/>
  <c r="U2306" i="1"/>
  <c r="AD2306" i="1"/>
  <c r="CT2304" i="1"/>
  <c r="CQ2303" i="1"/>
  <c r="GX2302" i="1"/>
  <c r="W2302" i="1"/>
  <c r="CR2301" i="1"/>
  <c r="AD2301" i="1"/>
  <c r="V2299" i="1"/>
  <c r="S2298" i="1"/>
  <c r="U2298" i="1"/>
  <c r="AD2297" i="1"/>
  <c r="GX2295" i="1"/>
  <c r="CR2295" i="1"/>
  <c r="Q2295" i="1" s="1"/>
  <c r="AD2295" i="1"/>
  <c r="R2292" i="1"/>
  <c r="CT2291" i="1"/>
  <c r="S2291" i="1" s="1"/>
  <c r="CT2290" i="1"/>
  <c r="S2290" i="1" s="1"/>
  <c r="AD2286" i="1"/>
  <c r="AB2286" i="1" s="1"/>
  <c r="CS2285" i="1"/>
  <c r="AD2285" i="1"/>
  <c r="R2284" i="1"/>
  <c r="R2281" i="1"/>
  <c r="CT2280" i="1"/>
  <c r="D328" i="6"/>
  <c r="P2244" i="1"/>
  <c r="D326" i="6"/>
  <c r="AD2241" i="1"/>
  <c r="GX2240" i="1"/>
  <c r="Q2240" i="1"/>
  <c r="P2240" i="1"/>
  <c r="AD2239" i="1"/>
  <c r="CT2236" i="1"/>
  <c r="S2236" i="1" s="1"/>
  <c r="CP2236" i="1" s="1"/>
  <c r="O2236" i="1" s="1"/>
  <c r="BY2246" i="1"/>
  <c r="BY2230" i="1" s="1"/>
  <c r="AD2234" i="1"/>
  <c r="AD2232" i="1"/>
  <c r="AB2232" i="1" s="1"/>
  <c r="CX707" i="3"/>
  <c r="D320" i="6"/>
  <c r="G2106" i="1"/>
  <c r="CS2128" i="1"/>
  <c r="CR2126" i="1"/>
  <c r="Q2126" i="1" s="1"/>
  <c r="AD2126" i="1"/>
  <c r="D316" i="6"/>
  <c r="AD2124" i="1"/>
  <c r="AB2124" i="1" s="1"/>
  <c r="CT2123" i="1"/>
  <c r="D315" i="6"/>
  <c r="CS2122" i="1"/>
  <c r="CT2121" i="1"/>
  <c r="AD2120" i="1"/>
  <c r="AB2120" i="1" s="1"/>
  <c r="CT2116" i="1"/>
  <c r="S2116" i="1" s="1"/>
  <c r="CR2115" i="1"/>
  <c r="Q2115" i="1" s="1"/>
  <c r="AD2115" i="1"/>
  <c r="AB2113" i="1"/>
  <c r="CS2112" i="1"/>
  <c r="W2109" i="1"/>
  <c r="Q2109" i="1"/>
  <c r="W2108" i="1"/>
  <c r="T2108" i="1"/>
  <c r="W2072" i="1"/>
  <c r="AJ2074" i="1" s="1"/>
  <c r="T2072" i="1"/>
  <c r="U2071" i="1"/>
  <c r="W2071" i="1"/>
  <c r="Q2068" i="1"/>
  <c r="P2068" i="1"/>
  <c r="CT2064" i="1"/>
  <c r="S2064" i="1" s="1"/>
  <c r="CR2062" i="1"/>
  <c r="Q2062" i="1" s="1"/>
  <c r="AD2062" i="1"/>
  <c r="AH2074" i="1"/>
  <c r="AH2058" i="1" s="1"/>
  <c r="AD2060" i="1"/>
  <c r="AB2060" i="1" s="1"/>
  <c r="G1670" i="1"/>
  <c r="BC1958" i="1"/>
  <c r="W1954" i="1"/>
  <c r="P1954" i="1"/>
  <c r="T1954" i="1"/>
  <c r="BD1915" i="1"/>
  <c r="R1913" i="1"/>
  <c r="GK1913" i="1" s="1"/>
  <c r="CS1912" i="1"/>
  <c r="AD1912" i="1"/>
  <c r="CT1909" i="1"/>
  <c r="S1909" i="1" s="1"/>
  <c r="CZ1909" i="1" s="1"/>
  <c r="Y1909" i="1" s="1"/>
  <c r="CR1871" i="1"/>
  <c r="AD1871" i="1"/>
  <c r="CT1870" i="1"/>
  <c r="D288" i="6"/>
  <c r="CS1868" i="1"/>
  <c r="CS1832" i="1"/>
  <c r="CT1831" i="1"/>
  <c r="CS1830" i="1"/>
  <c r="AD1830" i="1"/>
  <c r="AB1830" i="1" s="1"/>
  <c r="GX1829" i="1"/>
  <c r="U1829" i="1"/>
  <c r="CT1829" i="1"/>
  <c r="S1829" i="1" s="1"/>
  <c r="CT1828" i="1"/>
  <c r="S1828" i="1" s="1"/>
  <c r="S1827" i="1"/>
  <c r="P1827" i="1"/>
  <c r="CR1826" i="1"/>
  <c r="Q1826" i="1" s="1"/>
  <c r="AD1826" i="1"/>
  <c r="D283" i="6"/>
  <c r="V1825" i="1"/>
  <c r="P1825" i="1"/>
  <c r="T1825" i="1"/>
  <c r="CR1824" i="1"/>
  <c r="Q1824" i="1" s="1"/>
  <c r="AD1824" i="1"/>
  <c r="CS1823" i="1"/>
  <c r="AD1823" i="1"/>
  <c r="AD1822" i="1"/>
  <c r="AB1822" i="1" s="1"/>
  <c r="CT1819" i="1"/>
  <c r="S1819" i="1" s="1"/>
  <c r="CT1817" i="1"/>
  <c r="S1817" i="1" s="1"/>
  <c r="BD1783" i="1"/>
  <c r="F1808" i="1" s="1"/>
  <c r="CT1781" i="1"/>
  <c r="S1781" i="1" s="1"/>
  <c r="CS1779" i="1"/>
  <c r="U1779" i="1"/>
  <c r="AD1779" i="1"/>
  <c r="CS1777" i="1"/>
  <c r="CS1775" i="1"/>
  <c r="CT1774" i="1"/>
  <c r="S1774" i="1" s="1"/>
  <c r="CP1774" i="1" s="1"/>
  <c r="O1774" i="1" s="1"/>
  <c r="CT1773" i="1"/>
  <c r="S1773" i="1" s="1"/>
  <c r="AO1735" i="1"/>
  <c r="F1739" i="1" s="1"/>
  <c r="GX1732" i="1"/>
  <c r="CS1732" i="1"/>
  <c r="AD1732" i="1"/>
  <c r="AB1732" i="1" s="1"/>
  <c r="P1731" i="1"/>
  <c r="CT1730" i="1"/>
  <c r="S1730" i="1" s="1"/>
  <c r="CS1729" i="1"/>
  <c r="CS1728" i="1"/>
  <c r="CT1727" i="1"/>
  <c r="S1727" i="1" s="1"/>
  <c r="CS1725" i="1"/>
  <c r="CT1724" i="1"/>
  <c r="S1724" i="1" s="1"/>
  <c r="CY1724" i="1" s="1"/>
  <c r="X1724" i="1" s="1"/>
  <c r="D255" i="6"/>
  <c r="GX1687" i="1"/>
  <c r="CS1687" i="1"/>
  <c r="AD1687" i="1"/>
  <c r="AB1687" i="1" s="1"/>
  <c r="U1686" i="1"/>
  <c r="V1686" i="1"/>
  <c r="AD1685" i="1"/>
  <c r="AB1685" i="1" s="1"/>
  <c r="CT1684" i="1"/>
  <c r="S1684" i="1" s="1"/>
  <c r="CT1683" i="1"/>
  <c r="S1683" i="1" s="1"/>
  <c r="CS1682" i="1"/>
  <c r="CT1680" i="1"/>
  <c r="S1680" i="1" s="1"/>
  <c r="CR1679" i="1"/>
  <c r="Q1679" i="1" s="1"/>
  <c r="AD1679" i="1"/>
  <c r="AB1679" i="1" s="1"/>
  <c r="CS1678" i="1"/>
  <c r="AD1678" i="1"/>
  <c r="BY1690" i="1"/>
  <c r="BY1674" i="1" s="1"/>
  <c r="CR1676" i="1"/>
  <c r="Q1676" i="1" s="1"/>
  <c r="AD1676" i="1"/>
  <c r="AB1676" i="1" s="1"/>
  <c r="CX515" i="3"/>
  <c r="D246" i="6"/>
  <c r="G1376" i="1"/>
  <c r="BC1574" i="1"/>
  <c r="CR1570" i="1"/>
  <c r="CS1568" i="1"/>
  <c r="CT1567" i="1"/>
  <c r="S1567" i="1" s="1"/>
  <c r="CT1566" i="1"/>
  <c r="S1566" i="1" s="1"/>
  <c r="AF1574" i="1" s="1"/>
  <c r="CT1565" i="1"/>
  <c r="S1565" i="1" s="1"/>
  <c r="CM1563" i="1"/>
  <c r="AO1531" i="1"/>
  <c r="F1535" i="1" s="1"/>
  <c r="CT1527" i="1"/>
  <c r="S1527" i="1" s="1"/>
  <c r="CS1526" i="1"/>
  <c r="D239" i="6"/>
  <c r="BY1531" i="1"/>
  <c r="AP1531" i="1" s="1"/>
  <c r="V1523" i="1"/>
  <c r="W1523" i="1"/>
  <c r="CT1523" i="1"/>
  <c r="S1523" i="1" s="1"/>
  <c r="BC1489" i="1"/>
  <c r="BC1604" i="1" s="1"/>
  <c r="V1487" i="1"/>
  <c r="W1487" i="1"/>
  <c r="CT1487" i="1"/>
  <c r="V1486" i="1"/>
  <c r="V1485" i="1"/>
  <c r="CR1482" i="1"/>
  <c r="Q1482" i="1" s="1"/>
  <c r="CX485" i="3"/>
  <c r="D232" i="6"/>
  <c r="CR1481" i="1"/>
  <c r="Q1481" i="1" s="1"/>
  <c r="AD1481" i="1"/>
  <c r="AB1481" i="1" s="1"/>
  <c r="AD1480" i="1"/>
  <c r="CZ1478" i="1"/>
  <c r="Y1478" i="1" s="1"/>
  <c r="AD1476" i="1"/>
  <c r="BD1441" i="1"/>
  <c r="AB1438" i="1"/>
  <c r="R1436" i="1"/>
  <c r="GK1436" i="1" s="1"/>
  <c r="CT1434" i="1"/>
  <c r="S1434" i="1" s="1"/>
  <c r="AD1431" i="1"/>
  <c r="V1394" i="1"/>
  <c r="CT1393" i="1"/>
  <c r="D216" i="6"/>
  <c r="CR1391" i="1"/>
  <c r="Q1391" i="1" s="1"/>
  <c r="AD1391" i="1"/>
  <c r="AB1391" i="1" s="1"/>
  <c r="CR1389" i="1"/>
  <c r="Q1389" i="1" s="1"/>
  <c r="AD1389" i="1"/>
  <c r="AD1388" i="1"/>
  <c r="AB1388" i="1" s="1"/>
  <c r="CS1383" i="1"/>
  <c r="V1382" i="1"/>
  <c r="AD1382" i="1"/>
  <c r="G1200" i="1"/>
  <c r="BB1280" i="1"/>
  <c r="AB1278" i="1"/>
  <c r="CT1276" i="1"/>
  <c r="S1276" i="1" s="1"/>
  <c r="CR1274" i="1"/>
  <c r="AD1274" i="1"/>
  <c r="GX1273" i="1"/>
  <c r="U1273" i="1"/>
  <c r="W1271" i="1"/>
  <c r="CR1269" i="1"/>
  <c r="GX1267" i="1"/>
  <c r="S1267" i="1"/>
  <c r="CZ1267" i="1" s="1"/>
  <c r="Y1267" i="1" s="1"/>
  <c r="U1267" i="1"/>
  <c r="P1267" i="1"/>
  <c r="CS1266" i="1"/>
  <c r="U1265" i="1"/>
  <c r="S1264" i="1"/>
  <c r="CZ1264" i="1" s="1"/>
  <c r="Y1264" i="1" s="1"/>
  <c r="U1264" i="1"/>
  <c r="P1264" i="1"/>
  <c r="D200" i="6"/>
  <c r="S1262" i="1"/>
  <c r="CY1262" i="1" s="1"/>
  <c r="X1262" i="1" s="1"/>
  <c r="CR1260" i="1"/>
  <c r="AD1260" i="1"/>
  <c r="U1260" i="1"/>
  <c r="T1259" i="1"/>
  <c r="P1259" i="1"/>
  <c r="AB1259" i="1"/>
  <c r="Q1258" i="1"/>
  <c r="T1258" i="1"/>
  <c r="P1258" i="1"/>
  <c r="BD1224" i="1"/>
  <c r="W1222" i="1"/>
  <c r="Q1222" i="1"/>
  <c r="T1222" i="1"/>
  <c r="AG1224" i="1" s="1"/>
  <c r="CR1221" i="1"/>
  <c r="Q1221" i="1" s="1"/>
  <c r="U1221" i="1"/>
  <c r="CS1219" i="1"/>
  <c r="R1219" i="1" s="1"/>
  <c r="P1218" i="1"/>
  <c r="AB1217" i="1"/>
  <c r="CR1215" i="1"/>
  <c r="Q1215" i="1" s="1"/>
  <c r="AD1215" i="1"/>
  <c r="AB1215" i="1" s="1"/>
  <c r="CR1213" i="1"/>
  <c r="Q1213" i="1" s="1"/>
  <c r="AD1213" i="1"/>
  <c r="AD1212" i="1"/>
  <c r="AB1212" i="1" s="1"/>
  <c r="CT1211" i="1"/>
  <c r="S1211" i="1" s="1"/>
  <c r="CT1210" i="1"/>
  <c r="S1210" i="1" s="1"/>
  <c r="CT1106" i="1"/>
  <c r="S1106" i="1" s="1"/>
  <c r="AF1108" i="1" s="1"/>
  <c r="D183" i="6"/>
  <c r="CS1103" i="1"/>
  <c r="R1103" i="1" s="1"/>
  <c r="U1103" i="1"/>
  <c r="CS1101" i="1"/>
  <c r="R1101" i="1" s="1"/>
  <c r="GK1101" i="1" s="1"/>
  <c r="CS1099" i="1"/>
  <c r="AD1099" i="1"/>
  <c r="AB1099" i="1" s="1"/>
  <c r="AB1097" i="1"/>
  <c r="CS1096" i="1"/>
  <c r="CT1095" i="1"/>
  <c r="S1095" i="1" s="1"/>
  <c r="CY1095" i="1" s="1"/>
  <c r="X1095" i="1" s="1"/>
  <c r="CS1094" i="1"/>
  <c r="AD1094" i="1"/>
  <c r="R1086" i="1"/>
  <c r="D175" i="6"/>
  <c r="T1085" i="1"/>
  <c r="CS1085" i="1"/>
  <c r="R1083" i="1"/>
  <c r="CT1082" i="1"/>
  <c r="S1082" i="1" s="1"/>
  <c r="CR1081" i="1"/>
  <c r="Q1081" i="1" s="1"/>
  <c r="CY1080" i="1"/>
  <c r="X1080" i="1" s="1"/>
  <c r="CS1080" i="1"/>
  <c r="R1078" i="1"/>
  <c r="G850" i="1"/>
  <c r="AF275" i="5"/>
  <c r="A275" i="5"/>
  <c r="CS977" i="1"/>
  <c r="U264" i="5"/>
  <c r="K265" i="5"/>
  <c r="P265" i="5"/>
  <c r="K263" i="5"/>
  <c r="P263" i="5"/>
  <c r="CS974" i="1"/>
  <c r="U258" i="5"/>
  <c r="S256" i="5"/>
  <c r="Q256" i="5"/>
  <c r="K255" i="5"/>
  <c r="P255" i="5"/>
  <c r="CS971" i="1"/>
  <c r="U252" i="5"/>
  <c r="S250" i="5"/>
  <c r="Q250" i="5"/>
  <c r="CS968" i="1"/>
  <c r="U240" i="5"/>
  <c r="D165" i="6"/>
  <c r="E240" i="5"/>
  <c r="C241" i="5"/>
  <c r="CY967" i="1"/>
  <c r="X967" i="1" s="1"/>
  <c r="R229" i="5" s="1"/>
  <c r="J235" i="5" s="1"/>
  <c r="J231" i="5"/>
  <c r="AJ980" i="1"/>
  <c r="S229" i="5"/>
  <c r="Q229" i="5"/>
  <c r="GK967" i="1"/>
  <c r="J233" i="5"/>
  <c r="CT966" i="1"/>
  <c r="S966" i="1" s="1"/>
  <c r="J224" i="5" s="1"/>
  <c r="S222" i="5"/>
  <c r="Q222" i="5"/>
  <c r="F956" i="1"/>
  <c r="BD919" i="1"/>
  <c r="R927" i="1"/>
  <c r="GK927" i="1" s="1"/>
  <c r="V198" i="5"/>
  <c r="BX871" i="1"/>
  <c r="AO887" i="1"/>
  <c r="U136" i="5"/>
  <c r="AD880" i="1"/>
  <c r="AB880" i="1" s="1"/>
  <c r="CR880" i="1"/>
  <c r="Q880" i="1" s="1"/>
  <c r="CP880" i="1" s="1"/>
  <c r="O880" i="1" s="1"/>
  <c r="R875" i="1"/>
  <c r="GK875" i="1" s="1"/>
  <c r="V116" i="5"/>
  <c r="U87" i="5"/>
  <c r="AD865" i="1"/>
  <c r="AB865" i="1" s="1"/>
  <c r="CR865" i="1"/>
  <c r="Q865" i="1" s="1"/>
  <c r="R860" i="1"/>
  <c r="J62" i="5" s="1"/>
  <c r="V60" i="5"/>
  <c r="CT857" i="1"/>
  <c r="S857" i="1" s="1"/>
  <c r="CZ857" i="1" s="1"/>
  <c r="Y857" i="1" s="1"/>
  <c r="T45" i="5" s="1"/>
  <c r="S45" i="5"/>
  <c r="Q45" i="5"/>
  <c r="G604" i="1"/>
  <c r="R755" i="1"/>
  <c r="CZ664" i="1"/>
  <c r="Y664" i="1" s="1"/>
  <c r="CY664" i="1"/>
  <c r="X664" i="1" s="1"/>
  <c r="CZ176" i="1"/>
  <c r="Y176" i="1" s="1"/>
  <c r="CY42" i="1"/>
  <c r="X42" i="1" s="1"/>
  <c r="CZ42" i="1"/>
  <c r="Y42" i="1" s="1"/>
  <c r="CT2539" i="1"/>
  <c r="W2538" i="1"/>
  <c r="D370" i="6"/>
  <c r="CT2536" i="1"/>
  <c r="S2536" i="1" s="1"/>
  <c r="CS2535" i="1"/>
  <c r="CS2534" i="1"/>
  <c r="CS2531" i="1"/>
  <c r="D363" i="6"/>
  <c r="G2494" i="1"/>
  <c r="G2222" i="1"/>
  <c r="CT2396" i="1"/>
  <c r="U2395" i="1"/>
  <c r="W2394" i="1"/>
  <c r="W2393" i="1"/>
  <c r="T2393" i="1"/>
  <c r="P2391" i="1"/>
  <c r="CT2390" i="1"/>
  <c r="S2390" i="1" s="1"/>
  <c r="BB2356" i="1"/>
  <c r="CS2354" i="1"/>
  <c r="D355" i="6"/>
  <c r="CS2353" i="1"/>
  <c r="R2353" i="1" s="1"/>
  <c r="GK2353" i="1" s="1"/>
  <c r="T2351" i="1"/>
  <c r="AG2356" i="1" s="1"/>
  <c r="AG2342" i="1" s="1"/>
  <c r="D353" i="6"/>
  <c r="CT2347" i="1"/>
  <c r="S2347" i="1" s="1"/>
  <c r="CT2346" i="1"/>
  <c r="S2346" i="1" s="1"/>
  <c r="CS2344" i="1"/>
  <c r="F2326" i="1"/>
  <c r="G2278" i="1"/>
  <c r="CT2308" i="1"/>
  <c r="S2308" i="1" s="1"/>
  <c r="CP2308" i="1" s="1"/>
  <c r="O2308" i="1" s="1"/>
  <c r="CT2307" i="1"/>
  <c r="I2307" i="1"/>
  <c r="CZ2306" i="1"/>
  <c r="Y2306" i="1" s="1"/>
  <c r="CR2306" i="1"/>
  <c r="Q2306" i="1" s="1"/>
  <c r="T2306" i="1"/>
  <c r="CT2305" i="1"/>
  <c r="CS2304" i="1"/>
  <c r="CT2303" i="1"/>
  <c r="D344" i="6"/>
  <c r="U2302" i="1"/>
  <c r="V2302" i="1"/>
  <c r="CR2300" i="1"/>
  <c r="Q2300" i="1" s="1"/>
  <c r="AD2300" i="1"/>
  <c r="AB2300" i="1" s="1"/>
  <c r="R2300" i="1"/>
  <c r="AD2299" i="1"/>
  <c r="AB2299" i="1" s="1"/>
  <c r="GX2298" i="1"/>
  <c r="CR2297" i="1"/>
  <c r="Q2297" i="1" s="1"/>
  <c r="T2297" i="1"/>
  <c r="R2296" i="1"/>
  <c r="D342" i="6"/>
  <c r="P2295" i="1"/>
  <c r="CZ2292" i="1"/>
  <c r="Y2292" i="1" s="1"/>
  <c r="CR2292" i="1"/>
  <c r="Q2292" i="1" s="1"/>
  <c r="AD2292" i="1"/>
  <c r="AB2292" i="1" s="1"/>
  <c r="CR2291" i="1"/>
  <c r="Q2291" i="1" s="1"/>
  <c r="CS2290" i="1"/>
  <c r="D335" i="6"/>
  <c r="CS2287" i="1"/>
  <c r="AD2287" i="1"/>
  <c r="AB2287" i="1" s="1"/>
  <c r="CS2286" i="1"/>
  <c r="CR2285" i="1"/>
  <c r="Q2285" i="1" s="1"/>
  <c r="CT2283" i="1"/>
  <c r="S2283" i="1" s="1"/>
  <c r="CS2283" i="1"/>
  <c r="CZ2281" i="1"/>
  <c r="Y2281" i="1" s="1"/>
  <c r="GX2280" i="1"/>
  <c r="CS2280" i="1"/>
  <c r="BC2246" i="1"/>
  <c r="CR2244" i="1"/>
  <c r="Q2244" i="1" s="1"/>
  <c r="AD2244" i="1"/>
  <c r="AB2244" i="1" s="1"/>
  <c r="AD2243" i="1"/>
  <c r="AB2243" i="1" s="1"/>
  <c r="CS2242" i="1"/>
  <c r="CR2241" i="1"/>
  <c r="Q2241" i="1" s="1"/>
  <c r="W2240" i="1"/>
  <c r="S2240" i="1"/>
  <c r="CY2240" i="1" s="1"/>
  <c r="X2240" i="1" s="1"/>
  <c r="CR2239" i="1"/>
  <c r="Q2239" i="1" s="1"/>
  <c r="T2239" i="1"/>
  <c r="P2239" i="1"/>
  <c r="CP2239" i="1" s="1"/>
  <c r="O2239" i="1" s="1"/>
  <c r="R2236" i="1"/>
  <c r="CR2234" i="1"/>
  <c r="Q2234" i="1" s="1"/>
  <c r="CR2232" i="1"/>
  <c r="Q2232" i="1" s="1"/>
  <c r="T2232" i="1"/>
  <c r="AG2246" i="1" s="1"/>
  <c r="P2232" i="1"/>
  <c r="BC2130" i="1"/>
  <c r="CT2128" i="1"/>
  <c r="AD2128" i="1"/>
  <c r="AB2128" i="1" s="1"/>
  <c r="I2128" i="1"/>
  <c r="T2128" i="1" s="1"/>
  <c r="CT2127" i="1"/>
  <c r="I2127" i="1"/>
  <c r="W2126" i="1"/>
  <c r="P2126" i="1"/>
  <c r="T2126" i="1"/>
  <c r="AB2126" i="1"/>
  <c r="CR2125" i="1"/>
  <c r="AD2125" i="1"/>
  <c r="CR2124" i="1"/>
  <c r="BY2130" i="1"/>
  <c r="AP2130" i="1" s="1"/>
  <c r="F2139" i="1" s="1"/>
  <c r="CR2120" i="1"/>
  <c r="Q2120" i="1" s="1"/>
  <c r="I2121" i="1"/>
  <c r="D314" i="6"/>
  <c r="CR2119" i="1"/>
  <c r="Q2119" i="1" s="1"/>
  <c r="W2118" i="1"/>
  <c r="CZ2117" i="1"/>
  <c r="Y2117" i="1" s="1"/>
  <c r="CS2116" i="1"/>
  <c r="CP2115" i="1"/>
  <c r="O2115" i="1" s="1"/>
  <c r="GN2115" i="1" s="1"/>
  <c r="CB2130" i="1" s="1"/>
  <c r="AB2115" i="1"/>
  <c r="CT2114" i="1"/>
  <c r="S2114" i="1" s="1"/>
  <c r="CT2112" i="1"/>
  <c r="S2112" i="1" s="1"/>
  <c r="CP2112" i="1" s="1"/>
  <c r="O2112" i="1" s="1"/>
  <c r="AD2112" i="1"/>
  <c r="AB2112" i="1" s="1"/>
  <c r="CT2111" i="1"/>
  <c r="S2111" i="1" s="1"/>
  <c r="CT2108" i="1"/>
  <c r="S2108" i="1" s="1"/>
  <c r="BX2106" i="1"/>
  <c r="G2058" i="1"/>
  <c r="CT2072" i="1"/>
  <c r="S2072" i="1" s="1"/>
  <c r="R2071" i="1"/>
  <c r="GK2071" i="1" s="1"/>
  <c r="W2070" i="1"/>
  <c r="CR2069" i="1"/>
  <c r="Q2069" i="1" s="1"/>
  <c r="AD2069" i="1"/>
  <c r="W2068" i="1"/>
  <c r="S2068" i="1"/>
  <c r="CZ2067" i="1"/>
  <c r="Y2067" i="1" s="1"/>
  <c r="CR2067" i="1"/>
  <c r="Q2067" i="1" s="1"/>
  <c r="AD2067" i="1"/>
  <c r="AB2067" i="1" s="1"/>
  <c r="R2066" i="1"/>
  <c r="GK2066" i="1" s="1"/>
  <c r="CY2065" i="1"/>
  <c r="X2065" i="1" s="1"/>
  <c r="CR2060" i="1"/>
  <c r="Q2060" i="1" s="1"/>
  <c r="CX646" i="3"/>
  <c r="D298" i="6"/>
  <c r="G2054" i="1"/>
  <c r="BB1958" i="1"/>
  <c r="AD1956" i="1"/>
  <c r="AB1956" i="1" s="1"/>
  <c r="GX1955" i="1"/>
  <c r="V1954" i="1"/>
  <c r="S1954" i="1"/>
  <c r="CR1953" i="1"/>
  <c r="Q1953" i="1" s="1"/>
  <c r="U1953" i="1"/>
  <c r="CB1958" i="1"/>
  <c r="AS1958" i="1" s="1"/>
  <c r="CT1951" i="1"/>
  <c r="S1951" i="1" s="1"/>
  <c r="CS1950" i="1"/>
  <c r="CC1958" i="1"/>
  <c r="AT1958" i="1" s="1"/>
  <c r="W1913" i="1"/>
  <c r="CR1912" i="1"/>
  <c r="I1912" i="1"/>
  <c r="D292" i="6"/>
  <c r="GX1909" i="1"/>
  <c r="U1909" i="1"/>
  <c r="CT1908" i="1"/>
  <c r="S1908" i="1" s="1"/>
  <c r="CC1915" i="1"/>
  <c r="CC1905" i="1" s="1"/>
  <c r="CL1905" i="1"/>
  <c r="G1866" i="1"/>
  <c r="CS1870" i="1"/>
  <c r="AD1870" i="1"/>
  <c r="AB1870" i="1" s="1"/>
  <c r="V1869" i="1"/>
  <c r="T1832" i="1"/>
  <c r="CR1830" i="1"/>
  <c r="Q1830" i="1" s="1"/>
  <c r="I1831" i="1"/>
  <c r="D285" i="6"/>
  <c r="CS1829" i="1"/>
  <c r="CS1828" i="1"/>
  <c r="U1828" i="1"/>
  <c r="AD1828" i="1"/>
  <c r="AB1828" i="1" s="1"/>
  <c r="CS1827" i="1"/>
  <c r="P1826" i="1"/>
  <c r="S1825" i="1"/>
  <c r="P1824" i="1"/>
  <c r="AB1824" i="1"/>
  <c r="CZ1823" i="1"/>
  <c r="Y1823" i="1" s="1"/>
  <c r="CR1823" i="1"/>
  <c r="Q1823" i="1" s="1"/>
  <c r="CS1822" i="1"/>
  <c r="CT1821" i="1"/>
  <c r="S1821" i="1" s="1"/>
  <c r="CS1819" i="1"/>
  <c r="CT1818" i="1"/>
  <c r="S1818" i="1" s="1"/>
  <c r="CX572" i="3"/>
  <c r="D276" i="6"/>
  <c r="BZ1834" i="1"/>
  <c r="CS1817" i="1"/>
  <c r="D275" i="6"/>
  <c r="BB1783" i="1"/>
  <c r="CS1781" i="1"/>
  <c r="R1780" i="1"/>
  <c r="GK1780" i="1" s="1"/>
  <c r="CZ1779" i="1"/>
  <c r="Y1779" i="1" s="1"/>
  <c r="CR1779" i="1"/>
  <c r="Q1779" i="1" s="1"/>
  <c r="T1779" i="1"/>
  <c r="CX563" i="3"/>
  <c r="D271" i="6"/>
  <c r="CQ1777" i="1"/>
  <c r="T1777" i="1"/>
  <c r="AG1783" i="1" s="1"/>
  <c r="CX561" i="3"/>
  <c r="D269" i="6"/>
  <c r="CS1774" i="1"/>
  <c r="AD1773" i="1"/>
  <c r="AB1773" i="1" s="1"/>
  <c r="CT1772" i="1"/>
  <c r="S1772" i="1" s="1"/>
  <c r="CY1772" i="1" s="1"/>
  <c r="X1772" i="1" s="1"/>
  <c r="CT1770" i="1"/>
  <c r="S1770" i="1" s="1"/>
  <c r="CY1770" i="1" s="1"/>
  <c r="X1770" i="1" s="1"/>
  <c r="R1769" i="1"/>
  <c r="GK1769" i="1" s="1"/>
  <c r="BD1735" i="1"/>
  <c r="G1722" i="1"/>
  <c r="CT1733" i="1"/>
  <c r="CR1732" i="1"/>
  <c r="P1732" i="1"/>
  <c r="CT1731" i="1"/>
  <c r="S1731" i="1" s="1"/>
  <c r="AD1730" i="1"/>
  <c r="AB1730" i="1" s="1"/>
  <c r="CR1729" i="1"/>
  <c r="Q1729" i="1" s="1"/>
  <c r="AD1729" i="1"/>
  <c r="AB1729" i="1" s="1"/>
  <c r="CS1727" i="1"/>
  <c r="AD1727" i="1"/>
  <c r="CT1726" i="1"/>
  <c r="S1726" i="1" s="1"/>
  <c r="CR1725" i="1"/>
  <c r="Q1725" i="1" s="1"/>
  <c r="AD1725" i="1"/>
  <c r="AB1725" i="1" s="1"/>
  <c r="CS1724" i="1"/>
  <c r="U1724" i="1"/>
  <c r="AD1724" i="1"/>
  <c r="G1674" i="1"/>
  <c r="CT1688" i="1"/>
  <c r="CR1687" i="1"/>
  <c r="P1687" i="1"/>
  <c r="P1686" i="1"/>
  <c r="CS1685" i="1"/>
  <c r="CS1684" i="1"/>
  <c r="U1684" i="1"/>
  <c r="AD1684" i="1"/>
  <c r="CS1683" i="1"/>
  <c r="AD1683" i="1"/>
  <c r="AB1683" i="1" s="1"/>
  <c r="CR1682" i="1"/>
  <c r="Q1682" i="1" s="1"/>
  <c r="CP1682" i="1" s="1"/>
  <c r="O1682" i="1" s="1"/>
  <c r="AD1682" i="1"/>
  <c r="AB1682" i="1" s="1"/>
  <c r="CS1680" i="1"/>
  <c r="CZ1678" i="1"/>
  <c r="Y1678" i="1" s="1"/>
  <c r="CR1678" i="1"/>
  <c r="Q1678" i="1" s="1"/>
  <c r="W1676" i="1"/>
  <c r="T1676" i="1"/>
  <c r="F1599" i="1"/>
  <c r="BB1574" i="1"/>
  <c r="G1563" i="1"/>
  <c r="CS1571" i="1"/>
  <c r="V1569" i="1"/>
  <c r="CR1568" i="1"/>
  <c r="Q1568" i="1" s="1"/>
  <c r="CP1568" i="1" s="1"/>
  <c r="O1568" i="1" s="1"/>
  <c r="AD1568" i="1"/>
  <c r="AB1568" i="1" s="1"/>
  <c r="AD1567" i="1"/>
  <c r="AB1567" i="1" s="1"/>
  <c r="CS1565" i="1"/>
  <c r="BC1531" i="1"/>
  <c r="G1521" i="1"/>
  <c r="CT1529" i="1"/>
  <c r="T1528" i="1"/>
  <c r="D240" i="6"/>
  <c r="BZ1531" i="1"/>
  <c r="AQ1531" i="1" s="1"/>
  <c r="CT1526" i="1"/>
  <c r="S1526" i="1" s="1"/>
  <c r="AD1526" i="1"/>
  <c r="CR1525" i="1"/>
  <c r="AD1525" i="1"/>
  <c r="AB1525" i="1" s="1"/>
  <c r="CR1523" i="1"/>
  <c r="Q1523" i="1" s="1"/>
  <c r="AO1489" i="1"/>
  <c r="U1486" i="1"/>
  <c r="U1485" i="1"/>
  <c r="CX487" i="3"/>
  <c r="D234" i="6"/>
  <c r="CR1483" i="1"/>
  <c r="AD1483" i="1"/>
  <c r="AB1483" i="1" s="1"/>
  <c r="U1482" i="1"/>
  <c r="CT1480" i="1"/>
  <c r="S1480" i="1" s="1"/>
  <c r="CT1479" i="1"/>
  <c r="S1479" i="1" s="1"/>
  <c r="CP1479" i="1" s="1"/>
  <c r="O1479" i="1" s="1"/>
  <c r="CT1477" i="1"/>
  <c r="S1477" i="1" s="1"/>
  <c r="CT1476" i="1"/>
  <c r="S1476" i="1" s="1"/>
  <c r="CY1476" i="1" s="1"/>
  <c r="X1476" i="1" s="1"/>
  <c r="CY1475" i="1"/>
  <c r="X1475" i="1" s="1"/>
  <c r="V1439" i="1"/>
  <c r="CT1438" i="1"/>
  <c r="S1438" i="1" s="1"/>
  <c r="CP1438" i="1" s="1"/>
  <c r="O1438" i="1" s="1"/>
  <c r="R1438" i="1"/>
  <c r="GK1438" i="1" s="1"/>
  <c r="D224" i="6"/>
  <c r="CR1436" i="1"/>
  <c r="Q1436" i="1" s="1"/>
  <c r="CP1436" i="1" s="1"/>
  <c r="O1436" i="1" s="1"/>
  <c r="AD1436" i="1"/>
  <c r="AB1436" i="1" s="1"/>
  <c r="AD1435" i="1"/>
  <c r="R1434" i="1"/>
  <c r="BZ1441" i="1"/>
  <c r="AQ1441" i="1" s="1"/>
  <c r="CT1433" i="1"/>
  <c r="S1433" i="1" s="1"/>
  <c r="AF1441" i="1" s="1"/>
  <c r="CR1432" i="1"/>
  <c r="Q1432" i="1" s="1"/>
  <c r="CT1431" i="1"/>
  <c r="S1431" i="1" s="1"/>
  <c r="D218" i="6"/>
  <c r="G1428" i="1"/>
  <c r="U1394" i="1"/>
  <c r="P1394" i="1"/>
  <c r="I1393" i="1"/>
  <c r="U1392" i="1"/>
  <c r="V1392" i="1"/>
  <c r="CS1392" i="1"/>
  <c r="AB1389" i="1"/>
  <c r="CS1388" i="1"/>
  <c r="CT1386" i="1"/>
  <c r="S1386" i="1" s="1"/>
  <c r="CZ1386" i="1" s="1"/>
  <c r="Y1386" i="1" s="1"/>
  <c r="CT1383" i="1"/>
  <c r="S1383" i="1" s="1"/>
  <c r="CY1383" i="1" s="1"/>
  <c r="X1383" i="1" s="1"/>
  <c r="CT1382" i="1"/>
  <c r="S1382" i="1" s="1"/>
  <c r="AO1280" i="1"/>
  <c r="AO1256" i="1" s="1"/>
  <c r="CT1277" i="1"/>
  <c r="CT1275" i="1"/>
  <c r="I1275" i="1"/>
  <c r="CT1272" i="1"/>
  <c r="S1272" i="1" s="1"/>
  <c r="CP1272" i="1" s="1"/>
  <c r="O1272" i="1" s="1"/>
  <c r="V1272" i="1"/>
  <c r="V1271" i="1"/>
  <c r="CS1271" i="1"/>
  <c r="CR1270" i="1"/>
  <c r="Q1270" i="1" s="1"/>
  <c r="AD1270" i="1"/>
  <c r="R1270" i="1"/>
  <c r="GX1265" i="1"/>
  <c r="CS1265" i="1"/>
  <c r="CS1264" i="1"/>
  <c r="R1262" i="1"/>
  <c r="CR1261" i="1"/>
  <c r="AD1261" i="1"/>
  <c r="I1261" i="1"/>
  <c r="BZ1280" i="1"/>
  <c r="BZ1256" i="1" s="1"/>
  <c r="P1260" i="1"/>
  <c r="T1260" i="1"/>
  <c r="AB1260" i="1"/>
  <c r="S1259" i="1"/>
  <c r="W1259" i="1"/>
  <c r="W1258" i="1"/>
  <c r="CT1258" i="1"/>
  <c r="S1258" i="1" s="1"/>
  <c r="CL1256" i="1"/>
  <c r="BB1224" i="1"/>
  <c r="P1221" i="1"/>
  <c r="CP1221" i="1" s="1"/>
  <c r="O1221" i="1" s="1"/>
  <c r="CR1220" i="1"/>
  <c r="Q1220" i="1" s="1"/>
  <c r="U1220" i="1"/>
  <c r="GX1218" i="1"/>
  <c r="CS1217" i="1"/>
  <c r="CT1216" i="1"/>
  <c r="S1216" i="1" s="1"/>
  <c r="CS1212" i="1"/>
  <c r="R1211" i="1"/>
  <c r="CX378" i="3"/>
  <c r="D187" i="6"/>
  <c r="G1076" i="1"/>
  <c r="CS1106" i="1"/>
  <c r="U1106" i="1"/>
  <c r="AD1106" i="1"/>
  <c r="CR1105" i="1"/>
  <c r="Q1105" i="1" s="1"/>
  <c r="AD1105" i="1"/>
  <c r="AB1105" i="1" s="1"/>
  <c r="CQ1103" i="1"/>
  <c r="CR1099" i="1"/>
  <c r="Q1099" i="1" s="1"/>
  <c r="CT1097" i="1"/>
  <c r="S1097" i="1" s="1"/>
  <c r="CP1097" i="1" s="1"/>
  <c r="O1097" i="1" s="1"/>
  <c r="CQ1096" i="1"/>
  <c r="P1096" i="1" s="1"/>
  <c r="CS1095" i="1"/>
  <c r="AD1095" i="1"/>
  <c r="AB1095" i="1" s="1"/>
  <c r="CP1095" i="1"/>
  <c r="O1095" i="1" s="1"/>
  <c r="BZ1108" i="1"/>
  <c r="CR1094" i="1"/>
  <c r="Q1094" i="1" s="1"/>
  <c r="CT1088" i="1"/>
  <c r="AD1087" i="1"/>
  <c r="AB1087" i="1" s="1"/>
  <c r="CR1086" i="1"/>
  <c r="AD1086" i="1"/>
  <c r="AB1086" i="1" s="1"/>
  <c r="CT1085" i="1"/>
  <c r="S1085" i="1" s="1"/>
  <c r="CT1084" i="1"/>
  <c r="S1084" i="1" s="1"/>
  <c r="CT1083" i="1"/>
  <c r="S1083" i="1" s="1"/>
  <c r="CT1081" i="1"/>
  <c r="S1081" i="1" s="1"/>
  <c r="AD1081" i="1"/>
  <c r="AB1081" i="1" s="1"/>
  <c r="CZ1080" i="1"/>
  <c r="Y1080" i="1" s="1"/>
  <c r="CR1080" i="1"/>
  <c r="Q1080" i="1" s="1"/>
  <c r="AD1080" i="1"/>
  <c r="CC1138" i="1"/>
  <c r="CC1076" i="1" s="1"/>
  <c r="CZ1078" i="1"/>
  <c r="Y1078" i="1" s="1"/>
  <c r="V1078" i="1"/>
  <c r="D168" i="6"/>
  <c r="G963" i="1"/>
  <c r="A269" i="5"/>
  <c r="K267" i="5"/>
  <c r="P267" i="5"/>
  <c r="AB978" i="1"/>
  <c r="CR977" i="1"/>
  <c r="Q977" i="1" s="1"/>
  <c r="AD977" i="1"/>
  <c r="CT976" i="1"/>
  <c r="S976" i="1" s="1"/>
  <c r="S262" i="5"/>
  <c r="Q262" i="5"/>
  <c r="K261" i="5"/>
  <c r="P261" i="5"/>
  <c r="CR974" i="1"/>
  <c r="Q974" i="1" s="1"/>
  <c r="AD974" i="1"/>
  <c r="CT973" i="1"/>
  <c r="S973" i="1" s="1"/>
  <c r="CS973" i="1"/>
  <c r="U256" i="5"/>
  <c r="CT972" i="1"/>
  <c r="S972" i="1" s="1"/>
  <c r="S254" i="5"/>
  <c r="Q254" i="5"/>
  <c r="CR971" i="1"/>
  <c r="Q971" i="1" s="1"/>
  <c r="AD971" i="1"/>
  <c r="AB971" i="1" s="1"/>
  <c r="CT970" i="1"/>
  <c r="S970" i="1" s="1"/>
  <c r="CS970" i="1"/>
  <c r="U250" i="5"/>
  <c r="CT969" i="1"/>
  <c r="S969" i="1" s="1"/>
  <c r="S248" i="5"/>
  <c r="Q248" i="5"/>
  <c r="CR968" i="1"/>
  <c r="Q968" i="1" s="1"/>
  <c r="AD980" i="1" s="1"/>
  <c r="AD968" i="1"/>
  <c r="CS966" i="1"/>
  <c r="U222" i="5"/>
  <c r="CB980" i="1"/>
  <c r="Q212" i="5"/>
  <c r="S212" i="5"/>
  <c r="GK965" i="1"/>
  <c r="J216" i="5"/>
  <c r="BB931" i="1"/>
  <c r="CT929" i="1"/>
  <c r="S929" i="1" s="1"/>
  <c r="CP929" i="1" s="1"/>
  <c r="O929" i="1" s="1"/>
  <c r="J202" i="5" s="1"/>
  <c r="Q202" i="5"/>
  <c r="S202" i="5"/>
  <c r="CS928" i="1"/>
  <c r="U201" i="5"/>
  <c r="CT927" i="1"/>
  <c r="S927" i="1" s="1"/>
  <c r="Q198" i="5"/>
  <c r="S198" i="5"/>
  <c r="R926" i="1"/>
  <c r="V188" i="5"/>
  <c r="J195" i="5" s="1"/>
  <c r="CQ925" i="1"/>
  <c r="P925" i="1" s="1"/>
  <c r="CM871" i="1"/>
  <c r="BD887" i="1"/>
  <c r="F912" i="1" s="1"/>
  <c r="CX300" i="3"/>
  <c r="D154" i="6"/>
  <c r="E150" i="5"/>
  <c r="C151" i="5"/>
  <c r="K154" i="5"/>
  <c r="V882" i="1"/>
  <c r="CS880" i="1"/>
  <c r="CP879" i="1"/>
  <c r="O879" i="1" s="1"/>
  <c r="J134" i="5"/>
  <c r="I135" i="5" s="1"/>
  <c r="U111" i="5"/>
  <c r="AD874" i="1"/>
  <c r="CR874" i="1"/>
  <c r="Q874" i="1" s="1"/>
  <c r="J112" i="5" s="1"/>
  <c r="I115" i="5" s="1"/>
  <c r="AD873" i="1"/>
  <c r="AB873" i="1" s="1"/>
  <c r="U104" i="5"/>
  <c r="CS873" i="1"/>
  <c r="V104" i="5" s="1"/>
  <c r="CT867" i="1"/>
  <c r="S867" i="1" s="1"/>
  <c r="J96" i="5" s="1"/>
  <c r="S94" i="5"/>
  <c r="Q94" i="5"/>
  <c r="CS865" i="1"/>
  <c r="CC1010" i="1"/>
  <c r="CC854" i="1" s="1"/>
  <c r="D136" i="6"/>
  <c r="C36" i="5"/>
  <c r="E35" i="5"/>
  <c r="CR718" i="1"/>
  <c r="Q718" i="1" s="1"/>
  <c r="AD718" i="1"/>
  <c r="AB718" i="1" s="1"/>
  <c r="CS718" i="1"/>
  <c r="AD715" i="1"/>
  <c r="CR715" i="1"/>
  <c r="Q715" i="1" s="1"/>
  <c r="BY721" i="1"/>
  <c r="CP611" i="1"/>
  <c r="O611" i="1" s="1"/>
  <c r="CZ539" i="1"/>
  <c r="Y539" i="1" s="1"/>
  <c r="CY539" i="1"/>
  <c r="X539" i="1" s="1"/>
  <c r="CZ538" i="1"/>
  <c r="Y538" i="1" s="1"/>
  <c r="CY538" i="1"/>
  <c r="X538" i="1" s="1"/>
  <c r="CC213" i="1"/>
  <c r="AT224" i="1"/>
  <c r="AS224" i="1"/>
  <c r="AS213" i="1" s="1"/>
  <c r="CB213" i="1"/>
  <c r="BZ931" i="1"/>
  <c r="V202" i="5"/>
  <c r="U202" i="5"/>
  <c r="S201" i="5"/>
  <c r="Q201" i="5"/>
  <c r="AD927" i="1"/>
  <c r="AB927" i="1" s="1"/>
  <c r="U198" i="5"/>
  <c r="CT926" i="1"/>
  <c r="S926" i="1" s="1"/>
  <c r="J189" i="5" s="1"/>
  <c r="S188" i="5"/>
  <c r="Q188" i="5"/>
  <c r="W925" i="1"/>
  <c r="CT925" i="1"/>
  <c r="S925" i="1" s="1"/>
  <c r="Q182" i="5"/>
  <c r="S182" i="5"/>
  <c r="R925" i="1"/>
  <c r="GK925" i="1" s="1"/>
  <c r="S181" i="5"/>
  <c r="Q181" i="5"/>
  <c r="AD923" i="1"/>
  <c r="AB923" i="1" s="1"/>
  <c r="U176" i="5"/>
  <c r="W922" i="1"/>
  <c r="S922" i="1"/>
  <c r="V921" i="1"/>
  <c r="Q163" i="5"/>
  <c r="S163" i="5"/>
  <c r="D156" i="6"/>
  <c r="C164" i="5"/>
  <c r="E163" i="5"/>
  <c r="CT884" i="1"/>
  <c r="S884" i="1" s="1"/>
  <c r="Q160" i="5"/>
  <c r="S160" i="5"/>
  <c r="T884" i="1"/>
  <c r="C161" i="5"/>
  <c r="E160" i="5"/>
  <c r="CT883" i="1"/>
  <c r="S883" i="1" s="1"/>
  <c r="S155" i="5"/>
  <c r="Q155" i="5"/>
  <c r="CX301" i="3"/>
  <c r="D155" i="6"/>
  <c r="E155" i="5"/>
  <c r="C156" i="5"/>
  <c r="S143" i="5"/>
  <c r="Q143" i="5"/>
  <c r="CX299" i="3"/>
  <c r="D153" i="6"/>
  <c r="E143" i="5"/>
  <c r="C144" i="5"/>
  <c r="CX298" i="3"/>
  <c r="D152" i="6"/>
  <c r="E136" i="5"/>
  <c r="C137" i="5"/>
  <c r="CT878" i="1"/>
  <c r="S878" i="1" s="1"/>
  <c r="S130" i="5"/>
  <c r="Q130" i="5"/>
  <c r="R878" i="1"/>
  <c r="J132" i="5" s="1"/>
  <c r="Q126" i="5"/>
  <c r="S126" i="5"/>
  <c r="CT876" i="1"/>
  <c r="S876" i="1" s="1"/>
  <c r="S122" i="5"/>
  <c r="Q122" i="5"/>
  <c r="D144" i="6"/>
  <c r="E94" i="5"/>
  <c r="C95" i="5"/>
  <c r="T863" i="1"/>
  <c r="BY1010" i="1"/>
  <c r="BY854" i="1" s="1"/>
  <c r="R861" i="1"/>
  <c r="J66" i="5" s="1"/>
  <c r="V64" i="5"/>
  <c r="Q56" i="5"/>
  <c r="S56" i="5"/>
  <c r="T856" i="1"/>
  <c r="CR856" i="1"/>
  <c r="Q856" i="1" s="1"/>
  <c r="J38" i="5" s="1"/>
  <c r="U35" i="5"/>
  <c r="F774" i="1"/>
  <c r="D133" i="6"/>
  <c r="BX753" i="1"/>
  <c r="BC721" i="1"/>
  <c r="BC704" i="1" s="1"/>
  <c r="D130" i="6"/>
  <c r="D129" i="6"/>
  <c r="W715" i="1"/>
  <c r="U715" i="1"/>
  <c r="CT712" i="1"/>
  <c r="S712" i="1" s="1"/>
  <c r="CZ711" i="1"/>
  <c r="Y711" i="1" s="1"/>
  <c r="AB710" i="1"/>
  <c r="CT709" i="1"/>
  <c r="S709" i="1" s="1"/>
  <c r="CY709" i="1" s="1"/>
  <c r="X709" i="1" s="1"/>
  <c r="R708" i="1"/>
  <c r="GK708" i="1" s="1"/>
  <c r="CY707" i="1"/>
  <c r="X707" i="1" s="1"/>
  <c r="R707" i="1"/>
  <c r="T706" i="1"/>
  <c r="CS706" i="1"/>
  <c r="BC672" i="1"/>
  <c r="V668" i="1"/>
  <c r="CT667" i="1"/>
  <c r="S667" i="1" s="1"/>
  <c r="V665" i="1"/>
  <c r="CS664" i="1"/>
  <c r="AD664" i="1"/>
  <c r="AB664" i="1" s="1"/>
  <c r="D118" i="6"/>
  <c r="CT662" i="1"/>
  <c r="S662" i="1" s="1"/>
  <c r="D117" i="6"/>
  <c r="CR660" i="1"/>
  <c r="Q660" i="1" s="1"/>
  <c r="CR622" i="1"/>
  <c r="Q622" i="1" s="1"/>
  <c r="CT621" i="1"/>
  <c r="S621" i="1" s="1"/>
  <c r="W619" i="1"/>
  <c r="CT619" i="1"/>
  <c r="S619" i="1" s="1"/>
  <c r="AD618" i="1"/>
  <c r="AB618" i="1" s="1"/>
  <c r="CT617" i="1"/>
  <c r="S617" i="1" s="1"/>
  <c r="CS616" i="1"/>
  <c r="AG624" i="1"/>
  <c r="CT613" i="1"/>
  <c r="S613" i="1" s="1"/>
  <c r="CY613" i="1" s="1"/>
  <c r="X613" i="1" s="1"/>
  <c r="CR612" i="1"/>
  <c r="Q612" i="1" s="1"/>
  <c r="BC542" i="1"/>
  <c r="AD538" i="1"/>
  <c r="AB538" i="1" s="1"/>
  <c r="CS537" i="1"/>
  <c r="AD534" i="1"/>
  <c r="CS533" i="1"/>
  <c r="AD530" i="1"/>
  <c r="CS529" i="1"/>
  <c r="AD526" i="1"/>
  <c r="CS525" i="1"/>
  <c r="AD522" i="1"/>
  <c r="CS521" i="1"/>
  <c r="P519" i="1"/>
  <c r="CC542" i="1"/>
  <c r="CC515" i="1" s="1"/>
  <c r="CT518" i="1"/>
  <c r="S518" i="1" s="1"/>
  <c r="BZ542" i="1"/>
  <c r="CG542" i="1" s="1"/>
  <c r="T517" i="1"/>
  <c r="AG542" i="1" s="1"/>
  <c r="D98" i="6"/>
  <c r="G468" i="1"/>
  <c r="V481" i="1"/>
  <c r="R480" i="1"/>
  <c r="GK480" i="1" s="1"/>
  <c r="W479" i="1"/>
  <c r="CT478" i="1"/>
  <c r="S478" i="1" s="1"/>
  <c r="CY478" i="1" s="1"/>
  <c r="X478" i="1" s="1"/>
  <c r="T477" i="1"/>
  <c r="P477" i="1"/>
  <c r="CS476" i="1"/>
  <c r="AD476" i="1"/>
  <c r="AB476" i="1" s="1"/>
  <c r="R475" i="1"/>
  <c r="R474" i="1"/>
  <c r="AD474" i="1"/>
  <c r="CR473" i="1"/>
  <c r="Q473" i="1" s="1"/>
  <c r="D91" i="6"/>
  <c r="R434" i="1"/>
  <c r="GK434" i="1" s="1"/>
  <c r="R433" i="1"/>
  <c r="GK433" i="1" s="1"/>
  <c r="AD433" i="1"/>
  <c r="AB433" i="1" s="1"/>
  <c r="CT432" i="1"/>
  <c r="S432" i="1" s="1"/>
  <c r="CX132" i="3"/>
  <c r="D87" i="6"/>
  <c r="GX430" i="1"/>
  <c r="AD428" i="1"/>
  <c r="AB428" i="1" s="1"/>
  <c r="CT425" i="1"/>
  <c r="S425" i="1" s="1"/>
  <c r="V422" i="1"/>
  <c r="G420" i="1"/>
  <c r="AO388" i="1"/>
  <c r="CT386" i="1"/>
  <c r="S386" i="1" s="1"/>
  <c r="D76" i="6"/>
  <c r="CZ385" i="1"/>
  <c r="Y385" i="1" s="1"/>
  <c r="R385" i="1"/>
  <c r="GK385" i="1" s="1"/>
  <c r="P385" i="1"/>
  <c r="AD383" i="1"/>
  <c r="AB383" i="1" s="1"/>
  <c r="I384" i="1"/>
  <c r="D75" i="6"/>
  <c r="GX379" i="1"/>
  <c r="BY388" i="1"/>
  <c r="AP388" i="1" s="1"/>
  <c r="Q379" i="1"/>
  <c r="CR378" i="1"/>
  <c r="Q378" i="1" s="1"/>
  <c r="U378" i="1"/>
  <c r="AD378" i="1"/>
  <c r="AD377" i="1"/>
  <c r="AB377" i="1" s="1"/>
  <c r="P375" i="1"/>
  <c r="CP375" i="1" s="1"/>
  <c r="O375" i="1" s="1"/>
  <c r="CB388" i="1"/>
  <c r="CB372" i="1" s="1"/>
  <c r="CM372" i="1"/>
  <c r="F356" i="1"/>
  <c r="G324" i="1"/>
  <c r="CT336" i="1"/>
  <c r="S336" i="1" s="1"/>
  <c r="CR335" i="1"/>
  <c r="AD335" i="1"/>
  <c r="AB335" i="1" s="1"/>
  <c r="AD331" i="1"/>
  <c r="GX326" i="1"/>
  <c r="Q326" i="1"/>
  <c r="CR221" i="1"/>
  <c r="W220" i="1"/>
  <c r="AB220" i="1"/>
  <c r="GX219" i="1"/>
  <c r="R219" i="1"/>
  <c r="GK219" i="1" s="1"/>
  <c r="CT215" i="1"/>
  <c r="S215" i="1" s="1"/>
  <c r="D55" i="6"/>
  <c r="BX213" i="1"/>
  <c r="G213" i="1"/>
  <c r="T179" i="1"/>
  <c r="AB178" i="1"/>
  <c r="BY181" i="1"/>
  <c r="AD174" i="1"/>
  <c r="AB174" i="1" s="1"/>
  <c r="P174" i="1"/>
  <c r="CT136" i="1"/>
  <c r="S136" i="1" s="1"/>
  <c r="BY139" i="1"/>
  <c r="CX49" i="3"/>
  <c r="D47" i="6"/>
  <c r="AD133" i="1"/>
  <c r="CX47" i="3"/>
  <c r="D45" i="6"/>
  <c r="AD131" i="1"/>
  <c r="CR130" i="1"/>
  <c r="CT89" i="1"/>
  <c r="CS82" i="1"/>
  <c r="BC46" i="1"/>
  <c r="CT38" i="1"/>
  <c r="S38" i="1" s="1"/>
  <c r="CJ931" i="1"/>
  <c r="CS924" i="1"/>
  <c r="U181" i="5"/>
  <c r="BY931" i="1"/>
  <c r="R923" i="1"/>
  <c r="V176" i="5"/>
  <c r="GX922" i="1"/>
  <c r="R922" i="1"/>
  <c r="GK922" i="1" s="1"/>
  <c r="U921" i="1"/>
  <c r="P921" i="1"/>
  <c r="BC887" i="1"/>
  <c r="BC871" i="1" s="1"/>
  <c r="AD884" i="1"/>
  <c r="AB884" i="1" s="1"/>
  <c r="U160" i="5"/>
  <c r="AD883" i="1"/>
  <c r="AB883" i="1" s="1"/>
  <c r="U155" i="5"/>
  <c r="T882" i="1"/>
  <c r="W882" i="1"/>
  <c r="CT882" i="1"/>
  <c r="S882" i="1" s="1"/>
  <c r="CP882" i="1" s="1"/>
  <c r="O882" i="1" s="1"/>
  <c r="S150" i="5"/>
  <c r="Q150" i="5"/>
  <c r="CS881" i="1"/>
  <c r="U143" i="5"/>
  <c r="S134" i="5"/>
  <c r="Q134" i="5"/>
  <c r="CS877" i="1"/>
  <c r="U126" i="5"/>
  <c r="AD876" i="1"/>
  <c r="AB876" i="1" s="1"/>
  <c r="U122" i="5"/>
  <c r="CX289" i="3"/>
  <c r="D146" i="6"/>
  <c r="C105" i="5"/>
  <c r="E104" i="5"/>
  <c r="Q88" i="5"/>
  <c r="S88" i="5"/>
  <c r="S81" i="5"/>
  <c r="Q81" i="5"/>
  <c r="CT863" i="1"/>
  <c r="Q70" i="5"/>
  <c r="S70" i="5"/>
  <c r="V863" i="1"/>
  <c r="D142" i="6"/>
  <c r="C71" i="5"/>
  <c r="E70" i="5"/>
  <c r="Q68" i="5"/>
  <c r="S68" i="5"/>
  <c r="K67" i="5"/>
  <c r="P67" i="5"/>
  <c r="S60" i="5"/>
  <c r="Q60" i="5"/>
  <c r="K63" i="5"/>
  <c r="P63" i="5"/>
  <c r="R857" i="1"/>
  <c r="V45" i="5"/>
  <c r="J48" i="5" s="1"/>
  <c r="U856" i="1"/>
  <c r="K43" i="5" s="1"/>
  <c r="AG758" i="1"/>
  <c r="D132" i="6"/>
  <c r="BB721" i="1"/>
  <c r="CP718" i="1"/>
  <c r="O718" i="1" s="1"/>
  <c r="CP715" i="1"/>
  <c r="O715" i="1" s="1"/>
  <c r="AB715" i="1"/>
  <c r="CS712" i="1"/>
  <c r="CT710" i="1"/>
  <c r="S710" i="1" s="1"/>
  <c r="AB706" i="1"/>
  <c r="CX221" i="3"/>
  <c r="D123" i="6"/>
  <c r="W670" i="1"/>
  <c r="T670" i="1"/>
  <c r="P668" i="1"/>
  <c r="CS667" i="1"/>
  <c r="GX665" i="1"/>
  <c r="R665" i="1"/>
  <c r="GK665" i="1" s="1"/>
  <c r="U665" i="1"/>
  <c r="AB665" i="1"/>
  <c r="CR664" i="1"/>
  <c r="Q664" i="1" s="1"/>
  <c r="CB672" i="1"/>
  <c r="AD662" i="1"/>
  <c r="AB662" i="1" s="1"/>
  <c r="P660" i="1"/>
  <c r="AB660" i="1"/>
  <c r="R659" i="1"/>
  <c r="CT658" i="1"/>
  <c r="S658" i="1" s="1"/>
  <c r="G608" i="1"/>
  <c r="CS621" i="1"/>
  <c r="CT620" i="1"/>
  <c r="S620" i="1" s="1"/>
  <c r="CR617" i="1"/>
  <c r="Q617" i="1" s="1"/>
  <c r="CT614" i="1"/>
  <c r="S614" i="1" s="1"/>
  <c r="CZ614" i="1" s="1"/>
  <c r="Y614" i="1" s="1"/>
  <c r="AD613" i="1"/>
  <c r="AB613" i="1" s="1"/>
  <c r="AB612" i="1"/>
  <c r="G320" i="1"/>
  <c r="AD540" i="1"/>
  <c r="AB540" i="1" s="1"/>
  <c r="AD535" i="1"/>
  <c r="AB535" i="1" s="1"/>
  <c r="R534" i="1"/>
  <c r="GK534" i="1" s="1"/>
  <c r="AD531" i="1"/>
  <c r="AB531" i="1" s="1"/>
  <c r="R530" i="1"/>
  <c r="GK530" i="1" s="1"/>
  <c r="AD527" i="1"/>
  <c r="AB527" i="1" s="1"/>
  <c r="R526" i="1"/>
  <c r="GK526" i="1" s="1"/>
  <c r="AD523" i="1"/>
  <c r="AB523" i="1" s="1"/>
  <c r="R522" i="1"/>
  <c r="GK522" i="1" s="1"/>
  <c r="GX519" i="1"/>
  <c r="D99" i="6"/>
  <c r="CT517" i="1"/>
  <c r="R478" i="1"/>
  <c r="AD478" i="1"/>
  <c r="AB478" i="1" s="1"/>
  <c r="CY476" i="1"/>
  <c r="X476" i="1" s="1"/>
  <c r="CR476" i="1"/>
  <c r="Q476" i="1" s="1"/>
  <c r="V476" i="1"/>
  <c r="CR475" i="1"/>
  <c r="Q475" i="1" s="1"/>
  <c r="AB474" i="1"/>
  <c r="AB472" i="1"/>
  <c r="W471" i="1"/>
  <c r="CM468" i="1"/>
  <c r="CR434" i="1"/>
  <c r="Q434" i="1" s="1"/>
  <c r="Q433" i="1"/>
  <c r="CP433" i="1" s="1"/>
  <c r="O433" i="1" s="1"/>
  <c r="U433" i="1"/>
  <c r="D86" i="6"/>
  <c r="W430" i="1"/>
  <c r="CT430" i="1"/>
  <c r="S430" i="1" s="1"/>
  <c r="CR427" i="1"/>
  <c r="Q427" i="1" s="1"/>
  <c r="CT424" i="1"/>
  <c r="S424" i="1" s="1"/>
  <c r="BZ436" i="1"/>
  <c r="CI436" i="1" s="1"/>
  <c r="U422" i="1"/>
  <c r="G372" i="1"/>
  <c r="V386" i="1"/>
  <c r="W385" i="1"/>
  <c r="AB385" i="1"/>
  <c r="CR384" i="1"/>
  <c r="GX383" i="1"/>
  <c r="CR380" i="1"/>
  <c r="Q380" i="1" s="1"/>
  <c r="W379" i="1"/>
  <c r="W378" i="1"/>
  <c r="P378" i="1"/>
  <c r="T378" i="1"/>
  <c r="GX375" i="1"/>
  <c r="CL372" i="1"/>
  <c r="BY340" i="1"/>
  <c r="BY324" i="1" s="1"/>
  <c r="CT338" i="1"/>
  <c r="S338" i="1" s="1"/>
  <c r="CS336" i="1"/>
  <c r="CR334" i="1"/>
  <c r="CT327" i="1"/>
  <c r="S327" i="1" s="1"/>
  <c r="CT326" i="1"/>
  <c r="S326" i="1" s="1"/>
  <c r="CX77" i="3"/>
  <c r="D59" i="6"/>
  <c r="CY219" i="1"/>
  <c r="X219" i="1" s="1"/>
  <c r="W219" i="1"/>
  <c r="CT217" i="1"/>
  <c r="S217" i="1" s="1"/>
  <c r="CT179" i="1"/>
  <c r="S179" i="1" s="1"/>
  <c r="CT178" i="1"/>
  <c r="S178" i="1" s="1"/>
  <c r="CT177" i="1"/>
  <c r="S177" i="1" s="1"/>
  <c r="CB181" i="1"/>
  <c r="CT173" i="1"/>
  <c r="S173" i="1" s="1"/>
  <c r="AD136" i="1"/>
  <c r="AB136" i="1" s="1"/>
  <c r="AD135" i="1"/>
  <c r="AB135" i="1" s="1"/>
  <c r="CX50" i="3"/>
  <c r="D48" i="6"/>
  <c r="CT134" i="1"/>
  <c r="S134" i="1" s="1"/>
  <c r="P133" i="1"/>
  <c r="CT129" i="1"/>
  <c r="AD128" i="1"/>
  <c r="AB128" i="1" s="1"/>
  <c r="CT127" i="1"/>
  <c r="AD126" i="1"/>
  <c r="AB126" i="1" s="1"/>
  <c r="CK123" i="1"/>
  <c r="CR89" i="1"/>
  <c r="AB87" i="1"/>
  <c r="D37" i="6"/>
  <c r="BY91" i="1"/>
  <c r="CT84" i="1"/>
  <c r="D31" i="6"/>
  <c r="G30" i="1"/>
  <c r="CT44" i="1"/>
  <c r="S44" i="1" s="1"/>
  <c r="AD44" i="1"/>
  <c r="AB44" i="1" s="1"/>
  <c r="U43" i="1"/>
  <c r="CS42" i="1"/>
  <c r="AD42" i="1"/>
  <c r="D29" i="6"/>
  <c r="CR41" i="1"/>
  <c r="AD41" i="1"/>
  <c r="AD40" i="1"/>
  <c r="CC46" i="1"/>
  <c r="CT33" i="1"/>
  <c r="S33" i="1" s="1"/>
  <c r="V929" i="1"/>
  <c r="CP928" i="1"/>
  <c r="O928" i="1" s="1"/>
  <c r="J201" i="5" s="1"/>
  <c r="CR926" i="1"/>
  <c r="Q926" i="1" s="1"/>
  <c r="J190" i="5" s="1"/>
  <c r="AD926" i="1"/>
  <c r="AB926" i="1" s="1"/>
  <c r="CR925" i="1"/>
  <c r="Q925" i="1" s="1"/>
  <c r="U925" i="1"/>
  <c r="AD925" i="1"/>
  <c r="AB925" i="1" s="1"/>
  <c r="CT924" i="1"/>
  <c r="S924" i="1" s="1"/>
  <c r="P924" i="1"/>
  <c r="CP924" i="1" s="1"/>
  <c r="O924" i="1" s="1"/>
  <c r="J181" i="5" s="1"/>
  <c r="CR922" i="1"/>
  <c r="Q922" i="1" s="1"/>
  <c r="U922" i="1"/>
  <c r="T921" i="1"/>
  <c r="P885" i="1"/>
  <c r="J166" i="5" s="1"/>
  <c r="CS884" i="1"/>
  <c r="CS883" i="1"/>
  <c r="R882" i="1"/>
  <c r="J153" i="5" s="1"/>
  <c r="V150" i="5"/>
  <c r="U150" i="5"/>
  <c r="CT881" i="1"/>
  <c r="S881" i="1" s="1"/>
  <c r="J145" i="5" s="1"/>
  <c r="P881" i="1"/>
  <c r="CP881" i="1" s="1"/>
  <c r="O881" i="1" s="1"/>
  <c r="W880" i="1"/>
  <c r="CT880" i="1"/>
  <c r="S880" i="1" s="1"/>
  <c r="J138" i="5" s="1"/>
  <c r="S136" i="5"/>
  <c r="Q136" i="5"/>
  <c r="CS879" i="1"/>
  <c r="U134" i="5"/>
  <c r="CR878" i="1"/>
  <c r="Q878" i="1" s="1"/>
  <c r="J131" i="5" s="1"/>
  <c r="I133" i="5" s="1"/>
  <c r="AD878" i="1"/>
  <c r="AB878" i="1" s="1"/>
  <c r="CT877" i="1"/>
  <c r="S877" i="1" s="1"/>
  <c r="CS876" i="1"/>
  <c r="CT875" i="1"/>
  <c r="S875" i="1" s="1"/>
  <c r="J117" i="5" s="1"/>
  <c r="Q116" i="5"/>
  <c r="S116" i="5"/>
  <c r="CT874" i="1"/>
  <c r="S874" i="1" s="1"/>
  <c r="CP874" i="1" s="1"/>
  <c r="O874" i="1" s="1"/>
  <c r="Q111" i="5"/>
  <c r="S111" i="5"/>
  <c r="W873" i="1"/>
  <c r="CT873" i="1"/>
  <c r="Q104" i="5"/>
  <c r="S104" i="5"/>
  <c r="P867" i="1"/>
  <c r="J97" i="5" s="1"/>
  <c r="CS866" i="1"/>
  <c r="U88" i="5"/>
  <c r="W865" i="1"/>
  <c r="CT865" i="1"/>
  <c r="S865" i="1" s="1"/>
  <c r="S87" i="5"/>
  <c r="Q87" i="5"/>
  <c r="D143" i="6"/>
  <c r="E81" i="5"/>
  <c r="C82" i="5"/>
  <c r="R863" i="1"/>
  <c r="V70" i="5"/>
  <c r="J78" i="5" s="1"/>
  <c r="U70" i="5"/>
  <c r="AD862" i="1"/>
  <c r="AB862" i="1" s="1"/>
  <c r="U68" i="5"/>
  <c r="BZ1010" i="1"/>
  <c r="BZ854" i="1" s="1"/>
  <c r="CT860" i="1"/>
  <c r="S860" i="1" s="1"/>
  <c r="CT858" i="1"/>
  <c r="S858" i="1" s="1"/>
  <c r="J51" i="5" s="1"/>
  <c r="S50" i="5"/>
  <c r="Q50" i="5"/>
  <c r="CR857" i="1"/>
  <c r="Q857" i="1" s="1"/>
  <c r="J46" i="5" s="1"/>
  <c r="GX856" i="1"/>
  <c r="G316" i="1"/>
  <c r="AT758" i="1"/>
  <c r="U755" i="1"/>
  <c r="W755" i="1"/>
  <c r="AJ758" i="1" s="1"/>
  <c r="CT755" i="1"/>
  <c r="S755" i="1" s="1"/>
  <c r="AO753" i="1"/>
  <c r="G704" i="1"/>
  <c r="CT719" i="1"/>
  <c r="S719" i="1" s="1"/>
  <c r="CR713" i="1"/>
  <c r="Q713" i="1" s="1"/>
  <c r="AD712" i="1"/>
  <c r="CS710" i="1"/>
  <c r="G656" i="1"/>
  <c r="CT670" i="1"/>
  <c r="S670" i="1" s="1"/>
  <c r="CS669" i="1"/>
  <c r="AD669" i="1"/>
  <c r="AB669" i="1" s="1"/>
  <c r="S669" i="1"/>
  <c r="CP669" i="1" s="1"/>
  <c r="O669" i="1" s="1"/>
  <c r="CR667" i="1"/>
  <c r="Q667" i="1" s="1"/>
  <c r="AD667" i="1"/>
  <c r="D120" i="6"/>
  <c r="CR666" i="1"/>
  <c r="Q666" i="1" s="1"/>
  <c r="T666" i="1"/>
  <c r="CR665" i="1"/>
  <c r="Q665" i="1" s="1"/>
  <c r="P665" i="1"/>
  <c r="P663" i="1"/>
  <c r="CS662" i="1"/>
  <c r="CT661" i="1"/>
  <c r="S661" i="1" s="1"/>
  <c r="W660" i="1"/>
  <c r="CT660" i="1"/>
  <c r="S660" i="1" s="1"/>
  <c r="CY660" i="1" s="1"/>
  <c r="X660" i="1" s="1"/>
  <c r="CT659" i="1"/>
  <c r="S659" i="1" s="1"/>
  <c r="D114" i="6"/>
  <c r="CS658" i="1"/>
  <c r="CX198" i="3"/>
  <c r="D113" i="6"/>
  <c r="BD624" i="1"/>
  <c r="F649" i="1" s="1"/>
  <c r="CT622" i="1"/>
  <c r="S622" i="1" s="1"/>
  <c r="CR621" i="1"/>
  <c r="Q621" i="1" s="1"/>
  <c r="AD620" i="1"/>
  <c r="D111" i="6"/>
  <c r="CS619" i="1"/>
  <c r="AD619" i="1"/>
  <c r="GX618" i="1"/>
  <c r="Q618" i="1"/>
  <c r="CP618" i="1" s="1"/>
  <c r="O618" i="1" s="1"/>
  <c r="AD617" i="1"/>
  <c r="CS615" i="1"/>
  <c r="R614" i="1"/>
  <c r="CS613" i="1"/>
  <c r="R612" i="1"/>
  <c r="GK612" i="1" s="1"/>
  <c r="CT610" i="1"/>
  <c r="S610" i="1" s="1"/>
  <c r="AD610" i="1"/>
  <c r="CX178" i="3"/>
  <c r="D104" i="6"/>
  <c r="AO542" i="1"/>
  <c r="CS540" i="1"/>
  <c r="CS538" i="1"/>
  <c r="CT536" i="1"/>
  <c r="S536" i="1" s="1"/>
  <c r="CZ536" i="1" s="1"/>
  <c r="Y536" i="1" s="1"/>
  <c r="AD536" i="1"/>
  <c r="AB536" i="1" s="1"/>
  <c r="CS535" i="1"/>
  <c r="CR534" i="1"/>
  <c r="Q534" i="1" s="1"/>
  <c r="AB534" i="1"/>
  <c r="CT532" i="1"/>
  <c r="S532" i="1" s="1"/>
  <c r="AD532" i="1"/>
  <c r="AB532" i="1" s="1"/>
  <c r="CS531" i="1"/>
  <c r="CR530" i="1"/>
  <c r="Q530" i="1" s="1"/>
  <c r="AB530" i="1"/>
  <c r="CT528" i="1"/>
  <c r="S528" i="1" s="1"/>
  <c r="CY528" i="1" s="1"/>
  <c r="X528" i="1" s="1"/>
  <c r="AD528" i="1"/>
  <c r="AB528" i="1" s="1"/>
  <c r="CS527" i="1"/>
  <c r="CR526" i="1"/>
  <c r="Q526" i="1" s="1"/>
  <c r="AB526" i="1"/>
  <c r="CT524" i="1"/>
  <c r="S524" i="1" s="1"/>
  <c r="AD524" i="1"/>
  <c r="AB524" i="1" s="1"/>
  <c r="CS523" i="1"/>
  <c r="CR522" i="1"/>
  <c r="Q522" i="1" s="1"/>
  <c r="CP522" i="1" s="1"/>
  <c r="O522" i="1" s="1"/>
  <c r="AB522" i="1"/>
  <c r="CT520" i="1"/>
  <c r="S520" i="1" s="1"/>
  <c r="AD520" i="1"/>
  <c r="AB520" i="1" s="1"/>
  <c r="D101" i="6"/>
  <c r="W519" i="1"/>
  <c r="BB483" i="1"/>
  <c r="CS479" i="1"/>
  <c r="AD479" i="1"/>
  <c r="D96" i="6"/>
  <c r="CR478" i="1"/>
  <c r="Q478" i="1" s="1"/>
  <c r="R477" i="1"/>
  <c r="GK477" i="1" s="1"/>
  <c r="U476" i="1"/>
  <c r="CY475" i="1"/>
  <c r="X475" i="1" s="1"/>
  <c r="D94" i="6"/>
  <c r="CQ474" i="1"/>
  <c r="P474" i="1" s="1"/>
  <c r="T474" i="1"/>
  <c r="CS473" i="1"/>
  <c r="CP473" i="1"/>
  <c r="O473" i="1" s="1"/>
  <c r="R472" i="1"/>
  <c r="CT470" i="1"/>
  <c r="S470" i="1" s="1"/>
  <c r="CT434" i="1"/>
  <c r="S434" i="1" s="1"/>
  <c r="D88" i="6"/>
  <c r="T433" i="1"/>
  <c r="CR432" i="1"/>
  <c r="Q432" i="1" s="1"/>
  <c r="CS431" i="1"/>
  <c r="AD431" i="1"/>
  <c r="AB431" i="1" s="1"/>
  <c r="CS429" i="1"/>
  <c r="AD429" i="1"/>
  <c r="AB429" i="1" s="1"/>
  <c r="D84" i="6"/>
  <c r="CT428" i="1"/>
  <c r="S428" i="1" s="1"/>
  <c r="AD427" i="1"/>
  <c r="CT426" i="1"/>
  <c r="S426" i="1" s="1"/>
  <c r="CS424" i="1"/>
  <c r="AD424" i="1"/>
  <c r="AB424" i="1" s="1"/>
  <c r="CR423" i="1"/>
  <c r="Q423" i="1" s="1"/>
  <c r="T422" i="1"/>
  <c r="U386" i="1"/>
  <c r="V385" i="1"/>
  <c r="CR385" i="1"/>
  <c r="Q385" i="1" s="1"/>
  <c r="AD384" i="1"/>
  <c r="W383" i="1"/>
  <c r="CT383" i="1"/>
  <c r="S383" i="1" s="1"/>
  <c r="CT382" i="1"/>
  <c r="S382" i="1" s="1"/>
  <c r="AD382" i="1"/>
  <c r="AB382" i="1" s="1"/>
  <c r="V381" i="1"/>
  <c r="CR381" i="1"/>
  <c r="CT380" i="1"/>
  <c r="S380" i="1" s="1"/>
  <c r="AD380" i="1"/>
  <c r="CS379" i="1"/>
  <c r="R378" i="1"/>
  <c r="GK378" i="1" s="1"/>
  <c r="CS377" i="1"/>
  <c r="CX101" i="3"/>
  <c r="D70" i="6"/>
  <c r="W375" i="1"/>
  <c r="CT374" i="1"/>
  <c r="S374" i="1" s="1"/>
  <c r="CX97" i="3"/>
  <c r="D68" i="6"/>
  <c r="BD340" i="1"/>
  <c r="CS338" i="1"/>
  <c r="AD338" i="1"/>
  <c r="D66" i="6"/>
  <c r="CT334" i="1"/>
  <c r="S334" i="1" s="1"/>
  <c r="AD334" i="1"/>
  <c r="Q334" i="1"/>
  <c r="CR332" i="1"/>
  <c r="Q332" i="1" s="1"/>
  <c r="CT331" i="1"/>
  <c r="S331" i="1" s="1"/>
  <c r="CY331" i="1" s="1"/>
  <c r="X331" i="1" s="1"/>
  <c r="CT328" i="1"/>
  <c r="S328" i="1" s="1"/>
  <c r="AD328" i="1"/>
  <c r="CS327" i="1"/>
  <c r="V326" i="1"/>
  <c r="AD326" i="1"/>
  <c r="G22" i="1"/>
  <c r="CS220" i="1"/>
  <c r="R220" i="1" s="1"/>
  <c r="GK220" i="1" s="1"/>
  <c r="U220" i="1"/>
  <c r="Q219" i="1"/>
  <c r="CT216" i="1"/>
  <c r="S216" i="1" s="1"/>
  <c r="BZ224" i="1"/>
  <c r="AQ224" i="1" s="1"/>
  <c r="U215" i="1"/>
  <c r="G171" i="1"/>
  <c r="V179" i="1"/>
  <c r="AI181" i="1" s="1"/>
  <c r="BZ181" i="1"/>
  <c r="CR176" i="1"/>
  <c r="Q176" i="1" s="1"/>
  <c r="CS175" i="1"/>
  <c r="W174" i="1"/>
  <c r="CT174" i="1"/>
  <c r="S174" i="1" s="1"/>
  <c r="D51" i="6"/>
  <c r="BD139" i="1"/>
  <c r="D49" i="6"/>
  <c r="CS135" i="1"/>
  <c r="CR134" i="1"/>
  <c r="AB133" i="1"/>
  <c r="AB131" i="1"/>
  <c r="CS129" i="1"/>
  <c r="CR127" i="1"/>
  <c r="CS126" i="1"/>
  <c r="G123" i="1"/>
  <c r="CS89" i="1"/>
  <c r="AD89" i="1"/>
  <c r="CS88" i="1"/>
  <c r="T87" i="1"/>
  <c r="AD86" i="1"/>
  <c r="AB86" i="1" s="1"/>
  <c r="CS84" i="1"/>
  <c r="CT81" i="1"/>
  <c r="GX44" i="1"/>
  <c r="CR44" i="1"/>
  <c r="Q44" i="1" s="1"/>
  <c r="R43" i="1"/>
  <c r="GK43" i="1" s="1"/>
  <c r="GX42" i="1"/>
  <c r="CR42" i="1"/>
  <c r="Q42" i="1" s="1"/>
  <c r="CT40" i="1"/>
  <c r="CT37" i="1"/>
  <c r="S37" i="1" s="1"/>
  <c r="CZ37" i="1" s="1"/>
  <c r="Y37" i="1" s="1"/>
  <c r="CT708" i="1"/>
  <c r="S708" i="1" s="1"/>
  <c r="CT706" i="1"/>
  <c r="S706" i="1" s="1"/>
  <c r="CS670" i="1"/>
  <c r="D121" i="6"/>
  <c r="AB667" i="1"/>
  <c r="S665" i="1"/>
  <c r="CP664" i="1"/>
  <c r="O664" i="1" s="1"/>
  <c r="GP664" i="1" s="1"/>
  <c r="R661" i="1"/>
  <c r="CS660" i="1"/>
  <c r="CX202" i="3"/>
  <c r="D115" i="6"/>
  <c r="BB624" i="1"/>
  <c r="CS622" i="1"/>
  <c r="R620" i="1"/>
  <c r="AB619" i="1"/>
  <c r="R617" i="1"/>
  <c r="CT616" i="1"/>
  <c r="S616" i="1" s="1"/>
  <c r="AF624" i="1" s="1"/>
  <c r="CP614" i="1"/>
  <c r="O614" i="1" s="1"/>
  <c r="CS611" i="1"/>
  <c r="R610" i="1"/>
  <c r="GK610" i="1" s="1"/>
  <c r="G515" i="1"/>
  <c r="AD537" i="1"/>
  <c r="AB537" i="1" s="1"/>
  <c r="R536" i="1"/>
  <c r="GK536" i="1" s="1"/>
  <c r="AD533" i="1"/>
  <c r="AB533" i="1" s="1"/>
  <c r="R532" i="1"/>
  <c r="GK532" i="1" s="1"/>
  <c r="AD529" i="1"/>
  <c r="AB529" i="1" s="1"/>
  <c r="R528" i="1"/>
  <c r="GK528" i="1" s="1"/>
  <c r="AD525" i="1"/>
  <c r="AB525" i="1" s="1"/>
  <c r="R524" i="1"/>
  <c r="GK524" i="1" s="1"/>
  <c r="AD521" i="1"/>
  <c r="AB521" i="1" s="1"/>
  <c r="R520" i="1"/>
  <c r="GK520" i="1" s="1"/>
  <c r="AD519" i="1"/>
  <c r="D100" i="6"/>
  <c r="CT481" i="1"/>
  <c r="S481" i="1" s="1"/>
  <c r="CT480" i="1"/>
  <c r="S480" i="1" s="1"/>
  <c r="AF483" i="1" s="1"/>
  <c r="CT474" i="1"/>
  <c r="S474" i="1" s="1"/>
  <c r="D93" i="6"/>
  <c r="AB473" i="1"/>
  <c r="CT472" i="1"/>
  <c r="S472" i="1" s="1"/>
  <c r="P471" i="1"/>
  <c r="D90" i="6"/>
  <c r="CT433" i="1"/>
  <c r="S433" i="1" s="1"/>
  <c r="CX130" i="3"/>
  <c r="D85" i="6"/>
  <c r="CT422" i="1"/>
  <c r="S422" i="1" s="1"/>
  <c r="CX120" i="3"/>
  <c r="D78" i="6"/>
  <c r="R380" i="1"/>
  <c r="D73" i="6"/>
  <c r="CX104" i="3"/>
  <c r="D72" i="6"/>
  <c r="AD375" i="1"/>
  <c r="D69" i="6"/>
  <c r="CS337" i="1"/>
  <c r="R335" i="1"/>
  <c r="GK335" i="1" s="1"/>
  <c r="R334" i="1"/>
  <c r="GK334" i="1" s="1"/>
  <c r="CT333" i="1"/>
  <c r="S333" i="1" s="1"/>
  <c r="R332" i="1"/>
  <c r="GK332" i="1" s="1"/>
  <c r="CS331" i="1"/>
  <c r="CT330" i="1"/>
  <c r="S330" i="1" s="1"/>
  <c r="CZ330" i="1" s="1"/>
  <c r="Y330" i="1" s="1"/>
  <c r="R328" i="1"/>
  <c r="GK328" i="1" s="1"/>
  <c r="R326" i="1"/>
  <c r="G26" i="1"/>
  <c r="CT218" i="1"/>
  <c r="S218" i="1" s="1"/>
  <c r="AJ224" i="1"/>
  <c r="AJ213" i="1" s="1"/>
  <c r="R134" i="1"/>
  <c r="D46" i="6"/>
  <c r="CT132" i="1"/>
  <c r="S132" i="1" s="1"/>
  <c r="D39" i="6"/>
  <c r="CT87" i="1"/>
  <c r="AD85" i="1"/>
  <c r="BD46" i="1"/>
  <c r="BD30" i="1" s="1"/>
  <c r="P44" i="1"/>
  <c r="T44" i="1"/>
  <c r="AB43" i="1"/>
  <c r="T42" i="1"/>
  <c r="W42" i="1"/>
  <c r="CT41" i="1"/>
  <c r="CS40" i="1"/>
  <c r="V39" i="1"/>
  <c r="Q39" i="1"/>
  <c r="U39" i="1"/>
  <c r="AB39" i="1"/>
  <c r="BY46" i="1"/>
  <c r="S39" i="1"/>
  <c r="W39" i="1"/>
  <c r="AD38" i="1"/>
  <c r="CT35" i="1"/>
  <c r="S35" i="1" s="1"/>
  <c r="CZ35" i="1" s="1"/>
  <c r="Y35" i="1" s="1"/>
  <c r="AB34" i="1"/>
  <c r="AD33" i="1"/>
  <c r="AB33" i="1" s="1"/>
  <c r="R39" i="1"/>
  <c r="R37" i="1"/>
  <c r="AD36" i="1"/>
  <c r="R35" i="1"/>
  <c r="CT34" i="1"/>
  <c r="S34" i="1" s="1"/>
  <c r="R34" i="1"/>
  <c r="GK34" i="1" s="1"/>
  <c r="R33" i="1"/>
  <c r="CT32" i="1"/>
  <c r="D22" i="6"/>
  <c r="BZ46" i="1"/>
  <c r="BZ30" i="1" s="1"/>
  <c r="CP34" i="1"/>
  <c r="O34" i="1" s="1"/>
  <c r="CP3219" i="1"/>
  <c r="O3219" i="1" s="1"/>
  <c r="W3218" i="1"/>
  <c r="AJ3321" i="1"/>
  <c r="W3325" i="1"/>
  <c r="CB3212" i="1"/>
  <c r="AS3225" i="1"/>
  <c r="BZ3212" i="1"/>
  <c r="CG3225" i="1"/>
  <c r="AQ3225" i="1"/>
  <c r="V3218" i="1"/>
  <c r="CY3214" i="1"/>
  <c r="X3214" i="1" s="1"/>
  <c r="CZ3214" i="1"/>
  <c r="Y3214" i="1" s="1"/>
  <c r="CG3180" i="1"/>
  <c r="AG3180" i="1"/>
  <c r="CY3133" i="1"/>
  <c r="X3133" i="1" s="1"/>
  <c r="CZ3133" i="1"/>
  <c r="Y3133" i="1" s="1"/>
  <c r="CP3130" i="1"/>
  <c r="O3130" i="1" s="1"/>
  <c r="CY3129" i="1"/>
  <c r="X3129" i="1" s="1"/>
  <c r="CZ3129" i="1"/>
  <c r="Y3129" i="1" s="1"/>
  <c r="AI3024" i="1"/>
  <c r="BD2974" i="1"/>
  <c r="F3012" i="1"/>
  <c r="CZ2985" i="1"/>
  <c r="Y2985" i="1" s="1"/>
  <c r="CY2985" i="1"/>
  <c r="X2985" i="1" s="1"/>
  <c r="CY2983" i="1"/>
  <c r="X2983" i="1" s="1"/>
  <c r="CZ2983" i="1"/>
  <c r="Y2983" i="1" s="1"/>
  <c r="AI2987" i="1"/>
  <c r="AB2977" i="1"/>
  <c r="CY2976" i="1"/>
  <c r="X2976" i="1" s="1"/>
  <c r="GP2976" i="1" s="1"/>
  <c r="CZ2976" i="1"/>
  <c r="Y2976" i="1" s="1"/>
  <c r="Q2940" i="1"/>
  <c r="CY2939" i="1"/>
  <c r="X2939" i="1" s="1"/>
  <c r="CZ2939" i="1"/>
  <c r="Y2939" i="1" s="1"/>
  <c r="AT2942" i="1"/>
  <c r="CC2935" i="1"/>
  <c r="CY2901" i="1"/>
  <c r="X2901" i="1" s="1"/>
  <c r="CZ2901" i="1"/>
  <c r="Y2901" i="1" s="1"/>
  <c r="CZ2898" i="1"/>
  <c r="Y2898" i="1" s="1"/>
  <c r="CY2898" i="1"/>
  <c r="X2898" i="1" s="1"/>
  <c r="CP2896" i="1"/>
  <c r="O2896" i="1" s="1"/>
  <c r="CB2834" i="1"/>
  <c r="F3372" i="1"/>
  <c r="E28" i="2" s="1"/>
  <c r="AS3317" i="1"/>
  <c r="CY3221" i="1"/>
  <c r="X3221" i="1" s="1"/>
  <c r="CZ3221" i="1"/>
  <c r="Y3221" i="1" s="1"/>
  <c r="CY3219" i="1"/>
  <c r="X3219" i="1" s="1"/>
  <c r="CZ3219" i="1"/>
  <c r="Y3219" i="1" s="1"/>
  <c r="CZ3217" i="1"/>
  <c r="Y3217" i="1" s="1"/>
  <c r="CY3217" i="1"/>
  <c r="X3217" i="1" s="1"/>
  <c r="CY3215" i="1"/>
  <c r="X3215" i="1" s="1"/>
  <c r="CZ3215" i="1"/>
  <c r="Y3215" i="1" s="1"/>
  <c r="CB3175" i="1"/>
  <c r="CY3128" i="1"/>
  <c r="X3128" i="1" s="1"/>
  <c r="CZ3128" i="1"/>
  <c r="Y3128" i="1" s="1"/>
  <c r="AJ3143" i="1"/>
  <c r="T3024" i="1"/>
  <c r="AG3019" i="1"/>
  <c r="CY2984" i="1"/>
  <c r="X2984" i="1" s="1"/>
  <c r="CZ2984" i="1"/>
  <c r="Y2984" i="1" s="1"/>
  <c r="AT2987" i="1"/>
  <c r="CC2974" i="1"/>
  <c r="CY2982" i="1"/>
  <c r="X2982" i="1" s="1"/>
  <c r="CZ2982" i="1"/>
  <c r="Y2982" i="1" s="1"/>
  <c r="AH2987" i="1"/>
  <c r="CY2937" i="1"/>
  <c r="X2937" i="1" s="1"/>
  <c r="CZ2937" i="1"/>
  <c r="Y2937" i="1" s="1"/>
  <c r="CY2899" i="1"/>
  <c r="X2899" i="1" s="1"/>
  <c r="CZ2899" i="1"/>
  <c r="Y2899" i="1" s="1"/>
  <c r="AI3321" i="1"/>
  <c r="V3325" i="1"/>
  <c r="BA3325" i="1"/>
  <c r="CJ3321" i="1"/>
  <c r="AH3321" i="1"/>
  <c r="U3325" i="1"/>
  <c r="CP3216" i="1"/>
  <c r="O3216" i="1" s="1"/>
  <c r="AJ3225" i="1"/>
  <c r="AQ3180" i="1"/>
  <c r="CI3180" i="1"/>
  <c r="BZ3175" i="1"/>
  <c r="CY3135" i="1"/>
  <c r="X3135" i="1" s="1"/>
  <c r="CZ3135" i="1"/>
  <c r="Y3135" i="1" s="1"/>
  <c r="CY3132" i="1"/>
  <c r="X3132" i="1" s="1"/>
  <c r="CZ3132" i="1"/>
  <c r="Y3132" i="1" s="1"/>
  <c r="AI3143" i="1"/>
  <c r="CP3126" i="1"/>
  <c r="O3126" i="1" s="1"/>
  <c r="CY3021" i="1"/>
  <c r="X3021" i="1" s="1"/>
  <c r="AB2985" i="1"/>
  <c r="CP2984" i="1"/>
  <c r="O2984" i="1" s="1"/>
  <c r="CZ2981" i="1"/>
  <c r="Y2981" i="1" s="1"/>
  <c r="CY2981" i="1"/>
  <c r="X2981" i="1" s="1"/>
  <c r="AF2987" i="1"/>
  <c r="CY2979" i="1"/>
  <c r="X2979" i="1" s="1"/>
  <c r="CZ2979" i="1"/>
  <c r="Y2979" i="1" s="1"/>
  <c r="AG2987" i="1"/>
  <c r="BD2935" i="1"/>
  <c r="F2967" i="1"/>
  <c r="AB2940" i="1"/>
  <c r="AS2942" i="1"/>
  <c r="CB2935" i="1"/>
  <c r="AQ2885" i="1"/>
  <c r="F2913" i="1"/>
  <c r="AB2898" i="1"/>
  <c r="CZ2897" i="1"/>
  <c r="Y2897" i="1" s="1"/>
  <c r="CY2897" i="1"/>
  <c r="X2897" i="1" s="1"/>
  <c r="CP2894" i="1"/>
  <c r="O2894" i="1" s="1"/>
  <c r="CY2848" i="1"/>
  <c r="X2848" i="1" s="1"/>
  <c r="AT3225" i="1"/>
  <c r="CC3212" i="1"/>
  <c r="CY3323" i="1"/>
  <c r="X3323" i="1" s="1"/>
  <c r="CZ3323" i="1"/>
  <c r="Y3323" i="1" s="1"/>
  <c r="AF3325" i="1"/>
  <c r="GX3218" i="1"/>
  <c r="T3218" i="1"/>
  <c r="AG3225" i="1" s="1"/>
  <c r="AI3225" i="1"/>
  <c r="F3193" i="1"/>
  <c r="BB3175" i="1"/>
  <c r="CY3178" i="1"/>
  <c r="X3178" i="1" s="1"/>
  <c r="CZ3178" i="1"/>
  <c r="Y3178" i="1" s="1"/>
  <c r="AG3143" i="1"/>
  <c r="AH3143" i="1"/>
  <c r="AO3054" i="1"/>
  <c r="F3028" i="1"/>
  <c r="AO3019" i="1"/>
  <c r="CY3022" i="1"/>
  <c r="X3022" i="1" s="1"/>
  <c r="CZ3022" i="1"/>
  <c r="Y3022" i="1" s="1"/>
  <c r="AC3024" i="1"/>
  <c r="AX2974" i="1"/>
  <c r="CP2981" i="1"/>
  <c r="O2981" i="1" s="1"/>
  <c r="CY2980" i="1"/>
  <c r="X2980" i="1" s="1"/>
  <c r="CZ2980" i="1"/>
  <c r="Y2980" i="1" s="1"/>
  <c r="CY2978" i="1"/>
  <c r="X2978" i="1" s="1"/>
  <c r="CZ2978" i="1"/>
  <c r="Y2978" i="1" s="1"/>
  <c r="BZ2935" i="1"/>
  <c r="CG2942" i="1"/>
  <c r="AQ2942" i="1"/>
  <c r="AT2903" i="1"/>
  <c r="CP2897" i="1"/>
  <c r="O2897" i="1" s="1"/>
  <c r="CY2896" i="1"/>
  <c r="X2896" i="1" s="1"/>
  <c r="CZ2896" i="1"/>
  <c r="Y2896" i="1" s="1"/>
  <c r="AO3355" i="1"/>
  <c r="F3329" i="1"/>
  <c r="AO3321" i="1"/>
  <c r="BD3317" i="1"/>
  <c r="F3380" i="1"/>
  <c r="CY3222" i="1"/>
  <c r="X3222" i="1" s="1"/>
  <c r="CZ3222" i="1"/>
  <c r="Y3222" i="1" s="1"/>
  <c r="S3218" i="1"/>
  <c r="Q3218" i="1"/>
  <c r="BY3212" i="1"/>
  <c r="AP3225" i="1"/>
  <c r="CI3225" i="1"/>
  <c r="CJ3180" i="1"/>
  <c r="AS3124" i="1"/>
  <c r="F3160" i="1"/>
  <c r="CY3131" i="1"/>
  <c r="X3131" i="1" s="1"/>
  <c r="CZ3131" i="1"/>
  <c r="Y3131" i="1" s="1"/>
  <c r="CY3127" i="1"/>
  <c r="X3127" i="1" s="1"/>
  <c r="CZ3127" i="1"/>
  <c r="Y3127" i="1" s="1"/>
  <c r="CY3126" i="1"/>
  <c r="X3126" i="1" s="1"/>
  <c r="CZ3126" i="1"/>
  <c r="Y3126" i="1" s="1"/>
  <c r="AP3024" i="1"/>
  <c r="CI3024" i="1"/>
  <c r="BY3019" i="1"/>
  <c r="AS2987" i="1"/>
  <c r="CB2974" i="1"/>
  <c r="CZ2977" i="1"/>
  <c r="Y2977" i="1" s="1"/>
  <c r="CY2977" i="1"/>
  <c r="X2977" i="1" s="1"/>
  <c r="GP2890" i="1"/>
  <c r="AP3325" i="1"/>
  <c r="CI3325" i="1"/>
  <c r="BY3321" i="1"/>
  <c r="T3325" i="1"/>
  <c r="AG3321" i="1"/>
  <c r="CJ3225" i="1"/>
  <c r="F3189" i="1"/>
  <c r="AP3175" i="1"/>
  <c r="AI3180" i="1"/>
  <c r="CY3130" i="1"/>
  <c r="X3130" i="1" s="1"/>
  <c r="CZ3130" i="1"/>
  <c r="Y3130" i="1" s="1"/>
  <c r="CC3124" i="1"/>
  <c r="AT3143" i="1"/>
  <c r="BA3024" i="1"/>
  <c r="CJ3019" i="1"/>
  <c r="AJ3019" i="1"/>
  <c r="W3024" i="1"/>
  <c r="AZ2987" i="1"/>
  <c r="CI2974" i="1"/>
  <c r="CP2979" i="1"/>
  <c r="O2979" i="1" s="1"/>
  <c r="CI2903" i="1"/>
  <c r="BY2885" i="1"/>
  <c r="AP2903" i="1"/>
  <c r="CP2899" i="1"/>
  <c r="O2899" i="1" s="1"/>
  <c r="CY2895" i="1"/>
  <c r="X2895" i="1" s="1"/>
  <c r="CZ2895" i="1"/>
  <c r="Y2895" i="1" s="1"/>
  <c r="F3368" i="1"/>
  <c r="AS3321" i="1"/>
  <c r="BC3355" i="1"/>
  <c r="AQ3355" i="1"/>
  <c r="F3342" i="1"/>
  <c r="AT3325" i="1"/>
  <c r="BD3321" i="1"/>
  <c r="BB3255" i="1"/>
  <c r="F3241" i="1"/>
  <c r="F3229" i="1"/>
  <c r="CQ3221" i="1"/>
  <c r="P3221" i="1" s="1"/>
  <c r="CT3220" i="1"/>
  <c r="S3220" i="1" s="1"/>
  <c r="CQ3218" i="1"/>
  <c r="P3218" i="1" s="1"/>
  <c r="CP3218" i="1" s="1"/>
  <c r="O3218" i="1" s="1"/>
  <c r="CR3217" i="1"/>
  <c r="Q3217" i="1" s="1"/>
  <c r="CQ3215" i="1"/>
  <c r="P3215" i="1" s="1"/>
  <c r="CR3214" i="1"/>
  <c r="Q3214" i="1" s="1"/>
  <c r="AO3180" i="1"/>
  <c r="CQ3178" i="1"/>
  <c r="P3178" i="1" s="1"/>
  <c r="CT3177" i="1"/>
  <c r="S3177" i="1" s="1"/>
  <c r="CI3143" i="1"/>
  <c r="BD3143" i="1"/>
  <c r="CT3141" i="1"/>
  <c r="S3141" i="1" s="1"/>
  <c r="CT3140" i="1"/>
  <c r="S3140" i="1" s="1"/>
  <c r="CT3139" i="1"/>
  <c r="S3139" i="1" s="1"/>
  <c r="CT3138" i="1"/>
  <c r="S3138" i="1" s="1"/>
  <c r="CT3137" i="1"/>
  <c r="S3137" i="1" s="1"/>
  <c r="CP3137" i="1" s="1"/>
  <c r="O3137" i="1" s="1"/>
  <c r="CT3136" i="1"/>
  <c r="S3136" i="1" s="1"/>
  <c r="CP3136" i="1" s="1"/>
  <c r="O3136" i="1" s="1"/>
  <c r="CQ3128" i="1"/>
  <c r="P3128" i="1" s="1"/>
  <c r="CB3124" i="1"/>
  <c r="F3041" i="1"/>
  <c r="AT3024" i="1"/>
  <c r="CS3021" i="1"/>
  <c r="CX1039" i="3"/>
  <c r="CX1034" i="3"/>
  <c r="CX1040" i="3"/>
  <c r="CX1035" i="3"/>
  <c r="CX1036" i="3"/>
  <c r="CX1037" i="3"/>
  <c r="CX1038" i="3"/>
  <c r="BC2987" i="1"/>
  <c r="AQ2987" i="1"/>
  <c r="CS2985" i="1"/>
  <c r="CQ2982" i="1"/>
  <c r="P2982" i="1" s="1"/>
  <c r="CS2981" i="1"/>
  <c r="CQ2978" i="1"/>
  <c r="P2978" i="1" s="1"/>
  <c r="CP2978" i="1" s="1"/>
  <c r="O2978" i="1" s="1"/>
  <c r="CS2977" i="1"/>
  <c r="R2977" i="1" s="1"/>
  <c r="GK2977" i="1" s="1"/>
  <c r="BY2974" i="1"/>
  <c r="BC2942" i="1"/>
  <c r="CS2940" i="1"/>
  <c r="CR2937" i="1"/>
  <c r="Q2937" i="1" s="1"/>
  <c r="F2928" i="1"/>
  <c r="CG2903" i="1"/>
  <c r="BB2903" i="1"/>
  <c r="CR2901" i="1"/>
  <c r="Q2901" i="1" s="1"/>
  <c r="CS2898" i="1"/>
  <c r="CS2897" i="1"/>
  <c r="CR2895" i="1"/>
  <c r="Q2895" i="1" s="1"/>
  <c r="CP2895" i="1" s="1"/>
  <c r="O2895" i="1" s="1"/>
  <c r="CS2894" i="1"/>
  <c r="CS2893" i="1"/>
  <c r="CS2891" i="1"/>
  <c r="AQ2853" i="1"/>
  <c r="P2851" i="1"/>
  <c r="AB2850" i="1"/>
  <c r="CS2849" i="1"/>
  <c r="CR2849" i="1"/>
  <c r="Q2849" i="1" s="1"/>
  <c r="AD2846" i="1"/>
  <c r="CR2846" i="1"/>
  <c r="Q2846" i="1" s="1"/>
  <c r="CP2846" i="1" s="1"/>
  <c r="O2846" i="1" s="1"/>
  <c r="CS2846" i="1"/>
  <c r="CY2837" i="1"/>
  <c r="X2837" i="1" s="1"/>
  <c r="CZ2837" i="1"/>
  <c r="Y2837" i="1" s="1"/>
  <c r="CP2797" i="1"/>
  <c r="O2797" i="1" s="1"/>
  <c r="CP2793" i="1"/>
  <c r="O2793" i="1" s="1"/>
  <c r="CJ2802" i="1"/>
  <c r="AJ2802" i="1"/>
  <c r="AT2756" i="1"/>
  <c r="CC2750" i="1"/>
  <c r="BD3225" i="1"/>
  <c r="CZ3223" i="1"/>
  <c r="Y3223" i="1" s="1"/>
  <c r="CZ3216" i="1"/>
  <c r="Y3216" i="1" s="1"/>
  <c r="AT3180" i="1"/>
  <c r="CX1063" i="3"/>
  <c r="CX1064" i="3"/>
  <c r="CX1065" i="3"/>
  <c r="CX1060" i="3"/>
  <c r="CX1066" i="3"/>
  <c r="CX1061" i="3"/>
  <c r="CX1062" i="3"/>
  <c r="CK3175" i="1"/>
  <c r="BY3175" i="1"/>
  <c r="BC3143" i="1"/>
  <c r="AQ3143" i="1"/>
  <c r="CX1058" i="3"/>
  <c r="CX1059" i="3"/>
  <c r="BX3019" i="1"/>
  <c r="BZ2885" i="1"/>
  <c r="AB2847" i="1"/>
  <c r="AB2846" i="1"/>
  <c r="CZ2798" i="1"/>
  <c r="Y2798" i="1" s="1"/>
  <c r="CY2798" i="1"/>
  <c r="X2798" i="1" s="1"/>
  <c r="CC2788" i="1"/>
  <c r="AT2802" i="1"/>
  <c r="CZ2791" i="1"/>
  <c r="Y2791" i="1" s="1"/>
  <c r="CY2791" i="1"/>
  <c r="X2791" i="1" s="1"/>
  <c r="AI2802" i="1"/>
  <c r="AH2802" i="1"/>
  <c r="CJ2750" i="1"/>
  <c r="AJ2750" i="1"/>
  <c r="W2756" i="1"/>
  <c r="AD3221" i="1"/>
  <c r="AB3221" i="1" s="1"/>
  <c r="AD3218" i="1"/>
  <c r="AB3218" i="1" s="1"/>
  <c r="AB3216" i="1"/>
  <c r="AD3215" i="1"/>
  <c r="AB3215" i="1" s="1"/>
  <c r="AD3178" i="1"/>
  <c r="AB3178" i="1" s="1"/>
  <c r="BX3175" i="1"/>
  <c r="CG3143" i="1"/>
  <c r="AD3128" i="1"/>
  <c r="AB3128" i="1" s="1"/>
  <c r="AB2983" i="1"/>
  <c r="AD2982" i="1"/>
  <c r="AB2982" i="1" s="1"/>
  <c r="AB2979" i="1"/>
  <c r="AD2978" i="1"/>
  <c r="AB2978" i="1" s="1"/>
  <c r="AB2938" i="1"/>
  <c r="CX1009" i="3"/>
  <c r="CX1010" i="3"/>
  <c r="CX1011" i="3"/>
  <c r="CX1012" i="3"/>
  <c r="CX1008" i="3"/>
  <c r="AB2900" i="1"/>
  <c r="AB2896" i="1"/>
  <c r="AD2894" i="1"/>
  <c r="AB2894" i="1" s="1"/>
  <c r="CY2893" i="1"/>
  <c r="X2893" i="1" s="1"/>
  <c r="CR2892" i="1"/>
  <c r="Q2892" i="1" s="1"/>
  <c r="AO2885" i="1"/>
  <c r="CG2853" i="1"/>
  <c r="AO2834" i="1"/>
  <c r="F2857" i="1"/>
  <c r="W2851" i="1"/>
  <c r="AB2849" i="1"/>
  <c r="CQ2849" i="1"/>
  <c r="P2849" i="1" s="1"/>
  <c r="P2848" i="1"/>
  <c r="AB2840" i="1"/>
  <c r="CY2797" i="1"/>
  <c r="X2797" i="1" s="1"/>
  <c r="CZ2797" i="1"/>
  <c r="Y2797" i="1" s="1"/>
  <c r="GK2790" i="1"/>
  <c r="AG2802" i="1"/>
  <c r="AI2756" i="1"/>
  <c r="AI2650" i="1"/>
  <c r="CX1099" i="3"/>
  <c r="CX1100" i="3"/>
  <c r="CX1095" i="3"/>
  <c r="CX1101" i="3"/>
  <c r="CX1096" i="3"/>
  <c r="CX1102" i="3"/>
  <c r="CX1097" i="3"/>
  <c r="CX1098" i="3"/>
  <c r="CX1051" i="3"/>
  <c r="CX1048" i="3"/>
  <c r="CX1049" i="3"/>
  <c r="CX1050" i="3"/>
  <c r="AO3124" i="1"/>
  <c r="CX1045" i="3"/>
  <c r="CX1046" i="3"/>
  <c r="CX1041" i="3"/>
  <c r="CX1047" i="3"/>
  <c r="CX1042" i="3"/>
  <c r="CX1043" i="3"/>
  <c r="CX1044" i="3"/>
  <c r="CM2935" i="1"/>
  <c r="CX991" i="3"/>
  <c r="CX992" i="3"/>
  <c r="CX993" i="3"/>
  <c r="CX994" i="3"/>
  <c r="W2887" i="1"/>
  <c r="T2887" i="1"/>
  <c r="BD2853" i="1"/>
  <c r="CZ2839" i="1"/>
  <c r="Y2839" i="1" s="1"/>
  <c r="CY2839" i="1"/>
  <c r="X2839" i="1" s="1"/>
  <c r="CY2795" i="1"/>
  <c r="X2795" i="1" s="1"/>
  <c r="CZ2795" i="1"/>
  <c r="Y2795" i="1" s="1"/>
  <c r="CZ2794" i="1"/>
  <c r="Y2794" i="1" s="1"/>
  <c r="CY2794" i="1"/>
  <c r="X2794" i="1" s="1"/>
  <c r="CB2788" i="1"/>
  <c r="AS2802" i="1"/>
  <c r="CY2790" i="1"/>
  <c r="X2790" i="1" s="1"/>
  <c r="CZ2790" i="1"/>
  <c r="Y2790" i="1" s="1"/>
  <c r="AP2756" i="1"/>
  <c r="BY2750" i="1"/>
  <c r="AH2756" i="1"/>
  <c r="AG2750" i="1"/>
  <c r="T2756" i="1"/>
  <c r="CZ2648" i="1"/>
  <c r="Y2648" i="1" s="1"/>
  <c r="CY2648" i="1"/>
  <c r="X2648" i="1" s="1"/>
  <c r="AP2606" i="1"/>
  <c r="BY2593" i="1"/>
  <c r="F3350" i="1"/>
  <c r="CG3325" i="1"/>
  <c r="BX3321" i="1"/>
  <c r="CS3221" i="1"/>
  <c r="CX1093" i="3"/>
  <c r="CX1094" i="3"/>
  <c r="CX1092" i="3"/>
  <c r="CS3218" i="1"/>
  <c r="CS3215" i="1"/>
  <c r="CS3178" i="1"/>
  <c r="CX1069" i="3"/>
  <c r="CX1070" i="3"/>
  <c r="CX1071" i="3"/>
  <c r="CX1072" i="3"/>
  <c r="CX1067" i="3"/>
  <c r="CX1073" i="3"/>
  <c r="CX1068" i="3"/>
  <c r="BD3175" i="1"/>
  <c r="CS3128" i="1"/>
  <c r="CX1057" i="3"/>
  <c r="CX1054" i="3"/>
  <c r="CX1055" i="3"/>
  <c r="CX1056" i="3"/>
  <c r="CG3024" i="1"/>
  <c r="CS2982" i="1"/>
  <c r="CS2978" i="1"/>
  <c r="R2978" i="1" s="1"/>
  <c r="GK2978" i="1" s="1"/>
  <c r="CM2974" i="1"/>
  <c r="F2946" i="1"/>
  <c r="AD2888" i="1"/>
  <c r="AB2888" i="1" s="1"/>
  <c r="CY2888" i="1"/>
  <c r="X2888" i="1" s="1"/>
  <c r="CZ2888" i="1"/>
  <c r="Y2888" i="1" s="1"/>
  <c r="V2887" i="1"/>
  <c r="BC2853" i="1"/>
  <c r="R2851" i="1"/>
  <c r="GK2851" i="1" s="1"/>
  <c r="AB2848" i="1"/>
  <c r="CX970" i="3"/>
  <c r="CX971" i="3"/>
  <c r="CX972" i="3"/>
  <c r="CY2840" i="1"/>
  <c r="X2840" i="1" s="1"/>
  <c r="CZ2840" i="1"/>
  <c r="Y2840" i="1" s="1"/>
  <c r="CP2838" i="1"/>
  <c r="O2838" i="1" s="1"/>
  <c r="BY2853" i="1"/>
  <c r="CY2800" i="1"/>
  <c r="X2800" i="1" s="1"/>
  <c r="CZ2800" i="1"/>
  <c r="Y2800" i="1" s="1"/>
  <c r="CP2790" i="1"/>
  <c r="O2790" i="1" s="1"/>
  <c r="CZ2752" i="1"/>
  <c r="Y2752" i="1" s="1"/>
  <c r="CX1081" i="3"/>
  <c r="CX1082" i="3"/>
  <c r="CX1083" i="3"/>
  <c r="CX1084" i="3"/>
  <c r="CX1085" i="3"/>
  <c r="CX1086" i="3"/>
  <c r="CI2942" i="1"/>
  <c r="CX1003" i="3"/>
  <c r="CX1004" i="3"/>
  <c r="CX999" i="3"/>
  <c r="CX1005" i="3"/>
  <c r="CX1000" i="3"/>
  <c r="CX1006" i="3"/>
  <c r="CX1001" i="3"/>
  <c r="CX1007" i="3"/>
  <c r="CX1002" i="3"/>
  <c r="BC2903" i="1"/>
  <c r="CX997" i="3"/>
  <c r="CX998" i="3"/>
  <c r="CX995" i="3"/>
  <c r="CX996" i="3"/>
  <c r="GX2899" i="1"/>
  <c r="GX2896" i="1"/>
  <c r="CS2895" i="1"/>
  <c r="AD2892" i="1"/>
  <c r="AB2892" i="1" s="1"/>
  <c r="CT2887" i="1"/>
  <c r="S2887" i="1" s="1"/>
  <c r="R2887" i="1"/>
  <c r="GX2851" i="1"/>
  <c r="Q2851" i="1"/>
  <c r="V2848" i="1"/>
  <c r="U2848" i="1"/>
  <c r="CS2847" i="1"/>
  <c r="CR2847" i="1"/>
  <c r="Q2847" i="1" s="1"/>
  <c r="CZ2846" i="1"/>
  <c r="Y2846" i="1" s="1"/>
  <c r="CY2846" i="1"/>
  <c r="X2846" i="1" s="1"/>
  <c r="CY2845" i="1"/>
  <c r="X2845" i="1" s="1"/>
  <c r="CZ2845" i="1"/>
  <c r="Y2845" i="1" s="1"/>
  <c r="CZ2844" i="1"/>
  <c r="Y2844" i="1" s="1"/>
  <c r="AB2844" i="1"/>
  <c r="CQ2844" i="1"/>
  <c r="P2844" i="1" s="1"/>
  <c r="CZ2842" i="1"/>
  <c r="Y2842" i="1" s="1"/>
  <c r="AB2842" i="1"/>
  <c r="CQ2842" i="1"/>
  <c r="P2842" i="1" s="1"/>
  <c r="CZ2841" i="1"/>
  <c r="Y2841" i="1" s="1"/>
  <c r="CQ2841" i="1"/>
  <c r="P2841" i="1" s="1"/>
  <c r="CP2841" i="1" s="1"/>
  <c r="O2841" i="1" s="1"/>
  <c r="AB2841" i="1"/>
  <c r="AB2839" i="1"/>
  <c r="CY2838" i="1"/>
  <c r="X2838" i="1" s="1"/>
  <c r="CY2836" i="1"/>
  <c r="X2836" i="1" s="1"/>
  <c r="CZ2836" i="1"/>
  <c r="Y2836" i="1" s="1"/>
  <c r="CP2800" i="1"/>
  <c r="O2800" i="1" s="1"/>
  <c r="CY2799" i="1"/>
  <c r="X2799" i="1" s="1"/>
  <c r="CZ2799" i="1"/>
  <c r="Y2799" i="1" s="1"/>
  <c r="CZ2796" i="1"/>
  <c r="Y2796" i="1" s="1"/>
  <c r="AB2794" i="1"/>
  <c r="CY2793" i="1"/>
  <c r="X2793" i="1" s="1"/>
  <c r="CZ2793" i="1"/>
  <c r="Y2793" i="1" s="1"/>
  <c r="CY2792" i="1"/>
  <c r="X2792" i="1" s="1"/>
  <c r="CZ2792" i="1"/>
  <c r="Y2792" i="1" s="1"/>
  <c r="CY2754" i="1"/>
  <c r="X2754" i="1" s="1"/>
  <c r="CZ2754" i="1"/>
  <c r="Y2754" i="1" s="1"/>
  <c r="CY2753" i="1"/>
  <c r="X2753" i="1" s="1"/>
  <c r="CZ2753" i="1"/>
  <c r="Y2753" i="1" s="1"/>
  <c r="CQ2840" i="1"/>
  <c r="P2840" i="1" s="1"/>
  <c r="CP2840" i="1" s="1"/>
  <c r="O2840" i="1" s="1"/>
  <c r="CS2839" i="1"/>
  <c r="CQ2837" i="1"/>
  <c r="P2837" i="1" s="1"/>
  <c r="CI2802" i="1"/>
  <c r="BD2802" i="1"/>
  <c r="AX2802" i="1"/>
  <c r="CQ2799" i="1"/>
  <c r="P2799" i="1" s="1"/>
  <c r="CP2799" i="1" s="1"/>
  <c r="O2799" i="1" s="1"/>
  <c r="CS2798" i="1"/>
  <c r="CX931" i="3"/>
  <c r="CX932" i="3"/>
  <c r="CS2796" i="1"/>
  <c r="CR2795" i="1"/>
  <c r="Q2795" i="1" s="1"/>
  <c r="CS2794" i="1"/>
  <c r="CQ2792" i="1"/>
  <c r="P2792" i="1" s="1"/>
  <c r="CP2792" i="1" s="1"/>
  <c r="O2792" i="1" s="1"/>
  <c r="CS2791" i="1"/>
  <c r="F2772" i="1"/>
  <c r="F2760" i="1"/>
  <c r="AS2756" i="1"/>
  <c r="CQ2753" i="1"/>
  <c r="P2753" i="1" s="1"/>
  <c r="BC2650" i="1"/>
  <c r="CY2643" i="1"/>
  <c r="X2643" i="1" s="1"/>
  <c r="BY2650" i="1"/>
  <c r="CZ2640" i="1"/>
  <c r="Y2640" i="1" s="1"/>
  <c r="CY2602" i="1"/>
  <c r="X2602" i="1" s="1"/>
  <c r="CQ2601" i="1"/>
  <c r="P2601" i="1" s="1"/>
  <c r="CB2606" i="1"/>
  <c r="CL2545" i="1"/>
  <c r="BC2561" i="1"/>
  <c r="CY2548" i="1"/>
  <c r="X2548" i="1" s="1"/>
  <c r="CZ2548" i="1"/>
  <c r="Y2548" i="1" s="1"/>
  <c r="CY2531" i="1"/>
  <c r="X2531" i="1" s="1"/>
  <c r="CZ2531" i="1"/>
  <c r="Y2531" i="1" s="1"/>
  <c r="CQ2847" i="1"/>
  <c r="P2847" i="1" s="1"/>
  <c r="CS2845" i="1"/>
  <c r="CX967" i="3"/>
  <c r="CX968" i="3"/>
  <c r="CX969" i="3"/>
  <c r="CX965" i="3"/>
  <c r="CX966" i="3"/>
  <c r="CS2843" i="1"/>
  <c r="CX949" i="3"/>
  <c r="CX955" i="3"/>
  <c r="CX950" i="3"/>
  <c r="CX951" i="3"/>
  <c r="CX952" i="3"/>
  <c r="CX953" i="3"/>
  <c r="CX954" i="3"/>
  <c r="CX948" i="3"/>
  <c r="CR2839" i="1"/>
  <c r="Q2839" i="1" s="1"/>
  <c r="CP2839" i="1" s="1"/>
  <c r="O2839" i="1" s="1"/>
  <c r="CS2836" i="1"/>
  <c r="CX938" i="3"/>
  <c r="CX939" i="3"/>
  <c r="CX940" i="3"/>
  <c r="BC2802" i="1"/>
  <c r="AQ2802" i="1"/>
  <c r="CS2800" i="1"/>
  <c r="CX937" i="3"/>
  <c r="CX935" i="3"/>
  <c r="CX936" i="3"/>
  <c r="CR2798" i="1"/>
  <c r="Q2798" i="1" s="1"/>
  <c r="CR2796" i="1"/>
  <c r="Q2796" i="1" s="1"/>
  <c r="CP2796" i="1" s="1"/>
  <c r="O2796" i="1" s="1"/>
  <c r="CQ2795" i="1"/>
  <c r="P2795" i="1" s="1"/>
  <c r="CR2794" i="1"/>
  <c r="Q2794" i="1" s="1"/>
  <c r="CR2791" i="1"/>
  <c r="Q2791" i="1" s="1"/>
  <c r="BD2756" i="1"/>
  <c r="CS2752" i="1"/>
  <c r="CX901" i="3"/>
  <c r="CX907" i="3"/>
  <c r="CX902" i="3"/>
  <c r="CX903" i="3"/>
  <c r="CX904" i="3"/>
  <c r="CX905" i="3"/>
  <c r="CX906" i="3"/>
  <c r="AS2650" i="1"/>
  <c r="CP2645" i="1"/>
  <c r="O2645" i="1" s="1"/>
  <c r="CX900" i="3"/>
  <c r="CX899" i="3"/>
  <c r="CZ2642" i="1"/>
  <c r="Y2642" i="1" s="1"/>
  <c r="CY2642" i="1"/>
  <c r="X2642" i="1" s="1"/>
  <c r="CM2638" i="1"/>
  <c r="BX2593" i="1"/>
  <c r="AO2606" i="1"/>
  <c r="T2603" i="1"/>
  <c r="GX2603" i="1"/>
  <c r="CZ2601" i="1"/>
  <c r="Y2601" i="1" s="1"/>
  <c r="AD2600" i="1"/>
  <c r="AB2600" i="1" s="1"/>
  <c r="CR2600" i="1"/>
  <c r="Q2600" i="1" s="1"/>
  <c r="CP2600" i="1" s="1"/>
  <c r="O2600" i="1" s="1"/>
  <c r="CS2600" i="1"/>
  <c r="CY2556" i="1"/>
  <c r="X2556" i="1" s="1"/>
  <c r="CZ2556" i="1"/>
  <c r="Y2556" i="1" s="1"/>
  <c r="CX919" i="3"/>
  <c r="CX917" i="3"/>
  <c r="CX918" i="3"/>
  <c r="AO2788" i="1"/>
  <c r="CP2648" i="1"/>
  <c r="O2648" i="1" s="1"/>
  <c r="AJ2650" i="1"/>
  <c r="AB2599" i="1"/>
  <c r="CQ2599" i="1"/>
  <c r="P2599" i="1" s="1"/>
  <c r="CP2599" i="1" s="1"/>
  <c r="O2599" i="1" s="1"/>
  <c r="BZ2545" i="1"/>
  <c r="CG2561" i="1"/>
  <c r="AQ2561" i="1"/>
  <c r="CY2535" i="1"/>
  <c r="X2535" i="1" s="1"/>
  <c r="CZ2535" i="1"/>
  <c r="Y2535" i="1" s="1"/>
  <c r="CY2393" i="1"/>
  <c r="X2393" i="1" s="1"/>
  <c r="CZ2393" i="1"/>
  <c r="Y2393" i="1" s="1"/>
  <c r="CZ2344" i="1"/>
  <c r="Y2344" i="1" s="1"/>
  <c r="AB2797" i="1"/>
  <c r="CX927" i="3"/>
  <c r="CX928" i="3"/>
  <c r="CX929" i="3"/>
  <c r="CX930" i="3"/>
  <c r="AD2795" i="1"/>
  <c r="AB2795" i="1" s="1"/>
  <c r="CP2642" i="1"/>
  <c r="O2642" i="1" s="1"/>
  <c r="CS2641" i="1"/>
  <c r="CR2641" i="1"/>
  <c r="Q2641" i="1" s="1"/>
  <c r="CX893" i="3"/>
  <c r="CX894" i="3"/>
  <c r="S2641" i="1"/>
  <c r="P2641" i="1"/>
  <c r="BB2606" i="1"/>
  <c r="CK2593" i="1"/>
  <c r="AB2602" i="1"/>
  <c r="CQ2602" i="1"/>
  <c r="P2602" i="1" s="1"/>
  <c r="CX961" i="3"/>
  <c r="CX956" i="3"/>
  <c r="CX962" i="3"/>
  <c r="CX957" i="3"/>
  <c r="CX963" i="3"/>
  <c r="CX958" i="3"/>
  <c r="CX964" i="3"/>
  <c r="CX959" i="3"/>
  <c r="CX960" i="3"/>
  <c r="CX909" i="3"/>
  <c r="CX910" i="3"/>
  <c r="CX911" i="3"/>
  <c r="CX912" i="3"/>
  <c r="CX908" i="3"/>
  <c r="AD2641" i="1"/>
  <c r="AB2641" i="1" s="1"/>
  <c r="CP2604" i="1"/>
  <c r="O2604" i="1" s="1"/>
  <c r="GK2595" i="1"/>
  <c r="CP2392" i="1"/>
  <c r="O2392" i="1" s="1"/>
  <c r="AI2398" i="1"/>
  <c r="CX973" i="3"/>
  <c r="CX974" i="3"/>
  <c r="CX975" i="3"/>
  <c r="CX976" i="3"/>
  <c r="CX977" i="3"/>
  <c r="BY2528" i="1"/>
  <c r="CI2680" i="1"/>
  <c r="CI2528" i="1" s="1"/>
  <c r="U2641" i="1"/>
  <c r="CY2597" i="1"/>
  <c r="X2597" i="1" s="1"/>
  <c r="CZ2597" i="1"/>
  <c r="Y2597" i="1" s="1"/>
  <c r="W2596" i="1"/>
  <c r="GX2596" i="1"/>
  <c r="T2596" i="1"/>
  <c r="CY2552" i="1"/>
  <c r="X2552" i="1" s="1"/>
  <c r="CZ2552" i="1"/>
  <c r="Y2552" i="1" s="1"/>
  <c r="CY2530" i="1"/>
  <c r="X2530" i="1" s="1"/>
  <c r="CZ2530" i="1"/>
  <c r="Y2530" i="1" s="1"/>
  <c r="CY2347" i="1"/>
  <c r="X2347" i="1" s="1"/>
  <c r="CZ2347" i="1"/>
  <c r="Y2347" i="1" s="1"/>
  <c r="AD2642" i="1"/>
  <c r="AB2642" i="1" s="1"/>
  <c r="CM2593" i="1"/>
  <c r="BD2606" i="1"/>
  <c r="CY2604" i="1"/>
  <c r="X2604" i="1" s="1"/>
  <c r="CZ2604" i="1"/>
  <c r="Y2604" i="1" s="1"/>
  <c r="AD2603" i="1"/>
  <c r="AB2603" i="1" s="1"/>
  <c r="CR2603" i="1"/>
  <c r="Q2603" i="1" s="1"/>
  <c r="P2596" i="1"/>
  <c r="S2596" i="1"/>
  <c r="S2558" i="1"/>
  <c r="W2557" i="1"/>
  <c r="CR2550" i="1"/>
  <c r="Q2550" i="1" s="1"/>
  <c r="AD2550" i="1"/>
  <c r="AB2550" i="1" s="1"/>
  <c r="CC2561" i="1"/>
  <c r="CQ2541" i="1"/>
  <c r="P2541" i="1" s="1"/>
  <c r="U2538" i="1"/>
  <c r="CR2537" i="1"/>
  <c r="Q2537" i="1" s="1"/>
  <c r="AD2537" i="1"/>
  <c r="AB2537" i="1" s="1"/>
  <c r="CX838" i="3"/>
  <c r="CX833" i="3"/>
  <c r="CX839" i="3"/>
  <c r="CX834" i="3"/>
  <c r="CX840" i="3"/>
  <c r="CX835" i="3"/>
  <c r="CX841" i="3"/>
  <c r="CX836" i="3"/>
  <c r="CX837" i="3"/>
  <c r="CZ2533" i="1"/>
  <c r="Y2533" i="1" s="1"/>
  <c r="CQ2533" i="1"/>
  <c r="P2533" i="1" s="1"/>
  <c r="CP2533" i="1" s="1"/>
  <c r="O2533" i="1" s="1"/>
  <c r="CP2531" i="1"/>
  <c r="O2531" i="1" s="1"/>
  <c r="AB2530" i="1"/>
  <c r="BC2494" i="1"/>
  <c r="F2512" i="1"/>
  <c r="AQ2494" i="1"/>
  <c r="F2506" i="1"/>
  <c r="F2519" i="1"/>
  <c r="V2494" i="1"/>
  <c r="AS2398" i="1"/>
  <c r="CB2388" i="1"/>
  <c r="Q2395" i="1"/>
  <c r="AT2398" i="1"/>
  <c r="CC2388" i="1"/>
  <c r="AH2398" i="1"/>
  <c r="CL2342" i="1"/>
  <c r="BC2356" i="1"/>
  <c r="CZ2353" i="1"/>
  <c r="Y2353" i="1" s="1"/>
  <c r="CQ2353" i="1"/>
  <c r="P2353" i="1" s="1"/>
  <c r="CP2353" i="1" s="1"/>
  <c r="O2353" i="1" s="1"/>
  <c r="AB2353" i="1"/>
  <c r="P2351" i="1"/>
  <c r="CY2345" i="1"/>
  <c r="X2345" i="1" s="1"/>
  <c r="BY2356" i="1"/>
  <c r="CM2278" i="1"/>
  <c r="BD2310" i="1"/>
  <c r="CQ2306" i="1"/>
  <c r="P2306" i="1" s="1"/>
  <c r="AB2306" i="1"/>
  <c r="CZ2299" i="1"/>
  <c r="Y2299" i="1" s="1"/>
  <c r="AP2278" i="1"/>
  <c r="F2319" i="1"/>
  <c r="AD2596" i="1"/>
  <c r="AB2596" i="1" s="1"/>
  <c r="CR2596" i="1"/>
  <c r="Q2596" i="1" s="1"/>
  <c r="CC2606" i="1"/>
  <c r="CQ2595" i="1"/>
  <c r="P2595" i="1" s="1"/>
  <c r="S2557" i="1"/>
  <c r="AF2561" i="1" s="1"/>
  <c r="T2557" i="1"/>
  <c r="AG2561" i="1" s="1"/>
  <c r="CQ2548" i="1"/>
  <c r="P2548" i="1" s="1"/>
  <c r="AJ2561" i="1"/>
  <c r="AO2545" i="1"/>
  <c r="CY2390" i="1"/>
  <c r="X2390" i="1" s="1"/>
  <c r="CZ2390" i="1"/>
  <c r="Y2390" i="1" s="1"/>
  <c r="AO2342" i="1"/>
  <c r="F2360" i="1"/>
  <c r="CP2349" i="1"/>
  <c r="O2349" i="1" s="1"/>
  <c r="CY2348" i="1"/>
  <c r="X2348" i="1" s="1"/>
  <c r="CZ2348" i="1"/>
  <c r="Y2348" i="1" s="1"/>
  <c r="CP2347" i="1"/>
  <c r="O2347" i="1" s="1"/>
  <c r="CC2342" i="1"/>
  <c r="AT2356" i="1"/>
  <c r="CX778" i="3"/>
  <c r="CX779" i="3"/>
  <c r="CX780" i="3"/>
  <c r="CX776" i="3"/>
  <c r="CX777" i="3"/>
  <c r="I2304" i="1"/>
  <c r="I2305" i="1"/>
  <c r="W2303" i="1"/>
  <c r="CR2302" i="1"/>
  <c r="Q2302" i="1" s="1"/>
  <c r="CS2302" i="1"/>
  <c r="AD2302" i="1"/>
  <c r="AB2302" i="1" s="1"/>
  <c r="CZ2300" i="1"/>
  <c r="Y2300" i="1" s="1"/>
  <c r="CY2297" i="1"/>
  <c r="X2297" i="1" s="1"/>
  <c r="CZ2297" i="1"/>
  <c r="Y2297" i="1" s="1"/>
  <c r="CY2296" i="1"/>
  <c r="X2296" i="1" s="1"/>
  <c r="CZ2296" i="1"/>
  <c r="Y2296" i="1" s="1"/>
  <c r="AD2559" i="1"/>
  <c r="AB2559" i="1" s="1"/>
  <c r="CR2559" i="1"/>
  <c r="Q2559" i="1" s="1"/>
  <c r="CP2559" i="1" s="1"/>
  <c r="O2559" i="1" s="1"/>
  <c r="CR2558" i="1"/>
  <c r="Q2558" i="1" s="1"/>
  <c r="AD2558" i="1"/>
  <c r="AB2558" i="1" s="1"/>
  <c r="CY2555" i="1"/>
  <c r="X2555" i="1" s="1"/>
  <c r="CZ2555" i="1"/>
  <c r="Y2555" i="1" s="1"/>
  <c r="CY2551" i="1"/>
  <c r="X2551" i="1" s="1"/>
  <c r="CZ2551" i="1"/>
  <c r="Y2551" i="1" s="1"/>
  <c r="CK2545" i="1"/>
  <c r="AD2534" i="1"/>
  <c r="AB2534" i="1" s="1"/>
  <c r="CR2534" i="1"/>
  <c r="Q2534" i="1" s="1"/>
  <c r="CQ2395" i="1"/>
  <c r="P2395" i="1" s="1"/>
  <c r="AB2395" i="1"/>
  <c r="CI2398" i="1"/>
  <c r="BY2388" i="1"/>
  <c r="AP2398" i="1"/>
  <c r="BZ2388" i="1"/>
  <c r="CG2398" i="1"/>
  <c r="BZ2342" i="1"/>
  <c r="AQ2356" i="1"/>
  <c r="CY2354" i="1"/>
  <c r="X2354" i="1" s="1"/>
  <c r="CZ2354" i="1"/>
  <c r="Y2354" i="1" s="1"/>
  <c r="CY2352" i="1"/>
  <c r="X2352" i="1" s="1"/>
  <c r="CZ2352" i="1"/>
  <c r="Y2352" i="1" s="1"/>
  <c r="CY2350" i="1"/>
  <c r="X2350" i="1" s="1"/>
  <c r="CZ2350" i="1"/>
  <c r="Y2350" i="1" s="1"/>
  <c r="CR2348" i="1"/>
  <c r="Q2348" i="1" s="1"/>
  <c r="CS2348" i="1"/>
  <c r="AD2348" i="1"/>
  <c r="AB2348" i="1" s="1"/>
  <c r="BB2545" i="1"/>
  <c r="F2574" i="1"/>
  <c r="CI2561" i="1"/>
  <c r="AP2561" i="1"/>
  <c r="P2558" i="1"/>
  <c r="CR2557" i="1"/>
  <c r="Q2557" i="1" s="1"/>
  <c r="AD2557" i="1"/>
  <c r="AB2557" i="1" s="1"/>
  <c r="CP2555" i="1"/>
  <c r="O2555" i="1" s="1"/>
  <c r="CP2551" i="1"/>
  <c r="O2551" i="1" s="1"/>
  <c r="AD2538" i="1"/>
  <c r="AB2538" i="1" s="1"/>
  <c r="CR2538" i="1"/>
  <c r="Q2538" i="1" s="1"/>
  <c r="CX844" i="3"/>
  <c r="CX845" i="3"/>
  <c r="CX846" i="3"/>
  <c r="CX842" i="3"/>
  <c r="CX843" i="3"/>
  <c r="I2539" i="1"/>
  <c r="I2540" i="1"/>
  <c r="CR2532" i="1"/>
  <c r="Q2532" i="1" s="1"/>
  <c r="AD2532" i="1"/>
  <c r="AB2532" i="1" s="1"/>
  <c r="F2507" i="1"/>
  <c r="AZ2494" i="1"/>
  <c r="F2414" i="1"/>
  <c r="BC2388" i="1"/>
  <c r="R2396" i="1"/>
  <c r="GK2396" i="1" s="1"/>
  <c r="S2396" i="1"/>
  <c r="R2395" i="1"/>
  <c r="GK2395" i="1" s="1"/>
  <c r="GX2395" i="1"/>
  <c r="CY2391" i="1"/>
  <c r="X2391" i="1" s="1"/>
  <c r="CZ2391" i="1"/>
  <c r="Y2391" i="1" s="1"/>
  <c r="CG2356" i="1"/>
  <c r="CR2352" i="1"/>
  <c r="Q2352" i="1" s="1"/>
  <c r="CP2352" i="1" s="1"/>
  <c r="O2352" i="1" s="1"/>
  <c r="CS2352" i="1"/>
  <c r="AD2352" i="1"/>
  <c r="AB2352" i="1" s="1"/>
  <c r="CX796" i="3"/>
  <c r="CX797" i="3"/>
  <c r="CX798" i="3"/>
  <c r="CX799" i="3"/>
  <c r="W2351" i="1"/>
  <c r="CR2350" i="1"/>
  <c r="Q2350" i="1" s="1"/>
  <c r="CP2350" i="1" s="1"/>
  <c r="O2350" i="1" s="1"/>
  <c r="CS2350" i="1"/>
  <c r="AD2350" i="1"/>
  <c r="AB2350" i="1" s="1"/>
  <c r="AH2356" i="1"/>
  <c r="GX2304" i="1"/>
  <c r="R2303" i="1"/>
  <c r="S2303" i="1"/>
  <c r="AB2293" i="1"/>
  <c r="CT2293" i="1"/>
  <c r="S2293" i="1" s="1"/>
  <c r="CP2293" i="1" s="1"/>
  <c r="O2293" i="1" s="1"/>
  <c r="AT2650" i="1"/>
  <c r="CX895" i="3"/>
  <c r="CX896" i="3"/>
  <c r="CX897" i="3"/>
  <c r="CX898" i="3"/>
  <c r="CX889" i="3"/>
  <c r="CX891" i="3"/>
  <c r="CX892" i="3"/>
  <c r="CX890" i="3"/>
  <c r="CS2603" i="1"/>
  <c r="BZ2606" i="1"/>
  <c r="CX864" i="3"/>
  <c r="CX865" i="3"/>
  <c r="CX866" i="3"/>
  <c r="CX867" i="3"/>
  <c r="V2558" i="1"/>
  <c r="GX2557" i="1"/>
  <c r="P2557" i="1"/>
  <c r="CP2557" i="1" s="1"/>
  <c r="O2557" i="1" s="1"/>
  <c r="CY2553" i="1"/>
  <c r="X2553" i="1" s="1"/>
  <c r="CZ2553" i="1"/>
  <c r="Y2553" i="1" s="1"/>
  <c r="AB2552" i="1"/>
  <c r="CR2547" i="1"/>
  <c r="Q2547" i="1" s="1"/>
  <c r="CP2547" i="1" s="1"/>
  <c r="O2547" i="1" s="1"/>
  <c r="AD2547" i="1"/>
  <c r="AB2547" i="1" s="1"/>
  <c r="U2539" i="1"/>
  <c r="S2537" i="1"/>
  <c r="T2537" i="1"/>
  <c r="CP2535" i="1"/>
  <c r="O2535" i="1" s="1"/>
  <c r="CY2532" i="1"/>
  <c r="X2532" i="1" s="1"/>
  <c r="CQ2530" i="1"/>
  <c r="P2530" i="1" s="1"/>
  <c r="F2514" i="1"/>
  <c r="AQ2398" i="1"/>
  <c r="P2396" i="1"/>
  <c r="S2395" i="1"/>
  <c r="AF2398" i="1" s="1"/>
  <c r="T2395" i="1"/>
  <c r="CJ2398" i="1"/>
  <c r="AB2390" i="1"/>
  <c r="GX2351" i="1"/>
  <c r="CJ2356" i="1" s="1"/>
  <c r="V2351" i="1"/>
  <c r="AI2356" i="1" s="1"/>
  <c r="Q2305" i="1"/>
  <c r="S2305" i="1"/>
  <c r="W2304" i="1"/>
  <c r="P2303" i="1"/>
  <c r="CY2298" i="1"/>
  <c r="X2298" i="1" s="1"/>
  <c r="CZ2298" i="1"/>
  <c r="Y2298" i="1" s="1"/>
  <c r="P2603" i="1"/>
  <c r="CP2603" i="1" s="1"/>
  <c r="O2603" i="1" s="1"/>
  <c r="S2603" i="1"/>
  <c r="CP2598" i="1"/>
  <c r="O2598" i="1" s="1"/>
  <c r="CQ2597" i="1"/>
  <c r="P2597" i="1" s="1"/>
  <c r="CS2596" i="1"/>
  <c r="U2557" i="1"/>
  <c r="AH2561" i="1" s="1"/>
  <c r="V2557" i="1"/>
  <c r="AI2561" i="1" s="1"/>
  <c r="CP2556" i="1"/>
  <c r="O2556" i="1" s="1"/>
  <c r="CY2547" i="1"/>
  <c r="X2547" i="1" s="1"/>
  <c r="CQ2540" i="1"/>
  <c r="P2540" i="1" s="1"/>
  <c r="V2538" i="1"/>
  <c r="AD2536" i="1"/>
  <c r="AB2536" i="1" s="1"/>
  <c r="CR2536" i="1"/>
  <c r="Q2536" i="1" s="1"/>
  <c r="CP2536" i="1" s="1"/>
  <c r="O2536" i="1" s="1"/>
  <c r="F2511" i="1"/>
  <c r="AB2354" i="1"/>
  <c r="R2351" i="1"/>
  <c r="S2351" i="1"/>
  <c r="CZ2346" i="1"/>
  <c r="Y2346" i="1" s="1"/>
  <c r="CQ2346" i="1"/>
  <c r="P2346" i="1" s="1"/>
  <c r="CP2346" i="1" s="1"/>
  <c r="O2346" i="1" s="1"/>
  <c r="AB2346" i="1"/>
  <c r="P2305" i="1"/>
  <c r="CY2294" i="1"/>
  <c r="X2294" i="1" s="1"/>
  <c r="CZ2294" i="1"/>
  <c r="Y2294" i="1" s="1"/>
  <c r="GM2115" i="1"/>
  <c r="IK2115" i="1" s="1"/>
  <c r="CP2393" i="1"/>
  <c r="O2393" i="1" s="1"/>
  <c r="CR2391" i="1"/>
  <c r="Q2391" i="1" s="1"/>
  <c r="CS2391" i="1"/>
  <c r="AD2391" i="1"/>
  <c r="AB2391" i="1" s="1"/>
  <c r="AJ2356" i="1"/>
  <c r="T2305" i="1"/>
  <c r="R2304" i="1"/>
  <c r="GK2304" i="1" s="1"/>
  <c r="GX2303" i="1"/>
  <c r="U2303" i="1"/>
  <c r="CP2296" i="1"/>
  <c r="O2296" i="1" s="1"/>
  <c r="CP2294" i="1"/>
  <c r="O2294" i="1" s="1"/>
  <c r="P2289" i="1"/>
  <c r="CY2288" i="1"/>
  <c r="X2288" i="1" s="1"/>
  <c r="CZ2288" i="1"/>
  <c r="Y2288" i="1" s="1"/>
  <c r="CY2285" i="1"/>
  <c r="X2285" i="1" s="1"/>
  <c r="CZ2285" i="1"/>
  <c r="Y2285" i="1" s="1"/>
  <c r="Q2280" i="1"/>
  <c r="S2280" i="1"/>
  <c r="CZ2241" i="1"/>
  <c r="Y2241" i="1" s="1"/>
  <c r="CZ2240" i="1"/>
  <c r="Y2240" i="1" s="1"/>
  <c r="CY2236" i="1"/>
  <c r="X2236" i="1" s="1"/>
  <c r="CZ2236" i="1"/>
  <c r="Y2236" i="1" s="1"/>
  <c r="CS2235" i="1"/>
  <c r="CR2235" i="1"/>
  <c r="Q2235" i="1" s="1"/>
  <c r="AD2235" i="1"/>
  <c r="AB2235" i="1" s="1"/>
  <c r="CZ2126" i="1"/>
  <c r="Y2126" i="1" s="1"/>
  <c r="V2121" i="1"/>
  <c r="AB2121" i="1"/>
  <c r="CQ2121" i="1"/>
  <c r="P2121" i="1" s="1"/>
  <c r="T2118" i="1"/>
  <c r="GM2117" i="1"/>
  <c r="IK2117" i="1" s="1"/>
  <c r="GP2117" i="1"/>
  <c r="CY2108" i="1"/>
  <c r="X2108" i="1" s="1"/>
  <c r="CZ2108" i="1"/>
  <c r="Y2108" i="1" s="1"/>
  <c r="CX637" i="3"/>
  <c r="CX638" i="3"/>
  <c r="CX639" i="3"/>
  <c r="CX640" i="3"/>
  <c r="T1949" i="1"/>
  <c r="AG1958" i="1" s="1"/>
  <c r="W1949" i="1"/>
  <c r="AJ1958" i="1" s="1"/>
  <c r="CY1909" i="1"/>
  <c r="X1909" i="1" s="1"/>
  <c r="CY2291" i="1"/>
  <c r="X2291" i="1" s="1"/>
  <c r="CZ2291" i="1"/>
  <c r="Y2291" i="1" s="1"/>
  <c r="BY2278" i="1"/>
  <c r="CY2282" i="1"/>
  <c r="X2282" i="1" s="1"/>
  <c r="CZ2282" i="1"/>
  <c r="Y2282" i="1" s="1"/>
  <c r="V2242" i="1"/>
  <c r="P2242" i="1"/>
  <c r="CZ2239" i="1"/>
  <c r="Y2239" i="1" s="1"/>
  <c r="CY2111" i="1"/>
  <c r="X2111" i="1" s="1"/>
  <c r="CZ2111" i="1"/>
  <c r="Y2111" i="1" s="1"/>
  <c r="CR2065" i="1"/>
  <c r="Q2065" i="1" s="1"/>
  <c r="AD2065" i="1"/>
  <c r="AB2065" i="1" s="1"/>
  <c r="CS2065" i="1"/>
  <c r="CY2064" i="1"/>
  <c r="X2064" i="1" s="1"/>
  <c r="CZ2064" i="1"/>
  <c r="Y2064" i="1" s="1"/>
  <c r="CB1947" i="1"/>
  <c r="AB1912" i="1"/>
  <c r="CQ1912" i="1"/>
  <c r="CQ1818" i="1"/>
  <c r="P1818" i="1" s="1"/>
  <c r="AB1818" i="1"/>
  <c r="CZ1729" i="1"/>
  <c r="Y1729" i="1" s="1"/>
  <c r="CY2284" i="1"/>
  <c r="X2284" i="1" s="1"/>
  <c r="CZ2284" i="1"/>
  <c r="Y2284" i="1" s="1"/>
  <c r="CZ2244" i="1"/>
  <c r="Y2244" i="1" s="1"/>
  <c r="CY2244" i="1"/>
  <c r="X2244" i="1" s="1"/>
  <c r="CY2235" i="1"/>
  <c r="X2235" i="1" s="1"/>
  <c r="CZ2235" i="1"/>
  <c r="Y2235" i="1" s="1"/>
  <c r="CY2234" i="1"/>
  <c r="X2234" i="1" s="1"/>
  <c r="CZ2234" i="1"/>
  <c r="Y2234" i="1" s="1"/>
  <c r="GK2233" i="1"/>
  <c r="AC2246" i="1"/>
  <c r="CP2232" i="1"/>
  <c r="O2232" i="1" s="1"/>
  <c r="CR2118" i="1"/>
  <c r="Q2118" i="1" s="1"/>
  <c r="AD2118" i="1"/>
  <c r="AB2118" i="1" s="1"/>
  <c r="CS2118" i="1"/>
  <c r="R2118" i="1" s="1"/>
  <c r="GK2118" i="1" s="1"/>
  <c r="CY2072" i="1"/>
  <c r="X2072" i="1" s="1"/>
  <c r="CZ2072" i="1"/>
  <c r="Y2072" i="1" s="1"/>
  <c r="BA2074" i="1"/>
  <c r="CJ2058" i="1"/>
  <c r="CY1953" i="1"/>
  <c r="X1953" i="1" s="1"/>
  <c r="CZ1953" i="1"/>
  <c r="Y1953" i="1" s="1"/>
  <c r="CX631" i="3"/>
  <c r="CX632" i="3"/>
  <c r="CX633" i="3"/>
  <c r="CX629" i="3"/>
  <c r="CX630" i="3"/>
  <c r="V1910" i="1"/>
  <c r="P1910" i="1"/>
  <c r="S1910" i="1"/>
  <c r="T1910" i="1"/>
  <c r="CI1834" i="1"/>
  <c r="CY1680" i="1"/>
  <c r="X1680" i="1" s="1"/>
  <c r="CZ1680" i="1"/>
  <c r="Y1680" i="1" s="1"/>
  <c r="CY2289" i="1"/>
  <c r="X2289" i="1" s="1"/>
  <c r="CZ2289" i="1"/>
  <c r="Y2289" i="1" s="1"/>
  <c r="CQ2285" i="1"/>
  <c r="P2285" i="1" s="1"/>
  <c r="CP2285" i="1" s="1"/>
  <c r="O2285" i="1" s="1"/>
  <c r="AB2285" i="1"/>
  <c r="BZ2310" i="1"/>
  <c r="AD2282" i="1"/>
  <c r="AB2282" i="1" s="1"/>
  <c r="CR2282" i="1"/>
  <c r="Q2282" i="1" s="1"/>
  <c r="CS2282" i="1"/>
  <c r="CP2244" i="1"/>
  <c r="O2244" i="1" s="1"/>
  <c r="CX719" i="3"/>
  <c r="S2242" i="1"/>
  <c r="CJ2246" i="1"/>
  <c r="AJ2246" i="1"/>
  <c r="U2074" i="1"/>
  <c r="CY1954" i="1"/>
  <c r="X1954" i="1" s="1"/>
  <c r="CZ1954" i="1"/>
  <c r="Y1954" i="1" s="1"/>
  <c r="CR2345" i="1"/>
  <c r="Q2345" i="1" s="1"/>
  <c r="CS2345" i="1"/>
  <c r="AD2345" i="1"/>
  <c r="AB2345" i="1" s="1"/>
  <c r="V2305" i="1"/>
  <c r="AB2305" i="1"/>
  <c r="U2304" i="1"/>
  <c r="T2304" i="1"/>
  <c r="CY2295" i="1"/>
  <c r="X2295" i="1" s="1"/>
  <c r="CZ2295" i="1"/>
  <c r="Y2295" i="1" s="1"/>
  <c r="CQ2291" i="1"/>
  <c r="P2291" i="1" s="1"/>
  <c r="AB2291" i="1"/>
  <c r="CP2283" i="1"/>
  <c r="O2283" i="1" s="1"/>
  <c r="CK2230" i="1"/>
  <c r="BB2246" i="1"/>
  <c r="AF2246" i="1"/>
  <c r="CP2243" i="1"/>
  <c r="O2243" i="1" s="1"/>
  <c r="CP2241" i="1"/>
  <c r="O2241" i="1" s="1"/>
  <c r="BB2054" i="1"/>
  <c r="BB2190" i="1"/>
  <c r="F2173" i="1"/>
  <c r="BB2106" i="1"/>
  <c r="F2143" i="1"/>
  <c r="CZ2122" i="1"/>
  <c r="Y2122" i="1" s="1"/>
  <c r="CY2122" i="1"/>
  <c r="X2122" i="1" s="1"/>
  <c r="GX2121" i="1"/>
  <c r="R2121" i="1"/>
  <c r="GK2121" i="1" s="1"/>
  <c r="U2121" i="1"/>
  <c r="CY2119" i="1"/>
  <c r="X2119" i="1" s="1"/>
  <c r="CZ2119" i="1"/>
  <c r="Y2119" i="1" s="1"/>
  <c r="AB2111" i="1"/>
  <c r="CQ2111" i="1"/>
  <c r="P2111" i="1" s="1"/>
  <c r="CP2111" i="1" s="1"/>
  <c r="O2111" i="1" s="1"/>
  <c r="CY2068" i="1"/>
  <c r="X2068" i="1" s="1"/>
  <c r="CZ2068" i="1"/>
  <c r="Y2068" i="1" s="1"/>
  <c r="AB2064" i="1"/>
  <c r="CQ2064" i="1"/>
  <c r="P2064" i="1" s="1"/>
  <c r="CP2064" i="1" s="1"/>
  <c r="O2064" i="1" s="1"/>
  <c r="AI2074" i="1"/>
  <c r="BC1905" i="1"/>
  <c r="F1931" i="1"/>
  <c r="GK1907" i="1"/>
  <c r="V1574" i="1"/>
  <c r="AI1563" i="1"/>
  <c r="CI1531" i="1"/>
  <c r="BY1521" i="1"/>
  <c r="CP1523" i="1"/>
  <c r="O1523" i="1" s="1"/>
  <c r="CZ1481" i="1"/>
  <c r="Y1481" i="1" s="1"/>
  <c r="CY1481" i="1"/>
  <c r="X1481" i="1" s="1"/>
  <c r="CZ2283" i="1"/>
  <c r="Y2283" i="1" s="1"/>
  <c r="CC2310" i="1"/>
  <c r="CX727" i="3"/>
  <c r="CX724" i="3"/>
  <c r="CX725" i="3"/>
  <c r="CX726" i="3"/>
  <c r="P2280" i="1"/>
  <c r="V2280" i="1"/>
  <c r="Q2242" i="1"/>
  <c r="CP2240" i="1"/>
  <c r="O2240" i="1" s="1"/>
  <c r="CP2234" i="1"/>
  <c r="O2234" i="1" s="1"/>
  <c r="GK2108" i="1"/>
  <c r="CY2069" i="1"/>
  <c r="X2069" i="1" s="1"/>
  <c r="CZ2069" i="1"/>
  <c r="Y2069" i="1" s="1"/>
  <c r="CY2062" i="1"/>
  <c r="X2062" i="1" s="1"/>
  <c r="CR2061" i="1"/>
  <c r="Q2061" i="1" s="1"/>
  <c r="AD2061" i="1"/>
  <c r="AB2061" i="1" s="1"/>
  <c r="CS2061" i="1"/>
  <c r="AG2074" i="1"/>
  <c r="CZ1955" i="1"/>
  <c r="Y1955" i="1" s="1"/>
  <c r="CY1955" i="1"/>
  <c r="X1955" i="1" s="1"/>
  <c r="CX886" i="3"/>
  <c r="CX887" i="3"/>
  <c r="CX888" i="3"/>
  <c r="CX850" i="3"/>
  <c r="CX847" i="3"/>
  <c r="CX848" i="3"/>
  <c r="CX849" i="3"/>
  <c r="CX821" i="3"/>
  <c r="CX822" i="3"/>
  <c r="CX823" i="3"/>
  <c r="CX824" i="3"/>
  <c r="F2516" i="1"/>
  <c r="F2423" i="1"/>
  <c r="BB2398" i="1"/>
  <c r="CR2396" i="1"/>
  <c r="Q2396" i="1" s="1"/>
  <c r="CZ2394" i="1"/>
  <c r="Y2394" i="1" s="1"/>
  <c r="CZ2392" i="1"/>
  <c r="Y2392" i="1" s="1"/>
  <c r="CR2351" i="1"/>
  <c r="Q2351" i="1" s="1"/>
  <c r="CZ2349" i="1"/>
  <c r="Y2349" i="1" s="1"/>
  <c r="AO2310" i="1"/>
  <c r="CR2307" i="1"/>
  <c r="Q2307" i="1" s="1"/>
  <c r="CX784" i="3"/>
  <c r="CX785" i="3"/>
  <c r="CX781" i="3"/>
  <c r="CX783" i="3"/>
  <c r="CX782" i="3"/>
  <c r="CR2303" i="1"/>
  <c r="Q2303" i="1" s="1"/>
  <c r="P2299" i="1"/>
  <c r="CP2299" i="1" s="1"/>
  <c r="O2299" i="1" s="1"/>
  <c r="CS2298" i="1"/>
  <c r="R2298" i="1" s="1"/>
  <c r="GK2298" i="1" s="1"/>
  <c r="AB2297" i="1"/>
  <c r="CR2288" i="1"/>
  <c r="Q2288" i="1" s="1"/>
  <c r="CQ2287" i="1"/>
  <c r="P2287" i="1" s="1"/>
  <c r="CR2286" i="1"/>
  <c r="Q2286" i="1" s="1"/>
  <c r="P2281" i="1"/>
  <c r="CP2281" i="1" s="1"/>
  <c r="O2281" i="1" s="1"/>
  <c r="R2244" i="1"/>
  <c r="GK2244" i="1" s="1"/>
  <c r="CR2237" i="1"/>
  <c r="Q2237" i="1" s="1"/>
  <c r="AD2237" i="1"/>
  <c r="AB2237" i="1" s="1"/>
  <c r="CR2233" i="1"/>
  <c r="Q2233" i="1" s="1"/>
  <c r="AD2233" i="1"/>
  <c r="AB2233" i="1" s="1"/>
  <c r="CY2232" i="1"/>
  <c r="X2232" i="1" s="1"/>
  <c r="CZ2232" i="1"/>
  <c r="Y2232" i="1" s="1"/>
  <c r="AD2127" i="1"/>
  <c r="AB2127" i="1" s="1"/>
  <c r="CR2127" i="1"/>
  <c r="GX2118" i="1"/>
  <c r="P2118" i="1"/>
  <c r="CR2114" i="1"/>
  <c r="Q2114" i="1" s="1"/>
  <c r="AD2114" i="1"/>
  <c r="AB2114" i="1" s="1"/>
  <c r="CR2110" i="1"/>
  <c r="Q2110" i="1" s="1"/>
  <c r="AD2110" i="1"/>
  <c r="AB2110" i="1" s="1"/>
  <c r="BZ2130" i="1"/>
  <c r="CM2106" i="1"/>
  <c r="CY2071" i="1"/>
  <c r="X2071" i="1" s="1"/>
  <c r="CZ2071" i="1"/>
  <c r="Y2071" i="1" s="1"/>
  <c r="CY2070" i="1"/>
  <c r="X2070" i="1" s="1"/>
  <c r="CZ2070" i="1"/>
  <c r="Y2070" i="1" s="1"/>
  <c r="CY2060" i="1"/>
  <c r="X2060" i="1" s="1"/>
  <c r="AF2074" i="1"/>
  <c r="CZ2060" i="1"/>
  <c r="Y2060" i="1" s="1"/>
  <c r="CM2058" i="1"/>
  <c r="CM1947" i="1"/>
  <c r="BD1958" i="1"/>
  <c r="AD1955" i="1"/>
  <c r="AB1955" i="1" s="1"/>
  <c r="CR1955" i="1"/>
  <c r="Q1955" i="1" s="1"/>
  <c r="CP1955" i="1" s="1"/>
  <c r="O1955" i="1" s="1"/>
  <c r="BB1915" i="1"/>
  <c r="CK1905" i="1"/>
  <c r="GX1910" i="1"/>
  <c r="W1910" i="1"/>
  <c r="AD1908" i="1"/>
  <c r="AB1908" i="1" s="1"/>
  <c r="CR1908" i="1"/>
  <c r="Q1908" i="1" s="1"/>
  <c r="CS1908" i="1"/>
  <c r="CX619" i="3"/>
  <c r="CX620" i="3"/>
  <c r="CX621" i="3"/>
  <c r="CX617" i="3"/>
  <c r="CX618" i="3"/>
  <c r="CX622" i="3"/>
  <c r="I1871" i="1"/>
  <c r="I1870" i="1"/>
  <c r="CC1866" i="1"/>
  <c r="CY1778" i="1"/>
  <c r="X1778" i="1" s="1"/>
  <c r="CZ1778" i="1"/>
  <c r="Y1778" i="1" s="1"/>
  <c r="CQ1724" i="1"/>
  <c r="P1724" i="1" s="1"/>
  <c r="AB1724" i="1"/>
  <c r="BD1674" i="1"/>
  <c r="F1715" i="1"/>
  <c r="CY1676" i="1"/>
  <c r="X1676" i="1" s="1"/>
  <c r="CZ1676" i="1"/>
  <c r="Y1676" i="1" s="1"/>
  <c r="BB1563" i="1"/>
  <c r="F1587" i="1"/>
  <c r="CB1574" i="1"/>
  <c r="AG1574" i="1"/>
  <c r="AS1521" i="1"/>
  <c r="F1548" i="1"/>
  <c r="BZ1521" i="1"/>
  <c r="CG1531" i="1"/>
  <c r="CX820" i="3"/>
  <c r="CX818" i="3"/>
  <c r="CX819" i="3"/>
  <c r="BD2342" i="1"/>
  <c r="S2302" i="1"/>
  <c r="U2280" i="1"/>
  <c r="F2250" i="1"/>
  <c r="U2242" i="1"/>
  <c r="CC2246" i="1"/>
  <c r="V2127" i="1"/>
  <c r="CR2122" i="1"/>
  <c r="Q2122" i="1" s="1"/>
  <c r="CP2122" i="1" s="1"/>
  <c r="O2122" i="1" s="1"/>
  <c r="AD2122" i="1"/>
  <c r="AB2122" i="1" s="1"/>
  <c r="V2118" i="1"/>
  <c r="CY2109" i="1"/>
  <c r="X2109" i="1" s="1"/>
  <c r="CZ2109" i="1"/>
  <c r="Y2109" i="1" s="1"/>
  <c r="CP2108" i="1"/>
  <c r="O2108" i="1" s="1"/>
  <c r="BD2058" i="1"/>
  <c r="BD2160" i="1"/>
  <c r="CP2071" i="1"/>
  <c r="O2071" i="1" s="1"/>
  <c r="CP2070" i="1"/>
  <c r="O2070" i="1" s="1"/>
  <c r="CP2069" i="1"/>
  <c r="O2069" i="1" s="1"/>
  <c r="CP2060" i="1"/>
  <c r="O2060" i="1" s="1"/>
  <c r="AC2074" i="1"/>
  <c r="CQ1951" i="1"/>
  <c r="P1951" i="1" s="1"/>
  <c r="GX1949" i="1"/>
  <c r="CJ1958" i="1" s="1"/>
  <c r="CS1909" i="1"/>
  <c r="AD1909" i="1"/>
  <c r="AB1909" i="1" s="1"/>
  <c r="CR1909" i="1"/>
  <c r="Q1909" i="1" s="1"/>
  <c r="P1871" i="1"/>
  <c r="CQ1733" i="1"/>
  <c r="AB1733" i="1"/>
  <c r="CY1681" i="1"/>
  <c r="X1681" i="1" s="1"/>
  <c r="CZ1681" i="1"/>
  <c r="Y1681" i="1" s="1"/>
  <c r="CX800" i="3"/>
  <c r="CX801" i="3"/>
  <c r="AB2295" i="1"/>
  <c r="CX728" i="3"/>
  <c r="CX729" i="3"/>
  <c r="CX730" i="3"/>
  <c r="CX721" i="3"/>
  <c r="CX723" i="3"/>
  <c r="CX722" i="3"/>
  <c r="CX720" i="3"/>
  <c r="AB2241" i="1"/>
  <c r="AB2240" i="1"/>
  <c r="AB2239" i="1"/>
  <c r="AB2236" i="1"/>
  <c r="AB2234" i="1"/>
  <c r="BX2230" i="1"/>
  <c r="Q2121" i="1"/>
  <c r="U2118" i="1"/>
  <c r="AB2116" i="1"/>
  <c r="CC2130" i="1"/>
  <c r="CP2109" i="1"/>
  <c r="O2109" i="1" s="1"/>
  <c r="AO2058" i="1"/>
  <c r="AO2160" i="1"/>
  <c r="AB2068" i="1"/>
  <c r="BY2074" i="1"/>
  <c r="BX1947" i="1"/>
  <c r="AO1958" i="1"/>
  <c r="CY1956" i="1"/>
  <c r="X1956" i="1" s="1"/>
  <c r="CZ1956" i="1"/>
  <c r="Y1956" i="1" s="1"/>
  <c r="CP1954" i="1"/>
  <c r="O1954" i="1" s="1"/>
  <c r="CR1952" i="1"/>
  <c r="Q1952" i="1" s="1"/>
  <c r="CP1952" i="1" s="1"/>
  <c r="O1952" i="1" s="1"/>
  <c r="AD1952" i="1"/>
  <c r="AB1952" i="1" s="1"/>
  <c r="CS1952" i="1"/>
  <c r="CQ1950" i="1"/>
  <c r="P1950" i="1" s="1"/>
  <c r="CQ1949" i="1"/>
  <c r="P1949" i="1" s="1"/>
  <c r="CB1905" i="1"/>
  <c r="AS1915" i="1"/>
  <c r="AT1915" i="1"/>
  <c r="AT1866" i="1"/>
  <c r="F1891" i="1"/>
  <c r="P1870" i="1"/>
  <c r="GX1831" i="1"/>
  <c r="CQ1823" i="1"/>
  <c r="P1823" i="1" s="1"/>
  <c r="AB1823" i="1"/>
  <c r="CY1819" i="1"/>
  <c r="X1819" i="1" s="1"/>
  <c r="CZ1819" i="1"/>
  <c r="Y1819" i="1" s="1"/>
  <c r="AB1680" i="1"/>
  <c r="CR1390" i="1"/>
  <c r="Q1390" i="1" s="1"/>
  <c r="CP1390" i="1" s="1"/>
  <c r="O1390" i="1" s="1"/>
  <c r="CS1390" i="1"/>
  <c r="AD1390" i="1"/>
  <c r="AR2494" i="1"/>
  <c r="F2402" i="1"/>
  <c r="CX808" i="3"/>
  <c r="CX809" i="3"/>
  <c r="CX810" i="3"/>
  <c r="CX811" i="3"/>
  <c r="CX807" i="3"/>
  <c r="CX812" i="3"/>
  <c r="CX804" i="3"/>
  <c r="CX805" i="3"/>
  <c r="CX806" i="3"/>
  <c r="AB2301" i="1"/>
  <c r="AD2298" i="1"/>
  <c r="AB2298" i="1" s="1"/>
  <c r="CQ2297" i="1"/>
  <c r="P2297" i="1" s="1"/>
  <c r="CP2297" i="1" s="1"/>
  <c r="O2297" i="1" s="1"/>
  <c r="CX757" i="3"/>
  <c r="CX763" i="3"/>
  <c r="CX765" i="3"/>
  <c r="CX758" i="3"/>
  <c r="CX759" i="3"/>
  <c r="CX760" i="3"/>
  <c r="CX761" i="3"/>
  <c r="CX762" i="3"/>
  <c r="CX764" i="3"/>
  <c r="CS2293" i="1"/>
  <c r="Q2289" i="1"/>
  <c r="AD2288" i="1"/>
  <c r="AB2288" i="1" s="1"/>
  <c r="AB2283" i="1"/>
  <c r="V2244" i="1"/>
  <c r="AI2246" i="1" s="1"/>
  <c r="CY2243" i="1"/>
  <c r="X2243" i="1" s="1"/>
  <c r="AB2238" i="1"/>
  <c r="BZ2246" i="1"/>
  <c r="AB2125" i="1"/>
  <c r="P2123" i="1"/>
  <c r="S2123" i="1"/>
  <c r="V2122" i="1"/>
  <c r="CY2120" i="1"/>
  <c r="X2120" i="1" s="1"/>
  <c r="CZ2120" i="1"/>
  <c r="Y2120" i="1" s="1"/>
  <c r="CP2119" i="1"/>
  <c r="O2119" i="1" s="1"/>
  <c r="S2118" i="1"/>
  <c r="AB2117" i="1"/>
  <c r="F2087" i="1"/>
  <c r="AB2069" i="1"/>
  <c r="CY2063" i="1"/>
  <c r="X2063" i="1" s="1"/>
  <c r="CZ2063" i="1"/>
  <c r="Y2063" i="1" s="1"/>
  <c r="BZ2074" i="1"/>
  <c r="U1910" i="1"/>
  <c r="CG1866" i="1"/>
  <c r="AX1873" i="1"/>
  <c r="F1877" i="1"/>
  <c r="AO1866" i="1"/>
  <c r="AO1988" i="1"/>
  <c r="W1869" i="1"/>
  <c r="BC1834" i="1"/>
  <c r="CZ1826" i="1"/>
  <c r="Y1826" i="1" s="1"/>
  <c r="AB1781" i="1"/>
  <c r="CY1725" i="1"/>
  <c r="X1725" i="1" s="1"/>
  <c r="CZ1725" i="1"/>
  <c r="Y1725" i="1" s="1"/>
  <c r="V1685" i="1"/>
  <c r="T1685" i="1"/>
  <c r="CY1569" i="1"/>
  <c r="X1569" i="1" s="1"/>
  <c r="CZ1569" i="1"/>
  <c r="Y1569" i="1" s="1"/>
  <c r="AJ1574" i="1"/>
  <c r="CK1473" i="1"/>
  <c r="BB1489" i="1"/>
  <c r="CQ1485" i="1"/>
  <c r="P1485" i="1" s="1"/>
  <c r="AP1396" i="1"/>
  <c r="CI1396" i="1"/>
  <c r="BY1380" i="1"/>
  <c r="CY1394" i="1"/>
  <c r="X1394" i="1" s="1"/>
  <c r="CZ1394" i="1"/>
  <c r="Y1394" i="1" s="1"/>
  <c r="CX814" i="3"/>
  <c r="CX815" i="3"/>
  <c r="CX816" i="3"/>
  <c r="CX817" i="3"/>
  <c r="CX813" i="3"/>
  <c r="CX786" i="3"/>
  <c r="CX787" i="3"/>
  <c r="CX788" i="3"/>
  <c r="CX772" i="3"/>
  <c r="CX773" i="3"/>
  <c r="CX774" i="3"/>
  <c r="CX775" i="3"/>
  <c r="CX771" i="3"/>
  <c r="I2301" i="1"/>
  <c r="U2244" i="1"/>
  <c r="R2242" i="1"/>
  <c r="S2125" i="1"/>
  <c r="AD2123" i="1"/>
  <c r="AB2123" i="1" s="1"/>
  <c r="CR2123" i="1"/>
  <c r="Q2123" i="1" s="1"/>
  <c r="CX697" i="3"/>
  <c r="CX699" i="3"/>
  <c r="CX700" i="3"/>
  <c r="CX701" i="3"/>
  <c r="CX698" i="3"/>
  <c r="I2124" i="1"/>
  <c r="I2125" i="1"/>
  <c r="U2122" i="1"/>
  <c r="W2121" i="1"/>
  <c r="CP2120" i="1"/>
  <c r="O2120" i="1" s="1"/>
  <c r="CZ2113" i="1"/>
  <c r="Y2113" i="1" s="1"/>
  <c r="CP2113" i="1"/>
  <c r="O2113" i="1" s="1"/>
  <c r="CY2112" i="1"/>
  <c r="X2112" i="1" s="1"/>
  <c r="CZ2112" i="1"/>
  <c r="Y2112" i="1" s="1"/>
  <c r="CP2072" i="1"/>
  <c r="O2072" i="1" s="1"/>
  <c r="CZ2066" i="1"/>
  <c r="Y2066" i="1" s="1"/>
  <c r="CP2066" i="1"/>
  <c r="O2066" i="1" s="1"/>
  <c r="CP2063" i="1"/>
  <c r="O2063" i="1" s="1"/>
  <c r="AB2062" i="1"/>
  <c r="CC2074" i="1"/>
  <c r="AB1954" i="1"/>
  <c r="CP1953" i="1"/>
  <c r="O1953" i="1" s="1"/>
  <c r="BZ1958" i="1"/>
  <c r="CG1958" i="1" s="1"/>
  <c r="U1949" i="1"/>
  <c r="BZ1915" i="1"/>
  <c r="CM1866" i="1"/>
  <c r="BD1873" i="1"/>
  <c r="BD1988" i="1" s="1"/>
  <c r="U1871" i="1"/>
  <c r="AB1831" i="1"/>
  <c r="CQ1831" i="1"/>
  <c r="BZ1815" i="1"/>
  <c r="CG1834" i="1"/>
  <c r="AQ1834" i="1"/>
  <c r="CZ1774" i="1"/>
  <c r="Y1774" i="1" s="1"/>
  <c r="CY1771" i="1"/>
  <c r="X1771" i="1" s="1"/>
  <c r="CZ1771" i="1"/>
  <c r="Y1771" i="1" s="1"/>
  <c r="AX1722" i="1"/>
  <c r="F1742" i="1"/>
  <c r="CR1731" i="1"/>
  <c r="Q1731" i="1" s="1"/>
  <c r="CS1731" i="1"/>
  <c r="AD1731" i="1"/>
  <c r="AB1731" i="1" s="1"/>
  <c r="AQ1521" i="1"/>
  <c r="F1541" i="1"/>
  <c r="CY1528" i="1"/>
  <c r="X1528" i="1" s="1"/>
  <c r="CZ1528" i="1"/>
  <c r="Y1528" i="1" s="1"/>
  <c r="CZ1527" i="1"/>
  <c r="Y1527" i="1" s="1"/>
  <c r="CY1527" i="1"/>
  <c r="X1527" i="1" s="1"/>
  <c r="CX766" i="3"/>
  <c r="CX767" i="3"/>
  <c r="CX768" i="3"/>
  <c r="CX769" i="3"/>
  <c r="CX770" i="3"/>
  <c r="CX751" i="3"/>
  <c r="CX756" i="3"/>
  <c r="CX749" i="3"/>
  <c r="CX750" i="3"/>
  <c r="CX752" i="3"/>
  <c r="CX753" i="3"/>
  <c r="CX754" i="3"/>
  <c r="CX755" i="3"/>
  <c r="CX739" i="3"/>
  <c r="CX740" i="3"/>
  <c r="CX741" i="3"/>
  <c r="CX703" i="3"/>
  <c r="CX702" i="3"/>
  <c r="CX704" i="3"/>
  <c r="CX705" i="3"/>
  <c r="CX706" i="3"/>
  <c r="CX679" i="3"/>
  <c r="CX685" i="3"/>
  <c r="CX681" i="3"/>
  <c r="CX682" i="3"/>
  <c r="CX683" i="3"/>
  <c r="CX684" i="3"/>
  <c r="CX686" i="3"/>
  <c r="CX680" i="3"/>
  <c r="CX678" i="3"/>
  <c r="CX643" i="3"/>
  <c r="CX644" i="3"/>
  <c r="CX645" i="3"/>
  <c r="CX642" i="3"/>
  <c r="CX641" i="3"/>
  <c r="CR1913" i="1"/>
  <c r="Q1913" i="1" s="1"/>
  <c r="AD1913" i="1"/>
  <c r="AB1913" i="1" s="1"/>
  <c r="T1871" i="1"/>
  <c r="R1870" i="1"/>
  <c r="GK1870" i="1" s="1"/>
  <c r="GX1869" i="1"/>
  <c r="CR1869" i="1"/>
  <c r="Q1869" i="1" s="1"/>
  <c r="AD1869" i="1"/>
  <c r="AB1869" i="1" s="1"/>
  <c r="P1868" i="1"/>
  <c r="S1868" i="1"/>
  <c r="P1832" i="1"/>
  <c r="S1832" i="1"/>
  <c r="CY1828" i="1"/>
  <c r="X1828" i="1" s="1"/>
  <c r="CZ1828" i="1"/>
  <c r="Y1828" i="1" s="1"/>
  <c r="AB1825" i="1"/>
  <c r="CY1824" i="1"/>
  <c r="X1824" i="1" s="1"/>
  <c r="CZ1824" i="1"/>
  <c r="Y1824" i="1" s="1"/>
  <c r="CY1820" i="1"/>
  <c r="X1820" i="1" s="1"/>
  <c r="CZ1820" i="1"/>
  <c r="Y1820" i="1" s="1"/>
  <c r="CP1781" i="1"/>
  <c r="O1781" i="1" s="1"/>
  <c r="GX1777" i="1"/>
  <c r="CJ1783" i="1" s="1"/>
  <c r="U1777" i="1"/>
  <c r="CY1776" i="1"/>
  <c r="X1776" i="1" s="1"/>
  <c r="CZ1776" i="1"/>
  <c r="Y1776" i="1" s="1"/>
  <c r="CR1771" i="1"/>
  <c r="Q1771" i="1" s="1"/>
  <c r="CP1771" i="1" s="1"/>
  <c r="O1771" i="1" s="1"/>
  <c r="CS1771" i="1"/>
  <c r="AD1771" i="1"/>
  <c r="AB1771" i="1" s="1"/>
  <c r="CC1783" i="1"/>
  <c r="CY1769" i="1"/>
  <c r="X1769" i="1" s="1"/>
  <c r="CL1767" i="1"/>
  <c r="BC1722" i="1"/>
  <c r="F1751" i="1"/>
  <c r="BD1722" i="1"/>
  <c r="F1760" i="1"/>
  <c r="T1732" i="1"/>
  <c r="U1732" i="1"/>
  <c r="CR1681" i="1"/>
  <c r="Q1681" i="1" s="1"/>
  <c r="CS1681" i="1"/>
  <c r="AD1681" i="1"/>
  <c r="AB1681" i="1" s="1"/>
  <c r="CP1680" i="1"/>
  <c r="O1680" i="1" s="1"/>
  <c r="CY1677" i="1"/>
  <c r="X1677" i="1" s="1"/>
  <c r="CZ1677" i="1"/>
  <c r="Y1677" i="1" s="1"/>
  <c r="CZ1568" i="1"/>
  <c r="Y1568" i="1" s="1"/>
  <c r="CY1568" i="1"/>
  <c r="X1568" i="1" s="1"/>
  <c r="BZ1574" i="1"/>
  <c r="CZ1565" i="1"/>
  <c r="Y1565" i="1" s="1"/>
  <c r="CY1565" i="1"/>
  <c r="X1565" i="1" s="1"/>
  <c r="CY1439" i="1"/>
  <c r="X1439" i="1" s="1"/>
  <c r="CZ1439" i="1"/>
  <c r="Y1439" i="1" s="1"/>
  <c r="CY1430" i="1"/>
  <c r="X1430" i="1" s="1"/>
  <c r="CZ1430" i="1"/>
  <c r="Y1430" i="1" s="1"/>
  <c r="CY1392" i="1"/>
  <c r="X1392" i="1" s="1"/>
  <c r="CZ1392" i="1"/>
  <c r="Y1392" i="1" s="1"/>
  <c r="CG1396" i="1"/>
  <c r="AQ1396" i="1"/>
  <c r="BZ1380" i="1"/>
  <c r="CX663" i="3"/>
  <c r="CX664" i="3"/>
  <c r="CX665" i="3"/>
  <c r="CX666" i="3"/>
  <c r="CX661" i="3"/>
  <c r="CX662" i="3"/>
  <c r="CX660" i="3"/>
  <c r="CX659" i="3"/>
  <c r="CR1950" i="1"/>
  <c r="Q1950" i="1" s="1"/>
  <c r="AD1950" i="1"/>
  <c r="AB1950" i="1" s="1"/>
  <c r="S1949" i="1"/>
  <c r="AO1905" i="1"/>
  <c r="F1919" i="1"/>
  <c r="P1913" i="1"/>
  <c r="CY1911" i="1"/>
  <c r="X1911" i="1" s="1"/>
  <c r="CZ1911" i="1"/>
  <c r="Y1911" i="1" s="1"/>
  <c r="Q1871" i="1"/>
  <c r="P1869" i="1"/>
  <c r="AD1868" i="1"/>
  <c r="AB1868" i="1" s="1"/>
  <c r="CR1868" i="1"/>
  <c r="Q1868" i="1" s="1"/>
  <c r="AS1834" i="1"/>
  <c r="CB1815" i="1"/>
  <c r="AD1832" i="1"/>
  <c r="AB1832" i="1" s="1"/>
  <c r="CR1832" i="1"/>
  <c r="Q1832" i="1" s="1"/>
  <c r="AB1826" i="1"/>
  <c r="CR1820" i="1"/>
  <c r="Q1820" i="1" s="1"/>
  <c r="CP1820" i="1" s="1"/>
  <c r="O1820" i="1" s="1"/>
  <c r="CS1820" i="1"/>
  <c r="AD1820" i="1"/>
  <c r="AB1820" i="1" s="1"/>
  <c r="CP1819" i="1"/>
  <c r="O1819" i="1" s="1"/>
  <c r="AB1817" i="1"/>
  <c r="BC1767" i="1"/>
  <c r="F1799" i="1"/>
  <c r="CX562" i="3"/>
  <c r="W1777" i="1"/>
  <c r="AJ1783" i="1" s="1"/>
  <c r="CR1776" i="1"/>
  <c r="Q1776" i="1" s="1"/>
  <c r="CP1776" i="1" s="1"/>
  <c r="O1776" i="1" s="1"/>
  <c r="CS1776" i="1"/>
  <c r="AD1776" i="1"/>
  <c r="AB1776" i="1" s="1"/>
  <c r="CY1728" i="1"/>
  <c r="X1728" i="1" s="1"/>
  <c r="CQ1727" i="1"/>
  <c r="P1727" i="1" s="1"/>
  <c r="CP1727" i="1" s="1"/>
  <c r="O1727" i="1" s="1"/>
  <c r="AB1727" i="1"/>
  <c r="BY1735" i="1"/>
  <c r="CQ1688" i="1"/>
  <c r="AB1688" i="1"/>
  <c r="GX1685" i="1"/>
  <c r="U1685" i="1"/>
  <c r="CY1682" i="1"/>
  <c r="X1682" i="1" s="1"/>
  <c r="CZ1682" i="1"/>
  <c r="Y1682" i="1" s="1"/>
  <c r="BZ1690" i="1"/>
  <c r="CR1677" i="1"/>
  <c r="Q1677" i="1" s="1"/>
  <c r="CS1677" i="1"/>
  <c r="AD1677" i="1"/>
  <c r="AB1677" i="1" s="1"/>
  <c r="CP1676" i="1"/>
  <c r="O1676" i="1" s="1"/>
  <c r="CQ1571" i="1"/>
  <c r="AB1571" i="1"/>
  <c r="AC1574" i="1"/>
  <c r="CP1565" i="1"/>
  <c r="O1565" i="1" s="1"/>
  <c r="AD1528" i="1"/>
  <c r="AB1528" i="1" s="1"/>
  <c r="CR1528" i="1"/>
  <c r="Q1528" i="1" s="1"/>
  <c r="CS1528" i="1"/>
  <c r="BZ1473" i="1"/>
  <c r="AP1441" i="1"/>
  <c r="BY1428" i="1"/>
  <c r="CI1441" i="1"/>
  <c r="CY1437" i="1"/>
  <c r="X1437" i="1" s="1"/>
  <c r="CZ1437" i="1"/>
  <c r="Y1437" i="1" s="1"/>
  <c r="CY1382" i="1"/>
  <c r="X1382" i="1" s="1"/>
  <c r="CZ1382" i="1"/>
  <c r="Y1382" i="1" s="1"/>
  <c r="BC1256" i="1"/>
  <c r="F1296" i="1"/>
  <c r="CZ1383" i="1"/>
  <c r="Y1383" i="1" s="1"/>
  <c r="CY1258" i="1"/>
  <c r="X1258" i="1" s="1"/>
  <c r="CZ1258" i="1"/>
  <c r="Y1258" i="1" s="1"/>
  <c r="CX691" i="3"/>
  <c r="CX690" i="3"/>
  <c r="CX687" i="3"/>
  <c r="CX688" i="3"/>
  <c r="CX689" i="3"/>
  <c r="BD1905" i="1"/>
  <c r="F1940" i="1"/>
  <c r="R1910" i="1"/>
  <c r="CL1866" i="1"/>
  <c r="BC1873" i="1"/>
  <c r="W1871" i="1"/>
  <c r="CB1873" i="1"/>
  <c r="CX613" i="3"/>
  <c r="CX614" i="3"/>
  <c r="CX609" i="3"/>
  <c r="CX615" i="3"/>
  <c r="CX610" i="3"/>
  <c r="CX611" i="3"/>
  <c r="CX612" i="3"/>
  <c r="CX616" i="3"/>
  <c r="CK1815" i="1"/>
  <c r="BB1834" i="1"/>
  <c r="V1832" i="1"/>
  <c r="CY1830" i="1"/>
  <c r="X1830" i="1" s="1"/>
  <c r="CZ1830" i="1"/>
  <c r="Y1830" i="1" s="1"/>
  <c r="CR1827" i="1"/>
  <c r="Q1827" i="1" s="1"/>
  <c r="CP1827" i="1" s="1"/>
  <c r="O1827" i="1" s="1"/>
  <c r="AD1827" i="1"/>
  <c r="AB1827" i="1" s="1"/>
  <c r="CC1834" i="1"/>
  <c r="CR1778" i="1"/>
  <c r="Q1778" i="1" s="1"/>
  <c r="CS1778" i="1"/>
  <c r="AD1778" i="1"/>
  <c r="AB1778" i="1" s="1"/>
  <c r="P1777" i="1"/>
  <c r="CQ1772" i="1"/>
  <c r="P1772" i="1" s="1"/>
  <c r="CP1772" i="1" s="1"/>
  <c r="O1772" i="1" s="1"/>
  <c r="AB1772" i="1"/>
  <c r="AP1783" i="1"/>
  <c r="Q1732" i="1"/>
  <c r="CY1726" i="1"/>
  <c r="X1726" i="1" s="1"/>
  <c r="CZ1726" i="1"/>
  <c r="Y1726" i="1" s="1"/>
  <c r="CY1686" i="1"/>
  <c r="X1686" i="1" s="1"/>
  <c r="CZ1686" i="1"/>
  <c r="Y1686" i="1" s="1"/>
  <c r="R1685" i="1"/>
  <c r="GK1685" i="1" s="1"/>
  <c r="S1685" i="1"/>
  <c r="F1578" i="1"/>
  <c r="AO1563" i="1"/>
  <c r="U1574" i="1"/>
  <c r="AH1563" i="1"/>
  <c r="CY1572" i="1"/>
  <c r="X1572" i="1" s="1"/>
  <c r="CZ1572" i="1"/>
  <c r="Y1572" i="1" s="1"/>
  <c r="CJ1574" i="1"/>
  <c r="GX1528" i="1"/>
  <c r="W1528" i="1"/>
  <c r="CY1526" i="1"/>
  <c r="X1526" i="1" s="1"/>
  <c r="CZ1526" i="1"/>
  <c r="Y1526" i="1" s="1"/>
  <c r="BY1473" i="1"/>
  <c r="AP1489" i="1"/>
  <c r="CY1480" i="1"/>
  <c r="X1480" i="1" s="1"/>
  <c r="CZ1480" i="1"/>
  <c r="Y1480" i="1" s="1"/>
  <c r="CY978" i="1"/>
  <c r="X978" i="1" s="1"/>
  <c r="R266" i="5" s="1"/>
  <c r="CZ978" i="1"/>
  <c r="Y978" i="1" s="1"/>
  <c r="T266" i="5" s="1"/>
  <c r="AJ963" i="1"/>
  <c r="W980" i="1"/>
  <c r="CP965" i="1"/>
  <c r="O965" i="1" s="1"/>
  <c r="CX692" i="3"/>
  <c r="CX693" i="3"/>
  <c r="CX694" i="3"/>
  <c r="CX695" i="3"/>
  <c r="CX696" i="3"/>
  <c r="CX667" i="3"/>
  <c r="CX669" i="3"/>
  <c r="CX668" i="3"/>
  <c r="CR1951" i="1"/>
  <c r="Q1951" i="1" s="1"/>
  <c r="AD1951" i="1"/>
  <c r="AB1951" i="1" s="1"/>
  <c r="V1949" i="1"/>
  <c r="AI1958" i="1" s="1"/>
  <c r="CR1949" i="1"/>
  <c r="Q1949" i="1" s="1"/>
  <c r="AD1949" i="1"/>
  <c r="AB1949" i="1" s="1"/>
  <c r="S1913" i="1"/>
  <c r="Q1910" i="1"/>
  <c r="BZ1866" i="1"/>
  <c r="AQ1873" i="1"/>
  <c r="V1871" i="1"/>
  <c r="AB1871" i="1"/>
  <c r="S1869" i="1"/>
  <c r="CP1830" i="1"/>
  <c r="O1830" i="1" s="1"/>
  <c r="CQ1821" i="1"/>
  <c r="P1821" i="1" s="1"/>
  <c r="CP1821" i="1" s="1"/>
  <c r="O1821" i="1" s="1"/>
  <c r="AB1821" i="1"/>
  <c r="CY1817" i="1"/>
  <c r="X1817" i="1" s="1"/>
  <c r="CZ1817" i="1"/>
  <c r="Y1817" i="1" s="1"/>
  <c r="F1787" i="1"/>
  <c r="AO1767" i="1"/>
  <c r="CQ1780" i="1"/>
  <c r="P1780" i="1" s="1"/>
  <c r="AB1780" i="1"/>
  <c r="CQ1779" i="1"/>
  <c r="P1779" i="1" s="1"/>
  <c r="CP1779" i="1" s="1"/>
  <c r="O1779" i="1" s="1"/>
  <c r="AB1779" i="1"/>
  <c r="AI1783" i="1"/>
  <c r="CQ1769" i="1"/>
  <c r="P1769" i="1" s="1"/>
  <c r="AB1769" i="1"/>
  <c r="CY1731" i="1"/>
  <c r="X1731" i="1" s="1"/>
  <c r="CR1726" i="1"/>
  <c r="Q1726" i="1" s="1"/>
  <c r="CP1726" i="1" s="1"/>
  <c r="O1726" i="1" s="1"/>
  <c r="CS1726" i="1"/>
  <c r="AD1726" i="1"/>
  <c r="AB1726" i="1" s="1"/>
  <c r="CR1686" i="1"/>
  <c r="Q1686" i="1" s="1"/>
  <c r="CS1686" i="1"/>
  <c r="AD1686" i="1"/>
  <c r="AB1686" i="1" s="1"/>
  <c r="P1685" i="1"/>
  <c r="CQ1684" i="1"/>
  <c r="P1684" i="1" s="1"/>
  <c r="AB1684" i="1"/>
  <c r="CQ1678" i="1"/>
  <c r="P1678" i="1" s="1"/>
  <c r="AB1678" i="1"/>
  <c r="CZ1567" i="1"/>
  <c r="Y1567" i="1" s="1"/>
  <c r="CY1567" i="1"/>
  <c r="X1567" i="1" s="1"/>
  <c r="BD1531" i="1"/>
  <c r="CM1521" i="1"/>
  <c r="CX486" i="3"/>
  <c r="P1483" i="1"/>
  <c r="V1483" i="1"/>
  <c r="CQ1478" i="1"/>
  <c r="P1478" i="1" s="1"/>
  <c r="CX625" i="3"/>
  <c r="CX626" i="3"/>
  <c r="CX627" i="3"/>
  <c r="CX623" i="3"/>
  <c r="CX624" i="3"/>
  <c r="CX628" i="3"/>
  <c r="F1859" i="1"/>
  <c r="CX589" i="3"/>
  <c r="CX595" i="3"/>
  <c r="CX590" i="3"/>
  <c r="CX591" i="3"/>
  <c r="CX587" i="3"/>
  <c r="CX588" i="3"/>
  <c r="CX592" i="3"/>
  <c r="CX593" i="3"/>
  <c r="CX594" i="3"/>
  <c r="CR1822" i="1"/>
  <c r="Q1822" i="1" s="1"/>
  <c r="CR1777" i="1"/>
  <c r="Q1777" i="1" s="1"/>
  <c r="CR1775" i="1"/>
  <c r="Q1775" i="1" s="1"/>
  <c r="CP1775" i="1" s="1"/>
  <c r="O1775" i="1" s="1"/>
  <c r="CR1773" i="1"/>
  <c r="Q1773" i="1" s="1"/>
  <c r="AQ1735" i="1"/>
  <c r="I1733" i="1"/>
  <c r="CR1730" i="1"/>
  <c r="Q1730" i="1" s="1"/>
  <c r="CP1730" i="1" s="1"/>
  <c r="O1730" i="1" s="1"/>
  <c r="CR1728" i="1"/>
  <c r="Q1728" i="1" s="1"/>
  <c r="CX535" i="3"/>
  <c r="CX536" i="3"/>
  <c r="CX537" i="3"/>
  <c r="CX538" i="3"/>
  <c r="AO1722" i="1"/>
  <c r="BC1690" i="1"/>
  <c r="I1688" i="1"/>
  <c r="CR1685" i="1"/>
  <c r="Q1685" i="1" s="1"/>
  <c r="CZ1683" i="1"/>
  <c r="Y1683" i="1" s="1"/>
  <c r="I1570" i="1"/>
  <c r="GX1570" i="1" s="1"/>
  <c r="P1569" i="1"/>
  <c r="CP1569" i="1" s="1"/>
  <c r="O1569" i="1" s="1"/>
  <c r="CR1567" i="1"/>
  <c r="Q1567" i="1" s="1"/>
  <c r="CP1567" i="1" s="1"/>
  <c r="O1567" i="1" s="1"/>
  <c r="CR1529" i="1"/>
  <c r="CQ1527" i="1"/>
  <c r="P1527" i="1" s="1"/>
  <c r="AB1526" i="1"/>
  <c r="CX495" i="3"/>
  <c r="CX492" i="3"/>
  <c r="CX493" i="3"/>
  <c r="CX496" i="3"/>
  <c r="CX494" i="3"/>
  <c r="CX497" i="3"/>
  <c r="I1524" i="1"/>
  <c r="AO1521" i="1"/>
  <c r="CX489" i="3"/>
  <c r="CX490" i="3"/>
  <c r="CX491" i="3"/>
  <c r="CS1484" i="1"/>
  <c r="AD1484" i="1"/>
  <c r="CY1482" i="1"/>
  <c r="X1482" i="1" s="1"/>
  <c r="CZ1482" i="1"/>
  <c r="Y1482" i="1" s="1"/>
  <c r="CP1481" i="1"/>
  <c r="O1481" i="1" s="1"/>
  <c r="CS1477" i="1"/>
  <c r="AD1477" i="1"/>
  <c r="CR1439" i="1"/>
  <c r="Q1439" i="1" s="1"/>
  <c r="CP1439" i="1" s="1"/>
  <c r="O1439" i="1" s="1"/>
  <c r="CS1439" i="1"/>
  <c r="AD1439" i="1"/>
  <c r="CY1436" i="1"/>
  <c r="X1436" i="1" s="1"/>
  <c r="CZ1436" i="1"/>
  <c r="Y1436" i="1" s="1"/>
  <c r="CQ1435" i="1"/>
  <c r="P1435" i="1" s="1"/>
  <c r="CP1435" i="1" s="1"/>
  <c r="O1435" i="1" s="1"/>
  <c r="AB1435" i="1"/>
  <c r="CP1434" i="1"/>
  <c r="O1434" i="1" s="1"/>
  <c r="CZ1433" i="1"/>
  <c r="Y1433" i="1" s="1"/>
  <c r="CR1430" i="1"/>
  <c r="Q1430" i="1" s="1"/>
  <c r="CS1430" i="1"/>
  <c r="AD1430" i="1"/>
  <c r="CR1394" i="1"/>
  <c r="Q1394" i="1" s="1"/>
  <c r="CP1394" i="1" s="1"/>
  <c r="O1394" i="1" s="1"/>
  <c r="CS1394" i="1"/>
  <c r="AD1394" i="1"/>
  <c r="CP1391" i="1"/>
  <c r="O1391" i="1" s="1"/>
  <c r="CR1275" i="1"/>
  <c r="Q1275" i="1" s="1"/>
  <c r="AD1275" i="1"/>
  <c r="AB1275" i="1" s="1"/>
  <c r="CS1275" i="1"/>
  <c r="AT1224" i="1"/>
  <c r="CC1208" i="1"/>
  <c r="V1217" i="1"/>
  <c r="T1217" i="1"/>
  <c r="CQ1106" i="1"/>
  <c r="P1106" i="1" s="1"/>
  <c r="AB1106" i="1"/>
  <c r="CY1086" i="1"/>
  <c r="X1086" i="1" s="1"/>
  <c r="CZ1086" i="1"/>
  <c r="Y1086" i="1" s="1"/>
  <c r="AD1079" i="1"/>
  <c r="AB1079" i="1" s="1"/>
  <c r="CR1079" i="1"/>
  <c r="Q1079" i="1" s="1"/>
  <c r="CS1079" i="1"/>
  <c r="CX607" i="3"/>
  <c r="CX608" i="3"/>
  <c r="CX606" i="3"/>
  <c r="CX604" i="3"/>
  <c r="CX605" i="3"/>
  <c r="BX1767" i="1"/>
  <c r="U1572" i="1"/>
  <c r="CX506" i="3"/>
  <c r="CX507" i="3"/>
  <c r="CX508" i="3"/>
  <c r="CX509" i="3"/>
  <c r="F1544" i="1"/>
  <c r="CX504" i="3"/>
  <c r="CX503" i="3"/>
  <c r="CX505" i="3"/>
  <c r="AB1484" i="1"/>
  <c r="U1483" i="1"/>
  <c r="AB1477" i="1"/>
  <c r="CR1475" i="1"/>
  <c r="Q1475" i="1" s="1"/>
  <c r="CS1475" i="1"/>
  <c r="AD1475" i="1"/>
  <c r="CY1434" i="1"/>
  <c r="X1434" i="1" s="1"/>
  <c r="CZ1434" i="1"/>
  <c r="Y1434" i="1" s="1"/>
  <c r="CR1433" i="1"/>
  <c r="Q1433" i="1" s="1"/>
  <c r="CS1433" i="1"/>
  <c r="AD1433" i="1"/>
  <c r="CY1391" i="1"/>
  <c r="X1391" i="1" s="1"/>
  <c r="CZ1391" i="1"/>
  <c r="Y1391" i="1" s="1"/>
  <c r="CY1387" i="1"/>
  <c r="X1387" i="1" s="1"/>
  <c r="CZ1387" i="1"/>
  <c r="Y1387" i="1" s="1"/>
  <c r="CQ1382" i="1"/>
  <c r="P1382" i="1" s="1"/>
  <c r="AB1382" i="1"/>
  <c r="CY1273" i="1"/>
  <c r="X1273" i="1" s="1"/>
  <c r="CZ1273" i="1"/>
  <c r="Y1273" i="1" s="1"/>
  <c r="CY1211" i="1"/>
  <c r="X1211" i="1" s="1"/>
  <c r="CZ1211" i="1"/>
  <c r="Y1211" i="1" s="1"/>
  <c r="CY1210" i="1"/>
  <c r="X1210" i="1" s="1"/>
  <c r="AF1224" i="1"/>
  <c r="CZ1210" i="1"/>
  <c r="Y1210" i="1" s="1"/>
  <c r="AO963" i="1"/>
  <c r="F984" i="1"/>
  <c r="CZ876" i="1"/>
  <c r="Y876" i="1" s="1"/>
  <c r="T122" i="5" s="1"/>
  <c r="CY876" i="1"/>
  <c r="X876" i="1" s="1"/>
  <c r="R122" i="5" s="1"/>
  <c r="CX548" i="3"/>
  <c r="CX549" i="3"/>
  <c r="CX550" i="3"/>
  <c r="CX551" i="3"/>
  <c r="CX547" i="3"/>
  <c r="CX534" i="3"/>
  <c r="CX533" i="3"/>
  <c r="CX530" i="3"/>
  <c r="CX531" i="3"/>
  <c r="CX532" i="3"/>
  <c r="CX510" i="3"/>
  <c r="CX511" i="3"/>
  <c r="CX512" i="3"/>
  <c r="CX513" i="3"/>
  <c r="CX514" i="3"/>
  <c r="R1524" i="1"/>
  <c r="GK1524" i="1" s="1"/>
  <c r="CC1531" i="1"/>
  <c r="F1505" i="1"/>
  <c r="BC1473" i="1"/>
  <c r="R1483" i="1"/>
  <c r="GK1483" i="1" s="1"/>
  <c r="CS1482" i="1"/>
  <c r="AD1482" i="1"/>
  <c r="CQ1480" i="1"/>
  <c r="P1480" i="1" s="1"/>
  <c r="CP1480" i="1" s="1"/>
  <c r="O1480" i="1" s="1"/>
  <c r="AB1480" i="1"/>
  <c r="CQ1476" i="1"/>
  <c r="P1476" i="1" s="1"/>
  <c r="AB1476" i="1"/>
  <c r="CQ1475" i="1"/>
  <c r="P1475" i="1" s="1"/>
  <c r="AB1475" i="1"/>
  <c r="CG1441" i="1"/>
  <c r="CY1432" i="1"/>
  <c r="X1432" i="1" s="1"/>
  <c r="CZ1432" i="1"/>
  <c r="Y1432" i="1" s="1"/>
  <c r="AI1441" i="1"/>
  <c r="AJ1441" i="1"/>
  <c r="CY1389" i="1"/>
  <c r="X1389" i="1" s="1"/>
  <c r="CZ1389" i="1"/>
  <c r="Y1389" i="1" s="1"/>
  <c r="CQ1385" i="1"/>
  <c r="P1385" i="1" s="1"/>
  <c r="CP1385" i="1" s="1"/>
  <c r="O1385" i="1" s="1"/>
  <c r="AB1385" i="1"/>
  <c r="CC1256" i="1"/>
  <c r="AT1280" i="1"/>
  <c r="CY1271" i="1"/>
  <c r="X1271" i="1" s="1"/>
  <c r="CZ1271" i="1"/>
  <c r="Y1271" i="1" s="1"/>
  <c r="CP1258" i="1"/>
  <c r="O1258" i="1" s="1"/>
  <c r="F1126" i="1"/>
  <c r="AT1092" i="1"/>
  <c r="AT1138" i="1"/>
  <c r="CC1092" i="1"/>
  <c r="CJ919" i="1"/>
  <c r="BA931" i="1"/>
  <c r="CY862" i="1"/>
  <c r="X862" i="1" s="1"/>
  <c r="R68" i="5" s="1"/>
  <c r="CZ862" i="1"/>
  <c r="Y862" i="1" s="1"/>
  <c r="T68" i="5" s="1"/>
  <c r="F1838" i="1"/>
  <c r="CX596" i="3"/>
  <c r="CX597" i="3"/>
  <c r="CX598" i="3"/>
  <c r="CX599" i="3"/>
  <c r="CX600" i="3"/>
  <c r="CX583" i="3"/>
  <c r="CX584" i="3"/>
  <c r="CX579" i="3"/>
  <c r="CX585" i="3"/>
  <c r="CX580" i="3"/>
  <c r="CX581" i="3"/>
  <c r="CX582" i="3"/>
  <c r="CX586" i="3"/>
  <c r="CX571" i="3"/>
  <c r="CX569" i="3"/>
  <c r="CX570" i="3"/>
  <c r="CX565" i="3"/>
  <c r="CX566" i="3"/>
  <c r="CX567" i="3"/>
  <c r="CX568" i="3"/>
  <c r="BD1767" i="1"/>
  <c r="AO1604" i="1"/>
  <c r="I1529" i="1"/>
  <c r="CQ1526" i="1"/>
  <c r="P1526" i="1" s="1"/>
  <c r="I1525" i="1"/>
  <c r="F1493" i="1"/>
  <c r="AO1473" i="1"/>
  <c r="P1487" i="1"/>
  <c r="S1487" i="1"/>
  <c r="T1487" i="1"/>
  <c r="CR1486" i="1"/>
  <c r="Q1486" i="1" s="1"/>
  <c r="CS1486" i="1"/>
  <c r="AD1486" i="1"/>
  <c r="Q1483" i="1"/>
  <c r="S1483" i="1"/>
  <c r="AB1482" i="1"/>
  <c r="CZ1475" i="1"/>
  <c r="Y1475" i="1" s="1"/>
  <c r="AJ1489" i="1"/>
  <c r="BB1441" i="1"/>
  <c r="CK1428" i="1"/>
  <c r="CY1438" i="1"/>
  <c r="X1438" i="1" s="1"/>
  <c r="CZ1438" i="1"/>
  <c r="Y1438" i="1" s="1"/>
  <c r="CJ1441" i="1"/>
  <c r="BB1396" i="1"/>
  <c r="CK1380" i="1"/>
  <c r="CP1389" i="1"/>
  <c r="O1389" i="1" s="1"/>
  <c r="CZ1385" i="1"/>
  <c r="Y1385" i="1" s="1"/>
  <c r="CY1384" i="1"/>
  <c r="X1384" i="1" s="1"/>
  <c r="CZ1384" i="1"/>
  <c r="Y1384" i="1" s="1"/>
  <c r="CS1273" i="1"/>
  <c r="CR1273" i="1"/>
  <c r="Q1273" i="1" s="1"/>
  <c r="AD1273" i="1"/>
  <c r="AB1273" i="1" s="1"/>
  <c r="CY1216" i="1"/>
  <c r="X1216" i="1" s="1"/>
  <c r="CZ1216" i="1"/>
  <c r="Y1216" i="1" s="1"/>
  <c r="AJ1224" i="1"/>
  <c r="AJ1108" i="1"/>
  <c r="AH1108" i="1"/>
  <c r="CJ1108" i="1"/>
  <c r="CQ1082" i="1"/>
  <c r="P1082" i="1" s="1"/>
  <c r="CP1082" i="1" s="1"/>
  <c r="O1082" i="1" s="1"/>
  <c r="AB1082" i="1"/>
  <c r="BZ980" i="1"/>
  <c r="CP708" i="1"/>
  <c r="O708" i="1" s="1"/>
  <c r="AC721" i="1"/>
  <c r="CX634" i="3"/>
  <c r="CX635" i="3"/>
  <c r="CX636" i="3"/>
  <c r="CX601" i="3"/>
  <c r="CX602" i="3"/>
  <c r="CX603" i="3"/>
  <c r="F1694" i="1"/>
  <c r="I1571" i="1"/>
  <c r="U1571" i="1" s="1"/>
  <c r="Q1570" i="1"/>
  <c r="P1528" i="1"/>
  <c r="CP1528" i="1" s="1"/>
  <c r="O1528" i="1" s="1"/>
  <c r="AD1487" i="1"/>
  <c r="AB1487" i="1" s="1"/>
  <c r="CR1487" i="1"/>
  <c r="Q1487" i="1" s="1"/>
  <c r="CQ1486" i="1"/>
  <c r="P1486" i="1" s="1"/>
  <c r="AB1486" i="1"/>
  <c r="CR1485" i="1"/>
  <c r="Q1485" i="1" s="1"/>
  <c r="CS1485" i="1"/>
  <c r="AD1485" i="1"/>
  <c r="AB1485" i="1" s="1"/>
  <c r="CY1484" i="1"/>
  <c r="X1484" i="1" s="1"/>
  <c r="CZ1484" i="1"/>
  <c r="Y1484" i="1" s="1"/>
  <c r="GX1483" i="1"/>
  <c r="CJ1489" i="1" s="1"/>
  <c r="CR1478" i="1"/>
  <c r="Q1478" i="1" s="1"/>
  <c r="CS1478" i="1"/>
  <c r="AD1478" i="1"/>
  <c r="AB1478" i="1" s="1"/>
  <c r="CY1477" i="1"/>
  <c r="X1477" i="1" s="1"/>
  <c r="CZ1477" i="1"/>
  <c r="Y1477" i="1" s="1"/>
  <c r="CC1489" i="1"/>
  <c r="CQ1431" i="1"/>
  <c r="P1431" i="1" s="1"/>
  <c r="CP1431" i="1" s="1"/>
  <c r="O1431" i="1" s="1"/>
  <c r="AB1431" i="1"/>
  <c r="AH1441" i="1"/>
  <c r="AG1441" i="1"/>
  <c r="CY1390" i="1"/>
  <c r="X1390" i="1" s="1"/>
  <c r="CZ1390" i="1"/>
  <c r="Y1390" i="1" s="1"/>
  <c r="CY1386" i="1"/>
  <c r="X1386" i="1" s="1"/>
  <c r="CR1384" i="1"/>
  <c r="Q1384" i="1" s="1"/>
  <c r="CS1384" i="1"/>
  <c r="AD1384" i="1"/>
  <c r="BD1256" i="1"/>
  <c r="BD1310" i="1"/>
  <c r="F1305" i="1"/>
  <c r="CX387" i="3"/>
  <c r="W1217" i="1"/>
  <c r="CY971" i="1"/>
  <c r="X971" i="1" s="1"/>
  <c r="R252" i="5" s="1"/>
  <c r="CZ971" i="1"/>
  <c r="Y971" i="1" s="1"/>
  <c r="T252" i="5" s="1"/>
  <c r="AG753" i="1"/>
  <c r="T758" i="1"/>
  <c r="CX501" i="3"/>
  <c r="CX498" i="3"/>
  <c r="CX500" i="3"/>
  <c r="CX502" i="3"/>
  <c r="CX499" i="3"/>
  <c r="CQ1484" i="1"/>
  <c r="P1484" i="1" s="1"/>
  <c r="CP1484" i="1" s="1"/>
  <c r="O1484" i="1" s="1"/>
  <c r="CQ1482" i="1"/>
  <c r="P1482" i="1" s="1"/>
  <c r="CP1482" i="1" s="1"/>
  <c r="O1482" i="1" s="1"/>
  <c r="CS1480" i="1"/>
  <c r="CQ1477" i="1"/>
  <c r="P1477" i="1" s="1"/>
  <c r="CP1477" i="1" s="1"/>
  <c r="O1477" i="1" s="1"/>
  <c r="CS1476" i="1"/>
  <c r="F1457" i="1"/>
  <c r="F1445" i="1"/>
  <c r="CQ1437" i="1"/>
  <c r="P1437" i="1" s="1"/>
  <c r="CS1435" i="1"/>
  <c r="CQ1432" i="1"/>
  <c r="P1432" i="1" s="1"/>
  <c r="CP1432" i="1" s="1"/>
  <c r="O1432" i="1" s="1"/>
  <c r="CS1431" i="1"/>
  <c r="F1412" i="1"/>
  <c r="F1400" i="1"/>
  <c r="CQ1392" i="1"/>
  <c r="P1392" i="1" s="1"/>
  <c r="CR1388" i="1"/>
  <c r="Q1388" i="1" s="1"/>
  <c r="CP1388" i="1" s="1"/>
  <c r="O1388" i="1" s="1"/>
  <c r="CQ1387" i="1"/>
  <c r="P1387" i="1" s="1"/>
  <c r="CP1387" i="1" s="1"/>
  <c r="O1387" i="1" s="1"/>
  <c r="CR1386" i="1"/>
  <c r="Q1386" i="1" s="1"/>
  <c r="CS1385" i="1"/>
  <c r="CQ1383" i="1"/>
  <c r="P1383" i="1" s="1"/>
  <c r="CP1383" i="1" s="1"/>
  <c r="O1383" i="1" s="1"/>
  <c r="CS1382" i="1"/>
  <c r="CX434" i="3"/>
  <c r="CX435" i="3"/>
  <c r="CX438" i="3"/>
  <c r="CX437" i="3"/>
  <c r="CX436" i="3"/>
  <c r="I1277" i="1"/>
  <c r="I1278" i="1"/>
  <c r="P1275" i="1"/>
  <c r="AB1274" i="1"/>
  <c r="GX1272" i="1"/>
  <c r="R1272" i="1"/>
  <c r="GK1272" i="1" s="1"/>
  <c r="GX1271" i="1"/>
  <c r="T1271" i="1"/>
  <c r="CZ1270" i="1"/>
  <c r="Y1270" i="1" s="1"/>
  <c r="AB1269" i="1"/>
  <c r="V1267" i="1"/>
  <c r="S1265" i="1"/>
  <c r="V1264" i="1"/>
  <c r="CZ1259" i="1"/>
  <c r="Y1259" i="1" s="1"/>
  <c r="CY1220" i="1"/>
  <c r="X1220" i="1" s="1"/>
  <c r="CZ1220" i="1"/>
  <c r="Y1220" i="1" s="1"/>
  <c r="CX389" i="3"/>
  <c r="W1219" i="1"/>
  <c r="GX1219" i="1"/>
  <c r="CY1218" i="1"/>
  <c r="X1218" i="1" s="1"/>
  <c r="CZ1218" i="1"/>
  <c r="Y1218" i="1" s="1"/>
  <c r="R1217" i="1"/>
  <c r="GK1217" i="1" s="1"/>
  <c r="S1217" i="1"/>
  <c r="CR1216" i="1"/>
  <c r="Q1216" i="1" s="1"/>
  <c r="CP1216" i="1" s="1"/>
  <c r="O1216" i="1" s="1"/>
  <c r="CS1216" i="1"/>
  <c r="AD1216" i="1"/>
  <c r="AB1216" i="1" s="1"/>
  <c r="BZ1224" i="1"/>
  <c r="CP1210" i="1"/>
  <c r="O1210" i="1" s="1"/>
  <c r="P1103" i="1"/>
  <c r="CY1101" i="1"/>
  <c r="X1101" i="1" s="1"/>
  <c r="CY1094" i="1"/>
  <c r="X1094" i="1" s="1"/>
  <c r="CZ1094" i="1"/>
  <c r="Y1094" i="1" s="1"/>
  <c r="CX357" i="3"/>
  <c r="CX358" i="3"/>
  <c r="CX359" i="3"/>
  <c r="CX360" i="3"/>
  <c r="CX361" i="3"/>
  <c r="I1087" i="1"/>
  <c r="I1088" i="1"/>
  <c r="CP1080" i="1"/>
  <c r="O1080" i="1" s="1"/>
  <c r="CI1010" i="1"/>
  <c r="CI854" i="1" s="1"/>
  <c r="CP978" i="1"/>
  <c r="O978" i="1" s="1"/>
  <c r="CY972" i="1"/>
  <c r="X972" i="1" s="1"/>
  <c r="R254" i="5" s="1"/>
  <c r="CZ972" i="1"/>
  <c r="Y972" i="1" s="1"/>
  <c r="T254" i="5" s="1"/>
  <c r="CP971" i="1"/>
  <c r="O971" i="1" s="1"/>
  <c r="CY969" i="1"/>
  <c r="X969" i="1" s="1"/>
  <c r="R248" i="5" s="1"/>
  <c r="CZ969" i="1"/>
  <c r="Y969" i="1" s="1"/>
  <c r="T248" i="5" s="1"/>
  <c r="CY968" i="1"/>
  <c r="X968" i="1" s="1"/>
  <c r="R240" i="5" s="1"/>
  <c r="J244" i="5" s="1"/>
  <c r="I247" i="5" s="1"/>
  <c r="P247" i="5" s="1"/>
  <c r="CZ968" i="1"/>
  <c r="Y968" i="1" s="1"/>
  <c r="T240" i="5" s="1"/>
  <c r="J245" i="5" s="1"/>
  <c r="CP966" i="1"/>
  <c r="O966" i="1" s="1"/>
  <c r="CY877" i="1"/>
  <c r="X877" i="1" s="1"/>
  <c r="R126" i="5" s="1"/>
  <c r="CZ877" i="1"/>
  <c r="Y877" i="1" s="1"/>
  <c r="T126" i="5" s="1"/>
  <c r="CZ755" i="1"/>
  <c r="Y755" i="1" s="1"/>
  <c r="CY755" i="1"/>
  <c r="X755" i="1" s="1"/>
  <c r="AG608" i="1"/>
  <c r="T624" i="1"/>
  <c r="T1278" i="1"/>
  <c r="CR1271" i="1"/>
  <c r="Q1271" i="1" s="1"/>
  <c r="CP1271" i="1" s="1"/>
  <c r="O1271" i="1" s="1"/>
  <c r="AD1271" i="1"/>
  <c r="CY1221" i="1"/>
  <c r="X1221" i="1" s="1"/>
  <c r="CZ1221" i="1"/>
  <c r="Y1221" i="1" s="1"/>
  <c r="CR1218" i="1"/>
  <c r="Q1218" i="1" s="1"/>
  <c r="CS1218" i="1"/>
  <c r="R1218" i="1" s="1"/>
  <c r="GK1218" i="1" s="1"/>
  <c r="AD1218" i="1"/>
  <c r="AB1218" i="1" s="1"/>
  <c r="P1217" i="1"/>
  <c r="CY1213" i="1"/>
  <c r="X1213" i="1" s="1"/>
  <c r="CZ1213" i="1"/>
  <c r="Y1213" i="1" s="1"/>
  <c r="BY1208" i="1"/>
  <c r="AP1224" i="1"/>
  <c r="CY1100" i="1"/>
  <c r="X1100" i="1" s="1"/>
  <c r="CZ1100" i="1"/>
  <c r="Y1100" i="1" s="1"/>
  <c r="U1087" i="1"/>
  <c r="V1087" i="1"/>
  <c r="CP1081" i="1"/>
  <c r="O1081" i="1" s="1"/>
  <c r="CY1078" i="1"/>
  <c r="X1078" i="1" s="1"/>
  <c r="CY976" i="1"/>
  <c r="X976" i="1" s="1"/>
  <c r="R262" i="5" s="1"/>
  <c r="CZ976" i="1"/>
  <c r="Y976" i="1" s="1"/>
  <c r="T262" i="5" s="1"/>
  <c r="CY973" i="1"/>
  <c r="X973" i="1" s="1"/>
  <c r="R256" i="5" s="1"/>
  <c r="CZ973" i="1"/>
  <c r="Y973" i="1" s="1"/>
  <c r="T256" i="5" s="1"/>
  <c r="CJ980" i="1"/>
  <c r="AG980" i="1"/>
  <c r="AI980" i="1"/>
  <c r="AQ931" i="1"/>
  <c r="BZ919" i="1"/>
  <c r="AP931" i="1"/>
  <c r="BY919" i="1"/>
  <c r="CI931" i="1"/>
  <c r="AJ931" i="1"/>
  <c r="CY866" i="1"/>
  <c r="X866" i="1" s="1"/>
  <c r="R88" i="5" s="1"/>
  <c r="CZ866" i="1"/>
  <c r="Y866" i="1" s="1"/>
  <c r="T88" i="5" s="1"/>
  <c r="AB1439" i="1"/>
  <c r="AD1437" i="1"/>
  <c r="AB1437" i="1" s="1"/>
  <c r="AB1433" i="1"/>
  <c r="AD1432" i="1"/>
  <c r="AB1432" i="1" s="1"/>
  <c r="AB1430" i="1"/>
  <c r="CX459" i="3"/>
  <c r="CX462" i="3"/>
  <c r="CX461" i="3"/>
  <c r="CX460" i="3"/>
  <c r="AB1394" i="1"/>
  <c r="AD1392" i="1"/>
  <c r="AB1392" i="1" s="1"/>
  <c r="AB1390" i="1"/>
  <c r="AD1387" i="1"/>
  <c r="AB1387" i="1" s="1"/>
  <c r="AB1384" i="1"/>
  <c r="AD1383" i="1"/>
  <c r="AB1383" i="1" s="1"/>
  <c r="R1277" i="1"/>
  <c r="GK1277" i="1" s="1"/>
  <c r="W1275" i="1"/>
  <c r="CR1265" i="1"/>
  <c r="Q1265" i="1" s="1"/>
  <c r="AD1265" i="1"/>
  <c r="AB1265" i="1" s="1"/>
  <c r="AB1258" i="1"/>
  <c r="CQ1222" i="1"/>
  <c r="P1222" i="1" s="1"/>
  <c r="AB1222" i="1"/>
  <c r="CP1215" i="1"/>
  <c r="O1215" i="1" s="1"/>
  <c r="CY1214" i="1"/>
  <c r="X1214" i="1" s="1"/>
  <c r="CZ1214" i="1"/>
  <c r="Y1214" i="1" s="1"/>
  <c r="CP1213" i="1"/>
  <c r="O1213" i="1" s="1"/>
  <c r="CJ1224" i="1"/>
  <c r="AI1224" i="1"/>
  <c r="AB1210" i="1"/>
  <c r="BD1092" i="1"/>
  <c r="BD1138" i="1"/>
  <c r="F1133" i="1"/>
  <c r="CX371" i="3"/>
  <c r="W1101" i="1"/>
  <c r="CR1100" i="1"/>
  <c r="Q1100" i="1" s="1"/>
  <c r="CP1100" i="1" s="1"/>
  <c r="O1100" i="1" s="1"/>
  <c r="CS1100" i="1"/>
  <c r="AD1100" i="1"/>
  <c r="AB1100" i="1" s="1"/>
  <c r="CY1098" i="1"/>
  <c r="X1098" i="1" s="1"/>
  <c r="CZ1098" i="1"/>
  <c r="Y1098" i="1" s="1"/>
  <c r="CY1097" i="1"/>
  <c r="X1097" i="1" s="1"/>
  <c r="CZ1097" i="1"/>
  <c r="Y1097" i="1" s="1"/>
  <c r="P1088" i="1"/>
  <c r="CY1085" i="1"/>
  <c r="X1085" i="1" s="1"/>
  <c r="CZ1085" i="1"/>
  <c r="Y1085" i="1" s="1"/>
  <c r="CY1082" i="1"/>
  <c r="X1082" i="1" s="1"/>
  <c r="CZ1082" i="1"/>
  <c r="Y1082" i="1" s="1"/>
  <c r="GK1078" i="1"/>
  <c r="BB1076" i="1"/>
  <c r="CY977" i="1"/>
  <c r="X977" i="1" s="1"/>
  <c r="R264" i="5" s="1"/>
  <c r="CZ977" i="1"/>
  <c r="Y977" i="1" s="1"/>
  <c r="T264" i="5" s="1"/>
  <c r="CP977" i="1"/>
  <c r="O977" i="1" s="1"/>
  <c r="CP976" i="1"/>
  <c r="O976" i="1" s="1"/>
  <c r="CY970" i="1"/>
  <c r="X970" i="1" s="1"/>
  <c r="R250" i="5" s="1"/>
  <c r="CZ970" i="1"/>
  <c r="Y970" i="1" s="1"/>
  <c r="T250" i="5" s="1"/>
  <c r="CY965" i="1"/>
  <c r="X965" i="1" s="1"/>
  <c r="R212" i="5" s="1"/>
  <c r="J217" i="5" s="1"/>
  <c r="I221" i="5" s="1"/>
  <c r="AF980" i="1"/>
  <c r="CZ965" i="1"/>
  <c r="Y965" i="1" s="1"/>
  <c r="T212" i="5" s="1"/>
  <c r="J218" i="5" s="1"/>
  <c r="AH980" i="1"/>
  <c r="AG931" i="1"/>
  <c r="CY885" i="1"/>
  <c r="X885" i="1" s="1"/>
  <c r="R163" i="5" s="1"/>
  <c r="J167" i="5" s="1"/>
  <c r="CZ885" i="1"/>
  <c r="Y885" i="1" s="1"/>
  <c r="T163" i="5" s="1"/>
  <c r="J168" i="5" s="1"/>
  <c r="CJ1010" i="1"/>
  <c r="CJ854" i="1" s="1"/>
  <c r="CY713" i="1"/>
  <c r="X713" i="1" s="1"/>
  <c r="CZ713" i="1"/>
  <c r="Y713" i="1" s="1"/>
  <c r="CR711" i="1"/>
  <c r="Q711" i="1" s="1"/>
  <c r="AD721" i="1" s="1"/>
  <c r="AD711" i="1"/>
  <c r="AB711" i="1" s="1"/>
  <c r="CS711" i="1"/>
  <c r="F1421" i="1"/>
  <c r="S1275" i="1"/>
  <c r="GX1274" i="1"/>
  <c r="AB1271" i="1"/>
  <c r="AB1270" i="1"/>
  <c r="AD1266" i="1"/>
  <c r="AB1266" i="1" s="1"/>
  <c r="CR1266" i="1"/>
  <c r="Q1266" i="1" s="1"/>
  <c r="CX410" i="3"/>
  <c r="CX416" i="3"/>
  <c r="CX411" i="3"/>
  <c r="CX417" i="3"/>
  <c r="CX414" i="3"/>
  <c r="CX412" i="3"/>
  <c r="CX413" i="3"/>
  <c r="CX415" i="3"/>
  <c r="CX418" i="3"/>
  <c r="P1265" i="1"/>
  <c r="BB1256" i="1"/>
  <c r="CY1219" i="1"/>
  <c r="X1219" i="1" s="1"/>
  <c r="CR1214" i="1"/>
  <c r="Q1214" i="1" s="1"/>
  <c r="CS1214" i="1"/>
  <c r="AD1214" i="1"/>
  <c r="AB1214" i="1" s="1"/>
  <c r="AH1224" i="1"/>
  <c r="BB1072" i="1"/>
  <c r="F1181" i="1"/>
  <c r="CY1102" i="1"/>
  <c r="X1102" i="1" s="1"/>
  <c r="CZ1102" i="1"/>
  <c r="Y1102" i="1" s="1"/>
  <c r="CR1098" i="1"/>
  <c r="Q1098" i="1" s="1"/>
  <c r="CS1098" i="1"/>
  <c r="AD1098" i="1"/>
  <c r="AB1098" i="1" s="1"/>
  <c r="BZ1092" i="1"/>
  <c r="CG1108" i="1"/>
  <c r="AQ1108" i="1"/>
  <c r="AI1108" i="1"/>
  <c r="CQ1094" i="1"/>
  <c r="P1094" i="1" s="1"/>
  <c r="AB1094" i="1"/>
  <c r="AB1088" i="1"/>
  <c r="R1087" i="1"/>
  <c r="GK1087" i="1" s="1"/>
  <c r="T1087" i="1"/>
  <c r="BY1076" i="1"/>
  <c r="CY1079" i="1"/>
  <c r="X1079" i="1" s="1"/>
  <c r="CZ1079" i="1"/>
  <c r="Y1079" i="1" s="1"/>
  <c r="CP972" i="1"/>
  <c r="O972" i="1" s="1"/>
  <c r="AB969" i="1"/>
  <c r="CQ969" i="1"/>
  <c r="P969" i="1" s="1"/>
  <c r="CY966" i="1"/>
  <c r="X966" i="1" s="1"/>
  <c r="R222" i="5" s="1"/>
  <c r="J225" i="5" s="1"/>
  <c r="CZ966" i="1"/>
  <c r="Y966" i="1" s="1"/>
  <c r="T222" i="5" s="1"/>
  <c r="J226" i="5" s="1"/>
  <c r="CC980" i="1"/>
  <c r="AP887" i="1"/>
  <c r="BY871" i="1"/>
  <c r="CY867" i="1"/>
  <c r="X867" i="1" s="1"/>
  <c r="R94" i="5" s="1"/>
  <c r="J98" i="5" s="1"/>
  <c r="I101" i="5" s="1"/>
  <c r="P101" i="5" s="1"/>
  <c r="CZ867" i="1"/>
  <c r="Y867" i="1" s="1"/>
  <c r="T94" i="5" s="1"/>
  <c r="J99" i="5" s="1"/>
  <c r="AI1010" i="1"/>
  <c r="AI854" i="1" s="1"/>
  <c r="CP856" i="1"/>
  <c r="O856" i="1" s="1"/>
  <c r="BA758" i="1"/>
  <c r="CJ753" i="1"/>
  <c r="CX471" i="3"/>
  <c r="CX474" i="3"/>
  <c r="CX473" i="3"/>
  <c r="CX475" i="3"/>
  <c r="CX472" i="3"/>
  <c r="CX458" i="3"/>
  <c r="CX456" i="3"/>
  <c r="CX454" i="3"/>
  <c r="CX455" i="3"/>
  <c r="CX457" i="3"/>
  <c r="F1284" i="1"/>
  <c r="W1278" i="1"/>
  <c r="Q1278" i="1"/>
  <c r="AD1276" i="1"/>
  <c r="AB1276" i="1" s="1"/>
  <c r="CR1276" i="1"/>
  <c r="Q1276" i="1" s="1"/>
  <c r="GX1275" i="1"/>
  <c r="CR1267" i="1"/>
  <c r="Q1267" i="1" s="1"/>
  <c r="AD1267" i="1"/>
  <c r="AB1267" i="1" s="1"/>
  <c r="CX422" i="3"/>
  <c r="CX423" i="3"/>
  <c r="CX420" i="3"/>
  <c r="CX419" i="3"/>
  <c r="CX421" i="3"/>
  <c r="I1268" i="1"/>
  <c r="GX1268" i="1" s="1"/>
  <c r="I1269" i="1"/>
  <c r="S1269" i="1" s="1"/>
  <c r="V1266" i="1"/>
  <c r="V1265" i="1"/>
  <c r="CY1264" i="1"/>
  <c r="X1264" i="1" s="1"/>
  <c r="CR1264" i="1"/>
  <c r="Q1264" i="1" s="1"/>
  <c r="AD1264" i="1"/>
  <c r="AB1264" i="1" s="1"/>
  <c r="CX408" i="3"/>
  <c r="CX409" i="3"/>
  <c r="AB1262" i="1"/>
  <c r="AB1261" i="1"/>
  <c r="F1249" i="1"/>
  <c r="BD1208" i="1"/>
  <c r="AB1221" i="1"/>
  <c r="GX1217" i="1"/>
  <c r="U1217" i="1"/>
  <c r="AB1213" i="1"/>
  <c r="CP1211" i="1"/>
  <c r="O1211" i="1" s="1"/>
  <c r="GK1210" i="1"/>
  <c r="CY1105" i="1"/>
  <c r="X1105" i="1" s="1"/>
  <c r="CZ1105" i="1"/>
  <c r="Y1105" i="1" s="1"/>
  <c r="CY1104" i="1"/>
  <c r="X1104" i="1" s="1"/>
  <c r="GP1104" i="1" s="1"/>
  <c r="CZ1104" i="1"/>
  <c r="Y1104" i="1" s="1"/>
  <c r="CX373" i="3"/>
  <c r="W1103" i="1"/>
  <c r="GX1103" i="1"/>
  <c r="CR1102" i="1"/>
  <c r="Q1102" i="1" s="1"/>
  <c r="CP1102" i="1" s="1"/>
  <c r="O1102" i="1" s="1"/>
  <c r="CS1102" i="1"/>
  <c r="R1102" i="1" s="1"/>
  <c r="GK1102" i="1" s="1"/>
  <c r="AD1102" i="1"/>
  <c r="AB1102" i="1" s="1"/>
  <c r="P1101" i="1"/>
  <c r="BY1108" i="1"/>
  <c r="Q1087" i="1"/>
  <c r="AB1084" i="1"/>
  <c r="CY1081" i="1"/>
  <c r="X1081" i="1" s="1"/>
  <c r="CZ1081" i="1"/>
  <c r="Y1081" i="1" s="1"/>
  <c r="CY975" i="1"/>
  <c r="X975" i="1" s="1"/>
  <c r="R260" i="5" s="1"/>
  <c r="CZ975" i="1"/>
  <c r="Y975" i="1" s="1"/>
  <c r="T260" i="5" s="1"/>
  <c r="CY974" i="1"/>
  <c r="X974" i="1" s="1"/>
  <c r="R258" i="5" s="1"/>
  <c r="CZ974" i="1"/>
  <c r="Y974" i="1" s="1"/>
  <c r="T258" i="5" s="1"/>
  <c r="CB963" i="1"/>
  <c r="AS980" i="1"/>
  <c r="CY921" i="1"/>
  <c r="X921" i="1" s="1"/>
  <c r="CZ921" i="1"/>
  <c r="Y921" i="1" s="1"/>
  <c r="CZ884" i="1"/>
  <c r="Y884" i="1" s="1"/>
  <c r="T160" i="5" s="1"/>
  <c r="CY884" i="1"/>
  <c r="X884" i="1" s="1"/>
  <c r="R160" i="5" s="1"/>
  <c r="CY861" i="1"/>
  <c r="X861" i="1" s="1"/>
  <c r="R64" i="5" s="1"/>
  <c r="CZ861" i="1"/>
  <c r="Y861" i="1" s="1"/>
  <c r="T64" i="5" s="1"/>
  <c r="CX404" i="3"/>
  <c r="CX405" i="3"/>
  <c r="CX398" i="3"/>
  <c r="CX396" i="3"/>
  <c r="CX395" i="3"/>
  <c r="CX397" i="3"/>
  <c r="BC1224" i="1"/>
  <c r="CX392" i="3"/>
  <c r="CX393" i="3"/>
  <c r="CX394" i="3"/>
  <c r="CX391" i="3"/>
  <c r="CR1219" i="1"/>
  <c r="Q1219" i="1" s="1"/>
  <c r="CP1219" i="1" s="1"/>
  <c r="O1219" i="1" s="1"/>
  <c r="CR1217" i="1"/>
  <c r="Q1217" i="1" s="1"/>
  <c r="CZ1215" i="1"/>
  <c r="Y1215" i="1" s="1"/>
  <c r="CR1212" i="1"/>
  <c r="Q1212" i="1" s="1"/>
  <c r="AO1138" i="1"/>
  <c r="BC1108" i="1"/>
  <c r="CX375" i="3"/>
  <c r="CX376" i="3"/>
  <c r="CX377" i="3"/>
  <c r="CR1103" i="1"/>
  <c r="Q1103" i="1" s="1"/>
  <c r="CR1101" i="1"/>
  <c r="Q1101" i="1" s="1"/>
  <c r="CZ1099" i="1"/>
  <c r="Y1099" i="1" s="1"/>
  <c r="CR1096" i="1"/>
  <c r="Q1096" i="1" s="1"/>
  <c r="CZ1095" i="1"/>
  <c r="Y1095" i="1" s="1"/>
  <c r="CR1085" i="1"/>
  <c r="Q1085" i="1" s="1"/>
  <c r="CQ1084" i="1"/>
  <c r="P1084" i="1" s="1"/>
  <c r="CR1083" i="1"/>
  <c r="Q1083" i="1" s="1"/>
  <c r="P1078" i="1"/>
  <c r="AB967" i="1"/>
  <c r="CR921" i="1"/>
  <c r="Q921" i="1" s="1"/>
  <c r="CP921" i="1" s="1"/>
  <c r="O921" i="1" s="1"/>
  <c r="CS921" i="1"/>
  <c r="R921" i="1" s="1"/>
  <c r="GK921" i="1" s="1"/>
  <c r="AD921" i="1"/>
  <c r="CR885" i="1"/>
  <c r="Q885" i="1" s="1"/>
  <c r="CP885" i="1" s="1"/>
  <c r="O885" i="1" s="1"/>
  <c r="CS885" i="1"/>
  <c r="AD885" i="1"/>
  <c r="P884" i="1"/>
  <c r="J160" i="5" s="1"/>
  <c r="I162" i="5" s="1"/>
  <c r="V883" i="1"/>
  <c r="U883" i="1"/>
  <c r="T883" i="1"/>
  <c r="CY882" i="1"/>
  <c r="X882" i="1" s="1"/>
  <c r="CZ882" i="1"/>
  <c r="Y882" i="1" s="1"/>
  <c r="CY880" i="1"/>
  <c r="X880" i="1" s="1"/>
  <c r="CZ880" i="1"/>
  <c r="Y880" i="1" s="1"/>
  <c r="T136" i="5" s="1"/>
  <c r="J140" i="5" s="1"/>
  <c r="CK871" i="1"/>
  <c r="CP867" i="1"/>
  <c r="O867" i="1" s="1"/>
  <c r="U863" i="1"/>
  <c r="CP862" i="1"/>
  <c r="O862" i="1" s="1"/>
  <c r="BZ753" i="1"/>
  <c r="CG758" i="1"/>
  <c r="CP755" i="1"/>
  <c r="O755" i="1" s="1"/>
  <c r="CY717" i="1"/>
  <c r="X717" i="1" s="1"/>
  <c r="CZ717" i="1"/>
  <c r="Y717" i="1" s="1"/>
  <c r="AI721" i="1"/>
  <c r="CJ721" i="1"/>
  <c r="AH721" i="1"/>
  <c r="CY706" i="1"/>
  <c r="X706" i="1" s="1"/>
  <c r="CY612" i="1"/>
  <c r="X612" i="1" s="1"/>
  <c r="CZ612" i="1"/>
  <c r="Y612" i="1" s="1"/>
  <c r="CG1010" i="1"/>
  <c r="CG854" i="1" s="1"/>
  <c r="BD980" i="1"/>
  <c r="CP973" i="1"/>
  <c r="O973" i="1" s="1"/>
  <c r="BB963" i="1"/>
  <c r="AB929" i="1"/>
  <c r="CP926" i="1"/>
  <c r="O926" i="1" s="1"/>
  <c r="AI931" i="1"/>
  <c r="AH931" i="1"/>
  <c r="CP922" i="1"/>
  <c r="O922" i="1" s="1"/>
  <c r="W884" i="1"/>
  <c r="AJ887" i="1" s="1"/>
  <c r="AB874" i="1"/>
  <c r="GX873" i="1"/>
  <c r="CJ887" i="1" s="1"/>
  <c r="V873" i="1"/>
  <c r="U873" i="1"/>
  <c r="T873" i="1"/>
  <c r="AG887" i="1" s="1"/>
  <c r="CY864" i="1"/>
  <c r="X864" i="1" s="1"/>
  <c r="R81" i="5" s="1"/>
  <c r="CZ864" i="1"/>
  <c r="Y864" i="1" s="1"/>
  <c r="T81" i="5" s="1"/>
  <c r="CX276" i="3"/>
  <c r="CX278" i="3"/>
  <c r="CX279" i="3"/>
  <c r="CX271" i="3"/>
  <c r="CX272" i="3"/>
  <c r="CX273" i="3"/>
  <c r="CX274" i="3"/>
  <c r="CX275" i="3"/>
  <c r="CX277" i="3"/>
  <c r="P863" i="1"/>
  <c r="J75" i="5" s="1"/>
  <c r="S863" i="1"/>
  <c r="CQ860" i="1"/>
  <c r="P860" i="1" s="1"/>
  <c r="CP860" i="1" s="1"/>
  <c r="O860" i="1" s="1"/>
  <c r="AB860" i="1"/>
  <c r="CZ858" i="1"/>
  <c r="Y858" i="1" s="1"/>
  <c r="T50" i="5" s="1"/>
  <c r="J53" i="5" s="1"/>
  <c r="CY858" i="1"/>
  <c r="X858" i="1" s="1"/>
  <c r="R50" i="5" s="1"/>
  <c r="J52" i="5" s="1"/>
  <c r="AS758" i="1"/>
  <c r="CB753" i="1"/>
  <c r="AQ753" i="1"/>
  <c r="F768" i="1"/>
  <c r="AC758" i="1"/>
  <c r="AJ753" i="1"/>
  <c r="W758" i="1"/>
  <c r="AB714" i="1"/>
  <c r="CQ714" i="1"/>
  <c r="P714" i="1" s="1"/>
  <c r="CP714" i="1" s="1"/>
  <c r="O714" i="1" s="1"/>
  <c r="CY712" i="1"/>
  <c r="X712" i="1" s="1"/>
  <c r="CZ712" i="1"/>
  <c r="Y712" i="1" s="1"/>
  <c r="CY617" i="1"/>
  <c r="X617" i="1" s="1"/>
  <c r="CZ617" i="1"/>
  <c r="Y617" i="1" s="1"/>
  <c r="CZ537" i="1"/>
  <c r="Y537" i="1" s="1"/>
  <c r="CY537" i="1"/>
  <c r="X537" i="1" s="1"/>
  <c r="CZ531" i="1"/>
  <c r="Y531" i="1" s="1"/>
  <c r="CY531" i="1"/>
  <c r="X531" i="1" s="1"/>
  <c r="CZ525" i="1"/>
  <c r="Y525" i="1" s="1"/>
  <c r="CY525" i="1"/>
  <c r="X525" i="1" s="1"/>
  <c r="P1087" i="1"/>
  <c r="CX338" i="3"/>
  <c r="CX339" i="3"/>
  <c r="CX336" i="3"/>
  <c r="CX337" i="3"/>
  <c r="CP975" i="1"/>
  <c r="O975" i="1" s="1"/>
  <c r="CP974" i="1"/>
  <c r="O974" i="1" s="1"/>
  <c r="AB972" i="1"/>
  <c r="CP968" i="1"/>
  <c r="O968" i="1" s="1"/>
  <c r="AB966" i="1"/>
  <c r="BC931" i="1"/>
  <c r="CL919" i="1"/>
  <c r="CY926" i="1"/>
  <c r="X926" i="1" s="1"/>
  <c r="R188" i="5" s="1"/>
  <c r="J193" i="5" s="1"/>
  <c r="CZ926" i="1"/>
  <c r="Y926" i="1" s="1"/>
  <c r="T188" i="5" s="1"/>
  <c r="J194" i="5" s="1"/>
  <c r="CY925" i="1"/>
  <c r="X925" i="1" s="1"/>
  <c r="R182" i="5" s="1"/>
  <c r="CZ925" i="1"/>
  <c r="Y925" i="1" s="1"/>
  <c r="T182" i="5" s="1"/>
  <c r="CY922" i="1"/>
  <c r="X922" i="1" s="1"/>
  <c r="CZ922" i="1"/>
  <c r="Y922" i="1" s="1"/>
  <c r="AB867" i="1"/>
  <c r="CQ866" i="1"/>
  <c r="P866" i="1" s="1"/>
  <c r="CP866" i="1" s="1"/>
  <c r="O866" i="1" s="1"/>
  <c r="J88" i="5" s="1"/>
  <c r="AB866" i="1"/>
  <c r="CR864" i="1"/>
  <c r="Q864" i="1" s="1"/>
  <c r="CS864" i="1"/>
  <c r="AD864" i="1"/>
  <c r="CR859" i="1"/>
  <c r="Q859" i="1" s="1"/>
  <c r="J57" i="5" s="1"/>
  <c r="I59" i="5" s="1"/>
  <c r="CS859" i="1"/>
  <c r="AD859" i="1"/>
  <c r="AP753" i="1"/>
  <c r="F767" i="1"/>
  <c r="BY704" i="1"/>
  <c r="AP721" i="1"/>
  <c r="CP713" i="1"/>
  <c r="O713" i="1" s="1"/>
  <c r="CY708" i="1"/>
  <c r="X708" i="1" s="1"/>
  <c r="CZ708" i="1"/>
  <c r="Y708" i="1" s="1"/>
  <c r="GK707" i="1"/>
  <c r="GM664" i="1"/>
  <c r="IK664" i="1" s="1"/>
  <c r="CY663" i="1"/>
  <c r="X663" i="1" s="1"/>
  <c r="CZ663" i="1"/>
  <c r="Y663" i="1" s="1"/>
  <c r="BY672" i="1"/>
  <c r="BC624" i="1"/>
  <c r="CL608" i="1"/>
  <c r="CX428" i="3"/>
  <c r="CX426" i="3"/>
  <c r="CX424" i="3"/>
  <c r="CX425" i="3"/>
  <c r="CX427" i="3"/>
  <c r="CX399" i="3"/>
  <c r="CX400" i="3"/>
  <c r="CX401" i="3"/>
  <c r="AO1208" i="1"/>
  <c r="Q1086" i="1"/>
  <c r="AD1085" i="1"/>
  <c r="AB1080" i="1"/>
  <c r="AB973" i="1"/>
  <c r="CG931" i="1"/>
  <c r="BX919" i="1"/>
  <c r="CP925" i="1"/>
  <c r="O925" i="1" s="1"/>
  <c r="J182" i="5" s="1"/>
  <c r="CB931" i="1"/>
  <c r="CZ923" i="1"/>
  <c r="Y923" i="1" s="1"/>
  <c r="T176" i="5" s="1"/>
  <c r="AF931" i="1"/>
  <c r="BB871" i="1"/>
  <c r="F900" i="1"/>
  <c r="V884" i="1"/>
  <c r="U884" i="1"/>
  <c r="P883" i="1"/>
  <c r="CY878" i="1"/>
  <c r="X878" i="1" s="1"/>
  <c r="CZ878" i="1"/>
  <c r="Y878" i="1" s="1"/>
  <c r="T130" i="5" s="1"/>
  <c r="CP877" i="1"/>
  <c r="O877" i="1" s="1"/>
  <c r="CP875" i="1"/>
  <c r="O875" i="1" s="1"/>
  <c r="R873" i="1"/>
  <c r="S873" i="1"/>
  <c r="J106" i="5" s="1"/>
  <c r="CP865" i="1"/>
  <c r="O865" i="1" s="1"/>
  <c r="J87" i="5" s="1"/>
  <c r="CY860" i="1"/>
  <c r="X860" i="1" s="1"/>
  <c r="R60" i="5" s="1"/>
  <c r="CZ860" i="1"/>
  <c r="Y860" i="1" s="1"/>
  <c r="T60" i="5" s="1"/>
  <c r="CY857" i="1"/>
  <c r="X857" i="1" s="1"/>
  <c r="R45" i="5" s="1"/>
  <c r="AB857" i="1"/>
  <c r="AG1010" i="1"/>
  <c r="AG854" i="1" s="1"/>
  <c r="AH758" i="1"/>
  <c r="CS717" i="1"/>
  <c r="R717" i="1" s="1"/>
  <c r="GK717" i="1" s="1"/>
  <c r="CR717" i="1"/>
  <c r="Q717" i="1" s="1"/>
  <c r="CP717" i="1" s="1"/>
  <c r="O717" i="1" s="1"/>
  <c r="AD717" i="1"/>
  <c r="AB717" i="1" s="1"/>
  <c r="CY670" i="1"/>
  <c r="X670" i="1" s="1"/>
  <c r="CZ662" i="1"/>
  <c r="Y662" i="1" s="1"/>
  <c r="CY662" i="1"/>
  <c r="X662" i="1" s="1"/>
  <c r="CZ374" i="1"/>
  <c r="Y374" i="1" s="1"/>
  <c r="CY374" i="1"/>
  <c r="X374" i="1" s="1"/>
  <c r="CX429" i="3"/>
  <c r="CX432" i="3"/>
  <c r="CX430" i="3"/>
  <c r="CX431" i="3"/>
  <c r="CX433" i="3"/>
  <c r="CX406" i="3"/>
  <c r="CX407" i="3"/>
  <c r="AB1085" i="1"/>
  <c r="AB977" i="1"/>
  <c r="AB975" i="1"/>
  <c r="AB974" i="1"/>
  <c r="CP970" i="1"/>
  <c r="O970" i="1" s="1"/>
  <c r="AB968" i="1"/>
  <c r="CZ967" i="1"/>
  <c r="Y967" i="1" s="1"/>
  <c r="AB965" i="1"/>
  <c r="CL963" i="1"/>
  <c r="AO919" i="1"/>
  <c r="AO1010" i="1"/>
  <c r="CY929" i="1"/>
  <c r="X929" i="1" s="1"/>
  <c r="CZ929" i="1"/>
  <c r="Y929" i="1" s="1"/>
  <c r="T202" i="5" s="1"/>
  <c r="CY928" i="1"/>
  <c r="X928" i="1" s="1"/>
  <c r="CZ928" i="1"/>
  <c r="Y928" i="1" s="1"/>
  <c r="T201" i="5" s="1"/>
  <c r="CY924" i="1"/>
  <c r="X924" i="1" s="1"/>
  <c r="CZ924" i="1"/>
  <c r="Y924" i="1" s="1"/>
  <c r="T181" i="5" s="1"/>
  <c r="AC931" i="1"/>
  <c r="CY881" i="1"/>
  <c r="X881" i="1" s="1"/>
  <c r="CZ881" i="1"/>
  <c r="Y881" i="1" s="1"/>
  <c r="T143" i="5" s="1"/>
  <c r="J147" i="5" s="1"/>
  <c r="CY879" i="1"/>
  <c r="X879" i="1" s="1"/>
  <c r="CZ879" i="1"/>
  <c r="Y879" i="1" s="1"/>
  <c r="T134" i="5" s="1"/>
  <c r="CC887" i="1"/>
  <c r="CY875" i="1"/>
  <c r="X875" i="1" s="1"/>
  <c r="R116" i="5" s="1"/>
  <c r="J118" i="5" s="1"/>
  <c r="I121" i="5" s="1"/>
  <c r="CZ875" i="1"/>
  <c r="Y875" i="1" s="1"/>
  <c r="T116" i="5" s="1"/>
  <c r="J119" i="5" s="1"/>
  <c r="CY874" i="1"/>
  <c r="X874" i="1" s="1"/>
  <c r="CZ874" i="1"/>
  <c r="Y874" i="1" s="1"/>
  <c r="T111" i="5" s="1"/>
  <c r="BZ887" i="1"/>
  <c r="CI887" i="1" s="1"/>
  <c r="P873" i="1"/>
  <c r="CY865" i="1"/>
  <c r="X865" i="1" s="1"/>
  <c r="R87" i="5" s="1"/>
  <c r="CZ865" i="1"/>
  <c r="Y865" i="1" s="1"/>
  <c r="T87" i="5" s="1"/>
  <c r="CY856" i="1"/>
  <c r="X856" i="1" s="1"/>
  <c r="R35" i="5" s="1"/>
  <c r="J40" i="5" s="1"/>
  <c r="CZ856" i="1"/>
  <c r="Y856" i="1" s="1"/>
  <c r="T35" i="5" s="1"/>
  <c r="J41" i="5" s="1"/>
  <c r="BB753" i="1"/>
  <c r="F771" i="1"/>
  <c r="GM715" i="1"/>
  <c r="IK715" i="1" s="1"/>
  <c r="GP715" i="1"/>
  <c r="CP712" i="1"/>
  <c r="O712" i="1" s="1"/>
  <c r="CS709" i="1"/>
  <c r="CR709" i="1"/>
  <c r="Q709" i="1" s="1"/>
  <c r="AD709" i="1"/>
  <c r="AB709" i="1" s="1"/>
  <c r="AS672" i="1"/>
  <c r="CB656" i="1"/>
  <c r="CY618" i="1"/>
  <c r="X618" i="1" s="1"/>
  <c r="CZ618" i="1"/>
  <c r="Y618" i="1" s="1"/>
  <c r="CZ534" i="1"/>
  <c r="Y534" i="1" s="1"/>
  <c r="CY534" i="1"/>
  <c r="X534" i="1" s="1"/>
  <c r="CZ528" i="1"/>
  <c r="Y528" i="1" s="1"/>
  <c r="CZ522" i="1"/>
  <c r="Y522" i="1" s="1"/>
  <c r="CY522" i="1"/>
  <c r="X522" i="1" s="1"/>
  <c r="BD468" i="1"/>
  <c r="F508" i="1"/>
  <c r="CB483" i="1"/>
  <c r="CZ429" i="1"/>
  <c r="Y429" i="1" s="1"/>
  <c r="CY429" i="1"/>
  <c r="X429" i="1" s="1"/>
  <c r="CX350" i="3"/>
  <c r="CX356" i="3"/>
  <c r="CX351" i="3"/>
  <c r="CX352" i="3"/>
  <c r="CX353" i="3"/>
  <c r="CX348" i="3"/>
  <c r="CX354" i="3"/>
  <c r="CX355" i="3"/>
  <c r="CX349" i="3"/>
  <c r="CX334" i="3"/>
  <c r="CX335" i="3"/>
  <c r="CX328" i="3"/>
  <c r="CX329" i="3"/>
  <c r="AT931" i="1"/>
  <c r="CR927" i="1"/>
  <c r="Q927" i="1" s="1"/>
  <c r="CP927" i="1" s="1"/>
  <c r="O927" i="1" s="1"/>
  <c r="CR923" i="1"/>
  <c r="Q923" i="1" s="1"/>
  <c r="J178" i="5" s="1"/>
  <c r="F903" i="1"/>
  <c r="CR884" i="1"/>
  <c r="Q884" i="1" s="1"/>
  <c r="CR883" i="1"/>
  <c r="Q883" i="1" s="1"/>
  <c r="J157" i="5" s="1"/>
  <c r="I159" i="5" s="1"/>
  <c r="P159" i="5" s="1"/>
  <c r="CR876" i="1"/>
  <c r="Q876" i="1" s="1"/>
  <c r="CR873" i="1"/>
  <c r="Q873" i="1" s="1"/>
  <c r="CX282" i="3"/>
  <c r="CX280" i="3"/>
  <c r="CX281" i="3"/>
  <c r="CX283" i="3"/>
  <c r="CX284" i="3"/>
  <c r="CS862" i="1"/>
  <c r="CQ857" i="1"/>
  <c r="P857" i="1" s="1"/>
  <c r="CP857" i="1" s="1"/>
  <c r="O857" i="1" s="1"/>
  <c r="CS856" i="1"/>
  <c r="CS756" i="1"/>
  <c r="CX234" i="3"/>
  <c r="CX240" i="3"/>
  <c r="CX235" i="3"/>
  <c r="CX236" i="3"/>
  <c r="CX237" i="3"/>
  <c r="CX238" i="3"/>
  <c r="CX239" i="3"/>
  <c r="CX241" i="3"/>
  <c r="CR707" i="1"/>
  <c r="Q707" i="1" s="1"/>
  <c r="AD707" i="1"/>
  <c r="AB707" i="1" s="1"/>
  <c r="CY669" i="1"/>
  <c r="X669" i="1" s="1"/>
  <c r="CZ669" i="1"/>
  <c r="Y669" i="1" s="1"/>
  <c r="CZ666" i="1"/>
  <c r="Y666" i="1" s="1"/>
  <c r="CQ666" i="1"/>
  <c r="P666" i="1" s="1"/>
  <c r="AB666" i="1"/>
  <c r="CR663" i="1"/>
  <c r="Q663" i="1" s="1"/>
  <c r="CS663" i="1"/>
  <c r="AD663" i="1"/>
  <c r="P662" i="1"/>
  <c r="CC672" i="1"/>
  <c r="AG672" i="1"/>
  <c r="AB622" i="1"/>
  <c r="CZ613" i="1"/>
  <c r="Y613" i="1" s="1"/>
  <c r="CY519" i="1"/>
  <c r="X519" i="1" s="1"/>
  <c r="CZ519" i="1"/>
  <c r="Y519" i="1" s="1"/>
  <c r="CQ517" i="1"/>
  <c r="P517" i="1" s="1"/>
  <c r="F487" i="1"/>
  <c r="AO468" i="1"/>
  <c r="AD481" i="1"/>
  <c r="AB481" i="1" s="1"/>
  <c r="CR481" i="1"/>
  <c r="Q481" i="1" s="1"/>
  <c r="CP481" i="1" s="1"/>
  <c r="O481" i="1" s="1"/>
  <c r="CS481" i="1"/>
  <c r="CY377" i="1"/>
  <c r="X377" i="1" s="1"/>
  <c r="CZ377" i="1"/>
  <c r="Y377" i="1" s="1"/>
  <c r="CP861" i="1"/>
  <c r="O861" i="1" s="1"/>
  <c r="CI758" i="1"/>
  <c r="CX252" i="3"/>
  <c r="CX258" i="3"/>
  <c r="CX254" i="3"/>
  <c r="CX255" i="3"/>
  <c r="CX256" i="3"/>
  <c r="CX257" i="3"/>
  <c r="CX253" i="3"/>
  <c r="AD758" i="1"/>
  <c r="CM753" i="1"/>
  <c r="BD753" i="1"/>
  <c r="BD721" i="1"/>
  <c r="CM704" i="1"/>
  <c r="CC721" i="1"/>
  <c r="AG721" i="1"/>
  <c r="BD672" i="1"/>
  <c r="CM656" i="1"/>
  <c r="CY658" i="1"/>
  <c r="X658" i="1" s="1"/>
  <c r="CZ658" i="1"/>
  <c r="Y658" i="1" s="1"/>
  <c r="CZ533" i="1"/>
  <c r="Y533" i="1" s="1"/>
  <c r="CY533" i="1"/>
  <c r="X533" i="1" s="1"/>
  <c r="CZ530" i="1"/>
  <c r="Y530" i="1" s="1"/>
  <c r="CY530" i="1"/>
  <c r="X530" i="1" s="1"/>
  <c r="CZ527" i="1"/>
  <c r="Y527" i="1" s="1"/>
  <c r="CY527" i="1"/>
  <c r="X527" i="1" s="1"/>
  <c r="CZ524" i="1"/>
  <c r="Y524" i="1" s="1"/>
  <c r="CY524" i="1"/>
  <c r="X524" i="1" s="1"/>
  <c r="CZ521" i="1"/>
  <c r="Y521" i="1" s="1"/>
  <c r="CY521" i="1"/>
  <c r="X521" i="1" s="1"/>
  <c r="AJ483" i="1"/>
  <c r="CY430" i="1"/>
  <c r="X430" i="1" s="1"/>
  <c r="CZ430" i="1"/>
  <c r="Y430" i="1" s="1"/>
  <c r="AD928" i="1"/>
  <c r="AB928" i="1" s="1"/>
  <c r="AD924" i="1"/>
  <c r="AB924" i="1" s="1"/>
  <c r="AB921" i="1"/>
  <c r="CX306" i="3"/>
  <c r="CX307" i="3"/>
  <c r="CX308" i="3"/>
  <c r="CX309" i="3"/>
  <c r="AB885" i="1"/>
  <c r="CX304" i="3"/>
  <c r="CX305" i="3"/>
  <c r="CX302" i="3"/>
  <c r="CX303" i="3"/>
  <c r="AD881" i="1"/>
  <c r="AB881" i="1" s="1"/>
  <c r="AD879" i="1"/>
  <c r="AB879" i="1" s="1"/>
  <c r="AD877" i="1"/>
  <c r="AB877" i="1" s="1"/>
  <c r="BD871" i="1"/>
  <c r="AB864" i="1"/>
  <c r="AB859" i="1"/>
  <c r="V756" i="1"/>
  <c r="AI758" i="1" s="1"/>
  <c r="AD719" i="1"/>
  <c r="AB719" i="1" s="1"/>
  <c r="AB712" i="1"/>
  <c r="AB708" i="1"/>
  <c r="CY667" i="1"/>
  <c r="X667" i="1" s="1"/>
  <c r="CZ667" i="1"/>
  <c r="Y667" i="1" s="1"/>
  <c r="CY665" i="1"/>
  <c r="X665" i="1" s="1"/>
  <c r="CZ665" i="1"/>
  <c r="Y665" i="1" s="1"/>
  <c r="CQ659" i="1"/>
  <c r="P659" i="1" s="1"/>
  <c r="CP659" i="1" s="1"/>
  <c r="O659" i="1" s="1"/>
  <c r="AB659" i="1"/>
  <c r="BZ672" i="1"/>
  <c r="CP658" i="1"/>
  <c r="O658" i="1" s="1"/>
  <c r="BZ608" i="1"/>
  <c r="AQ624" i="1"/>
  <c r="F628" i="1"/>
  <c r="AO608" i="1"/>
  <c r="CY621" i="1"/>
  <c r="X621" i="1" s="1"/>
  <c r="CZ621" i="1"/>
  <c r="Y621" i="1" s="1"/>
  <c r="CQ617" i="1"/>
  <c r="P617" i="1" s="1"/>
  <c r="AB617" i="1"/>
  <c r="CP612" i="1"/>
  <c r="O612" i="1" s="1"/>
  <c r="CJ624" i="1"/>
  <c r="AJ624" i="1"/>
  <c r="CP540" i="1"/>
  <c r="O540" i="1" s="1"/>
  <c r="CJ542" i="1"/>
  <c r="AQ436" i="1"/>
  <c r="CX332" i="3"/>
  <c r="CX333" i="3"/>
  <c r="CX330" i="3"/>
  <c r="CX331" i="3"/>
  <c r="CX326" i="3"/>
  <c r="CX327" i="3"/>
  <c r="CX324" i="3"/>
  <c r="CX325" i="3"/>
  <c r="CX288" i="3"/>
  <c r="CX287" i="3"/>
  <c r="CX285" i="3"/>
  <c r="CX286" i="3"/>
  <c r="CZ859" i="1"/>
  <c r="Y859" i="1" s="1"/>
  <c r="T56" i="5" s="1"/>
  <c r="AD856" i="1"/>
  <c r="AB856" i="1" s="1"/>
  <c r="CX259" i="3"/>
  <c r="CX260" i="3"/>
  <c r="CX261" i="3"/>
  <c r="CX262" i="3"/>
  <c r="CX246" i="3"/>
  <c r="CX245" i="3"/>
  <c r="CX247" i="3"/>
  <c r="CX248" i="3"/>
  <c r="CX249" i="3"/>
  <c r="CX250" i="3"/>
  <c r="CX251" i="3"/>
  <c r="F737" i="1"/>
  <c r="CZ714" i="1"/>
  <c r="Y714" i="1" s="1"/>
  <c r="CY668" i="1"/>
  <c r="X668" i="1" s="1"/>
  <c r="CZ668" i="1"/>
  <c r="Y668" i="1" s="1"/>
  <c r="CP667" i="1"/>
  <c r="O667" i="1" s="1"/>
  <c r="GX662" i="1"/>
  <c r="U662" i="1"/>
  <c r="CP661" i="1"/>
  <c r="O661" i="1" s="1"/>
  <c r="CG624" i="1"/>
  <c r="CY622" i="1"/>
  <c r="X622" i="1" s="1"/>
  <c r="CZ622" i="1"/>
  <c r="Y622" i="1" s="1"/>
  <c r="CP621" i="1"/>
  <c r="O621" i="1" s="1"/>
  <c r="CY615" i="1"/>
  <c r="X615" i="1" s="1"/>
  <c r="CZ615" i="1"/>
  <c r="Y615" i="1" s="1"/>
  <c r="BY624" i="1"/>
  <c r="CC624" i="1"/>
  <c r="AD539" i="1"/>
  <c r="AB539" i="1" s="1"/>
  <c r="CR539" i="1"/>
  <c r="Q539" i="1" s="1"/>
  <c r="CP539" i="1" s="1"/>
  <c r="O539" i="1" s="1"/>
  <c r="CS539" i="1"/>
  <c r="CZ535" i="1"/>
  <c r="Y535" i="1" s="1"/>
  <c r="CY535" i="1"/>
  <c r="X535" i="1" s="1"/>
  <c r="CZ532" i="1"/>
  <c r="Y532" i="1" s="1"/>
  <c r="CY532" i="1"/>
  <c r="X532" i="1" s="1"/>
  <c r="CZ529" i="1"/>
  <c r="Y529" i="1" s="1"/>
  <c r="CY529" i="1"/>
  <c r="X529" i="1" s="1"/>
  <c r="CZ526" i="1"/>
  <c r="Y526" i="1" s="1"/>
  <c r="CY526" i="1"/>
  <c r="X526" i="1" s="1"/>
  <c r="CZ523" i="1"/>
  <c r="Y523" i="1" s="1"/>
  <c r="CY523" i="1"/>
  <c r="X523" i="1" s="1"/>
  <c r="CY520" i="1"/>
  <c r="X520" i="1" s="1"/>
  <c r="CY479" i="1"/>
  <c r="X479" i="1" s="1"/>
  <c r="CZ479" i="1"/>
  <c r="Y479" i="1" s="1"/>
  <c r="CY426" i="1"/>
  <c r="X426" i="1" s="1"/>
  <c r="CZ426" i="1"/>
  <c r="Y426" i="1" s="1"/>
  <c r="BB788" i="1"/>
  <c r="S756" i="1"/>
  <c r="BY753" i="1"/>
  <c r="CY716" i="1"/>
  <c r="X716" i="1" s="1"/>
  <c r="CZ716" i="1"/>
  <c r="Y716" i="1" s="1"/>
  <c r="BZ721" i="1"/>
  <c r="AJ721" i="1"/>
  <c r="CR668" i="1"/>
  <c r="Q668" i="1" s="1"/>
  <c r="CP668" i="1" s="1"/>
  <c r="O668" i="1" s="1"/>
  <c r="CS668" i="1"/>
  <c r="AD668" i="1"/>
  <c r="CX205" i="3"/>
  <c r="W662" i="1"/>
  <c r="AJ672" i="1" s="1"/>
  <c r="CJ672" i="1"/>
  <c r="AI672" i="1"/>
  <c r="AB658" i="1"/>
  <c r="CP622" i="1"/>
  <c r="O622" i="1" s="1"/>
  <c r="AS542" i="1"/>
  <c r="CB515" i="1"/>
  <c r="AI542" i="1"/>
  <c r="AO672" i="1"/>
  <c r="CR662" i="1"/>
  <c r="Q662" i="1" s="1"/>
  <c r="CX199" i="3"/>
  <c r="CX200" i="3"/>
  <c r="CX201" i="3"/>
  <c r="CR620" i="1"/>
  <c r="Q620" i="1" s="1"/>
  <c r="CQ619" i="1"/>
  <c r="P619" i="1" s="1"/>
  <c r="CP619" i="1" s="1"/>
  <c r="O619" i="1" s="1"/>
  <c r="CS618" i="1"/>
  <c r="CR615" i="1"/>
  <c r="Q615" i="1" s="1"/>
  <c r="CR613" i="1"/>
  <c r="Q613" i="1" s="1"/>
  <c r="CP613" i="1" s="1"/>
  <c r="O613" i="1" s="1"/>
  <c r="CP610" i="1"/>
  <c r="O610" i="1" s="1"/>
  <c r="BX608" i="1"/>
  <c r="BY515" i="1"/>
  <c r="CX176" i="3"/>
  <c r="CX177" i="3"/>
  <c r="U517" i="1"/>
  <c r="GX481" i="1"/>
  <c r="AB480" i="1"/>
  <c r="CY477" i="1"/>
  <c r="X477" i="1" s="1"/>
  <c r="CZ477" i="1"/>
  <c r="Y477" i="1" s="1"/>
  <c r="CC483" i="1"/>
  <c r="AH483" i="1"/>
  <c r="CX129" i="3"/>
  <c r="T429" i="1"/>
  <c r="CY427" i="1"/>
  <c r="X427" i="1" s="1"/>
  <c r="CZ427" i="1"/>
  <c r="Y427" i="1" s="1"/>
  <c r="CR426" i="1"/>
  <c r="Q426" i="1" s="1"/>
  <c r="CS426" i="1"/>
  <c r="AD426" i="1"/>
  <c r="AB426" i="1" s="1"/>
  <c r="CC436" i="1"/>
  <c r="CY423" i="1"/>
  <c r="X423" i="1" s="1"/>
  <c r="CZ423" i="1"/>
  <c r="Y423" i="1" s="1"/>
  <c r="GX382" i="1"/>
  <c r="T381" i="1"/>
  <c r="U381" i="1"/>
  <c r="AP340" i="1"/>
  <c r="BZ340" i="1"/>
  <c r="CR218" i="1"/>
  <c r="Q218" i="1" s="1"/>
  <c r="CP218" i="1" s="1"/>
  <c r="O218" i="1" s="1"/>
  <c r="CS218" i="1"/>
  <c r="AD218" i="1"/>
  <c r="AB218" i="1" s="1"/>
  <c r="CP537" i="1"/>
  <c r="O537" i="1" s="1"/>
  <c r="CP535" i="1"/>
  <c r="O535" i="1" s="1"/>
  <c r="CP534" i="1"/>
  <c r="O534" i="1" s="1"/>
  <c r="CP533" i="1"/>
  <c r="O533" i="1" s="1"/>
  <c r="CP532" i="1"/>
  <c r="O532" i="1" s="1"/>
  <c r="CP531" i="1"/>
  <c r="O531" i="1" s="1"/>
  <c r="CP530" i="1"/>
  <c r="O530" i="1" s="1"/>
  <c r="CP529" i="1"/>
  <c r="O529" i="1" s="1"/>
  <c r="CP527" i="1"/>
  <c r="O527" i="1" s="1"/>
  <c r="CP526" i="1"/>
  <c r="O526" i="1" s="1"/>
  <c r="CP525" i="1"/>
  <c r="O525" i="1" s="1"/>
  <c r="CP524" i="1"/>
  <c r="O524" i="1" s="1"/>
  <c r="CP523" i="1"/>
  <c r="O523" i="1" s="1"/>
  <c r="CP521" i="1"/>
  <c r="O521" i="1" s="1"/>
  <c r="CP520" i="1"/>
  <c r="O520" i="1" s="1"/>
  <c r="W517" i="1"/>
  <c r="F499" i="1"/>
  <c r="BC468" i="1"/>
  <c r="BY483" i="1"/>
  <c r="CX131" i="3"/>
  <c r="S431" i="1"/>
  <c r="CY383" i="1"/>
  <c r="X383" i="1" s="1"/>
  <c r="CZ383" i="1"/>
  <c r="Y383" i="1" s="1"/>
  <c r="T382" i="1"/>
  <c r="CY375" i="1"/>
  <c r="X375" i="1" s="1"/>
  <c r="CZ375" i="1"/>
  <c r="Y375" i="1" s="1"/>
  <c r="AD670" i="1"/>
  <c r="AB670" i="1" s="1"/>
  <c r="AB668" i="1"/>
  <c r="AB663" i="1"/>
  <c r="CX206" i="3"/>
  <c r="CX207" i="3"/>
  <c r="AD621" i="1"/>
  <c r="AB621" i="1" s="1"/>
  <c r="AD616" i="1"/>
  <c r="AB616" i="1" s="1"/>
  <c r="CY614" i="1"/>
  <c r="X614" i="1" s="1"/>
  <c r="AD611" i="1"/>
  <c r="AB610" i="1"/>
  <c r="BD608" i="1"/>
  <c r="BC515" i="1"/>
  <c r="F558" i="1"/>
  <c r="CP519" i="1"/>
  <c r="O519" i="1" s="1"/>
  <c r="CR518" i="1"/>
  <c r="Q518" i="1" s="1"/>
  <c r="CP518" i="1" s="1"/>
  <c r="O518" i="1" s="1"/>
  <c r="CS518" i="1"/>
  <c r="AD518" i="1"/>
  <c r="AB518" i="1" s="1"/>
  <c r="CX168" i="3"/>
  <c r="CX169" i="3"/>
  <c r="CX166" i="3"/>
  <c r="CX167" i="3"/>
  <c r="F496" i="1"/>
  <c r="BB468" i="1"/>
  <c r="CP479" i="1"/>
  <c r="O479" i="1" s="1"/>
  <c r="BZ483" i="1"/>
  <c r="CY471" i="1"/>
  <c r="X471" i="1" s="1"/>
  <c r="CZ471" i="1"/>
  <c r="Y471" i="1" s="1"/>
  <c r="CZ424" i="1"/>
  <c r="Y424" i="1" s="1"/>
  <c r="CY424" i="1"/>
  <c r="X424" i="1" s="1"/>
  <c r="BZ372" i="1"/>
  <c r="CG388" i="1"/>
  <c r="AQ388" i="1"/>
  <c r="AD330" i="1"/>
  <c r="AB330" i="1" s="1"/>
  <c r="CS330" i="1"/>
  <c r="CR330" i="1"/>
  <c r="Q330" i="1" s="1"/>
  <c r="CX210" i="3"/>
  <c r="CX216" i="3"/>
  <c r="CX211" i="3"/>
  <c r="CX212" i="3"/>
  <c r="CX213" i="3"/>
  <c r="CX214" i="3"/>
  <c r="CX215" i="3"/>
  <c r="AD615" i="1"/>
  <c r="AB615" i="1" s="1"/>
  <c r="AB611" i="1"/>
  <c r="BB542" i="1"/>
  <c r="AP542" i="1"/>
  <c r="CR538" i="1"/>
  <c r="Q538" i="1" s="1"/>
  <c r="CP538" i="1" s="1"/>
  <c r="O538" i="1" s="1"/>
  <c r="W520" i="1"/>
  <c r="U520" i="1"/>
  <c r="AB519" i="1"/>
  <c r="CY518" i="1"/>
  <c r="X518" i="1" s="1"/>
  <c r="S517" i="1"/>
  <c r="T481" i="1"/>
  <c r="AG483" i="1" s="1"/>
  <c r="AB479" i="1"/>
  <c r="CP476" i="1"/>
  <c r="O476" i="1" s="1"/>
  <c r="CY473" i="1"/>
  <c r="X473" i="1" s="1"/>
  <c r="CZ473" i="1"/>
  <c r="Y473" i="1" s="1"/>
  <c r="CR471" i="1"/>
  <c r="Q471" i="1" s="1"/>
  <c r="CP471" i="1" s="1"/>
  <c r="O471" i="1" s="1"/>
  <c r="CS471" i="1"/>
  <c r="CR470" i="1"/>
  <c r="Q470" i="1" s="1"/>
  <c r="CS470" i="1"/>
  <c r="AD470" i="1"/>
  <c r="AB470" i="1" s="1"/>
  <c r="AG436" i="1"/>
  <c r="Q382" i="1"/>
  <c r="CR333" i="1"/>
  <c r="Q333" i="1" s="1"/>
  <c r="CS333" i="1"/>
  <c r="AD333" i="1"/>
  <c r="AB333" i="1" s="1"/>
  <c r="GK326" i="1"/>
  <c r="CX242" i="3"/>
  <c r="CX243" i="3"/>
  <c r="CX244" i="3"/>
  <c r="CX217" i="3"/>
  <c r="CX218" i="3"/>
  <c r="CX219" i="3"/>
  <c r="CX220" i="3"/>
  <c r="AB620" i="1"/>
  <c r="CM515" i="1"/>
  <c r="BD542" i="1"/>
  <c r="BD572" i="1" s="1"/>
  <c r="AD517" i="1"/>
  <c r="AB517" i="1" s="1"/>
  <c r="CR517" i="1"/>
  <c r="Q517" i="1" s="1"/>
  <c r="CS517" i="1"/>
  <c r="CY481" i="1"/>
  <c r="X481" i="1" s="1"/>
  <c r="CZ481" i="1"/>
  <c r="Y481" i="1" s="1"/>
  <c r="CP475" i="1"/>
  <c r="O475" i="1" s="1"/>
  <c r="CP472" i="1"/>
  <c r="O472" i="1" s="1"/>
  <c r="CY470" i="1"/>
  <c r="X470" i="1" s="1"/>
  <c r="BY420" i="1"/>
  <c r="AP436" i="1"/>
  <c r="CP434" i="1"/>
  <c r="O434" i="1" s="1"/>
  <c r="CY428" i="1"/>
  <c r="X428" i="1" s="1"/>
  <c r="CZ428" i="1"/>
  <c r="Y428" i="1" s="1"/>
  <c r="CY422" i="1"/>
  <c r="X422" i="1" s="1"/>
  <c r="CZ422" i="1"/>
  <c r="Y422" i="1" s="1"/>
  <c r="AF436" i="1"/>
  <c r="CY386" i="1"/>
  <c r="X386" i="1" s="1"/>
  <c r="CZ386" i="1"/>
  <c r="Y386" i="1" s="1"/>
  <c r="P382" i="1"/>
  <c r="CY327" i="1"/>
  <c r="X327" i="1" s="1"/>
  <c r="CZ327" i="1"/>
  <c r="Y327" i="1" s="1"/>
  <c r="CR376" i="1"/>
  <c r="Q376" i="1" s="1"/>
  <c r="CS376" i="1"/>
  <c r="CR374" i="1"/>
  <c r="Q374" i="1" s="1"/>
  <c r="CP374" i="1" s="1"/>
  <c r="O374" i="1" s="1"/>
  <c r="CS374" i="1"/>
  <c r="AD374" i="1"/>
  <c r="AB374" i="1" s="1"/>
  <c r="CY334" i="1"/>
  <c r="X334" i="1" s="1"/>
  <c r="CZ334" i="1"/>
  <c r="Y334" i="1" s="1"/>
  <c r="CT332" i="1"/>
  <c r="S332" i="1" s="1"/>
  <c r="AB332" i="1"/>
  <c r="CP329" i="1"/>
  <c r="O329" i="1" s="1"/>
  <c r="AG340" i="1"/>
  <c r="F241" i="1"/>
  <c r="CX38" i="3"/>
  <c r="I129" i="1"/>
  <c r="Q129" i="1" s="1"/>
  <c r="I126" i="1"/>
  <c r="I130" i="1"/>
  <c r="I128" i="1"/>
  <c r="V125" i="1"/>
  <c r="I131" i="1"/>
  <c r="I127" i="1"/>
  <c r="CS519" i="1"/>
  <c r="CX170" i="3"/>
  <c r="CX171" i="3"/>
  <c r="R479" i="1"/>
  <c r="GK479" i="1" s="1"/>
  <c r="CX150" i="3"/>
  <c r="CX151" i="3"/>
  <c r="CX148" i="3"/>
  <c r="CX149" i="3"/>
  <c r="CX138" i="3"/>
  <c r="CX139" i="3"/>
  <c r="CX136" i="3"/>
  <c r="CX137" i="3"/>
  <c r="BX420" i="1"/>
  <c r="CY432" i="1"/>
  <c r="X432" i="1" s="1"/>
  <c r="CZ432" i="1"/>
  <c r="Y432" i="1" s="1"/>
  <c r="GX431" i="1"/>
  <c r="CJ436" i="1" s="1"/>
  <c r="W431" i="1"/>
  <c r="U431" i="1"/>
  <c r="CR430" i="1"/>
  <c r="Q430" i="1" s="1"/>
  <c r="CP430" i="1" s="1"/>
  <c r="O430" i="1" s="1"/>
  <c r="CS430" i="1"/>
  <c r="V429" i="1"/>
  <c r="AI436" i="1" s="1"/>
  <c r="P429" i="1"/>
  <c r="CP429" i="1" s="1"/>
  <c r="O429" i="1" s="1"/>
  <c r="CR428" i="1"/>
  <c r="Q428" i="1" s="1"/>
  <c r="CP428" i="1" s="1"/>
  <c r="O428" i="1" s="1"/>
  <c r="CS428" i="1"/>
  <c r="CQ427" i="1"/>
  <c r="P427" i="1" s="1"/>
  <c r="CP427" i="1" s="1"/>
  <c r="O427" i="1" s="1"/>
  <c r="AB427" i="1"/>
  <c r="CP424" i="1"/>
  <c r="O424" i="1" s="1"/>
  <c r="CQ423" i="1"/>
  <c r="P423" i="1" s="1"/>
  <c r="AB423" i="1"/>
  <c r="CR422" i="1"/>
  <c r="Q422" i="1" s="1"/>
  <c r="CP422" i="1" s="1"/>
  <c r="O422" i="1" s="1"/>
  <c r="CS422" i="1"/>
  <c r="AD422" i="1"/>
  <c r="F413" i="1"/>
  <c r="BD372" i="1"/>
  <c r="AO372" i="1"/>
  <c r="F392" i="1"/>
  <c r="CR386" i="1"/>
  <c r="Q386" i="1" s="1"/>
  <c r="CS386" i="1"/>
  <c r="AD386" i="1"/>
  <c r="AB386" i="1" s="1"/>
  <c r="S384" i="1"/>
  <c r="Q384" i="1"/>
  <c r="CR383" i="1"/>
  <c r="Q383" i="1" s="1"/>
  <c r="CS383" i="1"/>
  <c r="V382" i="1"/>
  <c r="GX381" i="1"/>
  <c r="AB381" i="1"/>
  <c r="AB380" i="1"/>
  <c r="CZ379" i="1"/>
  <c r="Y379" i="1" s="1"/>
  <c r="CQ379" i="1"/>
  <c r="P379" i="1" s="1"/>
  <c r="CP379" i="1" s="1"/>
  <c r="O379" i="1" s="1"/>
  <c r="AB379" i="1"/>
  <c r="W376" i="1"/>
  <c r="AD376" i="1"/>
  <c r="AB376" i="1" s="1"/>
  <c r="P338" i="1"/>
  <c r="CY337" i="1"/>
  <c r="X337" i="1" s="1"/>
  <c r="CZ337" i="1"/>
  <c r="Y337" i="1" s="1"/>
  <c r="CY333" i="1"/>
  <c r="X333" i="1" s="1"/>
  <c r="CY330" i="1"/>
  <c r="X330" i="1" s="1"/>
  <c r="CY328" i="1"/>
  <c r="X328" i="1" s="1"/>
  <c r="CZ328" i="1"/>
  <c r="Y328" i="1" s="1"/>
  <c r="CJ340" i="1"/>
  <c r="CQ173" i="1"/>
  <c r="P173" i="1" s="1"/>
  <c r="CX140" i="3"/>
  <c r="CX141" i="3"/>
  <c r="CX142" i="3"/>
  <c r="CX143" i="3"/>
  <c r="CJ483" i="1"/>
  <c r="CK420" i="1"/>
  <c r="BB436" i="1"/>
  <c r="CS432" i="1"/>
  <c r="AD432" i="1"/>
  <c r="AB432" i="1" s="1"/>
  <c r="W429" i="1"/>
  <c r="U429" i="1"/>
  <c r="CY425" i="1"/>
  <c r="X425" i="1" s="1"/>
  <c r="CZ425" i="1"/>
  <c r="Y425" i="1" s="1"/>
  <c r="AB422" i="1"/>
  <c r="BC372" i="1"/>
  <c r="F404" i="1"/>
  <c r="W382" i="1"/>
  <c r="U382" i="1"/>
  <c r="AB378" i="1"/>
  <c r="CT378" i="1"/>
  <c r="S378" i="1" s="1"/>
  <c r="GX376" i="1"/>
  <c r="AB327" i="1"/>
  <c r="CQ327" i="1"/>
  <c r="P327" i="1" s="1"/>
  <c r="CY176" i="1"/>
  <c r="X176" i="1" s="1"/>
  <c r="CX193" i="3"/>
  <c r="CX194" i="3"/>
  <c r="CX195" i="3"/>
  <c r="CX196" i="3"/>
  <c r="CX197" i="3"/>
  <c r="AD475" i="1"/>
  <c r="AB475" i="1" s="1"/>
  <c r="CX156" i="3"/>
  <c r="CX157" i="3"/>
  <c r="CX152" i="3"/>
  <c r="CX153" i="3"/>
  <c r="CX154" i="3"/>
  <c r="CX155" i="3"/>
  <c r="F440" i="1"/>
  <c r="BC436" i="1"/>
  <c r="AD434" i="1"/>
  <c r="AB434" i="1" s="1"/>
  <c r="CX133" i="3"/>
  <c r="CX134" i="3"/>
  <c r="CX135" i="3"/>
  <c r="R431" i="1"/>
  <c r="CR425" i="1"/>
  <c r="Q425" i="1" s="1"/>
  <c r="CS425" i="1"/>
  <c r="AD425" i="1"/>
  <c r="AB425" i="1" s="1"/>
  <c r="BB388" i="1"/>
  <c r="CK372" i="1"/>
  <c r="CQ384" i="1"/>
  <c r="P384" i="1" s="1"/>
  <c r="AB384" i="1"/>
  <c r="S381" i="1"/>
  <c r="CP378" i="1"/>
  <c r="O378" i="1" s="1"/>
  <c r="T376" i="1"/>
  <c r="AB375" i="1"/>
  <c r="U338" i="1"/>
  <c r="AH340" i="1" s="1"/>
  <c r="CY326" i="1"/>
  <c r="X326" i="1" s="1"/>
  <c r="CZ326" i="1"/>
  <c r="Y326" i="1" s="1"/>
  <c r="CY216" i="1"/>
  <c r="X216" i="1" s="1"/>
  <c r="CZ216" i="1"/>
  <c r="Y216" i="1" s="1"/>
  <c r="BY123" i="1"/>
  <c r="AP139" i="1"/>
  <c r="CX174" i="3"/>
  <c r="CX175" i="3"/>
  <c r="CX173" i="3"/>
  <c r="CX172" i="3"/>
  <c r="CX163" i="3"/>
  <c r="CX164" i="3"/>
  <c r="CX165" i="3"/>
  <c r="Q477" i="1"/>
  <c r="Q431" i="1"/>
  <c r="R429" i="1"/>
  <c r="GK429" i="1" s="1"/>
  <c r="BD420" i="1"/>
  <c r="CP385" i="1"/>
  <c r="O385" i="1" s="1"/>
  <c r="GX384" i="1"/>
  <c r="R382" i="1"/>
  <c r="GK382" i="1" s="1"/>
  <c r="R381" i="1"/>
  <c r="GK381" i="1" s="1"/>
  <c r="Q381" i="1"/>
  <c r="CC388" i="1"/>
  <c r="CZ329" i="1"/>
  <c r="Y329" i="1" s="1"/>
  <c r="CY329" i="1"/>
  <c r="X329" i="1" s="1"/>
  <c r="AO213" i="1"/>
  <c r="F228" i="1"/>
  <c r="CS427" i="1"/>
  <c r="CS423" i="1"/>
  <c r="CS384" i="1"/>
  <c r="CX105" i="3"/>
  <c r="CX106" i="3"/>
  <c r="CR377" i="1"/>
  <c r="Q377" i="1" s="1"/>
  <c r="CS375" i="1"/>
  <c r="AO340" i="1"/>
  <c r="CG340" i="1"/>
  <c r="CR336" i="1"/>
  <c r="Q336" i="1" s="1"/>
  <c r="CP332" i="1"/>
  <c r="O332" i="1" s="1"/>
  <c r="AD329" i="1"/>
  <c r="AB329" i="1" s="1"/>
  <c r="CS329" i="1"/>
  <c r="F249" i="1"/>
  <c r="BD213" i="1"/>
  <c r="AP224" i="1"/>
  <c r="BY213" i="1"/>
  <c r="CI224" i="1"/>
  <c r="CZ220" i="1"/>
  <c r="Y220" i="1" s="1"/>
  <c r="CY220" i="1"/>
  <c r="X220" i="1" s="1"/>
  <c r="AI224" i="1"/>
  <c r="CL171" i="1"/>
  <c r="BC181" i="1"/>
  <c r="CQ85" i="1"/>
  <c r="AB85" i="1"/>
  <c r="CX114" i="3"/>
  <c r="CX109" i="3"/>
  <c r="CX115" i="3"/>
  <c r="CX110" i="3"/>
  <c r="CX111" i="3"/>
  <c r="CX112" i="3"/>
  <c r="CX113" i="3"/>
  <c r="S376" i="1"/>
  <c r="BB340" i="1"/>
  <c r="CK324" i="1"/>
  <c r="BD324" i="1"/>
  <c r="F365" i="1"/>
  <c r="V338" i="1"/>
  <c r="AI340" i="1" s="1"/>
  <c r="CR337" i="1"/>
  <c r="Q337" i="1" s="1"/>
  <c r="CP337" i="1" s="1"/>
  <c r="O337" i="1" s="1"/>
  <c r="AD337" i="1"/>
  <c r="AB337" i="1" s="1"/>
  <c r="W334" i="1"/>
  <c r="AJ340" i="1" s="1"/>
  <c r="CQ326" i="1"/>
  <c r="P326" i="1" s="1"/>
  <c r="AB326" i="1"/>
  <c r="CR222" i="1"/>
  <c r="CS222" i="1"/>
  <c r="AD222" i="1"/>
  <c r="AB222" i="1" s="1"/>
  <c r="CY178" i="1"/>
  <c r="X178" i="1" s="1"/>
  <c r="CZ178" i="1"/>
  <c r="Y178" i="1" s="1"/>
  <c r="CB171" i="1"/>
  <c r="AS181" i="1"/>
  <c r="CP176" i="1"/>
  <c r="O176" i="1" s="1"/>
  <c r="BY171" i="1"/>
  <c r="AP181" i="1"/>
  <c r="CI181" i="1"/>
  <c r="CX119" i="3"/>
  <c r="CX116" i="3"/>
  <c r="CX117" i="3"/>
  <c r="CX118" i="3"/>
  <c r="AB338" i="1"/>
  <c r="AD336" i="1"/>
  <c r="CQ334" i="1"/>
  <c r="P334" i="1" s="1"/>
  <c r="CP334" i="1" s="1"/>
  <c r="O334" i="1" s="1"/>
  <c r="AB334" i="1"/>
  <c r="AB331" i="1"/>
  <c r="CQ331" i="1"/>
  <c r="P331" i="1" s="1"/>
  <c r="CQ328" i="1"/>
  <c r="P328" i="1" s="1"/>
  <c r="CP328" i="1" s="1"/>
  <c r="O328" i="1" s="1"/>
  <c r="AB328" i="1"/>
  <c r="BB224" i="1"/>
  <c r="CK213" i="1"/>
  <c r="CG224" i="1"/>
  <c r="BZ171" i="1"/>
  <c r="CG181" i="1"/>
  <c r="AQ181" i="1"/>
  <c r="CP178" i="1"/>
  <c r="O178" i="1" s="1"/>
  <c r="CJ181" i="1"/>
  <c r="CY136" i="1"/>
  <c r="X136" i="1" s="1"/>
  <c r="CZ136" i="1"/>
  <c r="Y136" i="1" s="1"/>
  <c r="U128" i="1"/>
  <c r="CL78" i="1"/>
  <c r="BC91" i="1"/>
  <c r="CX98" i="3"/>
  <c r="CX99" i="3"/>
  <c r="CX100" i="3"/>
  <c r="AB336" i="1"/>
  <c r="CQ336" i="1"/>
  <c r="P336" i="1" s="1"/>
  <c r="AG224" i="1"/>
  <c r="CR215" i="1"/>
  <c r="Q215" i="1" s="1"/>
  <c r="CS215" i="1"/>
  <c r="AD215" i="1"/>
  <c r="AB215" i="1" s="1"/>
  <c r="CY135" i="1"/>
  <c r="X135" i="1" s="1"/>
  <c r="CZ135" i="1"/>
  <c r="Y135" i="1" s="1"/>
  <c r="U131" i="1"/>
  <c r="GX128" i="1"/>
  <c r="BC224" i="1"/>
  <c r="CL213" i="1"/>
  <c r="AB221" i="1"/>
  <c r="CT221" i="1"/>
  <c r="AH224" i="1"/>
  <c r="CK171" i="1"/>
  <c r="BB181" i="1"/>
  <c r="AD177" i="1"/>
  <c r="AB177" i="1" s="1"/>
  <c r="CR177" i="1"/>
  <c r="Q177" i="1" s="1"/>
  <c r="CS177" i="1"/>
  <c r="CZ175" i="1"/>
  <c r="Y175" i="1" s="1"/>
  <c r="CY173" i="1"/>
  <c r="X173" i="1" s="1"/>
  <c r="CZ173" i="1"/>
  <c r="Y173" i="1" s="1"/>
  <c r="CY137" i="1"/>
  <c r="X137" i="1" s="1"/>
  <c r="CZ137" i="1"/>
  <c r="Y137" i="1" s="1"/>
  <c r="U136" i="1"/>
  <c r="V133" i="1"/>
  <c r="V131" i="1"/>
  <c r="CC78" i="1"/>
  <c r="AT91" i="1"/>
  <c r="AP91" i="1"/>
  <c r="BY78" i="1"/>
  <c r="W80" i="1"/>
  <c r="P80" i="1"/>
  <c r="CI46" i="1"/>
  <c r="BY30" i="1"/>
  <c r="AP46" i="1"/>
  <c r="AC224" i="1"/>
  <c r="CY215" i="1"/>
  <c r="X215" i="1" s="1"/>
  <c r="CZ215" i="1"/>
  <c r="Y215" i="1" s="1"/>
  <c r="CQ177" i="1"/>
  <c r="P177" i="1" s="1"/>
  <c r="AH181" i="1"/>
  <c r="CC181" i="1"/>
  <c r="T136" i="1"/>
  <c r="GX136" i="1"/>
  <c r="GX131" i="1"/>
  <c r="CS130" i="1"/>
  <c r="AD130" i="1"/>
  <c r="AB129" i="1"/>
  <c r="CQ129" i="1"/>
  <c r="V128" i="1"/>
  <c r="BZ139" i="1"/>
  <c r="CI139" i="1" s="1"/>
  <c r="P125" i="1"/>
  <c r="BX78" i="1"/>
  <c r="AO91" i="1"/>
  <c r="CX21" i="3"/>
  <c r="CX24" i="3"/>
  <c r="CX22" i="3"/>
  <c r="CX23" i="3"/>
  <c r="I84" i="1"/>
  <c r="I82" i="1"/>
  <c r="I85" i="1"/>
  <c r="I86" i="1"/>
  <c r="T80" i="1"/>
  <c r="I81" i="1"/>
  <c r="I83" i="1"/>
  <c r="CX48" i="3"/>
  <c r="S133" i="1"/>
  <c r="T133" i="1"/>
  <c r="W131" i="1"/>
  <c r="S128" i="1"/>
  <c r="T127" i="1"/>
  <c r="S127" i="1"/>
  <c r="CR125" i="1"/>
  <c r="Q125" i="1" s="1"/>
  <c r="CS125" i="1"/>
  <c r="AD125" i="1"/>
  <c r="AB125" i="1" s="1"/>
  <c r="CX74" i="3"/>
  <c r="CX72" i="3"/>
  <c r="CX73" i="3"/>
  <c r="CX75" i="3"/>
  <c r="CX76" i="3"/>
  <c r="I221" i="1"/>
  <c r="P221" i="1" s="1"/>
  <c r="I222" i="1"/>
  <c r="V222" i="1" s="1"/>
  <c r="CY217" i="1"/>
  <c r="X217" i="1" s="1"/>
  <c r="CZ217" i="1"/>
  <c r="Y217" i="1" s="1"/>
  <c r="CR216" i="1"/>
  <c r="Q216" i="1" s="1"/>
  <c r="CP216" i="1" s="1"/>
  <c r="O216" i="1" s="1"/>
  <c r="CS216" i="1"/>
  <c r="AD216" i="1"/>
  <c r="AB216" i="1" s="1"/>
  <c r="CJ224" i="1"/>
  <c r="CY179" i="1"/>
  <c r="X179" i="1" s="1"/>
  <c r="CZ179" i="1"/>
  <c r="Y179" i="1" s="1"/>
  <c r="R136" i="1"/>
  <c r="GK136" i="1" s="1"/>
  <c r="U133" i="1"/>
  <c r="CR132" i="1"/>
  <c r="Q132" i="1" s="1"/>
  <c r="CS132" i="1"/>
  <c r="W130" i="1"/>
  <c r="U129" i="1"/>
  <c r="R127" i="1"/>
  <c r="GK127" i="1" s="1"/>
  <c r="S126" i="1"/>
  <c r="V84" i="1"/>
  <c r="Q335" i="1"/>
  <c r="CP335" i="1" s="1"/>
  <c r="O335" i="1" s="1"/>
  <c r="CR327" i="1"/>
  <c r="Q327" i="1" s="1"/>
  <c r="AF224" i="1"/>
  <c r="V221" i="1"/>
  <c r="V220" i="1"/>
  <c r="P220" i="1"/>
  <c r="CP220" i="1" s="1"/>
  <c r="O220" i="1" s="1"/>
  <c r="V219" i="1"/>
  <c r="P219" i="1"/>
  <c r="CP219" i="1" s="1"/>
  <c r="O219" i="1" s="1"/>
  <c r="CY218" i="1"/>
  <c r="X218" i="1" s="1"/>
  <c r="CZ218" i="1"/>
  <c r="Y218" i="1" s="1"/>
  <c r="CR217" i="1"/>
  <c r="Q217" i="1" s="1"/>
  <c r="CP217" i="1" s="1"/>
  <c r="O217" i="1" s="1"/>
  <c r="CS217" i="1"/>
  <c r="AD217" i="1"/>
  <c r="AB217" i="1" s="1"/>
  <c r="AO171" i="1"/>
  <c r="F185" i="1"/>
  <c r="CR179" i="1"/>
  <c r="Q179" i="1" s="1"/>
  <c r="CP179" i="1" s="1"/>
  <c r="O179" i="1" s="1"/>
  <c r="CS179" i="1"/>
  <c r="AD179" i="1"/>
  <c r="AB179" i="1" s="1"/>
  <c r="AD176" i="1"/>
  <c r="AB176" i="1" s="1"/>
  <c r="CS176" i="1"/>
  <c r="CR174" i="1"/>
  <c r="Q174" i="1" s="1"/>
  <c r="CP174" i="1" s="1"/>
  <c r="O174" i="1" s="1"/>
  <c r="CS174" i="1"/>
  <c r="F152" i="1"/>
  <c r="BB123" i="1"/>
  <c r="AT139" i="1"/>
  <c r="P136" i="1"/>
  <c r="CZ134" i="1"/>
  <c r="Y134" i="1" s="1"/>
  <c r="CY134" i="1"/>
  <c r="X134" i="1" s="1"/>
  <c r="AD132" i="1"/>
  <c r="AB132" i="1" s="1"/>
  <c r="GX130" i="1"/>
  <c r="T130" i="1"/>
  <c r="R126" i="1"/>
  <c r="U125" i="1"/>
  <c r="CX92" i="3"/>
  <c r="CX96" i="3"/>
  <c r="CX93" i="3"/>
  <c r="CX94" i="3"/>
  <c r="CX95" i="3"/>
  <c r="CM213" i="1"/>
  <c r="CQ175" i="1"/>
  <c r="P175" i="1" s="1"/>
  <c r="CP175" i="1" s="1"/>
  <c r="O175" i="1" s="1"/>
  <c r="AB175" i="1"/>
  <c r="T135" i="1"/>
  <c r="P132" i="1"/>
  <c r="CP132" i="1" s="1"/>
  <c r="O132" i="1" s="1"/>
  <c r="CS131" i="1"/>
  <c r="CQ130" i="1"/>
  <c r="P130" i="1" s="1"/>
  <c r="AB130" i="1"/>
  <c r="CS128" i="1"/>
  <c r="T128" i="1"/>
  <c r="W127" i="1"/>
  <c r="V126" i="1"/>
  <c r="W125" i="1"/>
  <c r="CR87" i="1"/>
  <c r="Q87" i="1" s="1"/>
  <c r="CS87" i="1"/>
  <c r="CX33" i="3"/>
  <c r="CX36" i="3"/>
  <c r="CX37" i="3"/>
  <c r="CX34" i="3"/>
  <c r="CX35" i="3"/>
  <c r="I88" i="1"/>
  <c r="S87" i="1"/>
  <c r="I89" i="1"/>
  <c r="Q86" i="1"/>
  <c r="BZ91" i="1"/>
  <c r="CG91" i="1" s="1"/>
  <c r="U80" i="1"/>
  <c r="BD181" i="1"/>
  <c r="AO123" i="1"/>
  <c r="F143" i="1"/>
  <c r="CR137" i="1"/>
  <c r="Q137" i="1" s="1"/>
  <c r="CP137" i="1" s="1"/>
  <c r="O137" i="1" s="1"/>
  <c r="CS137" i="1"/>
  <c r="AD137" i="1"/>
  <c r="P135" i="1"/>
  <c r="R135" i="1"/>
  <c r="Q134" i="1"/>
  <c r="CS133" i="1"/>
  <c r="CR131" i="1"/>
  <c r="Q131" i="1" s="1"/>
  <c r="T129" i="1"/>
  <c r="CR128" i="1"/>
  <c r="Q128" i="1" s="1"/>
  <c r="V127" i="1"/>
  <c r="CQ127" i="1"/>
  <c r="P127" i="1" s="1"/>
  <c r="AB127" i="1"/>
  <c r="GX126" i="1"/>
  <c r="W126" i="1"/>
  <c r="U126" i="1"/>
  <c r="GX125" i="1"/>
  <c r="U84" i="1"/>
  <c r="T84" i="1"/>
  <c r="AD83" i="1"/>
  <c r="AB83" i="1" s="1"/>
  <c r="CR83" i="1"/>
  <c r="Q83" i="1" s="1"/>
  <c r="CS83" i="1"/>
  <c r="GX82" i="1"/>
  <c r="U82" i="1"/>
  <c r="GX80" i="1"/>
  <c r="CX68" i="3"/>
  <c r="CX69" i="3"/>
  <c r="CX70" i="3"/>
  <c r="CX71" i="3"/>
  <c r="AB137" i="1"/>
  <c r="W135" i="1"/>
  <c r="P134" i="1"/>
  <c r="CR133" i="1"/>
  <c r="Q133" i="1" s="1"/>
  <c r="CP133" i="1" s="1"/>
  <c r="O133" i="1" s="1"/>
  <c r="U130" i="1"/>
  <c r="T125" i="1"/>
  <c r="V86" i="1"/>
  <c r="S84" i="1"/>
  <c r="CR173" i="1"/>
  <c r="Q173" i="1" s="1"/>
  <c r="CS173" i="1"/>
  <c r="AD173" i="1"/>
  <c r="AB173" i="1" s="1"/>
  <c r="BC123" i="1"/>
  <c r="F155" i="1"/>
  <c r="W136" i="1"/>
  <c r="P131" i="1"/>
  <c r="S130" i="1"/>
  <c r="W128" i="1"/>
  <c r="P128" i="1"/>
  <c r="CP128" i="1" s="1"/>
  <c r="O128" i="1" s="1"/>
  <c r="CL123" i="1"/>
  <c r="AB89" i="1"/>
  <c r="GX88" i="1"/>
  <c r="V88" i="1"/>
  <c r="AB88" i="1"/>
  <c r="CQ88" i="1"/>
  <c r="P88" i="1" s="1"/>
  <c r="GX86" i="1"/>
  <c r="U86" i="1"/>
  <c r="R82" i="1"/>
  <c r="GK82" i="1" s="1"/>
  <c r="AD80" i="1"/>
  <c r="AB80" i="1" s="1"/>
  <c r="CR80" i="1"/>
  <c r="Q80" i="1" s="1"/>
  <c r="CS80" i="1"/>
  <c r="CY44" i="1"/>
  <c r="X44" i="1" s="1"/>
  <c r="CZ44" i="1"/>
  <c r="Y44" i="1" s="1"/>
  <c r="CC30" i="1"/>
  <c r="AT46" i="1"/>
  <c r="CR136" i="1"/>
  <c r="Q136" i="1" s="1"/>
  <c r="CR135" i="1"/>
  <c r="Q135" i="1" s="1"/>
  <c r="CR126" i="1"/>
  <c r="Q126" i="1" s="1"/>
  <c r="BB78" i="1"/>
  <c r="F104" i="1"/>
  <c r="CR88" i="1"/>
  <c r="Q88" i="1" s="1"/>
  <c r="CS86" i="1"/>
  <c r="CS85" i="1"/>
  <c r="P81" i="1"/>
  <c r="S81" i="1"/>
  <c r="V80" i="1"/>
  <c r="BC30" i="1"/>
  <c r="F62" i="1"/>
  <c r="P43" i="1"/>
  <c r="AB41" i="1"/>
  <c r="P126" i="1"/>
  <c r="S125" i="1"/>
  <c r="S82" i="1"/>
  <c r="GX81" i="1"/>
  <c r="CR81" i="1"/>
  <c r="Q81" i="1" s="1"/>
  <c r="AD81" i="1"/>
  <c r="AB81" i="1" s="1"/>
  <c r="GX43" i="1"/>
  <c r="W43" i="1"/>
  <c r="CQ40" i="1"/>
  <c r="AB40" i="1"/>
  <c r="CX1" i="3"/>
  <c r="P32" i="1"/>
  <c r="V32" i="1"/>
  <c r="CX56" i="3"/>
  <c r="CX54" i="3"/>
  <c r="CX55" i="3"/>
  <c r="CX57" i="3"/>
  <c r="CX58" i="3"/>
  <c r="CX59" i="3"/>
  <c r="CX51" i="3"/>
  <c r="CX52" i="3"/>
  <c r="CX53" i="3"/>
  <c r="AB84" i="1"/>
  <c r="S80" i="1"/>
  <c r="AQ46" i="1"/>
  <c r="CP44" i="1"/>
  <c r="O44" i="1" s="1"/>
  <c r="V43" i="1"/>
  <c r="AD82" i="1"/>
  <c r="AB82" i="1" s="1"/>
  <c r="CR82" i="1"/>
  <c r="Q82" i="1" s="1"/>
  <c r="V81" i="1"/>
  <c r="CK78" i="1"/>
  <c r="BD78" i="1"/>
  <c r="S43" i="1"/>
  <c r="CP38" i="1"/>
  <c r="O38" i="1" s="1"/>
  <c r="CY36" i="1"/>
  <c r="X36" i="1" s="1"/>
  <c r="CZ36" i="1"/>
  <c r="Y36" i="1" s="1"/>
  <c r="F71" i="1"/>
  <c r="CG46" i="1"/>
  <c r="BB46" i="1"/>
  <c r="CS44" i="1"/>
  <c r="AB38" i="1"/>
  <c r="AO46" i="1"/>
  <c r="U32" i="1"/>
  <c r="AB42" i="1"/>
  <c r="CQ42" i="1"/>
  <c r="P42" i="1" s="1"/>
  <c r="R32" i="1"/>
  <c r="Q43" i="1"/>
  <c r="CR40" i="1"/>
  <c r="AD37" i="1"/>
  <c r="AB37" i="1" s="1"/>
  <c r="CR37" i="1"/>
  <c r="Q37" i="1" s="1"/>
  <c r="CQ36" i="1"/>
  <c r="P36" i="1" s="1"/>
  <c r="CP36" i="1" s="1"/>
  <c r="O36" i="1" s="1"/>
  <c r="AB36" i="1"/>
  <c r="CY35" i="1"/>
  <c r="X35" i="1" s="1"/>
  <c r="Q32" i="1"/>
  <c r="S32" i="1"/>
  <c r="CY34" i="1"/>
  <c r="X34" i="1" s="1"/>
  <c r="CZ34" i="1"/>
  <c r="Y34" i="1" s="1"/>
  <c r="GX32" i="1"/>
  <c r="CS38" i="1"/>
  <c r="CS36" i="1"/>
  <c r="CR33" i="1"/>
  <c r="Q33" i="1" s="1"/>
  <c r="CX14" i="3"/>
  <c r="CX15" i="3"/>
  <c r="CX12" i="3"/>
  <c r="CX13" i="3"/>
  <c r="CX10" i="3"/>
  <c r="CX11" i="3"/>
  <c r="CX20" i="3"/>
  <c r="CX18" i="3"/>
  <c r="CX19" i="3"/>
  <c r="CX16" i="3"/>
  <c r="CX17" i="3"/>
  <c r="I170" i="5" l="1"/>
  <c r="K170" i="5" s="1"/>
  <c r="CP3323" i="1"/>
  <c r="O3323" i="1" s="1"/>
  <c r="AC3325" i="1"/>
  <c r="AQ3321" i="1"/>
  <c r="F3335" i="1"/>
  <c r="CP3222" i="1"/>
  <c r="O3222" i="1" s="1"/>
  <c r="AS3255" i="1"/>
  <c r="CP3141" i="1"/>
  <c r="O3141" i="1" s="1"/>
  <c r="CZ3134" i="1"/>
  <c r="Y3134" i="1" s="1"/>
  <c r="CY3134" i="1"/>
  <c r="X3134" i="1" s="1"/>
  <c r="GM3133" i="1"/>
  <c r="IK3133" i="1" s="1"/>
  <c r="AD3143" i="1"/>
  <c r="Q3143" i="1" s="1"/>
  <c r="F3152" i="1"/>
  <c r="AP3255" i="1"/>
  <c r="F3264" i="1" s="1"/>
  <c r="CZ3021" i="1"/>
  <c r="Y3021" i="1" s="1"/>
  <c r="AH3019" i="1"/>
  <c r="AD3024" i="1"/>
  <c r="CP3021" i="1"/>
  <c r="O3021" i="1" s="1"/>
  <c r="AB3024" i="1" s="1"/>
  <c r="AF3024" i="1"/>
  <c r="AP2974" i="1"/>
  <c r="F2996" i="1"/>
  <c r="CJ2987" i="1"/>
  <c r="AD2987" i="1"/>
  <c r="AD2974" i="1" s="1"/>
  <c r="CG2974" i="1"/>
  <c r="GK2979" i="1"/>
  <c r="W2987" i="1"/>
  <c r="GM2976" i="1"/>
  <c r="IK2976" i="1" s="1"/>
  <c r="V2940" i="1"/>
  <c r="AI2942" i="1" s="1"/>
  <c r="U2940" i="1"/>
  <c r="AH2942" i="1" s="1"/>
  <c r="CZ2938" i="1"/>
  <c r="Y2938" i="1" s="1"/>
  <c r="GX2940" i="1"/>
  <c r="CJ2942" i="1" s="1"/>
  <c r="AP2935" i="1"/>
  <c r="CY2938" i="1"/>
  <c r="X2938" i="1" s="1"/>
  <c r="CP2938" i="1"/>
  <c r="O2938" i="1" s="1"/>
  <c r="S2940" i="1"/>
  <c r="AF2942" i="1" s="1"/>
  <c r="CP2901" i="1"/>
  <c r="O2901" i="1" s="1"/>
  <c r="CZ2892" i="1"/>
  <c r="Y2892" i="1" s="1"/>
  <c r="CZ2850" i="1"/>
  <c r="Y2850" i="1" s="1"/>
  <c r="CC2834" i="1"/>
  <c r="CZ2848" i="1"/>
  <c r="Y2848" i="1" s="1"/>
  <c r="CZ2843" i="1"/>
  <c r="Y2843" i="1" s="1"/>
  <c r="CY2843" i="1"/>
  <c r="X2843" i="1" s="1"/>
  <c r="CP2836" i="1"/>
  <c r="O2836" i="1" s="1"/>
  <c r="CP2798" i="1"/>
  <c r="O2798" i="1" s="1"/>
  <c r="AP2802" i="1"/>
  <c r="AD2802" i="1"/>
  <c r="Q2802" i="1" s="1"/>
  <c r="AF2802" i="1"/>
  <c r="AF2788" i="1" s="1"/>
  <c r="CP2795" i="1"/>
  <c r="O2795" i="1" s="1"/>
  <c r="CP2754" i="1"/>
  <c r="O2754" i="1" s="1"/>
  <c r="CG2756" i="1"/>
  <c r="AQ2756" i="1"/>
  <c r="AD2756" i="1"/>
  <c r="Q2756" i="1" s="1"/>
  <c r="CI2756" i="1"/>
  <c r="CI2750" i="1" s="1"/>
  <c r="CP2752" i="1"/>
  <c r="O2752" i="1" s="1"/>
  <c r="GM2752" i="1" s="1"/>
  <c r="CY2752" i="1"/>
  <c r="X2752" i="1" s="1"/>
  <c r="AF2756" i="1"/>
  <c r="AF2750" i="1" s="1"/>
  <c r="CP2647" i="1"/>
  <c r="O2647" i="1" s="1"/>
  <c r="CY2647" i="1"/>
  <c r="X2647" i="1" s="1"/>
  <c r="CY2644" i="1"/>
  <c r="X2644" i="1" s="1"/>
  <c r="AD2650" i="1"/>
  <c r="AD2638" i="1" s="1"/>
  <c r="AQ2650" i="1"/>
  <c r="CG2650" i="1"/>
  <c r="CG2638" i="1" s="1"/>
  <c r="CZ2602" i="1"/>
  <c r="Y2602" i="1" s="1"/>
  <c r="AI2606" i="1"/>
  <c r="AD2606" i="1"/>
  <c r="CZ2595" i="1"/>
  <c r="Y2595" i="1" s="1"/>
  <c r="CY2595" i="1"/>
  <c r="X2595" i="1" s="1"/>
  <c r="CJ2561" i="1"/>
  <c r="CP2554" i="1"/>
  <c r="O2554" i="1" s="1"/>
  <c r="CZ2554" i="1"/>
  <c r="Y2554" i="1" s="1"/>
  <c r="CY2554" i="1"/>
  <c r="X2554" i="1" s="1"/>
  <c r="CP2552" i="1"/>
  <c r="O2552" i="1" s="1"/>
  <c r="CZ2549" i="1"/>
  <c r="Y2549" i="1" s="1"/>
  <c r="CY2549" i="1"/>
  <c r="X2549" i="1" s="1"/>
  <c r="Q2540" i="1"/>
  <c r="AG2398" i="1"/>
  <c r="CB2342" i="1"/>
  <c r="T2356" i="1"/>
  <c r="AC2356" i="1"/>
  <c r="P2356" i="1" s="1"/>
  <c r="CZ2345" i="1"/>
  <c r="Y2345" i="1" s="1"/>
  <c r="CY2344" i="1"/>
  <c r="X2344" i="1" s="1"/>
  <c r="CP2344" i="1"/>
  <c r="O2344" i="1" s="1"/>
  <c r="CZ2308" i="1"/>
  <c r="Y2308" i="1" s="1"/>
  <c r="S2307" i="1"/>
  <c r="CY2308" i="1"/>
  <c r="X2308" i="1" s="1"/>
  <c r="CY2300" i="1"/>
  <c r="X2300" i="1" s="1"/>
  <c r="CP2291" i="1"/>
  <c r="O2291" i="1" s="1"/>
  <c r="CP2284" i="1"/>
  <c r="O2284" i="1" s="1"/>
  <c r="GN2238" i="1"/>
  <c r="CB2246" i="1" s="1"/>
  <c r="AP2246" i="1"/>
  <c r="F2255" i="1" s="1"/>
  <c r="Q2127" i="1"/>
  <c r="CZ2116" i="1"/>
  <c r="Y2116" i="1" s="1"/>
  <c r="CY2116" i="1"/>
  <c r="X2116" i="1" s="1"/>
  <c r="AP2106" i="1"/>
  <c r="BY2106" i="1"/>
  <c r="AD2074" i="1"/>
  <c r="CP2062" i="1"/>
  <c r="O2062" i="1" s="1"/>
  <c r="CZ2062" i="1"/>
  <c r="Y2062" i="1" s="1"/>
  <c r="CC1947" i="1"/>
  <c r="CP1956" i="1"/>
  <c r="O1956" i="1" s="1"/>
  <c r="GP1956" i="1" s="1"/>
  <c r="AP1947" i="1"/>
  <c r="CI1958" i="1"/>
  <c r="P1912" i="1"/>
  <c r="BY1905" i="1"/>
  <c r="CP1907" i="1"/>
  <c r="O1907" i="1" s="1"/>
  <c r="U1870" i="1"/>
  <c r="AH1873" i="1" s="1"/>
  <c r="GX1870" i="1"/>
  <c r="V1870" i="1"/>
  <c r="AI1873" i="1"/>
  <c r="V1873" i="1" s="1"/>
  <c r="Q1870" i="1"/>
  <c r="T1870" i="1"/>
  <c r="W1831" i="1"/>
  <c r="AJ1834" i="1" s="1"/>
  <c r="P1831" i="1"/>
  <c r="S1831" i="1"/>
  <c r="T1831" i="1"/>
  <c r="U1831" i="1"/>
  <c r="AH1834" i="1" s="1"/>
  <c r="V1831" i="1"/>
  <c r="CZ1829" i="1"/>
  <c r="Y1829" i="1" s="1"/>
  <c r="CP1829" i="1"/>
  <c r="O1829" i="1" s="1"/>
  <c r="CY1829" i="1"/>
  <c r="X1829" i="1" s="1"/>
  <c r="AF1834" i="1"/>
  <c r="AP1834" i="1"/>
  <c r="F1843" i="1" s="1"/>
  <c r="BY1767" i="1"/>
  <c r="CZ1781" i="1"/>
  <c r="Y1781" i="1" s="1"/>
  <c r="CY1781" i="1"/>
  <c r="X1781" i="1" s="1"/>
  <c r="F1793" i="1"/>
  <c r="CY1774" i="1"/>
  <c r="X1774" i="1" s="1"/>
  <c r="AX1783" i="1"/>
  <c r="CZ1772" i="1"/>
  <c r="Y1772" i="1" s="1"/>
  <c r="CP1770" i="1"/>
  <c r="O1770" i="1" s="1"/>
  <c r="CZ1770" i="1"/>
  <c r="Y1770" i="1" s="1"/>
  <c r="AF1783" i="1"/>
  <c r="AF1767" i="1" s="1"/>
  <c r="CZ1731" i="1"/>
  <c r="Y1731" i="1" s="1"/>
  <c r="CY1729" i="1"/>
  <c r="X1729" i="1" s="1"/>
  <c r="CP1725" i="1"/>
  <c r="O1725" i="1" s="1"/>
  <c r="CC1722" i="1"/>
  <c r="CC1674" i="1"/>
  <c r="Q1687" i="1"/>
  <c r="CP1684" i="1"/>
  <c r="O1684" i="1" s="1"/>
  <c r="CP1679" i="1"/>
  <c r="O1679" i="1" s="1"/>
  <c r="CZ1679" i="1"/>
  <c r="Y1679" i="1" s="1"/>
  <c r="CP1678" i="1"/>
  <c r="O1678" i="1" s="1"/>
  <c r="AP1690" i="1"/>
  <c r="CI1690" i="1"/>
  <c r="AZ1690" i="1" s="1"/>
  <c r="GM1572" i="1"/>
  <c r="IK1572" i="1" s="1"/>
  <c r="CI1574" i="1"/>
  <c r="F1583" i="1"/>
  <c r="BY1563" i="1"/>
  <c r="F1592" i="1"/>
  <c r="GK1523" i="1"/>
  <c r="AI1489" i="1"/>
  <c r="AG1489" i="1"/>
  <c r="CG1489" i="1"/>
  <c r="AX1489" i="1" s="1"/>
  <c r="CP1476" i="1"/>
  <c r="O1476" i="1" s="1"/>
  <c r="CZ1476" i="1"/>
  <c r="Y1476" i="1" s="1"/>
  <c r="CI1489" i="1"/>
  <c r="CI1473" i="1" s="1"/>
  <c r="AT1441" i="1"/>
  <c r="BZ1428" i="1"/>
  <c r="CY1433" i="1"/>
  <c r="X1433" i="1" s="1"/>
  <c r="CY1274" i="1"/>
  <c r="X1274" i="1" s="1"/>
  <c r="CZ1274" i="1"/>
  <c r="Y1274" i="1" s="1"/>
  <c r="AQ1280" i="1"/>
  <c r="F1290" i="1" s="1"/>
  <c r="Q1274" i="1"/>
  <c r="CG1280" i="1"/>
  <c r="CP1267" i="1"/>
  <c r="O1267" i="1" s="1"/>
  <c r="CY1267" i="1"/>
  <c r="X1267" i="1" s="1"/>
  <c r="CZ1262" i="1"/>
  <c r="Y1262" i="1" s="1"/>
  <c r="CP1262" i="1"/>
  <c r="O1262" i="1" s="1"/>
  <c r="CP1263" i="1"/>
  <c r="O1263" i="1" s="1"/>
  <c r="AP1280" i="1"/>
  <c r="F1289" i="1" s="1"/>
  <c r="CZ1263" i="1"/>
  <c r="Y1263" i="1" s="1"/>
  <c r="CY1263" i="1"/>
  <c r="X1263" i="1" s="1"/>
  <c r="GM1263" i="1" s="1"/>
  <c r="IK1263" i="1" s="1"/>
  <c r="CP1218" i="1"/>
  <c r="O1218" i="1" s="1"/>
  <c r="GP1218" i="1" s="1"/>
  <c r="AD1224" i="1"/>
  <c r="T1108" i="1"/>
  <c r="AG1092" i="1"/>
  <c r="CY1103" i="1"/>
  <c r="X1103" i="1" s="1"/>
  <c r="AD1108" i="1"/>
  <c r="AD1092" i="1" s="1"/>
  <c r="U1088" i="1"/>
  <c r="GX1088" i="1"/>
  <c r="W1088" i="1"/>
  <c r="R1088" i="1"/>
  <c r="GK1088" i="1" s="1"/>
  <c r="BZ1076" i="1"/>
  <c r="CI1138" i="1"/>
  <c r="CI1076" i="1" s="1"/>
  <c r="CZ709" i="1"/>
  <c r="Y709" i="1" s="1"/>
  <c r="CP706" i="1"/>
  <c r="O706" i="1" s="1"/>
  <c r="AF721" i="1"/>
  <c r="CZ706" i="1"/>
  <c r="Y706" i="1" s="1"/>
  <c r="CZ670" i="1"/>
  <c r="Y670" i="1" s="1"/>
  <c r="AD672" i="1"/>
  <c r="CZ660" i="1"/>
  <c r="Y660" i="1" s="1"/>
  <c r="AF672" i="1"/>
  <c r="CP536" i="1"/>
  <c r="O536" i="1" s="1"/>
  <c r="CY536" i="1"/>
  <c r="X536" i="1" s="1"/>
  <c r="CP528" i="1"/>
  <c r="O528" i="1" s="1"/>
  <c r="CZ520" i="1"/>
  <c r="Y520" i="1" s="1"/>
  <c r="CI542" i="1"/>
  <c r="AT542" i="1"/>
  <c r="F560" i="1" s="1"/>
  <c r="CG515" i="1"/>
  <c r="AX542" i="1"/>
  <c r="F549" i="1" s="1"/>
  <c r="CP480" i="1"/>
  <c r="O480" i="1" s="1"/>
  <c r="CP477" i="1"/>
  <c r="O477" i="1" s="1"/>
  <c r="AC483" i="1"/>
  <c r="CP474" i="1"/>
  <c r="O474" i="1" s="1"/>
  <c r="AJ436" i="1"/>
  <c r="BZ420" i="1"/>
  <c r="CG436" i="1"/>
  <c r="CP423" i="1"/>
  <c r="O423" i="1" s="1"/>
  <c r="CP381" i="1"/>
  <c r="O381" i="1" s="1"/>
  <c r="CP380" i="1"/>
  <c r="O380" i="1" s="1"/>
  <c r="CI388" i="1"/>
  <c r="AS388" i="1"/>
  <c r="AS372" i="1" s="1"/>
  <c r="BY372" i="1"/>
  <c r="CY335" i="1"/>
  <c r="X335" i="1" s="1"/>
  <c r="CZ335" i="1"/>
  <c r="Y335" i="1" s="1"/>
  <c r="AT340" i="1"/>
  <c r="AT324" i="1" s="1"/>
  <c r="CP331" i="1"/>
  <c r="O331" i="1" s="1"/>
  <c r="CZ331" i="1"/>
  <c r="Y331" i="1" s="1"/>
  <c r="CI340" i="1"/>
  <c r="W224" i="1"/>
  <c r="BZ213" i="1"/>
  <c r="AI171" i="1"/>
  <c r="V181" i="1"/>
  <c r="AF181" i="1"/>
  <c r="CZ177" i="1"/>
  <c r="Y177" i="1" s="1"/>
  <c r="AJ181" i="1"/>
  <c r="CY177" i="1"/>
  <c r="X177" i="1" s="1"/>
  <c r="AG181" i="1"/>
  <c r="S129" i="1"/>
  <c r="V129" i="1"/>
  <c r="W129" i="1"/>
  <c r="R129" i="1"/>
  <c r="GX129" i="1"/>
  <c r="P129" i="1"/>
  <c r="T85" i="1"/>
  <c r="V83" i="1"/>
  <c r="P83" i="1"/>
  <c r="Q85" i="1"/>
  <c r="CY37" i="1"/>
  <c r="X37" i="1" s="1"/>
  <c r="CZ382" i="1"/>
  <c r="Y382" i="1" s="1"/>
  <c r="CY382" i="1"/>
  <c r="X382" i="1" s="1"/>
  <c r="AD963" i="1"/>
  <c r="Q980" i="1"/>
  <c r="BC1376" i="1"/>
  <c r="BC1634" i="1"/>
  <c r="F1620" i="1"/>
  <c r="AJ2058" i="1"/>
  <c r="W2074" i="1"/>
  <c r="F2098" i="1" s="1"/>
  <c r="GP3129" i="1"/>
  <c r="GM3129" i="1"/>
  <c r="IK3129" i="1" s="1"/>
  <c r="GM3134" i="1"/>
  <c r="IK3134" i="1" s="1"/>
  <c r="GP3134" i="1"/>
  <c r="GP2236" i="1"/>
  <c r="GM2236" i="1"/>
  <c r="IK2236" i="1" s="1"/>
  <c r="BA2987" i="1"/>
  <c r="CJ2974" i="1"/>
  <c r="AI2593" i="1"/>
  <c r="V2606" i="1"/>
  <c r="T1783" i="1"/>
  <c r="F1804" i="1" s="1"/>
  <c r="AG1767" i="1"/>
  <c r="GP3132" i="1"/>
  <c r="GM3132" i="1"/>
  <c r="IK3132" i="1" s="1"/>
  <c r="GM2980" i="1"/>
  <c r="IK2980" i="1" s="1"/>
  <c r="GP2980" i="1"/>
  <c r="K221" i="5"/>
  <c r="P221" i="5"/>
  <c r="CY338" i="1"/>
  <c r="X338" i="1" s="1"/>
  <c r="CZ338" i="1"/>
  <c r="Y338" i="1" s="1"/>
  <c r="GM1438" i="1"/>
  <c r="IK1438" i="1" s="1"/>
  <c r="CJ3124" i="1"/>
  <c r="BA3143" i="1"/>
  <c r="BA3124" i="1" s="1"/>
  <c r="GP3131" i="1"/>
  <c r="GM3131" i="1"/>
  <c r="IK3131" i="1" s="1"/>
  <c r="GP3135" i="1"/>
  <c r="GM3135" i="1"/>
  <c r="IK3135" i="1" s="1"/>
  <c r="GP34" i="1"/>
  <c r="R44" i="1"/>
  <c r="GK44" i="1" s="1"/>
  <c r="W88" i="1"/>
  <c r="R128" i="1"/>
  <c r="R176" i="1"/>
  <c r="R217" i="1"/>
  <c r="GK217" i="1" s="1"/>
  <c r="GX84" i="1"/>
  <c r="D35" i="6"/>
  <c r="R130" i="1"/>
  <c r="W82" i="1"/>
  <c r="R215" i="1"/>
  <c r="AF388" i="1"/>
  <c r="S388" i="1" s="1"/>
  <c r="CP377" i="1"/>
  <c r="O377" i="1" s="1"/>
  <c r="GM377" i="1" s="1"/>
  <c r="IK377" i="1" s="1"/>
  <c r="R423" i="1"/>
  <c r="AH436" i="1"/>
  <c r="U436" i="1" s="1"/>
  <c r="CP338" i="1"/>
  <c r="O338" i="1" s="1"/>
  <c r="CP386" i="1"/>
  <c r="O386" i="1" s="1"/>
  <c r="D43" i="6"/>
  <c r="CP376" i="1"/>
  <c r="O376" i="1" s="1"/>
  <c r="AD542" i="1"/>
  <c r="R333" i="1"/>
  <c r="R470" i="1"/>
  <c r="R330" i="1"/>
  <c r="AJ542" i="1"/>
  <c r="AJ515" i="1" s="1"/>
  <c r="R218" i="1"/>
  <c r="GK218" i="1" s="1"/>
  <c r="GM218" i="1" s="1"/>
  <c r="IK218" i="1" s="1"/>
  <c r="R618" i="1"/>
  <c r="GK618" i="1" s="1"/>
  <c r="GP618" i="1" s="1"/>
  <c r="R668" i="1"/>
  <c r="GK668" i="1" s="1"/>
  <c r="R539" i="1"/>
  <c r="GK539" i="1" s="1"/>
  <c r="R663" i="1"/>
  <c r="CP707" i="1"/>
  <c r="O707" i="1" s="1"/>
  <c r="GP707" i="1" s="1"/>
  <c r="R862" i="1"/>
  <c r="GK862" i="1" s="1"/>
  <c r="V68" i="5"/>
  <c r="R709" i="1"/>
  <c r="P59" i="5"/>
  <c r="K59" i="5"/>
  <c r="AH1010" i="1"/>
  <c r="AH854" i="1" s="1"/>
  <c r="K79" i="5"/>
  <c r="R136" i="5"/>
  <c r="J139" i="5" s="1"/>
  <c r="I142" i="5" s="1"/>
  <c r="R885" i="1"/>
  <c r="GK885" i="1" s="1"/>
  <c r="V163" i="5"/>
  <c r="CP1084" i="1"/>
  <c r="O1084" i="1" s="1"/>
  <c r="P1269" i="1"/>
  <c r="CP1276" i="1"/>
  <c r="O1276" i="1" s="1"/>
  <c r="I228" i="5"/>
  <c r="CP1214" i="1"/>
  <c r="O1214" i="1" s="1"/>
  <c r="GM1214" i="1" s="1"/>
  <c r="IK1214" i="1" s="1"/>
  <c r="GP1097" i="1"/>
  <c r="T1277" i="1"/>
  <c r="R1385" i="1"/>
  <c r="CP1392" i="1"/>
  <c r="O1392" i="1" s="1"/>
  <c r="R1384" i="1"/>
  <c r="GK1384" i="1" s="1"/>
  <c r="R1485" i="1"/>
  <c r="CP1273" i="1"/>
  <c r="O1273" i="1" s="1"/>
  <c r="GX1525" i="1"/>
  <c r="R1482" i="1"/>
  <c r="GK1482" i="1" s="1"/>
  <c r="R1433" i="1"/>
  <c r="CP1079" i="1"/>
  <c r="O1079" i="1" s="1"/>
  <c r="R1439" i="1"/>
  <c r="GK1439" i="1" s="1"/>
  <c r="R1484" i="1"/>
  <c r="CP1728" i="1"/>
  <c r="O1728" i="1" s="1"/>
  <c r="AD1783" i="1"/>
  <c r="Q1783" i="1" s="1"/>
  <c r="CP1780" i="1"/>
  <c r="O1780" i="1" s="1"/>
  <c r="R1778" i="1"/>
  <c r="R1776" i="1"/>
  <c r="GK1776" i="1" s="1"/>
  <c r="GM1776" i="1" s="1"/>
  <c r="IK1776" i="1" s="1"/>
  <c r="CP1681" i="1"/>
  <c r="O1681" i="1" s="1"/>
  <c r="CP1731" i="1"/>
  <c r="O1731" i="1" s="1"/>
  <c r="Q2125" i="1"/>
  <c r="R1390" i="1"/>
  <c r="GK1390" i="1" s="1"/>
  <c r="GM1390" i="1" s="1"/>
  <c r="IK1390" i="1" s="1"/>
  <c r="CP1823" i="1"/>
  <c r="O1823" i="1" s="1"/>
  <c r="CP2110" i="1"/>
  <c r="O2110" i="1" s="1"/>
  <c r="AD2246" i="1"/>
  <c r="AD2230" i="1" s="1"/>
  <c r="AD2356" i="1"/>
  <c r="R2282" i="1"/>
  <c r="CP2065" i="1"/>
  <c r="O2065" i="1" s="1"/>
  <c r="R2391" i="1"/>
  <c r="GK2391" i="1" s="1"/>
  <c r="GK2351" i="1"/>
  <c r="GK2303" i="1"/>
  <c r="R2350" i="1"/>
  <c r="GK2350" i="1" s="1"/>
  <c r="R2352" i="1"/>
  <c r="GK2352" i="1" s="1"/>
  <c r="R2539" i="1"/>
  <c r="GK2539" i="1" s="1"/>
  <c r="CP2534" i="1"/>
  <c r="O2534" i="1" s="1"/>
  <c r="R2302" i="1"/>
  <c r="GK2302" i="1" s="1"/>
  <c r="CP2541" i="1"/>
  <c r="O2541" i="1" s="1"/>
  <c r="R2752" i="1"/>
  <c r="R2836" i="1"/>
  <c r="R2845" i="1"/>
  <c r="R2794" i="1"/>
  <c r="R2839" i="1"/>
  <c r="GK2839" i="1" s="1"/>
  <c r="R3128" i="1"/>
  <c r="R2893" i="1"/>
  <c r="GK2893" i="1" s="1"/>
  <c r="GM2893" i="1" s="1"/>
  <c r="IK2893" i="1" s="1"/>
  <c r="R2898" i="1"/>
  <c r="GK2898" i="1" s="1"/>
  <c r="GM2898" i="1" s="1"/>
  <c r="IK2898" i="1" s="1"/>
  <c r="CP2982" i="1"/>
  <c r="O2982" i="1" s="1"/>
  <c r="AD3225" i="1"/>
  <c r="AD3212" i="1" s="1"/>
  <c r="CZ333" i="1"/>
  <c r="Y333" i="1" s="1"/>
  <c r="R611" i="1"/>
  <c r="R622" i="1"/>
  <c r="GK622" i="1" s="1"/>
  <c r="GP622" i="1" s="1"/>
  <c r="D28" i="6"/>
  <c r="I40" i="1"/>
  <c r="I41" i="1"/>
  <c r="R175" i="1"/>
  <c r="GK175" i="1" s="1"/>
  <c r="R377" i="1"/>
  <c r="CP432" i="1"/>
  <c r="O432" i="1" s="1"/>
  <c r="GM432" i="1" s="1"/>
  <c r="IK432" i="1" s="1"/>
  <c r="R527" i="1"/>
  <c r="GK527" i="1" s="1"/>
  <c r="R535" i="1"/>
  <c r="GK535" i="1" s="1"/>
  <c r="R619" i="1"/>
  <c r="GK619" i="1" s="1"/>
  <c r="I55" i="5"/>
  <c r="R866" i="1"/>
  <c r="GK866" i="1" s="1"/>
  <c r="V88" i="5"/>
  <c r="R876" i="1"/>
  <c r="J124" i="5" s="1"/>
  <c r="V122" i="5"/>
  <c r="R884" i="1"/>
  <c r="GK884" i="1" s="1"/>
  <c r="V160" i="5"/>
  <c r="CZ33" i="1"/>
  <c r="Y33" i="1" s="1"/>
  <c r="CY33" i="1"/>
  <c r="X33" i="1" s="1"/>
  <c r="R42" i="1"/>
  <c r="R336" i="1"/>
  <c r="CZ620" i="1"/>
  <c r="Y620" i="1" s="1"/>
  <c r="CY620" i="1"/>
  <c r="X620" i="1" s="1"/>
  <c r="CY710" i="1"/>
  <c r="X710" i="1" s="1"/>
  <c r="CZ710" i="1"/>
  <c r="Y710" i="1" s="1"/>
  <c r="CP858" i="1"/>
  <c r="O858" i="1" s="1"/>
  <c r="R924" i="1"/>
  <c r="GK924" i="1" s="1"/>
  <c r="V181" i="5"/>
  <c r="J185" i="5" s="1"/>
  <c r="CY38" i="1"/>
  <c r="X38" i="1" s="1"/>
  <c r="CZ38" i="1"/>
  <c r="Y38" i="1" s="1"/>
  <c r="V384" i="1"/>
  <c r="U384" i="1"/>
  <c r="AH388" i="1" s="1"/>
  <c r="AH372" i="1" s="1"/>
  <c r="W384" i="1"/>
  <c r="AJ388" i="1" s="1"/>
  <c r="CZ478" i="1"/>
  <c r="Y478" i="1" s="1"/>
  <c r="BZ515" i="1"/>
  <c r="AQ542" i="1"/>
  <c r="R706" i="1"/>
  <c r="GK706" i="1" s="1"/>
  <c r="K101" i="5"/>
  <c r="CZ883" i="1"/>
  <c r="Y883" i="1" s="1"/>
  <c r="T155" i="5" s="1"/>
  <c r="CY883" i="1"/>
  <c r="X883" i="1" s="1"/>
  <c r="R155" i="5" s="1"/>
  <c r="K115" i="5"/>
  <c r="P115" i="5"/>
  <c r="P135" i="5"/>
  <c r="K135" i="5"/>
  <c r="CP1099" i="1"/>
  <c r="O1099" i="1" s="1"/>
  <c r="GP1099" i="1" s="1"/>
  <c r="CX403" i="3"/>
  <c r="D198" i="6"/>
  <c r="U1261" i="1"/>
  <c r="R1264" i="1"/>
  <c r="CY1431" i="1"/>
  <c r="X1431" i="1" s="1"/>
  <c r="CZ1431" i="1"/>
  <c r="Y1431" i="1" s="1"/>
  <c r="R1684" i="1"/>
  <c r="GK1684" i="1" s="1"/>
  <c r="R1724" i="1"/>
  <c r="R1817" i="1"/>
  <c r="R1827" i="1"/>
  <c r="GK1827" i="1" s="1"/>
  <c r="CP2126" i="1"/>
  <c r="O2126" i="1" s="1"/>
  <c r="CY2283" i="1"/>
  <c r="X2283" i="1" s="1"/>
  <c r="R2286" i="1"/>
  <c r="R2290" i="1"/>
  <c r="GK2300" i="1"/>
  <c r="W2307" i="1"/>
  <c r="CY2346" i="1"/>
  <c r="X2346" i="1" s="1"/>
  <c r="R2354" i="1"/>
  <c r="GK2354" i="1" s="1"/>
  <c r="R2534" i="1"/>
  <c r="R974" i="1"/>
  <c r="GK974" i="1" s="1"/>
  <c r="V258" i="5"/>
  <c r="S1393" i="1"/>
  <c r="F1466" i="1"/>
  <c r="BD1428" i="1"/>
  <c r="CZ1566" i="1"/>
  <c r="Y1566" i="1" s="1"/>
  <c r="CY1566" i="1"/>
  <c r="X1566" i="1" s="1"/>
  <c r="R1725" i="1"/>
  <c r="R1729" i="1"/>
  <c r="R1823" i="1"/>
  <c r="GK1823" i="1" s="1"/>
  <c r="CP1825" i="1"/>
  <c r="O1825" i="1" s="1"/>
  <c r="BC1947" i="1"/>
  <c r="F1974" i="1"/>
  <c r="R2112" i="1"/>
  <c r="R2122" i="1"/>
  <c r="GK2122" i="1" s="1"/>
  <c r="R2128" i="1"/>
  <c r="GK2128" i="1" s="1"/>
  <c r="R975" i="1"/>
  <c r="GK975" i="1" s="1"/>
  <c r="V260" i="5"/>
  <c r="W1261" i="1"/>
  <c r="U1274" i="1"/>
  <c r="P1274" i="1"/>
  <c r="CC1380" i="1"/>
  <c r="AT1396" i="1"/>
  <c r="S1687" i="1"/>
  <c r="V1732" i="1"/>
  <c r="BY1866" i="1"/>
  <c r="AP1873" i="1"/>
  <c r="CI1873" i="1"/>
  <c r="R2060" i="1"/>
  <c r="GK2060" i="1" s="1"/>
  <c r="GK2110" i="1"/>
  <c r="GP2110" i="1" s="1"/>
  <c r="CP2116" i="1"/>
  <c r="O2116" i="1" s="1"/>
  <c r="W2128" i="1"/>
  <c r="CP670" i="1"/>
  <c r="O670" i="1" s="1"/>
  <c r="V248" i="5"/>
  <c r="R969" i="1"/>
  <c r="GK969" i="1" s="1"/>
  <c r="CY1222" i="1"/>
  <c r="X1222" i="1" s="1"/>
  <c r="CZ1222" i="1"/>
  <c r="Y1222" i="1" s="1"/>
  <c r="P1261" i="1"/>
  <c r="R1263" i="1"/>
  <c r="T1265" i="1"/>
  <c r="W1274" i="1"/>
  <c r="GK1276" i="1"/>
  <c r="GK1389" i="1"/>
  <c r="CY1826" i="1"/>
  <c r="X1826" i="1" s="1"/>
  <c r="R1911" i="1"/>
  <c r="GK1911" i="1" s="1"/>
  <c r="W1912" i="1"/>
  <c r="AJ1915" i="1" s="1"/>
  <c r="W1915" i="1" s="1"/>
  <c r="R2064" i="1"/>
  <c r="R2114" i="1"/>
  <c r="R2288" i="1"/>
  <c r="CP2290" i="1"/>
  <c r="O2290" i="1" s="1"/>
  <c r="V2307" i="1"/>
  <c r="GX1912" i="1"/>
  <c r="CJ1915" i="1" s="1"/>
  <c r="R2530" i="1"/>
  <c r="CY2541" i="1"/>
  <c r="X2541" i="1" s="1"/>
  <c r="R2555" i="1"/>
  <c r="GK2555" i="1" s="1"/>
  <c r="F2586" i="1"/>
  <c r="BD2545" i="1"/>
  <c r="GK2597" i="1"/>
  <c r="R2792" i="1"/>
  <c r="BD3019" i="1"/>
  <c r="F3049" i="1"/>
  <c r="AD3180" i="1"/>
  <c r="V1274" i="1"/>
  <c r="R2537" i="1"/>
  <c r="R2551" i="1"/>
  <c r="R2599" i="1"/>
  <c r="GK2599" i="1" s="1"/>
  <c r="BB2750" i="1"/>
  <c r="F2769" i="1"/>
  <c r="R2797" i="1"/>
  <c r="BB2788" i="1"/>
  <c r="F2815" i="1"/>
  <c r="V2850" i="1"/>
  <c r="GK874" i="1"/>
  <c r="J113" i="5"/>
  <c r="GX1261" i="1"/>
  <c r="R2349" i="1"/>
  <c r="R2549" i="1"/>
  <c r="GK2549" i="1" s="1"/>
  <c r="GP2549" i="1" s="1"/>
  <c r="R2602" i="1"/>
  <c r="GK2602" i="1" s="1"/>
  <c r="CZ2643" i="1"/>
  <c r="Y2643" i="1" s="1"/>
  <c r="R2937" i="1"/>
  <c r="CP878" i="1"/>
  <c r="O878" i="1" s="1"/>
  <c r="GP878" i="1" s="1"/>
  <c r="T1687" i="1"/>
  <c r="T2127" i="1"/>
  <c r="CP2354" i="1"/>
  <c r="O2354" i="1" s="1"/>
  <c r="GM2354" i="1" s="1"/>
  <c r="IK2354" i="1" s="1"/>
  <c r="V2851" i="1"/>
  <c r="R2892" i="1"/>
  <c r="P2900" i="1"/>
  <c r="T2940" i="1"/>
  <c r="AG2942" i="1" s="1"/>
  <c r="AG2935" i="1" s="1"/>
  <c r="BC3019" i="1"/>
  <c r="F3040" i="1"/>
  <c r="W2940" i="1"/>
  <c r="AJ2942" i="1" s="1"/>
  <c r="AJ2935" i="1" s="1"/>
  <c r="S2851" i="1"/>
  <c r="GX2900" i="1"/>
  <c r="CJ2903" i="1" s="1"/>
  <c r="R38" i="1"/>
  <c r="GK38" i="1" s="1"/>
  <c r="Q40" i="1"/>
  <c r="CP42" i="1"/>
  <c r="O42" i="1" s="1"/>
  <c r="P40" i="1"/>
  <c r="CP40" i="1" s="1"/>
  <c r="O40" i="1" s="1"/>
  <c r="CP126" i="1"/>
  <c r="O126" i="1" s="1"/>
  <c r="R133" i="1"/>
  <c r="GK133" i="1" s="1"/>
  <c r="CP87" i="1"/>
  <c r="O87" i="1" s="1"/>
  <c r="W86" i="1"/>
  <c r="Q84" i="1"/>
  <c r="T81" i="1"/>
  <c r="R329" i="1"/>
  <c r="R427" i="1"/>
  <c r="AI388" i="1"/>
  <c r="AI372" i="1" s="1"/>
  <c r="R428" i="1"/>
  <c r="GK428" i="1" s="1"/>
  <c r="GM428" i="1" s="1"/>
  <c r="IK428" i="1" s="1"/>
  <c r="R430" i="1"/>
  <c r="GK430" i="1" s="1"/>
  <c r="R519" i="1"/>
  <c r="D42" i="6"/>
  <c r="AF340" i="1"/>
  <c r="R374" i="1"/>
  <c r="CP333" i="1"/>
  <c r="O333" i="1" s="1"/>
  <c r="GM716" i="1"/>
  <c r="IK716" i="1" s="1"/>
  <c r="AH672" i="1"/>
  <c r="U672" i="1" s="1"/>
  <c r="CP617" i="1"/>
  <c r="O617" i="1" s="1"/>
  <c r="CP663" i="1"/>
  <c r="O663" i="1" s="1"/>
  <c r="GM663" i="1" s="1"/>
  <c r="IK663" i="1" s="1"/>
  <c r="R756" i="1"/>
  <c r="AE758" i="1" s="1"/>
  <c r="GM874" i="1"/>
  <c r="IK874" i="1" s="1"/>
  <c r="R111" i="5"/>
  <c r="R143" i="5"/>
  <c r="J146" i="5" s="1"/>
  <c r="I149" i="5" s="1"/>
  <c r="R181" i="5"/>
  <c r="GM929" i="1"/>
  <c r="IK929" i="1" s="1"/>
  <c r="R202" i="5"/>
  <c r="AH887" i="1"/>
  <c r="K109" i="5"/>
  <c r="GM882" i="1"/>
  <c r="IK882" i="1" s="1"/>
  <c r="T150" i="5"/>
  <c r="CP1085" i="1"/>
  <c r="O1085" i="1" s="1"/>
  <c r="CP1101" i="1"/>
  <c r="O1101" i="1" s="1"/>
  <c r="W1269" i="1"/>
  <c r="CP1266" i="1"/>
  <c r="O1266" i="1" s="1"/>
  <c r="CP1274" i="1"/>
  <c r="O1274" i="1" s="1"/>
  <c r="R711" i="1"/>
  <c r="GM1097" i="1"/>
  <c r="IK1097" i="1" s="1"/>
  <c r="R1100" i="1"/>
  <c r="GK1100" i="1" s="1"/>
  <c r="CP1222" i="1"/>
  <c r="O1222" i="1" s="1"/>
  <c r="S1088" i="1"/>
  <c r="CP1386" i="1"/>
  <c r="O1386" i="1" s="1"/>
  <c r="R1435" i="1"/>
  <c r="R1476" i="1"/>
  <c r="V1571" i="1"/>
  <c r="R1273" i="1"/>
  <c r="R1486" i="1"/>
  <c r="GK1486" i="1" s="1"/>
  <c r="CP1526" i="1"/>
  <c r="O1526" i="1" s="1"/>
  <c r="CP1433" i="1"/>
  <c r="O1433" i="1" s="1"/>
  <c r="R1475" i="1"/>
  <c r="CP1527" i="1"/>
  <c r="O1527" i="1" s="1"/>
  <c r="W1688" i="1"/>
  <c r="AD1958" i="1"/>
  <c r="CP1778" i="1"/>
  <c r="O1778" i="1" s="1"/>
  <c r="R1677" i="1"/>
  <c r="CP1832" i="1"/>
  <c r="O1832" i="1" s="1"/>
  <c r="T2124" i="1"/>
  <c r="AH2246" i="1"/>
  <c r="U2246" i="1" s="1"/>
  <c r="AL2246" i="1"/>
  <c r="Y2246" i="1" s="1"/>
  <c r="CP2286" i="1"/>
  <c r="O2286" i="1" s="1"/>
  <c r="R2061" i="1"/>
  <c r="CP2282" i="1"/>
  <c r="O2282" i="1" s="1"/>
  <c r="CP2235" i="1"/>
  <c r="O2235" i="1" s="1"/>
  <c r="AD2398" i="1"/>
  <c r="Q2398" i="1" s="1"/>
  <c r="CP2391" i="1"/>
  <c r="O2391" i="1" s="1"/>
  <c r="R2348" i="1"/>
  <c r="CP2302" i="1"/>
  <c r="O2302" i="1" s="1"/>
  <c r="CP2550" i="1"/>
  <c r="O2550" i="1" s="1"/>
  <c r="CP2602" i="1"/>
  <c r="O2602" i="1" s="1"/>
  <c r="GP2602" i="1" s="1"/>
  <c r="R2600" i="1"/>
  <c r="GK2600" i="1" s="1"/>
  <c r="GP2600" i="1" s="1"/>
  <c r="R2798" i="1"/>
  <c r="GK2798" i="1" s="1"/>
  <c r="GP2798" i="1" s="1"/>
  <c r="R3178" i="1"/>
  <c r="AE3180" i="1" s="1"/>
  <c r="CP2848" i="1"/>
  <c r="O2848" i="1" s="1"/>
  <c r="GP2848" i="1" s="1"/>
  <c r="CP2892" i="1"/>
  <c r="O2892" i="1" s="1"/>
  <c r="GP2892" i="1" s="1"/>
  <c r="R2894" i="1"/>
  <c r="GK2894" i="1" s="1"/>
  <c r="AD2942" i="1"/>
  <c r="R2985" i="1"/>
  <c r="GK2985" i="1" s="1"/>
  <c r="GP2985" i="1" s="1"/>
  <c r="CP3221" i="1"/>
  <c r="O3221" i="1" s="1"/>
  <c r="GP3133" i="1"/>
  <c r="CZ39" i="1"/>
  <c r="Y39" i="1" s="1"/>
  <c r="CY39" i="1"/>
  <c r="X39" i="1" s="1"/>
  <c r="CZ474" i="1"/>
  <c r="Y474" i="1" s="1"/>
  <c r="CY474" i="1"/>
  <c r="X474" i="1" s="1"/>
  <c r="GK617" i="1"/>
  <c r="GM617" i="1" s="1"/>
  <c r="IK617" i="1" s="1"/>
  <c r="BB608" i="1"/>
  <c r="F637" i="1"/>
  <c r="CZ174" i="1"/>
  <c r="Y174" i="1" s="1"/>
  <c r="CY174" i="1"/>
  <c r="X174" i="1" s="1"/>
  <c r="R379" i="1"/>
  <c r="CZ470" i="1"/>
  <c r="Y470" i="1" s="1"/>
  <c r="R540" i="1"/>
  <c r="GK540" i="1" s="1"/>
  <c r="GP540" i="1" s="1"/>
  <c r="R658" i="1"/>
  <c r="GK658" i="1" s="1"/>
  <c r="CY659" i="1"/>
  <c r="X659" i="1" s="1"/>
  <c r="CZ659" i="1"/>
  <c r="Y659" i="1" s="1"/>
  <c r="F776" i="1"/>
  <c r="AT753" i="1"/>
  <c r="R879" i="1"/>
  <c r="GK879" i="1" s="1"/>
  <c r="V134" i="5"/>
  <c r="GK659" i="1"/>
  <c r="CP660" i="1"/>
  <c r="O660" i="1" s="1"/>
  <c r="R877" i="1"/>
  <c r="J128" i="5" s="1"/>
  <c r="V126" i="5"/>
  <c r="R881" i="1"/>
  <c r="GK881" i="1" s="1"/>
  <c r="GP881" i="1" s="1"/>
  <c r="V143" i="5"/>
  <c r="GK923" i="1"/>
  <c r="J179" i="5"/>
  <c r="P39" i="1"/>
  <c r="CY336" i="1"/>
  <c r="X336" i="1" s="1"/>
  <c r="CZ336" i="1"/>
  <c r="Y336" i="1" s="1"/>
  <c r="R521" i="1"/>
  <c r="GK521" i="1" s="1"/>
  <c r="R525" i="1"/>
  <c r="GK525" i="1" s="1"/>
  <c r="R529" i="1"/>
  <c r="GK529" i="1" s="1"/>
  <c r="R533" i="1"/>
  <c r="GK533" i="1" s="1"/>
  <c r="GP533" i="1" s="1"/>
  <c r="R537" i="1"/>
  <c r="GK537" i="1" s="1"/>
  <c r="GP537" i="1" s="1"/>
  <c r="R664" i="1"/>
  <c r="K159" i="5"/>
  <c r="R718" i="1"/>
  <c r="R865" i="1"/>
  <c r="GK865" i="1" s="1"/>
  <c r="V87" i="5"/>
  <c r="CZ927" i="1"/>
  <c r="Y927" i="1" s="1"/>
  <c r="T198" i="5" s="1"/>
  <c r="J199" i="5"/>
  <c r="CY927" i="1"/>
  <c r="X927" i="1" s="1"/>
  <c r="R198" i="5" s="1"/>
  <c r="CZ1084" i="1"/>
  <c r="Y1084" i="1" s="1"/>
  <c r="CY1084" i="1"/>
  <c r="X1084" i="1" s="1"/>
  <c r="R1106" i="1"/>
  <c r="GK1106" i="1" s="1"/>
  <c r="R1265" i="1"/>
  <c r="GK1265" i="1" s="1"/>
  <c r="T1275" i="1"/>
  <c r="R1388" i="1"/>
  <c r="GK1388" i="1" s="1"/>
  <c r="R1393" i="1"/>
  <c r="GK1393" i="1" s="1"/>
  <c r="BC1521" i="1"/>
  <c r="F1547" i="1"/>
  <c r="R1680" i="1"/>
  <c r="R1683" i="1"/>
  <c r="R1727" i="1"/>
  <c r="R1774" i="1"/>
  <c r="R1819" i="1"/>
  <c r="R1829" i="1"/>
  <c r="R1831" i="1"/>
  <c r="GK1831" i="1" s="1"/>
  <c r="R1950" i="1"/>
  <c r="GK1950" i="1" s="1"/>
  <c r="S2127" i="1"/>
  <c r="S2128" i="1"/>
  <c r="R2280" i="1"/>
  <c r="BB2342" i="1"/>
  <c r="F2369" i="1"/>
  <c r="CZ2536" i="1"/>
  <c r="Y2536" i="1" s="1"/>
  <c r="CY2536" i="1"/>
  <c r="X2536" i="1" s="1"/>
  <c r="K247" i="5"/>
  <c r="R1085" i="1"/>
  <c r="R1096" i="1"/>
  <c r="GK1096" i="1" s="1"/>
  <c r="R1099" i="1"/>
  <c r="CY1106" i="1"/>
  <c r="X1106" i="1" s="1"/>
  <c r="CZ1106" i="1"/>
  <c r="Y1106" i="1" s="1"/>
  <c r="CP1259" i="1"/>
  <c r="O1259" i="1" s="1"/>
  <c r="GM1259" i="1" s="1"/>
  <c r="IK1259" i="1" s="1"/>
  <c r="Q1260" i="1"/>
  <c r="W1393" i="1"/>
  <c r="AJ1396" i="1" s="1"/>
  <c r="R1526" i="1"/>
  <c r="R1568" i="1"/>
  <c r="GK1568" i="1" s="1"/>
  <c r="GP1568" i="1" s="1"/>
  <c r="R1682" i="1"/>
  <c r="GK1682" i="1" s="1"/>
  <c r="GN1682" i="1" s="1"/>
  <c r="CB1690" i="1" s="1"/>
  <c r="CY1727" i="1"/>
  <c r="X1727" i="1" s="1"/>
  <c r="CZ1727" i="1"/>
  <c r="Y1727" i="1" s="1"/>
  <c r="R1777" i="1"/>
  <c r="GK1777" i="1" s="1"/>
  <c r="CZ1827" i="1"/>
  <c r="Y1827" i="1" s="1"/>
  <c r="CY1827" i="1"/>
  <c r="X1827" i="1" s="1"/>
  <c r="U2128" i="1"/>
  <c r="R858" i="1"/>
  <c r="GK858" i="1" s="1"/>
  <c r="V50" i="5"/>
  <c r="R978" i="1"/>
  <c r="GK978" i="1" s="1"/>
  <c r="V266" i="5"/>
  <c r="CZ1212" i="1"/>
  <c r="Y1212" i="1" s="1"/>
  <c r="CY1212" i="1"/>
  <c r="X1212" i="1" s="1"/>
  <c r="S1261" i="1"/>
  <c r="V1275" i="1"/>
  <c r="R1676" i="1"/>
  <c r="GK1676" i="1" s="1"/>
  <c r="R1679" i="1"/>
  <c r="CZ1822" i="1"/>
  <c r="Y1822" i="1" s="1"/>
  <c r="CY1822" i="1"/>
  <c r="X1822" i="1" s="1"/>
  <c r="Q1831" i="1"/>
  <c r="CP1831" i="1" s="1"/>
  <c r="O1831" i="1" s="1"/>
  <c r="GK1869" i="1"/>
  <c r="GK1949" i="1"/>
  <c r="R2127" i="1"/>
  <c r="GK2127" i="1" s="1"/>
  <c r="CZ2287" i="1"/>
  <c r="Y2287" i="1" s="1"/>
  <c r="CY2287" i="1"/>
  <c r="X2287" i="1" s="1"/>
  <c r="R2295" i="1"/>
  <c r="R2307" i="1"/>
  <c r="GK2307" i="1" s="1"/>
  <c r="R719" i="1"/>
  <c r="GK719" i="1" s="1"/>
  <c r="AJ1010" i="1"/>
  <c r="AJ854" i="1" s="1"/>
  <c r="CZ1096" i="1"/>
  <c r="Y1096" i="1" s="1"/>
  <c r="CY1096" i="1"/>
  <c r="X1096" i="1" s="1"/>
  <c r="CP1220" i="1"/>
  <c r="O1220" i="1" s="1"/>
  <c r="GP1220" i="1" s="1"/>
  <c r="F1228" i="1"/>
  <c r="AO1310" i="1"/>
  <c r="GK1259" i="1"/>
  <c r="T1261" i="1"/>
  <c r="CZ1266" i="1"/>
  <c r="Y1266" i="1" s="1"/>
  <c r="CY1266" i="1"/>
  <c r="X1266" i="1" s="1"/>
  <c r="T1274" i="1"/>
  <c r="R1387" i="1"/>
  <c r="U1393" i="1"/>
  <c r="AH1396" i="1" s="1"/>
  <c r="R1437" i="1"/>
  <c r="BB1722" i="1"/>
  <c r="F1748" i="1"/>
  <c r="R1770" i="1"/>
  <c r="CZ1775" i="1"/>
  <c r="Y1775" i="1" s="1"/>
  <c r="CY1775" i="1"/>
  <c r="X1775" i="1" s="1"/>
  <c r="V1828" i="1"/>
  <c r="R1951" i="1"/>
  <c r="GK1951" i="1" s="1"/>
  <c r="CP2067" i="1"/>
  <c r="O2067" i="1" s="1"/>
  <c r="P2128" i="1"/>
  <c r="CP2292" i="1"/>
  <c r="O2292" i="1" s="1"/>
  <c r="CP2300" i="1"/>
  <c r="O2300" i="1" s="1"/>
  <c r="GP2300" i="1" s="1"/>
  <c r="R2390" i="1"/>
  <c r="GK2123" i="1"/>
  <c r="P2307" i="1"/>
  <c r="CP2307" i="1" s="1"/>
  <c r="O2307" i="1" s="1"/>
  <c r="CY2599" i="1"/>
  <c r="X2599" i="1" s="1"/>
  <c r="CZ2599" i="1"/>
  <c r="Y2599" i="1" s="1"/>
  <c r="CY2601" i="1"/>
  <c r="X2601" i="1" s="1"/>
  <c r="BB2638" i="1"/>
  <c r="F2663" i="1"/>
  <c r="CY2844" i="1"/>
  <c r="X2844" i="1" s="1"/>
  <c r="W2847" i="1"/>
  <c r="AJ2853" i="1" s="1"/>
  <c r="R3217" i="1"/>
  <c r="T1393" i="1"/>
  <c r="AG1396" i="1" s="1"/>
  <c r="V1687" i="1"/>
  <c r="GX2127" i="1"/>
  <c r="CZ2645" i="1"/>
  <c r="Y2645" i="1" s="1"/>
  <c r="CY2645" i="1"/>
  <c r="X2645" i="1" s="1"/>
  <c r="S2847" i="1"/>
  <c r="T2851" i="1"/>
  <c r="R2901" i="1"/>
  <c r="GK2901" i="1" s="1"/>
  <c r="AH3180" i="1"/>
  <c r="R3222" i="1"/>
  <c r="GK3222" i="1" s="1"/>
  <c r="R2559" i="1"/>
  <c r="GK2559" i="1" s="1"/>
  <c r="GK2838" i="1"/>
  <c r="V1260" i="1"/>
  <c r="Q2128" i="1"/>
  <c r="R2538" i="1"/>
  <c r="R2558" i="1"/>
  <c r="GK2558" i="1" s="1"/>
  <c r="CZ2559" i="1"/>
  <c r="Y2559" i="1" s="1"/>
  <c r="CY2559" i="1"/>
  <c r="X2559" i="1" s="1"/>
  <c r="CP2843" i="1"/>
  <c r="O2843" i="1" s="1"/>
  <c r="R2850" i="1"/>
  <c r="GK2850" i="1" s="1"/>
  <c r="U2900" i="1"/>
  <c r="AH2903" i="1" s="1"/>
  <c r="P2940" i="1"/>
  <c r="BB2974" i="1"/>
  <c r="F3000" i="1"/>
  <c r="BB3212" i="1"/>
  <c r="F3238" i="1"/>
  <c r="U2847" i="1"/>
  <c r="GK2642" i="1"/>
  <c r="GM2642" i="1" s="1"/>
  <c r="IK2642" i="1" s="1"/>
  <c r="CP33" i="1"/>
  <c r="O33" i="1" s="1"/>
  <c r="R36" i="1"/>
  <c r="CP37" i="1"/>
  <c r="O37" i="1" s="1"/>
  <c r="GP37" i="1" s="1"/>
  <c r="R85" i="1"/>
  <c r="GM34" i="1"/>
  <c r="IK34" i="1" s="1"/>
  <c r="R173" i="1"/>
  <c r="R83" i="1"/>
  <c r="R137" i="1"/>
  <c r="GK137" i="1" s="1"/>
  <c r="V89" i="1"/>
  <c r="R87" i="1"/>
  <c r="R174" i="1"/>
  <c r="GK174" i="1" s="1"/>
  <c r="AD340" i="1"/>
  <c r="Q340" i="1" s="1"/>
  <c r="R132" i="1"/>
  <c r="GK132" i="1" s="1"/>
  <c r="R216" i="1"/>
  <c r="GK216" i="1" s="1"/>
  <c r="U83" i="1"/>
  <c r="D34" i="6"/>
  <c r="S85" i="1"/>
  <c r="D36" i="6"/>
  <c r="CP177" i="1"/>
  <c r="O177" i="1" s="1"/>
  <c r="GM177" i="1" s="1"/>
  <c r="IK177" i="1" s="1"/>
  <c r="R177" i="1"/>
  <c r="GK177" i="1" s="1"/>
  <c r="Q221" i="1"/>
  <c r="T221" i="1"/>
  <c r="R425" i="1"/>
  <c r="CJ388" i="1"/>
  <c r="CJ372" i="1" s="1"/>
  <c r="R383" i="1"/>
  <c r="R422" i="1"/>
  <c r="D41" i="6"/>
  <c r="Q130" i="1"/>
  <c r="D44" i="6"/>
  <c r="CP470" i="1"/>
  <c r="O470" i="1" s="1"/>
  <c r="R518" i="1"/>
  <c r="GK518" i="1" s="1"/>
  <c r="GM614" i="1"/>
  <c r="IK614" i="1" s="1"/>
  <c r="R426" i="1"/>
  <c r="AD624" i="1"/>
  <c r="AD608" i="1" s="1"/>
  <c r="CP620" i="1"/>
  <c r="O620" i="1" s="1"/>
  <c r="CP615" i="1"/>
  <c r="O615" i="1" s="1"/>
  <c r="R856" i="1"/>
  <c r="J39" i="5" s="1"/>
  <c r="V35" i="5"/>
  <c r="J42" i="5" s="1"/>
  <c r="CP923" i="1"/>
  <c r="O923" i="1" s="1"/>
  <c r="J204" i="5"/>
  <c r="T229" i="5"/>
  <c r="J236" i="5" s="1"/>
  <c r="J184" i="5"/>
  <c r="CP1086" i="1"/>
  <c r="O1086" i="1" s="1"/>
  <c r="R864" i="1"/>
  <c r="V81" i="5"/>
  <c r="J90" i="5"/>
  <c r="GP882" i="1"/>
  <c r="R150" i="5"/>
  <c r="K162" i="5"/>
  <c r="P162" i="5"/>
  <c r="CP1264" i="1"/>
  <c r="O1264" i="1" s="1"/>
  <c r="GP1264" i="1" s="1"/>
  <c r="CP969" i="1"/>
  <c r="O969" i="1" s="1"/>
  <c r="J248" i="5"/>
  <c r="I249" i="5" s="1"/>
  <c r="R1098" i="1"/>
  <c r="AH1138" i="1"/>
  <c r="AH1076" i="1" s="1"/>
  <c r="S1087" i="1"/>
  <c r="CY1087" i="1" s="1"/>
  <c r="X1087" i="1" s="1"/>
  <c r="R1216" i="1"/>
  <c r="GK1216" i="1" s="1"/>
  <c r="R1382" i="1"/>
  <c r="CP1437" i="1"/>
  <c r="O1437" i="1" s="1"/>
  <c r="R1478" i="1"/>
  <c r="GP1438" i="1"/>
  <c r="AF1489" i="1"/>
  <c r="AF1473" i="1" s="1"/>
  <c r="T1529" i="1"/>
  <c r="AH1489" i="1"/>
  <c r="U1489" i="1" s="1"/>
  <c r="R1275" i="1"/>
  <c r="GK1275" i="1" s="1"/>
  <c r="R1430" i="1"/>
  <c r="GN1436" i="1"/>
  <c r="CB1441" i="1" s="1"/>
  <c r="CB1428" i="1" s="1"/>
  <c r="V1733" i="1"/>
  <c r="AI1735" i="1" s="1"/>
  <c r="V1735" i="1" s="1"/>
  <c r="T1524" i="1"/>
  <c r="R1686" i="1"/>
  <c r="P1570" i="1"/>
  <c r="CP1570" i="1" s="1"/>
  <c r="O1570" i="1" s="1"/>
  <c r="CP1777" i="1"/>
  <c r="O1777" i="1" s="1"/>
  <c r="AI1834" i="1"/>
  <c r="V1834" i="1" s="1"/>
  <c r="GK1910" i="1"/>
  <c r="R1528" i="1"/>
  <c r="GK1528" i="1" s="1"/>
  <c r="GP1528" i="1" s="1"/>
  <c r="R1820" i="1"/>
  <c r="GK1820" i="1" s="1"/>
  <c r="R1771" i="1"/>
  <c r="GK1771" i="1" s="1"/>
  <c r="AH1783" i="1"/>
  <c r="U1783" i="1" s="1"/>
  <c r="AH1958" i="1"/>
  <c r="GP2112" i="1"/>
  <c r="GX2301" i="1"/>
  <c r="R1909" i="1"/>
  <c r="GK1909" i="1" s="1"/>
  <c r="R1908" i="1"/>
  <c r="GK1908" i="1" s="1"/>
  <c r="CP2114" i="1"/>
  <c r="O2114" i="1" s="1"/>
  <c r="GP2114" i="1" s="1"/>
  <c r="AK2246" i="1"/>
  <c r="X2246" i="1" s="1"/>
  <c r="CP2237" i="1"/>
  <c r="O2237" i="1" s="1"/>
  <c r="GM2237" i="1" s="1"/>
  <c r="IK2237" i="1" s="1"/>
  <c r="CP2287" i="1"/>
  <c r="O2287" i="1" s="1"/>
  <c r="GP2394" i="1"/>
  <c r="R2065" i="1"/>
  <c r="R2235" i="1"/>
  <c r="R2596" i="1"/>
  <c r="GK2596" i="1" s="1"/>
  <c r="GN2553" i="1"/>
  <c r="CP2538" i="1"/>
  <c r="O2538" i="1" s="1"/>
  <c r="CP2348" i="1"/>
  <c r="O2348" i="1" s="1"/>
  <c r="CP2306" i="1"/>
  <c r="O2306" i="1" s="1"/>
  <c r="CP2537" i="1"/>
  <c r="O2537" i="1" s="1"/>
  <c r="AH2650" i="1"/>
  <c r="R2641" i="1"/>
  <c r="R2800" i="1"/>
  <c r="GK2800" i="1" s="1"/>
  <c r="GP2800" i="1" s="1"/>
  <c r="R2843" i="1"/>
  <c r="CP2601" i="1"/>
  <c r="O2601" i="1" s="1"/>
  <c r="CP2753" i="1"/>
  <c r="O2753" i="1" s="1"/>
  <c r="R2791" i="1"/>
  <c r="GK2791" i="1" s="1"/>
  <c r="R2796" i="1"/>
  <c r="GK2796" i="1" s="1"/>
  <c r="CP2842" i="1"/>
  <c r="O2842" i="1" s="1"/>
  <c r="R2982" i="1"/>
  <c r="AE2987" i="1" s="1"/>
  <c r="R3215" i="1"/>
  <c r="GK3215" i="1" s="1"/>
  <c r="CP2849" i="1"/>
  <c r="O2849" i="1" s="1"/>
  <c r="R2940" i="1"/>
  <c r="GK2940" i="1" s="1"/>
  <c r="CP3178" i="1"/>
  <c r="O3178" i="1" s="1"/>
  <c r="CP3217" i="1"/>
  <c r="O3217" i="1" s="1"/>
  <c r="GM2977" i="1"/>
  <c r="IK2977" i="1" s="1"/>
  <c r="GP3127" i="1"/>
  <c r="AL3325" i="1"/>
  <c r="GM2939" i="1"/>
  <c r="IK2939" i="1" s="1"/>
  <c r="GK33" i="1"/>
  <c r="R337" i="1"/>
  <c r="GK337" i="1" s="1"/>
  <c r="GM337" i="1" s="1"/>
  <c r="IK337" i="1" s="1"/>
  <c r="CZ480" i="1"/>
  <c r="Y480" i="1" s="1"/>
  <c r="CY480" i="1"/>
  <c r="X480" i="1" s="1"/>
  <c r="GK620" i="1"/>
  <c r="R670" i="1"/>
  <c r="S40" i="1"/>
  <c r="R327" i="1"/>
  <c r="CY434" i="1"/>
  <c r="X434" i="1" s="1"/>
  <c r="CZ434" i="1"/>
  <c r="Y434" i="1" s="1"/>
  <c r="R473" i="1"/>
  <c r="R523" i="1"/>
  <c r="GK523" i="1" s="1"/>
  <c r="GP523" i="1" s="1"/>
  <c r="R531" i="1"/>
  <c r="GK531" i="1" s="1"/>
  <c r="R538" i="1"/>
  <c r="GK538" i="1" s="1"/>
  <c r="F546" i="1"/>
  <c r="AO515" i="1"/>
  <c r="CY610" i="1"/>
  <c r="X610" i="1" s="1"/>
  <c r="CZ610" i="1"/>
  <c r="Y610" i="1" s="1"/>
  <c r="CZ661" i="1"/>
  <c r="Y661" i="1" s="1"/>
  <c r="CY661" i="1"/>
  <c r="X661" i="1" s="1"/>
  <c r="CZ719" i="1"/>
  <c r="Y719" i="1" s="1"/>
  <c r="CY719" i="1"/>
  <c r="X719" i="1" s="1"/>
  <c r="GK478" i="1"/>
  <c r="GM478" i="1" s="1"/>
  <c r="IK478" i="1" s="1"/>
  <c r="R621" i="1"/>
  <c r="GK621" i="1" s="1"/>
  <c r="R667" i="1"/>
  <c r="R712" i="1"/>
  <c r="GK712" i="1" s="1"/>
  <c r="GM712" i="1" s="1"/>
  <c r="IK712" i="1" s="1"/>
  <c r="I49" i="5"/>
  <c r="GK474" i="1"/>
  <c r="R616" i="1"/>
  <c r="GK616" i="1" s="1"/>
  <c r="CZ619" i="1"/>
  <c r="Y619" i="1" s="1"/>
  <c r="CY619" i="1"/>
  <c r="X619" i="1" s="1"/>
  <c r="BC656" i="1"/>
  <c r="F688" i="1"/>
  <c r="CP710" i="1"/>
  <c r="O710" i="1" s="1"/>
  <c r="I197" i="5"/>
  <c r="T39" i="1"/>
  <c r="AT213" i="1"/>
  <c r="F242" i="1"/>
  <c r="R880" i="1"/>
  <c r="GK880" i="1" s="1"/>
  <c r="GM880" i="1" s="1"/>
  <c r="IK880" i="1" s="1"/>
  <c r="V136" i="5"/>
  <c r="GK926" i="1"/>
  <c r="J191" i="5"/>
  <c r="V250" i="5"/>
  <c r="R970" i="1"/>
  <c r="GK970" i="1" s="1"/>
  <c r="V256" i="5"/>
  <c r="R973" i="1"/>
  <c r="GK973" i="1" s="1"/>
  <c r="CY1083" i="1"/>
  <c r="X1083" i="1" s="1"/>
  <c r="CZ1083" i="1"/>
  <c r="Y1083" i="1" s="1"/>
  <c r="GK1211" i="1"/>
  <c r="BB1208" i="1"/>
  <c r="F1237" i="1"/>
  <c r="Q1261" i="1"/>
  <c r="R1392" i="1"/>
  <c r="R1781" i="1"/>
  <c r="GK1781" i="1" s="1"/>
  <c r="CY1821" i="1"/>
  <c r="X1821" i="1" s="1"/>
  <c r="CZ1821" i="1"/>
  <c r="Y1821" i="1" s="1"/>
  <c r="CY1825" i="1"/>
  <c r="X1825" i="1" s="1"/>
  <c r="CZ1825" i="1"/>
  <c r="Y1825" i="1" s="1"/>
  <c r="CZ1908" i="1"/>
  <c r="Y1908" i="1" s="1"/>
  <c r="CY1908" i="1"/>
  <c r="X1908" i="1" s="1"/>
  <c r="Q1912" i="1"/>
  <c r="CP1912" i="1" s="1"/>
  <c r="O1912" i="1" s="1"/>
  <c r="CY1951" i="1"/>
  <c r="X1951" i="1" s="1"/>
  <c r="CZ1951" i="1"/>
  <c r="Y1951" i="1" s="1"/>
  <c r="BB1947" i="1"/>
  <c r="F1971" i="1"/>
  <c r="CZ2114" i="1"/>
  <c r="Y2114" i="1" s="1"/>
  <c r="CY2114" i="1"/>
  <c r="X2114" i="1" s="1"/>
  <c r="W2127" i="1"/>
  <c r="GX2128" i="1"/>
  <c r="R2287" i="1"/>
  <c r="GK2287" i="1" s="1"/>
  <c r="CP2295" i="1"/>
  <c r="O2295" i="1" s="1"/>
  <c r="R2531" i="1"/>
  <c r="R2535" i="1"/>
  <c r="GK755" i="1"/>
  <c r="R968" i="1"/>
  <c r="GK968" i="1" s="1"/>
  <c r="V240" i="5"/>
  <c r="R971" i="1"/>
  <c r="GK971" i="1" s="1"/>
  <c r="V252" i="5"/>
  <c r="R977" i="1"/>
  <c r="GK977" i="1" s="1"/>
  <c r="V264" i="5"/>
  <c r="W1260" i="1"/>
  <c r="V1261" i="1"/>
  <c r="R1266" i="1"/>
  <c r="CZ1276" i="1"/>
  <c r="Y1276" i="1" s="1"/>
  <c r="CY1276" i="1"/>
  <c r="X1276" i="1" s="1"/>
  <c r="BB1310" i="1"/>
  <c r="F1293" i="1"/>
  <c r="R1383" i="1"/>
  <c r="CZ1523" i="1"/>
  <c r="Y1523" i="1" s="1"/>
  <c r="CY1523" i="1"/>
  <c r="X1523" i="1" s="1"/>
  <c r="R1678" i="1"/>
  <c r="GK1678" i="1" s="1"/>
  <c r="CY1683" i="1"/>
  <c r="X1683" i="1" s="1"/>
  <c r="CZ1724" i="1"/>
  <c r="Y1724" i="1" s="1"/>
  <c r="R1728" i="1"/>
  <c r="R1732" i="1"/>
  <c r="GK1732" i="1" s="1"/>
  <c r="R1779" i="1"/>
  <c r="R1830" i="1"/>
  <c r="R1832" i="1"/>
  <c r="GK1832" i="1" s="1"/>
  <c r="CP2068" i="1"/>
  <c r="O2068" i="1" s="1"/>
  <c r="GM2068" i="1" s="1"/>
  <c r="IK2068" i="1" s="1"/>
  <c r="S2121" i="1"/>
  <c r="GK2281" i="1"/>
  <c r="R2285" i="1"/>
  <c r="R2306" i="1"/>
  <c r="K69" i="5"/>
  <c r="P69" i="5"/>
  <c r="J177" i="5"/>
  <c r="CY923" i="1"/>
  <c r="X923" i="1" s="1"/>
  <c r="R176" i="5" s="1"/>
  <c r="R1274" i="1"/>
  <c r="GK1274" i="1" s="1"/>
  <c r="GP1274" i="1" s="1"/>
  <c r="U1275" i="1"/>
  <c r="CZ1388" i="1"/>
  <c r="Y1388" i="1" s="1"/>
  <c r="CY1388" i="1"/>
  <c r="X1388" i="1" s="1"/>
  <c r="P1393" i="1"/>
  <c r="R1432" i="1"/>
  <c r="GK1432" i="1" s="1"/>
  <c r="S1732" i="1"/>
  <c r="CP1732" i="1" s="1"/>
  <c r="O1732" i="1" s="1"/>
  <c r="CP1817" i="1"/>
  <c r="O1817" i="1" s="1"/>
  <c r="R1824" i="1"/>
  <c r="V1912" i="1"/>
  <c r="R2062" i="1"/>
  <c r="GK2062" i="1" s="1"/>
  <c r="CY2286" i="1"/>
  <c r="X2286" i="1" s="1"/>
  <c r="CZ2286" i="1"/>
  <c r="Y2286" i="1" s="1"/>
  <c r="GX39" i="1"/>
  <c r="T384" i="1"/>
  <c r="AG388" i="1" s="1"/>
  <c r="I44" i="5"/>
  <c r="V254" i="5"/>
  <c r="R972" i="1"/>
  <c r="GK972" i="1" s="1"/>
  <c r="R976" i="1"/>
  <c r="GK976" i="1" s="1"/>
  <c r="V262" i="5"/>
  <c r="CP1105" i="1"/>
  <c r="O1105" i="1" s="1"/>
  <c r="GM1105" i="1" s="1"/>
  <c r="IK1105" i="1" s="1"/>
  <c r="Q1393" i="1"/>
  <c r="AD1396" i="1" s="1"/>
  <c r="T1828" i="1"/>
  <c r="AG1834" i="1" s="1"/>
  <c r="T1834" i="1" s="1"/>
  <c r="R2063" i="1"/>
  <c r="R2111" i="1"/>
  <c r="GK2111" i="1" s="1"/>
  <c r="R2308" i="1"/>
  <c r="GK2308" i="1" s="1"/>
  <c r="GP2308" i="1" s="1"/>
  <c r="R2347" i="1"/>
  <c r="GK2347" i="1" s="1"/>
  <c r="GP2347" i="1" s="1"/>
  <c r="P2127" i="1"/>
  <c r="CP2127" i="1" s="1"/>
  <c r="O2127" i="1" s="1"/>
  <c r="R2547" i="1"/>
  <c r="R2556" i="1"/>
  <c r="R2841" i="1"/>
  <c r="CY2849" i="1"/>
  <c r="X2849" i="1" s="1"/>
  <c r="CZ2849" i="1"/>
  <c r="Y2849" i="1" s="1"/>
  <c r="R2889" i="1"/>
  <c r="GK2889" i="1" s="1"/>
  <c r="R2896" i="1"/>
  <c r="V2900" i="1"/>
  <c r="AI2903" i="1" s="1"/>
  <c r="R3223" i="1"/>
  <c r="GK3223" i="1" s="1"/>
  <c r="R3323" i="1"/>
  <c r="CZ2547" i="1"/>
  <c r="Y2547" i="1" s="1"/>
  <c r="GK2640" i="1"/>
  <c r="R2840" i="1"/>
  <c r="CZ2891" i="1"/>
  <c r="Y2891" i="1" s="1"/>
  <c r="CY2891" i="1"/>
  <c r="X2891" i="1" s="1"/>
  <c r="W2900" i="1"/>
  <c r="AJ2903" i="1" s="1"/>
  <c r="R2983" i="1"/>
  <c r="GK2983" i="1" s="1"/>
  <c r="GX1393" i="1"/>
  <c r="CJ1396" i="1" s="1"/>
  <c r="BA1396" i="1" s="1"/>
  <c r="R2393" i="1"/>
  <c r="CZ2646" i="1"/>
  <c r="Y2646" i="1" s="1"/>
  <c r="CY2646" i="1"/>
  <c r="X2646" i="1" s="1"/>
  <c r="T2847" i="1"/>
  <c r="Q2850" i="1"/>
  <c r="T2900" i="1"/>
  <c r="W1265" i="1"/>
  <c r="T2307" i="1"/>
  <c r="GK2601" i="1"/>
  <c r="R2795" i="1"/>
  <c r="R2888" i="1"/>
  <c r="AE2903" i="1" s="1"/>
  <c r="CP2891" i="1"/>
  <c r="O2891" i="1" s="1"/>
  <c r="GK3177" i="1"/>
  <c r="U3218" i="1"/>
  <c r="AH3225" i="1" s="1"/>
  <c r="U3225" i="1" s="1"/>
  <c r="AD3325" i="1"/>
  <c r="W2395" i="1"/>
  <c r="AJ2398" i="1" s="1"/>
  <c r="W2398" i="1" s="1"/>
  <c r="P2850" i="1"/>
  <c r="CP2850" i="1" s="1"/>
  <c r="O2850" i="1" s="1"/>
  <c r="CP2845" i="1"/>
  <c r="O2845" i="1" s="1"/>
  <c r="R80" i="1"/>
  <c r="AD181" i="1"/>
  <c r="AD171" i="1" s="1"/>
  <c r="R131" i="1"/>
  <c r="GK131" i="1" s="1"/>
  <c r="GK126" i="1"/>
  <c r="R179" i="1"/>
  <c r="GK179" i="1" s="1"/>
  <c r="R125" i="1"/>
  <c r="D32" i="6"/>
  <c r="D33" i="6"/>
  <c r="CP129" i="1"/>
  <c r="O129" i="1" s="1"/>
  <c r="P82" i="1"/>
  <c r="CP336" i="1"/>
  <c r="O336" i="1" s="1"/>
  <c r="R375" i="1"/>
  <c r="R384" i="1"/>
  <c r="GK384" i="1" s="1"/>
  <c r="CP431" i="1"/>
  <c r="O431" i="1" s="1"/>
  <c r="CP425" i="1"/>
  <c r="O425" i="1" s="1"/>
  <c r="R432" i="1"/>
  <c r="CP383" i="1"/>
  <c r="O383" i="1" s="1"/>
  <c r="R386" i="1"/>
  <c r="D40" i="6"/>
  <c r="R376" i="1"/>
  <c r="R517" i="1"/>
  <c r="R471" i="1"/>
  <c r="GK471" i="1" s="1"/>
  <c r="CP330" i="1"/>
  <c r="O330" i="1" s="1"/>
  <c r="GP330" i="1" s="1"/>
  <c r="CP426" i="1"/>
  <c r="O426" i="1" s="1"/>
  <c r="AF758" i="1"/>
  <c r="R481" i="1"/>
  <c r="GK481" i="1" s="1"/>
  <c r="CP666" i="1"/>
  <c r="O666" i="1" s="1"/>
  <c r="CP876" i="1"/>
  <c r="O876" i="1" s="1"/>
  <c r="J123" i="5"/>
  <c r="I125" i="5" s="1"/>
  <c r="CP709" i="1"/>
  <c r="O709" i="1" s="1"/>
  <c r="GM709" i="1" s="1"/>
  <c r="IK709" i="1" s="1"/>
  <c r="K121" i="5"/>
  <c r="P121" i="5"/>
  <c r="GM879" i="1"/>
  <c r="IK879" i="1" s="1"/>
  <c r="R134" i="5"/>
  <c r="R201" i="5"/>
  <c r="GM878" i="1"/>
  <c r="IK878" i="1" s="1"/>
  <c r="R130" i="5"/>
  <c r="R859" i="1"/>
  <c r="J58" i="5" s="1"/>
  <c r="V56" i="5"/>
  <c r="CP864" i="1"/>
  <c r="O864" i="1" s="1"/>
  <c r="J84" i="5"/>
  <c r="AF1010" i="1"/>
  <c r="AF854" i="1" s="1"/>
  <c r="J72" i="5"/>
  <c r="J89" i="5"/>
  <c r="CP1083" i="1"/>
  <c r="O1083" i="1" s="1"/>
  <c r="CP1098" i="1"/>
  <c r="O1098" i="1" s="1"/>
  <c r="R1214" i="1"/>
  <c r="CP711" i="1"/>
  <c r="O711" i="1" s="1"/>
  <c r="GM711" i="1" s="1"/>
  <c r="IK711" i="1" s="1"/>
  <c r="GP1263" i="1"/>
  <c r="R1431" i="1"/>
  <c r="R1480" i="1"/>
  <c r="CP1486" i="1"/>
  <c r="O1486" i="1" s="1"/>
  <c r="R1079" i="1"/>
  <c r="CP1106" i="1"/>
  <c r="O1106" i="1" s="1"/>
  <c r="GP1106" i="1" s="1"/>
  <c r="R1394" i="1"/>
  <c r="GK1394" i="1" s="1"/>
  <c r="R1477" i="1"/>
  <c r="GK1477" i="1" s="1"/>
  <c r="CP1822" i="1"/>
  <c r="O1822" i="1" s="1"/>
  <c r="CP1686" i="1"/>
  <c r="O1686" i="1" s="1"/>
  <c r="R1726" i="1"/>
  <c r="GK1726" i="1" s="1"/>
  <c r="GP1911" i="1"/>
  <c r="R1681" i="1"/>
  <c r="R1731" i="1"/>
  <c r="AG1873" i="1"/>
  <c r="T1873" i="1" s="1"/>
  <c r="T2125" i="1"/>
  <c r="R2293" i="1"/>
  <c r="R1952" i="1"/>
  <c r="S1870" i="1"/>
  <c r="CP2288" i="1"/>
  <c r="O2288" i="1" s="1"/>
  <c r="CP2061" i="1"/>
  <c r="O2061" i="1" s="1"/>
  <c r="R2345" i="1"/>
  <c r="GK2345" i="1" s="1"/>
  <c r="AF2356" i="1"/>
  <c r="CP2597" i="1"/>
  <c r="O2597" i="1" s="1"/>
  <c r="GP2597" i="1" s="1"/>
  <c r="R2603" i="1"/>
  <c r="GK2603" i="1" s="1"/>
  <c r="R2540" i="1"/>
  <c r="GK2540" i="1" s="1"/>
  <c r="CP2558" i="1"/>
  <c r="O2558" i="1" s="1"/>
  <c r="GM2558" i="1" s="1"/>
  <c r="IK2558" i="1" s="1"/>
  <c r="W2305" i="1"/>
  <c r="CP2794" i="1"/>
  <c r="O2794" i="1" s="1"/>
  <c r="AC2756" i="1"/>
  <c r="CP2844" i="1"/>
  <c r="O2844" i="1" s="1"/>
  <c r="R2847" i="1"/>
  <c r="GK2847" i="1" s="1"/>
  <c r="R2895" i="1"/>
  <c r="GK2895" i="1" s="1"/>
  <c r="R3218" i="1"/>
  <c r="GK3218" i="1" s="1"/>
  <c r="R3221" i="1"/>
  <c r="GK3221" i="1" s="1"/>
  <c r="AG2903" i="1"/>
  <c r="AG2885" i="1" s="1"/>
  <c r="R2846" i="1"/>
  <c r="GK2846" i="1" s="1"/>
  <c r="GP2846" i="1" s="1"/>
  <c r="R2849" i="1"/>
  <c r="R2891" i="1"/>
  <c r="R2897" i="1"/>
  <c r="R2981" i="1"/>
  <c r="GK2981" i="1" s="1"/>
  <c r="R3021" i="1"/>
  <c r="CP3128" i="1"/>
  <c r="O3128" i="1" s="1"/>
  <c r="AC2987" i="1"/>
  <c r="GM3222" i="1"/>
  <c r="IK3222" i="1" s="1"/>
  <c r="AK3325" i="1"/>
  <c r="GK39" i="1"/>
  <c r="S41" i="1"/>
  <c r="CZ132" i="1"/>
  <c r="Y132" i="1" s="1"/>
  <c r="CY132" i="1"/>
  <c r="X132" i="1" s="1"/>
  <c r="R331" i="1"/>
  <c r="CY433" i="1"/>
  <c r="X433" i="1" s="1"/>
  <c r="CZ433" i="1"/>
  <c r="Y433" i="1" s="1"/>
  <c r="CZ472" i="1"/>
  <c r="Y472" i="1" s="1"/>
  <c r="CY472" i="1"/>
  <c r="X472" i="1" s="1"/>
  <c r="CZ616" i="1"/>
  <c r="Y616" i="1" s="1"/>
  <c r="CY616" i="1"/>
  <c r="X616" i="1" s="1"/>
  <c r="R660" i="1"/>
  <c r="F164" i="1"/>
  <c r="BD123" i="1"/>
  <c r="R338" i="1"/>
  <c r="GK338" i="1" s="1"/>
  <c r="CZ380" i="1"/>
  <c r="Y380" i="1" s="1"/>
  <c r="CY380" i="1"/>
  <c r="X380" i="1" s="1"/>
  <c r="R424" i="1"/>
  <c r="GK424" i="1" s="1"/>
  <c r="GK472" i="1"/>
  <c r="CP478" i="1"/>
  <c r="O478" i="1" s="1"/>
  <c r="R613" i="1"/>
  <c r="R615" i="1"/>
  <c r="R662" i="1"/>
  <c r="GK662" i="1" s="1"/>
  <c r="CP665" i="1"/>
  <c r="O665" i="1" s="1"/>
  <c r="GM665" i="1" s="1"/>
  <c r="IK665" i="1" s="1"/>
  <c r="R669" i="1"/>
  <c r="GK669" i="1" s="1"/>
  <c r="GM669" i="1" s="1"/>
  <c r="IK669" i="1" s="1"/>
  <c r="R710" i="1"/>
  <c r="GK863" i="1"/>
  <c r="J74" i="5"/>
  <c r="K133" i="5"/>
  <c r="P133" i="5"/>
  <c r="R883" i="1"/>
  <c r="J158" i="5" s="1"/>
  <c r="V155" i="5"/>
  <c r="Q41" i="1"/>
  <c r="CP616" i="1"/>
  <c r="O616" i="1" s="1"/>
  <c r="BB704" i="1"/>
  <c r="F734" i="1"/>
  <c r="GK857" i="1"/>
  <c r="J47" i="5"/>
  <c r="GK475" i="1"/>
  <c r="R476" i="1"/>
  <c r="GK476" i="1" s="1"/>
  <c r="CZ518" i="1"/>
  <c r="Y518" i="1" s="1"/>
  <c r="R928" i="1"/>
  <c r="GK928" i="1" s="1"/>
  <c r="GM928" i="1" s="1"/>
  <c r="IK928" i="1" s="1"/>
  <c r="V201" i="5"/>
  <c r="BB919" i="1"/>
  <c r="BB1010" i="1"/>
  <c r="F944" i="1"/>
  <c r="V222" i="5"/>
  <c r="R966" i="1"/>
  <c r="R1095" i="1"/>
  <c r="R1212" i="1"/>
  <c r="CY1259" i="1"/>
  <c r="X1259" i="1" s="1"/>
  <c r="GK1270" i="1"/>
  <c r="R1271" i="1"/>
  <c r="GK1271" i="1" s="1"/>
  <c r="CZ1272" i="1"/>
  <c r="Y1272" i="1" s="1"/>
  <c r="CY1272" i="1"/>
  <c r="X1272" i="1" s="1"/>
  <c r="CZ1479" i="1"/>
  <c r="Y1479" i="1" s="1"/>
  <c r="CY1479" i="1"/>
  <c r="X1479" i="1" s="1"/>
  <c r="R1565" i="1"/>
  <c r="BB1767" i="1"/>
  <c r="F1796" i="1"/>
  <c r="CY1818" i="1"/>
  <c r="X1818" i="1" s="1"/>
  <c r="CZ1818" i="1"/>
  <c r="Y1818" i="1" s="1"/>
  <c r="R1822" i="1"/>
  <c r="CP1824" i="1"/>
  <c r="O1824" i="1" s="1"/>
  <c r="CP1826" i="1"/>
  <c r="O1826" i="1" s="1"/>
  <c r="R1828" i="1"/>
  <c r="GK1828" i="1" s="1"/>
  <c r="R1912" i="1"/>
  <c r="GK1912" i="1" s="1"/>
  <c r="R2116" i="1"/>
  <c r="V2128" i="1"/>
  <c r="BC2106" i="1"/>
  <c r="F2146" i="1"/>
  <c r="BC2160" i="1"/>
  <c r="F2262" i="1"/>
  <c r="BC2230" i="1"/>
  <c r="R2283" i="1"/>
  <c r="GK2283" i="1" s="1"/>
  <c r="GK2296" i="1"/>
  <c r="R2344" i="1"/>
  <c r="CP35" i="1"/>
  <c r="O35" i="1" s="1"/>
  <c r="GM35" i="1" s="1"/>
  <c r="IK35" i="1" s="1"/>
  <c r="F891" i="1"/>
  <c r="AO871" i="1"/>
  <c r="I239" i="5"/>
  <c r="R1080" i="1"/>
  <c r="GK1080" i="1" s="1"/>
  <c r="GM1080" i="1" s="1"/>
  <c r="IK1080" i="1" s="1"/>
  <c r="GK1086" i="1"/>
  <c r="R1094" i="1"/>
  <c r="CX402" i="3"/>
  <c r="D197" i="6"/>
  <c r="R1261" i="1"/>
  <c r="GK1261" i="1" s="1"/>
  <c r="BC1563" i="1"/>
  <c r="F1590" i="1"/>
  <c r="CY1684" i="1"/>
  <c r="X1684" i="1" s="1"/>
  <c r="CZ1684" i="1"/>
  <c r="Y1684" i="1" s="1"/>
  <c r="R1687" i="1"/>
  <c r="GK1687" i="1" s="1"/>
  <c r="CZ1730" i="1"/>
  <c r="Y1730" i="1" s="1"/>
  <c r="CY1730" i="1"/>
  <c r="X1730" i="1" s="1"/>
  <c r="CZ1773" i="1"/>
  <c r="Y1773" i="1" s="1"/>
  <c r="CY1773" i="1"/>
  <c r="X1773" i="1" s="1"/>
  <c r="R1775" i="1"/>
  <c r="GK1775" i="1" s="1"/>
  <c r="R1868" i="1"/>
  <c r="CZ2290" i="1"/>
  <c r="Y2290" i="1" s="1"/>
  <c r="CY2290" i="1"/>
  <c r="X2290" i="1" s="1"/>
  <c r="GX2307" i="1"/>
  <c r="CP2390" i="1"/>
  <c r="O2390" i="1" s="1"/>
  <c r="AO704" i="1"/>
  <c r="F725" i="1"/>
  <c r="BY963" i="1"/>
  <c r="AP980" i="1"/>
  <c r="R1260" i="1"/>
  <c r="CI1280" i="1"/>
  <c r="V1393" i="1"/>
  <c r="AI1396" i="1" s="1"/>
  <c r="R1826" i="1"/>
  <c r="T1912" i="1"/>
  <c r="AG1915" i="1" s="1"/>
  <c r="R2120" i="1"/>
  <c r="R2126" i="1"/>
  <c r="R2232" i="1"/>
  <c r="GK2232" i="1" s="1"/>
  <c r="R2234" i="1"/>
  <c r="GK2234" i="1" s="1"/>
  <c r="T2302" i="1"/>
  <c r="U2307" i="1"/>
  <c r="CP719" i="1"/>
  <c r="O719" i="1" s="1"/>
  <c r="R1082" i="1"/>
  <c r="R1097" i="1"/>
  <c r="R1258" i="1"/>
  <c r="S1260" i="1"/>
  <c r="CP1260" i="1" s="1"/>
  <c r="O1260" i="1" s="1"/>
  <c r="CP1270" i="1"/>
  <c r="O1270" i="1" s="1"/>
  <c r="GM1270" i="1" s="1"/>
  <c r="IK1270" i="1" s="1"/>
  <c r="CP1566" i="1"/>
  <c r="O1566" i="1" s="1"/>
  <c r="AB1574" i="1" s="1"/>
  <c r="CP1683" i="1"/>
  <c r="O1683" i="1" s="1"/>
  <c r="W1687" i="1"/>
  <c r="W1732" i="1"/>
  <c r="CZ1777" i="1"/>
  <c r="Y1777" i="1" s="1"/>
  <c r="CY1777" i="1"/>
  <c r="X1777" i="1" s="1"/>
  <c r="GK1825" i="1"/>
  <c r="V1909" i="1"/>
  <c r="AI1915" i="1" s="1"/>
  <c r="V1915" i="1" s="1"/>
  <c r="S1912" i="1"/>
  <c r="R2109" i="1"/>
  <c r="CY2126" i="1"/>
  <c r="X2126" i="1" s="1"/>
  <c r="CZ2538" i="1"/>
  <c r="Y2538" i="1" s="1"/>
  <c r="CP967" i="1"/>
  <c r="O967" i="1" s="1"/>
  <c r="GM967" i="1" s="1"/>
  <c r="IK967" i="1" s="1"/>
  <c r="GX1828" i="1"/>
  <c r="CJ1834" i="1" s="1"/>
  <c r="CJ1815" i="1" s="1"/>
  <c r="U1912" i="1"/>
  <c r="AH1915" i="1" s="1"/>
  <c r="U2127" i="1"/>
  <c r="CZ2534" i="1"/>
  <c r="Y2534" i="1" s="1"/>
  <c r="CY2534" i="1"/>
  <c r="X2534" i="1" s="1"/>
  <c r="CZ2550" i="1"/>
  <c r="Y2550" i="1" s="1"/>
  <c r="CY2550" i="1"/>
  <c r="X2550" i="1" s="1"/>
  <c r="GK2598" i="1"/>
  <c r="GP2598" i="1" s="1"/>
  <c r="R2604" i="1"/>
  <c r="GK2604" i="1" s="1"/>
  <c r="U2851" i="1"/>
  <c r="S2900" i="1"/>
  <c r="R2938" i="1"/>
  <c r="AQ3019" i="1"/>
  <c r="F3034" i="1"/>
  <c r="BC3175" i="1"/>
  <c r="F3196" i="1"/>
  <c r="R3216" i="1"/>
  <c r="P1828" i="1"/>
  <c r="AC1834" i="1" s="1"/>
  <c r="R2837" i="1"/>
  <c r="GK2837" i="1" s="1"/>
  <c r="R3126" i="1"/>
  <c r="R3214" i="1"/>
  <c r="GX1260" i="1"/>
  <c r="Q1828" i="1"/>
  <c r="P1909" i="1"/>
  <c r="CP1909" i="1" s="1"/>
  <c r="O1909" i="1" s="1"/>
  <c r="CZ2600" i="1"/>
  <c r="Y2600" i="1" s="1"/>
  <c r="CY2600" i="1"/>
  <c r="X2600" i="1" s="1"/>
  <c r="GK2754" i="1"/>
  <c r="Q2900" i="1"/>
  <c r="GK3022" i="1"/>
  <c r="GM3022" i="1" s="1"/>
  <c r="IK3022" i="1" s="1"/>
  <c r="T2121" i="1"/>
  <c r="GK2548" i="1"/>
  <c r="R2550" i="1"/>
  <c r="R2554" i="1"/>
  <c r="GK2554" i="1" s="1"/>
  <c r="R2557" i="1"/>
  <c r="AO2638" i="1"/>
  <c r="F2654" i="1"/>
  <c r="CZ2838" i="1"/>
  <c r="Y2838" i="1" s="1"/>
  <c r="R2844" i="1"/>
  <c r="V2847" i="1"/>
  <c r="AI2853" i="1" s="1"/>
  <c r="R2900" i="1"/>
  <c r="GK2900" i="1" s="1"/>
  <c r="CY3216" i="1"/>
  <c r="X3216" i="1" s="1"/>
  <c r="T2850" i="1"/>
  <c r="U2850" i="1"/>
  <c r="GX2850" i="1"/>
  <c r="CJ2853" i="1" s="1"/>
  <c r="CP2640" i="1"/>
  <c r="O2640" i="1" s="1"/>
  <c r="GM2640" i="1" s="1"/>
  <c r="GM217" i="1"/>
  <c r="IK217" i="1" s="1"/>
  <c r="GP217" i="1"/>
  <c r="GM518" i="1"/>
  <c r="IK518" i="1" s="1"/>
  <c r="GP518" i="1"/>
  <c r="AD656" i="1"/>
  <c r="Q672" i="1"/>
  <c r="S758" i="1"/>
  <c r="AF753" i="1"/>
  <c r="AH420" i="1"/>
  <c r="CI324" i="1"/>
  <c r="AZ340" i="1"/>
  <c r="GP620" i="1"/>
  <c r="V758" i="1"/>
  <c r="AI753" i="1"/>
  <c r="GM707" i="1"/>
  <c r="IK707" i="1" s="1"/>
  <c r="GP927" i="1"/>
  <c r="GM927" i="1"/>
  <c r="IK927" i="1" s="1"/>
  <c r="GM921" i="1"/>
  <c r="IK921" i="1" s="1"/>
  <c r="GP921" i="1"/>
  <c r="CY1269" i="1"/>
  <c r="X1269" i="1" s="1"/>
  <c r="CZ1269" i="1"/>
  <c r="Y1269" i="1" s="1"/>
  <c r="AF1138" i="1"/>
  <c r="AF1076" i="1" s="1"/>
  <c r="AH1473" i="1"/>
  <c r="AS1441" i="1"/>
  <c r="W1834" i="1"/>
  <c r="AJ1815" i="1"/>
  <c r="GM1827" i="1"/>
  <c r="IK1827" i="1" s="1"/>
  <c r="GP1827" i="1"/>
  <c r="AD2342" i="1"/>
  <c r="Q2356" i="1"/>
  <c r="CJ2342" i="1"/>
  <c r="BA2356" i="1"/>
  <c r="GM2798" i="1"/>
  <c r="IK2798" i="1" s="1"/>
  <c r="GM216" i="1"/>
  <c r="IK216" i="1" s="1"/>
  <c r="GP216" i="1"/>
  <c r="AH324" i="1"/>
  <c r="U340" i="1"/>
  <c r="GP425" i="1"/>
  <c r="GM425" i="1"/>
  <c r="IK425" i="1" s="1"/>
  <c r="AJ420" i="1"/>
  <c r="W436" i="1"/>
  <c r="GM426" i="1"/>
  <c r="IK426" i="1" s="1"/>
  <c r="GP426" i="1"/>
  <c r="GP876" i="1"/>
  <c r="GM876" i="1"/>
  <c r="IK876" i="1" s="1"/>
  <c r="CI871" i="1"/>
  <c r="AZ887" i="1"/>
  <c r="AJ871" i="1"/>
  <c r="W887" i="1"/>
  <c r="GP1219" i="1"/>
  <c r="GM1219" i="1"/>
  <c r="IK1219" i="1" s="1"/>
  <c r="GM1775" i="1"/>
  <c r="IK1775" i="1" s="1"/>
  <c r="GN1775" i="1"/>
  <c r="GM1778" i="1"/>
  <c r="IK1778" i="1" s="1"/>
  <c r="GP1778" i="1"/>
  <c r="GM1771" i="1"/>
  <c r="IK1771" i="1" s="1"/>
  <c r="GP1771" i="1"/>
  <c r="T3225" i="1"/>
  <c r="AG3212" i="1"/>
  <c r="GM137" i="1"/>
  <c r="IK137" i="1" s="1"/>
  <c r="GP137" i="1"/>
  <c r="AJ324" i="1"/>
  <c r="W340" i="1"/>
  <c r="GP377" i="1"/>
  <c r="BD320" i="1"/>
  <c r="F597" i="1"/>
  <c r="GM1264" i="1"/>
  <c r="IK1264" i="1" s="1"/>
  <c r="GM1267" i="1"/>
  <c r="IK1267" i="1" s="1"/>
  <c r="GP1267" i="1"/>
  <c r="GP1276" i="1"/>
  <c r="GM1394" i="1"/>
  <c r="IK1394" i="1" s="1"/>
  <c r="GP1394" i="1"/>
  <c r="GP1728" i="1"/>
  <c r="GM1728" i="1"/>
  <c r="IK1728" i="1" s="1"/>
  <c r="GM1726" i="1"/>
  <c r="IK1726" i="1" s="1"/>
  <c r="GP1726" i="1"/>
  <c r="AH1866" i="1"/>
  <c r="U1873" i="1"/>
  <c r="W1783" i="1"/>
  <c r="AJ1767" i="1"/>
  <c r="S1834" i="1"/>
  <c r="AF1815" i="1"/>
  <c r="GM2122" i="1"/>
  <c r="IK2122" i="1" s="1"/>
  <c r="GP2122" i="1"/>
  <c r="GM2110" i="1"/>
  <c r="IK2110" i="1" s="1"/>
  <c r="GP2895" i="1"/>
  <c r="GM2895" i="1"/>
  <c r="IK2895" i="1" s="1"/>
  <c r="CJ420" i="1"/>
  <c r="BA436" i="1"/>
  <c r="GP538" i="1"/>
  <c r="GM538" i="1"/>
  <c r="IK538" i="1" s="1"/>
  <c r="GM885" i="1"/>
  <c r="IK885" i="1" s="1"/>
  <c r="GP885" i="1"/>
  <c r="GM1274" i="1"/>
  <c r="IK1274" i="1" s="1"/>
  <c r="GP1386" i="1"/>
  <c r="GM1386" i="1"/>
  <c r="IK1386" i="1" s="1"/>
  <c r="AG1473" i="1"/>
  <c r="T1489" i="1"/>
  <c r="GM1433" i="1"/>
  <c r="IK1433" i="1" s="1"/>
  <c r="GP1433" i="1"/>
  <c r="GM1439" i="1"/>
  <c r="IK1439" i="1" s="1"/>
  <c r="GP1439" i="1"/>
  <c r="GM1730" i="1"/>
  <c r="IK1730" i="1" s="1"/>
  <c r="GN1730" i="1"/>
  <c r="CB1735" i="1" s="1"/>
  <c r="GP1822" i="1"/>
  <c r="GM1822" i="1"/>
  <c r="IK1822" i="1" s="1"/>
  <c r="BD1670" i="1"/>
  <c r="BD2018" i="1"/>
  <c r="F2013" i="1"/>
  <c r="AH2230" i="1"/>
  <c r="AF2342" i="1"/>
  <c r="S2356" i="1"/>
  <c r="AH2545" i="1"/>
  <c r="U2561" i="1"/>
  <c r="GP2794" i="1"/>
  <c r="GM2794" i="1"/>
  <c r="IK2794" i="1" s="1"/>
  <c r="CY85" i="1"/>
  <c r="X85" i="1" s="1"/>
  <c r="CZ85" i="1"/>
  <c r="Y85" i="1" s="1"/>
  <c r="GP337" i="1"/>
  <c r="GP477" i="1"/>
  <c r="GM477" i="1"/>
  <c r="IK477" i="1" s="1"/>
  <c r="GP1086" i="1"/>
  <c r="GM1086" i="1"/>
  <c r="IK1086" i="1" s="1"/>
  <c r="Q1224" i="1"/>
  <c r="AD1208" i="1"/>
  <c r="GM1102" i="1"/>
  <c r="IK1102" i="1" s="1"/>
  <c r="GP1102" i="1"/>
  <c r="GM1100" i="1"/>
  <c r="IK1100" i="1" s="1"/>
  <c r="GN1100" i="1"/>
  <c r="CB1108" i="1" s="1"/>
  <c r="AI1722" i="1"/>
  <c r="GM1681" i="1"/>
  <c r="IK1681" i="1" s="1"/>
  <c r="GP1681" i="1"/>
  <c r="AH1767" i="1"/>
  <c r="GM2114" i="1"/>
  <c r="IK2114" i="1" s="1"/>
  <c r="GP2237" i="1"/>
  <c r="T2398" i="1"/>
  <c r="AG2388" i="1"/>
  <c r="GM2348" i="1"/>
  <c r="IK2348" i="1" s="1"/>
  <c r="GP2348" i="1"/>
  <c r="AH2638" i="1"/>
  <c r="U2650" i="1"/>
  <c r="AP3120" i="1"/>
  <c r="GP33" i="1"/>
  <c r="GM335" i="1"/>
  <c r="IK335" i="1" s="1"/>
  <c r="GP335" i="1"/>
  <c r="S340" i="1"/>
  <c r="AF324" i="1"/>
  <c r="GM668" i="1"/>
  <c r="IK668" i="1" s="1"/>
  <c r="GP668" i="1"/>
  <c r="CZ1088" i="1"/>
  <c r="Y1088" i="1" s="1"/>
  <c r="CY1088" i="1"/>
  <c r="X1088" i="1" s="1"/>
  <c r="GM1216" i="1"/>
  <c r="IK1216" i="1" s="1"/>
  <c r="GN1216" i="1"/>
  <c r="CB1224" i="1" s="1"/>
  <c r="GM1388" i="1"/>
  <c r="IK1388" i="1" s="1"/>
  <c r="V1489" i="1"/>
  <c r="AI1473" i="1"/>
  <c r="CI1674" i="1"/>
  <c r="GM1820" i="1"/>
  <c r="IK1820" i="1" s="1"/>
  <c r="GP1820" i="1"/>
  <c r="AI2230" i="1"/>
  <c r="V2246" i="1"/>
  <c r="GP1955" i="1"/>
  <c r="GM1955" i="1"/>
  <c r="IK1955" i="1" s="1"/>
  <c r="GP2235" i="1"/>
  <c r="GM2235" i="1"/>
  <c r="IK2235" i="1" s="1"/>
  <c r="S2398" i="1"/>
  <c r="AF2388" i="1"/>
  <c r="AG2545" i="1"/>
  <c r="T2561" i="1"/>
  <c r="GP2796" i="1"/>
  <c r="GM2796" i="1"/>
  <c r="IK2796" i="1" s="1"/>
  <c r="GP2839" i="1"/>
  <c r="GM2839" i="1"/>
  <c r="IK2839" i="1" s="1"/>
  <c r="GP2901" i="1"/>
  <c r="GM2901" i="1"/>
  <c r="IK2901" i="1" s="1"/>
  <c r="GP36" i="1"/>
  <c r="GM36" i="1"/>
  <c r="IK36" i="1" s="1"/>
  <c r="GK32" i="1"/>
  <c r="BB30" i="1"/>
  <c r="F59" i="1"/>
  <c r="BB254" i="1"/>
  <c r="GP44" i="1"/>
  <c r="GM44" i="1"/>
  <c r="IK44" i="1" s="1"/>
  <c r="CZ82" i="1"/>
  <c r="Y82" i="1" s="1"/>
  <c r="CY82" i="1"/>
  <c r="X82" i="1" s="1"/>
  <c r="R86" i="1"/>
  <c r="GK86" i="1" s="1"/>
  <c r="W83" i="1"/>
  <c r="P86" i="1"/>
  <c r="BZ78" i="1"/>
  <c r="AQ91" i="1"/>
  <c r="CY129" i="1"/>
  <c r="X129" i="1" s="1"/>
  <c r="CZ129" i="1"/>
  <c r="Y129" i="1" s="1"/>
  <c r="CP136" i="1"/>
  <c r="O136" i="1" s="1"/>
  <c r="GP219" i="1"/>
  <c r="GM219" i="1"/>
  <c r="IK219" i="1" s="1"/>
  <c r="GK125" i="1"/>
  <c r="AE139" i="1"/>
  <c r="CX25" i="3"/>
  <c r="W81" i="1"/>
  <c r="T86" i="1"/>
  <c r="CG139" i="1"/>
  <c r="BZ123" i="1"/>
  <c r="AQ139" i="1"/>
  <c r="CC171" i="1"/>
  <c r="AT181" i="1"/>
  <c r="AC213" i="1"/>
  <c r="CH224" i="1"/>
  <c r="P224" i="1"/>
  <c r="CE224" i="1"/>
  <c r="CF224" i="1"/>
  <c r="R81" i="1"/>
  <c r="CI91" i="1"/>
  <c r="AH213" i="1"/>
  <c r="U224" i="1"/>
  <c r="BC78" i="1"/>
  <c r="F107" i="1"/>
  <c r="BC254" i="1"/>
  <c r="CJ171" i="1"/>
  <c r="BA181" i="1"/>
  <c r="AQ213" i="1"/>
  <c r="F234" i="1"/>
  <c r="GP331" i="1"/>
  <c r="GM331" i="1"/>
  <c r="IK331" i="1" s="1"/>
  <c r="U81" i="1"/>
  <c r="Q222" i="1"/>
  <c r="AI213" i="1"/>
  <c r="V224" i="1"/>
  <c r="CG324" i="1"/>
  <c r="AX340" i="1"/>
  <c r="CP384" i="1"/>
  <c r="O384" i="1" s="1"/>
  <c r="CJ468" i="1"/>
  <c r="BA483" i="1"/>
  <c r="CX40" i="3"/>
  <c r="Q127" i="1"/>
  <c r="U127" i="1"/>
  <c r="GX127" i="1"/>
  <c r="CX44" i="3"/>
  <c r="CX43" i="3"/>
  <c r="CI372" i="1"/>
  <c r="AZ388" i="1"/>
  <c r="AE483" i="1"/>
  <c r="GK470" i="1"/>
  <c r="AP515" i="1"/>
  <c r="F551" i="1"/>
  <c r="AP483" i="1"/>
  <c r="CI483" i="1"/>
  <c r="BY468" i="1"/>
  <c r="GP522" i="1"/>
  <c r="GM522" i="1"/>
  <c r="IK522" i="1" s="1"/>
  <c r="GP528" i="1"/>
  <c r="GM528" i="1"/>
  <c r="IK528" i="1" s="1"/>
  <c r="GP534" i="1"/>
  <c r="GM534" i="1"/>
  <c r="IK534" i="1" s="1"/>
  <c r="AH468" i="1"/>
  <c r="U483" i="1"/>
  <c r="GM480" i="1"/>
  <c r="IK480" i="1" s="1"/>
  <c r="GP480" i="1"/>
  <c r="AS515" i="1"/>
  <c r="F559" i="1"/>
  <c r="AI656" i="1"/>
  <c r="V672" i="1"/>
  <c r="CG608" i="1"/>
  <c r="AX624" i="1"/>
  <c r="GP614" i="1"/>
  <c r="AQ672" i="1"/>
  <c r="BZ656" i="1"/>
  <c r="CG672" i="1"/>
  <c r="GM618" i="1"/>
  <c r="IK618" i="1" s="1"/>
  <c r="BD788" i="1"/>
  <c r="BD818" i="1" s="1"/>
  <c r="BD656" i="1"/>
  <c r="F697" i="1"/>
  <c r="AG656" i="1"/>
  <c r="T672" i="1"/>
  <c r="GP857" i="1"/>
  <c r="GM857" i="1"/>
  <c r="IK857" i="1" s="1"/>
  <c r="AD931" i="1"/>
  <c r="AS483" i="1"/>
  <c r="CB468" i="1"/>
  <c r="GN717" i="1"/>
  <c r="GM717" i="1"/>
  <c r="IK717" i="1" s="1"/>
  <c r="CB919" i="1"/>
  <c r="AS931" i="1"/>
  <c r="BC608" i="1"/>
  <c r="F640" i="1"/>
  <c r="BC788" i="1"/>
  <c r="CP859" i="1"/>
  <c r="O859" i="1" s="1"/>
  <c r="AD1010" i="1"/>
  <c r="AD854" i="1" s="1"/>
  <c r="CP756" i="1"/>
  <c r="O756" i="1" s="1"/>
  <c r="AB758" i="1" s="1"/>
  <c r="AI887" i="1"/>
  <c r="AI919" i="1"/>
  <c r="V931" i="1"/>
  <c r="GP973" i="1"/>
  <c r="GM973" i="1"/>
  <c r="IK973" i="1" s="1"/>
  <c r="AH704" i="1"/>
  <c r="U721" i="1"/>
  <c r="GM867" i="1"/>
  <c r="IK867" i="1" s="1"/>
  <c r="GP867" i="1"/>
  <c r="AC1138" i="1"/>
  <c r="CP1078" i="1"/>
  <c r="O1078" i="1" s="1"/>
  <c r="F1124" i="1"/>
  <c r="BC1138" i="1"/>
  <c r="BC1092" i="1"/>
  <c r="GP716" i="1"/>
  <c r="GM881" i="1"/>
  <c r="IK881" i="1" s="1"/>
  <c r="GM1211" i="1"/>
  <c r="IK1211" i="1" s="1"/>
  <c r="GP1211" i="1"/>
  <c r="GP969" i="1"/>
  <c r="GM969" i="1"/>
  <c r="IK969" i="1" s="1"/>
  <c r="F1118" i="1"/>
  <c r="AQ1138" i="1"/>
  <c r="AQ1092" i="1"/>
  <c r="AH1208" i="1"/>
  <c r="U1224" i="1"/>
  <c r="CZ1275" i="1"/>
  <c r="Y1275" i="1" s="1"/>
  <c r="CY1275" i="1"/>
  <c r="X1275" i="1" s="1"/>
  <c r="AG919" i="1"/>
  <c r="T931" i="1"/>
  <c r="AI1208" i="1"/>
  <c r="V1224" i="1"/>
  <c r="GM1262" i="1"/>
  <c r="IK1262" i="1" s="1"/>
  <c r="GP1262" i="1"/>
  <c r="CJ963" i="1"/>
  <c r="BA980" i="1"/>
  <c r="GX1087" i="1"/>
  <c r="CJ1138" i="1" s="1"/>
  <c r="CJ1076" i="1" s="1"/>
  <c r="GM924" i="1"/>
  <c r="IK924" i="1" s="1"/>
  <c r="CP1103" i="1"/>
  <c r="O1103" i="1" s="1"/>
  <c r="CP1275" i="1"/>
  <c r="O1275" i="1" s="1"/>
  <c r="GP1387" i="1"/>
  <c r="GM1387" i="1"/>
  <c r="IK1387" i="1" s="1"/>
  <c r="GP1432" i="1"/>
  <c r="GM1432" i="1"/>
  <c r="IK1432" i="1" s="1"/>
  <c r="GP1477" i="1"/>
  <c r="GM1477" i="1"/>
  <c r="IK1477" i="1" s="1"/>
  <c r="F779" i="1"/>
  <c r="T753" i="1"/>
  <c r="GX1269" i="1"/>
  <c r="T1396" i="1"/>
  <c r="AG1380" i="1"/>
  <c r="AH1428" i="1"/>
  <c r="U1441" i="1"/>
  <c r="F1459" i="1"/>
  <c r="AT1428" i="1"/>
  <c r="GP708" i="1"/>
  <c r="GM708" i="1"/>
  <c r="IK708" i="1" s="1"/>
  <c r="GM1082" i="1"/>
  <c r="IK1082" i="1" s="1"/>
  <c r="GP1082" i="1"/>
  <c r="F1409" i="1"/>
  <c r="BB1604" i="1"/>
  <c r="BB1380" i="1"/>
  <c r="F1454" i="1"/>
  <c r="BB1428" i="1"/>
  <c r="CP1487" i="1"/>
  <c r="O1487" i="1" s="1"/>
  <c r="AO1376" i="1"/>
  <c r="AO1634" i="1"/>
  <c r="F1608" i="1"/>
  <c r="F951" i="1"/>
  <c r="BA919" i="1"/>
  <c r="AT1256" i="1"/>
  <c r="F1298" i="1"/>
  <c r="GM1385" i="1"/>
  <c r="IK1385" i="1" s="1"/>
  <c r="GP1385" i="1"/>
  <c r="AC1489" i="1"/>
  <c r="CP1475" i="1"/>
  <c r="O1475" i="1" s="1"/>
  <c r="W1525" i="1"/>
  <c r="GP665" i="1"/>
  <c r="GM1104" i="1"/>
  <c r="IK1104" i="1" s="1"/>
  <c r="AD1489" i="1"/>
  <c r="Q1525" i="1"/>
  <c r="GM1099" i="1"/>
  <c r="IK1099" i="1" s="1"/>
  <c r="GM1391" i="1"/>
  <c r="IK1391" i="1" s="1"/>
  <c r="GP1391" i="1"/>
  <c r="AD1441" i="1"/>
  <c r="GM1435" i="1"/>
  <c r="IK1435" i="1" s="1"/>
  <c r="GP1435" i="1"/>
  <c r="V1524" i="1"/>
  <c r="P1524" i="1"/>
  <c r="F1706" i="1"/>
  <c r="BC1674" i="1"/>
  <c r="BC1988" i="1"/>
  <c r="GX1524" i="1"/>
  <c r="W1570" i="1"/>
  <c r="GM1684" i="1"/>
  <c r="IK1684" i="1" s="1"/>
  <c r="S1733" i="1"/>
  <c r="GM1821" i="1"/>
  <c r="IK1821" i="1" s="1"/>
  <c r="GP1821" i="1"/>
  <c r="F1498" i="1"/>
  <c r="AP1473" i="1"/>
  <c r="F1792" i="1"/>
  <c r="AP1767" i="1"/>
  <c r="V1269" i="1"/>
  <c r="GM1436" i="1"/>
  <c r="IK1436" i="1" s="1"/>
  <c r="AP1428" i="1"/>
  <c r="F1450" i="1"/>
  <c r="V1525" i="1"/>
  <c r="V1688" i="1"/>
  <c r="AI1690" i="1" s="1"/>
  <c r="CP1773" i="1"/>
  <c r="O1773" i="1" s="1"/>
  <c r="CP1913" i="1"/>
  <c r="O1913" i="1" s="1"/>
  <c r="GX1529" i="1"/>
  <c r="CC1767" i="1"/>
  <c r="AT1783" i="1"/>
  <c r="GM1953" i="1"/>
  <c r="IK1953" i="1" s="1"/>
  <c r="GP1953" i="1"/>
  <c r="GM2066" i="1"/>
  <c r="IK2066" i="1" s="1"/>
  <c r="GN2066" i="1"/>
  <c r="CB2074" i="1" s="1"/>
  <c r="BZ2058" i="1"/>
  <c r="AQ2074" i="1"/>
  <c r="CG2074" i="1"/>
  <c r="CZ2123" i="1"/>
  <c r="Y2123" i="1" s="1"/>
  <c r="CY2123" i="1"/>
  <c r="X2123" i="1" s="1"/>
  <c r="S1525" i="1"/>
  <c r="F1924" i="1"/>
  <c r="AP1905" i="1"/>
  <c r="AT1947" i="1"/>
  <c r="F1976" i="1"/>
  <c r="GP1954" i="1"/>
  <c r="GM1954" i="1"/>
  <c r="IK1954" i="1" s="1"/>
  <c r="Q2124" i="1"/>
  <c r="AD2130" i="1" s="1"/>
  <c r="Q1688" i="1"/>
  <c r="AC2058" i="1"/>
  <c r="CE2074" i="1"/>
  <c r="CF2074" i="1"/>
  <c r="CH2074" i="1"/>
  <c r="P2074" i="1"/>
  <c r="F2185" i="1"/>
  <c r="BD2054" i="1"/>
  <c r="BD2190" i="1"/>
  <c r="AK2074" i="1"/>
  <c r="CP2118" i="1"/>
  <c r="O2118" i="1" s="1"/>
  <c r="GK2061" i="1"/>
  <c r="GP2061" i="1" s="1"/>
  <c r="AE2074" i="1"/>
  <c r="GM2240" i="1"/>
  <c r="IK2240" i="1" s="1"/>
  <c r="GP2240" i="1"/>
  <c r="GM2284" i="1"/>
  <c r="IK2284" i="1" s="1"/>
  <c r="GP2284" i="1"/>
  <c r="F1597" i="1"/>
  <c r="V1563" i="1"/>
  <c r="GP2283" i="1"/>
  <c r="GM2283" i="1"/>
  <c r="IK2283" i="1" s="1"/>
  <c r="P2301" i="1"/>
  <c r="GM1682" i="1"/>
  <c r="IK1682" i="1" s="1"/>
  <c r="CP2233" i="1"/>
  <c r="O2233" i="1" s="1"/>
  <c r="GM2285" i="1"/>
  <c r="IK2285" i="1" s="1"/>
  <c r="GP2285" i="1"/>
  <c r="W2058" i="1"/>
  <c r="F1975" i="1"/>
  <c r="AS1947" i="1"/>
  <c r="GM2065" i="1"/>
  <c r="IK2065" i="1" s="1"/>
  <c r="GP2065" i="1"/>
  <c r="GM2112" i="1"/>
  <c r="IK2112" i="1" s="1"/>
  <c r="AG1947" i="1"/>
  <c r="T1958" i="1"/>
  <c r="GP2294" i="1"/>
  <c r="GM2294" i="1"/>
  <c r="IK2294" i="1" s="1"/>
  <c r="R2305" i="1"/>
  <c r="GK2305" i="1" s="1"/>
  <c r="T2539" i="1"/>
  <c r="CZ2603" i="1"/>
  <c r="Y2603" i="1" s="1"/>
  <c r="CY2603" i="1"/>
  <c r="X2603" i="1" s="1"/>
  <c r="CP2303" i="1"/>
  <c r="O2303" i="1" s="1"/>
  <c r="CP2396" i="1"/>
  <c r="O2396" i="1" s="1"/>
  <c r="GP2354" i="1"/>
  <c r="GM2300" i="1"/>
  <c r="IK2300" i="1" s="1"/>
  <c r="GM2552" i="1"/>
  <c r="IK2552" i="1" s="1"/>
  <c r="GP2552" i="1"/>
  <c r="GP2559" i="1"/>
  <c r="W2540" i="1"/>
  <c r="CJ2606" i="1"/>
  <c r="CZ2641" i="1"/>
  <c r="Y2641" i="1" s="1"/>
  <c r="CY2641" i="1"/>
  <c r="X2641" i="1" s="1"/>
  <c r="Q2301" i="1"/>
  <c r="AX2561" i="1"/>
  <c r="CG2545" i="1"/>
  <c r="GM2600" i="1"/>
  <c r="IK2600" i="1" s="1"/>
  <c r="F2610" i="1"/>
  <c r="AO2593" i="1"/>
  <c r="AO2680" i="1"/>
  <c r="GK2752" i="1"/>
  <c r="AE2756" i="1"/>
  <c r="F2818" i="1"/>
  <c r="BC2788" i="1"/>
  <c r="BC3054" i="1"/>
  <c r="GP2640" i="1"/>
  <c r="F2773" i="1"/>
  <c r="AS2750" i="1"/>
  <c r="AX2788" i="1"/>
  <c r="F2809" i="1"/>
  <c r="GP2840" i="1"/>
  <c r="GM2840" i="1"/>
  <c r="IK2840" i="1" s="1"/>
  <c r="CG2750" i="1"/>
  <c r="AX2756" i="1"/>
  <c r="CY2887" i="1"/>
  <c r="X2887" i="1" s="1"/>
  <c r="AF2903" i="1"/>
  <c r="CZ2887" i="1"/>
  <c r="Y2887" i="1" s="1"/>
  <c r="GM2790" i="1"/>
  <c r="GP2790" i="1"/>
  <c r="AS2788" i="1"/>
  <c r="F2819" i="1"/>
  <c r="CP2791" i="1"/>
  <c r="O2791" i="1" s="1"/>
  <c r="GM2848" i="1"/>
  <c r="IK2848" i="1" s="1"/>
  <c r="CG2834" i="1"/>
  <c r="AX2853" i="1"/>
  <c r="CG3124" i="1"/>
  <c r="AX3143" i="1"/>
  <c r="AT3175" i="1"/>
  <c r="F3198" i="1"/>
  <c r="F2774" i="1"/>
  <c r="AT2750" i="1"/>
  <c r="AT3054" i="1"/>
  <c r="F3042" i="1"/>
  <c r="AT3019" i="1"/>
  <c r="CY3138" i="1"/>
  <c r="X3138" i="1" s="1"/>
  <c r="CZ3138" i="1"/>
  <c r="Y3138" i="1" s="1"/>
  <c r="BC3317" i="1"/>
  <c r="F3371" i="1"/>
  <c r="GP2977" i="1"/>
  <c r="CP3214" i="1"/>
  <c r="O3214" i="1" s="1"/>
  <c r="AZ3325" i="1"/>
  <c r="CI3321" i="1"/>
  <c r="F3004" i="1"/>
  <c r="AS2974" i="1"/>
  <c r="W3180" i="1"/>
  <c r="AJ3175" i="1"/>
  <c r="CF3325" i="1"/>
  <c r="CH3325" i="1"/>
  <c r="P3325" i="1"/>
  <c r="CE3325" i="1"/>
  <c r="AC3321" i="1"/>
  <c r="F2952" i="1"/>
  <c r="AQ2935" i="1"/>
  <c r="AT3212" i="1"/>
  <c r="F3243" i="1"/>
  <c r="GM2894" i="1"/>
  <c r="IK2894" i="1" s="1"/>
  <c r="GP2894" i="1"/>
  <c r="AG2974" i="1"/>
  <c r="T2987" i="1"/>
  <c r="AD3019" i="1"/>
  <c r="Q3024" i="1"/>
  <c r="CI3175" i="1"/>
  <c r="AZ3180" i="1"/>
  <c r="GP3222" i="1"/>
  <c r="V3321" i="1"/>
  <c r="F3348" i="1"/>
  <c r="V3355" i="1"/>
  <c r="GP2939" i="1"/>
  <c r="F3005" i="1"/>
  <c r="AT2974" i="1"/>
  <c r="T3019" i="1"/>
  <c r="F3045" i="1"/>
  <c r="GP3130" i="1"/>
  <c r="GM3130" i="1"/>
  <c r="IK3130" i="1" s="1"/>
  <c r="T3180" i="1"/>
  <c r="AG3175" i="1"/>
  <c r="AS3212" i="1"/>
  <c r="F3242" i="1"/>
  <c r="CZ32" i="1"/>
  <c r="Y32" i="1" s="1"/>
  <c r="AF46" i="1"/>
  <c r="CY32" i="1"/>
  <c r="X32" i="1" s="1"/>
  <c r="AX46" i="1"/>
  <c r="CG30" i="1"/>
  <c r="F56" i="1"/>
  <c r="AQ30" i="1"/>
  <c r="AQ254" i="1"/>
  <c r="CY125" i="1"/>
  <c r="X125" i="1" s="1"/>
  <c r="CZ125" i="1"/>
  <c r="Y125" i="1" s="1"/>
  <c r="CY84" i="1"/>
  <c r="X84" i="1" s="1"/>
  <c r="CZ84" i="1"/>
  <c r="Y84" i="1" s="1"/>
  <c r="CP134" i="1"/>
  <c r="O134" i="1" s="1"/>
  <c r="S89" i="1"/>
  <c r="U85" i="1"/>
  <c r="T88" i="1"/>
  <c r="AT123" i="1"/>
  <c r="F157" i="1"/>
  <c r="AF213" i="1"/>
  <c r="S224" i="1"/>
  <c r="CJ213" i="1"/>
  <c r="BA224" i="1"/>
  <c r="W222" i="1"/>
  <c r="GX222" i="1"/>
  <c r="AD139" i="1"/>
  <c r="CZ133" i="1"/>
  <c r="Y133" i="1" s="1"/>
  <c r="CY133" i="1"/>
  <c r="X133" i="1" s="1"/>
  <c r="U88" i="1"/>
  <c r="AH91" i="1" s="1"/>
  <c r="AH171" i="1"/>
  <c r="U181" i="1"/>
  <c r="AP30" i="1"/>
  <c r="F55" i="1"/>
  <c r="AP254" i="1"/>
  <c r="CP82" i="1"/>
  <c r="O82" i="1" s="1"/>
  <c r="AP78" i="1"/>
  <c r="F100" i="1"/>
  <c r="S221" i="1"/>
  <c r="CP221" i="1" s="1"/>
  <c r="O221" i="1" s="1"/>
  <c r="BC213" i="1"/>
  <c r="F240" i="1"/>
  <c r="GP178" i="1"/>
  <c r="GM178" i="1"/>
  <c r="IK178" i="1" s="1"/>
  <c r="AX224" i="1"/>
  <c r="CG213" i="1"/>
  <c r="AZ181" i="1"/>
  <c r="CI171" i="1"/>
  <c r="AO324" i="1"/>
  <c r="F344" i="1"/>
  <c r="AO572" i="1"/>
  <c r="V171" i="1"/>
  <c r="F204" i="1"/>
  <c r="CP327" i="1"/>
  <c r="O327" i="1" s="1"/>
  <c r="CP173" i="1"/>
  <c r="O173" i="1" s="1"/>
  <c r="AC181" i="1"/>
  <c r="CY384" i="1"/>
  <c r="X384" i="1" s="1"/>
  <c r="CZ384" i="1"/>
  <c r="Y384" i="1" s="1"/>
  <c r="GP429" i="1"/>
  <c r="GM429" i="1"/>
  <c r="IK429" i="1" s="1"/>
  <c r="S131" i="1"/>
  <c r="AF139" i="1" s="1"/>
  <c r="T131" i="1"/>
  <c r="T340" i="1"/>
  <c r="AG324" i="1"/>
  <c r="AF420" i="1"/>
  <c r="S436" i="1"/>
  <c r="F397" i="1"/>
  <c r="AP372" i="1"/>
  <c r="AD483" i="1"/>
  <c r="GP476" i="1"/>
  <c r="GM476" i="1"/>
  <c r="IK476" i="1" s="1"/>
  <c r="F555" i="1"/>
  <c r="BB515" i="1"/>
  <c r="GM479" i="1"/>
  <c r="IK479" i="1" s="1"/>
  <c r="GP479" i="1"/>
  <c r="GP529" i="1"/>
  <c r="GM529" i="1"/>
  <c r="IK529" i="1" s="1"/>
  <c r="GP535" i="1"/>
  <c r="GM535" i="1"/>
  <c r="IK535" i="1" s="1"/>
  <c r="CC468" i="1"/>
  <c r="AT483" i="1"/>
  <c r="AZ542" i="1"/>
  <c r="CI515" i="1"/>
  <c r="GP619" i="1"/>
  <c r="GM619" i="1"/>
  <c r="IK619" i="1" s="1"/>
  <c r="CJ656" i="1"/>
  <c r="BA672" i="1"/>
  <c r="GP539" i="1"/>
  <c r="GM539" i="1"/>
  <c r="IK539" i="1" s="1"/>
  <c r="AJ656" i="1"/>
  <c r="W672" i="1"/>
  <c r="AQ420" i="1"/>
  <c r="F446" i="1"/>
  <c r="U624" i="1"/>
  <c r="AH608" i="1"/>
  <c r="AD704" i="1"/>
  <c r="Q721" i="1"/>
  <c r="AC436" i="1"/>
  <c r="W483" i="1"/>
  <c r="AJ468" i="1"/>
  <c r="AF656" i="1"/>
  <c r="S672" i="1"/>
  <c r="AG704" i="1"/>
  <c r="T721" i="1"/>
  <c r="AD753" i="1"/>
  <c r="Q758" i="1"/>
  <c r="CP517" i="1"/>
  <c r="O517" i="1" s="1"/>
  <c r="AC542" i="1"/>
  <c r="AT672" i="1"/>
  <c r="CC656" i="1"/>
  <c r="GP666" i="1"/>
  <c r="GM666" i="1"/>
  <c r="IK666" i="1" s="1"/>
  <c r="AD887" i="1"/>
  <c r="F689" i="1"/>
  <c r="AS656" i="1"/>
  <c r="GM875" i="1"/>
  <c r="IK875" i="1" s="1"/>
  <c r="GP875" i="1"/>
  <c r="GM925" i="1"/>
  <c r="IK925" i="1" s="1"/>
  <c r="GP925" i="1"/>
  <c r="GN879" i="1"/>
  <c r="GP968" i="1"/>
  <c r="GM968" i="1"/>
  <c r="IK968" i="1" s="1"/>
  <c r="GM714" i="1"/>
  <c r="IK714" i="1" s="1"/>
  <c r="GP714" i="1"/>
  <c r="BA887" i="1"/>
  <c r="CJ871" i="1"/>
  <c r="GM926" i="1"/>
  <c r="IK926" i="1" s="1"/>
  <c r="GP926" i="1"/>
  <c r="BD963" i="1"/>
  <c r="BD1010" i="1"/>
  <c r="F1005" i="1"/>
  <c r="BA721" i="1"/>
  <c r="CJ704" i="1"/>
  <c r="GM755" i="1"/>
  <c r="GP755" i="1"/>
  <c r="GP1083" i="1"/>
  <c r="AO1076" i="1"/>
  <c r="AO1168" i="1"/>
  <c r="F1142" i="1"/>
  <c r="CG1092" i="1"/>
  <c r="AX1108" i="1"/>
  <c r="GM1098" i="1"/>
  <c r="IK1098" i="1" s="1"/>
  <c r="GP1098" i="1"/>
  <c r="T1224" i="1"/>
  <c r="AG1208" i="1"/>
  <c r="CP1265" i="1"/>
  <c r="O1265" i="1" s="1"/>
  <c r="Q1269" i="1"/>
  <c r="AH963" i="1"/>
  <c r="U980" i="1"/>
  <c r="CJ1208" i="1"/>
  <c r="BA1224" i="1"/>
  <c r="GM1221" i="1"/>
  <c r="IK1221" i="1" s="1"/>
  <c r="GN1221" i="1"/>
  <c r="F940" i="1"/>
  <c r="AP919" i="1"/>
  <c r="CP1212" i="1"/>
  <c r="O1212" i="1" s="1"/>
  <c r="GM1218" i="1"/>
  <c r="IK1218" i="1" s="1"/>
  <c r="R1268" i="1"/>
  <c r="GK1268" i="1" s="1"/>
  <c r="GP928" i="1"/>
  <c r="GP971" i="1"/>
  <c r="GM971" i="1"/>
  <c r="IK971" i="1" s="1"/>
  <c r="GP1080" i="1"/>
  <c r="AK1108" i="1"/>
  <c r="AC1224" i="1"/>
  <c r="R1278" i="1"/>
  <c r="GK1278" i="1" s="1"/>
  <c r="GX1278" i="1"/>
  <c r="U1278" i="1"/>
  <c r="P1277" i="1"/>
  <c r="CC1473" i="1"/>
  <c r="AT1489" i="1"/>
  <c r="GX1571" i="1"/>
  <c r="T1571" i="1"/>
  <c r="GP929" i="1"/>
  <c r="BA1108" i="1"/>
  <c r="CJ1092" i="1"/>
  <c r="W1396" i="1"/>
  <c r="AJ1380" i="1"/>
  <c r="GM1389" i="1"/>
  <c r="IK1389" i="1" s="1"/>
  <c r="GP1389" i="1"/>
  <c r="BA1441" i="1"/>
  <c r="CJ1428" i="1"/>
  <c r="W1489" i="1"/>
  <c r="AJ1473" i="1"/>
  <c r="U1268" i="1"/>
  <c r="V1268" i="1"/>
  <c r="AT1208" i="1"/>
  <c r="F1242" i="1"/>
  <c r="AT1310" i="1"/>
  <c r="W1268" i="1"/>
  <c r="CP1483" i="1"/>
  <c r="O1483" i="1" s="1"/>
  <c r="R1529" i="1"/>
  <c r="GK1529" i="1" s="1"/>
  <c r="S1571" i="1"/>
  <c r="CP1685" i="1"/>
  <c r="O1685" i="1" s="1"/>
  <c r="GM1779" i="1"/>
  <c r="IK1779" i="1" s="1"/>
  <c r="GP1779" i="1"/>
  <c r="F1883" i="1"/>
  <c r="AQ1866" i="1"/>
  <c r="Q1958" i="1"/>
  <c r="AD1947" i="1"/>
  <c r="AC980" i="1"/>
  <c r="CZ1685" i="1"/>
  <c r="Y1685" i="1" s="1"/>
  <c r="CY1685" i="1"/>
  <c r="X1685" i="1" s="1"/>
  <c r="T1688" i="1"/>
  <c r="AG1690" i="1" s="1"/>
  <c r="GP1729" i="1"/>
  <c r="GM1729" i="1"/>
  <c r="IK1729" i="1" s="1"/>
  <c r="AH1815" i="1"/>
  <c r="U1834" i="1"/>
  <c r="T1525" i="1"/>
  <c r="AG1531" i="1" s="1"/>
  <c r="R1570" i="1"/>
  <c r="GK1570" i="1" s="1"/>
  <c r="AP1735" i="1"/>
  <c r="BY1722" i="1"/>
  <c r="CI1735" i="1"/>
  <c r="CP1869" i="1"/>
  <c r="O1869" i="1" s="1"/>
  <c r="AD1574" i="1"/>
  <c r="F1844" i="1"/>
  <c r="AQ1815" i="1"/>
  <c r="CG1915" i="1"/>
  <c r="AQ1915" i="1"/>
  <c r="BZ1905" i="1"/>
  <c r="W2124" i="1"/>
  <c r="CI1380" i="1"/>
  <c r="AZ1396" i="1"/>
  <c r="U1524" i="1"/>
  <c r="AX1866" i="1"/>
  <c r="F1880" i="1"/>
  <c r="CZ2118" i="1"/>
  <c r="Y2118" i="1" s="1"/>
  <c r="CY2118" i="1"/>
  <c r="X2118" i="1" s="1"/>
  <c r="CP2123" i="1"/>
  <c r="O2123" i="1" s="1"/>
  <c r="U1529" i="1"/>
  <c r="AS1905" i="1"/>
  <c r="F1932" i="1"/>
  <c r="CP1950" i="1"/>
  <c r="O1950" i="1" s="1"/>
  <c r="GP2062" i="1"/>
  <c r="GM2062" i="1"/>
  <c r="IK2062" i="1" s="1"/>
  <c r="CC2106" i="1"/>
  <c r="AT2130" i="1"/>
  <c r="GX2124" i="1"/>
  <c r="W1870" i="1"/>
  <c r="AJ1873" i="1" s="1"/>
  <c r="GP2060" i="1"/>
  <c r="GM2060" i="1"/>
  <c r="AB2074" i="1"/>
  <c r="AG1563" i="1"/>
  <c r="T1574" i="1"/>
  <c r="F1983" i="1"/>
  <c r="BD1947" i="1"/>
  <c r="AQ2130" i="1"/>
  <c r="BZ2106" i="1"/>
  <c r="CG2130" i="1"/>
  <c r="U2124" i="1"/>
  <c r="P1525" i="1"/>
  <c r="CP1525" i="1" s="1"/>
  <c r="O1525" i="1" s="1"/>
  <c r="GM2241" i="1"/>
  <c r="IK2241" i="1" s="1"/>
  <c r="GP2241" i="1"/>
  <c r="GM2232" i="1"/>
  <c r="GP2232" i="1"/>
  <c r="CP1818" i="1"/>
  <c r="O1818" i="1" s="1"/>
  <c r="GP2068" i="1"/>
  <c r="S86" i="1"/>
  <c r="U1688" i="1"/>
  <c r="AH1690" i="1" s="1"/>
  <c r="CI2130" i="1"/>
  <c r="GM2296" i="1"/>
  <c r="IK2296" i="1" s="1"/>
  <c r="GP2296" i="1"/>
  <c r="CP2305" i="1"/>
  <c r="O2305" i="1" s="1"/>
  <c r="S2561" i="1"/>
  <c r="AF2545" i="1"/>
  <c r="GM2603" i="1"/>
  <c r="IK2603" i="1" s="1"/>
  <c r="F2408" i="1"/>
  <c r="AQ2388" i="1"/>
  <c r="CZ2537" i="1"/>
  <c r="Y2537" i="1" s="1"/>
  <c r="CY2537" i="1"/>
  <c r="X2537" i="1" s="1"/>
  <c r="CZ2396" i="1"/>
  <c r="Y2396" i="1" s="1"/>
  <c r="CY2396" i="1"/>
  <c r="X2396" i="1" s="1"/>
  <c r="S2540" i="1"/>
  <c r="AZ2398" i="1"/>
  <c r="CI2388" i="1"/>
  <c r="W2539" i="1"/>
  <c r="GP2554" i="1"/>
  <c r="GM2554" i="1"/>
  <c r="IK2554" i="1" s="1"/>
  <c r="CP2345" i="1"/>
  <c r="O2345" i="1" s="1"/>
  <c r="GM2349" i="1"/>
  <c r="IK2349" i="1" s="1"/>
  <c r="GP2349" i="1"/>
  <c r="CZ2557" i="1"/>
  <c r="Y2557" i="1" s="1"/>
  <c r="CY2557" i="1"/>
  <c r="X2557" i="1" s="1"/>
  <c r="BY2342" i="1"/>
  <c r="AP2356" i="1"/>
  <c r="CI2356" i="1"/>
  <c r="GP2353" i="1"/>
  <c r="GM2353" i="1"/>
  <c r="IK2353" i="1" s="1"/>
  <c r="GP2541" i="1"/>
  <c r="GM2541" i="1"/>
  <c r="IK2541" i="1" s="1"/>
  <c r="CZ2558" i="1"/>
  <c r="Y2558" i="1" s="1"/>
  <c r="CY2558" i="1"/>
  <c r="X2558" i="1" s="1"/>
  <c r="GM2553" i="1"/>
  <c r="IK2553" i="1" s="1"/>
  <c r="GM2550" i="1"/>
  <c r="IK2550" i="1" s="1"/>
  <c r="GP2550" i="1"/>
  <c r="GP2648" i="1"/>
  <c r="GM2648" i="1"/>
  <c r="IK2648" i="1" s="1"/>
  <c r="F2377" i="1"/>
  <c r="T2342" i="1"/>
  <c r="BD2750" i="1"/>
  <c r="F2781" i="1"/>
  <c r="BD3054" i="1"/>
  <c r="AS2606" i="1"/>
  <c r="CB2593" i="1"/>
  <c r="BY2638" i="1"/>
  <c r="CI2650" i="1"/>
  <c r="AP2650" i="1"/>
  <c r="AP2680" i="1" s="1"/>
  <c r="BD2788" i="1"/>
  <c r="F2827" i="1"/>
  <c r="GP2643" i="1"/>
  <c r="GM2643" i="1"/>
  <c r="IK2643" i="1" s="1"/>
  <c r="AZ2942" i="1"/>
  <c r="CI2935" i="1"/>
  <c r="AL2756" i="1"/>
  <c r="BC2834" i="1"/>
  <c r="F2869" i="1"/>
  <c r="CG3019" i="1"/>
  <c r="AX3024" i="1"/>
  <c r="F2765" i="1"/>
  <c r="AP2750" i="1"/>
  <c r="AI2638" i="1"/>
  <c r="V2650" i="1"/>
  <c r="AT2788" i="1"/>
  <c r="F2820" i="1"/>
  <c r="F3153" i="1"/>
  <c r="AQ3255" i="1"/>
  <c r="AQ3124" i="1"/>
  <c r="GM2754" i="1"/>
  <c r="IK2754" i="1" s="1"/>
  <c r="GP2754" i="1"/>
  <c r="F2958" i="1"/>
  <c r="BC2935" i="1"/>
  <c r="CY3139" i="1"/>
  <c r="X3139" i="1" s="1"/>
  <c r="CZ3139" i="1"/>
  <c r="Y3139" i="1" s="1"/>
  <c r="CY3177" i="1"/>
  <c r="X3177" i="1" s="1"/>
  <c r="AF3180" i="1"/>
  <c r="CZ3177" i="1"/>
  <c r="Y3177" i="1" s="1"/>
  <c r="F3268" i="1"/>
  <c r="BB3120" i="1"/>
  <c r="BB3285" i="1"/>
  <c r="P2987" i="1"/>
  <c r="CE2987" i="1"/>
  <c r="CF2987" i="1"/>
  <c r="AC2974" i="1"/>
  <c r="CH2987" i="1"/>
  <c r="CJ3212" i="1"/>
  <c r="BA3225" i="1"/>
  <c r="AP3321" i="1"/>
  <c r="F3334" i="1"/>
  <c r="AP3355" i="1"/>
  <c r="CJ3175" i="1"/>
  <c r="BA3180" i="1"/>
  <c r="CY3218" i="1"/>
  <c r="X3218" i="1" s="1"/>
  <c r="CZ3218" i="1"/>
  <c r="Y3218" i="1" s="1"/>
  <c r="AL3225" i="1" s="1"/>
  <c r="AX2942" i="1"/>
  <c r="CG2935" i="1"/>
  <c r="CF3024" i="1"/>
  <c r="CH3024" i="1"/>
  <c r="P3024" i="1"/>
  <c r="AC3019" i="1"/>
  <c r="CE3024" i="1"/>
  <c r="AO2746" i="1"/>
  <c r="AO3084" i="1"/>
  <c r="F3058" i="1"/>
  <c r="F2959" i="1"/>
  <c r="AS2935" i="1"/>
  <c r="AL2987" i="1"/>
  <c r="GP2984" i="1"/>
  <c r="GM2984" i="1"/>
  <c r="IK2984" i="1" s="1"/>
  <c r="AQ3175" i="1"/>
  <c r="F3190" i="1"/>
  <c r="AD2903" i="1"/>
  <c r="V2987" i="1"/>
  <c r="AI2974" i="1"/>
  <c r="CG3175" i="1"/>
  <c r="AX3180" i="1"/>
  <c r="AH3212" i="1"/>
  <c r="AD46" i="1"/>
  <c r="AO30" i="1"/>
  <c r="F50" i="1"/>
  <c r="AO254" i="1"/>
  <c r="CY43" i="1"/>
  <c r="X43" i="1" s="1"/>
  <c r="CZ43" i="1"/>
  <c r="Y43" i="1" s="1"/>
  <c r="CZ80" i="1"/>
  <c r="Y80" i="1" s="1"/>
  <c r="CY80" i="1"/>
  <c r="X80" i="1" s="1"/>
  <c r="CP32" i="1"/>
  <c r="O32" i="1" s="1"/>
  <c r="GK80" i="1"/>
  <c r="R89" i="1"/>
  <c r="GK89" i="1" s="1"/>
  <c r="CP127" i="1"/>
  <c r="O127" i="1" s="1"/>
  <c r="T89" i="1"/>
  <c r="GM175" i="1"/>
  <c r="IK175" i="1" s="1"/>
  <c r="GP175" i="1"/>
  <c r="GP220" i="1"/>
  <c r="GM220" i="1"/>
  <c r="IK220" i="1" s="1"/>
  <c r="R221" i="1"/>
  <c r="GK221" i="1" s="1"/>
  <c r="GX221" i="1"/>
  <c r="W221" i="1"/>
  <c r="CY127" i="1"/>
  <c r="X127" i="1" s="1"/>
  <c r="CZ127" i="1"/>
  <c r="Y127" i="1" s="1"/>
  <c r="AO78" i="1"/>
  <c r="F95" i="1"/>
  <c r="GM129" i="1"/>
  <c r="IK129" i="1" s="1"/>
  <c r="GP129" i="1"/>
  <c r="AQ171" i="1"/>
  <c r="F191" i="1"/>
  <c r="F190" i="1"/>
  <c r="AP171" i="1"/>
  <c r="CP326" i="1"/>
  <c r="O326" i="1" s="1"/>
  <c r="AC340" i="1"/>
  <c r="P85" i="1"/>
  <c r="F401" i="1"/>
  <c r="BB372" i="1"/>
  <c r="CY378" i="1"/>
  <c r="X378" i="1" s="1"/>
  <c r="CZ378" i="1"/>
  <c r="Y378" i="1" s="1"/>
  <c r="GP424" i="1"/>
  <c r="GM424" i="1"/>
  <c r="IK424" i="1" s="1"/>
  <c r="AI420" i="1"/>
  <c r="V436" i="1"/>
  <c r="W213" i="1"/>
  <c r="F248" i="1"/>
  <c r="GP329" i="1"/>
  <c r="GM329" i="1"/>
  <c r="IK329" i="1" s="1"/>
  <c r="GK374" i="1"/>
  <c r="GM374" i="1" s="1"/>
  <c r="GP472" i="1"/>
  <c r="GM472" i="1"/>
  <c r="IK472" i="1" s="1"/>
  <c r="GK517" i="1"/>
  <c r="GM470" i="1"/>
  <c r="GP470" i="1"/>
  <c r="AB483" i="1"/>
  <c r="CZ431" i="1"/>
  <c r="Y431" i="1" s="1"/>
  <c r="CY431" i="1"/>
  <c r="X431" i="1" s="1"/>
  <c r="GP524" i="1"/>
  <c r="GM524" i="1"/>
  <c r="IK524" i="1" s="1"/>
  <c r="GP530" i="1"/>
  <c r="GM530" i="1"/>
  <c r="IK530" i="1" s="1"/>
  <c r="GP536" i="1"/>
  <c r="GM536" i="1"/>
  <c r="IK536" i="1" s="1"/>
  <c r="AC388" i="1"/>
  <c r="AO656" i="1"/>
  <c r="F676" i="1"/>
  <c r="GM613" i="1"/>
  <c r="IK613" i="1" s="1"/>
  <c r="GP613" i="1"/>
  <c r="CZ756" i="1"/>
  <c r="Y756" i="1" s="1"/>
  <c r="CY756" i="1"/>
  <c r="X756" i="1" s="1"/>
  <c r="GP661" i="1"/>
  <c r="GP706" i="1"/>
  <c r="GM706" i="1"/>
  <c r="V624" i="1"/>
  <c r="AI608" i="1"/>
  <c r="AQ608" i="1"/>
  <c r="F634" i="1"/>
  <c r="AG515" i="1"/>
  <c r="T542" i="1"/>
  <c r="CC704" i="1"/>
  <c r="AT721" i="1"/>
  <c r="GP481" i="1"/>
  <c r="GM481" i="1"/>
  <c r="IK481" i="1" s="1"/>
  <c r="CP662" i="1"/>
  <c r="O662" i="1" s="1"/>
  <c r="AT919" i="1"/>
  <c r="F949" i="1"/>
  <c r="CP873" i="1"/>
  <c r="O873" i="1" s="1"/>
  <c r="AC887" i="1"/>
  <c r="CC871" i="1"/>
  <c r="AT887" i="1"/>
  <c r="AB931" i="1"/>
  <c r="GP923" i="1"/>
  <c r="GM923" i="1"/>
  <c r="GP877" i="1"/>
  <c r="GM877" i="1"/>
  <c r="IK877" i="1" s="1"/>
  <c r="GP713" i="1"/>
  <c r="GM713" i="1"/>
  <c r="IK713" i="1" s="1"/>
  <c r="GM860" i="1"/>
  <c r="IK860" i="1" s="1"/>
  <c r="GP860" i="1"/>
  <c r="AI704" i="1"/>
  <c r="V721" i="1"/>
  <c r="AX758" i="1"/>
  <c r="CG753" i="1"/>
  <c r="CP1269" i="1"/>
  <c r="O1269" i="1" s="1"/>
  <c r="AP871" i="1"/>
  <c r="F896" i="1"/>
  <c r="AP1010" i="1"/>
  <c r="GP972" i="1"/>
  <c r="GM972" i="1"/>
  <c r="IK972" i="1" s="1"/>
  <c r="AL980" i="1"/>
  <c r="GP976" i="1"/>
  <c r="GM976" i="1"/>
  <c r="IK976" i="1" s="1"/>
  <c r="GP1213" i="1"/>
  <c r="GM1213" i="1"/>
  <c r="IK1213" i="1" s="1"/>
  <c r="AK758" i="1"/>
  <c r="AF1092" i="1"/>
  <c r="S1108" i="1"/>
  <c r="GM1210" i="1"/>
  <c r="GP1210" i="1"/>
  <c r="CZ1217" i="1"/>
  <c r="Y1217" i="1" s="1"/>
  <c r="CY1217" i="1"/>
  <c r="X1217" i="1" s="1"/>
  <c r="S1277" i="1"/>
  <c r="V1277" i="1"/>
  <c r="Q1277" i="1"/>
  <c r="GK1382" i="1"/>
  <c r="GP1482" i="1"/>
  <c r="GM1482" i="1"/>
  <c r="IK1482" i="1" s="1"/>
  <c r="Q963" i="1"/>
  <c r="F992" i="1"/>
  <c r="GN1105" i="1"/>
  <c r="GX1277" i="1"/>
  <c r="CJ1280" i="1" s="1"/>
  <c r="GM1486" i="1"/>
  <c r="IK1486" i="1" s="1"/>
  <c r="GN1486" i="1"/>
  <c r="U1108" i="1"/>
  <c r="AH1092" i="1"/>
  <c r="GP967" i="1"/>
  <c r="T1268" i="1"/>
  <c r="U1396" i="1"/>
  <c r="AH1380" i="1"/>
  <c r="AD1280" i="1"/>
  <c r="P1278" i="1"/>
  <c r="GP1527" i="1"/>
  <c r="GM1527" i="1"/>
  <c r="IK1527" i="1" s="1"/>
  <c r="R1733" i="1"/>
  <c r="GX1733" i="1"/>
  <c r="CJ1735" i="1" s="1"/>
  <c r="CP1769" i="1"/>
  <c r="O1769" i="1" s="1"/>
  <c r="AC1783" i="1"/>
  <c r="V1958" i="1"/>
  <c r="AI1947" i="1"/>
  <c r="GM965" i="1"/>
  <c r="GP965" i="1"/>
  <c r="AB980" i="1"/>
  <c r="T1092" i="1"/>
  <c r="F1129" i="1"/>
  <c r="S1688" i="1"/>
  <c r="GM1772" i="1"/>
  <c r="IK1772" i="1" s="1"/>
  <c r="GP1772" i="1"/>
  <c r="F1499" i="1"/>
  <c r="AQ1473" i="1"/>
  <c r="CH1574" i="1"/>
  <c r="P1574" i="1"/>
  <c r="CE1574" i="1"/>
  <c r="CF1574" i="1"/>
  <c r="AC1563" i="1"/>
  <c r="AF1563" i="1"/>
  <c r="S1574" i="1"/>
  <c r="U1570" i="1"/>
  <c r="GP1679" i="1"/>
  <c r="GM1679" i="1"/>
  <c r="IK1679" i="1" s="1"/>
  <c r="AE1783" i="1"/>
  <c r="CZ1832" i="1"/>
  <c r="Y1832" i="1" s="1"/>
  <c r="CY1832" i="1"/>
  <c r="X1832" i="1" s="1"/>
  <c r="AX1834" i="1"/>
  <c r="CG1815" i="1"/>
  <c r="AI1905" i="1"/>
  <c r="CG1947" i="1"/>
  <c r="AX1958" i="1"/>
  <c r="GM2072" i="1"/>
  <c r="IK2072" i="1" s="1"/>
  <c r="GP2072" i="1"/>
  <c r="CY2125" i="1"/>
  <c r="X2125" i="1" s="1"/>
  <c r="CZ2125" i="1"/>
  <c r="Y2125" i="1" s="1"/>
  <c r="F1405" i="1"/>
  <c r="AP1380" i="1"/>
  <c r="AP1604" i="1"/>
  <c r="AJ1563" i="1"/>
  <c r="W1574" i="1"/>
  <c r="F1850" i="1"/>
  <c r="BC1815" i="1"/>
  <c r="GP2119" i="1"/>
  <c r="GM2119" i="1"/>
  <c r="IK2119" i="1" s="1"/>
  <c r="V1529" i="1"/>
  <c r="W2125" i="1"/>
  <c r="CP1384" i="1"/>
  <c r="O1384" i="1" s="1"/>
  <c r="AD2058" i="1"/>
  <c r="Q2074" i="1"/>
  <c r="CB1563" i="1"/>
  <c r="AS1574" i="1"/>
  <c r="GM1911" i="1"/>
  <c r="IK1911" i="1" s="1"/>
  <c r="GM2061" i="1"/>
  <c r="IK2061" i="1" s="1"/>
  <c r="GP2234" i="1"/>
  <c r="GM2234" i="1"/>
  <c r="IK2234" i="1" s="1"/>
  <c r="AP1521" i="1"/>
  <c r="F1540" i="1"/>
  <c r="AI2058" i="1"/>
  <c r="V2074" i="1"/>
  <c r="GP2111" i="1"/>
  <c r="GM2111" i="1"/>
  <c r="IK2111" i="1" s="1"/>
  <c r="GN2243" i="1"/>
  <c r="GM2243" i="1"/>
  <c r="IK2243" i="1" s="1"/>
  <c r="GM2291" i="1"/>
  <c r="IK2291" i="1" s="1"/>
  <c r="GP2291" i="1"/>
  <c r="CZ1910" i="1"/>
  <c r="Y1910" i="1" s="1"/>
  <c r="CY1910" i="1"/>
  <c r="X1910" i="1" s="1"/>
  <c r="AC2230" i="1"/>
  <c r="CF2246" i="1"/>
  <c r="P2246" i="1"/>
  <c r="CE2246" i="1"/>
  <c r="CH2246" i="1"/>
  <c r="CP2242" i="1"/>
  <c r="O2242" i="1" s="1"/>
  <c r="U89" i="1"/>
  <c r="CP2121" i="1"/>
  <c r="O2121" i="1" s="1"/>
  <c r="GM2298" i="1"/>
  <c r="IK2298" i="1" s="1"/>
  <c r="GP2298" i="1"/>
  <c r="AJ2342" i="1"/>
  <c r="W2356" i="1"/>
  <c r="AK2561" i="1"/>
  <c r="AG2593" i="1"/>
  <c r="T2606" i="1"/>
  <c r="CY2305" i="1"/>
  <c r="X2305" i="1" s="1"/>
  <c r="CZ2305" i="1"/>
  <c r="Y2305" i="1" s="1"/>
  <c r="CJ2388" i="1"/>
  <c r="BA2398" i="1"/>
  <c r="AT2638" i="1"/>
  <c r="F2668" i="1"/>
  <c r="GM2308" i="1"/>
  <c r="IK2308" i="1" s="1"/>
  <c r="CG2342" i="1"/>
  <c r="AX2356" i="1"/>
  <c r="CP2532" i="1"/>
  <c r="O2532" i="1" s="1"/>
  <c r="GM2394" i="1"/>
  <c r="IK2394" i="1" s="1"/>
  <c r="T2540" i="1"/>
  <c r="AG2680" i="1" s="1"/>
  <c r="AG2528" i="1" s="1"/>
  <c r="AT2342" i="1"/>
  <c r="F2374" i="1"/>
  <c r="AC2606" i="1"/>
  <c r="CP2595" i="1"/>
  <c r="O2595" i="1" s="1"/>
  <c r="AT2388" i="1"/>
  <c r="F2416" i="1"/>
  <c r="GM2533" i="1"/>
  <c r="IK2533" i="1" s="1"/>
  <c r="GP2533" i="1"/>
  <c r="AD2593" i="1"/>
  <c r="Q2606" i="1"/>
  <c r="V2540" i="1"/>
  <c r="GP2599" i="1"/>
  <c r="GM2599" i="1"/>
  <c r="IK2599" i="1" s="1"/>
  <c r="GM2645" i="1"/>
  <c r="IK2645" i="1" s="1"/>
  <c r="CI2788" i="1"/>
  <c r="AZ2802" i="1"/>
  <c r="CE2756" i="1"/>
  <c r="CF2756" i="1"/>
  <c r="CH2756" i="1"/>
  <c r="AC2750" i="1"/>
  <c r="P2756" i="1"/>
  <c r="AK2756" i="1"/>
  <c r="V2593" i="1"/>
  <c r="F2629" i="1"/>
  <c r="T2750" i="1"/>
  <c r="F2777" i="1"/>
  <c r="AL2802" i="1"/>
  <c r="BD2834" i="1"/>
  <c r="F2878" i="1"/>
  <c r="AI2750" i="1"/>
  <c r="V2756" i="1"/>
  <c r="CJ2638" i="1"/>
  <c r="BA2650" i="1"/>
  <c r="F2776" i="1"/>
  <c r="BA2750" i="1"/>
  <c r="F3159" i="1"/>
  <c r="BC3124" i="1"/>
  <c r="BC3255" i="1"/>
  <c r="W2802" i="1"/>
  <c r="AJ2788" i="1"/>
  <c r="BB2885" i="1"/>
  <c r="BB3054" i="1"/>
  <c r="F2916" i="1"/>
  <c r="AQ2974" i="1"/>
  <c r="F2997" i="1"/>
  <c r="CY3140" i="1"/>
  <c r="X3140" i="1" s="1"/>
  <c r="CZ3140" i="1"/>
  <c r="Y3140" i="1" s="1"/>
  <c r="CY3220" i="1"/>
  <c r="X3220" i="1" s="1"/>
  <c r="CZ3220" i="1"/>
  <c r="Y3220" i="1" s="1"/>
  <c r="GM2899" i="1"/>
  <c r="IK2899" i="1" s="1"/>
  <c r="GP2899" i="1"/>
  <c r="AI2935" i="1"/>
  <c r="V2942" i="1"/>
  <c r="GM2979" i="1"/>
  <c r="AB2987" i="1"/>
  <c r="GP2979" i="1"/>
  <c r="F3044" i="1"/>
  <c r="BA3019" i="1"/>
  <c r="AF3143" i="1"/>
  <c r="GP2897" i="1"/>
  <c r="GM2897" i="1"/>
  <c r="IK2897" i="1" s="1"/>
  <c r="AH3124" i="1"/>
  <c r="U3143" i="1"/>
  <c r="S3325" i="1"/>
  <c r="AF3321" i="1"/>
  <c r="AK2987" i="1"/>
  <c r="AC3143" i="1"/>
  <c r="AJ3212" i="1"/>
  <c r="W3225" i="1"/>
  <c r="U3321" i="1"/>
  <c r="F3347" i="1"/>
  <c r="U3355" i="1"/>
  <c r="GN2898" i="1"/>
  <c r="BA2974" i="1"/>
  <c r="F3007" i="1"/>
  <c r="U3019" i="1"/>
  <c r="F3046" i="1"/>
  <c r="AS3175" i="1"/>
  <c r="F3197" i="1"/>
  <c r="AH2935" i="1"/>
  <c r="U2942" i="1"/>
  <c r="CZ2940" i="1"/>
  <c r="Y2940" i="1" s="1"/>
  <c r="CY2940" i="1"/>
  <c r="X2940" i="1" s="1"/>
  <c r="V3024" i="1"/>
  <c r="AI3019" i="1"/>
  <c r="AF3225" i="1"/>
  <c r="CP3220" i="1"/>
  <c r="O3220" i="1" s="1"/>
  <c r="GM3223" i="1"/>
  <c r="IK3223" i="1" s="1"/>
  <c r="GP3223" i="1"/>
  <c r="CZ81" i="1"/>
  <c r="Y81" i="1" s="1"/>
  <c r="CY81" i="1"/>
  <c r="X81" i="1" s="1"/>
  <c r="CJ139" i="1"/>
  <c r="CP130" i="1"/>
  <c r="O130" i="1" s="1"/>
  <c r="CY126" i="1"/>
  <c r="X126" i="1" s="1"/>
  <c r="CZ126" i="1"/>
  <c r="Y126" i="1" s="1"/>
  <c r="CX32" i="3"/>
  <c r="CX31" i="3"/>
  <c r="W85" i="1"/>
  <c r="GX85" i="1"/>
  <c r="CG78" i="1"/>
  <c r="AX91" i="1"/>
  <c r="GP177" i="1"/>
  <c r="CI30" i="1"/>
  <c r="AZ46" i="1"/>
  <c r="AT78" i="1"/>
  <c r="F109" i="1"/>
  <c r="GK215" i="1"/>
  <c r="GM133" i="1"/>
  <c r="IK133" i="1" s="1"/>
  <c r="CG171" i="1"/>
  <c r="AX181" i="1"/>
  <c r="F237" i="1"/>
  <c r="BB213" i="1"/>
  <c r="GP334" i="1"/>
  <c r="GM334" i="1"/>
  <c r="IK334" i="1" s="1"/>
  <c r="T181" i="1"/>
  <c r="AG171" i="1"/>
  <c r="AZ224" i="1"/>
  <c r="CI213" i="1"/>
  <c r="GM179" i="1"/>
  <c r="IK179" i="1" s="1"/>
  <c r="GP179" i="1"/>
  <c r="GP385" i="1"/>
  <c r="GM385" i="1"/>
  <c r="IK385" i="1" s="1"/>
  <c r="CI123" i="1"/>
  <c r="AZ139" i="1"/>
  <c r="GP378" i="1"/>
  <c r="V340" i="1"/>
  <c r="AI324" i="1"/>
  <c r="CJ324" i="1"/>
  <c r="BA340" i="1"/>
  <c r="CX42" i="3"/>
  <c r="CX41" i="3"/>
  <c r="AD388" i="1"/>
  <c r="AK436" i="1"/>
  <c r="CI420" i="1"/>
  <c r="AZ436" i="1"/>
  <c r="Q542" i="1"/>
  <c r="AD515" i="1"/>
  <c r="T436" i="1"/>
  <c r="AG420" i="1"/>
  <c r="F398" i="1"/>
  <c r="AQ372" i="1"/>
  <c r="GP525" i="1"/>
  <c r="GM525" i="1"/>
  <c r="IK525" i="1" s="1"/>
  <c r="GP531" i="1"/>
  <c r="GM531" i="1"/>
  <c r="IK531" i="1" s="1"/>
  <c r="BZ324" i="1"/>
  <c r="AQ340" i="1"/>
  <c r="AH542" i="1"/>
  <c r="GP610" i="1"/>
  <c r="AB624" i="1"/>
  <c r="GM610" i="1"/>
  <c r="AF608" i="1"/>
  <c r="S624" i="1"/>
  <c r="GM615" i="1"/>
  <c r="IK615" i="1" s="1"/>
  <c r="GP615" i="1"/>
  <c r="AJ704" i="1"/>
  <c r="W721" i="1"/>
  <c r="F801" i="1"/>
  <c r="BB604" i="1"/>
  <c r="AF468" i="1"/>
  <c r="S483" i="1"/>
  <c r="GP621" i="1"/>
  <c r="GM621" i="1"/>
  <c r="IK621" i="1" s="1"/>
  <c r="AH656" i="1"/>
  <c r="AJ608" i="1"/>
  <c r="W624" i="1"/>
  <c r="CI753" i="1"/>
  <c r="AZ758" i="1"/>
  <c r="GP709" i="1"/>
  <c r="BZ871" i="1"/>
  <c r="CG887" i="1"/>
  <c r="AQ887" i="1"/>
  <c r="CH931" i="1"/>
  <c r="AC919" i="1"/>
  <c r="P931" i="1"/>
  <c r="CE931" i="1"/>
  <c r="CF931" i="1"/>
  <c r="AH753" i="1"/>
  <c r="U758" i="1"/>
  <c r="GM865" i="1"/>
  <c r="IK865" i="1" s="1"/>
  <c r="GP865" i="1"/>
  <c r="AX931" i="1"/>
  <c r="CG919" i="1"/>
  <c r="AP704" i="1"/>
  <c r="F730" i="1"/>
  <c r="GP974" i="1"/>
  <c r="GM974" i="1"/>
  <c r="IK974" i="1" s="1"/>
  <c r="F782" i="1"/>
  <c r="W753" i="1"/>
  <c r="CZ863" i="1"/>
  <c r="Y863" i="1" s="1"/>
  <c r="T70" i="5" s="1"/>
  <c r="J77" i="5" s="1"/>
  <c r="CY863" i="1"/>
  <c r="X863" i="1" s="1"/>
  <c r="R70" i="5" s="1"/>
  <c r="J76" i="5" s="1"/>
  <c r="AF704" i="1"/>
  <c r="S721" i="1"/>
  <c r="AT980" i="1"/>
  <c r="CC963" i="1"/>
  <c r="CP1096" i="1"/>
  <c r="O1096" i="1" s="1"/>
  <c r="AF963" i="1"/>
  <c r="S980" i="1"/>
  <c r="GM977" i="1"/>
  <c r="IK977" i="1" s="1"/>
  <c r="GP977" i="1"/>
  <c r="BD1076" i="1"/>
  <c r="BD1168" i="1"/>
  <c r="F1163" i="1"/>
  <c r="GP1222" i="1"/>
  <c r="Q1268" i="1"/>
  <c r="AQ919" i="1"/>
  <c r="F941" i="1"/>
  <c r="GM1081" i="1"/>
  <c r="IK1081" i="1" s="1"/>
  <c r="GP1081" i="1"/>
  <c r="GM1271" i="1"/>
  <c r="IK1271" i="1" s="1"/>
  <c r="GP1271" i="1"/>
  <c r="V1088" i="1"/>
  <c r="AI1138" i="1" s="1"/>
  <c r="AI1076" i="1" s="1"/>
  <c r="Q1088" i="1"/>
  <c r="CP1088" i="1" s="1"/>
  <c r="O1088" i="1" s="1"/>
  <c r="BZ1208" i="1"/>
  <c r="CG1224" i="1"/>
  <c r="AQ1224" i="1"/>
  <c r="CI1224" i="1"/>
  <c r="CZ1265" i="1"/>
  <c r="Y1265" i="1" s="1"/>
  <c r="CY1265" i="1"/>
  <c r="X1265" i="1" s="1"/>
  <c r="GP1484" i="1"/>
  <c r="GM1484" i="1"/>
  <c r="IK1484" i="1" s="1"/>
  <c r="AQ980" i="1"/>
  <c r="BZ963" i="1"/>
  <c r="CG980" i="1"/>
  <c r="CI980" i="1"/>
  <c r="W1108" i="1"/>
  <c r="AJ1092" i="1"/>
  <c r="W1277" i="1"/>
  <c r="AJ1280" i="1" s="1"/>
  <c r="CJ1473" i="1"/>
  <c r="BA1489" i="1"/>
  <c r="GP880" i="1"/>
  <c r="V1396" i="1"/>
  <c r="AI1380" i="1"/>
  <c r="AQ1428" i="1"/>
  <c r="F1451" i="1"/>
  <c r="S1224" i="1"/>
  <c r="AF1208" i="1"/>
  <c r="V1278" i="1"/>
  <c r="GM1481" i="1"/>
  <c r="IK1481" i="1" s="1"/>
  <c r="GN1481" i="1"/>
  <c r="CB1489" i="1" s="1"/>
  <c r="Q1529" i="1"/>
  <c r="AQ1722" i="1"/>
  <c r="F1745" i="1"/>
  <c r="BD1521" i="1"/>
  <c r="F1556" i="1"/>
  <c r="BD1604" i="1"/>
  <c r="V1783" i="1"/>
  <c r="AI1767" i="1"/>
  <c r="GM1780" i="1"/>
  <c r="IK1780" i="1" s="1"/>
  <c r="GN1780" i="1"/>
  <c r="CY1869" i="1"/>
  <c r="X1869" i="1" s="1"/>
  <c r="CZ1869" i="1"/>
  <c r="Y1869" i="1" s="1"/>
  <c r="W963" i="1"/>
  <c r="F1004" i="1"/>
  <c r="W1733" i="1"/>
  <c r="AJ1735" i="1" s="1"/>
  <c r="GP1777" i="1"/>
  <c r="GM1777" i="1"/>
  <c r="IK1777" i="1" s="1"/>
  <c r="AT1834" i="1"/>
  <c r="CC1815" i="1"/>
  <c r="AS1873" i="1"/>
  <c r="CB1866" i="1"/>
  <c r="U1277" i="1"/>
  <c r="CP1430" i="1"/>
  <c r="O1430" i="1" s="1"/>
  <c r="CI1563" i="1"/>
  <c r="AZ1574" i="1"/>
  <c r="P1571" i="1"/>
  <c r="GM1727" i="1"/>
  <c r="IK1727" i="1" s="1"/>
  <c r="GP1727" i="1"/>
  <c r="BA1834" i="1"/>
  <c r="CZ1949" i="1"/>
  <c r="Y1949" i="1" s="1"/>
  <c r="AF1958" i="1"/>
  <c r="CY1949" i="1"/>
  <c r="X1949" i="1" s="1"/>
  <c r="S1441" i="1"/>
  <c r="AF1428" i="1"/>
  <c r="S1570" i="1"/>
  <c r="GP1680" i="1"/>
  <c r="GM1680" i="1"/>
  <c r="IK1680" i="1" s="1"/>
  <c r="GP1832" i="1"/>
  <c r="S1524" i="1"/>
  <c r="AT2074" i="1"/>
  <c r="CC2058" i="1"/>
  <c r="GM2297" i="1"/>
  <c r="IK2297" i="1" s="1"/>
  <c r="GP2297" i="1"/>
  <c r="AT1905" i="1"/>
  <c r="F1933" i="1"/>
  <c r="GK1952" i="1"/>
  <c r="AE1958" i="1"/>
  <c r="AO1947" i="1"/>
  <c r="F1962" i="1"/>
  <c r="AO2190" i="1"/>
  <c r="F2164" i="1"/>
  <c r="AO2054" i="1"/>
  <c r="V2125" i="1"/>
  <c r="CJ1947" i="1"/>
  <c r="BA1958" i="1"/>
  <c r="GM2069" i="1"/>
  <c r="IK2069" i="1" s="1"/>
  <c r="GP2069" i="1"/>
  <c r="GP2108" i="1"/>
  <c r="GM2108" i="1"/>
  <c r="P2125" i="1"/>
  <c r="CP2125" i="1" s="1"/>
  <c r="O2125" i="1" s="1"/>
  <c r="CY2302" i="1"/>
  <c r="X2302" i="1" s="1"/>
  <c r="CZ2302" i="1"/>
  <c r="Y2302" i="1" s="1"/>
  <c r="AX1531" i="1"/>
  <c r="CG1521" i="1"/>
  <c r="AF1690" i="1"/>
  <c r="CZ1870" i="1"/>
  <c r="Y1870" i="1" s="1"/>
  <c r="CY1870" i="1"/>
  <c r="X1870" i="1" s="1"/>
  <c r="AK2230" i="1"/>
  <c r="GP2281" i="1"/>
  <c r="GM2281" i="1"/>
  <c r="IK2281" i="1" s="1"/>
  <c r="GP2299" i="1"/>
  <c r="GM2299" i="1"/>
  <c r="IK2299" i="1" s="1"/>
  <c r="AS2246" i="1"/>
  <c r="CB2230" i="1"/>
  <c r="CP2280" i="1"/>
  <c r="O2280" i="1" s="1"/>
  <c r="GM1523" i="1"/>
  <c r="GP1523" i="1"/>
  <c r="AE1915" i="1"/>
  <c r="GP2064" i="1"/>
  <c r="GM2064" i="1"/>
  <c r="IK2064" i="1" s="1"/>
  <c r="BB2050" i="1"/>
  <c r="F2203" i="1"/>
  <c r="S2246" i="1"/>
  <c r="AF2230" i="1"/>
  <c r="CZ2242" i="1"/>
  <c r="Y2242" i="1" s="1"/>
  <c r="CY2242" i="1"/>
  <c r="X2242" i="1" s="1"/>
  <c r="CP1910" i="1"/>
  <c r="O1910" i="1" s="1"/>
  <c r="AC1915" i="1"/>
  <c r="BA2058" i="1"/>
  <c r="F2094" i="1"/>
  <c r="AE2246" i="1"/>
  <c r="V1570" i="1"/>
  <c r="V2301" i="1"/>
  <c r="GP2346" i="1"/>
  <c r="GM2346" i="1"/>
  <c r="IK2346" i="1" s="1"/>
  <c r="GM2536" i="1"/>
  <c r="IK2536" i="1" s="1"/>
  <c r="GN2536" i="1"/>
  <c r="CB2680" i="1" s="1"/>
  <c r="CB2528" i="1" s="1"/>
  <c r="CJ2545" i="1"/>
  <c r="BA2561" i="1"/>
  <c r="GM2391" i="1"/>
  <c r="IK2391" i="1" s="1"/>
  <c r="GP2391" i="1"/>
  <c r="CP2530" i="1"/>
  <c r="O2530" i="1" s="1"/>
  <c r="GM2557" i="1"/>
  <c r="IK2557" i="1" s="1"/>
  <c r="GP2557" i="1"/>
  <c r="CY2293" i="1"/>
  <c r="X2293" i="1" s="1"/>
  <c r="CZ2293" i="1"/>
  <c r="Y2293" i="1" s="1"/>
  <c r="AI2342" i="1"/>
  <c r="V2356" i="1"/>
  <c r="GM2350" i="1"/>
  <c r="IK2350" i="1" s="1"/>
  <c r="GP2350" i="1"/>
  <c r="GX2540" i="1"/>
  <c r="U2540" i="1"/>
  <c r="AH2680" i="1" s="1"/>
  <c r="AH2528" i="1" s="1"/>
  <c r="GM2549" i="1"/>
  <c r="IK2549" i="1" s="1"/>
  <c r="F2570" i="1"/>
  <c r="AP2545" i="1"/>
  <c r="AX2398" i="1"/>
  <c r="CG2388" i="1"/>
  <c r="T2301" i="1"/>
  <c r="AG2310" i="1" s="1"/>
  <c r="U2305" i="1"/>
  <c r="GX2305" i="1"/>
  <c r="CJ2310" i="1" s="1"/>
  <c r="AJ2593" i="1"/>
  <c r="W2606" i="1"/>
  <c r="BC2342" i="1"/>
  <c r="BC2428" i="1"/>
  <c r="F2372" i="1"/>
  <c r="CC2545" i="1"/>
  <c r="AT2561" i="1"/>
  <c r="CZ2596" i="1"/>
  <c r="Y2596" i="1" s="1"/>
  <c r="CY2596" i="1"/>
  <c r="X2596" i="1" s="1"/>
  <c r="AF2606" i="1"/>
  <c r="F2631" i="1"/>
  <c r="BD2680" i="1"/>
  <c r="BD2593" i="1"/>
  <c r="V2398" i="1"/>
  <c r="AI2388" i="1"/>
  <c r="GP2644" i="1"/>
  <c r="GM2644" i="1"/>
  <c r="IK2644" i="1" s="1"/>
  <c r="AB2756" i="1"/>
  <c r="GM2841" i="1"/>
  <c r="IK2841" i="1" s="1"/>
  <c r="GP2841" i="1"/>
  <c r="BC2885" i="1"/>
  <c r="F2919" i="1"/>
  <c r="U2606" i="1"/>
  <c r="AH2593" i="1"/>
  <c r="S2756" i="1"/>
  <c r="AK2802" i="1"/>
  <c r="T2903" i="1"/>
  <c r="AG2788" i="1"/>
  <c r="T2802" i="1"/>
  <c r="AH2788" i="1"/>
  <c r="U2802" i="1"/>
  <c r="F3250" i="1"/>
  <c r="BD3212" i="1"/>
  <c r="CJ2788" i="1"/>
  <c r="BA2802" i="1"/>
  <c r="CG2885" i="1"/>
  <c r="AX2903" i="1"/>
  <c r="BC2974" i="1"/>
  <c r="F3003" i="1"/>
  <c r="CY3141" i="1"/>
  <c r="X3141" i="1" s="1"/>
  <c r="CZ3141" i="1"/>
  <c r="Y3141" i="1" s="1"/>
  <c r="F3184" i="1"/>
  <c r="AO3175" i="1"/>
  <c r="AO3255" i="1"/>
  <c r="GP3221" i="1"/>
  <c r="GM3221" i="1"/>
  <c r="IK3221" i="1" s="1"/>
  <c r="F3343" i="1"/>
  <c r="AT3321" i="1"/>
  <c r="AT3355" i="1"/>
  <c r="F2912" i="1"/>
  <c r="AP2885" i="1"/>
  <c r="V3180" i="1"/>
  <c r="AI3175" i="1"/>
  <c r="AS3285" i="1"/>
  <c r="AS3120" i="1"/>
  <c r="F3272" i="1"/>
  <c r="AZ3225" i="1"/>
  <c r="CI3212" i="1"/>
  <c r="GP2981" i="1"/>
  <c r="GM2981" i="1"/>
  <c r="IK2981" i="1" s="1"/>
  <c r="AG3124" i="1"/>
  <c r="T3143" i="1"/>
  <c r="Y3325" i="1"/>
  <c r="AL3321" i="1"/>
  <c r="AE2942" i="1"/>
  <c r="AF2974" i="1"/>
  <c r="S2987" i="1"/>
  <c r="S3024" i="1"/>
  <c r="AF3019" i="1"/>
  <c r="AI3124" i="1"/>
  <c r="V3143" i="1"/>
  <c r="AC3180" i="1"/>
  <c r="GM2985" i="1"/>
  <c r="IK2985" i="1" s="1"/>
  <c r="GM2896" i="1"/>
  <c r="IK2896" i="1" s="1"/>
  <c r="GP2896" i="1"/>
  <c r="BA2942" i="1"/>
  <c r="CJ2935" i="1"/>
  <c r="AQ3212" i="1"/>
  <c r="F3235" i="1"/>
  <c r="W3321" i="1"/>
  <c r="F3349" i="1"/>
  <c r="W3355" i="1"/>
  <c r="GM3219" i="1"/>
  <c r="IK3219" i="1" s="1"/>
  <c r="GP3219" i="1"/>
  <c r="Q89" i="1"/>
  <c r="W89" i="1"/>
  <c r="AJ139" i="1"/>
  <c r="CP81" i="1"/>
  <c r="O81" i="1" s="1"/>
  <c r="AT30" i="1"/>
  <c r="F64" i="1"/>
  <c r="AT254" i="1"/>
  <c r="GX89" i="1"/>
  <c r="CZ130" i="1"/>
  <c r="Y130" i="1" s="1"/>
  <c r="CY130" i="1"/>
  <c r="X130" i="1" s="1"/>
  <c r="GK173" i="1"/>
  <c r="AE181" i="1"/>
  <c r="CP135" i="1"/>
  <c r="O135" i="1" s="1"/>
  <c r="F206" i="1"/>
  <c r="BD254" i="1"/>
  <c r="BD171" i="1"/>
  <c r="CZ87" i="1"/>
  <c r="Y87" i="1" s="1"/>
  <c r="CY87" i="1"/>
  <c r="X87" i="1" s="1"/>
  <c r="AH139" i="1"/>
  <c r="U221" i="1"/>
  <c r="P89" i="1"/>
  <c r="CY128" i="1"/>
  <c r="X128" i="1" s="1"/>
  <c r="CZ128" i="1"/>
  <c r="Y128" i="1" s="1"/>
  <c r="CX26" i="3"/>
  <c r="T82" i="1"/>
  <c r="V82" i="1"/>
  <c r="AI91" i="1" s="1"/>
  <c r="AL224" i="1"/>
  <c r="CP80" i="1"/>
  <c r="O80" i="1" s="1"/>
  <c r="V85" i="1"/>
  <c r="F194" i="1"/>
  <c r="BB171" i="1"/>
  <c r="S222" i="1"/>
  <c r="AD224" i="1"/>
  <c r="CP215" i="1"/>
  <c r="O215" i="1" s="1"/>
  <c r="F353" i="1"/>
  <c r="BB324" i="1"/>
  <c r="BB572" i="1"/>
  <c r="BC171" i="1"/>
  <c r="F197" i="1"/>
  <c r="GM332" i="1"/>
  <c r="IK332" i="1" s="1"/>
  <c r="CC372" i="1"/>
  <c r="AT388" i="1"/>
  <c r="AP123" i="1"/>
  <c r="F148" i="1"/>
  <c r="CY381" i="1"/>
  <c r="X381" i="1" s="1"/>
  <c r="CZ381" i="1"/>
  <c r="Y381" i="1" s="1"/>
  <c r="AF171" i="1"/>
  <c r="S181" i="1"/>
  <c r="BB420" i="1"/>
  <c r="F449" i="1"/>
  <c r="GM379" i="1"/>
  <c r="IK379" i="1" s="1"/>
  <c r="GP379" i="1"/>
  <c r="GK422" i="1"/>
  <c r="GM422" i="1" s="1"/>
  <c r="GM427" i="1"/>
  <c r="IK427" i="1" s="1"/>
  <c r="GP427" i="1"/>
  <c r="GM430" i="1"/>
  <c r="IK430" i="1" s="1"/>
  <c r="GP430" i="1"/>
  <c r="CG420" i="1"/>
  <c r="AX436" i="1"/>
  <c r="V130" i="1"/>
  <c r="AI139" i="1" s="1"/>
  <c r="CX45" i="3"/>
  <c r="CX46" i="3"/>
  <c r="U222" i="1"/>
  <c r="CZ332" i="1"/>
  <c r="Y332" i="1" s="1"/>
  <c r="CY332" i="1"/>
  <c r="X332" i="1" s="1"/>
  <c r="CP382" i="1"/>
  <c r="O382" i="1" s="1"/>
  <c r="AP420" i="1"/>
  <c r="F445" i="1"/>
  <c r="GM475" i="1"/>
  <c r="IK475" i="1" s="1"/>
  <c r="GP475" i="1"/>
  <c r="GP432" i="1"/>
  <c r="GP471" i="1"/>
  <c r="GM471" i="1"/>
  <c r="IK471" i="1" s="1"/>
  <c r="CG372" i="1"/>
  <c r="AX388" i="1"/>
  <c r="P483" i="1"/>
  <c r="CE483" i="1"/>
  <c r="CF483" i="1"/>
  <c r="AC468" i="1"/>
  <c r="CH483" i="1"/>
  <c r="GP520" i="1"/>
  <c r="GM520" i="1"/>
  <c r="IK520" i="1" s="1"/>
  <c r="GP526" i="1"/>
  <c r="GM526" i="1"/>
  <c r="IK526" i="1" s="1"/>
  <c r="GP532" i="1"/>
  <c r="GM532" i="1"/>
  <c r="IK532" i="1" s="1"/>
  <c r="AT436" i="1"/>
  <c r="CC420" i="1"/>
  <c r="AI515" i="1"/>
  <c r="V542" i="1"/>
  <c r="GM622" i="1"/>
  <c r="IK622" i="1" s="1"/>
  <c r="BZ704" i="1"/>
  <c r="AQ721" i="1"/>
  <c r="CG721" i="1"/>
  <c r="CC608" i="1"/>
  <c r="AT624" i="1"/>
  <c r="AI468" i="1"/>
  <c r="V483" i="1"/>
  <c r="CJ608" i="1"/>
  <c r="BA624" i="1"/>
  <c r="GM658" i="1"/>
  <c r="GP658" i="1"/>
  <c r="AC624" i="1"/>
  <c r="BD704" i="1"/>
  <c r="F746" i="1"/>
  <c r="GM861" i="1"/>
  <c r="IK861" i="1" s="1"/>
  <c r="GP861" i="1"/>
  <c r="GP669" i="1"/>
  <c r="AL1010" i="1"/>
  <c r="AL854" i="1" s="1"/>
  <c r="CZ873" i="1"/>
  <c r="Y873" i="1" s="1"/>
  <c r="AF887" i="1"/>
  <c r="CY873" i="1"/>
  <c r="X873" i="1" s="1"/>
  <c r="S931" i="1"/>
  <c r="AF919" i="1"/>
  <c r="CI721" i="1"/>
  <c r="GM975" i="1"/>
  <c r="IK975" i="1" s="1"/>
  <c r="GP975" i="1"/>
  <c r="AS753" i="1"/>
  <c r="F775" i="1"/>
  <c r="CP863" i="1"/>
  <c r="O863" i="1" s="1"/>
  <c r="T887" i="1"/>
  <c r="AG871" i="1"/>
  <c r="GM922" i="1"/>
  <c r="IK922" i="1" s="1"/>
  <c r="GP922" i="1"/>
  <c r="GM862" i="1"/>
  <c r="IK862" i="1" s="1"/>
  <c r="GN862" i="1"/>
  <c r="CB1010" i="1" s="1"/>
  <c r="CB854" i="1" s="1"/>
  <c r="CP884" i="1"/>
  <c r="O884" i="1" s="1"/>
  <c r="F1240" i="1"/>
  <c r="BC1208" i="1"/>
  <c r="BC1310" i="1"/>
  <c r="GP874" i="1"/>
  <c r="BY1092" i="1"/>
  <c r="AP1108" i="1"/>
  <c r="CI1108" i="1"/>
  <c r="U1269" i="1"/>
  <c r="R1269" i="1"/>
  <c r="GK1269" i="1" s="1"/>
  <c r="BA753" i="1"/>
  <c r="F778" i="1"/>
  <c r="CP1094" i="1"/>
  <c r="O1094" i="1" s="1"/>
  <c r="AC1108" i="1"/>
  <c r="AK980" i="1"/>
  <c r="AJ919" i="1"/>
  <c r="W931" i="1"/>
  <c r="AI963" i="1"/>
  <c r="V980" i="1"/>
  <c r="CP1217" i="1"/>
  <c r="O1217" i="1" s="1"/>
  <c r="GP978" i="1"/>
  <c r="GM978" i="1"/>
  <c r="IK978" i="1" s="1"/>
  <c r="W1087" i="1"/>
  <c r="AJ1138" i="1" s="1"/>
  <c r="AJ1076" i="1" s="1"/>
  <c r="CG1473" i="1"/>
  <c r="BD1204" i="1"/>
  <c r="BD1340" i="1"/>
  <c r="F1335" i="1"/>
  <c r="AD1138" i="1"/>
  <c r="AD1076" i="1" s="1"/>
  <c r="S1278" i="1"/>
  <c r="AJ1428" i="1"/>
  <c r="W1441" i="1"/>
  <c r="AX1441" i="1"/>
  <c r="CG1428" i="1"/>
  <c r="GM1480" i="1"/>
  <c r="IK1480" i="1" s="1"/>
  <c r="GP1480" i="1"/>
  <c r="CC1521" i="1"/>
  <c r="AT1531" i="1"/>
  <c r="AK1224" i="1"/>
  <c r="CG1256" i="1"/>
  <c r="AX1280" i="1"/>
  <c r="AC1441" i="1"/>
  <c r="GM1434" i="1"/>
  <c r="IK1434" i="1" s="1"/>
  <c r="GP1434" i="1"/>
  <c r="GM1567" i="1"/>
  <c r="IK1567" i="1" s="1"/>
  <c r="GP1567" i="1"/>
  <c r="R1688" i="1"/>
  <c r="GK1688" i="1" s="1"/>
  <c r="GX1688" i="1"/>
  <c r="CJ1690" i="1" s="1"/>
  <c r="GP1678" i="1"/>
  <c r="GM1678" i="1"/>
  <c r="IK1678" i="1" s="1"/>
  <c r="AD1834" i="1"/>
  <c r="R1525" i="1"/>
  <c r="GK1525" i="1" s="1"/>
  <c r="CJ1563" i="1"/>
  <c r="BA1574" i="1"/>
  <c r="F1596" i="1"/>
  <c r="U1563" i="1"/>
  <c r="F1708" i="1"/>
  <c r="AT1674" i="1"/>
  <c r="BB1815" i="1"/>
  <c r="F1847" i="1"/>
  <c r="BB1988" i="1"/>
  <c r="AZ1958" i="1"/>
  <c r="CI1947" i="1"/>
  <c r="CI1428" i="1"/>
  <c r="AZ1441" i="1"/>
  <c r="W1571" i="1"/>
  <c r="AD1690" i="1"/>
  <c r="AS1815" i="1"/>
  <c r="F1851" i="1"/>
  <c r="AQ1380" i="1"/>
  <c r="F1406" i="1"/>
  <c r="AL1441" i="1"/>
  <c r="AL1574" i="1"/>
  <c r="Q1571" i="1"/>
  <c r="Q1733" i="1"/>
  <c r="AD1735" i="1" s="1"/>
  <c r="CZ1868" i="1"/>
  <c r="Y1868" i="1" s="1"/>
  <c r="CY1868" i="1"/>
  <c r="X1868" i="1" s="1"/>
  <c r="AH1947" i="1"/>
  <c r="U1958" i="1"/>
  <c r="R2125" i="1"/>
  <c r="GK2125" i="1" s="1"/>
  <c r="GX2125" i="1"/>
  <c r="U2125" i="1"/>
  <c r="CP1485" i="1"/>
  <c r="O1485" i="1" s="1"/>
  <c r="F1790" i="1"/>
  <c r="AX1767" i="1"/>
  <c r="AO2018" i="1"/>
  <c r="AO1670" i="1"/>
  <c r="F1992" i="1"/>
  <c r="AH1905" i="1"/>
  <c r="U1915" i="1"/>
  <c r="BZ2230" i="1"/>
  <c r="CG2246" i="1"/>
  <c r="AQ2246" i="1"/>
  <c r="F1753" i="1"/>
  <c r="AT1722" i="1"/>
  <c r="CP1870" i="1"/>
  <c r="O1870" i="1" s="1"/>
  <c r="CI1915" i="1"/>
  <c r="CP1949" i="1"/>
  <c r="O1949" i="1" s="1"/>
  <c r="AC1958" i="1"/>
  <c r="GP2070" i="1"/>
  <c r="GM2070" i="1"/>
  <c r="IK2070" i="1" s="1"/>
  <c r="CP1724" i="1"/>
  <c r="O1724" i="1" s="1"/>
  <c r="R1871" i="1"/>
  <c r="GK1871" i="1" s="1"/>
  <c r="GX1871" i="1"/>
  <c r="CJ1873" i="1" s="1"/>
  <c r="S1871" i="1"/>
  <c r="AF1873" i="1" s="1"/>
  <c r="AD1915" i="1"/>
  <c r="CP1908" i="1"/>
  <c r="O1908" i="1" s="1"/>
  <c r="F1928" i="1"/>
  <c r="BB1905" i="1"/>
  <c r="AL2074" i="1"/>
  <c r="GM2286" i="1"/>
  <c r="IK2286" i="1" s="1"/>
  <c r="GP2286" i="1"/>
  <c r="CC2278" i="1"/>
  <c r="AT2310" i="1"/>
  <c r="AZ1531" i="1"/>
  <c r="CI1521" i="1"/>
  <c r="BB2230" i="1"/>
  <c r="BB2428" i="1"/>
  <c r="F2259" i="1"/>
  <c r="U2058" i="1"/>
  <c r="F2096" i="1"/>
  <c r="AJ2230" i="1"/>
  <c r="W2246" i="1"/>
  <c r="BZ2278" i="1"/>
  <c r="AQ2310" i="1"/>
  <c r="CG2310" i="1"/>
  <c r="CI2310" i="1"/>
  <c r="T1570" i="1"/>
  <c r="GP2556" i="1"/>
  <c r="GM2556" i="1"/>
  <c r="IK2556" i="1" s="1"/>
  <c r="GM2597" i="1"/>
  <c r="IK2597" i="1" s="1"/>
  <c r="BZ2593" i="1"/>
  <c r="AQ2606" i="1"/>
  <c r="AQ2680" i="1" s="1"/>
  <c r="U2356" i="1"/>
  <c r="AH2342" i="1"/>
  <c r="V2539" i="1"/>
  <c r="P2539" i="1"/>
  <c r="GM2551" i="1"/>
  <c r="IK2551" i="1" s="1"/>
  <c r="GP2551" i="1"/>
  <c r="CI2545" i="1"/>
  <c r="AZ2561" i="1"/>
  <c r="AQ2342" i="1"/>
  <c r="F2366" i="1"/>
  <c r="CP2395" i="1"/>
  <c r="O2395" i="1" s="1"/>
  <c r="S2301" i="1"/>
  <c r="AF2310" i="1" s="1"/>
  <c r="P2304" i="1"/>
  <c r="AC2310" i="1" s="1"/>
  <c r="V2304" i="1"/>
  <c r="S2304" i="1"/>
  <c r="GM2347" i="1"/>
  <c r="IK2347" i="1" s="1"/>
  <c r="W2561" i="1"/>
  <c r="AJ2545" i="1"/>
  <c r="CC2593" i="1"/>
  <c r="AT2606" i="1"/>
  <c r="Q2539" i="1"/>
  <c r="AD2680" i="1" s="1"/>
  <c r="AD2528" i="1" s="1"/>
  <c r="CP2596" i="1"/>
  <c r="O2596" i="1" s="1"/>
  <c r="AC2398" i="1"/>
  <c r="GP2604" i="1"/>
  <c r="GM2604" i="1"/>
  <c r="IK2604" i="1" s="1"/>
  <c r="BB2593" i="1"/>
  <c r="F2619" i="1"/>
  <c r="BB2680" i="1"/>
  <c r="AE2650" i="1"/>
  <c r="GK2641" i="1"/>
  <c r="IK2640" i="1"/>
  <c r="S2539" i="1"/>
  <c r="AS2638" i="1"/>
  <c r="F2667" i="1"/>
  <c r="GP2795" i="1"/>
  <c r="GM2795" i="1"/>
  <c r="IK2795" i="1" s="1"/>
  <c r="GK2836" i="1"/>
  <c r="GP2836" i="1" s="1"/>
  <c r="F2666" i="1"/>
  <c r="BC2638" i="1"/>
  <c r="CP2837" i="1"/>
  <c r="O2837" i="1" s="1"/>
  <c r="AC2853" i="1"/>
  <c r="AQ2638" i="1"/>
  <c r="F2660" i="1"/>
  <c r="AD2750" i="1"/>
  <c r="GM2850" i="1"/>
  <c r="IK2850" i="1" s="1"/>
  <c r="GP2850" i="1"/>
  <c r="AP2593" i="1"/>
  <c r="F2615" i="1"/>
  <c r="AH2750" i="1"/>
  <c r="U2756" i="1"/>
  <c r="AI2788" i="1"/>
  <c r="V2802" i="1"/>
  <c r="AG2638" i="1"/>
  <c r="T2650" i="1"/>
  <c r="GM2793" i="1"/>
  <c r="IK2793" i="1" s="1"/>
  <c r="GP2793" i="1"/>
  <c r="CP2851" i="1"/>
  <c r="O2851" i="1" s="1"/>
  <c r="GM2978" i="1"/>
  <c r="IK2978" i="1" s="1"/>
  <c r="GP2978" i="1"/>
  <c r="CY3136" i="1"/>
  <c r="X3136" i="1" s="1"/>
  <c r="CZ3136" i="1"/>
  <c r="Y3136" i="1" s="1"/>
  <c r="BD3255" i="1"/>
  <c r="F3168" i="1"/>
  <c r="BD3124" i="1"/>
  <c r="F2998" i="1"/>
  <c r="AZ2974" i="1"/>
  <c r="AE3143" i="1"/>
  <c r="F3346" i="1"/>
  <c r="T3321" i="1"/>
  <c r="T3355" i="1"/>
  <c r="AT2834" i="1"/>
  <c r="F2871" i="1"/>
  <c r="CI3019" i="1"/>
  <c r="AZ3024" i="1"/>
  <c r="AP3212" i="1"/>
  <c r="F3234" i="1"/>
  <c r="AO3317" i="1"/>
  <c r="F3359" i="1"/>
  <c r="AT2885" i="1"/>
  <c r="F2921" i="1"/>
  <c r="GM2983" i="1"/>
  <c r="IK2983" i="1" s="1"/>
  <c r="GP2983" i="1"/>
  <c r="AK3321" i="1"/>
  <c r="X3325" i="1"/>
  <c r="U2903" i="1"/>
  <c r="AH2885" i="1"/>
  <c r="AK3024" i="1"/>
  <c r="CP3177" i="1"/>
  <c r="O3177" i="1" s="1"/>
  <c r="AH2974" i="1"/>
  <c r="U2987" i="1"/>
  <c r="AE3225" i="1"/>
  <c r="CP3138" i="1"/>
  <c r="O3138" i="1" s="1"/>
  <c r="AK3225" i="1"/>
  <c r="CG3212" i="1"/>
  <c r="AX3225" i="1"/>
  <c r="GM37" i="1"/>
  <c r="IK37" i="1" s="1"/>
  <c r="GN38" i="1"/>
  <c r="CB46" i="1" s="1"/>
  <c r="CP43" i="1"/>
  <c r="O43" i="1" s="1"/>
  <c r="CP131" i="1"/>
  <c r="O131" i="1" s="1"/>
  <c r="R88" i="1"/>
  <c r="GK88" i="1" s="1"/>
  <c r="S88" i="1"/>
  <c r="CP88" i="1" s="1"/>
  <c r="O88" i="1" s="1"/>
  <c r="GM132" i="1"/>
  <c r="IK132" i="1" s="1"/>
  <c r="GP132" i="1"/>
  <c r="GM174" i="1"/>
  <c r="IK174" i="1" s="1"/>
  <c r="GP174" i="1"/>
  <c r="CX27" i="3"/>
  <c r="CX28" i="3"/>
  <c r="T83" i="1"/>
  <c r="S83" i="1"/>
  <c r="GX83" i="1"/>
  <c r="CJ91" i="1" s="1"/>
  <c r="CX30" i="3"/>
  <c r="CX29" i="3"/>
  <c r="R84" i="1"/>
  <c r="W84" i="1"/>
  <c r="AJ91" i="1" s="1"/>
  <c r="P84" i="1"/>
  <c r="CP84" i="1" s="1"/>
  <c r="O84" i="1" s="1"/>
  <c r="AC139" i="1"/>
  <c r="CP125" i="1"/>
  <c r="O125" i="1" s="1"/>
  <c r="AK224" i="1"/>
  <c r="P222" i="1"/>
  <c r="CP222" i="1" s="1"/>
  <c r="O222" i="1" s="1"/>
  <c r="T224" i="1"/>
  <c r="AG213" i="1"/>
  <c r="GP328" i="1"/>
  <c r="GM328" i="1"/>
  <c r="IK328" i="1" s="1"/>
  <c r="AS171" i="1"/>
  <c r="F198" i="1"/>
  <c r="R222" i="1"/>
  <c r="GK222" i="1" s="1"/>
  <c r="CY376" i="1"/>
  <c r="X376" i="1" s="1"/>
  <c r="CZ376" i="1"/>
  <c r="Y376" i="1" s="1"/>
  <c r="AP213" i="1"/>
  <c r="F233" i="1"/>
  <c r="BC420" i="1"/>
  <c r="BC572" i="1"/>
  <c r="F452" i="1"/>
  <c r="GP338" i="1"/>
  <c r="AD436" i="1"/>
  <c r="CX39" i="3"/>
  <c r="T126" i="1"/>
  <c r="AG139" i="1" s="1"/>
  <c r="F567" i="1"/>
  <c r="BD515" i="1"/>
  <c r="CY517" i="1"/>
  <c r="X517" i="1" s="1"/>
  <c r="CZ517" i="1"/>
  <c r="Y517" i="1" s="1"/>
  <c r="AF542" i="1"/>
  <c r="BZ468" i="1"/>
  <c r="AQ483" i="1"/>
  <c r="CG483" i="1"/>
  <c r="T222" i="1"/>
  <c r="AG468" i="1"/>
  <c r="T483" i="1"/>
  <c r="GP521" i="1"/>
  <c r="GM521" i="1"/>
  <c r="IK521" i="1" s="1"/>
  <c r="GP527" i="1"/>
  <c r="GM527" i="1"/>
  <c r="IK527" i="1" s="1"/>
  <c r="AP324" i="1"/>
  <c r="F349" i="1"/>
  <c r="AP572" i="1"/>
  <c r="AP624" i="1"/>
  <c r="CI624" i="1"/>
  <c r="BY608" i="1"/>
  <c r="BA542" i="1"/>
  <c r="CJ515" i="1"/>
  <c r="GM612" i="1"/>
  <c r="IK612" i="1" s="1"/>
  <c r="GP612" i="1"/>
  <c r="AO788" i="1"/>
  <c r="AC672" i="1"/>
  <c r="GK856" i="1"/>
  <c r="GM856" i="1" s="1"/>
  <c r="AE1010" i="1"/>
  <c r="AE854" i="1" s="1"/>
  <c r="AK1010" i="1"/>
  <c r="AK854" i="1" s="1"/>
  <c r="AO854" i="1"/>
  <c r="F1014" i="1"/>
  <c r="AO1040" i="1"/>
  <c r="GP970" i="1"/>
  <c r="GM970" i="1"/>
  <c r="IK970" i="1" s="1"/>
  <c r="GK873" i="1"/>
  <c r="AE887" i="1"/>
  <c r="CP883" i="1"/>
  <c r="O883" i="1" s="1"/>
  <c r="AL931" i="1"/>
  <c r="BY656" i="1"/>
  <c r="CI672" i="1"/>
  <c r="AP672" i="1"/>
  <c r="GP866" i="1"/>
  <c r="GM866" i="1"/>
  <c r="IK866" i="1" s="1"/>
  <c r="GP924" i="1"/>
  <c r="BC919" i="1"/>
  <c r="BC1010" i="1"/>
  <c r="F947" i="1"/>
  <c r="CF758" i="1"/>
  <c r="P758" i="1"/>
  <c r="AC753" i="1"/>
  <c r="CE758" i="1"/>
  <c r="CH758" i="1"/>
  <c r="U887" i="1"/>
  <c r="AH871" i="1"/>
  <c r="AH919" i="1"/>
  <c r="U931" i="1"/>
  <c r="AK721" i="1"/>
  <c r="Q1108" i="1"/>
  <c r="AS963" i="1"/>
  <c r="F997" i="1"/>
  <c r="GP1101" i="1"/>
  <c r="GM1101" i="1"/>
  <c r="IK1101" i="1" s="1"/>
  <c r="P1268" i="1"/>
  <c r="S1268" i="1"/>
  <c r="AC1010" i="1"/>
  <c r="AI1092" i="1"/>
  <c r="V1108" i="1"/>
  <c r="GM1215" i="1"/>
  <c r="IK1215" i="1" s="1"/>
  <c r="GP1215" i="1"/>
  <c r="T1269" i="1"/>
  <c r="CI919" i="1"/>
  <c r="AZ931" i="1"/>
  <c r="T980" i="1"/>
  <c r="AG963" i="1"/>
  <c r="AP1208" i="1"/>
  <c r="F1233" i="1"/>
  <c r="T608" i="1"/>
  <c r="F645" i="1"/>
  <c r="T1088" i="1"/>
  <c r="AG1138" i="1" s="1"/>
  <c r="AG1428" i="1"/>
  <c r="T1441" i="1"/>
  <c r="AC704" i="1"/>
  <c r="P721" i="1"/>
  <c r="CF721" i="1"/>
  <c r="CE721" i="1"/>
  <c r="CH721" i="1"/>
  <c r="W1224" i="1"/>
  <c r="AJ1208" i="1"/>
  <c r="CZ1483" i="1"/>
  <c r="Y1483" i="1" s="1"/>
  <c r="CY1483" i="1"/>
  <c r="X1483" i="1" s="1"/>
  <c r="CZ1487" i="1"/>
  <c r="Y1487" i="1" s="1"/>
  <c r="CY1487" i="1"/>
  <c r="X1487" i="1" s="1"/>
  <c r="P1529" i="1"/>
  <c r="W1529" i="1"/>
  <c r="S1529" i="1"/>
  <c r="AT1168" i="1"/>
  <c r="AT1076" i="1"/>
  <c r="F1156" i="1"/>
  <c r="AI1428" i="1"/>
  <c r="V1441" i="1"/>
  <c r="CP1382" i="1"/>
  <c r="O1382" i="1" s="1"/>
  <c r="AC1396" i="1"/>
  <c r="AE1489" i="1"/>
  <c r="GK1475" i="1"/>
  <c r="GK1430" i="1"/>
  <c r="GP1569" i="1"/>
  <c r="GM1569" i="1"/>
  <c r="IK1569" i="1" s="1"/>
  <c r="CP1478" i="1"/>
  <c r="O1478" i="1" s="1"/>
  <c r="T1733" i="1"/>
  <c r="AG1735" i="1" s="1"/>
  <c r="CY1913" i="1"/>
  <c r="X1913" i="1" s="1"/>
  <c r="CZ1913" i="1"/>
  <c r="Y1913" i="1" s="1"/>
  <c r="CI1767" i="1"/>
  <c r="AZ1783" i="1"/>
  <c r="F1889" i="1"/>
  <c r="BC1866" i="1"/>
  <c r="W1524" i="1"/>
  <c r="GP1676" i="1"/>
  <c r="GM1676" i="1"/>
  <c r="BZ1674" i="1"/>
  <c r="CG1690" i="1"/>
  <c r="AQ1690" i="1"/>
  <c r="P1688" i="1"/>
  <c r="CJ1767" i="1"/>
  <c r="BA1783" i="1"/>
  <c r="AD1873" i="1"/>
  <c r="CG1380" i="1"/>
  <c r="AX1396" i="1"/>
  <c r="AK1441" i="1"/>
  <c r="Q1524" i="1"/>
  <c r="BZ1563" i="1"/>
  <c r="AQ1574" i="1"/>
  <c r="CG1574" i="1"/>
  <c r="AK1783" i="1"/>
  <c r="GM1781" i="1"/>
  <c r="IK1781" i="1" s="1"/>
  <c r="GP1781" i="1"/>
  <c r="AC1873" i="1"/>
  <c r="CP1868" i="1"/>
  <c r="O1868" i="1" s="1"/>
  <c r="CP1677" i="1"/>
  <c r="O1677" i="1" s="1"/>
  <c r="GP1774" i="1"/>
  <c r="GM1774" i="1"/>
  <c r="IK1774" i="1" s="1"/>
  <c r="BD1866" i="1"/>
  <c r="F1898" i="1"/>
  <c r="AQ1958" i="1"/>
  <c r="BZ1947" i="1"/>
  <c r="GP2063" i="1"/>
  <c r="GM2063" i="1"/>
  <c r="IK2063" i="1" s="1"/>
  <c r="GP2113" i="1"/>
  <c r="GM2113" i="1"/>
  <c r="IK2113" i="1" s="1"/>
  <c r="P2124" i="1"/>
  <c r="AC2130" i="1" s="1"/>
  <c r="S2124" i="1"/>
  <c r="AF2130" i="1" s="1"/>
  <c r="BB1473" i="1"/>
  <c r="F1502" i="1"/>
  <c r="CB2106" i="1"/>
  <c r="AS2130" i="1"/>
  <c r="U1525" i="1"/>
  <c r="U1733" i="1"/>
  <c r="AH1735" i="1" s="1"/>
  <c r="GP1823" i="1"/>
  <c r="GM1823" i="1"/>
  <c r="IK1823" i="1" s="1"/>
  <c r="GM1952" i="1"/>
  <c r="IK1952" i="1" s="1"/>
  <c r="GP1952" i="1"/>
  <c r="BY2058" i="1"/>
  <c r="CI2074" i="1"/>
  <c r="AP2074" i="1"/>
  <c r="R2124" i="1"/>
  <c r="P1733" i="1"/>
  <c r="CP1733" i="1" s="1"/>
  <c r="O1733" i="1" s="1"/>
  <c r="CY1831" i="1"/>
  <c r="X1831" i="1" s="1"/>
  <c r="CZ1831" i="1"/>
  <c r="Y1831" i="1" s="1"/>
  <c r="CP1951" i="1"/>
  <c r="O1951" i="1" s="1"/>
  <c r="GN2071" i="1"/>
  <c r="GM2071" i="1"/>
  <c r="IK2071" i="1" s="1"/>
  <c r="CC2230" i="1"/>
  <c r="AT2246" i="1"/>
  <c r="R1571" i="1"/>
  <c r="GK1571" i="1" s="1"/>
  <c r="S2074" i="1"/>
  <c r="AF2058" i="1"/>
  <c r="GM2287" i="1"/>
  <c r="IK2287" i="1" s="1"/>
  <c r="GN2287" i="1"/>
  <c r="CB2310" i="1" s="1"/>
  <c r="AO2428" i="1"/>
  <c r="F2314" i="1"/>
  <c r="AO2278" i="1"/>
  <c r="BB2388" i="1"/>
  <c r="F2411" i="1"/>
  <c r="AG2058" i="1"/>
  <c r="T2074" i="1"/>
  <c r="GM2239" i="1"/>
  <c r="IK2239" i="1" s="1"/>
  <c r="GP2239" i="1"/>
  <c r="V2124" i="1"/>
  <c r="AI2130" i="1" s="1"/>
  <c r="AG2230" i="1"/>
  <c r="T2246" i="1"/>
  <c r="R2301" i="1"/>
  <c r="GK2301" i="1" s="1"/>
  <c r="BA2246" i="1"/>
  <c r="CJ2230" i="1"/>
  <c r="GM2244" i="1"/>
  <c r="IK2244" i="1" s="1"/>
  <c r="GP2244" i="1"/>
  <c r="CI1815" i="1"/>
  <c r="AZ1834" i="1"/>
  <c r="CI2246" i="1"/>
  <c r="AJ1947" i="1"/>
  <c r="W1958" i="1"/>
  <c r="CZ2280" i="1"/>
  <c r="Y2280" i="1" s="1"/>
  <c r="CY2280" i="1"/>
  <c r="X2280" i="1" s="1"/>
  <c r="CP2289" i="1"/>
  <c r="O2289" i="1" s="1"/>
  <c r="CZ2351" i="1"/>
  <c r="Y2351" i="1" s="1"/>
  <c r="CY2351" i="1"/>
  <c r="X2351" i="1" s="1"/>
  <c r="AI2680" i="1"/>
  <c r="AI2528" i="1" s="1"/>
  <c r="V2561" i="1"/>
  <c r="AI2545" i="1"/>
  <c r="GM2598" i="1"/>
  <c r="IK2598" i="1" s="1"/>
  <c r="W2301" i="1"/>
  <c r="CY2395" i="1"/>
  <c r="X2395" i="1" s="1"/>
  <c r="CZ2395" i="1"/>
  <c r="Y2395" i="1" s="1"/>
  <c r="GP2535" i="1"/>
  <c r="GM2535" i="1"/>
  <c r="IK2535" i="1" s="1"/>
  <c r="AD2561" i="1"/>
  <c r="CZ2303" i="1"/>
  <c r="Y2303" i="1" s="1"/>
  <c r="CY2303" i="1"/>
  <c r="X2303" i="1" s="1"/>
  <c r="AS2342" i="1"/>
  <c r="F2373" i="1"/>
  <c r="GM2352" i="1"/>
  <c r="IK2352" i="1" s="1"/>
  <c r="GP2352" i="1"/>
  <c r="GP2555" i="1"/>
  <c r="GM2555" i="1"/>
  <c r="IK2555" i="1" s="1"/>
  <c r="F2407" i="1"/>
  <c r="AP2388" i="1"/>
  <c r="GP2534" i="1"/>
  <c r="GM2534" i="1"/>
  <c r="IK2534" i="1" s="1"/>
  <c r="Q2304" i="1"/>
  <c r="AD2310" i="1" s="1"/>
  <c r="CP2548" i="1"/>
  <c r="O2548" i="1" s="1"/>
  <c r="AC2561" i="1"/>
  <c r="U2301" i="1"/>
  <c r="AH2310" i="1" s="1"/>
  <c r="BD2278" i="1"/>
  <c r="BD2428" i="1"/>
  <c r="F2335" i="1"/>
  <c r="CP2351" i="1"/>
  <c r="O2351" i="1" s="1"/>
  <c r="AB2356" i="1" s="1"/>
  <c r="AH2388" i="1"/>
  <c r="U2398" i="1"/>
  <c r="F2415" i="1"/>
  <c r="AS2388" i="1"/>
  <c r="GX2539" i="1"/>
  <c r="GM2647" i="1"/>
  <c r="IK2647" i="1" s="1"/>
  <c r="GP2647" i="1"/>
  <c r="GM2392" i="1"/>
  <c r="IK2392" i="1" s="1"/>
  <c r="GP2392" i="1"/>
  <c r="AC2650" i="1"/>
  <c r="CP2641" i="1"/>
  <c r="O2641" i="1" s="1"/>
  <c r="F2571" i="1"/>
  <c r="AQ2545" i="1"/>
  <c r="AJ2638" i="1"/>
  <c r="W2650" i="1"/>
  <c r="CG2606" i="1"/>
  <c r="F2812" i="1"/>
  <c r="AQ2788" i="1"/>
  <c r="AD2853" i="1"/>
  <c r="AE2398" i="1"/>
  <c r="F2577" i="1"/>
  <c r="BC2545" i="1"/>
  <c r="BC2680" i="1"/>
  <c r="AF2650" i="1"/>
  <c r="GM2753" i="1"/>
  <c r="IK2753" i="1" s="1"/>
  <c r="GP2753" i="1"/>
  <c r="GM2799" i="1"/>
  <c r="IK2799" i="1" s="1"/>
  <c r="GP2799" i="1"/>
  <c r="AQ2750" i="1"/>
  <c r="F2766" i="1"/>
  <c r="AQ3054" i="1"/>
  <c r="GM2842" i="1"/>
  <c r="IK2842" i="1" s="1"/>
  <c r="GP2842" i="1"/>
  <c r="GK2887" i="1"/>
  <c r="AC2802" i="1"/>
  <c r="BY2834" i="1"/>
  <c r="AP2853" i="1"/>
  <c r="CI2853" i="1"/>
  <c r="AX3325" i="1"/>
  <c r="CG3321" i="1"/>
  <c r="CI2606" i="1"/>
  <c r="AZ2756" i="1"/>
  <c r="F2780" i="1"/>
  <c r="W2750" i="1"/>
  <c r="AQ2834" i="1"/>
  <c r="F2863" i="1"/>
  <c r="AD2935" i="1"/>
  <c r="Q2942" i="1"/>
  <c r="GK3021" i="1"/>
  <c r="AE3024" i="1"/>
  <c r="CY3137" i="1"/>
  <c r="X3137" i="1" s="1"/>
  <c r="CZ3137" i="1"/>
  <c r="Y3137" i="1" s="1"/>
  <c r="CI3124" i="1"/>
  <c r="AZ3143" i="1"/>
  <c r="AC3225" i="1"/>
  <c r="CP3215" i="1"/>
  <c r="O3215" i="1" s="1"/>
  <c r="F3365" i="1"/>
  <c r="AQ3317" i="1"/>
  <c r="CI2885" i="1"/>
  <c r="AZ2903" i="1"/>
  <c r="F3048" i="1"/>
  <c r="W3019" i="1"/>
  <c r="AT3124" i="1"/>
  <c r="F3161" i="1"/>
  <c r="AT3255" i="1"/>
  <c r="AP3019" i="1"/>
  <c r="F3033" i="1"/>
  <c r="AB3325" i="1"/>
  <c r="CP3139" i="1"/>
  <c r="O3139" i="1" s="1"/>
  <c r="AI3212" i="1"/>
  <c r="V3225" i="1"/>
  <c r="CP2937" i="1"/>
  <c r="O2937" i="1" s="1"/>
  <c r="AL3024" i="1"/>
  <c r="BA3321" i="1"/>
  <c r="F3345" i="1"/>
  <c r="BA3355" i="1"/>
  <c r="CP2887" i="1"/>
  <c r="O2887" i="1" s="1"/>
  <c r="F3011" i="1"/>
  <c r="W2974" i="1"/>
  <c r="W3143" i="1"/>
  <c r="AJ3124" i="1"/>
  <c r="AS2834" i="1"/>
  <c r="F2870" i="1"/>
  <c r="F2960" i="1"/>
  <c r="AT2935" i="1"/>
  <c r="CP3140" i="1"/>
  <c r="O3140" i="1" s="1"/>
  <c r="P170" i="5" l="1"/>
  <c r="I80" i="5"/>
  <c r="J183" i="5"/>
  <c r="J91" i="5"/>
  <c r="Q3225" i="1"/>
  <c r="AD3124" i="1"/>
  <c r="AP3285" i="1"/>
  <c r="AP3116" i="1" s="1"/>
  <c r="BA3255" i="1"/>
  <c r="BA3285" i="1" s="1"/>
  <c r="F3163" i="1"/>
  <c r="GP3022" i="1"/>
  <c r="GM3021" i="1"/>
  <c r="Q2987" i="1"/>
  <c r="S2942" i="1"/>
  <c r="AF2935" i="1"/>
  <c r="T2942" i="1"/>
  <c r="W2942" i="1"/>
  <c r="F2966" i="1" s="1"/>
  <c r="GM2892" i="1"/>
  <c r="IK2892" i="1" s="1"/>
  <c r="GN2893" i="1"/>
  <c r="CB2903" i="1" s="1"/>
  <c r="AE2853" i="1"/>
  <c r="AH2853" i="1"/>
  <c r="GM2846" i="1"/>
  <c r="IK2846" i="1" s="1"/>
  <c r="GP2838" i="1"/>
  <c r="GM2838" i="1"/>
  <c r="IK2838" i="1" s="1"/>
  <c r="GM2800" i="1"/>
  <c r="IK2800" i="1" s="1"/>
  <c r="AD2788" i="1"/>
  <c r="S2802" i="1"/>
  <c r="AP2788" i="1"/>
  <c r="F2811" i="1"/>
  <c r="AE2802" i="1"/>
  <c r="R2802" i="1" s="1"/>
  <c r="GP2752" i="1"/>
  <c r="Q2650" i="1"/>
  <c r="AX2650" i="1"/>
  <c r="GP2645" i="1"/>
  <c r="AL2650" i="1"/>
  <c r="AL2638" i="1" s="1"/>
  <c r="GP2642" i="1"/>
  <c r="GM2602" i="1"/>
  <c r="IK2602" i="1" s="1"/>
  <c r="GP2603" i="1"/>
  <c r="GP2601" i="1"/>
  <c r="GM2601" i="1"/>
  <c r="IK2601" i="1" s="1"/>
  <c r="AE2606" i="1"/>
  <c r="AK2606" i="1"/>
  <c r="GM2559" i="1"/>
  <c r="IK2559" i="1" s="1"/>
  <c r="AB2561" i="1"/>
  <c r="GN2558" i="1"/>
  <c r="CB2561" i="1" s="1"/>
  <c r="AL2561" i="1"/>
  <c r="AL2545" i="1" s="1"/>
  <c r="CJ2680" i="1"/>
  <c r="CJ2528" i="1" s="1"/>
  <c r="AJ2680" i="1"/>
  <c r="AJ2528" i="1" s="1"/>
  <c r="AE2680" i="1"/>
  <c r="AE2528" i="1" s="1"/>
  <c r="AD2388" i="1"/>
  <c r="AJ2388" i="1"/>
  <c r="CH2356" i="1"/>
  <c r="CF2356" i="1"/>
  <c r="AC2342" i="1"/>
  <c r="CE2356" i="1"/>
  <c r="CE2342" i="1" s="1"/>
  <c r="AE2356" i="1"/>
  <c r="AE2342" i="1" s="1"/>
  <c r="CY2307" i="1"/>
  <c r="X2307" i="1" s="1"/>
  <c r="CZ2307" i="1"/>
  <c r="Y2307" i="1" s="1"/>
  <c r="AJ2310" i="1"/>
  <c r="AP2230" i="1"/>
  <c r="AP2428" i="1"/>
  <c r="AP2226" i="1" s="1"/>
  <c r="AB2246" i="1"/>
  <c r="AL2230" i="1"/>
  <c r="Q2246" i="1"/>
  <c r="GM1956" i="1"/>
  <c r="IK1956" i="1" s="1"/>
  <c r="AJ1905" i="1"/>
  <c r="GP1907" i="1"/>
  <c r="GM1907" i="1"/>
  <c r="IK1907" i="1" s="1"/>
  <c r="AI1866" i="1"/>
  <c r="AG1866" i="1"/>
  <c r="GM1832" i="1"/>
  <c r="IK1832" i="1" s="1"/>
  <c r="AP1815" i="1"/>
  <c r="AG1815" i="1"/>
  <c r="AT1988" i="1"/>
  <c r="AT1670" i="1" s="1"/>
  <c r="AI1815" i="1"/>
  <c r="AD1767" i="1"/>
  <c r="GP1776" i="1"/>
  <c r="S1783" i="1"/>
  <c r="T1767" i="1"/>
  <c r="AP1988" i="1"/>
  <c r="AP1670" i="1" s="1"/>
  <c r="GP1684" i="1"/>
  <c r="F1699" i="1"/>
  <c r="AP1674" i="1"/>
  <c r="AK1574" i="1"/>
  <c r="AD1531" i="1"/>
  <c r="GM1528" i="1"/>
  <c r="IK1528" i="1" s="1"/>
  <c r="S1489" i="1"/>
  <c r="AZ1489" i="1"/>
  <c r="AE1441" i="1"/>
  <c r="GP1390" i="1"/>
  <c r="GN1388" i="1"/>
  <c r="CB1396" i="1" s="1"/>
  <c r="AE1396" i="1"/>
  <c r="AE1380" i="1" s="1"/>
  <c r="CJ1380" i="1"/>
  <c r="AQ1256" i="1"/>
  <c r="GM1276" i="1"/>
  <c r="IK1276" i="1" s="1"/>
  <c r="AH1280" i="1"/>
  <c r="AG1280" i="1"/>
  <c r="T1280" i="1" s="1"/>
  <c r="GP1270" i="1"/>
  <c r="GP1272" i="1"/>
  <c r="AP1256" i="1"/>
  <c r="AP1310" i="1"/>
  <c r="GP1259" i="1"/>
  <c r="AL1224" i="1"/>
  <c r="GM1222" i="1"/>
  <c r="IK1222" i="1" s="1"/>
  <c r="GP1214" i="1"/>
  <c r="AB1224" i="1"/>
  <c r="O1224" i="1" s="1"/>
  <c r="GM1106" i="1"/>
  <c r="IK1106" i="1" s="1"/>
  <c r="AL1108" i="1"/>
  <c r="CP1087" i="1"/>
  <c r="O1087" i="1" s="1"/>
  <c r="CZ1087" i="1"/>
  <c r="Y1087" i="1" s="1"/>
  <c r="GN1084" i="1"/>
  <c r="CB1138" i="1" s="1"/>
  <c r="CB1076" i="1" s="1"/>
  <c r="GM1084" i="1"/>
  <c r="IK1084" i="1" s="1"/>
  <c r="GM1083" i="1"/>
  <c r="IK1083" i="1" s="1"/>
  <c r="AE1138" i="1"/>
  <c r="AE1076" i="1" s="1"/>
  <c r="AL758" i="1"/>
  <c r="AL721" i="1"/>
  <c r="GN712" i="1"/>
  <c r="CB721" i="1" s="1"/>
  <c r="GP711" i="1"/>
  <c r="AB721" i="1"/>
  <c r="AB704" i="1" s="1"/>
  <c r="T788" i="1"/>
  <c r="T604" i="1" s="1"/>
  <c r="AQ788" i="1"/>
  <c r="AQ604" i="1" s="1"/>
  <c r="AB672" i="1"/>
  <c r="GP663" i="1"/>
  <c r="GM661" i="1"/>
  <c r="IK661" i="1" s="1"/>
  <c r="AL672" i="1"/>
  <c r="AL656" i="1" s="1"/>
  <c r="AK672" i="1"/>
  <c r="X672" i="1" s="1"/>
  <c r="GM659" i="1"/>
  <c r="IK659" i="1" s="1"/>
  <c r="GP659" i="1"/>
  <c r="AK624" i="1"/>
  <c r="GM620" i="1"/>
  <c r="IK620" i="1" s="1"/>
  <c r="AE624" i="1"/>
  <c r="GP617" i="1"/>
  <c r="Q624" i="1"/>
  <c r="Q788" i="1" s="1"/>
  <c r="GM540" i="1"/>
  <c r="IK540" i="1" s="1"/>
  <c r="GM537" i="1"/>
  <c r="IK537" i="1" s="1"/>
  <c r="AX515" i="1"/>
  <c r="GM533" i="1"/>
  <c r="IK533" i="1" s="1"/>
  <c r="AT515" i="1"/>
  <c r="AE542" i="1"/>
  <c r="AE515" i="1" s="1"/>
  <c r="GM523" i="1"/>
  <c r="IK523" i="1" s="1"/>
  <c r="W542" i="1"/>
  <c r="W515" i="1" s="1"/>
  <c r="GP478" i="1"/>
  <c r="AK483" i="1"/>
  <c r="GM474" i="1"/>
  <c r="IK474" i="1" s="1"/>
  <c r="GP474" i="1"/>
  <c r="AL483" i="1"/>
  <c r="GP434" i="1"/>
  <c r="GM434" i="1"/>
  <c r="IK434" i="1" s="1"/>
  <c r="GM433" i="1"/>
  <c r="IK433" i="1" s="1"/>
  <c r="AB436" i="1"/>
  <c r="AB420" i="1" s="1"/>
  <c r="GN428" i="1"/>
  <c r="AE436" i="1"/>
  <c r="AE420" i="1" s="1"/>
  <c r="U388" i="1"/>
  <c r="F405" i="1"/>
  <c r="V388" i="1"/>
  <c r="V572" i="1" s="1"/>
  <c r="AF372" i="1"/>
  <c r="AE388" i="1"/>
  <c r="AE372" i="1" s="1"/>
  <c r="GM378" i="1"/>
  <c r="IK378" i="1" s="1"/>
  <c r="BA388" i="1"/>
  <c r="BA572" i="1" s="1"/>
  <c r="GM338" i="1"/>
  <c r="IK338" i="1" s="1"/>
  <c r="F358" i="1"/>
  <c r="GM330" i="1"/>
  <c r="IK330" i="1" s="1"/>
  <c r="AD324" i="1"/>
  <c r="AE224" i="1"/>
  <c r="GP218" i="1"/>
  <c r="AL181" i="1"/>
  <c r="AJ171" i="1"/>
  <c r="W181" i="1"/>
  <c r="Q181" i="1"/>
  <c r="Q171" i="1" s="1"/>
  <c r="GP133" i="1"/>
  <c r="AD91" i="1"/>
  <c r="CP85" i="1"/>
  <c r="O85" i="1" s="1"/>
  <c r="GM38" i="1"/>
  <c r="IK38" i="1" s="1"/>
  <c r="GP35" i="1"/>
  <c r="GM33" i="1"/>
  <c r="IK33" i="1" s="1"/>
  <c r="CJ2834" i="1"/>
  <c r="BA2853" i="1"/>
  <c r="V2853" i="1"/>
  <c r="V2834" i="1" s="1"/>
  <c r="AI2834" i="1"/>
  <c r="AJ2885" i="1"/>
  <c r="W2903" i="1"/>
  <c r="W2885" i="1" s="1"/>
  <c r="Q1396" i="1"/>
  <c r="F1408" i="1" s="1"/>
  <c r="AD1380" i="1"/>
  <c r="W2853" i="1"/>
  <c r="AJ2834" i="1"/>
  <c r="AS1690" i="1"/>
  <c r="F1707" i="1" s="1"/>
  <c r="CB1674" i="1"/>
  <c r="BA2903" i="1"/>
  <c r="F2923" i="1" s="1"/>
  <c r="CJ2885" i="1"/>
  <c r="P149" i="5"/>
  <c r="K149" i="5"/>
  <c r="GM1909" i="1"/>
  <c r="IK1909" i="1" s="1"/>
  <c r="GP1909" i="1"/>
  <c r="AI2885" i="1"/>
  <c r="V2903" i="1"/>
  <c r="V3054" i="1" s="1"/>
  <c r="AH2834" i="1"/>
  <c r="U2853" i="1"/>
  <c r="U3054" i="1" s="1"/>
  <c r="GP2307" i="1"/>
  <c r="GM2307" i="1"/>
  <c r="IK2307" i="1" s="1"/>
  <c r="CJ1905" i="1"/>
  <c r="BA1915" i="1"/>
  <c r="W388" i="1"/>
  <c r="F412" i="1" s="1"/>
  <c r="AJ372" i="1"/>
  <c r="T1915" i="1"/>
  <c r="AG1905" i="1"/>
  <c r="T388" i="1"/>
  <c r="T372" i="1" s="1"/>
  <c r="AG372" i="1"/>
  <c r="GP3137" i="1"/>
  <c r="AL542" i="1"/>
  <c r="AL515" i="1" s="1"/>
  <c r="AL388" i="1"/>
  <c r="AL372" i="1" s="1"/>
  <c r="AL340" i="1"/>
  <c r="AL324" i="1" s="1"/>
  <c r="GM381" i="1"/>
  <c r="IK381" i="1" s="1"/>
  <c r="GM3141" i="1"/>
  <c r="IK3141" i="1" s="1"/>
  <c r="AI2310" i="1"/>
  <c r="V2310" i="1" s="1"/>
  <c r="V2428" i="1" s="1"/>
  <c r="AK1958" i="1"/>
  <c r="X1958" i="1" s="1"/>
  <c r="AL2942" i="1"/>
  <c r="AI1280" i="1"/>
  <c r="AI1256" i="1" s="1"/>
  <c r="AL436" i="1"/>
  <c r="AL420" i="1" s="1"/>
  <c r="GM3218" i="1"/>
  <c r="IK3218" i="1" s="1"/>
  <c r="AJ2130" i="1"/>
  <c r="AK2650" i="1"/>
  <c r="CP1828" i="1"/>
  <c r="O1828" i="1" s="1"/>
  <c r="CY1912" i="1"/>
  <c r="X1912" i="1" s="1"/>
  <c r="CZ1912" i="1"/>
  <c r="Y1912" i="1" s="1"/>
  <c r="GK1258" i="1"/>
  <c r="GK1260" i="1"/>
  <c r="BC2190" i="1"/>
  <c r="BC2054" i="1"/>
  <c r="F2176" i="1"/>
  <c r="GK1212" i="1"/>
  <c r="AE1224" i="1"/>
  <c r="GK966" i="1"/>
  <c r="AE980" i="1"/>
  <c r="GK660" i="1"/>
  <c r="GP660" i="1" s="1"/>
  <c r="AD3321" i="1"/>
  <c r="Q3325" i="1"/>
  <c r="GK2888" i="1"/>
  <c r="AG2853" i="1"/>
  <c r="GK2393" i="1"/>
  <c r="GK2547" i="1"/>
  <c r="AE2561" i="1"/>
  <c r="GK1824" i="1"/>
  <c r="CP1393" i="1"/>
  <c r="O1393" i="1" s="1"/>
  <c r="GK2306" i="1"/>
  <c r="CY2121" i="1"/>
  <c r="X2121" i="1" s="1"/>
  <c r="CZ2121" i="1"/>
  <c r="Y2121" i="1" s="1"/>
  <c r="GK327" i="1"/>
  <c r="GK2982" i="1"/>
  <c r="GK87" i="1"/>
  <c r="CP2940" i="1"/>
  <c r="O2940" i="1" s="1"/>
  <c r="AC2942" i="1"/>
  <c r="CZ2847" i="1"/>
  <c r="Y2847" i="1" s="1"/>
  <c r="AF2853" i="1"/>
  <c r="CY2847" i="1"/>
  <c r="X2847" i="1" s="1"/>
  <c r="CP2128" i="1"/>
  <c r="O2128" i="1" s="1"/>
  <c r="GK1770" i="1"/>
  <c r="CY1261" i="1"/>
  <c r="X1261" i="1" s="1"/>
  <c r="CZ1261" i="1"/>
  <c r="Y1261" i="1" s="1"/>
  <c r="CZ2128" i="1"/>
  <c r="Y2128" i="1" s="1"/>
  <c r="CY2128" i="1"/>
  <c r="X2128" i="1" s="1"/>
  <c r="GK1819" i="1"/>
  <c r="GK1683" i="1"/>
  <c r="GP1683" i="1" s="1"/>
  <c r="GK718" i="1"/>
  <c r="GK2537" i="1"/>
  <c r="GM2537" i="1" s="1"/>
  <c r="IK2537" i="1" s="1"/>
  <c r="GK2288" i="1"/>
  <c r="GK2290" i="1"/>
  <c r="GM2290" i="1" s="1"/>
  <c r="IK2290" i="1" s="1"/>
  <c r="GK336" i="1"/>
  <c r="K55" i="5"/>
  <c r="P55" i="5"/>
  <c r="GK611" i="1"/>
  <c r="AE672" i="1"/>
  <c r="GK423" i="1"/>
  <c r="GM1479" i="1"/>
  <c r="IK1479" i="1" s="1"/>
  <c r="AL1915" i="1"/>
  <c r="AK542" i="1"/>
  <c r="X542" i="1" s="1"/>
  <c r="GM376" i="1"/>
  <c r="IK376" i="1" s="1"/>
  <c r="AE91" i="1"/>
  <c r="AE78" i="1" s="1"/>
  <c r="AK887" i="1"/>
  <c r="R104" i="5"/>
  <c r="J107" i="5" s="1"/>
  <c r="GM431" i="1"/>
  <c r="IK431" i="1" s="1"/>
  <c r="GP3218" i="1"/>
  <c r="AL3180" i="1"/>
  <c r="AK1138" i="1"/>
  <c r="AK1076" i="1" s="1"/>
  <c r="GK3126" i="1"/>
  <c r="GK2938" i="1"/>
  <c r="GM1566" i="1"/>
  <c r="IK1566" i="1" s="1"/>
  <c r="GP1566" i="1"/>
  <c r="GK2120" i="1"/>
  <c r="AP963" i="1"/>
  <c r="F989" i="1"/>
  <c r="GK1868" i="1"/>
  <c r="K239" i="5"/>
  <c r="P239" i="5"/>
  <c r="GK2344" i="1"/>
  <c r="GK2116" i="1"/>
  <c r="GN433" i="1"/>
  <c r="CB436" i="1" s="1"/>
  <c r="CZ41" i="1"/>
  <c r="Y41" i="1" s="1"/>
  <c r="CY41" i="1"/>
  <c r="X41" i="1" s="1"/>
  <c r="GK1731" i="1"/>
  <c r="GK1079" i="1"/>
  <c r="K125" i="5"/>
  <c r="P125" i="5"/>
  <c r="GK376" i="1"/>
  <c r="GP2889" i="1"/>
  <c r="GM2889" i="1"/>
  <c r="IK2889" i="1" s="1"/>
  <c r="I187" i="5"/>
  <c r="GK1830" i="1"/>
  <c r="BB1340" i="1"/>
  <c r="BB1204" i="1"/>
  <c r="F1323" i="1"/>
  <c r="GK1392" i="1"/>
  <c r="K197" i="5"/>
  <c r="P197" i="5"/>
  <c r="CY40" i="1"/>
  <c r="X40" i="1" s="1"/>
  <c r="CZ40" i="1"/>
  <c r="Y40" i="1" s="1"/>
  <c r="GK1686" i="1"/>
  <c r="GK383" i="1"/>
  <c r="GK3217" i="1"/>
  <c r="GK2390" i="1"/>
  <c r="GM2390" i="1" s="1"/>
  <c r="GM2292" i="1"/>
  <c r="IK2292" i="1" s="1"/>
  <c r="GP2292" i="1"/>
  <c r="GP2067" i="1"/>
  <c r="GM2067" i="1"/>
  <c r="IK2067" i="1" s="1"/>
  <c r="GK1437" i="1"/>
  <c r="CZ2127" i="1"/>
  <c r="Y2127" i="1" s="1"/>
  <c r="CY2127" i="1"/>
  <c r="X2127" i="1" s="1"/>
  <c r="CP39" i="1"/>
  <c r="O39" i="1" s="1"/>
  <c r="AG2130" i="1"/>
  <c r="GK1273" i="1"/>
  <c r="GK1476" i="1"/>
  <c r="AK931" i="1"/>
  <c r="CY2851" i="1"/>
  <c r="X2851" i="1" s="1"/>
  <c r="CZ2851" i="1"/>
  <c r="Y2851" i="1" s="1"/>
  <c r="CP2900" i="1"/>
  <c r="O2900" i="1" s="1"/>
  <c r="AB2903" i="1" s="1"/>
  <c r="AC2903" i="1"/>
  <c r="AD3175" i="1"/>
  <c r="Q3180" i="1"/>
  <c r="GK2792" i="1"/>
  <c r="GK2530" i="1"/>
  <c r="GP2530" i="1" s="1"/>
  <c r="CP1261" i="1"/>
  <c r="O1261" i="1" s="1"/>
  <c r="AZ1873" i="1"/>
  <c r="CI1866" i="1"/>
  <c r="F1414" i="1"/>
  <c r="AT1380" i="1"/>
  <c r="GK1725" i="1"/>
  <c r="AE1834" i="1"/>
  <c r="GK1817" i="1"/>
  <c r="GP1817" i="1" s="1"/>
  <c r="AQ515" i="1"/>
  <c r="F552" i="1"/>
  <c r="GM858" i="1"/>
  <c r="IK858" i="1" s="1"/>
  <c r="GP858" i="1"/>
  <c r="GK3128" i="1"/>
  <c r="GK2845" i="1"/>
  <c r="GK2282" i="1"/>
  <c r="P142" i="5"/>
  <c r="K142" i="5"/>
  <c r="GM1568" i="1"/>
  <c r="IK1568" i="1" s="1"/>
  <c r="BC1372" i="1"/>
  <c r="F1650" i="1"/>
  <c r="AL2398" i="1"/>
  <c r="Y2398" i="1" s="1"/>
  <c r="AK2356" i="1"/>
  <c r="X2356" i="1" s="1"/>
  <c r="AL1834" i="1"/>
  <c r="AL1815" i="1" s="1"/>
  <c r="AK1489" i="1"/>
  <c r="X1489" i="1" s="1"/>
  <c r="AL3143" i="1"/>
  <c r="AL3124" i="1" s="1"/>
  <c r="AE2310" i="1"/>
  <c r="R2310" i="1" s="1"/>
  <c r="GP128" i="1"/>
  <c r="GP87" i="1"/>
  <c r="GP2293" i="1"/>
  <c r="AL1958" i="1"/>
  <c r="P80" i="5"/>
  <c r="K80" i="5"/>
  <c r="GP2940" i="1"/>
  <c r="AB1010" i="1"/>
  <c r="AB854" i="1" s="1"/>
  <c r="AL1138" i="1"/>
  <c r="AL1076" i="1" s="1"/>
  <c r="CY2900" i="1"/>
  <c r="X2900" i="1" s="1"/>
  <c r="CZ2900" i="1"/>
  <c r="Y2900" i="1" s="1"/>
  <c r="GP719" i="1"/>
  <c r="GM719" i="1"/>
  <c r="IK719" i="1" s="1"/>
  <c r="GK2126" i="1"/>
  <c r="GM2126" i="1" s="1"/>
  <c r="IK2126" i="1" s="1"/>
  <c r="GK1826" i="1"/>
  <c r="GP1826" i="1" s="1"/>
  <c r="AZ1280" i="1"/>
  <c r="CI1256" i="1"/>
  <c r="AL1783" i="1"/>
  <c r="AE1108" i="1"/>
  <c r="GK1094" i="1"/>
  <c r="GM1094" i="1" s="1"/>
  <c r="GM1824" i="1"/>
  <c r="IK1824" i="1" s="1"/>
  <c r="GP1824" i="1"/>
  <c r="GK1565" i="1"/>
  <c r="AE1574" i="1"/>
  <c r="GK1095" i="1"/>
  <c r="GM380" i="1"/>
  <c r="IK380" i="1" s="1"/>
  <c r="GP380" i="1"/>
  <c r="GK2849" i="1"/>
  <c r="AL2853" i="1"/>
  <c r="GK1431" i="1"/>
  <c r="GK375" i="1"/>
  <c r="GM2891" i="1"/>
  <c r="IK2891" i="1" s="1"/>
  <c r="GP2891" i="1"/>
  <c r="AE3325" i="1"/>
  <c r="GK3323" i="1"/>
  <c r="K44" i="5"/>
  <c r="P44" i="5"/>
  <c r="GK1266" i="1"/>
  <c r="GM710" i="1"/>
  <c r="IK710" i="1" s="1"/>
  <c r="GP710" i="1"/>
  <c r="K249" i="5"/>
  <c r="P249" i="5"/>
  <c r="GK864" i="1"/>
  <c r="J85" i="5"/>
  <c r="F1314" i="1"/>
  <c r="AO1204" i="1"/>
  <c r="AO1340" i="1"/>
  <c r="GK1526" i="1"/>
  <c r="GK1085" i="1"/>
  <c r="GK1829" i="1"/>
  <c r="J203" i="5"/>
  <c r="I206" i="5" s="1"/>
  <c r="AE931" i="1"/>
  <c r="GK3178" i="1"/>
  <c r="AJ1690" i="1"/>
  <c r="GK519" i="1"/>
  <c r="GK2937" i="1"/>
  <c r="GM2937" i="1" s="1"/>
  <c r="GK2797" i="1"/>
  <c r="AP1866" i="1"/>
  <c r="F1882" i="1"/>
  <c r="CZ1687" i="1"/>
  <c r="Y1687" i="1" s="1"/>
  <c r="CP1687" i="1"/>
  <c r="O1687" i="1" s="1"/>
  <c r="CY1687" i="1"/>
  <c r="X1687" i="1" s="1"/>
  <c r="GP1825" i="1"/>
  <c r="GM1825" i="1"/>
  <c r="IK1825" i="1" s="1"/>
  <c r="CY1393" i="1"/>
  <c r="X1393" i="1" s="1"/>
  <c r="CZ1393" i="1"/>
  <c r="Y1393" i="1" s="1"/>
  <c r="AF1396" i="1"/>
  <c r="GK1724" i="1"/>
  <c r="GP1724" i="1" s="1"/>
  <c r="R41" i="1"/>
  <c r="GK41" i="1" s="1"/>
  <c r="T41" i="1"/>
  <c r="GX41" i="1"/>
  <c r="U41" i="1"/>
  <c r="V41" i="1"/>
  <c r="P41" i="1"/>
  <c r="W41" i="1"/>
  <c r="GM1220" i="1"/>
  <c r="IK1220" i="1" s="1"/>
  <c r="AE721" i="1"/>
  <c r="GK333" i="1"/>
  <c r="GP2646" i="1"/>
  <c r="CD2650" i="1" s="1"/>
  <c r="AK2398" i="1"/>
  <c r="AL2356" i="1"/>
  <c r="Y2356" i="1" s="1"/>
  <c r="AK1834" i="1"/>
  <c r="AK1815" i="1" s="1"/>
  <c r="AL1489" i="1"/>
  <c r="Y1489" i="1" s="1"/>
  <c r="GP3136" i="1"/>
  <c r="AL887" i="1"/>
  <c r="T104" i="5"/>
  <c r="J108" i="5" s="1"/>
  <c r="AK340" i="1"/>
  <c r="AK324" i="1" s="1"/>
  <c r="AG91" i="1"/>
  <c r="AG78" i="1" s="1"/>
  <c r="CP89" i="1"/>
  <c r="O89" i="1" s="1"/>
  <c r="AL2606" i="1"/>
  <c r="Y2606" i="1" s="1"/>
  <c r="GP2302" i="1"/>
  <c r="GP126" i="1"/>
  <c r="AK3180" i="1"/>
  <c r="AH2130" i="1"/>
  <c r="U2130" i="1" s="1"/>
  <c r="CJ2130" i="1"/>
  <c r="BA2130" i="1" s="1"/>
  <c r="GK81" i="1"/>
  <c r="GP81" i="1" s="1"/>
  <c r="GK2844" i="1"/>
  <c r="GK3214" i="1"/>
  <c r="GK3216" i="1"/>
  <c r="GK2109" i="1"/>
  <c r="CY1260" i="1"/>
  <c r="X1260" i="1" s="1"/>
  <c r="CZ1260" i="1"/>
  <c r="Y1260" i="1" s="1"/>
  <c r="BB854" i="1"/>
  <c r="F1023" i="1"/>
  <c r="BB1040" i="1"/>
  <c r="GM616" i="1"/>
  <c r="IK616" i="1" s="1"/>
  <c r="GN616" i="1"/>
  <c r="CB624" i="1" s="1"/>
  <c r="AF1915" i="1"/>
  <c r="GM1272" i="1"/>
  <c r="IK1272" i="1" s="1"/>
  <c r="I93" i="5"/>
  <c r="GK386" i="1"/>
  <c r="CY1732" i="1"/>
  <c r="X1732" i="1" s="1"/>
  <c r="CZ1732" i="1"/>
  <c r="Y1732" i="1" s="1"/>
  <c r="GK1383" i="1"/>
  <c r="GK2531" i="1"/>
  <c r="K49" i="5"/>
  <c r="P49" i="5"/>
  <c r="GK667" i="1"/>
  <c r="GK473" i="1"/>
  <c r="GK670" i="1"/>
  <c r="GM670" i="1" s="1"/>
  <c r="IK670" i="1" s="1"/>
  <c r="GK2843" i="1"/>
  <c r="AL624" i="1"/>
  <c r="GK2538" i="1"/>
  <c r="AH3175" i="1"/>
  <c r="U3180" i="1"/>
  <c r="GK2295" i="1"/>
  <c r="GK2280" i="1"/>
  <c r="GM2280" i="1" s="1"/>
  <c r="CP2847" i="1"/>
  <c r="O2847" i="1" s="1"/>
  <c r="GK1677" i="1"/>
  <c r="GM1677" i="1" s="1"/>
  <c r="IK1677" i="1" s="1"/>
  <c r="GK756" i="1"/>
  <c r="GP756" i="1" s="1"/>
  <c r="CD758" i="1" s="1"/>
  <c r="AE340" i="1"/>
  <c r="GP2290" i="1"/>
  <c r="GP2126" i="1"/>
  <c r="GK42" i="1"/>
  <c r="T40" i="1"/>
  <c r="V40" i="1"/>
  <c r="W40" i="1"/>
  <c r="U40" i="1"/>
  <c r="GX40" i="1"/>
  <c r="CJ46" i="1" s="1"/>
  <c r="BA46" i="1" s="1"/>
  <c r="R40" i="1"/>
  <c r="P228" i="5"/>
  <c r="I269" i="5" s="1"/>
  <c r="K228" i="5"/>
  <c r="AK181" i="1"/>
  <c r="GK176" i="1"/>
  <c r="GM2646" i="1"/>
  <c r="IK2646" i="1" s="1"/>
  <c r="GP1479" i="1"/>
  <c r="U2310" i="1"/>
  <c r="AH2278" i="1"/>
  <c r="O2356" i="1"/>
  <c r="AB2342" i="1"/>
  <c r="V2130" i="1"/>
  <c r="V2160" i="1" s="1"/>
  <c r="AI2106" i="1"/>
  <c r="R91" i="1"/>
  <c r="BA2310" i="1"/>
  <c r="BA2428" i="1" s="1"/>
  <c r="CJ2278" i="1"/>
  <c r="V91" i="1"/>
  <c r="AI78" i="1"/>
  <c r="CH2130" i="1"/>
  <c r="P2130" i="1"/>
  <c r="AC2106" i="1"/>
  <c r="CF2130" i="1"/>
  <c r="CE2130" i="1"/>
  <c r="AB2545" i="1"/>
  <c r="O2561" i="1"/>
  <c r="X2398" i="1"/>
  <c r="AK2388" i="1"/>
  <c r="AH1722" i="1"/>
  <c r="U1735" i="1"/>
  <c r="AG1076" i="1"/>
  <c r="T1138" i="1"/>
  <c r="CJ1866" i="1"/>
  <c r="BA1873" i="1"/>
  <c r="BA1690" i="1"/>
  <c r="CJ1674" i="1"/>
  <c r="IK422" i="1"/>
  <c r="T1531" i="1"/>
  <c r="T1604" i="1" s="1"/>
  <c r="AG1521" i="1"/>
  <c r="AD2278" i="1"/>
  <c r="Q2310" i="1"/>
  <c r="AK2342" i="1"/>
  <c r="Y340" i="1"/>
  <c r="AL2342" i="1"/>
  <c r="AL1905" i="1"/>
  <c r="Y1915" i="1"/>
  <c r="T91" i="1"/>
  <c r="AS2561" i="1"/>
  <c r="CB2545" i="1"/>
  <c r="T1690" i="1"/>
  <c r="AG1674" i="1"/>
  <c r="CA3024" i="1"/>
  <c r="IK3021" i="1"/>
  <c r="AF2106" i="1"/>
  <c r="S2130" i="1"/>
  <c r="IK856" i="1"/>
  <c r="T139" i="1"/>
  <c r="AG123" i="1"/>
  <c r="CJ78" i="1"/>
  <c r="BA91" i="1"/>
  <c r="IK374" i="1"/>
  <c r="AJ1866" i="1"/>
  <c r="W1873" i="1"/>
  <c r="AJ2106" i="1"/>
  <c r="W2130" i="1"/>
  <c r="AC2278" i="1"/>
  <c r="CH2310" i="1"/>
  <c r="P2310" i="1"/>
  <c r="CE2310" i="1"/>
  <c r="CF2310" i="1"/>
  <c r="Q1735" i="1"/>
  <c r="AD1722" i="1"/>
  <c r="AJ1256" i="1"/>
  <c r="W1280" i="1"/>
  <c r="CJ1256" i="1"/>
  <c r="BA1280" i="1"/>
  <c r="BA1310" i="1" s="1"/>
  <c r="U1690" i="1"/>
  <c r="AH1674" i="1"/>
  <c r="BD316" i="1"/>
  <c r="F843" i="1"/>
  <c r="AL2388" i="1"/>
  <c r="AJ78" i="1"/>
  <c r="W91" i="1"/>
  <c r="AI123" i="1"/>
  <c r="V139" i="1"/>
  <c r="AD78" i="1"/>
  <c r="Q91" i="1"/>
  <c r="GP1088" i="1"/>
  <c r="GM1088" i="1"/>
  <c r="IK1088" i="1" s="1"/>
  <c r="GP2641" i="1"/>
  <c r="AB2650" i="1"/>
  <c r="GM2641" i="1"/>
  <c r="GP2937" i="1"/>
  <c r="AB2942" i="1"/>
  <c r="Q2853" i="1"/>
  <c r="AD2834" i="1"/>
  <c r="AJ2278" i="1"/>
  <c r="W2310" i="1"/>
  <c r="W2428" i="1" s="1"/>
  <c r="W1947" i="1"/>
  <c r="F1982" i="1"/>
  <c r="AQ1947" i="1"/>
  <c r="F1968" i="1"/>
  <c r="CG1674" i="1"/>
  <c r="AX1690" i="1"/>
  <c r="F2914" i="1"/>
  <c r="AZ2885" i="1"/>
  <c r="Q2935" i="1"/>
  <c r="F2954" i="1"/>
  <c r="CI2834" i="1"/>
  <c r="AZ2853" i="1"/>
  <c r="AZ3054" i="1" s="1"/>
  <c r="S2650" i="1"/>
  <c r="AF2638" i="1"/>
  <c r="Q2561" i="1"/>
  <c r="AD2545" i="1"/>
  <c r="AE1473" i="1"/>
  <c r="R1489" i="1"/>
  <c r="CY1268" i="1"/>
  <c r="X1268" i="1" s="1"/>
  <c r="CZ1268" i="1"/>
  <c r="Y1268" i="1" s="1"/>
  <c r="F761" i="1"/>
  <c r="P753" i="1"/>
  <c r="GP883" i="1"/>
  <c r="GM883" i="1"/>
  <c r="IK883" i="1" s="1"/>
  <c r="F3375" i="1"/>
  <c r="BA3317" i="1"/>
  <c r="AB3321" i="1"/>
  <c r="O3325" i="1"/>
  <c r="AT3120" i="1"/>
  <c r="F3273" i="1"/>
  <c r="AT3285" i="1"/>
  <c r="AP2834" i="1"/>
  <c r="F2862" i="1"/>
  <c r="BC2528" i="1"/>
  <c r="BC2710" i="1"/>
  <c r="F2696" i="1"/>
  <c r="F2420" i="1"/>
  <c r="U2388" i="1"/>
  <c r="GP2289" i="1"/>
  <c r="GM2289" i="1"/>
  <c r="IK2289" i="1" s="1"/>
  <c r="CI2230" i="1"/>
  <c r="AZ2246" i="1"/>
  <c r="BA2230" i="1"/>
  <c r="F2266" i="1"/>
  <c r="T2058" i="1"/>
  <c r="F2095" i="1"/>
  <c r="F2432" i="1"/>
  <c r="AO2226" i="1"/>
  <c r="AO2458" i="1"/>
  <c r="F2264" i="1"/>
  <c r="AT2230" i="1"/>
  <c r="AT2428" i="1"/>
  <c r="W1905" i="1"/>
  <c r="F1939" i="1"/>
  <c r="AZ2074" i="1"/>
  <c r="CI2058" i="1"/>
  <c r="AK1428" i="1"/>
  <c r="X1441" i="1"/>
  <c r="F1803" i="1"/>
  <c r="BA1767" i="1"/>
  <c r="IK1676" i="1"/>
  <c r="CF1396" i="1"/>
  <c r="CH1396" i="1"/>
  <c r="P1396" i="1"/>
  <c r="AC1380" i="1"/>
  <c r="CE1396" i="1"/>
  <c r="W1208" i="1"/>
  <c r="F1248" i="1"/>
  <c r="W1310" i="1"/>
  <c r="T963" i="1"/>
  <c r="F1001" i="1"/>
  <c r="CP1268" i="1"/>
  <c r="O1268" i="1" s="1"/>
  <c r="CF753" i="1"/>
  <c r="AW758" i="1"/>
  <c r="AE871" i="1"/>
  <c r="R887" i="1"/>
  <c r="F633" i="1"/>
  <c r="AP608" i="1"/>
  <c r="AP788" i="1"/>
  <c r="AP818" i="1" s="1"/>
  <c r="AK213" i="1"/>
  <c r="X224" i="1"/>
  <c r="CB30" i="1"/>
  <c r="AS46" i="1"/>
  <c r="X3225" i="1"/>
  <c r="AK3212" i="1"/>
  <c r="AZ3019" i="1"/>
  <c r="F3035" i="1"/>
  <c r="AC2834" i="1"/>
  <c r="CE2853" i="1"/>
  <c r="P2853" i="1"/>
  <c r="CF2853" i="1"/>
  <c r="CH2853" i="1"/>
  <c r="AE2834" i="1"/>
  <c r="R2853" i="1"/>
  <c r="CY2539" i="1"/>
  <c r="X2539" i="1" s="1"/>
  <c r="CZ2539" i="1"/>
  <c r="Y2539" i="1" s="1"/>
  <c r="GP2596" i="1"/>
  <c r="GM2596" i="1"/>
  <c r="IK2596" i="1" s="1"/>
  <c r="GP2395" i="1"/>
  <c r="GM2395" i="1"/>
  <c r="IK2395" i="1" s="1"/>
  <c r="CI2278" i="1"/>
  <c r="AZ2310" i="1"/>
  <c r="CY1871" i="1"/>
  <c r="X1871" i="1" s="1"/>
  <c r="CZ1871" i="1"/>
  <c r="Y1871" i="1" s="1"/>
  <c r="U1947" i="1"/>
  <c r="F1980" i="1"/>
  <c r="Q1690" i="1"/>
  <c r="AD1674" i="1"/>
  <c r="BB1670" i="1"/>
  <c r="BB2018" i="1"/>
  <c r="F2001" i="1"/>
  <c r="F1416" i="1"/>
  <c r="BA1380" i="1"/>
  <c r="BD1200" i="1"/>
  <c r="F1365" i="1"/>
  <c r="X980" i="1"/>
  <c r="AK963" i="1"/>
  <c r="AB1108" i="1"/>
  <c r="AP1092" i="1"/>
  <c r="F1117" i="1"/>
  <c r="AP1138" i="1"/>
  <c r="GM884" i="1"/>
  <c r="IK884" i="1" s="1"/>
  <c r="GN884" i="1"/>
  <c r="Y887" i="1"/>
  <c r="AL871" i="1"/>
  <c r="BA608" i="1"/>
  <c r="F644" i="1"/>
  <c r="BA788" i="1"/>
  <c r="AX721" i="1"/>
  <c r="CG704" i="1"/>
  <c r="CE468" i="1"/>
  <c r="AV483" i="1"/>
  <c r="GN332" i="1"/>
  <c r="CB340" i="1" s="1"/>
  <c r="AL213" i="1"/>
  <c r="Y224" i="1"/>
  <c r="BD26" i="1"/>
  <c r="F279" i="1"/>
  <c r="BD284" i="1"/>
  <c r="GM81" i="1"/>
  <c r="IK81" i="1" s="1"/>
  <c r="BA2935" i="1"/>
  <c r="F2962" i="1"/>
  <c r="AK2942" i="1"/>
  <c r="F3002" i="1"/>
  <c r="S2974" i="1"/>
  <c r="AO3120" i="1"/>
  <c r="AO3285" i="1"/>
  <c r="F3259" i="1"/>
  <c r="T2788" i="1"/>
  <c r="F2823" i="1"/>
  <c r="BA2545" i="1"/>
  <c r="F2581" i="1"/>
  <c r="IK1523" i="1"/>
  <c r="GM2125" i="1"/>
  <c r="IK2125" i="1" s="1"/>
  <c r="GP2125" i="1"/>
  <c r="F1978" i="1"/>
  <c r="BA1947" i="1"/>
  <c r="CY1524" i="1"/>
  <c r="X1524" i="1" s="1"/>
  <c r="CZ1524" i="1"/>
  <c r="Y1524" i="1" s="1"/>
  <c r="AF1531" i="1"/>
  <c r="X1574" i="1"/>
  <c r="AK1563" i="1"/>
  <c r="BA1815" i="1"/>
  <c r="F1854" i="1"/>
  <c r="AT1815" i="1"/>
  <c r="F1852" i="1"/>
  <c r="V1767" i="1"/>
  <c r="F1806" i="1"/>
  <c r="F990" i="1"/>
  <c r="AQ963" i="1"/>
  <c r="CH919" i="1"/>
  <c r="AY931" i="1"/>
  <c r="AZ753" i="1"/>
  <c r="F769" i="1"/>
  <c r="S608" i="1"/>
  <c r="F639" i="1"/>
  <c r="S788" i="1"/>
  <c r="AQ324" i="1"/>
  <c r="F350" i="1"/>
  <c r="AQ572" i="1"/>
  <c r="AZ420" i="1"/>
  <c r="F447" i="1"/>
  <c r="BA324" i="1"/>
  <c r="F360" i="1"/>
  <c r="CJ123" i="1"/>
  <c r="BA139" i="1"/>
  <c r="S3225" i="1"/>
  <c r="AF3212" i="1"/>
  <c r="W3212" i="1"/>
  <c r="F3249" i="1"/>
  <c r="GP3021" i="1"/>
  <c r="CD3024" i="1" s="1"/>
  <c r="BB2746" i="1"/>
  <c r="F3067" i="1"/>
  <c r="BB3084" i="1"/>
  <c r="F2779" i="1"/>
  <c r="V2750" i="1"/>
  <c r="AK2750" i="1"/>
  <c r="X2756" i="1"/>
  <c r="AW2756" i="1"/>
  <c r="CF2750" i="1"/>
  <c r="CH2606" i="1"/>
  <c r="P2606" i="1"/>
  <c r="CF2606" i="1"/>
  <c r="AC2593" i="1"/>
  <c r="CE2606" i="1"/>
  <c r="GM2121" i="1"/>
  <c r="IK2121" i="1" s="1"/>
  <c r="GP2121" i="1"/>
  <c r="CE2230" i="1"/>
  <c r="AV2246" i="1"/>
  <c r="AX1947" i="1"/>
  <c r="F1965" i="1"/>
  <c r="F1589" i="1"/>
  <c r="S1563" i="1"/>
  <c r="CH1563" i="1"/>
  <c r="AY1574" i="1"/>
  <c r="IK965" i="1"/>
  <c r="BA1735" i="1"/>
  <c r="CJ1722" i="1"/>
  <c r="AL963" i="1"/>
  <c r="Y980" i="1"/>
  <c r="GP1269" i="1"/>
  <c r="GM1269" i="1"/>
  <c r="IK1269" i="1" s="1"/>
  <c r="AE608" i="1"/>
  <c r="R624" i="1"/>
  <c r="V608" i="1"/>
  <c r="F647" i="1"/>
  <c r="V788" i="1"/>
  <c r="IK470" i="1"/>
  <c r="GM85" i="1"/>
  <c r="IK85" i="1" s="1"/>
  <c r="GP85" i="1"/>
  <c r="U3212" i="1"/>
  <c r="F3247" i="1"/>
  <c r="AD2885" i="1"/>
  <c r="Q2903" i="1"/>
  <c r="AO2742" i="1"/>
  <c r="F3088" i="1"/>
  <c r="CF3019" i="1"/>
  <c r="AW3024" i="1"/>
  <c r="F3200" i="1"/>
  <c r="BA3175" i="1"/>
  <c r="BA3212" i="1"/>
  <c r="F3245" i="1"/>
  <c r="F2990" i="1"/>
  <c r="P2974" i="1"/>
  <c r="AL3175" i="1"/>
  <c r="Y3180" i="1"/>
  <c r="F3031" i="1"/>
  <c r="AX3019" i="1"/>
  <c r="F2953" i="1"/>
  <c r="AZ2935" i="1"/>
  <c r="CI2638" i="1"/>
  <c r="AZ2650" i="1"/>
  <c r="CI2342" i="1"/>
  <c r="AZ2356" i="1"/>
  <c r="AZ2388" i="1"/>
  <c r="F2409" i="1"/>
  <c r="F2148" i="1"/>
  <c r="AT2106" i="1"/>
  <c r="GM1869" i="1"/>
  <c r="IK1869" i="1" s="1"/>
  <c r="GP1869" i="1"/>
  <c r="O1574" i="1"/>
  <c r="AB1563" i="1"/>
  <c r="F1328" i="1"/>
  <c r="AT1204" i="1"/>
  <c r="AT1340" i="1"/>
  <c r="W1473" i="1"/>
  <c r="F1513" i="1"/>
  <c r="F1420" i="1"/>
  <c r="W1380" i="1"/>
  <c r="BA1208" i="1"/>
  <c r="F1244" i="1"/>
  <c r="GM1265" i="1"/>
  <c r="IK1265" i="1" s="1"/>
  <c r="GN1265" i="1"/>
  <c r="CB1280" i="1" s="1"/>
  <c r="BD854" i="1"/>
  <c r="BD1040" i="1"/>
  <c r="F1035" i="1"/>
  <c r="F770" i="1"/>
  <c r="Q753" i="1"/>
  <c r="U608" i="1"/>
  <c r="F646" i="1"/>
  <c r="U788" i="1"/>
  <c r="X483" i="1"/>
  <c r="AK468" i="1"/>
  <c r="CZ131" i="1"/>
  <c r="Y131" i="1" s="1"/>
  <c r="CY131" i="1"/>
  <c r="X131" i="1" s="1"/>
  <c r="AO320" i="1"/>
  <c r="F576" i="1"/>
  <c r="AO818" i="1"/>
  <c r="F231" i="1"/>
  <c r="AX213" i="1"/>
  <c r="GP82" i="1"/>
  <c r="GM82" i="1"/>
  <c r="IK82" i="1" s="1"/>
  <c r="T3175" i="1"/>
  <c r="F3201" i="1"/>
  <c r="AZ3175" i="1"/>
  <c r="F3191" i="1"/>
  <c r="W3175" i="1"/>
  <c r="F3204" i="1"/>
  <c r="GP3214" i="1"/>
  <c r="AB3225" i="1"/>
  <c r="GM3214" i="1"/>
  <c r="AT2746" i="1"/>
  <c r="AT3084" i="1"/>
  <c r="F3072" i="1"/>
  <c r="AX3255" i="1"/>
  <c r="F3150" i="1"/>
  <c r="AX3124" i="1"/>
  <c r="GP2791" i="1"/>
  <c r="GM2791" i="1"/>
  <c r="IK2791" i="1" s="1"/>
  <c r="AB2802" i="1"/>
  <c r="GP2303" i="1"/>
  <c r="GM2303" i="1"/>
  <c r="IK2303" i="1" s="1"/>
  <c r="CP2301" i="1"/>
  <c r="O2301" i="1" s="1"/>
  <c r="GM2118" i="1"/>
  <c r="IK2118" i="1" s="1"/>
  <c r="GP2118" i="1"/>
  <c r="F2077" i="1"/>
  <c r="P2160" i="1"/>
  <c r="P2058" i="1"/>
  <c r="CY1525" i="1"/>
  <c r="X1525" i="1" s="1"/>
  <c r="CZ1525" i="1"/>
  <c r="Y1525" i="1" s="1"/>
  <c r="AT1767" i="1"/>
  <c r="F1801" i="1"/>
  <c r="AI1531" i="1"/>
  <c r="GM1475" i="1"/>
  <c r="GP1475" i="1"/>
  <c r="AB1489" i="1"/>
  <c r="U1428" i="1"/>
  <c r="F1463" i="1"/>
  <c r="V919" i="1"/>
  <c r="F954" i="1"/>
  <c r="BC604" i="1"/>
  <c r="F804" i="1"/>
  <c r="BA468" i="1"/>
  <c r="F503" i="1"/>
  <c r="BA171" i="1"/>
  <c r="F201" i="1"/>
  <c r="AY224" i="1"/>
  <c r="CH213" i="1"/>
  <c r="CG123" i="1"/>
  <c r="AX139" i="1"/>
  <c r="F2582" i="1"/>
  <c r="T2545" i="1"/>
  <c r="T2680" i="1"/>
  <c r="F2413" i="1"/>
  <c r="S2388" i="1"/>
  <c r="U2638" i="1"/>
  <c r="F2672" i="1"/>
  <c r="U1767" i="1"/>
  <c r="F1805" i="1"/>
  <c r="BD1666" i="1"/>
  <c r="F2043" i="1"/>
  <c r="GP431" i="1"/>
  <c r="F2814" i="1"/>
  <c r="Q2788" i="1"/>
  <c r="GP381" i="1"/>
  <c r="Q324" i="1"/>
  <c r="F352" i="1"/>
  <c r="GP3141" i="1"/>
  <c r="GM2302" i="1"/>
  <c r="IK2302" i="1" s="1"/>
  <c r="AZ871" i="1"/>
  <c r="F898" i="1"/>
  <c r="V753" i="1"/>
  <c r="F781" i="1"/>
  <c r="GP3139" i="1"/>
  <c r="GM3139" i="1"/>
  <c r="IK3139" i="1" s="1"/>
  <c r="F2767" i="1"/>
  <c r="AZ2750" i="1"/>
  <c r="CG2593" i="1"/>
  <c r="AX2606" i="1"/>
  <c r="P2561" i="1"/>
  <c r="CF2561" i="1"/>
  <c r="CH2561" i="1"/>
  <c r="AC2545" i="1"/>
  <c r="CE2561" i="1"/>
  <c r="AF2278" i="1"/>
  <c r="S2310" i="1"/>
  <c r="S2428" i="1" s="1"/>
  <c r="AZ1815" i="1"/>
  <c r="F1845" i="1"/>
  <c r="CF2342" i="1"/>
  <c r="AW2356" i="1"/>
  <c r="F2267" i="1"/>
  <c r="T2230" i="1"/>
  <c r="CB2278" i="1"/>
  <c r="AS2310" i="1"/>
  <c r="AS2428" i="1" s="1"/>
  <c r="GM1831" i="1"/>
  <c r="IK1831" i="1" s="1"/>
  <c r="AK1767" i="1"/>
  <c r="X1783" i="1"/>
  <c r="AX1380" i="1"/>
  <c r="F1403" i="1"/>
  <c r="AE1428" i="1"/>
  <c r="R1441" i="1"/>
  <c r="GP1382" i="1"/>
  <c r="AB1396" i="1"/>
  <c r="GM1382" i="1"/>
  <c r="AT1072" i="1"/>
  <c r="F1186" i="1"/>
  <c r="F19" i="2" s="1"/>
  <c r="CH704" i="1"/>
  <c r="AY721" i="1"/>
  <c r="AZ919" i="1"/>
  <c r="F942" i="1"/>
  <c r="U871" i="1"/>
  <c r="F909" i="1"/>
  <c r="U1010" i="1"/>
  <c r="F681" i="1"/>
  <c r="AP656" i="1"/>
  <c r="BA515" i="1"/>
  <c r="F562" i="1"/>
  <c r="AP320" i="1"/>
  <c r="F581" i="1"/>
  <c r="U372" i="1"/>
  <c r="F410" i="1"/>
  <c r="F245" i="1"/>
  <c r="T213" i="1"/>
  <c r="GM125" i="1"/>
  <c r="AB139" i="1"/>
  <c r="GP125" i="1"/>
  <c r="AH78" i="1"/>
  <c r="U91" i="1"/>
  <c r="GP3138" i="1"/>
  <c r="GM3138" i="1"/>
  <c r="IK3138" i="1" s="1"/>
  <c r="BA3120" i="1"/>
  <c r="F3275" i="1"/>
  <c r="F3376" i="1"/>
  <c r="T3317" i="1"/>
  <c r="Q3212" i="1"/>
  <c r="F3237" i="1"/>
  <c r="T2638" i="1"/>
  <c r="F2671" i="1"/>
  <c r="GM2837" i="1"/>
  <c r="IK2837" i="1" s="1"/>
  <c r="GP2837" i="1"/>
  <c r="CP2539" i="1"/>
  <c r="O2539" i="1" s="1"/>
  <c r="AX2310" i="1"/>
  <c r="CG2278" i="1"/>
  <c r="AZ1521" i="1"/>
  <c r="F1542" i="1"/>
  <c r="Y2074" i="1"/>
  <c r="AL2058" i="1"/>
  <c r="F1937" i="1"/>
  <c r="U1905" i="1"/>
  <c r="X1224" i="1"/>
  <c r="AK1208" i="1"/>
  <c r="GP1217" i="1"/>
  <c r="GM1217" i="1"/>
  <c r="IK1217" i="1" s="1"/>
  <c r="T871" i="1"/>
  <c r="F908" i="1"/>
  <c r="T1010" i="1"/>
  <c r="CI704" i="1"/>
  <c r="AZ721" i="1"/>
  <c r="AQ704" i="1"/>
  <c r="F731" i="1"/>
  <c r="P468" i="1"/>
  <c r="F486" i="1"/>
  <c r="CH3180" i="1"/>
  <c r="P3180" i="1"/>
  <c r="AC3175" i="1"/>
  <c r="CE3180" i="1"/>
  <c r="CF3180" i="1"/>
  <c r="AS3116" i="1"/>
  <c r="F3302" i="1"/>
  <c r="E27" i="2" s="1"/>
  <c r="F3373" i="1"/>
  <c r="F28" i="2" s="1"/>
  <c r="AT3317" i="1"/>
  <c r="V2388" i="1"/>
  <c r="F2421" i="1"/>
  <c r="S2606" i="1"/>
  <c r="AF2593" i="1"/>
  <c r="W2388" i="1"/>
  <c r="F2422" i="1"/>
  <c r="S1690" i="1"/>
  <c r="AF1674" i="1"/>
  <c r="GM1430" i="1"/>
  <c r="AB1441" i="1"/>
  <c r="GP1430" i="1"/>
  <c r="S1208" i="1"/>
  <c r="F1239" i="1"/>
  <c r="AZ1224" i="1"/>
  <c r="CI1208" i="1"/>
  <c r="S963" i="1"/>
  <c r="F995" i="1"/>
  <c r="AT963" i="1"/>
  <c r="F998" i="1"/>
  <c r="F938" i="1"/>
  <c r="AX919" i="1"/>
  <c r="AQ871" i="1"/>
  <c r="F897" i="1"/>
  <c r="AQ1010" i="1"/>
  <c r="F457" i="1"/>
  <c r="T420" i="1"/>
  <c r="AZ123" i="1"/>
  <c r="F150" i="1"/>
  <c r="AL2935" i="1"/>
  <c r="Y2942" i="1"/>
  <c r="S3355" i="1"/>
  <c r="F3340" i="1"/>
  <c r="S3321" i="1"/>
  <c r="AV2756" i="1"/>
  <c r="CE2750" i="1"/>
  <c r="AE2593" i="1"/>
  <c r="R2606" i="1"/>
  <c r="F2363" i="1"/>
  <c r="AX2342" i="1"/>
  <c r="BA2388" i="1"/>
  <c r="F2418" i="1"/>
  <c r="AK2545" i="1"/>
  <c r="X2561" i="1"/>
  <c r="F2249" i="1"/>
  <c r="P2230" i="1"/>
  <c r="AS1563" i="1"/>
  <c r="F1591" i="1"/>
  <c r="CP1871" i="1"/>
  <c r="O1871" i="1" s="1"/>
  <c r="F1855" i="1"/>
  <c r="T1815" i="1"/>
  <c r="GK1733" i="1"/>
  <c r="AE1735" i="1"/>
  <c r="AD1256" i="1"/>
  <c r="Q1280" i="1"/>
  <c r="Q1310" i="1" s="1"/>
  <c r="AK753" i="1"/>
  <c r="X758" i="1"/>
  <c r="CF887" i="1"/>
  <c r="CH887" i="1"/>
  <c r="P887" i="1"/>
  <c r="AC871" i="1"/>
  <c r="CE887" i="1"/>
  <c r="O721" i="1"/>
  <c r="CH388" i="1"/>
  <c r="P388" i="1"/>
  <c r="AC372" i="1"/>
  <c r="CF388" i="1"/>
  <c r="CE388" i="1"/>
  <c r="P340" i="1"/>
  <c r="AC324" i="1"/>
  <c r="CE340" i="1"/>
  <c r="CF340" i="1"/>
  <c r="CH340" i="1"/>
  <c r="GM32" i="1"/>
  <c r="GP32" i="1"/>
  <c r="F3298" i="1"/>
  <c r="BB3116" i="1"/>
  <c r="AF3175" i="1"/>
  <c r="S3180" i="1"/>
  <c r="AB2853" i="1"/>
  <c r="AQ3120" i="1"/>
  <c r="F3265" i="1"/>
  <c r="AQ3285" i="1"/>
  <c r="F2673" i="1"/>
  <c r="V2638" i="1"/>
  <c r="AP2342" i="1"/>
  <c r="F2365" i="1"/>
  <c r="GM2345" i="1"/>
  <c r="IK2345" i="1" s="1"/>
  <c r="GP2345" i="1"/>
  <c r="F2576" i="1"/>
  <c r="S2545" i="1"/>
  <c r="P1834" i="1"/>
  <c r="AC1815" i="1"/>
  <c r="CH1834" i="1"/>
  <c r="CE1834" i="1"/>
  <c r="CF1834" i="1"/>
  <c r="F2140" i="1"/>
  <c r="AQ2106" i="1"/>
  <c r="O2074" i="1"/>
  <c r="AB2058" i="1"/>
  <c r="AZ1735" i="1"/>
  <c r="CI1722" i="1"/>
  <c r="GP1685" i="1"/>
  <c r="GM1685" i="1"/>
  <c r="IK1685" i="1" s="1"/>
  <c r="GP1212" i="1"/>
  <c r="CD1224" i="1" s="1"/>
  <c r="GM1212" i="1"/>
  <c r="IK1212" i="1" s="1"/>
  <c r="AB753" i="1"/>
  <c r="O758" i="1"/>
  <c r="F507" i="1"/>
  <c r="W468" i="1"/>
  <c r="F692" i="1"/>
  <c r="BA656" i="1"/>
  <c r="S420" i="1"/>
  <c r="F451" i="1"/>
  <c r="AC171" i="1"/>
  <c r="CH181" i="1"/>
  <c r="P181" i="1"/>
  <c r="CF181" i="1"/>
  <c r="CE181" i="1"/>
  <c r="AP26" i="1"/>
  <c r="F263" i="1"/>
  <c r="AP284" i="1"/>
  <c r="BA213" i="1"/>
  <c r="F244" i="1"/>
  <c r="GM128" i="1"/>
  <c r="IK128" i="1" s="1"/>
  <c r="AV3325" i="1"/>
  <c r="CE3321" i="1"/>
  <c r="IK2790" i="1"/>
  <c r="AE2750" i="1"/>
  <c r="R2756" i="1"/>
  <c r="CJ2593" i="1"/>
  <c r="BA2606" i="1"/>
  <c r="AD2106" i="1"/>
  <c r="Q2130" i="1"/>
  <c r="Q2160" i="1" s="1"/>
  <c r="CH2058" i="1"/>
  <c r="AY2074" i="1"/>
  <c r="AE1873" i="1"/>
  <c r="CJ1531" i="1"/>
  <c r="P1489" i="1"/>
  <c r="AC1473" i="1"/>
  <c r="CE1489" i="1"/>
  <c r="CF1489" i="1"/>
  <c r="CH1489" i="1"/>
  <c r="GM1275" i="1"/>
  <c r="IK1275" i="1" s="1"/>
  <c r="GP1275" i="1"/>
  <c r="BA963" i="1"/>
  <c r="F1000" i="1"/>
  <c r="F952" i="1"/>
  <c r="T919" i="1"/>
  <c r="GP856" i="1"/>
  <c r="AK388" i="1"/>
  <c r="F693" i="1"/>
  <c r="T656" i="1"/>
  <c r="CI468" i="1"/>
  <c r="AZ483" i="1"/>
  <c r="AZ572" i="1" s="1"/>
  <c r="R483" i="1"/>
  <c r="AE468" i="1"/>
  <c r="V213" i="1"/>
  <c r="F247" i="1"/>
  <c r="CI78" i="1"/>
  <c r="AZ91" i="1"/>
  <c r="CP86" i="1"/>
  <c r="O86" i="1" s="1"/>
  <c r="F2269" i="1"/>
  <c r="V2230" i="1"/>
  <c r="CB1380" i="1"/>
  <c r="AS1396" i="1"/>
  <c r="F1758" i="1"/>
  <c r="V1722" i="1"/>
  <c r="S2342" i="1"/>
  <c r="F2371" i="1"/>
  <c r="U2230" i="1"/>
  <c r="U2428" i="1"/>
  <c r="F2268" i="1"/>
  <c r="GM3136" i="1"/>
  <c r="IK3136" i="1" s="1"/>
  <c r="GP2537" i="1"/>
  <c r="W1767" i="1"/>
  <c r="F1807" i="1"/>
  <c r="BA2834" i="1"/>
  <c r="F2873" i="1"/>
  <c r="CB1783" i="1"/>
  <c r="GP422" i="1"/>
  <c r="U324" i="1"/>
  <c r="F362" i="1"/>
  <c r="BA2342" i="1"/>
  <c r="F2376" i="1"/>
  <c r="AS1428" i="1"/>
  <c r="F1458" i="1"/>
  <c r="GP376" i="1"/>
  <c r="AZ2606" i="1"/>
  <c r="AZ2680" i="1" s="1"/>
  <c r="CI2593" i="1"/>
  <c r="GP2351" i="1"/>
  <c r="GM2351" i="1"/>
  <c r="IK2351" i="1" s="1"/>
  <c r="V2545" i="1"/>
  <c r="V2680" i="1"/>
  <c r="F2584" i="1"/>
  <c r="GP1831" i="1"/>
  <c r="GP1677" i="1"/>
  <c r="CG1563" i="1"/>
  <c r="AX1574" i="1"/>
  <c r="AX1604" i="1" s="1"/>
  <c r="CP1688" i="1"/>
  <c r="O1688" i="1" s="1"/>
  <c r="AC1690" i="1"/>
  <c r="AG1722" i="1"/>
  <c r="T1735" i="1"/>
  <c r="CZ1529" i="1"/>
  <c r="Y1529" i="1" s="1"/>
  <c r="CY1529" i="1"/>
  <c r="X1529" i="1" s="1"/>
  <c r="CE704" i="1"/>
  <c r="AV721" i="1"/>
  <c r="F1462" i="1"/>
  <c r="T1428" i="1"/>
  <c r="V1092" i="1"/>
  <c r="F1131" i="1"/>
  <c r="V1138" i="1"/>
  <c r="Q1092" i="1"/>
  <c r="F1120" i="1"/>
  <c r="Q1138" i="1"/>
  <c r="CH753" i="1"/>
  <c r="AY758" i="1"/>
  <c r="BC854" i="1"/>
  <c r="F1026" i="1"/>
  <c r="BC1040" i="1"/>
  <c r="AZ672" i="1"/>
  <c r="CI656" i="1"/>
  <c r="CH672" i="1"/>
  <c r="AC656" i="1"/>
  <c r="P672" i="1"/>
  <c r="CE672" i="1"/>
  <c r="CF672" i="1"/>
  <c r="AF515" i="1"/>
  <c r="S542" i="1"/>
  <c r="S572" i="1" s="1"/>
  <c r="CH139" i="1"/>
  <c r="CE139" i="1"/>
  <c r="AC123" i="1"/>
  <c r="P139" i="1"/>
  <c r="CF139" i="1"/>
  <c r="AE3212" i="1"/>
  <c r="R3225" i="1"/>
  <c r="GP3177" i="1"/>
  <c r="AB3180" i="1"/>
  <c r="GM3177" i="1"/>
  <c r="F2999" i="1"/>
  <c r="Q2974" i="1"/>
  <c r="S2788" i="1"/>
  <c r="F2817" i="1"/>
  <c r="AT2593" i="1"/>
  <c r="F2624" i="1"/>
  <c r="CY2304" i="1"/>
  <c r="X2304" i="1" s="1"/>
  <c r="CZ2304" i="1"/>
  <c r="Y2304" i="1" s="1"/>
  <c r="F2320" i="1"/>
  <c r="AQ2278" i="1"/>
  <c r="AT2278" i="1"/>
  <c r="F2328" i="1"/>
  <c r="CH1958" i="1"/>
  <c r="P1958" i="1"/>
  <c r="CE1958" i="1"/>
  <c r="AC1947" i="1"/>
  <c r="CF1958" i="1"/>
  <c r="GM1485" i="1"/>
  <c r="IK1485" i="1" s="1"/>
  <c r="GP1485" i="1"/>
  <c r="AZ1428" i="1"/>
  <c r="F1452" i="1"/>
  <c r="F1594" i="1"/>
  <c r="BA1563" i="1"/>
  <c r="F1448" i="1"/>
  <c r="AX1428" i="1"/>
  <c r="V963" i="1"/>
  <c r="F1003" i="1"/>
  <c r="GM863" i="1"/>
  <c r="IK863" i="1" s="1"/>
  <c r="GP863" i="1"/>
  <c r="AE753" i="1"/>
  <c r="R758" i="1"/>
  <c r="AC608" i="1"/>
  <c r="CH624" i="1"/>
  <c r="P624" i="1"/>
  <c r="CE624" i="1"/>
  <c r="CF624" i="1"/>
  <c r="V468" i="1"/>
  <c r="F506" i="1"/>
  <c r="AT420" i="1"/>
  <c r="F454" i="1"/>
  <c r="AL171" i="1"/>
  <c r="Y181" i="1"/>
  <c r="AH123" i="1"/>
  <c r="U139" i="1"/>
  <c r="GP135" i="1"/>
  <c r="GM135" i="1"/>
  <c r="IK135" i="1" s="1"/>
  <c r="Y3225" i="1"/>
  <c r="AL3212" i="1"/>
  <c r="V3124" i="1"/>
  <c r="F3166" i="1"/>
  <c r="V3255" i="1"/>
  <c r="AE2935" i="1"/>
  <c r="R2942" i="1"/>
  <c r="T2885" i="1"/>
  <c r="F2924" i="1"/>
  <c r="U2593" i="1"/>
  <c r="F2628" i="1"/>
  <c r="Y2561" i="1"/>
  <c r="BC2226" i="1"/>
  <c r="F2444" i="1"/>
  <c r="BC2458" i="1"/>
  <c r="AG2278" i="1"/>
  <c r="T2310" i="1"/>
  <c r="T2428" i="1" s="1"/>
  <c r="F2379" i="1"/>
  <c r="V2342" i="1"/>
  <c r="AC2680" i="1"/>
  <c r="IK2108" i="1"/>
  <c r="AE1947" i="1"/>
  <c r="R1958" i="1"/>
  <c r="F1456" i="1"/>
  <c r="S1428" i="1"/>
  <c r="U1280" i="1"/>
  <c r="U1310" i="1" s="1"/>
  <c r="AH1256" i="1"/>
  <c r="W1092" i="1"/>
  <c r="F1132" i="1"/>
  <c r="W1138" i="1"/>
  <c r="F1234" i="1"/>
  <c r="AQ1208" i="1"/>
  <c r="AQ1310" i="1"/>
  <c r="BD1072" i="1"/>
  <c r="F1193" i="1"/>
  <c r="F736" i="1"/>
  <c r="S704" i="1"/>
  <c r="AW931" i="1"/>
  <c r="CF919" i="1"/>
  <c r="CG871" i="1"/>
  <c r="AX887" i="1"/>
  <c r="AK656" i="1"/>
  <c r="W704" i="1"/>
  <c r="F745" i="1"/>
  <c r="IK610" i="1"/>
  <c r="AK420" i="1"/>
  <c r="X436" i="1"/>
  <c r="AZ213" i="1"/>
  <c r="F235" i="1"/>
  <c r="AE213" i="1"/>
  <c r="R224" i="1"/>
  <c r="V3019" i="1"/>
  <c r="F3047" i="1"/>
  <c r="CE3143" i="1"/>
  <c r="AC3124" i="1"/>
  <c r="CF3143" i="1"/>
  <c r="CH3143" i="1"/>
  <c r="P3143" i="1"/>
  <c r="U3124" i="1"/>
  <c r="F3165" i="1"/>
  <c r="U3255" i="1"/>
  <c r="F2813" i="1"/>
  <c r="AZ2788" i="1"/>
  <c r="W2342" i="1"/>
  <c r="F2380" i="1"/>
  <c r="CF2230" i="1"/>
  <c r="AW2246" i="1"/>
  <c r="GM1384" i="1"/>
  <c r="IK1384" i="1" s="1"/>
  <c r="GP1384" i="1"/>
  <c r="V1905" i="1"/>
  <c r="F1938" i="1"/>
  <c r="AE1767" i="1"/>
  <c r="R1783" i="1"/>
  <c r="V1947" i="1"/>
  <c r="F1981" i="1"/>
  <c r="U1380" i="1"/>
  <c r="F1418" i="1"/>
  <c r="F1130" i="1"/>
  <c r="U1138" i="1"/>
  <c r="U1092" i="1"/>
  <c r="IK1210" i="1"/>
  <c r="CA1224" i="1"/>
  <c r="CA931" i="1"/>
  <c r="IK923" i="1"/>
  <c r="GP873" i="1"/>
  <c r="AB887" i="1"/>
  <c r="GM873" i="1"/>
  <c r="F563" i="1"/>
  <c r="T515" i="1"/>
  <c r="IK706" i="1"/>
  <c r="R388" i="1"/>
  <c r="GP326" i="1"/>
  <c r="GM326" i="1"/>
  <c r="AB340" i="1"/>
  <c r="AO26" i="1"/>
  <c r="AO284" i="1"/>
  <c r="F258" i="1"/>
  <c r="F3187" i="1"/>
  <c r="AX3175" i="1"/>
  <c r="AL2974" i="1"/>
  <c r="Y2987" i="1"/>
  <c r="AV3024" i="1"/>
  <c r="CE3019" i="1"/>
  <c r="AX2935" i="1"/>
  <c r="F2949" i="1"/>
  <c r="AK3143" i="1"/>
  <c r="AY2987" i="1"/>
  <c r="CH2974" i="1"/>
  <c r="AK3175" i="1"/>
  <c r="X3180" i="1"/>
  <c r="GM2836" i="1"/>
  <c r="CY2540" i="1"/>
  <c r="X2540" i="1" s="1"/>
  <c r="CZ2540" i="1"/>
  <c r="Y2540" i="1" s="1"/>
  <c r="CP2540" i="1"/>
  <c r="O2540" i="1" s="1"/>
  <c r="CI2106" i="1"/>
  <c r="AZ2130" i="1"/>
  <c r="GP1818" i="1"/>
  <c r="GM1818" i="1"/>
  <c r="AB1834" i="1"/>
  <c r="IK2060" i="1"/>
  <c r="CA2074" i="1"/>
  <c r="GP2123" i="1"/>
  <c r="GM2123" i="1"/>
  <c r="IK2123" i="1" s="1"/>
  <c r="AH1531" i="1"/>
  <c r="F1856" i="1"/>
  <c r="U1815" i="1"/>
  <c r="CY1571" i="1"/>
  <c r="X1571" i="1" s="1"/>
  <c r="CZ1571" i="1"/>
  <c r="Y1571" i="1" s="1"/>
  <c r="BA1428" i="1"/>
  <c r="F1461" i="1"/>
  <c r="AT1473" i="1"/>
  <c r="F1507" i="1"/>
  <c r="T1208" i="1"/>
  <c r="F1245" i="1"/>
  <c r="F1172" i="1"/>
  <c r="AO1072" i="1"/>
  <c r="IK755" i="1"/>
  <c r="F742" i="1"/>
  <c r="T704" i="1"/>
  <c r="AC420" i="1"/>
  <c r="P436" i="1"/>
  <c r="CE436" i="1"/>
  <c r="CF436" i="1"/>
  <c r="CH436" i="1"/>
  <c r="AZ515" i="1"/>
  <c r="F553" i="1"/>
  <c r="GM173" i="1"/>
  <c r="GP173" i="1"/>
  <c r="AB181" i="1"/>
  <c r="AQ26" i="1"/>
  <c r="F264" i="1"/>
  <c r="AQ284" i="1"/>
  <c r="AX30" i="1"/>
  <c r="F53" i="1"/>
  <c r="AX254" i="1"/>
  <c r="V3317" i="1"/>
  <c r="F3378" i="1"/>
  <c r="F3036" i="1"/>
  <c r="Q3019" i="1"/>
  <c r="P3321" i="1"/>
  <c r="F3328" i="1"/>
  <c r="P3355" i="1"/>
  <c r="AX2834" i="1"/>
  <c r="F2860" i="1"/>
  <c r="X2074" i="1"/>
  <c r="AK2058" i="1"/>
  <c r="CF2058" i="1"/>
  <c r="AW2074" i="1"/>
  <c r="CB2058" i="1"/>
  <c r="AS2074" i="1"/>
  <c r="BC1670" i="1"/>
  <c r="F2004" i="1"/>
  <c r="BC2018" i="1"/>
  <c r="Q1489" i="1"/>
  <c r="AD1473" i="1"/>
  <c r="GP1103" i="1"/>
  <c r="GM1103" i="1"/>
  <c r="IK1103" i="1" s="1"/>
  <c r="AQ1076" i="1"/>
  <c r="F1148" i="1"/>
  <c r="AQ1168" i="1"/>
  <c r="BC1076" i="1"/>
  <c r="F1154" i="1"/>
  <c r="BC1168" i="1"/>
  <c r="U704" i="1"/>
  <c r="F743" i="1"/>
  <c r="V887" i="1"/>
  <c r="AI871" i="1"/>
  <c r="AX672" i="1"/>
  <c r="CG656" i="1"/>
  <c r="F631" i="1"/>
  <c r="AX608" i="1"/>
  <c r="AP468" i="1"/>
  <c r="F492" i="1"/>
  <c r="AZ372" i="1"/>
  <c r="F399" i="1"/>
  <c r="BC26" i="1"/>
  <c r="F270" i="1"/>
  <c r="BC284" i="1"/>
  <c r="AT171" i="1"/>
  <c r="F199" i="1"/>
  <c r="GM136" i="1"/>
  <c r="IK136" i="1" s="1"/>
  <c r="GN136" i="1"/>
  <c r="Q2388" i="1"/>
  <c r="F2410" i="1"/>
  <c r="F1701" i="1"/>
  <c r="AZ1674" i="1"/>
  <c r="GM2293" i="1"/>
  <c r="IK2293" i="1" s="1"/>
  <c r="T1905" i="1"/>
  <c r="F1936" i="1"/>
  <c r="U1473" i="1"/>
  <c r="F1511" i="1"/>
  <c r="W3255" i="1"/>
  <c r="W3124" i="1"/>
  <c r="F3167" i="1"/>
  <c r="CE2802" i="1"/>
  <c r="CF2802" i="1"/>
  <c r="AC2788" i="1"/>
  <c r="CH2802" i="1"/>
  <c r="P2802" i="1"/>
  <c r="F2359" i="1"/>
  <c r="P2342" i="1"/>
  <c r="CY2124" i="1"/>
  <c r="X2124" i="1" s="1"/>
  <c r="CZ2124" i="1"/>
  <c r="Y2124" i="1" s="1"/>
  <c r="GP1868" i="1"/>
  <c r="GM1868" i="1"/>
  <c r="F1584" i="1"/>
  <c r="AQ1563" i="1"/>
  <c r="AD1866" i="1"/>
  <c r="Q1873" i="1"/>
  <c r="F1700" i="1"/>
  <c r="AQ1674" i="1"/>
  <c r="AQ1988" i="1"/>
  <c r="AZ1767" i="1"/>
  <c r="F1794" i="1"/>
  <c r="GM1478" i="1"/>
  <c r="IK1478" i="1" s="1"/>
  <c r="GP1478" i="1"/>
  <c r="V1428" i="1"/>
  <c r="F1464" i="1"/>
  <c r="CF704" i="1"/>
  <c r="AW721" i="1"/>
  <c r="AP1204" i="1"/>
  <c r="F1319" i="1"/>
  <c r="AP1340" i="1"/>
  <c r="AK704" i="1"/>
  <c r="X721" i="1"/>
  <c r="AV758" i="1"/>
  <c r="CE753" i="1"/>
  <c r="F792" i="1"/>
  <c r="AO604" i="1"/>
  <c r="CG468" i="1"/>
  <c r="AX483" i="1"/>
  <c r="AD420" i="1"/>
  <c r="Q436" i="1"/>
  <c r="GM84" i="1"/>
  <c r="IK84" i="1" s="1"/>
  <c r="GP84" i="1"/>
  <c r="CY83" i="1"/>
  <c r="X83" i="1" s="1"/>
  <c r="CZ83" i="1"/>
  <c r="Y83" i="1" s="1"/>
  <c r="F3009" i="1"/>
  <c r="U2974" i="1"/>
  <c r="AK3019" i="1"/>
  <c r="X3024" i="1"/>
  <c r="F2825" i="1"/>
  <c r="V2788" i="1"/>
  <c r="AZ2545" i="1"/>
  <c r="F2572" i="1"/>
  <c r="AC1735" i="1"/>
  <c r="GM1949" i="1"/>
  <c r="GP1949" i="1"/>
  <c r="AB1958" i="1"/>
  <c r="AF1866" i="1"/>
  <c r="S1873" i="1"/>
  <c r="AL1563" i="1"/>
  <c r="Y1574" i="1"/>
  <c r="AT1521" i="1"/>
  <c r="F1549" i="1"/>
  <c r="F1465" i="1"/>
  <c r="W1428" i="1"/>
  <c r="CY1278" i="1"/>
  <c r="X1278" i="1" s="1"/>
  <c r="CZ1278" i="1"/>
  <c r="Y1278" i="1" s="1"/>
  <c r="F1496" i="1"/>
  <c r="AX1473" i="1"/>
  <c r="BC1204" i="1"/>
  <c r="BC1340" i="1"/>
  <c r="F1326" i="1"/>
  <c r="AL704" i="1"/>
  <c r="Y721" i="1"/>
  <c r="F946" i="1"/>
  <c r="S919" i="1"/>
  <c r="AB656" i="1"/>
  <c r="O672" i="1"/>
  <c r="AY483" i="1"/>
  <c r="CH468" i="1"/>
  <c r="GP382" i="1"/>
  <c r="GM382" i="1"/>
  <c r="IK382" i="1" s="1"/>
  <c r="GM215" i="1"/>
  <c r="AB224" i="1"/>
  <c r="GP215" i="1"/>
  <c r="CD224" i="1" s="1"/>
  <c r="AT26" i="1"/>
  <c r="F272" i="1"/>
  <c r="AT284" i="1"/>
  <c r="CJ30" i="1"/>
  <c r="W3317" i="1"/>
  <c r="F3379" i="1"/>
  <c r="V3175" i="1"/>
  <c r="F3203" i="1"/>
  <c r="AX2885" i="1"/>
  <c r="F2910" i="1"/>
  <c r="F2824" i="1"/>
  <c r="U2788" i="1"/>
  <c r="CA2756" i="1"/>
  <c r="IK2752" i="1"/>
  <c r="AC1905" i="1"/>
  <c r="P1915" i="1"/>
  <c r="CE1915" i="1"/>
  <c r="CH1915" i="1"/>
  <c r="CF1915" i="1"/>
  <c r="AE1905" i="1"/>
  <c r="R1915" i="1"/>
  <c r="X2230" i="1"/>
  <c r="F2272" i="1"/>
  <c r="AX1521" i="1"/>
  <c r="F1538" i="1"/>
  <c r="AT2160" i="1"/>
  <c r="F2092" i="1"/>
  <c r="AT2058" i="1"/>
  <c r="AK1947" i="1"/>
  <c r="W1735" i="1"/>
  <c r="AJ1722" i="1"/>
  <c r="BD1376" i="1"/>
  <c r="BD1634" i="1"/>
  <c r="F1629" i="1"/>
  <c r="AS1489" i="1"/>
  <c r="CB1473" i="1"/>
  <c r="AZ980" i="1"/>
  <c r="AZ1010" i="1" s="1"/>
  <c r="CI963" i="1"/>
  <c r="CG1208" i="1"/>
  <c r="AX1224" i="1"/>
  <c r="Y758" i="1"/>
  <c r="AL753" i="1"/>
  <c r="GP1096" i="1"/>
  <c r="GM1096" i="1"/>
  <c r="IK1096" i="1" s="1"/>
  <c r="AV931" i="1"/>
  <c r="CE919" i="1"/>
  <c r="W788" i="1"/>
  <c r="W608" i="1"/>
  <c r="F648" i="1"/>
  <c r="AK608" i="1"/>
  <c r="X624" i="1"/>
  <c r="AB608" i="1"/>
  <c r="O624" i="1"/>
  <c r="Q515" i="1"/>
  <c r="F554" i="1"/>
  <c r="Q388" i="1"/>
  <c r="AD372" i="1"/>
  <c r="V324" i="1"/>
  <c r="F363" i="1"/>
  <c r="F188" i="1"/>
  <c r="AX171" i="1"/>
  <c r="F98" i="1"/>
  <c r="AX78" i="1"/>
  <c r="F3377" i="1"/>
  <c r="U3317" i="1"/>
  <c r="AK2974" i="1"/>
  <c r="X2987" i="1"/>
  <c r="S3143" i="1"/>
  <c r="AF3124" i="1"/>
  <c r="AB2974" i="1"/>
  <c r="O2987" i="1"/>
  <c r="F2826" i="1"/>
  <c r="W2788" i="1"/>
  <c r="P2750" i="1"/>
  <c r="F2759" i="1"/>
  <c r="F2618" i="1"/>
  <c r="Q2593" i="1"/>
  <c r="GP2242" i="1"/>
  <c r="GM2242" i="1"/>
  <c r="IK2242" i="1" s="1"/>
  <c r="F2273" i="1"/>
  <c r="Y2230" i="1"/>
  <c r="W1563" i="1"/>
  <c r="F1598" i="1"/>
  <c r="CF1563" i="1"/>
  <c r="AW1574" i="1"/>
  <c r="CZ1277" i="1"/>
  <c r="Y1277" i="1" s="1"/>
  <c r="CY1277" i="1"/>
  <c r="X1277" i="1" s="1"/>
  <c r="S1092" i="1"/>
  <c r="S1138" i="1"/>
  <c r="F1123" i="1"/>
  <c r="AP854" i="1"/>
  <c r="AP1040" i="1"/>
  <c r="F1019" i="1"/>
  <c r="CD931" i="1"/>
  <c r="V420" i="1"/>
  <c r="F459" i="1"/>
  <c r="AF91" i="1"/>
  <c r="GM2940" i="1"/>
  <c r="IK2940" i="1" s="1"/>
  <c r="F3364" i="1"/>
  <c r="G28" i="2" s="1"/>
  <c r="AP3317" i="1"/>
  <c r="AP3054" i="1"/>
  <c r="AS2593" i="1"/>
  <c r="F2623" i="1"/>
  <c r="GM2305" i="1"/>
  <c r="IK2305" i="1" s="1"/>
  <c r="GP2305" i="1"/>
  <c r="GP1525" i="1"/>
  <c r="CD2074" i="1"/>
  <c r="AZ1380" i="1"/>
  <c r="AZ1604" i="1"/>
  <c r="F1407" i="1"/>
  <c r="AQ1905" i="1"/>
  <c r="F1925" i="1"/>
  <c r="F1744" i="1"/>
  <c r="AP1722" i="1"/>
  <c r="AC963" i="1"/>
  <c r="CE980" i="1"/>
  <c r="CH980" i="1"/>
  <c r="P980" i="1"/>
  <c r="CF980" i="1"/>
  <c r="AC1208" i="1"/>
  <c r="CE1224" i="1"/>
  <c r="CF1224" i="1"/>
  <c r="CH1224" i="1"/>
  <c r="P1224" i="1"/>
  <c r="F1002" i="1"/>
  <c r="U963" i="1"/>
  <c r="AT656" i="1"/>
  <c r="F690" i="1"/>
  <c r="Q704" i="1"/>
  <c r="F733" i="1"/>
  <c r="W656" i="1"/>
  <c r="F696" i="1"/>
  <c r="AT468" i="1"/>
  <c r="F501" i="1"/>
  <c r="Q483" i="1"/>
  <c r="AD468" i="1"/>
  <c r="GP327" i="1"/>
  <c r="GM327" i="1"/>
  <c r="IK327" i="1" s="1"/>
  <c r="CY221" i="1"/>
  <c r="X221" i="1" s="1"/>
  <c r="GP221" i="1" s="1"/>
  <c r="CZ221" i="1"/>
  <c r="Y221" i="1" s="1"/>
  <c r="F239" i="1"/>
  <c r="S213" i="1"/>
  <c r="CZ89" i="1"/>
  <c r="Y89" i="1" s="1"/>
  <c r="CY89" i="1"/>
  <c r="X89" i="1" s="1"/>
  <c r="AF123" i="1"/>
  <c r="S139" i="1"/>
  <c r="AY3325" i="1"/>
  <c r="CH3321" i="1"/>
  <c r="AF2885" i="1"/>
  <c r="S2903" i="1"/>
  <c r="AO2528" i="1"/>
  <c r="F2684" i="1"/>
  <c r="AO2710" i="1"/>
  <c r="F2568" i="1"/>
  <c r="AX2545" i="1"/>
  <c r="AX2680" i="1"/>
  <c r="F1979" i="1"/>
  <c r="T1947" i="1"/>
  <c r="GM2233" i="1"/>
  <c r="IK2233" i="1" s="1"/>
  <c r="GP2233" i="1"/>
  <c r="CD2246" i="1" s="1"/>
  <c r="BD2050" i="1"/>
  <c r="F2215" i="1"/>
  <c r="CE2058" i="1"/>
  <c r="AV2074" i="1"/>
  <c r="GM1913" i="1"/>
  <c r="IK1913" i="1" s="1"/>
  <c r="GP1913" i="1"/>
  <c r="CY1733" i="1"/>
  <c r="X1733" i="1" s="1"/>
  <c r="CZ1733" i="1"/>
  <c r="Y1733" i="1" s="1"/>
  <c r="AF1735" i="1"/>
  <c r="AD1428" i="1"/>
  <c r="Q1441" i="1"/>
  <c r="AO1372" i="1"/>
  <c r="F1638" i="1"/>
  <c r="BB1376" i="1"/>
  <c r="BB1634" i="1"/>
  <c r="F1617" i="1"/>
  <c r="AT1604" i="1"/>
  <c r="T1380" i="1"/>
  <c r="F1417" i="1"/>
  <c r="AL1092" i="1"/>
  <c r="Y1108" i="1"/>
  <c r="GM756" i="1"/>
  <c r="IK756" i="1" s="1"/>
  <c r="AS919" i="1"/>
  <c r="F948" i="1"/>
  <c r="AS468" i="1"/>
  <c r="F500" i="1"/>
  <c r="AW224" i="1"/>
  <c r="CF213" i="1"/>
  <c r="BB26" i="1"/>
  <c r="BB284" i="1"/>
  <c r="F267" i="1"/>
  <c r="F1504" i="1"/>
  <c r="S1473" i="1"/>
  <c r="AB388" i="1"/>
  <c r="BA420" i="1"/>
  <c r="F456" i="1"/>
  <c r="F1895" i="1"/>
  <c r="U1866" i="1"/>
  <c r="F408" i="1"/>
  <c r="F364" i="1"/>
  <c r="W324" i="1"/>
  <c r="Q2638" i="1"/>
  <c r="F2662" i="1"/>
  <c r="W420" i="1"/>
  <c r="F460" i="1"/>
  <c r="Q2342" i="1"/>
  <c r="F2368" i="1"/>
  <c r="W1815" i="1"/>
  <c r="F1858" i="1"/>
  <c r="AE2974" i="1"/>
  <c r="R2987" i="1"/>
  <c r="F2674" i="1"/>
  <c r="W2638" i="1"/>
  <c r="GP2548" i="1"/>
  <c r="GM2548" i="1"/>
  <c r="IK2548" i="1" s="1"/>
  <c r="W2935" i="1"/>
  <c r="AE3019" i="1"/>
  <c r="R3024" i="1"/>
  <c r="AX2638" i="1"/>
  <c r="F2657" i="1"/>
  <c r="R2398" i="1"/>
  <c r="AE2388" i="1"/>
  <c r="AC3212" i="1"/>
  <c r="CF3225" i="1"/>
  <c r="CH3225" i="1"/>
  <c r="P3225" i="1"/>
  <c r="CE3225" i="1"/>
  <c r="AQ2528" i="1"/>
  <c r="AQ2710" i="1"/>
  <c r="F2690" i="1"/>
  <c r="CH2342" i="1"/>
  <c r="AY2356" i="1"/>
  <c r="S2160" i="1"/>
  <c r="F2089" i="1"/>
  <c r="S2058" i="1"/>
  <c r="GK2124" i="1"/>
  <c r="AE2130" i="1"/>
  <c r="CE1873" i="1"/>
  <c r="CH1873" i="1"/>
  <c r="CF1873" i="1"/>
  <c r="P1873" i="1"/>
  <c r="AC1866" i="1"/>
  <c r="CP1529" i="1"/>
  <c r="O1529" i="1" s="1"/>
  <c r="F724" i="1"/>
  <c r="P704" i="1"/>
  <c r="AC854" i="1"/>
  <c r="CF1010" i="1"/>
  <c r="CF854" i="1" s="1"/>
  <c r="CE1010" i="1"/>
  <c r="CE854" i="1" s="1"/>
  <c r="CH1010" i="1"/>
  <c r="CH854" i="1" s="1"/>
  <c r="U919" i="1"/>
  <c r="F953" i="1"/>
  <c r="Y931" i="1"/>
  <c r="AL919" i="1"/>
  <c r="AO850" i="1"/>
  <c r="F1044" i="1"/>
  <c r="CB704" i="1"/>
  <c r="AS721" i="1"/>
  <c r="F504" i="1"/>
  <c r="T468" i="1"/>
  <c r="F493" i="1"/>
  <c r="AQ468" i="1"/>
  <c r="AK515" i="1"/>
  <c r="GP43" i="1"/>
  <c r="GM43" i="1"/>
  <c r="IK43" i="1" s="1"/>
  <c r="F3232" i="1"/>
  <c r="AX3212" i="1"/>
  <c r="U2885" i="1"/>
  <c r="F2925" i="1"/>
  <c r="CB2885" i="1"/>
  <c r="AS2903" i="1"/>
  <c r="R3143" i="1"/>
  <c r="AE3124" i="1"/>
  <c r="U2750" i="1"/>
  <c r="F2778" i="1"/>
  <c r="F2768" i="1"/>
  <c r="Q2750" i="1"/>
  <c r="R2650" i="1"/>
  <c r="AE2638" i="1"/>
  <c r="P2398" i="1"/>
  <c r="P2428" i="1" s="1"/>
  <c r="AC2388" i="1"/>
  <c r="CE2398" i="1"/>
  <c r="CF2398" i="1"/>
  <c r="CH2398" i="1"/>
  <c r="CP2304" i="1"/>
  <c r="O2304" i="1" s="1"/>
  <c r="F2378" i="1"/>
  <c r="U2342" i="1"/>
  <c r="W2230" i="1"/>
  <c r="F2270" i="1"/>
  <c r="BB2226" i="1"/>
  <c r="BB2458" i="1"/>
  <c r="F2441" i="1"/>
  <c r="GP1908" i="1"/>
  <c r="GM1908" i="1"/>
  <c r="AB1915" i="1"/>
  <c r="AB1735" i="1"/>
  <c r="CI1905" i="1"/>
  <c r="AZ1915" i="1"/>
  <c r="F2256" i="1"/>
  <c r="AQ2428" i="1"/>
  <c r="AQ2230" i="1"/>
  <c r="Y1441" i="1"/>
  <c r="AL1428" i="1"/>
  <c r="CF1441" i="1"/>
  <c r="AC1428" i="1"/>
  <c r="CH1441" i="1"/>
  <c r="P1441" i="1"/>
  <c r="CE1441" i="1"/>
  <c r="W919" i="1"/>
  <c r="F955" i="1"/>
  <c r="AK871" i="1"/>
  <c r="X887" i="1"/>
  <c r="AT608" i="1"/>
  <c r="AT788" i="1"/>
  <c r="F642" i="1"/>
  <c r="F395" i="1"/>
  <c r="AX372" i="1"/>
  <c r="F443" i="1"/>
  <c r="AX420" i="1"/>
  <c r="S171" i="1"/>
  <c r="F196" i="1"/>
  <c r="AT372" i="1"/>
  <c r="F406" i="1"/>
  <c r="BB320" i="1"/>
  <c r="F585" i="1"/>
  <c r="BB818" i="1"/>
  <c r="AD213" i="1"/>
  <c r="Q224" i="1"/>
  <c r="GP80" i="1"/>
  <c r="GM80" i="1"/>
  <c r="AE171" i="1"/>
  <c r="R181" i="1"/>
  <c r="W139" i="1"/>
  <c r="AJ123" i="1"/>
  <c r="Q3255" i="1"/>
  <c r="Q3124" i="1"/>
  <c r="F3155" i="1"/>
  <c r="F3352" i="1"/>
  <c r="Y3321" i="1"/>
  <c r="Y3355" i="1"/>
  <c r="AZ3212" i="1"/>
  <c r="F3236" i="1"/>
  <c r="X2802" i="1"/>
  <c r="AK2788" i="1"/>
  <c r="AB2750" i="1"/>
  <c r="O2756" i="1"/>
  <c r="AT2545" i="1"/>
  <c r="F2579" i="1"/>
  <c r="AT2680" i="1"/>
  <c r="F2630" i="1"/>
  <c r="W2593" i="1"/>
  <c r="AX2388" i="1"/>
  <c r="F2405" i="1"/>
  <c r="GP1910" i="1"/>
  <c r="GM1910" i="1"/>
  <c r="IK1910" i="1" s="1"/>
  <c r="F2261" i="1"/>
  <c r="S2230" i="1"/>
  <c r="AS2230" i="1"/>
  <c r="F2263" i="1"/>
  <c r="AF1947" i="1"/>
  <c r="S1958" i="1"/>
  <c r="CP1571" i="1"/>
  <c r="O1571" i="1" s="1"/>
  <c r="F1890" i="1"/>
  <c r="AS1866" i="1"/>
  <c r="BA1473" i="1"/>
  <c r="F1509" i="1"/>
  <c r="CG963" i="1"/>
  <c r="AX980" i="1"/>
  <c r="GP1087" i="1"/>
  <c r="GM1087" i="1"/>
  <c r="IK1087" i="1" s="1"/>
  <c r="U753" i="1"/>
  <c r="F780" i="1"/>
  <c r="P919" i="1"/>
  <c r="F934" i="1"/>
  <c r="S468" i="1"/>
  <c r="F498" i="1"/>
  <c r="F202" i="1"/>
  <c r="T171" i="1"/>
  <c r="IK2979" i="1"/>
  <c r="BC3120" i="1"/>
  <c r="F3271" i="1"/>
  <c r="BC3285" i="1"/>
  <c r="BA2638" i="1"/>
  <c r="F2670" i="1"/>
  <c r="AL2788" i="1"/>
  <c r="Y2802" i="1"/>
  <c r="CE1563" i="1"/>
  <c r="AV1574" i="1"/>
  <c r="CY1688" i="1"/>
  <c r="X1688" i="1" s="1"/>
  <c r="CZ1688" i="1"/>
  <c r="Y1688" i="1" s="1"/>
  <c r="AB963" i="1"/>
  <c r="O980" i="1"/>
  <c r="CH1783" i="1"/>
  <c r="P1783" i="1"/>
  <c r="AC1767" i="1"/>
  <c r="CE1783" i="1"/>
  <c r="CF1783" i="1"/>
  <c r="CP1278" i="1"/>
  <c r="O1278" i="1" s="1"/>
  <c r="Y1224" i="1"/>
  <c r="AL1208" i="1"/>
  <c r="AC1280" i="1"/>
  <c r="F765" i="1"/>
  <c r="AX753" i="1"/>
  <c r="AB919" i="1"/>
  <c r="O931" i="1"/>
  <c r="AB468" i="1"/>
  <c r="O483" i="1"/>
  <c r="GM87" i="1"/>
  <c r="IK87" i="1" s="1"/>
  <c r="GM126" i="1"/>
  <c r="IK126" i="1" s="1"/>
  <c r="AB3143" i="1"/>
  <c r="F3027" i="1"/>
  <c r="P3019" i="1"/>
  <c r="CF2974" i="1"/>
  <c r="AW2987" i="1"/>
  <c r="AL2750" i="1"/>
  <c r="Y2756" i="1"/>
  <c r="BD2746" i="1"/>
  <c r="F3079" i="1"/>
  <c r="BD3084" i="1"/>
  <c r="O2246" i="1"/>
  <c r="AB2230" i="1"/>
  <c r="GM1950" i="1"/>
  <c r="IK1950" i="1" s="1"/>
  <c r="GP1950" i="1"/>
  <c r="CG1905" i="1"/>
  <c r="AX1915" i="1"/>
  <c r="AE1690" i="1"/>
  <c r="GM1483" i="1"/>
  <c r="IK1483" i="1" s="1"/>
  <c r="GP1483" i="1"/>
  <c r="BA1092" i="1"/>
  <c r="F1128" i="1"/>
  <c r="BA1138" i="1"/>
  <c r="CP1277" i="1"/>
  <c r="O1277" i="1" s="1"/>
  <c r="X1108" i="1"/>
  <c r="AK1092" i="1"/>
  <c r="BA704" i="1"/>
  <c r="F741" i="1"/>
  <c r="CB887" i="1"/>
  <c r="P542" i="1"/>
  <c r="AC515" i="1"/>
  <c r="CF542" i="1"/>
  <c r="CE542" i="1"/>
  <c r="CH542" i="1"/>
  <c r="F687" i="1"/>
  <c r="S656" i="1"/>
  <c r="T324" i="1"/>
  <c r="F361" i="1"/>
  <c r="AZ171" i="1"/>
  <c r="F192" i="1"/>
  <c r="F203" i="1"/>
  <c r="U171" i="1"/>
  <c r="Q139" i="1"/>
  <c r="AD123" i="1"/>
  <c r="GM134" i="1"/>
  <c r="IK134" i="1" s="1"/>
  <c r="GP134" i="1"/>
  <c r="AL139" i="1"/>
  <c r="AK46" i="1"/>
  <c r="F3008" i="1"/>
  <c r="T2974" i="1"/>
  <c r="CF3321" i="1"/>
  <c r="AW3325" i="1"/>
  <c r="BC2746" i="1"/>
  <c r="F3070" i="1"/>
  <c r="BC3084" i="1"/>
  <c r="R2074" i="1"/>
  <c r="AE2058" i="1"/>
  <c r="AX2074" i="1"/>
  <c r="CG2058" i="1"/>
  <c r="GP1773" i="1"/>
  <c r="GM1773" i="1"/>
  <c r="IK1773" i="1" s="1"/>
  <c r="GP1078" i="1"/>
  <c r="GM1078" i="1"/>
  <c r="AB1138" i="1"/>
  <c r="AB1076" i="1" s="1"/>
  <c r="AD919" i="1"/>
  <c r="Q931" i="1"/>
  <c r="F682" i="1"/>
  <c r="AQ656" i="1"/>
  <c r="V656" i="1"/>
  <c r="F695" i="1"/>
  <c r="F505" i="1"/>
  <c r="U468" i="1"/>
  <c r="GM384" i="1"/>
  <c r="IK384" i="1" s="1"/>
  <c r="GP384" i="1"/>
  <c r="AV224" i="1"/>
  <c r="CE213" i="1"/>
  <c r="F149" i="1"/>
  <c r="AQ123" i="1"/>
  <c r="AE123" i="1"/>
  <c r="R139" i="1"/>
  <c r="V1473" i="1"/>
  <c r="F1512" i="1"/>
  <c r="S324" i="1"/>
  <c r="F355" i="1"/>
  <c r="V1815" i="1"/>
  <c r="F1857" i="1"/>
  <c r="Q1208" i="1"/>
  <c r="F1236" i="1"/>
  <c r="GP374" i="1"/>
  <c r="S372" i="1"/>
  <c r="F403" i="1"/>
  <c r="GM3137" i="1"/>
  <c r="IK3137" i="1" s="1"/>
  <c r="AB2398" i="1"/>
  <c r="AS1735" i="1"/>
  <c r="CB1722" i="1"/>
  <c r="F1510" i="1"/>
  <c r="T1473" i="1"/>
  <c r="T3212" i="1"/>
  <c r="F3246" i="1"/>
  <c r="T1866" i="1"/>
  <c r="F1894" i="1"/>
  <c r="F911" i="1"/>
  <c r="W1010" i="1"/>
  <c r="W871" i="1"/>
  <c r="F773" i="1"/>
  <c r="S753" i="1"/>
  <c r="GP3140" i="1"/>
  <c r="GM3140" i="1"/>
  <c r="IK3140" i="1" s="1"/>
  <c r="Y3024" i="1"/>
  <c r="AL3019" i="1"/>
  <c r="GM3215" i="1"/>
  <c r="IK3215" i="1" s="1"/>
  <c r="GP3215" i="1"/>
  <c r="F3332" i="1"/>
  <c r="AX3321" i="1"/>
  <c r="AX3355" i="1"/>
  <c r="AQ2746" i="1"/>
  <c r="F3064" i="1"/>
  <c r="AQ3084" i="1"/>
  <c r="CE2650" i="1"/>
  <c r="P2650" i="1"/>
  <c r="AC2638" i="1"/>
  <c r="CF2650" i="1"/>
  <c r="CH2650" i="1"/>
  <c r="BD2226" i="1"/>
  <c r="BD2458" i="1"/>
  <c r="F2453" i="1"/>
  <c r="GM1951" i="1"/>
  <c r="IK1951" i="1" s="1"/>
  <c r="GP1951" i="1"/>
  <c r="CP2124" i="1"/>
  <c r="O2124" i="1" s="1"/>
  <c r="GP2887" i="1"/>
  <c r="GM2887" i="1"/>
  <c r="V3212" i="1"/>
  <c r="F3248" i="1"/>
  <c r="AZ3124" i="1"/>
  <c r="F3154" i="1"/>
  <c r="AZ3255" i="1"/>
  <c r="AE2885" i="1"/>
  <c r="R2903" i="1"/>
  <c r="AP2058" i="1"/>
  <c r="F2083" i="1"/>
  <c r="AP2160" i="1"/>
  <c r="AS2106" i="1"/>
  <c r="F2147" i="1"/>
  <c r="AD1521" i="1"/>
  <c r="Q1531" i="1"/>
  <c r="AJ1531" i="1"/>
  <c r="CI608" i="1"/>
  <c r="AZ624" i="1"/>
  <c r="BC320" i="1"/>
  <c r="F588" i="1"/>
  <c r="BC818" i="1"/>
  <c r="CY88" i="1"/>
  <c r="X88" i="1" s="1"/>
  <c r="CZ88" i="1"/>
  <c r="Y88" i="1" s="1"/>
  <c r="F2963" i="1"/>
  <c r="T2935" i="1"/>
  <c r="X3355" i="1"/>
  <c r="F3351" i="1"/>
  <c r="X3321" i="1"/>
  <c r="BD3285" i="1"/>
  <c r="F3280" i="1"/>
  <c r="BD3120" i="1"/>
  <c r="BB2528" i="1"/>
  <c r="F2693" i="1"/>
  <c r="BB2710" i="1"/>
  <c r="AK2593" i="1"/>
  <c r="X2606" i="1"/>
  <c r="W2545" i="1"/>
  <c r="F2585" i="1"/>
  <c r="W2680" i="1"/>
  <c r="CY2301" i="1"/>
  <c r="X2301" i="1" s="1"/>
  <c r="CZ2301" i="1"/>
  <c r="Y2301" i="1" s="1"/>
  <c r="AQ2593" i="1"/>
  <c r="F2616" i="1"/>
  <c r="Q1915" i="1"/>
  <c r="AD1905" i="1"/>
  <c r="GP1870" i="1"/>
  <c r="GM1870" i="1"/>
  <c r="IK1870" i="1" s="1"/>
  <c r="AX2246" i="1"/>
  <c r="CG2230" i="1"/>
  <c r="AO1666" i="1"/>
  <c r="F2022" i="1"/>
  <c r="S1767" i="1"/>
  <c r="F1798" i="1"/>
  <c r="AQ1604" i="1"/>
  <c r="AZ1947" i="1"/>
  <c r="F1969" i="1"/>
  <c r="Q1834" i="1"/>
  <c r="AD1815" i="1"/>
  <c r="AX1256" i="1"/>
  <c r="F1287" i="1"/>
  <c r="AC1092" i="1"/>
  <c r="CE1108" i="1"/>
  <c r="CF1108" i="1"/>
  <c r="CH1108" i="1"/>
  <c r="P1108" i="1"/>
  <c r="AZ1108" i="1"/>
  <c r="CI1092" i="1"/>
  <c r="S887" i="1"/>
  <c r="AF871" i="1"/>
  <c r="IK658" i="1"/>
  <c r="V515" i="1"/>
  <c r="F565" i="1"/>
  <c r="AW483" i="1"/>
  <c r="CF468" i="1"/>
  <c r="CY222" i="1"/>
  <c r="X222" i="1" s="1"/>
  <c r="GM222" i="1" s="1"/>
  <c r="IK222" i="1" s="1"/>
  <c r="CZ222" i="1"/>
  <c r="Y222" i="1" s="1"/>
  <c r="AC91" i="1"/>
  <c r="S3019" i="1"/>
  <c r="F3039" i="1"/>
  <c r="T3255" i="1"/>
  <c r="T3124" i="1"/>
  <c r="F3164" i="1"/>
  <c r="BA2788" i="1"/>
  <c r="F2822" i="1"/>
  <c r="AE3175" i="1"/>
  <c r="R3180" i="1"/>
  <c r="S2750" i="1"/>
  <c r="F2771" i="1"/>
  <c r="CD2756" i="1"/>
  <c r="BD2528" i="1"/>
  <c r="BD2710" i="1"/>
  <c r="F2705" i="1"/>
  <c r="F2689" i="1"/>
  <c r="AP2528" i="1"/>
  <c r="AP2710" i="1"/>
  <c r="R2246" i="1"/>
  <c r="AE2230" i="1"/>
  <c r="F2194" i="1"/>
  <c r="AO2050" i="1"/>
  <c r="CY1570" i="1"/>
  <c r="X1570" i="1" s="1"/>
  <c r="CZ1570" i="1"/>
  <c r="Y1570" i="1" s="1"/>
  <c r="AL1947" i="1"/>
  <c r="Y1958" i="1"/>
  <c r="AZ1563" i="1"/>
  <c r="F1585" i="1"/>
  <c r="V1380" i="1"/>
  <c r="F1419" i="1"/>
  <c r="F694" i="1"/>
  <c r="U656" i="1"/>
  <c r="AH515" i="1"/>
  <c r="U542" i="1"/>
  <c r="U572" i="1" s="1"/>
  <c r="AZ30" i="1"/>
  <c r="F57" i="1"/>
  <c r="AZ254" i="1"/>
  <c r="GP130" i="1"/>
  <c r="GM130" i="1"/>
  <c r="IK130" i="1" s="1"/>
  <c r="GM3220" i="1"/>
  <c r="IK3220" i="1" s="1"/>
  <c r="GP3220" i="1"/>
  <c r="F2964" i="1"/>
  <c r="U2935" i="1"/>
  <c r="O3024" i="1"/>
  <c r="AB3019" i="1"/>
  <c r="F2965" i="1"/>
  <c r="V2935" i="1"/>
  <c r="CH2750" i="1"/>
  <c r="AY2756" i="1"/>
  <c r="GP2595" i="1"/>
  <c r="AB2606" i="1"/>
  <c r="GM2595" i="1"/>
  <c r="GM2532" i="1"/>
  <c r="IK2532" i="1" s="1"/>
  <c r="GP2532" i="1"/>
  <c r="F2627" i="1"/>
  <c r="T2593" i="1"/>
  <c r="CH2230" i="1"/>
  <c r="AY2246" i="1"/>
  <c r="AK1915" i="1"/>
  <c r="F2097" i="1"/>
  <c r="V2058" i="1"/>
  <c r="BA1905" i="1"/>
  <c r="F1935" i="1"/>
  <c r="Q2058" i="1"/>
  <c r="F2086" i="1"/>
  <c r="AP1376" i="1"/>
  <c r="F1613" i="1"/>
  <c r="AP1634" i="1"/>
  <c r="AX1815" i="1"/>
  <c r="F1841" i="1"/>
  <c r="P1563" i="1"/>
  <c r="F1577" i="1"/>
  <c r="F1896" i="1"/>
  <c r="V1866" i="1"/>
  <c r="AZ1473" i="1"/>
  <c r="F1500" i="1"/>
  <c r="GP1769" i="1"/>
  <c r="AB1783" i="1"/>
  <c r="GM1769" i="1"/>
  <c r="R1396" i="1"/>
  <c r="F744" i="1"/>
  <c r="V704" i="1"/>
  <c r="F905" i="1"/>
  <c r="AT871" i="1"/>
  <c r="AT1010" i="1"/>
  <c r="GP662" i="1"/>
  <c r="GM662" i="1"/>
  <c r="IK662" i="1" s="1"/>
  <c r="F739" i="1"/>
  <c r="AT704" i="1"/>
  <c r="GM127" i="1"/>
  <c r="IK127" i="1" s="1"/>
  <c r="GP127" i="1"/>
  <c r="CP83" i="1"/>
  <c r="O83" i="1" s="1"/>
  <c r="AD30" i="1"/>
  <c r="Q46" i="1"/>
  <c r="F3010" i="1"/>
  <c r="V2974" i="1"/>
  <c r="F2957" i="1"/>
  <c r="S2935" i="1"/>
  <c r="CH3019" i="1"/>
  <c r="AY3024" i="1"/>
  <c r="AV2987" i="1"/>
  <c r="CE2974" i="1"/>
  <c r="AP2638" i="1"/>
  <c r="F2659" i="1"/>
  <c r="AF2680" i="1"/>
  <c r="AF2528" i="1" s="1"/>
  <c r="CY86" i="1"/>
  <c r="X86" i="1" s="1"/>
  <c r="CZ86" i="1"/>
  <c r="Y86" i="1" s="1"/>
  <c r="IK2232" i="1"/>
  <c r="AX2130" i="1"/>
  <c r="CG2106" i="1"/>
  <c r="F1595" i="1"/>
  <c r="T1563" i="1"/>
  <c r="AD1563" i="1"/>
  <c r="Q1574" i="1"/>
  <c r="F1970" i="1"/>
  <c r="Q1947" i="1"/>
  <c r="AE1280" i="1"/>
  <c r="AX1092" i="1"/>
  <c r="AX1138" i="1"/>
  <c r="F1115" i="1"/>
  <c r="F907" i="1"/>
  <c r="BA1010" i="1"/>
  <c r="BA871" i="1"/>
  <c r="AD871" i="1"/>
  <c r="Q887" i="1"/>
  <c r="GP517" i="1"/>
  <c r="GM517" i="1"/>
  <c r="AB542" i="1"/>
  <c r="AK139" i="1"/>
  <c r="AF30" i="1"/>
  <c r="S46" i="1"/>
  <c r="AZ3321" i="1"/>
  <c r="AZ3355" i="1"/>
  <c r="F3336" i="1"/>
  <c r="AX2750" i="1"/>
  <c r="F2763" i="1"/>
  <c r="AX3054" i="1"/>
  <c r="AK2638" i="1"/>
  <c r="X2650" i="1"/>
  <c r="GP2396" i="1"/>
  <c r="GM2396" i="1"/>
  <c r="IK2396" i="1" s="1"/>
  <c r="R2356" i="1"/>
  <c r="AE1531" i="1"/>
  <c r="F2084" i="1"/>
  <c r="AQ2160" i="1"/>
  <c r="AQ2058" i="1"/>
  <c r="AI1674" i="1"/>
  <c r="V1690" i="1"/>
  <c r="CP1524" i="1"/>
  <c r="O1524" i="1" s="1"/>
  <c r="AC1531" i="1"/>
  <c r="GP1487" i="1"/>
  <c r="GM1487" i="1"/>
  <c r="IK1487" i="1" s="1"/>
  <c r="V1208" i="1"/>
  <c r="F1247" i="1"/>
  <c r="F1246" i="1"/>
  <c r="U1208" i="1"/>
  <c r="CH1138" i="1"/>
  <c r="CH1076" i="1" s="1"/>
  <c r="AC1076" i="1"/>
  <c r="CE1138" i="1"/>
  <c r="CE1076" i="1" s="1"/>
  <c r="CF1138" i="1"/>
  <c r="CF1076" i="1" s="1"/>
  <c r="GP859" i="1"/>
  <c r="GM859" i="1"/>
  <c r="IK859" i="1" s="1"/>
  <c r="BD604" i="1"/>
  <c r="F813" i="1"/>
  <c r="F347" i="1"/>
  <c r="AX324" i="1"/>
  <c r="AX572" i="1"/>
  <c r="AT572" i="1"/>
  <c r="F246" i="1"/>
  <c r="U213" i="1"/>
  <c r="P213" i="1"/>
  <c r="F227" i="1"/>
  <c r="AQ78" i="1"/>
  <c r="F101" i="1"/>
  <c r="AS1224" i="1"/>
  <c r="CB1208" i="1"/>
  <c r="F2419" i="1"/>
  <c r="T2388" i="1"/>
  <c r="CB1092" i="1"/>
  <c r="AS1108" i="1"/>
  <c r="U2545" i="1"/>
  <c r="F2583" i="1"/>
  <c r="U2680" i="1"/>
  <c r="F1849" i="1"/>
  <c r="S1815" i="1"/>
  <c r="AF1280" i="1"/>
  <c r="Q1767" i="1"/>
  <c r="F1795" i="1"/>
  <c r="AZ324" i="1"/>
  <c r="F351" i="1"/>
  <c r="U420" i="1"/>
  <c r="F458" i="1"/>
  <c r="Q656" i="1"/>
  <c r="F684" i="1"/>
  <c r="F3294" i="1" l="1"/>
  <c r="G27" i="2" s="1"/>
  <c r="Y3143" i="1"/>
  <c r="BA2885" i="1"/>
  <c r="F2927" i="1"/>
  <c r="Q3054" i="1"/>
  <c r="Q2746" i="1" s="1"/>
  <c r="V2885" i="1"/>
  <c r="W3054" i="1"/>
  <c r="F3078" i="1" s="1"/>
  <c r="F2926" i="1"/>
  <c r="BA3054" i="1"/>
  <c r="BA3084" i="1" s="1"/>
  <c r="F3104" i="1" s="1"/>
  <c r="GM2851" i="1"/>
  <c r="IK2851" i="1" s="1"/>
  <c r="GP2851" i="1"/>
  <c r="F2875" i="1"/>
  <c r="U2834" i="1"/>
  <c r="W2834" i="1"/>
  <c r="F2876" i="1"/>
  <c r="F2877" i="1"/>
  <c r="AE2788" i="1"/>
  <c r="Y2650" i="1"/>
  <c r="AL2593" i="1"/>
  <c r="GM2530" i="1"/>
  <c r="GP2390" i="1"/>
  <c r="AV2356" i="1"/>
  <c r="F2437" i="1"/>
  <c r="AI2278" i="1"/>
  <c r="AP2458" i="1"/>
  <c r="F2467" i="1" s="1"/>
  <c r="G24" i="2" s="1"/>
  <c r="AE2278" i="1"/>
  <c r="Q2428" i="1"/>
  <c r="Q2458" i="1" s="1"/>
  <c r="GP2280" i="1"/>
  <c r="F2258" i="1"/>
  <c r="Q2230" i="1"/>
  <c r="CJ2106" i="1"/>
  <c r="AL1873" i="1"/>
  <c r="AT2018" i="1"/>
  <c r="F2006" i="1"/>
  <c r="X1834" i="1"/>
  <c r="Y1834" i="1"/>
  <c r="AP2018" i="1"/>
  <c r="AP1666" i="1" s="1"/>
  <c r="F1997" i="1"/>
  <c r="GM1724" i="1"/>
  <c r="AS1674" i="1"/>
  <c r="AL1473" i="1"/>
  <c r="AK1473" i="1"/>
  <c r="Q1380" i="1"/>
  <c r="F1301" i="1"/>
  <c r="T1310" i="1"/>
  <c r="T1256" i="1"/>
  <c r="AG1256" i="1"/>
  <c r="V1280" i="1"/>
  <c r="V1310" i="1" s="1"/>
  <c r="AB1208" i="1"/>
  <c r="GP1094" i="1"/>
  <c r="F809" i="1"/>
  <c r="AX788" i="1"/>
  <c r="F798" i="1"/>
  <c r="Y672" i="1"/>
  <c r="F636" i="1"/>
  <c r="Q608" i="1"/>
  <c r="R542" i="1"/>
  <c r="F566" i="1"/>
  <c r="Y542" i="1"/>
  <c r="F569" i="1" s="1"/>
  <c r="Y483" i="1"/>
  <c r="AL468" i="1"/>
  <c r="O436" i="1"/>
  <c r="R436" i="1"/>
  <c r="Y436" i="1"/>
  <c r="F411" i="1"/>
  <c r="V372" i="1"/>
  <c r="BA372" i="1"/>
  <c r="Y388" i="1"/>
  <c r="F415" i="1" s="1"/>
  <c r="T572" i="1"/>
  <c r="T818" i="1" s="1"/>
  <c r="W572" i="1"/>
  <c r="W320" i="1" s="1"/>
  <c r="W372" i="1"/>
  <c r="F409" i="1"/>
  <c r="X340" i="1"/>
  <c r="F205" i="1"/>
  <c r="W171" i="1"/>
  <c r="F193" i="1"/>
  <c r="GN131" i="1"/>
  <c r="AI46" i="1"/>
  <c r="V46" i="1" s="1"/>
  <c r="AG46" i="1"/>
  <c r="AG30" i="1" s="1"/>
  <c r="IK2390" i="1"/>
  <c r="CB420" i="1"/>
  <c r="AS436" i="1"/>
  <c r="F453" i="1" s="1"/>
  <c r="K206" i="5"/>
  <c r="P206" i="5"/>
  <c r="AK91" i="1"/>
  <c r="GM88" i="1"/>
  <c r="IK88" i="1" s="1"/>
  <c r="AK2130" i="1"/>
  <c r="X2130" i="1" s="1"/>
  <c r="X2160" i="1" s="1"/>
  <c r="AL1531" i="1"/>
  <c r="AH2106" i="1"/>
  <c r="GK40" i="1"/>
  <c r="GP40" i="1" s="1"/>
  <c r="AE46" i="1"/>
  <c r="AI30" i="1"/>
  <c r="GP42" i="1"/>
  <c r="GM42" i="1"/>
  <c r="IK42" i="1" s="1"/>
  <c r="GP2295" i="1"/>
  <c r="GM2295" i="1"/>
  <c r="IK2295" i="1" s="1"/>
  <c r="GP2538" i="1"/>
  <c r="GM2538" i="1"/>
  <c r="IK2538" i="1" s="1"/>
  <c r="AF1905" i="1"/>
  <c r="S1915" i="1"/>
  <c r="GM3216" i="1"/>
  <c r="IK3216" i="1" s="1"/>
  <c r="GP3216" i="1"/>
  <c r="AE704" i="1"/>
  <c r="R721" i="1"/>
  <c r="AK1396" i="1"/>
  <c r="GM1687" i="1"/>
  <c r="IK1687" i="1" s="1"/>
  <c r="GP1687" i="1"/>
  <c r="GM2797" i="1"/>
  <c r="IK2797" i="1" s="1"/>
  <c r="GP2797" i="1"/>
  <c r="GM519" i="1"/>
  <c r="IK519" i="1" s="1"/>
  <c r="GP519" i="1"/>
  <c r="R931" i="1"/>
  <c r="AE919" i="1"/>
  <c r="GM1829" i="1"/>
  <c r="IK1829" i="1" s="1"/>
  <c r="GP1829" i="1"/>
  <c r="GP375" i="1"/>
  <c r="GM375" i="1"/>
  <c r="IK375" i="1" s="1"/>
  <c r="GM1565" i="1"/>
  <c r="GP1565" i="1"/>
  <c r="CD1574" i="1" s="1"/>
  <c r="R1108" i="1"/>
  <c r="AE1092" i="1"/>
  <c r="AZ1256" i="1"/>
  <c r="F1291" i="1"/>
  <c r="GM2282" i="1"/>
  <c r="IK2282" i="1" s="1"/>
  <c r="GP2282" i="1"/>
  <c r="GM3128" i="1"/>
  <c r="IK3128" i="1" s="1"/>
  <c r="GP3128" i="1"/>
  <c r="GM2900" i="1"/>
  <c r="IK2900" i="1" s="1"/>
  <c r="GP2900" i="1"/>
  <c r="GM39" i="1"/>
  <c r="IK39" i="1" s="1"/>
  <c r="GP39" i="1"/>
  <c r="F1353" i="1"/>
  <c r="BB1200" i="1"/>
  <c r="GP1079" i="1"/>
  <c r="CD1138" i="1" s="1"/>
  <c r="CD1076" i="1" s="1"/>
  <c r="GM1079" i="1"/>
  <c r="IK1079" i="1" s="1"/>
  <c r="GM2116" i="1"/>
  <c r="IK2116" i="1" s="1"/>
  <c r="GP2116" i="1"/>
  <c r="GM2120" i="1"/>
  <c r="IK2120" i="1" s="1"/>
  <c r="GP2120" i="1"/>
  <c r="GP336" i="1"/>
  <c r="GM336" i="1"/>
  <c r="IK336" i="1" s="1"/>
  <c r="S2853" i="1"/>
  <c r="AF2834" i="1"/>
  <c r="P2942" i="1"/>
  <c r="CE2942" i="1"/>
  <c r="CF2942" i="1"/>
  <c r="AC2935" i="1"/>
  <c r="CH2942" i="1"/>
  <c r="AE2545" i="1"/>
  <c r="R2561" i="1"/>
  <c r="GP2393" i="1"/>
  <c r="CD2398" i="1" s="1"/>
  <c r="GM2393" i="1"/>
  <c r="IK2393" i="1" s="1"/>
  <c r="Q3321" i="1"/>
  <c r="F3337" i="1"/>
  <c r="Q3355" i="1"/>
  <c r="GM1826" i="1"/>
  <c r="IK1826" i="1" s="1"/>
  <c r="GM660" i="1"/>
  <c r="IK660" i="1" s="1"/>
  <c r="GM1683" i="1"/>
  <c r="IK1683" i="1" s="1"/>
  <c r="GM1912" i="1"/>
  <c r="IK1912" i="1" s="1"/>
  <c r="GM1817" i="1"/>
  <c r="IK1817" i="1" s="1"/>
  <c r="AK1735" i="1"/>
  <c r="X1735" i="1" s="1"/>
  <c r="GP1570" i="1"/>
  <c r="AL1690" i="1"/>
  <c r="AB2310" i="1"/>
  <c r="O2310" i="1" s="1"/>
  <c r="GM89" i="1"/>
  <c r="IK89" i="1" s="1"/>
  <c r="AL91" i="1"/>
  <c r="CD887" i="1"/>
  <c r="AK1873" i="1"/>
  <c r="GM131" i="1"/>
  <c r="IK131" i="1" s="1"/>
  <c r="AL46" i="1"/>
  <c r="GM176" i="1"/>
  <c r="IK176" i="1" s="1"/>
  <c r="GP176" i="1"/>
  <c r="CD181" i="1" s="1"/>
  <c r="AH46" i="1"/>
  <c r="GP2847" i="1"/>
  <c r="GM2847" i="1"/>
  <c r="IK2847" i="1" s="1"/>
  <c r="F3202" i="1"/>
  <c r="U3175" i="1"/>
  <c r="GP667" i="1"/>
  <c r="GM667" i="1"/>
  <c r="IK667" i="1" s="1"/>
  <c r="GM386" i="1"/>
  <c r="IK386" i="1" s="1"/>
  <c r="GP386" i="1"/>
  <c r="F1053" i="1"/>
  <c r="BB850" i="1"/>
  <c r="GP2109" i="1"/>
  <c r="GM2109" i="1"/>
  <c r="IK2109" i="1" s="1"/>
  <c r="AJ46" i="1"/>
  <c r="W1690" i="1"/>
  <c r="AJ1674" i="1"/>
  <c r="GM1526" i="1"/>
  <c r="IK1526" i="1" s="1"/>
  <c r="GP1526" i="1"/>
  <c r="AL2834" i="1"/>
  <c r="Y2853" i="1"/>
  <c r="AL1767" i="1"/>
  <c r="Y1783" i="1"/>
  <c r="AL2903" i="1"/>
  <c r="GM1261" i="1"/>
  <c r="IK1261" i="1" s="1"/>
  <c r="GP1261" i="1"/>
  <c r="GM1476" i="1"/>
  <c r="IK1476" i="1" s="1"/>
  <c r="GP1476" i="1"/>
  <c r="GP1686" i="1"/>
  <c r="GM1686" i="1"/>
  <c r="IK1686" i="1" s="1"/>
  <c r="GM1392" i="1"/>
  <c r="IK1392" i="1" s="1"/>
  <c r="GP1392" i="1"/>
  <c r="P187" i="5"/>
  <c r="I208" i="5" s="1"/>
  <c r="K187" i="5"/>
  <c r="GP2344" i="1"/>
  <c r="GM2344" i="1"/>
  <c r="IK2344" i="1" s="1"/>
  <c r="GM2938" i="1"/>
  <c r="IK2938" i="1" s="1"/>
  <c r="GP2938" i="1"/>
  <c r="CD2942" i="1" s="1"/>
  <c r="GM423" i="1"/>
  <c r="GP423" i="1"/>
  <c r="CD436" i="1" s="1"/>
  <c r="GP670" i="1"/>
  <c r="GM2288" i="1"/>
  <c r="IK2288" i="1" s="1"/>
  <c r="GP2288" i="1"/>
  <c r="GP1770" i="1"/>
  <c r="GM1770" i="1"/>
  <c r="IK1770" i="1" s="1"/>
  <c r="GP2547" i="1"/>
  <c r="CD2561" i="1" s="1"/>
  <c r="GM2547" i="1"/>
  <c r="T2853" i="1"/>
  <c r="AG2834" i="1"/>
  <c r="R980" i="1"/>
  <c r="AE963" i="1"/>
  <c r="F2206" i="1"/>
  <c r="BC2050" i="1"/>
  <c r="GP1258" i="1"/>
  <c r="GM1258" i="1"/>
  <c r="IK1258" i="1" s="1"/>
  <c r="GM1828" i="1"/>
  <c r="IK1828" i="1" s="1"/>
  <c r="GP1828" i="1"/>
  <c r="GM1260" i="1"/>
  <c r="IK1260" i="1" s="1"/>
  <c r="GM2127" i="1"/>
  <c r="IK2127" i="1" s="1"/>
  <c r="AE324" i="1"/>
  <c r="R340" i="1"/>
  <c r="AL608" i="1"/>
  <c r="Y624" i="1"/>
  <c r="GP2843" i="1"/>
  <c r="GM2843" i="1"/>
  <c r="IK2843" i="1" s="1"/>
  <c r="GP1383" i="1"/>
  <c r="GM1383" i="1"/>
  <c r="IK1383" i="1" s="1"/>
  <c r="K93" i="5"/>
  <c r="P93" i="5"/>
  <c r="GM2844" i="1"/>
  <c r="IK2844" i="1" s="1"/>
  <c r="GP2844" i="1"/>
  <c r="GM333" i="1"/>
  <c r="IK333" i="1" s="1"/>
  <c r="GP333" i="1"/>
  <c r="CD340" i="1" s="1"/>
  <c r="CP41" i="1"/>
  <c r="O41" i="1" s="1"/>
  <c r="AC46" i="1"/>
  <c r="S1396" i="1"/>
  <c r="AF1380" i="1"/>
  <c r="GM3178" i="1"/>
  <c r="IK3178" i="1" s="1"/>
  <c r="GP3178" i="1"/>
  <c r="CD3180" i="1" s="1"/>
  <c r="AO1200" i="1"/>
  <c r="F1344" i="1"/>
  <c r="GP3323" i="1"/>
  <c r="CD3325" i="1" s="1"/>
  <c r="GM3323" i="1"/>
  <c r="GP1431" i="1"/>
  <c r="GM1431" i="1"/>
  <c r="IK1431" i="1" s="1"/>
  <c r="GM1095" i="1"/>
  <c r="IK1095" i="1" s="1"/>
  <c r="GP1095" i="1"/>
  <c r="GM2845" i="1"/>
  <c r="IK2845" i="1" s="1"/>
  <c r="GP2845" i="1"/>
  <c r="GM1725" i="1"/>
  <c r="IK1725" i="1" s="1"/>
  <c r="GP1725" i="1"/>
  <c r="F1884" i="1"/>
  <c r="AZ1866" i="1"/>
  <c r="GM2792" i="1"/>
  <c r="GP2792" i="1"/>
  <c r="AG2106" i="1"/>
  <c r="T2130" i="1"/>
  <c r="GP1437" i="1"/>
  <c r="GM1437" i="1"/>
  <c r="IK1437" i="1" s="1"/>
  <c r="GP1731" i="1"/>
  <c r="GM1731" i="1"/>
  <c r="IK1731" i="1" s="1"/>
  <c r="GM3126" i="1"/>
  <c r="GP3126" i="1"/>
  <c r="CD3143" i="1" s="1"/>
  <c r="GP718" i="1"/>
  <c r="CD721" i="1" s="1"/>
  <c r="AU721" i="1" s="1"/>
  <c r="GM718" i="1"/>
  <c r="GP1819" i="1"/>
  <c r="GM1819" i="1"/>
  <c r="IK1819" i="1" s="1"/>
  <c r="GP2306" i="1"/>
  <c r="GM2306" i="1"/>
  <c r="IK2306" i="1" s="1"/>
  <c r="GP966" i="1"/>
  <c r="CD980" i="1" s="1"/>
  <c r="GM966" i="1"/>
  <c r="AK2903" i="1"/>
  <c r="GP1260" i="1"/>
  <c r="GP1732" i="1"/>
  <c r="GP2127" i="1"/>
  <c r="CD542" i="1"/>
  <c r="CD515" i="1" s="1"/>
  <c r="AL2310" i="1"/>
  <c r="Y2310" i="1" s="1"/>
  <c r="AK1690" i="1"/>
  <c r="AK1674" i="1" s="1"/>
  <c r="CD1441" i="1"/>
  <c r="AU1441" i="1" s="1"/>
  <c r="CD672" i="1"/>
  <c r="AU672" i="1" s="1"/>
  <c r="CD2606" i="1"/>
  <c r="AK2310" i="1"/>
  <c r="X2310" i="1" s="1"/>
  <c r="GP88" i="1"/>
  <c r="AL1735" i="1"/>
  <c r="AL1722" i="1" s="1"/>
  <c r="GM1525" i="1"/>
  <c r="IK1525" i="1" s="1"/>
  <c r="AK1280" i="1"/>
  <c r="AK1256" i="1" s="1"/>
  <c r="AB2680" i="1"/>
  <c r="AB2528" i="1" s="1"/>
  <c r="AB1873" i="1"/>
  <c r="AL2130" i="1"/>
  <c r="CD2356" i="1"/>
  <c r="AU2356" i="1" s="1"/>
  <c r="GM40" i="1"/>
  <c r="IK40" i="1" s="1"/>
  <c r="AK171" i="1"/>
  <c r="X181" i="1"/>
  <c r="GM473" i="1"/>
  <c r="GP473" i="1"/>
  <c r="CD483" i="1" s="1"/>
  <c r="GM2531" i="1"/>
  <c r="IK2531" i="1" s="1"/>
  <c r="GP2531" i="1"/>
  <c r="CD2680" i="1" s="1"/>
  <c r="CD2528" i="1" s="1"/>
  <c r="CB608" i="1"/>
  <c r="AS624" i="1"/>
  <c r="GP1393" i="1"/>
  <c r="AL1396" i="1"/>
  <c r="GM1085" i="1"/>
  <c r="IK1085" i="1" s="1"/>
  <c r="GP1085" i="1"/>
  <c r="GM864" i="1"/>
  <c r="IK864" i="1" s="1"/>
  <c r="GP864" i="1"/>
  <c r="GM1266" i="1"/>
  <c r="IK1266" i="1" s="1"/>
  <c r="GP1266" i="1"/>
  <c r="AE3321" i="1"/>
  <c r="R3325" i="1"/>
  <c r="GP2849" i="1"/>
  <c r="GM2849" i="1"/>
  <c r="IK2849" i="1" s="1"/>
  <c r="AE1563" i="1"/>
  <c r="R1574" i="1"/>
  <c r="AE1815" i="1"/>
  <c r="R1834" i="1"/>
  <c r="Q3175" i="1"/>
  <c r="F3192" i="1"/>
  <c r="CH2903" i="1"/>
  <c r="CF2903" i="1"/>
  <c r="AC2885" i="1"/>
  <c r="P2903" i="1"/>
  <c r="P3054" i="1" s="1"/>
  <c r="CE2903" i="1"/>
  <c r="AK919" i="1"/>
  <c r="X931" i="1"/>
  <c r="GM1273" i="1"/>
  <c r="IK1273" i="1" s="1"/>
  <c r="GP1273" i="1"/>
  <c r="GP3217" i="1"/>
  <c r="GM3217" i="1"/>
  <c r="IK3217" i="1" s="1"/>
  <c r="GP383" i="1"/>
  <c r="GM383" i="1"/>
  <c r="IK383" i="1" s="1"/>
  <c r="GM1830" i="1"/>
  <c r="IK1830" i="1" s="1"/>
  <c r="GP1830" i="1"/>
  <c r="I110" i="5"/>
  <c r="AE656" i="1"/>
  <c r="R672" i="1"/>
  <c r="GP611" i="1"/>
  <c r="CD624" i="1" s="1"/>
  <c r="AU624" i="1" s="1"/>
  <c r="GM611" i="1"/>
  <c r="GM2128" i="1"/>
  <c r="IK2128" i="1" s="1"/>
  <c r="GP2128" i="1"/>
  <c r="AK2853" i="1"/>
  <c r="GP2982" i="1"/>
  <c r="CD2987" i="1" s="1"/>
  <c r="GM2982" i="1"/>
  <c r="GM1393" i="1"/>
  <c r="IK1393" i="1" s="1"/>
  <c r="GM2888" i="1"/>
  <c r="IK2888" i="1" s="1"/>
  <c r="GP2888" i="1"/>
  <c r="CD2903" i="1" s="1"/>
  <c r="R1224" i="1"/>
  <c r="AE1208" i="1"/>
  <c r="GM1732" i="1"/>
  <c r="IK1732" i="1" s="1"/>
  <c r="GP1912" i="1"/>
  <c r="AU758" i="1"/>
  <c r="CD753" i="1"/>
  <c r="AU2246" i="1"/>
  <c r="CD2230" i="1"/>
  <c r="Y91" i="1"/>
  <c r="AL78" i="1"/>
  <c r="CD1208" i="1"/>
  <c r="AU1224" i="1"/>
  <c r="AK78" i="1"/>
  <c r="X91" i="1"/>
  <c r="F2172" i="1"/>
  <c r="Q2054" i="1"/>
  <c r="Q2190" i="1"/>
  <c r="AZ854" i="1"/>
  <c r="F1021" i="1"/>
  <c r="AZ1040" i="1"/>
  <c r="F2331" i="1"/>
  <c r="T2278" i="1"/>
  <c r="Y2593" i="1"/>
  <c r="F2633" i="1"/>
  <c r="Y171" i="1"/>
  <c r="F208" i="1"/>
  <c r="AW624" i="1"/>
  <c r="CF608" i="1"/>
  <c r="CH1947" i="1"/>
  <c r="AY1958" i="1"/>
  <c r="AV139" i="1"/>
  <c r="CE123" i="1"/>
  <c r="S515" i="1"/>
  <c r="F557" i="1"/>
  <c r="AY672" i="1"/>
  <c r="CH656" i="1"/>
  <c r="AY753" i="1"/>
  <c r="F766" i="1"/>
  <c r="V2528" i="1"/>
  <c r="V2710" i="1"/>
  <c r="F2703" i="1"/>
  <c r="V2226" i="1"/>
  <c r="F2451" i="1"/>
  <c r="V2458" i="1"/>
  <c r="AK372" i="1"/>
  <c r="X388" i="1"/>
  <c r="F1492" i="1"/>
  <c r="P1473" i="1"/>
  <c r="CE171" i="1"/>
  <c r="AV181" i="1"/>
  <c r="S2680" i="1"/>
  <c r="AB2834" i="1"/>
  <c r="O2853" i="1"/>
  <c r="F343" i="1"/>
  <c r="P324" i="1"/>
  <c r="P572" i="1"/>
  <c r="P372" i="1"/>
  <c r="F391" i="1"/>
  <c r="AV887" i="1"/>
  <c r="CE871" i="1"/>
  <c r="AV3180" i="1"/>
  <c r="CE3175" i="1"/>
  <c r="GM2539" i="1"/>
  <c r="IK2539" i="1" s="1"/>
  <c r="GP2539" i="1"/>
  <c r="AB123" i="1"/>
  <c r="O139" i="1"/>
  <c r="CA1396" i="1"/>
  <c r="IK1382" i="1"/>
  <c r="AX2593" i="1"/>
  <c r="F2613" i="1"/>
  <c r="V1531" i="1"/>
  <c r="AI1521" i="1"/>
  <c r="F2163" i="1"/>
  <c r="P2054" i="1"/>
  <c r="P2190" i="1"/>
  <c r="F3262" i="1"/>
  <c r="AX3120" i="1"/>
  <c r="AX3285" i="1"/>
  <c r="CD3225" i="1"/>
  <c r="AO316" i="1"/>
  <c r="F822" i="1"/>
  <c r="F509" i="1"/>
  <c r="X468" i="1"/>
  <c r="BA1204" i="1"/>
  <c r="F1330" i="1"/>
  <c r="BA1340" i="1"/>
  <c r="F1576" i="1"/>
  <c r="O1563" i="1"/>
  <c r="F2609" i="1"/>
  <c r="P2593" i="1"/>
  <c r="V2746" i="1"/>
  <c r="F3077" i="1"/>
  <c r="V3084" i="1"/>
  <c r="AU3024" i="1"/>
  <c r="CD3019" i="1"/>
  <c r="AQ320" i="1"/>
  <c r="F582" i="1"/>
  <c r="AQ818" i="1"/>
  <c r="AL1521" i="1"/>
  <c r="Y1531" i="1"/>
  <c r="AK2935" i="1"/>
  <c r="X2942" i="1"/>
  <c r="CB324" i="1"/>
  <c r="AS340" i="1"/>
  <c r="AP1076" i="1"/>
  <c r="F1147" i="1"/>
  <c r="AP1168" i="1"/>
  <c r="F2321" i="1"/>
  <c r="AZ2278" i="1"/>
  <c r="AL2680" i="1"/>
  <c r="AL2528" i="1" s="1"/>
  <c r="P2834" i="1"/>
  <c r="F2856" i="1"/>
  <c r="R871" i="1"/>
  <c r="F901" i="1"/>
  <c r="R1010" i="1"/>
  <c r="P1380" i="1"/>
  <c r="F1399" i="1"/>
  <c r="AT3116" i="1"/>
  <c r="F3303" i="1"/>
  <c r="F27" i="2" s="1"/>
  <c r="F2573" i="1"/>
  <c r="Q2545" i="1"/>
  <c r="Q2680" i="1"/>
  <c r="W2278" i="1"/>
  <c r="F2334" i="1"/>
  <c r="V1256" i="1"/>
  <c r="F1303" i="1"/>
  <c r="V123" i="1"/>
  <c r="F162" i="1"/>
  <c r="T123" i="1"/>
  <c r="F160" i="1"/>
  <c r="AS2545" i="1"/>
  <c r="F2578" i="1"/>
  <c r="AS2680" i="1"/>
  <c r="X2342" i="1"/>
  <c r="F2382" i="1"/>
  <c r="F1159" i="1"/>
  <c r="T1168" i="1"/>
  <c r="T1076" i="1"/>
  <c r="O2545" i="1"/>
  <c r="F2563" i="1"/>
  <c r="CH2106" i="1"/>
  <c r="AY2130" i="1"/>
  <c r="V78" i="1"/>
  <c r="F114" i="1"/>
  <c r="F3032" i="1"/>
  <c r="AY3019" i="1"/>
  <c r="CF2638" i="1"/>
  <c r="AW2650" i="1"/>
  <c r="BC2742" i="1"/>
  <c r="F3100" i="1"/>
  <c r="Y3317" i="1"/>
  <c r="F3382" i="1"/>
  <c r="AY1441" i="1"/>
  <c r="CH1428" i="1"/>
  <c r="AE2106" i="1"/>
  <c r="R2130" i="1"/>
  <c r="CA224" i="1"/>
  <c r="IK215" i="1"/>
  <c r="F1241" i="1"/>
  <c r="AS1208" i="1"/>
  <c r="AP1372" i="1"/>
  <c r="F1643" i="1"/>
  <c r="G21" i="2" s="1"/>
  <c r="X2593" i="1"/>
  <c r="F2632" i="1"/>
  <c r="Q1204" i="1"/>
  <c r="F1322" i="1"/>
  <c r="Q1340" i="1"/>
  <c r="Q919" i="1"/>
  <c r="F943" i="1"/>
  <c r="BD2742" i="1"/>
  <c r="F3109" i="1"/>
  <c r="Q213" i="1"/>
  <c r="F236" i="1"/>
  <c r="F1468" i="1"/>
  <c r="Y1428" i="1"/>
  <c r="R3019" i="1"/>
  <c r="F3038" i="1"/>
  <c r="F1453" i="1"/>
  <c r="Q1428" i="1"/>
  <c r="AV1915" i="1"/>
  <c r="CE1905" i="1"/>
  <c r="AT22" i="1"/>
  <c r="F302" i="1"/>
  <c r="F16" i="2" s="1"/>
  <c r="Q420" i="1"/>
  <c r="F448" i="1"/>
  <c r="CA887" i="1"/>
  <c r="IK873" i="1"/>
  <c r="AQ1204" i="1"/>
  <c r="AQ1340" i="1"/>
  <c r="F1320" i="1"/>
  <c r="AF1256" i="1"/>
  <c r="S1280" i="1"/>
  <c r="F1125" i="1"/>
  <c r="AS1092" i="1"/>
  <c r="AS1138" i="1"/>
  <c r="AT320" i="1"/>
  <c r="F590" i="1"/>
  <c r="AT818" i="1"/>
  <c r="AE1521" i="1"/>
  <c r="R1531" i="1"/>
  <c r="R1604" i="1" s="1"/>
  <c r="AZ3317" i="1"/>
  <c r="F3366" i="1"/>
  <c r="IK517" i="1"/>
  <c r="AX2106" i="1"/>
  <c r="F2137" i="1"/>
  <c r="Q30" i="1"/>
  <c r="F58" i="1"/>
  <c r="Q254" i="1"/>
  <c r="O1783" i="1"/>
  <c r="AB1767" i="1"/>
  <c r="IK2595" i="1"/>
  <c r="CA2606" i="1"/>
  <c r="AZ26" i="1"/>
  <c r="F265" i="1"/>
  <c r="AZ284" i="1"/>
  <c r="Y1947" i="1"/>
  <c r="F1985" i="1"/>
  <c r="BD2490" i="1"/>
  <c r="F2735" i="1"/>
  <c r="F3194" i="1"/>
  <c r="R3175" i="1"/>
  <c r="F3276" i="1"/>
  <c r="T3285" i="1"/>
  <c r="T3120" i="1"/>
  <c r="R420" i="1"/>
  <c r="F450" i="1"/>
  <c r="CA672" i="1"/>
  <c r="P1092" i="1"/>
  <c r="P1138" i="1"/>
  <c r="F1111" i="1"/>
  <c r="AB2885" i="1"/>
  <c r="O2903" i="1"/>
  <c r="F2653" i="1"/>
  <c r="P2638" i="1"/>
  <c r="AB2388" i="1"/>
  <c r="O2398" i="1"/>
  <c r="S320" i="1"/>
  <c r="F587" i="1"/>
  <c r="S818" i="1"/>
  <c r="AV213" i="1"/>
  <c r="F229" i="1"/>
  <c r="Q123" i="1"/>
  <c r="F151" i="1"/>
  <c r="CF515" i="1"/>
  <c r="AW542" i="1"/>
  <c r="F485" i="1"/>
  <c r="O468" i="1"/>
  <c r="AC1256" i="1"/>
  <c r="CE1280" i="1"/>
  <c r="CF1280" i="1"/>
  <c r="P1280" i="1"/>
  <c r="CH1280" i="1"/>
  <c r="F2445" i="1"/>
  <c r="AS2226" i="1"/>
  <c r="AS2458" i="1"/>
  <c r="F195" i="1"/>
  <c r="R171" i="1"/>
  <c r="AW1441" i="1"/>
  <c r="CF1428" i="1"/>
  <c r="AL1866" i="1"/>
  <c r="Y1873" i="1"/>
  <c r="AB1722" i="1"/>
  <c r="O1735" i="1"/>
  <c r="F3066" i="1"/>
  <c r="Q3084" i="1"/>
  <c r="P1866" i="1"/>
  <c r="F1876" i="1"/>
  <c r="AQ2490" i="1"/>
  <c r="F2720" i="1"/>
  <c r="Y1092" i="1"/>
  <c r="Y1138" i="1"/>
  <c r="F1135" i="1"/>
  <c r="F2079" i="1"/>
  <c r="AV2058" i="1"/>
  <c r="CE1208" i="1"/>
  <c r="AV1224" i="1"/>
  <c r="AZ1376" i="1"/>
  <c r="F1615" i="1"/>
  <c r="AZ1634" i="1"/>
  <c r="S1168" i="1"/>
  <c r="F1153" i="1"/>
  <c r="S1076" i="1"/>
  <c r="AW1563" i="1"/>
  <c r="F1580" i="1"/>
  <c r="AZ963" i="1"/>
  <c r="F991" i="1"/>
  <c r="AT2054" i="1"/>
  <c r="F2178" i="1"/>
  <c r="AT2190" i="1"/>
  <c r="P1905" i="1"/>
  <c r="F1918" i="1"/>
  <c r="CA2750" i="1"/>
  <c r="AR2756" i="1"/>
  <c r="AB1947" i="1"/>
  <c r="O1958" i="1"/>
  <c r="AQ1670" i="1"/>
  <c r="F1998" i="1"/>
  <c r="AQ2018" i="1"/>
  <c r="AK2106" i="1"/>
  <c r="F1184" i="1"/>
  <c r="BC1072" i="1"/>
  <c r="X2058" i="1"/>
  <c r="F2100" i="1"/>
  <c r="P3317" i="1"/>
  <c r="F3358" i="1"/>
  <c r="CH420" i="1"/>
  <c r="AY436" i="1"/>
  <c r="T1204" i="1"/>
  <c r="F1331" i="1"/>
  <c r="T1340" i="1"/>
  <c r="IK2836" i="1"/>
  <c r="O340" i="1"/>
  <c r="AB324" i="1"/>
  <c r="O887" i="1"/>
  <c r="AB871" i="1"/>
  <c r="P3255" i="1"/>
  <c r="P3124" i="1"/>
  <c r="F3146" i="1"/>
  <c r="AW919" i="1"/>
  <c r="F937" i="1"/>
  <c r="F2588" i="1"/>
  <c r="Y2545" i="1"/>
  <c r="R2935" i="1"/>
  <c r="F2956" i="1"/>
  <c r="Y3212" i="1"/>
  <c r="F3252" i="1"/>
  <c r="AV624" i="1"/>
  <c r="CE608" i="1"/>
  <c r="CH123" i="1"/>
  <c r="AY139" i="1"/>
  <c r="AV704" i="1"/>
  <c r="F726" i="1"/>
  <c r="GM86" i="1"/>
  <c r="IK86" i="1" s="1"/>
  <c r="GN86" i="1"/>
  <c r="CB91" i="1" s="1"/>
  <c r="R468" i="1"/>
  <c r="F497" i="1"/>
  <c r="CD1010" i="1"/>
  <c r="CD854" i="1" s="1"/>
  <c r="CJ1521" i="1"/>
  <c r="BA1531" i="1"/>
  <c r="BA2593" i="1"/>
  <c r="F2626" i="1"/>
  <c r="AW181" i="1"/>
  <c r="CF171" i="1"/>
  <c r="CF1815" i="1"/>
  <c r="AW1834" i="1"/>
  <c r="S3175" i="1"/>
  <c r="F3195" i="1"/>
  <c r="IK32" i="1"/>
  <c r="Y420" i="1"/>
  <c r="F463" i="1"/>
  <c r="CH372" i="1"/>
  <c r="AY388" i="1"/>
  <c r="S1674" i="1"/>
  <c r="F1705" i="1"/>
  <c r="T854" i="1"/>
  <c r="T1040" i="1"/>
  <c r="F1031" i="1"/>
  <c r="X1208" i="1"/>
  <c r="F1250" i="1"/>
  <c r="IK125" i="1"/>
  <c r="AP316" i="1"/>
  <c r="F827" i="1"/>
  <c r="G17" i="2" s="1"/>
  <c r="O1396" i="1"/>
  <c r="AB1380" i="1"/>
  <c r="AW2342" i="1"/>
  <c r="F2362" i="1"/>
  <c r="AV2561" i="1"/>
  <c r="CE2545" i="1"/>
  <c r="F146" i="1"/>
  <c r="AX123" i="1"/>
  <c r="AB2788" i="1"/>
  <c r="O2802" i="1"/>
  <c r="AL30" i="1"/>
  <c r="Y46" i="1"/>
  <c r="U604" i="1"/>
  <c r="F810" i="1"/>
  <c r="BD850" i="1"/>
  <c r="F1065" i="1"/>
  <c r="F2367" i="1"/>
  <c r="AZ2342" i="1"/>
  <c r="F638" i="1"/>
  <c r="R608" i="1"/>
  <c r="CH2593" i="1"/>
  <c r="AY2606" i="1"/>
  <c r="BA320" i="1"/>
  <c r="F592" i="1"/>
  <c r="BA818" i="1"/>
  <c r="AK1531" i="1"/>
  <c r="AV468" i="1"/>
  <c r="F488" i="1"/>
  <c r="X963" i="1"/>
  <c r="F1006" i="1"/>
  <c r="Q1674" i="1"/>
  <c r="F1702" i="1"/>
  <c r="Q1988" i="1"/>
  <c r="AK2680" i="1"/>
  <c r="AK2528" i="1" s="1"/>
  <c r="CE2834" i="1"/>
  <c r="AV2853" i="1"/>
  <c r="F250" i="1"/>
  <c r="X213" i="1"/>
  <c r="W1204" i="1"/>
  <c r="F1334" i="1"/>
  <c r="W1340" i="1"/>
  <c r="CH1380" i="1"/>
  <c r="AY1396" i="1"/>
  <c r="F1467" i="1"/>
  <c r="X1428" i="1"/>
  <c r="AT2226" i="1"/>
  <c r="F2446" i="1"/>
  <c r="AT2458" i="1"/>
  <c r="F2257" i="1"/>
  <c r="AZ2230" i="1"/>
  <c r="AZ2428" i="1"/>
  <c r="R1473" i="1"/>
  <c r="F1503" i="1"/>
  <c r="F1712" i="1"/>
  <c r="U1674" i="1"/>
  <c r="U1988" i="1"/>
  <c r="F1747" i="1"/>
  <c r="Q1722" i="1"/>
  <c r="F1897" i="1"/>
  <c r="W1866" i="1"/>
  <c r="CA1010" i="1"/>
  <c r="CA854" i="1" s="1"/>
  <c r="Y1905" i="1"/>
  <c r="F1942" i="1"/>
  <c r="Y3255" i="1"/>
  <c r="Y3124" i="1"/>
  <c r="F3170" i="1"/>
  <c r="F1226" i="1"/>
  <c r="O1208" i="1"/>
  <c r="V2106" i="1"/>
  <c r="F2153" i="1"/>
  <c r="AQ2054" i="1"/>
  <c r="F2170" i="1"/>
  <c r="AQ2190" i="1"/>
  <c r="AK123" i="1"/>
  <c r="X139" i="1"/>
  <c r="AY542" i="1"/>
  <c r="CH515" i="1"/>
  <c r="O2230" i="1"/>
  <c r="F2248" i="1"/>
  <c r="AW2974" i="1"/>
  <c r="F2993" i="1"/>
  <c r="AW1783" i="1"/>
  <c r="CF1767" i="1"/>
  <c r="AZ1905" i="1"/>
  <c r="F1926" i="1"/>
  <c r="F2920" i="1"/>
  <c r="AS2885" i="1"/>
  <c r="AS3054" i="1"/>
  <c r="GM1529" i="1"/>
  <c r="IK1529" i="1" s="1"/>
  <c r="GP1529" i="1"/>
  <c r="AY1224" i="1"/>
  <c r="CH1208" i="1"/>
  <c r="X2638" i="1"/>
  <c r="F2676" i="1"/>
  <c r="BA854" i="1"/>
  <c r="F1030" i="1"/>
  <c r="BA1040" i="1"/>
  <c r="CA1783" i="1"/>
  <c r="IK1769" i="1"/>
  <c r="AY2230" i="1"/>
  <c r="F2254" i="1"/>
  <c r="F1614" i="1"/>
  <c r="AQ1634" i="1"/>
  <c r="AQ1376" i="1"/>
  <c r="R2788" i="1"/>
  <c r="F2816" i="1"/>
  <c r="F635" i="1"/>
  <c r="AZ608" i="1"/>
  <c r="AZ788" i="1"/>
  <c r="AZ818" i="1" s="1"/>
  <c r="Y3019" i="1"/>
  <c r="F3051" i="1"/>
  <c r="CE515" i="1"/>
  <c r="AV542" i="1"/>
  <c r="AX1905" i="1"/>
  <c r="F1922" i="1"/>
  <c r="W123" i="1"/>
  <c r="F163" i="1"/>
  <c r="CE2388" i="1"/>
  <c r="AV2398" i="1"/>
  <c r="AB372" i="1"/>
  <c r="O388" i="1"/>
  <c r="CF1208" i="1"/>
  <c r="AW1224" i="1"/>
  <c r="CE963" i="1"/>
  <c r="AV980" i="1"/>
  <c r="X2974" i="1"/>
  <c r="F3013" i="1"/>
  <c r="F2440" i="1"/>
  <c r="IK1818" i="1"/>
  <c r="AX320" i="1"/>
  <c r="F579" i="1"/>
  <c r="AX818" i="1"/>
  <c r="U1204" i="1"/>
  <c r="F1332" i="1"/>
  <c r="U1340" i="1"/>
  <c r="R2342" i="1"/>
  <c r="F2370" i="1"/>
  <c r="CD1783" i="1"/>
  <c r="CH1092" i="1"/>
  <c r="AY1108" i="1"/>
  <c r="AZ3120" i="1"/>
  <c r="AZ3285" i="1"/>
  <c r="F3266" i="1"/>
  <c r="IK2887" i="1"/>
  <c r="BD2222" i="1"/>
  <c r="F2483" i="1"/>
  <c r="AV2650" i="1"/>
  <c r="CE2638" i="1"/>
  <c r="Q604" i="1"/>
  <c r="F800" i="1"/>
  <c r="R123" i="1"/>
  <c r="F153" i="1"/>
  <c r="AX2058" i="1"/>
  <c r="AX2160" i="1"/>
  <c r="F2081" i="1"/>
  <c r="X46" i="1"/>
  <c r="AK30" i="1"/>
  <c r="X1092" i="1"/>
  <c r="X1138" i="1"/>
  <c r="F1134" i="1"/>
  <c r="F1786" i="1"/>
  <c r="P1767" i="1"/>
  <c r="AV1563" i="1"/>
  <c r="F1579" i="1"/>
  <c r="BC3116" i="1"/>
  <c r="F3301" i="1"/>
  <c r="AX963" i="1"/>
  <c r="F987" i="1"/>
  <c r="GP1571" i="1"/>
  <c r="GM1571" i="1"/>
  <c r="IK1571" i="1" s="1"/>
  <c r="AT2528" i="1"/>
  <c r="F2698" i="1"/>
  <c r="AT2710" i="1"/>
  <c r="X2788" i="1"/>
  <c r="F2828" i="1"/>
  <c r="BB316" i="1"/>
  <c r="F831" i="1"/>
  <c r="AT604" i="1"/>
  <c r="F806" i="1"/>
  <c r="AT1666" i="1"/>
  <c r="F2036" i="1"/>
  <c r="F22" i="2" s="1"/>
  <c r="IK1724" i="1"/>
  <c r="F2471" i="1"/>
  <c r="BB2222" i="1"/>
  <c r="P2388" i="1"/>
  <c r="F2401" i="1"/>
  <c r="F958" i="1"/>
  <c r="Y919" i="1"/>
  <c r="CF1866" i="1"/>
  <c r="AW1873" i="1"/>
  <c r="R2974" i="1"/>
  <c r="F3001" i="1"/>
  <c r="BB1372" i="1"/>
  <c r="F1647" i="1"/>
  <c r="AF1722" i="1"/>
  <c r="S1735" i="1"/>
  <c r="S1988" i="1" s="1"/>
  <c r="AY3355" i="1"/>
  <c r="F3333" i="1"/>
  <c r="AY3321" i="1"/>
  <c r="Q468" i="1"/>
  <c r="F495" i="1"/>
  <c r="CD919" i="1"/>
  <c r="AU931" i="1"/>
  <c r="O2974" i="1"/>
  <c r="F2989" i="1"/>
  <c r="V320" i="1"/>
  <c r="F595" i="1"/>
  <c r="V818" i="1"/>
  <c r="F1759" i="1"/>
  <c r="W1722" i="1"/>
  <c r="R1905" i="1"/>
  <c r="F1929" i="1"/>
  <c r="F748" i="1"/>
  <c r="Y704" i="1"/>
  <c r="CD1958" i="1"/>
  <c r="Y515" i="1"/>
  <c r="AB1866" i="1"/>
  <c r="O1873" i="1"/>
  <c r="GM1733" i="1"/>
  <c r="IK1733" i="1" s="1"/>
  <c r="P2788" i="1"/>
  <c r="F2805" i="1"/>
  <c r="AX656" i="1"/>
  <c r="F679" i="1"/>
  <c r="F2091" i="1"/>
  <c r="AS2058" i="1"/>
  <c r="AS2160" i="1"/>
  <c r="CD2638" i="1"/>
  <c r="AU2650" i="1"/>
  <c r="AX26" i="1"/>
  <c r="F261" i="1"/>
  <c r="AX284" i="1"/>
  <c r="AB171" i="1"/>
  <c r="O181" i="1"/>
  <c r="CF420" i="1"/>
  <c r="AW436" i="1"/>
  <c r="CA758" i="1"/>
  <c r="AZ2106" i="1"/>
  <c r="F2141" i="1"/>
  <c r="F3206" i="1"/>
  <c r="X3175" i="1"/>
  <c r="CA340" i="1"/>
  <c r="IK326" i="1"/>
  <c r="AU887" i="1"/>
  <c r="CD871" i="1"/>
  <c r="U1076" i="1"/>
  <c r="F1160" i="1"/>
  <c r="U1168" i="1"/>
  <c r="AY3143" i="1"/>
  <c r="CH3124" i="1"/>
  <c r="F238" i="1"/>
  <c r="R213" i="1"/>
  <c r="F698" i="1"/>
  <c r="X656" i="1"/>
  <c r="U1256" i="1"/>
  <c r="F1302" i="1"/>
  <c r="BC2222" i="1"/>
  <c r="F2474" i="1"/>
  <c r="F627" i="1"/>
  <c r="P608" i="1"/>
  <c r="P788" i="1"/>
  <c r="CF1947" i="1"/>
  <c r="AW1958" i="1"/>
  <c r="CB139" i="1"/>
  <c r="GP222" i="1"/>
  <c r="AW672" i="1"/>
  <c r="CF656" i="1"/>
  <c r="AZ656" i="1"/>
  <c r="F683" i="1"/>
  <c r="Q1076" i="1"/>
  <c r="F1150" i="1"/>
  <c r="Q1168" i="1"/>
  <c r="V1076" i="1"/>
  <c r="F1161" i="1"/>
  <c r="V1168" i="1"/>
  <c r="AC1674" i="1"/>
  <c r="CE1690" i="1"/>
  <c r="CF1690" i="1"/>
  <c r="CH1690" i="1"/>
  <c r="P1690" i="1"/>
  <c r="CB1767" i="1"/>
  <c r="AS1783" i="1"/>
  <c r="AS1380" i="1"/>
  <c r="F1413" i="1"/>
  <c r="AS1604" i="1"/>
  <c r="AZ78" i="1"/>
  <c r="F102" i="1"/>
  <c r="AZ468" i="1"/>
  <c r="F494" i="1"/>
  <c r="AY1489" i="1"/>
  <c r="CH1473" i="1"/>
  <c r="AE1866" i="1"/>
  <c r="R1873" i="1"/>
  <c r="AV3321" i="1"/>
  <c r="AV3355" i="1"/>
  <c r="F3330" i="1"/>
  <c r="P171" i="1"/>
  <c r="F184" i="1"/>
  <c r="F1746" i="1"/>
  <c r="AZ1722" i="1"/>
  <c r="CE1815" i="1"/>
  <c r="AV1834" i="1"/>
  <c r="CH324" i="1"/>
  <c r="AY340" i="1"/>
  <c r="F890" i="1"/>
  <c r="P871" i="1"/>
  <c r="P1010" i="1"/>
  <c r="Q1256" i="1"/>
  <c r="F1292" i="1"/>
  <c r="GP1871" i="1"/>
  <c r="CD1873" i="1" s="1"/>
  <c r="GM1871" i="1"/>
  <c r="IK1871" i="1" s="1"/>
  <c r="X2545" i="1"/>
  <c r="F2587" i="1"/>
  <c r="R2593" i="1"/>
  <c r="F2620" i="1"/>
  <c r="S3317" i="1"/>
  <c r="F3370" i="1"/>
  <c r="J28" i="2" s="1"/>
  <c r="S2593" i="1"/>
  <c r="F2621" i="1"/>
  <c r="F3183" i="1"/>
  <c r="P3175" i="1"/>
  <c r="AY704" i="1"/>
  <c r="F729" i="1"/>
  <c r="CD1396" i="1"/>
  <c r="F1809" i="1"/>
  <c r="X1767" i="1"/>
  <c r="AS2278" i="1"/>
  <c r="F2327" i="1"/>
  <c r="AZ2746" i="1"/>
  <c r="AZ3084" i="1"/>
  <c r="F3065" i="1"/>
  <c r="AT2742" i="1"/>
  <c r="F3102" i="1"/>
  <c r="F26" i="2" s="1"/>
  <c r="AT1200" i="1"/>
  <c r="F1358" i="1"/>
  <c r="F20" i="2" s="1"/>
  <c r="BA1722" i="1"/>
  <c r="F1755" i="1"/>
  <c r="AY919" i="1"/>
  <c r="F939" i="1"/>
  <c r="BA2680" i="1"/>
  <c r="AO3116" i="1"/>
  <c r="F3289" i="1"/>
  <c r="GP89" i="1"/>
  <c r="R2834" i="1"/>
  <c r="F2867" i="1"/>
  <c r="F764" i="1"/>
  <c r="AW753" i="1"/>
  <c r="AW1396" i="1"/>
  <c r="CF1380" i="1"/>
  <c r="BC2490" i="1"/>
  <c r="F2726" i="1"/>
  <c r="S2638" i="1"/>
  <c r="F2665" i="1"/>
  <c r="IK2641" i="1"/>
  <c r="CA2650" i="1"/>
  <c r="F115" i="1"/>
  <c r="W78" i="1"/>
  <c r="BA1256" i="1"/>
  <c r="F1300" i="1"/>
  <c r="CF2278" i="1"/>
  <c r="AW2310" i="1"/>
  <c r="F1516" i="1"/>
  <c r="Y1473" i="1"/>
  <c r="CA3019" i="1"/>
  <c r="AR3024" i="1"/>
  <c r="Y372" i="1"/>
  <c r="Q2278" i="1"/>
  <c r="F2322" i="1"/>
  <c r="F1757" i="1"/>
  <c r="U1722" i="1"/>
  <c r="CE2106" i="1"/>
  <c r="AV2130" i="1"/>
  <c r="F2330" i="1"/>
  <c r="BA2278" i="1"/>
  <c r="AE1256" i="1"/>
  <c r="R1280" i="1"/>
  <c r="AT854" i="1"/>
  <c r="F1028" i="1"/>
  <c r="AT1040" i="1"/>
  <c r="AK1905" i="1"/>
  <c r="X1915" i="1"/>
  <c r="F1543" i="1"/>
  <c r="Q1521" i="1"/>
  <c r="R1690" i="1"/>
  <c r="AE1674" i="1"/>
  <c r="CD608" i="1"/>
  <c r="O2750" i="1"/>
  <c r="F2758" i="1"/>
  <c r="X871" i="1"/>
  <c r="F913" i="1"/>
  <c r="X1010" i="1"/>
  <c r="CF2388" i="1"/>
  <c r="AW2398" i="1"/>
  <c r="CH3212" i="1"/>
  <c r="AY3225" i="1"/>
  <c r="S2885" i="1"/>
  <c r="F2918" i="1"/>
  <c r="CD468" i="1"/>
  <c r="AU483" i="1"/>
  <c r="F3026" i="1"/>
  <c r="O3019" i="1"/>
  <c r="Y1690" i="1"/>
  <c r="AL1674" i="1"/>
  <c r="CD1915" i="1"/>
  <c r="AW213" i="1"/>
  <c r="F230" i="1"/>
  <c r="AT1376" i="1"/>
  <c r="F1622" i="1"/>
  <c r="AT1634" i="1"/>
  <c r="AO2490" i="1"/>
  <c r="F2714" i="1"/>
  <c r="AP1200" i="1"/>
  <c r="F1349" i="1"/>
  <c r="G20" i="2" s="1"/>
  <c r="AH1521" i="1"/>
  <c r="U1531" i="1"/>
  <c r="F556" i="1"/>
  <c r="R515" i="1"/>
  <c r="X420" i="1"/>
  <c r="F462" i="1"/>
  <c r="AZ320" i="1"/>
  <c r="F583" i="1"/>
  <c r="F1713" i="1"/>
  <c r="V1674" i="1"/>
  <c r="V1988" i="1"/>
  <c r="AX2746" i="1"/>
  <c r="F3061" i="1"/>
  <c r="AX3084" i="1"/>
  <c r="Q1563" i="1"/>
  <c r="F1586" i="1"/>
  <c r="V2054" i="1"/>
  <c r="V2190" i="1"/>
  <c r="F2183" i="1"/>
  <c r="F61" i="1"/>
  <c r="S30" i="1"/>
  <c r="AX1076" i="1"/>
  <c r="AX1168" i="1"/>
  <c r="F1145" i="1"/>
  <c r="GP83" i="1"/>
  <c r="CD91" i="1" s="1"/>
  <c r="GM83" i="1"/>
  <c r="IK83" i="1" s="1"/>
  <c r="CD963" i="1"/>
  <c r="AU980" i="1"/>
  <c r="AU2756" i="1"/>
  <c r="CD2750" i="1"/>
  <c r="Q1815" i="1"/>
  <c r="F1846" i="1"/>
  <c r="W2528" i="1"/>
  <c r="W2710" i="1"/>
  <c r="F2704" i="1"/>
  <c r="F3310" i="1"/>
  <c r="BD3116" i="1"/>
  <c r="BC316" i="1"/>
  <c r="F834" i="1"/>
  <c r="AP2054" i="1"/>
  <c r="F2169" i="1"/>
  <c r="AP2190" i="1"/>
  <c r="IK1078" i="1"/>
  <c r="CA1138" i="1"/>
  <c r="CA1076" i="1" s="1"/>
  <c r="F545" i="1"/>
  <c r="P515" i="1"/>
  <c r="GM1277" i="1"/>
  <c r="IK1277" i="1" s="1"/>
  <c r="GP1277" i="1"/>
  <c r="AB1280" i="1"/>
  <c r="Y2750" i="1"/>
  <c r="F2783" i="1"/>
  <c r="AB3124" i="1"/>
  <c r="O3143" i="1"/>
  <c r="O919" i="1"/>
  <c r="F933" i="1"/>
  <c r="Y1208" i="1"/>
  <c r="F1251" i="1"/>
  <c r="CH1767" i="1"/>
  <c r="AY1783" i="1"/>
  <c r="S1947" i="1"/>
  <c r="F1973" i="1"/>
  <c r="AB91" i="1"/>
  <c r="AV1441" i="1"/>
  <c r="CE1428" i="1"/>
  <c r="AQ2226" i="1"/>
  <c r="F2438" i="1"/>
  <c r="AQ2458" i="1"/>
  <c r="GP2304" i="1"/>
  <c r="GM2304" i="1"/>
  <c r="IK2304" i="1" s="1"/>
  <c r="X515" i="1"/>
  <c r="F568" i="1"/>
  <c r="AS704" i="1"/>
  <c r="F738" i="1"/>
  <c r="AY1873" i="1"/>
  <c r="CH1866" i="1"/>
  <c r="F2175" i="1"/>
  <c r="S2054" i="1"/>
  <c r="S2190" i="1"/>
  <c r="CE3212" i="1"/>
  <c r="AV3225" i="1"/>
  <c r="R2388" i="1"/>
  <c r="F2412" i="1"/>
  <c r="BB22" i="1"/>
  <c r="F297" i="1"/>
  <c r="BB3385" i="1"/>
  <c r="T1376" i="1"/>
  <c r="F1625" i="1"/>
  <c r="T1634" i="1"/>
  <c r="AX2528" i="1"/>
  <c r="F2687" i="1"/>
  <c r="AX2710" i="1"/>
  <c r="Y2638" i="1"/>
  <c r="F2677" i="1"/>
  <c r="S123" i="1"/>
  <c r="F154" i="1"/>
  <c r="AW980" i="1"/>
  <c r="CF963" i="1"/>
  <c r="AU2074" i="1"/>
  <c r="CD2058" i="1"/>
  <c r="O608" i="1"/>
  <c r="F626" i="1"/>
  <c r="O788" i="1"/>
  <c r="W604" i="1"/>
  <c r="F812" i="1"/>
  <c r="F785" i="1"/>
  <c r="Y753" i="1"/>
  <c r="AS1473" i="1"/>
  <c r="F1506" i="1"/>
  <c r="F1984" i="1"/>
  <c r="X1947" i="1"/>
  <c r="CD213" i="1"/>
  <c r="AU224" i="1"/>
  <c r="F491" i="1"/>
  <c r="AY468" i="1"/>
  <c r="Y1563" i="1"/>
  <c r="F1601" i="1"/>
  <c r="IK1949" i="1"/>
  <c r="CA1958" i="1"/>
  <c r="AV753" i="1"/>
  <c r="F763" i="1"/>
  <c r="AW704" i="1"/>
  <c r="F727" i="1"/>
  <c r="IK1868" i="1"/>
  <c r="GP1733" i="1"/>
  <c r="CD1735" i="1" s="1"/>
  <c r="CH2788" i="1"/>
  <c r="AY2802" i="1"/>
  <c r="W3120" i="1"/>
  <c r="F3279" i="1"/>
  <c r="W3285" i="1"/>
  <c r="BC22" i="1"/>
  <c r="F300" i="1"/>
  <c r="BC3385" i="1"/>
  <c r="CE420" i="1"/>
  <c r="AV436" i="1"/>
  <c r="AR2074" i="1"/>
  <c r="CA2058" i="1"/>
  <c r="F1797" i="1"/>
  <c r="R1767" i="1"/>
  <c r="F2252" i="1"/>
  <c r="AW2230" i="1"/>
  <c r="AU2987" i="1"/>
  <c r="CD2974" i="1"/>
  <c r="CF3124" i="1"/>
  <c r="AW3143" i="1"/>
  <c r="W1076" i="1"/>
  <c r="F1162" i="1"/>
  <c r="W1168" i="1"/>
  <c r="AC2528" i="1"/>
  <c r="CE2680" i="1"/>
  <c r="CE2528" i="1" s="1"/>
  <c r="CF2680" i="1"/>
  <c r="CF2528" i="1" s="1"/>
  <c r="CH2680" i="1"/>
  <c r="CH2528" i="1" s="1"/>
  <c r="V3120" i="1"/>
  <c r="F3278" i="1"/>
  <c r="V3285" i="1"/>
  <c r="AY624" i="1"/>
  <c r="CH608" i="1"/>
  <c r="R3212" i="1"/>
  <c r="F3239" i="1"/>
  <c r="CF123" i="1"/>
  <c r="AW139" i="1"/>
  <c r="CE656" i="1"/>
  <c r="AV672" i="1"/>
  <c r="BC850" i="1"/>
  <c r="F1056" i="1"/>
  <c r="GP1688" i="1"/>
  <c r="CD1690" i="1" s="1"/>
  <c r="GM1688" i="1"/>
  <c r="IK1688" i="1" s="1"/>
  <c r="AV2342" i="1"/>
  <c r="F2361" i="1"/>
  <c r="Y788" i="1"/>
  <c r="CF1473" i="1"/>
  <c r="AW1489" i="1"/>
  <c r="F2082" i="1"/>
  <c r="AY2058" i="1"/>
  <c r="AY2160" i="1"/>
  <c r="F2770" i="1"/>
  <c r="R2750" i="1"/>
  <c r="R3054" i="1"/>
  <c r="AP22" i="1"/>
  <c r="F293" i="1"/>
  <c r="G16" i="2" s="1"/>
  <c r="AY181" i="1"/>
  <c r="CH171" i="1"/>
  <c r="AY1834" i="1"/>
  <c r="CH1815" i="1"/>
  <c r="AQ3116" i="1"/>
  <c r="F3295" i="1"/>
  <c r="CF324" i="1"/>
  <c r="AW340" i="1"/>
  <c r="AV388" i="1"/>
  <c r="CE372" i="1"/>
  <c r="O704" i="1"/>
  <c r="F723" i="1"/>
  <c r="CH871" i="1"/>
  <c r="AY887" i="1"/>
  <c r="F2969" i="1"/>
  <c r="Y2935" i="1"/>
  <c r="AQ854" i="1"/>
  <c r="AQ1040" i="1"/>
  <c r="F1020" i="1"/>
  <c r="AZ1208" i="1"/>
  <c r="F1235" i="1"/>
  <c r="AZ1310" i="1"/>
  <c r="IK2280" i="1"/>
  <c r="CH3175" i="1"/>
  <c r="AY3180" i="1"/>
  <c r="AX2278" i="1"/>
  <c r="F2317" i="1"/>
  <c r="BA3116" i="1"/>
  <c r="F3305" i="1"/>
  <c r="U78" i="1"/>
  <c r="F113" i="1"/>
  <c r="U854" i="1"/>
  <c r="U1040" i="1"/>
  <c r="F1032" i="1"/>
  <c r="F1455" i="1"/>
  <c r="R1428" i="1"/>
  <c r="AY2561" i="1"/>
  <c r="CH2545" i="1"/>
  <c r="F438" i="1"/>
  <c r="O420" i="1"/>
  <c r="AB1473" i="1"/>
  <c r="O1489" i="1"/>
  <c r="AZ2638" i="1"/>
  <c r="F2661" i="1"/>
  <c r="Y3175" i="1"/>
  <c r="F3207" i="1"/>
  <c r="Q2885" i="1"/>
  <c r="F2915" i="1"/>
  <c r="CE2593" i="1"/>
  <c r="AV2606" i="1"/>
  <c r="AW2750" i="1"/>
  <c r="F2762" i="1"/>
  <c r="BB2742" i="1"/>
  <c r="F3097" i="1"/>
  <c r="S604" i="1"/>
  <c r="F803" i="1"/>
  <c r="Y871" i="1"/>
  <c r="F914" i="1"/>
  <c r="Y1010" i="1"/>
  <c r="AB1092" i="1"/>
  <c r="O1108" i="1"/>
  <c r="AP604" i="1"/>
  <c r="F797" i="1"/>
  <c r="F3327" i="1"/>
  <c r="O3355" i="1"/>
  <c r="O3321" i="1"/>
  <c r="GM1570" i="1"/>
  <c r="IK1570" i="1" s="1"/>
  <c r="AZ2834" i="1"/>
  <c r="F2864" i="1"/>
  <c r="Q2834" i="1"/>
  <c r="F2865" i="1"/>
  <c r="AB2638" i="1"/>
  <c r="O2650" i="1"/>
  <c r="F2150" i="1"/>
  <c r="BA2106" i="1"/>
  <c r="BA2160" i="1"/>
  <c r="CE2278" i="1"/>
  <c r="AV2310" i="1"/>
  <c r="GM221" i="1"/>
  <c r="IK221" i="1" s="1"/>
  <c r="F111" i="1"/>
  <c r="BA78" i="1"/>
  <c r="X1473" i="1"/>
  <c r="F1515" i="1"/>
  <c r="X1815" i="1"/>
  <c r="F1860" i="1"/>
  <c r="BA1674" i="1"/>
  <c r="F1710" i="1"/>
  <c r="BA1988" i="1"/>
  <c r="AW2130" i="1"/>
  <c r="AW2160" i="1" s="1"/>
  <c r="CF2106" i="1"/>
  <c r="R78" i="1"/>
  <c r="F105" i="1"/>
  <c r="F2358" i="1"/>
  <c r="O2342" i="1"/>
  <c r="S2226" i="1"/>
  <c r="S2458" i="1"/>
  <c r="F2443" i="1"/>
  <c r="IK1908" i="1"/>
  <c r="CA1915" i="1"/>
  <c r="CH963" i="1"/>
  <c r="AY980" i="1"/>
  <c r="AB515" i="1"/>
  <c r="O542" i="1"/>
  <c r="F1119" i="1"/>
  <c r="AZ1092" i="1"/>
  <c r="AZ1138" i="1"/>
  <c r="AX2230" i="1"/>
  <c r="AX2428" i="1"/>
  <c r="F2253" i="1"/>
  <c r="F3381" i="1"/>
  <c r="X3317" i="1"/>
  <c r="F2917" i="1"/>
  <c r="R2885" i="1"/>
  <c r="F3362" i="1"/>
  <c r="AX3317" i="1"/>
  <c r="W854" i="1"/>
  <c r="F1034" i="1"/>
  <c r="W1040" i="1"/>
  <c r="F1752" i="1"/>
  <c r="AS1722" i="1"/>
  <c r="AV1783" i="1"/>
  <c r="CE1767" i="1"/>
  <c r="CF3212" i="1"/>
  <c r="AW3225" i="1"/>
  <c r="F400" i="1"/>
  <c r="Q372" i="1"/>
  <c r="AL2106" i="1"/>
  <c r="Y2130" i="1"/>
  <c r="Y2160" i="1" s="1"/>
  <c r="CE2788" i="1"/>
  <c r="AV2802" i="1"/>
  <c r="X3143" i="1"/>
  <c r="AK3124" i="1"/>
  <c r="CA2246" i="1"/>
  <c r="O2606" i="1"/>
  <c r="AB2593" i="1"/>
  <c r="R2230" i="1"/>
  <c r="F2260" i="1"/>
  <c r="R2428" i="1"/>
  <c r="BB2490" i="1"/>
  <c r="F2723" i="1"/>
  <c r="P1531" i="1"/>
  <c r="CH1531" i="1"/>
  <c r="AC1521" i="1"/>
  <c r="CE1531" i="1"/>
  <c r="CF1531" i="1"/>
  <c r="F899" i="1"/>
  <c r="Q871" i="1"/>
  <c r="Q1010" i="1"/>
  <c r="CD2593" i="1"/>
  <c r="AU2606" i="1"/>
  <c r="AP2490" i="1"/>
  <c r="F2719" i="1"/>
  <c r="G25" i="2" s="1"/>
  <c r="CF1092" i="1"/>
  <c r="AW1108" i="1"/>
  <c r="AQ2742" i="1"/>
  <c r="F3094" i="1"/>
  <c r="AL123" i="1"/>
  <c r="Y139" i="1"/>
  <c r="U2528" i="1"/>
  <c r="F2702" i="1"/>
  <c r="U2710" i="1"/>
  <c r="F1333" i="1"/>
  <c r="V1340" i="1"/>
  <c r="V1204" i="1"/>
  <c r="GM1524" i="1"/>
  <c r="GP1524" i="1"/>
  <c r="CD1531" i="1" s="1"/>
  <c r="AB1531" i="1"/>
  <c r="AV2974" i="1"/>
  <c r="F2992" i="1"/>
  <c r="F1410" i="1"/>
  <c r="R1380" i="1"/>
  <c r="AY2750" i="1"/>
  <c r="F2764" i="1"/>
  <c r="U515" i="1"/>
  <c r="F564" i="1"/>
  <c r="S3054" i="1"/>
  <c r="CH91" i="1"/>
  <c r="AC78" i="1"/>
  <c r="P91" i="1"/>
  <c r="CE91" i="1"/>
  <c r="CF91" i="1"/>
  <c r="F489" i="1"/>
  <c r="AW468" i="1"/>
  <c r="S871" i="1"/>
  <c r="F902" i="1"/>
  <c r="S1010" i="1"/>
  <c r="CE1092" i="1"/>
  <c r="AV1108" i="1"/>
  <c r="Q1905" i="1"/>
  <c r="F1927" i="1"/>
  <c r="AJ1521" i="1"/>
  <c r="W1531" i="1"/>
  <c r="GP2124" i="1"/>
  <c r="GM2124" i="1"/>
  <c r="IK2124" i="1" s="1"/>
  <c r="AB2130" i="1"/>
  <c r="CH2638" i="1"/>
  <c r="AY2650" i="1"/>
  <c r="R2058" i="1"/>
  <c r="F2088" i="1"/>
  <c r="F3331" i="1"/>
  <c r="AW3321" i="1"/>
  <c r="AW3355" i="1"/>
  <c r="CB871" i="1"/>
  <c r="AS887" i="1"/>
  <c r="F1158" i="1"/>
  <c r="BA1168" i="1"/>
  <c r="BA1076" i="1"/>
  <c r="GP1278" i="1"/>
  <c r="GM1278" i="1"/>
  <c r="IK1278" i="1" s="1"/>
  <c r="F982" i="1"/>
  <c r="O963" i="1"/>
  <c r="Y2788" i="1"/>
  <c r="F2829" i="1"/>
  <c r="Q3120" i="1"/>
  <c r="F3267" i="1"/>
  <c r="Q3285" i="1"/>
  <c r="IK80" i="1"/>
  <c r="P1428" i="1"/>
  <c r="F1444" i="1"/>
  <c r="O1915" i="1"/>
  <c r="AB1905" i="1"/>
  <c r="F2452" i="1"/>
  <c r="W2458" i="1"/>
  <c r="W2226" i="1"/>
  <c r="AY2398" i="1"/>
  <c r="CH2388" i="1"/>
  <c r="R2638" i="1"/>
  <c r="F2664" i="1"/>
  <c r="U2746" i="1"/>
  <c r="F3076" i="1"/>
  <c r="U3084" i="1"/>
  <c r="R3255" i="1"/>
  <c r="R3124" i="1"/>
  <c r="F3157" i="1"/>
  <c r="CE1866" i="1"/>
  <c r="AV1873" i="1"/>
  <c r="F2364" i="1"/>
  <c r="AY2342" i="1"/>
  <c r="P3212" i="1"/>
  <c r="F3228" i="1"/>
  <c r="P1208" i="1"/>
  <c r="F1227" i="1"/>
  <c r="P1310" i="1"/>
  <c r="P963" i="1"/>
  <c r="F983" i="1"/>
  <c r="S91" i="1"/>
  <c r="AF78" i="1"/>
  <c r="AP850" i="1"/>
  <c r="F1049" i="1"/>
  <c r="G18" i="2" s="1"/>
  <c r="AL1280" i="1"/>
  <c r="R2680" i="1"/>
  <c r="F1231" i="1"/>
  <c r="AX1208" i="1"/>
  <c r="AX1310" i="1"/>
  <c r="AW1915" i="1"/>
  <c r="CF1905" i="1"/>
  <c r="IK2530" i="1"/>
  <c r="BA30" i="1"/>
  <c r="F66" i="1"/>
  <c r="BA254" i="1"/>
  <c r="AB213" i="1"/>
  <c r="O224" i="1"/>
  <c r="F674" i="1"/>
  <c r="O656" i="1"/>
  <c r="CE1735" i="1"/>
  <c r="CF1735" i="1"/>
  <c r="AC1722" i="1"/>
  <c r="CH1735" i="1"/>
  <c r="P1735" i="1"/>
  <c r="X3019" i="1"/>
  <c r="F3050" i="1"/>
  <c r="F490" i="1"/>
  <c r="AX468" i="1"/>
  <c r="X704" i="1"/>
  <c r="F747" i="1"/>
  <c r="F1885" i="1"/>
  <c r="Q1866" i="1"/>
  <c r="CA2356" i="1"/>
  <c r="V871" i="1"/>
  <c r="V1010" i="1"/>
  <c r="F910" i="1"/>
  <c r="AQ1072" i="1"/>
  <c r="F1178" i="1"/>
  <c r="Q1473" i="1"/>
  <c r="F1501" i="1"/>
  <c r="F2080" i="1"/>
  <c r="AW2058" i="1"/>
  <c r="IK173" i="1"/>
  <c r="CA181" i="1"/>
  <c r="P420" i="1"/>
  <c r="F439" i="1"/>
  <c r="GM2540" i="1"/>
  <c r="IK2540" i="1" s="1"/>
  <c r="GP2540" i="1"/>
  <c r="AV3019" i="1"/>
  <c r="F3029" i="1"/>
  <c r="AO22" i="1"/>
  <c r="F288" i="1"/>
  <c r="AO3385" i="1"/>
  <c r="AR931" i="1"/>
  <c r="CA919" i="1"/>
  <c r="F3277" i="1"/>
  <c r="U3285" i="1"/>
  <c r="U3120" i="1"/>
  <c r="F894" i="1"/>
  <c r="AX871" i="1"/>
  <c r="AX1010" i="1"/>
  <c r="F161" i="1"/>
  <c r="U123" i="1"/>
  <c r="CE1947" i="1"/>
  <c r="AV1958" i="1"/>
  <c r="CA3180" i="1"/>
  <c r="IK3177" i="1"/>
  <c r="P123" i="1"/>
  <c r="F142" i="1"/>
  <c r="P656" i="1"/>
  <c r="F675" i="1"/>
  <c r="AX1563" i="1"/>
  <c r="F1581" i="1"/>
  <c r="F2450" i="1"/>
  <c r="U2458" i="1"/>
  <c r="U2226" i="1"/>
  <c r="CE1473" i="1"/>
  <c r="AV1489" i="1"/>
  <c r="F2076" i="1"/>
  <c r="O2058" i="1"/>
  <c r="AV340" i="1"/>
  <c r="CE324" i="1"/>
  <c r="AW388" i="1"/>
  <c r="CF372" i="1"/>
  <c r="F699" i="1"/>
  <c r="Y656" i="1"/>
  <c r="CF871" i="1"/>
  <c r="AW887" i="1"/>
  <c r="AE1722" i="1"/>
  <c r="R1735" i="1"/>
  <c r="AB1428" i="1"/>
  <c r="O1441" i="1"/>
  <c r="R2278" i="1"/>
  <c r="F2324" i="1"/>
  <c r="CF2545" i="1"/>
  <c r="AW2561" i="1"/>
  <c r="Q572" i="1"/>
  <c r="T2528" i="1"/>
  <c r="F2701" i="1"/>
  <c r="T2710" i="1"/>
  <c r="F232" i="1"/>
  <c r="AY213" i="1"/>
  <c r="CD1489" i="1"/>
  <c r="GP2301" i="1"/>
  <c r="CD2310" i="1" s="1"/>
  <c r="GM2301" i="1"/>
  <c r="IK2301" i="1" s="1"/>
  <c r="IK3214" i="1"/>
  <c r="CB1256" i="1"/>
  <c r="AS1280" i="1"/>
  <c r="AS1310" i="1" s="1"/>
  <c r="V604" i="1"/>
  <c r="F811" i="1"/>
  <c r="F2782" i="1"/>
  <c r="X2750" i="1"/>
  <c r="S3212" i="1"/>
  <c r="F3240" i="1"/>
  <c r="X1563" i="1"/>
  <c r="F1600" i="1"/>
  <c r="F251" i="1"/>
  <c r="Y213" i="1"/>
  <c r="AX704" i="1"/>
  <c r="F728" i="1"/>
  <c r="CD1108" i="1"/>
  <c r="F2031" i="1"/>
  <c r="BB1666" i="1"/>
  <c r="CH2834" i="1"/>
  <c r="AY2853" i="1"/>
  <c r="X3212" i="1"/>
  <c r="F3251" i="1"/>
  <c r="GP1268" i="1"/>
  <c r="GM1268" i="1"/>
  <c r="IK1268" i="1" s="1"/>
  <c r="AV1396" i="1"/>
  <c r="CE1380" i="1"/>
  <c r="F2085" i="1"/>
  <c r="AZ2160" i="1"/>
  <c r="AZ2058" i="1"/>
  <c r="AO2222" i="1"/>
  <c r="F2462" i="1"/>
  <c r="IK2937" i="1"/>
  <c r="CA2942" i="1"/>
  <c r="X324" i="1"/>
  <c r="F366" i="1"/>
  <c r="X572" i="1"/>
  <c r="Q78" i="1"/>
  <c r="F103" i="1"/>
  <c r="W1256" i="1"/>
  <c r="F1304" i="1"/>
  <c r="F2313" i="1"/>
  <c r="P2278" i="1"/>
  <c r="CA388" i="1"/>
  <c r="T1674" i="1"/>
  <c r="T1988" i="1"/>
  <c r="F1711" i="1"/>
  <c r="T78" i="1"/>
  <c r="F112" i="1"/>
  <c r="F1893" i="1"/>
  <c r="BA1866" i="1"/>
  <c r="V2278" i="1"/>
  <c r="F2333" i="1"/>
  <c r="AP2746" i="1"/>
  <c r="F3063" i="1"/>
  <c r="AP3084" i="1"/>
  <c r="S3255" i="1"/>
  <c r="S3124" i="1"/>
  <c r="F3158" i="1"/>
  <c r="F650" i="1"/>
  <c r="X608" i="1"/>
  <c r="X788" i="1"/>
  <c r="AV919" i="1"/>
  <c r="F936" i="1"/>
  <c r="BD1372" i="1"/>
  <c r="F1659" i="1"/>
  <c r="CH1905" i="1"/>
  <c r="AY1915" i="1"/>
  <c r="BC1200" i="1"/>
  <c r="F1356" i="1"/>
  <c r="S1866" i="1"/>
  <c r="F1888" i="1"/>
  <c r="AZ2528" i="1"/>
  <c r="F2691" i="1"/>
  <c r="AZ2710" i="1"/>
  <c r="CF2788" i="1"/>
  <c r="AW2802" i="1"/>
  <c r="AZ1988" i="1"/>
  <c r="AX604" i="1"/>
  <c r="F795" i="1"/>
  <c r="BC1666" i="1"/>
  <c r="F2034" i="1"/>
  <c r="AQ22" i="1"/>
  <c r="F294" i="1"/>
  <c r="CD1563" i="1"/>
  <c r="AU1574" i="1"/>
  <c r="AB1815" i="1"/>
  <c r="O1834" i="1"/>
  <c r="AY2974" i="1"/>
  <c r="F2995" i="1"/>
  <c r="F3014" i="1"/>
  <c r="Y2974" i="1"/>
  <c r="R372" i="1"/>
  <c r="F402" i="1"/>
  <c r="CA1208" i="1"/>
  <c r="AR1224" i="1"/>
  <c r="CE3124" i="1"/>
  <c r="AV3143" i="1"/>
  <c r="F1972" i="1"/>
  <c r="R1947" i="1"/>
  <c r="R753" i="1"/>
  <c r="F772" i="1"/>
  <c r="AK1866" i="1"/>
  <c r="X1873" i="1"/>
  <c r="P1947" i="1"/>
  <c r="F1961" i="1"/>
  <c r="O3180" i="1"/>
  <c r="AB3175" i="1"/>
  <c r="T1722" i="1"/>
  <c r="F1756" i="1"/>
  <c r="AZ2593" i="1"/>
  <c r="F2617" i="1"/>
  <c r="U320" i="1"/>
  <c r="F594" i="1"/>
  <c r="U818" i="1"/>
  <c r="Q2106" i="1"/>
  <c r="F2142" i="1"/>
  <c r="O753" i="1"/>
  <c r="F760" i="1"/>
  <c r="P1815" i="1"/>
  <c r="F1837" i="1"/>
  <c r="X753" i="1"/>
  <c r="F784" i="1"/>
  <c r="P2226" i="1"/>
  <c r="P2458" i="1"/>
  <c r="F2431" i="1"/>
  <c r="F2761" i="1"/>
  <c r="AV2750" i="1"/>
  <c r="CA1441" i="1"/>
  <c r="IK1430" i="1"/>
  <c r="AW3180" i="1"/>
  <c r="CF3175" i="1"/>
  <c r="AZ704" i="1"/>
  <c r="F732" i="1"/>
  <c r="F2101" i="1"/>
  <c r="Y2058" i="1"/>
  <c r="CD139" i="1"/>
  <c r="AX1376" i="1"/>
  <c r="AX1634" i="1"/>
  <c r="F1611" i="1"/>
  <c r="T2226" i="1"/>
  <c r="F2449" i="1"/>
  <c r="T2458" i="1"/>
  <c r="F2325" i="1"/>
  <c r="S2278" i="1"/>
  <c r="F2564" i="1"/>
  <c r="P2545" i="1"/>
  <c r="P2680" i="1"/>
  <c r="Q1604" i="1"/>
  <c r="IK1475" i="1"/>
  <c r="AB3212" i="1"/>
  <c r="O3225" i="1"/>
  <c r="F3030" i="1"/>
  <c r="AW3019" i="1"/>
  <c r="Y963" i="1"/>
  <c r="F1007" i="1"/>
  <c r="F1582" i="1"/>
  <c r="AY1563" i="1"/>
  <c r="AV2230" i="1"/>
  <c r="F2251" i="1"/>
  <c r="CF2593" i="1"/>
  <c r="AW2606" i="1"/>
  <c r="BA123" i="1"/>
  <c r="F159" i="1"/>
  <c r="S1531" i="1"/>
  <c r="AF1521" i="1"/>
  <c r="BD22" i="1"/>
  <c r="F309" i="1"/>
  <c r="BD3385" i="1"/>
  <c r="BA604" i="1"/>
  <c r="F808" i="1"/>
  <c r="IK1094" i="1"/>
  <c r="CF2834" i="1"/>
  <c r="AW2853" i="1"/>
  <c r="AS30" i="1"/>
  <c r="F63" i="1"/>
  <c r="BA2226" i="1"/>
  <c r="F2448" i="1"/>
  <c r="BA2458" i="1"/>
  <c r="AX1674" i="1"/>
  <c r="F1697" i="1"/>
  <c r="AX1988" i="1"/>
  <c r="AB2935" i="1"/>
  <c r="O2942" i="1"/>
  <c r="F2425" i="1"/>
  <c r="Y2388" i="1"/>
  <c r="U2106" i="1"/>
  <c r="F2152" i="1"/>
  <c r="U2160" i="1"/>
  <c r="AY2310" i="1"/>
  <c r="CH2278" i="1"/>
  <c r="W2106" i="1"/>
  <c r="F2154" i="1"/>
  <c r="W2160" i="1"/>
  <c r="F2145" i="1"/>
  <c r="S2106" i="1"/>
  <c r="Y2342" i="1"/>
  <c r="F2383" i="1"/>
  <c r="Y324" i="1"/>
  <c r="F367" i="1"/>
  <c r="F1861" i="1"/>
  <c r="Y1815" i="1"/>
  <c r="F1552" i="1"/>
  <c r="T1521" i="1"/>
  <c r="X2388" i="1"/>
  <c r="F2424" i="1"/>
  <c r="F2133" i="1"/>
  <c r="P2106" i="1"/>
  <c r="AB1690" i="1"/>
  <c r="U2278" i="1"/>
  <c r="F2332" i="1"/>
  <c r="CA3225" i="1" l="1"/>
  <c r="BA2742" i="1"/>
  <c r="W2746" i="1"/>
  <c r="F3074" i="1"/>
  <c r="BA2746" i="1"/>
  <c r="CA2903" i="1"/>
  <c r="W3084" i="1"/>
  <c r="F3108" i="1" s="1"/>
  <c r="CA2853" i="1"/>
  <c r="CD2853" i="1"/>
  <c r="AU2853" i="1" s="1"/>
  <c r="O3054" i="1"/>
  <c r="F3056" i="1" s="1"/>
  <c r="CD2802" i="1"/>
  <c r="O2680" i="1"/>
  <c r="Q2226" i="1"/>
  <c r="AU2398" i="1"/>
  <c r="CD2388" i="1"/>
  <c r="AW2428" i="1"/>
  <c r="F2434" i="1" s="1"/>
  <c r="AV2428" i="1"/>
  <c r="AV2226" i="1" s="1"/>
  <c r="O2428" i="1"/>
  <c r="AP2222" i="1"/>
  <c r="CD2342" i="1"/>
  <c r="AB2278" i="1"/>
  <c r="AL2278" i="1"/>
  <c r="AK2278" i="1"/>
  <c r="CD2130" i="1"/>
  <c r="CA1873" i="1"/>
  <c r="F2027" i="1"/>
  <c r="G22" i="2" s="1"/>
  <c r="CA1834" i="1"/>
  <c r="AK1722" i="1"/>
  <c r="Y1735" i="1"/>
  <c r="CA1690" i="1"/>
  <c r="X1690" i="1"/>
  <c r="F1716" i="1" s="1"/>
  <c r="CA1489" i="1"/>
  <c r="CD1428" i="1"/>
  <c r="X1280" i="1"/>
  <c r="X1310" i="1" s="1"/>
  <c r="CA1108" i="1"/>
  <c r="AP3385" i="1"/>
  <c r="F3394" i="1" s="1"/>
  <c r="I23" i="5" s="1"/>
  <c r="R788" i="1"/>
  <c r="CD704" i="1"/>
  <c r="CD656" i="1"/>
  <c r="AU542" i="1"/>
  <c r="T320" i="1"/>
  <c r="CA542" i="1"/>
  <c r="CA515" i="1" s="1"/>
  <c r="F510" i="1"/>
  <c r="Y468" i="1"/>
  <c r="AS420" i="1"/>
  <c r="F593" i="1"/>
  <c r="Y572" i="1"/>
  <c r="Y320" i="1" s="1"/>
  <c r="CD388" i="1"/>
  <c r="AU388" i="1" s="1"/>
  <c r="F407" i="1" s="1"/>
  <c r="W818" i="1"/>
  <c r="W316" i="1" s="1"/>
  <c r="F596" i="1"/>
  <c r="CA139" i="1"/>
  <c r="CA91" i="1"/>
  <c r="T46" i="1"/>
  <c r="T254" i="1" s="1"/>
  <c r="CD372" i="1"/>
  <c r="AU3143" i="1"/>
  <c r="CD3124" i="1"/>
  <c r="AU2942" i="1"/>
  <c r="AU2935" i="1" s="1"/>
  <c r="CD2935" i="1"/>
  <c r="CD2834" i="1"/>
  <c r="CD420" i="1"/>
  <c r="AU436" i="1"/>
  <c r="AU420" i="1" s="1"/>
  <c r="CD2885" i="1"/>
  <c r="AU2903" i="1"/>
  <c r="AU2885" i="1" s="1"/>
  <c r="P2746" i="1"/>
  <c r="F3057" i="1"/>
  <c r="P3084" i="1"/>
  <c r="P2742" i="1" s="1"/>
  <c r="CD3175" i="1"/>
  <c r="AU3180" i="1"/>
  <c r="CD2545" i="1"/>
  <c r="AU2561" i="1"/>
  <c r="AU2545" i="1" s="1"/>
  <c r="CD171" i="1"/>
  <c r="AU181" i="1"/>
  <c r="AU171" i="1" s="1"/>
  <c r="CA2680" i="1"/>
  <c r="CA2528" i="1" s="1"/>
  <c r="IK611" i="1"/>
  <c r="CA624" i="1"/>
  <c r="AW2903" i="1"/>
  <c r="CF2885" i="1"/>
  <c r="R1815" i="1"/>
  <c r="F1848" i="1"/>
  <c r="CD1834" i="1"/>
  <c r="CA3143" i="1"/>
  <c r="IK3126" i="1"/>
  <c r="T2160" i="1"/>
  <c r="T2106" i="1"/>
  <c r="F2151" i="1"/>
  <c r="P46" i="1"/>
  <c r="CF46" i="1"/>
  <c r="AC30" i="1"/>
  <c r="CH46" i="1"/>
  <c r="CE46" i="1"/>
  <c r="CA2561" i="1"/>
  <c r="IK2547" i="1"/>
  <c r="IK423" i="1"/>
  <c r="CA436" i="1"/>
  <c r="Y2834" i="1"/>
  <c r="F2880" i="1"/>
  <c r="T30" i="1"/>
  <c r="F67" i="1"/>
  <c r="IK2982" i="1"/>
  <c r="CA2987" i="1"/>
  <c r="P110" i="5"/>
  <c r="K110" i="5"/>
  <c r="AV2903" i="1"/>
  <c r="CE2885" i="1"/>
  <c r="CH2885" i="1"/>
  <c r="AY2903" i="1"/>
  <c r="AS608" i="1"/>
  <c r="F641" i="1"/>
  <c r="AS788" i="1"/>
  <c r="AK2885" i="1"/>
  <c r="X2903" i="1"/>
  <c r="IK718" i="1"/>
  <c r="CA721" i="1"/>
  <c r="GP41" i="1"/>
  <c r="CD46" i="1" s="1"/>
  <c r="AU46" i="1" s="1"/>
  <c r="GM41" i="1"/>
  <c r="AB46" i="1"/>
  <c r="R324" i="1"/>
  <c r="F354" i="1"/>
  <c r="R963" i="1"/>
  <c r="F994" i="1"/>
  <c r="AJ30" i="1"/>
  <c r="W46" i="1"/>
  <c r="AH30" i="1"/>
  <c r="U46" i="1"/>
  <c r="CF2935" i="1"/>
  <c r="AW2942" i="1"/>
  <c r="F2868" i="1"/>
  <c r="S2834" i="1"/>
  <c r="IK1565" i="1"/>
  <c r="CA1574" i="1"/>
  <c r="F945" i="1"/>
  <c r="R919" i="1"/>
  <c r="AK1380" i="1"/>
  <c r="X1396" i="1"/>
  <c r="F1930" i="1"/>
  <c r="S1905" i="1"/>
  <c r="F1238" i="1"/>
  <c r="R1208" i="1"/>
  <c r="F2906" i="1"/>
  <c r="P2885" i="1"/>
  <c r="R1563" i="1"/>
  <c r="F1588" i="1"/>
  <c r="R3321" i="1"/>
  <c r="R3355" i="1"/>
  <c r="F3339" i="1"/>
  <c r="IK473" i="1"/>
  <c r="CA483" i="1"/>
  <c r="IK966" i="1"/>
  <c r="CA980" i="1"/>
  <c r="CA3325" i="1"/>
  <c r="IK3323" i="1"/>
  <c r="AL2885" i="1"/>
  <c r="Y2903" i="1"/>
  <c r="Y1767" i="1"/>
  <c r="F1810" i="1"/>
  <c r="W1674" i="1"/>
  <c r="F1714" i="1"/>
  <c r="W1988" i="1"/>
  <c r="F3367" i="1"/>
  <c r="Q3317" i="1"/>
  <c r="CE2935" i="1"/>
  <c r="AV2942" i="1"/>
  <c r="F69" i="1"/>
  <c r="V254" i="1"/>
  <c r="V30" i="1"/>
  <c r="CA2398" i="1"/>
  <c r="P254" i="1"/>
  <c r="P26" i="1" s="1"/>
  <c r="CA1735" i="1"/>
  <c r="CA2130" i="1"/>
  <c r="AR2130" i="1" s="1"/>
  <c r="AK2834" i="1"/>
  <c r="X2853" i="1"/>
  <c r="R656" i="1"/>
  <c r="F686" i="1"/>
  <c r="F957" i="1"/>
  <c r="X919" i="1"/>
  <c r="AL1380" i="1"/>
  <c r="Y1396" i="1"/>
  <c r="F207" i="1"/>
  <c r="X171" i="1"/>
  <c r="IK2792" i="1"/>
  <c r="CA2802" i="1"/>
  <c r="AU3325" i="1"/>
  <c r="CD3321" i="1"/>
  <c r="S1380" i="1"/>
  <c r="F1411" i="1"/>
  <c r="F651" i="1"/>
  <c r="Y608" i="1"/>
  <c r="T2834" i="1"/>
  <c r="F2874" i="1"/>
  <c r="T3054" i="1"/>
  <c r="F2575" i="1"/>
  <c r="R2545" i="1"/>
  <c r="AY2942" i="1"/>
  <c r="CH2935" i="1"/>
  <c r="P2935" i="1"/>
  <c r="F2945" i="1"/>
  <c r="R1138" i="1"/>
  <c r="F1122" i="1"/>
  <c r="R1092" i="1"/>
  <c r="R704" i="1"/>
  <c r="F735" i="1"/>
  <c r="AE30" i="1"/>
  <c r="R46" i="1"/>
  <c r="R572" i="1"/>
  <c r="AU1690" i="1"/>
  <c r="CD1674" i="1"/>
  <c r="X2054" i="1"/>
  <c r="X2190" i="1"/>
  <c r="F2186" i="1"/>
  <c r="O2746" i="1"/>
  <c r="AS1204" i="1"/>
  <c r="F1327" i="1"/>
  <c r="AS1340" i="1"/>
  <c r="AW2226" i="1"/>
  <c r="AU1735" i="1"/>
  <c r="CD1722" i="1"/>
  <c r="CD1866" i="1"/>
  <c r="AU1873" i="1"/>
  <c r="S1521" i="1"/>
  <c r="F1546" i="1"/>
  <c r="S1604" i="1"/>
  <c r="AW3175" i="1"/>
  <c r="F3186" i="1"/>
  <c r="S78" i="1"/>
  <c r="F106" i="1"/>
  <c r="IK1524" i="1"/>
  <c r="CA1531" i="1"/>
  <c r="AZ1168" i="1"/>
  <c r="AZ1076" i="1"/>
  <c r="F1149" i="1"/>
  <c r="AT1372" i="1"/>
  <c r="F1652" i="1"/>
  <c r="F21" i="2" s="1"/>
  <c r="F1941" i="1"/>
  <c r="X1905" i="1"/>
  <c r="AY324" i="1"/>
  <c r="F348" i="1"/>
  <c r="AY572" i="1"/>
  <c r="O171" i="1"/>
  <c r="F183" i="1"/>
  <c r="O2458" i="1"/>
  <c r="F2430" i="1"/>
  <c r="O2226" i="1"/>
  <c r="U1670" i="1"/>
  <c r="F2010" i="1"/>
  <c r="U2018" i="1"/>
  <c r="T1200" i="1"/>
  <c r="F1361" i="1"/>
  <c r="O2388" i="1"/>
  <c r="F2400" i="1"/>
  <c r="Q26" i="1"/>
  <c r="Q284" i="1"/>
  <c r="F266" i="1"/>
  <c r="F1352" i="1"/>
  <c r="Q1200" i="1"/>
  <c r="F2144" i="1"/>
  <c r="R2106" i="1"/>
  <c r="O2528" i="1"/>
  <c r="F2682" i="1"/>
  <c r="O2710" i="1"/>
  <c r="F357" i="1"/>
  <c r="AS324" i="1"/>
  <c r="AS572" i="1"/>
  <c r="AQ316" i="1"/>
  <c r="F828" i="1"/>
  <c r="BA1200" i="1"/>
  <c r="F1360" i="1"/>
  <c r="AV871" i="1"/>
  <c r="AV1010" i="1"/>
  <c r="F892" i="1"/>
  <c r="F3199" i="1"/>
  <c r="AU3175" i="1"/>
  <c r="X2278" i="1"/>
  <c r="F2336" i="1"/>
  <c r="X2428" i="1"/>
  <c r="AY2278" i="1"/>
  <c r="F2318" i="1"/>
  <c r="AR1489" i="1"/>
  <c r="CA1473" i="1"/>
  <c r="P2222" i="1"/>
  <c r="F2461" i="1"/>
  <c r="F3182" i="1"/>
  <c r="O3175" i="1"/>
  <c r="AZ2054" i="1"/>
  <c r="AZ2190" i="1"/>
  <c r="F2171" i="1"/>
  <c r="CD1092" i="1"/>
  <c r="AU1108" i="1"/>
  <c r="CA3212" i="1"/>
  <c r="AR3225" i="1"/>
  <c r="U2222" i="1"/>
  <c r="F2480" i="1"/>
  <c r="F3307" i="1"/>
  <c r="U3116" i="1"/>
  <c r="AY1735" i="1"/>
  <c r="CH1722" i="1"/>
  <c r="F226" i="1"/>
  <c r="O213" i="1"/>
  <c r="R2528" i="1"/>
  <c r="F2694" i="1"/>
  <c r="R2710" i="1"/>
  <c r="U2742" i="1"/>
  <c r="F3106" i="1"/>
  <c r="AY2388" i="1"/>
  <c r="F2406" i="1"/>
  <c r="R2160" i="1"/>
  <c r="W1521" i="1"/>
  <c r="F1555" i="1"/>
  <c r="W1604" i="1"/>
  <c r="F1025" i="1"/>
  <c r="S854" i="1"/>
  <c r="S1040" i="1"/>
  <c r="AV91" i="1"/>
  <c r="CE78" i="1"/>
  <c r="Y123" i="1"/>
  <c r="F166" i="1"/>
  <c r="AW1092" i="1"/>
  <c r="AW1138" i="1"/>
  <c r="F1114" i="1"/>
  <c r="Q854" i="1"/>
  <c r="F1022" i="1"/>
  <c r="Q1040" i="1"/>
  <c r="CH1521" i="1"/>
  <c r="AY1531" i="1"/>
  <c r="AV2278" i="1"/>
  <c r="F2315" i="1"/>
  <c r="F3357" i="1"/>
  <c r="O3317" i="1"/>
  <c r="AQ850" i="1"/>
  <c r="F1050" i="1"/>
  <c r="R2746" i="1"/>
  <c r="R3084" i="1"/>
  <c r="F3068" i="1"/>
  <c r="AW1473" i="1"/>
  <c r="F1495" i="1"/>
  <c r="F1192" i="1"/>
  <c r="W1072" i="1"/>
  <c r="F3006" i="1"/>
  <c r="AU2974" i="1"/>
  <c r="AU340" i="1"/>
  <c r="CD324" i="1"/>
  <c r="W3116" i="1"/>
  <c r="F3309" i="1"/>
  <c r="CA1947" i="1"/>
  <c r="AR1958" i="1"/>
  <c r="F243" i="1"/>
  <c r="AU213" i="1"/>
  <c r="AX2490" i="1"/>
  <c r="F2717" i="1"/>
  <c r="O3124" i="1"/>
  <c r="F3145" i="1"/>
  <c r="O3255" i="1"/>
  <c r="CD1280" i="1"/>
  <c r="F2199" i="1"/>
  <c r="G23" i="2" s="1"/>
  <c r="AP2050" i="1"/>
  <c r="F2213" i="1"/>
  <c r="V2050" i="1"/>
  <c r="Y1674" i="1"/>
  <c r="Y1988" i="1"/>
  <c r="F1717" i="1"/>
  <c r="AS1376" i="1"/>
  <c r="F1621" i="1"/>
  <c r="AS1634" i="1"/>
  <c r="AY1690" i="1"/>
  <c r="CH1674" i="1"/>
  <c r="P604" i="1"/>
  <c r="F791" i="1"/>
  <c r="AY3124" i="1"/>
  <c r="AY3255" i="1"/>
  <c r="F3151" i="1"/>
  <c r="AS2054" i="1"/>
  <c r="AS2190" i="1"/>
  <c r="F2177" i="1"/>
  <c r="CD1947" i="1"/>
  <c r="AU1958" i="1"/>
  <c r="F950" i="1"/>
  <c r="AU919" i="1"/>
  <c r="AY3317" i="1"/>
  <c r="F3363" i="1"/>
  <c r="X30" i="1"/>
  <c r="F72" i="1"/>
  <c r="X254" i="1"/>
  <c r="CD1767" i="1"/>
  <c r="AU1783" i="1"/>
  <c r="AX316" i="1"/>
  <c r="F825" i="1"/>
  <c r="F1230" i="1"/>
  <c r="AW1208" i="1"/>
  <c r="AS2746" i="1"/>
  <c r="AS3084" i="1"/>
  <c r="F3071" i="1"/>
  <c r="AY1380" i="1"/>
  <c r="F1404" i="1"/>
  <c r="AY1604" i="1"/>
  <c r="F2000" i="1"/>
  <c r="Q2018" i="1"/>
  <c r="Q1670" i="1"/>
  <c r="F73" i="1"/>
  <c r="Y30" i="1"/>
  <c r="Y254" i="1"/>
  <c r="AW171" i="1"/>
  <c r="F187" i="1"/>
  <c r="F889" i="1"/>
  <c r="O871" i="1"/>
  <c r="O1010" i="1"/>
  <c r="AR2750" i="1"/>
  <c r="F2784" i="1"/>
  <c r="Y1866" i="1"/>
  <c r="F1900" i="1"/>
  <c r="AS2222" i="1"/>
  <c r="F2475" i="1"/>
  <c r="E24" i="2" s="1"/>
  <c r="P1256" i="1"/>
  <c r="F1283" i="1"/>
  <c r="AW515" i="1"/>
  <c r="F548" i="1"/>
  <c r="AR542" i="1"/>
  <c r="AT316" i="1"/>
  <c r="F836" i="1"/>
  <c r="F17" i="2" s="1"/>
  <c r="S1256" i="1"/>
  <c r="F1295" i="1"/>
  <c r="S1310" i="1"/>
  <c r="CA871" i="1"/>
  <c r="AR887" i="1"/>
  <c r="T316" i="1"/>
  <c r="F839" i="1"/>
  <c r="R854" i="1"/>
  <c r="F1024" i="1"/>
  <c r="R1040" i="1"/>
  <c r="CD3212" i="1"/>
  <c r="AU3225" i="1"/>
  <c r="AU3255" i="1" s="1"/>
  <c r="CA1380" i="1"/>
  <c r="AR1396" i="1"/>
  <c r="O2834" i="1"/>
  <c r="F2855" i="1"/>
  <c r="F680" i="1"/>
  <c r="AY656" i="1"/>
  <c r="AW608" i="1"/>
  <c r="F630" i="1"/>
  <c r="AW788" i="1"/>
  <c r="Q2050" i="1"/>
  <c r="F2202" i="1"/>
  <c r="X78" i="1"/>
  <c r="F117" i="1"/>
  <c r="AU1208" i="1"/>
  <c r="F1243" i="1"/>
  <c r="AU656" i="1"/>
  <c r="F691" i="1"/>
  <c r="AU1563" i="1"/>
  <c r="F1593" i="1"/>
  <c r="V854" i="1"/>
  <c r="V1040" i="1"/>
  <c r="F1033" i="1"/>
  <c r="AU2130" i="1"/>
  <c r="AU2160" i="1" s="1"/>
  <c r="CD2106" i="1"/>
  <c r="CF78" i="1"/>
  <c r="AW91" i="1"/>
  <c r="O1280" i="1"/>
  <c r="AB1256" i="1"/>
  <c r="F1693" i="1"/>
  <c r="P1988" i="1"/>
  <c r="P1674" i="1"/>
  <c r="X123" i="1"/>
  <c r="F165" i="1"/>
  <c r="F2614" i="1"/>
  <c r="AY2593" i="1"/>
  <c r="S1670" i="1"/>
  <c r="F2003" i="1"/>
  <c r="S2018" i="1"/>
  <c r="CH1256" i="1"/>
  <c r="AY1280" i="1"/>
  <c r="AY1310" i="1" s="1"/>
  <c r="AU2230" i="1"/>
  <c r="F2265" i="1"/>
  <c r="F2182" i="1"/>
  <c r="U2190" i="1"/>
  <c r="U2054" i="1"/>
  <c r="BA2222" i="1"/>
  <c r="F2478" i="1"/>
  <c r="AW2834" i="1"/>
  <c r="F2859" i="1"/>
  <c r="BD18" i="1"/>
  <c r="F3410" i="1"/>
  <c r="F2187" i="1"/>
  <c r="Y2054" i="1"/>
  <c r="Y2190" i="1"/>
  <c r="AR1441" i="1"/>
  <c r="CA1428" i="1"/>
  <c r="F1252" i="1"/>
  <c r="AR1208" i="1"/>
  <c r="AQ3385" i="1"/>
  <c r="AZ2490" i="1"/>
  <c r="F2721" i="1"/>
  <c r="T1670" i="1"/>
  <c r="F2009" i="1"/>
  <c r="T2018" i="1"/>
  <c r="AR2942" i="1"/>
  <c r="CA2935" i="1"/>
  <c r="T2490" i="1"/>
  <c r="F2731" i="1"/>
  <c r="CA1280" i="1"/>
  <c r="CA171" i="1"/>
  <c r="AR181" i="1"/>
  <c r="CA2342" i="1"/>
  <c r="AR2356" i="1"/>
  <c r="AL1256" i="1"/>
  <c r="Y1280" i="1"/>
  <c r="AS871" i="1"/>
  <c r="F904" i="1"/>
  <c r="AS1010" i="1"/>
  <c r="AY2638" i="1"/>
  <c r="F2658" i="1"/>
  <c r="P78" i="1"/>
  <c r="F94" i="1"/>
  <c r="V1200" i="1"/>
  <c r="F1363" i="1"/>
  <c r="P1521" i="1"/>
  <c r="F1534" i="1"/>
  <c r="X3255" i="1"/>
  <c r="X3124" i="1"/>
  <c r="F3169" i="1"/>
  <c r="CA1905" i="1"/>
  <c r="AR1915" i="1"/>
  <c r="F2136" i="1"/>
  <c r="AW2106" i="1"/>
  <c r="O2638" i="1"/>
  <c r="F2652" i="1"/>
  <c r="F3188" i="1"/>
  <c r="AY3175" i="1"/>
  <c r="F1460" i="1"/>
  <c r="AU1428" i="1"/>
  <c r="CA1866" i="1"/>
  <c r="AR1873" i="1"/>
  <c r="F986" i="1"/>
  <c r="AW963" i="1"/>
  <c r="F3230" i="1"/>
  <c r="AV3212" i="1"/>
  <c r="F1881" i="1"/>
  <c r="AY1866" i="1"/>
  <c r="AV1428" i="1"/>
  <c r="F1446" i="1"/>
  <c r="V1670" i="1"/>
  <c r="V2018" i="1"/>
  <c r="F2011" i="1"/>
  <c r="F3233" i="1"/>
  <c r="AY3212" i="1"/>
  <c r="AT850" i="1"/>
  <c r="F1058" i="1"/>
  <c r="F18" i="2" s="1"/>
  <c r="AZ2742" i="1"/>
  <c r="F3095" i="1"/>
  <c r="AU1396" i="1"/>
  <c r="CD1380" i="1"/>
  <c r="X2680" i="1"/>
  <c r="AV1815" i="1"/>
  <c r="F1839" i="1"/>
  <c r="AY1473" i="1"/>
  <c r="F1497" i="1"/>
  <c r="CF1674" i="1"/>
  <c r="AW1690" i="1"/>
  <c r="Q1072" i="1"/>
  <c r="F1180" i="1"/>
  <c r="AW656" i="1"/>
  <c r="F678" i="1"/>
  <c r="F1190" i="1"/>
  <c r="U1072" i="1"/>
  <c r="AX22" i="1"/>
  <c r="F291" i="1"/>
  <c r="V316" i="1"/>
  <c r="F841" i="1"/>
  <c r="S1722" i="1"/>
  <c r="F1750" i="1"/>
  <c r="AW1866" i="1"/>
  <c r="F1879" i="1"/>
  <c r="AT2490" i="1"/>
  <c r="F2728" i="1"/>
  <c r="F25" i="2" s="1"/>
  <c r="AW1767" i="1"/>
  <c r="F1789" i="1"/>
  <c r="AQ2050" i="1"/>
  <c r="F2200" i="1"/>
  <c r="AT2222" i="1"/>
  <c r="F2476" i="1"/>
  <c r="F24" i="2" s="1"/>
  <c r="AK1521" i="1"/>
  <c r="X1531" i="1"/>
  <c r="R604" i="1"/>
  <c r="F802" i="1"/>
  <c r="AV2545" i="1"/>
  <c r="F2566" i="1"/>
  <c r="AV2680" i="1"/>
  <c r="F396" i="1"/>
  <c r="AY372" i="1"/>
  <c r="AQ1666" i="1"/>
  <c r="F2028" i="1"/>
  <c r="F1183" i="1"/>
  <c r="J19" i="2" s="1"/>
  <c r="S1072" i="1"/>
  <c r="F1229" i="1"/>
  <c r="AV1208" i="1"/>
  <c r="Y1168" i="1"/>
  <c r="F1165" i="1"/>
  <c r="Y1076" i="1"/>
  <c r="Q2742" i="1"/>
  <c r="F3096" i="1"/>
  <c r="CF1256" i="1"/>
  <c r="AW1280" i="1"/>
  <c r="CA2593" i="1"/>
  <c r="AR2606" i="1"/>
  <c r="F1920" i="1"/>
  <c r="AV1905" i="1"/>
  <c r="AW2638" i="1"/>
  <c r="F2656" i="1"/>
  <c r="X2935" i="1"/>
  <c r="F2968" i="1"/>
  <c r="AX3116" i="1"/>
  <c r="F3292" i="1"/>
  <c r="F141" i="1"/>
  <c r="O123" i="1"/>
  <c r="F414" i="1"/>
  <c r="X372" i="1"/>
  <c r="V2490" i="1"/>
  <c r="F2733" i="1"/>
  <c r="AZ850" i="1"/>
  <c r="F1051" i="1"/>
  <c r="F777" i="1"/>
  <c r="AU753" i="1"/>
  <c r="AW2593" i="1"/>
  <c r="F2612" i="1"/>
  <c r="AV324" i="1"/>
  <c r="F345" i="1"/>
  <c r="AV572" i="1"/>
  <c r="F1761" i="1"/>
  <c r="X1722" i="1"/>
  <c r="CA1674" i="1"/>
  <c r="AR1690" i="1"/>
  <c r="AU2058" i="1"/>
  <c r="F2093" i="1"/>
  <c r="S254" i="1"/>
  <c r="X854" i="1"/>
  <c r="F1036" i="1"/>
  <c r="X1040" i="1"/>
  <c r="CA2885" i="1"/>
  <c r="AR2903" i="1"/>
  <c r="CD78" i="1"/>
  <c r="AU91" i="1"/>
  <c r="Y3285" i="1"/>
  <c r="Y3120" i="1"/>
  <c r="F3282" i="1"/>
  <c r="F2156" i="1"/>
  <c r="X2106" i="1"/>
  <c r="F2184" i="1"/>
  <c r="W2054" i="1"/>
  <c r="W2190" i="1"/>
  <c r="Q1376" i="1"/>
  <c r="F1616" i="1"/>
  <c r="Q1634" i="1"/>
  <c r="S3285" i="1"/>
  <c r="S3120" i="1"/>
  <c r="F3270" i="1"/>
  <c r="AX854" i="1"/>
  <c r="AX1040" i="1"/>
  <c r="F1017" i="1"/>
  <c r="BA26" i="1"/>
  <c r="F274" i="1"/>
  <c r="BA284" i="1"/>
  <c r="AW1905" i="1"/>
  <c r="F1921" i="1"/>
  <c r="P1340" i="1"/>
  <c r="P1204" i="1"/>
  <c r="F1313" i="1"/>
  <c r="W2222" i="1"/>
  <c r="F2482" i="1"/>
  <c r="F2608" i="1"/>
  <c r="O2593" i="1"/>
  <c r="F2807" i="1"/>
  <c r="AV2788" i="1"/>
  <c r="F1788" i="1"/>
  <c r="AV1767" i="1"/>
  <c r="BA2018" i="1"/>
  <c r="BA1670" i="1"/>
  <c r="F2008" i="1"/>
  <c r="BA2190" i="1"/>
  <c r="F2180" i="1"/>
  <c r="BA2054" i="1"/>
  <c r="O1092" i="1"/>
  <c r="O1138" i="1"/>
  <c r="F1110" i="1"/>
  <c r="AV2593" i="1"/>
  <c r="F2611" i="1"/>
  <c r="F1321" i="1"/>
  <c r="AZ1340" i="1"/>
  <c r="AZ1204" i="1"/>
  <c r="Y604" i="1"/>
  <c r="F815" i="1"/>
  <c r="AR2058" i="1"/>
  <c r="F2102" i="1"/>
  <c r="BB18" i="1"/>
  <c r="F3398" i="1"/>
  <c r="AB78" i="1"/>
  <c r="O91" i="1"/>
  <c r="R1674" i="1"/>
  <c r="F1704" i="1"/>
  <c r="R1988" i="1"/>
  <c r="AV2106" i="1"/>
  <c r="F2135" i="1"/>
  <c r="AW2278" i="1"/>
  <c r="F2316" i="1"/>
  <c r="CA2638" i="1"/>
  <c r="AR2650" i="1"/>
  <c r="P854" i="1"/>
  <c r="P1040" i="1"/>
  <c r="F1013" i="1"/>
  <c r="AV3317" i="1"/>
  <c r="F3360" i="1"/>
  <c r="CE1674" i="1"/>
  <c r="AV1690" i="1"/>
  <c r="AR758" i="1"/>
  <c r="CA753" i="1"/>
  <c r="F1875" i="1"/>
  <c r="O1866" i="1"/>
  <c r="AV2638" i="1"/>
  <c r="F2655" i="1"/>
  <c r="F3296" i="1"/>
  <c r="AZ3116" i="1"/>
  <c r="F390" i="1"/>
  <c r="O372" i="1"/>
  <c r="AZ604" i="1"/>
  <c r="F799" i="1"/>
  <c r="AQ1372" i="1"/>
  <c r="F1644" i="1"/>
  <c r="CA1767" i="1"/>
  <c r="AR1783" i="1"/>
  <c r="AY515" i="1"/>
  <c r="F550" i="1"/>
  <c r="W1200" i="1"/>
  <c r="F1364" i="1"/>
  <c r="BA316" i="1"/>
  <c r="F838" i="1"/>
  <c r="O2788" i="1"/>
  <c r="F2804" i="1"/>
  <c r="T850" i="1"/>
  <c r="F1061" i="1"/>
  <c r="AS91" i="1"/>
  <c r="CB78" i="1"/>
  <c r="Y2680" i="1"/>
  <c r="O324" i="1"/>
  <c r="O572" i="1"/>
  <c r="F342" i="1"/>
  <c r="F444" i="1"/>
  <c r="AY420" i="1"/>
  <c r="CE1256" i="1"/>
  <c r="AV1280" i="1"/>
  <c r="AV1310" i="1" s="1"/>
  <c r="S316" i="1"/>
  <c r="F833" i="1"/>
  <c r="J17" i="2" s="1"/>
  <c r="P1076" i="1"/>
  <c r="F1141" i="1"/>
  <c r="P1168" i="1"/>
  <c r="F3306" i="1"/>
  <c r="T3116" i="1"/>
  <c r="AY1428" i="1"/>
  <c r="F1449" i="1"/>
  <c r="AP1072" i="1"/>
  <c r="F1177" i="1"/>
  <c r="G19" i="2" s="1"/>
  <c r="V1521" i="1"/>
  <c r="F1554" i="1"/>
  <c r="V1604" i="1"/>
  <c r="P320" i="1"/>
  <c r="F575" i="1"/>
  <c r="P818" i="1"/>
  <c r="S2528" i="1"/>
  <c r="F2695" i="1"/>
  <c r="S2710" i="1"/>
  <c r="X1256" i="1"/>
  <c r="F1306" i="1"/>
  <c r="F2337" i="1"/>
  <c r="Y2278" i="1"/>
  <c r="Y2428" i="1"/>
  <c r="AW2545" i="1"/>
  <c r="F2567" i="1"/>
  <c r="AW2680" i="1"/>
  <c r="R3285" i="1"/>
  <c r="R3120" i="1"/>
  <c r="F3269" i="1"/>
  <c r="BA1072" i="1"/>
  <c r="F1188" i="1"/>
  <c r="F3231" i="1"/>
  <c r="AW3212" i="1"/>
  <c r="AY2545" i="1"/>
  <c r="F2569" i="1"/>
  <c r="AY2680" i="1"/>
  <c r="F189" i="1"/>
  <c r="AY171" i="1"/>
  <c r="F3308" i="1"/>
  <c r="V3116" i="1"/>
  <c r="T1372" i="1"/>
  <c r="F1655" i="1"/>
  <c r="F1791" i="1"/>
  <c r="AY1767" i="1"/>
  <c r="F1553" i="1"/>
  <c r="U1521" i="1"/>
  <c r="U1604" i="1"/>
  <c r="F643" i="1"/>
  <c r="AU608" i="1"/>
  <c r="AU788" i="1"/>
  <c r="BA2528" i="1"/>
  <c r="BA2710" i="1"/>
  <c r="F2700" i="1"/>
  <c r="F906" i="1"/>
  <c r="AU1010" i="1"/>
  <c r="AU871" i="1"/>
  <c r="AU2342" i="1"/>
  <c r="F2375" i="1"/>
  <c r="O2935" i="1"/>
  <c r="F2944" i="1"/>
  <c r="F2433" i="1"/>
  <c r="T2222" i="1"/>
  <c r="F2479" i="1"/>
  <c r="AX1372" i="1"/>
  <c r="F1641" i="1"/>
  <c r="AZ1670" i="1"/>
  <c r="F1999" i="1"/>
  <c r="AZ2018" i="1"/>
  <c r="AY2834" i="1"/>
  <c r="F2861" i="1"/>
  <c r="F1749" i="1"/>
  <c r="R1722" i="1"/>
  <c r="AW1735" i="1"/>
  <c r="CF1722" i="1"/>
  <c r="CA1092" i="1"/>
  <c r="AR1108" i="1"/>
  <c r="P2528" i="1"/>
  <c r="F2683" i="1"/>
  <c r="P2710" i="1"/>
  <c r="X1866" i="1"/>
  <c r="F1899" i="1"/>
  <c r="O1815" i="1"/>
  <c r="F1836" i="1"/>
  <c r="F2808" i="1"/>
  <c r="AW2788" i="1"/>
  <c r="F1923" i="1"/>
  <c r="AY1905" i="1"/>
  <c r="X604" i="1"/>
  <c r="F814" i="1"/>
  <c r="AP2742" i="1"/>
  <c r="F3093" i="1"/>
  <c r="G26" i="2" s="1"/>
  <c r="CA372" i="1"/>
  <c r="AR388" i="1"/>
  <c r="AV1380" i="1"/>
  <c r="F1401" i="1"/>
  <c r="T26" i="1"/>
  <c r="F275" i="1"/>
  <c r="T284" i="1"/>
  <c r="AW372" i="1"/>
  <c r="F394" i="1"/>
  <c r="AV1473" i="1"/>
  <c r="F1494" i="1"/>
  <c r="CA3175" i="1"/>
  <c r="AR3180" i="1"/>
  <c r="AR919" i="1"/>
  <c r="F959" i="1"/>
  <c r="AW2054" i="1"/>
  <c r="F2166" i="1"/>
  <c r="AW2190" i="1"/>
  <c r="AV1735" i="1"/>
  <c r="CE1722" i="1"/>
  <c r="AX1204" i="1"/>
  <c r="AX1340" i="1"/>
  <c r="F1317" i="1"/>
  <c r="CA78" i="1"/>
  <c r="AR91" i="1"/>
  <c r="AW3317" i="1"/>
  <c r="F3361" i="1"/>
  <c r="O2130" i="1"/>
  <c r="AB2106" i="1"/>
  <c r="AY91" i="1"/>
  <c r="CH78" i="1"/>
  <c r="AB1521" i="1"/>
  <c r="O1531" i="1"/>
  <c r="U2490" i="1"/>
  <c r="F2732" i="1"/>
  <c r="CF1521" i="1"/>
  <c r="AW1531" i="1"/>
  <c r="AW1604" i="1" s="1"/>
  <c r="AR2246" i="1"/>
  <c r="CA2230" i="1"/>
  <c r="AX2458" i="1"/>
  <c r="F2435" i="1"/>
  <c r="AX2226" i="1"/>
  <c r="F988" i="1"/>
  <c r="AY963" i="1"/>
  <c r="O1473" i="1"/>
  <c r="F1491" i="1"/>
  <c r="U850" i="1"/>
  <c r="F1062" i="1"/>
  <c r="AV372" i="1"/>
  <c r="F393" i="1"/>
  <c r="F1842" i="1"/>
  <c r="AY1815" i="1"/>
  <c r="AY2054" i="1"/>
  <c r="AY2190" i="1"/>
  <c r="F2168" i="1"/>
  <c r="AV656" i="1"/>
  <c r="F677" i="1"/>
  <c r="AW3255" i="1"/>
  <c r="F3149" i="1"/>
  <c r="AW3124" i="1"/>
  <c r="AV420" i="1"/>
  <c r="F441" i="1"/>
  <c r="BC18" i="1"/>
  <c r="F3401" i="1"/>
  <c r="AY2788" i="1"/>
  <c r="F2810" i="1"/>
  <c r="Y1722" i="1"/>
  <c r="F1762" i="1"/>
  <c r="S2050" i="1"/>
  <c r="F2205" i="1"/>
  <c r="J23" i="2" s="1"/>
  <c r="AQ2222" i="1"/>
  <c r="F2468" i="1"/>
  <c r="F2775" i="1"/>
  <c r="AU2750" i="1"/>
  <c r="AX1072" i="1"/>
  <c r="F1175" i="1"/>
  <c r="AU468" i="1"/>
  <c r="F502" i="1"/>
  <c r="AW2388" i="1"/>
  <c r="F2404" i="1"/>
  <c r="AW1380" i="1"/>
  <c r="F1402" i="1"/>
  <c r="AS1767" i="1"/>
  <c r="F1800" i="1"/>
  <c r="AS1988" i="1"/>
  <c r="CB123" i="1"/>
  <c r="AS139" i="1"/>
  <c r="CA324" i="1"/>
  <c r="AR340" i="1"/>
  <c r="AW420" i="1"/>
  <c r="F442" i="1"/>
  <c r="F1164" i="1"/>
  <c r="X1076" i="1"/>
  <c r="X1168" i="1"/>
  <c r="U1200" i="1"/>
  <c r="F1362" i="1"/>
  <c r="AR1834" i="1"/>
  <c r="CA1815" i="1"/>
  <c r="BA850" i="1"/>
  <c r="F1060" i="1"/>
  <c r="F1232" i="1"/>
  <c r="AY1208" i="1"/>
  <c r="AV2834" i="1"/>
  <c r="F2858" i="1"/>
  <c r="CA123" i="1"/>
  <c r="AR139" i="1"/>
  <c r="AW1815" i="1"/>
  <c r="F1840" i="1"/>
  <c r="F1551" i="1"/>
  <c r="BA1521" i="1"/>
  <c r="BA1604" i="1"/>
  <c r="AV608" i="1"/>
  <c r="F629" i="1"/>
  <c r="AV788" i="1"/>
  <c r="CA2834" i="1"/>
  <c r="AR2853" i="1"/>
  <c r="AU704" i="1"/>
  <c r="F740" i="1"/>
  <c r="AV2160" i="1"/>
  <c r="F1447" i="1"/>
  <c r="AW1428" i="1"/>
  <c r="F2905" i="1"/>
  <c r="O2885" i="1"/>
  <c r="AS1076" i="1"/>
  <c r="F1155" i="1"/>
  <c r="AS1168" i="1"/>
  <c r="AQ1200" i="1"/>
  <c r="F1350" i="1"/>
  <c r="AT3385" i="1"/>
  <c r="F2138" i="1"/>
  <c r="AY2106" i="1"/>
  <c r="F1189" i="1"/>
  <c r="T1072" i="1"/>
  <c r="AS2528" i="1"/>
  <c r="F2697" i="1"/>
  <c r="AS2710" i="1"/>
  <c r="P1604" i="1"/>
  <c r="Y1521" i="1"/>
  <c r="F1558" i="1"/>
  <c r="F3043" i="1"/>
  <c r="AU3019" i="1"/>
  <c r="F3185" i="1"/>
  <c r="AV3175" i="1"/>
  <c r="AV171" i="1"/>
  <c r="F186" i="1"/>
  <c r="V2222" i="1"/>
  <c r="F2481" i="1"/>
  <c r="F1966" i="1"/>
  <c r="AY1947" i="1"/>
  <c r="AU2388" i="1"/>
  <c r="F2417" i="1"/>
  <c r="Y78" i="1"/>
  <c r="F118" i="1"/>
  <c r="O2278" i="1"/>
  <c r="F2312" i="1"/>
  <c r="F3148" i="1"/>
  <c r="AV3124" i="1"/>
  <c r="AV3255" i="1"/>
  <c r="O1428" i="1"/>
  <c r="F1443" i="1"/>
  <c r="P1722" i="1"/>
  <c r="F1738" i="1"/>
  <c r="AV1866" i="1"/>
  <c r="F1878" i="1"/>
  <c r="F1917" i="1"/>
  <c r="O1905" i="1"/>
  <c r="W850" i="1"/>
  <c r="F1064" i="1"/>
  <c r="AW123" i="1"/>
  <c r="F145" i="1"/>
  <c r="Q2222" i="1"/>
  <c r="F2470" i="1"/>
  <c r="O1380" i="1"/>
  <c r="F1398" i="1"/>
  <c r="O1690" i="1"/>
  <c r="AB1674" i="1"/>
  <c r="AX1670" i="1"/>
  <c r="AX2018" i="1"/>
  <c r="F1995" i="1"/>
  <c r="F3227" i="1"/>
  <c r="O3212" i="1"/>
  <c r="CD123" i="1"/>
  <c r="AU139" i="1"/>
  <c r="U316" i="1"/>
  <c r="F840" i="1"/>
  <c r="X320" i="1"/>
  <c r="X818" i="1"/>
  <c r="F598" i="1"/>
  <c r="AS1256" i="1"/>
  <c r="F1297" i="1"/>
  <c r="CD1473" i="1"/>
  <c r="AU1489" i="1"/>
  <c r="Q320" i="1"/>
  <c r="F584" i="1"/>
  <c r="Q818" i="1"/>
  <c r="CD2278" i="1"/>
  <c r="AU2310" i="1"/>
  <c r="AU2428" i="1" s="1"/>
  <c r="F893" i="1"/>
  <c r="AW871" i="1"/>
  <c r="AW1010" i="1"/>
  <c r="AV1947" i="1"/>
  <c r="F1963" i="1"/>
  <c r="AO18" i="1"/>
  <c r="F3389" i="1"/>
  <c r="Q3116" i="1"/>
  <c r="F3297" i="1"/>
  <c r="F1113" i="1"/>
  <c r="AV1138" i="1"/>
  <c r="AV1092" i="1"/>
  <c r="S2746" i="1"/>
  <c r="S3084" i="1"/>
  <c r="F3069" i="1"/>
  <c r="R1376" i="1"/>
  <c r="R1634" i="1"/>
  <c r="F1618" i="1"/>
  <c r="CD1521" i="1"/>
  <c r="AU1531" i="1"/>
  <c r="AU2593" i="1"/>
  <c r="F2625" i="1"/>
  <c r="CE1521" i="1"/>
  <c r="AV1531" i="1"/>
  <c r="AV1604" i="1" s="1"/>
  <c r="R2226" i="1"/>
  <c r="R2458" i="1"/>
  <c r="F2442" i="1"/>
  <c r="AU515" i="1"/>
  <c r="F561" i="1"/>
  <c r="F2157" i="1"/>
  <c r="Y2106" i="1"/>
  <c r="O515" i="1"/>
  <c r="F544" i="1"/>
  <c r="S2222" i="1"/>
  <c r="F2473" i="1"/>
  <c r="J24" i="2" s="1"/>
  <c r="Y854" i="1"/>
  <c r="F1037" i="1"/>
  <c r="Y1040" i="1"/>
  <c r="CA2310" i="1"/>
  <c r="F895" i="1"/>
  <c r="AY871" i="1"/>
  <c r="AY1010" i="1"/>
  <c r="AW324" i="1"/>
  <c r="F346" i="1"/>
  <c r="AW572" i="1"/>
  <c r="AY608" i="1"/>
  <c r="F632" i="1"/>
  <c r="AY788" i="1"/>
  <c r="O604" i="1"/>
  <c r="F790" i="1"/>
  <c r="W2490" i="1"/>
  <c r="F2734" i="1"/>
  <c r="AU963" i="1"/>
  <c r="F999" i="1"/>
  <c r="AX2742" i="1"/>
  <c r="F3091" i="1"/>
  <c r="AZ316" i="1"/>
  <c r="F829" i="1"/>
  <c r="AU1915" i="1"/>
  <c r="CD1905" i="1"/>
  <c r="R1256" i="1"/>
  <c r="F1294" i="1"/>
  <c r="R1310" i="1"/>
  <c r="AR3019" i="1"/>
  <c r="F3052" i="1"/>
  <c r="R1866" i="1"/>
  <c r="F1887" i="1"/>
  <c r="V1072" i="1"/>
  <c r="F1191" i="1"/>
  <c r="AW1947" i="1"/>
  <c r="F1964" i="1"/>
  <c r="AU2638" i="1"/>
  <c r="F2669" i="1"/>
  <c r="CA1722" i="1"/>
  <c r="AR1735" i="1"/>
  <c r="F2167" i="1"/>
  <c r="AX2054" i="1"/>
  <c r="AX2190" i="1"/>
  <c r="AY1092" i="1"/>
  <c r="AY1138" i="1"/>
  <c r="F1116" i="1"/>
  <c r="F985" i="1"/>
  <c r="AV963" i="1"/>
  <c r="AV2388" i="1"/>
  <c r="F2403" i="1"/>
  <c r="F547" i="1"/>
  <c r="AV515" i="1"/>
  <c r="AY2428" i="1"/>
  <c r="AZ2226" i="1"/>
  <c r="F2439" i="1"/>
  <c r="AZ2458" i="1"/>
  <c r="X1204" i="1"/>
  <c r="X1340" i="1"/>
  <c r="F1336" i="1"/>
  <c r="AY123" i="1"/>
  <c r="F147" i="1"/>
  <c r="P3120" i="1"/>
  <c r="F3258" i="1"/>
  <c r="P3285" i="1"/>
  <c r="F1960" i="1"/>
  <c r="O1947" i="1"/>
  <c r="AT2050" i="1"/>
  <c r="F2208" i="1"/>
  <c r="F23" i="2" s="1"/>
  <c r="AZ1372" i="1"/>
  <c r="F1645" i="1"/>
  <c r="O1722" i="1"/>
  <c r="F1737" i="1"/>
  <c r="X1674" i="1"/>
  <c r="AR672" i="1"/>
  <c r="CA656" i="1"/>
  <c r="AZ22" i="1"/>
  <c r="F295" i="1"/>
  <c r="F1785" i="1"/>
  <c r="O1767" i="1"/>
  <c r="R1521" i="1"/>
  <c r="F1545" i="1"/>
  <c r="AR224" i="1"/>
  <c r="CA213" i="1"/>
  <c r="Q2528" i="1"/>
  <c r="Q2710" i="1"/>
  <c r="F2692" i="1"/>
  <c r="V2742" i="1"/>
  <c r="F3107" i="1"/>
  <c r="P2050" i="1"/>
  <c r="F2193" i="1"/>
  <c r="AV123" i="1"/>
  <c r="F144" i="1"/>
  <c r="AU3124" i="1"/>
  <c r="F3162" i="1"/>
  <c r="AU2680" i="1"/>
  <c r="F2961" i="1" l="1"/>
  <c r="AY3054" i="1"/>
  <c r="F3062" i="1" s="1"/>
  <c r="F2922" i="1"/>
  <c r="W2742" i="1"/>
  <c r="O3084" i="1"/>
  <c r="AU2834" i="1"/>
  <c r="F2872" i="1"/>
  <c r="F3087" i="1"/>
  <c r="AU2802" i="1"/>
  <c r="CD2788" i="1"/>
  <c r="AW2458" i="1"/>
  <c r="AV2458" i="1"/>
  <c r="CA2106" i="1"/>
  <c r="AP18" i="1"/>
  <c r="X1988" i="1"/>
  <c r="F599" i="1"/>
  <c r="Y818" i="1"/>
  <c r="F845" i="1" s="1"/>
  <c r="F842" i="1"/>
  <c r="F455" i="1"/>
  <c r="AU372" i="1"/>
  <c r="F200" i="1"/>
  <c r="P284" i="1"/>
  <c r="F257" i="1"/>
  <c r="CA2788" i="1"/>
  <c r="AR2802" i="1"/>
  <c r="CA3321" i="1"/>
  <c r="AR3325" i="1"/>
  <c r="CA420" i="1"/>
  <c r="AR436" i="1"/>
  <c r="F2580" i="1"/>
  <c r="CD30" i="1"/>
  <c r="R320" i="1"/>
  <c r="F586" i="1"/>
  <c r="T2746" i="1"/>
  <c r="F3075" i="1"/>
  <c r="T3084" i="1"/>
  <c r="AV2935" i="1"/>
  <c r="F2947" i="1"/>
  <c r="W2018" i="1"/>
  <c r="W1670" i="1"/>
  <c r="F2012" i="1"/>
  <c r="CA963" i="1"/>
  <c r="AR980" i="1"/>
  <c r="U30" i="1"/>
  <c r="F68" i="1"/>
  <c r="U254" i="1"/>
  <c r="AB30" i="1"/>
  <c r="O46" i="1"/>
  <c r="CA704" i="1"/>
  <c r="AR721" i="1"/>
  <c r="F805" i="1"/>
  <c r="AS604" i="1"/>
  <c r="I172" i="5"/>
  <c r="I272" i="5"/>
  <c r="I275" i="5"/>
  <c r="CE30" i="1"/>
  <c r="AV46" i="1"/>
  <c r="P30" i="1"/>
  <c r="F49" i="1"/>
  <c r="AW2885" i="1"/>
  <c r="F2909" i="1"/>
  <c r="AW3054" i="1"/>
  <c r="F30" i="2"/>
  <c r="R30" i="1"/>
  <c r="F60" i="1"/>
  <c r="R254" i="1"/>
  <c r="X2834" i="1"/>
  <c r="F2879" i="1"/>
  <c r="X3054" i="1"/>
  <c r="V26" i="1"/>
  <c r="F277" i="1"/>
  <c r="V284" i="1"/>
  <c r="Y3054" i="1"/>
  <c r="Y2885" i="1"/>
  <c r="F2930" i="1"/>
  <c r="AR483" i="1"/>
  <c r="CA468" i="1"/>
  <c r="F3369" i="1"/>
  <c r="R3317" i="1"/>
  <c r="IK41" i="1"/>
  <c r="CA46" i="1"/>
  <c r="AR2987" i="1"/>
  <c r="CA2974" i="1"/>
  <c r="AR2561" i="1"/>
  <c r="CA2545" i="1"/>
  <c r="AY46" i="1"/>
  <c r="CH30" i="1"/>
  <c r="CA3124" i="1"/>
  <c r="AR3143" i="1"/>
  <c r="CA608" i="1"/>
  <c r="AR624" i="1"/>
  <c r="AZ3385" i="1"/>
  <c r="AZ18" i="1" s="1"/>
  <c r="Y1380" i="1"/>
  <c r="F1423" i="1"/>
  <c r="Y1604" i="1"/>
  <c r="W30" i="1"/>
  <c r="F70" i="1"/>
  <c r="W254" i="1"/>
  <c r="F2929" i="1"/>
  <c r="X2885" i="1"/>
  <c r="AV2885" i="1"/>
  <c r="F2908" i="1"/>
  <c r="AV3054" i="1"/>
  <c r="AU1834" i="1"/>
  <c r="AU1988" i="1" s="1"/>
  <c r="CD1815" i="1"/>
  <c r="G30" i="2"/>
  <c r="F1152" i="1"/>
  <c r="R1168" i="1"/>
  <c r="R1076" i="1"/>
  <c r="AY2935" i="1"/>
  <c r="F2950" i="1"/>
  <c r="AU3355" i="1"/>
  <c r="F3344" i="1"/>
  <c r="AU3321" i="1"/>
  <c r="CA2388" i="1"/>
  <c r="AR2398" i="1"/>
  <c r="X1380" i="1"/>
  <c r="F1422" i="1"/>
  <c r="CA1563" i="1"/>
  <c r="AR1574" i="1"/>
  <c r="F2948" i="1"/>
  <c r="AW2935" i="1"/>
  <c r="F2911" i="1"/>
  <c r="AY2885" i="1"/>
  <c r="CF30" i="1"/>
  <c r="AW46" i="1"/>
  <c r="F2181" i="1"/>
  <c r="T2190" i="1"/>
  <c r="T2054" i="1"/>
  <c r="R818" i="1"/>
  <c r="AV1204" i="1"/>
  <c r="F1315" i="1"/>
  <c r="AV1340" i="1"/>
  <c r="AU2190" i="1"/>
  <c r="F2179" i="1"/>
  <c r="AU2054" i="1"/>
  <c r="F1763" i="1"/>
  <c r="AR1722" i="1"/>
  <c r="AR2106" i="1"/>
  <c r="F2158" i="1"/>
  <c r="S2490" i="1"/>
  <c r="F2725" i="1"/>
  <c r="J25" i="2" s="1"/>
  <c r="AR2638" i="1"/>
  <c r="F2678" i="1"/>
  <c r="F2212" i="1"/>
  <c r="U2050" i="1"/>
  <c r="AU3212" i="1"/>
  <c r="F3244" i="1"/>
  <c r="Q1666" i="1"/>
  <c r="F2030" i="1"/>
  <c r="AS2742" i="1"/>
  <c r="F3101" i="1"/>
  <c r="E26" i="2" s="1"/>
  <c r="F3257" i="1"/>
  <c r="O3285" i="1"/>
  <c r="O3120" i="1"/>
  <c r="F359" i="1"/>
  <c r="AU324" i="1"/>
  <c r="AU572" i="1"/>
  <c r="R2490" i="1"/>
  <c r="F2724" i="1"/>
  <c r="AY1722" i="1"/>
  <c r="F1743" i="1"/>
  <c r="X2226" i="1"/>
  <c r="X2458" i="1"/>
  <c r="F2454" i="1"/>
  <c r="AW2222" i="1"/>
  <c r="F2464" i="1"/>
  <c r="F252" i="1"/>
  <c r="AR213" i="1"/>
  <c r="X1200" i="1"/>
  <c r="F1366" i="1"/>
  <c r="AV1521" i="1"/>
  <c r="F1536" i="1"/>
  <c r="AU1521" i="1"/>
  <c r="F1550" i="1"/>
  <c r="S2742" i="1"/>
  <c r="F3099" i="1"/>
  <c r="J26" i="2" s="1"/>
  <c r="X316" i="1"/>
  <c r="F844" i="1"/>
  <c r="AX1666" i="1"/>
  <c r="F2025" i="1"/>
  <c r="AR2834" i="1"/>
  <c r="F2881" i="1"/>
  <c r="AR324" i="1"/>
  <c r="F368" i="1"/>
  <c r="AR2230" i="1"/>
  <c r="F2274" i="1"/>
  <c r="AR1092" i="1"/>
  <c r="F1136" i="1"/>
  <c r="AR1138" i="1"/>
  <c r="F807" i="1"/>
  <c r="AU604" i="1"/>
  <c r="Y2226" i="1"/>
  <c r="Y2458" i="1"/>
  <c r="F2455" i="1"/>
  <c r="AR1767" i="1"/>
  <c r="F1811" i="1"/>
  <c r="AR2160" i="1"/>
  <c r="P1200" i="1"/>
  <c r="F1343" i="1"/>
  <c r="AV320" i="1"/>
  <c r="F577" i="1"/>
  <c r="AV818" i="1"/>
  <c r="AW1256" i="1"/>
  <c r="F1286" i="1"/>
  <c r="F1195" i="1"/>
  <c r="Y1072" i="1"/>
  <c r="X1521" i="1"/>
  <c r="F1557" i="1"/>
  <c r="X1604" i="1"/>
  <c r="X3285" i="1"/>
  <c r="X3120" i="1"/>
  <c r="F3281" i="1"/>
  <c r="F1469" i="1"/>
  <c r="AR1428" i="1"/>
  <c r="AR871" i="1"/>
  <c r="F915" i="1"/>
  <c r="AR1010" i="1"/>
  <c r="F1802" i="1"/>
  <c r="AU1767" i="1"/>
  <c r="F2207" i="1"/>
  <c r="E23" i="2" s="1"/>
  <c r="AS2050" i="1"/>
  <c r="AR1947" i="1"/>
  <c r="F1986" i="1"/>
  <c r="W1376" i="1"/>
  <c r="F1628" i="1"/>
  <c r="W1634" i="1"/>
  <c r="R2054" i="1"/>
  <c r="R2190" i="1"/>
  <c r="F2174" i="1"/>
  <c r="F1127" i="1"/>
  <c r="AU1092" i="1"/>
  <c r="AU1138" i="1"/>
  <c r="F1517" i="1"/>
  <c r="AR1473" i="1"/>
  <c r="O2490" i="1"/>
  <c r="F2712" i="1"/>
  <c r="AY320" i="1"/>
  <c r="AY818" i="1"/>
  <c r="F580" i="1"/>
  <c r="AU1866" i="1"/>
  <c r="F1892" i="1"/>
  <c r="AW854" i="1"/>
  <c r="F1016" i="1"/>
  <c r="AW1040" i="1"/>
  <c r="R1670" i="1"/>
  <c r="R2018" i="1"/>
  <c r="F2002" i="1"/>
  <c r="BA1666" i="1"/>
  <c r="F2038" i="1"/>
  <c r="W2050" i="1"/>
  <c r="F2214" i="1"/>
  <c r="P1670" i="1"/>
  <c r="F1991" i="1"/>
  <c r="P2018" i="1"/>
  <c r="AU2106" i="1"/>
  <c r="F2149" i="1"/>
  <c r="R1204" i="1"/>
  <c r="R1340" i="1"/>
  <c r="F1324" i="1"/>
  <c r="AW320" i="1"/>
  <c r="F578" i="1"/>
  <c r="AW818" i="1"/>
  <c r="AR2310" i="1"/>
  <c r="CA2278" i="1"/>
  <c r="AU1473" i="1"/>
  <c r="F1508" i="1"/>
  <c r="F158" i="1"/>
  <c r="AU123" i="1"/>
  <c r="AV3120" i="1"/>
  <c r="AV3285" i="1"/>
  <c r="F3260" i="1"/>
  <c r="X1072" i="1"/>
  <c r="F1194" i="1"/>
  <c r="AW1376" i="1"/>
  <c r="AW1634" i="1"/>
  <c r="F1610" i="1"/>
  <c r="F2198" i="1"/>
  <c r="AY2050" i="1"/>
  <c r="AW1521" i="1"/>
  <c r="F1537" i="1"/>
  <c r="AR78" i="1"/>
  <c r="F119" i="1"/>
  <c r="F1740" i="1"/>
  <c r="AV1722" i="1"/>
  <c r="AR3175" i="1"/>
  <c r="F3208" i="1"/>
  <c r="T22" i="1"/>
  <c r="F305" i="1"/>
  <c r="T3385" i="1"/>
  <c r="F1029" i="1"/>
  <c r="AU854" i="1"/>
  <c r="AU1040" i="1"/>
  <c r="AR3255" i="1"/>
  <c r="AS78" i="1"/>
  <c r="F108" i="1"/>
  <c r="AS254" i="1"/>
  <c r="O78" i="1"/>
  <c r="F93" i="1"/>
  <c r="AX850" i="1"/>
  <c r="F1047" i="1"/>
  <c r="X850" i="1"/>
  <c r="F1066" i="1"/>
  <c r="AR2593" i="1"/>
  <c r="F2634" i="1"/>
  <c r="AV2528" i="1"/>
  <c r="F2685" i="1"/>
  <c r="AV2710" i="1"/>
  <c r="V1666" i="1"/>
  <c r="F2041" i="1"/>
  <c r="F1901" i="1"/>
  <c r="AR1866" i="1"/>
  <c r="F209" i="1"/>
  <c r="AR171" i="1"/>
  <c r="F2970" i="1"/>
  <c r="AR2935" i="1"/>
  <c r="AQ18" i="1"/>
  <c r="F3395" i="1"/>
  <c r="Y2050" i="1"/>
  <c r="F2217" i="1"/>
  <c r="AY1256" i="1"/>
  <c r="F1288" i="1"/>
  <c r="V850" i="1"/>
  <c r="F1063" i="1"/>
  <c r="R850" i="1"/>
  <c r="F1054" i="1"/>
  <c r="AR515" i="1"/>
  <c r="F570" i="1"/>
  <c r="Y26" i="1"/>
  <c r="F281" i="1"/>
  <c r="Y284" i="1"/>
  <c r="AY1376" i="1"/>
  <c r="AY1634" i="1"/>
  <c r="F1612" i="1"/>
  <c r="AW1310" i="1"/>
  <c r="R2742" i="1"/>
  <c r="F3098" i="1"/>
  <c r="AV854" i="1"/>
  <c r="F1015" i="1"/>
  <c r="AV1040" i="1"/>
  <c r="AS320" i="1"/>
  <c r="F589" i="1"/>
  <c r="AS818" i="1"/>
  <c r="AS1200" i="1"/>
  <c r="F1357" i="1"/>
  <c r="E20" i="2" s="1"/>
  <c r="P22" i="1"/>
  <c r="F287" i="1"/>
  <c r="F2216" i="1"/>
  <c r="X2050" i="1"/>
  <c r="X1670" i="1"/>
  <c r="X2018" i="1"/>
  <c r="F2014" i="1"/>
  <c r="AZ1666" i="1"/>
  <c r="F2029" i="1"/>
  <c r="Y2528" i="1"/>
  <c r="F2707" i="1"/>
  <c r="Y2710" i="1"/>
  <c r="AZ1200" i="1"/>
  <c r="F1351" i="1"/>
  <c r="S3116" i="1"/>
  <c r="F3300" i="1"/>
  <c r="J27" i="2" s="1"/>
  <c r="F1415" i="1"/>
  <c r="AU1380" i="1"/>
  <c r="AU1604" i="1"/>
  <c r="AR2342" i="1"/>
  <c r="F2384" i="1"/>
  <c r="F2447" i="1"/>
  <c r="AU2226" i="1"/>
  <c r="AU2458" i="1"/>
  <c r="AY2226" i="1"/>
  <c r="AY2458" i="1"/>
  <c r="F2436" i="1"/>
  <c r="AX2050" i="1"/>
  <c r="F2197" i="1"/>
  <c r="F1185" i="1"/>
  <c r="E19" i="2" s="1"/>
  <c r="AS1072" i="1"/>
  <c r="AV604" i="1"/>
  <c r="F793" i="1"/>
  <c r="AY78" i="1"/>
  <c r="F99" i="1"/>
  <c r="AW2050" i="1"/>
  <c r="F2196" i="1"/>
  <c r="AV1376" i="1"/>
  <c r="AV1634" i="1"/>
  <c r="F1609" i="1"/>
  <c r="AY2528" i="1"/>
  <c r="F2688" i="1"/>
  <c r="AY2710" i="1"/>
  <c r="R3116" i="1"/>
  <c r="F3299" i="1"/>
  <c r="P316" i="1"/>
  <c r="F821" i="1"/>
  <c r="BA2050" i="1"/>
  <c r="F2210" i="1"/>
  <c r="Q1372" i="1"/>
  <c r="F1646" i="1"/>
  <c r="Y3116" i="1"/>
  <c r="F3312" i="1"/>
  <c r="F1718" i="1"/>
  <c r="AR1674" i="1"/>
  <c r="AR1988" i="1"/>
  <c r="AR1905" i="1"/>
  <c r="F1943" i="1"/>
  <c r="T1666" i="1"/>
  <c r="F2039" i="1"/>
  <c r="Y316" i="1"/>
  <c r="O1256" i="1"/>
  <c r="F1282" i="1"/>
  <c r="O1310" i="1"/>
  <c r="AW78" i="1"/>
  <c r="F97" i="1"/>
  <c r="AW604" i="1"/>
  <c r="F794" i="1"/>
  <c r="S1204" i="1"/>
  <c r="S1340" i="1"/>
  <c r="F1325" i="1"/>
  <c r="O854" i="1"/>
  <c r="O1040" i="1"/>
  <c r="F1012" i="1"/>
  <c r="X26" i="1"/>
  <c r="F280" i="1"/>
  <c r="X284" i="1"/>
  <c r="AY1674" i="1"/>
  <c r="F1698" i="1"/>
  <c r="AY1988" i="1"/>
  <c r="AV78" i="1"/>
  <c r="F96" i="1"/>
  <c r="AU3120" i="1"/>
  <c r="F3274" i="1"/>
  <c r="AU3285" i="1"/>
  <c r="BA1376" i="1"/>
  <c r="BA1634" i="1"/>
  <c r="F1624" i="1"/>
  <c r="F1533" i="1"/>
  <c r="O1521" i="1"/>
  <c r="P1072" i="1"/>
  <c r="F1171" i="1"/>
  <c r="AU2528" i="1"/>
  <c r="F2699" i="1"/>
  <c r="AU2710" i="1"/>
  <c r="AU2278" i="1"/>
  <c r="F2329" i="1"/>
  <c r="AS123" i="1"/>
  <c r="F156" i="1"/>
  <c r="Q2490" i="1"/>
  <c r="F2722" i="1"/>
  <c r="R1372" i="1"/>
  <c r="F1648" i="1"/>
  <c r="AV1076" i="1"/>
  <c r="AV1168" i="1"/>
  <c r="F1143" i="1"/>
  <c r="O1674" i="1"/>
  <c r="F1692" i="1"/>
  <c r="O1988" i="1"/>
  <c r="P1376" i="1"/>
  <c r="F1607" i="1"/>
  <c r="P1634" i="1"/>
  <c r="AV2054" i="1"/>
  <c r="AV2190" i="1"/>
  <c r="F2165" i="1"/>
  <c r="F3261" i="1"/>
  <c r="AW3120" i="1"/>
  <c r="AW3285" i="1"/>
  <c r="P2490" i="1"/>
  <c r="F2713" i="1"/>
  <c r="AW1722" i="1"/>
  <c r="F1741" i="1"/>
  <c r="U1376" i="1"/>
  <c r="F1626" i="1"/>
  <c r="U1634" i="1"/>
  <c r="AW2528" i="1"/>
  <c r="AW2710" i="1"/>
  <c r="F2686" i="1"/>
  <c r="O320" i="1"/>
  <c r="F574" i="1"/>
  <c r="O818" i="1"/>
  <c r="AR753" i="1"/>
  <c r="F786" i="1"/>
  <c r="P850" i="1"/>
  <c r="F1043" i="1"/>
  <c r="BA22" i="1"/>
  <c r="F304" i="1"/>
  <c r="F110" i="1"/>
  <c r="AU78" i="1"/>
  <c r="AW1674" i="1"/>
  <c r="F1696" i="1"/>
  <c r="AW1988" i="1"/>
  <c r="X2528" i="1"/>
  <c r="X2710" i="1"/>
  <c r="F2706" i="1"/>
  <c r="AS854" i="1"/>
  <c r="AS1040" i="1"/>
  <c r="F1027" i="1"/>
  <c r="Y1256" i="1"/>
  <c r="F1307" i="1"/>
  <c r="Y1310" i="1"/>
  <c r="CA1256" i="1"/>
  <c r="AR1280" i="1"/>
  <c r="S1666" i="1"/>
  <c r="F2033" i="1"/>
  <c r="J22" i="2" s="1"/>
  <c r="AR1380" i="1"/>
  <c r="F1424" i="1"/>
  <c r="AU1947" i="1"/>
  <c r="F1977" i="1"/>
  <c r="AY3285" i="1"/>
  <c r="F3263" i="1"/>
  <c r="AY3120" i="1"/>
  <c r="AS1372" i="1"/>
  <c r="F1651" i="1"/>
  <c r="E21" i="2" s="1"/>
  <c r="AY1521" i="1"/>
  <c r="F1539" i="1"/>
  <c r="AW1076" i="1"/>
  <c r="AW1168" i="1"/>
  <c r="F1144" i="1"/>
  <c r="S850" i="1"/>
  <c r="F1055" i="1"/>
  <c r="J18" i="2" s="1"/>
  <c r="F2201" i="1"/>
  <c r="AZ2050" i="1"/>
  <c r="O2222" i="1"/>
  <c r="F2460" i="1"/>
  <c r="AZ1072" i="1"/>
  <c r="F1179" i="1"/>
  <c r="F1754" i="1"/>
  <c r="AU1722" i="1"/>
  <c r="F2469" i="1"/>
  <c r="AZ2222" i="1"/>
  <c r="F1934" i="1"/>
  <c r="AU1905" i="1"/>
  <c r="AT18" i="1"/>
  <c r="F3403" i="1"/>
  <c r="I22" i="5" s="1"/>
  <c r="AY1204" i="1"/>
  <c r="AY1340" i="1"/>
  <c r="F1318" i="1"/>
  <c r="V1376" i="1"/>
  <c r="F1627" i="1"/>
  <c r="V1634" i="1"/>
  <c r="AR2885" i="1"/>
  <c r="F2931" i="1"/>
  <c r="Q850" i="1"/>
  <c r="F1052" i="1"/>
  <c r="F700" i="1"/>
  <c r="AR656" i="1"/>
  <c r="F3288" i="1"/>
  <c r="P3116" i="1"/>
  <c r="AY1076" i="1"/>
  <c r="F1146" i="1"/>
  <c r="AY1168" i="1"/>
  <c r="AY604" i="1"/>
  <c r="F796" i="1"/>
  <c r="AY854" i="1"/>
  <c r="AY1040" i="1"/>
  <c r="F1018" i="1"/>
  <c r="Y850" i="1"/>
  <c r="F1067" i="1"/>
  <c r="F2472" i="1"/>
  <c r="R2222" i="1"/>
  <c r="Q316" i="1"/>
  <c r="F830" i="1"/>
  <c r="O1604" i="1"/>
  <c r="AS2490" i="1"/>
  <c r="F2727" i="1"/>
  <c r="E25" i="2" s="1"/>
  <c r="AR123" i="1"/>
  <c r="F167" i="1"/>
  <c r="F1862" i="1"/>
  <c r="AR1815" i="1"/>
  <c r="AS1670" i="1"/>
  <c r="AS2018" i="1"/>
  <c r="F2005" i="1"/>
  <c r="AX2222" i="1"/>
  <c r="F2465" i="1"/>
  <c r="F2132" i="1"/>
  <c r="O2106" i="1"/>
  <c r="O2160" i="1"/>
  <c r="AX1200" i="1"/>
  <c r="F1347" i="1"/>
  <c r="F416" i="1"/>
  <c r="AR372" i="1"/>
  <c r="F2463" i="1"/>
  <c r="AV2222" i="1"/>
  <c r="BA2490" i="1"/>
  <c r="F2730" i="1"/>
  <c r="AV1256" i="1"/>
  <c r="F1285" i="1"/>
  <c r="AV1674" i="1"/>
  <c r="F1695" i="1"/>
  <c r="AV1988" i="1"/>
  <c r="O1076" i="1"/>
  <c r="F1140" i="1"/>
  <c r="O1168" i="1"/>
  <c r="S26" i="1"/>
  <c r="F269" i="1"/>
  <c r="S284" i="1"/>
  <c r="AR2680" i="1"/>
  <c r="AX3385" i="1"/>
  <c r="Y1670" i="1"/>
  <c r="F2015" i="1"/>
  <c r="Y2018" i="1"/>
  <c r="CD1256" i="1"/>
  <c r="AU1280" i="1"/>
  <c r="AR3212" i="1"/>
  <c r="F3253" i="1"/>
  <c r="AU30" i="1"/>
  <c r="F65" i="1"/>
  <c r="AU254" i="1"/>
  <c r="Q22" i="1"/>
  <c r="F296" i="1"/>
  <c r="Q3385" i="1"/>
  <c r="U1666" i="1"/>
  <c r="F2040" i="1"/>
  <c r="AR1531" i="1"/>
  <c r="AR1604" i="1" s="1"/>
  <c r="CA1521" i="1"/>
  <c r="S1376" i="1"/>
  <c r="F1619" i="1"/>
  <c r="S1634" i="1"/>
  <c r="O2742" i="1"/>
  <c r="F3086" i="1"/>
  <c r="AU1674" i="1"/>
  <c r="F1709" i="1"/>
  <c r="AY3084" i="1" l="1"/>
  <c r="AY2746" i="1"/>
  <c r="AU3054" i="1"/>
  <c r="AU2788" i="1"/>
  <c r="F2821" i="1"/>
  <c r="AR2428" i="1"/>
  <c r="AR572" i="1"/>
  <c r="F3396" i="1"/>
  <c r="F52" i="1"/>
  <c r="AW30" i="1"/>
  <c r="AU1815" i="1"/>
  <c r="F1853" i="1"/>
  <c r="AY30" i="1"/>
  <c r="F54" i="1"/>
  <c r="AY254" i="1"/>
  <c r="F3015" i="1"/>
  <c r="AR2974" i="1"/>
  <c r="AR704" i="1"/>
  <c r="F749" i="1"/>
  <c r="U26" i="1"/>
  <c r="F276" i="1"/>
  <c r="U284" i="1"/>
  <c r="T2742" i="1"/>
  <c r="F3105" i="1"/>
  <c r="F464" i="1"/>
  <c r="AR420" i="1"/>
  <c r="AR2788" i="1"/>
  <c r="F2830" i="1"/>
  <c r="AR1563" i="1"/>
  <c r="F1602" i="1"/>
  <c r="AW254" i="1"/>
  <c r="AV2746" i="1"/>
  <c r="F3059" i="1"/>
  <c r="AV3084" i="1"/>
  <c r="AR3124" i="1"/>
  <c r="F3171" i="1"/>
  <c r="CA30" i="1"/>
  <c r="AR46" i="1"/>
  <c r="F268" i="1"/>
  <c r="R284" i="1"/>
  <c r="R26" i="1"/>
  <c r="AW3084" i="1"/>
  <c r="AW2746" i="1"/>
  <c r="F3060" i="1"/>
  <c r="AV30" i="1"/>
  <c r="AV254" i="1"/>
  <c r="F51" i="1"/>
  <c r="AR963" i="1"/>
  <c r="F1008" i="1"/>
  <c r="W1666" i="1"/>
  <c r="F2042" i="1"/>
  <c r="I279" i="5"/>
  <c r="F2211" i="1"/>
  <c r="T2050" i="1"/>
  <c r="F278" i="1"/>
  <c r="W26" i="1"/>
  <c r="W284" i="1"/>
  <c r="Y1376" i="1"/>
  <c r="F1631" i="1"/>
  <c r="Y1634" i="1"/>
  <c r="AR2545" i="1"/>
  <c r="F2589" i="1"/>
  <c r="Y3084" i="1"/>
  <c r="F3081" i="1"/>
  <c r="Y2746" i="1"/>
  <c r="X2746" i="1"/>
  <c r="F3080" i="1"/>
  <c r="X3084" i="1"/>
  <c r="O30" i="1"/>
  <c r="F48" i="1"/>
  <c r="O254" i="1"/>
  <c r="AR3054" i="1"/>
  <c r="F3353" i="1"/>
  <c r="AR3321" i="1"/>
  <c r="AR3355" i="1"/>
  <c r="F832" i="1"/>
  <c r="R316" i="1"/>
  <c r="F2426" i="1"/>
  <c r="AR2388" i="1"/>
  <c r="F3374" i="1"/>
  <c r="H28" i="2" s="1"/>
  <c r="I28" i="2" s="1"/>
  <c r="AU3317" i="1"/>
  <c r="R1072" i="1"/>
  <c r="F1182" i="1"/>
  <c r="F652" i="1"/>
  <c r="AR608" i="1"/>
  <c r="AR788" i="1"/>
  <c r="AR468" i="1"/>
  <c r="F511" i="1"/>
  <c r="F307" i="1"/>
  <c r="V22" i="1"/>
  <c r="F2456" i="1"/>
  <c r="AR2226" i="1"/>
  <c r="AR2458" i="1"/>
  <c r="AR1376" i="1"/>
  <c r="F1632" i="1"/>
  <c r="AR1634" i="1"/>
  <c r="AU1376" i="1"/>
  <c r="AU1634" i="1"/>
  <c r="F1623" i="1"/>
  <c r="AR3285" i="1"/>
  <c r="AR3120" i="1"/>
  <c r="F3283" i="1"/>
  <c r="Y2222" i="1"/>
  <c r="F2485" i="1"/>
  <c r="AU2050" i="1"/>
  <c r="F2209" i="1"/>
  <c r="H23" i="2" s="1"/>
  <c r="AU1256" i="1"/>
  <c r="F1299" i="1"/>
  <c r="AU1310" i="1"/>
  <c r="O1072" i="1"/>
  <c r="F1170" i="1"/>
  <c r="AY1072" i="1"/>
  <c r="F1176" i="1"/>
  <c r="Y1204" i="1"/>
  <c r="Y1340" i="1"/>
  <c r="F1337" i="1"/>
  <c r="AW3116" i="1"/>
  <c r="F3291" i="1"/>
  <c r="P1372" i="1"/>
  <c r="F1637" i="1"/>
  <c r="BA1372" i="1"/>
  <c r="F1654" i="1"/>
  <c r="X22" i="1"/>
  <c r="F310" i="1"/>
  <c r="AU2222" i="1"/>
  <c r="F2477" i="1"/>
  <c r="H24" i="2" s="1"/>
  <c r="I24" i="2" s="1"/>
  <c r="Y2490" i="1"/>
  <c r="F2737" i="1"/>
  <c r="X1666" i="1"/>
  <c r="F2044" i="1"/>
  <c r="AV850" i="1"/>
  <c r="F1045" i="1"/>
  <c r="AU850" i="1"/>
  <c r="F1059" i="1"/>
  <c r="H18" i="2" s="1"/>
  <c r="AW316" i="1"/>
  <c r="F824" i="1"/>
  <c r="AW850" i="1"/>
  <c r="F1046" i="1"/>
  <c r="AY316" i="1"/>
  <c r="F826" i="1"/>
  <c r="AU1168" i="1"/>
  <c r="AU1076" i="1"/>
  <c r="F1157" i="1"/>
  <c r="W1372" i="1"/>
  <c r="F1658" i="1"/>
  <c r="I23" i="2"/>
  <c r="X3116" i="1"/>
  <c r="F3311" i="1"/>
  <c r="X2222" i="1"/>
  <c r="F2484" i="1"/>
  <c r="AU320" i="1"/>
  <c r="F591" i="1"/>
  <c r="AU818" i="1"/>
  <c r="S1200" i="1"/>
  <c r="F1355" i="1"/>
  <c r="J20" i="2" s="1"/>
  <c r="O1204" i="1"/>
  <c r="F1312" i="1"/>
  <c r="O1340" i="1"/>
  <c r="AY1372" i="1"/>
  <c r="F1642" i="1"/>
  <c r="X1376" i="1"/>
  <c r="X1634" i="1"/>
  <c r="F1630" i="1"/>
  <c r="F2188" i="1"/>
  <c r="AR2054" i="1"/>
  <c r="AR2190" i="1"/>
  <c r="AX18" i="1"/>
  <c r="F3392" i="1"/>
  <c r="V1372" i="1"/>
  <c r="F1657" i="1"/>
  <c r="V3385" i="1"/>
  <c r="F3293" i="1"/>
  <c r="AY3116" i="1"/>
  <c r="AY2490" i="1"/>
  <c r="F2718" i="1"/>
  <c r="AW1204" i="1"/>
  <c r="AW1340" i="1"/>
  <c r="F1316" i="1"/>
  <c r="F2338" i="1"/>
  <c r="AR2278" i="1"/>
  <c r="AU26" i="1"/>
  <c r="AU284" i="1"/>
  <c r="F273" i="1"/>
  <c r="AS1666" i="1"/>
  <c r="F2035" i="1"/>
  <c r="E22" i="2" s="1"/>
  <c r="F1173" i="1"/>
  <c r="AV1072" i="1"/>
  <c r="Y1666" i="1"/>
  <c r="F2045" i="1"/>
  <c r="AR2528" i="1"/>
  <c r="AR2710" i="1"/>
  <c r="F2708" i="1"/>
  <c r="AY850" i="1"/>
  <c r="F1048" i="1"/>
  <c r="BA3385" i="1"/>
  <c r="AU2490" i="1"/>
  <c r="F2729" i="1"/>
  <c r="H25" i="2" s="1"/>
  <c r="I25" i="2" s="1"/>
  <c r="AU3116" i="1"/>
  <c r="F3304" i="1"/>
  <c r="H27" i="2" s="1"/>
  <c r="I27" i="2" s="1"/>
  <c r="AS26" i="1"/>
  <c r="F271" i="1"/>
  <c r="AS284" i="1"/>
  <c r="P1666" i="1"/>
  <c r="F2021" i="1"/>
  <c r="AV316" i="1"/>
  <c r="F823" i="1"/>
  <c r="F1166" i="1"/>
  <c r="AR1076" i="1"/>
  <c r="AR1168" i="1"/>
  <c r="AR320" i="1"/>
  <c r="F600" i="1"/>
  <c r="AR818" i="1"/>
  <c r="AV1200" i="1"/>
  <c r="F1345" i="1"/>
  <c r="AY1200" i="1"/>
  <c r="F1348" i="1"/>
  <c r="AW1372" i="1"/>
  <c r="F1640" i="1"/>
  <c r="F1559" i="1"/>
  <c r="AR1521" i="1"/>
  <c r="X2490" i="1"/>
  <c r="F2736" i="1"/>
  <c r="AW2490" i="1"/>
  <c r="F2716" i="1"/>
  <c r="S1372" i="1"/>
  <c r="F1649" i="1"/>
  <c r="J21" i="2" s="1"/>
  <c r="S22" i="1"/>
  <c r="F299" i="1"/>
  <c r="J16" i="2" s="1"/>
  <c r="S3385" i="1"/>
  <c r="AV1670" i="1"/>
  <c r="AV2018" i="1"/>
  <c r="F1993" i="1"/>
  <c r="O1376" i="1"/>
  <c r="O1634" i="1"/>
  <c r="F1606" i="1"/>
  <c r="AW1072" i="1"/>
  <c r="F1174" i="1"/>
  <c r="AW1670" i="1"/>
  <c r="F1994" i="1"/>
  <c r="AW2018" i="1"/>
  <c r="O316" i="1"/>
  <c r="F820" i="1"/>
  <c r="U1372" i="1"/>
  <c r="F1656" i="1"/>
  <c r="U3385" i="1"/>
  <c r="O1670" i="1"/>
  <c r="O2018" i="1"/>
  <c r="F1990" i="1"/>
  <c r="AY1670" i="1"/>
  <c r="AY2018" i="1"/>
  <c r="F1996" i="1"/>
  <c r="AV1372" i="1"/>
  <c r="F1639" i="1"/>
  <c r="AS316" i="1"/>
  <c r="F835" i="1"/>
  <c r="E17" i="2" s="1"/>
  <c r="Y22" i="1"/>
  <c r="F311" i="1"/>
  <c r="Y3385" i="1"/>
  <c r="AV2490" i="1"/>
  <c r="F2715" i="1"/>
  <c r="T18" i="1"/>
  <c r="F3406" i="1"/>
  <c r="AR854" i="1"/>
  <c r="AR1040" i="1"/>
  <c r="F1038" i="1"/>
  <c r="AU2018" i="1"/>
  <c r="F2007" i="1"/>
  <c r="AU1670" i="1"/>
  <c r="Q18" i="1"/>
  <c r="F3397" i="1"/>
  <c r="O2190" i="1"/>
  <c r="O2054" i="1"/>
  <c r="F2162" i="1"/>
  <c r="AR1256" i="1"/>
  <c r="F1308" i="1"/>
  <c r="AR1310" i="1"/>
  <c r="AS850" i="1"/>
  <c r="F1057" i="1"/>
  <c r="E18" i="2" s="1"/>
  <c r="I18" i="2" s="1"/>
  <c r="F2195" i="1"/>
  <c r="AV2050" i="1"/>
  <c r="O850" i="1"/>
  <c r="F1042" i="1"/>
  <c r="AR1670" i="1"/>
  <c r="F2016" i="1"/>
  <c r="AR2018" i="1"/>
  <c r="AY2222" i="1"/>
  <c r="F2466" i="1"/>
  <c r="P3385" i="1"/>
  <c r="AV3116" i="1"/>
  <c r="F3290" i="1"/>
  <c r="R1200" i="1"/>
  <c r="F1354" i="1"/>
  <c r="R1666" i="1"/>
  <c r="F2032" i="1"/>
  <c r="F2204" i="1"/>
  <c r="R2050" i="1"/>
  <c r="F3287" i="1"/>
  <c r="O3116" i="1"/>
  <c r="F3092" i="1" l="1"/>
  <c r="AY2742" i="1"/>
  <c r="AU3084" i="1"/>
  <c r="AU2746" i="1"/>
  <c r="F3073" i="1"/>
  <c r="X2742" i="1"/>
  <c r="F3110" i="1"/>
  <c r="AR3317" i="1"/>
  <c r="F3383" i="1"/>
  <c r="O26" i="1"/>
  <c r="F256" i="1"/>
  <c r="O284" i="1"/>
  <c r="Y2742" i="1"/>
  <c r="F3111" i="1"/>
  <c r="AV284" i="1"/>
  <c r="F259" i="1"/>
  <c r="AV26" i="1"/>
  <c r="AW2742" i="1"/>
  <c r="F3090" i="1"/>
  <c r="AR30" i="1"/>
  <c r="F74" i="1"/>
  <c r="AR254" i="1"/>
  <c r="F3089" i="1"/>
  <c r="AV2742" i="1"/>
  <c r="J30" i="2"/>
  <c r="AR604" i="1"/>
  <c r="F816" i="1"/>
  <c r="AR2746" i="1"/>
  <c r="F3082" i="1"/>
  <c r="AR3084" i="1"/>
  <c r="AV3385" i="1"/>
  <c r="AV18" i="1" s="1"/>
  <c r="X3385" i="1"/>
  <c r="F3411" i="1" s="1"/>
  <c r="W22" i="1"/>
  <c r="F308" i="1"/>
  <c r="W3385" i="1"/>
  <c r="R3385" i="1"/>
  <c r="R22" i="1"/>
  <c r="F298" i="1"/>
  <c r="AY26" i="1"/>
  <c r="F262" i="1"/>
  <c r="AY284" i="1"/>
  <c r="AY3385" i="1" s="1"/>
  <c r="F1661" i="1"/>
  <c r="Y1372" i="1"/>
  <c r="AW26" i="1"/>
  <c r="AW284" i="1"/>
  <c r="AW3385" i="1" s="1"/>
  <c r="F260" i="1"/>
  <c r="F306" i="1"/>
  <c r="U22" i="1"/>
  <c r="AY1666" i="1"/>
  <c r="F2026" i="1"/>
  <c r="F1196" i="1"/>
  <c r="AR1072" i="1"/>
  <c r="BA18" i="1"/>
  <c r="F3405" i="1"/>
  <c r="F2218" i="1"/>
  <c r="AR2050" i="1"/>
  <c r="AR3116" i="1"/>
  <c r="F3313" i="1"/>
  <c r="O1372" i="1"/>
  <c r="F1636" i="1"/>
  <c r="P18" i="1"/>
  <c r="F3388" i="1"/>
  <c r="AS22" i="1"/>
  <c r="F301" i="1"/>
  <c r="E16" i="2" s="1"/>
  <c r="AS3385" i="1"/>
  <c r="AU1666" i="1"/>
  <c r="F2037" i="1"/>
  <c r="H22" i="2" s="1"/>
  <c r="I22" i="2" s="1"/>
  <c r="F2192" i="1"/>
  <c r="O2050" i="1"/>
  <c r="O1666" i="1"/>
  <c r="F2020" i="1"/>
  <c r="AR316" i="1"/>
  <c r="F846" i="1"/>
  <c r="AW1200" i="1"/>
  <c r="F1346" i="1"/>
  <c r="V18" i="1"/>
  <c r="F3408" i="1"/>
  <c r="AR2222" i="1"/>
  <c r="F2486" i="1"/>
  <c r="AR1372" i="1"/>
  <c r="F1662" i="1"/>
  <c r="AR1204" i="1"/>
  <c r="AR1340" i="1"/>
  <c r="F1338" i="1"/>
  <c r="AR1666" i="1"/>
  <c r="F2046" i="1"/>
  <c r="O3385" i="1"/>
  <c r="AR850" i="1"/>
  <c r="F1068" i="1"/>
  <c r="Y18" i="1"/>
  <c r="F3412" i="1"/>
  <c r="AW1666" i="1"/>
  <c r="F2024" i="1"/>
  <c r="AU22" i="1"/>
  <c r="F303" i="1"/>
  <c r="H16" i="2" s="1"/>
  <c r="AU316" i="1"/>
  <c r="F837" i="1"/>
  <c r="H17" i="2" s="1"/>
  <c r="I17" i="2" s="1"/>
  <c r="AU1372" i="1"/>
  <c r="F1653" i="1"/>
  <c r="H21" i="2" s="1"/>
  <c r="I21" i="2" s="1"/>
  <c r="AR2490" i="1"/>
  <c r="F2738" i="1"/>
  <c r="X1372" i="1"/>
  <c r="F1660" i="1"/>
  <c r="S18" i="1"/>
  <c r="F3400" i="1"/>
  <c r="AU1072" i="1"/>
  <c r="F1187" i="1"/>
  <c r="H19" i="2" s="1"/>
  <c r="I19" i="2" s="1"/>
  <c r="U18" i="1"/>
  <c r="F3407" i="1"/>
  <c r="F2023" i="1"/>
  <c r="AV1666" i="1"/>
  <c r="O1200" i="1"/>
  <c r="F1342" i="1"/>
  <c r="Y1200" i="1"/>
  <c r="F1367" i="1"/>
  <c r="AU1204" i="1"/>
  <c r="F1329" i="1"/>
  <c r="AU1340" i="1"/>
  <c r="X18" i="1" l="1"/>
  <c r="AU2742" i="1"/>
  <c r="F3103" i="1"/>
  <c r="H26" i="2" s="1"/>
  <c r="I26" i="2" s="1"/>
  <c r="F3390" i="1"/>
  <c r="AW22" i="1"/>
  <c r="F290" i="1"/>
  <c r="AY22" i="1"/>
  <c r="F292" i="1"/>
  <c r="F3399" i="1"/>
  <c r="I25" i="5" s="1"/>
  <c r="R18" i="1"/>
  <c r="F286" i="1"/>
  <c r="O22" i="1"/>
  <c r="F3409" i="1"/>
  <c r="W18" i="1"/>
  <c r="AV22" i="1"/>
  <c r="F289" i="1"/>
  <c r="AR2742" i="1"/>
  <c r="F3112" i="1"/>
  <c r="F282" i="1"/>
  <c r="AR284" i="1"/>
  <c r="AR26" i="1"/>
  <c r="AY18" i="1"/>
  <c r="F3393" i="1"/>
  <c r="E30" i="2"/>
  <c r="I16" i="2"/>
  <c r="AW18" i="1"/>
  <c r="F3391" i="1"/>
  <c r="F1359" i="1"/>
  <c r="H20" i="2" s="1"/>
  <c r="I20" i="2" s="1"/>
  <c r="AU1200" i="1"/>
  <c r="AU3385" i="1"/>
  <c r="AR1200" i="1"/>
  <c r="F1368" i="1"/>
  <c r="O18" i="1"/>
  <c r="F3387" i="1"/>
  <c r="AS18" i="1"/>
  <c r="F3402" i="1"/>
  <c r="I21" i="5" s="1"/>
  <c r="F312" i="1" l="1"/>
  <c r="AR22" i="1"/>
  <c r="AR3385" i="1"/>
  <c r="H30" i="2"/>
  <c r="I30" i="2"/>
  <c r="AU18" i="1"/>
  <c r="F3404" i="1"/>
  <c r="I24" i="5" s="1"/>
  <c r="F3413" i="1" l="1"/>
  <c r="F3414" i="1" s="1"/>
  <c r="AR18" i="1"/>
  <c r="I280" i="5" l="1"/>
  <c r="F3415" i="1"/>
  <c r="F3416" i="1" l="1"/>
  <c r="I281" i="5"/>
  <c r="I20" i="5" l="1"/>
  <c r="I282" i="5"/>
</calcChain>
</file>

<file path=xl/sharedStrings.xml><?xml version="1.0" encoding="utf-8"?>
<sst xmlns="http://schemas.openxmlformats.org/spreadsheetml/2006/main" count="44859" uniqueCount="823">
  <si>
    <t>Smeta.RU  (495) 974-1589</t>
  </si>
  <si>
    <t>_PS_</t>
  </si>
  <si>
    <t>Smeta.RU</t>
  </si>
  <si>
    <t/>
  </si>
  <si>
    <t>1</t>
  </si>
  <si>
    <t>ЛРМ 2021</t>
  </si>
  <si>
    <t>Сметные нормы списания</t>
  </si>
  <si>
    <t>Коды ОКП для СН-2012 - 2021 г.</t>
  </si>
  <si>
    <t>СН-2012 - 2021 г_глава_1-5,7</t>
  </si>
  <si>
    <t>Типовой расчет для СН-2012 - 2021 г</t>
  </si>
  <si>
    <t>СН-2012-2021 г. База данных "Сборник стоимостных нормативов"</t>
  </si>
  <si>
    <t>Поправки для СН-2012-2021 в ценах на 01.10.2020 г</t>
  </si>
  <si>
    <t>Селезневская ул. Д. 4 (обустройство пешеходного перехода)</t>
  </si>
  <si>
    <t>Новый раздел</t>
  </si>
  <si>
    <t>Обустройство пешеходного перехода</t>
  </si>
  <si>
    <t>Новый подраздел</t>
  </si>
  <si>
    <t>Разборка асфальтобетонного покрытия (тротуар) с последующим восстановлением</t>
  </si>
  <si>
    <t>2.1-3104-3-1/1</t>
  </si>
  <si>
    <t>Разборка асфальтобетонных покрытий тротуаров толщиной до 4 см</t>
  </si>
  <si>
    <t>1000 м2</t>
  </si>
  <si>
    <t>СН-2012-2021.2. База. Сб.1-3104-3-1/1</t>
  </si>
  <si>
    <t>СН-2012</t>
  </si>
  <si>
    <t>Подрядные работы, гл. 1-5,7</t>
  </si>
  <si>
    <t>работа</t>
  </si>
  <si>
    <t>2</t>
  </si>
  <si>
    <t>1.49-9101-7-1/1</t>
  </si>
  <si>
    <t>Механизированная погрузка строительного мусора в автомобили-самосвалы</t>
  </si>
  <si>
    <t>т</t>
  </si>
  <si>
    <t>СН-2012-2021.1. База. Сб.49-9101-7-1/1</t>
  </si>
  <si>
    <t>3</t>
  </si>
  <si>
    <t>1.50-3305-4-1/1</t>
  </si>
  <si>
    <t>Погрузка и выгрузка вручную строительного мусора на транспортные средства</t>
  </si>
  <si>
    <t>СН-2012-2021.1. База. Сб.50-3305-4-1/1</t>
  </si>
  <si>
    <t>4</t>
  </si>
  <si>
    <t>1.49-9201-1-2/1</t>
  </si>
  <si>
    <t>Перевозка строительного мусора автосамосвалами грузоподъемностью до 10 т на расстояние 1 км - при механизированной погрузке</t>
  </si>
  <si>
    <t>СН-2012-2021.1. База. Сб.49-9201-1-2/1</t>
  </si>
  <si>
    <t>Подрядные работы, гл. 1 перевозка мусора</t>
  </si>
  <si>
    <t>5</t>
  </si>
  <si>
    <t>1.49-9201-1-1/1</t>
  </si>
  <si>
    <t>Перевозка строительного мусора автосамосвалами грузоподъемностью до 10 т на расстояние 1 км - при погрузке вручную</t>
  </si>
  <si>
    <t>СН-2012-2021.1. База. Сб.49-9201-1-1/1</t>
  </si>
  <si>
    <t>6</t>
  </si>
  <si>
    <t>1.49-9201-1-3/1</t>
  </si>
  <si>
    <t>Перевозка строительного мусора автосамосвалами грузоподъемностью до 10 т - добавляется на каждый последующий 1 км до 100 км</t>
  </si>
  <si>
    <t>СН-2012-2021.1. База. Сб.49-9201-1-3/1</t>
  </si>
  <si>
    <t>)*51</t>
  </si>
  <si>
    <t>7</t>
  </si>
  <si>
    <t>КП</t>
  </si>
  <si>
    <t>Стоимость приемки отходов строительства и сноса (боя кирпичной кладки, бетонных и железобетонных изделий, отходов бетона и железобетона, асфальтобетона в кусковой форме) для переработки дробильными комплексами</t>
  </si>
  <si>
    <t>Материалы</t>
  </si>
  <si>
    <t>Материалы, изделия и конструкции</t>
  </si>
  <si>
    <t>[180,73 / 1,2]</t>
  </si>
  <si>
    <t>0</t>
  </si>
  <si>
    <t>8</t>
  </si>
  <si>
    <t>2.1-3101-13-1/1</t>
  </si>
  <si>
    <t>Устройство выравнивающего слоя из асфальтобетонной смеси с применением укладчиков асфальтобетона</t>
  </si>
  <si>
    <t>100 т</t>
  </si>
  <si>
    <t>СН-2012-2021.2. База. Сб.1-3101-13-1/1</t>
  </si>
  <si>
    <t>8,1</t>
  </si>
  <si>
    <t>21.3-3-17</t>
  </si>
  <si>
    <t>Смеси асфальтобетонные дорожные горячие мелкозернистые, марка I, тип А</t>
  </si>
  <si>
    <t>СН-2012-2021.21. База. Р.3, о.3, поз.17</t>
  </si>
  <si>
    <t>8,2</t>
  </si>
  <si>
    <t>21.3-3-34</t>
  </si>
  <si>
    <t>Смеси асфальтобетонные дорожные горячие песчаные, тип Д, марка III</t>
  </si>
  <si>
    <t>СН-2012-2021.21. База. Р.3, о.3, поз.34</t>
  </si>
  <si>
    <t>9</t>
  </si>
  <si>
    <t>2.1-3103-19-4/1</t>
  </si>
  <si>
    <t>Устройство асфальтобетонных покрытий дорожек и тротуаров двухслойных, верхний слой из песчаной асфальтобетонной смеси толщиной 3 см/5см</t>
  </si>
  <si>
    <t>100 м2</t>
  </si>
  <si>
    <t>СН-2012-2021.2. База. Сб.1-3103-19-4/1</t>
  </si>
  <si>
    <t>9,1</t>
  </si>
  <si>
    <t>9,2</t>
  </si>
  <si>
    <t>ПЗ</t>
  </si>
  <si>
    <t>Прямые затраты</t>
  </si>
  <si>
    <t>СтМатОб</t>
  </si>
  <si>
    <t>Стоимость материальных ресурсов (всего)</t>
  </si>
  <si>
    <t>СтМатОбЗак</t>
  </si>
  <si>
    <t>Стоимость материалов и оборудования заказчика</t>
  </si>
  <si>
    <t>СтМатОбПод</t>
  </si>
  <si>
    <t>Стоимость материалов и оборудования подрядчика</t>
  </si>
  <si>
    <t>СтМат</t>
  </si>
  <si>
    <t>Стоимость материалов (всего)</t>
  </si>
  <si>
    <t>СтМатЗак</t>
  </si>
  <si>
    <t>Стоимость материалов заказчика</t>
  </si>
  <si>
    <t>СтМатПод</t>
  </si>
  <si>
    <t>Стоимость материалов подрядчика</t>
  </si>
  <si>
    <t>Оборуд</t>
  </si>
  <si>
    <t>Стоимость оборудования (всего)</t>
  </si>
  <si>
    <t>ОборудЗак</t>
  </si>
  <si>
    <t>Стоимость оборудования заказчика</t>
  </si>
  <si>
    <t>ОборудПод</t>
  </si>
  <si>
    <t>Стоимость оборудования подрядчика</t>
  </si>
  <si>
    <t>ЭММ</t>
  </si>
  <si>
    <t>Эксплуатация машин</t>
  </si>
  <si>
    <t>ЭММсНРиСП</t>
  </si>
  <si>
    <t>Эксплуатация машин по ТСН-2001.16</t>
  </si>
  <si>
    <t>ЗПМ</t>
  </si>
  <si>
    <t>ЗП машинистов</t>
  </si>
  <si>
    <t>ОЗП</t>
  </si>
  <si>
    <t>Основная ЗП рабочих</t>
  </si>
  <si>
    <t>ОЗПсНРиСП</t>
  </si>
  <si>
    <t>Основная ЗП рабочих по ТСН-2001.16</t>
  </si>
  <si>
    <t>Строит</t>
  </si>
  <si>
    <t>Строительные работы с НР и СП</t>
  </si>
  <si>
    <t>Монтаж</t>
  </si>
  <si>
    <t>Монтажные работы с НР и СП</t>
  </si>
  <si>
    <t>Прочие</t>
  </si>
  <si>
    <t>Прочие работы с НР и СП</t>
  </si>
  <si>
    <t>ПрочиеЗатр</t>
  </si>
  <si>
    <t>Прочие затраты по ТСН-2001.16</t>
  </si>
  <si>
    <t>ВозврМат</t>
  </si>
  <si>
    <t>Возврат материалов</t>
  </si>
  <si>
    <t>ТрудСтр</t>
  </si>
  <si>
    <t>Трудозатраты строителей</t>
  </si>
  <si>
    <t>ТрудМаш</t>
  </si>
  <si>
    <t>Трудозатраты машинистов</t>
  </si>
  <si>
    <t>ТранспМат</t>
  </si>
  <si>
    <t>Транспорт материалов</t>
  </si>
  <si>
    <t>Перевозка</t>
  </si>
  <si>
    <t>Перевозка грузов</t>
  </si>
  <si>
    <t>НР</t>
  </si>
  <si>
    <t>Накладные расходы</t>
  </si>
  <si>
    <t>СмПриб</t>
  </si>
  <si>
    <t>Сметная прибыль</t>
  </si>
  <si>
    <t>Всего</t>
  </si>
  <si>
    <t>Всего с НР и СП</t>
  </si>
  <si>
    <t>Разборка асфальтобетонного покрытия проезжей части вдоль борта гранитного с последующим восстановлением</t>
  </si>
  <si>
    <t>10</t>
  </si>
  <si>
    <t>2.1-3104-1-4/1</t>
  </si>
  <si>
    <t>Разборка покрытий и оснований асфальтобетонных</t>
  </si>
  <si>
    <t>100 м3</t>
  </si>
  <si>
    <t>СН-2012-2021.2. База. Сб.1-3104-1-4/1</t>
  </si>
  <si>
    <t>11</t>
  </si>
  <si>
    <t>12</t>
  </si>
  <si>
    <t>13</t>
  </si>
  <si>
    <t>14</t>
  </si>
  <si>
    <t>15</t>
  </si>
  <si>
    <t>16</t>
  </si>
  <si>
    <t>17</t>
  </si>
  <si>
    <t>17,1</t>
  </si>
  <si>
    <t>17,2</t>
  </si>
  <si>
    <t>Демонтаж/монтаж б/у гранитного борта (понижение)</t>
  </si>
  <si>
    <t>18</t>
  </si>
  <si>
    <t>2.1-3204-6-1/1</t>
  </si>
  <si>
    <t>Разборка бортовых камней на бетонном основании</t>
  </si>
  <si>
    <t>100 м</t>
  </si>
  <si>
    <t>СН-2012-2021.2. База. Сб.1-3204-6-1/1</t>
  </si>
  <si>
    <t>19</t>
  </si>
  <si>
    <t>20</t>
  </si>
  <si>
    <t>21</t>
  </si>
  <si>
    <t>22</t>
  </si>
  <si>
    <t>23</t>
  </si>
  <si>
    <t>24</t>
  </si>
  <si>
    <t>25</t>
  </si>
  <si>
    <t>2.49-3201-14-1/1</t>
  </si>
  <si>
    <t>Разработка грунта вручную в траншеях глубиной до 2 м без креплений с откосами, группа грунтов 1-3</t>
  </si>
  <si>
    <t>СН-2012-2021.2. База. Сб.49-3201-14-1/1</t>
  </si>
  <si>
    <t>26</t>
  </si>
  <si>
    <t>1.1-3101-6-1/1</t>
  </si>
  <si>
    <t>Погрузка грунта вручную в автомобили-самосвалы с выгрузкой</t>
  </si>
  <si>
    <t>СН-2012-2021.1. База. Сб.1-3101-6-1/1</t>
  </si>
  <si>
    <t>27</t>
  </si>
  <si>
    <t>2.49-3401-1-1/1</t>
  </si>
  <si>
    <t>Перевозка грунта автосамосвалами грузоподъемностью до 10 т на расстояние 1 км</t>
  </si>
  <si>
    <t>м3</t>
  </si>
  <si>
    <t>СН-2012-2021.2. База. Сб.49-3401-1-1/1</t>
  </si>
  <si>
    <t>28</t>
  </si>
  <si>
    <t>2.49-3401-1-2/1</t>
  </si>
  <si>
    <t>Перевозка грунта автосамосвалами грузоподъемностью до 10 т - добавляется на каждый последующий 1 км до 100 км (к поз. 49-3401-1-1)</t>
  </si>
  <si>
    <t>СН-2012-2021.2. База. Сб.49-3401-1-2/1</t>
  </si>
  <si>
    <t>)*54</t>
  </si>
  <si>
    <t>29</t>
  </si>
  <si>
    <t>Размещение грунтов, полученных в результате производства земляных работ, не используемых для обратной засыпки: грунты незамусоренные экологически чистые</t>
  </si>
  <si>
    <t>[120,36 / 1,2]</t>
  </si>
  <si>
    <t>30</t>
  </si>
  <si>
    <t>2.1-3203-1-4/1</t>
  </si>
  <si>
    <t>Установка бортовых камней природных при других видах покрытий (без стоимости камней)</t>
  </si>
  <si>
    <t>СН-2012-2021.2. База. Сб.1-3203-1-4/1</t>
  </si>
  <si>
    <t>Нанесение разметки пешеходного перехода</t>
  </si>
  <si>
    <t>31</t>
  </si>
  <si>
    <t>2.1-3203-13-1/2</t>
  </si>
  <si>
    <t>Нанесение дорожной разметки вручную холодным пластиком белым со светоотражательными шариками</t>
  </si>
  <si>
    <t>м2</t>
  </si>
  <si>
    <t>СН-2012-2021.2. База. Сб.1-3203-13-1/2</t>
  </si>
  <si>
    <t>Автомобильные дороги, раздел 32</t>
  </si>
  <si>
    <t>31,1</t>
  </si>
  <si>
    <t>21.1-25-787</t>
  </si>
  <si>
    <t>Пластик холодный двухкомпонентный для разметки автомобильных дорог, "Клинатон-ХП", со светоотражательными шариками, белый (без отвердителя)</t>
  </si>
  <si>
    <t>кг</t>
  </si>
  <si>
    <t>СН-2012-2021.21. База. Р.1, о.25, поз.787</t>
  </si>
  <si>
    <t>31,2</t>
  </si>
  <si>
    <t>21.1-25-826</t>
  </si>
  <si>
    <t>Пластик холодный для разметки автомобильных дорог, типа "Нанопласт 2К", с отвердителем, со светоотражательными шариками, белый</t>
  </si>
  <si>
    <t>СН-2012-2021.21. База. Р.1, о.25, поз.826</t>
  </si>
  <si>
    <t>32</t>
  </si>
  <si>
    <t>2.1-3203-13-1/4</t>
  </si>
  <si>
    <t>Нанесение дорожной разметки вручную холодным пластиком желтым со светоотражательными шариками</t>
  </si>
  <si>
    <t>СН-2012-2021.2. База. Сб.1-3203-13-1/4</t>
  </si>
  <si>
    <t>33</t>
  </si>
  <si>
    <t>2.1-3203-17-2/1</t>
  </si>
  <si>
    <t>Дополнительная посыпка световозвращающим стеклонаполнителем одновременно с нанесением линий разметки из термопластика, пластика и других пластичных материалов, добавлять к табл. 1-3203-12, 1-3203-13, 1-3203-16</t>
  </si>
  <si>
    <t>СН-2012-2021.2. База. Сб.1-3203-17-2/1</t>
  </si>
  <si>
    <t>33,1</t>
  </si>
  <si>
    <t>21.1-25-747</t>
  </si>
  <si>
    <t>Стеклошарики световозвращающие, марка "Люкс" 100-600 мкм, для посыпки разметочных красок</t>
  </si>
  <si>
    <t>СН-2012-2021.21. База. Р.1, о.25, поз.747</t>
  </si>
  <si>
    <t>33,2</t>
  </si>
  <si>
    <t>21.1-25-789</t>
  </si>
  <si>
    <t>Стеклошарики световозвращающие, фракции 400-800 мкм</t>
  </si>
  <si>
    <t>СН-2012-2021.21. База. Р.1, о.25, поз.789</t>
  </si>
  <si>
    <t>Установка новых дорожных знаков</t>
  </si>
  <si>
    <t>34</t>
  </si>
  <si>
    <t>2.1-3203-8-1/1</t>
  </si>
  <si>
    <t>Установка дорожных знаков на металлических стойках (без стоимости щита дорожного знака)</t>
  </si>
  <si>
    <t>100 шт.</t>
  </si>
  <si>
    <t>СН-2012-2021.2. База. Сб.1-3203-8-1/1</t>
  </si>
  <si>
    <t>35</t>
  </si>
  <si>
    <t>21.7-13-36</t>
  </si>
  <si>
    <t>Хомуты из оцинкованной стали, диаметр 76 мм</t>
  </si>
  <si>
    <t>шт.</t>
  </si>
  <si>
    <t>СН-2012-2021.21. База. Р.7, о.13, поз.36</t>
  </si>
  <si>
    <t>36</t>
  </si>
  <si>
    <t>Цена поставщика</t>
  </si>
  <si>
    <t>Дорожный знaк 5.19.1 Пeшexoдный пepexoд c флуopecцeнтнoй oкaнтoвкoй Тип "Б" Типоразмер 2</t>
  </si>
  <si>
    <t>[3 200 / 1,2] +  0,75% Заг.скл</t>
  </si>
  <si>
    <t>0,75</t>
  </si>
  <si>
    <t>37</t>
  </si>
  <si>
    <t>Дорожный знaк 5.19.2 Пeшexoдный пepexoд c флуopecцeнтнoй oкaнтoвкoй Тип "Б" Типоразмер 2</t>
  </si>
  <si>
    <t>2.1-3203-9-1/1</t>
  </si>
  <si>
    <t>Установка дополнительных щитков (без стоимости щита дорожного знака)</t>
  </si>
  <si>
    <t>СН-2012-2021.2. База. Сб.1-3203-9-1/1</t>
  </si>
  <si>
    <t>Чаянова ул. Д. 2 (перенос пешеходного перехода)</t>
  </si>
  <si>
    <t>Обустройство нового пешеходного перехода</t>
  </si>
  <si>
    <t>Разборка покрытия из гранитной плитки (тротуар) с последущим восстановлением</t>
  </si>
  <si>
    <t>2.1-3104-4-1/1</t>
  </si>
  <si>
    <t>Разборка тротуаров и дорожек из плит с отноской и укладкой в штабель</t>
  </si>
  <si>
    <t>СН-2012-2021.2. База. Сб.1-3104-4-1/1</t>
  </si>
  <si>
    <t>2.1-3104-1-2/1</t>
  </si>
  <si>
    <t>Разборка покрытий и оснований щебеночных</t>
  </si>
  <si>
    <t>СН-2012-2021.2. База. Сб.1-3104-1-2/1</t>
  </si>
  <si>
    <t>*51</t>
  </si>
  <si>
    <t>ТН</t>
  </si>
  <si>
    <t>[240,72 / 1,2]</t>
  </si>
  <si>
    <t>Содержание свалки отходов строительства и сноса</t>
  </si>
  <si>
    <t>2.1-3103-15-1/1</t>
  </si>
  <si>
    <t>Устройство покрытий из гранитных малоразмерных плит на цементно-песчаной подушке толщиной 50 мм, смесь марки М150 (без стоимости гранитных плит)</t>
  </si>
  <si>
    <t>СН-2012-2021.2. База. Сб.1-3103-15-1/1</t>
  </si>
  <si>
    <t>19,1</t>
  </si>
  <si>
    <t>21.11-1-212</t>
  </si>
  <si>
    <t>Плиты облицовочные гранитные термообработанные, бучардованные, толщина 70-80 мм, месторождение: Мансуровское (0,6м2)</t>
  </si>
  <si>
    <t>СН-2012-2021.21. База. Р.11, о.1, поз.212</t>
  </si>
  <si>
    <t>19,2</t>
  </si>
  <si>
    <t>21.11-1-179</t>
  </si>
  <si>
    <t>Плиты облицовочные гранитные термообработанные, бучардованные, толщ.70-80 мм, месторождение: Капустинское, Константиновское, Войновское, Танское, Емельяновское, Покостовское (0,4м2)</t>
  </si>
  <si>
    <t>СН-2012-2021.21. База. Р.11, о.1, поз.179</t>
  </si>
  <si>
    <t>2.1-3103-16-1/1</t>
  </si>
  <si>
    <t>Резка гранитных и бетонных малоразмерных плит в построечных условиях</t>
  </si>
  <si>
    <t>СН-2012-2021.2. База. Сб.1-3103-16-1/1</t>
  </si>
  <si>
    <t>Нанесение разметки</t>
  </si>
  <si>
    <t>2.1-3204-2-1/1</t>
  </si>
  <si>
    <t>Удаление линий регулирования дорожного движения (демаркировка) ручным механизмом-демаркировщиком, при толщине линии 3 мм (без стоимости роликов)</t>
  </si>
  <si>
    <t>СН-2012-2021.2. База. Сб.1-3204-2-1/1</t>
  </si>
  <si>
    <t>34,1</t>
  </si>
  <si>
    <t>21.7-13-34</t>
  </si>
  <si>
    <t>Ролики для удаления линий дорожной разметки ручными демаркировочными механизмами</t>
  </si>
  <si>
    <t>компл.</t>
  </si>
  <si>
    <t>СН-2012-2021.21. База. Р.7, о.13, поз.34</t>
  </si>
  <si>
    <t>2.1-3203-12-1/2</t>
  </si>
  <si>
    <t>Нанесение продольной сплошной линии дорожной разметки термопластиком со светоотражательными шариками</t>
  </si>
  <si>
    <t>СН-2012-2021.2. База. Сб.1-3203-12-1/2</t>
  </si>
  <si>
    <t>2.1-3203-12-3/2</t>
  </si>
  <si>
    <t>Нанесение поперечной линии дорожной разметки термопластиком со светоотражательными шариками</t>
  </si>
  <si>
    <t>СН-2012-2021.2. База. Сб.1-3203-12-3/2</t>
  </si>
  <si>
    <t>2.1-3203-15-1/1</t>
  </si>
  <si>
    <t>Нанесение линий регулирования дорожного движения сложной конфигурации по трафаретам с использованием разметочных машин ручных, краска белая</t>
  </si>
  <si>
    <t>СН-2012-2021.2. База. Сб.1-3203-15-1/1</t>
  </si>
  <si>
    <t>38</t>
  </si>
  <si>
    <t>38,1</t>
  </si>
  <si>
    <t>38,2</t>
  </si>
  <si>
    <t>39</t>
  </si>
  <si>
    <t>40</t>
  </si>
  <si>
    <t>40,1</t>
  </si>
  <si>
    <t>40,2</t>
  </si>
  <si>
    <t>Дорожные знаки</t>
  </si>
  <si>
    <t>41</t>
  </si>
  <si>
    <t>)*0</t>
  </si>
  <si>
    <t>)*0,2</t>
  </si>
  <si>
    <t>Поправка: СН-2012 О.П. п.22</t>
  </si>
  <si>
    <t>42</t>
  </si>
  <si>
    <t>43</t>
  </si>
  <si>
    <t>44</t>
  </si>
  <si>
    <t>45</t>
  </si>
  <si>
    <t>Дорожный знaк 2.1 Главная дорога Тип "Б" Типоразмер 2</t>
  </si>
  <si>
    <t>[1 790 / 1,2] +  0,75% Заг.скл</t>
  </si>
  <si>
    <t>46</t>
  </si>
  <si>
    <t>Дорожный знaк 3.27 Ocтaнoвкa зaпpeщeнa Тип "Б", Типоразмер 2</t>
  </si>
  <si>
    <t>[2 250 / 1,2] +  0,75% Заг.скл</t>
  </si>
  <si>
    <t>47</t>
  </si>
  <si>
    <t>48</t>
  </si>
  <si>
    <t>49</t>
  </si>
  <si>
    <t>Дорожный знак 8.24 "Работает эвакуатор" Тип "Б" Типоразмер 2</t>
  </si>
  <si>
    <t>[1 003 / 1,2] +  0,75% Заг.скл</t>
  </si>
  <si>
    <t>50</t>
  </si>
  <si>
    <t>Дорожный знaк 6.4 Mecтo cтoянки Тип "Б" Типоразмер 2</t>
  </si>
  <si>
    <t>[1 920 / 1,2] +  0,75% Заг.скл</t>
  </si>
  <si>
    <t>51</t>
  </si>
  <si>
    <t>1.17  Искусственная неров-  ность (малого типо-  размера)</t>
  </si>
  <si>
    <t>52</t>
  </si>
  <si>
    <t>1.17  Искусственная неров-  ность</t>
  </si>
  <si>
    <t>53</t>
  </si>
  <si>
    <t>1.23  Дети (пов. инф.) (ма-  лого типоразмера</t>
  </si>
  <si>
    <t>54</t>
  </si>
  <si>
    <t>3.24  Ограничение макси-  мальной скорости (20)</t>
  </si>
  <si>
    <t>55</t>
  </si>
  <si>
    <t>3.24  Ограничение макси-  мальной скорости (20)  (малого типоразмера)</t>
  </si>
  <si>
    <t>56</t>
  </si>
  <si>
    <t>3.24  Ограничение макси-  мальной скорости (40)</t>
  </si>
  <si>
    <t>57</t>
  </si>
  <si>
    <t>3.24  Ограничение макси-  мальной скорости (40)  (малого типоразмера)</t>
  </si>
  <si>
    <t>58</t>
  </si>
  <si>
    <t>5.20  Искусственная неров-  ность (малого типо-  размера)</t>
  </si>
  <si>
    <t>59</t>
  </si>
  <si>
    <t>60</t>
  </si>
  <si>
    <t>5.20  Искусственная неров-  ность</t>
  </si>
  <si>
    <t>61</t>
  </si>
  <si>
    <t>6.4  Парковка (парковоч-  ное место)</t>
  </si>
  <si>
    <t>62</t>
  </si>
  <si>
    <t>8.2.1 Зона действия (10 м)</t>
  </si>
  <si>
    <t>63</t>
  </si>
  <si>
    <t>8.2.1  Зона действия (10 м)  (малого типоразмера)</t>
  </si>
  <si>
    <t>64</t>
  </si>
  <si>
    <t>8.8 Платные услуги</t>
  </si>
  <si>
    <t>Демонтаж старого пешеходного перехода</t>
  </si>
  <si>
    <t>65</t>
  </si>
  <si>
    <t>66</t>
  </si>
  <si>
    <t>67</t>
  </si>
  <si>
    <t>68</t>
  </si>
  <si>
    <t>69</t>
  </si>
  <si>
    <t>70</t>
  </si>
  <si>
    <t>71</t>
  </si>
  <si>
    <t>72</t>
  </si>
  <si>
    <t>72,1</t>
  </si>
  <si>
    <t>72,2</t>
  </si>
  <si>
    <t>73</t>
  </si>
  <si>
    <t>73,1</t>
  </si>
  <si>
    <t>73,2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</si>
  <si>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</si>
  <si>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</si>
  <si>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</si>
  <si>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</si>
  <si>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</si>
  <si>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</si>
  <si>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</si>
  <si>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</si>
  <si>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</si>
  <si>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</si>
  <si>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83,1</t>
  </si>
  <si>
    <t>83,2</t>
  </si>
  <si>
    <t>84</t>
  </si>
  <si>
    <t>Демонтаж/монтаж б/у гранитного борта (повышение)</t>
  </si>
  <si>
    <t>85</t>
  </si>
  <si>
    <t>86</t>
  </si>
  <si>
    <t>87</t>
  </si>
  <si>
    <t>88</t>
  </si>
  <si>
    <t>89</t>
  </si>
  <si>
    <t>90</t>
  </si>
  <si>
    <t>91</t>
  </si>
  <si>
    <t>92</t>
  </si>
  <si>
    <t>2.1-3303-1-1/1</t>
  </si>
  <si>
    <t>Устройство подстилающих и выравнивающих слоев оснований из песка</t>
  </si>
  <si>
    <t>СН-2012-2021.2. База. Сб.1-3303-1-1/1</t>
  </si>
  <si>
    <t>93</t>
  </si>
  <si>
    <t>Установка ИДН</t>
  </si>
  <si>
    <t>94</t>
  </si>
  <si>
    <t>2.1-3203-25-2/1</t>
  </si>
  <si>
    <t>Установка искусственных дорожных неровностей - элементов средней части ИДН</t>
  </si>
  <si>
    <t>10 шт.</t>
  </si>
  <si>
    <t>СН-2012-2021.2. База. Сб.1-3203-25-2/1</t>
  </si>
  <si>
    <t>95</t>
  </si>
  <si>
    <t>2.1-3203-25-3/1</t>
  </si>
  <si>
    <t>Установка искусственных дорожных неровностей - элементов краевой части ИДН</t>
  </si>
  <si>
    <t>СН-2012-2021.2. База. Сб.1-3203-25-3/1</t>
  </si>
  <si>
    <t>Новоконная площадь (строительство тротуара и обустройство пешеходного перехода)</t>
  </si>
  <si>
    <t>Обустройство тротуара за счёт проезжей части</t>
  </si>
  <si>
    <t>2.1-3303-1-2/1</t>
  </si>
  <si>
    <t>Устройство подстилающих и выравнивающих слоев оснований из щебня</t>
  </si>
  <si>
    <t>СН-2012-2021.2. База. Сб.1-3303-1-2/1</t>
  </si>
  <si>
    <t>2.1-3203-1-2/1</t>
  </si>
  <si>
    <t>Установка бортовых камней бетонных марки БР 100.30.15 при других видах покрытий</t>
  </si>
  <si>
    <t>СН-2012-2021.2. База. Сб.1-3203-1-2/1</t>
  </si>
  <si>
    <t>Демонтаж/монтаж б/у бетонного борта (понижение)</t>
  </si>
  <si>
    <t>24,1</t>
  </si>
  <si>
    <t>24,2</t>
  </si>
  <si>
    <t>26,1</t>
  </si>
  <si>
    <t>26,2</t>
  </si>
  <si>
    <t>2.4 Уступите дорогу</t>
  </si>
  <si>
    <t>3.2 Движение запрещено</t>
  </si>
  <si>
    <t>3.27 Остановка запрещена</t>
  </si>
  <si>
    <t>5.6  Конец дороги с односторон-  ним движением</t>
  </si>
  <si>
    <t>8.4.1  Вид транспортного сред-  ства</t>
  </si>
  <si>
    <t>8.24 Работает эвакуатор</t>
  </si>
  <si>
    <t>Суворовская пл. (уширение тротуара за счет пр.части)</t>
  </si>
  <si>
    <t>Демонтаж/монтаж б/у гранитного борта</t>
  </si>
  <si>
    <t>Б.Спасская ул. (организация парковочных мест за счет уменьшения ширины тротуара)</t>
  </si>
  <si>
    <t>Парковочный карман</t>
  </si>
  <si>
    <t>Устройство кармана</t>
  </si>
  <si>
    <t>2.1-3104-1-5/1</t>
  </si>
  <si>
    <t>Разборка покрытий и оснований цементобетонных</t>
  </si>
  <si>
    <t>СН-2012-2021.2. База. Сб.1-3104-1-5/1</t>
  </si>
  <si>
    <t>2.1-3103-19-3/1</t>
  </si>
  <si>
    <t>Устройство асфальтобетонных покрытий дорожек и тротуаров двухслойных, нижний слой из крупнозернистой асфальтобетонной смеси тип Б, марка I, толщиной 4,5 см</t>
  </si>
  <si>
    <t>СН-2012-2021.2. База. Сб.1-3103-19-3/1</t>
  </si>
  <si>
    <t>18,1</t>
  </si>
  <si>
    <t>21.3-3-7</t>
  </si>
  <si>
    <t>Смеси асфальтобетонные дорожные горячие крупнозернистые, тип Б, марка I</t>
  </si>
  <si>
    <t>СН-2012-2021.21. База. Р.3, о.3, поз.7</t>
  </si>
  <si>
    <t>18,2</t>
  </si>
  <si>
    <t>Устройство асфальтобетонных покрытий дорожек и тротуаров двухслойных, верхний слой из песчаной асфальтобетонной смеси толщиной 3 см</t>
  </si>
  <si>
    <t>20,1</t>
  </si>
  <si>
    <t>20,2</t>
  </si>
  <si>
    <t>21.3-3-18</t>
  </si>
  <si>
    <t>Смеси асфальтобетонные дорожные горячие мелкозернистые, марка I, тип Б</t>
  </si>
  <si>
    <t>СН-2012-2021.21. База. Р.3, о.3, поз.18</t>
  </si>
  <si>
    <t>Новорязанская ул. Д. 27 стр. 1 (обустройство пеш.перехода)</t>
  </si>
  <si>
    <t>Обустройство</t>
  </si>
  <si>
    <t>Н.Переведеновская ул. (обустройство пеш.перехода)</t>
  </si>
  <si>
    <t>Демонтаж/монтаж бетонного борта (понижение)</t>
  </si>
  <si>
    <t>Устройство тротуара</t>
  </si>
  <si>
    <t>2.49-3101-3-3/1</t>
  </si>
  <si>
    <t>Разработка грунта с погрузкой на автомобили-самосвалы экскаваторами с ковшом вместимостью 0,5 м3, группа грунтов 1-3</t>
  </si>
  <si>
    <t>СН-2012-2021.2. База. Сб.49-3101-3-3/1</t>
  </si>
  <si>
    <t>Разработка грунта с погрузкой на автомобили-самосвалы экскаваторами с ковшом вместимостью 0,5 м3, группа грунтов 1-3/  погрузка</t>
  </si>
  <si>
    <t>*54</t>
  </si>
  <si>
    <t>СН-2012-2021.21. База. Р.3, о.3, поз.5</t>
  </si>
  <si>
    <t>2.1-3105-5-2/1</t>
  </si>
  <si>
    <t>Дополнительный розлив битумной эмульсии при устройстве покрытия из горячей асфальтобетонной смеси</t>
  </si>
  <si>
    <t>СН-2012-2021.2. База. Сб.1-3105-5-2/1</t>
  </si>
  <si>
    <t>42,1</t>
  </si>
  <si>
    <t>42,2</t>
  </si>
  <si>
    <t>Установка садового БК</t>
  </si>
  <si>
    <t>2.1-3203-1-6/2</t>
  </si>
  <si>
    <t>Установка бортовых камней бетонных газонных и садовых марка БР60.20.8, при других видах покрытий</t>
  </si>
  <si>
    <t>СН-2012-2021.2. База. Сб.1-3203-1-6/2</t>
  </si>
  <si>
    <t>44,1</t>
  </si>
  <si>
    <t>21.5-3-12</t>
  </si>
  <si>
    <t>Камни бетонные бортовые, марка БР60.20.8</t>
  </si>
  <si>
    <t>СН-2012-2021.21. База. Р.5, о.3, поз.12</t>
  </si>
  <si>
    <t>44,2</t>
  </si>
  <si>
    <t>45,1</t>
  </si>
  <si>
    <t>45,2</t>
  </si>
  <si>
    <t>47,1</t>
  </si>
  <si>
    <t>47,2</t>
  </si>
  <si>
    <t>Бакунинская ул. На пересечении с Балакиревским пер. и Рабфаковским пер.(ликвидация парковочных карманов)</t>
  </si>
  <si>
    <t>Демонтаж/монтаж дорожного борта</t>
  </si>
  <si>
    <t>Б.Переяславская ул. Д. 10 (устройство парковочных карманов за счет тротуара и газона)</t>
  </si>
  <si>
    <t>Карманы</t>
  </si>
  <si>
    <t>Демонтаж/монтаж БК</t>
  </si>
  <si>
    <t>27,1</t>
  </si>
  <si>
    <t>27,2</t>
  </si>
  <si>
    <t>28,1</t>
  </si>
  <si>
    <t>28,2</t>
  </si>
  <si>
    <t>Восстановление газона</t>
  </si>
  <si>
    <t>Разработка грунта с погрузкой на автомобили-самосвалы экскаваторами с ковшом вместимостью 0,5 м3, группа грунтов 1-3/погрузка</t>
  </si>
  <si>
    <t>5.4-3203-3-3/1</t>
  </si>
  <si>
    <t>Подготовка почвы для устройства партерного и обыкновенного газонов с внесением растительной земли слоем 15 см механизированным способом</t>
  </si>
  <si>
    <t>СН-2012-2021.5. База. Сб.4-3203-3-3/1</t>
  </si>
  <si>
    <t>5.4-3203-3-4/1</t>
  </si>
  <si>
    <t>Подготовка почвы для устройства партерного и обыкновенного газонов с внесением растительной земли слоем 15 см вручную</t>
  </si>
  <si>
    <t>СН-2012-2021.5. База. Сб.4-3203-3-4/1</t>
  </si>
  <si>
    <t>5.4-3203-3-5/1</t>
  </si>
  <si>
    <t>Подготовка почвы для устройства партерного и обыкновенного газонов на каждые 5 см изменения толщины слоя добавлять или исключать</t>
  </si>
  <si>
    <t>СН-2012-2021.5. База. Сб.4-3203-3-5/1</t>
  </si>
  <si>
    <t>5.4-3203-3-6/1</t>
  </si>
  <si>
    <t>Посев газонов партерных, мавританских, и обыкновенных вручную</t>
  </si>
  <si>
    <t>СН-2012-2021.5. База. Сб.4-3203-3-6/1</t>
  </si>
  <si>
    <t>39,1</t>
  </si>
  <si>
    <t>39,2</t>
  </si>
  <si>
    <t>41,1</t>
  </si>
  <si>
    <t>41,2</t>
  </si>
  <si>
    <t>Напрудный пер. (обустройство тротуара и пешеходного перехода)</t>
  </si>
  <si>
    <t>2.1-3203-10-1/4</t>
  </si>
  <si>
    <t>Нанесение линии дорожной разметки краской, линия продольная, сплошная, краска желтая со стеклошариками</t>
  </si>
  <si>
    <t>СН-2012-2021.2. База. Сб.1-3203-10-1/4</t>
  </si>
  <si>
    <t>Пантелеевская ул. Д. 2 (обустройство пешеходного перехода и установка ИДН)</t>
  </si>
  <si>
    <t>Переход</t>
  </si>
  <si>
    <t>Демонтаж/установка ограждения</t>
  </si>
  <si>
    <t>1.50-3203-38-1/1</t>
  </si>
  <si>
    <t>Монтаж решеток, затворов из полосовой и тонколистовой стали /демонтаж</t>
  </si>
  <si>
    <t>СН-2012-2021.1. База. Сб.50-3203-38-1/1</t>
  </si>
  <si>
    <t>5.3-3203-4-2/1</t>
  </si>
  <si>
    <t>Установка стоек металлического ограждения газонов из трубы, масса стоек до 5 кг</t>
  </si>
  <si>
    <t>СН-2012-2021.5. База. Сб.3-3203-4-2/1</t>
  </si>
  <si>
    <t>5.3-3203-5-2/2</t>
  </si>
  <si>
    <t>Установка секций металлического ограждения газонов из профилированной трубы, масса секции до 10 кг (без стоимости секции ограждения)</t>
  </si>
  <si>
    <t>СН-2012-2021.5. База. Сб.3-3203-5-2/2</t>
  </si>
  <si>
    <t>23,1</t>
  </si>
  <si>
    <t>23,2</t>
  </si>
  <si>
    <t>25,1</t>
  </si>
  <si>
    <t>25,2</t>
  </si>
  <si>
    <t>21.5-3-13</t>
  </si>
  <si>
    <t>Камни бетонные бортовые, марка БР 100.30.15</t>
  </si>
  <si>
    <t>СН-2012-2021.21. База. Р.5, о.3, поз.13</t>
  </si>
  <si>
    <t>Устройство абп за счёт парковки</t>
  </si>
  <si>
    <t>Комсомольский пр-т (дублер)  съезд с ул. Хамовнический вал д. 18 и м/у домами 49 и 45 (установка ИДН)</t>
  </si>
  <si>
    <t>Установка</t>
  </si>
  <si>
    <t>1.17 Искусственная неровность</t>
  </si>
  <si>
    <t>3.1 Въезд запрещен</t>
  </si>
  <si>
    <t>3.24  Ограничение максимальной  скорости (20)</t>
  </si>
  <si>
    <t>5.5  Дорога с односторонним дви-  жением</t>
  </si>
  <si>
    <t>5.7.1  Выезд на дорогу с односто-  ронним движением</t>
  </si>
  <si>
    <t>5.20 Искусственная неровность</t>
  </si>
  <si>
    <t>6.4 Парковка (парковочное место)</t>
  </si>
  <si>
    <t>8.4.11 Кроме вида ТС</t>
  </si>
  <si>
    <t>21,1</t>
  </si>
  <si>
    <t>21,2</t>
  </si>
  <si>
    <t>Б.Грузинская ул. д. 2/21 стр. 1 (установка пешеходных ограждений)</t>
  </si>
  <si>
    <t>Установка ограждений</t>
  </si>
  <si>
    <t>2.1-3203-23-1/1</t>
  </si>
  <si>
    <t>Установка дорожных пешеходных ограждений высотой 1 м, шаг стоек 2 м, из оцинкованных трубчатых профилей</t>
  </si>
  <si>
    <t>СН-2012-2021.2. База. Сб.1-3203-23-1/1</t>
  </si>
  <si>
    <t>и1</t>
  </si>
  <si>
    <t>Итого</t>
  </si>
  <si>
    <t>и2</t>
  </si>
  <si>
    <t>НДС 20%</t>
  </si>
  <si>
    <t>и3</t>
  </si>
  <si>
    <t>Новая переменная</t>
  </si>
  <si>
    <t>Уровень цен на 01.10.2020 г</t>
  </si>
  <si>
    <t>Report618</t>
  </si>
  <si>
    <t>_OBSM_</t>
  </si>
  <si>
    <t>9999990008</t>
  </si>
  <si>
    <t>Трудозатраты рабочих</t>
  </si>
  <si>
    <t>чел.-ч.</t>
  </si>
  <si>
    <t>22.1-1-5</t>
  </si>
  <si>
    <t>СН-2012-2021.22. База. п.1-1-5 (010109)</t>
  </si>
  <si>
    <t>Экскаваторы на гусеничном ходу гидравлические, объем ковша до 0,65 м3</t>
  </si>
  <si>
    <t>маш.-ч</t>
  </si>
  <si>
    <t>22.1-18-12</t>
  </si>
  <si>
    <t>СН-2012-2021.22. База. п.1-18-12 (184001)</t>
  </si>
  <si>
    <t>Автомобили-самосвалы, грузоподъемность до 7 т</t>
  </si>
  <si>
    <t>22.1-18-13</t>
  </si>
  <si>
    <t>СН-2012-2021.22. База. п.1-18-13 (184002)</t>
  </si>
  <si>
    <t>Автомобили-самосвалы, грузоподъемность до 10 т</t>
  </si>
  <si>
    <t>22.1-5-19</t>
  </si>
  <si>
    <t>СН-2012-2021.22. База. п.1-5-19 (051001)</t>
  </si>
  <si>
    <t>Асфальтоукладчики, производительность до 350 т/ч</t>
  </si>
  <si>
    <t>22.1-5-2</t>
  </si>
  <si>
    <t>СН-2012-2021.22. База. п.1-5-2 (050102)</t>
  </si>
  <si>
    <t>Катки самоходные вибрационные, масса до 8 т</t>
  </si>
  <si>
    <t>22.1-5-3</t>
  </si>
  <si>
    <t>СН-2012-2021.22. База. п.1-5-3 (050103)</t>
  </si>
  <si>
    <t>Катки самоходные вибрационные, масса более 8 т</t>
  </si>
  <si>
    <t>21.1-1-3</t>
  </si>
  <si>
    <t>СН-2012-2021.21. База. Р.1, о.1, поз.3</t>
  </si>
  <si>
    <t>Битумы нефтяные, дорожные жидкие, марка МГ, СГ</t>
  </si>
  <si>
    <t>22.1-10-5</t>
  </si>
  <si>
    <t>СН-2012-2021.22. База. п.1-10-5 (101002)</t>
  </si>
  <si>
    <t>Компрессоры с дизельным двигателем прицепные до 5 м3/мин</t>
  </si>
  <si>
    <t>22.1-30-54</t>
  </si>
  <si>
    <t>СН-2012-2021.22. База. п.1-30-54 (308901)</t>
  </si>
  <si>
    <t>Молотки отбойные</t>
  </si>
  <si>
    <t>22.1-5-48</t>
  </si>
  <si>
    <t>СН-2012-2021.22. База. п.1-5-48 (056003)</t>
  </si>
  <si>
    <t>Автогрейдеры, мощность 99-147 кВт (130-200 л.с.)</t>
  </si>
  <si>
    <t>21.3-1-69</t>
  </si>
  <si>
    <t>СН-2012-2021.21. База. Р.3, о.1, поз.69</t>
  </si>
  <si>
    <t>Смеси бетонные, БСГ, тяжелого бетона на гранитном щебне, класс прочности: В15 (М200); П3, фракция 5-20, F50-100, W0-2</t>
  </si>
  <si>
    <t>21.3-2-15</t>
  </si>
  <si>
    <t>СН-2012-2021.21. База. Р.3, о.2, поз.15</t>
  </si>
  <si>
    <t>Растворы цементные, марка 100</t>
  </si>
  <si>
    <t>22.1-10-12</t>
  </si>
  <si>
    <t>СН-2012-2021.22. База. п.1-10-12 (105001)</t>
  </si>
  <si>
    <t>Электрокомпрессоры прицепные, производительность до 3,5 м3/мин</t>
  </si>
  <si>
    <t>22.1-13-2</t>
  </si>
  <si>
    <t>СН-2012-2021.22. База. п.1-13-2 (132001)</t>
  </si>
  <si>
    <t>Электростанции передвижные прицепные, мощность до 30 кВт</t>
  </si>
  <si>
    <t>21.1-25-150</t>
  </si>
  <si>
    <t>СН-2012-2021.21. База. Р.1, о.25, поз.150</t>
  </si>
  <si>
    <t>Лента скотч "Polyken", ширина (толщина) 50 (0,5) мм</t>
  </si>
  <si>
    <t>м</t>
  </si>
  <si>
    <t>21.1-25-827</t>
  </si>
  <si>
    <t>СН-2012-2021.21. База. Р.1, о.25, поз.827</t>
  </si>
  <si>
    <t>Пластик холодный для разметки автомобильных дорог, типа "Нанопласт 2К", с отвердителем, со светоотражательными шариками, желтый</t>
  </si>
  <si>
    <t>22.1-9-1</t>
  </si>
  <si>
    <t>СН-2012-2021.22. База. п.1-9-1 (090101)</t>
  </si>
  <si>
    <t>Машины бурильно-крановые на базе трактора, глубина бурения до 5 м</t>
  </si>
  <si>
    <t>21.1-11-14</t>
  </si>
  <si>
    <t>СН-2012-2021.21. База. Р.1, о.11, поз.14</t>
  </si>
  <si>
    <t>Болты строительные с гайками оцинкованные (10х100мм)</t>
  </si>
  <si>
    <t>21.7-13-35</t>
  </si>
  <si>
    <t>СН-2012-2021.21. База. Р.7, о.13, поз.35</t>
  </si>
  <si>
    <t>Стойки из оцинкованной стали, диаметр 76 мм, длина 3 м</t>
  </si>
  <si>
    <t>22.1-2-1</t>
  </si>
  <si>
    <t>СН-2012-2021.22. База. п.1-2-1 (020101)</t>
  </si>
  <si>
    <t>Тракторы на гусеничном ходу, мощность до 60 (81) кВт (л.с.)</t>
  </si>
  <si>
    <t>22.1-4-12</t>
  </si>
  <si>
    <t>СН-2012-2021.22. База. п.1-4-12 (040205)</t>
  </si>
  <si>
    <t>Погрузчики на автомобильном ходу, грузоподъемность до 5 т</t>
  </si>
  <si>
    <t>22.1-5-18</t>
  </si>
  <si>
    <t>СН-2012-2021.22. База. п.1-5-18 (050902)</t>
  </si>
  <si>
    <t>Поливомоечные машины, емкость цистерны более 5000 л</t>
  </si>
  <si>
    <t>21.1-25-13</t>
  </si>
  <si>
    <t>СН-2012-2021.21. База. Р.1, о.25, поз.13</t>
  </si>
  <si>
    <t>Вода</t>
  </si>
  <si>
    <t>21.3-2-52</t>
  </si>
  <si>
    <t>СН-2012-2021.21. База. Р.3, о.2, поз.52</t>
  </si>
  <si>
    <t>Смеси сухие монтажно-кладочные цементно-песчаные: В12,5 (М150), F100, крупность заполнителя не более 3,5 мм</t>
  </si>
  <si>
    <t>22.1-30-75</t>
  </si>
  <si>
    <t>СН-2012-2021.22. База. п.1-30-75 (370001)</t>
  </si>
  <si>
    <t>Станки для резки плит</t>
  </si>
  <si>
    <t>21.7-3-8</t>
  </si>
  <si>
    <t>СН-2012-2021.21. База. Р.7, о.3, поз.8</t>
  </si>
  <si>
    <t>Диск отрезной с алмазным покрытием, диаметр 230 мм, высота сегмента 7 мм</t>
  </si>
  <si>
    <t>22.1-5-51</t>
  </si>
  <si>
    <t>СН-2012-2021.22. База. п.1-5-51 (057102)</t>
  </si>
  <si>
    <t>Машины демаркировочные, тип "Linax NT-4190"</t>
  </si>
  <si>
    <t>22.1-5-60</t>
  </si>
  <si>
    <t>СН-2012-2021.22. База. п.1-5-60 (057601)</t>
  </si>
  <si>
    <t>Маточные котлы, тип "Hofmann HK-1000"</t>
  </si>
  <si>
    <t>22.1-5-74</t>
  </si>
  <si>
    <t>СН-2012-2021.22. База. п.1-5-74 (057207)</t>
  </si>
  <si>
    <t>Машины разметочные, тип BMT-350С, для нанесения термопластика</t>
  </si>
  <si>
    <t>21.1-25-816</t>
  </si>
  <si>
    <t>СН-2012-2021.21. База. Р.1, о.25, поз.816</t>
  </si>
  <si>
    <t>Термопластики для разметки автомобильных дорог, марка "ТПКН", со светоотражательными шариками</t>
  </si>
  <si>
    <t>22.1-5-76</t>
  </si>
  <si>
    <t>СН-2012-2021.22. База. п.1-5-76 (057212)</t>
  </si>
  <si>
    <t>Машины разметочные ручные "Zebra-5"</t>
  </si>
  <si>
    <t>21.1-10-167</t>
  </si>
  <si>
    <t>СН-2012-2021.21. База. Р.1, о.10, поз.167</t>
  </si>
  <si>
    <t>Сталь листовая, оцинкованная, толщина 0,7-0,8 мм</t>
  </si>
  <si>
    <t>21.1-6-200</t>
  </si>
  <si>
    <t>СН-2012-2021.21. База. Р.1, о.6, поз.200</t>
  </si>
  <si>
    <t>Краска дорожная (эмаль) белая, марка "АК-505"</t>
  </si>
  <si>
    <t>22.1-5-15</t>
  </si>
  <si>
    <t>СН-2012-2021.22. База. п.1-5-15 (050703)</t>
  </si>
  <si>
    <t>Катки прицепные пневмоколесные, масса до 50 т</t>
  </si>
  <si>
    <t>22.1-5-7</t>
  </si>
  <si>
    <t>СН-2012-2021.22. База. п.1-5-7 (050301)</t>
  </si>
  <si>
    <t>Катки дорожные самоходные на пневмоколесном ходу, масса до 16 т</t>
  </si>
  <si>
    <t>21.1-12-10</t>
  </si>
  <si>
    <t>СН-2012-2021.21. База. Р.1, о.12, поз.10</t>
  </si>
  <si>
    <t>Песок для дорожных работ, рядовой</t>
  </si>
  <si>
    <t>22.1-30-103</t>
  </si>
  <si>
    <t>СН-2012-2020.22. База. п.1-30-103 (304104)</t>
  </si>
  <si>
    <t>Перфораторы электрические, мощность до 800 Вт</t>
  </si>
  <si>
    <t>22.1-30-56</t>
  </si>
  <si>
    <t>СН-2012-2020.22. База. п.1-30-56 (309101)</t>
  </si>
  <si>
    <t>Шуруповерты</t>
  </si>
  <si>
    <t>21.1-25-751</t>
  </si>
  <si>
    <t>СН-2012-2020.21. База. Р.1, о.25, поз.751</t>
  </si>
  <si>
    <t>Клей полиуретановый двухкомпонентный</t>
  </si>
  <si>
    <t>21.1-25-947</t>
  </si>
  <si>
    <t>СН-2012-2020.21. База. Р.1, о.25, поз.947</t>
  </si>
  <si>
    <t>Элемент средней части искусственной дорожной неровности из резины, размеры 900х500х50 мм</t>
  </si>
  <si>
    <t>21.7-3-3</t>
  </si>
  <si>
    <t>СН-2012-2020.21. База. Р.7, о.3, поз.3</t>
  </si>
  <si>
    <t>Буры с победитовым наконечником, с хвостовиком SDS MAX, размеры 16х200 мм</t>
  </si>
  <si>
    <t>21.7-5-12</t>
  </si>
  <si>
    <t>СН-2012-2020.21. База. Р.7, о.5, поз.12</t>
  </si>
  <si>
    <t>Анкер-болт оцинкованный с пластиковой втулкой, для крепления искусственных дорожных неровностей, размеры 10х135 мм</t>
  </si>
  <si>
    <t>21.1-25-948</t>
  </si>
  <si>
    <t>СН-2012-2020.21. База. Р.1, о.25, поз.948</t>
  </si>
  <si>
    <t>Элемент краевой части искусственной дорожной неровности из резины, размеры 900х450х50 мм</t>
  </si>
  <si>
    <t>22.1-1-43</t>
  </si>
  <si>
    <t>СН-2012-2021.22. База. п.1-1-43 (012102)</t>
  </si>
  <si>
    <t>Бульдозеры гусеничные, мощность до 59 кВт (80 л.с.)</t>
  </si>
  <si>
    <t>21.1-12-36</t>
  </si>
  <si>
    <t>СН-2012-2021.21. База. Р.1, о.12, поз.36</t>
  </si>
  <si>
    <t>Щебень из естественного камня для строительных работ, марка 1200-800, фракция 20-40 мм</t>
  </si>
  <si>
    <t>22.1-1-4</t>
  </si>
  <si>
    <t>СН-2012-2021.22. База. п.1-1-4 (010105)</t>
  </si>
  <si>
    <t>Экскаваторы на гусеничном ходу гидравлические, объем ковша до 0,5 м3</t>
  </si>
  <si>
    <t>22.1-1-44</t>
  </si>
  <si>
    <t>СН-2012-2021.22. База. п.1-1-44 (012103)</t>
  </si>
  <si>
    <t>Бульдозеры гусеничные, мощность до 79 кВт (108 л.с.)</t>
  </si>
  <si>
    <t>22.1-5-34</t>
  </si>
  <si>
    <t>СН-2012-2021.22. База. п.1-5-34 (053501)</t>
  </si>
  <si>
    <t>Автогудронаторы эмульсионные</t>
  </si>
  <si>
    <t>21.3-3-35</t>
  </si>
  <si>
    <t>СН-2012-2021.21. База. Р.3, о.3, поз.35</t>
  </si>
  <si>
    <t>Эмульсии дорожные, битумные</t>
  </si>
  <si>
    <t>22.1-17-39</t>
  </si>
  <si>
    <t>СН-2012-2021.22. База. п.1-17-39 (176001)</t>
  </si>
  <si>
    <t>Плуги выкопочные (без трактора)</t>
  </si>
  <si>
    <t>22.1-2-7</t>
  </si>
  <si>
    <t>СН-2012-2021.22. База. п.1-2-7 (021003)</t>
  </si>
  <si>
    <t>Тракторы на пневмоколесном ходу, мощность до 60 (81) кВт (л.с.)</t>
  </si>
  <si>
    <t>21.4-6-5</t>
  </si>
  <si>
    <t>СН-2012-2021.21. База. Р.4, о.6, поз.5</t>
  </si>
  <si>
    <t>Земля растительная</t>
  </si>
  <si>
    <t>21.4-6-11</t>
  </si>
  <si>
    <t>СН-2012-2021.21. База. Р.4, о.6, поз.11</t>
  </si>
  <si>
    <t>Семена (смесь универсальная) газонных трав</t>
  </si>
  <si>
    <t>22.1-5-75</t>
  </si>
  <si>
    <t>СН-2012-2021.22. База. п.1-5-75 (057208)</t>
  </si>
  <si>
    <t>Машины разметочные самоходные, скорость нанесения краски до 20 км/ч, ширина нанесения 10-20 см, длина хода 0,7 м</t>
  </si>
  <si>
    <t>21.1-6-199</t>
  </si>
  <si>
    <t>СН-2012-2021.21. База. Р.1, о.6, поз.199</t>
  </si>
  <si>
    <t>Краска дорожная (со стеклошариками) желтая, марка "Магистраль"</t>
  </si>
  <si>
    <t>22.1-13-21</t>
  </si>
  <si>
    <t>СН-2012-2021.22. База. п.1-13-21 (138501)</t>
  </si>
  <si>
    <t>Печи электрические для сушки сварочных материалов с регулированием температуры в пределах 80-500С</t>
  </si>
  <si>
    <t>22.1-30-46</t>
  </si>
  <si>
    <t>СН-2012-2021.22. База. п.1-30-46 (308001)</t>
  </si>
  <si>
    <t>Преобразователи частоты тока до 500 А</t>
  </si>
  <si>
    <t>22.1-4-34</t>
  </si>
  <si>
    <t>СН-2012-2021.22. База. п.1-4-34 (042906)</t>
  </si>
  <si>
    <t>Лебедки электрические, грузоподъемность до 5 т</t>
  </si>
  <si>
    <t>21.1-11-21</t>
  </si>
  <si>
    <t>СН-2012-2021.21. База. Р.1, о.11, поз.21</t>
  </si>
  <si>
    <t>Болты строительные черные с гайками и шайбами (10х100мм)</t>
  </si>
  <si>
    <t>21.1-23-9</t>
  </si>
  <si>
    <t>СН-2012-2021.21. База. Р.1, о.23, поз.9</t>
  </si>
  <si>
    <t>Электроды, тип Э-42, 46, 50, диаметр 4 - 6 мм</t>
  </si>
  <si>
    <t>21.6-1-17</t>
  </si>
  <si>
    <t>СН-2012-2021.21. База. Р.6, о.1, поз.17</t>
  </si>
  <si>
    <t>Конструктивные эл-ты вспом.назн.,эл-ты крепл.подвес. потолков,трубопр.,воздухов.,закл.детали,детали крепл.стен.панелей,ворот,переплетов решеток,массой не более 50 кг, с преобл.проф.проката, с отверстиями собираемые из двух и более деталей</t>
  </si>
  <si>
    <t>21.1-12-11</t>
  </si>
  <si>
    <t>СН-2012-2021.21. База. Р.1, о.12, поз.11</t>
  </si>
  <si>
    <t>Песок для строительных работ, рядовой</t>
  </si>
  <si>
    <t>21.1-2-13</t>
  </si>
  <si>
    <t>СН-2012-2021.21. База. Р.1, о.2, поз.13</t>
  </si>
  <si>
    <t>Цемент общестроительный, портландцемент общего назначения, марка 400</t>
  </si>
  <si>
    <t>21.7-9-6</t>
  </si>
  <si>
    <t>СН-2012-2021.21. База. Р.7, о.9, поз.6</t>
  </si>
  <si>
    <t>Столбик для ограды газонной из трубы профильной 40х40 мм, высота 1000мм</t>
  </si>
  <si>
    <t>22.1-13-15</t>
  </si>
  <si>
    <t>СН-2012-2021.22. База. п.1-13-15 (136201)</t>
  </si>
  <si>
    <t>Аппараты сварочные</t>
  </si>
  <si>
    <t>22.1-30-19</t>
  </si>
  <si>
    <t>СН-2012-2021.22. База. п.1-30-19 (305001)</t>
  </si>
  <si>
    <t>Машины шлифовальные электрические</t>
  </si>
  <si>
    <t>22.1-10-1</t>
  </si>
  <si>
    <t>СН-2012-2021.22. База. п.1-10-1 (100101)</t>
  </si>
  <si>
    <t>Компрессоры автомобильные, производительность до 5 м3/мин</t>
  </si>
  <si>
    <t>22.1-13-14</t>
  </si>
  <si>
    <t>СН-2012-2021.22. База. п.1-13-14 (136001)</t>
  </si>
  <si>
    <t>Установки для сварки ручной дуговой (постоянного тока)</t>
  </si>
  <si>
    <t>21.1-11-95</t>
  </si>
  <si>
    <t>СН-2012-2021.21. База. Р.1, о.11, поз.95</t>
  </si>
  <si>
    <t>Шайбы для болтов черные</t>
  </si>
  <si>
    <t>21.3-1-87</t>
  </si>
  <si>
    <t>СН-2012-2021.21. База. Р.3, о.1, поз.87</t>
  </si>
  <si>
    <t>Смеси бетонные, БСГ, тяжелого бетона на гранитном щебне, класс прочности: В25 (М350); П3, фракция 5-20, F150, W6</t>
  </si>
  <si>
    <t>21.7-13-6</t>
  </si>
  <si>
    <t>СН-2012-2021.21. База. Р.7, о.13, поз.6</t>
  </si>
  <si>
    <t>Ограждения дорожные стальные оцинкованные, марка ОРУД, высота 1,5 м</t>
  </si>
  <si>
    <t>5715120000</t>
  </si>
  <si>
    <t>Камни бортовые из горных пород</t>
  </si>
  <si>
    <t>5216100000</t>
  </si>
  <si>
    <t>Щитки металлические</t>
  </si>
  <si>
    <t>5714310000</t>
  </si>
  <si>
    <t>Гранитные малоразмерные плиты</t>
  </si>
  <si>
    <t>3972610000</t>
  </si>
  <si>
    <t>Ролики для демаркировки дорожной разметки</t>
  </si>
  <si>
    <t>СН-2012-2021.22. База. п.1-30-103 (304104)</t>
  </si>
  <si>
    <t>СН-2012-2021.22. База. п.1-30-56 (309101)</t>
  </si>
  <si>
    <t>СН-2012-2021.21. База. Р.1, о.25, поз.751</t>
  </si>
  <si>
    <t>СН-2012-2021.21. База. Р.1, о.25, поз.947</t>
  </si>
  <si>
    <t>СН-2012-2021.21. База. Р.7, о.3, поз.3</t>
  </si>
  <si>
    <t>СН-2012-2021.21. База. Р.7, о.5, поз.12</t>
  </si>
  <si>
    <t>СН-2012-2021.21. База. Р.1, о.25, поз.948</t>
  </si>
  <si>
    <t>Поправка: СН-2012 О.П. п.22  Наименование: Демонтаж, разборка отдельных бетонных, железобетонных, металлических, деревянных, пластмассовых конструктивных элементов зданий и сооружений, внутренних и наружных инженерных систем и коммуникаций при отсутствии необходимых стоимостных нормативов в сборниках СН-2012</t>
  </si>
  <si>
    <t>"СОГЛАСОВАНО"</t>
  </si>
  <si>
    <t>"УТВЕРЖДАЮ"</t>
  </si>
  <si>
    <t>Форма № 1а (глава 1-5)</t>
  </si>
  <si>
    <t>"_____"________________ 2021 г.</t>
  </si>
  <si>
    <t>(локальный сметный расчет)</t>
  </si>
  <si>
    <t>(наименование работ и затрат, наименование объекта)</t>
  </si>
  <si>
    <t>Сметная стоимость</t>
  </si>
  <si>
    <t>тыс.руб</t>
  </si>
  <si>
    <t>Строительные работы</t>
  </si>
  <si>
    <t>Монтажные работы</t>
  </si>
  <si>
    <t>Оборудование</t>
  </si>
  <si>
    <t>Прочие работы</t>
  </si>
  <si>
    <t>Средства на оплату труда</t>
  </si>
  <si>
    <t>№№ п/п</t>
  </si>
  <si>
    <t>Шифр расценки и коды ресурсов</t>
  </si>
  <si>
    <t>Наименование работ и затрат</t>
  </si>
  <si>
    <t>Единица измерения</t>
  </si>
  <si>
    <t>Кол-во единиц</t>
  </si>
  <si>
    <t>Цена на ед. изм. руб.</t>
  </si>
  <si>
    <t>Попра-вочные коэфф.</t>
  </si>
  <si>
    <t>Коэфф. зимних удоро-жаний</t>
  </si>
  <si>
    <t>Коэфф. пересчета</t>
  </si>
  <si>
    <t>ВСЕГО затрат, руб.</t>
  </si>
  <si>
    <t>Справочно</t>
  </si>
  <si>
    <t>ЗТР, всего чел.-час</t>
  </si>
  <si>
    <t>Ст-ть ед. с начислен.</t>
  </si>
  <si>
    <t>Составлен(а) в уровне текущих (прогнозных) цен октябрь 2020 года</t>
  </si>
  <si>
    <t>ЗП</t>
  </si>
  <si>
    <t>НР от ЗП</t>
  </si>
  <si>
    <t>%</t>
  </si>
  <si>
    <t>СП от ЗП</t>
  </si>
  <si>
    <t>ЗТР</t>
  </si>
  <si>
    <t>чел-ч</t>
  </si>
  <si>
    <t>ЭМ</t>
  </si>
  <si>
    <t>в т.ч. ЗПМ</t>
  </si>
  <si>
    <t>НР и СП от ЗПМ</t>
  </si>
  <si>
    <r>
      <t>Стоимость приемки отходов строительства и сноса (боя кирпичной кладки, бетонных и железобетонных изделий, отходов бетона и железобетона, асфальтобетона в кусковой форме) для переработки дробильными комплексами</t>
    </r>
    <r>
      <rPr>
        <i/>
        <sz val="10"/>
        <rFont val="Arial"/>
        <family val="2"/>
        <charset val="204"/>
      </rPr>
      <t xml:space="preserve">
Базисная стоимость: 150,61 = [180,73 / 1,2]</t>
    </r>
  </si>
  <si>
    <t>МР</t>
  </si>
  <si>
    <r>
      <t>Размещение грунтов, полученных в результате производства земляных работ, не используемых для обратной засыпки: грунты незамусоренные экологически чистые</t>
    </r>
    <r>
      <rPr>
        <i/>
        <sz val="10"/>
        <rFont val="Arial"/>
        <family val="2"/>
        <charset val="204"/>
      </rPr>
      <t xml:space="preserve">
Базисная стоимость: 100,30 = [120,36 / 1,2]</t>
    </r>
  </si>
  <si>
    <r>
      <t>Дорожный знaк 5.19.1 Пeшexoдный пepexoд c флуopecцeнтнoй oкaнтoвкoй Тип "Б" Типоразмер 2</t>
    </r>
    <r>
      <rPr>
        <i/>
        <sz val="10"/>
        <rFont val="Arial"/>
        <family val="2"/>
        <charset val="204"/>
      </rPr>
      <t xml:space="preserve">
Базисная стоимость: 2 686,67 = [3 200 / 1,2] +  0,75% Заг.скл</t>
    </r>
  </si>
  <si>
    <r>
      <t>Дорожный знaк 5.19.2 Пeшexoдный пepexoд c флуopecцeнтнoй oкaнтoвкoй Тип "Б" Типоразмер 2</t>
    </r>
    <r>
      <rPr>
        <i/>
        <sz val="10"/>
        <rFont val="Arial"/>
        <family val="2"/>
        <charset val="204"/>
      </rPr>
      <t xml:space="preserve">
Базисная стоимость: 2 686,67 = [3 200 / 1,2] +  0,75% Заг.скл</t>
    </r>
  </si>
  <si>
    <r>
      <t>Установка дорожных знаков на металлических стойках (без стоимости щита дорожного знака)</t>
    </r>
    <r>
      <rPr>
        <i/>
        <sz val="10"/>
        <rFont val="Arial"/>
        <family val="2"/>
        <charset val="204"/>
      </rPr>
      <t xml:space="preserve">
Поправка: СН-2012 О.П. п.22  Наименование: Демонтаж, разборка отдельных бетонных, железобетонных, металлических, деревянных, пластмассовых конструктивных элементов зданий и сооружений, внутренних и наружных инженерных систем и коммуникаций при отсутствии необходимых стоимостных нормативов в сборниках СН-2012</t>
    </r>
  </si>
  <si>
    <r>
      <t>Установка дополнительных щитков (без стоимости щита дорожного знака)</t>
    </r>
    <r>
      <rPr>
        <i/>
        <sz val="10"/>
        <rFont val="Arial"/>
        <family val="2"/>
        <charset val="204"/>
      </rPr>
      <t xml:space="preserve">
Поправка: СН-2012 О.П. п.22  Наименование: Демонтаж, разборка отдельных бетонных, железобетонных, металлических, деревянных, пластмассовых конструктивных элементов зданий и сооружений, внутренних и наружных инженерных систем и коммуникаций при отсутствии необходимых стоимостных нормативов в сборниках СН-2012</t>
    </r>
  </si>
  <si>
    <r>
      <t>2.4 Уступите дорогу</t>
    </r>
    <r>
      <rPr>
        <i/>
        <sz val="10"/>
        <rFont val="Arial"/>
        <family val="2"/>
        <charset val="204"/>
      </rPr>
      <t xml:space="preserve">
Базисная стоимость: 1 502,86 = [1 790 / 1,2] +  0,75% Заг.скл</t>
    </r>
  </si>
  <si>
    <r>
      <t>3.2 Движение запрещено</t>
    </r>
    <r>
      <rPr>
        <i/>
        <sz val="10"/>
        <rFont val="Arial"/>
        <family val="2"/>
        <charset val="204"/>
      </rPr>
      <t xml:space="preserve">
Базисная стоимость: 1 889,06 = [2 250 / 1,2] +  0,75% Заг.скл</t>
    </r>
  </si>
  <si>
    <r>
      <t>3.27 Остановка запрещена</t>
    </r>
    <r>
      <rPr>
        <i/>
        <sz val="10"/>
        <rFont val="Arial"/>
        <family val="2"/>
        <charset val="204"/>
      </rPr>
      <t xml:space="preserve">
Базисная стоимость: 1 889,06 = [2 250 / 1,2] +  0,75% Заг.скл</t>
    </r>
  </si>
  <si>
    <r>
      <t>5.6  Конец дороги с односторон-  ним движением</t>
    </r>
    <r>
      <rPr>
        <i/>
        <sz val="10"/>
        <rFont val="Arial"/>
        <family val="2"/>
        <charset val="204"/>
      </rPr>
      <t xml:space="preserve">
Базисная стоимость: 1 889,06 = [2 250 / 1,2] +  0,75% Заг.скл</t>
    </r>
  </si>
  <si>
    <r>
      <t>8.4.1  Вид транспортного сред-  ства</t>
    </r>
    <r>
      <rPr>
        <i/>
        <sz val="10"/>
        <rFont val="Arial"/>
        <family val="2"/>
        <charset val="204"/>
      </rPr>
      <t xml:space="preserve">
Базисная стоимость: 1 612,00 = [1 920 / 1,2] +  0,75% Заг.скл</t>
    </r>
  </si>
  <si>
    <r>
      <t>8.24 Работает эвакуатор</t>
    </r>
    <r>
      <rPr>
        <i/>
        <sz val="10"/>
        <rFont val="Arial"/>
        <family val="2"/>
        <charset val="204"/>
      </rPr>
      <t xml:space="preserve">
Базисная стоимость: 1 612,00 = [1 920 / 1,2] +  0,75% Заг.скл</t>
    </r>
  </si>
  <si>
    <t>___________________________</t>
  </si>
  <si>
    <t>" ___ " ___________ 20 ___ г.</t>
  </si>
  <si>
    <t xml:space="preserve">Мы, нижеподписавшиеся, произвели осмотр объекта </t>
  </si>
  <si>
    <t xml:space="preserve">и постановили произвести ремонт объекта в </t>
  </si>
  <si>
    <t>следующем объеме:</t>
  </si>
  <si>
    <t>№ п/п</t>
  </si>
  <si>
    <t>Количество</t>
  </si>
  <si>
    <t>Примечание</t>
  </si>
  <si>
    <t>Подписи членов комиссии: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</si>
</sst>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"/>
    <numFmt numFmtId="165" formatCode="#,##0.00####;[Red]\-\ #,##0.00####"/>
    <numFmt numFmtId="166" formatCode="#,##0.00;[Red]\-\ #,##0.00"/>
  </numFmts>
  <fonts count="18" x14ac:knownFonts="1">
    <font>
      <sz val="10"/>
      <name val="Arial"/>
      <charset val="204"/>
    </font>
    <font>
      <b/>
      <sz val="10"/>
      <color indexed="12"/>
      <name val="Arial"/>
      <family val="2"/>
      <charset val="204"/>
    </font>
    <font>
      <b/>
      <sz val="10"/>
      <color indexed="16"/>
      <name val="Arial"/>
      <family val="2"/>
      <charset val="204"/>
    </font>
    <font>
      <b/>
      <sz val="10"/>
      <color indexed="20"/>
      <name val="Arial"/>
      <family val="2"/>
      <charset val="204"/>
    </font>
    <font>
      <b/>
      <sz val="10"/>
      <color indexed="17"/>
      <name val="Arial"/>
      <family val="2"/>
      <charset val="204"/>
    </font>
    <font>
      <b/>
      <sz val="10"/>
      <color indexed="14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14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b/>
      <sz val="13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4"/>
      <name val="Arial"/>
      <family val="2"/>
      <charset val="204"/>
    </font>
    <font>
      <i/>
      <sz val="11"/>
      <name val="Arial"/>
      <family val="2"/>
      <charset val="204"/>
    </font>
    <font>
      <b/>
      <sz val="11"/>
      <name val="Arial"/>
      <family val="2"/>
      <charset val="204"/>
    </font>
    <font>
      <i/>
      <sz val="1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7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9" fillId="0" borderId="0" xfId="0" applyFont="1"/>
    <xf numFmtId="0" fontId="10" fillId="0" borderId="0" xfId="0" applyFont="1"/>
    <xf numFmtId="0" fontId="10" fillId="0" borderId="3" xfId="0" applyFont="1" applyBorder="1" applyAlignment="1">
      <alignment horizontal="center" vertical="center" wrapText="1"/>
    </xf>
    <xf numFmtId="0" fontId="16" fillId="0" borderId="0" xfId="0" applyFont="1" applyAlignment="1">
      <alignment horizontal="right"/>
    </xf>
    <xf numFmtId="0" fontId="16" fillId="0" borderId="0" xfId="0" applyFont="1"/>
    <xf numFmtId="0" fontId="16" fillId="0" borderId="0" xfId="0" applyFont="1" applyBorder="1" applyAlignment="1">
      <alignment horizontal="right"/>
    </xf>
    <xf numFmtId="0" fontId="16" fillId="0" borderId="0" xfId="0" applyFont="1" applyAlignment="1">
      <alignment horizontal="left" vertical="top"/>
    </xf>
    <xf numFmtId="0" fontId="10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3" xfId="0" applyFont="1" applyBorder="1" applyAlignment="1">
      <alignment horizontal="left" vertical="top" wrapText="1"/>
    </xf>
    <xf numFmtId="0" fontId="10" fillId="0" borderId="3" xfId="0" applyFont="1" applyBorder="1" applyAlignment="1">
      <alignment horizontal="left" wrapText="1"/>
    </xf>
    <xf numFmtId="0" fontId="10" fillId="0" borderId="3" xfId="0" applyFont="1" applyBorder="1" applyAlignment="1">
      <alignment horizontal="right" wrapText="1"/>
    </xf>
    <xf numFmtId="0" fontId="10" fillId="0" borderId="3" xfId="0" applyFont="1" applyBorder="1" applyAlignment="1">
      <alignment horizontal="right"/>
    </xf>
    <xf numFmtId="0" fontId="10" fillId="0" borderId="2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wrapText="1"/>
    </xf>
    <xf numFmtId="0" fontId="10" fillId="0" borderId="2" xfId="0" applyFont="1" applyBorder="1" applyAlignment="1">
      <alignment horizontal="right" wrapText="1"/>
    </xf>
    <xf numFmtId="0" fontId="10" fillId="0" borderId="2" xfId="0" applyFont="1" applyBorder="1" applyAlignment="1">
      <alignment horizontal="right"/>
    </xf>
    <xf numFmtId="0" fontId="11" fillId="0" borderId="5" xfId="0" applyFont="1" applyBorder="1" applyAlignment="1">
      <alignment horizontal="center" wrapText="1"/>
    </xf>
    <xf numFmtId="0" fontId="11" fillId="0" borderId="2" xfId="0" applyFont="1" applyBorder="1" applyAlignment="1">
      <alignment horizontal="center" wrapText="1"/>
    </xf>
    <xf numFmtId="0" fontId="16" fillId="0" borderId="0" xfId="0" applyFont="1" applyBorder="1" applyAlignment="1">
      <alignment horizontal="right"/>
    </xf>
    <xf numFmtId="0" fontId="12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9" fillId="0" borderId="0" xfId="0" applyFont="1" applyFill="1"/>
    <xf numFmtId="0" fontId="0" fillId="0" borderId="0" xfId="0" applyFill="1"/>
    <xf numFmtId="0" fontId="10" fillId="0" borderId="0" xfId="0" applyFont="1" applyFill="1" applyAlignment="1">
      <alignment horizontal="right"/>
    </xf>
    <xf numFmtId="0" fontId="10" fillId="0" borderId="0" xfId="0" applyFont="1" applyFill="1" applyAlignment="1">
      <alignment horizontal="right"/>
    </xf>
    <xf numFmtId="0" fontId="11" fillId="0" borderId="0" xfId="0" applyFont="1" applyFill="1" applyAlignment="1"/>
    <xf numFmtId="0" fontId="12" fillId="0" borderId="0" xfId="0" applyFont="1" applyFill="1" applyAlignment="1">
      <alignment horizontal="left"/>
    </xf>
    <xf numFmtId="0" fontId="10" fillId="0" borderId="0" xfId="0" applyFont="1" applyFill="1"/>
    <xf numFmtId="0" fontId="10" fillId="0" borderId="0" xfId="0" applyFont="1" applyFill="1" applyAlignment="1">
      <alignment horizontal="left"/>
    </xf>
    <xf numFmtId="0" fontId="10" fillId="0" borderId="0" xfId="0" applyFont="1" applyFill="1" applyAlignment="1"/>
    <xf numFmtId="0" fontId="10" fillId="0" borderId="0" xfId="0" applyFont="1" applyFill="1" applyBorder="1" applyAlignment="1">
      <alignment horizontal="left"/>
    </xf>
    <xf numFmtId="0" fontId="10" fillId="0" borderId="0" xfId="0" applyFont="1" applyFill="1" applyAlignment="1">
      <alignment horizontal="left"/>
    </xf>
    <xf numFmtId="0" fontId="10" fillId="0" borderId="0" xfId="0" applyFont="1" applyFill="1" applyBorder="1" applyAlignment="1">
      <alignment wrapText="1"/>
    </xf>
    <xf numFmtId="0" fontId="10" fillId="0" borderId="0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horizontal="center" wrapText="1"/>
    </xf>
    <xf numFmtId="0" fontId="13" fillId="0" borderId="1" xfId="0" applyFont="1" applyFill="1" applyBorder="1" applyAlignment="1">
      <alignment horizontal="center" wrapText="1"/>
    </xf>
    <xf numFmtId="0" fontId="9" fillId="0" borderId="0" xfId="0" applyFont="1" applyFill="1" applyAlignment="1">
      <alignment horizontal="center" wrapText="1"/>
    </xf>
    <xf numFmtId="0" fontId="14" fillId="0" borderId="0" xfId="0" applyFont="1" applyFill="1" applyAlignment="1">
      <alignment horizontal="center" wrapText="1"/>
    </xf>
    <xf numFmtId="0" fontId="14" fillId="0" borderId="1" xfId="0" applyFont="1" applyFill="1" applyBorder="1" applyAlignment="1">
      <alignment horizontal="center" wrapText="1"/>
    </xf>
    <xf numFmtId="0" fontId="0" fillId="0" borderId="0" xfId="0" applyFill="1" applyAlignment="1"/>
    <xf numFmtId="0" fontId="10" fillId="0" borderId="0" xfId="0" applyFont="1" applyFill="1" applyAlignment="1">
      <alignment horizontal="left" wrapText="1"/>
    </xf>
    <xf numFmtId="166" fontId="10" fillId="0" borderId="0" xfId="0" applyNumberFormat="1" applyFont="1" applyFill="1" applyAlignment="1">
      <alignment horizontal="right"/>
    </xf>
    <xf numFmtId="164" fontId="10" fillId="0" borderId="0" xfId="0" applyNumberFormat="1" applyFont="1" applyFill="1"/>
    <xf numFmtId="1" fontId="10" fillId="0" borderId="0" xfId="0" applyNumberFormat="1" applyFont="1" applyFill="1"/>
    <xf numFmtId="0" fontId="10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wrapText="1"/>
    </xf>
    <xf numFmtId="0" fontId="10" fillId="0" borderId="0" xfId="0" applyFont="1" applyFill="1" applyAlignment="1">
      <alignment horizontal="left" vertical="top"/>
    </xf>
    <xf numFmtId="0" fontId="10" fillId="0" borderId="0" xfId="0" applyFont="1" applyFill="1" applyAlignment="1">
      <alignment horizontal="left" vertical="top" wrapText="1"/>
    </xf>
    <xf numFmtId="0" fontId="15" fillId="0" borderId="0" xfId="0" applyFont="1" applyFill="1" applyAlignment="1">
      <alignment horizontal="right" wrapText="1"/>
    </xf>
    <xf numFmtId="165" fontId="10" fillId="0" borderId="0" xfId="0" applyNumberFormat="1" applyFont="1" applyFill="1" applyAlignment="1">
      <alignment horizontal="right"/>
    </xf>
    <xf numFmtId="0" fontId="10" fillId="0" borderId="0" xfId="0" applyFont="1" applyFill="1" applyAlignment="1">
      <alignment horizontal="right" wrapText="1"/>
    </xf>
    <xf numFmtId="166" fontId="10" fillId="0" borderId="0" xfId="0" applyNumberFormat="1" applyFont="1" applyFill="1" applyAlignment="1">
      <alignment horizontal="right"/>
    </xf>
    <xf numFmtId="0" fontId="8" fillId="0" borderId="0" xfId="0" applyFont="1" applyFill="1" applyAlignment="1">
      <alignment wrapText="1"/>
    </xf>
    <xf numFmtId="0" fontId="0" fillId="0" borderId="6" xfId="0" applyFill="1" applyBorder="1"/>
    <xf numFmtId="166" fontId="16" fillId="0" borderId="6" xfId="0" applyNumberFormat="1" applyFont="1" applyFill="1" applyBorder="1" applyAlignment="1">
      <alignment horizontal="right"/>
    </xf>
    <xf numFmtId="166" fontId="16" fillId="0" borderId="6" xfId="0" applyNumberFormat="1" applyFont="1" applyFill="1" applyBorder="1" applyAlignment="1">
      <alignment horizontal="right"/>
    </xf>
    <xf numFmtId="166" fontId="0" fillId="0" borderId="0" xfId="0" applyNumberFormat="1" applyFill="1"/>
    <xf numFmtId="166" fontId="15" fillId="0" borderId="0" xfId="0" applyNumberFormat="1" applyFont="1" applyFill="1" applyAlignment="1">
      <alignment horizontal="right"/>
    </xf>
    <xf numFmtId="0" fontId="10" fillId="0" borderId="0" xfId="0" quotePrefix="1" applyFont="1" applyFill="1" applyAlignment="1">
      <alignment horizontal="right" wrapText="1"/>
    </xf>
    <xf numFmtId="0" fontId="16" fillId="0" borderId="0" xfId="0" applyFont="1" applyFill="1" applyAlignment="1">
      <alignment horizontal="left" wrapText="1"/>
    </xf>
    <xf numFmtId="166" fontId="16" fillId="0" borderId="0" xfId="0" applyNumberFormat="1" applyFont="1" applyFill="1" applyAlignment="1">
      <alignment horizontal="right"/>
    </xf>
    <xf numFmtId="0" fontId="16" fillId="0" borderId="0" xfId="0" applyFont="1" applyFill="1" applyAlignment="1">
      <alignment horizontal="right"/>
    </xf>
    <xf numFmtId="0" fontId="16" fillId="0" borderId="0" xfId="0" applyFont="1" applyFill="1"/>
    <xf numFmtId="0" fontId="16" fillId="0" borderId="0" xfId="0" applyFont="1" applyFill="1" applyAlignment="1">
      <alignment horizontal="left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282"/>
  <sheetViews>
    <sheetView tabSelected="1" topLeftCell="A267" zoomScaleNormal="100" workbookViewId="0">
      <selection activeCell="A267" sqref="A1:XFD1048576"/>
    </sheetView>
  </sheetViews>
  <sheetFormatPr defaultRowHeight="12.75" x14ac:dyDescent="0.2"/>
  <cols>
    <col min="1" max="1" width="5.7109375" style="32" customWidth="1"/>
    <col min="2" max="2" width="11.7109375" style="32" customWidth="1"/>
    <col min="3" max="3" width="40.7109375" style="32" customWidth="1"/>
    <col min="4" max="6" width="11.7109375" style="32" customWidth="1"/>
    <col min="7" max="7" width="12.7109375" style="32" customWidth="1"/>
    <col min="8" max="8" width="9.140625" style="32"/>
    <col min="9" max="11" width="12.7109375" style="32" customWidth="1"/>
    <col min="12" max="14" width="9.140625" style="32"/>
    <col min="15" max="30" width="0" style="32" hidden="1" customWidth="1"/>
    <col min="31" max="31" width="149.140625" style="32" hidden="1" customWidth="1"/>
    <col min="32" max="32" width="113.140625" style="32" hidden="1" customWidth="1"/>
    <col min="33" max="36" width="0" style="32" hidden="1" customWidth="1"/>
    <col min="37" max="16384" width="9.140625" style="32"/>
  </cols>
  <sheetData>
    <row r="1" spans="1:11" x14ac:dyDescent="0.2">
      <c r="A1" s="31" t="str">
        <f>CONCATENATE(Source!B1, "     СН-2012 (© ОАО МЦЦС 'Мосстройцены', ", "2021", ")")</f>
        <v>Smeta.RU  (495) 974-1589     СН-2012 (© ОАО МЦЦС 'Мосстройцены', 2021)</v>
      </c>
    </row>
    <row r="2" spans="1:11" ht="14.25" x14ac:dyDescent="0.2">
      <c r="A2" s="33"/>
      <c r="B2" s="33"/>
      <c r="C2" s="33"/>
      <c r="D2" s="33"/>
      <c r="E2" s="33"/>
      <c r="F2" s="33"/>
      <c r="G2" s="33"/>
      <c r="H2" s="33"/>
      <c r="I2" s="33"/>
      <c r="J2" s="34" t="s">
        <v>767</v>
      </c>
      <c r="K2" s="34"/>
    </row>
    <row r="3" spans="1:11" ht="16.5" x14ac:dyDescent="0.25">
      <c r="A3" s="35"/>
      <c r="B3" s="36" t="s">
        <v>765</v>
      </c>
      <c r="C3" s="36"/>
      <c r="D3" s="36"/>
      <c r="E3" s="36"/>
      <c r="F3" s="37"/>
      <c r="G3" s="36" t="s">
        <v>766</v>
      </c>
      <c r="H3" s="36"/>
      <c r="I3" s="36"/>
      <c r="J3" s="36"/>
      <c r="K3" s="36"/>
    </row>
    <row r="4" spans="1:11" ht="14.25" x14ac:dyDescent="0.2">
      <c r="A4" s="37"/>
      <c r="B4" s="38"/>
      <c r="C4" s="38"/>
      <c r="D4" s="38"/>
      <c r="E4" s="38"/>
      <c r="F4" s="37"/>
      <c r="G4" s="38"/>
      <c r="H4" s="38"/>
      <c r="I4" s="38"/>
      <c r="J4" s="38"/>
      <c r="K4" s="38"/>
    </row>
    <row r="5" spans="1:11" ht="14.25" x14ac:dyDescent="0.2">
      <c r="A5" s="39"/>
      <c r="B5" s="39"/>
      <c r="C5" s="40"/>
      <c r="D5" s="40"/>
      <c r="E5" s="40"/>
      <c r="F5" s="37"/>
      <c r="G5" s="41"/>
      <c r="H5" s="40"/>
      <c r="I5" s="40"/>
      <c r="J5" s="40"/>
      <c r="K5" s="41"/>
    </row>
    <row r="6" spans="1:11" ht="14.25" x14ac:dyDescent="0.2">
      <c r="A6" s="41"/>
      <c r="B6" s="38" t="str">
        <f>CONCATENATE("______________________ ", IF(Source!AL12&lt;&gt;"", Source!AL12, ""))</f>
        <v xml:space="preserve">______________________ </v>
      </c>
      <c r="C6" s="38"/>
      <c r="D6" s="38"/>
      <c r="E6" s="38"/>
      <c r="F6" s="37"/>
      <c r="G6" s="38" t="str">
        <f>CONCATENATE("______________________ ", IF(Source!AH12&lt;&gt;"", Source!AH12, ""))</f>
        <v xml:space="preserve">______________________ </v>
      </c>
      <c r="H6" s="38"/>
      <c r="I6" s="38"/>
      <c r="J6" s="38"/>
      <c r="K6" s="38"/>
    </row>
    <row r="7" spans="1:11" ht="14.25" x14ac:dyDescent="0.2">
      <c r="A7" s="42"/>
      <c r="B7" s="43" t="s">
        <v>768</v>
      </c>
      <c r="C7" s="43"/>
      <c r="D7" s="43"/>
      <c r="E7" s="43"/>
      <c r="F7" s="37"/>
      <c r="G7" s="43" t="s">
        <v>768</v>
      </c>
      <c r="H7" s="43"/>
      <c r="I7" s="43"/>
      <c r="J7" s="43"/>
      <c r="K7" s="43"/>
    </row>
    <row r="9" spans="1:11" ht="14.25" x14ac:dyDescent="0.2">
      <c r="A9" s="37"/>
      <c r="B9" s="37"/>
      <c r="C9" s="37"/>
      <c r="D9" s="37"/>
      <c r="E9" s="37"/>
      <c r="F9" s="37"/>
      <c r="G9" s="37"/>
      <c r="H9" s="37"/>
      <c r="I9" s="37"/>
      <c r="J9" s="37"/>
      <c r="K9" s="37"/>
    </row>
    <row r="10" spans="1:11" ht="15.75" x14ac:dyDescent="0.25">
      <c r="A10" s="44" t="str">
        <f>CONCATENATE( "ЛОКАЛЬНАЯ СМЕТА № ",IF(Source!F12&lt;&gt;"Новый объект", Source!F12, ""))</f>
        <v>ЛОКАЛЬНАЯ СМЕТА № 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">
      <c r="A11" s="46" t="s">
        <v>769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  <row r="12" spans="1:11" ht="14.25" x14ac:dyDescent="0.2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</row>
    <row r="13" spans="1:11" ht="18" hidden="1" x14ac:dyDescent="0.25">
      <c r="A13" s="47"/>
      <c r="B13" s="47"/>
      <c r="C13" s="47"/>
      <c r="D13" s="47"/>
      <c r="E13" s="47"/>
      <c r="F13" s="47"/>
      <c r="G13" s="47"/>
      <c r="H13" s="47"/>
      <c r="I13" s="47"/>
      <c r="J13" s="47"/>
      <c r="K13" s="47"/>
    </row>
    <row r="14" spans="1:11" ht="14.25" hidden="1" x14ac:dyDescent="0.2">
      <c r="A14" s="37"/>
      <c r="B14" s="37"/>
      <c r="C14" s="37"/>
      <c r="D14" s="37"/>
      <c r="E14" s="37"/>
      <c r="F14" s="37"/>
      <c r="G14" s="37"/>
      <c r="H14" s="37"/>
      <c r="I14" s="37"/>
      <c r="J14" s="37"/>
      <c r="K14" s="37"/>
    </row>
    <row r="15" spans="1:11" ht="18" x14ac:dyDescent="0.25">
      <c r="A15" s="48" t="str">
        <f>IF(Source!G12&lt;&gt;"Новый объект", Source!G12, "")</f>
        <v>ЛРМ 2021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</row>
    <row r="16" spans="1:11" x14ac:dyDescent="0.2">
      <c r="A16" s="46" t="s">
        <v>770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</row>
    <row r="17" spans="1:11" ht="14.25" x14ac:dyDescent="0.2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</row>
    <row r="18" spans="1:11" ht="14.25" x14ac:dyDescent="0.2">
      <c r="A18" s="50" t="str">
        <f>CONCATENATE( "Основание: чертежи № ", Source!J12)</f>
        <v xml:space="preserve">Основание: чертежи № </v>
      </c>
      <c r="B18" s="50"/>
      <c r="C18" s="50"/>
      <c r="D18" s="50"/>
      <c r="E18" s="50"/>
      <c r="F18" s="50"/>
      <c r="G18" s="50"/>
      <c r="H18" s="50"/>
      <c r="I18" s="50"/>
      <c r="J18" s="50"/>
      <c r="K18" s="50"/>
    </row>
    <row r="19" spans="1:11" ht="14.25" x14ac:dyDescent="0.2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</row>
    <row r="20" spans="1:11" ht="14.25" x14ac:dyDescent="0.2">
      <c r="A20" s="37"/>
      <c r="B20" s="37"/>
      <c r="C20" s="37"/>
      <c r="D20" s="37"/>
      <c r="E20" s="37"/>
      <c r="F20" s="38" t="s">
        <v>771</v>
      </c>
      <c r="G20" s="38"/>
      <c r="H20" s="38"/>
      <c r="I20" s="51">
        <f>(Source!F3416/1000)</f>
        <v>393.68968000000001</v>
      </c>
      <c r="J20" s="34"/>
      <c r="K20" s="37" t="s">
        <v>772</v>
      </c>
    </row>
    <row r="21" spans="1:11" ht="14.25" hidden="1" x14ac:dyDescent="0.2">
      <c r="A21" s="37"/>
      <c r="B21" s="37"/>
      <c r="C21" s="37"/>
      <c r="D21" s="37"/>
      <c r="E21" s="37"/>
      <c r="F21" s="38" t="s">
        <v>773</v>
      </c>
      <c r="G21" s="38"/>
      <c r="H21" s="38"/>
      <c r="I21" s="51">
        <f>(Source!F3402)/1000</f>
        <v>0.79248000000000007</v>
      </c>
      <c r="J21" s="34"/>
      <c r="K21" s="37" t="s">
        <v>772</v>
      </c>
    </row>
    <row r="22" spans="1:11" ht="14.25" hidden="1" x14ac:dyDescent="0.2">
      <c r="A22" s="37"/>
      <c r="B22" s="37"/>
      <c r="C22" s="37"/>
      <c r="D22" s="37"/>
      <c r="E22" s="37"/>
      <c r="F22" s="38" t="s">
        <v>774</v>
      </c>
      <c r="G22" s="38"/>
      <c r="H22" s="38"/>
      <c r="I22" s="51">
        <f>(Source!F3403)/1000</f>
        <v>0</v>
      </c>
      <c r="J22" s="34"/>
      <c r="K22" s="37" t="s">
        <v>772</v>
      </c>
    </row>
    <row r="23" spans="1:11" ht="14.25" hidden="1" x14ac:dyDescent="0.2">
      <c r="A23" s="37"/>
      <c r="B23" s="37"/>
      <c r="C23" s="37"/>
      <c r="D23" s="37"/>
      <c r="E23" s="37"/>
      <c r="F23" s="38" t="s">
        <v>775</v>
      </c>
      <c r="G23" s="38"/>
      <c r="H23" s="38"/>
      <c r="I23" s="51">
        <f>(Source!F3394)/1000</f>
        <v>0</v>
      </c>
      <c r="J23" s="34"/>
      <c r="K23" s="37" t="s">
        <v>772</v>
      </c>
    </row>
    <row r="24" spans="1:11" ht="14.25" hidden="1" x14ac:dyDescent="0.2">
      <c r="A24" s="37"/>
      <c r="B24" s="37"/>
      <c r="C24" s="37"/>
      <c r="D24" s="37"/>
      <c r="E24" s="37"/>
      <c r="F24" s="38" t="s">
        <v>776</v>
      </c>
      <c r="G24" s="38"/>
      <c r="H24" s="38"/>
      <c r="I24" s="51">
        <f>(Source!F3404+Source!F3405)/1000</f>
        <v>327.28224999999998</v>
      </c>
      <c r="J24" s="34"/>
      <c r="K24" s="37" t="s">
        <v>772</v>
      </c>
    </row>
    <row r="25" spans="1:11" ht="14.25" x14ac:dyDescent="0.2">
      <c r="A25" s="37"/>
      <c r="B25" s="37"/>
      <c r="C25" s="37"/>
      <c r="D25" s="37"/>
      <c r="E25" s="37"/>
      <c r="F25" s="38" t="s">
        <v>777</v>
      </c>
      <c r="G25" s="38"/>
      <c r="H25" s="38"/>
      <c r="I25" s="51">
        <f>(Source!F3400+ Source!F3399)/1000</f>
        <v>70.504679999999993</v>
      </c>
      <c r="J25" s="34"/>
      <c r="K25" s="37" t="s">
        <v>772</v>
      </c>
    </row>
    <row r="26" spans="1:11" ht="14.25" x14ac:dyDescent="0.2">
      <c r="A26" s="37" t="s">
        <v>791</v>
      </c>
      <c r="B26" s="37"/>
      <c r="C26" s="37"/>
      <c r="D26" s="52"/>
      <c r="E26" s="53"/>
      <c r="F26" s="37"/>
      <c r="G26" s="37"/>
      <c r="H26" s="37"/>
      <c r="I26" s="37"/>
      <c r="J26" s="37"/>
      <c r="K26" s="37"/>
    </row>
    <row r="27" spans="1:11" ht="14.25" x14ac:dyDescent="0.2">
      <c r="A27" s="54" t="s">
        <v>778</v>
      </c>
      <c r="B27" s="54" t="s">
        <v>779</v>
      </c>
      <c r="C27" s="54" t="s">
        <v>780</v>
      </c>
      <c r="D27" s="54" t="s">
        <v>781</v>
      </c>
      <c r="E27" s="54" t="s">
        <v>782</v>
      </c>
      <c r="F27" s="54" t="s">
        <v>783</v>
      </c>
      <c r="G27" s="54" t="s">
        <v>784</v>
      </c>
      <c r="H27" s="54" t="s">
        <v>785</v>
      </c>
      <c r="I27" s="54" t="s">
        <v>786</v>
      </c>
      <c r="J27" s="54" t="s">
        <v>787</v>
      </c>
      <c r="K27" s="55" t="s">
        <v>788</v>
      </c>
    </row>
    <row r="28" spans="1:11" ht="28.5" x14ac:dyDescent="0.2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7" t="s">
        <v>789</v>
      </c>
    </row>
    <row r="29" spans="1:11" ht="28.5" x14ac:dyDescent="0.2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7" t="s">
        <v>790</v>
      </c>
    </row>
    <row r="30" spans="1:11" ht="14.25" x14ac:dyDescent="0.2">
      <c r="A30" s="57">
        <v>1</v>
      </c>
      <c r="B30" s="57">
        <v>2</v>
      </c>
      <c r="C30" s="57">
        <v>3</v>
      </c>
      <c r="D30" s="57">
        <v>4</v>
      </c>
      <c r="E30" s="57">
        <v>5</v>
      </c>
      <c r="F30" s="57">
        <v>6</v>
      </c>
      <c r="G30" s="57">
        <v>7</v>
      </c>
      <c r="H30" s="57">
        <v>8</v>
      </c>
      <c r="I30" s="57">
        <v>9</v>
      </c>
      <c r="J30" s="57">
        <v>10</v>
      </c>
      <c r="K30" s="57">
        <v>11</v>
      </c>
    </row>
    <row r="32" spans="1:11" ht="16.5" x14ac:dyDescent="0.25">
      <c r="A32" s="58" t="str">
        <f>CONCATENATE("Локальная смета: ",IF(Source!G848&lt;&gt;"Новая локальная смета", Source!G848, ""))</f>
        <v>Локальная смета: Новоконная площадь (строительство тротуара и обустройство пешеходного перехода)</v>
      </c>
      <c r="B32" s="58"/>
      <c r="C32" s="58"/>
      <c r="D32" s="58"/>
      <c r="E32" s="58"/>
      <c r="F32" s="58"/>
      <c r="G32" s="58"/>
      <c r="H32" s="58"/>
      <c r="I32" s="58"/>
      <c r="J32" s="58"/>
      <c r="K32" s="58"/>
    </row>
    <row r="34" spans="1:22" ht="16.5" x14ac:dyDescent="0.25">
      <c r="A34" s="58" t="str">
        <f>CONCATENATE("Раздел: ",IF(Source!G852&lt;&gt;"Новый раздел", Source!G852, ""))</f>
        <v>Раздел: Обустройство тротуара за счёт проезжей части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</row>
    <row r="35" spans="1:22" ht="28.5" x14ac:dyDescent="0.2">
      <c r="A35" s="59" t="str">
        <f>Source!E856</f>
        <v>1</v>
      </c>
      <c r="B35" s="60" t="str">
        <f>Source!F856</f>
        <v>2.1-3104-1-4/1</v>
      </c>
      <c r="C35" s="60" t="str">
        <f>Source!G856</f>
        <v>Разборка покрытий и оснований асфальтобетонных</v>
      </c>
      <c r="D35" s="61" t="str">
        <f>Source!H856</f>
        <v>100 м3</v>
      </c>
      <c r="E35" s="33">
        <f>Source!I856</f>
        <v>6.0000000000000001E-3</v>
      </c>
      <c r="F35" s="62"/>
      <c r="G35" s="63"/>
      <c r="H35" s="33"/>
      <c r="I35" s="33"/>
      <c r="J35" s="64"/>
      <c r="K35" s="64"/>
      <c r="Q35" s="32">
        <f>ROUND((Source!BZ856/100)*ROUND((Source!AF856*Source!AV856)*Source!I856, 2), 2)</f>
        <v>127.42</v>
      </c>
      <c r="R35" s="32">
        <f>Source!X856</f>
        <v>127.42</v>
      </c>
      <c r="S35" s="32">
        <f>ROUND((Source!CA856/100)*ROUND((Source!AF856*Source!AV856)*Source!I856, 2), 2)</f>
        <v>18.2</v>
      </c>
      <c r="T35" s="32">
        <f>Source!Y856</f>
        <v>18.2</v>
      </c>
      <c r="U35" s="32">
        <f>ROUND((175/100)*ROUND((Source!AE856*Source!AV856)*Source!I856, 2), 2)</f>
        <v>177.08</v>
      </c>
      <c r="V35" s="32">
        <f>ROUND((108/100)*ROUND(Source!CS856*Source!I856, 2), 2)</f>
        <v>109.29</v>
      </c>
    </row>
    <row r="36" spans="1:22" x14ac:dyDescent="0.2">
      <c r="C36" s="65" t="str">
        <f>"Объем: "&amp;Source!I856&amp;"=(6*"&amp;"0,2*"&amp;"0,06/"&amp;"100)/"&amp;"6*"&amp;"50"</f>
        <v>Объем: 0,006=(6*0,2*0,06/100)/6*50</v>
      </c>
    </row>
    <row r="37" spans="1:22" ht="14.25" x14ac:dyDescent="0.2">
      <c r="A37" s="59"/>
      <c r="B37" s="60"/>
      <c r="C37" s="60" t="s">
        <v>792</v>
      </c>
      <c r="D37" s="61"/>
      <c r="E37" s="33"/>
      <c r="F37" s="62">
        <f>Source!AO856</f>
        <v>30338.15</v>
      </c>
      <c r="G37" s="63" t="str">
        <f>Source!DG856</f>
        <v/>
      </c>
      <c r="H37" s="33">
        <f>Source!AV856</f>
        <v>1</v>
      </c>
      <c r="I37" s="33">
        <f>IF(Source!BA856&lt;&gt; 0, Source!BA856, 1)</f>
        <v>1</v>
      </c>
      <c r="J37" s="64">
        <f>Source!S856</f>
        <v>182.03</v>
      </c>
      <c r="K37" s="64"/>
    </row>
    <row r="38" spans="1:22" ht="14.25" x14ac:dyDescent="0.2">
      <c r="A38" s="59"/>
      <c r="B38" s="60"/>
      <c r="C38" s="60" t="s">
        <v>798</v>
      </c>
      <c r="D38" s="61"/>
      <c r="E38" s="33"/>
      <c r="F38" s="62">
        <f>Source!AM856</f>
        <v>30548.7</v>
      </c>
      <c r="G38" s="63" t="str">
        <f>Source!DE856</f>
        <v/>
      </c>
      <c r="H38" s="33">
        <f>Source!AV856</f>
        <v>1</v>
      </c>
      <c r="I38" s="33">
        <f>IF(Source!BB856&lt;&gt; 0, Source!BB856, 1)</f>
        <v>1</v>
      </c>
      <c r="J38" s="64">
        <f>Source!Q856</f>
        <v>183.29</v>
      </c>
      <c r="K38" s="64"/>
    </row>
    <row r="39" spans="1:22" ht="14.25" x14ac:dyDescent="0.2">
      <c r="A39" s="59"/>
      <c r="B39" s="60"/>
      <c r="C39" s="60" t="s">
        <v>799</v>
      </c>
      <c r="D39" s="61"/>
      <c r="E39" s="33"/>
      <c r="F39" s="62">
        <f>Source!AN856</f>
        <v>16864.419999999998</v>
      </c>
      <c r="G39" s="63" t="str">
        <f>Source!DF856</f>
        <v/>
      </c>
      <c r="H39" s="33">
        <f>Source!AV856</f>
        <v>1</v>
      </c>
      <c r="I39" s="33">
        <f>IF(Source!BS856&lt;&gt; 0, Source!BS856, 1)</f>
        <v>1</v>
      </c>
      <c r="J39" s="70">
        <f>Source!R856</f>
        <v>101.19</v>
      </c>
      <c r="K39" s="64"/>
    </row>
    <row r="40" spans="1:22" ht="14.25" x14ac:dyDescent="0.2">
      <c r="A40" s="59"/>
      <c r="B40" s="60"/>
      <c r="C40" s="60" t="s">
        <v>793</v>
      </c>
      <c r="D40" s="61" t="s">
        <v>794</v>
      </c>
      <c r="E40" s="33">
        <f>Source!AT856</f>
        <v>70</v>
      </c>
      <c r="F40" s="62"/>
      <c r="G40" s="63"/>
      <c r="H40" s="33"/>
      <c r="I40" s="33"/>
      <c r="J40" s="64">
        <f>SUM(R35:R39)</f>
        <v>127.42</v>
      </c>
      <c r="K40" s="64"/>
    </row>
    <row r="41" spans="1:22" ht="14.25" x14ac:dyDescent="0.2">
      <c r="A41" s="59"/>
      <c r="B41" s="60"/>
      <c r="C41" s="60" t="s">
        <v>795</v>
      </c>
      <c r="D41" s="61" t="s">
        <v>794</v>
      </c>
      <c r="E41" s="33">
        <f>Source!AU856</f>
        <v>10</v>
      </c>
      <c r="F41" s="62"/>
      <c r="G41" s="63"/>
      <c r="H41" s="33"/>
      <c r="I41" s="33"/>
      <c r="J41" s="64">
        <f>SUM(T35:T40)</f>
        <v>18.2</v>
      </c>
      <c r="K41" s="64"/>
    </row>
    <row r="42" spans="1:22" ht="14.25" x14ac:dyDescent="0.2">
      <c r="A42" s="59"/>
      <c r="B42" s="60"/>
      <c r="C42" s="60" t="s">
        <v>800</v>
      </c>
      <c r="D42" s="61" t="s">
        <v>794</v>
      </c>
      <c r="E42" s="33">
        <f>108</f>
        <v>108</v>
      </c>
      <c r="F42" s="62"/>
      <c r="G42" s="63"/>
      <c r="H42" s="33"/>
      <c r="I42" s="33"/>
      <c r="J42" s="64">
        <f>SUM(V35:V41)</f>
        <v>109.29</v>
      </c>
      <c r="K42" s="64"/>
    </row>
    <row r="43" spans="1:22" ht="14.25" x14ac:dyDescent="0.2">
      <c r="A43" s="59"/>
      <c r="B43" s="60"/>
      <c r="C43" s="60" t="s">
        <v>796</v>
      </c>
      <c r="D43" s="61" t="s">
        <v>797</v>
      </c>
      <c r="E43" s="33">
        <f>Source!AQ856</f>
        <v>155</v>
      </c>
      <c r="F43" s="62"/>
      <c r="G43" s="63" t="str">
        <f>Source!DI856</f>
        <v/>
      </c>
      <c r="H43" s="33">
        <f>Source!AV856</f>
        <v>1</v>
      </c>
      <c r="I43" s="33"/>
      <c r="J43" s="64"/>
      <c r="K43" s="64">
        <f>Source!U856</f>
        <v>0.93</v>
      </c>
    </row>
    <row r="44" spans="1:22" ht="15" x14ac:dyDescent="0.25">
      <c r="A44" s="66"/>
      <c r="B44" s="66"/>
      <c r="C44" s="66"/>
      <c r="D44" s="66"/>
      <c r="E44" s="66"/>
      <c r="F44" s="66"/>
      <c r="G44" s="66"/>
      <c r="H44" s="66"/>
      <c r="I44" s="67">
        <f>J37+J38+J40+J41+J42</f>
        <v>620.23</v>
      </c>
      <c r="J44" s="67"/>
      <c r="K44" s="68">
        <f>IF(Source!I856&lt;&gt;0, ROUND(I44/Source!I856, 2), 0)</f>
        <v>103371.67</v>
      </c>
      <c r="P44" s="69">
        <f>I44</f>
        <v>620.23</v>
      </c>
    </row>
    <row r="45" spans="1:22" ht="42.75" x14ac:dyDescent="0.2">
      <c r="A45" s="59" t="str">
        <f>Source!E857</f>
        <v>2</v>
      </c>
      <c r="B45" s="60" t="str">
        <f>Source!F857</f>
        <v>1.49-9101-7-1/1</v>
      </c>
      <c r="C45" s="60" t="str">
        <f>Source!G857</f>
        <v>Механизированная погрузка строительного мусора в автомобили-самосвалы</v>
      </c>
      <c r="D45" s="61" t="str">
        <f>Source!H857</f>
        <v>т</v>
      </c>
      <c r="E45" s="33">
        <f>Source!I857</f>
        <v>1.3680000000000001</v>
      </c>
      <c r="F45" s="62"/>
      <c r="G45" s="63"/>
      <c r="H45" s="33"/>
      <c r="I45" s="33"/>
      <c r="J45" s="64"/>
      <c r="K45" s="64"/>
      <c r="Q45" s="32">
        <f>ROUND((Source!BZ857/100)*ROUND((Source!AF857*Source!AV857)*Source!I857, 2), 2)</f>
        <v>0</v>
      </c>
      <c r="R45" s="32">
        <f>Source!X857</f>
        <v>0</v>
      </c>
      <c r="S45" s="32">
        <f>ROUND((Source!CA857/100)*ROUND((Source!AF857*Source!AV857)*Source!I857, 2), 2)</f>
        <v>0</v>
      </c>
      <c r="T45" s="32">
        <f>Source!Y857</f>
        <v>0</v>
      </c>
      <c r="U45" s="32">
        <f>ROUND((175/100)*ROUND((Source!AE857*Source!AV857)*Source!I857, 2), 2)</f>
        <v>61.86</v>
      </c>
      <c r="V45" s="32">
        <f>ROUND((108/100)*ROUND(Source!CS857*Source!I857, 2), 2)</f>
        <v>38.18</v>
      </c>
    </row>
    <row r="46" spans="1:22" ht="14.25" x14ac:dyDescent="0.2">
      <c r="A46" s="59"/>
      <c r="B46" s="60"/>
      <c r="C46" s="60" t="s">
        <v>798</v>
      </c>
      <c r="D46" s="61"/>
      <c r="E46" s="33"/>
      <c r="F46" s="62">
        <f>Source!AM857</f>
        <v>80.25</v>
      </c>
      <c r="G46" s="63" t="str">
        <f>Source!DE857</f>
        <v/>
      </c>
      <c r="H46" s="33">
        <f>Source!AV857</f>
        <v>1</v>
      </c>
      <c r="I46" s="33">
        <f>IF(Source!BB857&lt;&gt; 0, Source!BB857, 1)</f>
        <v>1</v>
      </c>
      <c r="J46" s="64">
        <f>Source!Q857</f>
        <v>109.78</v>
      </c>
      <c r="K46" s="64"/>
    </row>
    <row r="47" spans="1:22" ht="14.25" x14ac:dyDescent="0.2">
      <c r="A47" s="59"/>
      <c r="B47" s="60"/>
      <c r="C47" s="60" t="s">
        <v>799</v>
      </c>
      <c r="D47" s="61"/>
      <c r="E47" s="33"/>
      <c r="F47" s="62">
        <f>Source!AN857</f>
        <v>25.84</v>
      </c>
      <c r="G47" s="63" t="str">
        <f>Source!DF857</f>
        <v/>
      </c>
      <c r="H47" s="33">
        <f>Source!AV857</f>
        <v>1</v>
      </c>
      <c r="I47" s="33">
        <f>IF(Source!BS857&lt;&gt; 0, Source!BS857, 1)</f>
        <v>1</v>
      </c>
      <c r="J47" s="70">
        <f>Source!R857</f>
        <v>35.35</v>
      </c>
      <c r="K47" s="64"/>
    </row>
    <row r="48" spans="1:22" ht="14.25" x14ac:dyDescent="0.2">
      <c r="A48" s="59"/>
      <c r="B48" s="60"/>
      <c r="C48" s="60" t="s">
        <v>800</v>
      </c>
      <c r="D48" s="61" t="s">
        <v>794</v>
      </c>
      <c r="E48" s="33">
        <f>108</f>
        <v>108</v>
      </c>
      <c r="F48" s="62"/>
      <c r="G48" s="63"/>
      <c r="H48" s="33"/>
      <c r="I48" s="33"/>
      <c r="J48" s="64">
        <f>SUM(V45:V47)</f>
        <v>38.18</v>
      </c>
      <c r="K48" s="64"/>
    </row>
    <row r="49" spans="1:22" ht="15" x14ac:dyDescent="0.25">
      <c r="A49" s="66"/>
      <c r="B49" s="66"/>
      <c r="C49" s="66"/>
      <c r="D49" s="66"/>
      <c r="E49" s="66"/>
      <c r="F49" s="66"/>
      <c r="G49" s="66"/>
      <c r="H49" s="66"/>
      <c r="I49" s="67">
        <f>J46+J48</f>
        <v>147.96</v>
      </c>
      <c r="J49" s="67"/>
      <c r="K49" s="68">
        <f>IF(Source!I857&lt;&gt;0, ROUND(I49/Source!I857, 2), 0)</f>
        <v>108.16</v>
      </c>
      <c r="P49" s="69">
        <f>I49</f>
        <v>147.96</v>
      </c>
    </row>
    <row r="50" spans="1:22" ht="42.75" x14ac:dyDescent="0.2">
      <c r="A50" s="59" t="str">
        <f>Source!E858</f>
        <v>3</v>
      </c>
      <c r="B50" s="60" t="str">
        <f>Source!F858</f>
        <v>1.50-3305-4-1/1</v>
      </c>
      <c r="C50" s="60" t="str">
        <f>Source!G858</f>
        <v>Погрузка и выгрузка вручную строительного мусора на транспортные средства</v>
      </c>
      <c r="D50" s="61" t="str">
        <f>Source!H858</f>
        <v>т</v>
      </c>
      <c r="E50" s="33">
        <f>Source!I858</f>
        <v>7.1999999999999995E-2</v>
      </c>
      <c r="F50" s="62"/>
      <c r="G50" s="63"/>
      <c r="H50" s="33"/>
      <c r="I50" s="33"/>
      <c r="J50" s="64"/>
      <c r="K50" s="64"/>
      <c r="Q50" s="32">
        <f>ROUND((Source!BZ858/100)*ROUND((Source!AF858*Source!AV858)*Source!I858, 2), 2)</f>
        <v>6.29</v>
      </c>
      <c r="R50" s="32">
        <f>Source!X858</f>
        <v>6.29</v>
      </c>
      <c r="S50" s="32">
        <f>ROUND((Source!CA858/100)*ROUND((Source!AF858*Source!AV858)*Source!I858, 2), 2)</f>
        <v>0.9</v>
      </c>
      <c r="T50" s="32">
        <f>Source!Y858</f>
        <v>0.9</v>
      </c>
      <c r="U50" s="32">
        <f>ROUND((175/100)*ROUND((Source!AE858*Source!AV858)*Source!I858, 2), 2)</f>
        <v>0</v>
      </c>
      <c r="V50" s="32">
        <f>ROUND((108/100)*ROUND(Source!CS858*Source!I858, 2), 2)</f>
        <v>0</v>
      </c>
    </row>
    <row r="51" spans="1:22" ht="14.25" x14ac:dyDescent="0.2">
      <c r="A51" s="59"/>
      <c r="B51" s="60"/>
      <c r="C51" s="60" t="s">
        <v>792</v>
      </c>
      <c r="D51" s="61"/>
      <c r="E51" s="33"/>
      <c r="F51" s="62">
        <f>Source!AO858</f>
        <v>124.9</v>
      </c>
      <c r="G51" s="63" t="str">
        <f>Source!DG858</f>
        <v/>
      </c>
      <c r="H51" s="33">
        <f>Source!AV858</f>
        <v>1</v>
      </c>
      <c r="I51" s="33">
        <f>IF(Source!BA858&lt;&gt; 0, Source!BA858, 1)</f>
        <v>1</v>
      </c>
      <c r="J51" s="64">
        <f>Source!S858</f>
        <v>8.99</v>
      </c>
      <c r="K51" s="64"/>
    </row>
    <row r="52" spans="1:22" ht="14.25" x14ac:dyDescent="0.2">
      <c r="A52" s="59"/>
      <c r="B52" s="60"/>
      <c r="C52" s="60" t="s">
        <v>793</v>
      </c>
      <c r="D52" s="61" t="s">
        <v>794</v>
      </c>
      <c r="E52" s="33">
        <f>Source!AT858</f>
        <v>70</v>
      </c>
      <c r="F52" s="62"/>
      <c r="G52" s="63"/>
      <c r="H52" s="33"/>
      <c r="I52" s="33"/>
      <c r="J52" s="64">
        <f>SUM(R50:R51)</f>
        <v>6.29</v>
      </c>
      <c r="K52" s="64"/>
    </row>
    <row r="53" spans="1:22" ht="14.25" x14ac:dyDescent="0.2">
      <c r="A53" s="59"/>
      <c r="B53" s="60"/>
      <c r="C53" s="60" t="s">
        <v>795</v>
      </c>
      <c r="D53" s="61" t="s">
        <v>794</v>
      </c>
      <c r="E53" s="33">
        <f>Source!AU858</f>
        <v>10</v>
      </c>
      <c r="F53" s="62"/>
      <c r="G53" s="63"/>
      <c r="H53" s="33"/>
      <c r="I53" s="33"/>
      <c r="J53" s="64">
        <f>SUM(T50:T52)</f>
        <v>0.9</v>
      </c>
      <c r="K53" s="64"/>
    </row>
    <row r="54" spans="1:22" ht="14.25" x14ac:dyDescent="0.2">
      <c r="A54" s="59"/>
      <c r="B54" s="60"/>
      <c r="C54" s="60" t="s">
        <v>796</v>
      </c>
      <c r="D54" s="61" t="s">
        <v>797</v>
      </c>
      <c r="E54" s="33">
        <f>Source!AQ858</f>
        <v>1.02</v>
      </c>
      <c r="F54" s="62"/>
      <c r="G54" s="63" t="str">
        <f>Source!DI858</f>
        <v/>
      </c>
      <c r="H54" s="33">
        <f>Source!AV858</f>
        <v>1</v>
      </c>
      <c r="I54" s="33"/>
      <c r="J54" s="64"/>
      <c r="K54" s="64">
        <f>Source!U858</f>
        <v>7.3439999999999991E-2</v>
      </c>
    </row>
    <row r="55" spans="1:22" ht="15" x14ac:dyDescent="0.25">
      <c r="A55" s="66"/>
      <c r="B55" s="66"/>
      <c r="C55" s="66"/>
      <c r="D55" s="66"/>
      <c r="E55" s="66"/>
      <c r="F55" s="66"/>
      <c r="G55" s="66"/>
      <c r="H55" s="66"/>
      <c r="I55" s="67">
        <f>J51+J52+J53</f>
        <v>16.18</v>
      </c>
      <c r="J55" s="67"/>
      <c r="K55" s="68">
        <f>IF(Source!I858&lt;&gt;0, ROUND(I55/Source!I858, 2), 0)</f>
        <v>224.72</v>
      </c>
      <c r="P55" s="69">
        <f>I55</f>
        <v>16.18</v>
      </c>
    </row>
    <row r="56" spans="1:22" ht="57" x14ac:dyDescent="0.2">
      <c r="A56" s="59" t="str">
        <f>Source!E859</f>
        <v>4</v>
      </c>
      <c r="B56" s="60" t="str">
        <f>Source!F859</f>
        <v>1.49-9201-1-2/1</v>
      </c>
      <c r="C56" s="60" t="str">
        <f>Source!G859</f>
        <v>Перевозка строительного мусора автосамосвалами грузоподъемностью до 10 т на расстояние 1 км - при механизированной погрузке</v>
      </c>
      <c r="D56" s="61" t="str">
        <f>Source!H859</f>
        <v>т</v>
      </c>
      <c r="E56" s="33">
        <f>Source!I859</f>
        <v>1.3680000000000001</v>
      </c>
      <c r="F56" s="62"/>
      <c r="G56" s="63"/>
      <c r="H56" s="33"/>
      <c r="I56" s="33"/>
      <c r="J56" s="64"/>
      <c r="K56" s="64"/>
      <c r="Q56" s="32">
        <f>ROUND((Source!BZ859/100)*ROUND((Source!AF859*Source!AV859)*Source!I859, 2), 2)</f>
        <v>0</v>
      </c>
      <c r="R56" s="32">
        <f>Source!X859</f>
        <v>0</v>
      </c>
      <c r="S56" s="32">
        <f>ROUND((Source!CA859/100)*ROUND((Source!AF859*Source!AV859)*Source!I859, 2), 2)</f>
        <v>0</v>
      </c>
      <c r="T56" s="32">
        <f>Source!Y859</f>
        <v>0</v>
      </c>
      <c r="U56" s="32">
        <f>ROUND((175/100)*ROUND((Source!AE859*Source!AV859)*Source!I859, 2), 2)</f>
        <v>75.27</v>
      </c>
      <c r="V56" s="32">
        <f>ROUND((108/100)*ROUND(Source!CS859*Source!I859, 2), 2)</f>
        <v>46.45</v>
      </c>
    </row>
    <row r="57" spans="1:22" ht="14.25" x14ac:dyDescent="0.2">
      <c r="A57" s="59"/>
      <c r="B57" s="60"/>
      <c r="C57" s="60" t="s">
        <v>798</v>
      </c>
      <c r="D57" s="61"/>
      <c r="E57" s="33"/>
      <c r="F57" s="62">
        <f>Source!AM859</f>
        <v>57.83</v>
      </c>
      <c r="G57" s="63" t="str">
        <f>Source!DE859</f>
        <v/>
      </c>
      <c r="H57" s="33">
        <f>Source!AV859</f>
        <v>1</v>
      </c>
      <c r="I57" s="33">
        <f>IF(Source!BB859&lt;&gt; 0, Source!BB859, 1)</f>
        <v>1</v>
      </c>
      <c r="J57" s="64">
        <f>Source!Q859</f>
        <v>79.11</v>
      </c>
      <c r="K57" s="64"/>
    </row>
    <row r="58" spans="1:22" ht="14.25" x14ac:dyDescent="0.2">
      <c r="A58" s="59"/>
      <c r="B58" s="60"/>
      <c r="C58" s="60" t="s">
        <v>799</v>
      </c>
      <c r="D58" s="61"/>
      <c r="E58" s="33"/>
      <c r="F58" s="62">
        <f>Source!AN859</f>
        <v>31.44</v>
      </c>
      <c r="G58" s="63" t="str">
        <f>Source!DF859</f>
        <v/>
      </c>
      <c r="H58" s="33">
        <f>Source!AV859</f>
        <v>1</v>
      </c>
      <c r="I58" s="33">
        <f>IF(Source!BS859&lt;&gt; 0, Source!BS859, 1)</f>
        <v>1</v>
      </c>
      <c r="J58" s="70">
        <f>Source!R859</f>
        <v>43.01</v>
      </c>
      <c r="K58" s="64"/>
    </row>
    <row r="59" spans="1:22" ht="15" x14ac:dyDescent="0.25">
      <c r="A59" s="66"/>
      <c r="B59" s="66"/>
      <c r="C59" s="66"/>
      <c r="D59" s="66"/>
      <c r="E59" s="66"/>
      <c r="F59" s="66"/>
      <c r="G59" s="66"/>
      <c r="H59" s="66"/>
      <c r="I59" s="67">
        <f>J57</f>
        <v>79.11</v>
      </c>
      <c r="J59" s="67"/>
      <c r="K59" s="68">
        <f>IF(Source!I859&lt;&gt;0, ROUND(I59/Source!I859, 2), 0)</f>
        <v>57.83</v>
      </c>
      <c r="P59" s="69">
        <f>I59</f>
        <v>79.11</v>
      </c>
    </row>
    <row r="60" spans="1:22" ht="57" x14ac:dyDescent="0.2">
      <c r="A60" s="59" t="str">
        <f>Source!E860</f>
        <v>5</v>
      </c>
      <c r="B60" s="60" t="str">
        <f>Source!F860</f>
        <v>1.49-9201-1-1/1</v>
      </c>
      <c r="C60" s="60" t="str">
        <f>Source!G860</f>
        <v>Перевозка строительного мусора автосамосвалами грузоподъемностью до 10 т на расстояние 1 км - при погрузке вручную</v>
      </c>
      <c r="D60" s="61" t="str">
        <f>Source!H860</f>
        <v>т</v>
      </c>
      <c r="E60" s="33">
        <f>Source!I860</f>
        <v>7.1999999999999995E-2</v>
      </c>
      <c r="F60" s="62"/>
      <c r="G60" s="63"/>
      <c r="H60" s="33"/>
      <c r="I60" s="33"/>
      <c r="J60" s="64"/>
      <c r="K60" s="64"/>
      <c r="Q60" s="32">
        <f>ROUND((Source!BZ860/100)*ROUND((Source!AF860*Source!AV860)*Source!I860, 2), 2)</f>
        <v>0</v>
      </c>
      <c r="R60" s="32">
        <f>Source!X860</f>
        <v>0</v>
      </c>
      <c r="S60" s="32">
        <f>ROUND((Source!CA860/100)*ROUND((Source!AF860*Source!AV860)*Source!I860, 2), 2)</f>
        <v>0</v>
      </c>
      <c r="T60" s="32">
        <f>Source!Y860</f>
        <v>0</v>
      </c>
      <c r="U60" s="32">
        <f>ROUND((175/100)*ROUND((Source!AE860*Source!AV860)*Source!I860, 2), 2)</f>
        <v>11.36</v>
      </c>
      <c r="V60" s="32">
        <f>ROUND((108/100)*ROUND(Source!CS860*Source!I860, 2), 2)</f>
        <v>7.01</v>
      </c>
    </row>
    <row r="61" spans="1:22" ht="14.25" x14ac:dyDescent="0.2">
      <c r="A61" s="59"/>
      <c r="B61" s="60"/>
      <c r="C61" s="60" t="s">
        <v>798</v>
      </c>
      <c r="D61" s="61"/>
      <c r="E61" s="33"/>
      <c r="F61" s="62">
        <f>Source!AM860</f>
        <v>165.91</v>
      </c>
      <c r="G61" s="63" t="str">
        <f>Source!DE860</f>
        <v/>
      </c>
      <c r="H61" s="33">
        <f>Source!AV860</f>
        <v>1</v>
      </c>
      <c r="I61" s="33">
        <f>IF(Source!BB860&lt;&gt; 0, Source!BB860, 1)</f>
        <v>1</v>
      </c>
      <c r="J61" s="64">
        <f>Source!Q860</f>
        <v>11.95</v>
      </c>
      <c r="K61" s="64"/>
    </row>
    <row r="62" spans="1:22" ht="14.25" x14ac:dyDescent="0.2">
      <c r="A62" s="59"/>
      <c r="B62" s="60"/>
      <c r="C62" s="60" t="s">
        <v>799</v>
      </c>
      <c r="D62" s="61"/>
      <c r="E62" s="33"/>
      <c r="F62" s="62">
        <f>Source!AN860</f>
        <v>90.18</v>
      </c>
      <c r="G62" s="63" t="str">
        <f>Source!DF860</f>
        <v/>
      </c>
      <c r="H62" s="33">
        <f>Source!AV860</f>
        <v>1</v>
      </c>
      <c r="I62" s="33">
        <f>IF(Source!BS860&lt;&gt; 0, Source!BS860, 1)</f>
        <v>1</v>
      </c>
      <c r="J62" s="70">
        <f>Source!R860</f>
        <v>6.49</v>
      </c>
      <c r="K62" s="64"/>
    </row>
    <row r="63" spans="1:22" ht="15" x14ac:dyDescent="0.25">
      <c r="A63" s="66"/>
      <c r="B63" s="66"/>
      <c r="C63" s="66"/>
      <c r="D63" s="66"/>
      <c r="E63" s="66"/>
      <c r="F63" s="66"/>
      <c r="G63" s="66"/>
      <c r="H63" s="66"/>
      <c r="I63" s="67">
        <f>J61</f>
        <v>11.95</v>
      </c>
      <c r="J63" s="67"/>
      <c r="K63" s="68">
        <f>IF(Source!I860&lt;&gt;0, ROUND(I63/Source!I860, 2), 0)</f>
        <v>165.97</v>
      </c>
      <c r="P63" s="69">
        <f>I63</f>
        <v>11.95</v>
      </c>
    </row>
    <row r="64" spans="1:22" ht="57" x14ac:dyDescent="0.2">
      <c r="A64" s="59" t="str">
        <f>Source!E861</f>
        <v>6</v>
      </c>
      <c r="B64" s="60" t="str">
        <f>Source!F861</f>
        <v>1.49-9201-1-3/1</v>
      </c>
      <c r="C64" s="60" t="str">
        <f>Source!G861</f>
        <v>Перевозка строительного мусора автосамосвалами грузоподъемностью до 10 т - добавляется на каждый последующий 1 км до 100 км</v>
      </c>
      <c r="D64" s="61" t="str">
        <f>Source!H861</f>
        <v>т</v>
      </c>
      <c r="E64" s="33">
        <f>Source!I861</f>
        <v>1.44</v>
      </c>
      <c r="F64" s="62"/>
      <c r="G64" s="63"/>
      <c r="H64" s="33"/>
      <c r="I64" s="33"/>
      <c r="J64" s="64"/>
      <c r="K64" s="64"/>
      <c r="Q64" s="32">
        <f>ROUND((Source!BZ861/100)*ROUND((Source!AF861*Source!AV861)*Source!I861, 2), 2)</f>
        <v>0</v>
      </c>
      <c r="R64" s="32">
        <f>Source!X861</f>
        <v>0</v>
      </c>
      <c r="S64" s="32">
        <f>ROUND((Source!CA861/100)*ROUND((Source!AF861*Source!AV861)*Source!I861, 2), 2)</f>
        <v>0</v>
      </c>
      <c r="T64" s="32">
        <f>Source!Y861</f>
        <v>0</v>
      </c>
      <c r="U64" s="32">
        <f>ROUND((175/100)*ROUND((Source!AE861*Source!AV861)*Source!I861, 2), 2)</f>
        <v>1913.66</v>
      </c>
      <c r="V64" s="32">
        <f>ROUND((108/100)*ROUND(Source!CS861*Source!I861, 2), 2)</f>
        <v>1181</v>
      </c>
    </row>
    <row r="65" spans="1:22" ht="14.25" x14ac:dyDescent="0.2">
      <c r="A65" s="59"/>
      <c r="B65" s="60"/>
      <c r="C65" s="60" t="s">
        <v>798</v>
      </c>
      <c r="D65" s="61"/>
      <c r="E65" s="33"/>
      <c r="F65" s="62">
        <f>Source!AM861</f>
        <v>27.39</v>
      </c>
      <c r="G65" s="63" t="str">
        <f>Source!DE861</f>
        <v>)*51</v>
      </c>
      <c r="H65" s="33">
        <f>Source!AV861</f>
        <v>1</v>
      </c>
      <c r="I65" s="33">
        <f>IF(Source!BB861&lt;&gt; 0, Source!BB861, 1)</f>
        <v>1</v>
      </c>
      <c r="J65" s="64">
        <f>Source!Q861</f>
        <v>2011.52</v>
      </c>
      <c r="K65" s="64"/>
    </row>
    <row r="66" spans="1:22" ht="14.25" x14ac:dyDescent="0.2">
      <c r="A66" s="59"/>
      <c r="B66" s="60"/>
      <c r="C66" s="60" t="s">
        <v>799</v>
      </c>
      <c r="D66" s="61"/>
      <c r="E66" s="33"/>
      <c r="F66" s="62">
        <f>Source!AN861</f>
        <v>14.89</v>
      </c>
      <c r="G66" s="63" t="str">
        <f>Source!DF861</f>
        <v>)*51</v>
      </c>
      <c r="H66" s="33">
        <f>Source!AV861</f>
        <v>1</v>
      </c>
      <c r="I66" s="33">
        <f>IF(Source!BS861&lt;&gt; 0, Source!BS861, 1)</f>
        <v>1</v>
      </c>
      <c r="J66" s="70">
        <f>Source!R861</f>
        <v>1093.52</v>
      </c>
      <c r="K66" s="64"/>
    </row>
    <row r="67" spans="1:22" ht="15" x14ac:dyDescent="0.25">
      <c r="A67" s="66"/>
      <c r="B67" s="66"/>
      <c r="C67" s="66"/>
      <c r="D67" s="66"/>
      <c r="E67" s="66"/>
      <c r="F67" s="66"/>
      <c r="G67" s="66"/>
      <c r="H67" s="66"/>
      <c r="I67" s="67">
        <f>J65</f>
        <v>2011.52</v>
      </c>
      <c r="J67" s="67"/>
      <c r="K67" s="68">
        <f>IF(Source!I861&lt;&gt;0, ROUND(I67/Source!I861, 2), 0)</f>
        <v>1396.89</v>
      </c>
      <c r="P67" s="69">
        <f>I67</f>
        <v>2011.52</v>
      </c>
    </row>
    <row r="68" spans="1:22" ht="125.25" x14ac:dyDescent="0.2">
      <c r="A68" s="59" t="str">
        <f>Source!E862</f>
        <v>7</v>
      </c>
      <c r="B68" s="60" t="str">
        <f>Source!F862</f>
        <v>КП</v>
      </c>
      <c r="C68" s="60" t="s">
        <v>801</v>
      </c>
      <c r="D68" s="61" t="str">
        <f>Source!H862</f>
        <v>т</v>
      </c>
      <c r="E68" s="33">
        <f>Source!I862</f>
        <v>1.44</v>
      </c>
      <c r="F68" s="62">
        <f>Source!AL862</f>
        <v>150.61000000000001</v>
      </c>
      <c r="G68" s="63" t="str">
        <f>Source!DD862</f>
        <v/>
      </c>
      <c r="H68" s="33">
        <f>Source!AW862</f>
        <v>1</v>
      </c>
      <c r="I68" s="33">
        <f>IF(Source!BC862&lt;&gt; 0, Source!BC862, 1)</f>
        <v>1</v>
      </c>
      <c r="J68" s="64">
        <f>Source!P862</f>
        <v>216.88</v>
      </c>
      <c r="K68" s="64"/>
      <c r="Q68" s="32">
        <f>ROUND((Source!BZ862/100)*ROUND((Source!AF862*Source!AV862)*Source!I862, 2), 2)</f>
        <v>0</v>
      </c>
      <c r="R68" s="32">
        <f>Source!X862</f>
        <v>0</v>
      </c>
      <c r="S68" s="32">
        <f>ROUND((Source!CA862/100)*ROUND((Source!AF862*Source!AV862)*Source!I862, 2), 2)</f>
        <v>0</v>
      </c>
      <c r="T68" s="32">
        <f>Source!Y862</f>
        <v>0</v>
      </c>
      <c r="U68" s="32">
        <f>ROUND((175/100)*ROUND((Source!AE862*Source!AV862)*Source!I862, 2), 2)</f>
        <v>0</v>
      </c>
      <c r="V68" s="32">
        <f>ROUND((108/100)*ROUND(Source!CS862*Source!I862, 2), 2)</f>
        <v>0</v>
      </c>
    </row>
    <row r="69" spans="1:22" ht="15" x14ac:dyDescent="0.25">
      <c r="A69" s="66"/>
      <c r="B69" s="66"/>
      <c r="C69" s="66"/>
      <c r="D69" s="66"/>
      <c r="E69" s="66"/>
      <c r="F69" s="66"/>
      <c r="G69" s="66"/>
      <c r="H69" s="66"/>
      <c r="I69" s="67">
        <f>J68</f>
        <v>216.88</v>
      </c>
      <c r="J69" s="67"/>
      <c r="K69" s="68">
        <f>IF(Source!I862&lt;&gt;0, ROUND(I69/Source!I862, 2), 0)</f>
        <v>150.61000000000001</v>
      </c>
      <c r="P69" s="69">
        <f>I69</f>
        <v>216.88</v>
      </c>
    </row>
    <row r="70" spans="1:22" ht="42.75" x14ac:dyDescent="0.2">
      <c r="A70" s="59" t="str">
        <f>Source!E863</f>
        <v>8</v>
      </c>
      <c r="B70" s="60" t="str">
        <f>Source!F863</f>
        <v>2.1-3303-1-2/1</v>
      </c>
      <c r="C70" s="60" t="str">
        <f>Source!G863</f>
        <v>Устройство подстилающих и выравнивающих слоев оснований из щебня</v>
      </c>
      <c r="D70" s="61" t="str">
        <f>Source!H863</f>
        <v>100 м3</v>
      </c>
      <c r="E70" s="33">
        <f>Source!I863</f>
        <v>0.05</v>
      </c>
      <c r="F70" s="62"/>
      <c r="G70" s="63"/>
      <c r="H70" s="33"/>
      <c r="I70" s="33"/>
      <c r="J70" s="64"/>
      <c r="K70" s="64"/>
      <c r="Q70" s="32">
        <f>ROUND((Source!BZ863/100)*ROUND((Source!AF863*Source!AV863)*Source!I863, 2), 2)</f>
        <v>162.72999999999999</v>
      </c>
      <c r="R70" s="32">
        <f>Source!X863</f>
        <v>162.72999999999999</v>
      </c>
      <c r="S70" s="32">
        <f>ROUND((Source!CA863/100)*ROUND((Source!AF863*Source!AV863)*Source!I863, 2), 2)</f>
        <v>23.25</v>
      </c>
      <c r="T70" s="32">
        <f>Source!Y863</f>
        <v>23.25</v>
      </c>
      <c r="U70" s="32">
        <f>ROUND((175/100)*ROUND((Source!AE863*Source!AV863)*Source!I863, 2), 2)</f>
        <v>1856.33</v>
      </c>
      <c r="V70" s="32">
        <f>ROUND((108/100)*ROUND(Source!CS863*Source!I863, 2), 2)</f>
        <v>1145.6199999999999</v>
      </c>
    </row>
    <row r="71" spans="1:22" x14ac:dyDescent="0.2">
      <c r="C71" s="65" t="str">
        <f>"Объем: "&amp;Source!I863&amp;"=5/"&amp;"100"</f>
        <v>Объем: 0,05=5/100</v>
      </c>
    </row>
    <row r="72" spans="1:22" ht="14.25" x14ac:dyDescent="0.2">
      <c r="A72" s="59"/>
      <c r="B72" s="60"/>
      <c r="C72" s="60" t="s">
        <v>792</v>
      </c>
      <c r="D72" s="61"/>
      <c r="E72" s="33"/>
      <c r="F72" s="62">
        <f>Source!AO863</f>
        <v>4649.3</v>
      </c>
      <c r="G72" s="63" t="str">
        <f>Source!DG863</f>
        <v/>
      </c>
      <c r="H72" s="33">
        <f>Source!AV863</f>
        <v>1</v>
      </c>
      <c r="I72" s="33">
        <f>IF(Source!BA863&lt;&gt; 0, Source!BA863, 1)</f>
        <v>1</v>
      </c>
      <c r="J72" s="64">
        <f>Source!S863</f>
        <v>232.47</v>
      </c>
      <c r="K72" s="64"/>
    </row>
    <row r="73" spans="1:22" ht="14.25" x14ac:dyDescent="0.2">
      <c r="A73" s="59"/>
      <c r="B73" s="60"/>
      <c r="C73" s="60" t="s">
        <v>798</v>
      </c>
      <c r="D73" s="61"/>
      <c r="E73" s="33"/>
      <c r="F73" s="62">
        <f>Source!AM863</f>
        <v>53736.02</v>
      </c>
      <c r="G73" s="63" t="str">
        <f>Source!DE863</f>
        <v/>
      </c>
      <c r="H73" s="33">
        <f>Source!AV863</f>
        <v>1</v>
      </c>
      <c r="I73" s="33">
        <f>IF(Source!BB863&lt;&gt; 0, Source!BB863, 1)</f>
        <v>1</v>
      </c>
      <c r="J73" s="64">
        <f>Source!Q863</f>
        <v>2686.8</v>
      </c>
      <c r="K73" s="64"/>
    </row>
    <row r="74" spans="1:22" ht="14.25" x14ac:dyDescent="0.2">
      <c r="A74" s="59"/>
      <c r="B74" s="60"/>
      <c r="C74" s="60" t="s">
        <v>799</v>
      </c>
      <c r="D74" s="61"/>
      <c r="E74" s="33"/>
      <c r="F74" s="62">
        <f>Source!AN863</f>
        <v>21215.13</v>
      </c>
      <c r="G74" s="63" t="str">
        <f>Source!DF863</f>
        <v/>
      </c>
      <c r="H74" s="33">
        <f>Source!AV863</f>
        <v>1</v>
      </c>
      <c r="I74" s="33">
        <f>IF(Source!BS863&lt;&gt; 0, Source!BS863, 1)</f>
        <v>1</v>
      </c>
      <c r="J74" s="70">
        <f>Source!R863</f>
        <v>1060.76</v>
      </c>
      <c r="K74" s="64"/>
    </row>
    <row r="75" spans="1:22" ht="14.25" x14ac:dyDescent="0.2">
      <c r="A75" s="59"/>
      <c r="B75" s="60"/>
      <c r="C75" s="60" t="s">
        <v>802</v>
      </c>
      <c r="D75" s="61"/>
      <c r="E75" s="33"/>
      <c r="F75" s="62">
        <f>Source!AL863</f>
        <v>222479.25</v>
      </c>
      <c r="G75" s="63" t="str">
        <f>Source!DD863</f>
        <v/>
      </c>
      <c r="H75" s="33">
        <f>Source!AW863</f>
        <v>1</v>
      </c>
      <c r="I75" s="33">
        <f>IF(Source!BC863&lt;&gt; 0, Source!BC863, 1)</f>
        <v>1</v>
      </c>
      <c r="J75" s="64">
        <f>Source!P863</f>
        <v>11123.96</v>
      </c>
      <c r="K75" s="64"/>
    </row>
    <row r="76" spans="1:22" ht="14.25" x14ac:dyDescent="0.2">
      <c r="A76" s="59"/>
      <c r="B76" s="60"/>
      <c r="C76" s="60" t="s">
        <v>793</v>
      </c>
      <c r="D76" s="61" t="s">
        <v>794</v>
      </c>
      <c r="E76" s="33">
        <f>Source!AT863</f>
        <v>70</v>
      </c>
      <c r="F76" s="62"/>
      <c r="G76" s="63"/>
      <c r="H76" s="33"/>
      <c r="I76" s="33"/>
      <c r="J76" s="64">
        <f>SUM(R70:R75)</f>
        <v>162.72999999999999</v>
      </c>
      <c r="K76" s="64"/>
    </row>
    <row r="77" spans="1:22" ht="14.25" x14ac:dyDescent="0.2">
      <c r="A77" s="59"/>
      <c r="B77" s="60"/>
      <c r="C77" s="60" t="s">
        <v>795</v>
      </c>
      <c r="D77" s="61" t="s">
        <v>794</v>
      </c>
      <c r="E77" s="33">
        <f>Source!AU863</f>
        <v>10</v>
      </c>
      <c r="F77" s="62"/>
      <c r="G77" s="63"/>
      <c r="H77" s="33"/>
      <c r="I77" s="33"/>
      <c r="J77" s="64">
        <f>SUM(T70:T76)</f>
        <v>23.25</v>
      </c>
      <c r="K77" s="64"/>
    </row>
    <row r="78" spans="1:22" ht="14.25" x14ac:dyDescent="0.2">
      <c r="A78" s="59"/>
      <c r="B78" s="60"/>
      <c r="C78" s="60" t="s">
        <v>800</v>
      </c>
      <c r="D78" s="61" t="s">
        <v>794</v>
      </c>
      <c r="E78" s="33">
        <f>108</f>
        <v>108</v>
      </c>
      <c r="F78" s="62"/>
      <c r="G78" s="63"/>
      <c r="H78" s="33"/>
      <c r="I78" s="33"/>
      <c r="J78" s="64">
        <f>SUM(V70:V77)</f>
        <v>1145.6199999999999</v>
      </c>
      <c r="K78" s="64"/>
    </row>
    <row r="79" spans="1:22" ht="14.25" x14ac:dyDescent="0.2">
      <c r="A79" s="59"/>
      <c r="B79" s="60"/>
      <c r="C79" s="60" t="s">
        <v>796</v>
      </c>
      <c r="D79" s="61" t="s">
        <v>797</v>
      </c>
      <c r="E79" s="33">
        <f>Source!AQ863</f>
        <v>24.84</v>
      </c>
      <c r="F79" s="62"/>
      <c r="G79" s="63" t="str">
        <f>Source!DI863</f>
        <v/>
      </c>
      <c r="H79" s="33">
        <f>Source!AV863</f>
        <v>1</v>
      </c>
      <c r="I79" s="33"/>
      <c r="J79" s="64"/>
      <c r="K79" s="64">
        <f>Source!U863</f>
        <v>1.242</v>
      </c>
    </row>
    <row r="80" spans="1:22" ht="15" x14ac:dyDescent="0.25">
      <c r="A80" s="66"/>
      <c r="B80" s="66"/>
      <c r="C80" s="66"/>
      <c r="D80" s="66"/>
      <c r="E80" s="66"/>
      <c r="F80" s="66"/>
      <c r="G80" s="66"/>
      <c r="H80" s="66"/>
      <c r="I80" s="67">
        <f>J72+J73+J75+J76+J77+J78</f>
        <v>15374.829999999998</v>
      </c>
      <c r="J80" s="67"/>
      <c r="K80" s="68">
        <f>IF(Source!I863&lt;&gt;0, ROUND(I80/Source!I863, 2), 0)</f>
        <v>307496.59999999998</v>
      </c>
      <c r="P80" s="69">
        <f>I80</f>
        <v>15374.829999999998</v>
      </c>
    </row>
    <row r="81" spans="1:22" ht="71.25" x14ac:dyDescent="0.2">
      <c r="A81" s="59" t="str">
        <f>Source!E864</f>
        <v>9</v>
      </c>
      <c r="B81" s="60" t="str">
        <f>Source!F864</f>
        <v>2.1-3103-19-4/1</v>
      </c>
      <c r="C81" s="60" t="str">
        <f>Source!G864</f>
        <v>Устройство асфальтобетонных покрытий дорожек и тротуаров двухслойных, верхний слой из песчаной асфальтобетонной смеси толщиной 3 см/5см</v>
      </c>
      <c r="D81" s="61" t="str">
        <f>Source!H864</f>
        <v>100 м2</v>
      </c>
      <c r="E81" s="33">
        <f>Source!I864</f>
        <v>0.5</v>
      </c>
      <c r="F81" s="62"/>
      <c r="G81" s="63"/>
      <c r="H81" s="33"/>
      <c r="I81" s="33"/>
      <c r="J81" s="64"/>
      <c r="K81" s="64"/>
      <c r="Q81" s="32">
        <f>ROUND((Source!BZ864/100)*ROUND((Source!AF864*Source!AV864)*Source!I864, 2), 2)</f>
        <v>824.25</v>
      </c>
      <c r="R81" s="32">
        <f>Source!X864</f>
        <v>824.25</v>
      </c>
      <c r="S81" s="32">
        <f>ROUND((Source!CA864/100)*ROUND((Source!AF864*Source!AV864)*Source!I864, 2), 2)</f>
        <v>117.75</v>
      </c>
      <c r="T81" s="32">
        <f>Source!Y864</f>
        <v>117.75</v>
      </c>
      <c r="U81" s="32">
        <f>ROUND((175/100)*ROUND((Source!AE864*Source!AV864)*Source!I864, 2), 2)</f>
        <v>412.76</v>
      </c>
      <c r="V81" s="32">
        <f>ROUND((108/100)*ROUND(Source!CS864*Source!I864, 2), 2)</f>
        <v>254.73</v>
      </c>
    </row>
    <row r="82" spans="1:22" x14ac:dyDescent="0.2">
      <c r="C82" s="65" t="str">
        <f>"Объем: "&amp;Source!I864&amp;"=(6/"&amp;"100)/"&amp;"6*"&amp;"50"</f>
        <v>Объем: 0,5=(6/100)/6*50</v>
      </c>
    </row>
    <row r="83" spans="1:22" ht="14.25" x14ac:dyDescent="0.2">
      <c r="A83" s="59"/>
      <c r="B83" s="60"/>
      <c r="C83" s="60" t="s">
        <v>792</v>
      </c>
      <c r="D83" s="61"/>
      <c r="E83" s="33"/>
      <c r="F83" s="62">
        <f>Source!AO864</f>
        <v>2354.9899999999998</v>
      </c>
      <c r="G83" s="63" t="str">
        <f>Source!DG864</f>
        <v/>
      </c>
      <c r="H83" s="33">
        <f>Source!AV864</f>
        <v>1</v>
      </c>
      <c r="I83" s="33">
        <f>IF(Source!BA864&lt;&gt; 0, Source!BA864, 1)</f>
        <v>1</v>
      </c>
      <c r="J83" s="64">
        <f>Source!S864</f>
        <v>1177.5</v>
      </c>
      <c r="K83" s="64"/>
    </row>
    <row r="84" spans="1:22" ht="14.25" x14ac:dyDescent="0.2">
      <c r="A84" s="59"/>
      <c r="B84" s="60"/>
      <c r="C84" s="60" t="s">
        <v>798</v>
      </c>
      <c r="D84" s="61"/>
      <c r="E84" s="33"/>
      <c r="F84" s="62">
        <f>Source!AM864</f>
        <v>1123.06</v>
      </c>
      <c r="G84" s="63" t="str">
        <f>Source!DE864</f>
        <v/>
      </c>
      <c r="H84" s="33">
        <f>Source!AV864</f>
        <v>1</v>
      </c>
      <c r="I84" s="33">
        <f>IF(Source!BB864&lt;&gt; 0, Source!BB864, 1)</f>
        <v>1</v>
      </c>
      <c r="J84" s="64">
        <f>Source!Q864</f>
        <v>561.53</v>
      </c>
      <c r="K84" s="64"/>
    </row>
    <row r="85" spans="1:22" ht="14.25" x14ac:dyDescent="0.2">
      <c r="A85" s="59"/>
      <c r="B85" s="60"/>
      <c r="C85" s="60" t="s">
        <v>799</v>
      </c>
      <c r="D85" s="61"/>
      <c r="E85" s="33"/>
      <c r="F85" s="62">
        <f>Source!AN864</f>
        <v>471.72</v>
      </c>
      <c r="G85" s="63" t="str">
        <f>Source!DF864</f>
        <v/>
      </c>
      <c r="H85" s="33">
        <f>Source!AV864</f>
        <v>1</v>
      </c>
      <c r="I85" s="33">
        <f>IF(Source!BS864&lt;&gt; 0, Source!BS864, 1)</f>
        <v>1</v>
      </c>
      <c r="J85" s="70">
        <f>Source!R864</f>
        <v>235.86</v>
      </c>
      <c r="K85" s="64"/>
    </row>
    <row r="86" spans="1:22" ht="14.25" x14ac:dyDescent="0.2">
      <c r="A86" s="59"/>
      <c r="B86" s="60"/>
      <c r="C86" s="60" t="s">
        <v>802</v>
      </c>
      <c r="D86" s="61"/>
      <c r="E86" s="33"/>
      <c r="F86" s="62">
        <f>Source!AL864</f>
        <v>20488.849999999999</v>
      </c>
      <c r="G86" s="63" t="str">
        <f>Source!DD864</f>
        <v/>
      </c>
      <c r="H86" s="33">
        <f>Source!AW864</f>
        <v>1</v>
      </c>
      <c r="I86" s="33">
        <f>IF(Source!BC864&lt;&gt; 0, Source!BC864, 1)</f>
        <v>1</v>
      </c>
      <c r="J86" s="64">
        <f>Source!P864</f>
        <v>10244.43</v>
      </c>
      <c r="K86" s="64"/>
    </row>
    <row r="87" spans="1:22" ht="28.5" x14ac:dyDescent="0.2">
      <c r="A87" s="59" t="str">
        <f>Source!E865</f>
        <v>9,1</v>
      </c>
      <c r="B87" s="60" t="str">
        <f>Source!F865</f>
        <v>21.3-3-34</v>
      </c>
      <c r="C87" s="60" t="str">
        <f>Source!G865</f>
        <v>Смеси асфальтобетонные дорожные горячие песчаные, тип Д, марка III</v>
      </c>
      <c r="D87" s="61" t="str">
        <f>Source!H865</f>
        <v>т</v>
      </c>
      <c r="E87" s="33">
        <f>Source!I865</f>
        <v>-3.57</v>
      </c>
      <c r="F87" s="62">
        <f>Source!AK865</f>
        <v>2652.04</v>
      </c>
      <c r="G87" s="71" t="s">
        <v>3</v>
      </c>
      <c r="H87" s="33">
        <f>Source!AW865</f>
        <v>1</v>
      </c>
      <c r="I87" s="33">
        <f>IF(Source!BC865&lt;&gt; 0, Source!BC865, 1)</f>
        <v>1</v>
      </c>
      <c r="J87" s="64">
        <f>Source!O865</f>
        <v>-9467.7800000000007</v>
      </c>
      <c r="K87" s="64"/>
      <c r="Q87" s="32">
        <f>ROUND((Source!BZ865/100)*ROUND((Source!AF865*Source!AV865)*Source!I865, 2), 2)</f>
        <v>0</v>
      </c>
      <c r="R87" s="32">
        <f>Source!X865</f>
        <v>0</v>
      </c>
      <c r="S87" s="32">
        <f>ROUND((Source!CA865/100)*ROUND((Source!AF865*Source!AV865)*Source!I865, 2), 2)</f>
        <v>0</v>
      </c>
      <c r="T87" s="32">
        <f>Source!Y865</f>
        <v>0</v>
      </c>
      <c r="U87" s="32">
        <f>ROUND((175/100)*ROUND((Source!AE865*Source!AV865)*Source!I865, 2), 2)</f>
        <v>0</v>
      </c>
      <c r="V87" s="32">
        <f>ROUND((108/100)*ROUND(Source!CS865*Source!I865, 2), 2)</f>
        <v>0</v>
      </c>
    </row>
    <row r="88" spans="1:22" ht="28.5" x14ac:dyDescent="0.2">
      <c r="A88" s="59" t="str">
        <f>Source!E866</f>
        <v>9,2</v>
      </c>
      <c r="B88" s="60" t="str">
        <f>Source!F866</f>
        <v>21.3-3-34</v>
      </c>
      <c r="C88" s="60" t="str">
        <f>Source!G866</f>
        <v>Смеси асфальтобетонные дорожные горячие песчаные, тип Д, марка III</v>
      </c>
      <c r="D88" s="61" t="str">
        <f>Source!H866</f>
        <v>т</v>
      </c>
      <c r="E88" s="33">
        <f>Source!I866</f>
        <v>5.95</v>
      </c>
      <c r="F88" s="62">
        <f>Source!AK866</f>
        <v>2652.04</v>
      </c>
      <c r="G88" s="71" t="s">
        <v>3</v>
      </c>
      <c r="H88" s="33">
        <f>Source!AW866</f>
        <v>1</v>
      </c>
      <c r="I88" s="33">
        <f>IF(Source!BC866&lt;&gt; 0, Source!BC866, 1)</f>
        <v>1</v>
      </c>
      <c r="J88" s="64">
        <f>Source!O866</f>
        <v>15779.64</v>
      </c>
      <c r="K88" s="64"/>
      <c r="Q88" s="32">
        <f>ROUND((Source!BZ866/100)*ROUND((Source!AF866*Source!AV866)*Source!I866, 2), 2)</f>
        <v>0</v>
      </c>
      <c r="R88" s="32">
        <f>Source!X866</f>
        <v>0</v>
      </c>
      <c r="S88" s="32">
        <f>ROUND((Source!CA866/100)*ROUND((Source!AF866*Source!AV866)*Source!I866, 2), 2)</f>
        <v>0</v>
      </c>
      <c r="T88" s="32">
        <f>Source!Y866</f>
        <v>0</v>
      </c>
      <c r="U88" s="32">
        <f>ROUND((175/100)*ROUND((Source!AE866*Source!AV866)*Source!I866, 2), 2)</f>
        <v>0</v>
      </c>
      <c r="V88" s="32">
        <f>ROUND((108/100)*ROUND(Source!CS866*Source!I866, 2), 2)</f>
        <v>0</v>
      </c>
    </row>
    <row r="89" spans="1:22" ht="14.25" x14ac:dyDescent="0.2">
      <c r="A89" s="59"/>
      <c r="B89" s="60"/>
      <c r="C89" s="60" t="s">
        <v>793</v>
      </c>
      <c r="D89" s="61" t="s">
        <v>794</v>
      </c>
      <c r="E89" s="33">
        <f>Source!AT864</f>
        <v>70</v>
      </c>
      <c r="F89" s="62"/>
      <c r="G89" s="63"/>
      <c r="H89" s="33"/>
      <c r="I89" s="33"/>
      <c r="J89" s="64">
        <f>SUM(R81:R88)</f>
        <v>824.25</v>
      </c>
      <c r="K89" s="64"/>
    </row>
    <row r="90" spans="1:22" ht="14.25" x14ac:dyDescent="0.2">
      <c r="A90" s="59"/>
      <c r="B90" s="60"/>
      <c r="C90" s="60" t="s">
        <v>795</v>
      </c>
      <c r="D90" s="61" t="s">
        <v>794</v>
      </c>
      <c r="E90" s="33">
        <f>Source!AU864</f>
        <v>10</v>
      </c>
      <c r="F90" s="62"/>
      <c r="G90" s="63"/>
      <c r="H90" s="33"/>
      <c r="I90" s="33"/>
      <c r="J90" s="64">
        <f>SUM(T81:T89)</f>
        <v>117.75</v>
      </c>
      <c r="K90" s="64"/>
    </row>
    <row r="91" spans="1:22" ht="14.25" x14ac:dyDescent="0.2">
      <c r="A91" s="59"/>
      <c r="B91" s="60"/>
      <c r="C91" s="60" t="s">
        <v>800</v>
      </c>
      <c r="D91" s="61" t="s">
        <v>794</v>
      </c>
      <c r="E91" s="33">
        <f>108</f>
        <v>108</v>
      </c>
      <c r="F91" s="62"/>
      <c r="G91" s="63"/>
      <c r="H91" s="33"/>
      <c r="I91" s="33"/>
      <c r="J91" s="64">
        <f>SUM(V81:V90)</f>
        <v>254.73</v>
      </c>
      <c r="K91" s="64"/>
    </row>
    <row r="92" spans="1:22" ht="14.25" x14ac:dyDescent="0.2">
      <c r="A92" s="59"/>
      <c r="B92" s="60"/>
      <c r="C92" s="60" t="s">
        <v>796</v>
      </c>
      <c r="D92" s="61" t="s">
        <v>797</v>
      </c>
      <c r="E92" s="33">
        <f>Source!AQ864</f>
        <v>10.3</v>
      </c>
      <c r="F92" s="62"/>
      <c r="G92" s="63" t="str">
        <f>Source!DI864</f>
        <v/>
      </c>
      <c r="H92" s="33">
        <f>Source!AV864</f>
        <v>1</v>
      </c>
      <c r="I92" s="33"/>
      <c r="J92" s="64"/>
      <c r="K92" s="64">
        <f>Source!U864</f>
        <v>5.15</v>
      </c>
    </row>
    <row r="93" spans="1:22" ht="15" x14ac:dyDescent="0.25">
      <c r="A93" s="66"/>
      <c r="B93" s="66"/>
      <c r="C93" s="66"/>
      <c r="D93" s="66"/>
      <c r="E93" s="66"/>
      <c r="F93" s="66"/>
      <c r="G93" s="66"/>
      <c r="H93" s="66"/>
      <c r="I93" s="67">
        <f>J83+J84+J86+J89+J90+J91+SUM(J87:J88)</f>
        <v>19492.05</v>
      </c>
      <c r="J93" s="67"/>
      <c r="K93" s="68">
        <f>IF(Source!I864&lt;&gt;0, ROUND(I93/Source!I864, 2), 0)</f>
        <v>38984.1</v>
      </c>
      <c r="P93" s="69">
        <f>I93</f>
        <v>19492.05</v>
      </c>
    </row>
    <row r="94" spans="1:22" ht="42.75" x14ac:dyDescent="0.2">
      <c r="A94" s="59" t="str">
        <f>Source!E867</f>
        <v>10</v>
      </c>
      <c r="B94" s="60" t="str">
        <f>Source!F867</f>
        <v>2.1-3203-1-2/1</v>
      </c>
      <c r="C94" s="60" t="str">
        <f>Source!G867</f>
        <v>Установка бортовых камней бетонных марки БР 100.30.15 при других видах покрытий</v>
      </c>
      <c r="D94" s="61" t="str">
        <f>Source!H867</f>
        <v>100 м</v>
      </c>
      <c r="E94" s="33">
        <f>Source!I867</f>
        <v>0.25</v>
      </c>
      <c r="F94" s="62"/>
      <c r="G94" s="63"/>
      <c r="H94" s="33"/>
      <c r="I94" s="33"/>
      <c r="J94" s="64"/>
      <c r="K94" s="64"/>
      <c r="Q94" s="32">
        <f>ROUND((Source!BZ867/100)*ROUND((Source!AF867*Source!AV867)*Source!I867, 2), 2)</f>
        <v>2779.67</v>
      </c>
      <c r="R94" s="32">
        <f>Source!X867</f>
        <v>2779.67</v>
      </c>
      <c r="S94" s="32">
        <f>ROUND((Source!CA867/100)*ROUND((Source!AF867*Source!AV867)*Source!I867, 2), 2)</f>
        <v>397.1</v>
      </c>
      <c r="T94" s="32">
        <f>Source!Y867</f>
        <v>397.1</v>
      </c>
      <c r="U94" s="32">
        <f>ROUND((175/100)*ROUND((Source!AE867*Source!AV867)*Source!I867, 2), 2)</f>
        <v>0</v>
      </c>
      <c r="V94" s="32">
        <f>ROUND((108/100)*ROUND(Source!CS867*Source!I867, 2), 2)</f>
        <v>0</v>
      </c>
    </row>
    <row r="95" spans="1:22" x14ac:dyDescent="0.2">
      <c r="C95" s="65" t="str">
        <f>"Объем: "&amp;Source!I867&amp;"=25/"&amp;"100"</f>
        <v>Объем: 0,25=25/100</v>
      </c>
    </row>
    <row r="96" spans="1:22" ht="14.25" x14ac:dyDescent="0.2">
      <c r="A96" s="59"/>
      <c r="B96" s="60"/>
      <c r="C96" s="60" t="s">
        <v>792</v>
      </c>
      <c r="D96" s="61"/>
      <c r="E96" s="33"/>
      <c r="F96" s="62">
        <f>Source!AO867</f>
        <v>15883.83</v>
      </c>
      <c r="G96" s="63" t="str">
        <f>Source!DG867</f>
        <v/>
      </c>
      <c r="H96" s="33">
        <f>Source!AV867</f>
        <v>1</v>
      </c>
      <c r="I96" s="33">
        <f>IF(Source!BA867&lt;&gt; 0, Source!BA867, 1)</f>
        <v>1</v>
      </c>
      <c r="J96" s="64">
        <f>Source!S867</f>
        <v>3970.96</v>
      </c>
      <c r="K96" s="64"/>
    </row>
    <row r="97" spans="1:22" ht="14.25" x14ac:dyDescent="0.2">
      <c r="A97" s="59"/>
      <c r="B97" s="60"/>
      <c r="C97" s="60" t="s">
        <v>802</v>
      </c>
      <c r="D97" s="61"/>
      <c r="E97" s="33"/>
      <c r="F97" s="62">
        <f>Source!AL867</f>
        <v>55802.41</v>
      </c>
      <c r="G97" s="63" t="str">
        <f>Source!DD867</f>
        <v/>
      </c>
      <c r="H97" s="33">
        <f>Source!AW867</f>
        <v>1</v>
      </c>
      <c r="I97" s="33">
        <f>IF(Source!BC867&lt;&gt; 0, Source!BC867, 1)</f>
        <v>1</v>
      </c>
      <c r="J97" s="64">
        <f>Source!P867</f>
        <v>13950.6</v>
      </c>
      <c r="K97" s="64"/>
    </row>
    <row r="98" spans="1:22" ht="14.25" x14ac:dyDescent="0.2">
      <c r="A98" s="59"/>
      <c r="B98" s="60"/>
      <c r="C98" s="60" t="s">
        <v>793</v>
      </c>
      <c r="D98" s="61" t="s">
        <v>794</v>
      </c>
      <c r="E98" s="33">
        <f>Source!AT867</f>
        <v>70</v>
      </c>
      <c r="F98" s="62"/>
      <c r="G98" s="63"/>
      <c r="H98" s="33"/>
      <c r="I98" s="33"/>
      <c r="J98" s="64">
        <f>SUM(R94:R97)</f>
        <v>2779.67</v>
      </c>
      <c r="K98" s="64"/>
    </row>
    <row r="99" spans="1:22" ht="14.25" x14ac:dyDescent="0.2">
      <c r="A99" s="59"/>
      <c r="B99" s="60"/>
      <c r="C99" s="60" t="s">
        <v>795</v>
      </c>
      <c r="D99" s="61" t="s">
        <v>794</v>
      </c>
      <c r="E99" s="33">
        <f>Source!AU867</f>
        <v>10</v>
      </c>
      <c r="F99" s="62"/>
      <c r="G99" s="63"/>
      <c r="H99" s="33"/>
      <c r="I99" s="33"/>
      <c r="J99" s="64">
        <f>SUM(T94:T98)</f>
        <v>397.1</v>
      </c>
      <c r="K99" s="64"/>
    </row>
    <row r="100" spans="1:22" ht="14.25" x14ac:dyDescent="0.2">
      <c r="A100" s="59"/>
      <c r="B100" s="60"/>
      <c r="C100" s="60" t="s">
        <v>796</v>
      </c>
      <c r="D100" s="61" t="s">
        <v>797</v>
      </c>
      <c r="E100" s="33">
        <f>Source!AQ867</f>
        <v>80.27</v>
      </c>
      <c r="F100" s="62"/>
      <c r="G100" s="63" t="str">
        <f>Source!DI867</f>
        <v/>
      </c>
      <c r="H100" s="33">
        <f>Source!AV867</f>
        <v>1</v>
      </c>
      <c r="I100" s="33"/>
      <c r="J100" s="64"/>
      <c r="K100" s="64">
        <f>Source!U867</f>
        <v>20.067499999999999</v>
      </c>
    </row>
    <row r="101" spans="1:22" ht="15" x14ac:dyDescent="0.25">
      <c r="A101" s="66"/>
      <c r="B101" s="66"/>
      <c r="C101" s="66"/>
      <c r="D101" s="66"/>
      <c r="E101" s="66"/>
      <c r="F101" s="66"/>
      <c r="G101" s="66"/>
      <c r="H101" s="66"/>
      <c r="I101" s="67">
        <f>J96+J97+J98+J99</f>
        <v>21098.33</v>
      </c>
      <c r="J101" s="67"/>
      <c r="K101" s="68">
        <f>IF(Source!I867&lt;&gt;0, ROUND(I101/Source!I867, 2), 0)</f>
        <v>84393.32</v>
      </c>
      <c r="P101" s="69">
        <f>I101</f>
        <v>21098.33</v>
      </c>
    </row>
    <row r="103" spans="1:22" ht="16.5" x14ac:dyDescent="0.25">
      <c r="A103" s="58" t="str">
        <f>CONCATENATE("Подраздел: ",IF(Source!G869&lt;&gt;"Новый подраздел", Source!G869, ""))</f>
        <v>Подраздел: Демонтаж/монтаж б/у бетонного борта (понижение)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</row>
    <row r="104" spans="1:22" ht="28.5" x14ac:dyDescent="0.2">
      <c r="A104" s="59" t="str">
        <f>Source!E873</f>
        <v>11</v>
      </c>
      <c r="B104" s="60" t="str">
        <f>Source!F873</f>
        <v>2.1-3204-6-1/1</v>
      </c>
      <c r="C104" s="60" t="str">
        <f>Source!G873</f>
        <v>Разборка бортовых камней на бетонном основании</v>
      </c>
      <c r="D104" s="61" t="str">
        <f>Source!H873</f>
        <v>100 м</v>
      </c>
      <c r="E104" s="33">
        <f>Source!I873</f>
        <v>0.18</v>
      </c>
      <c r="F104" s="62"/>
      <c r="G104" s="63"/>
      <c r="H104" s="33"/>
      <c r="I104" s="33"/>
      <c r="J104" s="64"/>
      <c r="K104" s="64"/>
      <c r="Q104" s="32">
        <f>ROUND((Source!BZ873/100)*ROUND((Source!AF873*Source!AV873)*Source!I873, 2), 2)</f>
        <v>1953.71</v>
      </c>
      <c r="R104" s="32">
        <f>Source!X873</f>
        <v>1953.71</v>
      </c>
      <c r="S104" s="32">
        <f>ROUND((Source!CA873/100)*ROUND((Source!AF873*Source!AV873)*Source!I873, 2), 2)</f>
        <v>279.10000000000002</v>
      </c>
      <c r="T104" s="32">
        <f>Source!Y873</f>
        <v>279.10000000000002</v>
      </c>
      <c r="U104" s="32">
        <f>ROUND((175/100)*ROUND((Source!AE873*Source!AV873)*Source!I873, 2), 2)</f>
        <v>0</v>
      </c>
      <c r="V104" s="32">
        <f>ROUND((108/100)*ROUND(Source!CS873*Source!I873, 2), 2)</f>
        <v>0</v>
      </c>
    </row>
    <row r="105" spans="1:22" x14ac:dyDescent="0.2">
      <c r="C105" s="65" t="str">
        <f>"Объем: "&amp;Source!I873&amp;"=(12/"&amp;"100)/"&amp;"12*"&amp;"18"</f>
        <v>Объем: 0,18=(12/100)/12*18</v>
      </c>
    </row>
    <row r="106" spans="1:22" ht="14.25" x14ac:dyDescent="0.2">
      <c r="A106" s="59"/>
      <c r="B106" s="60"/>
      <c r="C106" s="60" t="s">
        <v>792</v>
      </c>
      <c r="D106" s="61"/>
      <c r="E106" s="33"/>
      <c r="F106" s="62">
        <f>Source!AO873</f>
        <v>15505.67</v>
      </c>
      <c r="G106" s="63" t="str">
        <f>Source!DG873</f>
        <v/>
      </c>
      <c r="H106" s="33">
        <f>Source!AV873</f>
        <v>1</v>
      </c>
      <c r="I106" s="33">
        <f>IF(Source!BA873&lt;&gt; 0, Source!BA873, 1)</f>
        <v>1</v>
      </c>
      <c r="J106" s="64">
        <f>Source!S873</f>
        <v>2791.02</v>
      </c>
      <c r="K106" s="64"/>
    </row>
    <row r="107" spans="1:22" ht="14.25" x14ac:dyDescent="0.2">
      <c r="A107" s="59"/>
      <c r="B107" s="60"/>
      <c r="C107" s="60" t="s">
        <v>793</v>
      </c>
      <c r="D107" s="61" t="s">
        <v>794</v>
      </c>
      <c r="E107" s="33">
        <f>Source!AT873</f>
        <v>70</v>
      </c>
      <c r="F107" s="62"/>
      <c r="G107" s="63"/>
      <c r="H107" s="33"/>
      <c r="I107" s="33"/>
      <c r="J107" s="64">
        <f>SUM(R104:R106)</f>
        <v>1953.71</v>
      </c>
      <c r="K107" s="64"/>
    </row>
    <row r="108" spans="1:22" ht="14.25" x14ac:dyDescent="0.2">
      <c r="A108" s="59"/>
      <c r="B108" s="60"/>
      <c r="C108" s="60" t="s">
        <v>795</v>
      </c>
      <c r="D108" s="61" t="s">
        <v>794</v>
      </c>
      <c r="E108" s="33">
        <f>Source!AU873</f>
        <v>10</v>
      </c>
      <c r="F108" s="62"/>
      <c r="G108" s="63"/>
      <c r="H108" s="33"/>
      <c r="I108" s="33"/>
      <c r="J108" s="64">
        <f>SUM(T104:T107)</f>
        <v>279.10000000000002</v>
      </c>
      <c r="K108" s="64"/>
    </row>
    <row r="109" spans="1:22" ht="14.25" x14ac:dyDescent="0.2">
      <c r="A109" s="59"/>
      <c r="B109" s="60"/>
      <c r="C109" s="60" t="s">
        <v>796</v>
      </c>
      <c r="D109" s="61" t="s">
        <v>797</v>
      </c>
      <c r="E109" s="33">
        <f>Source!AQ873</f>
        <v>76.7</v>
      </c>
      <c r="F109" s="62"/>
      <c r="G109" s="63" t="str">
        <f>Source!DI873</f>
        <v/>
      </c>
      <c r="H109" s="33">
        <f>Source!AV873</f>
        <v>1</v>
      </c>
      <c r="I109" s="33"/>
      <c r="J109" s="64"/>
      <c r="K109" s="64">
        <f>Source!U873</f>
        <v>13.805999999999999</v>
      </c>
    </row>
    <row r="110" spans="1:22" ht="15" x14ac:dyDescent="0.25">
      <c r="A110" s="66"/>
      <c r="B110" s="66"/>
      <c r="C110" s="66"/>
      <c r="D110" s="66"/>
      <c r="E110" s="66"/>
      <c r="F110" s="66"/>
      <c r="G110" s="66"/>
      <c r="H110" s="66"/>
      <c r="I110" s="67">
        <f>J106+J107+J108</f>
        <v>5023.83</v>
      </c>
      <c r="J110" s="67"/>
      <c r="K110" s="68">
        <f>IF(Source!I873&lt;&gt;0, ROUND(I110/Source!I873, 2), 0)</f>
        <v>27910.17</v>
      </c>
      <c r="P110" s="69">
        <f>I110</f>
        <v>5023.83</v>
      </c>
    </row>
    <row r="111" spans="1:22" ht="42.75" x14ac:dyDescent="0.2">
      <c r="A111" s="59" t="str">
        <f>Source!E874</f>
        <v>12</v>
      </c>
      <c r="B111" s="60" t="str">
        <f>Source!F874</f>
        <v>1.49-9101-7-1/1</v>
      </c>
      <c r="C111" s="60" t="str">
        <f>Source!G874</f>
        <v>Механизированная погрузка строительного мусора в автомобили-самосвалы</v>
      </c>
      <c r="D111" s="61" t="str">
        <f>Source!H874</f>
        <v>т</v>
      </c>
      <c r="E111" s="33">
        <f>Source!I874</f>
        <v>2.42136</v>
      </c>
      <c r="F111" s="62"/>
      <c r="G111" s="63"/>
      <c r="H111" s="33"/>
      <c r="I111" s="33"/>
      <c r="J111" s="64"/>
      <c r="K111" s="64"/>
      <c r="Q111" s="32">
        <f>ROUND((Source!BZ874/100)*ROUND((Source!AF874*Source!AV874)*Source!I874, 2), 2)</f>
        <v>0</v>
      </c>
      <c r="R111" s="32">
        <f>Source!X874</f>
        <v>0</v>
      </c>
      <c r="S111" s="32">
        <f>ROUND((Source!CA874/100)*ROUND((Source!AF874*Source!AV874)*Source!I874, 2), 2)</f>
        <v>0</v>
      </c>
      <c r="T111" s="32">
        <f>Source!Y874</f>
        <v>0</v>
      </c>
      <c r="U111" s="32">
        <f>ROUND((175/100)*ROUND((Source!AE874*Source!AV874)*Source!I874, 2), 2)</f>
        <v>109.5</v>
      </c>
      <c r="V111" s="32">
        <f>ROUND((108/100)*ROUND(Source!CS874*Source!I874, 2), 2)</f>
        <v>67.58</v>
      </c>
    </row>
    <row r="112" spans="1:22" ht="14.25" x14ac:dyDescent="0.2">
      <c r="A112" s="59"/>
      <c r="B112" s="60"/>
      <c r="C112" s="60" t="s">
        <v>798</v>
      </c>
      <c r="D112" s="61"/>
      <c r="E112" s="33"/>
      <c r="F112" s="62">
        <f>Source!AM874</f>
        <v>80.25</v>
      </c>
      <c r="G112" s="63" t="str">
        <f>Source!DE874</f>
        <v/>
      </c>
      <c r="H112" s="33">
        <f>Source!AV874</f>
        <v>1</v>
      </c>
      <c r="I112" s="33">
        <f>IF(Source!BB874&lt;&gt; 0, Source!BB874, 1)</f>
        <v>1</v>
      </c>
      <c r="J112" s="64">
        <f>Source!Q874</f>
        <v>194.31</v>
      </c>
      <c r="K112" s="64"/>
    </row>
    <row r="113" spans="1:22" ht="14.25" x14ac:dyDescent="0.2">
      <c r="A113" s="59"/>
      <c r="B113" s="60"/>
      <c r="C113" s="60" t="s">
        <v>799</v>
      </c>
      <c r="D113" s="61"/>
      <c r="E113" s="33"/>
      <c r="F113" s="62">
        <f>Source!AN874</f>
        <v>25.84</v>
      </c>
      <c r="G113" s="63" t="str">
        <f>Source!DF874</f>
        <v/>
      </c>
      <c r="H113" s="33">
        <f>Source!AV874</f>
        <v>1</v>
      </c>
      <c r="I113" s="33">
        <f>IF(Source!BS874&lt;&gt; 0, Source!BS874, 1)</f>
        <v>1</v>
      </c>
      <c r="J113" s="70">
        <f>Source!R874</f>
        <v>62.57</v>
      </c>
      <c r="K113" s="64"/>
    </row>
    <row r="114" spans="1:22" ht="14.25" x14ac:dyDescent="0.2">
      <c r="A114" s="59"/>
      <c r="B114" s="60"/>
      <c r="C114" s="60" t="s">
        <v>800</v>
      </c>
      <c r="D114" s="61" t="s">
        <v>794</v>
      </c>
      <c r="E114" s="33">
        <f>108</f>
        <v>108</v>
      </c>
      <c r="F114" s="62"/>
      <c r="G114" s="63"/>
      <c r="H114" s="33"/>
      <c r="I114" s="33"/>
      <c r="J114" s="64">
        <f>SUM(V111:V113)</f>
        <v>67.58</v>
      </c>
      <c r="K114" s="64"/>
    </row>
    <row r="115" spans="1:22" ht="15" x14ac:dyDescent="0.25">
      <c r="A115" s="66"/>
      <c r="B115" s="66"/>
      <c r="C115" s="66"/>
      <c r="D115" s="66"/>
      <c r="E115" s="66"/>
      <c r="F115" s="66"/>
      <c r="G115" s="66"/>
      <c r="H115" s="66"/>
      <c r="I115" s="67">
        <f>J112+J114</f>
        <v>261.89</v>
      </c>
      <c r="J115" s="67"/>
      <c r="K115" s="68">
        <f>IF(Source!I874&lt;&gt;0, ROUND(I115/Source!I874, 2), 0)</f>
        <v>108.16</v>
      </c>
      <c r="P115" s="69">
        <f>I115</f>
        <v>261.89</v>
      </c>
    </row>
    <row r="116" spans="1:22" ht="42.75" x14ac:dyDescent="0.2">
      <c r="A116" s="59" t="str">
        <f>Source!E875</f>
        <v>13</v>
      </c>
      <c r="B116" s="60" t="str">
        <f>Source!F875</f>
        <v>1.50-3305-4-1/1</v>
      </c>
      <c r="C116" s="60" t="str">
        <f>Source!G875</f>
        <v>Погрузка и выгрузка вручную строительного мусора на транспортные средства</v>
      </c>
      <c r="D116" s="61" t="str">
        <f>Source!H875</f>
        <v>т</v>
      </c>
      <c r="E116" s="33">
        <f>Source!I875</f>
        <v>0.12744</v>
      </c>
      <c r="F116" s="62"/>
      <c r="G116" s="63"/>
      <c r="H116" s="33"/>
      <c r="I116" s="33"/>
      <c r="J116" s="64"/>
      <c r="K116" s="64"/>
      <c r="Q116" s="32">
        <f>ROUND((Source!BZ875/100)*ROUND((Source!AF875*Source!AV875)*Source!I875, 2), 2)</f>
        <v>11.14</v>
      </c>
      <c r="R116" s="32">
        <f>Source!X875</f>
        <v>11.14</v>
      </c>
      <c r="S116" s="32">
        <f>ROUND((Source!CA875/100)*ROUND((Source!AF875*Source!AV875)*Source!I875, 2), 2)</f>
        <v>1.59</v>
      </c>
      <c r="T116" s="32">
        <f>Source!Y875</f>
        <v>1.59</v>
      </c>
      <c r="U116" s="32">
        <f>ROUND((175/100)*ROUND((Source!AE875*Source!AV875)*Source!I875, 2), 2)</f>
        <v>0</v>
      </c>
      <c r="V116" s="32">
        <f>ROUND((108/100)*ROUND(Source!CS875*Source!I875, 2), 2)</f>
        <v>0</v>
      </c>
    </row>
    <row r="117" spans="1:22" ht="14.25" x14ac:dyDescent="0.2">
      <c r="A117" s="59"/>
      <c r="B117" s="60"/>
      <c r="C117" s="60" t="s">
        <v>792</v>
      </c>
      <c r="D117" s="61"/>
      <c r="E117" s="33"/>
      <c r="F117" s="62">
        <f>Source!AO875</f>
        <v>124.9</v>
      </c>
      <c r="G117" s="63" t="str">
        <f>Source!DG875</f>
        <v/>
      </c>
      <c r="H117" s="33">
        <f>Source!AV875</f>
        <v>1</v>
      </c>
      <c r="I117" s="33">
        <f>IF(Source!BA875&lt;&gt; 0, Source!BA875, 1)</f>
        <v>1</v>
      </c>
      <c r="J117" s="64">
        <f>Source!S875</f>
        <v>15.92</v>
      </c>
      <c r="K117" s="64"/>
    </row>
    <row r="118" spans="1:22" ht="14.25" x14ac:dyDescent="0.2">
      <c r="A118" s="59"/>
      <c r="B118" s="60"/>
      <c r="C118" s="60" t="s">
        <v>793</v>
      </c>
      <c r="D118" s="61" t="s">
        <v>794</v>
      </c>
      <c r="E118" s="33">
        <f>Source!AT875</f>
        <v>70</v>
      </c>
      <c r="F118" s="62"/>
      <c r="G118" s="63"/>
      <c r="H118" s="33"/>
      <c r="I118" s="33"/>
      <c r="J118" s="64">
        <f>SUM(R116:R117)</f>
        <v>11.14</v>
      </c>
      <c r="K118" s="64"/>
    </row>
    <row r="119" spans="1:22" ht="14.25" x14ac:dyDescent="0.2">
      <c r="A119" s="59"/>
      <c r="B119" s="60"/>
      <c r="C119" s="60" t="s">
        <v>795</v>
      </c>
      <c r="D119" s="61" t="s">
        <v>794</v>
      </c>
      <c r="E119" s="33">
        <f>Source!AU875</f>
        <v>10</v>
      </c>
      <c r="F119" s="62"/>
      <c r="G119" s="63"/>
      <c r="H119" s="33"/>
      <c r="I119" s="33"/>
      <c r="J119" s="64">
        <f>SUM(T116:T118)</f>
        <v>1.59</v>
      </c>
      <c r="K119" s="64"/>
    </row>
    <row r="120" spans="1:22" ht="14.25" x14ac:dyDescent="0.2">
      <c r="A120" s="59"/>
      <c r="B120" s="60"/>
      <c r="C120" s="60" t="s">
        <v>796</v>
      </c>
      <c r="D120" s="61" t="s">
        <v>797</v>
      </c>
      <c r="E120" s="33">
        <f>Source!AQ875</f>
        <v>1.02</v>
      </c>
      <c r="F120" s="62"/>
      <c r="G120" s="63" t="str">
        <f>Source!DI875</f>
        <v/>
      </c>
      <c r="H120" s="33">
        <f>Source!AV875</f>
        <v>1</v>
      </c>
      <c r="I120" s="33"/>
      <c r="J120" s="64"/>
      <c r="K120" s="64">
        <f>Source!U875</f>
        <v>0.12998879999999999</v>
      </c>
    </row>
    <row r="121" spans="1:22" ht="15" x14ac:dyDescent="0.25">
      <c r="A121" s="66"/>
      <c r="B121" s="66"/>
      <c r="C121" s="66"/>
      <c r="D121" s="66"/>
      <c r="E121" s="66"/>
      <c r="F121" s="66"/>
      <c r="G121" s="66"/>
      <c r="H121" s="66"/>
      <c r="I121" s="67">
        <f>J117+J118+J119</f>
        <v>28.650000000000002</v>
      </c>
      <c r="J121" s="67"/>
      <c r="K121" s="68">
        <f>IF(Source!I875&lt;&gt;0, ROUND(I121/Source!I875, 2), 0)</f>
        <v>224.81</v>
      </c>
      <c r="P121" s="69">
        <f>I121</f>
        <v>28.650000000000002</v>
      </c>
    </row>
    <row r="122" spans="1:22" ht="57" x14ac:dyDescent="0.2">
      <c r="A122" s="59" t="str">
        <f>Source!E876</f>
        <v>14</v>
      </c>
      <c r="B122" s="60" t="str">
        <f>Source!F876</f>
        <v>1.49-9201-1-2/1</v>
      </c>
      <c r="C122" s="60" t="str">
        <f>Source!G876</f>
        <v>Перевозка строительного мусора автосамосвалами грузоподъемностью до 10 т на расстояние 1 км - при механизированной погрузке</v>
      </c>
      <c r="D122" s="61" t="str">
        <f>Source!H876</f>
        <v>т</v>
      </c>
      <c r="E122" s="33">
        <f>Source!I876</f>
        <v>2.42136</v>
      </c>
      <c r="F122" s="62"/>
      <c r="G122" s="63"/>
      <c r="H122" s="33"/>
      <c r="I122" s="33"/>
      <c r="J122" s="64"/>
      <c r="K122" s="64"/>
      <c r="Q122" s="32">
        <f>ROUND((Source!BZ876/100)*ROUND((Source!AF876*Source!AV876)*Source!I876, 2), 2)</f>
        <v>0</v>
      </c>
      <c r="R122" s="32">
        <f>Source!X876</f>
        <v>0</v>
      </c>
      <c r="S122" s="32">
        <f>ROUND((Source!CA876/100)*ROUND((Source!AF876*Source!AV876)*Source!I876, 2), 2)</f>
        <v>0</v>
      </c>
      <c r="T122" s="32">
        <f>Source!Y876</f>
        <v>0</v>
      </c>
      <c r="U122" s="32">
        <f>ROUND((175/100)*ROUND((Source!AE876*Source!AV876)*Source!I876, 2), 2)</f>
        <v>133.22999999999999</v>
      </c>
      <c r="V122" s="32">
        <f>ROUND((108/100)*ROUND(Source!CS876*Source!I876, 2), 2)</f>
        <v>82.22</v>
      </c>
    </row>
    <row r="123" spans="1:22" ht="14.25" x14ac:dyDescent="0.2">
      <c r="A123" s="59"/>
      <c r="B123" s="60"/>
      <c r="C123" s="60" t="s">
        <v>798</v>
      </c>
      <c r="D123" s="61"/>
      <c r="E123" s="33"/>
      <c r="F123" s="62">
        <f>Source!AM876</f>
        <v>57.83</v>
      </c>
      <c r="G123" s="63" t="str">
        <f>Source!DE876</f>
        <v/>
      </c>
      <c r="H123" s="33">
        <f>Source!AV876</f>
        <v>1</v>
      </c>
      <c r="I123" s="33">
        <f>IF(Source!BB876&lt;&gt; 0, Source!BB876, 1)</f>
        <v>1</v>
      </c>
      <c r="J123" s="64">
        <f>Source!Q876</f>
        <v>140.03</v>
      </c>
      <c r="K123" s="64"/>
    </row>
    <row r="124" spans="1:22" ht="14.25" x14ac:dyDescent="0.2">
      <c r="A124" s="59"/>
      <c r="B124" s="60"/>
      <c r="C124" s="60" t="s">
        <v>799</v>
      </c>
      <c r="D124" s="61"/>
      <c r="E124" s="33"/>
      <c r="F124" s="62">
        <f>Source!AN876</f>
        <v>31.44</v>
      </c>
      <c r="G124" s="63" t="str">
        <f>Source!DF876</f>
        <v/>
      </c>
      <c r="H124" s="33">
        <f>Source!AV876</f>
        <v>1</v>
      </c>
      <c r="I124" s="33">
        <f>IF(Source!BS876&lt;&gt; 0, Source!BS876, 1)</f>
        <v>1</v>
      </c>
      <c r="J124" s="70">
        <f>Source!R876</f>
        <v>76.13</v>
      </c>
      <c r="K124" s="64"/>
    </row>
    <row r="125" spans="1:22" ht="15" x14ac:dyDescent="0.25">
      <c r="A125" s="66"/>
      <c r="B125" s="66"/>
      <c r="C125" s="66"/>
      <c r="D125" s="66"/>
      <c r="E125" s="66"/>
      <c r="F125" s="66"/>
      <c r="G125" s="66"/>
      <c r="H125" s="66"/>
      <c r="I125" s="67">
        <f>J123</f>
        <v>140.03</v>
      </c>
      <c r="J125" s="67"/>
      <c r="K125" s="68">
        <f>IF(Source!I876&lt;&gt;0, ROUND(I125/Source!I876, 2), 0)</f>
        <v>57.83</v>
      </c>
      <c r="P125" s="69">
        <f>I125</f>
        <v>140.03</v>
      </c>
    </row>
    <row r="126" spans="1:22" ht="57" x14ac:dyDescent="0.2">
      <c r="A126" s="59" t="str">
        <f>Source!E877</f>
        <v>15</v>
      </c>
      <c r="B126" s="60" t="str">
        <f>Source!F877</f>
        <v>1.49-9201-1-1/1</v>
      </c>
      <c r="C126" s="60" t="str">
        <f>Source!G877</f>
        <v>Перевозка строительного мусора автосамосвалами грузоподъемностью до 10 т на расстояние 1 км - при погрузке вручную</v>
      </c>
      <c r="D126" s="61" t="str">
        <f>Source!H877</f>
        <v>т</v>
      </c>
      <c r="E126" s="33">
        <f>Source!I877</f>
        <v>0.12744</v>
      </c>
      <c r="F126" s="62"/>
      <c r="G126" s="63"/>
      <c r="H126" s="33"/>
      <c r="I126" s="33"/>
      <c r="J126" s="64"/>
      <c r="K126" s="64"/>
      <c r="Q126" s="32">
        <f>ROUND((Source!BZ877/100)*ROUND((Source!AF877*Source!AV877)*Source!I877, 2), 2)</f>
        <v>0</v>
      </c>
      <c r="R126" s="32">
        <f>Source!X877</f>
        <v>0</v>
      </c>
      <c r="S126" s="32">
        <f>ROUND((Source!CA877/100)*ROUND((Source!AF877*Source!AV877)*Source!I877, 2), 2)</f>
        <v>0</v>
      </c>
      <c r="T126" s="32">
        <f>Source!Y877</f>
        <v>0</v>
      </c>
      <c r="U126" s="32">
        <f>ROUND((175/100)*ROUND((Source!AE877*Source!AV877)*Source!I877, 2), 2)</f>
        <v>20.11</v>
      </c>
      <c r="V126" s="32">
        <f>ROUND((108/100)*ROUND(Source!CS877*Source!I877, 2), 2)</f>
        <v>12.41</v>
      </c>
    </row>
    <row r="127" spans="1:22" ht="14.25" x14ac:dyDescent="0.2">
      <c r="A127" s="59"/>
      <c r="B127" s="60"/>
      <c r="C127" s="60" t="s">
        <v>798</v>
      </c>
      <c r="D127" s="61"/>
      <c r="E127" s="33"/>
      <c r="F127" s="62">
        <f>Source!AM877</f>
        <v>165.91</v>
      </c>
      <c r="G127" s="63" t="str">
        <f>Source!DE877</f>
        <v/>
      </c>
      <c r="H127" s="33">
        <f>Source!AV877</f>
        <v>1</v>
      </c>
      <c r="I127" s="33">
        <f>IF(Source!BB877&lt;&gt; 0, Source!BB877, 1)</f>
        <v>1</v>
      </c>
      <c r="J127" s="64">
        <f>Source!Q877</f>
        <v>21.14</v>
      </c>
      <c r="K127" s="64"/>
    </row>
    <row r="128" spans="1:22" ht="14.25" x14ac:dyDescent="0.2">
      <c r="A128" s="59"/>
      <c r="B128" s="60"/>
      <c r="C128" s="60" t="s">
        <v>799</v>
      </c>
      <c r="D128" s="61"/>
      <c r="E128" s="33"/>
      <c r="F128" s="62">
        <f>Source!AN877</f>
        <v>90.18</v>
      </c>
      <c r="G128" s="63" t="str">
        <f>Source!DF877</f>
        <v/>
      </c>
      <c r="H128" s="33">
        <f>Source!AV877</f>
        <v>1</v>
      </c>
      <c r="I128" s="33">
        <f>IF(Source!BS877&lt;&gt; 0, Source!BS877, 1)</f>
        <v>1</v>
      </c>
      <c r="J128" s="70">
        <f>Source!R877</f>
        <v>11.49</v>
      </c>
      <c r="K128" s="64"/>
    </row>
    <row r="129" spans="1:22" ht="15" x14ac:dyDescent="0.25">
      <c r="A129" s="66"/>
      <c r="B129" s="66"/>
      <c r="C129" s="66"/>
      <c r="D129" s="66"/>
      <c r="E129" s="66"/>
      <c r="F129" s="66"/>
      <c r="G129" s="66"/>
      <c r="H129" s="66"/>
      <c r="I129" s="67">
        <f>J127</f>
        <v>21.14</v>
      </c>
      <c r="J129" s="67"/>
      <c r="K129" s="68">
        <f>IF(Source!I877&lt;&gt;0, ROUND(I129/Source!I877, 2), 0)</f>
        <v>165.88</v>
      </c>
      <c r="P129" s="69">
        <f>I129</f>
        <v>21.14</v>
      </c>
    </row>
    <row r="130" spans="1:22" ht="57" x14ac:dyDescent="0.2">
      <c r="A130" s="59" t="str">
        <f>Source!E878</f>
        <v>16</v>
      </c>
      <c r="B130" s="60" t="str">
        <f>Source!F878</f>
        <v>1.49-9201-1-3/1</v>
      </c>
      <c r="C130" s="60" t="str">
        <f>Source!G878</f>
        <v>Перевозка строительного мусора автосамосвалами грузоподъемностью до 10 т - добавляется на каждый последующий 1 км до 100 км</v>
      </c>
      <c r="D130" s="61" t="str">
        <f>Source!H878</f>
        <v>т</v>
      </c>
      <c r="E130" s="33">
        <f>Source!I878</f>
        <v>2.5488</v>
      </c>
      <c r="F130" s="62"/>
      <c r="G130" s="63"/>
      <c r="H130" s="33"/>
      <c r="I130" s="33"/>
      <c r="J130" s="64"/>
      <c r="K130" s="64"/>
      <c r="Q130" s="32">
        <f>ROUND((Source!BZ878/100)*ROUND((Source!AF878*Source!AV878)*Source!I878, 2), 2)</f>
        <v>0</v>
      </c>
      <c r="R130" s="32">
        <f>Source!X878</f>
        <v>0</v>
      </c>
      <c r="S130" s="32">
        <f>ROUND((Source!CA878/100)*ROUND((Source!AF878*Source!AV878)*Source!I878, 2), 2)</f>
        <v>0</v>
      </c>
      <c r="T130" s="32">
        <f>Source!Y878</f>
        <v>0</v>
      </c>
      <c r="U130" s="32">
        <f>ROUND((175/100)*ROUND((Source!AE878*Source!AV878)*Source!I878, 2), 2)</f>
        <v>3387.18</v>
      </c>
      <c r="V130" s="32">
        <f>ROUND((108/100)*ROUND(Source!CS878*Source!I878, 2), 2)</f>
        <v>2090.37</v>
      </c>
    </row>
    <row r="131" spans="1:22" ht="14.25" x14ac:dyDescent="0.2">
      <c r="A131" s="59"/>
      <c r="B131" s="60"/>
      <c r="C131" s="60" t="s">
        <v>798</v>
      </c>
      <c r="D131" s="61"/>
      <c r="E131" s="33"/>
      <c r="F131" s="62">
        <f>Source!AM878</f>
        <v>27.39</v>
      </c>
      <c r="G131" s="63" t="str">
        <f>Source!DE878</f>
        <v>)*51</v>
      </c>
      <c r="H131" s="33">
        <f>Source!AV878</f>
        <v>1</v>
      </c>
      <c r="I131" s="33">
        <f>IF(Source!BB878&lt;&gt; 0, Source!BB878, 1)</f>
        <v>1</v>
      </c>
      <c r="J131" s="64">
        <f>Source!Q878</f>
        <v>3560.39</v>
      </c>
      <c r="K131" s="64"/>
    </row>
    <row r="132" spans="1:22" ht="14.25" x14ac:dyDescent="0.2">
      <c r="A132" s="59"/>
      <c r="B132" s="60"/>
      <c r="C132" s="60" t="s">
        <v>799</v>
      </c>
      <c r="D132" s="61"/>
      <c r="E132" s="33"/>
      <c r="F132" s="62">
        <f>Source!AN878</f>
        <v>14.89</v>
      </c>
      <c r="G132" s="63" t="str">
        <f>Source!DF878</f>
        <v>)*51</v>
      </c>
      <c r="H132" s="33">
        <f>Source!AV878</f>
        <v>1</v>
      </c>
      <c r="I132" s="33">
        <f>IF(Source!BS878&lt;&gt; 0, Source!BS878, 1)</f>
        <v>1</v>
      </c>
      <c r="J132" s="70">
        <f>Source!R878</f>
        <v>1935.53</v>
      </c>
      <c r="K132" s="64"/>
    </row>
    <row r="133" spans="1:22" ht="15" x14ac:dyDescent="0.25">
      <c r="A133" s="66"/>
      <c r="B133" s="66"/>
      <c r="C133" s="66"/>
      <c r="D133" s="66"/>
      <c r="E133" s="66"/>
      <c r="F133" s="66"/>
      <c r="G133" s="66"/>
      <c r="H133" s="66"/>
      <c r="I133" s="67">
        <f>J131</f>
        <v>3560.39</v>
      </c>
      <c r="J133" s="67"/>
      <c r="K133" s="68">
        <f>IF(Source!I878&lt;&gt;0, ROUND(I133/Source!I878, 2), 0)</f>
        <v>1396.89</v>
      </c>
      <c r="P133" s="69">
        <f>I133</f>
        <v>3560.39</v>
      </c>
    </row>
    <row r="134" spans="1:22" ht="125.25" x14ac:dyDescent="0.2">
      <c r="A134" s="59" t="str">
        <f>Source!E879</f>
        <v>17</v>
      </c>
      <c r="B134" s="60" t="str">
        <f>Source!F879</f>
        <v>КП</v>
      </c>
      <c r="C134" s="60" t="s">
        <v>801</v>
      </c>
      <c r="D134" s="61" t="str">
        <f>Source!H879</f>
        <v>т</v>
      </c>
      <c r="E134" s="33">
        <f>Source!I879</f>
        <v>2.5488</v>
      </c>
      <c r="F134" s="62">
        <f>Source!AL879</f>
        <v>150.61000000000001</v>
      </c>
      <c r="G134" s="63" t="str">
        <f>Source!DD879</f>
        <v/>
      </c>
      <c r="H134" s="33">
        <f>Source!AW879</f>
        <v>1</v>
      </c>
      <c r="I134" s="33">
        <f>IF(Source!BC879&lt;&gt; 0, Source!BC879, 1)</f>
        <v>1</v>
      </c>
      <c r="J134" s="64">
        <f>Source!P879</f>
        <v>383.87</v>
      </c>
      <c r="K134" s="64"/>
      <c r="Q134" s="32">
        <f>ROUND((Source!BZ879/100)*ROUND((Source!AF879*Source!AV879)*Source!I879, 2), 2)</f>
        <v>0</v>
      </c>
      <c r="R134" s="32">
        <f>Source!X879</f>
        <v>0</v>
      </c>
      <c r="S134" s="32">
        <f>ROUND((Source!CA879/100)*ROUND((Source!AF879*Source!AV879)*Source!I879, 2), 2)</f>
        <v>0</v>
      </c>
      <c r="T134" s="32">
        <f>Source!Y879</f>
        <v>0</v>
      </c>
      <c r="U134" s="32">
        <f>ROUND((175/100)*ROUND((Source!AE879*Source!AV879)*Source!I879, 2), 2)</f>
        <v>0</v>
      </c>
      <c r="V134" s="32">
        <f>ROUND((108/100)*ROUND(Source!CS879*Source!I879, 2), 2)</f>
        <v>0</v>
      </c>
    </row>
    <row r="135" spans="1:22" ht="15" x14ac:dyDescent="0.25">
      <c r="A135" s="66"/>
      <c r="B135" s="66"/>
      <c r="C135" s="66"/>
      <c r="D135" s="66"/>
      <c r="E135" s="66"/>
      <c r="F135" s="66"/>
      <c r="G135" s="66"/>
      <c r="H135" s="66"/>
      <c r="I135" s="67">
        <f>J134</f>
        <v>383.87</v>
      </c>
      <c r="J135" s="67"/>
      <c r="K135" s="68">
        <f>IF(Source!I879&lt;&gt;0, ROUND(I135/Source!I879, 2), 0)</f>
        <v>150.61000000000001</v>
      </c>
      <c r="P135" s="69">
        <f>I135</f>
        <v>383.87</v>
      </c>
    </row>
    <row r="136" spans="1:22" ht="42.75" x14ac:dyDescent="0.2">
      <c r="A136" s="59" t="str">
        <f>Source!E880</f>
        <v>18</v>
      </c>
      <c r="B136" s="60" t="str">
        <f>Source!F880</f>
        <v>2.49-3201-14-1/1</v>
      </c>
      <c r="C136" s="60" t="str">
        <f>Source!G880</f>
        <v>Разработка грунта вручную в траншеях глубиной до 2 м без креплений с откосами, группа грунтов 1-3</v>
      </c>
      <c r="D136" s="61" t="str">
        <f>Source!H880</f>
        <v>100 м3</v>
      </c>
      <c r="E136" s="33">
        <f>Source!I880</f>
        <v>1.0619999999999999E-2</v>
      </c>
      <c r="F136" s="62"/>
      <c r="G136" s="63"/>
      <c r="H136" s="33"/>
      <c r="I136" s="33"/>
      <c r="J136" s="64"/>
      <c r="K136" s="64"/>
      <c r="Q136" s="32">
        <f>ROUND((Source!BZ880/100)*ROUND((Source!AF880*Source!AV880)*Source!I880, 2), 2)</f>
        <v>311.86</v>
      </c>
      <c r="R136" s="32">
        <f>Source!X880</f>
        <v>311.86</v>
      </c>
      <c r="S136" s="32">
        <f>ROUND((Source!CA880/100)*ROUND((Source!AF880*Source!AV880)*Source!I880, 2), 2)</f>
        <v>44.55</v>
      </c>
      <c r="T136" s="32">
        <f>Source!Y880</f>
        <v>44.55</v>
      </c>
      <c r="U136" s="32">
        <f>ROUND((175/100)*ROUND((Source!AE880*Source!AV880)*Source!I880, 2), 2)</f>
        <v>0</v>
      </c>
      <c r="V136" s="32">
        <f>ROUND((108/100)*ROUND(Source!CS880*Source!I880, 2), 2)</f>
        <v>0</v>
      </c>
    </row>
    <row r="137" spans="1:22" x14ac:dyDescent="0.2">
      <c r="C137" s="65" t="str">
        <f>"Объем: "&amp;Source!I880&amp;"=((12*"&amp;"0,059)/"&amp;"100)/"&amp;"12*"&amp;"18"</f>
        <v>Объем: 0,01062=((12*0,059)/100)/12*18</v>
      </c>
    </row>
    <row r="138" spans="1:22" ht="14.25" x14ac:dyDescent="0.2">
      <c r="A138" s="59"/>
      <c r="B138" s="60"/>
      <c r="C138" s="60" t="s">
        <v>792</v>
      </c>
      <c r="D138" s="61"/>
      <c r="E138" s="33"/>
      <c r="F138" s="62">
        <f>Source!AO880</f>
        <v>41951.1</v>
      </c>
      <c r="G138" s="63" t="str">
        <f>Source!DG880</f>
        <v/>
      </c>
      <c r="H138" s="33">
        <f>Source!AV880</f>
        <v>1</v>
      </c>
      <c r="I138" s="33">
        <f>IF(Source!BA880&lt;&gt; 0, Source!BA880, 1)</f>
        <v>1</v>
      </c>
      <c r="J138" s="64">
        <f>Source!S880</f>
        <v>445.52</v>
      </c>
      <c r="K138" s="64"/>
    </row>
    <row r="139" spans="1:22" ht="14.25" x14ac:dyDescent="0.2">
      <c r="A139" s="59"/>
      <c r="B139" s="60"/>
      <c r="C139" s="60" t="s">
        <v>793</v>
      </c>
      <c r="D139" s="61" t="s">
        <v>794</v>
      </c>
      <c r="E139" s="33">
        <f>Source!AT880</f>
        <v>70</v>
      </c>
      <c r="F139" s="62"/>
      <c r="G139" s="63"/>
      <c r="H139" s="33"/>
      <c r="I139" s="33"/>
      <c r="J139" s="64">
        <f>SUM(R136:R138)</f>
        <v>311.86</v>
      </c>
      <c r="K139" s="64"/>
    </row>
    <row r="140" spans="1:22" ht="14.25" x14ac:dyDescent="0.2">
      <c r="A140" s="59"/>
      <c r="B140" s="60"/>
      <c r="C140" s="60" t="s">
        <v>795</v>
      </c>
      <c r="D140" s="61" t="s">
        <v>794</v>
      </c>
      <c r="E140" s="33">
        <f>Source!AU880</f>
        <v>10</v>
      </c>
      <c r="F140" s="62"/>
      <c r="G140" s="63"/>
      <c r="H140" s="33"/>
      <c r="I140" s="33"/>
      <c r="J140" s="64">
        <f>SUM(T136:T139)</f>
        <v>44.55</v>
      </c>
      <c r="K140" s="64"/>
    </row>
    <row r="141" spans="1:22" ht="14.25" x14ac:dyDescent="0.2">
      <c r="A141" s="59"/>
      <c r="B141" s="60"/>
      <c r="C141" s="60" t="s">
        <v>796</v>
      </c>
      <c r="D141" s="61" t="s">
        <v>797</v>
      </c>
      <c r="E141" s="33">
        <f>Source!AQ880</f>
        <v>221.6</v>
      </c>
      <c r="F141" s="62"/>
      <c r="G141" s="63" t="str">
        <f>Source!DI880</f>
        <v/>
      </c>
      <c r="H141" s="33">
        <f>Source!AV880</f>
        <v>1</v>
      </c>
      <c r="I141" s="33"/>
      <c r="J141" s="64"/>
      <c r="K141" s="64">
        <f>Source!U880</f>
        <v>2.3533919999999999</v>
      </c>
    </row>
    <row r="142" spans="1:22" ht="15" x14ac:dyDescent="0.25">
      <c r="A142" s="66"/>
      <c r="B142" s="66"/>
      <c r="C142" s="66"/>
      <c r="D142" s="66"/>
      <c r="E142" s="66"/>
      <c r="F142" s="66"/>
      <c r="G142" s="66"/>
      <c r="H142" s="66"/>
      <c r="I142" s="67">
        <f>J138+J139+J140</f>
        <v>801.93</v>
      </c>
      <c r="J142" s="67"/>
      <c r="K142" s="68">
        <f>IF(Source!I880&lt;&gt;0, ROUND(I142/Source!I880, 2), 0)</f>
        <v>75511.3</v>
      </c>
      <c r="P142" s="69">
        <f>I142</f>
        <v>801.93</v>
      </c>
    </row>
    <row r="143" spans="1:22" ht="28.5" x14ac:dyDescent="0.2">
      <c r="A143" s="59" t="str">
        <f>Source!E881</f>
        <v>19</v>
      </c>
      <c r="B143" s="60" t="str">
        <f>Source!F881</f>
        <v>1.1-3101-6-1/1</v>
      </c>
      <c r="C143" s="60" t="str">
        <f>Source!G881</f>
        <v>Погрузка грунта вручную в автомобили-самосвалы с выгрузкой</v>
      </c>
      <c r="D143" s="61" t="str">
        <f>Source!H881</f>
        <v>100 м3</v>
      </c>
      <c r="E143" s="33">
        <f>Source!I881</f>
        <v>1.0619999999999999E-2</v>
      </c>
      <c r="F143" s="62"/>
      <c r="G143" s="63"/>
      <c r="H143" s="33"/>
      <c r="I143" s="33"/>
      <c r="J143" s="64"/>
      <c r="K143" s="64"/>
      <c r="Q143" s="32">
        <f>ROUND((Source!BZ881/100)*ROUND((Source!AF881*Source!AV881)*Source!I881, 2), 2)</f>
        <v>82.74</v>
      </c>
      <c r="R143" s="32">
        <f>Source!X881</f>
        <v>82.74</v>
      </c>
      <c r="S143" s="32">
        <f>ROUND((Source!CA881/100)*ROUND((Source!AF881*Source!AV881)*Source!I881, 2), 2)</f>
        <v>11.82</v>
      </c>
      <c r="T143" s="32">
        <f>Source!Y881</f>
        <v>11.82</v>
      </c>
      <c r="U143" s="32">
        <f>ROUND((175/100)*ROUND((Source!AE881*Source!AV881)*Source!I881, 2), 2)</f>
        <v>0</v>
      </c>
      <c r="V143" s="32">
        <f>ROUND((108/100)*ROUND(Source!CS881*Source!I881, 2), 2)</f>
        <v>0</v>
      </c>
    </row>
    <row r="144" spans="1:22" x14ac:dyDescent="0.2">
      <c r="C144" s="65" t="str">
        <f>"Объем: "&amp;Source!I881&amp;"=((12*"&amp;"0,059)/"&amp;"100)/"&amp;"12*"&amp;"18"</f>
        <v>Объем: 0,01062=((12*0,059)/100)/12*18</v>
      </c>
    </row>
    <row r="145" spans="1:22" ht="14.25" x14ac:dyDescent="0.2">
      <c r="A145" s="59"/>
      <c r="B145" s="60"/>
      <c r="C145" s="60" t="s">
        <v>792</v>
      </c>
      <c r="D145" s="61"/>
      <c r="E145" s="33"/>
      <c r="F145" s="62">
        <f>Source!AO881</f>
        <v>11130.3</v>
      </c>
      <c r="G145" s="63" t="str">
        <f>Source!DG881</f>
        <v/>
      </c>
      <c r="H145" s="33">
        <f>Source!AV881</f>
        <v>1</v>
      </c>
      <c r="I145" s="33">
        <f>IF(Source!BA881&lt;&gt; 0, Source!BA881, 1)</f>
        <v>1</v>
      </c>
      <c r="J145" s="64">
        <f>Source!S881</f>
        <v>118.2</v>
      </c>
      <c r="K145" s="64"/>
    </row>
    <row r="146" spans="1:22" ht="14.25" x14ac:dyDescent="0.2">
      <c r="A146" s="59"/>
      <c r="B146" s="60"/>
      <c r="C146" s="60" t="s">
        <v>793</v>
      </c>
      <c r="D146" s="61" t="s">
        <v>794</v>
      </c>
      <c r="E146" s="33">
        <f>Source!AT881</f>
        <v>70</v>
      </c>
      <c r="F146" s="62"/>
      <c r="G146" s="63"/>
      <c r="H146" s="33"/>
      <c r="I146" s="33"/>
      <c r="J146" s="64">
        <f>SUM(R143:R145)</f>
        <v>82.74</v>
      </c>
      <c r="K146" s="64"/>
    </row>
    <row r="147" spans="1:22" ht="14.25" x14ac:dyDescent="0.2">
      <c r="A147" s="59"/>
      <c r="B147" s="60"/>
      <c r="C147" s="60" t="s">
        <v>795</v>
      </c>
      <c r="D147" s="61" t="s">
        <v>794</v>
      </c>
      <c r="E147" s="33">
        <f>Source!AU881</f>
        <v>10</v>
      </c>
      <c r="F147" s="62"/>
      <c r="G147" s="63"/>
      <c r="H147" s="33"/>
      <c r="I147" s="33"/>
      <c r="J147" s="64">
        <f>SUM(T143:T146)</f>
        <v>11.82</v>
      </c>
      <c r="K147" s="64"/>
    </row>
    <row r="148" spans="1:22" ht="14.25" x14ac:dyDescent="0.2">
      <c r="A148" s="59"/>
      <c r="B148" s="60"/>
      <c r="C148" s="60" t="s">
        <v>796</v>
      </c>
      <c r="D148" s="61" t="s">
        <v>797</v>
      </c>
      <c r="E148" s="33">
        <f>Source!AQ881</f>
        <v>83</v>
      </c>
      <c r="F148" s="62"/>
      <c r="G148" s="63" t="str">
        <f>Source!DI881</f>
        <v/>
      </c>
      <c r="H148" s="33">
        <f>Source!AV881</f>
        <v>1</v>
      </c>
      <c r="I148" s="33"/>
      <c r="J148" s="64"/>
      <c r="K148" s="64">
        <f>Source!U881</f>
        <v>0.88145999999999991</v>
      </c>
    </row>
    <row r="149" spans="1:22" ht="15" x14ac:dyDescent="0.25">
      <c r="A149" s="66"/>
      <c r="B149" s="66"/>
      <c r="C149" s="66"/>
      <c r="D149" s="66"/>
      <c r="E149" s="66"/>
      <c r="F149" s="66"/>
      <c r="G149" s="66"/>
      <c r="H149" s="66"/>
      <c r="I149" s="67">
        <f>J145+J146+J147</f>
        <v>212.76</v>
      </c>
      <c r="J149" s="67"/>
      <c r="K149" s="68">
        <f>IF(Source!I881&lt;&gt;0, ROUND(I149/Source!I881, 2), 0)</f>
        <v>20033.900000000001</v>
      </c>
      <c r="P149" s="69">
        <f>I149</f>
        <v>212.76</v>
      </c>
    </row>
    <row r="150" spans="1:22" ht="42.75" x14ac:dyDescent="0.2">
      <c r="A150" s="59" t="str">
        <f>Source!E882</f>
        <v>20</v>
      </c>
      <c r="B150" s="60" t="str">
        <f>Source!F882</f>
        <v>2.49-3401-1-1/1</v>
      </c>
      <c r="C150" s="60" t="str">
        <f>Source!G882</f>
        <v>Перевозка грунта автосамосвалами грузоподъемностью до 10 т на расстояние 1 км</v>
      </c>
      <c r="D150" s="61" t="str">
        <f>Source!H882</f>
        <v>м3</v>
      </c>
      <c r="E150" s="33">
        <f>Source!I882</f>
        <v>1.0620000000000001</v>
      </c>
      <c r="F150" s="62"/>
      <c r="G150" s="63"/>
      <c r="H150" s="33"/>
      <c r="I150" s="33"/>
      <c r="J150" s="64"/>
      <c r="K150" s="64"/>
      <c r="Q150" s="32">
        <f>ROUND((Source!BZ882/100)*ROUND((Source!AF882*Source!AV882)*Source!I882, 2), 2)</f>
        <v>0</v>
      </c>
      <c r="R150" s="32">
        <f>Source!X882</f>
        <v>0</v>
      </c>
      <c r="S150" s="32">
        <f>ROUND((Source!CA882/100)*ROUND((Source!AF882*Source!AV882)*Source!I882, 2), 2)</f>
        <v>0</v>
      </c>
      <c r="T150" s="32">
        <f>Source!Y882</f>
        <v>0</v>
      </c>
      <c r="U150" s="32">
        <f>ROUND((175/100)*ROUND((Source!AE882*Source!AV882)*Source!I882, 2), 2)</f>
        <v>47.69</v>
      </c>
      <c r="V150" s="32">
        <f>ROUND((108/100)*ROUND(Source!CS882*Source!I882, 2), 2)</f>
        <v>29.43</v>
      </c>
    </row>
    <row r="151" spans="1:22" x14ac:dyDescent="0.2">
      <c r="C151" s="65" t="str">
        <f>"Объем: "&amp;Source!I882&amp;"=((12*"&amp;"0,059))/"&amp;"12*"&amp;"18"</f>
        <v>Объем: 1,062=((12*0,059))/12*18</v>
      </c>
    </row>
    <row r="152" spans="1:22" ht="14.25" x14ac:dyDescent="0.2">
      <c r="A152" s="59"/>
      <c r="B152" s="60"/>
      <c r="C152" s="60" t="s">
        <v>798</v>
      </c>
      <c r="D152" s="61"/>
      <c r="E152" s="33"/>
      <c r="F152" s="62">
        <f>Source!AM882</f>
        <v>47.27</v>
      </c>
      <c r="G152" s="63" t="str">
        <f>Source!DE882</f>
        <v/>
      </c>
      <c r="H152" s="33">
        <f>Source!AV882</f>
        <v>1</v>
      </c>
      <c r="I152" s="33">
        <f>IF(Source!BB882&lt;&gt; 0, Source!BB882, 1)</f>
        <v>1</v>
      </c>
      <c r="J152" s="64">
        <f>Source!Q882</f>
        <v>50.2</v>
      </c>
      <c r="K152" s="64"/>
    </row>
    <row r="153" spans="1:22" ht="14.25" x14ac:dyDescent="0.2">
      <c r="A153" s="59"/>
      <c r="B153" s="60"/>
      <c r="C153" s="60" t="s">
        <v>799</v>
      </c>
      <c r="D153" s="61"/>
      <c r="E153" s="33"/>
      <c r="F153" s="62">
        <f>Source!AN882</f>
        <v>25.66</v>
      </c>
      <c r="G153" s="63" t="str">
        <f>Source!DF882</f>
        <v/>
      </c>
      <c r="H153" s="33">
        <f>Source!AV882</f>
        <v>1</v>
      </c>
      <c r="I153" s="33">
        <f>IF(Source!BS882&lt;&gt; 0, Source!BS882, 1)</f>
        <v>1</v>
      </c>
      <c r="J153" s="70">
        <f>Source!R882</f>
        <v>27.25</v>
      </c>
      <c r="K153" s="64"/>
    </row>
    <row r="154" spans="1:22" ht="15" x14ac:dyDescent="0.25">
      <c r="A154" s="66"/>
      <c r="B154" s="66"/>
      <c r="C154" s="66"/>
      <c r="D154" s="66"/>
      <c r="E154" s="66"/>
      <c r="F154" s="66"/>
      <c r="G154" s="66"/>
      <c r="H154" s="66"/>
      <c r="I154" s="67">
        <f>J152</f>
        <v>50.2</v>
      </c>
      <c r="J154" s="67"/>
      <c r="K154" s="68">
        <f>IF(Source!I882&lt;&gt;0, ROUND(I154/Source!I882, 2), 0)</f>
        <v>47.27</v>
      </c>
      <c r="P154" s="69">
        <f>I154</f>
        <v>50.2</v>
      </c>
    </row>
    <row r="155" spans="1:22" ht="57" x14ac:dyDescent="0.2">
      <c r="A155" s="59" t="str">
        <f>Source!E883</f>
        <v>21</v>
      </c>
      <c r="B155" s="60" t="str">
        <f>Source!F883</f>
        <v>2.49-3401-1-2/1</v>
      </c>
      <c r="C155" s="60" t="str">
        <f>Source!G883</f>
        <v>Перевозка грунта автосамосвалами грузоподъемностью до 10 т - добавляется на каждый последующий 1 км до 100 км (к поз. 49-3401-1-1)</v>
      </c>
      <c r="D155" s="61" t="str">
        <f>Source!H883</f>
        <v>м3</v>
      </c>
      <c r="E155" s="33">
        <f>Source!I883</f>
        <v>1.0620000000000001</v>
      </c>
      <c r="F155" s="62"/>
      <c r="G155" s="63"/>
      <c r="H155" s="33"/>
      <c r="I155" s="33"/>
      <c r="J155" s="64"/>
      <c r="K155" s="64"/>
      <c r="Q155" s="32">
        <f>ROUND((Source!BZ883/100)*ROUND((Source!AF883*Source!AV883)*Source!I883, 2), 2)</f>
        <v>0</v>
      </c>
      <c r="R155" s="32">
        <f>Source!X883</f>
        <v>0</v>
      </c>
      <c r="S155" s="32">
        <f>ROUND((Source!CA883/100)*ROUND((Source!AF883*Source!AV883)*Source!I883, 2), 2)</f>
        <v>0</v>
      </c>
      <c r="T155" s="32">
        <f>Source!Y883</f>
        <v>0</v>
      </c>
      <c r="U155" s="32">
        <f>ROUND((175/100)*ROUND((Source!AE883*Source!AV883)*Source!I883, 2), 2)</f>
        <v>830.97</v>
      </c>
      <c r="V155" s="32">
        <f>ROUND((108/100)*ROUND(Source!CS883*Source!I883, 2), 2)</f>
        <v>512.83000000000004</v>
      </c>
    </row>
    <row r="156" spans="1:22" x14ac:dyDescent="0.2">
      <c r="C156" s="65" t="str">
        <f>"Объем: "&amp;Source!I883&amp;"=((12*"&amp;"0,059))/"&amp;"12*"&amp;"18"</f>
        <v>Объем: 1,062=((12*0,059))/12*18</v>
      </c>
    </row>
    <row r="157" spans="1:22" ht="14.25" x14ac:dyDescent="0.2">
      <c r="A157" s="59"/>
      <c r="B157" s="60"/>
      <c r="C157" s="60" t="s">
        <v>798</v>
      </c>
      <c r="D157" s="61"/>
      <c r="E157" s="33"/>
      <c r="F157" s="62">
        <f>Source!AM883</f>
        <v>15.25</v>
      </c>
      <c r="G157" s="63" t="str">
        <f>Source!DE883</f>
        <v>)*54</v>
      </c>
      <c r="H157" s="33">
        <f>Source!AV883</f>
        <v>1</v>
      </c>
      <c r="I157" s="33">
        <f>IF(Source!BB883&lt;&gt; 0, Source!BB883, 1)</f>
        <v>1</v>
      </c>
      <c r="J157" s="64">
        <f>Source!Q883</f>
        <v>874.56</v>
      </c>
      <c r="K157" s="64"/>
    </row>
    <row r="158" spans="1:22" ht="14.25" x14ac:dyDescent="0.2">
      <c r="A158" s="59"/>
      <c r="B158" s="60"/>
      <c r="C158" s="60" t="s">
        <v>799</v>
      </c>
      <c r="D158" s="61"/>
      <c r="E158" s="33"/>
      <c r="F158" s="62">
        <f>Source!AN883</f>
        <v>8.2799999999999994</v>
      </c>
      <c r="G158" s="63" t="str">
        <f>Source!DF883</f>
        <v>)*54</v>
      </c>
      <c r="H158" s="33">
        <f>Source!AV883</f>
        <v>1</v>
      </c>
      <c r="I158" s="33">
        <f>IF(Source!BS883&lt;&gt; 0, Source!BS883, 1)</f>
        <v>1</v>
      </c>
      <c r="J158" s="70">
        <f>Source!R883</f>
        <v>474.84</v>
      </c>
      <c r="K158" s="64"/>
    </row>
    <row r="159" spans="1:22" ht="15" x14ac:dyDescent="0.25">
      <c r="A159" s="66"/>
      <c r="B159" s="66"/>
      <c r="C159" s="66"/>
      <c r="D159" s="66"/>
      <c r="E159" s="66"/>
      <c r="F159" s="66"/>
      <c r="G159" s="66"/>
      <c r="H159" s="66"/>
      <c r="I159" s="67">
        <f>J157</f>
        <v>874.56</v>
      </c>
      <c r="J159" s="67"/>
      <c r="K159" s="68">
        <f>IF(Source!I883&lt;&gt;0, ROUND(I159/Source!I883, 2), 0)</f>
        <v>823.5</v>
      </c>
      <c r="P159" s="69">
        <f>I159</f>
        <v>874.56</v>
      </c>
    </row>
    <row r="160" spans="1:22" ht="96.75" x14ac:dyDescent="0.2">
      <c r="A160" s="59" t="str">
        <f>Source!E884</f>
        <v>22</v>
      </c>
      <c r="B160" s="60" t="str">
        <f>Source!F884</f>
        <v>КП</v>
      </c>
      <c r="C160" s="60" t="s">
        <v>803</v>
      </c>
      <c r="D160" s="61" t="str">
        <f>Source!H884</f>
        <v>т</v>
      </c>
      <c r="E160" s="33">
        <f>Source!I884</f>
        <v>1.9116</v>
      </c>
      <c r="F160" s="62">
        <f>Source!AL884</f>
        <v>100.3</v>
      </c>
      <c r="G160" s="63" t="str">
        <f>Source!DD884</f>
        <v/>
      </c>
      <c r="H160" s="33">
        <f>Source!AW884</f>
        <v>1</v>
      </c>
      <c r="I160" s="33">
        <f>IF(Source!BC884&lt;&gt; 0, Source!BC884, 1)</f>
        <v>1</v>
      </c>
      <c r="J160" s="64">
        <f>Source!P884</f>
        <v>191.73</v>
      </c>
      <c r="K160" s="64"/>
      <c r="Q160" s="32">
        <f>ROUND((Source!BZ884/100)*ROUND((Source!AF884*Source!AV884)*Source!I884, 2), 2)</f>
        <v>0</v>
      </c>
      <c r="R160" s="32">
        <f>Source!X884</f>
        <v>0</v>
      </c>
      <c r="S160" s="32">
        <f>ROUND((Source!CA884/100)*ROUND((Source!AF884*Source!AV884)*Source!I884, 2), 2)</f>
        <v>0</v>
      </c>
      <c r="T160" s="32">
        <f>Source!Y884</f>
        <v>0</v>
      </c>
      <c r="U160" s="32">
        <f>ROUND((175/100)*ROUND((Source!AE884*Source!AV884)*Source!I884, 2), 2)</f>
        <v>0</v>
      </c>
      <c r="V160" s="32">
        <f>ROUND((108/100)*ROUND(Source!CS884*Source!I884, 2), 2)</f>
        <v>0</v>
      </c>
    </row>
    <row r="161" spans="1:22" x14ac:dyDescent="0.2">
      <c r="C161" s="65" t="str">
        <f>"Объем: "&amp;Source!I884&amp;"=((12*"&amp;"0,059)*"&amp;"1,8)/"&amp;"12*"&amp;"18"</f>
        <v>Объем: 1,9116=((12*0,059)*1,8)/12*18</v>
      </c>
    </row>
    <row r="162" spans="1:22" ht="15" x14ac:dyDescent="0.25">
      <c r="A162" s="66"/>
      <c r="B162" s="66"/>
      <c r="C162" s="66"/>
      <c r="D162" s="66"/>
      <c r="E162" s="66"/>
      <c r="F162" s="66"/>
      <c r="G162" s="66"/>
      <c r="H162" s="66"/>
      <c r="I162" s="67">
        <f>J160</f>
        <v>191.73</v>
      </c>
      <c r="J162" s="67"/>
      <c r="K162" s="68">
        <f>IF(Source!I884&lt;&gt;0, ROUND(I162/Source!I884, 2), 0)</f>
        <v>100.3</v>
      </c>
      <c r="P162" s="69">
        <f>I162</f>
        <v>191.73</v>
      </c>
    </row>
    <row r="163" spans="1:22" ht="42.75" x14ac:dyDescent="0.2">
      <c r="A163" s="59" t="str">
        <f>Source!E885</f>
        <v>23</v>
      </c>
      <c r="B163" s="60" t="str">
        <f>Source!F885</f>
        <v>2.1-3203-1-2/1</v>
      </c>
      <c r="C163" s="60" t="str">
        <f>Source!G885</f>
        <v>Установка бортовых камней бетонных марки БР 100.30.15 при других видах покрытий</v>
      </c>
      <c r="D163" s="61" t="str">
        <f>Source!H885</f>
        <v>100 м</v>
      </c>
      <c r="E163" s="33">
        <f>Source!I885</f>
        <v>0.18</v>
      </c>
      <c r="F163" s="62"/>
      <c r="G163" s="63"/>
      <c r="H163" s="33"/>
      <c r="I163" s="33"/>
      <c r="J163" s="64"/>
      <c r="K163" s="64"/>
      <c r="Q163" s="32">
        <f>ROUND((Source!BZ885/100)*ROUND((Source!AF885*Source!AV885)*Source!I885, 2), 2)</f>
        <v>2001.36</v>
      </c>
      <c r="R163" s="32">
        <f>Source!X885</f>
        <v>2001.36</v>
      </c>
      <c r="S163" s="32">
        <f>ROUND((Source!CA885/100)*ROUND((Source!AF885*Source!AV885)*Source!I885, 2), 2)</f>
        <v>285.91000000000003</v>
      </c>
      <c r="T163" s="32">
        <f>Source!Y885</f>
        <v>285.91000000000003</v>
      </c>
      <c r="U163" s="32">
        <f>ROUND((175/100)*ROUND((Source!AE885*Source!AV885)*Source!I885, 2), 2)</f>
        <v>0</v>
      </c>
      <c r="V163" s="32">
        <f>ROUND((108/100)*ROUND(Source!CS885*Source!I885, 2), 2)</f>
        <v>0</v>
      </c>
    </row>
    <row r="164" spans="1:22" x14ac:dyDescent="0.2">
      <c r="C164" s="65" t="str">
        <f>"Объем: "&amp;Source!I885&amp;"=18/"&amp;"100"</f>
        <v>Объем: 0,18=18/100</v>
      </c>
    </row>
    <row r="165" spans="1:22" ht="14.25" x14ac:dyDescent="0.2">
      <c r="A165" s="59"/>
      <c r="B165" s="60"/>
      <c r="C165" s="60" t="s">
        <v>792</v>
      </c>
      <c r="D165" s="61"/>
      <c r="E165" s="33"/>
      <c r="F165" s="62">
        <f>Source!AO885</f>
        <v>15883.83</v>
      </c>
      <c r="G165" s="63" t="str">
        <f>Source!DG885</f>
        <v/>
      </c>
      <c r="H165" s="33">
        <f>Source!AV885</f>
        <v>1</v>
      </c>
      <c r="I165" s="33">
        <f>IF(Source!BA885&lt;&gt; 0, Source!BA885, 1)</f>
        <v>1</v>
      </c>
      <c r="J165" s="64">
        <f>Source!S885</f>
        <v>2859.09</v>
      </c>
      <c r="K165" s="64"/>
    </row>
    <row r="166" spans="1:22" ht="14.25" x14ac:dyDescent="0.2">
      <c r="A166" s="59"/>
      <c r="B166" s="60"/>
      <c r="C166" s="60" t="s">
        <v>802</v>
      </c>
      <c r="D166" s="61"/>
      <c r="E166" s="33"/>
      <c r="F166" s="62">
        <f>Source!AL885</f>
        <v>55802.41</v>
      </c>
      <c r="G166" s="63" t="str">
        <f>Source!DD885</f>
        <v/>
      </c>
      <c r="H166" s="33">
        <f>Source!AW885</f>
        <v>1</v>
      </c>
      <c r="I166" s="33">
        <f>IF(Source!BC885&lt;&gt; 0, Source!BC885, 1)</f>
        <v>1</v>
      </c>
      <c r="J166" s="64">
        <f>Source!P885</f>
        <v>10044.43</v>
      </c>
      <c r="K166" s="64"/>
    </row>
    <row r="167" spans="1:22" ht="14.25" x14ac:dyDescent="0.2">
      <c r="A167" s="59"/>
      <c r="B167" s="60"/>
      <c r="C167" s="60" t="s">
        <v>793</v>
      </c>
      <c r="D167" s="61" t="s">
        <v>794</v>
      </c>
      <c r="E167" s="33">
        <f>Source!AT885</f>
        <v>70</v>
      </c>
      <c r="F167" s="62"/>
      <c r="G167" s="63"/>
      <c r="H167" s="33"/>
      <c r="I167" s="33"/>
      <c r="J167" s="64">
        <f>SUM(R163:R166)</f>
        <v>2001.36</v>
      </c>
      <c r="K167" s="64"/>
    </row>
    <row r="168" spans="1:22" ht="14.25" x14ac:dyDescent="0.2">
      <c r="A168" s="59"/>
      <c r="B168" s="60"/>
      <c r="C168" s="60" t="s">
        <v>795</v>
      </c>
      <c r="D168" s="61" t="s">
        <v>794</v>
      </c>
      <c r="E168" s="33">
        <f>Source!AU885</f>
        <v>10</v>
      </c>
      <c r="F168" s="62"/>
      <c r="G168" s="63"/>
      <c r="H168" s="33"/>
      <c r="I168" s="33"/>
      <c r="J168" s="64">
        <f>SUM(T163:T167)</f>
        <v>285.91000000000003</v>
      </c>
      <c r="K168" s="64"/>
    </row>
    <row r="169" spans="1:22" ht="14.25" x14ac:dyDescent="0.2">
      <c r="A169" s="59"/>
      <c r="B169" s="60"/>
      <c r="C169" s="60" t="s">
        <v>796</v>
      </c>
      <c r="D169" s="61" t="s">
        <v>797</v>
      </c>
      <c r="E169" s="33">
        <f>Source!AQ885</f>
        <v>80.27</v>
      </c>
      <c r="F169" s="62"/>
      <c r="G169" s="63" t="str">
        <f>Source!DI885</f>
        <v/>
      </c>
      <c r="H169" s="33">
        <f>Source!AV885</f>
        <v>1</v>
      </c>
      <c r="I169" s="33"/>
      <c r="J169" s="64"/>
      <c r="K169" s="64">
        <f>Source!U885</f>
        <v>14.448599999999999</v>
      </c>
    </row>
    <row r="170" spans="1:22" ht="15" x14ac:dyDescent="0.25">
      <c r="A170" s="66"/>
      <c r="B170" s="66"/>
      <c r="C170" s="66"/>
      <c r="D170" s="66"/>
      <c r="E170" s="66"/>
      <c r="F170" s="66"/>
      <c r="G170" s="66"/>
      <c r="H170" s="66"/>
      <c r="I170" s="67">
        <f>J165+J166+J167+J168</f>
        <v>15190.79</v>
      </c>
      <c r="J170" s="67"/>
      <c r="K170" s="68">
        <f>IF(Source!I885&lt;&gt;0, ROUND(I170/Source!I885, 2), 0)</f>
        <v>84393.279999999999</v>
      </c>
      <c r="P170" s="69">
        <f>I170</f>
        <v>15190.79</v>
      </c>
    </row>
    <row r="172" spans="1:22" ht="15" x14ac:dyDescent="0.25">
      <c r="A172" s="72" t="str">
        <f>CONCATENATE("Итого по подразделу: ",IF(Source!G887&lt;&gt;"Новый подраздел", Source!G887, ""))</f>
        <v>Итого по подразделу: Демонтаж/монтаж б/у бетонного борта (понижение)</v>
      </c>
      <c r="B172" s="72"/>
      <c r="C172" s="72"/>
      <c r="D172" s="72"/>
      <c r="E172" s="72"/>
      <c r="F172" s="72"/>
      <c r="G172" s="72"/>
      <c r="H172" s="72"/>
      <c r="I172" s="73">
        <f>SUM(P103:P171)</f>
        <v>26741.770000000004</v>
      </c>
      <c r="J172" s="74"/>
      <c r="K172" s="75"/>
    </row>
    <row r="175" spans="1:22" ht="16.5" x14ac:dyDescent="0.25">
      <c r="A175" s="58" t="str">
        <f>CONCATENATE("Подраздел: ",IF(Source!G917&lt;&gt;"Новый подраздел", Source!G917, ""))</f>
        <v>Подраздел: Нанесение разметки</v>
      </c>
      <c r="B175" s="58"/>
      <c r="C175" s="58"/>
      <c r="D175" s="58"/>
      <c r="E175" s="58"/>
      <c r="F175" s="58"/>
      <c r="G175" s="58"/>
      <c r="H175" s="58"/>
      <c r="I175" s="58"/>
      <c r="J175" s="58"/>
      <c r="K175" s="58"/>
    </row>
    <row r="176" spans="1:22" ht="42.75" x14ac:dyDescent="0.2">
      <c r="A176" s="59" t="str">
        <f>Source!E923</f>
        <v>24</v>
      </c>
      <c r="B176" s="60" t="str">
        <f>Source!F923</f>
        <v>2.1-3203-13-1/2</v>
      </c>
      <c r="C176" s="60" t="str">
        <f>Source!G923</f>
        <v>Нанесение дорожной разметки вручную холодным пластиком белым со светоотражательными шариками</v>
      </c>
      <c r="D176" s="61" t="str">
        <f>Source!H923</f>
        <v>м2</v>
      </c>
      <c r="E176" s="33">
        <f>Source!I923</f>
        <v>21.12</v>
      </c>
      <c r="F176" s="62"/>
      <c r="G176" s="63"/>
      <c r="H176" s="33"/>
      <c r="I176" s="33"/>
      <c r="J176" s="64"/>
      <c r="K176" s="64"/>
      <c r="Q176" s="32">
        <f>ROUND((Source!BZ923/100)*ROUND((Source!AF923*Source!AV923)*Source!I923, 2), 2)</f>
        <v>9662.14</v>
      </c>
      <c r="R176" s="32">
        <f>Source!X923</f>
        <v>9662.14</v>
      </c>
      <c r="S176" s="32">
        <f>ROUND((Source!CA923/100)*ROUND((Source!AF923*Source!AV923)*Source!I923, 2), 2)</f>
        <v>1207.77</v>
      </c>
      <c r="T176" s="32">
        <f>Source!Y923</f>
        <v>1207.77</v>
      </c>
      <c r="U176" s="32">
        <f>ROUND((175/100)*ROUND((Source!AE923*Source!AV923)*Source!I923, 2), 2)</f>
        <v>7386.45</v>
      </c>
      <c r="V176" s="32">
        <f>ROUND((108/100)*ROUND(Source!CS923*Source!I923, 2), 2)</f>
        <v>4558.5</v>
      </c>
    </row>
    <row r="177" spans="1:22" ht="14.25" x14ac:dyDescent="0.2">
      <c r="A177" s="59"/>
      <c r="B177" s="60"/>
      <c r="C177" s="60" t="s">
        <v>792</v>
      </c>
      <c r="D177" s="61"/>
      <c r="E177" s="33"/>
      <c r="F177" s="62">
        <f>Source!AO923</f>
        <v>571.86</v>
      </c>
      <c r="G177" s="63" t="str">
        <f>Source!DG923</f>
        <v/>
      </c>
      <c r="H177" s="33">
        <f>Source!AV923</f>
        <v>1</v>
      </c>
      <c r="I177" s="33">
        <f>IF(Source!BA923&lt;&gt; 0, Source!BA923, 1)</f>
        <v>1</v>
      </c>
      <c r="J177" s="64">
        <f>Source!S923</f>
        <v>12077.68</v>
      </c>
      <c r="K177" s="64"/>
    </row>
    <row r="178" spans="1:22" ht="14.25" x14ac:dyDescent="0.2">
      <c r="A178" s="59"/>
      <c r="B178" s="60"/>
      <c r="C178" s="60" t="s">
        <v>798</v>
      </c>
      <c r="D178" s="61"/>
      <c r="E178" s="33"/>
      <c r="F178" s="62">
        <f>Source!AM923</f>
        <v>337.7</v>
      </c>
      <c r="G178" s="63" t="str">
        <f>Source!DE923</f>
        <v/>
      </c>
      <c r="H178" s="33">
        <f>Source!AV923</f>
        <v>1</v>
      </c>
      <c r="I178" s="33">
        <f>IF(Source!BB923&lt;&gt; 0, Source!BB923, 1)</f>
        <v>1</v>
      </c>
      <c r="J178" s="64">
        <f>Source!Q923</f>
        <v>7132.22</v>
      </c>
      <c r="K178" s="64"/>
    </row>
    <row r="179" spans="1:22" ht="14.25" x14ac:dyDescent="0.2">
      <c r="A179" s="59"/>
      <c r="B179" s="60"/>
      <c r="C179" s="60" t="s">
        <v>799</v>
      </c>
      <c r="D179" s="61"/>
      <c r="E179" s="33"/>
      <c r="F179" s="62">
        <f>Source!AN923</f>
        <v>199.85</v>
      </c>
      <c r="G179" s="63" t="str">
        <f>Source!DF923</f>
        <v/>
      </c>
      <c r="H179" s="33">
        <f>Source!AV923</f>
        <v>1</v>
      </c>
      <c r="I179" s="33">
        <f>IF(Source!BS923&lt;&gt; 0, Source!BS923, 1)</f>
        <v>1</v>
      </c>
      <c r="J179" s="70">
        <f>Source!R923</f>
        <v>4220.83</v>
      </c>
      <c r="K179" s="64"/>
    </row>
    <row r="180" spans="1:22" ht="14.25" x14ac:dyDescent="0.2">
      <c r="A180" s="59"/>
      <c r="B180" s="60"/>
      <c r="C180" s="60" t="s">
        <v>802</v>
      </c>
      <c r="D180" s="61"/>
      <c r="E180" s="33"/>
      <c r="F180" s="62">
        <f>Source!AL923</f>
        <v>1137.08</v>
      </c>
      <c r="G180" s="63" t="str">
        <f>Source!DD923</f>
        <v/>
      </c>
      <c r="H180" s="33">
        <f>Source!AW923</f>
        <v>1</v>
      </c>
      <c r="I180" s="33">
        <f>IF(Source!BC923&lt;&gt; 0, Source!BC923, 1)</f>
        <v>1</v>
      </c>
      <c r="J180" s="64">
        <f>Source!P923</f>
        <v>24015.13</v>
      </c>
      <c r="K180" s="64"/>
    </row>
    <row r="181" spans="1:22" ht="71.25" x14ac:dyDescent="0.2">
      <c r="A181" s="59" t="str">
        <f>Source!E924</f>
        <v>24,1</v>
      </c>
      <c r="B181" s="60" t="str">
        <f>Source!F924</f>
        <v>21.1-25-787</v>
      </c>
      <c r="C181" s="60" t="str">
        <f>Source!G924</f>
        <v>Пластик холодный двухкомпонентный для разметки автомобильных дорог, "Клинатон-ХП", со светоотражательными шариками, белый (без отвердителя)</v>
      </c>
      <c r="D181" s="61" t="str">
        <f>Source!H924</f>
        <v>кг</v>
      </c>
      <c r="E181" s="33">
        <f>Source!I924</f>
        <v>-139.392</v>
      </c>
      <c r="F181" s="62">
        <f>Source!AK924</f>
        <v>124.03</v>
      </c>
      <c r="G181" s="71" t="s">
        <v>3</v>
      </c>
      <c r="H181" s="33">
        <f>Source!AW924</f>
        <v>1</v>
      </c>
      <c r="I181" s="33">
        <f>IF(Source!BC924&lt;&gt; 0, Source!BC924, 1)</f>
        <v>1</v>
      </c>
      <c r="J181" s="64">
        <f>Source!O924</f>
        <v>-17288.79</v>
      </c>
      <c r="K181" s="64"/>
      <c r="Q181" s="32">
        <f>ROUND((Source!BZ924/100)*ROUND((Source!AF924*Source!AV924)*Source!I924, 2), 2)</f>
        <v>0</v>
      </c>
      <c r="R181" s="32">
        <f>Source!X924</f>
        <v>0</v>
      </c>
      <c r="S181" s="32">
        <f>ROUND((Source!CA924/100)*ROUND((Source!AF924*Source!AV924)*Source!I924, 2), 2)</f>
        <v>0</v>
      </c>
      <c r="T181" s="32">
        <f>Source!Y924</f>
        <v>0</v>
      </c>
      <c r="U181" s="32">
        <f>ROUND((175/100)*ROUND((Source!AE924*Source!AV924)*Source!I924, 2), 2)</f>
        <v>0</v>
      </c>
      <c r="V181" s="32">
        <f>ROUND((108/100)*ROUND(Source!CS924*Source!I924, 2), 2)</f>
        <v>0</v>
      </c>
    </row>
    <row r="182" spans="1:22" ht="71.25" x14ac:dyDescent="0.2">
      <c r="A182" s="59" t="str">
        <f>Source!E925</f>
        <v>24,2</v>
      </c>
      <c r="B182" s="60" t="str">
        <f>Source!F925</f>
        <v>21.1-25-826</v>
      </c>
      <c r="C182" s="60" t="str">
        <f>Source!G925</f>
        <v>Пластик холодный для разметки автомобильных дорог, типа "Нанопласт 2К", с отвердителем, со светоотражательными шариками, белый</v>
      </c>
      <c r="D182" s="61" t="str">
        <f>Source!H925</f>
        <v>кг</v>
      </c>
      <c r="E182" s="33">
        <f>Source!I925</f>
        <v>139.392</v>
      </c>
      <c r="F182" s="62">
        <f>Source!AK925</f>
        <v>129.55000000000001</v>
      </c>
      <c r="G182" s="71" t="s">
        <v>3</v>
      </c>
      <c r="H182" s="33">
        <f>Source!AW925</f>
        <v>1</v>
      </c>
      <c r="I182" s="33">
        <f>IF(Source!BC925&lt;&gt; 0, Source!BC925, 1)</f>
        <v>1</v>
      </c>
      <c r="J182" s="64">
        <f>Source!O925</f>
        <v>18058.23</v>
      </c>
      <c r="K182" s="64"/>
      <c r="Q182" s="32">
        <f>ROUND((Source!BZ925/100)*ROUND((Source!AF925*Source!AV925)*Source!I925, 2), 2)</f>
        <v>0</v>
      </c>
      <c r="R182" s="32">
        <f>Source!X925</f>
        <v>0</v>
      </c>
      <c r="S182" s="32">
        <f>ROUND((Source!CA925/100)*ROUND((Source!AF925*Source!AV925)*Source!I925, 2), 2)</f>
        <v>0</v>
      </c>
      <c r="T182" s="32">
        <f>Source!Y925</f>
        <v>0</v>
      </c>
      <c r="U182" s="32">
        <f>ROUND((175/100)*ROUND((Source!AE925*Source!AV925)*Source!I925, 2), 2)</f>
        <v>0</v>
      </c>
      <c r="V182" s="32">
        <f>ROUND((108/100)*ROUND(Source!CS925*Source!I925, 2), 2)</f>
        <v>0</v>
      </c>
    </row>
    <row r="183" spans="1:22" ht="14.25" x14ac:dyDescent="0.2">
      <c r="A183" s="59"/>
      <c r="B183" s="60"/>
      <c r="C183" s="60" t="s">
        <v>793</v>
      </c>
      <c r="D183" s="61" t="s">
        <v>794</v>
      </c>
      <c r="E183" s="33">
        <f>Source!AT923</f>
        <v>80</v>
      </c>
      <c r="F183" s="62"/>
      <c r="G183" s="63"/>
      <c r="H183" s="33"/>
      <c r="I183" s="33"/>
      <c r="J183" s="64">
        <f>SUM(R176:R182)</f>
        <v>9662.14</v>
      </c>
      <c r="K183" s="64"/>
    </row>
    <row r="184" spans="1:22" ht="14.25" x14ac:dyDescent="0.2">
      <c r="A184" s="59"/>
      <c r="B184" s="60"/>
      <c r="C184" s="60" t="s">
        <v>795</v>
      </c>
      <c r="D184" s="61" t="s">
        <v>794</v>
      </c>
      <c r="E184" s="33">
        <f>Source!AU923</f>
        <v>10</v>
      </c>
      <c r="F184" s="62"/>
      <c r="G184" s="63"/>
      <c r="H184" s="33"/>
      <c r="I184" s="33"/>
      <c r="J184" s="64">
        <f>SUM(T176:T183)</f>
        <v>1207.77</v>
      </c>
      <c r="K184" s="64"/>
    </row>
    <row r="185" spans="1:22" ht="14.25" x14ac:dyDescent="0.2">
      <c r="A185" s="59"/>
      <c r="B185" s="60"/>
      <c r="C185" s="60" t="s">
        <v>800</v>
      </c>
      <c r="D185" s="61" t="s">
        <v>794</v>
      </c>
      <c r="E185" s="33">
        <f>108</f>
        <v>108</v>
      </c>
      <c r="F185" s="62"/>
      <c r="G185" s="63"/>
      <c r="H185" s="33"/>
      <c r="I185" s="33"/>
      <c r="J185" s="64">
        <f>SUM(V176:V184)</f>
        <v>4558.5</v>
      </c>
      <c r="K185" s="64"/>
    </row>
    <row r="186" spans="1:22" ht="14.25" x14ac:dyDescent="0.2">
      <c r="A186" s="59"/>
      <c r="B186" s="60"/>
      <c r="C186" s="60" t="s">
        <v>796</v>
      </c>
      <c r="D186" s="61" t="s">
        <v>797</v>
      </c>
      <c r="E186" s="33">
        <f>Source!AQ923</f>
        <v>2.35</v>
      </c>
      <c r="F186" s="62"/>
      <c r="G186" s="63" t="str">
        <f>Source!DI923</f>
        <v/>
      </c>
      <c r="H186" s="33">
        <f>Source!AV923</f>
        <v>1</v>
      </c>
      <c r="I186" s="33"/>
      <c r="J186" s="64"/>
      <c r="K186" s="64">
        <f>Source!U923</f>
        <v>49.632000000000005</v>
      </c>
    </row>
    <row r="187" spans="1:22" ht="15" x14ac:dyDescent="0.25">
      <c r="A187" s="66"/>
      <c r="B187" s="66"/>
      <c r="C187" s="66"/>
      <c r="D187" s="66"/>
      <c r="E187" s="66"/>
      <c r="F187" s="66"/>
      <c r="G187" s="66"/>
      <c r="H187" s="66"/>
      <c r="I187" s="67">
        <f>J177+J178+J180+J183+J184+J185+SUM(J181:J182)</f>
        <v>59422.87999999999</v>
      </c>
      <c r="J187" s="67"/>
      <c r="K187" s="68">
        <f>IF(Source!I923&lt;&gt;0, ROUND(I187/Source!I923, 2), 0)</f>
        <v>2813.58</v>
      </c>
      <c r="P187" s="69">
        <f>I187</f>
        <v>59422.87999999999</v>
      </c>
    </row>
    <row r="188" spans="1:22" ht="42.75" x14ac:dyDescent="0.2">
      <c r="A188" s="59" t="str">
        <f>Source!E926</f>
        <v>25</v>
      </c>
      <c r="B188" s="60" t="str">
        <f>Source!F926</f>
        <v>2.1-3203-13-1/4</v>
      </c>
      <c r="C188" s="60" t="str">
        <f>Source!G926</f>
        <v>Нанесение дорожной разметки вручную холодным пластиком желтым со светоотражательными шариками</v>
      </c>
      <c r="D188" s="61" t="str">
        <f>Source!H926</f>
        <v>м2</v>
      </c>
      <c r="E188" s="33">
        <f>Source!I926</f>
        <v>21.12</v>
      </c>
      <c r="F188" s="62"/>
      <c r="G188" s="63"/>
      <c r="H188" s="33"/>
      <c r="I188" s="33"/>
      <c r="J188" s="64"/>
      <c r="K188" s="64"/>
      <c r="Q188" s="32">
        <f>ROUND((Source!BZ926/100)*ROUND((Source!AF926*Source!AV926)*Source!I926, 2), 2)</f>
        <v>9662.14</v>
      </c>
      <c r="R188" s="32">
        <f>Source!X926</f>
        <v>9662.14</v>
      </c>
      <c r="S188" s="32">
        <f>ROUND((Source!CA926/100)*ROUND((Source!AF926*Source!AV926)*Source!I926, 2), 2)</f>
        <v>1207.77</v>
      </c>
      <c r="T188" s="32">
        <f>Source!Y926</f>
        <v>1207.77</v>
      </c>
      <c r="U188" s="32">
        <f>ROUND((175/100)*ROUND((Source!AE926*Source!AV926)*Source!I926, 2), 2)</f>
        <v>7386.45</v>
      </c>
      <c r="V188" s="32">
        <f>ROUND((108/100)*ROUND(Source!CS926*Source!I926, 2), 2)</f>
        <v>4558.5</v>
      </c>
    </row>
    <row r="189" spans="1:22" ht="14.25" x14ac:dyDescent="0.2">
      <c r="A189" s="59"/>
      <c r="B189" s="60"/>
      <c r="C189" s="60" t="s">
        <v>792</v>
      </c>
      <c r="D189" s="61"/>
      <c r="E189" s="33"/>
      <c r="F189" s="62">
        <f>Source!AO926</f>
        <v>571.86</v>
      </c>
      <c r="G189" s="63" t="str">
        <f>Source!DG926</f>
        <v/>
      </c>
      <c r="H189" s="33">
        <f>Source!AV926</f>
        <v>1</v>
      </c>
      <c r="I189" s="33">
        <f>IF(Source!BA926&lt;&gt; 0, Source!BA926, 1)</f>
        <v>1</v>
      </c>
      <c r="J189" s="64">
        <f>Source!S926</f>
        <v>12077.68</v>
      </c>
      <c r="K189" s="64"/>
    </row>
    <row r="190" spans="1:22" ht="14.25" x14ac:dyDescent="0.2">
      <c r="A190" s="59"/>
      <c r="B190" s="60"/>
      <c r="C190" s="60" t="s">
        <v>798</v>
      </c>
      <c r="D190" s="61"/>
      <c r="E190" s="33"/>
      <c r="F190" s="62">
        <f>Source!AM926</f>
        <v>337.7</v>
      </c>
      <c r="G190" s="63" t="str">
        <f>Source!DE926</f>
        <v/>
      </c>
      <c r="H190" s="33">
        <f>Source!AV926</f>
        <v>1</v>
      </c>
      <c r="I190" s="33">
        <f>IF(Source!BB926&lt;&gt; 0, Source!BB926, 1)</f>
        <v>1</v>
      </c>
      <c r="J190" s="64">
        <f>Source!Q926</f>
        <v>7132.22</v>
      </c>
      <c r="K190" s="64"/>
    </row>
    <row r="191" spans="1:22" ht="14.25" x14ac:dyDescent="0.2">
      <c r="A191" s="59"/>
      <c r="B191" s="60"/>
      <c r="C191" s="60" t="s">
        <v>799</v>
      </c>
      <c r="D191" s="61"/>
      <c r="E191" s="33"/>
      <c r="F191" s="62">
        <f>Source!AN926</f>
        <v>199.85</v>
      </c>
      <c r="G191" s="63" t="str">
        <f>Source!DF926</f>
        <v/>
      </c>
      <c r="H191" s="33">
        <f>Source!AV926</f>
        <v>1</v>
      </c>
      <c r="I191" s="33">
        <f>IF(Source!BS926&lt;&gt; 0, Source!BS926, 1)</f>
        <v>1</v>
      </c>
      <c r="J191" s="70">
        <f>Source!R926</f>
        <v>4220.83</v>
      </c>
      <c r="K191" s="64"/>
    </row>
    <row r="192" spans="1:22" ht="14.25" x14ac:dyDescent="0.2">
      <c r="A192" s="59"/>
      <c r="B192" s="60"/>
      <c r="C192" s="60" t="s">
        <v>802</v>
      </c>
      <c r="D192" s="61"/>
      <c r="E192" s="33"/>
      <c r="F192" s="62">
        <f>Source!AL926</f>
        <v>1201.56</v>
      </c>
      <c r="G192" s="63" t="str">
        <f>Source!DD926</f>
        <v/>
      </c>
      <c r="H192" s="33">
        <f>Source!AW926</f>
        <v>1</v>
      </c>
      <c r="I192" s="33">
        <f>IF(Source!BC926&lt;&gt; 0, Source!BC926, 1)</f>
        <v>1</v>
      </c>
      <c r="J192" s="64">
        <f>Source!P926</f>
        <v>25376.95</v>
      </c>
      <c r="K192" s="64"/>
    </row>
    <row r="193" spans="1:22" ht="14.25" x14ac:dyDescent="0.2">
      <c r="A193" s="59"/>
      <c r="B193" s="60"/>
      <c r="C193" s="60" t="s">
        <v>793</v>
      </c>
      <c r="D193" s="61" t="s">
        <v>794</v>
      </c>
      <c r="E193" s="33">
        <f>Source!AT926</f>
        <v>80</v>
      </c>
      <c r="F193" s="62"/>
      <c r="G193" s="63"/>
      <c r="H193" s="33"/>
      <c r="I193" s="33"/>
      <c r="J193" s="64">
        <f>SUM(R188:R192)</f>
        <v>9662.14</v>
      </c>
      <c r="K193" s="64"/>
    </row>
    <row r="194" spans="1:22" ht="14.25" x14ac:dyDescent="0.2">
      <c r="A194" s="59"/>
      <c r="B194" s="60"/>
      <c r="C194" s="60" t="s">
        <v>795</v>
      </c>
      <c r="D194" s="61" t="s">
        <v>794</v>
      </c>
      <c r="E194" s="33">
        <f>Source!AU926</f>
        <v>10</v>
      </c>
      <c r="F194" s="62"/>
      <c r="G194" s="63"/>
      <c r="H194" s="33"/>
      <c r="I194" s="33"/>
      <c r="J194" s="64">
        <f>SUM(T188:T193)</f>
        <v>1207.77</v>
      </c>
      <c r="K194" s="64"/>
    </row>
    <row r="195" spans="1:22" ht="14.25" x14ac:dyDescent="0.2">
      <c r="A195" s="59"/>
      <c r="B195" s="60"/>
      <c r="C195" s="60" t="s">
        <v>800</v>
      </c>
      <c r="D195" s="61" t="s">
        <v>794</v>
      </c>
      <c r="E195" s="33">
        <f>108</f>
        <v>108</v>
      </c>
      <c r="F195" s="62"/>
      <c r="G195" s="63"/>
      <c r="H195" s="33"/>
      <c r="I195" s="33"/>
      <c r="J195" s="64">
        <f>SUM(V188:V194)</f>
        <v>4558.5</v>
      </c>
      <c r="K195" s="64"/>
    </row>
    <row r="196" spans="1:22" ht="14.25" x14ac:dyDescent="0.2">
      <c r="A196" s="59"/>
      <c r="B196" s="60"/>
      <c r="C196" s="60" t="s">
        <v>796</v>
      </c>
      <c r="D196" s="61" t="s">
        <v>797</v>
      </c>
      <c r="E196" s="33">
        <f>Source!AQ926</f>
        <v>2.35</v>
      </c>
      <c r="F196" s="62"/>
      <c r="G196" s="63" t="str">
        <f>Source!DI926</f>
        <v/>
      </c>
      <c r="H196" s="33">
        <f>Source!AV926</f>
        <v>1</v>
      </c>
      <c r="I196" s="33"/>
      <c r="J196" s="64"/>
      <c r="K196" s="64">
        <f>Source!U926</f>
        <v>49.632000000000005</v>
      </c>
    </row>
    <row r="197" spans="1:22" ht="15" x14ac:dyDescent="0.25">
      <c r="A197" s="66"/>
      <c r="B197" s="66"/>
      <c r="C197" s="66"/>
      <c r="D197" s="66"/>
      <c r="E197" s="66"/>
      <c r="F197" s="66"/>
      <c r="G197" s="66"/>
      <c r="H197" s="66"/>
      <c r="I197" s="67">
        <f>J189+J190+J192+J193+J194+J195</f>
        <v>60015.26</v>
      </c>
      <c r="J197" s="67"/>
      <c r="K197" s="68">
        <f>IF(Source!I926&lt;&gt;0, ROUND(I197/Source!I926, 2), 0)</f>
        <v>2841.63</v>
      </c>
      <c r="P197" s="69">
        <f>I197</f>
        <v>60015.26</v>
      </c>
    </row>
    <row r="198" spans="1:22" ht="99.75" x14ac:dyDescent="0.2">
      <c r="A198" s="59" t="str">
        <f>Source!E927</f>
        <v>26</v>
      </c>
      <c r="B198" s="60" t="str">
        <f>Source!F927</f>
        <v>2.1-3203-17-2/1</v>
      </c>
      <c r="C198" s="60" t="str">
        <f>Source!G927</f>
        <v>Дополнительная посыпка световозвращающим стеклонаполнителем одновременно с нанесением линий разметки из термопластика, пластика и других пластичных материалов, добавлять к табл. 1-3203-12, 1-3203-13, 1-3203-16</v>
      </c>
      <c r="D198" s="61" t="str">
        <f>Source!H927</f>
        <v>м2</v>
      </c>
      <c r="E198" s="33">
        <f>Source!I927</f>
        <v>42.24</v>
      </c>
      <c r="F198" s="62"/>
      <c r="G198" s="63"/>
      <c r="H198" s="33"/>
      <c r="I198" s="33"/>
      <c r="J198" s="64"/>
      <c r="K198" s="64"/>
      <c r="Q198" s="32">
        <f>ROUND((Source!BZ927/100)*ROUND((Source!AF927*Source!AV927)*Source!I927, 2), 2)</f>
        <v>409.9</v>
      </c>
      <c r="R198" s="32">
        <f>Source!X927</f>
        <v>409.9</v>
      </c>
      <c r="S198" s="32">
        <f>ROUND((Source!CA927/100)*ROUND((Source!AF927*Source!AV927)*Source!I927, 2), 2)</f>
        <v>51.24</v>
      </c>
      <c r="T198" s="32">
        <f>Source!Y927</f>
        <v>51.24</v>
      </c>
      <c r="U198" s="32">
        <f>ROUND((175/100)*ROUND((Source!AE927*Source!AV927)*Source!I927, 2), 2)</f>
        <v>0</v>
      </c>
      <c r="V198" s="32">
        <f>ROUND((108/100)*ROUND(Source!CS927*Source!I927, 2), 2)</f>
        <v>0</v>
      </c>
    </row>
    <row r="199" spans="1:22" ht="14.25" x14ac:dyDescent="0.2">
      <c r="A199" s="59"/>
      <c r="B199" s="60"/>
      <c r="C199" s="60" t="s">
        <v>792</v>
      </c>
      <c r="D199" s="61"/>
      <c r="E199" s="33"/>
      <c r="F199" s="62">
        <f>Source!AO927</f>
        <v>12.13</v>
      </c>
      <c r="G199" s="63" t="str">
        <f>Source!DG927</f>
        <v/>
      </c>
      <c r="H199" s="33">
        <f>Source!AV927</f>
        <v>1</v>
      </c>
      <c r="I199" s="33">
        <f>IF(Source!BA927&lt;&gt; 0, Source!BA927, 1)</f>
        <v>1</v>
      </c>
      <c r="J199" s="64">
        <f>Source!S927</f>
        <v>512.37</v>
      </c>
      <c r="K199" s="64"/>
    </row>
    <row r="200" spans="1:22" ht="14.25" x14ac:dyDescent="0.2">
      <c r="A200" s="59"/>
      <c r="B200" s="60"/>
      <c r="C200" s="60" t="s">
        <v>802</v>
      </c>
      <c r="D200" s="61"/>
      <c r="E200" s="33"/>
      <c r="F200" s="62">
        <f>Source!AL927</f>
        <v>11.13</v>
      </c>
      <c r="G200" s="63" t="str">
        <f>Source!DD927</f>
        <v/>
      </c>
      <c r="H200" s="33">
        <f>Source!AW927</f>
        <v>1</v>
      </c>
      <c r="I200" s="33">
        <f>IF(Source!BC927&lt;&gt; 0, Source!BC927, 1)</f>
        <v>1</v>
      </c>
      <c r="J200" s="64">
        <f>Source!P927</f>
        <v>470.13</v>
      </c>
      <c r="K200" s="64"/>
    </row>
    <row r="201" spans="1:22" ht="42.75" x14ac:dyDescent="0.2">
      <c r="A201" s="59" t="str">
        <f>Source!E928</f>
        <v>26,1</v>
      </c>
      <c r="B201" s="60" t="str">
        <f>Source!F928</f>
        <v>21.1-25-747</v>
      </c>
      <c r="C201" s="60" t="str">
        <f>Source!G928</f>
        <v>Стеклошарики световозвращающие, марка "Люкс" 100-600 мкм, для посыпки разметочных красок</v>
      </c>
      <c r="D201" s="61" t="str">
        <f>Source!H928</f>
        <v>кг</v>
      </c>
      <c r="E201" s="33">
        <f>Source!I928</f>
        <v>-14.783999999999999</v>
      </c>
      <c r="F201" s="62">
        <f>Source!AK928</f>
        <v>31.8</v>
      </c>
      <c r="G201" s="71" t="s">
        <v>3</v>
      </c>
      <c r="H201" s="33">
        <f>Source!AW928</f>
        <v>1</v>
      </c>
      <c r="I201" s="33">
        <f>IF(Source!BC928&lt;&gt; 0, Source!BC928, 1)</f>
        <v>1</v>
      </c>
      <c r="J201" s="64">
        <f>Source!O928</f>
        <v>-470.13</v>
      </c>
      <c r="K201" s="64"/>
      <c r="Q201" s="32">
        <f>ROUND((Source!BZ928/100)*ROUND((Source!AF928*Source!AV928)*Source!I928, 2), 2)</f>
        <v>0</v>
      </c>
      <c r="R201" s="32">
        <f>Source!X928</f>
        <v>0</v>
      </c>
      <c r="S201" s="32">
        <f>ROUND((Source!CA928/100)*ROUND((Source!AF928*Source!AV928)*Source!I928, 2), 2)</f>
        <v>0</v>
      </c>
      <c r="T201" s="32">
        <f>Source!Y928</f>
        <v>0</v>
      </c>
      <c r="U201" s="32">
        <f>ROUND((175/100)*ROUND((Source!AE928*Source!AV928)*Source!I928, 2), 2)</f>
        <v>0</v>
      </c>
      <c r="V201" s="32">
        <f>ROUND((108/100)*ROUND(Source!CS928*Source!I928, 2), 2)</f>
        <v>0</v>
      </c>
    </row>
    <row r="202" spans="1:22" ht="28.5" x14ac:dyDescent="0.2">
      <c r="A202" s="59" t="str">
        <f>Source!E929</f>
        <v>26,2</v>
      </c>
      <c r="B202" s="60" t="str">
        <f>Source!F929</f>
        <v>21.1-25-789</v>
      </c>
      <c r="C202" s="60" t="str">
        <f>Source!G929</f>
        <v>Стеклошарики световозвращающие, фракции 400-800 мкм</v>
      </c>
      <c r="D202" s="61" t="str">
        <f>Source!H929</f>
        <v>т</v>
      </c>
      <c r="E202" s="33">
        <f>Source!I929</f>
        <v>1.4784E-2</v>
      </c>
      <c r="F202" s="62">
        <f>Source!AK929</f>
        <v>68136.09</v>
      </c>
      <c r="G202" s="71" t="s">
        <v>3</v>
      </c>
      <c r="H202" s="33">
        <f>Source!AW929</f>
        <v>1</v>
      </c>
      <c r="I202" s="33">
        <f>IF(Source!BC929&lt;&gt; 0, Source!BC929, 1)</f>
        <v>1</v>
      </c>
      <c r="J202" s="64">
        <f>Source!O929</f>
        <v>1007.32</v>
      </c>
      <c r="K202" s="64"/>
      <c r="Q202" s="32">
        <f>ROUND((Source!BZ929/100)*ROUND((Source!AF929*Source!AV929)*Source!I929, 2), 2)</f>
        <v>0</v>
      </c>
      <c r="R202" s="32">
        <f>Source!X929</f>
        <v>0</v>
      </c>
      <c r="S202" s="32">
        <f>ROUND((Source!CA929/100)*ROUND((Source!AF929*Source!AV929)*Source!I929, 2), 2)</f>
        <v>0</v>
      </c>
      <c r="T202" s="32">
        <f>Source!Y929</f>
        <v>0</v>
      </c>
      <c r="U202" s="32">
        <f>ROUND((175/100)*ROUND((Source!AE929*Source!AV929)*Source!I929, 2), 2)</f>
        <v>0</v>
      </c>
      <c r="V202" s="32">
        <f>ROUND((108/100)*ROUND(Source!CS929*Source!I929, 2), 2)</f>
        <v>0</v>
      </c>
    </row>
    <row r="203" spans="1:22" ht="14.25" x14ac:dyDescent="0.2">
      <c r="A203" s="59"/>
      <c r="B203" s="60"/>
      <c r="C203" s="60" t="s">
        <v>793</v>
      </c>
      <c r="D203" s="61" t="s">
        <v>794</v>
      </c>
      <c r="E203" s="33">
        <f>Source!AT927</f>
        <v>80</v>
      </c>
      <c r="F203" s="62"/>
      <c r="G203" s="63"/>
      <c r="H203" s="33"/>
      <c r="I203" s="33"/>
      <c r="J203" s="64">
        <f>SUM(R198:R202)</f>
        <v>409.9</v>
      </c>
      <c r="K203" s="64"/>
    </row>
    <row r="204" spans="1:22" ht="14.25" x14ac:dyDescent="0.2">
      <c r="A204" s="59"/>
      <c r="B204" s="60"/>
      <c r="C204" s="60" t="s">
        <v>795</v>
      </c>
      <c r="D204" s="61" t="s">
        <v>794</v>
      </c>
      <c r="E204" s="33">
        <f>Source!AU927</f>
        <v>10</v>
      </c>
      <c r="F204" s="62"/>
      <c r="G204" s="63"/>
      <c r="H204" s="33"/>
      <c r="I204" s="33"/>
      <c r="J204" s="64">
        <f>SUM(T198:T203)</f>
        <v>51.24</v>
      </c>
      <c r="K204" s="64"/>
    </row>
    <row r="205" spans="1:22" ht="14.25" x14ac:dyDescent="0.2">
      <c r="A205" s="59"/>
      <c r="B205" s="60"/>
      <c r="C205" s="60" t="s">
        <v>796</v>
      </c>
      <c r="D205" s="61" t="s">
        <v>797</v>
      </c>
      <c r="E205" s="33">
        <f>Source!AQ927</f>
        <v>0.06</v>
      </c>
      <c r="F205" s="62"/>
      <c r="G205" s="63" t="str">
        <f>Source!DI927</f>
        <v/>
      </c>
      <c r="H205" s="33">
        <f>Source!AV927</f>
        <v>1</v>
      </c>
      <c r="I205" s="33"/>
      <c r="J205" s="64"/>
      <c r="K205" s="64">
        <f>Source!U927</f>
        <v>2.5344000000000002</v>
      </c>
    </row>
    <row r="206" spans="1:22" ht="15" x14ac:dyDescent="0.25">
      <c r="A206" s="66"/>
      <c r="B206" s="66"/>
      <c r="C206" s="66"/>
      <c r="D206" s="66"/>
      <c r="E206" s="66"/>
      <c r="F206" s="66"/>
      <c r="G206" s="66"/>
      <c r="H206" s="66"/>
      <c r="I206" s="67">
        <f>J199+J200+J203+J204+SUM(J201:J202)</f>
        <v>1980.8300000000002</v>
      </c>
      <c r="J206" s="67"/>
      <c r="K206" s="68">
        <f>IF(Source!I927&lt;&gt;0, ROUND(I206/Source!I927, 2), 0)</f>
        <v>46.89</v>
      </c>
      <c r="P206" s="69">
        <f>I206</f>
        <v>1980.8300000000002</v>
      </c>
    </row>
    <row r="208" spans="1:22" ht="15" x14ac:dyDescent="0.25">
      <c r="A208" s="72" t="str">
        <f>CONCATENATE("Итого по подразделу: ",IF(Source!G931&lt;&gt;"Новый подраздел", Source!G931, ""))</f>
        <v>Итого по подразделу: Нанесение разметки</v>
      </c>
      <c r="B208" s="72"/>
      <c r="C208" s="72"/>
      <c r="D208" s="72"/>
      <c r="E208" s="72"/>
      <c r="F208" s="72"/>
      <c r="G208" s="72"/>
      <c r="H208" s="72"/>
      <c r="I208" s="73">
        <f>SUM(P175:P207)</f>
        <v>121418.96999999999</v>
      </c>
      <c r="J208" s="74"/>
      <c r="K208" s="75"/>
    </row>
    <row r="211" spans="1:22" ht="16.5" x14ac:dyDescent="0.25">
      <c r="A211" s="58" t="str">
        <f>CONCATENATE("Подраздел: ",IF(Source!G961&lt;&gt;"Новый подраздел", Source!G961, ""))</f>
        <v>Подраздел: Дорожные знаки</v>
      </c>
      <c r="B211" s="58"/>
      <c r="C211" s="58"/>
      <c r="D211" s="58"/>
      <c r="E211" s="58"/>
      <c r="F211" s="58"/>
      <c r="G211" s="58"/>
      <c r="H211" s="58"/>
      <c r="I211" s="58"/>
      <c r="J211" s="58"/>
      <c r="K211" s="58"/>
    </row>
    <row r="212" spans="1:22" ht="170.25" x14ac:dyDescent="0.2">
      <c r="A212" s="59" t="str">
        <f>Source!E965</f>
        <v>27</v>
      </c>
      <c r="B212" s="60" t="str">
        <f>Source!F965</f>
        <v>2.1-3203-8-1/1</v>
      </c>
      <c r="C212" s="60" t="s">
        <v>806</v>
      </c>
      <c r="D212" s="61" t="str">
        <f>Source!H965</f>
        <v>100 шт.</v>
      </c>
      <c r="E212" s="33">
        <f>Source!I965</f>
        <v>0.02</v>
      </c>
      <c r="F212" s="62"/>
      <c r="G212" s="63"/>
      <c r="H212" s="33"/>
      <c r="I212" s="33"/>
      <c r="J212" s="64"/>
      <c r="K212" s="64"/>
      <c r="Q212" s="32">
        <f>ROUND((Source!BZ965/100)*ROUND((Source!AF965*Source!AV965)*Source!I965, 2), 2)</f>
        <v>193.89</v>
      </c>
      <c r="R212" s="32">
        <f>Source!X965</f>
        <v>193.89</v>
      </c>
      <c r="S212" s="32">
        <f>ROUND((Source!CA965/100)*ROUND((Source!AF965*Source!AV965)*Source!I965, 2), 2)</f>
        <v>27.7</v>
      </c>
      <c r="T212" s="32">
        <f>Source!Y965</f>
        <v>27.7</v>
      </c>
      <c r="U212" s="32">
        <f>ROUND((175/100)*ROUND((Source!AE965*Source!AV965)*Source!I965, 2), 2)</f>
        <v>61.32</v>
      </c>
      <c r="V212" s="32">
        <f>ROUND((108/100)*ROUND(Source!CS965*Source!I965, 2), 2)</f>
        <v>37.840000000000003</v>
      </c>
    </row>
    <row r="213" spans="1:22" x14ac:dyDescent="0.2">
      <c r="C213" s="65" t="str">
        <f>"Объем: "&amp;Source!I965&amp;"=2/"&amp;"100"</f>
        <v>Объем: 0,02=2/100</v>
      </c>
    </row>
    <row r="214" spans="1:22" ht="14.25" x14ac:dyDescent="0.2">
      <c r="A214" s="59"/>
      <c r="B214" s="60"/>
      <c r="C214" s="60" t="s">
        <v>792</v>
      </c>
      <c r="D214" s="61"/>
      <c r="E214" s="33"/>
      <c r="F214" s="62">
        <f>Source!AO965</f>
        <v>69247.89</v>
      </c>
      <c r="G214" s="63" t="str">
        <f>Source!DG965</f>
        <v>)*0,2</v>
      </c>
      <c r="H214" s="33">
        <f>Source!AV965</f>
        <v>1</v>
      </c>
      <c r="I214" s="33">
        <f>IF(Source!BA965&lt;&gt; 0, Source!BA965, 1)</f>
        <v>1</v>
      </c>
      <c r="J214" s="64">
        <f>Source!S965</f>
        <v>276.99</v>
      </c>
      <c r="K214" s="64"/>
    </row>
    <row r="215" spans="1:22" ht="14.25" x14ac:dyDescent="0.2">
      <c r="A215" s="59"/>
      <c r="B215" s="60"/>
      <c r="C215" s="60" t="s">
        <v>798</v>
      </c>
      <c r="D215" s="61"/>
      <c r="E215" s="33"/>
      <c r="F215" s="62">
        <f>Source!AM965</f>
        <v>17727.330000000002</v>
      </c>
      <c r="G215" s="63" t="str">
        <f>Source!DE965</f>
        <v>)*0,2</v>
      </c>
      <c r="H215" s="33">
        <f>Source!AV965</f>
        <v>1</v>
      </c>
      <c r="I215" s="33">
        <f>IF(Source!BB965&lt;&gt; 0, Source!BB965, 1)</f>
        <v>1</v>
      </c>
      <c r="J215" s="64">
        <f>Source!Q965</f>
        <v>70.91</v>
      </c>
      <c r="K215" s="64"/>
    </row>
    <row r="216" spans="1:22" ht="14.25" x14ac:dyDescent="0.2">
      <c r="A216" s="59"/>
      <c r="B216" s="60"/>
      <c r="C216" s="60" t="s">
        <v>799</v>
      </c>
      <c r="D216" s="61"/>
      <c r="E216" s="33"/>
      <c r="F216" s="62">
        <f>Source!AN965</f>
        <v>8761.2199999999993</v>
      </c>
      <c r="G216" s="63" t="str">
        <f>Source!DF965</f>
        <v>)*0,2</v>
      </c>
      <c r="H216" s="33">
        <f>Source!AV965</f>
        <v>1</v>
      </c>
      <c r="I216" s="33">
        <f>IF(Source!BS965&lt;&gt; 0, Source!BS965, 1)</f>
        <v>1</v>
      </c>
      <c r="J216" s="70">
        <f>Source!R965</f>
        <v>35.04</v>
      </c>
      <c r="K216" s="64"/>
    </row>
    <row r="217" spans="1:22" ht="14.25" x14ac:dyDescent="0.2">
      <c r="A217" s="59"/>
      <c r="B217" s="60"/>
      <c r="C217" s="60" t="s">
        <v>793</v>
      </c>
      <c r="D217" s="61" t="s">
        <v>794</v>
      </c>
      <c r="E217" s="33">
        <f>Source!AT965</f>
        <v>70</v>
      </c>
      <c r="F217" s="62"/>
      <c r="G217" s="63"/>
      <c r="H217" s="33"/>
      <c r="I217" s="33"/>
      <c r="J217" s="64">
        <f>SUM(R212:R216)</f>
        <v>193.89</v>
      </c>
      <c r="K217" s="64"/>
    </row>
    <row r="218" spans="1:22" ht="14.25" x14ac:dyDescent="0.2">
      <c r="A218" s="59"/>
      <c r="B218" s="60"/>
      <c r="C218" s="60" t="s">
        <v>795</v>
      </c>
      <c r="D218" s="61" t="s">
        <v>794</v>
      </c>
      <c r="E218" s="33">
        <f>Source!AU965</f>
        <v>10</v>
      </c>
      <c r="F218" s="62"/>
      <c r="G218" s="63"/>
      <c r="H218" s="33"/>
      <c r="I218" s="33"/>
      <c r="J218" s="64">
        <f>SUM(T212:T217)</f>
        <v>27.7</v>
      </c>
      <c r="K218" s="64"/>
    </row>
    <row r="219" spans="1:22" ht="14.25" x14ac:dyDescent="0.2">
      <c r="A219" s="59"/>
      <c r="B219" s="60"/>
      <c r="C219" s="60" t="s">
        <v>800</v>
      </c>
      <c r="D219" s="61" t="s">
        <v>794</v>
      </c>
      <c r="E219" s="33">
        <f>108</f>
        <v>108</v>
      </c>
      <c r="F219" s="62"/>
      <c r="G219" s="63"/>
      <c r="H219" s="33"/>
      <c r="I219" s="33"/>
      <c r="J219" s="64">
        <f>SUM(V212:V218)</f>
        <v>37.840000000000003</v>
      </c>
      <c r="K219" s="64"/>
    </row>
    <row r="220" spans="1:22" ht="14.25" x14ac:dyDescent="0.2">
      <c r="A220" s="59"/>
      <c r="B220" s="60"/>
      <c r="C220" s="60" t="s">
        <v>796</v>
      </c>
      <c r="D220" s="61" t="s">
        <v>797</v>
      </c>
      <c r="E220" s="33">
        <f>Source!AQ965</f>
        <v>342.54</v>
      </c>
      <c r="F220" s="62"/>
      <c r="G220" s="63" t="str">
        <f>Source!DI965</f>
        <v>)*0,2</v>
      </c>
      <c r="H220" s="33">
        <f>Source!AV965</f>
        <v>1</v>
      </c>
      <c r="I220" s="33"/>
      <c r="J220" s="64"/>
      <c r="K220" s="64">
        <f>Source!U965</f>
        <v>1.3701600000000003</v>
      </c>
    </row>
    <row r="221" spans="1:22" ht="15" x14ac:dyDescent="0.25">
      <c r="A221" s="66"/>
      <c r="B221" s="66"/>
      <c r="C221" s="66"/>
      <c r="D221" s="66"/>
      <c r="E221" s="66"/>
      <c r="F221" s="66"/>
      <c r="G221" s="66"/>
      <c r="H221" s="66"/>
      <c r="I221" s="67">
        <f>J214+J215+J217+J218+J219</f>
        <v>607.33000000000004</v>
      </c>
      <c r="J221" s="67"/>
      <c r="K221" s="68">
        <f>IF(Source!I965&lt;&gt;0, ROUND(I221/Source!I965, 2), 0)</f>
        <v>30366.5</v>
      </c>
      <c r="P221" s="69">
        <f>I221</f>
        <v>607.33000000000004</v>
      </c>
    </row>
    <row r="222" spans="1:22" ht="156" x14ac:dyDescent="0.2">
      <c r="A222" s="59" t="str">
        <f>Source!E966</f>
        <v>28</v>
      </c>
      <c r="B222" s="60" t="str">
        <f>Source!F966</f>
        <v>2.1-3203-9-1/1</v>
      </c>
      <c r="C222" s="60" t="s">
        <v>807</v>
      </c>
      <c r="D222" s="61" t="str">
        <f>Source!H966</f>
        <v>100 шт.</v>
      </c>
      <c r="E222" s="33">
        <f>Source!I966</f>
        <v>0.06</v>
      </c>
      <c r="F222" s="62"/>
      <c r="G222" s="63"/>
      <c r="H222" s="33"/>
      <c r="I222" s="33"/>
      <c r="J222" s="64"/>
      <c r="K222" s="64"/>
      <c r="Q222" s="32">
        <f>ROUND((Source!BZ966/100)*ROUND((Source!AF966*Source!AV966)*Source!I966, 2), 2)</f>
        <v>155.34</v>
      </c>
      <c r="R222" s="32">
        <f>Source!X966</f>
        <v>155.34</v>
      </c>
      <c r="S222" s="32">
        <f>ROUND((Source!CA966/100)*ROUND((Source!AF966*Source!AV966)*Source!I966, 2), 2)</f>
        <v>22.19</v>
      </c>
      <c r="T222" s="32">
        <f>Source!Y966</f>
        <v>22.19</v>
      </c>
      <c r="U222" s="32">
        <f>ROUND((175/100)*ROUND((Source!AE966*Source!AV966)*Source!I966, 2), 2)</f>
        <v>0</v>
      </c>
      <c r="V222" s="32">
        <f>ROUND((108/100)*ROUND(Source!CS966*Source!I966, 2), 2)</f>
        <v>0</v>
      </c>
    </row>
    <row r="223" spans="1:22" x14ac:dyDescent="0.2">
      <c r="C223" s="65" t="str">
        <f>"Объем: "&amp;Source!I966&amp;"=6/"&amp;"100"</f>
        <v>Объем: 0,06=6/100</v>
      </c>
    </row>
    <row r="224" spans="1:22" ht="14.25" x14ac:dyDescent="0.2">
      <c r="A224" s="59"/>
      <c r="B224" s="60"/>
      <c r="C224" s="60" t="s">
        <v>792</v>
      </c>
      <c r="D224" s="61"/>
      <c r="E224" s="33"/>
      <c r="F224" s="62">
        <f>Source!AO966</f>
        <v>18493.310000000001</v>
      </c>
      <c r="G224" s="63" t="str">
        <f>Source!DG966</f>
        <v>)*0,2</v>
      </c>
      <c r="H224" s="33">
        <f>Source!AV966</f>
        <v>1</v>
      </c>
      <c r="I224" s="33">
        <f>IF(Source!BA966&lt;&gt; 0, Source!BA966, 1)</f>
        <v>1</v>
      </c>
      <c r="J224" s="64">
        <f>Source!S966</f>
        <v>221.92</v>
      </c>
      <c r="K224" s="64"/>
    </row>
    <row r="225" spans="1:22" ht="14.25" x14ac:dyDescent="0.2">
      <c r="A225" s="59"/>
      <c r="B225" s="60"/>
      <c r="C225" s="60" t="s">
        <v>793</v>
      </c>
      <c r="D225" s="61" t="s">
        <v>794</v>
      </c>
      <c r="E225" s="33">
        <f>Source!AT966</f>
        <v>70</v>
      </c>
      <c r="F225" s="62"/>
      <c r="G225" s="63"/>
      <c r="H225" s="33"/>
      <c r="I225" s="33"/>
      <c r="J225" s="64">
        <f>SUM(R222:R224)</f>
        <v>155.34</v>
      </c>
      <c r="K225" s="64"/>
    </row>
    <row r="226" spans="1:22" ht="14.25" x14ac:dyDescent="0.2">
      <c r="A226" s="59"/>
      <c r="B226" s="60"/>
      <c r="C226" s="60" t="s">
        <v>795</v>
      </c>
      <c r="D226" s="61" t="s">
        <v>794</v>
      </c>
      <c r="E226" s="33">
        <f>Source!AU966</f>
        <v>10</v>
      </c>
      <c r="F226" s="62"/>
      <c r="G226" s="63"/>
      <c r="H226" s="33"/>
      <c r="I226" s="33"/>
      <c r="J226" s="64">
        <f>SUM(T222:T225)</f>
        <v>22.19</v>
      </c>
      <c r="K226" s="64"/>
    </row>
    <row r="227" spans="1:22" ht="14.25" x14ac:dyDescent="0.2">
      <c r="A227" s="59"/>
      <c r="B227" s="60"/>
      <c r="C227" s="60" t="s">
        <v>796</v>
      </c>
      <c r="D227" s="61" t="s">
        <v>797</v>
      </c>
      <c r="E227" s="33">
        <f>Source!AQ966</f>
        <v>79.349999999999994</v>
      </c>
      <c r="F227" s="62"/>
      <c r="G227" s="63" t="str">
        <f>Source!DI966</f>
        <v>)*0,2</v>
      </c>
      <c r="H227" s="33">
        <f>Source!AV966</f>
        <v>1</v>
      </c>
      <c r="I227" s="33"/>
      <c r="J227" s="64"/>
      <c r="K227" s="64">
        <f>Source!U966</f>
        <v>0.95219999999999994</v>
      </c>
    </row>
    <row r="228" spans="1:22" ht="15" x14ac:dyDescent="0.25">
      <c r="A228" s="66"/>
      <c r="B228" s="66"/>
      <c r="C228" s="66"/>
      <c r="D228" s="66"/>
      <c r="E228" s="66"/>
      <c r="F228" s="66"/>
      <c r="G228" s="66"/>
      <c r="H228" s="66"/>
      <c r="I228" s="67">
        <f>J224+J225+J226</f>
        <v>399.45</v>
      </c>
      <c r="J228" s="67"/>
      <c r="K228" s="68">
        <f>IF(Source!I966&lt;&gt;0, ROUND(I228/Source!I966, 2), 0)</f>
        <v>6657.5</v>
      </c>
      <c r="P228" s="69">
        <f>I228</f>
        <v>399.45</v>
      </c>
    </row>
    <row r="229" spans="1:22" ht="42.75" x14ac:dyDescent="0.2">
      <c r="A229" s="59" t="str">
        <f>Source!E967</f>
        <v>29</v>
      </c>
      <c r="B229" s="60" t="str">
        <f>Source!F967</f>
        <v>2.1-3203-8-1/1</v>
      </c>
      <c r="C229" s="60" t="str">
        <f>Source!G967</f>
        <v>Установка дорожных знаков на металлических стойках (без стоимости щита дорожного знака)</v>
      </c>
      <c r="D229" s="61" t="str">
        <f>Source!H967</f>
        <v>100 шт.</v>
      </c>
      <c r="E229" s="33">
        <f>Source!I967</f>
        <v>0.21</v>
      </c>
      <c r="F229" s="62"/>
      <c r="G229" s="63"/>
      <c r="H229" s="33"/>
      <c r="I229" s="33"/>
      <c r="J229" s="64"/>
      <c r="K229" s="64"/>
      <c r="Q229" s="32">
        <f>ROUND((Source!BZ967/100)*ROUND((Source!AF967*Source!AV967)*Source!I967, 2), 2)</f>
        <v>10179.44</v>
      </c>
      <c r="R229" s="32">
        <f>Source!X967</f>
        <v>10179.44</v>
      </c>
      <c r="S229" s="32">
        <f>ROUND((Source!CA967/100)*ROUND((Source!AF967*Source!AV967)*Source!I967, 2), 2)</f>
        <v>1454.21</v>
      </c>
      <c r="T229" s="32">
        <f>Source!Y967</f>
        <v>1454.21</v>
      </c>
      <c r="U229" s="32">
        <f>ROUND((175/100)*ROUND((Source!AE967*Source!AV967)*Source!I967, 2), 2)</f>
        <v>3219.76</v>
      </c>
      <c r="V229" s="32">
        <f>ROUND((108/100)*ROUND(Source!CS967*Source!I967, 2), 2)</f>
        <v>1987.05</v>
      </c>
    </row>
    <row r="230" spans="1:22" x14ac:dyDescent="0.2">
      <c r="C230" s="65" t="str">
        <f>"Объем: "&amp;Source!I967&amp;"=21/"&amp;"100"</f>
        <v>Объем: 0,21=21/100</v>
      </c>
    </row>
    <row r="231" spans="1:22" ht="14.25" x14ac:dyDescent="0.2">
      <c r="A231" s="59"/>
      <c r="B231" s="60"/>
      <c r="C231" s="60" t="s">
        <v>792</v>
      </c>
      <c r="D231" s="61"/>
      <c r="E231" s="33"/>
      <c r="F231" s="62">
        <f>Source!AO967</f>
        <v>69247.89</v>
      </c>
      <c r="G231" s="63" t="str">
        <f>Source!DG967</f>
        <v/>
      </c>
      <c r="H231" s="33">
        <f>Source!AV967</f>
        <v>1</v>
      </c>
      <c r="I231" s="33">
        <f>IF(Source!BA967&lt;&gt; 0, Source!BA967, 1)</f>
        <v>1</v>
      </c>
      <c r="J231" s="64">
        <f>Source!S967</f>
        <v>14542.06</v>
      </c>
      <c r="K231" s="64"/>
    </row>
    <row r="232" spans="1:22" ht="14.25" x14ac:dyDescent="0.2">
      <c r="A232" s="59"/>
      <c r="B232" s="60"/>
      <c r="C232" s="60" t="s">
        <v>798</v>
      </c>
      <c r="D232" s="61"/>
      <c r="E232" s="33"/>
      <c r="F232" s="62">
        <f>Source!AM967</f>
        <v>17727.330000000002</v>
      </c>
      <c r="G232" s="63" t="str">
        <f>Source!DE967</f>
        <v/>
      </c>
      <c r="H232" s="33">
        <f>Source!AV967</f>
        <v>1</v>
      </c>
      <c r="I232" s="33">
        <f>IF(Source!BB967&lt;&gt; 0, Source!BB967, 1)</f>
        <v>1</v>
      </c>
      <c r="J232" s="64">
        <f>Source!Q967</f>
        <v>3722.74</v>
      </c>
      <c r="K232" s="64"/>
    </row>
    <row r="233" spans="1:22" ht="14.25" x14ac:dyDescent="0.2">
      <c r="A233" s="59"/>
      <c r="B233" s="60"/>
      <c r="C233" s="60" t="s">
        <v>799</v>
      </c>
      <c r="D233" s="61"/>
      <c r="E233" s="33"/>
      <c r="F233" s="62">
        <f>Source!AN967</f>
        <v>8761.2199999999993</v>
      </c>
      <c r="G233" s="63" t="str">
        <f>Source!DF967</f>
        <v/>
      </c>
      <c r="H233" s="33">
        <f>Source!AV967</f>
        <v>1</v>
      </c>
      <c r="I233" s="33">
        <f>IF(Source!BS967&lt;&gt; 0, Source!BS967, 1)</f>
        <v>1</v>
      </c>
      <c r="J233" s="70">
        <f>Source!R967</f>
        <v>1839.86</v>
      </c>
      <c r="K233" s="64"/>
    </row>
    <row r="234" spans="1:22" ht="14.25" x14ac:dyDescent="0.2">
      <c r="A234" s="59"/>
      <c r="B234" s="60"/>
      <c r="C234" s="60" t="s">
        <v>802</v>
      </c>
      <c r="D234" s="61"/>
      <c r="E234" s="33"/>
      <c r="F234" s="62">
        <f>Source!AL967</f>
        <v>185650.06</v>
      </c>
      <c r="G234" s="63" t="str">
        <f>Source!DD967</f>
        <v/>
      </c>
      <c r="H234" s="33">
        <f>Source!AW967</f>
        <v>1</v>
      </c>
      <c r="I234" s="33">
        <f>IF(Source!BC967&lt;&gt; 0, Source!BC967, 1)</f>
        <v>1</v>
      </c>
      <c r="J234" s="64">
        <f>Source!P967</f>
        <v>38986.51</v>
      </c>
      <c r="K234" s="64"/>
    </row>
    <row r="235" spans="1:22" ht="14.25" x14ac:dyDescent="0.2">
      <c r="A235" s="59"/>
      <c r="B235" s="60"/>
      <c r="C235" s="60" t="s">
        <v>793</v>
      </c>
      <c r="D235" s="61" t="s">
        <v>794</v>
      </c>
      <c r="E235" s="33">
        <f>Source!AT967</f>
        <v>70</v>
      </c>
      <c r="F235" s="62"/>
      <c r="G235" s="63"/>
      <c r="H235" s="33"/>
      <c r="I235" s="33"/>
      <c r="J235" s="64">
        <f>SUM(R229:R234)</f>
        <v>10179.44</v>
      </c>
      <c r="K235" s="64"/>
    </row>
    <row r="236" spans="1:22" ht="14.25" x14ac:dyDescent="0.2">
      <c r="A236" s="59"/>
      <c r="B236" s="60"/>
      <c r="C236" s="60" t="s">
        <v>795</v>
      </c>
      <c r="D236" s="61" t="s">
        <v>794</v>
      </c>
      <c r="E236" s="33">
        <f>Source!AU967</f>
        <v>10</v>
      </c>
      <c r="F236" s="62"/>
      <c r="G236" s="63"/>
      <c r="H236" s="33"/>
      <c r="I236" s="33"/>
      <c r="J236" s="64">
        <f>SUM(T229:T235)</f>
        <v>1454.21</v>
      </c>
      <c r="K236" s="64"/>
    </row>
    <row r="237" spans="1:22" ht="14.25" x14ac:dyDescent="0.2">
      <c r="A237" s="59"/>
      <c r="B237" s="60"/>
      <c r="C237" s="60" t="s">
        <v>800</v>
      </c>
      <c r="D237" s="61" t="s">
        <v>794</v>
      </c>
      <c r="E237" s="33">
        <f>108</f>
        <v>108</v>
      </c>
      <c r="F237" s="62"/>
      <c r="G237" s="63"/>
      <c r="H237" s="33"/>
      <c r="I237" s="33"/>
      <c r="J237" s="64">
        <f>SUM(V229:V236)</f>
        <v>1987.05</v>
      </c>
      <c r="K237" s="64"/>
    </row>
    <row r="238" spans="1:22" ht="14.25" x14ac:dyDescent="0.2">
      <c r="A238" s="59"/>
      <c r="B238" s="60"/>
      <c r="C238" s="60" t="s">
        <v>796</v>
      </c>
      <c r="D238" s="61" t="s">
        <v>797</v>
      </c>
      <c r="E238" s="33">
        <f>Source!AQ967</f>
        <v>342.54</v>
      </c>
      <c r="F238" s="62"/>
      <c r="G238" s="63" t="str">
        <f>Source!DI967</f>
        <v/>
      </c>
      <c r="H238" s="33">
        <f>Source!AV967</f>
        <v>1</v>
      </c>
      <c r="I238" s="33"/>
      <c r="J238" s="64"/>
      <c r="K238" s="64">
        <f>Source!U967</f>
        <v>71.933400000000006</v>
      </c>
    </row>
    <row r="239" spans="1:22" ht="15" x14ac:dyDescent="0.25">
      <c r="A239" s="66"/>
      <c r="B239" s="66"/>
      <c r="C239" s="66"/>
      <c r="D239" s="66"/>
      <c r="E239" s="66"/>
      <c r="F239" s="66"/>
      <c r="G239" s="66"/>
      <c r="H239" s="66"/>
      <c r="I239" s="67">
        <f>J231+J232+J234+J235+J236+J237</f>
        <v>70872.010000000009</v>
      </c>
      <c r="J239" s="67"/>
      <c r="K239" s="68">
        <f>IF(Source!I967&lt;&gt;0, ROUND(I239/Source!I967, 2), 0)</f>
        <v>337485.76</v>
      </c>
      <c r="P239" s="69">
        <f>I239</f>
        <v>70872.010000000009</v>
      </c>
    </row>
    <row r="240" spans="1:22" ht="28.5" x14ac:dyDescent="0.2">
      <c r="A240" s="59" t="str">
        <f>Source!E968</f>
        <v>30</v>
      </c>
      <c r="B240" s="60" t="str">
        <f>Source!F968</f>
        <v>2.1-3203-9-1/1</v>
      </c>
      <c r="C240" s="60" t="str">
        <f>Source!G968</f>
        <v>Установка дополнительных щитков (без стоимости щита дорожного знака)</v>
      </c>
      <c r="D240" s="61" t="str">
        <f>Source!H968</f>
        <v>100 шт.</v>
      </c>
      <c r="E240" s="33">
        <f>Source!I968</f>
        <v>0.19</v>
      </c>
      <c r="F240" s="62"/>
      <c r="G240" s="63"/>
      <c r="H240" s="33"/>
      <c r="I240" s="33"/>
      <c r="J240" s="64"/>
      <c r="K240" s="64"/>
      <c r="Q240" s="32">
        <f>ROUND((Source!BZ968/100)*ROUND((Source!AF968*Source!AV968)*Source!I968, 2), 2)</f>
        <v>2459.61</v>
      </c>
      <c r="R240" s="32">
        <f>Source!X968</f>
        <v>2459.61</v>
      </c>
      <c r="S240" s="32">
        <f>ROUND((Source!CA968/100)*ROUND((Source!AF968*Source!AV968)*Source!I968, 2), 2)</f>
        <v>351.37</v>
      </c>
      <c r="T240" s="32">
        <f>Source!Y968</f>
        <v>351.37</v>
      </c>
      <c r="U240" s="32">
        <f>ROUND((175/100)*ROUND((Source!AE968*Source!AV968)*Source!I968, 2), 2)</f>
        <v>0</v>
      </c>
      <c r="V240" s="32">
        <f>ROUND((108/100)*ROUND(Source!CS968*Source!I968, 2), 2)</f>
        <v>0</v>
      </c>
    </row>
    <row r="241" spans="1:22" x14ac:dyDescent="0.2">
      <c r="C241" s="65" t="str">
        <f>"Объем: "&amp;Source!I968&amp;"=19/"&amp;"100"</f>
        <v>Объем: 0,19=19/100</v>
      </c>
    </row>
    <row r="242" spans="1:22" ht="14.25" x14ac:dyDescent="0.2">
      <c r="A242" s="59"/>
      <c r="B242" s="60"/>
      <c r="C242" s="60" t="s">
        <v>792</v>
      </c>
      <c r="D242" s="61"/>
      <c r="E242" s="33"/>
      <c r="F242" s="62">
        <f>Source!AO968</f>
        <v>18493.310000000001</v>
      </c>
      <c r="G242" s="63" t="str">
        <f>Source!DG968</f>
        <v/>
      </c>
      <c r="H242" s="33">
        <f>Source!AV968</f>
        <v>1</v>
      </c>
      <c r="I242" s="33">
        <f>IF(Source!BA968&lt;&gt; 0, Source!BA968, 1)</f>
        <v>1</v>
      </c>
      <c r="J242" s="64">
        <f>Source!S968</f>
        <v>3513.73</v>
      </c>
      <c r="K242" s="64"/>
    </row>
    <row r="243" spans="1:22" ht="14.25" x14ac:dyDescent="0.2">
      <c r="A243" s="59"/>
      <c r="B243" s="60"/>
      <c r="C243" s="60" t="s">
        <v>802</v>
      </c>
      <c r="D243" s="61"/>
      <c r="E243" s="33"/>
      <c r="F243" s="62">
        <f>Source!AL968</f>
        <v>12721</v>
      </c>
      <c r="G243" s="63" t="str">
        <f>Source!DD968</f>
        <v/>
      </c>
      <c r="H243" s="33">
        <f>Source!AW968</f>
        <v>1</v>
      </c>
      <c r="I243" s="33">
        <f>IF(Source!BC968&lt;&gt; 0, Source!BC968, 1)</f>
        <v>1</v>
      </c>
      <c r="J243" s="64">
        <f>Source!P968</f>
        <v>2416.9899999999998</v>
      </c>
      <c r="K243" s="64"/>
    </row>
    <row r="244" spans="1:22" ht="14.25" x14ac:dyDescent="0.2">
      <c r="A244" s="59"/>
      <c r="B244" s="60"/>
      <c r="C244" s="60" t="s">
        <v>793</v>
      </c>
      <c r="D244" s="61" t="s">
        <v>794</v>
      </c>
      <c r="E244" s="33">
        <f>Source!AT968</f>
        <v>70</v>
      </c>
      <c r="F244" s="62"/>
      <c r="G244" s="63"/>
      <c r="H244" s="33"/>
      <c r="I244" s="33"/>
      <c r="J244" s="64">
        <f>SUM(R240:R243)</f>
        <v>2459.61</v>
      </c>
      <c r="K244" s="64"/>
    </row>
    <row r="245" spans="1:22" ht="14.25" x14ac:dyDescent="0.2">
      <c r="A245" s="59"/>
      <c r="B245" s="60"/>
      <c r="C245" s="60" t="s">
        <v>795</v>
      </c>
      <c r="D245" s="61" t="s">
        <v>794</v>
      </c>
      <c r="E245" s="33">
        <f>Source!AU968</f>
        <v>10</v>
      </c>
      <c r="F245" s="62"/>
      <c r="G245" s="63"/>
      <c r="H245" s="33"/>
      <c r="I245" s="33"/>
      <c r="J245" s="64">
        <f>SUM(T240:T244)</f>
        <v>351.37</v>
      </c>
      <c r="K245" s="64"/>
    </row>
    <row r="246" spans="1:22" ht="14.25" x14ac:dyDescent="0.2">
      <c r="A246" s="59"/>
      <c r="B246" s="60"/>
      <c r="C246" s="60" t="s">
        <v>796</v>
      </c>
      <c r="D246" s="61" t="s">
        <v>797</v>
      </c>
      <c r="E246" s="33">
        <f>Source!AQ968</f>
        <v>79.349999999999994</v>
      </c>
      <c r="F246" s="62"/>
      <c r="G246" s="63" t="str">
        <f>Source!DI968</f>
        <v/>
      </c>
      <c r="H246" s="33">
        <f>Source!AV968</f>
        <v>1</v>
      </c>
      <c r="I246" s="33"/>
      <c r="J246" s="64"/>
      <c r="K246" s="64">
        <f>Source!U968</f>
        <v>15.076499999999999</v>
      </c>
    </row>
    <row r="247" spans="1:22" ht="15" x14ac:dyDescent="0.25">
      <c r="A247" s="66"/>
      <c r="B247" s="66"/>
      <c r="C247" s="66"/>
      <c r="D247" s="66"/>
      <c r="E247" s="66"/>
      <c r="F247" s="66"/>
      <c r="G247" s="66"/>
      <c r="H247" s="66"/>
      <c r="I247" s="67">
        <f>J242+J243+J244+J245</f>
        <v>8741.7000000000007</v>
      </c>
      <c r="J247" s="67"/>
      <c r="K247" s="68">
        <f>IF(Source!I968&lt;&gt;0, ROUND(I247/Source!I968, 2), 0)</f>
        <v>46008.95</v>
      </c>
      <c r="P247" s="69">
        <f>I247</f>
        <v>8741.7000000000007</v>
      </c>
    </row>
    <row r="248" spans="1:22" ht="42.75" x14ac:dyDescent="0.2">
      <c r="A248" s="59" t="str">
        <f>Source!E969</f>
        <v>31</v>
      </c>
      <c r="B248" s="60" t="str">
        <f>Source!F969</f>
        <v>Цена поставщика</v>
      </c>
      <c r="C248" s="60" t="s">
        <v>808</v>
      </c>
      <c r="D248" s="61" t="str">
        <f>Source!H969</f>
        <v>шт.</v>
      </c>
      <c r="E248" s="33">
        <f>Source!I969</f>
        <v>1</v>
      </c>
      <c r="F248" s="62">
        <f>Source!AL969</f>
        <v>1502.8600000000001</v>
      </c>
      <c r="G248" s="63" t="str">
        <f>Source!DD969</f>
        <v/>
      </c>
      <c r="H248" s="33">
        <f>Source!AW969</f>
        <v>1</v>
      </c>
      <c r="I248" s="33">
        <f>IF(Source!BC969&lt;&gt; 0, Source!BC969, 1)</f>
        <v>1</v>
      </c>
      <c r="J248" s="64">
        <f>Source!P969</f>
        <v>1502.86</v>
      </c>
      <c r="K248" s="64"/>
      <c r="Q248" s="32">
        <f>ROUND((Source!BZ969/100)*ROUND((Source!AF969*Source!AV969)*Source!I969, 2), 2)</f>
        <v>0</v>
      </c>
      <c r="R248" s="32">
        <f>Source!X969</f>
        <v>0</v>
      </c>
      <c r="S248" s="32">
        <f>ROUND((Source!CA969/100)*ROUND((Source!AF969*Source!AV969)*Source!I969, 2), 2)</f>
        <v>0</v>
      </c>
      <c r="T248" s="32">
        <f>Source!Y969</f>
        <v>0</v>
      </c>
      <c r="U248" s="32">
        <f>ROUND((175/100)*ROUND((Source!AE969*Source!AV969)*Source!I969, 2), 2)</f>
        <v>0</v>
      </c>
      <c r="V248" s="32">
        <f>ROUND((108/100)*ROUND(Source!CS969*Source!I969, 2), 2)</f>
        <v>0</v>
      </c>
    </row>
    <row r="249" spans="1:22" ht="15" x14ac:dyDescent="0.25">
      <c r="A249" s="66"/>
      <c r="B249" s="66"/>
      <c r="C249" s="66"/>
      <c r="D249" s="66"/>
      <c r="E249" s="66"/>
      <c r="F249" s="66"/>
      <c r="G249" s="66"/>
      <c r="H249" s="66"/>
      <c r="I249" s="67">
        <f>J248</f>
        <v>1502.86</v>
      </c>
      <c r="J249" s="67"/>
      <c r="K249" s="68">
        <f>IF(Source!I969&lt;&gt;0, ROUND(I249/Source!I969, 2), 0)</f>
        <v>1502.86</v>
      </c>
      <c r="P249" s="69">
        <f>I249</f>
        <v>1502.86</v>
      </c>
    </row>
    <row r="250" spans="1:22" ht="42.75" x14ac:dyDescent="0.2">
      <c r="A250" s="59" t="str">
        <f>Source!E970</f>
        <v>32</v>
      </c>
      <c r="B250" s="60" t="str">
        <f>Source!F970</f>
        <v>Цена поставщика</v>
      </c>
      <c r="C250" s="60" t="s">
        <v>809</v>
      </c>
      <c r="D250" s="61" t="str">
        <f>Source!H970</f>
        <v>шт.</v>
      </c>
      <c r="E250" s="33">
        <f>Source!I970</f>
        <v>1</v>
      </c>
      <c r="F250" s="62">
        <f>Source!AL970</f>
        <v>1889.06</v>
      </c>
      <c r="G250" s="63" t="str">
        <f>Source!DD970</f>
        <v/>
      </c>
      <c r="H250" s="33">
        <f>Source!AW970</f>
        <v>1</v>
      </c>
      <c r="I250" s="33">
        <f>IF(Source!BC970&lt;&gt; 0, Source!BC970, 1)</f>
        <v>1</v>
      </c>
      <c r="J250" s="64">
        <f>Source!P970</f>
        <v>1889.06</v>
      </c>
      <c r="K250" s="64"/>
      <c r="Q250" s="32">
        <f>ROUND((Source!BZ970/100)*ROUND((Source!AF970*Source!AV970)*Source!I970, 2), 2)</f>
        <v>0</v>
      </c>
      <c r="R250" s="32">
        <f>Source!X970</f>
        <v>0</v>
      </c>
      <c r="S250" s="32">
        <f>ROUND((Source!CA970/100)*ROUND((Source!AF970*Source!AV970)*Source!I970, 2), 2)</f>
        <v>0</v>
      </c>
      <c r="T250" s="32">
        <f>Source!Y970</f>
        <v>0</v>
      </c>
      <c r="U250" s="32">
        <f>ROUND((175/100)*ROUND((Source!AE970*Source!AV970)*Source!I970, 2), 2)</f>
        <v>0</v>
      </c>
      <c r="V250" s="32">
        <f>ROUND((108/100)*ROUND(Source!CS970*Source!I970, 2), 2)</f>
        <v>0</v>
      </c>
    </row>
    <row r="251" spans="1:22" ht="15" x14ac:dyDescent="0.25">
      <c r="A251" s="66"/>
      <c r="B251" s="66"/>
      <c r="C251" s="66"/>
      <c r="D251" s="66"/>
      <c r="E251" s="66"/>
      <c r="F251" s="66"/>
      <c r="G251" s="66"/>
      <c r="H251" s="66"/>
      <c r="I251" s="67">
        <f>J250</f>
        <v>1889.06</v>
      </c>
      <c r="J251" s="67"/>
      <c r="K251" s="68">
        <f>IF(Source!I970&lt;&gt;0, ROUND(I251/Source!I970, 2), 0)</f>
        <v>1889.06</v>
      </c>
      <c r="P251" s="69">
        <f>I251</f>
        <v>1889.06</v>
      </c>
    </row>
    <row r="252" spans="1:22" ht="42.75" x14ac:dyDescent="0.2">
      <c r="A252" s="59" t="str">
        <f>Source!E971</f>
        <v>33</v>
      </c>
      <c r="B252" s="60" t="str">
        <f>Source!F971</f>
        <v>Цена поставщика</v>
      </c>
      <c r="C252" s="60" t="s">
        <v>810</v>
      </c>
      <c r="D252" s="61" t="str">
        <f>Source!H971</f>
        <v>шт.</v>
      </c>
      <c r="E252" s="33">
        <f>Source!I971</f>
        <v>1</v>
      </c>
      <c r="F252" s="62">
        <f>Source!AL971</f>
        <v>1889.06</v>
      </c>
      <c r="G252" s="63" t="str">
        <f>Source!DD971</f>
        <v/>
      </c>
      <c r="H252" s="33">
        <f>Source!AW971</f>
        <v>1</v>
      </c>
      <c r="I252" s="33">
        <f>IF(Source!BC971&lt;&gt; 0, Source!BC971, 1)</f>
        <v>1</v>
      </c>
      <c r="J252" s="64">
        <f>Source!P971</f>
        <v>1889.06</v>
      </c>
      <c r="K252" s="64"/>
      <c r="Q252" s="32">
        <f>ROUND((Source!BZ971/100)*ROUND((Source!AF971*Source!AV971)*Source!I971, 2), 2)</f>
        <v>0</v>
      </c>
      <c r="R252" s="32">
        <f>Source!X971</f>
        <v>0</v>
      </c>
      <c r="S252" s="32">
        <f>ROUND((Source!CA971/100)*ROUND((Source!AF971*Source!AV971)*Source!I971, 2), 2)</f>
        <v>0</v>
      </c>
      <c r="T252" s="32">
        <f>Source!Y971</f>
        <v>0</v>
      </c>
      <c r="U252" s="32">
        <f>ROUND((175/100)*ROUND((Source!AE971*Source!AV971)*Source!I971, 2), 2)</f>
        <v>0</v>
      </c>
      <c r="V252" s="32">
        <f>ROUND((108/100)*ROUND(Source!CS971*Source!I971, 2), 2)</f>
        <v>0</v>
      </c>
    </row>
    <row r="253" spans="1:22" ht="15" x14ac:dyDescent="0.25">
      <c r="A253" s="66"/>
      <c r="B253" s="66"/>
      <c r="C253" s="66"/>
      <c r="D253" s="66"/>
      <c r="E253" s="66"/>
      <c r="F253" s="66"/>
      <c r="G253" s="66"/>
      <c r="H253" s="66"/>
      <c r="I253" s="67">
        <f>J252</f>
        <v>1889.06</v>
      </c>
      <c r="J253" s="67"/>
      <c r="K253" s="68">
        <f>IF(Source!I971&lt;&gt;0, ROUND(I253/Source!I971, 2), 0)</f>
        <v>1889.06</v>
      </c>
      <c r="P253" s="69">
        <f>I253</f>
        <v>1889.06</v>
      </c>
    </row>
    <row r="254" spans="1:22" ht="42.75" x14ac:dyDescent="0.2">
      <c r="A254" s="59" t="str">
        <f>Source!E972</f>
        <v>34</v>
      </c>
      <c r="B254" s="60" t="str">
        <f>Source!F972</f>
        <v>Цена поставщика</v>
      </c>
      <c r="C254" s="60" t="s">
        <v>810</v>
      </c>
      <c r="D254" s="61" t="str">
        <f>Source!H972</f>
        <v>шт.</v>
      </c>
      <c r="E254" s="33">
        <f>Source!I972</f>
        <v>1</v>
      </c>
      <c r="F254" s="62">
        <f>Source!AL972</f>
        <v>1889.06</v>
      </c>
      <c r="G254" s="63" t="str">
        <f>Source!DD972</f>
        <v/>
      </c>
      <c r="H254" s="33">
        <f>Source!AW972</f>
        <v>1</v>
      </c>
      <c r="I254" s="33">
        <f>IF(Source!BC972&lt;&gt; 0, Source!BC972, 1)</f>
        <v>1</v>
      </c>
      <c r="J254" s="64">
        <f>Source!P972</f>
        <v>1889.06</v>
      </c>
      <c r="K254" s="64"/>
      <c r="Q254" s="32">
        <f>ROUND((Source!BZ972/100)*ROUND((Source!AF972*Source!AV972)*Source!I972, 2), 2)</f>
        <v>0</v>
      </c>
      <c r="R254" s="32">
        <f>Source!X972</f>
        <v>0</v>
      </c>
      <c r="S254" s="32">
        <f>ROUND((Source!CA972/100)*ROUND((Source!AF972*Source!AV972)*Source!I972, 2), 2)</f>
        <v>0</v>
      </c>
      <c r="T254" s="32">
        <f>Source!Y972</f>
        <v>0</v>
      </c>
      <c r="U254" s="32">
        <f>ROUND((175/100)*ROUND((Source!AE972*Source!AV972)*Source!I972, 2), 2)</f>
        <v>0</v>
      </c>
      <c r="V254" s="32">
        <f>ROUND((108/100)*ROUND(Source!CS972*Source!I972, 2), 2)</f>
        <v>0</v>
      </c>
    </row>
    <row r="255" spans="1:22" ht="15" x14ac:dyDescent="0.25">
      <c r="A255" s="66"/>
      <c r="B255" s="66"/>
      <c r="C255" s="66"/>
      <c r="D255" s="66"/>
      <c r="E255" s="66"/>
      <c r="F255" s="66"/>
      <c r="G255" s="66"/>
      <c r="H255" s="66"/>
      <c r="I255" s="67">
        <f>J254</f>
        <v>1889.06</v>
      </c>
      <c r="J255" s="67"/>
      <c r="K255" s="68">
        <f>IF(Source!I972&lt;&gt;0, ROUND(I255/Source!I972, 2), 0)</f>
        <v>1889.06</v>
      </c>
      <c r="P255" s="69">
        <f>I255</f>
        <v>1889.06</v>
      </c>
    </row>
    <row r="256" spans="1:22" ht="54" x14ac:dyDescent="0.2">
      <c r="A256" s="59" t="str">
        <f>Source!E973</f>
        <v>35</v>
      </c>
      <c r="B256" s="60" t="str">
        <f>Source!F973</f>
        <v>Цена поставщика</v>
      </c>
      <c r="C256" s="60" t="s">
        <v>811</v>
      </c>
      <c r="D256" s="61" t="str">
        <f>Source!H973</f>
        <v>шт.</v>
      </c>
      <c r="E256" s="33">
        <f>Source!I973</f>
        <v>1</v>
      </c>
      <c r="F256" s="62">
        <f>Source!AL973</f>
        <v>1889.06</v>
      </c>
      <c r="G256" s="63" t="str">
        <f>Source!DD973</f>
        <v/>
      </c>
      <c r="H256" s="33">
        <f>Source!AW973</f>
        <v>1</v>
      </c>
      <c r="I256" s="33">
        <f>IF(Source!BC973&lt;&gt; 0, Source!BC973, 1)</f>
        <v>1</v>
      </c>
      <c r="J256" s="64">
        <f>Source!P973</f>
        <v>1889.06</v>
      </c>
      <c r="K256" s="64"/>
      <c r="Q256" s="32">
        <f>ROUND((Source!BZ973/100)*ROUND((Source!AF973*Source!AV973)*Source!I973, 2), 2)</f>
        <v>0</v>
      </c>
      <c r="R256" s="32">
        <f>Source!X973</f>
        <v>0</v>
      </c>
      <c r="S256" s="32">
        <f>ROUND((Source!CA973/100)*ROUND((Source!AF973*Source!AV973)*Source!I973, 2), 2)</f>
        <v>0</v>
      </c>
      <c r="T256" s="32">
        <f>Source!Y973</f>
        <v>0</v>
      </c>
      <c r="U256" s="32">
        <f>ROUND((175/100)*ROUND((Source!AE973*Source!AV973)*Source!I973, 2), 2)</f>
        <v>0</v>
      </c>
      <c r="V256" s="32">
        <f>ROUND((108/100)*ROUND(Source!CS973*Source!I973, 2), 2)</f>
        <v>0</v>
      </c>
    </row>
    <row r="257" spans="1:22" ht="15" x14ac:dyDescent="0.25">
      <c r="A257" s="66"/>
      <c r="B257" s="66"/>
      <c r="C257" s="66"/>
      <c r="D257" s="66"/>
      <c r="E257" s="66"/>
      <c r="F257" s="66"/>
      <c r="G257" s="66"/>
      <c r="H257" s="66"/>
      <c r="I257" s="67">
        <f>J256</f>
        <v>1889.06</v>
      </c>
      <c r="J257" s="67"/>
      <c r="K257" s="68">
        <f>IF(Source!I973&lt;&gt;0, ROUND(I257/Source!I973, 2), 0)</f>
        <v>1889.06</v>
      </c>
      <c r="P257" s="69">
        <f>I257</f>
        <v>1889.06</v>
      </c>
    </row>
    <row r="258" spans="1:22" ht="68.25" x14ac:dyDescent="0.2">
      <c r="A258" s="59" t="str">
        <f>Source!E974</f>
        <v>36</v>
      </c>
      <c r="B258" s="60" t="str">
        <f>Source!F974</f>
        <v>Цена поставщика</v>
      </c>
      <c r="C258" s="60" t="s">
        <v>804</v>
      </c>
      <c r="D258" s="61" t="str">
        <f>Source!H974</f>
        <v>шт.</v>
      </c>
      <c r="E258" s="33">
        <f>Source!I974</f>
        <v>4</v>
      </c>
      <c r="F258" s="62">
        <f>Source!AL974</f>
        <v>2686.67</v>
      </c>
      <c r="G258" s="63" t="str">
        <f>Source!DD974</f>
        <v/>
      </c>
      <c r="H258" s="33">
        <f>Source!AW974</f>
        <v>1</v>
      </c>
      <c r="I258" s="33">
        <f>IF(Source!BC974&lt;&gt; 0, Source!BC974, 1)</f>
        <v>1</v>
      </c>
      <c r="J258" s="64">
        <f>Source!P974</f>
        <v>10746.68</v>
      </c>
      <c r="K258" s="64"/>
      <c r="Q258" s="32">
        <f>ROUND((Source!BZ974/100)*ROUND((Source!AF974*Source!AV974)*Source!I974, 2), 2)</f>
        <v>0</v>
      </c>
      <c r="R258" s="32">
        <f>Source!X974</f>
        <v>0</v>
      </c>
      <c r="S258" s="32">
        <f>ROUND((Source!CA974/100)*ROUND((Source!AF974*Source!AV974)*Source!I974, 2), 2)</f>
        <v>0</v>
      </c>
      <c r="T258" s="32">
        <f>Source!Y974</f>
        <v>0</v>
      </c>
      <c r="U258" s="32">
        <f>ROUND((175/100)*ROUND((Source!AE974*Source!AV974)*Source!I974, 2), 2)</f>
        <v>0</v>
      </c>
      <c r="V258" s="32">
        <f>ROUND((108/100)*ROUND(Source!CS974*Source!I974, 2), 2)</f>
        <v>0</v>
      </c>
    </row>
    <row r="259" spans="1:22" ht="15" x14ac:dyDescent="0.25">
      <c r="A259" s="66"/>
      <c r="B259" s="66"/>
      <c r="C259" s="66"/>
      <c r="D259" s="66"/>
      <c r="E259" s="66"/>
      <c r="F259" s="66"/>
      <c r="G259" s="66"/>
      <c r="H259" s="66"/>
      <c r="I259" s="67">
        <f>J258</f>
        <v>10746.68</v>
      </c>
      <c r="J259" s="67"/>
      <c r="K259" s="68">
        <f>IF(Source!I974&lt;&gt;0, ROUND(I259/Source!I974, 2), 0)</f>
        <v>2686.67</v>
      </c>
      <c r="P259" s="69">
        <f>I259</f>
        <v>10746.68</v>
      </c>
    </row>
    <row r="260" spans="1:22" ht="68.25" x14ac:dyDescent="0.2">
      <c r="A260" s="59" t="str">
        <f>Source!E975</f>
        <v>37</v>
      </c>
      <c r="B260" s="60" t="str">
        <f>Source!F975</f>
        <v>Цена поставщика</v>
      </c>
      <c r="C260" s="60" t="s">
        <v>805</v>
      </c>
      <c r="D260" s="61" t="str">
        <f>Source!H975</f>
        <v>шт.</v>
      </c>
      <c r="E260" s="33">
        <f>Source!I975</f>
        <v>4</v>
      </c>
      <c r="F260" s="62">
        <f>Source!AL975</f>
        <v>2686.67</v>
      </c>
      <c r="G260" s="63" t="str">
        <f>Source!DD975</f>
        <v/>
      </c>
      <c r="H260" s="33">
        <f>Source!AW975</f>
        <v>1</v>
      </c>
      <c r="I260" s="33">
        <f>IF(Source!BC975&lt;&gt; 0, Source!BC975, 1)</f>
        <v>1</v>
      </c>
      <c r="J260" s="64">
        <f>Source!P975</f>
        <v>10746.68</v>
      </c>
      <c r="K260" s="64"/>
      <c r="Q260" s="32">
        <f>ROUND((Source!BZ975/100)*ROUND((Source!AF975*Source!AV975)*Source!I975, 2), 2)</f>
        <v>0</v>
      </c>
      <c r="R260" s="32">
        <f>Source!X975</f>
        <v>0</v>
      </c>
      <c r="S260" s="32">
        <f>ROUND((Source!CA975/100)*ROUND((Source!AF975*Source!AV975)*Source!I975, 2), 2)</f>
        <v>0</v>
      </c>
      <c r="T260" s="32">
        <f>Source!Y975</f>
        <v>0</v>
      </c>
      <c r="U260" s="32">
        <f>ROUND((175/100)*ROUND((Source!AE975*Source!AV975)*Source!I975, 2), 2)</f>
        <v>0</v>
      </c>
      <c r="V260" s="32">
        <f>ROUND((108/100)*ROUND(Source!CS975*Source!I975, 2), 2)</f>
        <v>0</v>
      </c>
    </row>
    <row r="261" spans="1:22" ht="15" x14ac:dyDescent="0.25">
      <c r="A261" s="66"/>
      <c r="B261" s="66"/>
      <c r="C261" s="66"/>
      <c r="D261" s="66"/>
      <c r="E261" s="66"/>
      <c r="F261" s="66"/>
      <c r="G261" s="66"/>
      <c r="H261" s="66"/>
      <c r="I261" s="67">
        <f>J260</f>
        <v>10746.68</v>
      </c>
      <c r="J261" s="67"/>
      <c r="K261" s="68">
        <f>IF(Source!I975&lt;&gt;0, ROUND(I261/Source!I975, 2), 0)</f>
        <v>2686.67</v>
      </c>
      <c r="P261" s="69">
        <f>I261</f>
        <v>10746.68</v>
      </c>
    </row>
    <row r="262" spans="1:22" ht="42.75" x14ac:dyDescent="0.2">
      <c r="A262" s="59" t="str">
        <f>Source!E976</f>
        <v>38</v>
      </c>
      <c r="B262" s="60" t="str">
        <f>Source!F976</f>
        <v>Цена поставщика</v>
      </c>
      <c r="C262" s="60" t="s">
        <v>812</v>
      </c>
      <c r="D262" s="61" t="str">
        <f>Source!H976</f>
        <v>шт.</v>
      </c>
      <c r="E262" s="33">
        <f>Source!I976</f>
        <v>1</v>
      </c>
      <c r="F262" s="62">
        <f>Source!AL976</f>
        <v>1612</v>
      </c>
      <c r="G262" s="63" t="str">
        <f>Source!DD976</f>
        <v/>
      </c>
      <c r="H262" s="33">
        <f>Source!AW976</f>
        <v>1</v>
      </c>
      <c r="I262" s="33">
        <f>IF(Source!BC976&lt;&gt; 0, Source!BC976, 1)</f>
        <v>1</v>
      </c>
      <c r="J262" s="64">
        <f>Source!P976</f>
        <v>1612</v>
      </c>
      <c r="K262" s="64"/>
      <c r="Q262" s="32">
        <f>ROUND((Source!BZ976/100)*ROUND((Source!AF976*Source!AV976)*Source!I976, 2), 2)</f>
        <v>0</v>
      </c>
      <c r="R262" s="32">
        <f>Source!X976</f>
        <v>0</v>
      </c>
      <c r="S262" s="32">
        <f>ROUND((Source!CA976/100)*ROUND((Source!AF976*Source!AV976)*Source!I976, 2), 2)</f>
        <v>0</v>
      </c>
      <c r="T262" s="32">
        <f>Source!Y976</f>
        <v>0</v>
      </c>
      <c r="U262" s="32">
        <f>ROUND((175/100)*ROUND((Source!AE976*Source!AV976)*Source!I976, 2), 2)</f>
        <v>0</v>
      </c>
      <c r="V262" s="32">
        <f>ROUND((108/100)*ROUND(Source!CS976*Source!I976, 2), 2)</f>
        <v>0</v>
      </c>
    </row>
    <row r="263" spans="1:22" ht="15" x14ac:dyDescent="0.25">
      <c r="A263" s="66"/>
      <c r="B263" s="66"/>
      <c r="C263" s="66"/>
      <c r="D263" s="66"/>
      <c r="E263" s="66"/>
      <c r="F263" s="66"/>
      <c r="G263" s="66"/>
      <c r="H263" s="66"/>
      <c r="I263" s="67">
        <f>J262</f>
        <v>1612</v>
      </c>
      <c r="J263" s="67"/>
      <c r="K263" s="68">
        <f>IF(Source!I976&lt;&gt;0, ROUND(I263/Source!I976, 2), 0)</f>
        <v>1612</v>
      </c>
      <c r="P263" s="69">
        <f>I263</f>
        <v>1612</v>
      </c>
    </row>
    <row r="264" spans="1:22" ht="42.75" x14ac:dyDescent="0.2">
      <c r="A264" s="59" t="str">
        <f>Source!E977</f>
        <v>39</v>
      </c>
      <c r="B264" s="60" t="str">
        <f>Source!F977</f>
        <v>Цена поставщика</v>
      </c>
      <c r="C264" s="60" t="s">
        <v>813</v>
      </c>
      <c r="D264" s="61" t="str">
        <f>Source!H977</f>
        <v>шт.</v>
      </c>
      <c r="E264" s="33">
        <f>Source!I977</f>
        <v>3</v>
      </c>
      <c r="F264" s="62">
        <f>Source!AL977</f>
        <v>1612</v>
      </c>
      <c r="G264" s="63" t="str">
        <f>Source!DD977</f>
        <v/>
      </c>
      <c r="H264" s="33">
        <f>Source!AW977</f>
        <v>1</v>
      </c>
      <c r="I264" s="33">
        <f>IF(Source!BC977&lt;&gt; 0, Source!BC977, 1)</f>
        <v>1</v>
      </c>
      <c r="J264" s="64">
        <f>Source!P977</f>
        <v>4836</v>
      </c>
      <c r="K264" s="64"/>
      <c r="Q264" s="32">
        <f>ROUND((Source!BZ977/100)*ROUND((Source!AF977*Source!AV977)*Source!I977, 2), 2)</f>
        <v>0</v>
      </c>
      <c r="R264" s="32">
        <f>Source!X977</f>
        <v>0</v>
      </c>
      <c r="S264" s="32">
        <f>ROUND((Source!CA977/100)*ROUND((Source!AF977*Source!AV977)*Source!I977, 2), 2)</f>
        <v>0</v>
      </c>
      <c r="T264" s="32">
        <f>Source!Y977</f>
        <v>0</v>
      </c>
      <c r="U264" s="32">
        <f>ROUND((175/100)*ROUND((Source!AE977*Source!AV977)*Source!I977, 2), 2)</f>
        <v>0</v>
      </c>
      <c r="V264" s="32">
        <f>ROUND((108/100)*ROUND(Source!CS977*Source!I977, 2), 2)</f>
        <v>0</v>
      </c>
    </row>
    <row r="265" spans="1:22" ht="15" x14ac:dyDescent="0.25">
      <c r="A265" s="66"/>
      <c r="B265" s="66"/>
      <c r="C265" s="66"/>
      <c r="D265" s="66"/>
      <c r="E265" s="66"/>
      <c r="F265" s="66"/>
      <c r="G265" s="66"/>
      <c r="H265" s="66"/>
      <c r="I265" s="67">
        <f>J264</f>
        <v>4836</v>
      </c>
      <c r="J265" s="67"/>
      <c r="K265" s="68">
        <f>IF(Source!I977&lt;&gt;0, ROUND(I265/Source!I977, 2), 0)</f>
        <v>1612</v>
      </c>
      <c r="P265" s="69">
        <f>I265</f>
        <v>4836</v>
      </c>
    </row>
    <row r="266" spans="1:22" ht="42.75" x14ac:dyDescent="0.2">
      <c r="A266" s="59" t="str">
        <f>Source!E978</f>
        <v>40</v>
      </c>
      <c r="B266" s="60" t="str">
        <f>Source!F978</f>
        <v>Цена поставщика</v>
      </c>
      <c r="C266" s="60" t="s">
        <v>813</v>
      </c>
      <c r="D266" s="61" t="str">
        <f>Source!H978</f>
        <v>шт.</v>
      </c>
      <c r="E266" s="33">
        <f>Source!I978</f>
        <v>2</v>
      </c>
      <c r="F266" s="62">
        <f>Source!AL978</f>
        <v>1612</v>
      </c>
      <c r="G266" s="63" t="str">
        <f>Source!DD978</f>
        <v/>
      </c>
      <c r="H266" s="33">
        <f>Source!AW978</f>
        <v>1</v>
      </c>
      <c r="I266" s="33">
        <f>IF(Source!BC978&lt;&gt; 0, Source!BC978, 1)</f>
        <v>1</v>
      </c>
      <c r="J266" s="64">
        <f>Source!P978</f>
        <v>3224</v>
      </c>
      <c r="K266" s="64"/>
      <c r="Q266" s="32">
        <f>ROUND((Source!BZ978/100)*ROUND((Source!AF978*Source!AV978)*Source!I978, 2), 2)</f>
        <v>0</v>
      </c>
      <c r="R266" s="32">
        <f>Source!X978</f>
        <v>0</v>
      </c>
      <c r="S266" s="32">
        <f>ROUND((Source!CA978/100)*ROUND((Source!AF978*Source!AV978)*Source!I978, 2), 2)</f>
        <v>0</v>
      </c>
      <c r="T266" s="32">
        <f>Source!Y978</f>
        <v>0</v>
      </c>
      <c r="U266" s="32">
        <f>ROUND((175/100)*ROUND((Source!AE978*Source!AV978)*Source!I978, 2), 2)</f>
        <v>0</v>
      </c>
      <c r="V266" s="32">
        <f>ROUND((108/100)*ROUND(Source!CS978*Source!I978, 2), 2)</f>
        <v>0</v>
      </c>
    </row>
    <row r="267" spans="1:22" ht="15" x14ac:dyDescent="0.25">
      <c r="A267" s="66"/>
      <c r="B267" s="66"/>
      <c r="C267" s="66"/>
      <c r="D267" s="66"/>
      <c r="E267" s="66"/>
      <c r="F267" s="66"/>
      <c r="G267" s="66"/>
      <c r="H267" s="66"/>
      <c r="I267" s="67">
        <f>J266</f>
        <v>3224</v>
      </c>
      <c r="J267" s="67"/>
      <c r="K267" s="68">
        <f>IF(Source!I978&lt;&gt;0, ROUND(I267/Source!I978, 2), 0)</f>
        <v>1612</v>
      </c>
      <c r="P267" s="69">
        <f>I267</f>
        <v>3224</v>
      </c>
    </row>
    <row r="269" spans="1:22" ht="15" x14ac:dyDescent="0.25">
      <c r="A269" s="72" t="str">
        <f>CONCATENATE("Итого по подразделу: ",IF(Source!G980&lt;&gt;"Новый подраздел", Source!G980, ""))</f>
        <v>Итого по подразделу: Дорожные знаки</v>
      </c>
      <c r="B269" s="72"/>
      <c r="C269" s="72"/>
      <c r="D269" s="72"/>
      <c r="E269" s="72"/>
      <c r="F269" s="72"/>
      <c r="G269" s="72"/>
      <c r="H269" s="72"/>
      <c r="I269" s="73">
        <f>SUM(P211:P268)</f>
        <v>120844.94999999998</v>
      </c>
      <c r="J269" s="74"/>
      <c r="K269" s="75"/>
    </row>
    <row r="272" spans="1:22" ht="15" x14ac:dyDescent="0.25">
      <c r="A272" s="72" t="str">
        <f>CONCATENATE("Итого по разделу: ",IF(Source!G1010&lt;&gt;"Новый раздел", Source!G1010, ""))</f>
        <v>Итого по разделу: Обустройство тротуара за счёт проезжей части</v>
      </c>
      <c r="B272" s="72"/>
      <c r="C272" s="72"/>
      <c r="D272" s="72"/>
      <c r="E272" s="72"/>
      <c r="F272" s="72"/>
      <c r="G272" s="72"/>
      <c r="H272" s="72"/>
      <c r="I272" s="73">
        <f>SUM(P34:P271)</f>
        <v>328074.72999999992</v>
      </c>
      <c r="J272" s="74"/>
      <c r="K272" s="75"/>
    </row>
    <row r="275" spans="1:32" ht="30" x14ac:dyDescent="0.25">
      <c r="A275" s="72" t="str">
        <f>CONCATENATE("Итого по локальной смете: ",IF(Source!G1040&lt;&gt;"Новая локальная смета", Source!G1040, ""))</f>
        <v>Итого по локальной смете: Новоконная площадь (строительство тротуара и обустройство пешеходного перехода)</v>
      </c>
      <c r="B275" s="72"/>
      <c r="C275" s="72"/>
      <c r="D275" s="72"/>
      <c r="E275" s="72"/>
      <c r="F275" s="72"/>
      <c r="G275" s="72"/>
      <c r="H275" s="72"/>
      <c r="I275" s="73">
        <f>SUM(P32:P274)</f>
        <v>328074.72999999992</v>
      </c>
      <c r="J275" s="74"/>
      <c r="K275" s="75"/>
      <c r="AF275" s="76" t="str">
        <f>CONCATENATE("Итого по локальной смете: ",IF(Source!G1040&lt;&gt;"Новая локальная смета", Source!G1040, ""))</f>
        <v>Итого по локальной смете: Новоконная площадь (строительство тротуара и обустройство пешеходного перехода)</v>
      </c>
    </row>
    <row r="279" spans="1:32" ht="15" x14ac:dyDescent="0.25">
      <c r="A279" s="72" t="str">
        <f>CONCATENATE("Итого по смете: ",IF(Source!G3385&lt;&gt;"Новый объект", Source!G3385, ""))</f>
        <v>Итого по смете: ЛРМ 2021</v>
      </c>
      <c r="B279" s="72"/>
      <c r="C279" s="72"/>
      <c r="D279" s="72"/>
      <c r="E279" s="72"/>
      <c r="F279" s="72"/>
      <c r="G279" s="72"/>
      <c r="H279" s="72"/>
      <c r="I279" s="73">
        <f>SUM(P1:P278)</f>
        <v>328074.72999999992</v>
      </c>
      <c r="J279" s="74"/>
      <c r="K279" s="75"/>
    </row>
    <row r="280" spans="1:32" ht="14.25" x14ac:dyDescent="0.2">
      <c r="C280" s="50" t="str">
        <f>Source!H3414</f>
        <v>Итого</v>
      </c>
      <c r="D280" s="50"/>
      <c r="E280" s="50"/>
      <c r="F280" s="50"/>
      <c r="G280" s="50"/>
      <c r="H280" s="50"/>
      <c r="I280" s="51">
        <f>IF(Source!F3414=0, "", Source!F3414)</f>
        <v>328074.73</v>
      </c>
      <c r="J280" s="51"/>
    </row>
    <row r="281" spans="1:32" ht="14.25" x14ac:dyDescent="0.2">
      <c r="C281" s="50" t="str">
        <f>Source!H3415</f>
        <v>НДС 20%</v>
      </c>
      <c r="D281" s="50"/>
      <c r="E281" s="50"/>
      <c r="F281" s="50"/>
      <c r="G281" s="50"/>
      <c r="H281" s="50"/>
      <c r="I281" s="51">
        <f>IF(Source!F3415=0, "", Source!F3415)</f>
        <v>65614.95</v>
      </c>
      <c r="J281" s="51"/>
    </row>
    <row r="282" spans="1:32" ht="14.25" x14ac:dyDescent="0.2">
      <c r="C282" s="50" t="str">
        <f>Source!H3416</f>
        <v>Всего</v>
      </c>
      <c r="D282" s="50"/>
      <c r="E282" s="50"/>
      <c r="F282" s="50"/>
      <c r="G282" s="50"/>
      <c r="H282" s="50"/>
      <c r="I282" s="51">
        <f>IF(Source!F3416=0, "", Source!F3416)</f>
        <v>393689.68</v>
      </c>
      <c r="J282" s="51"/>
    </row>
  </sheetData>
  <mergeCells count="100">
    <mergeCell ref="B7:E7"/>
    <mergeCell ref="G7:K7"/>
    <mergeCell ref="J2:K2"/>
    <mergeCell ref="A10:K10"/>
    <mergeCell ref="A11:K11"/>
    <mergeCell ref="A13:K13"/>
    <mergeCell ref="B3:E3"/>
    <mergeCell ref="G3:K3"/>
    <mergeCell ref="B4:E4"/>
    <mergeCell ref="G4:K4"/>
    <mergeCell ref="B6:E6"/>
    <mergeCell ref="G6:K6"/>
    <mergeCell ref="F22:H22"/>
    <mergeCell ref="I22:J22"/>
    <mergeCell ref="F23:H23"/>
    <mergeCell ref="I23:J23"/>
    <mergeCell ref="F24:H24"/>
    <mergeCell ref="I24:J24"/>
    <mergeCell ref="A15:K15"/>
    <mergeCell ref="A16:K16"/>
    <mergeCell ref="A18:K18"/>
    <mergeCell ref="F20:H20"/>
    <mergeCell ref="I20:J20"/>
    <mergeCell ref="F21:H21"/>
    <mergeCell ref="I21:J21"/>
    <mergeCell ref="I27:I29"/>
    <mergeCell ref="J27:J29"/>
    <mergeCell ref="F25:H25"/>
    <mergeCell ref="I25:J25"/>
    <mergeCell ref="A27:A29"/>
    <mergeCell ref="B27:B29"/>
    <mergeCell ref="C27:C29"/>
    <mergeCell ref="D27:D29"/>
    <mergeCell ref="E27:E29"/>
    <mergeCell ref="F27:F29"/>
    <mergeCell ref="G27:G29"/>
    <mergeCell ref="H27:H29"/>
    <mergeCell ref="I55:J55"/>
    <mergeCell ref="I59:J59"/>
    <mergeCell ref="I63:J63"/>
    <mergeCell ref="I67:J67"/>
    <mergeCell ref="I69:J69"/>
    <mergeCell ref="I80:J80"/>
    <mergeCell ref="A32:K32"/>
    <mergeCell ref="A34:K34"/>
    <mergeCell ref="I44:J44"/>
    <mergeCell ref="I49:J49"/>
    <mergeCell ref="I125:J125"/>
    <mergeCell ref="I129:J129"/>
    <mergeCell ref="I133:J133"/>
    <mergeCell ref="I135:J135"/>
    <mergeCell ref="I142:J142"/>
    <mergeCell ref="I149:J149"/>
    <mergeCell ref="I93:J93"/>
    <mergeCell ref="I101:J101"/>
    <mergeCell ref="A103:K103"/>
    <mergeCell ref="I110:J110"/>
    <mergeCell ref="I115:J115"/>
    <mergeCell ref="I121:J121"/>
    <mergeCell ref="A175:K175"/>
    <mergeCell ref="I187:J187"/>
    <mergeCell ref="I197:J197"/>
    <mergeCell ref="I206:J206"/>
    <mergeCell ref="I208:J208"/>
    <mergeCell ref="A208:H208"/>
    <mergeCell ref="I154:J154"/>
    <mergeCell ref="I159:J159"/>
    <mergeCell ref="I162:J162"/>
    <mergeCell ref="I170:J170"/>
    <mergeCell ref="I172:J172"/>
    <mergeCell ref="A172:H172"/>
    <mergeCell ref="I251:J251"/>
    <mergeCell ref="I253:J253"/>
    <mergeCell ref="I255:J255"/>
    <mergeCell ref="I257:J257"/>
    <mergeCell ref="I259:J259"/>
    <mergeCell ref="I261:J261"/>
    <mergeCell ref="A211:K211"/>
    <mergeCell ref="I221:J221"/>
    <mergeCell ref="I228:J228"/>
    <mergeCell ref="I239:J239"/>
    <mergeCell ref="I247:J247"/>
    <mergeCell ref="I249:J249"/>
    <mergeCell ref="I275:J275"/>
    <mergeCell ref="A275:H275"/>
    <mergeCell ref="I263:J263"/>
    <mergeCell ref="I265:J265"/>
    <mergeCell ref="I267:J267"/>
    <mergeCell ref="I269:J269"/>
    <mergeCell ref="A269:H269"/>
    <mergeCell ref="I272:J272"/>
    <mergeCell ref="A272:H272"/>
    <mergeCell ref="C282:H282"/>
    <mergeCell ref="I282:J282"/>
    <mergeCell ref="I279:J279"/>
    <mergeCell ref="A279:H279"/>
    <mergeCell ref="C280:H280"/>
    <mergeCell ref="I280:J280"/>
    <mergeCell ref="C281:H281"/>
    <mergeCell ref="I281:J281"/>
  </mergeCells>
  <pageMargins left="0.4" right="0.2" top="0.2" bottom="0.4" header="0.2" footer="0.2"/>
  <pageSetup paperSize="9" scale="64" fitToHeight="0" orientation="portrait" verticalDpi="0" r:id="rId1"/>
  <headerFooter>
    <oddHeader>&amp;L&amp;8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E466"/>
  <sheetViews>
    <sheetView zoomScaleNormal="100" workbookViewId="0"/>
  </sheetViews>
  <sheetFormatPr defaultRowHeight="12.75" x14ac:dyDescent="0.2"/>
  <cols>
    <col min="1" max="1" width="6.7109375" customWidth="1"/>
    <col min="2" max="2" width="75.7109375" customWidth="1"/>
    <col min="3" max="5" width="15.7109375" customWidth="1"/>
    <col min="30" max="30" width="0" hidden="1" customWidth="1"/>
    <col min="31" max="31" width="129.7109375" hidden="1" customWidth="1"/>
  </cols>
  <sheetData>
    <row r="1" spans="1:5" x14ac:dyDescent="0.2">
      <c r="A1" s="8" t="str">
        <f>Source!B1</f>
        <v>Smeta.RU  (495) 974-1589</v>
      </c>
    </row>
    <row r="2" spans="1:5" ht="14.25" x14ac:dyDescent="0.2">
      <c r="C2" s="9"/>
      <c r="D2" s="9"/>
    </row>
    <row r="3" spans="1:5" ht="15" x14ac:dyDescent="0.25">
      <c r="C3" s="9"/>
      <c r="D3" s="11" t="s">
        <v>766</v>
      </c>
    </row>
    <row r="4" spans="1:5" ht="15" x14ac:dyDescent="0.25">
      <c r="C4" s="11"/>
      <c r="D4" s="11"/>
    </row>
    <row r="5" spans="1:5" ht="15" x14ac:dyDescent="0.25">
      <c r="C5" s="28" t="s">
        <v>814</v>
      </c>
      <c r="D5" s="28"/>
    </row>
    <row r="6" spans="1:5" ht="15" x14ac:dyDescent="0.25">
      <c r="C6" s="13"/>
      <c r="D6" s="13"/>
    </row>
    <row r="7" spans="1:5" ht="15" x14ac:dyDescent="0.25">
      <c r="C7" s="28" t="s">
        <v>814</v>
      </c>
      <c r="D7" s="28"/>
    </row>
    <row r="8" spans="1:5" ht="15" x14ac:dyDescent="0.25">
      <c r="C8" s="13"/>
      <c r="D8" s="13"/>
    </row>
    <row r="9" spans="1:5" ht="15" x14ac:dyDescent="0.25">
      <c r="C9" s="11" t="s">
        <v>815</v>
      </c>
      <c r="D9" s="9"/>
    </row>
    <row r="10" spans="1:5" ht="14.25" x14ac:dyDescent="0.2">
      <c r="A10" s="9"/>
      <c r="B10" s="9"/>
      <c r="C10" s="9"/>
      <c r="D10" s="9"/>
      <c r="E10" s="9"/>
    </row>
    <row r="11" spans="1:5" ht="15.75" x14ac:dyDescent="0.25">
      <c r="A11" s="29" t="str">
        <f>CONCATENATE("Дефектный акт ", IF(Source!AN15&lt;&gt;"", Source!AN15," "))</f>
        <v xml:space="preserve">Дефектный акт  </v>
      </c>
      <c r="B11" s="29"/>
      <c r="C11" s="29"/>
      <c r="D11" s="29"/>
      <c r="E11" s="9"/>
    </row>
    <row r="12" spans="1:5" ht="15" x14ac:dyDescent="0.25">
      <c r="A12" s="30" t="str">
        <f>CONCATENATE("На капитальный ремонт ", Source!F12, " ", Source!G12)</f>
        <v>На капитальный ремонт 1 ЛРМ 2021</v>
      </c>
      <c r="B12" s="30"/>
      <c r="C12" s="30"/>
      <c r="D12" s="30"/>
      <c r="E12" s="9"/>
    </row>
    <row r="13" spans="1:5" ht="14.25" x14ac:dyDescent="0.2">
      <c r="A13" s="9"/>
      <c r="B13" s="9"/>
      <c r="C13" s="9"/>
      <c r="D13" s="9"/>
      <c r="E13" s="9"/>
    </row>
    <row r="14" spans="1:5" ht="15" x14ac:dyDescent="0.2">
      <c r="A14" s="9"/>
      <c r="B14" s="14" t="s">
        <v>816</v>
      </c>
      <c r="C14" s="9"/>
      <c r="D14" s="9"/>
      <c r="E14" s="9"/>
    </row>
    <row r="15" spans="1:5" ht="15" x14ac:dyDescent="0.2">
      <c r="A15" s="9"/>
      <c r="B15" s="14" t="s">
        <v>817</v>
      </c>
      <c r="C15" s="9"/>
      <c r="D15" s="9"/>
      <c r="E15" s="9"/>
    </row>
    <row r="16" spans="1:5" ht="15" x14ac:dyDescent="0.2">
      <c r="A16" s="9"/>
      <c r="B16" s="14" t="s">
        <v>818</v>
      </c>
      <c r="C16" s="9"/>
      <c r="D16" s="9"/>
      <c r="E16" s="9"/>
    </row>
    <row r="17" spans="1:31" ht="28.5" x14ac:dyDescent="0.2">
      <c r="A17" s="10" t="s">
        <v>819</v>
      </c>
      <c r="B17" s="10" t="s">
        <v>780</v>
      </c>
      <c r="C17" s="10" t="s">
        <v>781</v>
      </c>
      <c r="D17" s="10" t="s">
        <v>820</v>
      </c>
      <c r="E17" s="15" t="s">
        <v>821</v>
      </c>
    </row>
    <row r="18" spans="1:31" ht="14.25" x14ac:dyDescent="0.2">
      <c r="A18" s="16">
        <v>1</v>
      </c>
      <c r="B18" s="16">
        <v>2</v>
      </c>
      <c r="C18" s="16">
        <v>3</v>
      </c>
      <c r="D18" s="16">
        <v>4</v>
      </c>
      <c r="E18" s="17">
        <v>5</v>
      </c>
    </row>
    <row r="19" spans="1:31" ht="16.5" x14ac:dyDescent="0.25">
      <c r="A19" s="27" t="str">
        <f>CONCATENATE("Локальная смета: ", Source!G20)</f>
        <v>Локальная смета: Селезневская ул. Д. 4 (обустройство пешеходного перехода)</v>
      </c>
      <c r="B19" s="27"/>
      <c r="C19" s="27"/>
      <c r="D19" s="27"/>
      <c r="E19" s="27"/>
    </row>
    <row r="20" spans="1:31" ht="16.5" x14ac:dyDescent="0.25">
      <c r="A20" s="27" t="str">
        <f>CONCATENATE("Раздел: ", Source!G24)</f>
        <v>Раздел: Обустройство пешеходного перехода</v>
      </c>
      <c r="B20" s="27"/>
      <c r="C20" s="27"/>
      <c r="D20" s="27"/>
      <c r="E20" s="27"/>
    </row>
    <row r="21" spans="1:31" ht="16.5" x14ac:dyDescent="0.25">
      <c r="A21" s="27" t="str">
        <f>CONCATENATE("Подраздел: ", Source!G28)</f>
        <v>Подраздел: Разборка асфальтобетонного покрытия (тротуар) с последующим восстановлением</v>
      </c>
      <c r="B21" s="27"/>
      <c r="C21" s="27"/>
      <c r="D21" s="27"/>
      <c r="E21" s="27"/>
    </row>
    <row r="22" spans="1:31" ht="14.25" x14ac:dyDescent="0.2">
      <c r="A22" s="22">
        <v>1</v>
      </c>
      <c r="B22" s="23" t="str">
        <f>Source!G32</f>
        <v>Разборка асфальтобетонных покрытий тротуаров толщиной до 4 см</v>
      </c>
      <c r="C22" s="24" t="str">
        <f>Source!H32</f>
        <v>1000 м2</v>
      </c>
      <c r="D22" s="25">
        <f>Source!I32</f>
        <v>0</v>
      </c>
      <c r="E22" s="23"/>
    </row>
    <row r="23" spans="1:31" ht="28.5" x14ac:dyDescent="0.2">
      <c r="A23" s="22">
        <v>2</v>
      </c>
      <c r="B23" s="23" t="str">
        <f>Source!G33</f>
        <v>Механизированная погрузка строительного мусора в автомобили-самосвалы</v>
      </c>
      <c r="C23" s="24" t="str">
        <f>Source!H33</f>
        <v>т</v>
      </c>
      <c r="D23" s="25">
        <f>Source!I33</f>
        <v>0</v>
      </c>
      <c r="E23" s="23"/>
    </row>
    <row r="24" spans="1:31" ht="28.5" x14ac:dyDescent="0.2">
      <c r="A24" s="22">
        <v>3</v>
      </c>
      <c r="B24" s="23" t="str">
        <f>Source!G34</f>
        <v>Погрузка и выгрузка вручную строительного мусора на транспортные средства</v>
      </c>
      <c r="C24" s="24" t="str">
        <f>Source!H34</f>
        <v>т</v>
      </c>
      <c r="D24" s="25">
        <f>Source!I34</f>
        <v>0</v>
      </c>
      <c r="E24" s="23"/>
    </row>
    <row r="25" spans="1:31" ht="28.5" x14ac:dyDescent="0.2">
      <c r="A25" s="22">
        <v>4</v>
      </c>
      <c r="B25" s="23" t="str">
        <f>Source!G35</f>
        <v>Перевозка строительного мусора автосамосвалами грузоподъемностью до 10 т на расстояние 1 км - при механизированной погрузке</v>
      </c>
      <c r="C25" s="24" t="str">
        <f>Source!H35</f>
        <v>т</v>
      </c>
      <c r="D25" s="25">
        <f>Source!I35</f>
        <v>0</v>
      </c>
      <c r="E25" s="23"/>
    </row>
    <row r="26" spans="1:31" ht="28.5" x14ac:dyDescent="0.2">
      <c r="A26" s="22">
        <v>5</v>
      </c>
      <c r="B26" s="23" t="str">
        <f>Source!G36</f>
        <v>Перевозка строительного мусора автосамосвалами грузоподъемностью до 10 т на расстояние 1 км - при погрузке вручную</v>
      </c>
      <c r="C26" s="24" t="str">
        <f>Source!H36</f>
        <v>т</v>
      </c>
      <c r="D26" s="25">
        <f>Source!I36</f>
        <v>0</v>
      </c>
      <c r="E26" s="23"/>
    </row>
    <row r="27" spans="1:31" ht="28.5" x14ac:dyDescent="0.2">
      <c r="A27" s="22">
        <v>6</v>
      </c>
      <c r="B27" s="23" t="str">
        <f>Source!G37</f>
        <v>Перевозка строительного мусора автосамосвалами грузоподъемностью до 10 т - добавляется на каждый последующий 1 км до 100 км</v>
      </c>
      <c r="C27" s="24" t="str">
        <f>Source!H37</f>
        <v>т</v>
      </c>
      <c r="D27" s="25">
        <f>Source!I37</f>
        <v>0</v>
      </c>
      <c r="E27" s="23"/>
    </row>
    <row r="28" spans="1:31" ht="28.5" x14ac:dyDescent="0.2">
      <c r="A28" s="22">
        <v>7</v>
      </c>
      <c r="B28" s="23" t="str">
        <f>Source!G39</f>
        <v>Устройство выравнивающего слоя из асфальтобетонной смеси с применением укладчиков асфальтобетона</v>
      </c>
      <c r="C28" s="24" t="str">
        <f>Source!H39</f>
        <v>100 т</v>
      </c>
      <c r="D28" s="25">
        <f>Source!I39</f>
        <v>0</v>
      </c>
      <c r="E28" s="23"/>
    </row>
    <row r="29" spans="1:31" ht="42.75" x14ac:dyDescent="0.2">
      <c r="A29" s="22">
        <v>8</v>
      </c>
      <c r="B29" s="23" t="str">
        <f>Source!G42</f>
        <v>Устройство асфальтобетонных покрытий дорожек и тротуаров двухслойных, верхний слой из песчаной асфальтобетонной смеси толщиной 3 см/5см</v>
      </c>
      <c r="C29" s="24" t="str">
        <f>Source!H42</f>
        <v>100 м2</v>
      </c>
      <c r="D29" s="25">
        <f>Source!I42</f>
        <v>0</v>
      </c>
      <c r="E29" s="23"/>
    </row>
    <row r="30" spans="1:31" ht="33" x14ac:dyDescent="0.25">
      <c r="A30" s="27" t="str">
        <f>CONCATENATE("Подраздел: ", Source!G76)</f>
        <v>Подраздел: Разборка асфальтобетонного покрытия проезжей части вдоль борта гранитного с последующим восстановлением</v>
      </c>
      <c r="B30" s="27"/>
      <c r="C30" s="27"/>
      <c r="D30" s="27"/>
      <c r="E30" s="27"/>
      <c r="AE30" s="26" t="str">
        <f>CONCATENATE("Подраздел: ", Source!G76)</f>
        <v>Подраздел: Разборка асфальтобетонного покрытия проезжей части вдоль борта гранитного с последующим восстановлением</v>
      </c>
    </row>
    <row r="31" spans="1:31" ht="14.25" x14ac:dyDescent="0.2">
      <c r="A31" s="22">
        <v>9</v>
      </c>
      <c r="B31" s="23" t="str">
        <f>Source!G80</f>
        <v>Разборка покрытий и оснований асфальтобетонных</v>
      </c>
      <c r="C31" s="24" t="str">
        <f>Source!H80</f>
        <v>100 м3</v>
      </c>
      <c r="D31" s="25">
        <f>Source!I80</f>
        <v>0</v>
      </c>
      <c r="E31" s="23"/>
    </row>
    <row r="32" spans="1:31" ht="28.5" x14ac:dyDescent="0.2">
      <c r="A32" s="22">
        <v>10</v>
      </c>
      <c r="B32" s="23" t="str">
        <f>Source!G81</f>
        <v>Механизированная погрузка строительного мусора в автомобили-самосвалы</v>
      </c>
      <c r="C32" s="24" t="str">
        <f>Source!H81</f>
        <v>т</v>
      </c>
      <c r="D32" s="25">
        <f>Source!I81</f>
        <v>0</v>
      </c>
      <c r="E32" s="23"/>
    </row>
    <row r="33" spans="1:5" ht="28.5" x14ac:dyDescent="0.2">
      <c r="A33" s="22">
        <v>11</v>
      </c>
      <c r="B33" s="23" t="str">
        <f>Source!G82</f>
        <v>Погрузка и выгрузка вручную строительного мусора на транспортные средства</v>
      </c>
      <c r="C33" s="24" t="str">
        <f>Source!H82</f>
        <v>т</v>
      </c>
      <c r="D33" s="25">
        <f>Source!I82</f>
        <v>0</v>
      </c>
      <c r="E33" s="23"/>
    </row>
    <row r="34" spans="1:5" ht="28.5" x14ac:dyDescent="0.2">
      <c r="A34" s="22">
        <v>12</v>
      </c>
      <c r="B34" s="23" t="str">
        <f>Source!G83</f>
        <v>Перевозка строительного мусора автосамосвалами грузоподъемностью до 10 т на расстояние 1 км - при механизированной погрузке</v>
      </c>
      <c r="C34" s="24" t="str">
        <f>Source!H83</f>
        <v>т</v>
      </c>
      <c r="D34" s="25">
        <f>Source!I83</f>
        <v>0</v>
      </c>
      <c r="E34" s="23"/>
    </row>
    <row r="35" spans="1:5" ht="28.5" x14ac:dyDescent="0.2">
      <c r="A35" s="22">
        <v>13</v>
      </c>
      <c r="B35" s="23" t="str">
        <f>Source!G84</f>
        <v>Перевозка строительного мусора автосамосвалами грузоподъемностью до 10 т на расстояние 1 км - при погрузке вручную</v>
      </c>
      <c r="C35" s="24" t="str">
        <f>Source!H84</f>
        <v>т</v>
      </c>
      <c r="D35" s="25">
        <f>Source!I84</f>
        <v>0</v>
      </c>
      <c r="E35" s="23"/>
    </row>
    <row r="36" spans="1:5" ht="28.5" x14ac:dyDescent="0.2">
      <c r="A36" s="22">
        <v>14</v>
      </c>
      <c r="B36" s="23" t="str">
        <f>Source!G85</f>
        <v>Перевозка строительного мусора автосамосвалами грузоподъемностью до 10 т - добавляется на каждый последующий 1 км до 100 км</v>
      </c>
      <c r="C36" s="24" t="str">
        <f>Source!H85</f>
        <v>т</v>
      </c>
      <c r="D36" s="25">
        <f>Source!I85</f>
        <v>0</v>
      </c>
      <c r="E36" s="23"/>
    </row>
    <row r="37" spans="1:5" ht="42.75" x14ac:dyDescent="0.2">
      <c r="A37" s="22">
        <v>15</v>
      </c>
      <c r="B37" s="23" t="str">
        <f>Source!G87</f>
        <v>Устройство асфальтобетонных покрытий дорожек и тротуаров двухслойных, верхний слой из песчаной асфальтобетонной смеси толщиной 3 см/5см</v>
      </c>
      <c r="C37" s="24" t="str">
        <f>Source!H87</f>
        <v>100 м2</v>
      </c>
      <c r="D37" s="25">
        <f>Source!I87</f>
        <v>0</v>
      </c>
      <c r="E37" s="23"/>
    </row>
    <row r="38" spans="1:5" ht="16.5" x14ac:dyDescent="0.25">
      <c r="A38" s="27" t="str">
        <f>CONCATENATE("Подраздел: ", Source!G121)</f>
        <v>Подраздел: Демонтаж/монтаж б/у гранитного борта (понижение)</v>
      </c>
      <c r="B38" s="27"/>
      <c r="C38" s="27"/>
      <c r="D38" s="27"/>
      <c r="E38" s="27"/>
    </row>
    <row r="39" spans="1:5" ht="14.25" x14ac:dyDescent="0.2">
      <c r="A39" s="22">
        <v>16</v>
      </c>
      <c r="B39" s="23" t="str">
        <f>Source!G125</f>
        <v>Разборка бортовых камней на бетонном основании</v>
      </c>
      <c r="C39" s="24" t="str">
        <f>Source!H125</f>
        <v>100 м</v>
      </c>
      <c r="D39" s="25">
        <f>Source!I125</f>
        <v>0</v>
      </c>
      <c r="E39" s="23"/>
    </row>
    <row r="40" spans="1:5" ht="28.5" x14ac:dyDescent="0.2">
      <c r="A40" s="22">
        <v>17</v>
      </c>
      <c r="B40" s="23" t="str">
        <f>Source!G126</f>
        <v>Механизированная погрузка строительного мусора в автомобили-самосвалы</v>
      </c>
      <c r="C40" s="24" t="str">
        <f>Source!H126</f>
        <v>т</v>
      </c>
      <c r="D40" s="25">
        <f>Source!I126</f>
        <v>0</v>
      </c>
      <c r="E40" s="23"/>
    </row>
    <row r="41" spans="1:5" ht="28.5" x14ac:dyDescent="0.2">
      <c r="A41" s="22">
        <v>18</v>
      </c>
      <c r="B41" s="23" t="str">
        <f>Source!G127</f>
        <v>Погрузка и выгрузка вручную строительного мусора на транспортные средства</v>
      </c>
      <c r="C41" s="24" t="str">
        <f>Source!H127</f>
        <v>т</v>
      </c>
      <c r="D41" s="25">
        <f>Source!I127</f>
        <v>0</v>
      </c>
      <c r="E41" s="23"/>
    </row>
    <row r="42" spans="1:5" ht="28.5" x14ac:dyDescent="0.2">
      <c r="A42" s="22">
        <v>19</v>
      </c>
      <c r="B42" s="23" t="str">
        <f>Source!G128</f>
        <v>Перевозка строительного мусора автосамосвалами грузоподъемностью до 10 т на расстояние 1 км - при механизированной погрузке</v>
      </c>
      <c r="C42" s="24" t="str">
        <f>Source!H128</f>
        <v>т</v>
      </c>
      <c r="D42" s="25">
        <f>Source!I128</f>
        <v>0</v>
      </c>
      <c r="E42" s="23"/>
    </row>
    <row r="43" spans="1:5" ht="28.5" x14ac:dyDescent="0.2">
      <c r="A43" s="22">
        <v>20</v>
      </c>
      <c r="B43" s="23" t="str">
        <f>Source!G129</f>
        <v>Перевозка строительного мусора автосамосвалами грузоподъемностью до 10 т на расстояние 1 км - при погрузке вручную</v>
      </c>
      <c r="C43" s="24" t="str">
        <f>Source!H129</f>
        <v>т</v>
      </c>
      <c r="D43" s="25">
        <f>Source!I129</f>
        <v>0</v>
      </c>
      <c r="E43" s="23"/>
    </row>
    <row r="44" spans="1:5" ht="28.5" x14ac:dyDescent="0.2">
      <c r="A44" s="22">
        <v>21</v>
      </c>
      <c r="B44" s="23" t="str">
        <f>Source!G130</f>
        <v>Перевозка строительного мусора автосамосвалами грузоподъемностью до 10 т - добавляется на каждый последующий 1 км до 100 км</v>
      </c>
      <c r="C44" s="24" t="str">
        <f>Source!H130</f>
        <v>т</v>
      </c>
      <c r="D44" s="25">
        <f>Source!I130</f>
        <v>0</v>
      </c>
      <c r="E44" s="23"/>
    </row>
    <row r="45" spans="1:5" ht="28.5" x14ac:dyDescent="0.2">
      <c r="A45" s="22">
        <v>22</v>
      </c>
      <c r="B45" s="23" t="str">
        <f>Source!G132</f>
        <v>Разработка грунта вручную в траншеях глубиной до 2 м без креплений с откосами, группа грунтов 1-3</v>
      </c>
      <c r="C45" s="24" t="str">
        <f>Source!H132</f>
        <v>100 м3</v>
      </c>
      <c r="D45" s="25">
        <f>Source!I132</f>
        <v>0</v>
      </c>
      <c r="E45" s="23"/>
    </row>
    <row r="46" spans="1:5" ht="14.25" x14ac:dyDescent="0.2">
      <c r="A46" s="22">
        <v>23</v>
      </c>
      <c r="B46" s="23" t="str">
        <f>Source!G133</f>
        <v>Погрузка грунта вручную в автомобили-самосвалы с выгрузкой</v>
      </c>
      <c r="C46" s="24" t="str">
        <f>Source!H133</f>
        <v>100 м3</v>
      </c>
      <c r="D46" s="25">
        <f>Source!I133</f>
        <v>0</v>
      </c>
      <c r="E46" s="23"/>
    </row>
    <row r="47" spans="1:5" ht="28.5" x14ac:dyDescent="0.2">
      <c r="A47" s="22">
        <v>24</v>
      </c>
      <c r="B47" s="23" t="str">
        <f>Source!G134</f>
        <v>Перевозка грунта автосамосвалами грузоподъемностью до 10 т на расстояние 1 км</v>
      </c>
      <c r="C47" s="24" t="str">
        <f>Source!H134</f>
        <v>м3</v>
      </c>
      <c r="D47" s="25">
        <f>Source!I134</f>
        <v>0</v>
      </c>
      <c r="E47" s="23"/>
    </row>
    <row r="48" spans="1:5" ht="28.5" x14ac:dyDescent="0.2">
      <c r="A48" s="22">
        <v>25</v>
      </c>
      <c r="B48" s="23" t="str">
        <f>Source!G135</f>
        <v>Перевозка грунта автосамосвалами грузоподъемностью до 10 т - добавляется на каждый последующий 1 км до 100 км (к поз. 49-3401-1-1)</v>
      </c>
      <c r="C48" s="24" t="str">
        <f>Source!H135</f>
        <v>м3</v>
      </c>
      <c r="D48" s="25">
        <f>Source!I135</f>
        <v>0</v>
      </c>
      <c r="E48" s="23"/>
    </row>
    <row r="49" spans="1:5" ht="28.5" x14ac:dyDescent="0.2">
      <c r="A49" s="22">
        <v>26</v>
      </c>
      <c r="B49" s="23" t="str">
        <f>Source!G137</f>
        <v>Установка бортовых камней природных при других видах покрытий (без стоимости камней)</v>
      </c>
      <c r="C49" s="24" t="str">
        <f>Source!H137</f>
        <v>100 м</v>
      </c>
      <c r="D49" s="25">
        <f>Source!I137</f>
        <v>0</v>
      </c>
      <c r="E49" s="23"/>
    </row>
    <row r="50" spans="1:5" ht="16.5" x14ac:dyDescent="0.25">
      <c r="A50" s="27" t="str">
        <f>CONCATENATE("Подраздел: ", Source!G169)</f>
        <v>Подраздел: Нанесение разметки пешеходного перехода</v>
      </c>
      <c r="B50" s="27"/>
      <c r="C50" s="27"/>
      <c r="D50" s="27"/>
      <c r="E50" s="27"/>
    </row>
    <row r="51" spans="1:5" ht="28.5" x14ac:dyDescent="0.2">
      <c r="A51" s="22">
        <v>27</v>
      </c>
      <c r="B51" s="23" t="str">
        <f>Source!G173</f>
        <v>Нанесение дорожной разметки вручную холодным пластиком белым со светоотражательными шариками</v>
      </c>
      <c r="C51" s="24" t="str">
        <f>Source!H173</f>
        <v>м2</v>
      </c>
      <c r="D51" s="25">
        <f>Source!I173</f>
        <v>0</v>
      </c>
      <c r="E51" s="23"/>
    </row>
    <row r="52" spans="1:5" ht="28.5" x14ac:dyDescent="0.2">
      <c r="A52" s="22">
        <v>28</v>
      </c>
      <c r="B52" s="23" t="str">
        <f>Source!G176</f>
        <v>Нанесение дорожной разметки вручную холодным пластиком желтым со светоотражательными шариками</v>
      </c>
      <c r="C52" s="24" t="str">
        <f>Source!H176</f>
        <v>м2</v>
      </c>
      <c r="D52" s="25">
        <f>Source!I176</f>
        <v>0</v>
      </c>
      <c r="E52" s="23"/>
    </row>
    <row r="53" spans="1:5" ht="57" x14ac:dyDescent="0.2">
      <c r="A53" s="22">
        <v>29</v>
      </c>
      <c r="B53" s="23" t="str">
        <f>Source!G177</f>
        <v>Дополнительная посыпка световозвращающим стеклонаполнителем одновременно с нанесением линий разметки из термопластика, пластика и других пластичных материалов, добавлять к табл. 1-3203-12, 1-3203-13, 1-3203-16</v>
      </c>
      <c r="C53" s="24" t="str">
        <f>Source!H177</f>
        <v>м2</v>
      </c>
      <c r="D53" s="25">
        <f>Source!I177</f>
        <v>0</v>
      </c>
      <c r="E53" s="23"/>
    </row>
    <row r="54" spans="1:5" ht="16.5" x14ac:dyDescent="0.25">
      <c r="A54" s="27" t="str">
        <f>CONCATENATE("Подраздел: ", Source!G211)</f>
        <v>Подраздел: Установка новых дорожных знаков</v>
      </c>
      <c r="B54" s="27"/>
      <c r="C54" s="27"/>
      <c r="D54" s="27"/>
      <c r="E54" s="27"/>
    </row>
    <row r="55" spans="1:5" ht="28.5" x14ac:dyDescent="0.2">
      <c r="A55" s="22">
        <v>30</v>
      </c>
      <c r="B55" s="23" t="str">
        <f>Source!G215</f>
        <v>Установка дорожных знаков на металлических стойках (без стоимости щита дорожного знака)</v>
      </c>
      <c r="C55" s="24" t="str">
        <f>Source!H215</f>
        <v>100 шт.</v>
      </c>
      <c r="D55" s="25">
        <f>Source!I215</f>
        <v>0</v>
      </c>
      <c r="E55" s="23"/>
    </row>
    <row r="56" spans="1:5" ht="16.5" x14ac:dyDescent="0.25">
      <c r="A56" s="27" t="str">
        <f>CONCATENATE("Локальная смета: ", Source!G314)</f>
        <v>Локальная смета: Чаянова ул. Д. 2 (перенос пешеходного перехода)</v>
      </c>
      <c r="B56" s="27"/>
      <c r="C56" s="27"/>
      <c r="D56" s="27"/>
      <c r="E56" s="27"/>
    </row>
    <row r="57" spans="1:5" ht="16.5" x14ac:dyDescent="0.25">
      <c r="A57" s="27" t="str">
        <f>CONCATENATE("Раздел: ", Source!G318)</f>
        <v>Раздел: Обустройство нового пешеходного перехода</v>
      </c>
      <c r="B57" s="27"/>
      <c r="C57" s="27"/>
      <c r="D57" s="27"/>
      <c r="E57" s="27"/>
    </row>
    <row r="58" spans="1:5" ht="16.5" x14ac:dyDescent="0.25">
      <c r="A58" s="27" t="str">
        <f>CONCATENATE("Подраздел: ", Source!G322)</f>
        <v>Подраздел: Разборка асфальтобетонного покрытия (тротуар) с последующим восстановлением</v>
      </c>
      <c r="B58" s="27"/>
      <c r="C58" s="27"/>
      <c r="D58" s="27"/>
      <c r="E58" s="27"/>
    </row>
    <row r="59" spans="1:5" ht="14.25" x14ac:dyDescent="0.2">
      <c r="A59" s="22">
        <v>1</v>
      </c>
      <c r="B59" s="23" t="str">
        <f>Source!G326</f>
        <v>Разборка асфальтобетонных покрытий тротуаров толщиной до 4 см</v>
      </c>
      <c r="C59" s="24" t="str">
        <f>Source!H326</f>
        <v>1000 м2</v>
      </c>
      <c r="D59" s="25">
        <f>Source!I326</f>
        <v>0</v>
      </c>
      <c r="E59" s="23"/>
    </row>
    <row r="60" spans="1:5" ht="28.5" x14ac:dyDescent="0.2">
      <c r="A60" s="22">
        <v>2</v>
      </c>
      <c r="B60" s="23" t="str">
        <f>Source!G327</f>
        <v>Механизированная погрузка строительного мусора в автомобили-самосвалы</v>
      </c>
      <c r="C60" s="24" t="str">
        <f>Source!H327</f>
        <v>т</v>
      </c>
      <c r="D60" s="25">
        <f>Source!I327</f>
        <v>0</v>
      </c>
      <c r="E60" s="23"/>
    </row>
    <row r="61" spans="1:5" ht="28.5" x14ac:dyDescent="0.2">
      <c r="A61" s="22">
        <v>3</v>
      </c>
      <c r="B61" s="23" t="str">
        <f>Source!G328</f>
        <v>Погрузка и выгрузка вручную строительного мусора на транспортные средства</v>
      </c>
      <c r="C61" s="24" t="str">
        <f>Source!H328</f>
        <v>т</v>
      </c>
      <c r="D61" s="25">
        <f>Source!I328</f>
        <v>0</v>
      </c>
      <c r="E61" s="23"/>
    </row>
    <row r="62" spans="1:5" ht="28.5" x14ac:dyDescent="0.2">
      <c r="A62" s="22">
        <v>4</v>
      </c>
      <c r="B62" s="23" t="str">
        <f>Source!G329</f>
        <v>Перевозка строительного мусора автосамосвалами грузоподъемностью до 10 т на расстояние 1 км - при механизированной погрузке</v>
      </c>
      <c r="C62" s="24" t="str">
        <f>Source!H329</f>
        <v>т</v>
      </c>
      <c r="D62" s="25">
        <f>Source!I329</f>
        <v>0</v>
      </c>
      <c r="E62" s="23"/>
    </row>
    <row r="63" spans="1:5" ht="28.5" x14ac:dyDescent="0.2">
      <c r="A63" s="22">
        <v>5</v>
      </c>
      <c r="B63" s="23" t="str">
        <f>Source!G330</f>
        <v>Перевозка строительного мусора автосамосвалами грузоподъемностью до 10 т на расстояние 1 км - при погрузке вручную</v>
      </c>
      <c r="C63" s="24" t="str">
        <f>Source!H330</f>
        <v>т</v>
      </c>
      <c r="D63" s="25">
        <f>Source!I330</f>
        <v>0</v>
      </c>
      <c r="E63" s="23"/>
    </row>
    <row r="64" spans="1:5" ht="28.5" x14ac:dyDescent="0.2">
      <c r="A64" s="22">
        <v>6</v>
      </c>
      <c r="B64" s="23" t="str">
        <f>Source!G331</f>
        <v>Перевозка строительного мусора автосамосвалами грузоподъемностью до 10 т - добавляется на каждый последующий 1 км до 100 км</v>
      </c>
      <c r="C64" s="24" t="str">
        <f>Source!H331</f>
        <v>т</v>
      </c>
      <c r="D64" s="25">
        <f>Source!I331</f>
        <v>0</v>
      </c>
      <c r="E64" s="23"/>
    </row>
    <row r="65" spans="1:31" ht="28.5" x14ac:dyDescent="0.2">
      <c r="A65" s="22">
        <v>7</v>
      </c>
      <c r="B65" s="23" t="str">
        <f>Source!G333</f>
        <v>Устройство выравнивающего слоя из асфальтобетонной смеси с применением укладчиков асфальтобетона</v>
      </c>
      <c r="C65" s="24" t="str">
        <f>Source!H333</f>
        <v>100 т</v>
      </c>
      <c r="D65" s="25">
        <f>Source!I333</f>
        <v>0</v>
      </c>
      <c r="E65" s="23"/>
    </row>
    <row r="66" spans="1:31" ht="42.75" x14ac:dyDescent="0.2">
      <c r="A66" s="22">
        <v>8</v>
      </c>
      <c r="B66" s="23" t="str">
        <f>Source!G336</f>
        <v>Устройство асфальтобетонных покрытий дорожек и тротуаров двухслойных, верхний слой из песчаной асфальтобетонной смеси толщиной 3 см/5см</v>
      </c>
      <c r="C66" s="24" t="str">
        <f>Source!H336</f>
        <v>100 м2</v>
      </c>
      <c r="D66" s="25">
        <f>Source!I336</f>
        <v>0</v>
      </c>
      <c r="E66" s="23"/>
    </row>
    <row r="67" spans="1:31" ht="16.5" x14ac:dyDescent="0.25">
      <c r="A67" s="27" t="str">
        <f>CONCATENATE("Подраздел: ", Source!G370)</f>
        <v>Подраздел: Разборка покрытия из гранитной плитки (тротуар) с последущим восстановлением</v>
      </c>
      <c r="B67" s="27"/>
      <c r="C67" s="27"/>
      <c r="D67" s="27"/>
      <c r="E67" s="27"/>
      <c r="AE67" s="26" t="str">
        <f>CONCATENATE("Подраздел: ", Source!G370)</f>
        <v>Подраздел: Разборка покрытия из гранитной плитки (тротуар) с последущим восстановлением</v>
      </c>
    </row>
    <row r="68" spans="1:31" ht="14.25" x14ac:dyDescent="0.2">
      <c r="A68" s="22">
        <v>9</v>
      </c>
      <c r="B68" s="23" t="str">
        <f>Source!G374</f>
        <v>Разборка тротуаров и дорожек из плит с отноской и укладкой в штабель</v>
      </c>
      <c r="C68" s="24" t="str">
        <f>Source!H374</f>
        <v>100 м2</v>
      </c>
      <c r="D68" s="25">
        <f>Source!I374</f>
        <v>0</v>
      </c>
      <c r="E68" s="23"/>
    </row>
    <row r="69" spans="1:31" ht="14.25" x14ac:dyDescent="0.2">
      <c r="A69" s="22">
        <v>10</v>
      </c>
      <c r="B69" s="23" t="str">
        <f>Source!G375</f>
        <v>Разборка покрытий и оснований щебеночных</v>
      </c>
      <c r="C69" s="24" t="str">
        <f>Source!H375</f>
        <v>100 м3</v>
      </c>
      <c r="D69" s="25">
        <f>Source!I375</f>
        <v>0</v>
      </c>
      <c r="E69" s="23"/>
    </row>
    <row r="70" spans="1:31" ht="28.5" x14ac:dyDescent="0.2">
      <c r="A70" s="22">
        <v>11</v>
      </c>
      <c r="B70" s="23" t="str">
        <f>Source!G376</f>
        <v>Механизированная погрузка строительного мусора в автомобили-самосвалы</v>
      </c>
      <c r="C70" s="24" t="str">
        <f>Source!H376</f>
        <v>т</v>
      </c>
      <c r="D70" s="25">
        <f>Source!I376</f>
        <v>0</v>
      </c>
      <c r="E70" s="23"/>
    </row>
    <row r="71" spans="1:31" ht="28.5" x14ac:dyDescent="0.2">
      <c r="A71" s="22">
        <v>12</v>
      </c>
      <c r="B71" s="23" t="str">
        <f>Source!G377</f>
        <v>Перевозка строительного мусора автосамосвалами грузоподъемностью до 10 т на расстояние 1 км - при механизированной погрузке</v>
      </c>
      <c r="C71" s="24" t="str">
        <f>Source!H377</f>
        <v>т</v>
      </c>
      <c r="D71" s="25">
        <f>Source!I377</f>
        <v>0</v>
      </c>
      <c r="E71" s="23"/>
    </row>
    <row r="72" spans="1:31" ht="28.5" x14ac:dyDescent="0.2">
      <c r="A72" s="22">
        <v>13</v>
      </c>
      <c r="B72" s="23" t="str">
        <f>Source!G378</f>
        <v>Погрузка и выгрузка вручную строительного мусора на транспортные средства</v>
      </c>
      <c r="C72" s="24" t="str">
        <f>Source!H378</f>
        <v>т</v>
      </c>
      <c r="D72" s="25">
        <f>Source!I378</f>
        <v>0</v>
      </c>
      <c r="E72" s="23"/>
    </row>
    <row r="73" spans="1:31" ht="28.5" x14ac:dyDescent="0.2">
      <c r="A73" s="22">
        <v>14</v>
      </c>
      <c r="B73" s="23" t="str">
        <f>Source!G379</f>
        <v>Перевозка строительного мусора автосамосвалами грузоподъемностью до 10 т на расстояние 1 км - при погрузке вручную</v>
      </c>
      <c r="C73" s="24" t="str">
        <f>Source!H379</f>
        <v>т</v>
      </c>
      <c r="D73" s="25">
        <f>Source!I379</f>
        <v>0</v>
      </c>
      <c r="E73" s="23"/>
    </row>
    <row r="74" spans="1:31" ht="28.5" x14ac:dyDescent="0.2">
      <c r="A74" s="22">
        <v>15</v>
      </c>
      <c r="B74" s="23" t="str">
        <f>Source!G380</f>
        <v>Перевозка строительного мусора автосамосвалами грузоподъемностью до 10 т - добавляется на каждый последующий 1 км до 100 км</v>
      </c>
      <c r="C74" s="24" t="str">
        <f>Source!H380</f>
        <v>т</v>
      </c>
      <c r="D74" s="25">
        <f>Source!I380</f>
        <v>0</v>
      </c>
      <c r="E74" s="23"/>
    </row>
    <row r="75" spans="1:31" ht="42.75" x14ac:dyDescent="0.2">
      <c r="A75" s="22">
        <v>16</v>
      </c>
      <c r="B75" s="23" t="str">
        <f>Source!G383</f>
        <v>Устройство покрытий из гранитных малоразмерных плит на цементно-песчаной подушке толщиной 50 мм, смесь марки М150 (без стоимости гранитных плит)</v>
      </c>
      <c r="C75" s="24" t="str">
        <f>Source!H383</f>
        <v>100 м2</v>
      </c>
      <c r="D75" s="25">
        <f>Source!I383</f>
        <v>0</v>
      </c>
      <c r="E75" s="23"/>
    </row>
    <row r="76" spans="1:31" ht="28.5" x14ac:dyDescent="0.2">
      <c r="A76" s="22">
        <v>17</v>
      </c>
      <c r="B76" s="23" t="str">
        <f>Source!G386</f>
        <v>Резка гранитных и бетонных малоразмерных плит в построечных условиях</v>
      </c>
      <c r="C76" s="24" t="str">
        <f>Source!H386</f>
        <v>100 м</v>
      </c>
      <c r="D76" s="25">
        <f>Source!I386</f>
        <v>0</v>
      </c>
      <c r="E76" s="23"/>
    </row>
    <row r="77" spans="1:31" ht="16.5" x14ac:dyDescent="0.25">
      <c r="A77" s="27" t="str">
        <f>CONCATENATE("Подраздел: ", Source!G418)</f>
        <v>Подраздел: Демонтаж/монтаж б/у гранитного борта (понижение)</v>
      </c>
      <c r="B77" s="27"/>
      <c r="C77" s="27"/>
      <c r="D77" s="27"/>
      <c r="E77" s="27"/>
    </row>
    <row r="78" spans="1:31" ht="14.25" x14ac:dyDescent="0.2">
      <c r="A78" s="22">
        <v>18</v>
      </c>
      <c r="B78" s="23" t="str">
        <f>Source!G422</f>
        <v>Разборка бортовых камней на бетонном основании</v>
      </c>
      <c r="C78" s="24" t="str">
        <f>Source!H422</f>
        <v>100 м</v>
      </c>
      <c r="D78" s="25">
        <f>Source!I422</f>
        <v>0</v>
      </c>
      <c r="E78" s="23"/>
    </row>
    <row r="79" spans="1:31" ht="28.5" x14ac:dyDescent="0.2">
      <c r="A79" s="22">
        <v>19</v>
      </c>
      <c r="B79" s="23" t="str">
        <f>Source!G423</f>
        <v>Механизированная погрузка строительного мусора в автомобили-самосвалы</v>
      </c>
      <c r="C79" s="24" t="str">
        <f>Source!H423</f>
        <v>т</v>
      </c>
      <c r="D79" s="25">
        <f>Source!I423</f>
        <v>0</v>
      </c>
      <c r="E79" s="23"/>
    </row>
    <row r="80" spans="1:31" ht="28.5" x14ac:dyDescent="0.2">
      <c r="A80" s="22">
        <v>20</v>
      </c>
      <c r="B80" s="23" t="str">
        <f>Source!G424</f>
        <v>Погрузка и выгрузка вручную строительного мусора на транспортные средства</v>
      </c>
      <c r="C80" s="24" t="str">
        <f>Source!H424</f>
        <v>т</v>
      </c>
      <c r="D80" s="25">
        <f>Source!I424</f>
        <v>0</v>
      </c>
      <c r="E80" s="23"/>
    </row>
    <row r="81" spans="1:5" ht="28.5" x14ac:dyDescent="0.2">
      <c r="A81" s="22">
        <v>21</v>
      </c>
      <c r="B81" s="23" t="str">
        <f>Source!G425</f>
        <v>Перевозка строительного мусора автосамосвалами грузоподъемностью до 10 т на расстояние 1 км - при механизированной погрузке</v>
      </c>
      <c r="C81" s="24" t="str">
        <f>Source!H425</f>
        <v>т</v>
      </c>
      <c r="D81" s="25">
        <f>Source!I425</f>
        <v>0</v>
      </c>
      <c r="E81" s="23"/>
    </row>
    <row r="82" spans="1:5" ht="28.5" x14ac:dyDescent="0.2">
      <c r="A82" s="22">
        <v>22</v>
      </c>
      <c r="B82" s="23" t="str">
        <f>Source!G426</f>
        <v>Перевозка строительного мусора автосамосвалами грузоподъемностью до 10 т на расстояние 1 км - при погрузке вручную</v>
      </c>
      <c r="C82" s="24" t="str">
        <f>Source!H426</f>
        <v>т</v>
      </c>
      <c r="D82" s="25">
        <f>Source!I426</f>
        <v>0</v>
      </c>
      <c r="E82" s="23"/>
    </row>
    <row r="83" spans="1:5" ht="28.5" x14ac:dyDescent="0.2">
      <c r="A83" s="22">
        <v>23</v>
      </c>
      <c r="B83" s="23" t="str">
        <f>Source!G427</f>
        <v>Перевозка строительного мусора автосамосвалами грузоподъемностью до 10 т - добавляется на каждый последующий 1 км до 100 км</v>
      </c>
      <c r="C83" s="24" t="str">
        <f>Source!H427</f>
        <v>т</v>
      </c>
      <c r="D83" s="25">
        <f>Source!I427</f>
        <v>0</v>
      </c>
      <c r="E83" s="23"/>
    </row>
    <row r="84" spans="1:5" ht="28.5" x14ac:dyDescent="0.2">
      <c r="A84" s="22">
        <v>24</v>
      </c>
      <c r="B84" s="23" t="str">
        <f>Source!G429</f>
        <v>Разработка грунта вручную в траншеях глубиной до 2 м без креплений с откосами, группа грунтов 1-3</v>
      </c>
      <c r="C84" s="24" t="str">
        <f>Source!H429</f>
        <v>100 м3</v>
      </c>
      <c r="D84" s="25">
        <f>Source!I429</f>
        <v>0</v>
      </c>
      <c r="E84" s="23"/>
    </row>
    <row r="85" spans="1:5" ht="14.25" x14ac:dyDescent="0.2">
      <c r="A85" s="22">
        <v>25</v>
      </c>
      <c r="B85" s="23" t="str">
        <f>Source!G430</f>
        <v>Погрузка грунта вручную в автомобили-самосвалы с выгрузкой</v>
      </c>
      <c r="C85" s="24" t="str">
        <f>Source!H430</f>
        <v>100 м3</v>
      </c>
      <c r="D85" s="25">
        <f>Source!I430</f>
        <v>0</v>
      </c>
      <c r="E85" s="23"/>
    </row>
    <row r="86" spans="1:5" ht="28.5" x14ac:dyDescent="0.2">
      <c r="A86" s="22">
        <v>26</v>
      </c>
      <c r="B86" s="23" t="str">
        <f>Source!G431</f>
        <v>Перевозка грунта автосамосвалами грузоподъемностью до 10 т на расстояние 1 км</v>
      </c>
      <c r="C86" s="24" t="str">
        <f>Source!H431</f>
        <v>м3</v>
      </c>
      <c r="D86" s="25">
        <f>Source!I431</f>
        <v>0</v>
      </c>
      <c r="E86" s="23"/>
    </row>
    <row r="87" spans="1:5" ht="28.5" x14ac:dyDescent="0.2">
      <c r="A87" s="22">
        <v>27</v>
      </c>
      <c r="B87" s="23" t="str">
        <f>Source!G432</f>
        <v>Перевозка грунта автосамосвалами грузоподъемностью до 10 т - добавляется на каждый последующий 1 км до 100 км (к поз. 49-3401-1-1)</v>
      </c>
      <c r="C87" s="24" t="str">
        <f>Source!H432</f>
        <v>м3</v>
      </c>
      <c r="D87" s="25">
        <f>Source!I432</f>
        <v>0</v>
      </c>
      <c r="E87" s="23"/>
    </row>
    <row r="88" spans="1:5" ht="28.5" x14ac:dyDescent="0.2">
      <c r="A88" s="22">
        <v>28</v>
      </c>
      <c r="B88" s="23" t="str">
        <f>Source!G434</f>
        <v>Установка бортовых камней природных при других видах покрытий (без стоимости камней)</v>
      </c>
      <c r="C88" s="24" t="str">
        <f>Source!H434</f>
        <v>100 м</v>
      </c>
      <c r="D88" s="25">
        <f>Source!I434</f>
        <v>0</v>
      </c>
      <c r="E88" s="23"/>
    </row>
    <row r="89" spans="1:5" ht="16.5" x14ac:dyDescent="0.25">
      <c r="A89" s="27" t="str">
        <f>CONCATENATE("Подраздел: ", Source!G466)</f>
        <v>Подраздел: Нанесение разметки</v>
      </c>
      <c r="B89" s="27"/>
      <c r="C89" s="27"/>
      <c r="D89" s="27"/>
      <c r="E89" s="27"/>
    </row>
    <row r="90" spans="1:5" ht="42.75" x14ac:dyDescent="0.2">
      <c r="A90" s="22">
        <v>29</v>
      </c>
      <c r="B90" s="23" t="str">
        <f>Source!G470</f>
        <v>Удаление линий регулирования дорожного движения (демаркировка) ручным механизмом-демаркировщиком, при толщине линии 3 мм (без стоимости роликов)</v>
      </c>
      <c r="C90" s="24" t="str">
        <f>Source!H470</f>
        <v>м2</v>
      </c>
      <c r="D90" s="25">
        <f>Source!I470</f>
        <v>0</v>
      </c>
      <c r="E90" s="23"/>
    </row>
    <row r="91" spans="1:5" ht="28.5" x14ac:dyDescent="0.2">
      <c r="A91" s="22">
        <v>30</v>
      </c>
      <c r="B91" s="23" t="str">
        <f>Source!G472</f>
        <v>Нанесение продольной сплошной линии дорожной разметки термопластиком со светоотражательными шариками</v>
      </c>
      <c r="C91" s="24" t="str">
        <f>Source!H472</f>
        <v>м2</v>
      </c>
      <c r="D91" s="25">
        <f>Source!I472</f>
        <v>0</v>
      </c>
      <c r="E91" s="23"/>
    </row>
    <row r="92" spans="1:5" ht="28.5" x14ac:dyDescent="0.2">
      <c r="A92" s="22">
        <v>31</v>
      </c>
      <c r="B92" s="23" t="str">
        <f>Source!G473</f>
        <v>Нанесение поперечной линии дорожной разметки термопластиком со светоотражательными шариками</v>
      </c>
      <c r="C92" s="24" t="str">
        <f>Source!H473</f>
        <v>м2</v>
      </c>
      <c r="D92" s="25">
        <f>Source!I473</f>
        <v>0</v>
      </c>
      <c r="E92" s="23"/>
    </row>
    <row r="93" spans="1:5" ht="42.75" x14ac:dyDescent="0.2">
      <c r="A93" s="22">
        <v>32</v>
      </c>
      <c r="B93" s="23" t="str">
        <f>Source!G474</f>
        <v>Нанесение линий регулирования дорожного движения сложной конфигурации по трафаретам с использованием разметочных машин ручных, краска белая</v>
      </c>
      <c r="C93" s="24" t="str">
        <f>Source!H474</f>
        <v>м2</v>
      </c>
      <c r="D93" s="25">
        <f>Source!I474</f>
        <v>0</v>
      </c>
      <c r="E93" s="23"/>
    </row>
    <row r="94" spans="1:5" ht="28.5" x14ac:dyDescent="0.2">
      <c r="A94" s="22">
        <v>33</v>
      </c>
      <c r="B94" s="23" t="str">
        <f>Source!G475</f>
        <v>Нанесение дорожной разметки вручную холодным пластиком белым со светоотражательными шариками</v>
      </c>
      <c r="C94" s="24" t="str">
        <f>Source!H475</f>
        <v>м2</v>
      </c>
      <c r="D94" s="25">
        <f>Source!I475</f>
        <v>0</v>
      </c>
      <c r="E94" s="23"/>
    </row>
    <row r="95" spans="1:5" ht="28.5" x14ac:dyDescent="0.2">
      <c r="A95" s="22">
        <v>34</v>
      </c>
      <c r="B95" s="23" t="str">
        <f>Source!G478</f>
        <v>Нанесение дорожной разметки вручную холодным пластиком желтым со светоотражательными шариками</v>
      </c>
      <c r="C95" s="24" t="str">
        <f>Source!H478</f>
        <v>м2</v>
      </c>
      <c r="D95" s="25">
        <f>Source!I478</f>
        <v>0</v>
      </c>
      <c r="E95" s="23"/>
    </row>
    <row r="96" spans="1:5" ht="57" x14ac:dyDescent="0.2">
      <c r="A96" s="22">
        <v>35</v>
      </c>
      <c r="B96" s="23" t="str">
        <f>Source!G479</f>
        <v>Дополнительная посыпка световозвращающим стеклонаполнителем одновременно с нанесением линий разметки из термопластика, пластика и других пластичных материалов, добавлять к табл. 1-3203-12, 1-3203-13, 1-3203-16</v>
      </c>
      <c r="C96" s="24" t="str">
        <f>Source!H479</f>
        <v>м2</v>
      </c>
      <c r="D96" s="25">
        <f>Source!I479</f>
        <v>0</v>
      </c>
      <c r="E96" s="23"/>
    </row>
    <row r="97" spans="1:31" ht="16.5" x14ac:dyDescent="0.25">
      <c r="A97" s="27" t="str">
        <f>CONCATENATE("Подраздел: ", Source!G513)</f>
        <v>Подраздел: Дорожные знаки</v>
      </c>
      <c r="B97" s="27"/>
      <c r="C97" s="27"/>
      <c r="D97" s="27"/>
      <c r="E97" s="27"/>
    </row>
    <row r="98" spans="1:31" ht="28.5" x14ac:dyDescent="0.2">
      <c r="A98" s="22">
        <v>36</v>
      </c>
      <c r="B98" s="23" t="str">
        <f>Source!G517</f>
        <v>Установка дорожных знаков на металлических стойках (без стоимости щита дорожного знака)</v>
      </c>
      <c r="C98" s="24" t="str">
        <f>Source!H517</f>
        <v>100 шт.</v>
      </c>
      <c r="D98" s="25">
        <f>Source!I517</f>
        <v>0</v>
      </c>
      <c r="E98" s="23"/>
    </row>
    <row r="99" spans="1:31" ht="28.5" x14ac:dyDescent="0.2">
      <c r="A99" s="22">
        <v>37</v>
      </c>
      <c r="B99" s="23" t="str">
        <f>Source!G518</f>
        <v>Установка дополнительных щитков (без стоимости щита дорожного знака)</v>
      </c>
      <c r="C99" s="24" t="str">
        <f>Source!H518</f>
        <v>100 шт.</v>
      </c>
      <c r="D99" s="25">
        <f>Source!I518</f>
        <v>0</v>
      </c>
      <c r="E99" s="23"/>
    </row>
    <row r="100" spans="1:31" ht="28.5" x14ac:dyDescent="0.2">
      <c r="A100" s="22">
        <v>38</v>
      </c>
      <c r="B100" s="23" t="str">
        <f>Source!G519</f>
        <v>Установка дорожных знаков на металлических стойках (без стоимости щита дорожного знака)</v>
      </c>
      <c r="C100" s="24" t="str">
        <f>Source!H519</f>
        <v>100 шт.</v>
      </c>
      <c r="D100" s="25">
        <f>Source!I519</f>
        <v>0</v>
      </c>
      <c r="E100" s="23"/>
    </row>
    <row r="101" spans="1:31" ht="28.5" x14ac:dyDescent="0.2">
      <c r="A101" s="22">
        <v>39</v>
      </c>
      <c r="B101" s="23" t="str">
        <f>Source!G520</f>
        <v>Установка дополнительных щитков (без стоимости щита дорожного знака)</v>
      </c>
      <c r="C101" s="24" t="str">
        <f>Source!H520</f>
        <v>100 шт.</v>
      </c>
      <c r="D101" s="25">
        <f>Source!I520</f>
        <v>0</v>
      </c>
      <c r="E101" s="23"/>
    </row>
    <row r="102" spans="1:31" ht="16.5" x14ac:dyDescent="0.25">
      <c r="A102" s="27" t="str">
        <f>CONCATENATE("Раздел: ", Source!G602)</f>
        <v>Раздел: Демонтаж старого пешеходного перехода</v>
      </c>
      <c r="B102" s="27"/>
      <c r="C102" s="27"/>
      <c r="D102" s="27"/>
      <c r="E102" s="27"/>
    </row>
    <row r="103" spans="1:31" ht="16.5" x14ac:dyDescent="0.25">
      <c r="A103" s="27" t="str">
        <f>CONCATENATE("Подраздел: ", Source!G606)</f>
        <v>Подраздел: Разборка асфальтобетонного покрытия (тротуар) с последующим восстановлением</v>
      </c>
      <c r="B103" s="27"/>
      <c r="C103" s="27"/>
      <c r="D103" s="27"/>
      <c r="E103" s="27"/>
    </row>
    <row r="104" spans="1:31" ht="14.25" x14ac:dyDescent="0.2">
      <c r="A104" s="22">
        <v>40</v>
      </c>
      <c r="B104" s="23" t="str">
        <f>Source!G610</f>
        <v>Разборка асфальтобетонных покрытий тротуаров толщиной до 4 см</v>
      </c>
      <c r="C104" s="24" t="str">
        <f>Source!H610</f>
        <v>1000 м2</v>
      </c>
      <c r="D104" s="25">
        <f>Source!I610</f>
        <v>0</v>
      </c>
      <c r="E104" s="23"/>
    </row>
    <row r="105" spans="1:31" ht="28.5" x14ac:dyDescent="0.2">
      <c r="A105" s="22">
        <v>41</v>
      </c>
      <c r="B105" s="23" t="str">
        <f>Source!G611</f>
        <v>Механизированная погрузка строительного мусора в автомобили-самосвалы</v>
      </c>
      <c r="C105" s="24" t="str">
        <f>Source!H611</f>
        <v>т</v>
      </c>
      <c r="D105" s="25">
        <f>Source!I611</f>
        <v>0</v>
      </c>
      <c r="E105" s="23"/>
    </row>
    <row r="106" spans="1:31" ht="28.5" x14ac:dyDescent="0.2">
      <c r="A106" s="22">
        <v>42</v>
      </c>
      <c r="B106" s="23" t="str">
        <f>Source!G612</f>
        <v>Погрузка и выгрузка вручную строительного мусора на транспортные средства</v>
      </c>
      <c r="C106" s="24" t="str">
        <f>Source!H612</f>
        <v>т</v>
      </c>
      <c r="D106" s="25">
        <f>Source!I612</f>
        <v>0</v>
      </c>
      <c r="E106" s="23"/>
    </row>
    <row r="107" spans="1:31" ht="28.5" x14ac:dyDescent="0.2">
      <c r="A107" s="22">
        <v>43</v>
      </c>
      <c r="B107" s="23" t="str">
        <f>Source!G613</f>
        <v>Перевозка строительного мусора автосамосвалами грузоподъемностью до 10 т на расстояние 1 км - при механизированной погрузке</v>
      </c>
      <c r="C107" s="24" t="str">
        <f>Source!H613</f>
        <v>т</v>
      </c>
      <c r="D107" s="25">
        <f>Source!I613</f>
        <v>0</v>
      </c>
      <c r="E107" s="23"/>
    </row>
    <row r="108" spans="1:31" ht="28.5" x14ac:dyDescent="0.2">
      <c r="A108" s="22">
        <v>44</v>
      </c>
      <c r="B108" s="23" t="str">
        <f>Source!G614</f>
        <v>Перевозка строительного мусора автосамосвалами грузоподъемностью до 10 т на расстояние 1 км - при погрузке вручную</v>
      </c>
      <c r="C108" s="24" t="str">
        <f>Source!H614</f>
        <v>т</v>
      </c>
      <c r="D108" s="25">
        <f>Source!I614</f>
        <v>0</v>
      </c>
      <c r="E108" s="23"/>
    </row>
    <row r="109" spans="1:31" ht="28.5" x14ac:dyDescent="0.2">
      <c r="A109" s="22">
        <v>45</v>
      </c>
      <c r="B109" s="23" t="str">
        <f>Source!G615</f>
        <v>Перевозка строительного мусора автосамосвалами грузоподъемностью до 10 т - добавляется на каждый последующий 1 км до 100 км</v>
      </c>
      <c r="C109" s="24" t="str">
        <f>Source!H615</f>
        <v>т</v>
      </c>
      <c r="D109" s="25">
        <f>Source!I615</f>
        <v>0</v>
      </c>
      <c r="E109" s="23"/>
    </row>
    <row r="110" spans="1:31" ht="28.5" x14ac:dyDescent="0.2">
      <c r="A110" s="22">
        <v>46</v>
      </c>
      <c r="B110" s="23" t="str">
        <f>Source!G617</f>
        <v>Устройство выравнивающего слоя из асфальтобетонной смеси с применением укладчиков асфальтобетона</v>
      </c>
      <c r="C110" s="24" t="str">
        <f>Source!H617</f>
        <v>100 т</v>
      </c>
      <c r="D110" s="25">
        <f>Source!I617</f>
        <v>0</v>
      </c>
      <c r="E110" s="23"/>
    </row>
    <row r="111" spans="1:31" ht="42.75" x14ac:dyDescent="0.2">
      <c r="A111" s="22">
        <v>47</v>
      </c>
      <c r="B111" s="23" t="str">
        <f>Source!G620</f>
        <v>Устройство асфальтобетонных покрытий дорожек и тротуаров двухслойных, верхний слой из песчаной асфальтобетонной смеси толщиной 3 см/5см</v>
      </c>
      <c r="C111" s="24" t="str">
        <f>Source!H620</f>
        <v>100 м2</v>
      </c>
      <c r="D111" s="25">
        <f>Source!I620</f>
        <v>0</v>
      </c>
      <c r="E111" s="23"/>
    </row>
    <row r="112" spans="1:31" ht="16.5" x14ac:dyDescent="0.25">
      <c r="A112" s="27" t="str">
        <f>CONCATENATE("Подраздел: ", Source!G654)</f>
        <v>Подраздел: Разборка покрытия из гранитной плитки (тротуар) с последущим восстановлением</v>
      </c>
      <c r="B112" s="27"/>
      <c r="C112" s="27"/>
      <c r="D112" s="27"/>
      <c r="E112" s="27"/>
      <c r="AE112" s="26" t="str">
        <f>CONCATENATE("Подраздел: ", Source!G654)</f>
        <v>Подраздел: Разборка покрытия из гранитной плитки (тротуар) с последущим восстановлением</v>
      </c>
    </row>
    <row r="113" spans="1:5" ht="14.25" x14ac:dyDescent="0.2">
      <c r="A113" s="22">
        <v>48</v>
      </c>
      <c r="B113" s="23" t="str">
        <f>Source!G658</f>
        <v>Разборка тротуаров и дорожек из плит с отноской и укладкой в штабель</v>
      </c>
      <c r="C113" s="24" t="str">
        <f>Source!H658</f>
        <v>100 м2</v>
      </c>
      <c r="D113" s="25">
        <f>Source!I658</f>
        <v>0</v>
      </c>
      <c r="E113" s="23"/>
    </row>
    <row r="114" spans="1:5" ht="14.25" x14ac:dyDescent="0.2">
      <c r="A114" s="22">
        <v>49</v>
      </c>
      <c r="B114" s="23" t="str">
        <f>Source!G659</f>
        <v>Разборка покрытий и оснований щебеночных</v>
      </c>
      <c r="C114" s="24" t="str">
        <f>Source!H659</f>
        <v>100 м3</v>
      </c>
      <c r="D114" s="25">
        <f>Source!I659</f>
        <v>0</v>
      </c>
      <c r="E114" s="23"/>
    </row>
    <row r="115" spans="1:5" ht="28.5" x14ac:dyDescent="0.2">
      <c r="A115" s="22">
        <v>50</v>
      </c>
      <c r="B115" s="23" t="str">
        <f>Source!G660</f>
        <v>Механизированная погрузка строительного мусора в автомобили-самосвалы</v>
      </c>
      <c r="C115" s="24" t="str">
        <f>Source!H660</f>
        <v>т</v>
      </c>
      <c r="D115" s="25">
        <f>Source!I660</f>
        <v>0</v>
      </c>
      <c r="E115" s="23"/>
    </row>
    <row r="116" spans="1:5" ht="28.5" x14ac:dyDescent="0.2">
      <c r="A116" s="22">
        <v>51</v>
      </c>
      <c r="B116" s="23" t="str">
        <f>Source!G661</f>
        <v>Перевозка строительного мусора автосамосвалами грузоподъемностью до 10 т на расстояние 1 км - при механизированной погрузке</v>
      </c>
      <c r="C116" s="24" t="str">
        <f>Source!H661</f>
        <v>т</v>
      </c>
      <c r="D116" s="25">
        <f>Source!I661</f>
        <v>0</v>
      </c>
      <c r="E116" s="23"/>
    </row>
    <row r="117" spans="1:5" ht="28.5" x14ac:dyDescent="0.2">
      <c r="A117" s="22">
        <v>52</v>
      </c>
      <c r="B117" s="23" t="str">
        <f>Source!G662</f>
        <v>Погрузка и выгрузка вручную строительного мусора на транспортные средства</v>
      </c>
      <c r="C117" s="24" t="str">
        <f>Source!H662</f>
        <v>т</v>
      </c>
      <c r="D117" s="25">
        <f>Source!I662</f>
        <v>0</v>
      </c>
      <c r="E117" s="23"/>
    </row>
    <row r="118" spans="1:5" ht="28.5" x14ac:dyDescent="0.2">
      <c r="A118" s="22">
        <v>53</v>
      </c>
      <c r="B118" s="23" t="str">
        <f>Source!G663</f>
        <v>Перевозка строительного мусора автосамосвалами грузоподъемностью до 10 т на расстояние 1 км - при погрузке вручную</v>
      </c>
      <c r="C118" s="24" t="str">
        <f>Source!H663</f>
        <v>т</v>
      </c>
      <c r="D118" s="25">
        <f>Source!I663</f>
        <v>0</v>
      </c>
      <c r="E118" s="23"/>
    </row>
    <row r="119" spans="1:5" ht="28.5" x14ac:dyDescent="0.2">
      <c r="A119" s="22">
        <v>54</v>
      </c>
      <c r="B119" s="23" t="str">
        <f>Source!G664</f>
        <v>Перевозка строительного мусора автосамосвалами грузоподъемностью до 10 т - добавляется на каждый последующий 1 км до 100 км</v>
      </c>
      <c r="C119" s="24" t="str">
        <f>Source!H664</f>
        <v>т</v>
      </c>
      <c r="D119" s="25">
        <f>Source!I664</f>
        <v>0</v>
      </c>
      <c r="E119" s="23"/>
    </row>
    <row r="120" spans="1:5" ht="42.75" x14ac:dyDescent="0.2">
      <c r="A120" s="22">
        <v>55</v>
      </c>
      <c r="B120" s="23" t="str">
        <f>Source!G667</f>
        <v>Устройство покрытий из гранитных малоразмерных плит на цементно-песчаной подушке толщиной 50 мм, смесь марки М150 (без стоимости гранитных плит)</v>
      </c>
      <c r="C120" s="24" t="str">
        <f>Source!H667</f>
        <v>100 м2</v>
      </c>
      <c r="D120" s="25">
        <f>Source!I667</f>
        <v>0</v>
      </c>
      <c r="E120" s="23"/>
    </row>
    <row r="121" spans="1:5" ht="28.5" x14ac:dyDescent="0.2">
      <c r="A121" s="22">
        <v>56</v>
      </c>
      <c r="B121" s="23" t="str">
        <f>Source!G670</f>
        <v>Резка гранитных и бетонных малоразмерных плит в построечных условиях</v>
      </c>
      <c r="C121" s="24" t="str">
        <f>Source!H670</f>
        <v>100 м</v>
      </c>
      <c r="D121" s="25">
        <f>Source!I670</f>
        <v>0</v>
      </c>
      <c r="E121" s="23"/>
    </row>
    <row r="122" spans="1:5" ht="16.5" x14ac:dyDescent="0.25">
      <c r="A122" s="27" t="str">
        <f>CONCATENATE("Подраздел: ", Source!G702)</f>
        <v>Подраздел: Демонтаж/монтаж б/у гранитного борта (повышение)</v>
      </c>
      <c r="B122" s="27"/>
      <c r="C122" s="27"/>
      <c r="D122" s="27"/>
      <c r="E122" s="27"/>
    </row>
    <row r="123" spans="1:5" ht="14.25" x14ac:dyDescent="0.2">
      <c r="A123" s="22">
        <v>57</v>
      </c>
      <c r="B123" s="23" t="str">
        <f>Source!G706</f>
        <v>Разборка бортовых камней на бетонном основании</v>
      </c>
      <c r="C123" s="24" t="str">
        <f>Source!H706</f>
        <v>100 м</v>
      </c>
      <c r="D123" s="25">
        <f>Source!I706</f>
        <v>0</v>
      </c>
      <c r="E123" s="23"/>
    </row>
    <row r="124" spans="1:5" ht="28.5" x14ac:dyDescent="0.2">
      <c r="A124" s="22">
        <v>58</v>
      </c>
      <c r="B124" s="23" t="str">
        <f>Source!G707</f>
        <v>Механизированная погрузка строительного мусора в автомобили-самосвалы</v>
      </c>
      <c r="C124" s="24" t="str">
        <f>Source!H707</f>
        <v>т</v>
      </c>
      <c r="D124" s="25">
        <f>Source!I707</f>
        <v>0</v>
      </c>
      <c r="E124" s="23"/>
    </row>
    <row r="125" spans="1:5" ht="28.5" x14ac:dyDescent="0.2">
      <c r="A125" s="22">
        <v>59</v>
      </c>
      <c r="B125" s="23" t="str">
        <f>Source!G708</f>
        <v>Погрузка и выгрузка вручную строительного мусора на транспортные средства</v>
      </c>
      <c r="C125" s="24" t="str">
        <f>Source!H708</f>
        <v>т</v>
      </c>
      <c r="D125" s="25">
        <f>Source!I708</f>
        <v>0</v>
      </c>
      <c r="E125" s="23"/>
    </row>
    <row r="126" spans="1:5" ht="28.5" x14ac:dyDescent="0.2">
      <c r="A126" s="22">
        <v>60</v>
      </c>
      <c r="B126" s="23" t="str">
        <f>Source!G709</f>
        <v>Перевозка строительного мусора автосамосвалами грузоподъемностью до 10 т на расстояние 1 км - при механизированной погрузке</v>
      </c>
      <c r="C126" s="24" t="str">
        <f>Source!H709</f>
        <v>т</v>
      </c>
      <c r="D126" s="25">
        <f>Source!I709</f>
        <v>0</v>
      </c>
      <c r="E126" s="23"/>
    </row>
    <row r="127" spans="1:5" ht="28.5" x14ac:dyDescent="0.2">
      <c r="A127" s="22">
        <v>61</v>
      </c>
      <c r="B127" s="23" t="str">
        <f>Source!G710</f>
        <v>Перевозка строительного мусора автосамосвалами грузоподъемностью до 10 т на расстояние 1 км - при погрузке вручную</v>
      </c>
      <c r="C127" s="24" t="str">
        <f>Source!H710</f>
        <v>т</v>
      </c>
      <c r="D127" s="25">
        <f>Source!I710</f>
        <v>0</v>
      </c>
      <c r="E127" s="23"/>
    </row>
    <row r="128" spans="1:5" ht="28.5" x14ac:dyDescent="0.2">
      <c r="A128" s="22">
        <v>62</v>
      </c>
      <c r="B128" s="23" t="str">
        <f>Source!G711</f>
        <v>Перевозка строительного мусора автосамосвалами грузоподъемностью до 10 т - добавляется на каждый последующий 1 км до 100 км</v>
      </c>
      <c r="C128" s="24" t="str">
        <f>Source!H711</f>
        <v>т</v>
      </c>
      <c r="D128" s="25">
        <f>Source!I711</f>
        <v>0</v>
      </c>
      <c r="E128" s="23"/>
    </row>
    <row r="129" spans="1:31" ht="14.25" x14ac:dyDescent="0.2">
      <c r="A129" s="22">
        <v>63</v>
      </c>
      <c r="B129" s="23" t="str">
        <f>Source!G718</f>
        <v>Устройство подстилающих и выравнивающих слоев оснований из песка</v>
      </c>
      <c r="C129" s="24" t="str">
        <f>Source!H718</f>
        <v>100 м3</v>
      </c>
      <c r="D129" s="25">
        <f>Source!I718</f>
        <v>0</v>
      </c>
      <c r="E129" s="23"/>
    </row>
    <row r="130" spans="1:31" ht="28.5" x14ac:dyDescent="0.2">
      <c r="A130" s="22">
        <v>64</v>
      </c>
      <c r="B130" s="23" t="str">
        <f>Source!G719</f>
        <v>Установка бортовых камней природных при других видах покрытий (без стоимости камней)</v>
      </c>
      <c r="C130" s="24" t="str">
        <f>Source!H719</f>
        <v>100 м</v>
      </c>
      <c r="D130" s="25">
        <f>Source!I719</f>
        <v>0</v>
      </c>
      <c r="E130" s="23"/>
    </row>
    <row r="131" spans="1:31" ht="16.5" x14ac:dyDescent="0.25">
      <c r="A131" s="27" t="str">
        <f>CONCATENATE("Подраздел: ", Source!G751)</f>
        <v>Подраздел: Установка ИДН</v>
      </c>
      <c r="B131" s="27"/>
      <c r="C131" s="27"/>
      <c r="D131" s="27"/>
      <c r="E131" s="27"/>
    </row>
    <row r="132" spans="1:31" ht="28.5" x14ac:dyDescent="0.2">
      <c r="A132" s="22">
        <v>65</v>
      </c>
      <c r="B132" s="23" t="str">
        <f>Source!G755</f>
        <v>Установка искусственных дорожных неровностей - элементов средней части ИДН</v>
      </c>
      <c r="C132" s="24" t="str">
        <f>Source!H755</f>
        <v>10 шт.</v>
      </c>
      <c r="D132" s="25">
        <f>Source!I755</f>
        <v>0</v>
      </c>
      <c r="E132" s="23"/>
    </row>
    <row r="133" spans="1:31" ht="28.5" x14ac:dyDescent="0.2">
      <c r="A133" s="22">
        <v>66</v>
      </c>
      <c r="B133" s="23" t="str">
        <f>Source!G756</f>
        <v>Установка искусственных дорожных неровностей - элементов краевой части ИДН</v>
      </c>
      <c r="C133" s="24" t="str">
        <f>Source!H756</f>
        <v>10 шт.</v>
      </c>
      <c r="D133" s="25">
        <f>Source!I756</f>
        <v>0</v>
      </c>
      <c r="E133" s="23"/>
    </row>
    <row r="134" spans="1:31" ht="33" x14ac:dyDescent="0.25">
      <c r="A134" s="27" t="str">
        <f>CONCATENATE("Локальная смета: ", Source!G848)</f>
        <v>Локальная смета: Новоконная площадь (строительство тротуара и обустройство пешеходного перехода)</v>
      </c>
      <c r="B134" s="27"/>
      <c r="C134" s="27"/>
      <c r="D134" s="27"/>
      <c r="E134" s="27"/>
      <c r="AE134" s="26" t="str">
        <f>CONCATENATE("Локальная смета: ", Source!G848)</f>
        <v>Локальная смета: Новоконная площадь (строительство тротуара и обустройство пешеходного перехода)</v>
      </c>
    </row>
    <row r="135" spans="1:31" ht="16.5" x14ac:dyDescent="0.25">
      <c r="A135" s="27" t="str">
        <f>CONCATENATE("Раздел: ", Source!G852)</f>
        <v>Раздел: Обустройство тротуара за счёт проезжей части</v>
      </c>
      <c r="B135" s="27"/>
      <c r="C135" s="27"/>
      <c r="D135" s="27"/>
      <c r="E135" s="27"/>
    </row>
    <row r="136" spans="1:31" ht="14.25" x14ac:dyDescent="0.2">
      <c r="A136" s="22">
        <v>1</v>
      </c>
      <c r="B136" s="23" t="str">
        <f>Source!G856</f>
        <v>Разборка покрытий и оснований асфальтобетонных</v>
      </c>
      <c r="C136" s="24" t="str">
        <f>Source!H856</f>
        <v>100 м3</v>
      </c>
      <c r="D136" s="25">
        <f>Source!I856</f>
        <v>6.0000000000000001E-3</v>
      </c>
      <c r="E136" s="23"/>
    </row>
    <row r="137" spans="1:31" ht="28.5" x14ac:dyDescent="0.2">
      <c r="A137" s="22">
        <v>2</v>
      </c>
      <c r="B137" s="23" t="str">
        <f>Source!G857</f>
        <v>Механизированная погрузка строительного мусора в автомобили-самосвалы</v>
      </c>
      <c r="C137" s="24" t="str">
        <f>Source!H857</f>
        <v>т</v>
      </c>
      <c r="D137" s="25">
        <f>Source!I857</f>
        <v>1.3680000000000001</v>
      </c>
      <c r="E137" s="23"/>
    </row>
    <row r="138" spans="1:31" ht="28.5" x14ac:dyDescent="0.2">
      <c r="A138" s="22">
        <v>3</v>
      </c>
      <c r="B138" s="23" t="str">
        <f>Source!G858</f>
        <v>Погрузка и выгрузка вручную строительного мусора на транспортные средства</v>
      </c>
      <c r="C138" s="24" t="str">
        <f>Source!H858</f>
        <v>т</v>
      </c>
      <c r="D138" s="25">
        <f>Source!I858</f>
        <v>7.1999999999999995E-2</v>
      </c>
      <c r="E138" s="23"/>
    </row>
    <row r="139" spans="1:31" ht="28.5" x14ac:dyDescent="0.2">
      <c r="A139" s="22">
        <v>4</v>
      </c>
      <c r="B139" s="23" t="str">
        <f>Source!G859</f>
        <v>Перевозка строительного мусора автосамосвалами грузоподъемностью до 10 т на расстояние 1 км - при механизированной погрузке</v>
      </c>
      <c r="C139" s="24" t="str">
        <f>Source!H859</f>
        <v>т</v>
      </c>
      <c r="D139" s="25">
        <f>Source!I859</f>
        <v>1.3680000000000001</v>
      </c>
      <c r="E139" s="23"/>
    </row>
    <row r="140" spans="1:31" ht="28.5" x14ac:dyDescent="0.2">
      <c r="A140" s="22">
        <v>5</v>
      </c>
      <c r="B140" s="23" t="str">
        <f>Source!G860</f>
        <v>Перевозка строительного мусора автосамосвалами грузоподъемностью до 10 т на расстояние 1 км - при погрузке вручную</v>
      </c>
      <c r="C140" s="24" t="str">
        <f>Source!H860</f>
        <v>т</v>
      </c>
      <c r="D140" s="25">
        <f>Source!I860</f>
        <v>7.1999999999999995E-2</v>
      </c>
      <c r="E140" s="23"/>
    </row>
    <row r="141" spans="1:31" ht="28.5" x14ac:dyDescent="0.2">
      <c r="A141" s="22">
        <v>6</v>
      </c>
      <c r="B141" s="23" t="str">
        <f>Source!G861</f>
        <v>Перевозка строительного мусора автосамосвалами грузоподъемностью до 10 т - добавляется на каждый последующий 1 км до 100 км</v>
      </c>
      <c r="C141" s="24" t="str">
        <f>Source!H861</f>
        <v>т</v>
      </c>
      <c r="D141" s="25">
        <f>Source!I861</f>
        <v>1.44</v>
      </c>
      <c r="E141" s="23"/>
    </row>
    <row r="142" spans="1:31" ht="14.25" x14ac:dyDescent="0.2">
      <c r="A142" s="22">
        <v>7</v>
      </c>
      <c r="B142" s="23" t="str">
        <f>Source!G863</f>
        <v>Устройство подстилающих и выравнивающих слоев оснований из щебня</v>
      </c>
      <c r="C142" s="24" t="str">
        <f>Source!H863</f>
        <v>100 м3</v>
      </c>
      <c r="D142" s="25">
        <f>Source!I863</f>
        <v>0.05</v>
      </c>
      <c r="E142" s="23"/>
    </row>
    <row r="143" spans="1:31" ht="42.75" x14ac:dyDescent="0.2">
      <c r="A143" s="22">
        <v>8</v>
      </c>
      <c r="B143" s="23" t="str">
        <f>Source!G864</f>
        <v>Устройство асфальтобетонных покрытий дорожек и тротуаров двухслойных, верхний слой из песчаной асфальтобетонной смеси толщиной 3 см/5см</v>
      </c>
      <c r="C143" s="24" t="str">
        <f>Source!H864</f>
        <v>100 м2</v>
      </c>
      <c r="D143" s="25">
        <f>Source!I864</f>
        <v>0.5</v>
      </c>
      <c r="E143" s="23"/>
    </row>
    <row r="144" spans="1:31" ht="28.5" x14ac:dyDescent="0.2">
      <c r="A144" s="22">
        <v>9</v>
      </c>
      <c r="B144" s="23" t="str">
        <f>Source!G867</f>
        <v>Установка бортовых камней бетонных марки БР 100.30.15 при других видах покрытий</v>
      </c>
      <c r="C144" s="24" t="str">
        <f>Source!H867</f>
        <v>100 м</v>
      </c>
      <c r="D144" s="25">
        <f>Source!I867</f>
        <v>0.25</v>
      </c>
      <c r="E144" s="23"/>
    </row>
    <row r="145" spans="1:5" ht="16.5" x14ac:dyDescent="0.25">
      <c r="A145" s="27" t="str">
        <f>CONCATENATE("Подраздел: ", Source!G869)</f>
        <v>Подраздел: Демонтаж/монтаж б/у бетонного борта (понижение)</v>
      </c>
      <c r="B145" s="27"/>
      <c r="C145" s="27"/>
      <c r="D145" s="27"/>
      <c r="E145" s="27"/>
    </row>
    <row r="146" spans="1:5" ht="14.25" x14ac:dyDescent="0.2">
      <c r="A146" s="22">
        <v>10</v>
      </c>
      <c r="B146" s="23" t="str">
        <f>Source!G873</f>
        <v>Разборка бортовых камней на бетонном основании</v>
      </c>
      <c r="C146" s="24" t="str">
        <f>Source!H873</f>
        <v>100 м</v>
      </c>
      <c r="D146" s="25">
        <f>Source!I873</f>
        <v>0.18</v>
      </c>
      <c r="E146" s="23"/>
    </row>
    <row r="147" spans="1:5" ht="28.5" x14ac:dyDescent="0.2">
      <c r="A147" s="22">
        <v>11</v>
      </c>
      <c r="B147" s="23" t="str">
        <f>Source!G874</f>
        <v>Механизированная погрузка строительного мусора в автомобили-самосвалы</v>
      </c>
      <c r="C147" s="24" t="str">
        <f>Source!H874</f>
        <v>т</v>
      </c>
      <c r="D147" s="25">
        <f>Source!I874</f>
        <v>2.42136</v>
      </c>
      <c r="E147" s="23"/>
    </row>
    <row r="148" spans="1:5" ht="28.5" x14ac:dyDescent="0.2">
      <c r="A148" s="22">
        <v>12</v>
      </c>
      <c r="B148" s="23" t="str">
        <f>Source!G875</f>
        <v>Погрузка и выгрузка вручную строительного мусора на транспортные средства</v>
      </c>
      <c r="C148" s="24" t="str">
        <f>Source!H875</f>
        <v>т</v>
      </c>
      <c r="D148" s="25">
        <f>Source!I875</f>
        <v>0.12744</v>
      </c>
      <c r="E148" s="23"/>
    </row>
    <row r="149" spans="1:5" ht="28.5" x14ac:dyDescent="0.2">
      <c r="A149" s="22">
        <v>13</v>
      </c>
      <c r="B149" s="23" t="str">
        <f>Source!G876</f>
        <v>Перевозка строительного мусора автосамосвалами грузоподъемностью до 10 т на расстояние 1 км - при механизированной погрузке</v>
      </c>
      <c r="C149" s="24" t="str">
        <f>Source!H876</f>
        <v>т</v>
      </c>
      <c r="D149" s="25">
        <f>Source!I876</f>
        <v>2.42136</v>
      </c>
      <c r="E149" s="23"/>
    </row>
    <row r="150" spans="1:5" ht="28.5" x14ac:dyDescent="0.2">
      <c r="A150" s="22">
        <v>14</v>
      </c>
      <c r="B150" s="23" t="str">
        <f>Source!G877</f>
        <v>Перевозка строительного мусора автосамосвалами грузоподъемностью до 10 т на расстояние 1 км - при погрузке вручную</v>
      </c>
      <c r="C150" s="24" t="str">
        <f>Source!H877</f>
        <v>т</v>
      </c>
      <c r="D150" s="25">
        <f>Source!I877</f>
        <v>0.12744</v>
      </c>
      <c r="E150" s="23"/>
    </row>
    <row r="151" spans="1:5" ht="28.5" x14ac:dyDescent="0.2">
      <c r="A151" s="22">
        <v>15</v>
      </c>
      <c r="B151" s="23" t="str">
        <f>Source!G878</f>
        <v>Перевозка строительного мусора автосамосвалами грузоподъемностью до 10 т - добавляется на каждый последующий 1 км до 100 км</v>
      </c>
      <c r="C151" s="24" t="str">
        <f>Source!H878</f>
        <v>т</v>
      </c>
      <c r="D151" s="25">
        <f>Source!I878</f>
        <v>2.5488</v>
      </c>
      <c r="E151" s="23"/>
    </row>
    <row r="152" spans="1:5" ht="28.5" x14ac:dyDescent="0.2">
      <c r="A152" s="22">
        <v>16</v>
      </c>
      <c r="B152" s="23" t="str">
        <f>Source!G880</f>
        <v>Разработка грунта вручную в траншеях глубиной до 2 м без креплений с откосами, группа грунтов 1-3</v>
      </c>
      <c r="C152" s="24" t="str">
        <f>Source!H880</f>
        <v>100 м3</v>
      </c>
      <c r="D152" s="25">
        <f>Source!I880</f>
        <v>1.0619999999999999E-2</v>
      </c>
      <c r="E152" s="23"/>
    </row>
    <row r="153" spans="1:5" ht="14.25" x14ac:dyDescent="0.2">
      <c r="A153" s="22">
        <v>17</v>
      </c>
      <c r="B153" s="23" t="str">
        <f>Source!G881</f>
        <v>Погрузка грунта вручную в автомобили-самосвалы с выгрузкой</v>
      </c>
      <c r="C153" s="24" t="str">
        <f>Source!H881</f>
        <v>100 м3</v>
      </c>
      <c r="D153" s="25">
        <f>Source!I881</f>
        <v>1.0619999999999999E-2</v>
      </c>
      <c r="E153" s="23"/>
    </row>
    <row r="154" spans="1:5" ht="28.5" x14ac:dyDescent="0.2">
      <c r="A154" s="22">
        <v>18</v>
      </c>
      <c r="B154" s="23" t="str">
        <f>Source!G882</f>
        <v>Перевозка грунта автосамосвалами грузоподъемностью до 10 т на расстояние 1 км</v>
      </c>
      <c r="C154" s="24" t="str">
        <f>Source!H882</f>
        <v>м3</v>
      </c>
      <c r="D154" s="25">
        <f>Source!I882</f>
        <v>1.0620000000000001</v>
      </c>
      <c r="E154" s="23"/>
    </row>
    <row r="155" spans="1:5" ht="28.5" x14ac:dyDescent="0.2">
      <c r="A155" s="22">
        <v>19</v>
      </c>
      <c r="B155" s="23" t="str">
        <f>Source!G883</f>
        <v>Перевозка грунта автосамосвалами грузоподъемностью до 10 т - добавляется на каждый последующий 1 км до 100 км (к поз. 49-3401-1-1)</v>
      </c>
      <c r="C155" s="24" t="str">
        <f>Source!H883</f>
        <v>м3</v>
      </c>
      <c r="D155" s="25">
        <f>Source!I883</f>
        <v>1.0620000000000001</v>
      </c>
      <c r="E155" s="23"/>
    </row>
    <row r="156" spans="1:5" ht="28.5" x14ac:dyDescent="0.2">
      <c r="A156" s="22">
        <v>20</v>
      </c>
      <c r="B156" s="23" t="str">
        <f>Source!G885</f>
        <v>Установка бортовых камней бетонных марки БР 100.30.15 при других видах покрытий</v>
      </c>
      <c r="C156" s="24" t="str">
        <f>Source!H885</f>
        <v>100 м</v>
      </c>
      <c r="D156" s="25">
        <f>Source!I885</f>
        <v>0.18</v>
      </c>
      <c r="E156" s="23"/>
    </row>
    <row r="157" spans="1:5" ht="16.5" x14ac:dyDescent="0.25">
      <c r="A157" s="27" t="str">
        <f>CONCATENATE("Подраздел: ", Source!G917)</f>
        <v>Подраздел: Нанесение разметки</v>
      </c>
      <c r="B157" s="27"/>
      <c r="C157" s="27"/>
      <c r="D157" s="27"/>
      <c r="E157" s="27"/>
    </row>
    <row r="158" spans="1:5" ht="28.5" x14ac:dyDescent="0.2">
      <c r="A158" s="22">
        <v>21</v>
      </c>
      <c r="B158" s="23" t="str">
        <f>Source!G923</f>
        <v>Нанесение дорожной разметки вручную холодным пластиком белым со светоотражательными шариками</v>
      </c>
      <c r="C158" s="24" t="str">
        <f>Source!H923</f>
        <v>м2</v>
      </c>
      <c r="D158" s="25">
        <f>Source!I923</f>
        <v>21.12</v>
      </c>
      <c r="E158" s="23"/>
    </row>
    <row r="159" spans="1:5" ht="28.5" x14ac:dyDescent="0.2">
      <c r="A159" s="22">
        <v>22</v>
      </c>
      <c r="B159" s="23" t="str">
        <f>Source!G926</f>
        <v>Нанесение дорожной разметки вручную холодным пластиком желтым со светоотражательными шариками</v>
      </c>
      <c r="C159" s="24" t="str">
        <f>Source!H926</f>
        <v>м2</v>
      </c>
      <c r="D159" s="25">
        <f>Source!I926</f>
        <v>21.12</v>
      </c>
      <c r="E159" s="23"/>
    </row>
    <row r="160" spans="1:5" ht="57" x14ac:dyDescent="0.2">
      <c r="A160" s="22">
        <v>23</v>
      </c>
      <c r="B160" s="23" t="str">
        <f>Source!G927</f>
        <v>Дополнительная посыпка световозвращающим стеклонаполнителем одновременно с нанесением линий разметки из термопластика, пластика и других пластичных материалов, добавлять к табл. 1-3203-12, 1-3203-13, 1-3203-16</v>
      </c>
      <c r="C160" s="24" t="str">
        <f>Source!H927</f>
        <v>м2</v>
      </c>
      <c r="D160" s="25">
        <f>Source!I927</f>
        <v>42.24</v>
      </c>
      <c r="E160" s="23"/>
    </row>
    <row r="161" spans="1:5" ht="16.5" x14ac:dyDescent="0.25">
      <c r="A161" s="27" t="str">
        <f>CONCATENATE("Подраздел: ", Source!G961)</f>
        <v>Подраздел: Дорожные знаки</v>
      </c>
      <c r="B161" s="27"/>
      <c r="C161" s="27"/>
      <c r="D161" s="27"/>
      <c r="E161" s="27"/>
    </row>
    <row r="162" spans="1:5" ht="28.5" x14ac:dyDescent="0.2">
      <c r="A162" s="22">
        <v>24</v>
      </c>
      <c r="B162" s="23" t="str">
        <f>Source!G965</f>
        <v>Установка дорожных знаков на металлических стойках (без стоимости щита дорожного знака)</v>
      </c>
      <c r="C162" s="24" t="str">
        <f>Source!H965</f>
        <v>100 шт.</v>
      </c>
      <c r="D162" s="25">
        <f>Source!I965</f>
        <v>0.02</v>
      </c>
      <c r="E162" s="23"/>
    </row>
    <row r="163" spans="1:5" ht="28.5" x14ac:dyDescent="0.2">
      <c r="A163" s="22">
        <v>25</v>
      </c>
      <c r="B163" s="23" t="str">
        <f>Source!G966</f>
        <v>Установка дополнительных щитков (без стоимости щита дорожного знака)</v>
      </c>
      <c r="C163" s="24" t="str">
        <f>Source!H966</f>
        <v>100 шт.</v>
      </c>
      <c r="D163" s="25">
        <f>Source!I966</f>
        <v>0.06</v>
      </c>
      <c r="E163" s="23"/>
    </row>
    <row r="164" spans="1:5" ht="28.5" x14ac:dyDescent="0.2">
      <c r="A164" s="22">
        <v>26</v>
      </c>
      <c r="B164" s="23" t="str">
        <f>Source!G967</f>
        <v>Установка дорожных знаков на металлических стойках (без стоимости щита дорожного знака)</v>
      </c>
      <c r="C164" s="24" t="str">
        <f>Source!H967</f>
        <v>100 шт.</v>
      </c>
      <c r="D164" s="25">
        <f>Source!I967</f>
        <v>0.21</v>
      </c>
      <c r="E164" s="23"/>
    </row>
    <row r="165" spans="1:5" ht="28.5" x14ac:dyDescent="0.2">
      <c r="A165" s="22">
        <v>27</v>
      </c>
      <c r="B165" s="23" t="str">
        <f>Source!G968</f>
        <v>Установка дополнительных щитков (без стоимости щита дорожного знака)</v>
      </c>
      <c r="C165" s="24" t="str">
        <f>Source!H968</f>
        <v>100 шт.</v>
      </c>
      <c r="D165" s="25">
        <f>Source!I968</f>
        <v>0.19</v>
      </c>
      <c r="E165" s="23"/>
    </row>
    <row r="166" spans="1:5" ht="16.5" x14ac:dyDescent="0.25">
      <c r="A166" s="27" t="str">
        <f>CONCATENATE("Локальная смета: ", Source!G1070)</f>
        <v>Локальная смета: Суворовская пл. (уширение тротуара за счет пр.части)</v>
      </c>
      <c r="B166" s="27"/>
      <c r="C166" s="27"/>
      <c r="D166" s="27"/>
      <c r="E166" s="27"/>
    </row>
    <row r="167" spans="1:5" ht="16.5" x14ac:dyDescent="0.25">
      <c r="A167" s="27" t="str">
        <f>CONCATENATE("Раздел: ", Source!G1074)</f>
        <v>Раздел: Обустройство тротуара за счёт проезжей части</v>
      </c>
      <c r="B167" s="27"/>
      <c r="C167" s="27"/>
      <c r="D167" s="27"/>
      <c r="E167" s="27"/>
    </row>
    <row r="168" spans="1:5" ht="14.25" x14ac:dyDescent="0.2">
      <c r="A168" s="22">
        <v>1</v>
      </c>
      <c r="B168" s="23" t="str">
        <f>Source!G1078</f>
        <v>Разборка покрытий и оснований асфальтобетонных</v>
      </c>
      <c r="C168" s="24" t="str">
        <f>Source!H1078</f>
        <v>100 м3</v>
      </c>
      <c r="D168" s="25">
        <f>Source!I1078</f>
        <v>0</v>
      </c>
      <c r="E168" s="23"/>
    </row>
    <row r="169" spans="1:5" ht="28.5" x14ac:dyDescent="0.2">
      <c r="A169" s="22">
        <v>2</v>
      </c>
      <c r="B169" s="23" t="str">
        <f>Source!G1079</f>
        <v>Механизированная погрузка строительного мусора в автомобили-самосвалы</v>
      </c>
      <c r="C169" s="24" t="str">
        <f>Source!H1079</f>
        <v>т</v>
      </c>
      <c r="D169" s="25">
        <f>Source!I1079</f>
        <v>0</v>
      </c>
      <c r="E169" s="23"/>
    </row>
    <row r="170" spans="1:5" ht="28.5" x14ac:dyDescent="0.2">
      <c r="A170" s="22">
        <v>3</v>
      </c>
      <c r="B170" s="23" t="str">
        <f>Source!G1080</f>
        <v>Погрузка и выгрузка вручную строительного мусора на транспортные средства</v>
      </c>
      <c r="C170" s="24" t="str">
        <f>Source!H1080</f>
        <v>т</v>
      </c>
      <c r="D170" s="25">
        <f>Source!I1080</f>
        <v>0</v>
      </c>
      <c r="E170" s="23"/>
    </row>
    <row r="171" spans="1:5" ht="28.5" x14ac:dyDescent="0.2">
      <c r="A171" s="22">
        <v>4</v>
      </c>
      <c r="B171" s="23" t="str">
        <f>Source!G1081</f>
        <v>Перевозка строительного мусора автосамосвалами грузоподъемностью до 10 т на расстояние 1 км - при механизированной погрузке</v>
      </c>
      <c r="C171" s="24" t="str">
        <f>Source!H1081</f>
        <v>т</v>
      </c>
      <c r="D171" s="25">
        <f>Source!I1081</f>
        <v>0</v>
      </c>
      <c r="E171" s="23"/>
    </row>
    <row r="172" spans="1:5" ht="28.5" x14ac:dyDescent="0.2">
      <c r="A172" s="22">
        <v>5</v>
      </c>
      <c r="B172" s="23" t="str">
        <f>Source!G1082</f>
        <v>Перевозка строительного мусора автосамосвалами грузоподъемностью до 10 т на расстояние 1 км - при погрузке вручную</v>
      </c>
      <c r="C172" s="24" t="str">
        <f>Source!H1082</f>
        <v>т</v>
      </c>
      <c r="D172" s="25">
        <f>Source!I1082</f>
        <v>0</v>
      </c>
      <c r="E172" s="23"/>
    </row>
    <row r="173" spans="1:5" ht="28.5" x14ac:dyDescent="0.2">
      <c r="A173" s="22">
        <v>6</v>
      </c>
      <c r="B173" s="23" t="str">
        <f>Source!G1083</f>
        <v>Перевозка строительного мусора автосамосвалами грузоподъемностью до 10 т - добавляется на каждый последующий 1 км до 100 км</v>
      </c>
      <c r="C173" s="24" t="str">
        <f>Source!H1083</f>
        <v>т</v>
      </c>
      <c r="D173" s="25">
        <f>Source!I1083</f>
        <v>0</v>
      </c>
      <c r="E173" s="23"/>
    </row>
    <row r="174" spans="1:5" ht="14.25" x14ac:dyDescent="0.2">
      <c r="A174" s="22">
        <v>7</v>
      </c>
      <c r="B174" s="23" t="str">
        <f>Source!G1085</f>
        <v>Устройство подстилающих и выравнивающих слоев оснований из щебня</v>
      </c>
      <c r="C174" s="24" t="str">
        <f>Source!H1085</f>
        <v>100 м3</v>
      </c>
      <c r="D174" s="25">
        <f>Source!I1085</f>
        <v>0</v>
      </c>
      <c r="E174" s="23"/>
    </row>
    <row r="175" spans="1:5" ht="42.75" x14ac:dyDescent="0.2">
      <c r="A175" s="22">
        <v>8</v>
      </c>
      <c r="B175" s="23" t="str">
        <f>Source!G1086</f>
        <v>Устройство асфальтобетонных покрытий дорожек и тротуаров двухслойных, верхний слой из песчаной асфальтобетонной смеси толщиной 3 см/5см</v>
      </c>
      <c r="C175" s="24" t="str">
        <f>Source!H1086</f>
        <v>100 м2</v>
      </c>
      <c r="D175" s="25">
        <f>Source!I1086</f>
        <v>0</v>
      </c>
      <c r="E175" s="23"/>
    </row>
    <row r="176" spans="1:5" ht="16.5" x14ac:dyDescent="0.25">
      <c r="A176" s="27" t="str">
        <f>CONCATENATE("Подраздел: ", Source!G1090)</f>
        <v>Подраздел: Демонтаж/монтаж б/у гранитного борта</v>
      </c>
      <c r="B176" s="27"/>
      <c r="C176" s="27"/>
      <c r="D176" s="27"/>
      <c r="E176" s="27"/>
    </row>
    <row r="177" spans="1:31" ht="14.25" x14ac:dyDescent="0.2">
      <c r="A177" s="22">
        <v>9</v>
      </c>
      <c r="B177" s="23" t="str">
        <f>Source!G1094</f>
        <v>Разборка бортовых камней на бетонном основании</v>
      </c>
      <c r="C177" s="24" t="str">
        <f>Source!H1094</f>
        <v>100 м</v>
      </c>
      <c r="D177" s="25">
        <f>Source!I1094</f>
        <v>0</v>
      </c>
      <c r="E177" s="23"/>
    </row>
    <row r="178" spans="1:31" ht="28.5" x14ac:dyDescent="0.2">
      <c r="A178" s="22">
        <v>10</v>
      </c>
      <c r="B178" s="23" t="str">
        <f>Source!G1095</f>
        <v>Механизированная погрузка строительного мусора в автомобили-самосвалы</v>
      </c>
      <c r="C178" s="24" t="str">
        <f>Source!H1095</f>
        <v>т</v>
      </c>
      <c r="D178" s="25">
        <f>Source!I1095</f>
        <v>0</v>
      </c>
      <c r="E178" s="23"/>
    </row>
    <row r="179" spans="1:31" ht="28.5" x14ac:dyDescent="0.2">
      <c r="A179" s="22">
        <v>11</v>
      </c>
      <c r="B179" s="23" t="str">
        <f>Source!G1096</f>
        <v>Погрузка и выгрузка вручную строительного мусора на транспортные средства</v>
      </c>
      <c r="C179" s="24" t="str">
        <f>Source!H1096</f>
        <v>т</v>
      </c>
      <c r="D179" s="25">
        <f>Source!I1096</f>
        <v>0</v>
      </c>
      <c r="E179" s="23"/>
    </row>
    <row r="180" spans="1:31" ht="28.5" x14ac:dyDescent="0.2">
      <c r="A180" s="22">
        <v>12</v>
      </c>
      <c r="B180" s="23" t="str">
        <f>Source!G1097</f>
        <v>Перевозка строительного мусора автосамосвалами грузоподъемностью до 10 т на расстояние 1 км - при механизированной погрузке</v>
      </c>
      <c r="C180" s="24" t="str">
        <f>Source!H1097</f>
        <v>т</v>
      </c>
      <c r="D180" s="25">
        <f>Source!I1097</f>
        <v>0</v>
      </c>
      <c r="E180" s="23"/>
    </row>
    <row r="181" spans="1:31" ht="28.5" x14ac:dyDescent="0.2">
      <c r="A181" s="22">
        <v>13</v>
      </c>
      <c r="B181" s="23" t="str">
        <f>Source!G1098</f>
        <v>Перевозка строительного мусора автосамосвалами грузоподъемностью до 10 т на расстояние 1 км - при погрузке вручную</v>
      </c>
      <c r="C181" s="24" t="str">
        <f>Source!H1098</f>
        <v>т</v>
      </c>
      <c r="D181" s="25">
        <f>Source!I1098</f>
        <v>0</v>
      </c>
      <c r="E181" s="23"/>
    </row>
    <row r="182" spans="1:31" ht="28.5" x14ac:dyDescent="0.2">
      <c r="A182" s="22">
        <v>14</v>
      </c>
      <c r="B182" s="23" t="str">
        <f>Source!G1099</f>
        <v>Перевозка строительного мусора автосамосвалами грузоподъемностью до 10 т - добавляется на каждый последующий 1 км до 100 км</v>
      </c>
      <c r="C182" s="24" t="str">
        <f>Source!H1099</f>
        <v>т</v>
      </c>
      <c r="D182" s="25">
        <f>Source!I1099</f>
        <v>0</v>
      </c>
      <c r="E182" s="23"/>
    </row>
    <row r="183" spans="1:31" ht="28.5" x14ac:dyDescent="0.2">
      <c r="A183" s="22">
        <v>15</v>
      </c>
      <c r="B183" s="23" t="str">
        <f>Source!G1106</f>
        <v>Установка бортовых камней природных при других видах покрытий (без стоимости камней)</v>
      </c>
      <c r="C183" s="24" t="str">
        <f>Source!H1106</f>
        <v>100 м</v>
      </c>
      <c r="D183" s="25">
        <f>Source!I1106</f>
        <v>0</v>
      </c>
      <c r="E183" s="23"/>
    </row>
    <row r="184" spans="1:31" ht="33" x14ac:dyDescent="0.25">
      <c r="A184" s="27" t="str">
        <f>CONCATENATE("Локальная смета: ", Source!G1198)</f>
        <v>Локальная смета: Б.Спасская ул. (организация парковочных мест за счет уменьшения ширины тротуара)</v>
      </c>
      <c r="B184" s="27"/>
      <c r="C184" s="27"/>
      <c r="D184" s="27"/>
      <c r="E184" s="27"/>
      <c r="AE184" s="26" t="str">
        <f>CONCATENATE("Локальная смета: ", Source!G1198)</f>
        <v>Локальная смета: Б.Спасская ул. (организация парковочных мест за счет уменьшения ширины тротуара)</v>
      </c>
    </row>
    <row r="185" spans="1:31" ht="16.5" x14ac:dyDescent="0.25">
      <c r="A185" s="27" t="str">
        <f>CONCATENATE("Раздел: ", Source!G1202)</f>
        <v>Раздел: Парковочный карман</v>
      </c>
      <c r="B185" s="27"/>
      <c r="C185" s="27"/>
      <c r="D185" s="27"/>
      <c r="E185" s="27"/>
    </row>
    <row r="186" spans="1:31" ht="16.5" x14ac:dyDescent="0.25">
      <c r="A186" s="27" t="str">
        <f>CONCATENATE("Подраздел: ", Source!G1206)</f>
        <v>Подраздел: Демонтаж/монтаж б/у гранитного борта</v>
      </c>
      <c r="B186" s="27"/>
      <c r="C186" s="27"/>
      <c r="D186" s="27"/>
      <c r="E186" s="27"/>
    </row>
    <row r="187" spans="1:31" ht="14.25" x14ac:dyDescent="0.2">
      <c r="A187" s="22">
        <v>1</v>
      </c>
      <c r="B187" s="23" t="str">
        <f>Source!G1210</f>
        <v>Разборка бортовых камней на бетонном основании</v>
      </c>
      <c r="C187" s="24" t="str">
        <f>Source!H1210</f>
        <v>100 м</v>
      </c>
      <c r="D187" s="25">
        <f>Source!I1210</f>
        <v>0</v>
      </c>
      <c r="E187" s="23"/>
    </row>
    <row r="188" spans="1:31" ht="28.5" x14ac:dyDescent="0.2">
      <c r="A188" s="22">
        <v>2</v>
      </c>
      <c r="B188" s="23" t="str">
        <f>Source!G1211</f>
        <v>Механизированная погрузка строительного мусора в автомобили-самосвалы</v>
      </c>
      <c r="C188" s="24" t="str">
        <f>Source!H1211</f>
        <v>т</v>
      </c>
      <c r="D188" s="25">
        <f>Source!I1211</f>
        <v>0</v>
      </c>
      <c r="E188" s="23"/>
    </row>
    <row r="189" spans="1:31" ht="28.5" x14ac:dyDescent="0.2">
      <c r="A189" s="22">
        <v>3</v>
      </c>
      <c r="B189" s="23" t="str">
        <f>Source!G1212</f>
        <v>Погрузка и выгрузка вручную строительного мусора на транспортные средства</v>
      </c>
      <c r="C189" s="24" t="str">
        <f>Source!H1212</f>
        <v>т</v>
      </c>
      <c r="D189" s="25">
        <f>Source!I1212</f>
        <v>0</v>
      </c>
      <c r="E189" s="23"/>
    </row>
    <row r="190" spans="1:31" ht="28.5" x14ac:dyDescent="0.2">
      <c r="A190" s="22">
        <v>4</v>
      </c>
      <c r="B190" s="23" t="str">
        <f>Source!G1213</f>
        <v>Перевозка строительного мусора автосамосвалами грузоподъемностью до 10 т на расстояние 1 км - при механизированной погрузке</v>
      </c>
      <c r="C190" s="24" t="str">
        <f>Source!H1213</f>
        <v>т</v>
      </c>
      <c r="D190" s="25">
        <f>Source!I1213</f>
        <v>0</v>
      </c>
      <c r="E190" s="23"/>
    </row>
    <row r="191" spans="1:31" ht="28.5" x14ac:dyDescent="0.2">
      <c r="A191" s="22">
        <v>5</v>
      </c>
      <c r="B191" s="23" t="str">
        <f>Source!G1214</f>
        <v>Перевозка строительного мусора автосамосвалами грузоподъемностью до 10 т на расстояние 1 км - при погрузке вручную</v>
      </c>
      <c r="C191" s="24" t="str">
        <f>Source!H1214</f>
        <v>т</v>
      </c>
      <c r="D191" s="25">
        <f>Source!I1214</f>
        <v>0</v>
      </c>
      <c r="E191" s="23"/>
    </row>
    <row r="192" spans="1:31" ht="28.5" x14ac:dyDescent="0.2">
      <c r="A192" s="22">
        <v>6</v>
      </c>
      <c r="B192" s="23" t="str">
        <f>Source!G1215</f>
        <v>Перевозка строительного мусора автосамосвалами грузоподъемностью до 10 т - добавляется на каждый последующий 1 км до 100 км</v>
      </c>
      <c r="C192" s="24" t="str">
        <f>Source!H1215</f>
        <v>т</v>
      </c>
      <c r="D192" s="25">
        <f>Source!I1215</f>
        <v>0</v>
      </c>
      <c r="E192" s="23"/>
    </row>
    <row r="193" spans="1:5" ht="28.5" x14ac:dyDescent="0.2">
      <c r="A193" s="22">
        <v>7</v>
      </c>
      <c r="B193" s="23" t="str">
        <f>Source!G1222</f>
        <v>Установка бортовых камней бетонных марки БР 100.30.15 при других видах покрытий</v>
      </c>
      <c r="C193" s="24" t="str">
        <f>Source!H1222</f>
        <v>100 м</v>
      </c>
      <c r="D193" s="25">
        <f>Source!I1222</f>
        <v>0</v>
      </c>
      <c r="E193" s="23"/>
    </row>
    <row r="194" spans="1:5" ht="16.5" x14ac:dyDescent="0.25">
      <c r="A194" s="27" t="str">
        <f>CONCATENATE("Подраздел: ", Source!G1254)</f>
        <v>Подраздел: Устройство кармана</v>
      </c>
      <c r="B194" s="27"/>
      <c r="C194" s="27"/>
      <c r="D194" s="27"/>
      <c r="E194" s="27"/>
    </row>
    <row r="195" spans="1:5" ht="14.25" x14ac:dyDescent="0.2">
      <c r="A195" s="22">
        <v>8</v>
      </c>
      <c r="B195" s="23" t="str">
        <f>Source!G1258</f>
        <v>Разборка покрытий и оснований асфальтобетонных</v>
      </c>
      <c r="C195" s="24" t="str">
        <f>Source!H1258</f>
        <v>100 м3</v>
      </c>
      <c r="D195" s="25">
        <f>Source!I1258</f>
        <v>0</v>
      </c>
      <c r="E195" s="23"/>
    </row>
    <row r="196" spans="1:5" ht="14.25" x14ac:dyDescent="0.2">
      <c r="A196" s="22">
        <v>9</v>
      </c>
      <c r="B196" s="23" t="str">
        <f>Source!G1259</f>
        <v>Разборка покрытий и оснований цементобетонных</v>
      </c>
      <c r="C196" s="24" t="str">
        <f>Source!H1259</f>
        <v>100 м3</v>
      </c>
      <c r="D196" s="25">
        <f>Source!I1259</f>
        <v>0</v>
      </c>
      <c r="E196" s="23"/>
    </row>
    <row r="197" spans="1:5" ht="28.5" x14ac:dyDescent="0.2">
      <c r="A197" s="22">
        <v>10</v>
      </c>
      <c r="B197" s="23" t="str">
        <f>Source!G1260</f>
        <v>Механизированная погрузка строительного мусора в автомобили-самосвалы</v>
      </c>
      <c r="C197" s="24" t="str">
        <f>Source!H1260</f>
        <v>т</v>
      </c>
      <c r="D197" s="25">
        <f>Source!I1260</f>
        <v>0</v>
      </c>
      <c r="E197" s="23"/>
    </row>
    <row r="198" spans="1:5" ht="28.5" x14ac:dyDescent="0.2">
      <c r="A198" s="22">
        <v>11</v>
      </c>
      <c r="B198" s="23" t="str">
        <f>Source!G1261</f>
        <v>Погрузка и выгрузка вручную строительного мусора на транспортные средства</v>
      </c>
      <c r="C198" s="24" t="str">
        <f>Source!H1261</f>
        <v>т</v>
      </c>
      <c r="D198" s="25">
        <f>Source!I1261</f>
        <v>0</v>
      </c>
      <c r="E198" s="23"/>
    </row>
    <row r="199" spans="1:5" ht="28.5" x14ac:dyDescent="0.2">
      <c r="A199" s="22">
        <v>12</v>
      </c>
      <c r="B199" s="23" t="str">
        <f>Source!G1262</f>
        <v>Перевозка строительного мусора автосамосвалами грузоподъемностью до 10 т на расстояние 1 км - при механизированной погрузке</v>
      </c>
      <c r="C199" s="24" t="str">
        <f>Source!H1262</f>
        <v>т</v>
      </c>
      <c r="D199" s="25">
        <f>Source!I1262</f>
        <v>0</v>
      </c>
      <c r="E199" s="23"/>
    </row>
    <row r="200" spans="1:5" ht="28.5" x14ac:dyDescent="0.2">
      <c r="A200" s="22">
        <v>13</v>
      </c>
      <c r="B200" s="23" t="str">
        <f>Source!G1263</f>
        <v>Перевозка строительного мусора автосамосвалами грузоподъемностью до 10 т на расстояние 1 км - при погрузке вручную</v>
      </c>
      <c r="C200" s="24" t="str">
        <f>Source!H1263</f>
        <v>т</v>
      </c>
      <c r="D200" s="25">
        <f>Source!I1263</f>
        <v>0</v>
      </c>
      <c r="E200" s="23"/>
    </row>
    <row r="201" spans="1:5" ht="28.5" x14ac:dyDescent="0.2">
      <c r="A201" s="22">
        <v>14</v>
      </c>
      <c r="B201" s="23" t="str">
        <f>Source!G1264</f>
        <v>Перевозка строительного мусора автосамосвалами грузоподъемностью до 10 т - добавляется на каждый последующий 1 км до 100 км</v>
      </c>
      <c r="C201" s="24" t="str">
        <f>Source!H1264</f>
        <v>т</v>
      </c>
      <c r="D201" s="25">
        <f>Source!I1264</f>
        <v>0</v>
      </c>
      <c r="E201" s="23"/>
    </row>
    <row r="202" spans="1:5" ht="14.25" x14ac:dyDescent="0.2">
      <c r="A202" s="22">
        <v>15</v>
      </c>
      <c r="B202" s="23" t="str">
        <f>Source!G1266</f>
        <v>Устройство подстилающих и выравнивающих слоев оснований из щебня</v>
      </c>
      <c r="C202" s="24" t="str">
        <f>Source!H1266</f>
        <v>100 м3</v>
      </c>
      <c r="D202" s="25">
        <f>Source!I1266</f>
        <v>0</v>
      </c>
      <c r="E202" s="23"/>
    </row>
    <row r="203" spans="1:5" ht="42.75" x14ac:dyDescent="0.2">
      <c r="A203" s="22">
        <v>16</v>
      </c>
      <c r="B203" s="23" t="str">
        <f>Source!G1270</f>
        <v>Устройство асфальтобетонных покрытий дорожек и тротуаров двухслойных, нижний слой из крупнозернистой асфальтобетонной смеси тип Б, марка I, толщиной 4,5 см</v>
      </c>
      <c r="C203" s="24" t="str">
        <f>Source!H1270</f>
        <v>100 м2</v>
      </c>
      <c r="D203" s="25">
        <f>Source!I1270</f>
        <v>0</v>
      </c>
      <c r="E203" s="23"/>
    </row>
    <row r="204" spans="1:5" ht="42.75" x14ac:dyDescent="0.2">
      <c r="A204" s="22">
        <v>17</v>
      </c>
      <c r="B204" s="23" t="str">
        <f>Source!G1273</f>
        <v>Устройство асфальтобетонных покрытий дорожек и тротуаров двухслойных, нижний слой из крупнозернистой асфальтобетонной смеси тип Б, марка I, толщиной 4,5 см</v>
      </c>
      <c r="C204" s="24" t="str">
        <f>Source!H1273</f>
        <v>100 м2</v>
      </c>
      <c r="D204" s="25">
        <f>Source!I1273</f>
        <v>0</v>
      </c>
      <c r="E204" s="23"/>
    </row>
    <row r="205" spans="1:5" ht="42.75" x14ac:dyDescent="0.2">
      <c r="A205" s="22">
        <v>18</v>
      </c>
      <c r="B205" s="23" t="str">
        <f>Source!G1276</f>
        <v>Устройство асфальтобетонных покрытий дорожек и тротуаров двухслойных, верхний слой из песчаной асфальтобетонной смеси толщиной 3 см</v>
      </c>
      <c r="C205" s="24" t="str">
        <f>Source!H1276</f>
        <v>100 м2</v>
      </c>
      <c r="D205" s="25">
        <f>Source!I1276</f>
        <v>0</v>
      </c>
      <c r="E205" s="23"/>
    </row>
    <row r="206" spans="1:5" ht="16.5" x14ac:dyDescent="0.25">
      <c r="A206" s="27" t="str">
        <f>CONCATENATE("Локальная смета: ", Source!G1370)</f>
        <v>Локальная смета: Новорязанская ул. Д. 27 стр. 1 (обустройство пеш.перехода)</v>
      </c>
      <c r="B206" s="27"/>
      <c r="C206" s="27"/>
      <c r="D206" s="27"/>
      <c r="E206" s="27"/>
    </row>
    <row r="207" spans="1:5" ht="16.5" x14ac:dyDescent="0.25">
      <c r="A207" s="27" t="str">
        <f>CONCATENATE("Раздел: ", Source!G1374)</f>
        <v>Раздел: Обустройство</v>
      </c>
      <c r="B207" s="27"/>
      <c r="C207" s="27"/>
      <c r="D207" s="27"/>
      <c r="E207" s="27"/>
    </row>
    <row r="208" spans="1:5" ht="16.5" x14ac:dyDescent="0.25">
      <c r="A208" s="27" t="str">
        <f>CONCATENATE("Подраздел: ", Source!G1378)</f>
        <v>Подраздел: Разборка асфальтобетонного покрытия (тротуар) с последующим восстановлением</v>
      </c>
      <c r="B208" s="27"/>
      <c r="C208" s="27"/>
      <c r="D208" s="27"/>
      <c r="E208" s="27"/>
    </row>
    <row r="209" spans="1:31" ht="14.25" x14ac:dyDescent="0.2">
      <c r="A209" s="22">
        <v>1</v>
      </c>
      <c r="B209" s="23" t="str">
        <f>Source!G1382</f>
        <v>Разборка асфальтобетонных покрытий тротуаров толщиной до 4 см</v>
      </c>
      <c r="C209" s="24" t="str">
        <f>Source!H1382</f>
        <v>1000 м2</v>
      </c>
      <c r="D209" s="25">
        <f>Source!I1382</f>
        <v>0</v>
      </c>
      <c r="E209" s="23"/>
    </row>
    <row r="210" spans="1:31" ht="28.5" x14ac:dyDescent="0.2">
      <c r="A210" s="22">
        <v>2</v>
      </c>
      <c r="B210" s="23" t="str">
        <f>Source!G1383</f>
        <v>Механизированная погрузка строительного мусора в автомобили-самосвалы</v>
      </c>
      <c r="C210" s="24" t="str">
        <f>Source!H1383</f>
        <v>т</v>
      </c>
      <c r="D210" s="25">
        <f>Source!I1383</f>
        <v>0</v>
      </c>
      <c r="E210" s="23"/>
    </row>
    <row r="211" spans="1:31" ht="28.5" x14ac:dyDescent="0.2">
      <c r="A211" s="22">
        <v>3</v>
      </c>
      <c r="B211" s="23" t="str">
        <f>Source!G1384</f>
        <v>Погрузка и выгрузка вручную строительного мусора на транспортные средства</v>
      </c>
      <c r="C211" s="24" t="str">
        <f>Source!H1384</f>
        <v>т</v>
      </c>
      <c r="D211" s="25">
        <f>Source!I1384</f>
        <v>0</v>
      </c>
      <c r="E211" s="23"/>
    </row>
    <row r="212" spans="1:31" ht="28.5" x14ac:dyDescent="0.2">
      <c r="A212" s="22">
        <v>4</v>
      </c>
      <c r="B212" s="23" t="str">
        <f>Source!G1385</f>
        <v>Перевозка строительного мусора автосамосвалами грузоподъемностью до 10 т на расстояние 1 км - при механизированной погрузке</v>
      </c>
      <c r="C212" s="24" t="str">
        <f>Source!H1385</f>
        <v>т</v>
      </c>
      <c r="D212" s="25">
        <f>Source!I1385</f>
        <v>0</v>
      </c>
      <c r="E212" s="23"/>
    </row>
    <row r="213" spans="1:31" ht="28.5" x14ac:dyDescent="0.2">
      <c r="A213" s="22">
        <v>5</v>
      </c>
      <c r="B213" s="23" t="str">
        <f>Source!G1386</f>
        <v>Перевозка строительного мусора автосамосвалами грузоподъемностью до 10 т на расстояние 1 км - при погрузке вручную</v>
      </c>
      <c r="C213" s="24" t="str">
        <f>Source!H1386</f>
        <v>т</v>
      </c>
      <c r="D213" s="25">
        <f>Source!I1386</f>
        <v>0</v>
      </c>
      <c r="E213" s="23"/>
    </row>
    <row r="214" spans="1:31" ht="28.5" x14ac:dyDescent="0.2">
      <c r="A214" s="22">
        <v>6</v>
      </c>
      <c r="B214" s="23" t="str">
        <f>Source!G1387</f>
        <v>Перевозка строительного мусора автосамосвалами грузоподъемностью до 10 т - добавляется на каждый последующий 1 км до 100 км</v>
      </c>
      <c r="C214" s="24" t="str">
        <f>Source!H1387</f>
        <v>т</v>
      </c>
      <c r="D214" s="25">
        <f>Source!I1387</f>
        <v>0</v>
      </c>
      <c r="E214" s="23"/>
    </row>
    <row r="215" spans="1:31" ht="28.5" x14ac:dyDescent="0.2">
      <c r="A215" s="22">
        <v>7</v>
      </c>
      <c r="B215" s="23" t="str">
        <f>Source!G1389</f>
        <v>Устройство выравнивающего слоя из асфальтобетонной смеси с применением укладчиков асфальтобетона</v>
      </c>
      <c r="C215" s="24" t="str">
        <f>Source!H1389</f>
        <v>100 т</v>
      </c>
      <c r="D215" s="25">
        <f>Source!I1389</f>
        <v>0</v>
      </c>
      <c r="E215" s="23"/>
    </row>
    <row r="216" spans="1:31" ht="42.75" x14ac:dyDescent="0.2">
      <c r="A216" s="22">
        <v>8</v>
      </c>
      <c r="B216" s="23" t="str">
        <f>Source!G1392</f>
        <v>Устройство асфальтобетонных покрытий дорожек и тротуаров двухслойных, верхний слой из песчаной асфальтобетонной смеси толщиной 3 см/5см</v>
      </c>
      <c r="C216" s="24" t="str">
        <f>Source!H1392</f>
        <v>100 м2</v>
      </c>
      <c r="D216" s="25">
        <f>Source!I1392</f>
        <v>0</v>
      </c>
      <c r="E216" s="23"/>
    </row>
    <row r="217" spans="1:31" ht="33" x14ac:dyDescent="0.25">
      <c r="A217" s="27" t="str">
        <f>CONCATENATE("Подраздел: ", Source!G1426)</f>
        <v>Подраздел: Разборка асфальтобетонного покрытия проезжей части вдоль борта гранитного с последующим восстановлением</v>
      </c>
      <c r="B217" s="27"/>
      <c r="C217" s="27"/>
      <c r="D217" s="27"/>
      <c r="E217" s="27"/>
      <c r="AE217" s="26" t="str">
        <f>CONCATENATE("Подраздел: ", Source!G1426)</f>
        <v>Подраздел: Разборка асфальтобетонного покрытия проезжей части вдоль борта гранитного с последующим восстановлением</v>
      </c>
    </row>
    <row r="218" spans="1:31" ht="14.25" x14ac:dyDescent="0.2">
      <c r="A218" s="22">
        <v>9</v>
      </c>
      <c r="B218" s="23" t="str">
        <f>Source!G1430</f>
        <v>Разборка покрытий и оснований асфальтобетонных</v>
      </c>
      <c r="C218" s="24" t="str">
        <f>Source!H1430</f>
        <v>100 м3</v>
      </c>
      <c r="D218" s="25">
        <f>Source!I1430</f>
        <v>0</v>
      </c>
      <c r="E218" s="23"/>
    </row>
    <row r="219" spans="1:31" ht="28.5" x14ac:dyDescent="0.2">
      <c r="A219" s="22">
        <v>10</v>
      </c>
      <c r="B219" s="23" t="str">
        <f>Source!G1431</f>
        <v>Механизированная погрузка строительного мусора в автомобили-самосвалы</v>
      </c>
      <c r="C219" s="24" t="str">
        <f>Source!H1431</f>
        <v>т</v>
      </c>
      <c r="D219" s="25">
        <f>Source!I1431</f>
        <v>0</v>
      </c>
      <c r="E219" s="23"/>
    </row>
    <row r="220" spans="1:31" ht="28.5" x14ac:dyDescent="0.2">
      <c r="A220" s="22">
        <v>11</v>
      </c>
      <c r="B220" s="23" t="str">
        <f>Source!G1432</f>
        <v>Погрузка и выгрузка вручную строительного мусора на транспортные средства</v>
      </c>
      <c r="C220" s="24" t="str">
        <f>Source!H1432</f>
        <v>т</v>
      </c>
      <c r="D220" s="25">
        <f>Source!I1432</f>
        <v>0</v>
      </c>
      <c r="E220" s="23"/>
    </row>
    <row r="221" spans="1:31" ht="28.5" x14ac:dyDescent="0.2">
      <c r="A221" s="22">
        <v>12</v>
      </c>
      <c r="B221" s="23" t="str">
        <f>Source!G1433</f>
        <v>Перевозка строительного мусора автосамосвалами грузоподъемностью до 10 т на расстояние 1 км - при механизированной погрузке</v>
      </c>
      <c r="C221" s="24" t="str">
        <f>Source!H1433</f>
        <v>т</v>
      </c>
      <c r="D221" s="25">
        <f>Source!I1433</f>
        <v>0</v>
      </c>
      <c r="E221" s="23"/>
    </row>
    <row r="222" spans="1:31" ht="28.5" x14ac:dyDescent="0.2">
      <c r="A222" s="22">
        <v>13</v>
      </c>
      <c r="B222" s="23" t="str">
        <f>Source!G1434</f>
        <v>Перевозка строительного мусора автосамосвалами грузоподъемностью до 10 т на расстояние 1 км - при погрузке вручную</v>
      </c>
      <c r="C222" s="24" t="str">
        <f>Source!H1434</f>
        <v>т</v>
      </c>
      <c r="D222" s="25">
        <f>Source!I1434</f>
        <v>0</v>
      </c>
      <c r="E222" s="23"/>
    </row>
    <row r="223" spans="1:31" ht="28.5" x14ac:dyDescent="0.2">
      <c r="A223" s="22">
        <v>14</v>
      </c>
      <c r="B223" s="23" t="str">
        <f>Source!G1435</f>
        <v>Перевозка строительного мусора автосамосвалами грузоподъемностью до 10 т - добавляется на каждый последующий 1 км до 100 км</v>
      </c>
      <c r="C223" s="24" t="str">
        <f>Source!H1435</f>
        <v>т</v>
      </c>
      <c r="D223" s="25">
        <f>Source!I1435</f>
        <v>0</v>
      </c>
      <c r="E223" s="23"/>
    </row>
    <row r="224" spans="1:31" ht="42.75" x14ac:dyDescent="0.2">
      <c r="A224" s="22">
        <v>15</v>
      </c>
      <c r="B224" s="23" t="str">
        <f>Source!G1437</f>
        <v>Устройство асфальтобетонных покрытий дорожек и тротуаров двухслойных, верхний слой из песчаной асфальтобетонной смеси толщиной 3 см/5см</v>
      </c>
      <c r="C224" s="24" t="str">
        <f>Source!H1437</f>
        <v>100 м2</v>
      </c>
      <c r="D224" s="25">
        <f>Source!I1437</f>
        <v>0</v>
      </c>
      <c r="E224" s="23"/>
    </row>
    <row r="225" spans="1:5" ht="16.5" x14ac:dyDescent="0.25">
      <c r="A225" s="27" t="str">
        <f>CONCATENATE("Подраздел: ", Source!G1471)</f>
        <v>Подраздел: Демонтаж/монтаж б/у гранитного борта (понижение)</v>
      </c>
      <c r="B225" s="27"/>
      <c r="C225" s="27"/>
      <c r="D225" s="27"/>
      <c r="E225" s="27"/>
    </row>
    <row r="226" spans="1:5" ht="14.25" x14ac:dyDescent="0.2">
      <c r="A226" s="22">
        <v>16</v>
      </c>
      <c r="B226" s="23" t="str">
        <f>Source!G1475</f>
        <v>Разборка бортовых камней на бетонном основании</v>
      </c>
      <c r="C226" s="24" t="str">
        <f>Source!H1475</f>
        <v>100 м</v>
      </c>
      <c r="D226" s="25">
        <f>Source!I1475</f>
        <v>0</v>
      </c>
      <c r="E226" s="23"/>
    </row>
    <row r="227" spans="1:5" ht="28.5" x14ac:dyDescent="0.2">
      <c r="A227" s="22">
        <v>17</v>
      </c>
      <c r="B227" s="23" t="str">
        <f>Source!G1476</f>
        <v>Механизированная погрузка строительного мусора в автомобили-самосвалы</v>
      </c>
      <c r="C227" s="24" t="str">
        <f>Source!H1476</f>
        <v>т</v>
      </c>
      <c r="D227" s="25">
        <f>Source!I1476</f>
        <v>0</v>
      </c>
      <c r="E227" s="23"/>
    </row>
    <row r="228" spans="1:5" ht="28.5" x14ac:dyDescent="0.2">
      <c r="A228" s="22">
        <v>18</v>
      </c>
      <c r="B228" s="23" t="str">
        <f>Source!G1477</f>
        <v>Погрузка и выгрузка вручную строительного мусора на транспортные средства</v>
      </c>
      <c r="C228" s="24" t="str">
        <f>Source!H1477</f>
        <v>т</v>
      </c>
      <c r="D228" s="25">
        <f>Source!I1477</f>
        <v>0</v>
      </c>
      <c r="E228" s="23"/>
    </row>
    <row r="229" spans="1:5" ht="28.5" x14ac:dyDescent="0.2">
      <c r="A229" s="22">
        <v>19</v>
      </c>
      <c r="B229" s="23" t="str">
        <f>Source!G1478</f>
        <v>Перевозка строительного мусора автосамосвалами грузоподъемностью до 10 т на расстояние 1 км - при механизированной погрузке</v>
      </c>
      <c r="C229" s="24" t="str">
        <f>Source!H1478</f>
        <v>т</v>
      </c>
      <c r="D229" s="25">
        <f>Source!I1478</f>
        <v>0</v>
      </c>
      <c r="E229" s="23"/>
    </row>
    <row r="230" spans="1:5" ht="28.5" x14ac:dyDescent="0.2">
      <c r="A230" s="22">
        <v>20</v>
      </c>
      <c r="B230" s="23" t="str">
        <f>Source!G1479</f>
        <v>Перевозка строительного мусора автосамосвалами грузоподъемностью до 10 т на расстояние 1 км - при погрузке вручную</v>
      </c>
      <c r="C230" s="24" t="str">
        <f>Source!H1479</f>
        <v>т</v>
      </c>
      <c r="D230" s="25">
        <f>Source!I1479</f>
        <v>0</v>
      </c>
      <c r="E230" s="23"/>
    </row>
    <row r="231" spans="1:5" ht="28.5" x14ac:dyDescent="0.2">
      <c r="A231" s="22">
        <v>21</v>
      </c>
      <c r="B231" s="23" t="str">
        <f>Source!G1480</f>
        <v>Перевозка строительного мусора автосамосвалами грузоподъемностью до 10 т - добавляется на каждый последующий 1 км до 100 км</v>
      </c>
      <c r="C231" s="24" t="str">
        <f>Source!H1480</f>
        <v>т</v>
      </c>
      <c r="D231" s="25">
        <f>Source!I1480</f>
        <v>0</v>
      </c>
      <c r="E231" s="23"/>
    </row>
    <row r="232" spans="1:5" ht="28.5" x14ac:dyDescent="0.2">
      <c r="A232" s="22">
        <v>22</v>
      </c>
      <c r="B232" s="23" t="str">
        <f>Source!G1482</f>
        <v>Разработка грунта вручную в траншеях глубиной до 2 м без креплений с откосами, группа грунтов 1-3</v>
      </c>
      <c r="C232" s="24" t="str">
        <f>Source!H1482</f>
        <v>100 м3</v>
      </c>
      <c r="D232" s="25">
        <f>Source!I1482</f>
        <v>0</v>
      </c>
      <c r="E232" s="23"/>
    </row>
    <row r="233" spans="1:5" ht="14.25" x14ac:dyDescent="0.2">
      <c r="A233" s="22">
        <v>23</v>
      </c>
      <c r="B233" s="23" t="str">
        <f>Source!G1483</f>
        <v>Погрузка грунта вручную в автомобили-самосвалы с выгрузкой</v>
      </c>
      <c r="C233" s="24" t="str">
        <f>Source!H1483</f>
        <v>100 м3</v>
      </c>
      <c r="D233" s="25">
        <f>Source!I1483</f>
        <v>0</v>
      </c>
      <c r="E233" s="23"/>
    </row>
    <row r="234" spans="1:5" ht="28.5" x14ac:dyDescent="0.2">
      <c r="A234" s="22">
        <v>24</v>
      </c>
      <c r="B234" s="23" t="str">
        <f>Source!G1484</f>
        <v>Перевозка грунта автосамосвалами грузоподъемностью до 10 т на расстояние 1 км</v>
      </c>
      <c r="C234" s="24" t="str">
        <f>Source!H1484</f>
        <v>м3</v>
      </c>
      <c r="D234" s="25">
        <f>Source!I1484</f>
        <v>0</v>
      </c>
      <c r="E234" s="23"/>
    </row>
    <row r="235" spans="1:5" ht="28.5" x14ac:dyDescent="0.2">
      <c r="A235" s="22">
        <v>25</v>
      </c>
      <c r="B235" s="23" t="str">
        <f>Source!G1485</f>
        <v>Перевозка грунта автосамосвалами грузоподъемностью до 10 т - добавляется на каждый последующий 1 км до 100 км (к поз. 49-3401-1-1)</v>
      </c>
      <c r="C235" s="24" t="str">
        <f>Source!H1485</f>
        <v>м3</v>
      </c>
      <c r="D235" s="25">
        <f>Source!I1485</f>
        <v>0</v>
      </c>
      <c r="E235" s="23"/>
    </row>
    <row r="236" spans="1:5" ht="28.5" x14ac:dyDescent="0.2">
      <c r="A236" s="22">
        <v>26</v>
      </c>
      <c r="B236" s="23" t="str">
        <f>Source!G1487</f>
        <v>Установка бортовых камней природных при других видах покрытий (без стоимости камней)</v>
      </c>
      <c r="C236" s="24" t="str">
        <f>Source!H1487</f>
        <v>100 м</v>
      </c>
      <c r="D236" s="25">
        <f>Source!I1487</f>
        <v>0</v>
      </c>
      <c r="E236" s="23"/>
    </row>
    <row r="237" spans="1:5" ht="16.5" x14ac:dyDescent="0.25">
      <c r="A237" s="27" t="str">
        <f>CONCATENATE("Подраздел: ", Source!G1519)</f>
        <v>Подраздел: Нанесение разметки пешеходного перехода</v>
      </c>
      <c r="B237" s="27"/>
      <c r="C237" s="27"/>
      <c r="D237" s="27"/>
      <c r="E237" s="27"/>
    </row>
    <row r="238" spans="1:5" ht="28.5" x14ac:dyDescent="0.2">
      <c r="A238" s="22">
        <v>27</v>
      </c>
      <c r="B238" s="23" t="str">
        <f>Source!G1523</f>
        <v>Нанесение дорожной разметки вручную холодным пластиком белым со светоотражательными шариками</v>
      </c>
      <c r="C238" s="24" t="str">
        <f>Source!H1523</f>
        <v>м2</v>
      </c>
      <c r="D238" s="25">
        <f>Source!I1523</f>
        <v>0</v>
      </c>
      <c r="E238" s="23"/>
    </row>
    <row r="239" spans="1:5" ht="28.5" x14ac:dyDescent="0.2">
      <c r="A239" s="22">
        <v>28</v>
      </c>
      <c r="B239" s="23" t="str">
        <f>Source!G1526</f>
        <v>Нанесение дорожной разметки вручную холодным пластиком желтым со светоотражательными шариками</v>
      </c>
      <c r="C239" s="24" t="str">
        <f>Source!H1526</f>
        <v>м2</v>
      </c>
      <c r="D239" s="25">
        <f>Source!I1526</f>
        <v>0</v>
      </c>
      <c r="E239" s="23"/>
    </row>
    <row r="240" spans="1:5" ht="57" x14ac:dyDescent="0.2">
      <c r="A240" s="22">
        <v>29</v>
      </c>
      <c r="B240" s="23" t="str">
        <f>Source!G1527</f>
        <v>Дополнительная посыпка световозвращающим стеклонаполнителем одновременно с нанесением линий разметки из термопластика, пластика и других пластичных материалов, добавлять к табл. 1-3203-12, 1-3203-13, 1-3203-16</v>
      </c>
      <c r="C240" s="24" t="str">
        <f>Source!H1527</f>
        <v>м2</v>
      </c>
      <c r="D240" s="25">
        <f>Source!I1527</f>
        <v>0</v>
      </c>
      <c r="E240" s="23"/>
    </row>
    <row r="241" spans="1:31" ht="16.5" x14ac:dyDescent="0.25">
      <c r="A241" s="27" t="str">
        <f>CONCATENATE("Подраздел: ", Source!G1561)</f>
        <v>Подраздел: Установка новых дорожных знаков</v>
      </c>
      <c r="B241" s="27"/>
      <c r="C241" s="27"/>
      <c r="D241" s="27"/>
      <c r="E241" s="27"/>
    </row>
    <row r="242" spans="1:31" ht="28.5" x14ac:dyDescent="0.2">
      <c r="A242" s="22">
        <v>30</v>
      </c>
      <c r="B242" s="23" t="str">
        <f>Source!G1565</f>
        <v>Установка дорожных знаков на металлических стойках (без стоимости щита дорожного знака)</v>
      </c>
      <c r="C242" s="24" t="str">
        <f>Source!H1565</f>
        <v>100 шт.</v>
      </c>
      <c r="D242" s="25">
        <f>Source!I1565</f>
        <v>0</v>
      </c>
      <c r="E242" s="23"/>
    </row>
    <row r="243" spans="1:31" ht="16.5" x14ac:dyDescent="0.25">
      <c r="A243" s="27" t="str">
        <f>CONCATENATE("Локальная смета: ", Source!G1664)</f>
        <v>Локальная смета: Н.Переведеновская ул. (обустройство пеш.перехода)</v>
      </c>
      <c r="B243" s="27"/>
      <c r="C243" s="27"/>
      <c r="D243" s="27"/>
      <c r="E243" s="27"/>
    </row>
    <row r="244" spans="1:31" ht="16.5" x14ac:dyDescent="0.25">
      <c r="A244" s="27" t="str">
        <f>CONCATENATE("Раздел: ", Source!G1668)</f>
        <v>Раздел: Обустройство</v>
      </c>
      <c r="B244" s="27"/>
      <c r="C244" s="27"/>
      <c r="D244" s="27"/>
      <c r="E244" s="27"/>
    </row>
    <row r="245" spans="1:31" ht="16.5" x14ac:dyDescent="0.25">
      <c r="A245" s="27" t="str">
        <f>CONCATENATE("Подраздел: ", Source!G1672)</f>
        <v>Подраздел: Разборка асфальтобетонного покрытия (тротуар) с последующим восстановлением</v>
      </c>
      <c r="B245" s="27"/>
      <c r="C245" s="27"/>
      <c r="D245" s="27"/>
      <c r="E245" s="27"/>
    </row>
    <row r="246" spans="1:31" ht="14.25" x14ac:dyDescent="0.2">
      <c r="A246" s="22">
        <v>1</v>
      </c>
      <c r="B246" s="23" t="str">
        <f>Source!G1676</f>
        <v>Разборка асфальтобетонных покрытий тротуаров толщиной до 4 см</v>
      </c>
      <c r="C246" s="24" t="str">
        <f>Source!H1676</f>
        <v>1000 м2</v>
      </c>
      <c r="D246" s="25">
        <f>Source!I1676</f>
        <v>0</v>
      </c>
      <c r="E246" s="23"/>
    </row>
    <row r="247" spans="1:31" ht="28.5" x14ac:dyDescent="0.2">
      <c r="A247" s="22">
        <v>2</v>
      </c>
      <c r="B247" s="23" t="str">
        <f>Source!G1677</f>
        <v>Механизированная погрузка строительного мусора в автомобили-самосвалы</v>
      </c>
      <c r="C247" s="24" t="str">
        <f>Source!H1677</f>
        <v>т</v>
      </c>
      <c r="D247" s="25">
        <f>Source!I1677</f>
        <v>0</v>
      </c>
      <c r="E247" s="23"/>
    </row>
    <row r="248" spans="1:31" ht="28.5" x14ac:dyDescent="0.2">
      <c r="A248" s="22">
        <v>3</v>
      </c>
      <c r="B248" s="23" t="str">
        <f>Source!G1678</f>
        <v>Погрузка и выгрузка вручную строительного мусора на транспортные средства</v>
      </c>
      <c r="C248" s="24" t="str">
        <f>Source!H1678</f>
        <v>т</v>
      </c>
      <c r="D248" s="25">
        <f>Source!I1678</f>
        <v>0</v>
      </c>
      <c r="E248" s="23"/>
    </row>
    <row r="249" spans="1:31" ht="28.5" x14ac:dyDescent="0.2">
      <c r="A249" s="22">
        <v>4</v>
      </c>
      <c r="B249" s="23" t="str">
        <f>Source!G1679</f>
        <v>Перевозка строительного мусора автосамосвалами грузоподъемностью до 10 т на расстояние 1 км - при механизированной погрузке</v>
      </c>
      <c r="C249" s="24" t="str">
        <f>Source!H1679</f>
        <v>т</v>
      </c>
      <c r="D249" s="25">
        <f>Source!I1679</f>
        <v>0</v>
      </c>
      <c r="E249" s="23"/>
    </row>
    <row r="250" spans="1:31" ht="28.5" x14ac:dyDescent="0.2">
      <c r="A250" s="22">
        <v>5</v>
      </c>
      <c r="B250" s="23" t="str">
        <f>Source!G1680</f>
        <v>Перевозка строительного мусора автосамосвалами грузоподъемностью до 10 т на расстояние 1 км - при погрузке вручную</v>
      </c>
      <c r="C250" s="24" t="str">
        <f>Source!H1680</f>
        <v>т</v>
      </c>
      <c r="D250" s="25">
        <f>Source!I1680</f>
        <v>0</v>
      </c>
      <c r="E250" s="23"/>
    </row>
    <row r="251" spans="1:31" ht="28.5" x14ac:dyDescent="0.2">
      <c r="A251" s="22">
        <v>6</v>
      </c>
      <c r="B251" s="23" t="str">
        <f>Source!G1681</f>
        <v>Перевозка строительного мусора автосамосвалами грузоподъемностью до 10 т - добавляется на каждый последующий 1 км до 100 км</v>
      </c>
      <c r="C251" s="24" t="str">
        <f>Source!H1681</f>
        <v>т</v>
      </c>
      <c r="D251" s="25">
        <f>Source!I1681</f>
        <v>0</v>
      </c>
      <c r="E251" s="23"/>
    </row>
    <row r="252" spans="1:31" ht="28.5" x14ac:dyDescent="0.2">
      <c r="A252" s="22">
        <v>7</v>
      </c>
      <c r="B252" s="23" t="str">
        <f>Source!G1683</f>
        <v>Устройство выравнивающего слоя из асфальтобетонной смеси с применением укладчиков асфальтобетона</v>
      </c>
      <c r="C252" s="24" t="str">
        <f>Source!H1683</f>
        <v>100 т</v>
      </c>
      <c r="D252" s="25">
        <f>Source!I1683</f>
        <v>0</v>
      </c>
      <c r="E252" s="23"/>
    </row>
    <row r="253" spans="1:31" ht="42.75" x14ac:dyDescent="0.2">
      <c r="A253" s="22">
        <v>8</v>
      </c>
      <c r="B253" s="23" t="str">
        <f>Source!G1686</f>
        <v>Устройство асфальтобетонных покрытий дорожек и тротуаров двухслойных, верхний слой из песчаной асфальтобетонной смеси толщиной 3 см/5см</v>
      </c>
      <c r="C253" s="24" t="str">
        <f>Source!H1686</f>
        <v>100 м2</v>
      </c>
      <c r="D253" s="25">
        <f>Source!I1686</f>
        <v>0</v>
      </c>
      <c r="E253" s="23"/>
    </row>
    <row r="254" spans="1:31" ht="33" x14ac:dyDescent="0.25">
      <c r="A254" s="27" t="str">
        <f>CONCATENATE("Подраздел: ", Source!G1720)</f>
        <v>Подраздел: Разборка асфальтобетонного покрытия проезжей части вдоль борта гранитного с последующим восстановлением</v>
      </c>
      <c r="B254" s="27"/>
      <c r="C254" s="27"/>
      <c r="D254" s="27"/>
      <c r="E254" s="27"/>
      <c r="AE254" s="26" t="str">
        <f>CONCATENATE("Подраздел: ", Source!G1720)</f>
        <v>Подраздел: Разборка асфальтобетонного покрытия проезжей части вдоль борта гранитного с последующим восстановлением</v>
      </c>
    </row>
    <row r="255" spans="1:31" ht="14.25" x14ac:dyDescent="0.2">
      <c r="A255" s="22">
        <v>9</v>
      </c>
      <c r="B255" s="23" t="str">
        <f>Source!G1724</f>
        <v>Разборка покрытий и оснований асфальтобетонных</v>
      </c>
      <c r="C255" s="24" t="str">
        <f>Source!H1724</f>
        <v>100 м3</v>
      </c>
      <c r="D255" s="25">
        <f>Source!I1724</f>
        <v>0</v>
      </c>
      <c r="E255" s="23"/>
    </row>
    <row r="256" spans="1:31" ht="28.5" x14ac:dyDescent="0.2">
      <c r="A256" s="22">
        <v>10</v>
      </c>
      <c r="B256" s="23" t="str">
        <f>Source!G1725</f>
        <v>Механизированная погрузка строительного мусора в автомобили-самосвалы</v>
      </c>
      <c r="C256" s="24" t="str">
        <f>Source!H1725</f>
        <v>т</v>
      </c>
      <c r="D256" s="25">
        <f>Source!I1725</f>
        <v>0</v>
      </c>
      <c r="E256" s="23"/>
    </row>
    <row r="257" spans="1:5" ht="28.5" x14ac:dyDescent="0.2">
      <c r="A257" s="22">
        <v>11</v>
      </c>
      <c r="B257" s="23" t="str">
        <f>Source!G1726</f>
        <v>Погрузка и выгрузка вручную строительного мусора на транспортные средства</v>
      </c>
      <c r="C257" s="24" t="str">
        <f>Source!H1726</f>
        <v>т</v>
      </c>
      <c r="D257" s="25">
        <f>Source!I1726</f>
        <v>0</v>
      </c>
      <c r="E257" s="23"/>
    </row>
    <row r="258" spans="1:5" ht="28.5" x14ac:dyDescent="0.2">
      <c r="A258" s="22">
        <v>12</v>
      </c>
      <c r="B258" s="23" t="str">
        <f>Source!G1727</f>
        <v>Перевозка строительного мусора автосамосвалами грузоподъемностью до 10 т на расстояние 1 км - при механизированной погрузке</v>
      </c>
      <c r="C258" s="24" t="str">
        <f>Source!H1727</f>
        <v>т</v>
      </c>
      <c r="D258" s="25">
        <f>Source!I1727</f>
        <v>0</v>
      </c>
      <c r="E258" s="23"/>
    </row>
    <row r="259" spans="1:5" ht="28.5" x14ac:dyDescent="0.2">
      <c r="A259" s="22">
        <v>13</v>
      </c>
      <c r="B259" s="23" t="str">
        <f>Source!G1728</f>
        <v>Перевозка строительного мусора автосамосвалами грузоподъемностью до 10 т на расстояние 1 км - при погрузке вручную</v>
      </c>
      <c r="C259" s="24" t="str">
        <f>Source!H1728</f>
        <v>т</v>
      </c>
      <c r="D259" s="25">
        <f>Source!I1728</f>
        <v>0</v>
      </c>
      <c r="E259" s="23"/>
    </row>
    <row r="260" spans="1:5" ht="28.5" x14ac:dyDescent="0.2">
      <c r="A260" s="22">
        <v>14</v>
      </c>
      <c r="B260" s="23" t="str">
        <f>Source!G1729</f>
        <v>Перевозка строительного мусора автосамосвалами грузоподъемностью до 10 т - добавляется на каждый последующий 1 км до 100 км</v>
      </c>
      <c r="C260" s="24" t="str">
        <f>Source!H1729</f>
        <v>т</v>
      </c>
      <c r="D260" s="25">
        <f>Source!I1729</f>
        <v>0</v>
      </c>
      <c r="E260" s="23"/>
    </row>
    <row r="261" spans="1:5" ht="42.75" x14ac:dyDescent="0.2">
      <c r="A261" s="22">
        <v>15</v>
      </c>
      <c r="B261" s="23" t="str">
        <f>Source!G1731</f>
        <v>Устройство асфальтобетонных покрытий дорожек и тротуаров двухслойных, верхний слой из песчаной асфальтобетонной смеси толщиной 3 см/5см</v>
      </c>
      <c r="C261" s="24" t="str">
        <f>Source!H1731</f>
        <v>100 м2</v>
      </c>
      <c r="D261" s="25">
        <f>Source!I1731</f>
        <v>0</v>
      </c>
      <c r="E261" s="23"/>
    </row>
    <row r="262" spans="1:5" ht="16.5" x14ac:dyDescent="0.25">
      <c r="A262" s="27" t="str">
        <f>CONCATENATE("Подраздел: ", Source!G1765)</f>
        <v>Подраздел: Демонтаж/монтаж бетонного борта (понижение)</v>
      </c>
      <c r="B262" s="27"/>
      <c r="C262" s="27"/>
      <c r="D262" s="27"/>
      <c r="E262" s="27"/>
    </row>
    <row r="263" spans="1:5" ht="14.25" x14ac:dyDescent="0.2">
      <c r="A263" s="22">
        <v>16</v>
      </c>
      <c r="B263" s="23" t="str">
        <f>Source!G1769</f>
        <v>Разборка бортовых камней на бетонном основании</v>
      </c>
      <c r="C263" s="24" t="str">
        <f>Source!H1769</f>
        <v>100 м</v>
      </c>
      <c r="D263" s="25">
        <f>Source!I1769</f>
        <v>0</v>
      </c>
      <c r="E263" s="23"/>
    </row>
    <row r="264" spans="1:5" ht="28.5" x14ac:dyDescent="0.2">
      <c r="A264" s="22">
        <v>17</v>
      </c>
      <c r="B264" s="23" t="str">
        <f>Source!G1770</f>
        <v>Механизированная погрузка строительного мусора в автомобили-самосвалы</v>
      </c>
      <c r="C264" s="24" t="str">
        <f>Source!H1770</f>
        <v>т</v>
      </c>
      <c r="D264" s="25">
        <f>Source!I1770</f>
        <v>0</v>
      </c>
      <c r="E264" s="23"/>
    </row>
    <row r="265" spans="1:5" ht="28.5" x14ac:dyDescent="0.2">
      <c r="A265" s="22">
        <v>18</v>
      </c>
      <c r="B265" s="23" t="str">
        <f>Source!G1771</f>
        <v>Погрузка и выгрузка вручную строительного мусора на транспортные средства</v>
      </c>
      <c r="C265" s="24" t="str">
        <f>Source!H1771</f>
        <v>т</v>
      </c>
      <c r="D265" s="25">
        <f>Source!I1771</f>
        <v>0</v>
      </c>
      <c r="E265" s="23"/>
    </row>
    <row r="266" spans="1:5" ht="28.5" x14ac:dyDescent="0.2">
      <c r="A266" s="22">
        <v>19</v>
      </c>
      <c r="B266" s="23" t="str">
        <f>Source!G1772</f>
        <v>Перевозка строительного мусора автосамосвалами грузоподъемностью до 10 т на расстояние 1 км - при механизированной погрузке</v>
      </c>
      <c r="C266" s="24" t="str">
        <f>Source!H1772</f>
        <v>т</v>
      </c>
      <c r="D266" s="25">
        <f>Source!I1772</f>
        <v>0</v>
      </c>
      <c r="E266" s="23"/>
    </row>
    <row r="267" spans="1:5" ht="28.5" x14ac:dyDescent="0.2">
      <c r="A267" s="22">
        <v>20</v>
      </c>
      <c r="B267" s="23" t="str">
        <f>Source!G1773</f>
        <v>Перевозка строительного мусора автосамосвалами грузоподъемностью до 10 т на расстояние 1 км - при погрузке вручную</v>
      </c>
      <c r="C267" s="24" t="str">
        <f>Source!H1773</f>
        <v>т</v>
      </c>
      <c r="D267" s="25">
        <f>Source!I1773</f>
        <v>0</v>
      </c>
      <c r="E267" s="23"/>
    </row>
    <row r="268" spans="1:5" ht="28.5" x14ac:dyDescent="0.2">
      <c r="A268" s="22">
        <v>21</v>
      </c>
      <c r="B268" s="23" t="str">
        <f>Source!G1774</f>
        <v>Перевозка строительного мусора автосамосвалами грузоподъемностью до 10 т - добавляется на каждый последующий 1 км до 100 км</v>
      </c>
      <c r="C268" s="24" t="str">
        <f>Source!H1774</f>
        <v>т</v>
      </c>
      <c r="D268" s="25">
        <f>Source!I1774</f>
        <v>0</v>
      </c>
      <c r="E268" s="23"/>
    </row>
    <row r="269" spans="1:5" ht="28.5" x14ac:dyDescent="0.2">
      <c r="A269" s="22">
        <v>22</v>
      </c>
      <c r="B269" s="23" t="str">
        <f>Source!G1776</f>
        <v>Разработка грунта вручную в траншеях глубиной до 2 м без креплений с откосами, группа грунтов 1-3</v>
      </c>
      <c r="C269" s="24" t="str">
        <f>Source!H1776</f>
        <v>100 м3</v>
      </c>
      <c r="D269" s="25">
        <f>Source!I1776</f>
        <v>0</v>
      </c>
      <c r="E269" s="23"/>
    </row>
    <row r="270" spans="1:5" ht="14.25" x14ac:dyDescent="0.2">
      <c r="A270" s="22">
        <v>23</v>
      </c>
      <c r="B270" s="23" t="str">
        <f>Source!G1777</f>
        <v>Погрузка грунта вручную в автомобили-самосвалы с выгрузкой</v>
      </c>
      <c r="C270" s="24" t="str">
        <f>Source!H1777</f>
        <v>100 м3</v>
      </c>
      <c r="D270" s="25">
        <f>Source!I1777</f>
        <v>0</v>
      </c>
      <c r="E270" s="23"/>
    </row>
    <row r="271" spans="1:5" ht="28.5" x14ac:dyDescent="0.2">
      <c r="A271" s="22">
        <v>24</v>
      </c>
      <c r="B271" s="23" t="str">
        <f>Source!G1778</f>
        <v>Перевозка грунта автосамосвалами грузоподъемностью до 10 т на расстояние 1 км</v>
      </c>
      <c r="C271" s="24" t="str">
        <f>Source!H1778</f>
        <v>м3</v>
      </c>
      <c r="D271" s="25">
        <f>Source!I1778</f>
        <v>0</v>
      </c>
      <c r="E271" s="23"/>
    </row>
    <row r="272" spans="1:5" ht="28.5" x14ac:dyDescent="0.2">
      <c r="A272" s="22">
        <v>25</v>
      </c>
      <c r="B272" s="23" t="str">
        <f>Source!G1779</f>
        <v>Перевозка грунта автосамосвалами грузоподъемностью до 10 т - добавляется на каждый последующий 1 км до 100 км (к поз. 49-3401-1-1)</v>
      </c>
      <c r="C272" s="24" t="str">
        <f>Source!H1779</f>
        <v>м3</v>
      </c>
      <c r="D272" s="25">
        <f>Source!I1779</f>
        <v>0</v>
      </c>
      <c r="E272" s="23"/>
    </row>
    <row r="273" spans="1:5" ht="28.5" x14ac:dyDescent="0.2">
      <c r="A273" s="22">
        <v>26</v>
      </c>
      <c r="B273" s="23" t="str">
        <f>Source!G1781</f>
        <v>Установка бортовых камней бетонных марки БР 100.30.15 при других видах покрытий</v>
      </c>
      <c r="C273" s="24" t="str">
        <f>Source!H1781</f>
        <v>100 м</v>
      </c>
      <c r="D273" s="25">
        <f>Source!I1781</f>
        <v>0</v>
      </c>
      <c r="E273" s="23"/>
    </row>
    <row r="274" spans="1:5" ht="16.5" x14ac:dyDescent="0.25">
      <c r="A274" s="27" t="str">
        <f>CONCATENATE("Подраздел: ", Source!G1813)</f>
        <v>Подраздел: Устройство тротуара</v>
      </c>
      <c r="B274" s="27"/>
      <c r="C274" s="27"/>
      <c r="D274" s="27"/>
      <c r="E274" s="27"/>
    </row>
    <row r="275" spans="1:5" ht="28.5" x14ac:dyDescent="0.2">
      <c r="A275" s="22">
        <v>27</v>
      </c>
      <c r="B275" s="23" t="str">
        <f>Source!G1817</f>
        <v>Разработка грунта с погрузкой на автомобили-самосвалы экскаваторами с ковшом вместимостью 0,5 м3, группа грунтов 1-3</v>
      </c>
      <c r="C275" s="24" t="str">
        <f>Source!H1817</f>
        <v>100 м3</v>
      </c>
      <c r="D275" s="25">
        <f>Source!I1817</f>
        <v>0</v>
      </c>
      <c r="E275" s="23"/>
    </row>
    <row r="276" spans="1:5" ht="28.5" x14ac:dyDescent="0.2">
      <c r="A276" s="22">
        <v>28</v>
      </c>
      <c r="B276" s="23" t="str">
        <f>Source!G1818</f>
        <v>Разработка грунта вручную в траншеях глубиной до 2 м без креплений с откосами, группа грунтов 1-3</v>
      </c>
      <c r="C276" s="24" t="str">
        <f>Source!H1818</f>
        <v>100 м3</v>
      </c>
      <c r="D276" s="25">
        <f>Source!I1818</f>
        <v>0</v>
      </c>
      <c r="E276" s="23"/>
    </row>
    <row r="277" spans="1:5" ht="28.5" x14ac:dyDescent="0.2">
      <c r="A277" s="22">
        <v>29</v>
      </c>
      <c r="B277" s="23" t="str">
        <f>Source!G1819</f>
        <v>Разработка грунта с погрузкой на автомобили-самосвалы экскаваторами с ковшом вместимостью 0,5 м3, группа грунтов 1-3/  погрузка</v>
      </c>
      <c r="C277" s="24" t="str">
        <f>Source!H1819</f>
        <v>100 м3</v>
      </c>
      <c r="D277" s="25">
        <f>Source!I1819</f>
        <v>0</v>
      </c>
      <c r="E277" s="23"/>
    </row>
    <row r="278" spans="1:5" ht="14.25" x14ac:dyDescent="0.2">
      <c r="A278" s="22">
        <v>30</v>
      </c>
      <c r="B278" s="23" t="str">
        <f>Source!G1820</f>
        <v>Погрузка грунта вручную в автомобили-самосвалы с выгрузкой</v>
      </c>
      <c r="C278" s="24" t="str">
        <f>Source!H1820</f>
        <v>100 м3</v>
      </c>
      <c r="D278" s="25">
        <f>Source!I1820</f>
        <v>0</v>
      </c>
      <c r="E278" s="23"/>
    </row>
    <row r="279" spans="1:5" ht="28.5" x14ac:dyDescent="0.2">
      <c r="A279" s="22">
        <v>31</v>
      </c>
      <c r="B279" s="23" t="str">
        <f>Source!G1821</f>
        <v>Перевозка грунта автосамосвалами грузоподъемностью до 10 т на расстояние 1 км</v>
      </c>
      <c r="C279" s="24" t="str">
        <f>Source!H1821</f>
        <v>м3</v>
      </c>
      <c r="D279" s="25">
        <f>Source!I1821</f>
        <v>0</v>
      </c>
      <c r="E279" s="23"/>
    </row>
    <row r="280" spans="1:5" ht="28.5" x14ac:dyDescent="0.2">
      <c r="A280" s="22">
        <v>32</v>
      </c>
      <c r="B280" s="23" t="str">
        <f>Source!G1822</f>
        <v>Перевозка грунта автосамосвалами грузоподъемностью до 10 т - добавляется на каждый последующий 1 км до 100 км (к поз. 49-3401-1-1)</v>
      </c>
      <c r="C280" s="24" t="str">
        <f>Source!H1822</f>
        <v>м3</v>
      </c>
      <c r="D280" s="25">
        <f>Source!I1822</f>
        <v>0</v>
      </c>
      <c r="E280" s="23"/>
    </row>
    <row r="281" spans="1:5" ht="14.25" x14ac:dyDescent="0.2">
      <c r="A281" s="22">
        <v>33</v>
      </c>
      <c r="B281" s="23" t="str">
        <f>Source!G1824</f>
        <v>Устройство подстилающих и выравнивающих слоев оснований из песка</v>
      </c>
      <c r="C281" s="24" t="str">
        <f>Source!H1824</f>
        <v>100 м3</v>
      </c>
      <c r="D281" s="25">
        <f>Source!I1824</f>
        <v>0</v>
      </c>
      <c r="E281" s="23"/>
    </row>
    <row r="282" spans="1:5" ht="14.25" x14ac:dyDescent="0.2">
      <c r="A282" s="22">
        <v>34</v>
      </c>
      <c r="B282" s="23" t="str">
        <f>Source!G1825</f>
        <v>Устройство подстилающих и выравнивающих слоев оснований из щебня</v>
      </c>
      <c r="C282" s="24" t="str">
        <f>Source!H1825</f>
        <v>100 м3</v>
      </c>
      <c r="D282" s="25">
        <f>Source!I1825</f>
        <v>0</v>
      </c>
      <c r="E282" s="23"/>
    </row>
    <row r="283" spans="1:5" ht="42.75" x14ac:dyDescent="0.2">
      <c r="A283" s="22">
        <v>35</v>
      </c>
      <c r="B283" s="23" t="str">
        <f>Source!G1826</f>
        <v>Устройство асфальтобетонных покрытий дорожек и тротуаров двухслойных, нижний слой из крупнозернистой асфальтобетонной смеси тип Б, марка I, толщиной 4,5 см</v>
      </c>
      <c r="C283" s="24" t="str">
        <f>Source!H1826</f>
        <v>100 м2</v>
      </c>
      <c r="D283" s="25">
        <f>Source!I1826</f>
        <v>0</v>
      </c>
      <c r="E283" s="23"/>
    </row>
    <row r="284" spans="1:5" ht="28.5" x14ac:dyDescent="0.2">
      <c r="A284" s="22">
        <v>36</v>
      </c>
      <c r="B284" s="23" t="str">
        <f>Source!G1829</f>
        <v>Дополнительный розлив битумной эмульсии при устройстве покрытия из горячей асфальтобетонной смеси</v>
      </c>
      <c r="C284" s="24" t="str">
        <f>Source!H1829</f>
        <v>100 м2</v>
      </c>
      <c r="D284" s="25">
        <f>Source!I1829</f>
        <v>0</v>
      </c>
      <c r="E284" s="23"/>
    </row>
    <row r="285" spans="1:5" ht="42.75" x14ac:dyDescent="0.2">
      <c r="A285" s="22">
        <v>37</v>
      </c>
      <c r="B285" s="23" t="str">
        <f>Source!G1830</f>
        <v>Устройство асфальтобетонных покрытий дорожек и тротуаров двухслойных, верхний слой из песчаной асфальтобетонной смеси толщиной 3 см</v>
      </c>
      <c r="C285" s="24" t="str">
        <f>Source!H1830</f>
        <v>100 м2</v>
      </c>
      <c r="D285" s="25">
        <f>Source!I1830</f>
        <v>0</v>
      </c>
      <c r="E285" s="23"/>
    </row>
    <row r="286" spans="1:5" ht="16.5" x14ac:dyDescent="0.25">
      <c r="A286" s="27" t="str">
        <f>CONCATENATE("Подраздел: ", Source!G1864)</f>
        <v>Подраздел: Установка садового БК</v>
      </c>
      <c r="B286" s="27"/>
      <c r="C286" s="27"/>
      <c r="D286" s="27"/>
      <c r="E286" s="27"/>
    </row>
    <row r="287" spans="1:5" ht="14.25" x14ac:dyDescent="0.2">
      <c r="A287" s="22">
        <v>38</v>
      </c>
      <c r="B287" s="23" t="str">
        <f>Source!G1868</f>
        <v>Устройство подстилающих и выравнивающих слоев оснований из песка</v>
      </c>
      <c r="C287" s="24" t="str">
        <f>Source!H1868</f>
        <v>100 м3</v>
      </c>
      <c r="D287" s="25">
        <f>Source!I1868</f>
        <v>0</v>
      </c>
      <c r="E287" s="23"/>
    </row>
    <row r="288" spans="1:5" ht="28.5" x14ac:dyDescent="0.2">
      <c r="A288" s="22">
        <v>39</v>
      </c>
      <c r="B288" s="23" t="str">
        <f>Source!G1869</f>
        <v>Установка бортовых камней бетонных газонных и садовых марка БР60.20.8, при других видах покрытий</v>
      </c>
      <c r="C288" s="24" t="str">
        <f>Source!H1869</f>
        <v>100 м</v>
      </c>
      <c r="D288" s="25">
        <f>Source!I1869</f>
        <v>0</v>
      </c>
      <c r="E288" s="23"/>
    </row>
    <row r="289" spans="1:31" ht="16.5" x14ac:dyDescent="0.25">
      <c r="A289" s="27" t="str">
        <f>CONCATENATE("Подраздел: ", Source!G1903)</f>
        <v>Подраздел: Нанесение разметки пешеходного перехода</v>
      </c>
      <c r="B289" s="27"/>
      <c r="C289" s="27"/>
      <c r="D289" s="27"/>
      <c r="E289" s="27"/>
    </row>
    <row r="290" spans="1:31" ht="28.5" x14ac:dyDescent="0.2">
      <c r="A290" s="22">
        <v>40</v>
      </c>
      <c r="B290" s="23" t="str">
        <f>Source!G1907</f>
        <v>Нанесение дорожной разметки вручную холодным пластиком белым со светоотражательными шариками</v>
      </c>
      <c r="C290" s="24" t="str">
        <f>Source!H1907</f>
        <v>м2</v>
      </c>
      <c r="D290" s="25">
        <f>Source!I1907</f>
        <v>0</v>
      </c>
      <c r="E290" s="23"/>
    </row>
    <row r="291" spans="1:31" ht="28.5" x14ac:dyDescent="0.2">
      <c r="A291" s="22">
        <v>41</v>
      </c>
      <c r="B291" s="23" t="str">
        <f>Source!G1910</f>
        <v>Нанесение дорожной разметки вручную холодным пластиком желтым со светоотражательными шариками</v>
      </c>
      <c r="C291" s="24" t="str">
        <f>Source!H1910</f>
        <v>м2</v>
      </c>
      <c r="D291" s="25">
        <f>Source!I1910</f>
        <v>0</v>
      </c>
      <c r="E291" s="23"/>
    </row>
    <row r="292" spans="1:31" ht="57" x14ac:dyDescent="0.2">
      <c r="A292" s="22">
        <v>42</v>
      </c>
      <c r="B292" s="23" t="str">
        <f>Source!G1911</f>
        <v>Дополнительная посыпка световозвращающим стеклонаполнителем одновременно с нанесением линий разметки из термопластика, пластика и других пластичных материалов, добавлять к табл. 1-3203-12, 1-3203-13, 1-3203-16</v>
      </c>
      <c r="C292" s="24" t="str">
        <f>Source!H1911</f>
        <v>м2</v>
      </c>
      <c r="D292" s="25">
        <f>Source!I1911</f>
        <v>0</v>
      </c>
      <c r="E292" s="23"/>
    </row>
    <row r="293" spans="1:31" ht="16.5" x14ac:dyDescent="0.25">
      <c r="A293" s="27" t="str">
        <f>CONCATENATE("Подраздел: ", Source!G1945)</f>
        <v>Подраздел: Установка новых дорожных знаков</v>
      </c>
      <c r="B293" s="27"/>
      <c r="C293" s="27"/>
      <c r="D293" s="27"/>
      <c r="E293" s="27"/>
    </row>
    <row r="294" spans="1:31" ht="28.5" x14ac:dyDescent="0.2">
      <c r="A294" s="22">
        <v>43</v>
      </c>
      <c r="B294" s="23" t="str">
        <f>Source!G1949</f>
        <v>Установка дорожных знаков на металлических стойках (без стоимости щита дорожного знака)</v>
      </c>
      <c r="C294" s="24" t="str">
        <f>Source!H1949</f>
        <v>100 шт.</v>
      </c>
      <c r="D294" s="25">
        <f>Source!I1949</f>
        <v>0</v>
      </c>
      <c r="E294" s="23"/>
    </row>
    <row r="295" spans="1:31" ht="33" x14ac:dyDescent="0.25">
      <c r="A295" s="27" t="str">
        <f>CONCATENATE("Локальная смета: ", Source!G2048)</f>
        <v>Локальная смета: Бакунинская ул. На пересечении с Балакиревским пер. и Рабфаковским пер.(ликвидация парковочных карманов)</v>
      </c>
      <c r="B295" s="27"/>
      <c r="C295" s="27"/>
      <c r="D295" s="27"/>
      <c r="E295" s="27"/>
      <c r="AE295" s="26" t="str">
        <f>CONCATENATE("Локальная смета: ", Source!G2048)</f>
        <v>Локальная смета: Бакунинская ул. На пересечении с Балакиревским пер. и Рабфаковским пер.(ликвидация парковочных карманов)</v>
      </c>
    </row>
    <row r="296" spans="1:31" ht="16.5" x14ac:dyDescent="0.25">
      <c r="A296" s="27" t="str">
        <f>CONCATENATE("Раздел: ", Source!G2052)</f>
        <v>Раздел: Парковочный карман</v>
      </c>
      <c r="B296" s="27"/>
      <c r="C296" s="27"/>
      <c r="D296" s="27"/>
      <c r="E296" s="27"/>
    </row>
    <row r="297" spans="1:31" ht="16.5" x14ac:dyDescent="0.25">
      <c r="A297" s="27" t="str">
        <f>CONCATENATE("Подраздел: ", Source!G2056)</f>
        <v>Подраздел: Демонтаж/монтаж дорожного борта</v>
      </c>
      <c r="B297" s="27"/>
      <c r="C297" s="27"/>
      <c r="D297" s="27"/>
      <c r="E297" s="27"/>
    </row>
    <row r="298" spans="1:31" ht="14.25" x14ac:dyDescent="0.2">
      <c r="A298" s="22">
        <v>1</v>
      </c>
      <c r="B298" s="23" t="str">
        <f>Source!G2060</f>
        <v>Разборка бортовых камней на бетонном основании</v>
      </c>
      <c r="C298" s="24" t="str">
        <f>Source!H2060</f>
        <v>100 м</v>
      </c>
      <c r="D298" s="25">
        <f>Source!I2060</f>
        <v>0</v>
      </c>
      <c r="E298" s="23"/>
    </row>
    <row r="299" spans="1:31" ht="28.5" x14ac:dyDescent="0.2">
      <c r="A299" s="22">
        <v>2</v>
      </c>
      <c r="B299" s="23" t="str">
        <f>Source!G2061</f>
        <v>Механизированная погрузка строительного мусора в автомобили-самосвалы</v>
      </c>
      <c r="C299" s="24" t="str">
        <f>Source!H2061</f>
        <v>т</v>
      </c>
      <c r="D299" s="25">
        <f>Source!I2061</f>
        <v>0</v>
      </c>
      <c r="E299" s="23"/>
    </row>
    <row r="300" spans="1:31" ht="28.5" x14ac:dyDescent="0.2">
      <c r="A300" s="22">
        <v>3</v>
      </c>
      <c r="B300" s="23" t="str">
        <f>Source!G2062</f>
        <v>Погрузка и выгрузка вручную строительного мусора на транспортные средства</v>
      </c>
      <c r="C300" s="24" t="str">
        <f>Source!H2062</f>
        <v>т</v>
      </c>
      <c r="D300" s="25">
        <f>Source!I2062</f>
        <v>0</v>
      </c>
      <c r="E300" s="23"/>
    </row>
    <row r="301" spans="1:31" ht="28.5" x14ac:dyDescent="0.2">
      <c r="A301" s="22">
        <v>4</v>
      </c>
      <c r="B301" s="23" t="str">
        <f>Source!G2063</f>
        <v>Перевозка строительного мусора автосамосвалами грузоподъемностью до 10 т на расстояние 1 км - при механизированной погрузке</v>
      </c>
      <c r="C301" s="24" t="str">
        <f>Source!H2063</f>
        <v>т</v>
      </c>
      <c r="D301" s="25">
        <f>Source!I2063</f>
        <v>0</v>
      </c>
      <c r="E301" s="23"/>
    </row>
    <row r="302" spans="1:31" ht="28.5" x14ac:dyDescent="0.2">
      <c r="A302" s="22">
        <v>5</v>
      </c>
      <c r="B302" s="23" t="str">
        <f>Source!G2064</f>
        <v>Перевозка строительного мусора автосамосвалами грузоподъемностью до 10 т на расстояние 1 км - при погрузке вручную</v>
      </c>
      <c r="C302" s="24" t="str">
        <f>Source!H2064</f>
        <v>т</v>
      </c>
      <c r="D302" s="25">
        <f>Source!I2064</f>
        <v>0</v>
      </c>
      <c r="E302" s="23"/>
    </row>
    <row r="303" spans="1:31" ht="28.5" x14ac:dyDescent="0.2">
      <c r="A303" s="22">
        <v>6</v>
      </c>
      <c r="B303" s="23" t="str">
        <f>Source!G2065</f>
        <v>Перевозка строительного мусора автосамосвалами грузоподъемностью до 10 т - добавляется на каждый последующий 1 км до 100 км</v>
      </c>
      <c r="C303" s="24" t="str">
        <f>Source!H2065</f>
        <v>т</v>
      </c>
      <c r="D303" s="25">
        <f>Source!I2065</f>
        <v>0</v>
      </c>
      <c r="E303" s="23"/>
    </row>
    <row r="304" spans="1:31" ht="28.5" x14ac:dyDescent="0.2">
      <c r="A304" s="22">
        <v>7</v>
      </c>
      <c r="B304" s="23" t="str">
        <f>Source!G2072</f>
        <v>Установка бортовых камней бетонных марки БР 100.30.15 при других видах покрытий</v>
      </c>
      <c r="C304" s="24" t="str">
        <f>Source!H2072</f>
        <v>100 м</v>
      </c>
      <c r="D304" s="25">
        <f>Source!I2072</f>
        <v>0</v>
      </c>
      <c r="E304" s="23"/>
    </row>
    <row r="305" spans="1:31" ht="16.5" x14ac:dyDescent="0.25">
      <c r="A305" s="27" t="str">
        <f>CONCATENATE("Подраздел: ", Source!G2104)</f>
        <v>Подраздел: Устройство тротуара</v>
      </c>
      <c r="B305" s="27"/>
      <c r="C305" s="27"/>
      <c r="D305" s="27"/>
      <c r="E305" s="27"/>
    </row>
    <row r="306" spans="1:31" ht="14.25" x14ac:dyDescent="0.2">
      <c r="A306" s="22">
        <v>8</v>
      </c>
      <c r="B306" s="23" t="str">
        <f>Source!G2108</f>
        <v>Разборка покрытий и оснований асфальтобетонных</v>
      </c>
      <c r="C306" s="24" t="str">
        <f>Source!H2108</f>
        <v>100 м3</v>
      </c>
      <c r="D306" s="25">
        <f>Source!I2108</f>
        <v>0</v>
      </c>
      <c r="E306" s="23"/>
    </row>
    <row r="307" spans="1:31" ht="14.25" x14ac:dyDescent="0.2">
      <c r="A307" s="22">
        <v>9</v>
      </c>
      <c r="B307" s="23" t="str">
        <f>Source!G2109</f>
        <v>Разборка покрытий и оснований цементобетонных</v>
      </c>
      <c r="C307" s="24" t="str">
        <f>Source!H2109</f>
        <v>100 м3</v>
      </c>
      <c r="D307" s="25">
        <f>Source!I2109</f>
        <v>0</v>
      </c>
      <c r="E307" s="23"/>
    </row>
    <row r="308" spans="1:31" ht="28.5" x14ac:dyDescent="0.2">
      <c r="A308" s="22">
        <v>10</v>
      </c>
      <c r="B308" s="23" t="str">
        <f>Source!G2110</f>
        <v>Механизированная погрузка строительного мусора в автомобили-самосвалы</v>
      </c>
      <c r="C308" s="24" t="str">
        <f>Source!H2110</f>
        <v>т</v>
      </c>
      <c r="D308" s="25">
        <f>Source!I2110</f>
        <v>0</v>
      </c>
      <c r="E308" s="23"/>
    </row>
    <row r="309" spans="1:31" ht="28.5" x14ac:dyDescent="0.2">
      <c r="A309" s="22">
        <v>11</v>
      </c>
      <c r="B309" s="23" t="str">
        <f>Source!G2111</f>
        <v>Погрузка и выгрузка вручную строительного мусора на транспортные средства</v>
      </c>
      <c r="C309" s="24" t="str">
        <f>Source!H2111</f>
        <v>т</v>
      </c>
      <c r="D309" s="25">
        <f>Source!I2111</f>
        <v>0</v>
      </c>
      <c r="E309" s="23"/>
    </row>
    <row r="310" spans="1:31" ht="28.5" x14ac:dyDescent="0.2">
      <c r="A310" s="22">
        <v>12</v>
      </c>
      <c r="B310" s="23" t="str">
        <f>Source!G2112</f>
        <v>Перевозка строительного мусора автосамосвалами грузоподъемностью до 10 т на расстояние 1 км - при механизированной погрузке</v>
      </c>
      <c r="C310" s="24" t="str">
        <f>Source!H2112</f>
        <v>т</v>
      </c>
      <c r="D310" s="25">
        <f>Source!I2112</f>
        <v>0</v>
      </c>
      <c r="E310" s="23"/>
    </row>
    <row r="311" spans="1:31" ht="28.5" x14ac:dyDescent="0.2">
      <c r="A311" s="22">
        <v>13</v>
      </c>
      <c r="B311" s="23" t="str">
        <f>Source!G2113</f>
        <v>Перевозка строительного мусора автосамосвалами грузоподъемностью до 10 т на расстояние 1 км - при погрузке вручную</v>
      </c>
      <c r="C311" s="24" t="str">
        <f>Source!H2113</f>
        <v>т</v>
      </c>
      <c r="D311" s="25">
        <f>Source!I2113</f>
        <v>0</v>
      </c>
      <c r="E311" s="23"/>
    </row>
    <row r="312" spans="1:31" ht="28.5" x14ac:dyDescent="0.2">
      <c r="A312" s="22">
        <v>14</v>
      </c>
      <c r="B312" s="23" t="str">
        <f>Source!G2114</f>
        <v>Перевозка строительного мусора автосамосвалами грузоподъемностью до 10 т - добавляется на каждый последующий 1 км до 100 км</v>
      </c>
      <c r="C312" s="24" t="str">
        <f>Source!H2114</f>
        <v>т</v>
      </c>
      <c r="D312" s="25">
        <f>Source!I2114</f>
        <v>0</v>
      </c>
      <c r="E312" s="23"/>
    </row>
    <row r="313" spans="1:31" ht="14.25" x14ac:dyDescent="0.2">
      <c r="A313" s="22">
        <v>15</v>
      </c>
      <c r="B313" s="23" t="str">
        <f>Source!G2116</f>
        <v>Устройство подстилающих и выравнивающих слоев оснований из щебня</v>
      </c>
      <c r="C313" s="24" t="str">
        <f>Source!H2116</f>
        <v>100 м3</v>
      </c>
      <c r="D313" s="25">
        <f>Source!I2116</f>
        <v>0</v>
      </c>
      <c r="E313" s="23"/>
    </row>
    <row r="314" spans="1:31" ht="42.75" x14ac:dyDescent="0.2">
      <c r="A314" s="22">
        <v>16</v>
      </c>
      <c r="B314" s="23" t="str">
        <f>Source!G2120</f>
        <v>Устройство асфальтобетонных покрытий дорожек и тротуаров двухслойных, нижний слой из крупнозернистой асфальтобетонной смеси тип Б, марка I, толщиной 4,5 см</v>
      </c>
      <c r="C314" s="24" t="str">
        <f>Source!H2120</f>
        <v>100 м2</v>
      </c>
      <c r="D314" s="25">
        <f>Source!I2120</f>
        <v>0</v>
      </c>
      <c r="E314" s="23"/>
    </row>
    <row r="315" spans="1:31" ht="42.75" x14ac:dyDescent="0.2">
      <c r="A315" s="22">
        <v>17</v>
      </c>
      <c r="B315" s="23" t="str">
        <f>Source!G2123</f>
        <v>Устройство асфальтобетонных покрытий дорожек и тротуаров двухслойных, нижний слой из крупнозернистой асфальтобетонной смеси тип Б, марка I, толщиной 4,5 см</v>
      </c>
      <c r="C315" s="24" t="str">
        <f>Source!H2123</f>
        <v>100 м2</v>
      </c>
      <c r="D315" s="25">
        <f>Source!I2123</f>
        <v>0</v>
      </c>
      <c r="E315" s="23"/>
    </row>
    <row r="316" spans="1:31" ht="42.75" x14ac:dyDescent="0.2">
      <c r="A316" s="22">
        <v>18</v>
      </c>
      <c r="B316" s="23" t="str">
        <f>Source!G2126</f>
        <v>Устройство асфальтобетонных покрытий дорожек и тротуаров двухслойных, верхний слой из песчаной асфальтобетонной смеси толщиной 3 см</v>
      </c>
      <c r="C316" s="24" t="str">
        <f>Source!H2126</f>
        <v>100 м2</v>
      </c>
      <c r="D316" s="25">
        <f>Source!I2126</f>
        <v>0</v>
      </c>
      <c r="E316" s="23"/>
    </row>
    <row r="317" spans="1:31" ht="33" x14ac:dyDescent="0.25">
      <c r="A317" s="27" t="str">
        <f>CONCATENATE("Локальная смета: ", Source!G2220)</f>
        <v>Локальная смета: Б.Переяславская ул. Д. 10 (устройство парковочных карманов за счет тротуара и газона)</v>
      </c>
      <c r="B317" s="27"/>
      <c r="C317" s="27"/>
      <c r="D317" s="27"/>
      <c r="E317" s="27"/>
      <c r="AE317" s="26" t="str">
        <f>CONCATENATE("Локальная смета: ", Source!G2220)</f>
        <v>Локальная смета: Б.Переяславская ул. Д. 10 (устройство парковочных карманов за счет тротуара и газона)</v>
      </c>
    </row>
    <row r="318" spans="1:31" ht="16.5" x14ac:dyDescent="0.25">
      <c r="A318" s="27" t="str">
        <f>CONCATENATE("Раздел: ", Source!G2224)</f>
        <v>Раздел: Карманы</v>
      </c>
      <c r="B318" s="27"/>
      <c r="C318" s="27"/>
      <c r="D318" s="27"/>
      <c r="E318" s="27"/>
    </row>
    <row r="319" spans="1:31" ht="16.5" x14ac:dyDescent="0.25">
      <c r="A319" s="27" t="str">
        <f>CONCATENATE("Подраздел: ", Source!G2228)</f>
        <v>Подраздел: Демонтаж/монтаж БК</v>
      </c>
      <c r="B319" s="27"/>
      <c r="C319" s="27"/>
      <c r="D319" s="27"/>
      <c r="E319" s="27"/>
    </row>
    <row r="320" spans="1:31" ht="14.25" x14ac:dyDescent="0.2">
      <c r="A320" s="22">
        <v>1</v>
      </c>
      <c r="B320" s="23" t="str">
        <f>Source!G2232</f>
        <v>Разборка бортовых камней на бетонном основании</v>
      </c>
      <c r="C320" s="24" t="str">
        <f>Source!H2232</f>
        <v>100 м</v>
      </c>
      <c r="D320" s="25">
        <f>Source!I2232</f>
        <v>0</v>
      </c>
      <c r="E320" s="23"/>
    </row>
    <row r="321" spans="1:5" ht="28.5" x14ac:dyDescent="0.2">
      <c r="A321" s="22">
        <v>2</v>
      </c>
      <c r="B321" s="23" t="str">
        <f>Source!G2233</f>
        <v>Механизированная погрузка строительного мусора в автомобили-самосвалы</v>
      </c>
      <c r="C321" s="24" t="str">
        <f>Source!H2233</f>
        <v>т</v>
      </c>
      <c r="D321" s="25">
        <f>Source!I2233</f>
        <v>0</v>
      </c>
      <c r="E321" s="23"/>
    </row>
    <row r="322" spans="1:5" ht="28.5" x14ac:dyDescent="0.2">
      <c r="A322" s="22">
        <v>3</v>
      </c>
      <c r="B322" s="23" t="str">
        <f>Source!G2234</f>
        <v>Погрузка и выгрузка вручную строительного мусора на транспортные средства</v>
      </c>
      <c r="C322" s="24" t="str">
        <f>Source!H2234</f>
        <v>т</v>
      </c>
      <c r="D322" s="25">
        <f>Source!I2234</f>
        <v>0</v>
      </c>
      <c r="E322" s="23"/>
    </row>
    <row r="323" spans="1:5" ht="28.5" x14ac:dyDescent="0.2">
      <c r="A323" s="22">
        <v>4</v>
      </c>
      <c r="B323" s="23" t="str">
        <f>Source!G2235</f>
        <v>Перевозка строительного мусора автосамосвалами грузоподъемностью до 10 т на расстояние 1 км - при механизированной погрузке</v>
      </c>
      <c r="C323" s="24" t="str">
        <f>Source!H2235</f>
        <v>т</v>
      </c>
      <c r="D323" s="25">
        <f>Source!I2235</f>
        <v>0</v>
      </c>
      <c r="E323" s="23"/>
    </row>
    <row r="324" spans="1:5" ht="28.5" x14ac:dyDescent="0.2">
      <c r="A324" s="22">
        <v>5</v>
      </c>
      <c r="B324" s="23" t="str">
        <f>Source!G2236</f>
        <v>Перевозка строительного мусора автосамосвалами грузоподъемностью до 10 т на расстояние 1 км - при погрузке вручную</v>
      </c>
      <c r="C324" s="24" t="str">
        <f>Source!H2236</f>
        <v>т</v>
      </c>
      <c r="D324" s="25">
        <f>Source!I2236</f>
        <v>0</v>
      </c>
      <c r="E324" s="23"/>
    </row>
    <row r="325" spans="1:5" ht="28.5" x14ac:dyDescent="0.2">
      <c r="A325" s="22">
        <v>6</v>
      </c>
      <c r="B325" s="23" t="str">
        <f>Source!G2237</f>
        <v>Перевозка строительного мусора автосамосвалами грузоподъемностью до 10 т - добавляется на каждый последующий 1 км до 100 км</v>
      </c>
      <c r="C325" s="24" t="str">
        <f>Source!H2237</f>
        <v>т</v>
      </c>
      <c r="D325" s="25">
        <f>Source!I2237</f>
        <v>0</v>
      </c>
      <c r="E325" s="23"/>
    </row>
    <row r="326" spans="1:5" ht="28.5" x14ac:dyDescent="0.2">
      <c r="A326" s="22">
        <v>7</v>
      </c>
      <c r="B326" s="23" t="str">
        <f>Source!G2244</f>
        <v>Установка бортовых камней бетонных марки БР 100.30.15 при других видах покрытий</v>
      </c>
      <c r="C326" s="24" t="str">
        <f>Source!H2244</f>
        <v>100 м</v>
      </c>
      <c r="D326" s="25">
        <f>Source!I2244</f>
        <v>0</v>
      </c>
      <c r="E326" s="23"/>
    </row>
    <row r="327" spans="1:5" ht="16.5" x14ac:dyDescent="0.25">
      <c r="A327" s="27" t="str">
        <f>CONCATENATE("Подраздел: ", Source!G2276)</f>
        <v>Подраздел: Устройство кармана</v>
      </c>
      <c r="B327" s="27"/>
      <c r="C327" s="27"/>
      <c r="D327" s="27"/>
      <c r="E327" s="27"/>
    </row>
    <row r="328" spans="1:5" ht="14.25" x14ac:dyDescent="0.2">
      <c r="A328" s="22">
        <v>8</v>
      </c>
      <c r="B328" s="23" t="str">
        <f>Source!G2280</f>
        <v>Разборка покрытий и оснований асфальтобетонных</v>
      </c>
      <c r="C328" s="24" t="str">
        <f>Source!H2280</f>
        <v>100 м3</v>
      </c>
      <c r="D328" s="25">
        <f>Source!I2280</f>
        <v>0</v>
      </c>
      <c r="E328" s="23"/>
    </row>
    <row r="329" spans="1:5" ht="14.25" x14ac:dyDescent="0.2">
      <c r="A329" s="22">
        <v>9</v>
      </c>
      <c r="B329" s="23" t="str">
        <f>Source!G2281</f>
        <v>Разборка покрытий и оснований цементобетонных</v>
      </c>
      <c r="C329" s="24" t="str">
        <f>Source!H2281</f>
        <v>100 м3</v>
      </c>
      <c r="D329" s="25">
        <f>Source!I2281</f>
        <v>0</v>
      </c>
      <c r="E329" s="23"/>
    </row>
    <row r="330" spans="1:5" ht="28.5" x14ac:dyDescent="0.2">
      <c r="A330" s="22">
        <v>10</v>
      </c>
      <c r="B330" s="23" t="str">
        <f>Source!G2282</f>
        <v>Механизированная погрузка строительного мусора в автомобили-самосвалы</v>
      </c>
      <c r="C330" s="24" t="str">
        <f>Source!H2282</f>
        <v>т</v>
      </c>
      <c r="D330" s="25">
        <f>Source!I2282</f>
        <v>0</v>
      </c>
      <c r="E330" s="23"/>
    </row>
    <row r="331" spans="1:5" ht="28.5" x14ac:dyDescent="0.2">
      <c r="A331" s="22">
        <v>11</v>
      </c>
      <c r="B331" s="23" t="str">
        <f>Source!G2283</f>
        <v>Погрузка и выгрузка вручную строительного мусора на транспортные средства</v>
      </c>
      <c r="C331" s="24" t="str">
        <f>Source!H2283</f>
        <v>т</v>
      </c>
      <c r="D331" s="25">
        <f>Source!I2283</f>
        <v>0</v>
      </c>
      <c r="E331" s="23"/>
    </row>
    <row r="332" spans="1:5" ht="28.5" x14ac:dyDescent="0.2">
      <c r="A332" s="22">
        <v>12</v>
      </c>
      <c r="B332" s="23" t="str">
        <f>Source!G2284</f>
        <v>Перевозка строительного мусора автосамосвалами грузоподъемностью до 10 т на расстояние 1 км - при механизированной погрузке</v>
      </c>
      <c r="C332" s="24" t="str">
        <f>Source!H2284</f>
        <v>т</v>
      </c>
      <c r="D332" s="25">
        <f>Source!I2284</f>
        <v>0</v>
      </c>
      <c r="E332" s="23"/>
    </row>
    <row r="333" spans="1:5" ht="28.5" x14ac:dyDescent="0.2">
      <c r="A333" s="22">
        <v>13</v>
      </c>
      <c r="B333" s="23" t="str">
        <f>Source!G2285</f>
        <v>Перевозка строительного мусора автосамосвалами грузоподъемностью до 10 т на расстояние 1 км - при погрузке вручную</v>
      </c>
      <c r="C333" s="24" t="str">
        <f>Source!H2285</f>
        <v>т</v>
      </c>
      <c r="D333" s="25">
        <f>Source!I2285</f>
        <v>0</v>
      </c>
      <c r="E333" s="23"/>
    </row>
    <row r="334" spans="1:5" ht="28.5" x14ac:dyDescent="0.2">
      <c r="A334" s="22">
        <v>14</v>
      </c>
      <c r="B334" s="23" t="str">
        <f>Source!G2286</f>
        <v>Перевозка строительного мусора автосамосвалами грузоподъемностью до 10 т - добавляется на каждый последующий 1 км до 100 км</v>
      </c>
      <c r="C334" s="24" t="str">
        <f>Source!H2286</f>
        <v>т</v>
      </c>
      <c r="D334" s="25">
        <f>Source!I2286</f>
        <v>0</v>
      </c>
      <c r="E334" s="23"/>
    </row>
    <row r="335" spans="1:5" ht="28.5" x14ac:dyDescent="0.2">
      <c r="A335" s="22">
        <v>15</v>
      </c>
      <c r="B335" s="23" t="str">
        <f>Source!G2288</f>
        <v>Разработка грунта с погрузкой на автомобили-самосвалы экскаваторами с ковшом вместимостью 0,5 м3, группа грунтов 1-3</v>
      </c>
      <c r="C335" s="24" t="str">
        <f>Source!H2288</f>
        <v>100 м3</v>
      </c>
      <c r="D335" s="25">
        <f>Source!I2288</f>
        <v>0</v>
      </c>
      <c r="E335" s="23"/>
    </row>
    <row r="336" spans="1:5" ht="28.5" x14ac:dyDescent="0.2">
      <c r="A336" s="22">
        <v>16</v>
      </c>
      <c r="B336" s="23" t="str">
        <f>Source!G2289</f>
        <v>Разработка грунта вручную в траншеях глубиной до 2 м без креплений с откосами, группа грунтов 1-3</v>
      </c>
      <c r="C336" s="24" t="str">
        <f>Source!H2289</f>
        <v>100 м3</v>
      </c>
      <c r="D336" s="25">
        <f>Source!I2289</f>
        <v>0</v>
      </c>
      <c r="E336" s="23"/>
    </row>
    <row r="337" spans="1:5" ht="28.5" x14ac:dyDescent="0.2">
      <c r="A337" s="22">
        <v>17</v>
      </c>
      <c r="B337" s="23" t="str">
        <f>Source!G2290</f>
        <v>Разработка грунта с погрузкой на автомобили-самосвалы экскаваторами с ковшом вместимостью 0,5 м3, группа грунтов 1-3/  погрузка</v>
      </c>
      <c r="C337" s="24" t="str">
        <f>Source!H2290</f>
        <v>100 м3</v>
      </c>
      <c r="D337" s="25">
        <f>Source!I2290</f>
        <v>0</v>
      </c>
      <c r="E337" s="23"/>
    </row>
    <row r="338" spans="1:5" ht="14.25" x14ac:dyDescent="0.2">
      <c r="A338" s="22">
        <v>18</v>
      </c>
      <c r="B338" s="23" t="str">
        <f>Source!G2291</f>
        <v>Погрузка грунта вручную в автомобили-самосвалы с выгрузкой</v>
      </c>
      <c r="C338" s="24" t="str">
        <f>Source!H2291</f>
        <v>100 м3</v>
      </c>
      <c r="D338" s="25">
        <f>Source!I2291</f>
        <v>0</v>
      </c>
      <c r="E338" s="23"/>
    </row>
    <row r="339" spans="1:5" ht="28.5" x14ac:dyDescent="0.2">
      <c r="A339" s="22">
        <v>19</v>
      </c>
      <c r="B339" s="23" t="str">
        <f>Source!G2292</f>
        <v>Перевозка грунта автосамосвалами грузоподъемностью до 10 т на расстояние 1 км</v>
      </c>
      <c r="C339" s="24" t="str">
        <f>Source!H2292</f>
        <v>м3</v>
      </c>
      <c r="D339" s="25">
        <f>Source!I2292</f>
        <v>0</v>
      </c>
      <c r="E339" s="23"/>
    </row>
    <row r="340" spans="1:5" ht="28.5" x14ac:dyDescent="0.2">
      <c r="A340" s="22">
        <v>20</v>
      </c>
      <c r="B340" s="23" t="str">
        <f>Source!G2293</f>
        <v>Перевозка грунта автосамосвалами грузоподъемностью до 10 т - добавляется на каждый последующий 1 км до 100 км (к поз. 49-3401-1-1)</v>
      </c>
      <c r="C340" s="24" t="str">
        <f>Source!H2293</f>
        <v>м3</v>
      </c>
      <c r="D340" s="25">
        <f>Source!I2293</f>
        <v>0</v>
      </c>
      <c r="E340" s="23"/>
    </row>
    <row r="341" spans="1:5" ht="14.25" x14ac:dyDescent="0.2">
      <c r="A341" s="22">
        <v>21</v>
      </c>
      <c r="B341" s="23" t="str">
        <f>Source!G2295</f>
        <v>Устройство подстилающих и выравнивающих слоев оснований из песка</v>
      </c>
      <c r="C341" s="24" t="str">
        <f>Source!H2295</f>
        <v>100 м3</v>
      </c>
      <c r="D341" s="25">
        <f>Source!I2295</f>
        <v>0</v>
      </c>
      <c r="E341" s="23"/>
    </row>
    <row r="342" spans="1:5" ht="14.25" x14ac:dyDescent="0.2">
      <c r="A342" s="22">
        <v>22</v>
      </c>
      <c r="B342" s="23" t="str">
        <f>Source!G2296</f>
        <v>Устройство подстилающих и выравнивающих слоев оснований из щебня</v>
      </c>
      <c r="C342" s="24" t="str">
        <f>Source!H2296</f>
        <v>100 м3</v>
      </c>
      <c r="D342" s="25">
        <f>Source!I2296</f>
        <v>0</v>
      </c>
      <c r="E342" s="23"/>
    </row>
    <row r="343" spans="1:5" ht="42.75" x14ac:dyDescent="0.2">
      <c r="A343" s="22">
        <v>23</v>
      </c>
      <c r="B343" s="23" t="str">
        <f>Source!G2300</f>
        <v>Устройство асфальтобетонных покрытий дорожек и тротуаров двухслойных, нижний слой из крупнозернистой асфальтобетонной смеси тип Б, марка I, толщиной 4,5 см</v>
      </c>
      <c r="C343" s="24" t="str">
        <f>Source!H2300</f>
        <v>100 м2</v>
      </c>
      <c r="D343" s="25">
        <f>Source!I2300</f>
        <v>0</v>
      </c>
      <c r="E343" s="23"/>
    </row>
    <row r="344" spans="1:5" ht="42.75" x14ac:dyDescent="0.2">
      <c r="A344" s="22">
        <v>24</v>
      </c>
      <c r="B344" s="23" t="str">
        <f>Source!G2303</f>
        <v>Устройство асфальтобетонных покрытий дорожек и тротуаров двухслойных, нижний слой из крупнозернистой асфальтобетонной смеси тип Б, марка I, толщиной 4,5 см</v>
      </c>
      <c r="C344" s="24" t="str">
        <f>Source!H2303</f>
        <v>100 м2</v>
      </c>
      <c r="D344" s="25">
        <f>Source!I2303</f>
        <v>0</v>
      </c>
      <c r="E344" s="23"/>
    </row>
    <row r="345" spans="1:5" ht="42.75" x14ac:dyDescent="0.2">
      <c r="A345" s="22">
        <v>25</v>
      </c>
      <c r="B345" s="23" t="str">
        <f>Source!G2306</f>
        <v>Устройство асфальтобетонных покрытий дорожек и тротуаров двухслойных, верхний слой из песчаной асфальтобетонной смеси толщиной 3 см</v>
      </c>
      <c r="C345" s="24" t="str">
        <f>Source!H2306</f>
        <v>100 м2</v>
      </c>
      <c r="D345" s="25">
        <f>Source!I2306</f>
        <v>0</v>
      </c>
      <c r="E345" s="23"/>
    </row>
    <row r="346" spans="1:5" ht="16.5" x14ac:dyDescent="0.25">
      <c r="A346" s="27" t="str">
        <f>CONCATENATE("Подраздел: ", Source!G2340)</f>
        <v>Подраздел: Восстановление газона</v>
      </c>
      <c r="B346" s="27"/>
      <c r="C346" s="27"/>
      <c r="D346" s="27"/>
      <c r="E346" s="27"/>
    </row>
    <row r="347" spans="1:5" ht="28.5" x14ac:dyDescent="0.2">
      <c r="A347" s="22">
        <v>26</v>
      </c>
      <c r="B347" s="23" t="str">
        <f>Source!G2344</f>
        <v>Разработка грунта с погрузкой на автомобили-самосвалы экскаваторами с ковшом вместимостью 0,5 м3, группа грунтов 1-3</v>
      </c>
      <c r="C347" s="24" t="str">
        <f>Source!H2344</f>
        <v>100 м3</v>
      </c>
      <c r="D347" s="25">
        <f>Source!I2344</f>
        <v>0</v>
      </c>
      <c r="E347" s="23"/>
    </row>
    <row r="348" spans="1:5" ht="28.5" x14ac:dyDescent="0.2">
      <c r="A348" s="22">
        <v>27</v>
      </c>
      <c r="B348" s="23" t="str">
        <f>Source!G2345</f>
        <v>Разработка грунта вручную в траншеях глубиной до 2 м без креплений с откосами, группа грунтов 1-3</v>
      </c>
      <c r="C348" s="24" t="str">
        <f>Source!H2345</f>
        <v>100 м3</v>
      </c>
      <c r="D348" s="25">
        <f>Source!I2345</f>
        <v>0</v>
      </c>
      <c r="E348" s="23"/>
    </row>
    <row r="349" spans="1:5" ht="28.5" x14ac:dyDescent="0.2">
      <c r="A349" s="22">
        <v>28</v>
      </c>
      <c r="B349" s="23" t="str">
        <f>Source!G2346</f>
        <v>Разработка грунта с погрузкой на автомобили-самосвалы экскаваторами с ковшом вместимостью 0,5 м3, группа грунтов 1-3/погрузка</v>
      </c>
      <c r="C349" s="24" t="str">
        <f>Source!H2346</f>
        <v>100 м3</v>
      </c>
      <c r="D349" s="25">
        <f>Source!I2346</f>
        <v>0</v>
      </c>
      <c r="E349" s="23"/>
    </row>
    <row r="350" spans="1:5" ht="14.25" x14ac:dyDescent="0.2">
      <c r="A350" s="22">
        <v>29</v>
      </c>
      <c r="B350" s="23" t="str">
        <f>Source!G2347</f>
        <v>Погрузка грунта вручную в автомобили-самосвалы с выгрузкой</v>
      </c>
      <c r="C350" s="24" t="str">
        <f>Source!H2347</f>
        <v>100 м3</v>
      </c>
      <c r="D350" s="25">
        <f>Source!I2347</f>
        <v>0</v>
      </c>
      <c r="E350" s="23"/>
    </row>
    <row r="351" spans="1:5" ht="28.5" x14ac:dyDescent="0.2">
      <c r="A351" s="22">
        <v>30</v>
      </c>
      <c r="B351" s="23" t="str">
        <f>Source!G2348</f>
        <v>Перевозка грунта автосамосвалами грузоподъемностью до 10 т на расстояние 1 км</v>
      </c>
      <c r="C351" s="24" t="str">
        <f>Source!H2348</f>
        <v>м3</v>
      </c>
      <c r="D351" s="25">
        <f>Source!I2348</f>
        <v>0</v>
      </c>
      <c r="E351" s="23"/>
    </row>
    <row r="352" spans="1:5" ht="28.5" x14ac:dyDescent="0.2">
      <c r="A352" s="22">
        <v>31</v>
      </c>
      <c r="B352" s="23" t="str">
        <f>Source!G2349</f>
        <v>Перевозка грунта автосамосвалами грузоподъемностью до 10 т - добавляется на каждый последующий 1 км до 100 км (к поз. 49-3401-1-1)</v>
      </c>
      <c r="C352" s="24" t="str">
        <f>Source!H2349</f>
        <v>м3</v>
      </c>
      <c r="D352" s="25">
        <f>Source!I2349</f>
        <v>0</v>
      </c>
      <c r="E352" s="23"/>
    </row>
    <row r="353" spans="1:5" ht="42.75" x14ac:dyDescent="0.2">
      <c r="A353" s="22">
        <v>32</v>
      </c>
      <c r="B353" s="23" t="str">
        <f>Source!G2351</f>
        <v>Подготовка почвы для устройства партерного и обыкновенного газонов с внесением растительной земли слоем 15 см механизированным способом</v>
      </c>
      <c r="C353" s="24" t="str">
        <f>Source!H2351</f>
        <v>100 м2</v>
      </c>
      <c r="D353" s="25">
        <f>Source!I2351</f>
        <v>0</v>
      </c>
      <c r="E353" s="23"/>
    </row>
    <row r="354" spans="1:5" ht="28.5" x14ac:dyDescent="0.2">
      <c r="A354" s="22">
        <v>33</v>
      </c>
      <c r="B354" s="23" t="str">
        <f>Source!G2352</f>
        <v>Подготовка почвы для устройства партерного и обыкновенного газонов с внесением растительной земли слоем 15 см вручную</v>
      </c>
      <c r="C354" s="24" t="str">
        <f>Source!H2352</f>
        <v>100 м2</v>
      </c>
      <c r="D354" s="25">
        <f>Source!I2352</f>
        <v>0</v>
      </c>
      <c r="E354" s="23"/>
    </row>
    <row r="355" spans="1:5" ht="14.25" x14ac:dyDescent="0.2">
      <c r="A355" s="22">
        <v>34</v>
      </c>
      <c r="B355" s="23" t="str">
        <f>Source!G2354</f>
        <v>Посев газонов партерных, мавританских, и обыкновенных вручную</v>
      </c>
      <c r="C355" s="24" t="str">
        <f>Source!H2354</f>
        <v>100 м2</v>
      </c>
      <c r="D355" s="25">
        <f>Source!I2354</f>
        <v>0</v>
      </c>
      <c r="E355" s="23"/>
    </row>
    <row r="356" spans="1:5" ht="16.5" x14ac:dyDescent="0.25">
      <c r="A356" s="27" t="str">
        <f>CONCATENATE("Подраздел: ", Source!G2386)</f>
        <v>Подраздел: Нанесение разметки пешеходного перехода</v>
      </c>
      <c r="B356" s="27"/>
      <c r="C356" s="27"/>
      <c r="D356" s="27"/>
      <c r="E356" s="27"/>
    </row>
    <row r="357" spans="1:5" ht="28.5" x14ac:dyDescent="0.2">
      <c r="A357" s="22">
        <v>35</v>
      </c>
      <c r="B357" s="23" t="str">
        <f>Source!G2390</f>
        <v>Нанесение дорожной разметки вручную холодным пластиком белым со светоотражательными шариками</v>
      </c>
      <c r="C357" s="24" t="str">
        <f>Source!H2390</f>
        <v>м2</v>
      </c>
      <c r="D357" s="25">
        <f>Source!I2390</f>
        <v>0</v>
      </c>
      <c r="E357" s="23"/>
    </row>
    <row r="358" spans="1:5" ht="28.5" x14ac:dyDescent="0.2">
      <c r="A358" s="22">
        <v>36</v>
      </c>
      <c r="B358" s="23" t="str">
        <f>Source!G2393</f>
        <v>Нанесение дорожной разметки вручную холодным пластиком желтым со светоотражательными шариками</v>
      </c>
      <c r="C358" s="24" t="str">
        <f>Source!H2393</f>
        <v>м2</v>
      </c>
      <c r="D358" s="25">
        <f>Source!I2393</f>
        <v>0</v>
      </c>
      <c r="E358" s="23"/>
    </row>
    <row r="359" spans="1:5" ht="57" x14ac:dyDescent="0.2">
      <c r="A359" s="22">
        <v>37</v>
      </c>
      <c r="B359" s="23" t="str">
        <f>Source!G2394</f>
        <v>Дополнительная посыпка световозвращающим стеклонаполнителем одновременно с нанесением линий разметки из термопластика, пластика и других пластичных материалов, добавлять к табл. 1-3203-12, 1-3203-13, 1-3203-16</v>
      </c>
      <c r="C359" s="24" t="str">
        <f>Source!H2394</f>
        <v>м2</v>
      </c>
      <c r="D359" s="25">
        <f>Source!I2394</f>
        <v>0</v>
      </c>
      <c r="E359" s="23"/>
    </row>
    <row r="360" spans="1:5" ht="16.5" x14ac:dyDescent="0.25">
      <c r="A360" s="27" t="str">
        <f>CONCATENATE("Локальная смета: ", Source!G2488)</f>
        <v>Локальная смета: Напрудный пер. (обустройство тротуара и пешеходного перехода)</v>
      </c>
      <c r="B360" s="27"/>
      <c r="C360" s="27"/>
      <c r="D360" s="27"/>
      <c r="E360" s="27"/>
    </row>
    <row r="361" spans="1:5" ht="16.5" x14ac:dyDescent="0.25">
      <c r="A361" s="27" t="str">
        <f>CONCATENATE("Раздел: ", Source!G2492)</f>
        <v>Раздел: Обустройство</v>
      </c>
      <c r="B361" s="27"/>
      <c r="C361" s="27"/>
      <c r="D361" s="27"/>
      <c r="E361" s="27"/>
    </row>
    <row r="362" spans="1:5" ht="16.5" x14ac:dyDescent="0.25">
      <c r="A362" s="27" t="str">
        <f>CONCATENATE("Раздел: ", Source!G2526)</f>
        <v>Раздел: Обустройство тротуара за счёт проезжей части</v>
      </c>
      <c r="B362" s="27"/>
      <c r="C362" s="27"/>
      <c r="D362" s="27"/>
      <c r="E362" s="27"/>
    </row>
    <row r="363" spans="1:5" ht="14.25" x14ac:dyDescent="0.2">
      <c r="A363" s="22">
        <v>1</v>
      </c>
      <c r="B363" s="23" t="str">
        <f>Source!G2530</f>
        <v>Разборка покрытий и оснований асфальтобетонных</v>
      </c>
      <c r="C363" s="24" t="str">
        <f>Source!H2530</f>
        <v>100 м3</v>
      </c>
      <c r="D363" s="25">
        <f>Source!I2530</f>
        <v>0</v>
      </c>
      <c r="E363" s="23"/>
    </row>
    <row r="364" spans="1:5" ht="28.5" x14ac:dyDescent="0.2">
      <c r="A364" s="22">
        <v>2</v>
      </c>
      <c r="B364" s="23" t="str">
        <f>Source!G2531</f>
        <v>Механизированная погрузка строительного мусора в автомобили-самосвалы</v>
      </c>
      <c r="C364" s="24" t="str">
        <f>Source!H2531</f>
        <v>т</v>
      </c>
      <c r="D364" s="25">
        <f>Source!I2531</f>
        <v>0</v>
      </c>
      <c r="E364" s="23"/>
    </row>
    <row r="365" spans="1:5" ht="28.5" x14ac:dyDescent="0.2">
      <c r="A365" s="22">
        <v>3</v>
      </c>
      <c r="B365" s="23" t="str">
        <f>Source!G2532</f>
        <v>Погрузка и выгрузка вручную строительного мусора на транспортные средства</v>
      </c>
      <c r="C365" s="24" t="str">
        <f>Source!H2532</f>
        <v>т</v>
      </c>
      <c r="D365" s="25">
        <f>Source!I2532</f>
        <v>0</v>
      </c>
      <c r="E365" s="23"/>
    </row>
    <row r="366" spans="1:5" ht="28.5" x14ac:dyDescent="0.2">
      <c r="A366" s="22">
        <v>4</v>
      </c>
      <c r="B366" s="23" t="str">
        <f>Source!G2533</f>
        <v>Перевозка строительного мусора автосамосвалами грузоподъемностью до 10 т на расстояние 1 км - при механизированной погрузке</v>
      </c>
      <c r="C366" s="24" t="str">
        <f>Source!H2533</f>
        <v>т</v>
      </c>
      <c r="D366" s="25">
        <f>Source!I2533</f>
        <v>0</v>
      </c>
      <c r="E366" s="23"/>
    </row>
    <row r="367" spans="1:5" ht="28.5" x14ac:dyDescent="0.2">
      <c r="A367" s="22">
        <v>5</v>
      </c>
      <c r="B367" s="23" t="str">
        <f>Source!G2534</f>
        <v>Перевозка строительного мусора автосамосвалами грузоподъемностью до 10 т на расстояние 1 км - при погрузке вручную</v>
      </c>
      <c r="C367" s="24" t="str">
        <f>Source!H2534</f>
        <v>т</v>
      </c>
      <c r="D367" s="25">
        <f>Source!I2534</f>
        <v>0</v>
      </c>
      <c r="E367" s="23"/>
    </row>
    <row r="368" spans="1:5" ht="28.5" x14ac:dyDescent="0.2">
      <c r="A368" s="22">
        <v>6</v>
      </c>
      <c r="B368" s="23" t="str">
        <f>Source!G2535</f>
        <v>Перевозка строительного мусора автосамосвалами грузоподъемностью до 10 т - добавляется на каждый последующий 1 км до 100 км</v>
      </c>
      <c r="C368" s="24" t="str">
        <f>Source!H2535</f>
        <v>т</v>
      </c>
      <c r="D368" s="25">
        <f>Source!I2535</f>
        <v>0</v>
      </c>
      <c r="E368" s="23"/>
    </row>
    <row r="369" spans="1:5" ht="14.25" x14ac:dyDescent="0.2">
      <c r="A369" s="22">
        <v>7</v>
      </c>
      <c r="B369" s="23" t="str">
        <f>Source!G2537</f>
        <v>Устройство подстилающих и выравнивающих слоев оснований из щебня</v>
      </c>
      <c r="C369" s="24" t="str">
        <f>Source!H2537</f>
        <v>100 м3</v>
      </c>
      <c r="D369" s="25">
        <f>Source!I2537</f>
        <v>0</v>
      </c>
      <c r="E369" s="23"/>
    </row>
    <row r="370" spans="1:5" ht="42.75" x14ac:dyDescent="0.2">
      <c r="A370" s="22">
        <v>8</v>
      </c>
      <c r="B370" s="23" t="str">
        <f>Source!G2538</f>
        <v>Устройство асфальтобетонных покрытий дорожек и тротуаров двухслойных, верхний слой из песчаной асфальтобетонной смеси толщиной 3 см/5см</v>
      </c>
      <c r="C370" s="24" t="str">
        <f>Source!H2538</f>
        <v>100 м2</v>
      </c>
      <c r="D370" s="25">
        <f>Source!I2538</f>
        <v>0</v>
      </c>
      <c r="E370" s="23"/>
    </row>
    <row r="371" spans="1:5" ht="28.5" x14ac:dyDescent="0.2">
      <c r="A371" s="22">
        <v>9</v>
      </c>
      <c r="B371" s="23" t="str">
        <f>Source!G2541</f>
        <v>Установка бортовых камней бетонных марки БР 100.30.15 при других видах покрытий</v>
      </c>
      <c r="C371" s="24" t="str">
        <f>Source!H2541</f>
        <v>100 м</v>
      </c>
      <c r="D371" s="25">
        <f>Source!I2541</f>
        <v>0</v>
      </c>
      <c r="E371" s="23"/>
    </row>
    <row r="372" spans="1:5" ht="16.5" x14ac:dyDescent="0.25">
      <c r="A372" s="27" t="str">
        <f>CONCATENATE("Подраздел: ", Source!G2543)</f>
        <v>Подраздел: Демонтаж/монтаж б/у бетонного борта (понижение)</v>
      </c>
      <c r="B372" s="27"/>
      <c r="C372" s="27"/>
      <c r="D372" s="27"/>
      <c r="E372" s="27"/>
    </row>
    <row r="373" spans="1:5" ht="14.25" x14ac:dyDescent="0.2">
      <c r="A373" s="22">
        <v>10</v>
      </c>
      <c r="B373" s="23" t="str">
        <f>Source!G2547</f>
        <v>Разборка бортовых камней на бетонном основании</v>
      </c>
      <c r="C373" s="24" t="str">
        <f>Source!H2547</f>
        <v>100 м</v>
      </c>
      <c r="D373" s="25">
        <f>Source!I2547</f>
        <v>0</v>
      </c>
      <c r="E373" s="23"/>
    </row>
    <row r="374" spans="1:5" ht="28.5" x14ac:dyDescent="0.2">
      <c r="A374" s="22">
        <v>11</v>
      </c>
      <c r="B374" s="23" t="str">
        <f>Source!G2548</f>
        <v>Механизированная погрузка строительного мусора в автомобили-самосвалы</v>
      </c>
      <c r="C374" s="24" t="str">
        <f>Source!H2548</f>
        <v>т</v>
      </c>
      <c r="D374" s="25">
        <f>Source!I2548</f>
        <v>0</v>
      </c>
      <c r="E374" s="23"/>
    </row>
    <row r="375" spans="1:5" ht="28.5" x14ac:dyDescent="0.2">
      <c r="A375" s="22">
        <v>12</v>
      </c>
      <c r="B375" s="23" t="str">
        <f>Source!G2549</f>
        <v>Погрузка и выгрузка вручную строительного мусора на транспортные средства</v>
      </c>
      <c r="C375" s="24" t="str">
        <f>Source!H2549</f>
        <v>т</v>
      </c>
      <c r="D375" s="25">
        <f>Source!I2549</f>
        <v>0</v>
      </c>
      <c r="E375" s="23"/>
    </row>
    <row r="376" spans="1:5" ht="28.5" x14ac:dyDescent="0.2">
      <c r="A376" s="22">
        <v>13</v>
      </c>
      <c r="B376" s="23" t="str">
        <f>Source!G2550</f>
        <v>Перевозка строительного мусора автосамосвалами грузоподъемностью до 10 т на расстояние 1 км - при механизированной погрузке</v>
      </c>
      <c r="C376" s="24" t="str">
        <f>Source!H2550</f>
        <v>т</v>
      </c>
      <c r="D376" s="25">
        <f>Source!I2550</f>
        <v>0</v>
      </c>
      <c r="E376" s="23"/>
    </row>
    <row r="377" spans="1:5" ht="28.5" x14ac:dyDescent="0.2">
      <c r="A377" s="22">
        <v>14</v>
      </c>
      <c r="B377" s="23" t="str">
        <f>Source!G2551</f>
        <v>Перевозка строительного мусора автосамосвалами грузоподъемностью до 10 т на расстояние 1 км - при погрузке вручную</v>
      </c>
      <c r="C377" s="24" t="str">
        <f>Source!H2551</f>
        <v>т</v>
      </c>
      <c r="D377" s="25">
        <f>Source!I2551</f>
        <v>0</v>
      </c>
      <c r="E377" s="23"/>
    </row>
    <row r="378" spans="1:5" ht="28.5" x14ac:dyDescent="0.2">
      <c r="A378" s="22">
        <v>15</v>
      </c>
      <c r="B378" s="23" t="str">
        <f>Source!G2552</f>
        <v>Перевозка строительного мусора автосамосвалами грузоподъемностью до 10 т - добавляется на каждый последующий 1 км до 100 км</v>
      </c>
      <c r="C378" s="24" t="str">
        <f>Source!H2552</f>
        <v>т</v>
      </c>
      <c r="D378" s="25">
        <f>Source!I2552</f>
        <v>0</v>
      </c>
      <c r="E378" s="23"/>
    </row>
    <row r="379" spans="1:5" ht="28.5" x14ac:dyDescent="0.2">
      <c r="A379" s="22">
        <v>16</v>
      </c>
      <c r="B379" s="23" t="str">
        <f>Source!G2554</f>
        <v>Разработка грунта вручную в траншеях глубиной до 2 м без креплений с откосами, группа грунтов 1-3</v>
      </c>
      <c r="C379" s="24" t="str">
        <f>Source!H2554</f>
        <v>100 м3</v>
      </c>
      <c r="D379" s="25">
        <f>Source!I2554</f>
        <v>0</v>
      </c>
      <c r="E379" s="23"/>
    </row>
    <row r="380" spans="1:5" ht="14.25" x14ac:dyDescent="0.2">
      <c r="A380" s="22">
        <v>17</v>
      </c>
      <c r="B380" s="23" t="str">
        <f>Source!G2555</f>
        <v>Погрузка грунта вручную в автомобили-самосвалы с выгрузкой</v>
      </c>
      <c r="C380" s="24" t="str">
        <f>Source!H2555</f>
        <v>100 м3</v>
      </c>
      <c r="D380" s="25">
        <f>Source!I2555</f>
        <v>0</v>
      </c>
      <c r="E380" s="23"/>
    </row>
    <row r="381" spans="1:5" ht="28.5" x14ac:dyDescent="0.2">
      <c r="A381" s="22">
        <v>18</v>
      </c>
      <c r="B381" s="23" t="str">
        <f>Source!G2556</f>
        <v>Перевозка грунта автосамосвалами грузоподъемностью до 10 т на расстояние 1 км</v>
      </c>
      <c r="C381" s="24" t="str">
        <f>Source!H2556</f>
        <v>м3</v>
      </c>
      <c r="D381" s="25">
        <f>Source!I2556</f>
        <v>0</v>
      </c>
      <c r="E381" s="23"/>
    </row>
    <row r="382" spans="1:5" ht="28.5" x14ac:dyDescent="0.2">
      <c r="A382" s="22">
        <v>19</v>
      </c>
      <c r="B382" s="23" t="str">
        <f>Source!G2557</f>
        <v>Перевозка грунта автосамосвалами грузоподъемностью до 10 т - добавляется на каждый последующий 1 км до 100 км (к поз. 49-3401-1-1)</v>
      </c>
      <c r="C382" s="24" t="str">
        <f>Source!H2557</f>
        <v>м3</v>
      </c>
      <c r="D382" s="25">
        <f>Source!I2557</f>
        <v>0</v>
      </c>
      <c r="E382" s="23"/>
    </row>
    <row r="383" spans="1:5" ht="28.5" x14ac:dyDescent="0.2">
      <c r="A383" s="22">
        <v>20</v>
      </c>
      <c r="B383" s="23" t="str">
        <f>Source!G2559</f>
        <v>Установка бортовых камней бетонных марки БР 100.30.15 при других видах покрытий</v>
      </c>
      <c r="C383" s="24" t="str">
        <f>Source!H2559</f>
        <v>100 м</v>
      </c>
      <c r="D383" s="25">
        <f>Source!I2559</f>
        <v>0</v>
      </c>
      <c r="E383" s="23"/>
    </row>
    <row r="384" spans="1:5" ht="16.5" x14ac:dyDescent="0.25">
      <c r="A384" s="27" t="str">
        <f>CONCATENATE("Подраздел: ", Source!G2591)</f>
        <v>Подраздел: Нанесение разметки</v>
      </c>
      <c r="B384" s="27"/>
      <c r="C384" s="27"/>
      <c r="D384" s="27"/>
      <c r="E384" s="27"/>
    </row>
    <row r="385" spans="1:31" ht="42.75" x14ac:dyDescent="0.2">
      <c r="A385" s="22">
        <v>21</v>
      </c>
      <c r="B385" s="23" t="str">
        <f>Source!G2595</f>
        <v>Удаление линий регулирования дорожного движения (демаркировка) ручным механизмом-демаркировщиком, при толщине линии 3 мм (без стоимости роликов)</v>
      </c>
      <c r="C385" s="24" t="str">
        <f>Source!H2595</f>
        <v>м2</v>
      </c>
      <c r="D385" s="25">
        <f>Source!I2595</f>
        <v>0</v>
      </c>
      <c r="E385" s="23"/>
    </row>
    <row r="386" spans="1:31" ht="28.5" x14ac:dyDescent="0.2">
      <c r="A386" s="22">
        <v>22</v>
      </c>
      <c r="B386" s="23" t="str">
        <f>Source!G2597</f>
        <v>Нанесение линии дорожной разметки краской, линия продольная, сплошная, краска желтая со стеклошариками</v>
      </c>
      <c r="C386" s="24" t="str">
        <f>Source!H2597</f>
        <v>м2</v>
      </c>
      <c r="D386" s="25">
        <f>Source!I2597</f>
        <v>0</v>
      </c>
      <c r="E386" s="23"/>
    </row>
    <row r="387" spans="1:31" ht="28.5" x14ac:dyDescent="0.2">
      <c r="A387" s="22">
        <v>23</v>
      </c>
      <c r="B387" s="23" t="str">
        <f>Source!G2598</f>
        <v>Нанесение дорожной разметки вручную холодным пластиком белым со светоотражательными шариками</v>
      </c>
      <c r="C387" s="24" t="str">
        <f>Source!H2598</f>
        <v>м2</v>
      </c>
      <c r="D387" s="25">
        <f>Source!I2598</f>
        <v>0</v>
      </c>
      <c r="E387" s="23"/>
    </row>
    <row r="388" spans="1:31" ht="28.5" x14ac:dyDescent="0.2">
      <c r="A388" s="22">
        <v>24</v>
      </c>
      <c r="B388" s="23" t="str">
        <f>Source!G2601</f>
        <v>Нанесение дорожной разметки вручную холодным пластиком желтым со светоотражательными шариками</v>
      </c>
      <c r="C388" s="24" t="str">
        <f>Source!H2601</f>
        <v>м2</v>
      </c>
      <c r="D388" s="25">
        <f>Source!I2601</f>
        <v>0</v>
      </c>
      <c r="E388" s="23"/>
    </row>
    <row r="389" spans="1:31" ht="57" x14ac:dyDescent="0.2">
      <c r="A389" s="22">
        <v>25</v>
      </c>
      <c r="B389" s="23" t="str">
        <f>Source!G2602</f>
        <v>Дополнительная посыпка световозвращающим стеклонаполнителем одновременно с нанесением линий разметки из термопластика, пластика и других пластичных материалов, добавлять к табл. 1-3203-12, 1-3203-13, 1-3203-16</v>
      </c>
      <c r="C389" s="24" t="str">
        <f>Source!H2602</f>
        <v>м2</v>
      </c>
      <c r="D389" s="25">
        <f>Source!I2602</f>
        <v>0</v>
      </c>
      <c r="E389" s="23"/>
    </row>
    <row r="390" spans="1:31" ht="16.5" x14ac:dyDescent="0.25">
      <c r="A390" s="27" t="str">
        <f>CONCATENATE("Подраздел: ", Source!G2636)</f>
        <v>Подраздел: Дорожные знаки</v>
      </c>
      <c r="B390" s="27"/>
      <c r="C390" s="27"/>
      <c r="D390" s="27"/>
      <c r="E390" s="27"/>
    </row>
    <row r="391" spans="1:31" ht="28.5" x14ac:dyDescent="0.2">
      <c r="A391" s="22">
        <v>26</v>
      </c>
      <c r="B391" s="23" t="str">
        <f>Source!G2640</f>
        <v>Установка дорожных знаков на металлических стойках (без стоимости щита дорожного знака)</v>
      </c>
      <c r="C391" s="24" t="str">
        <f>Source!H2640</f>
        <v>100 шт.</v>
      </c>
      <c r="D391" s="25">
        <f>Source!I2640</f>
        <v>0</v>
      </c>
      <c r="E391" s="23"/>
    </row>
    <row r="392" spans="1:31" ht="28.5" x14ac:dyDescent="0.2">
      <c r="A392" s="22">
        <v>27</v>
      </c>
      <c r="B392" s="23" t="str">
        <f>Source!G2641</f>
        <v>Установка дополнительных щитков (без стоимости щита дорожного знака)</v>
      </c>
      <c r="C392" s="24" t="str">
        <f>Source!H2641</f>
        <v>100 шт.</v>
      </c>
      <c r="D392" s="25">
        <f>Source!I2641</f>
        <v>0</v>
      </c>
      <c r="E392" s="23"/>
    </row>
    <row r="393" spans="1:31" ht="28.5" x14ac:dyDescent="0.2">
      <c r="A393" s="22">
        <v>28</v>
      </c>
      <c r="B393" s="23" t="str">
        <f>Source!G2642</f>
        <v>Установка дорожных знаков на металлических стойках (без стоимости щита дорожного знака)</v>
      </c>
      <c r="C393" s="24" t="str">
        <f>Source!H2642</f>
        <v>100 шт.</v>
      </c>
      <c r="D393" s="25">
        <f>Source!I2642</f>
        <v>0</v>
      </c>
      <c r="E393" s="23"/>
    </row>
    <row r="394" spans="1:31" ht="28.5" x14ac:dyDescent="0.2">
      <c r="A394" s="22">
        <v>29</v>
      </c>
      <c r="B394" s="23" t="str">
        <f>Source!G2643</f>
        <v>Установка дополнительных щитков (без стоимости щита дорожного знака)</v>
      </c>
      <c r="C394" s="24" t="str">
        <f>Source!H2643</f>
        <v>100 шт.</v>
      </c>
      <c r="D394" s="25">
        <f>Source!I2643</f>
        <v>0</v>
      </c>
      <c r="E394" s="23"/>
    </row>
    <row r="395" spans="1:31" ht="16.5" x14ac:dyDescent="0.25">
      <c r="A395" s="27" t="str">
        <f>CONCATENATE("Локальная смета: ", Source!G2740)</f>
        <v>Локальная смета: Пантелеевская ул. Д. 2 (обустройство пешеходного перехода и установка ИДН)</v>
      </c>
      <c r="B395" s="27"/>
      <c r="C395" s="27"/>
      <c r="D395" s="27"/>
      <c r="E395" s="27"/>
      <c r="AE395" s="26" t="str">
        <f>CONCATENATE("Локальная смета: ", Source!G2740)</f>
        <v>Локальная смета: Пантелеевская ул. Д. 2 (обустройство пешеходного перехода и установка ИДН)</v>
      </c>
    </row>
    <row r="396" spans="1:31" ht="16.5" x14ac:dyDescent="0.25">
      <c r="A396" s="27" t="str">
        <f>CONCATENATE("Раздел: ", Source!G2744)</f>
        <v>Раздел: Переход</v>
      </c>
      <c r="B396" s="27"/>
      <c r="C396" s="27"/>
      <c r="D396" s="27"/>
      <c r="E396" s="27"/>
    </row>
    <row r="397" spans="1:31" ht="16.5" x14ac:dyDescent="0.25">
      <c r="A397" s="27" t="str">
        <f>CONCATENATE("Подраздел: ", Source!G2748)</f>
        <v>Подраздел: Демонтаж/установка ограждения</v>
      </c>
      <c r="B397" s="27"/>
      <c r="C397" s="27"/>
      <c r="D397" s="27"/>
      <c r="E397" s="27"/>
    </row>
    <row r="398" spans="1:31" ht="28.5" x14ac:dyDescent="0.2">
      <c r="A398" s="22">
        <v>1</v>
      </c>
      <c r="B398" s="23" t="str">
        <f>Source!G2752</f>
        <v>Монтаж решеток, затворов из полосовой и тонколистовой стали /демонтаж</v>
      </c>
      <c r="C398" s="24" t="str">
        <f>Source!H2752</f>
        <v>т</v>
      </c>
      <c r="D398" s="25">
        <f>Source!I2752</f>
        <v>0</v>
      </c>
      <c r="E398" s="23"/>
    </row>
    <row r="399" spans="1:31" ht="28.5" x14ac:dyDescent="0.2">
      <c r="A399" s="22">
        <v>2</v>
      </c>
      <c r="B399" s="23" t="str">
        <f>Source!G2753</f>
        <v>Установка стоек металлического ограждения газонов из трубы, масса стоек до 5 кг</v>
      </c>
      <c r="C399" s="24" t="str">
        <f>Source!H2753</f>
        <v>10 шт.</v>
      </c>
      <c r="D399" s="25">
        <f>Source!I2753</f>
        <v>0</v>
      </c>
      <c r="E399" s="23"/>
    </row>
    <row r="400" spans="1:31" ht="42.75" x14ac:dyDescent="0.2">
      <c r="A400" s="22">
        <v>3</v>
      </c>
      <c r="B400" s="23" t="str">
        <f>Source!G2754</f>
        <v>Установка секций металлического ограждения газонов из профилированной трубы, масса секции до 10 кг (без стоимости секции ограждения)</v>
      </c>
      <c r="C400" s="24" t="str">
        <f>Source!H2754</f>
        <v>м2</v>
      </c>
      <c r="D400" s="25">
        <f>Source!I2754</f>
        <v>0</v>
      </c>
      <c r="E400" s="23"/>
    </row>
    <row r="401" spans="1:5" ht="16.5" x14ac:dyDescent="0.25">
      <c r="A401" s="27" t="str">
        <f>CONCATENATE("Подраздел: ", Source!G2786)</f>
        <v>Подраздел: Восстановление газона</v>
      </c>
      <c r="B401" s="27"/>
      <c r="C401" s="27"/>
      <c r="D401" s="27"/>
      <c r="E401" s="27"/>
    </row>
    <row r="402" spans="1:5" ht="28.5" x14ac:dyDescent="0.2">
      <c r="A402" s="22">
        <v>4</v>
      </c>
      <c r="B402" s="23" t="str">
        <f>Source!G2790</f>
        <v>Разработка грунта с погрузкой на автомобили-самосвалы экскаваторами с ковшом вместимостью 0,5 м3, группа грунтов 1-3</v>
      </c>
      <c r="C402" s="24" t="str">
        <f>Source!H2790</f>
        <v>100 м3</v>
      </c>
      <c r="D402" s="25">
        <f>Source!I2790</f>
        <v>0</v>
      </c>
      <c r="E402" s="23"/>
    </row>
    <row r="403" spans="1:5" ht="28.5" x14ac:dyDescent="0.2">
      <c r="A403" s="22">
        <v>5</v>
      </c>
      <c r="B403" s="23" t="str">
        <f>Source!G2791</f>
        <v>Разработка грунта вручную в траншеях глубиной до 2 м без креплений с откосами, группа грунтов 1-3</v>
      </c>
      <c r="C403" s="24" t="str">
        <f>Source!H2791</f>
        <v>100 м3</v>
      </c>
      <c r="D403" s="25">
        <f>Source!I2791</f>
        <v>0</v>
      </c>
      <c r="E403" s="23"/>
    </row>
    <row r="404" spans="1:5" ht="28.5" x14ac:dyDescent="0.2">
      <c r="A404" s="22">
        <v>6</v>
      </c>
      <c r="B404" s="23" t="str">
        <f>Source!G2792</f>
        <v>Разработка грунта с погрузкой на автомобили-самосвалы экскаваторами с ковшом вместимостью 0,5 м3, группа грунтов 1-3/погрузка</v>
      </c>
      <c r="C404" s="24" t="str">
        <f>Source!H2792</f>
        <v>100 м3</v>
      </c>
      <c r="D404" s="25">
        <f>Source!I2792</f>
        <v>0</v>
      </c>
      <c r="E404" s="23"/>
    </row>
    <row r="405" spans="1:5" ht="14.25" x14ac:dyDescent="0.2">
      <c r="A405" s="22">
        <v>7</v>
      </c>
      <c r="B405" s="23" t="str">
        <f>Source!G2793</f>
        <v>Погрузка грунта вручную в автомобили-самосвалы с выгрузкой</v>
      </c>
      <c r="C405" s="24" t="str">
        <f>Source!H2793</f>
        <v>100 м3</v>
      </c>
      <c r="D405" s="25">
        <f>Source!I2793</f>
        <v>0</v>
      </c>
      <c r="E405" s="23"/>
    </row>
    <row r="406" spans="1:5" ht="28.5" x14ac:dyDescent="0.2">
      <c r="A406" s="22">
        <v>8</v>
      </c>
      <c r="B406" s="23" t="str">
        <f>Source!G2794</f>
        <v>Перевозка грунта автосамосвалами грузоподъемностью до 10 т на расстояние 1 км</v>
      </c>
      <c r="C406" s="24" t="str">
        <f>Source!H2794</f>
        <v>м3</v>
      </c>
      <c r="D406" s="25">
        <f>Source!I2794</f>
        <v>0</v>
      </c>
      <c r="E406" s="23"/>
    </row>
    <row r="407" spans="1:5" ht="28.5" x14ac:dyDescent="0.2">
      <c r="A407" s="22">
        <v>9</v>
      </c>
      <c r="B407" s="23" t="str">
        <f>Source!G2795</f>
        <v>Перевозка грунта автосамосвалами грузоподъемностью до 10 т - добавляется на каждый последующий 1 км до 100 км (к поз. 49-3401-1-1)</v>
      </c>
      <c r="C407" s="24" t="str">
        <f>Source!H2795</f>
        <v>м3</v>
      </c>
      <c r="D407" s="25">
        <f>Source!I2795</f>
        <v>0</v>
      </c>
      <c r="E407" s="23"/>
    </row>
    <row r="408" spans="1:5" ht="42.75" x14ac:dyDescent="0.2">
      <c r="A408" s="22">
        <v>10</v>
      </c>
      <c r="B408" s="23" t="str">
        <f>Source!G2797</f>
        <v>Подготовка почвы для устройства партерного и обыкновенного газонов с внесением растительной земли слоем 15 см механизированным способом</v>
      </c>
      <c r="C408" s="24" t="str">
        <f>Source!H2797</f>
        <v>100 м2</v>
      </c>
      <c r="D408" s="25">
        <f>Source!I2797</f>
        <v>0</v>
      </c>
      <c r="E408" s="23"/>
    </row>
    <row r="409" spans="1:5" ht="28.5" x14ac:dyDescent="0.2">
      <c r="A409" s="22">
        <v>11</v>
      </c>
      <c r="B409" s="23" t="str">
        <f>Source!G2798</f>
        <v>Подготовка почвы для устройства партерного и обыкновенного газонов с внесением растительной земли слоем 15 см вручную</v>
      </c>
      <c r="C409" s="24" t="str">
        <f>Source!H2798</f>
        <v>100 м2</v>
      </c>
      <c r="D409" s="25">
        <f>Source!I2798</f>
        <v>0</v>
      </c>
      <c r="E409" s="23"/>
    </row>
    <row r="410" spans="1:5" ht="14.25" x14ac:dyDescent="0.2">
      <c r="A410" s="22">
        <v>12</v>
      </c>
      <c r="B410" s="23" t="str">
        <f>Source!G2800</f>
        <v>Посев газонов партерных, мавританских, и обыкновенных вручную</v>
      </c>
      <c r="C410" s="24" t="str">
        <f>Source!H2800</f>
        <v>100 м2</v>
      </c>
      <c r="D410" s="25">
        <f>Source!I2800</f>
        <v>0</v>
      </c>
      <c r="E410" s="23"/>
    </row>
    <row r="411" spans="1:5" ht="16.5" x14ac:dyDescent="0.25">
      <c r="A411" s="27" t="str">
        <f>CONCATENATE("Подраздел: ", Source!G2832)</f>
        <v>Подраздел: Устройство тротуара</v>
      </c>
      <c r="B411" s="27"/>
      <c r="C411" s="27"/>
      <c r="D411" s="27"/>
      <c r="E411" s="27"/>
    </row>
    <row r="412" spans="1:5" ht="28.5" x14ac:dyDescent="0.2">
      <c r="A412" s="22">
        <v>13</v>
      </c>
      <c r="B412" s="23" t="str">
        <f>Source!G2836</f>
        <v>Разработка грунта с погрузкой на автомобили-самосвалы экскаваторами с ковшом вместимостью 0,5 м3, группа грунтов 1-3</v>
      </c>
      <c r="C412" s="24" t="str">
        <f>Source!H2836</f>
        <v>100 м3</v>
      </c>
      <c r="D412" s="25">
        <f>Source!I2836</f>
        <v>0</v>
      </c>
      <c r="E412" s="23"/>
    </row>
    <row r="413" spans="1:5" ht="28.5" x14ac:dyDescent="0.2">
      <c r="A413" s="22">
        <v>14</v>
      </c>
      <c r="B413" s="23" t="str">
        <f>Source!G2837</f>
        <v>Разработка грунта вручную в траншеях глубиной до 2 м без креплений с откосами, группа грунтов 1-3</v>
      </c>
      <c r="C413" s="24" t="str">
        <f>Source!H2837</f>
        <v>100 м3</v>
      </c>
      <c r="D413" s="25">
        <f>Source!I2837</f>
        <v>0</v>
      </c>
      <c r="E413" s="23"/>
    </row>
    <row r="414" spans="1:5" ht="28.5" x14ac:dyDescent="0.2">
      <c r="A414" s="22">
        <v>15</v>
      </c>
      <c r="B414" s="23" t="str">
        <f>Source!G2838</f>
        <v>Разработка грунта с погрузкой на автомобили-самосвалы экскаваторами с ковшом вместимостью 0,5 м3, группа грунтов 1-3/  погрузка</v>
      </c>
      <c r="C414" s="24" t="str">
        <f>Source!H2838</f>
        <v>100 м3</v>
      </c>
      <c r="D414" s="25">
        <f>Source!I2838</f>
        <v>0</v>
      </c>
      <c r="E414" s="23"/>
    </row>
    <row r="415" spans="1:5" ht="14.25" x14ac:dyDescent="0.2">
      <c r="A415" s="22">
        <v>16</v>
      </c>
      <c r="B415" s="23" t="str">
        <f>Source!G2839</f>
        <v>Погрузка грунта вручную в автомобили-самосвалы с выгрузкой</v>
      </c>
      <c r="C415" s="24" t="str">
        <f>Source!H2839</f>
        <v>100 м3</v>
      </c>
      <c r="D415" s="25">
        <f>Source!I2839</f>
        <v>0</v>
      </c>
      <c r="E415" s="23"/>
    </row>
    <row r="416" spans="1:5" ht="28.5" x14ac:dyDescent="0.2">
      <c r="A416" s="22">
        <v>17</v>
      </c>
      <c r="B416" s="23" t="str">
        <f>Source!G2840</f>
        <v>Перевозка грунта автосамосвалами грузоподъемностью до 10 т на расстояние 1 км</v>
      </c>
      <c r="C416" s="24" t="str">
        <f>Source!H2840</f>
        <v>м3</v>
      </c>
      <c r="D416" s="25">
        <f>Source!I2840</f>
        <v>0</v>
      </c>
      <c r="E416" s="23"/>
    </row>
    <row r="417" spans="1:5" ht="28.5" x14ac:dyDescent="0.2">
      <c r="A417" s="22">
        <v>18</v>
      </c>
      <c r="B417" s="23" t="str">
        <f>Source!G2841</f>
        <v>Перевозка грунта автосамосвалами грузоподъемностью до 10 т - добавляется на каждый последующий 1 км до 100 км (к поз. 49-3401-1-1)</v>
      </c>
      <c r="C417" s="24" t="str">
        <f>Source!H2841</f>
        <v>м3</v>
      </c>
      <c r="D417" s="25">
        <f>Source!I2841</f>
        <v>0</v>
      </c>
      <c r="E417" s="23"/>
    </row>
    <row r="418" spans="1:5" ht="14.25" x14ac:dyDescent="0.2">
      <c r="A418" s="22">
        <v>19</v>
      </c>
      <c r="B418" s="23" t="str">
        <f>Source!G2843</f>
        <v>Устройство подстилающих и выравнивающих слоев оснований из песка</v>
      </c>
      <c r="C418" s="24" t="str">
        <f>Source!H2843</f>
        <v>100 м3</v>
      </c>
      <c r="D418" s="25">
        <f>Source!I2843</f>
        <v>0</v>
      </c>
      <c r="E418" s="23"/>
    </row>
    <row r="419" spans="1:5" ht="14.25" x14ac:dyDescent="0.2">
      <c r="A419" s="22">
        <v>20</v>
      </c>
      <c r="B419" s="23" t="str">
        <f>Source!G2844</f>
        <v>Устройство подстилающих и выравнивающих слоев оснований из щебня</v>
      </c>
      <c r="C419" s="24" t="str">
        <f>Source!H2844</f>
        <v>100 м3</v>
      </c>
      <c r="D419" s="25">
        <f>Source!I2844</f>
        <v>0</v>
      </c>
      <c r="E419" s="23"/>
    </row>
    <row r="420" spans="1:5" ht="42.75" x14ac:dyDescent="0.2">
      <c r="A420" s="22">
        <v>21</v>
      </c>
      <c r="B420" s="23" t="str">
        <f>Source!G2845</f>
        <v>Устройство асфальтобетонных покрытий дорожек и тротуаров двухслойных, нижний слой из крупнозернистой асфальтобетонной смеси тип Б, марка I, толщиной 4,5 см</v>
      </c>
      <c r="C420" s="24" t="str">
        <f>Source!H2845</f>
        <v>100 м2</v>
      </c>
      <c r="D420" s="25">
        <f>Source!I2845</f>
        <v>0</v>
      </c>
      <c r="E420" s="23"/>
    </row>
    <row r="421" spans="1:5" ht="28.5" x14ac:dyDescent="0.2">
      <c r="A421" s="22">
        <v>22</v>
      </c>
      <c r="B421" s="23" t="str">
        <f>Source!G2848</f>
        <v>Дополнительный розлив битумной эмульсии при устройстве покрытия из горячей асфальтобетонной смеси</v>
      </c>
      <c r="C421" s="24" t="str">
        <f>Source!H2848</f>
        <v>100 м2</v>
      </c>
      <c r="D421" s="25">
        <f>Source!I2848</f>
        <v>0</v>
      </c>
      <c r="E421" s="23"/>
    </row>
    <row r="422" spans="1:5" ht="42.75" x14ac:dyDescent="0.2">
      <c r="A422" s="22">
        <v>23</v>
      </c>
      <c r="B422" s="23" t="str">
        <f>Source!G2849</f>
        <v>Устройство асфальтобетонных покрытий дорожек и тротуаров двухслойных, верхний слой из песчаной асфальтобетонной смеси толщиной 3 см</v>
      </c>
      <c r="C422" s="24" t="str">
        <f>Source!H2849</f>
        <v>100 м2</v>
      </c>
      <c r="D422" s="25">
        <f>Source!I2849</f>
        <v>0</v>
      </c>
      <c r="E422" s="23"/>
    </row>
    <row r="423" spans="1:5" ht="16.5" x14ac:dyDescent="0.25">
      <c r="A423" s="27" t="str">
        <f>CONCATENATE("Подраздел: ", Source!G2883)</f>
        <v>Подраздел: Демонтаж/монтаж б/у бетонного борта (понижение)</v>
      </c>
      <c r="B423" s="27"/>
      <c r="C423" s="27"/>
      <c r="D423" s="27"/>
      <c r="E423" s="27"/>
    </row>
    <row r="424" spans="1:5" ht="14.25" x14ac:dyDescent="0.2">
      <c r="A424" s="22">
        <v>24</v>
      </c>
      <c r="B424" s="23" t="str">
        <f>Source!G2887</f>
        <v>Разборка бортовых камней на бетонном основании</v>
      </c>
      <c r="C424" s="24" t="str">
        <f>Source!H2887</f>
        <v>100 м</v>
      </c>
      <c r="D424" s="25">
        <f>Source!I2887</f>
        <v>0</v>
      </c>
      <c r="E424" s="23"/>
    </row>
    <row r="425" spans="1:5" ht="28.5" x14ac:dyDescent="0.2">
      <c r="A425" s="22">
        <v>25</v>
      </c>
      <c r="B425" s="23" t="str">
        <f>Source!G2888</f>
        <v>Механизированная погрузка строительного мусора в автомобили-самосвалы</v>
      </c>
      <c r="C425" s="24" t="str">
        <f>Source!H2888</f>
        <v>т</v>
      </c>
      <c r="D425" s="25">
        <f>Source!I2888</f>
        <v>0</v>
      </c>
      <c r="E425" s="23"/>
    </row>
    <row r="426" spans="1:5" ht="28.5" x14ac:dyDescent="0.2">
      <c r="A426" s="22">
        <v>26</v>
      </c>
      <c r="B426" s="23" t="str">
        <f>Source!G2889</f>
        <v>Погрузка и выгрузка вручную строительного мусора на транспортные средства</v>
      </c>
      <c r="C426" s="24" t="str">
        <f>Source!H2889</f>
        <v>т</v>
      </c>
      <c r="D426" s="25">
        <f>Source!I2889</f>
        <v>0</v>
      </c>
      <c r="E426" s="23"/>
    </row>
    <row r="427" spans="1:5" ht="28.5" x14ac:dyDescent="0.2">
      <c r="A427" s="22">
        <v>27</v>
      </c>
      <c r="B427" s="23" t="str">
        <f>Source!G2890</f>
        <v>Перевозка строительного мусора автосамосвалами грузоподъемностью до 10 т на расстояние 1 км - при механизированной погрузке</v>
      </c>
      <c r="C427" s="24" t="str">
        <f>Source!H2890</f>
        <v>т</v>
      </c>
      <c r="D427" s="25">
        <f>Source!I2890</f>
        <v>0</v>
      </c>
      <c r="E427" s="23"/>
    </row>
    <row r="428" spans="1:5" ht="28.5" x14ac:dyDescent="0.2">
      <c r="A428" s="22">
        <v>28</v>
      </c>
      <c r="B428" s="23" t="str">
        <f>Source!G2891</f>
        <v>Перевозка строительного мусора автосамосвалами грузоподъемностью до 10 т на расстояние 1 км - при погрузке вручную</v>
      </c>
      <c r="C428" s="24" t="str">
        <f>Source!H2891</f>
        <v>т</v>
      </c>
      <c r="D428" s="25">
        <f>Source!I2891</f>
        <v>0</v>
      </c>
      <c r="E428" s="23"/>
    </row>
    <row r="429" spans="1:5" ht="28.5" x14ac:dyDescent="0.2">
      <c r="A429" s="22">
        <v>29</v>
      </c>
      <c r="B429" s="23" t="str">
        <f>Source!G2892</f>
        <v>Перевозка строительного мусора автосамосвалами грузоподъемностью до 10 т - добавляется на каждый последующий 1 км до 100 км</v>
      </c>
      <c r="C429" s="24" t="str">
        <f>Source!H2892</f>
        <v>т</v>
      </c>
      <c r="D429" s="25">
        <f>Source!I2892</f>
        <v>0</v>
      </c>
      <c r="E429" s="23"/>
    </row>
    <row r="430" spans="1:5" ht="28.5" x14ac:dyDescent="0.2">
      <c r="A430" s="22">
        <v>30</v>
      </c>
      <c r="B430" s="23" t="str">
        <f>Source!G2894</f>
        <v>Разработка грунта вручную в траншеях глубиной до 2 м без креплений с откосами, группа грунтов 1-3</v>
      </c>
      <c r="C430" s="24" t="str">
        <f>Source!H2894</f>
        <v>100 м3</v>
      </c>
      <c r="D430" s="25">
        <f>Source!I2894</f>
        <v>0</v>
      </c>
      <c r="E430" s="23"/>
    </row>
    <row r="431" spans="1:5" ht="14.25" x14ac:dyDescent="0.2">
      <c r="A431" s="22">
        <v>31</v>
      </c>
      <c r="B431" s="23" t="str">
        <f>Source!G2895</f>
        <v>Погрузка грунта вручную в автомобили-самосвалы с выгрузкой</v>
      </c>
      <c r="C431" s="24" t="str">
        <f>Source!H2895</f>
        <v>100 м3</v>
      </c>
      <c r="D431" s="25">
        <f>Source!I2895</f>
        <v>0</v>
      </c>
      <c r="E431" s="23"/>
    </row>
    <row r="432" spans="1:5" ht="28.5" x14ac:dyDescent="0.2">
      <c r="A432" s="22">
        <v>32</v>
      </c>
      <c r="B432" s="23" t="str">
        <f>Source!G2896</f>
        <v>Перевозка грунта автосамосвалами грузоподъемностью до 10 т на расстояние 1 км</v>
      </c>
      <c r="C432" s="24" t="str">
        <f>Source!H2896</f>
        <v>м3</v>
      </c>
      <c r="D432" s="25">
        <f>Source!I2896</f>
        <v>0</v>
      </c>
      <c r="E432" s="23"/>
    </row>
    <row r="433" spans="1:31" ht="28.5" x14ac:dyDescent="0.2">
      <c r="A433" s="22">
        <v>33</v>
      </c>
      <c r="B433" s="23" t="str">
        <f>Source!G2897</f>
        <v>Перевозка грунта автосамосвалами грузоподъемностью до 10 т - добавляется на каждый последующий 1 км до 100 км (к поз. 49-3401-1-1)</v>
      </c>
      <c r="C433" s="24" t="str">
        <f>Source!H2897</f>
        <v>м3</v>
      </c>
      <c r="D433" s="25">
        <f>Source!I2897</f>
        <v>0</v>
      </c>
      <c r="E433" s="23"/>
    </row>
    <row r="434" spans="1:31" ht="28.5" x14ac:dyDescent="0.2">
      <c r="A434" s="22">
        <v>34</v>
      </c>
      <c r="B434" s="23" t="str">
        <f>Source!G2899</f>
        <v>Установка бортовых камней бетонных марки БР 100.30.15 при других видах покрытий</v>
      </c>
      <c r="C434" s="24" t="str">
        <f>Source!H2899</f>
        <v>100 м</v>
      </c>
      <c r="D434" s="25">
        <f>Source!I2899</f>
        <v>0</v>
      </c>
      <c r="E434" s="23"/>
    </row>
    <row r="435" spans="1:31" ht="28.5" x14ac:dyDescent="0.2">
      <c r="A435" s="22">
        <v>35</v>
      </c>
      <c r="B435" s="23" t="str">
        <f>Source!G2901</f>
        <v>Установка бортовых камней бетонных марки БР 100.30.15 при других видах покрытий</v>
      </c>
      <c r="C435" s="24" t="str">
        <f>Source!H2901</f>
        <v>100 м</v>
      </c>
      <c r="D435" s="25">
        <f>Source!I2901</f>
        <v>0</v>
      </c>
      <c r="E435" s="23"/>
    </row>
    <row r="436" spans="1:31" ht="16.5" x14ac:dyDescent="0.25">
      <c r="A436" s="27" t="str">
        <f>CONCATENATE("Подраздел: ", Source!G2933)</f>
        <v>Подраздел: Устройство абп за счёт парковки</v>
      </c>
      <c r="B436" s="27"/>
      <c r="C436" s="27"/>
      <c r="D436" s="27"/>
      <c r="E436" s="27"/>
    </row>
    <row r="437" spans="1:31" ht="14.25" x14ac:dyDescent="0.2">
      <c r="A437" s="22">
        <v>36</v>
      </c>
      <c r="B437" s="23" t="str">
        <f>Source!G2937</f>
        <v>Устройство подстилающих и выравнивающих слоев оснований из щебня</v>
      </c>
      <c r="C437" s="24" t="str">
        <f>Source!H2937</f>
        <v>100 м3</v>
      </c>
      <c r="D437" s="25">
        <f>Source!I2937</f>
        <v>0</v>
      </c>
      <c r="E437" s="23"/>
    </row>
    <row r="438" spans="1:31" ht="42.75" x14ac:dyDescent="0.2">
      <c r="A438" s="22">
        <v>37</v>
      </c>
      <c r="B438" s="23" t="str">
        <f>Source!G2938</f>
        <v>Устройство асфальтобетонных покрытий дорожек и тротуаров двухслойных, верхний слой из песчаной асфальтобетонной смеси толщиной 3 см/5см</v>
      </c>
      <c r="C438" s="24" t="str">
        <f>Source!H2938</f>
        <v>100 м2</v>
      </c>
      <c r="D438" s="25">
        <f>Source!I2938</f>
        <v>0</v>
      </c>
      <c r="E438" s="23"/>
    </row>
    <row r="439" spans="1:31" ht="16.5" x14ac:dyDescent="0.25">
      <c r="A439" s="27" t="str">
        <f>CONCATENATE("Подраздел: ", Source!G2972)</f>
        <v>Подраздел: Нанесение разметки</v>
      </c>
      <c r="B439" s="27"/>
      <c r="C439" s="27"/>
      <c r="D439" s="27"/>
      <c r="E439" s="27"/>
    </row>
    <row r="440" spans="1:31" ht="28.5" x14ac:dyDescent="0.2">
      <c r="A440" s="22">
        <v>38</v>
      </c>
      <c r="B440" s="23" t="str">
        <f>Source!G2979</f>
        <v>Нанесение дорожной разметки вручную холодным пластиком белым со светоотражательными шариками</v>
      </c>
      <c r="C440" s="24" t="str">
        <f>Source!H2979</f>
        <v>м2</v>
      </c>
      <c r="D440" s="25">
        <f>Source!I2979</f>
        <v>0</v>
      </c>
      <c r="E440" s="23"/>
    </row>
    <row r="441" spans="1:31" ht="28.5" x14ac:dyDescent="0.2">
      <c r="A441" s="22">
        <v>39</v>
      </c>
      <c r="B441" s="23" t="str">
        <f>Source!G2982</f>
        <v>Нанесение дорожной разметки вручную холодным пластиком желтым со светоотражательными шариками</v>
      </c>
      <c r="C441" s="24" t="str">
        <f>Source!H2982</f>
        <v>м2</v>
      </c>
      <c r="D441" s="25">
        <f>Source!I2982</f>
        <v>0</v>
      </c>
      <c r="E441" s="23"/>
    </row>
    <row r="442" spans="1:31" ht="57" x14ac:dyDescent="0.2">
      <c r="A442" s="22">
        <v>40</v>
      </c>
      <c r="B442" s="23" t="str">
        <f>Source!G2983</f>
        <v>Дополнительная посыпка световозвращающим стеклонаполнителем одновременно с нанесением линий разметки из термопластика, пластика и других пластичных материалов, добавлять к табл. 1-3203-12, 1-3203-13, 1-3203-16</v>
      </c>
      <c r="C442" s="24" t="str">
        <f>Source!H2983</f>
        <v>м2</v>
      </c>
      <c r="D442" s="25">
        <f>Source!I2983</f>
        <v>0</v>
      </c>
      <c r="E442" s="23"/>
    </row>
    <row r="443" spans="1:31" ht="16.5" x14ac:dyDescent="0.25">
      <c r="A443" s="27" t="str">
        <f>CONCATENATE("Подраздел: ", Source!G3017)</f>
        <v>Подраздел: Установка ИДН</v>
      </c>
      <c r="B443" s="27"/>
      <c r="C443" s="27"/>
      <c r="D443" s="27"/>
      <c r="E443" s="27"/>
    </row>
    <row r="444" spans="1:31" ht="28.5" x14ac:dyDescent="0.2">
      <c r="A444" s="22">
        <v>41</v>
      </c>
      <c r="B444" s="23" t="str">
        <f>Source!G3021</f>
        <v>Установка искусственных дорожных неровностей - элементов средней части ИДН</v>
      </c>
      <c r="C444" s="24" t="str">
        <f>Source!H3021</f>
        <v>10 шт.</v>
      </c>
      <c r="D444" s="25">
        <f>Source!I3021</f>
        <v>0</v>
      </c>
      <c r="E444" s="23"/>
    </row>
    <row r="445" spans="1:31" ht="28.5" x14ac:dyDescent="0.2">
      <c r="A445" s="22">
        <v>42</v>
      </c>
      <c r="B445" s="23" t="str">
        <f>Source!G3022</f>
        <v>Установка искусственных дорожных неровностей - элементов краевой части ИДН</v>
      </c>
      <c r="C445" s="24" t="str">
        <f>Source!H3022</f>
        <v>10 шт.</v>
      </c>
      <c r="D445" s="25">
        <f>Source!I3022</f>
        <v>0</v>
      </c>
      <c r="E445" s="23"/>
    </row>
    <row r="446" spans="1:31" ht="33" x14ac:dyDescent="0.25">
      <c r="A446" s="27" t="str">
        <f>CONCATENATE("Локальная смета: ", Source!G3114)</f>
        <v>Локальная смета: Комсомольский пр-т (дублер)  съезд с ул. Хамовнический вал д. 18 и м/у домами 49 и 45 (установка ИДН)</v>
      </c>
      <c r="B446" s="27"/>
      <c r="C446" s="27"/>
      <c r="D446" s="27"/>
      <c r="E446" s="27"/>
      <c r="AE446" s="26" t="str">
        <f>CONCATENATE("Локальная смета: ", Source!G3114)</f>
        <v>Локальная смета: Комсомольский пр-т (дублер)  съезд с ул. Хамовнический вал д. 18 и м/у домами 49 и 45 (установка ИДН)</v>
      </c>
    </row>
    <row r="447" spans="1:31" ht="16.5" x14ac:dyDescent="0.25">
      <c r="A447" s="27" t="str">
        <f>CONCATENATE("Раздел: ", Source!G3118)</f>
        <v>Раздел: Установка</v>
      </c>
      <c r="B447" s="27"/>
      <c r="C447" s="27"/>
      <c r="D447" s="27"/>
      <c r="E447" s="27"/>
    </row>
    <row r="448" spans="1:31" ht="16.5" x14ac:dyDescent="0.25">
      <c r="A448" s="27" t="str">
        <f>CONCATENATE("Подраздел: ", Source!G3122)</f>
        <v>Подраздел: Дорожные знаки</v>
      </c>
      <c r="B448" s="27"/>
      <c r="C448" s="27"/>
      <c r="D448" s="27"/>
      <c r="E448" s="27"/>
    </row>
    <row r="449" spans="1:5" ht="28.5" x14ac:dyDescent="0.2">
      <c r="A449" s="22">
        <v>1</v>
      </c>
      <c r="B449" s="23" t="str">
        <f>Source!G3126</f>
        <v>Установка дорожных знаков на металлических стойках (без стоимости щита дорожного знака)</v>
      </c>
      <c r="C449" s="24" t="str">
        <f>Source!H3126</f>
        <v>100 шт.</v>
      </c>
      <c r="D449" s="25">
        <f>Source!I3126</f>
        <v>0</v>
      </c>
      <c r="E449" s="23"/>
    </row>
    <row r="450" spans="1:5" ht="28.5" x14ac:dyDescent="0.2">
      <c r="A450" s="22">
        <v>2</v>
      </c>
      <c r="B450" s="23" t="str">
        <f>Source!G3128</f>
        <v>Установка дорожных знаков на металлических стойках (без стоимости щита дорожного знака)</v>
      </c>
      <c r="C450" s="24" t="str">
        <f>Source!H3128</f>
        <v>100 шт.</v>
      </c>
      <c r="D450" s="25">
        <f>Source!I3128</f>
        <v>0</v>
      </c>
      <c r="E450" s="23"/>
    </row>
    <row r="451" spans="1:5" ht="28.5" x14ac:dyDescent="0.2">
      <c r="A451" s="22">
        <v>3</v>
      </c>
      <c r="B451" s="23" t="str">
        <f>Source!G3129</f>
        <v>Установка дополнительных щитков (без стоимости щита дорожного знака)</v>
      </c>
      <c r="C451" s="24" t="str">
        <f>Source!H3129</f>
        <v>100 шт.</v>
      </c>
      <c r="D451" s="25">
        <f>Source!I3129</f>
        <v>0</v>
      </c>
      <c r="E451" s="23"/>
    </row>
    <row r="452" spans="1:5" ht="16.5" x14ac:dyDescent="0.25">
      <c r="A452" s="27" t="str">
        <f>CONCATENATE("Подраздел: ", Source!G3173)</f>
        <v>Подраздел: Установка ИДН</v>
      </c>
      <c r="B452" s="27"/>
      <c r="C452" s="27"/>
      <c r="D452" s="27"/>
      <c r="E452" s="27"/>
    </row>
    <row r="453" spans="1:5" ht="28.5" x14ac:dyDescent="0.2">
      <c r="A453" s="22">
        <v>4</v>
      </c>
      <c r="B453" s="23" t="str">
        <f>Source!G3177</f>
        <v>Установка искусственных дорожных неровностей - элементов средней части ИДН</v>
      </c>
      <c r="C453" s="24" t="str">
        <f>Source!H3177</f>
        <v>10 шт.</v>
      </c>
      <c r="D453" s="25">
        <f>Source!I3177</f>
        <v>0</v>
      </c>
      <c r="E453" s="23"/>
    </row>
    <row r="454" spans="1:5" ht="28.5" x14ac:dyDescent="0.2">
      <c r="A454" s="22">
        <v>5</v>
      </c>
      <c r="B454" s="23" t="str">
        <f>Source!G3178</f>
        <v>Установка искусственных дорожных неровностей - элементов краевой части ИДН</v>
      </c>
      <c r="C454" s="24" t="str">
        <f>Source!H3178</f>
        <v>10 шт.</v>
      </c>
      <c r="D454" s="25">
        <f>Source!I3178</f>
        <v>0</v>
      </c>
      <c r="E454" s="23"/>
    </row>
    <row r="455" spans="1:5" ht="16.5" x14ac:dyDescent="0.25">
      <c r="A455" s="27" t="str">
        <f>CONCATENATE("Подраздел: ", Source!G3210)</f>
        <v>Подраздел: Нанесение разметки</v>
      </c>
      <c r="B455" s="27"/>
      <c r="C455" s="27"/>
      <c r="D455" s="27"/>
      <c r="E455" s="27"/>
    </row>
    <row r="456" spans="1:5" ht="42.75" x14ac:dyDescent="0.2">
      <c r="A456" s="22">
        <v>6</v>
      </c>
      <c r="B456" s="23" t="str">
        <f>Source!G3214</f>
        <v>Удаление линий регулирования дорожного движения (демаркировка) ручным механизмом-демаркировщиком, при толщине линии 3 мм (без стоимости роликов)</v>
      </c>
      <c r="C456" s="24" t="str">
        <f>Source!H3214</f>
        <v>м2</v>
      </c>
      <c r="D456" s="25">
        <f>Source!I3214</f>
        <v>0</v>
      </c>
      <c r="E456" s="23"/>
    </row>
    <row r="457" spans="1:5" ht="28.5" x14ac:dyDescent="0.2">
      <c r="A457" s="22">
        <v>7</v>
      </c>
      <c r="B457" s="23" t="str">
        <f>Source!G3216</f>
        <v>Нанесение линии дорожной разметки краской, линия продольная, сплошная, краска желтая со стеклошариками</v>
      </c>
      <c r="C457" s="24" t="str">
        <f>Source!H3216</f>
        <v>м2</v>
      </c>
      <c r="D457" s="25">
        <f>Source!I3216</f>
        <v>0</v>
      </c>
      <c r="E457" s="23"/>
    </row>
    <row r="458" spans="1:5" ht="28.5" x14ac:dyDescent="0.2">
      <c r="A458" s="22">
        <v>8</v>
      </c>
      <c r="B458" s="23" t="str">
        <f>Source!G3217</f>
        <v>Нанесение дорожной разметки вручную холодным пластиком белым со светоотражательными шариками</v>
      </c>
      <c r="C458" s="24" t="str">
        <f>Source!H3217</f>
        <v>м2</v>
      </c>
      <c r="D458" s="25">
        <f>Source!I3217</f>
        <v>0</v>
      </c>
      <c r="E458" s="23"/>
    </row>
    <row r="459" spans="1:5" ht="28.5" x14ac:dyDescent="0.2">
      <c r="A459" s="22">
        <v>9</v>
      </c>
      <c r="B459" s="23" t="str">
        <f>Source!G3220</f>
        <v>Нанесение дорожной разметки вручную холодным пластиком желтым со светоотражательными шариками</v>
      </c>
      <c r="C459" s="24" t="str">
        <f>Source!H3220</f>
        <v>м2</v>
      </c>
      <c r="D459" s="25">
        <f>Source!I3220</f>
        <v>0</v>
      </c>
      <c r="E459" s="23"/>
    </row>
    <row r="460" spans="1:5" ht="57" x14ac:dyDescent="0.2">
      <c r="A460" s="22">
        <v>10</v>
      </c>
      <c r="B460" s="23" t="str">
        <f>Source!G3221</f>
        <v>Дополнительная посыпка световозвращающим стеклонаполнителем одновременно с нанесением линий разметки из термопластика, пластика и других пластичных материалов, добавлять к табл. 1-3203-12, 1-3203-13, 1-3203-16</v>
      </c>
      <c r="C460" s="24" t="str">
        <f>Source!H3221</f>
        <v>м2</v>
      </c>
      <c r="D460" s="25">
        <f>Source!I3221</f>
        <v>0</v>
      </c>
      <c r="E460" s="23"/>
    </row>
    <row r="461" spans="1:5" ht="16.5" x14ac:dyDescent="0.25">
      <c r="A461" s="27" t="str">
        <f>CONCATENATE("Локальная смета: ", Source!G3315)</f>
        <v>Локальная смета: Б.Грузинская ул. д. 2/21 стр. 1 (установка пешеходных ограждений)</v>
      </c>
      <c r="B461" s="27"/>
      <c r="C461" s="27"/>
      <c r="D461" s="27"/>
      <c r="E461" s="27"/>
    </row>
    <row r="462" spans="1:5" ht="16.5" x14ac:dyDescent="0.25">
      <c r="A462" s="27" t="str">
        <f>CONCATENATE("Раздел: ", Source!G3319)</f>
        <v>Раздел: Установка ограждений</v>
      </c>
      <c r="B462" s="27"/>
      <c r="C462" s="27"/>
      <c r="D462" s="27"/>
      <c r="E462" s="27"/>
    </row>
    <row r="463" spans="1:5" ht="28.5" x14ac:dyDescent="0.2">
      <c r="A463" s="18">
        <v>1</v>
      </c>
      <c r="B463" s="19" t="str">
        <f>Source!G3323</f>
        <v>Установка дорожных пешеходных ограждений высотой 1 м, шаг стоек 2 м, из оцинкованных трубчатых профилей</v>
      </c>
      <c r="C463" s="20" t="str">
        <f>Source!H3323</f>
        <v>100 м</v>
      </c>
      <c r="D463" s="21">
        <f>Source!I3323</f>
        <v>0</v>
      </c>
      <c r="E463" s="19"/>
    </row>
    <row r="466" spans="1:5" ht="15" x14ac:dyDescent="0.25">
      <c r="A466" s="12"/>
      <c r="B466" s="12" t="s">
        <v>822</v>
      </c>
      <c r="C466" s="12"/>
      <c r="D466" s="12"/>
      <c r="E466" s="9"/>
    </row>
  </sheetData>
  <mergeCells count="83">
    <mergeCell ref="A20:E20"/>
    <mergeCell ref="C5:D5"/>
    <mergeCell ref="C7:D7"/>
    <mergeCell ref="A11:D11"/>
    <mergeCell ref="A12:D12"/>
    <mergeCell ref="A19:E19"/>
    <mergeCell ref="A97:E97"/>
    <mergeCell ref="A21:E21"/>
    <mergeCell ref="A30:E30"/>
    <mergeCell ref="A38:E38"/>
    <mergeCell ref="A50:E50"/>
    <mergeCell ref="A54:E54"/>
    <mergeCell ref="A56:E56"/>
    <mergeCell ref="A57:E57"/>
    <mergeCell ref="A58:E58"/>
    <mergeCell ref="A67:E67"/>
    <mergeCell ref="A77:E77"/>
    <mergeCell ref="A89:E89"/>
    <mergeCell ref="A167:E167"/>
    <mergeCell ref="A102:E102"/>
    <mergeCell ref="A103:E103"/>
    <mergeCell ref="A112:E112"/>
    <mergeCell ref="A122:E122"/>
    <mergeCell ref="A131:E131"/>
    <mergeCell ref="A134:E134"/>
    <mergeCell ref="A135:E135"/>
    <mergeCell ref="A145:E145"/>
    <mergeCell ref="A157:E157"/>
    <mergeCell ref="A161:E161"/>
    <mergeCell ref="A166:E166"/>
    <mergeCell ref="A241:E241"/>
    <mergeCell ref="A176:E176"/>
    <mergeCell ref="A184:E184"/>
    <mergeCell ref="A185:E185"/>
    <mergeCell ref="A186:E186"/>
    <mergeCell ref="A194:E194"/>
    <mergeCell ref="A206:E206"/>
    <mergeCell ref="A207:E207"/>
    <mergeCell ref="A208:E208"/>
    <mergeCell ref="A217:E217"/>
    <mergeCell ref="A225:E225"/>
    <mergeCell ref="A237:E237"/>
    <mergeCell ref="A297:E297"/>
    <mergeCell ref="A243:E243"/>
    <mergeCell ref="A244:E244"/>
    <mergeCell ref="A245:E245"/>
    <mergeCell ref="A254:E254"/>
    <mergeCell ref="A262:E262"/>
    <mergeCell ref="A274:E274"/>
    <mergeCell ref="A286:E286"/>
    <mergeCell ref="A289:E289"/>
    <mergeCell ref="A293:E293"/>
    <mergeCell ref="A295:E295"/>
    <mergeCell ref="A296:E296"/>
    <mergeCell ref="A384:E384"/>
    <mergeCell ref="A305:E305"/>
    <mergeCell ref="A317:E317"/>
    <mergeCell ref="A318:E318"/>
    <mergeCell ref="A319:E319"/>
    <mergeCell ref="A327:E327"/>
    <mergeCell ref="A346:E346"/>
    <mergeCell ref="A356:E356"/>
    <mergeCell ref="A360:E360"/>
    <mergeCell ref="A361:E361"/>
    <mergeCell ref="A362:E362"/>
    <mergeCell ref="A372:E372"/>
    <mergeCell ref="A447:E447"/>
    <mergeCell ref="A390:E390"/>
    <mergeCell ref="A395:E395"/>
    <mergeCell ref="A396:E396"/>
    <mergeCell ref="A397:E397"/>
    <mergeCell ref="A401:E401"/>
    <mergeCell ref="A411:E411"/>
    <mergeCell ref="A423:E423"/>
    <mergeCell ref="A436:E436"/>
    <mergeCell ref="A439:E439"/>
    <mergeCell ref="A443:E443"/>
    <mergeCell ref="A446:E446"/>
    <mergeCell ref="A448:E448"/>
    <mergeCell ref="A452:E452"/>
    <mergeCell ref="A455:E455"/>
    <mergeCell ref="A461:E461"/>
    <mergeCell ref="A462:E462"/>
  </mergeCells>
  <pageMargins left="0.4" right="0.2" top="0.2" bottom="0.4" header="0.2" footer="0.2"/>
  <pageSetup paperSize="9" scale="76" fitToHeight="0" orientation="portrait" verticalDpi="0" r:id="rId1"/>
  <headerFooter>
    <oddHeader>&amp;L&amp;8</oddHead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K3427"/>
  <sheetViews>
    <sheetView topLeftCell="A3413" workbookViewId="0">
      <selection activeCell="I3439" sqref="I3439"/>
    </sheetView>
  </sheetViews>
  <sheetFormatPr defaultColWidth="9.140625" defaultRowHeight="12.75" x14ac:dyDescent="0.2"/>
  <cols>
    <col min="1" max="256" width="9.140625" customWidth="1"/>
  </cols>
  <sheetData>
    <row r="1" spans="1:133" x14ac:dyDescent="0.2">
      <c r="A1">
        <v>0</v>
      </c>
      <c r="B1" t="s">
        <v>0</v>
      </c>
      <c r="D1" t="s">
        <v>1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0</v>
      </c>
      <c r="L1">
        <v>20004</v>
      </c>
      <c r="M1">
        <v>10</v>
      </c>
      <c r="N1">
        <v>11</v>
      </c>
      <c r="O1">
        <v>1</v>
      </c>
      <c r="P1">
        <v>0</v>
      </c>
      <c r="Q1">
        <v>1</v>
      </c>
    </row>
    <row r="12" spans="1:133" x14ac:dyDescent="0.2">
      <c r="A12" s="1">
        <v>1</v>
      </c>
      <c r="B12" s="1">
        <v>3423</v>
      </c>
      <c r="C12" s="1">
        <v>0</v>
      </c>
      <c r="D12" s="1">
        <f>ROW(A3385)</f>
        <v>3385</v>
      </c>
      <c r="E12" s="1">
        <v>0</v>
      </c>
      <c r="F12" s="1" t="s">
        <v>4</v>
      </c>
      <c r="G12" s="1" t="s">
        <v>5</v>
      </c>
      <c r="H12" s="1" t="s">
        <v>3</v>
      </c>
      <c r="I12" s="1">
        <v>0</v>
      </c>
      <c r="J12" s="1" t="s">
        <v>3</v>
      </c>
      <c r="K12" s="1">
        <v>0</v>
      </c>
      <c r="L12" s="1"/>
      <c r="M12" s="1"/>
      <c r="N12" s="1"/>
      <c r="O12" s="1">
        <v>0</v>
      </c>
      <c r="P12" s="1">
        <v>0</v>
      </c>
      <c r="Q12" s="1">
        <v>0</v>
      </c>
      <c r="R12" s="1">
        <v>108</v>
      </c>
      <c r="S12" s="1"/>
      <c r="T12" s="1"/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/>
      <c r="BC12" s="1"/>
      <c r="BD12" s="1"/>
      <c r="BE12" s="1"/>
      <c r="BF12" s="1"/>
      <c r="BG12" s="1"/>
      <c r="BH12" s="1" t="s">
        <v>6</v>
      </c>
      <c r="BI12" s="1" t="s">
        <v>7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6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8</v>
      </c>
      <c r="BZ12" s="1" t="s">
        <v>9</v>
      </c>
      <c r="CA12" s="1" t="s">
        <v>10</v>
      </c>
      <c r="CB12" s="1" t="s">
        <v>10</v>
      </c>
      <c r="CC12" s="1" t="s">
        <v>10</v>
      </c>
      <c r="CD12" s="1" t="s">
        <v>10</v>
      </c>
      <c r="CE12" s="1" t="s">
        <v>11</v>
      </c>
      <c r="CF12" s="1">
        <v>0</v>
      </c>
      <c r="CG12" s="1">
        <v>0</v>
      </c>
      <c r="CH12" s="1">
        <v>8</v>
      </c>
      <c r="CI12" s="1" t="s">
        <v>3</v>
      </c>
      <c r="CJ12" s="1" t="s">
        <v>3</v>
      </c>
      <c r="CK12" s="1">
        <v>0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5" spans="1:133" x14ac:dyDescent="0.2">
      <c r="A15" s="1">
        <v>15</v>
      </c>
      <c r="B15" s="1">
        <v>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8" spans="1:245" x14ac:dyDescent="0.2">
      <c r="A18" s="2">
        <v>52</v>
      </c>
      <c r="B18" s="2">
        <f t="shared" ref="B18:G18" si="0">B3385</f>
        <v>3423</v>
      </c>
      <c r="C18" s="2">
        <f t="shared" si="0"/>
        <v>1</v>
      </c>
      <c r="D18" s="2">
        <f t="shared" si="0"/>
        <v>12</v>
      </c>
      <c r="E18" s="2">
        <f t="shared" si="0"/>
        <v>0</v>
      </c>
      <c r="F18" s="2" t="str">
        <f t="shared" si="0"/>
        <v>1</v>
      </c>
      <c r="G18" s="2" t="str">
        <f t="shared" si="0"/>
        <v>ЛРМ 2021</v>
      </c>
      <c r="H18" s="2"/>
      <c r="I18" s="2"/>
      <c r="J18" s="2"/>
      <c r="K18" s="2"/>
      <c r="L18" s="2"/>
      <c r="M18" s="2"/>
      <c r="N18" s="2"/>
      <c r="O18" s="2">
        <f t="shared" ref="O18:AT18" si="1">O3385</f>
        <v>268831.39</v>
      </c>
      <c r="P18" s="2">
        <f t="shared" si="1"/>
        <v>185264.56</v>
      </c>
      <c r="Q18" s="2">
        <f t="shared" si="1"/>
        <v>28542.7</v>
      </c>
      <c r="R18" s="2">
        <f t="shared" si="1"/>
        <v>15480.55</v>
      </c>
      <c r="S18" s="2">
        <f t="shared" si="1"/>
        <v>55024.13</v>
      </c>
      <c r="T18" s="2">
        <f t="shared" si="1"/>
        <v>0</v>
      </c>
      <c r="U18" s="2">
        <f t="shared" si="1"/>
        <v>250.21304080000004</v>
      </c>
      <c r="V18" s="2">
        <f t="shared" si="1"/>
        <v>0</v>
      </c>
      <c r="W18" s="2">
        <f t="shared" si="1"/>
        <v>0</v>
      </c>
      <c r="X18" s="2">
        <f t="shared" si="1"/>
        <v>40983.629999999997</v>
      </c>
      <c r="Y18" s="2">
        <f t="shared" si="1"/>
        <v>5502.42</v>
      </c>
      <c r="Z18" s="2">
        <f t="shared" si="1"/>
        <v>0</v>
      </c>
      <c r="AA18" s="2">
        <f t="shared" si="1"/>
        <v>0</v>
      </c>
      <c r="AB18" s="2">
        <f t="shared" si="1"/>
        <v>0</v>
      </c>
      <c r="AC18" s="2">
        <f t="shared" si="1"/>
        <v>0</v>
      </c>
      <c r="AD18" s="2">
        <f t="shared" si="1"/>
        <v>0</v>
      </c>
      <c r="AE18" s="2">
        <f t="shared" si="1"/>
        <v>0</v>
      </c>
      <c r="AF18" s="2">
        <f t="shared" si="1"/>
        <v>0</v>
      </c>
      <c r="AG18" s="2">
        <f t="shared" si="1"/>
        <v>0</v>
      </c>
      <c r="AH18" s="2">
        <f t="shared" si="1"/>
        <v>0</v>
      </c>
      <c r="AI18" s="2">
        <f t="shared" si="1"/>
        <v>0</v>
      </c>
      <c r="AJ18" s="2">
        <f t="shared" si="1"/>
        <v>0</v>
      </c>
      <c r="AK18" s="2">
        <f t="shared" si="1"/>
        <v>0</v>
      </c>
      <c r="AL18" s="2">
        <f t="shared" si="1"/>
        <v>0</v>
      </c>
      <c r="AM18" s="2">
        <f t="shared" si="1"/>
        <v>0</v>
      </c>
      <c r="AN18" s="2">
        <f t="shared" si="1"/>
        <v>0</v>
      </c>
      <c r="AO18" s="2">
        <f t="shared" si="1"/>
        <v>0</v>
      </c>
      <c r="AP18" s="2">
        <f t="shared" si="1"/>
        <v>0</v>
      </c>
      <c r="AQ18" s="2">
        <f t="shared" si="1"/>
        <v>0</v>
      </c>
      <c r="AR18" s="2">
        <f t="shared" si="1"/>
        <v>328074.73</v>
      </c>
      <c r="AS18" s="2">
        <f t="shared" si="1"/>
        <v>792.48</v>
      </c>
      <c r="AT18" s="2">
        <f t="shared" si="1"/>
        <v>0</v>
      </c>
      <c r="AU18" s="2">
        <f t="shared" ref="AU18:BZ18" si="2">AU3385</f>
        <v>327282.25</v>
      </c>
      <c r="AV18" s="2">
        <f t="shared" si="2"/>
        <v>185264.56</v>
      </c>
      <c r="AW18" s="2">
        <f t="shared" si="2"/>
        <v>185264.56</v>
      </c>
      <c r="AX18" s="2">
        <f t="shared" si="2"/>
        <v>0</v>
      </c>
      <c r="AY18" s="2">
        <f t="shared" si="2"/>
        <v>185264.56</v>
      </c>
      <c r="AZ18" s="2">
        <f t="shared" si="2"/>
        <v>0</v>
      </c>
      <c r="BA18" s="2">
        <f t="shared" si="2"/>
        <v>0</v>
      </c>
      <c r="BB18" s="2">
        <f t="shared" si="2"/>
        <v>0</v>
      </c>
      <c r="BC18" s="2">
        <f t="shared" si="2"/>
        <v>0</v>
      </c>
      <c r="BD18" s="2">
        <f t="shared" si="2"/>
        <v>0</v>
      </c>
      <c r="BE18" s="2">
        <f t="shared" si="2"/>
        <v>0</v>
      </c>
      <c r="BF18" s="2">
        <f t="shared" si="2"/>
        <v>0</v>
      </c>
      <c r="BG18" s="2">
        <f t="shared" si="2"/>
        <v>0</v>
      </c>
      <c r="BH18" s="2">
        <f t="shared" si="2"/>
        <v>0</v>
      </c>
      <c r="BI18" s="2">
        <f t="shared" si="2"/>
        <v>0</v>
      </c>
      <c r="BJ18" s="2">
        <f t="shared" si="2"/>
        <v>0</v>
      </c>
      <c r="BK18" s="2">
        <f t="shared" si="2"/>
        <v>0</v>
      </c>
      <c r="BL18" s="2">
        <f t="shared" si="2"/>
        <v>0</v>
      </c>
      <c r="BM18" s="2">
        <f t="shared" si="2"/>
        <v>0</v>
      </c>
      <c r="BN18" s="2">
        <f t="shared" si="2"/>
        <v>0</v>
      </c>
      <c r="BO18" s="2">
        <f t="shared" si="2"/>
        <v>0</v>
      </c>
      <c r="BP18" s="2">
        <f t="shared" si="2"/>
        <v>0</v>
      </c>
      <c r="BQ18" s="2">
        <f t="shared" si="2"/>
        <v>0</v>
      </c>
      <c r="BR18" s="2">
        <f t="shared" si="2"/>
        <v>0</v>
      </c>
      <c r="BS18" s="2">
        <f t="shared" si="2"/>
        <v>0</v>
      </c>
      <c r="BT18" s="2">
        <f t="shared" si="2"/>
        <v>0</v>
      </c>
      <c r="BU18" s="2">
        <f t="shared" si="2"/>
        <v>0</v>
      </c>
      <c r="BV18" s="2">
        <f t="shared" si="2"/>
        <v>0</v>
      </c>
      <c r="BW18" s="2">
        <f t="shared" si="2"/>
        <v>0</v>
      </c>
      <c r="BX18" s="2">
        <f t="shared" si="2"/>
        <v>0</v>
      </c>
      <c r="BY18" s="2">
        <f t="shared" si="2"/>
        <v>0</v>
      </c>
      <c r="BZ18" s="2">
        <f t="shared" si="2"/>
        <v>0</v>
      </c>
      <c r="CA18" s="2">
        <f t="shared" ref="CA18:DF18" si="3">CA3385</f>
        <v>0</v>
      </c>
      <c r="CB18" s="2">
        <f t="shared" si="3"/>
        <v>0</v>
      </c>
      <c r="CC18" s="2">
        <f t="shared" si="3"/>
        <v>0</v>
      </c>
      <c r="CD18" s="2">
        <f t="shared" si="3"/>
        <v>0</v>
      </c>
      <c r="CE18" s="2">
        <f t="shared" si="3"/>
        <v>0</v>
      </c>
      <c r="CF18" s="2">
        <f t="shared" si="3"/>
        <v>0</v>
      </c>
      <c r="CG18" s="2">
        <f t="shared" si="3"/>
        <v>0</v>
      </c>
      <c r="CH18" s="2">
        <f t="shared" si="3"/>
        <v>0</v>
      </c>
      <c r="CI18" s="2">
        <f t="shared" si="3"/>
        <v>0</v>
      </c>
      <c r="CJ18" s="2">
        <f t="shared" si="3"/>
        <v>0</v>
      </c>
      <c r="CK18" s="2">
        <f t="shared" si="3"/>
        <v>0</v>
      </c>
      <c r="CL18" s="2">
        <f t="shared" si="3"/>
        <v>0</v>
      </c>
      <c r="CM18" s="2">
        <f t="shared" si="3"/>
        <v>0</v>
      </c>
      <c r="CN18" s="2">
        <f t="shared" si="3"/>
        <v>0</v>
      </c>
      <c r="CO18" s="2">
        <f t="shared" si="3"/>
        <v>0</v>
      </c>
      <c r="CP18" s="2">
        <f t="shared" si="3"/>
        <v>0</v>
      </c>
      <c r="CQ18" s="2">
        <f t="shared" si="3"/>
        <v>0</v>
      </c>
      <c r="CR18" s="2">
        <f t="shared" si="3"/>
        <v>0</v>
      </c>
      <c r="CS18" s="2">
        <f t="shared" si="3"/>
        <v>0</v>
      </c>
      <c r="CT18" s="2">
        <f t="shared" si="3"/>
        <v>0</v>
      </c>
      <c r="CU18" s="2">
        <f t="shared" si="3"/>
        <v>0</v>
      </c>
      <c r="CV18" s="2">
        <f t="shared" si="3"/>
        <v>0</v>
      </c>
      <c r="CW18" s="2">
        <f t="shared" si="3"/>
        <v>0</v>
      </c>
      <c r="CX18" s="2">
        <f t="shared" si="3"/>
        <v>0</v>
      </c>
      <c r="CY18" s="2">
        <f t="shared" si="3"/>
        <v>0</v>
      </c>
      <c r="CZ18" s="2">
        <f t="shared" si="3"/>
        <v>0</v>
      </c>
      <c r="DA18" s="2">
        <f t="shared" si="3"/>
        <v>0</v>
      </c>
      <c r="DB18" s="2">
        <f t="shared" si="3"/>
        <v>0</v>
      </c>
      <c r="DC18" s="2">
        <f t="shared" si="3"/>
        <v>0</v>
      </c>
      <c r="DD18" s="2">
        <f t="shared" si="3"/>
        <v>0</v>
      </c>
      <c r="DE18" s="2">
        <f t="shared" si="3"/>
        <v>0</v>
      </c>
      <c r="DF18" s="2">
        <f t="shared" si="3"/>
        <v>0</v>
      </c>
      <c r="DG18" s="3">
        <f t="shared" ref="DG18:EL18" si="4">DG3385</f>
        <v>0</v>
      </c>
      <c r="DH18" s="3">
        <f t="shared" si="4"/>
        <v>0</v>
      </c>
      <c r="DI18" s="3">
        <f t="shared" si="4"/>
        <v>0</v>
      </c>
      <c r="DJ18" s="3">
        <f t="shared" si="4"/>
        <v>0</v>
      </c>
      <c r="DK18" s="3">
        <f t="shared" si="4"/>
        <v>0</v>
      </c>
      <c r="DL18" s="3">
        <f t="shared" si="4"/>
        <v>0</v>
      </c>
      <c r="DM18" s="3">
        <f t="shared" si="4"/>
        <v>0</v>
      </c>
      <c r="DN18" s="3">
        <f t="shared" si="4"/>
        <v>0</v>
      </c>
      <c r="DO18" s="3">
        <f t="shared" si="4"/>
        <v>0</v>
      </c>
      <c r="DP18" s="3">
        <f t="shared" si="4"/>
        <v>0</v>
      </c>
      <c r="DQ18" s="3">
        <f t="shared" si="4"/>
        <v>0</v>
      </c>
      <c r="DR18" s="3">
        <f t="shared" si="4"/>
        <v>0</v>
      </c>
      <c r="DS18" s="3">
        <f t="shared" si="4"/>
        <v>0</v>
      </c>
      <c r="DT18" s="3">
        <f t="shared" si="4"/>
        <v>0</v>
      </c>
      <c r="DU18" s="3">
        <f t="shared" si="4"/>
        <v>0</v>
      </c>
      <c r="DV18" s="3">
        <f t="shared" si="4"/>
        <v>0</v>
      </c>
      <c r="DW18" s="3">
        <f t="shared" si="4"/>
        <v>0</v>
      </c>
      <c r="DX18" s="3">
        <f t="shared" si="4"/>
        <v>0</v>
      </c>
      <c r="DY18" s="3">
        <f t="shared" si="4"/>
        <v>0</v>
      </c>
      <c r="DZ18" s="3">
        <f t="shared" si="4"/>
        <v>0</v>
      </c>
      <c r="EA18" s="3">
        <f t="shared" si="4"/>
        <v>0</v>
      </c>
      <c r="EB18" s="3">
        <f t="shared" si="4"/>
        <v>0</v>
      </c>
      <c r="EC18" s="3">
        <f t="shared" si="4"/>
        <v>0</v>
      </c>
      <c r="ED18" s="3">
        <f t="shared" si="4"/>
        <v>0</v>
      </c>
      <c r="EE18" s="3">
        <f t="shared" si="4"/>
        <v>0</v>
      </c>
      <c r="EF18" s="3">
        <f t="shared" si="4"/>
        <v>0</v>
      </c>
      <c r="EG18" s="3">
        <f t="shared" si="4"/>
        <v>0</v>
      </c>
      <c r="EH18" s="3">
        <f t="shared" si="4"/>
        <v>0</v>
      </c>
      <c r="EI18" s="3">
        <f t="shared" si="4"/>
        <v>0</v>
      </c>
      <c r="EJ18" s="3">
        <f t="shared" si="4"/>
        <v>0</v>
      </c>
      <c r="EK18" s="3">
        <f t="shared" si="4"/>
        <v>0</v>
      </c>
      <c r="EL18" s="3">
        <f t="shared" si="4"/>
        <v>0</v>
      </c>
      <c r="EM18" s="3">
        <f t="shared" ref="EM18:FR18" si="5">EM3385</f>
        <v>0</v>
      </c>
      <c r="EN18" s="3">
        <f t="shared" si="5"/>
        <v>0</v>
      </c>
      <c r="EO18" s="3">
        <f t="shared" si="5"/>
        <v>0</v>
      </c>
      <c r="EP18" s="3">
        <f t="shared" si="5"/>
        <v>0</v>
      </c>
      <c r="EQ18" s="3">
        <f t="shared" si="5"/>
        <v>0</v>
      </c>
      <c r="ER18" s="3">
        <f t="shared" si="5"/>
        <v>0</v>
      </c>
      <c r="ES18" s="3">
        <f t="shared" si="5"/>
        <v>0</v>
      </c>
      <c r="ET18" s="3">
        <f t="shared" si="5"/>
        <v>0</v>
      </c>
      <c r="EU18" s="3">
        <f t="shared" si="5"/>
        <v>0</v>
      </c>
      <c r="EV18" s="3">
        <f t="shared" si="5"/>
        <v>0</v>
      </c>
      <c r="EW18" s="3">
        <f t="shared" si="5"/>
        <v>0</v>
      </c>
      <c r="EX18" s="3">
        <f t="shared" si="5"/>
        <v>0</v>
      </c>
      <c r="EY18" s="3">
        <f t="shared" si="5"/>
        <v>0</v>
      </c>
      <c r="EZ18" s="3">
        <f t="shared" si="5"/>
        <v>0</v>
      </c>
      <c r="FA18" s="3">
        <f t="shared" si="5"/>
        <v>0</v>
      </c>
      <c r="FB18" s="3">
        <f t="shared" si="5"/>
        <v>0</v>
      </c>
      <c r="FC18" s="3">
        <f t="shared" si="5"/>
        <v>0</v>
      </c>
      <c r="FD18" s="3">
        <f t="shared" si="5"/>
        <v>0</v>
      </c>
      <c r="FE18" s="3">
        <f t="shared" si="5"/>
        <v>0</v>
      </c>
      <c r="FF18" s="3">
        <f t="shared" si="5"/>
        <v>0</v>
      </c>
      <c r="FG18" s="3">
        <f t="shared" si="5"/>
        <v>0</v>
      </c>
      <c r="FH18" s="3">
        <f t="shared" si="5"/>
        <v>0</v>
      </c>
      <c r="FI18" s="3">
        <f t="shared" si="5"/>
        <v>0</v>
      </c>
      <c r="FJ18" s="3">
        <f t="shared" si="5"/>
        <v>0</v>
      </c>
      <c r="FK18" s="3">
        <f t="shared" si="5"/>
        <v>0</v>
      </c>
      <c r="FL18" s="3">
        <f t="shared" si="5"/>
        <v>0</v>
      </c>
      <c r="FM18" s="3">
        <f t="shared" si="5"/>
        <v>0</v>
      </c>
      <c r="FN18" s="3">
        <f t="shared" si="5"/>
        <v>0</v>
      </c>
      <c r="FO18" s="3">
        <f t="shared" si="5"/>
        <v>0</v>
      </c>
      <c r="FP18" s="3">
        <f t="shared" si="5"/>
        <v>0</v>
      </c>
      <c r="FQ18" s="3">
        <f t="shared" si="5"/>
        <v>0</v>
      </c>
      <c r="FR18" s="3">
        <f t="shared" si="5"/>
        <v>0</v>
      </c>
      <c r="FS18" s="3">
        <f t="shared" ref="FS18:GX18" si="6">FS3385</f>
        <v>0</v>
      </c>
      <c r="FT18" s="3">
        <f t="shared" si="6"/>
        <v>0</v>
      </c>
      <c r="FU18" s="3">
        <f t="shared" si="6"/>
        <v>0</v>
      </c>
      <c r="FV18" s="3">
        <f t="shared" si="6"/>
        <v>0</v>
      </c>
      <c r="FW18" s="3">
        <f t="shared" si="6"/>
        <v>0</v>
      </c>
      <c r="FX18" s="3">
        <f t="shared" si="6"/>
        <v>0</v>
      </c>
      <c r="FY18" s="3">
        <f t="shared" si="6"/>
        <v>0</v>
      </c>
      <c r="FZ18" s="3">
        <f t="shared" si="6"/>
        <v>0</v>
      </c>
      <c r="GA18" s="3">
        <f t="shared" si="6"/>
        <v>0</v>
      </c>
      <c r="GB18" s="3">
        <f t="shared" si="6"/>
        <v>0</v>
      </c>
      <c r="GC18" s="3">
        <f t="shared" si="6"/>
        <v>0</v>
      </c>
      <c r="GD18" s="3">
        <f t="shared" si="6"/>
        <v>0</v>
      </c>
      <c r="GE18" s="3">
        <f t="shared" si="6"/>
        <v>0</v>
      </c>
      <c r="GF18" s="3">
        <f t="shared" si="6"/>
        <v>0</v>
      </c>
      <c r="GG18" s="3">
        <f t="shared" si="6"/>
        <v>0</v>
      </c>
      <c r="GH18" s="3">
        <f t="shared" si="6"/>
        <v>0</v>
      </c>
      <c r="GI18" s="3">
        <f t="shared" si="6"/>
        <v>0</v>
      </c>
      <c r="GJ18" s="3">
        <f t="shared" si="6"/>
        <v>0</v>
      </c>
      <c r="GK18" s="3">
        <f t="shared" si="6"/>
        <v>0</v>
      </c>
      <c r="GL18" s="3">
        <f t="shared" si="6"/>
        <v>0</v>
      </c>
      <c r="GM18" s="3">
        <f t="shared" si="6"/>
        <v>0</v>
      </c>
      <c r="GN18" s="3">
        <f t="shared" si="6"/>
        <v>0</v>
      </c>
      <c r="GO18" s="3">
        <f t="shared" si="6"/>
        <v>0</v>
      </c>
      <c r="GP18" s="3">
        <f t="shared" si="6"/>
        <v>0</v>
      </c>
      <c r="GQ18" s="3">
        <f t="shared" si="6"/>
        <v>0</v>
      </c>
      <c r="GR18" s="3">
        <f t="shared" si="6"/>
        <v>0</v>
      </c>
      <c r="GS18" s="3">
        <f t="shared" si="6"/>
        <v>0</v>
      </c>
      <c r="GT18" s="3">
        <f t="shared" si="6"/>
        <v>0</v>
      </c>
      <c r="GU18" s="3">
        <f t="shared" si="6"/>
        <v>0</v>
      </c>
      <c r="GV18" s="3">
        <f t="shared" si="6"/>
        <v>0</v>
      </c>
      <c r="GW18" s="3">
        <f t="shared" si="6"/>
        <v>0</v>
      </c>
      <c r="GX18" s="3">
        <f t="shared" si="6"/>
        <v>0</v>
      </c>
    </row>
    <row r="20" spans="1:245" x14ac:dyDescent="0.2">
      <c r="A20" s="1">
        <v>3</v>
      </c>
      <c r="B20" s="1">
        <v>1</v>
      </c>
      <c r="C20" s="1"/>
      <c r="D20" s="1">
        <f>ROW(A284)</f>
        <v>284</v>
      </c>
      <c r="E20" s="1"/>
      <c r="F20" s="1" t="s">
        <v>4</v>
      </c>
      <c r="G20" s="1" t="s">
        <v>12</v>
      </c>
      <c r="H20" s="1" t="s">
        <v>3</v>
      </c>
      <c r="I20" s="1">
        <v>0</v>
      </c>
      <c r="J20" s="1" t="s">
        <v>3</v>
      </c>
      <c r="K20" s="1">
        <v>0</v>
      </c>
      <c r="L20" s="1" t="s">
        <v>3</v>
      </c>
      <c r="M20" s="1"/>
      <c r="N20" s="1"/>
      <c r="O20" s="1"/>
      <c r="P20" s="1"/>
      <c r="Q20" s="1"/>
      <c r="R20" s="1"/>
      <c r="S20" s="1"/>
      <c r="T20" s="1"/>
      <c r="U20" s="1" t="s">
        <v>3</v>
      </c>
      <c r="V20" s="1">
        <v>0</v>
      </c>
      <c r="W20" s="1"/>
      <c r="X20" s="1"/>
      <c r="Y20" s="1"/>
      <c r="Z20" s="1"/>
      <c r="AA20" s="1"/>
      <c r="AB20" s="1" t="s">
        <v>3</v>
      </c>
      <c r="AC20" s="1" t="s">
        <v>3</v>
      </c>
      <c r="AD20" s="1" t="s">
        <v>3</v>
      </c>
      <c r="AE20" s="1" t="s">
        <v>3</v>
      </c>
      <c r="AF20" s="1" t="s">
        <v>3</v>
      </c>
      <c r="AG20" s="1" t="s">
        <v>3</v>
      </c>
      <c r="AH20" s="1"/>
      <c r="AI20" s="1"/>
      <c r="AJ20" s="1"/>
      <c r="AK20" s="1"/>
      <c r="AL20" s="1"/>
      <c r="AM20" s="1"/>
      <c r="AN20" s="1"/>
      <c r="AO20" s="1"/>
      <c r="AP20" s="1" t="s">
        <v>3</v>
      </c>
      <c r="AQ20" s="1" t="s">
        <v>3</v>
      </c>
      <c r="AR20" s="1" t="s">
        <v>3</v>
      </c>
      <c r="AS20" s="1"/>
      <c r="AT20" s="1"/>
      <c r="AU20" s="1"/>
      <c r="AV20" s="1"/>
      <c r="AW20" s="1"/>
      <c r="AX20" s="1"/>
      <c r="AY20" s="1"/>
      <c r="AZ20" s="1" t="s">
        <v>3</v>
      </c>
      <c r="BA20" s="1"/>
      <c r="BB20" s="1" t="s">
        <v>3</v>
      </c>
      <c r="BC20" s="1" t="s">
        <v>3</v>
      </c>
      <c r="BD20" s="1" t="s">
        <v>3</v>
      </c>
      <c r="BE20" s="1" t="s">
        <v>3</v>
      </c>
      <c r="BF20" s="1" t="s">
        <v>3</v>
      </c>
      <c r="BG20" s="1" t="s">
        <v>3</v>
      </c>
      <c r="BH20" s="1" t="s">
        <v>3</v>
      </c>
      <c r="BI20" s="1" t="s">
        <v>3</v>
      </c>
      <c r="BJ20" s="1" t="s">
        <v>3</v>
      </c>
      <c r="BK20" s="1" t="s">
        <v>3</v>
      </c>
      <c r="BL20" s="1" t="s">
        <v>3</v>
      </c>
      <c r="BM20" s="1" t="s">
        <v>3</v>
      </c>
      <c r="BN20" s="1" t="s">
        <v>3</v>
      </c>
      <c r="BO20" s="1" t="s">
        <v>3</v>
      </c>
      <c r="BP20" s="1" t="s">
        <v>3</v>
      </c>
      <c r="BQ20" s="1"/>
      <c r="BR20" s="1"/>
      <c r="BS20" s="1"/>
      <c r="BT20" s="1"/>
      <c r="BU20" s="1"/>
      <c r="BV20" s="1"/>
      <c r="BW20" s="1"/>
      <c r="BX20" s="1">
        <v>0</v>
      </c>
      <c r="BY20" s="1"/>
      <c r="BZ20" s="1"/>
      <c r="CA20" s="1"/>
      <c r="CB20" s="1"/>
      <c r="CC20" s="1"/>
      <c r="CD20" s="1"/>
      <c r="CE20" s="1"/>
      <c r="CF20" s="1">
        <v>0</v>
      </c>
      <c r="CG20" s="1">
        <v>0</v>
      </c>
      <c r="CH20" s="1"/>
      <c r="CI20" s="1" t="s">
        <v>3</v>
      </c>
      <c r="CJ20" s="1" t="s">
        <v>3</v>
      </c>
      <c r="CK20" t="s">
        <v>3</v>
      </c>
      <c r="CL20" t="s">
        <v>3</v>
      </c>
      <c r="CM20" t="s">
        <v>3</v>
      </c>
      <c r="CN20" t="s">
        <v>3</v>
      </c>
      <c r="CO20" t="s">
        <v>3</v>
      </c>
      <c r="CP20" t="s">
        <v>3</v>
      </c>
    </row>
    <row r="22" spans="1:245" x14ac:dyDescent="0.2">
      <c r="A22" s="2">
        <v>52</v>
      </c>
      <c r="B22" s="2">
        <f t="shared" ref="B22:G22" si="7">B284</f>
        <v>1</v>
      </c>
      <c r="C22" s="2">
        <f t="shared" si="7"/>
        <v>3</v>
      </c>
      <c r="D22" s="2">
        <f t="shared" si="7"/>
        <v>20</v>
      </c>
      <c r="E22" s="2">
        <f t="shared" si="7"/>
        <v>0</v>
      </c>
      <c r="F22" s="2" t="str">
        <f t="shared" si="7"/>
        <v>1</v>
      </c>
      <c r="G22" s="2" t="str">
        <f t="shared" si="7"/>
        <v>Селезневская ул. Д. 4 (обустройство пешеходного перехода)</v>
      </c>
      <c r="H22" s="2"/>
      <c r="I22" s="2"/>
      <c r="J22" s="2"/>
      <c r="K22" s="2"/>
      <c r="L22" s="2"/>
      <c r="M22" s="2"/>
      <c r="N22" s="2"/>
      <c r="O22" s="2">
        <f t="shared" ref="O22:AT22" si="8">O284</f>
        <v>0</v>
      </c>
      <c r="P22" s="2">
        <f t="shared" si="8"/>
        <v>0</v>
      </c>
      <c r="Q22" s="2">
        <f t="shared" si="8"/>
        <v>0</v>
      </c>
      <c r="R22" s="2">
        <f t="shared" si="8"/>
        <v>0</v>
      </c>
      <c r="S22" s="2">
        <f t="shared" si="8"/>
        <v>0</v>
      </c>
      <c r="T22" s="2">
        <f t="shared" si="8"/>
        <v>0</v>
      </c>
      <c r="U22" s="2">
        <f t="shared" si="8"/>
        <v>0</v>
      </c>
      <c r="V22" s="2">
        <f t="shared" si="8"/>
        <v>0</v>
      </c>
      <c r="W22" s="2">
        <f t="shared" si="8"/>
        <v>0</v>
      </c>
      <c r="X22" s="2">
        <f t="shared" si="8"/>
        <v>0</v>
      </c>
      <c r="Y22" s="2">
        <f t="shared" si="8"/>
        <v>0</v>
      </c>
      <c r="Z22" s="2">
        <f t="shared" si="8"/>
        <v>0</v>
      </c>
      <c r="AA22" s="2">
        <f t="shared" si="8"/>
        <v>0</v>
      </c>
      <c r="AB22" s="2">
        <f t="shared" si="8"/>
        <v>0</v>
      </c>
      <c r="AC22" s="2">
        <f t="shared" si="8"/>
        <v>0</v>
      </c>
      <c r="AD22" s="2">
        <f t="shared" si="8"/>
        <v>0</v>
      </c>
      <c r="AE22" s="2">
        <f t="shared" si="8"/>
        <v>0</v>
      </c>
      <c r="AF22" s="2">
        <f t="shared" si="8"/>
        <v>0</v>
      </c>
      <c r="AG22" s="2">
        <f t="shared" si="8"/>
        <v>0</v>
      </c>
      <c r="AH22" s="2">
        <f t="shared" si="8"/>
        <v>0</v>
      </c>
      <c r="AI22" s="2">
        <f t="shared" si="8"/>
        <v>0</v>
      </c>
      <c r="AJ22" s="2">
        <f t="shared" si="8"/>
        <v>0</v>
      </c>
      <c r="AK22" s="2">
        <f t="shared" si="8"/>
        <v>0</v>
      </c>
      <c r="AL22" s="2">
        <f t="shared" si="8"/>
        <v>0</v>
      </c>
      <c r="AM22" s="2">
        <f t="shared" si="8"/>
        <v>0</v>
      </c>
      <c r="AN22" s="2">
        <f t="shared" si="8"/>
        <v>0</v>
      </c>
      <c r="AO22" s="2">
        <f t="shared" si="8"/>
        <v>0</v>
      </c>
      <c r="AP22" s="2">
        <f t="shared" si="8"/>
        <v>0</v>
      </c>
      <c r="AQ22" s="2">
        <f t="shared" si="8"/>
        <v>0</v>
      </c>
      <c r="AR22" s="2">
        <f t="shared" si="8"/>
        <v>0</v>
      </c>
      <c r="AS22" s="2">
        <f t="shared" si="8"/>
        <v>0</v>
      </c>
      <c r="AT22" s="2">
        <f t="shared" si="8"/>
        <v>0</v>
      </c>
      <c r="AU22" s="2">
        <f t="shared" ref="AU22:BZ22" si="9">AU284</f>
        <v>0</v>
      </c>
      <c r="AV22" s="2">
        <f t="shared" si="9"/>
        <v>0</v>
      </c>
      <c r="AW22" s="2">
        <f t="shared" si="9"/>
        <v>0</v>
      </c>
      <c r="AX22" s="2">
        <f t="shared" si="9"/>
        <v>0</v>
      </c>
      <c r="AY22" s="2">
        <f t="shared" si="9"/>
        <v>0</v>
      </c>
      <c r="AZ22" s="2">
        <f t="shared" si="9"/>
        <v>0</v>
      </c>
      <c r="BA22" s="2">
        <f t="shared" si="9"/>
        <v>0</v>
      </c>
      <c r="BB22" s="2">
        <f t="shared" si="9"/>
        <v>0</v>
      </c>
      <c r="BC22" s="2">
        <f t="shared" si="9"/>
        <v>0</v>
      </c>
      <c r="BD22" s="2">
        <f t="shared" si="9"/>
        <v>0</v>
      </c>
      <c r="BE22" s="2">
        <f t="shared" si="9"/>
        <v>0</v>
      </c>
      <c r="BF22" s="2">
        <f t="shared" si="9"/>
        <v>0</v>
      </c>
      <c r="BG22" s="2">
        <f t="shared" si="9"/>
        <v>0</v>
      </c>
      <c r="BH22" s="2">
        <f t="shared" si="9"/>
        <v>0</v>
      </c>
      <c r="BI22" s="2">
        <f t="shared" si="9"/>
        <v>0</v>
      </c>
      <c r="BJ22" s="2">
        <f t="shared" si="9"/>
        <v>0</v>
      </c>
      <c r="BK22" s="2">
        <f t="shared" si="9"/>
        <v>0</v>
      </c>
      <c r="BL22" s="2">
        <f t="shared" si="9"/>
        <v>0</v>
      </c>
      <c r="BM22" s="2">
        <f t="shared" si="9"/>
        <v>0</v>
      </c>
      <c r="BN22" s="2">
        <f t="shared" si="9"/>
        <v>0</v>
      </c>
      <c r="BO22" s="2">
        <f t="shared" si="9"/>
        <v>0</v>
      </c>
      <c r="BP22" s="2">
        <f t="shared" si="9"/>
        <v>0</v>
      </c>
      <c r="BQ22" s="2">
        <f t="shared" si="9"/>
        <v>0</v>
      </c>
      <c r="BR22" s="2">
        <f t="shared" si="9"/>
        <v>0</v>
      </c>
      <c r="BS22" s="2">
        <f t="shared" si="9"/>
        <v>0</v>
      </c>
      <c r="BT22" s="2">
        <f t="shared" si="9"/>
        <v>0</v>
      </c>
      <c r="BU22" s="2">
        <f t="shared" si="9"/>
        <v>0</v>
      </c>
      <c r="BV22" s="2">
        <f t="shared" si="9"/>
        <v>0</v>
      </c>
      <c r="BW22" s="2">
        <f t="shared" si="9"/>
        <v>0</v>
      </c>
      <c r="BX22" s="2">
        <f t="shared" si="9"/>
        <v>0</v>
      </c>
      <c r="BY22" s="2">
        <f t="shared" si="9"/>
        <v>0</v>
      </c>
      <c r="BZ22" s="2">
        <f t="shared" si="9"/>
        <v>0</v>
      </c>
      <c r="CA22" s="2">
        <f t="shared" ref="CA22:DF22" si="10">CA284</f>
        <v>0</v>
      </c>
      <c r="CB22" s="2">
        <f t="shared" si="10"/>
        <v>0</v>
      </c>
      <c r="CC22" s="2">
        <f t="shared" si="10"/>
        <v>0</v>
      </c>
      <c r="CD22" s="2">
        <f t="shared" si="10"/>
        <v>0</v>
      </c>
      <c r="CE22" s="2">
        <f t="shared" si="10"/>
        <v>0</v>
      </c>
      <c r="CF22" s="2">
        <f t="shared" si="10"/>
        <v>0</v>
      </c>
      <c r="CG22" s="2">
        <f t="shared" si="10"/>
        <v>0</v>
      </c>
      <c r="CH22" s="2">
        <f t="shared" si="10"/>
        <v>0</v>
      </c>
      <c r="CI22" s="2">
        <f t="shared" si="10"/>
        <v>0</v>
      </c>
      <c r="CJ22" s="2">
        <f t="shared" si="10"/>
        <v>0</v>
      </c>
      <c r="CK22" s="2">
        <f t="shared" si="10"/>
        <v>0</v>
      </c>
      <c r="CL22" s="2">
        <f t="shared" si="10"/>
        <v>0</v>
      </c>
      <c r="CM22" s="2">
        <f t="shared" si="10"/>
        <v>0</v>
      </c>
      <c r="CN22" s="2">
        <f t="shared" si="10"/>
        <v>0</v>
      </c>
      <c r="CO22" s="2">
        <f t="shared" si="10"/>
        <v>0</v>
      </c>
      <c r="CP22" s="2">
        <f t="shared" si="10"/>
        <v>0</v>
      </c>
      <c r="CQ22" s="2">
        <f t="shared" si="10"/>
        <v>0</v>
      </c>
      <c r="CR22" s="2">
        <f t="shared" si="10"/>
        <v>0</v>
      </c>
      <c r="CS22" s="2">
        <f t="shared" si="10"/>
        <v>0</v>
      </c>
      <c r="CT22" s="2">
        <f t="shared" si="10"/>
        <v>0</v>
      </c>
      <c r="CU22" s="2">
        <f t="shared" si="10"/>
        <v>0</v>
      </c>
      <c r="CV22" s="2">
        <f t="shared" si="10"/>
        <v>0</v>
      </c>
      <c r="CW22" s="2">
        <f t="shared" si="10"/>
        <v>0</v>
      </c>
      <c r="CX22" s="2">
        <f t="shared" si="10"/>
        <v>0</v>
      </c>
      <c r="CY22" s="2">
        <f t="shared" si="10"/>
        <v>0</v>
      </c>
      <c r="CZ22" s="2">
        <f t="shared" si="10"/>
        <v>0</v>
      </c>
      <c r="DA22" s="2">
        <f t="shared" si="10"/>
        <v>0</v>
      </c>
      <c r="DB22" s="2">
        <f t="shared" si="10"/>
        <v>0</v>
      </c>
      <c r="DC22" s="2">
        <f t="shared" si="10"/>
        <v>0</v>
      </c>
      <c r="DD22" s="2">
        <f t="shared" si="10"/>
        <v>0</v>
      </c>
      <c r="DE22" s="2">
        <f t="shared" si="10"/>
        <v>0</v>
      </c>
      <c r="DF22" s="2">
        <f t="shared" si="10"/>
        <v>0</v>
      </c>
      <c r="DG22" s="3">
        <f t="shared" ref="DG22:EL22" si="11">DG284</f>
        <v>0</v>
      </c>
      <c r="DH22" s="3">
        <f t="shared" si="11"/>
        <v>0</v>
      </c>
      <c r="DI22" s="3">
        <f t="shared" si="11"/>
        <v>0</v>
      </c>
      <c r="DJ22" s="3">
        <f t="shared" si="11"/>
        <v>0</v>
      </c>
      <c r="DK22" s="3">
        <f t="shared" si="11"/>
        <v>0</v>
      </c>
      <c r="DL22" s="3">
        <f t="shared" si="11"/>
        <v>0</v>
      </c>
      <c r="DM22" s="3">
        <f t="shared" si="11"/>
        <v>0</v>
      </c>
      <c r="DN22" s="3">
        <f t="shared" si="11"/>
        <v>0</v>
      </c>
      <c r="DO22" s="3">
        <f t="shared" si="11"/>
        <v>0</v>
      </c>
      <c r="DP22" s="3">
        <f t="shared" si="11"/>
        <v>0</v>
      </c>
      <c r="DQ22" s="3">
        <f t="shared" si="11"/>
        <v>0</v>
      </c>
      <c r="DR22" s="3">
        <f t="shared" si="11"/>
        <v>0</v>
      </c>
      <c r="DS22" s="3">
        <f t="shared" si="11"/>
        <v>0</v>
      </c>
      <c r="DT22" s="3">
        <f t="shared" si="11"/>
        <v>0</v>
      </c>
      <c r="DU22" s="3">
        <f t="shared" si="11"/>
        <v>0</v>
      </c>
      <c r="DV22" s="3">
        <f t="shared" si="11"/>
        <v>0</v>
      </c>
      <c r="DW22" s="3">
        <f t="shared" si="11"/>
        <v>0</v>
      </c>
      <c r="DX22" s="3">
        <f t="shared" si="11"/>
        <v>0</v>
      </c>
      <c r="DY22" s="3">
        <f t="shared" si="11"/>
        <v>0</v>
      </c>
      <c r="DZ22" s="3">
        <f t="shared" si="11"/>
        <v>0</v>
      </c>
      <c r="EA22" s="3">
        <f t="shared" si="11"/>
        <v>0</v>
      </c>
      <c r="EB22" s="3">
        <f t="shared" si="11"/>
        <v>0</v>
      </c>
      <c r="EC22" s="3">
        <f t="shared" si="11"/>
        <v>0</v>
      </c>
      <c r="ED22" s="3">
        <f t="shared" si="11"/>
        <v>0</v>
      </c>
      <c r="EE22" s="3">
        <f t="shared" si="11"/>
        <v>0</v>
      </c>
      <c r="EF22" s="3">
        <f t="shared" si="11"/>
        <v>0</v>
      </c>
      <c r="EG22" s="3">
        <f t="shared" si="11"/>
        <v>0</v>
      </c>
      <c r="EH22" s="3">
        <f t="shared" si="11"/>
        <v>0</v>
      </c>
      <c r="EI22" s="3">
        <f t="shared" si="11"/>
        <v>0</v>
      </c>
      <c r="EJ22" s="3">
        <f t="shared" si="11"/>
        <v>0</v>
      </c>
      <c r="EK22" s="3">
        <f t="shared" si="11"/>
        <v>0</v>
      </c>
      <c r="EL22" s="3">
        <f t="shared" si="11"/>
        <v>0</v>
      </c>
      <c r="EM22" s="3">
        <f t="shared" ref="EM22:FR22" si="12">EM284</f>
        <v>0</v>
      </c>
      <c r="EN22" s="3">
        <f t="shared" si="12"/>
        <v>0</v>
      </c>
      <c r="EO22" s="3">
        <f t="shared" si="12"/>
        <v>0</v>
      </c>
      <c r="EP22" s="3">
        <f t="shared" si="12"/>
        <v>0</v>
      </c>
      <c r="EQ22" s="3">
        <f t="shared" si="12"/>
        <v>0</v>
      </c>
      <c r="ER22" s="3">
        <f t="shared" si="12"/>
        <v>0</v>
      </c>
      <c r="ES22" s="3">
        <f t="shared" si="12"/>
        <v>0</v>
      </c>
      <c r="ET22" s="3">
        <f t="shared" si="12"/>
        <v>0</v>
      </c>
      <c r="EU22" s="3">
        <f t="shared" si="12"/>
        <v>0</v>
      </c>
      <c r="EV22" s="3">
        <f t="shared" si="12"/>
        <v>0</v>
      </c>
      <c r="EW22" s="3">
        <f t="shared" si="12"/>
        <v>0</v>
      </c>
      <c r="EX22" s="3">
        <f t="shared" si="12"/>
        <v>0</v>
      </c>
      <c r="EY22" s="3">
        <f t="shared" si="12"/>
        <v>0</v>
      </c>
      <c r="EZ22" s="3">
        <f t="shared" si="12"/>
        <v>0</v>
      </c>
      <c r="FA22" s="3">
        <f t="shared" si="12"/>
        <v>0</v>
      </c>
      <c r="FB22" s="3">
        <f t="shared" si="12"/>
        <v>0</v>
      </c>
      <c r="FC22" s="3">
        <f t="shared" si="12"/>
        <v>0</v>
      </c>
      <c r="FD22" s="3">
        <f t="shared" si="12"/>
        <v>0</v>
      </c>
      <c r="FE22" s="3">
        <f t="shared" si="12"/>
        <v>0</v>
      </c>
      <c r="FF22" s="3">
        <f t="shared" si="12"/>
        <v>0</v>
      </c>
      <c r="FG22" s="3">
        <f t="shared" si="12"/>
        <v>0</v>
      </c>
      <c r="FH22" s="3">
        <f t="shared" si="12"/>
        <v>0</v>
      </c>
      <c r="FI22" s="3">
        <f t="shared" si="12"/>
        <v>0</v>
      </c>
      <c r="FJ22" s="3">
        <f t="shared" si="12"/>
        <v>0</v>
      </c>
      <c r="FK22" s="3">
        <f t="shared" si="12"/>
        <v>0</v>
      </c>
      <c r="FL22" s="3">
        <f t="shared" si="12"/>
        <v>0</v>
      </c>
      <c r="FM22" s="3">
        <f t="shared" si="12"/>
        <v>0</v>
      </c>
      <c r="FN22" s="3">
        <f t="shared" si="12"/>
        <v>0</v>
      </c>
      <c r="FO22" s="3">
        <f t="shared" si="12"/>
        <v>0</v>
      </c>
      <c r="FP22" s="3">
        <f t="shared" si="12"/>
        <v>0</v>
      </c>
      <c r="FQ22" s="3">
        <f t="shared" si="12"/>
        <v>0</v>
      </c>
      <c r="FR22" s="3">
        <f t="shared" si="12"/>
        <v>0</v>
      </c>
      <c r="FS22" s="3">
        <f t="shared" ref="FS22:GX22" si="13">FS284</f>
        <v>0</v>
      </c>
      <c r="FT22" s="3">
        <f t="shared" si="13"/>
        <v>0</v>
      </c>
      <c r="FU22" s="3">
        <f t="shared" si="13"/>
        <v>0</v>
      </c>
      <c r="FV22" s="3">
        <f t="shared" si="13"/>
        <v>0</v>
      </c>
      <c r="FW22" s="3">
        <f t="shared" si="13"/>
        <v>0</v>
      </c>
      <c r="FX22" s="3">
        <f t="shared" si="13"/>
        <v>0</v>
      </c>
      <c r="FY22" s="3">
        <f t="shared" si="13"/>
        <v>0</v>
      </c>
      <c r="FZ22" s="3">
        <f t="shared" si="13"/>
        <v>0</v>
      </c>
      <c r="GA22" s="3">
        <f t="shared" si="13"/>
        <v>0</v>
      </c>
      <c r="GB22" s="3">
        <f t="shared" si="13"/>
        <v>0</v>
      </c>
      <c r="GC22" s="3">
        <f t="shared" si="13"/>
        <v>0</v>
      </c>
      <c r="GD22" s="3">
        <f t="shared" si="13"/>
        <v>0</v>
      </c>
      <c r="GE22" s="3">
        <f t="shared" si="13"/>
        <v>0</v>
      </c>
      <c r="GF22" s="3">
        <f t="shared" si="13"/>
        <v>0</v>
      </c>
      <c r="GG22" s="3">
        <f t="shared" si="13"/>
        <v>0</v>
      </c>
      <c r="GH22" s="3">
        <f t="shared" si="13"/>
        <v>0</v>
      </c>
      <c r="GI22" s="3">
        <f t="shared" si="13"/>
        <v>0</v>
      </c>
      <c r="GJ22" s="3">
        <f t="shared" si="13"/>
        <v>0</v>
      </c>
      <c r="GK22" s="3">
        <f t="shared" si="13"/>
        <v>0</v>
      </c>
      <c r="GL22" s="3">
        <f t="shared" si="13"/>
        <v>0</v>
      </c>
      <c r="GM22" s="3">
        <f t="shared" si="13"/>
        <v>0</v>
      </c>
      <c r="GN22" s="3">
        <f t="shared" si="13"/>
        <v>0</v>
      </c>
      <c r="GO22" s="3">
        <f t="shared" si="13"/>
        <v>0</v>
      </c>
      <c r="GP22" s="3">
        <f t="shared" si="13"/>
        <v>0</v>
      </c>
      <c r="GQ22" s="3">
        <f t="shared" si="13"/>
        <v>0</v>
      </c>
      <c r="GR22" s="3">
        <f t="shared" si="13"/>
        <v>0</v>
      </c>
      <c r="GS22" s="3">
        <f t="shared" si="13"/>
        <v>0</v>
      </c>
      <c r="GT22" s="3">
        <f t="shared" si="13"/>
        <v>0</v>
      </c>
      <c r="GU22" s="3">
        <f t="shared" si="13"/>
        <v>0</v>
      </c>
      <c r="GV22" s="3">
        <f t="shared" si="13"/>
        <v>0</v>
      </c>
      <c r="GW22" s="3">
        <f t="shared" si="13"/>
        <v>0</v>
      </c>
      <c r="GX22" s="3">
        <f t="shared" si="13"/>
        <v>0</v>
      </c>
    </row>
    <row r="24" spans="1:245" x14ac:dyDescent="0.2">
      <c r="A24" s="1">
        <v>4</v>
      </c>
      <c r="B24" s="1">
        <v>1</v>
      </c>
      <c r="C24" s="1"/>
      <c r="D24" s="1">
        <f>ROW(A254)</f>
        <v>254</v>
      </c>
      <c r="E24" s="1"/>
      <c r="F24" s="1" t="s">
        <v>13</v>
      </c>
      <c r="G24" s="1" t="s">
        <v>14</v>
      </c>
      <c r="H24" s="1" t="s">
        <v>3</v>
      </c>
      <c r="I24" s="1">
        <v>0</v>
      </c>
      <c r="J24" s="1"/>
      <c r="K24" s="1">
        <v>0</v>
      </c>
      <c r="L24" s="1"/>
      <c r="M24" s="1"/>
      <c r="N24" s="1"/>
      <c r="O24" s="1"/>
      <c r="P24" s="1"/>
      <c r="Q24" s="1"/>
      <c r="R24" s="1"/>
      <c r="S24" s="1"/>
      <c r="T24" s="1"/>
      <c r="U24" s="1" t="s">
        <v>3</v>
      </c>
      <c r="V24" s="1">
        <v>0</v>
      </c>
      <c r="W24" s="1"/>
      <c r="X24" s="1"/>
      <c r="Y24" s="1"/>
      <c r="Z24" s="1"/>
      <c r="AA24" s="1"/>
      <c r="AB24" s="1" t="s">
        <v>3</v>
      </c>
      <c r="AC24" s="1" t="s">
        <v>3</v>
      </c>
      <c r="AD24" s="1" t="s">
        <v>3</v>
      </c>
      <c r="AE24" s="1" t="s">
        <v>3</v>
      </c>
      <c r="AF24" s="1" t="s">
        <v>3</v>
      </c>
      <c r="AG24" s="1" t="s">
        <v>3</v>
      </c>
      <c r="AH24" s="1"/>
      <c r="AI24" s="1"/>
      <c r="AJ24" s="1"/>
      <c r="AK24" s="1"/>
      <c r="AL24" s="1"/>
      <c r="AM24" s="1"/>
      <c r="AN24" s="1"/>
      <c r="AO24" s="1"/>
      <c r="AP24" s="1" t="s">
        <v>3</v>
      </c>
      <c r="AQ24" s="1" t="s">
        <v>3</v>
      </c>
      <c r="AR24" s="1" t="s">
        <v>3</v>
      </c>
      <c r="AS24" s="1"/>
      <c r="AT24" s="1"/>
      <c r="AU24" s="1"/>
      <c r="AV24" s="1"/>
      <c r="AW24" s="1"/>
      <c r="AX24" s="1"/>
      <c r="AY24" s="1"/>
      <c r="AZ24" s="1" t="s">
        <v>3</v>
      </c>
      <c r="BA24" s="1"/>
      <c r="BB24" s="1" t="s">
        <v>3</v>
      </c>
      <c r="BC24" s="1" t="s">
        <v>3</v>
      </c>
      <c r="BD24" s="1" t="s">
        <v>3</v>
      </c>
      <c r="BE24" s="1" t="s">
        <v>3</v>
      </c>
      <c r="BF24" s="1" t="s">
        <v>3</v>
      </c>
      <c r="BG24" s="1" t="s">
        <v>3</v>
      </c>
      <c r="BH24" s="1" t="s">
        <v>3</v>
      </c>
      <c r="BI24" s="1" t="s">
        <v>3</v>
      </c>
      <c r="BJ24" s="1" t="s">
        <v>3</v>
      </c>
      <c r="BK24" s="1" t="s">
        <v>3</v>
      </c>
      <c r="BL24" s="1" t="s">
        <v>3</v>
      </c>
      <c r="BM24" s="1" t="s">
        <v>3</v>
      </c>
      <c r="BN24" s="1" t="s">
        <v>3</v>
      </c>
      <c r="BO24" s="1" t="s">
        <v>3</v>
      </c>
      <c r="BP24" s="1" t="s">
        <v>3</v>
      </c>
      <c r="BQ24" s="1"/>
      <c r="BR24" s="1"/>
      <c r="BS24" s="1"/>
      <c r="BT24" s="1"/>
      <c r="BU24" s="1"/>
      <c r="BV24" s="1"/>
      <c r="BW24" s="1"/>
      <c r="BX24" s="1">
        <v>0</v>
      </c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>
        <v>0</v>
      </c>
    </row>
    <row r="26" spans="1:245" x14ac:dyDescent="0.2">
      <c r="A26" s="2">
        <v>52</v>
      </c>
      <c r="B26" s="2">
        <f t="shared" ref="B26:G26" si="14">B254</f>
        <v>1</v>
      </c>
      <c r="C26" s="2">
        <f t="shared" si="14"/>
        <v>4</v>
      </c>
      <c r="D26" s="2">
        <f t="shared" si="14"/>
        <v>24</v>
      </c>
      <c r="E26" s="2">
        <f t="shared" si="14"/>
        <v>0</v>
      </c>
      <c r="F26" s="2" t="str">
        <f t="shared" si="14"/>
        <v>Новый раздел</v>
      </c>
      <c r="G26" s="2" t="str">
        <f t="shared" si="14"/>
        <v>Обустройство пешеходного перехода</v>
      </c>
      <c r="H26" s="2"/>
      <c r="I26" s="2"/>
      <c r="J26" s="2"/>
      <c r="K26" s="2"/>
      <c r="L26" s="2"/>
      <c r="M26" s="2"/>
      <c r="N26" s="2"/>
      <c r="O26" s="2">
        <f t="shared" ref="O26:AT26" si="15">O254</f>
        <v>0</v>
      </c>
      <c r="P26" s="2">
        <f t="shared" si="15"/>
        <v>0</v>
      </c>
      <c r="Q26" s="2">
        <f t="shared" si="15"/>
        <v>0</v>
      </c>
      <c r="R26" s="2">
        <f t="shared" si="15"/>
        <v>0</v>
      </c>
      <c r="S26" s="2">
        <f t="shared" si="15"/>
        <v>0</v>
      </c>
      <c r="T26" s="2">
        <f t="shared" si="15"/>
        <v>0</v>
      </c>
      <c r="U26" s="2">
        <f t="shared" si="15"/>
        <v>0</v>
      </c>
      <c r="V26" s="2">
        <f t="shared" si="15"/>
        <v>0</v>
      </c>
      <c r="W26" s="2">
        <f t="shared" si="15"/>
        <v>0</v>
      </c>
      <c r="X26" s="2">
        <f t="shared" si="15"/>
        <v>0</v>
      </c>
      <c r="Y26" s="2">
        <f t="shared" si="15"/>
        <v>0</v>
      </c>
      <c r="Z26" s="2">
        <f t="shared" si="15"/>
        <v>0</v>
      </c>
      <c r="AA26" s="2">
        <f t="shared" si="15"/>
        <v>0</v>
      </c>
      <c r="AB26" s="2">
        <f t="shared" si="15"/>
        <v>0</v>
      </c>
      <c r="AC26" s="2">
        <f t="shared" si="15"/>
        <v>0</v>
      </c>
      <c r="AD26" s="2">
        <f t="shared" si="15"/>
        <v>0</v>
      </c>
      <c r="AE26" s="2">
        <f t="shared" si="15"/>
        <v>0</v>
      </c>
      <c r="AF26" s="2">
        <f t="shared" si="15"/>
        <v>0</v>
      </c>
      <c r="AG26" s="2">
        <f t="shared" si="15"/>
        <v>0</v>
      </c>
      <c r="AH26" s="2">
        <f t="shared" si="15"/>
        <v>0</v>
      </c>
      <c r="AI26" s="2">
        <f t="shared" si="15"/>
        <v>0</v>
      </c>
      <c r="AJ26" s="2">
        <f t="shared" si="15"/>
        <v>0</v>
      </c>
      <c r="AK26" s="2">
        <f t="shared" si="15"/>
        <v>0</v>
      </c>
      <c r="AL26" s="2">
        <f t="shared" si="15"/>
        <v>0</v>
      </c>
      <c r="AM26" s="2">
        <f t="shared" si="15"/>
        <v>0</v>
      </c>
      <c r="AN26" s="2">
        <f t="shared" si="15"/>
        <v>0</v>
      </c>
      <c r="AO26" s="2">
        <f t="shared" si="15"/>
        <v>0</v>
      </c>
      <c r="AP26" s="2">
        <f t="shared" si="15"/>
        <v>0</v>
      </c>
      <c r="AQ26" s="2">
        <f t="shared" si="15"/>
        <v>0</v>
      </c>
      <c r="AR26" s="2">
        <f t="shared" si="15"/>
        <v>0</v>
      </c>
      <c r="AS26" s="2">
        <f t="shared" si="15"/>
        <v>0</v>
      </c>
      <c r="AT26" s="2">
        <f t="shared" si="15"/>
        <v>0</v>
      </c>
      <c r="AU26" s="2">
        <f t="shared" ref="AU26:BZ26" si="16">AU254</f>
        <v>0</v>
      </c>
      <c r="AV26" s="2">
        <f t="shared" si="16"/>
        <v>0</v>
      </c>
      <c r="AW26" s="2">
        <f t="shared" si="16"/>
        <v>0</v>
      </c>
      <c r="AX26" s="2">
        <f t="shared" si="16"/>
        <v>0</v>
      </c>
      <c r="AY26" s="2">
        <f t="shared" si="16"/>
        <v>0</v>
      </c>
      <c r="AZ26" s="2">
        <f t="shared" si="16"/>
        <v>0</v>
      </c>
      <c r="BA26" s="2">
        <f t="shared" si="16"/>
        <v>0</v>
      </c>
      <c r="BB26" s="2">
        <f t="shared" si="16"/>
        <v>0</v>
      </c>
      <c r="BC26" s="2">
        <f t="shared" si="16"/>
        <v>0</v>
      </c>
      <c r="BD26" s="2">
        <f t="shared" si="16"/>
        <v>0</v>
      </c>
      <c r="BE26" s="2">
        <f t="shared" si="16"/>
        <v>0</v>
      </c>
      <c r="BF26" s="2">
        <f t="shared" si="16"/>
        <v>0</v>
      </c>
      <c r="BG26" s="2">
        <f t="shared" si="16"/>
        <v>0</v>
      </c>
      <c r="BH26" s="2">
        <f t="shared" si="16"/>
        <v>0</v>
      </c>
      <c r="BI26" s="2">
        <f t="shared" si="16"/>
        <v>0</v>
      </c>
      <c r="BJ26" s="2">
        <f t="shared" si="16"/>
        <v>0</v>
      </c>
      <c r="BK26" s="2">
        <f t="shared" si="16"/>
        <v>0</v>
      </c>
      <c r="BL26" s="2">
        <f t="shared" si="16"/>
        <v>0</v>
      </c>
      <c r="BM26" s="2">
        <f t="shared" si="16"/>
        <v>0</v>
      </c>
      <c r="BN26" s="2">
        <f t="shared" si="16"/>
        <v>0</v>
      </c>
      <c r="BO26" s="2">
        <f t="shared" si="16"/>
        <v>0</v>
      </c>
      <c r="BP26" s="2">
        <f t="shared" si="16"/>
        <v>0</v>
      </c>
      <c r="BQ26" s="2">
        <f t="shared" si="16"/>
        <v>0</v>
      </c>
      <c r="BR26" s="2">
        <f t="shared" si="16"/>
        <v>0</v>
      </c>
      <c r="BS26" s="2">
        <f t="shared" si="16"/>
        <v>0</v>
      </c>
      <c r="BT26" s="2">
        <f t="shared" si="16"/>
        <v>0</v>
      </c>
      <c r="BU26" s="2">
        <f t="shared" si="16"/>
        <v>0</v>
      </c>
      <c r="BV26" s="2">
        <f t="shared" si="16"/>
        <v>0</v>
      </c>
      <c r="BW26" s="2">
        <f t="shared" si="16"/>
        <v>0</v>
      </c>
      <c r="BX26" s="2">
        <f t="shared" si="16"/>
        <v>0</v>
      </c>
      <c r="BY26" s="2">
        <f t="shared" si="16"/>
        <v>0</v>
      </c>
      <c r="BZ26" s="2">
        <f t="shared" si="16"/>
        <v>0</v>
      </c>
      <c r="CA26" s="2">
        <f t="shared" ref="CA26:DF26" si="17">CA254</f>
        <v>0</v>
      </c>
      <c r="CB26" s="2">
        <f t="shared" si="17"/>
        <v>0</v>
      </c>
      <c r="CC26" s="2">
        <f t="shared" si="17"/>
        <v>0</v>
      </c>
      <c r="CD26" s="2">
        <f t="shared" si="17"/>
        <v>0</v>
      </c>
      <c r="CE26" s="2">
        <f t="shared" si="17"/>
        <v>0</v>
      </c>
      <c r="CF26" s="2">
        <f t="shared" si="17"/>
        <v>0</v>
      </c>
      <c r="CG26" s="2">
        <f t="shared" si="17"/>
        <v>0</v>
      </c>
      <c r="CH26" s="2">
        <f t="shared" si="17"/>
        <v>0</v>
      </c>
      <c r="CI26" s="2">
        <f t="shared" si="17"/>
        <v>0</v>
      </c>
      <c r="CJ26" s="2">
        <f t="shared" si="17"/>
        <v>0</v>
      </c>
      <c r="CK26" s="2">
        <f t="shared" si="17"/>
        <v>0</v>
      </c>
      <c r="CL26" s="2">
        <f t="shared" si="17"/>
        <v>0</v>
      </c>
      <c r="CM26" s="2">
        <f t="shared" si="17"/>
        <v>0</v>
      </c>
      <c r="CN26" s="2">
        <f t="shared" si="17"/>
        <v>0</v>
      </c>
      <c r="CO26" s="2">
        <f t="shared" si="17"/>
        <v>0</v>
      </c>
      <c r="CP26" s="2">
        <f t="shared" si="17"/>
        <v>0</v>
      </c>
      <c r="CQ26" s="2">
        <f t="shared" si="17"/>
        <v>0</v>
      </c>
      <c r="CR26" s="2">
        <f t="shared" si="17"/>
        <v>0</v>
      </c>
      <c r="CS26" s="2">
        <f t="shared" si="17"/>
        <v>0</v>
      </c>
      <c r="CT26" s="2">
        <f t="shared" si="17"/>
        <v>0</v>
      </c>
      <c r="CU26" s="2">
        <f t="shared" si="17"/>
        <v>0</v>
      </c>
      <c r="CV26" s="2">
        <f t="shared" si="17"/>
        <v>0</v>
      </c>
      <c r="CW26" s="2">
        <f t="shared" si="17"/>
        <v>0</v>
      </c>
      <c r="CX26" s="2">
        <f t="shared" si="17"/>
        <v>0</v>
      </c>
      <c r="CY26" s="2">
        <f t="shared" si="17"/>
        <v>0</v>
      </c>
      <c r="CZ26" s="2">
        <f t="shared" si="17"/>
        <v>0</v>
      </c>
      <c r="DA26" s="2">
        <f t="shared" si="17"/>
        <v>0</v>
      </c>
      <c r="DB26" s="2">
        <f t="shared" si="17"/>
        <v>0</v>
      </c>
      <c r="DC26" s="2">
        <f t="shared" si="17"/>
        <v>0</v>
      </c>
      <c r="DD26" s="2">
        <f t="shared" si="17"/>
        <v>0</v>
      </c>
      <c r="DE26" s="2">
        <f t="shared" si="17"/>
        <v>0</v>
      </c>
      <c r="DF26" s="2">
        <f t="shared" si="17"/>
        <v>0</v>
      </c>
      <c r="DG26" s="3">
        <f t="shared" ref="DG26:EL26" si="18">DG254</f>
        <v>0</v>
      </c>
      <c r="DH26" s="3">
        <f t="shared" si="18"/>
        <v>0</v>
      </c>
      <c r="DI26" s="3">
        <f t="shared" si="18"/>
        <v>0</v>
      </c>
      <c r="DJ26" s="3">
        <f t="shared" si="18"/>
        <v>0</v>
      </c>
      <c r="DK26" s="3">
        <f t="shared" si="18"/>
        <v>0</v>
      </c>
      <c r="DL26" s="3">
        <f t="shared" si="18"/>
        <v>0</v>
      </c>
      <c r="DM26" s="3">
        <f t="shared" si="18"/>
        <v>0</v>
      </c>
      <c r="DN26" s="3">
        <f t="shared" si="18"/>
        <v>0</v>
      </c>
      <c r="DO26" s="3">
        <f t="shared" si="18"/>
        <v>0</v>
      </c>
      <c r="DP26" s="3">
        <f t="shared" si="18"/>
        <v>0</v>
      </c>
      <c r="DQ26" s="3">
        <f t="shared" si="18"/>
        <v>0</v>
      </c>
      <c r="DR26" s="3">
        <f t="shared" si="18"/>
        <v>0</v>
      </c>
      <c r="DS26" s="3">
        <f t="shared" si="18"/>
        <v>0</v>
      </c>
      <c r="DT26" s="3">
        <f t="shared" si="18"/>
        <v>0</v>
      </c>
      <c r="DU26" s="3">
        <f t="shared" si="18"/>
        <v>0</v>
      </c>
      <c r="DV26" s="3">
        <f t="shared" si="18"/>
        <v>0</v>
      </c>
      <c r="DW26" s="3">
        <f t="shared" si="18"/>
        <v>0</v>
      </c>
      <c r="DX26" s="3">
        <f t="shared" si="18"/>
        <v>0</v>
      </c>
      <c r="DY26" s="3">
        <f t="shared" si="18"/>
        <v>0</v>
      </c>
      <c r="DZ26" s="3">
        <f t="shared" si="18"/>
        <v>0</v>
      </c>
      <c r="EA26" s="3">
        <f t="shared" si="18"/>
        <v>0</v>
      </c>
      <c r="EB26" s="3">
        <f t="shared" si="18"/>
        <v>0</v>
      </c>
      <c r="EC26" s="3">
        <f t="shared" si="18"/>
        <v>0</v>
      </c>
      <c r="ED26" s="3">
        <f t="shared" si="18"/>
        <v>0</v>
      </c>
      <c r="EE26" s="3">
        <f t="shared" si="18"/>
        <v>0</v>
      </c>
      <c r="EF26" s="3">
        <f t="shared" si="18"/>
        <v>0</v>
      </c>
      <c r="EG26" s="3">
        <f t="shared" si="18"/>
        <v>0</v>
      </c>
      <c r="EH26" s="3">
        <f t="shared" si="18"/>
        <v>0</v>
      </c>
      <c r="EI26" s="3">
        <f t="shared" si="18"/>
        <v>0</v>
      </c>
      <c r="EJ26" s="3">
        <f t="shared" si="18"/>
        <v>0</v>
      </c>
      <c r="EK26" s="3">
        <f t="shared" si="18"/>
        <v>0</v>
      </c>
      <c r="EL26" s="3">
        <f t="shared" si="18"/>
        <v>0</v>
      </c>
      <c r="EM26" s="3">
        <f t="shared" ref="EM26:FR26" si="19">EM254</f>
        <v>0</v>
      </c>
      <c r="EN26" s="3">
        <f t="shared" si="19"/>
        <v>0</v>
      </c>
      <c r="EO26" s="3">
        <f t="shared" si="19"/>
        <v>0</v>
      </c>
      <c r="EP26" s="3">
        <f t="shared" si="19"/>
        <v>0</v>
      </c>
      <c r="EQ26" s="3">
        <f t="shared" si="19"/>
        <v>0</v>
      </c>
      <c r="ER26" s="3">
        <f t="shared" si="19"/>
        <v>0</v>
      </c>
      <c r="ES26" s="3">
        <f t="shared" si="19"/>
        <v>0</v>
      </c>
      <c r="ET26" s="3">
        <f t="shared" si="19"/>
        <v>0</v>
      </c>
      <c r="EU26" s="3">
        <f t="shared" si="19"/>
        <v>0</v>
      </c>
      <c r="EV26" s="3">
        <f t="shared" si="19"/>
        <v>0</v>
      </c>
      <c r="EW26" s="3">
        <f t="shared" si="19"/>
        <v>0</v>
      </c>
      <c r="EX26" s="3">
        <f t="shared" si="19"/>
        <v>0</v>
      </c>
      <c r="EY26" s="3">
        <f t="shared" si="19"/>
        <v>0</v>
      </c>
      <c r="EZ26" s="3">
        <f t="shared" si="19"/>
        <v>0</v>
      </c>
      <c r="FA26" s="3">
        <f t="shared" si="19"/>
        <v>0</v>
      </c>
      <c r="FB26" s="3">
        <f t="shared" si="19"/>
        <v>0</v>
      </c>
      <c r="FC26" s="3">
        <f t="shared" si="19"/>
        <v>0</v>
      </c>
      <c r="FD26" s="3">
        <f t="shared" si="19"/>
        <v>0</v>
      </c>
      <c r="FE26" s="3">
        <f t="shared" si="19"/>
        <v>0</v>
      </c>
      <c r="FF26" s="3">
        <f t="shared" si="19"/>
        <v>0</v>
      </c>
      <c r="FG26" s="3">
        <f t="shared" si="19"/>
        <v>0</v>
      </c>
      <c r="FH26" s="3">
        <f t="shared" si="19"/>
        <v>0</v>
      </c>
      <c r="FI26" s="3">
        <f t="shared" si="19"/>
        <v>0</v>
      </c>
      <c r="FJ26" s="3">
        <f t="shared" si="19"/>
        <v>0</v>
      </c>
      <c r="FK26" s="3">
        <f t="shared" si="19"/>
        <v>0</v>
      </c>
      <c r="FL26" s="3">
        <f t="shared" si="19"/>
        <v>0</v>
      </c>
      <c r="FM26" s="3">
        <f t="shared" si="19"/>
        <v>0</v>
      </c>
      <c r="FN26" s="3">
        <f t="shared" si="19"/>
        <v>0</v>
      </c>
      <c r="FO26" s="3">
        <f t="shared" si="19"/>
        <v>0</v>
      </c>
      <c r="FP26" s="3">
        <f t="shared" si="19"/>
        <v>0</v>
      </c>
      <c r="FQ26" s="3">
        <f t="shared" si="19"/>
        <v>0</v>
      </c>
      <c r="FR26" s="3">
        <f t="shared" si="19"/>
        <v>0</v>
      </c>
      <c r="FS26" s="3">
        <f t="shared" ref="FS26:GX26" si="20">FS254</f>
        <v>0</v>
      </c>
      <c r="FT26" s="3">
        <f t="shared" si="20"/>
        <v>0</v>
      </c>
      <c r="FU26" s="3">
        <f t="shared" si="20"/>
        <v>0</v>
      </c>
      <c r="FV26" s="3">
        <f t="shared" si="20"/>
        <v>0</v>
      </c>
      <c r="FW26" s="3">
        <f t="shared" si="20"/>
        <v>0</v>
      </c>
      <c r="FX26" s="3">
        <f t="shared" si="20"/>
        <v>0</v>
      </c>
      <c r="FY26" s="3">
        <f t="shared" si="20"/>
        <v>0</v>
      </c>
      <c r="FZ26" s="3">
        <f t="shared" si="20"/>
        <v>0</v>
      </c>
      <c r="GA26" s="3">
        <f t="shared" si="20"/>
        <v>0</v>
      </c>
      <c r="GB26" s="3">
        <f t="shared" si="20"/>
        <v>0</v>
      </c>
      <c r="GC26" s="3">
        <f t="shared" si="20"/>
        <v>0</v>
      </c>
      <c r="GD26" s="3">
        <f t="shared" si="20"/>
        <v>0</v>
      </c>
      <c r="GE26" s="3">
        <f t="shared" si="20"/>
        <v>0</v>
      </c>
      <c r="GF26" s="3">
        <f t="shared" si="20"/>
        <v>0</v>
      </c>
      <c r="GG26" s="3">
        <f t="shared" si="20"/>
        <v>0</v>
      </c>
      <c r="GH26" s="3">
        <f t="shared" si="20"/>
        <v>0</v>
      </c>
      <c r="GI26" s="3">
        <f t="shared" si="20"/>
        <v>0</v>
      </c>
      <c r="GJ26" s="3">
        <f t="shared" si="20"/>
        <v>0</v>
      </c>
      <c r="GK26" s="3">
        <f t="shared" si="20"/>
        <v>0</v>
      </c>
      <c r="GL26" s="3">
        <f t="shared" si="20"/>
        <v>0</v>
      </c>
      <c r="GM26" s="3">
        <f t="shared" si="20"/>
        <v>0</v>
      </c>
      <c r="GN26" s="3">
        <f t="shared" si="20"/>
        <v>0</v>
      </c>
      <c r="GO26" s="3">
        <f t="shared" si="20"/>
        <v>0</v>
      </c>
      <c r="GP26" s="3">
        <f t="shared" si="20"/>
        <v>0</v>
      </c>
      <c r="GQ26" s="3">
        <f t="shared" si="20"/>
        <v>0</v>
      </c>
      <c r="GR26" s="3">
        <f t="shared" si="20"/>
        <v>0</v>
      </c>
      <c r="GS26" s="3">
        <f t="shared" si="20"/>
        <v>0</v>
      </c>
      <c r="GT26" s="3">
        <f t="shared" si="20"/>
        <v>0</v>
      </c>
      <c r="GU26" s="3">
        <f t="shared" si="20"/>
        <v>0</v>
      </c>
      <c r="GV26" s="3">
        <f t="shared" si="20"/>
        <v>0</v>
      </c>
      <c r="GW26" s="3">
        <f t="shared" si="20"/>
        <v>0</v>
      </c>
      <c r="GX26" s="3">
        <f t="shared" si="20"/>
        <v>0</v>
      </c>
    </row>
    <row r="28" spans="1:245" x14ac:dyDescent="0.2">
      <c r="A28" s="1">
        <v>5</v>
      </c>
      <c r="B28" s="1">
        <v>1</v>
      </c>
      <c r="C28" s="1"/>
      <c r="D28" s="1">
        <f>ROW(A46)</f>
        <v>46</v>
      </c>
      <c r="E28" s="1"/>
      <c r="F28" s="1" t="s">
        <v>15</v>
      </c>
      <c r="G28" s="1" t="s">
        <v>16</v>
      </c>
      <c r="H28" s="1" t="s">
        <v>3</v>
      </c>
      <c r="I28" s="1">
        <v>0</v>
      </c>
      <c r="J28" s="1"/>
      <c r="K28" s="1">
        <v>-1</v>
      </c>
      <c r="L28" s="1"/>
      <c r="M28" s="1"/>
      <c r="N28" s="1"/>
      <c r="O28" s="1"/>
      <c r="P28" s="1"/>
      <c r="Q28" s="1"/>
      <c r="R28" s="1"/>
      <c r="S28" s="1"/>
      <c r="T28" s="1"/>
      <c r="U28" s="1" t="s">
        <v>3</v>
      </c>
      <c r="V28" s="1">
        <v>0</v>
      </c>
      <c r="W28" s="1"/>
      <c r="X28" s="1"/>
      <c r="Y28" s="1"/>
      <c r="Z28" s="1"/>
      <c r="AA28" s="1"/>
      <c r="AB28" s="1" t="s">
        <v>3</v>
      </c>
      <c r="AC28" s="1" t="s">
        <v>3</v>
      </c>
      <c r="AD28" s="1" t="s">
        <v>3</v>
      </c>
      <c r="AE28" s="1" t="s">
        <v>3</v>
      </c>
      <c r="AF28" s="1" t="s">
        <v>3</v>
      </c>
      <c r="AG28" s="1" t="s">
        <v>3</v>
      </c>
      <c r="AH28" s="1"/>
      <c r="AI28" s="1"/>
      <c r="AJ28" s="1"/>
      <c r="AK28" s="1"/>
      <c r="AL28" s="1"/>
      <c r="AM28" s="1"/>
      <c r="AN28" s="1"/>
      <c r="AO28" s="1"/>
      <c r="AP28" s="1" t="s">
        <v>3</v>
      </c>
      <c r="AQ28" s="1" t="s">
        <v>3</v>
      </c>
      <c r="AR28" s="1" t="s">
        <v>3</v>
      </c>
      <c r="AS28" s="1"/>
      <c r="AT28" s="1"/>
      <c r="AU28" s="1"/>
      <c r="AV28" s="1"/>
      <c r="AW28" s="1"/>
      <c r="AX28" s="1"/>
      <c r="AY28" s="1"/>
      <c r="AZ28" s="1" t="s">
        <v>3</v>
      </c>
      <c r="BA28" s="1"/>
      <c r="BB28" s="1" t="s">
        <v>3</v>
      </c>
      <c r="BC28" s="1" t="s">
        <v>3</v>
      </c>
      <c r="BD28" s="1" t="s">
        <v>3</v>
      </c>
      <c r="BE28" s="1" t="s">
        <v>3</v>
      </c>
      <c r="BF28" s="1" t="s">
        <v>3</v>
      </c>
      <c r="BG28" s="1" t="s">
        <v>3</v>
      </c>
      <c r="BH28" s="1" t="s">
        <v>3</v>
      </c>
      <c r="BI28" s="1" t="s">
        <v>3</v>
      </c>
      <c r="BJ28" s="1" t="s">
        <v>3</v>
      </c>
      <c r="BK28" s="1" t="s">
        <v>3</v>
      </c>
      <c r="BL28" s="1" t="s">
        <v>3</v>
      </c>
      <c r="BM28" s="1" t="s">
        <v>3</v>
      </c>
      <c r="BN28" s="1" t="s">
        <v>3</v>
      </c>
      <c r="BO28" s="1" t="s">
        <v>3</v>
      </c>
      <c r="BP28" s="1" t="s">
        <v>3</v>
      </c>
      <c r="BQ28" s="1"/>
      <c r="BR28" s="1"/>
      <c r="BS28" s="1"/>
      <c r="BT28" s="1"/>
      <c r="BU28" s="1"/>
      <c r="BV28" s="1"/>
      <c r="BW28" s="1"/>
      <c r="BX28" s="1">
        <v>0</v>
      </c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>
        <v>0</v>
      </c>
    </row>
    <row r="30" spans="1:245" x14ac:dyDescent="0.2">
      <c r="A30" s="2">
        <v>52</v>
      </c>
      <c r="B30" s="2">
        <f t="shared" ref="B30:G30" si="21">B46</f>
        <v>1</v>
      </c>
      <c r="C30" s="2">
        <f t="shared" si="21"/>
        <v>5</v>
      </c>
      <c r="D30" s="2">
        <f t="shared" si="21"/>
        <v>28</v>
      </c>
      <c r="E30" s="2">
        <f t="shared" si="21"/>
        <v>0</v>
      </c>
      <c r="F30" s="2" t="str">
        <f t="shared" si="21"/>
        <v>Новый подраздел</v>
      </c>
      <c r="G30" s="2" t="str">
        <f t="shared" si="21"/>
        <v>Разборка асфальтобетонного покрытия (тротуар) с последующим восстановлением</v>
      </c>
      <c r="H30" s="2"/>
      <c r="I30" s="2"/>
      <c r="J30" s="2"/>
      <c r="K30" s="2"/>
      <c r="L30" s="2"/>
      <c r="M30" s="2"/>
      <c r="N30" s="2"/>
      <c r="O30" s="2">
        <f t="shared" ref="O30:AT30" si="22">O46</f>
        <v>0</v>
      </c>
      <c r="P30" s="2">
        <f t="shared" si="22"/>
        <v>0</v>
      </c>
      <c r="Q30" s="2">
        <f t="shared" si="22"/>
        <v>0</v>
      </c>
      <c r="R30" s="2">
        <f t="shared" si="22"/>
        <v>0</v>
      </c>
      <c r="S30" s="2">
        <f t="shared" si="22"/>
        <v>0</v>
      </c>
      <c r="T30" s="2">
        <f t="shared" si="22"/>
        <v>0</v>
      </c>
      <c r="U30" s="2">
        <f t="shared" si="22"/>
        <v>0</v>
      </c>
      <c r="V30" s="2">
        <f t="shared" si="22"/>
        <v>0</v>
      </c>
      <c r="W30" s="2">
        <f t="shared" si="22"/>
        <v>0</v>
      </c>
      <c r="X30" s="2">
        <f t="shared" si="22"/>
        <v>0</v>
      </c>
      <c r="Y30" s="2">
        <f t="shared" si="22"/>
        <v>0</v>
      </c>
      <c r="Z30" s="2">
        <f t="shared" si="22"/>
        <v>0</v>
      </c>
      <c r="AA30" s="2">
        <f t="shared" si="22"/>
        <v>0</v>
      </c>
      <c r="AB30" s="2">
        <f t="shared" si="22"/>
        <v>0</v>
      </c>
      <c r="AC30" s="2">
        <f t="shared" si="22"/>
        <v>0</v>
      </c>
      <c r="AD30" s="2">
        <f t="shared" si="22"/>
        <v>0</v>
      </c>
      <c r="AE30" s="2">
        <f t="shared" si="22"/>
        <v>0</v>
      </c>
      <c r="AF30" s="2">
        <f t="shared" si="22"/>
        <v>0</v>
      </c>
      <c r="AG30" s="2">
        <f t="shared" si="22"/>
        <v>0</v>
      </c>
      <c r="AH30" s="2">
        <f t="shared" si="22"/>
        <v>0</v>
      </c>
      <c r="AI30" s="2">
        <f t="shared" si="22"/>
        <v>0</v>
      </c>
      <c r="AJ30" s="2">
        <f t="shared" si="22"/>
        <v>0</v>
      </c>
      <c r="AK30" s="2">
        <f t="shared" si="22"/>
        <v>0</v>
      </c>
      <c r="AL30" s="2">
        <f t="shared" si="22"/>
        <v>0</v>
      </c>
      <c r="AM30" s="2">
        <f t="shared" si="22"/>
        <v>0</v>
      </c>
      <c r="AN30" s="2">
        <f t="shared" si="22"/>
        <v>0</v>
      </c>
      <c r="AO30" s="2">
        <f t="shared" si="22"/>
        <v>0</v>
      </c>
      <c r="AP30" s="2">
        <f t="shared" si="22"/>
        <v>0</v>
      </c>
      <c r="AQ30" s="2">
        <f t="shared" si="22"/>
        <v>0</v>
      </c>
      <c r="AR30" s="2">
        <f t="shared" si="22"/>
        <v>0</v>
      </c>
      <c r="AS30" s="2">
        <f t="shared" si="22"/>
        <v>0</v>
      </c>
      <c r="AT30" s="2">
        <f t="shared" si="22"/>
        <v>0</v>
      </c>
      <c r="AU30" s="2">
        <f t="shared" ref="AU30:BZ30" si="23">AU46</f>
        <v>0</v>
      </c>
      <c r="AV30" s="2">
        <f t="shared" si="23"/>
        <v>0</v>
      </c>
      <c r="AW30" s="2">
        <f t="shared" si="23"/>
        <v>0</v>
      </c>
      <c r="AX30" s="2">
        <f t="shared" si="23"/>
        <v>0</v>
      </c>
      <c r="AY30" s="2">
        <f t="shared" si="23"/>
        <v>0</v>
      </c>
      <c r="AZ30" s="2">
        <f t="shared" si="23"/>
        <v>0</v>
      </c>
      <c r="BA30" s="2">
        <f t="shared" si="23"/>
        <v>0</v>
      </c>
      <c r="BB30" s="2">
        <f t="shared" si="23"/>
        <v>0</v>
      </c>
      <c r="BC30" s="2">
        <f t="shared" si="23"/>
        <v>0</v>
      </c>
      <c r="BD30" s="2">
        <f t="shared" si="23"/>
        <v>0</v>
      </c>
      <c r="BE30" s="2">
        <f t="shared" si="23"/>
        <v>0</v>
      </c>
      <c r="BF30" s="2">
        <f t="shared" si="23"/>
        <v>0</v>
      </c>
      <c r="BG30" s="2">
        <f t="shared" si="23"/>
        <v>0</v>
      </c>
      <c r="BH30" s="2">
        <f t="shared" si="23"/>
        <v>0</v>
      </c>
      <c r="BI30" s="2">
        <f t="shared" si="23"/>
        <v>0</v>
      </c>
      <c r="BJ30" s="2">
        <f t="shared" si="23"/>
        <v>0</v>
      </c>
      <c r="BK30" s="2">
        <f t="shared" si="23"/>
        <v>0</v>
      </c>
      <c r="BL30" s="2">
        <f t="shared" si="23"/>
        <v>0</v>
      </c>
      <c r="BM30" s="2">
        <f t="shared" si="23"/>
        <v>0</v>
      </c>
      <c r="BN30" s="2">
        <f t="shared" si="23"/>
        <v>0</v>
      </c>
      <c r="BO30" s="2">
        <f t="shared" si="23"/>
        <v>0</v>
      </c>
      <c r="BP30" s="2">
        <f t="shared" si="23"/>
        <v>0</v>
      </c>
      <c r="BQ30" s="2">
        <f t="shared" si="23"/>
        <v>0</v>
      </c>
      <c r="BR30" s="2">
        <f t="shared" si="23"/>
        <v>0</v>
      </c>
      <c r="BS30" s="2">
        <f t="shared" si="23"/>
        <v>0</v>
      </c>
      <c r="BT30" s="2">
        <f t="shared" si="23"/>
        <v>0</v>
      </c>
      <c r="BU30" s="2">
        <f t="shared" si="23"/>
        <v>0</v>
      </c>
      <c r="BV30" s="2">
        <f t="shared" si="23"/>
        <v>0</v>
      </c>
      <c r="BW30" s="2">
        <f t="shared" si="23"/>
        <v>0</v>
      </c>
      <c r="BX30" s="2">
        <f t="shared" si="23"/>
        <v>0</v>
      </c>
      <c r="BY30" s="2">
        <f t="shared" si="23"/>
        <v>0</v>
      </c>
      <c r="BZ30" s="2">
        <f t="shared" si="23"/>
        <v>0</v>
      </c>
      <c r="CA30" s="2">
        <f t="shared" ref="CA30:DF30" si="24">CA46</f>
        <v>0</v>
      </c>
      <c r="CB30" s="2">
        <f t="shared" si="24"/>
        <v>0</v>
      </c>
      <c r="CC30" s="2">
        <f t="shared" si="24"/>
        <v>0</v>
      </c>
      <c r="CD30" s="2">
        <f t="shared" si="24"/>
        <v>0</v>
      </c>
      <c r="CE30" s="2">
        <f t="shared" si="24"/>
        <v>0</v>
      </c>
      <c r="CF30" s="2">
        <f t="shared" si="24"/>
        <v>0</v>
      </c>
      <c r="CG30" s="2">
        <f t="shared" si="24"/>
        <v>0</v>
      </c>
      <c r="CH30" s="2">
        <f t="shared" si="24"/>
        <v>0</v>
      </c>
      <c r="CI30" s="2">
        <f t="shared" si="24"/>
        <v>0</v>
      </c>
      <c r="CJ30" s="2">
        <f t="shared" si="24"/>
        <v>0</v>
      </c>
      <c r="CK30" s="2">
        <f t="shared" si="24"/>
        <v>0</v>
      </c>
      <c r="CL30" s="2">
        <f t="shared" si="24"/>
        <v>0</v>
      </c>
      <c r="CM30" s="2">
        <f t="shared" si="24"/>
        <v>0</v>
      </c>
      <c r="CN30" s="2">
        <f t="shared" si="24"/>
        <v>0</v>
      </c>
      <c r="CO30" s="2">
        <f t="shared" si="24"/>
        <v>0</v>
      </c>
      <c r="CP30" s="2">
        <f t="shared" si="24"/>
        <v>0</v>
      </c>
      <c r="CQ30" s="2">
        <f t="shared" si="24"/>
        <v>0</v>
      </c>
      <c r="CR30" s="2">
        <f t="shared" si="24"/>
        <v>0</v>
      </c>
      <c r="CS30" s="2">
        <f t="shared" si="24"/>
        <v>0</v>
      </c>
      <c r="CT30" s="2">
        <f t="shared" si="24"/>
        <v>0</v>
      </c>
      <c r="CU30" s="2">
        <f t="shared" si="24"/>
        <v>0</v>
      </c>
      <c r="CV30" s="2">
        <f t="shared" si="24"/>
        <v>0</v>
      </c>
      <c r="CW30" s="2">
        <f t="shared" si="24"/>
        <v>0</v>
      </c>
      <c r="CX30" s="2">
        <f t="shared" si="24"/>
        <v>0</v>
      </c>
      <c r="CY30" s="2">
        <f t="shared" si="24"/>
        <v>0</v>
      </c>
      <c r="CZ30" s="2">
        <f t="shared" si="24"/>
        <v>0</v>
      </c>
      <c r="DA30" s="2">
        <f t="shared" si="24"/>
        <v>0</v>
      </c>
      <c r="DB30" s="2">
        <f t="shared" si="24"/>
        <v>0</v>
      </c>
      <c r="DC30" s="2">
        <f t="shared" si="24"/>
        <v>0</v>
      </c>
      <c r="DD30" s="2">
        <f t="shared" si="24"/>
        <v>0</v>
      </c>
      <c r="DE30" s="2">
        <f t="shared" si="24"/>
        <v>0</v>
      </c>
      <c r="DF30" s="2">
        <f t="shared" si="24"/>
        <v>0</v>
      </c>
      <c r="DG30" s="3">
        <f t="shared" ref="DG30:EL30" si="25">DG46</f>
        <v>0</v>
      </c>
      <c r="DH30" s="3">
        <f t="shared" si="25"/>
        <v>0</v>
      </c>
      <c r="DI30" s="3">
        <f t="shared" si="25"/>
        <v>0</v>
      </c>
      <c r="DJ30" s="3">
        <f t="shared" si="25"/>
        <v>0</v>
      </c>
      <c r="DK30" s="3">
        <f t="shared" si="25"/>
        <v>0</v>
      </c>
      <c r="DL30" s="3">
        <f t="shared" si="25"/>
        <v>0</v>
      </c>
      <c r="DM30" s="3">
        <f t="shared" si="25"/>
        <v>0</v>
      </c>
      <c r="DN30" s="3">
        <f t="shared" si="25"/>
        <v>0</v>
      </c>
      <c r="DO30" s="3">
        <f t="shared" si="25"/>
        <v>0</v>
      </c>
      <c r="DP30" s="3">
        <f t="shared" si="25"/>
        <v>0</v>
      </c>
      <c r="DQ30" s="3">
        <f t="shared" si="25"/>
        <v>0</v>
      </c>
      <c r="DR30" s="3">
        <f t="shared" si="25"/>
        <v>0</v>
      </c>
      <c r="DS30" s="3">
        <f t="shared" si="25"/>
        <v>0</v>
      </c>
      <c r="DT30" s="3">
        <f t="shared" si="25"/>
        <v>0</v>
      </c>
      <c r="DU30" s="3">
        <f t="shared" si="25"/>
        <v>0</v>
      </c>
      <c r="DV30" s="3">
        <f t="shared" si="25"/>
        <v>0</v>
      </c>
      <c r="DW30" s="3">
        <f t="shared" si="25"/>
        <v>0</v>
      </c>
      <c r="DX30" s="3">
        <f t="shared" si="25"/>
        <v>0</v>
      </c>
      <c r="DY30" s="3">
        <f t="shared" si="25"/>
        <v>0</v>
      </c>
      <c r="DZ30" s="3">
        <f t="shared" si="25"/>
        <v>0</v>
      </c>
      <c r="EA30" s="3">
        <f t="shared" si="25"/>
        <v>0</v>
      </c>
      <c r="EB30" s="3">
        <f t="shared" si="25"/>
        <v>0</v>
      </c>
      <c r="EC30" s="3">
        <f t="shared" si="25"/>
        <v>0</v>
      </c>
      <c r="ED30" s="3">
        <f t="shared" si="25"/>
        <v>0</v>
      </c>
      <c r="EE30" s="3">
        <f t="shared" si="25"/>
        <v>0</v>
      </c>
      <c r="EF30" s="3">
        <f t="shared" si="25"/>
        <v>0</v>
      </c>
      <c r="EG30" s="3">
        <f t="shared" si="25"/>
        <v>0</v>
      </c>
      <c r="EH30" s="3">
        <f t="shared" si="25"/>
        <v>0</v>
      </c>
      <c r="EI30" s="3">
        <f t="shared" si="25"/>
        <v>0</v>
      </c>
      <c r="EJ30" s="3">
        <f t="shared" si="25"/>
        <v>0</v>
      </c>
      <c r="EK30" s="3">
        <f t="shared" si="25"/>
        <v>0</v>
      </c>
      <c r="EL30" s="3">
        <f t="shared" si="25"/>
        <v>0</v>
      </c>
      <c r="EM30" s="3">
        <f t="shared" ref="EM30:FR30" si="26">EM46</f>
        <v>0</v>
      </c>
      <c r="EN30" s="3">
        <f t="shared" si="26"/>
        <v>0</v>
      </c>
      <c r="EO30" s="3">
        <f t="shared" si="26"/>
        <v>0</v>
      </c>
      <c r="EP30" s="3">
        <f t="shared" si="26"/>
        <v>0</v>
      </c>
      <c r="EQ30" s="3">
        <f t="shared" si="26"/>
        <v>0</v>
      </c>
      <c r="ER30" s="3">
        <f t="shared" si="26"/>
        <v>0</v>
      </c>
      <c r="ES30" s="3">
        <f t="shared" si="26"/>
        <v>0</v>
      </c>
      <c r="ET30" s="3">
        <f t="shared" si="26"/>
        <v>0</v>
      </c>
      <c r="EU30" s="3">
        <f t="shared" si="26"/>
        <v>0</v>
      </c>
      <c r="EV30" s="3">
        <f t="shared" si="26"/>
        <v>0</v>
      </c>
      <c r="EW30" s="3">
        <f t="shared" si="26"/>
        <v>0</v>
      </c>
      <c r="EX30" s="3">
        <f t="shared" si="26"/>
        <v>0</v>
      </c>
      <c r="EY30" s="3">
        <f t="shared" si="26"/>
        <v>0</v>
      </c>
      <c r="EZ30" s="3">
        <f t="shared" si="26"/>
        <v>0</v>
      </c>
      <c r="FA30" s="3">
        <f t="shared" si="26"/>
        <v>0</v>
      </c>
      <c r="FB30" s="3">
        <f t="shared" si="26"/>
        <v>0</v>
      </c>
      <c r="FC30" s="3">
        <f t="shared" si="26"/>
        <v>0</v>
      </c>
      <c r="FD30" s="3">
        <f t="shared" si="26"/>
        <v>0</v>
      </c>
      <c r="FE30" s="3">
        <f t="shared" si="26"/>
        <v>0</v>
      </c>
      <c r="FF30" s="3">
        <f t="shared" si="26"/>
        <v>0</v>
      </c>
      <c r="FG30" s="3">
        <f t="shared" si="26"/>
        <v>0</v>
      </c>
      <c r="FH30" s="3">
        <f t="shared" si="26"/>
        <v>0</v>
      </c>
      <c r="FI30" s="3">
        <f t="shared" si="26"/>
        <v>0</v>
      </c>
      <c r="FJ30" s="3">
        <f t="shared" si="26"/>
        <v>0</v>
      </c>
      <c r="FK30" s="3">
        <f t="shared" si="26"/>
        <v>0</v>
      </c>
      <c r="FL30" s="3">
        <f t="shared" si="26"/>
        <v>0</v>
      </c>
      <c r="FM30" s="3">
        <f t="shared" si="26"/>
        <v>0</v>
      </c>
      <c r="FN30" s="3">
        <f t="shared" si="26"/>
        <v>0</v>
      </c>
      <c r="FO30" s="3">
        <f t="shared" si="26"/>
        <v>0</v>
      </c>
      <c r="FP30" s="3">
        <f t="shared" si="26"/>
        <v>0</v>
      </c>
      <c r="FQ30" s="3">
        <f t="shared" si="26"/>
        <v>0</v>
      </c>
      <c r="FR30" s="3">
        <f t="shared" si="26"/>
        <v>0</v>
      </c>
      <c r="FS30" s="3">
        <f t="shared" ref="FS30:GX30" si="27">FS46</f>
        <v>0</v>
      </c>
      <c r="FT30" s="3">
        <f t="shared" si="27"/>
        <v>0</v>
      </c>
      <c r="FU30" s="3">
        <f t="shared" si="27"/>
        <v>0</v>
      </c>
      <c r="FV30" s="3">
        <f t="shared" si="27"/>
        <v>0</v>
      </c>
      <c r="FW30" s="3">
        <f t="shared" si="27"/>
        <v>0</v>
      </c>
      <c r="FX30" s="3">
        <f t="shared" si="27"/>
        <v>0</v>
      </c>
      <c r="FY30" s="3">
        <f t="shared" si="27"/>
        <v>0</v>
      </c>
      <c r="FZ30" s="3">
        <f t="shared" si="27"/>
        <v>0</v>
      </c>
      <c r="GA30" s="3">
        <f t="shared" si="27"/>
        <v>0</v>
      </c>
      <c r="GB30" s="3">
        <f t="shared" si="27"/>
        <v>0</v>
      </c>
      <c r="GC30" s="3">
        <f t="shared" si="27"/>
        <v>0</v>
      </c>
      <c r="GD30" s="3">
        <f t="shared" si="27"/>
        <v>0</v>
      </c>
      <c r="GE30" s="3">
        <f t="shared" si="27"/>
        <v>0</v>
      </c>
      <c r="GF30" s="3">
        <f t="shared" si="27"/>
        <v>0</v>
      </c>
      <c r="GG30" s="3">
        <f t="shared" si="27"/>
        <v>0</v>
      </c>
      <c r="GH30" s="3">
        <f t="shared" si="27"/>
        <v>0</v>
      </c>
      <c r="GI30" s="3">
        <f t="shared" si="27"/>
        <v>0</v>
      </c>
      <c r="GJ30" s="3">
        <f t="shared" si="27"/>
        <v>0</v>
      </c>
      <c r="GK30" s="3">
        <f t="shared" si="27"/>
        <v>0</v>
      </c>
      <c r="GL30" s="3">
        <f t="shared" si="27"/>
        <v>0</v>
      </c>
      <c r="GM30" s="3">
        <f t="shared" si="27"/>
        <v>0</v>
      </c>
      <c r="GN30" s="3">
        <f t="shared" si="27"/>
        <v>0</v>
      </c>
      <c r="GO30" s="3">
        <f t="shared" si="27"/>
        <v>0</v>
      </c>
      <c r="GP30" s="3">
        <f t="shared" si="27"/>
        <v>0</v>
      </c>
      <c r="GQ30" s="3">
        <f t="shared" si="27"/>
        <v>0</v>
      </c>
      <c r="GR30" s="3">
        <f t="shared" si="27"/>
        <v>0</v>
      </c>
      <c r="GS30" s="3">
        <f t="shared" si="27"/>
        <v>0</v>
      </c>
      <c r="GT30" s="3">
        <f t="shared" si="27"/>
        <v>0</v>
      </c>
      <c r="GU30" s="3">
        <f t="shared" si="27"/>
        <v>0</v>
      </c>
      <c r="GV30" s="3">
        <f t="shared" si="27"/>
        <v>0</v>
      </c>
      <c r="GW30" s="3">
        <f t="shared" si="27"/>
        <v>0</v>
      </c>
      <c r="GX30" s="3">
        <f t="shared" si="27"/>
        <v>0</v>
      </c>
    </row>
    <row r="32" spans="1:245" x14ac:dyDescent="0.2">
      <c r="A32">
        <v>17</v>
      </c>
      <c r="B32">
        <v>1</v>
      </c>
      <c r="C32">
        <f>ROW(SmtRes!A1)</f>
        <v>1</v>
      </c>
      <c r="D32">
        <f>ROW(EtalonRes!A1)</f>
        <v>1</v>
      </c>
      <c r="E32" t="s">
        <v>4</v>
      </c>
      <c r="F32" t="s">
        <v>17</v>
      </c>
      <c r="G32" t="s">
        <v>18</v>
      </c>
      <c r="H32" t="s">
        <v>19</v>
      </c>
      <c r="I32">
        <v>0</v>
      </c>
      <c r="J32">
        <v>0</v>
      </c>
      <c r="O32">
        <f t="shared" ref="O32:O44" si="28">ROUND(CP32,2)</f>
        <v>0</v>
      </c>
      <c r="P32">
        <f t="shared" ref="P32:P44" si="29">ROUND(CQ32*I32,2)</f>
        <v>0</v>
      </c>
      <c r="Q32">
        <f t="shared" ref="Q32:Q44" si="30">ROUND(CR32*I32,2)</f>
        <v>0</v>
      </c>
      <c r="R32">
        <f t="shared" ref="R32:R44" si="31">ROUND(CS32*I32,2)</f>
        <v>0</v>
      </c>
      <c r="S32">
        <f t="shared" ref="S32:S44" si="32">ROUND(CT32*I32,2)</f>
        <v>0</v>
      </c>
      <c r="T32">
        <f t="shared" ref="T32:T44" si="33">ROUND(CU32*I32,2)</f>
        <v>0</v>
      </c>
      <c r="U32">
        <f t="shared" ref="U32:U44" si="34">CV32*I32</f>
        <v>0</v>
      </c>
      <c r="V32">
        <f t="shared" ref="V32:V44" si="35">CW32*I32</f>
        <v>0</v>
      </c>
      <c r="W32">
        <f t="shared" ref="W32:W44" si="36">ROUND(CX32*I32,2)</f>
        <v>0</v>
      </c>
      <c r="X32">
        <f t="shared" ref="X32:X44" si="37">ROUND(CY32,2)</f>
        <v>0</v>
      </c>
      <c r="Y32">
        <f t="shared" ref="Y32:Y44" si="38">ROUND(CZ32,2)</f>
        <v>0</v>
      </c>
      <c r="AA32">
        <v>52421674</v>
      </c>
      <c r="AB32">
        <f t="shared" ref="AB32:AB44" si="39">ROUND((AC32+AD32+AF32),6)</f>
        <v>10772.1</v>
      </c>
      <c r="AC32">
        <f>ROUND((ES32),6)</f>
        <v>0</v>
      </c>
      <c r="AD32">
        <f>ROUND((((ET32)-(EU32))+AE32),6)</f>
        <v>0</v>
      </c>
      <c r="AE32">
        <f t="shared" ref="AE32:AF36" si="40">ROUND((EU32),6)</f>
        <v>0</v>
      </c>
      <c r="AF32">
        <f t="shared" si="40"/>
        <v>10772.1</v>
      </c>
      <c r="AG32">
        <f t="shared" ref="AG32:AG44" si="41">ROUND((AP32),6)</f>
        <v>0</v>
      </c>
      <c r="AH32">
        <f t="shared" ref="AH32:AI36" si="42">(EW32)</f>
        <v>59.6</v>
      </c>
      <c r="AI32">
        <f t="shared" si="42"/>
        <v>0</v>
      </c>
      <c r="AJ32">
        <f t="shared" ref="AJ32:AJ44" si="43">(AS32)</f>
        <v>0</v>
      </c>
      <c r="AK32">
        <v>10772.1</v>
      </c>
      <c r="AL32">
        <v>0</v>
      </c>
      <c r="AM32">
        <v>0</v>
      </c>
      <c r="AN32">
        <v>0</v>
      </c>
      <c r="AO32">
        <v>10772.1</v>
      </c>
      <c r="AP32">
        <v>0</v>
      </c>
      <c r="AQ32">
        <v>59.6</v>
      </c>
      <c r="AR32">
        <v>0</v>
      </c>
      <c r="AS32">
        <v>0</v>
      </c>
      <c r="AT32">
        <v>70</v>
      </c>
      <c r="AU32">
        <v>10</v>
      </c>
      <c r="AV32">
        <v>1</v>
      </c>
      <c r="AW32">
        <v>1</v>
      </c>
      <c r="AZ32">
        <v>1</v>
      </c>
      <c r="BA32">
        <v>1</v>
      </c>
      <c r="BB32">
        <v>1</v>
      </c>
      <c r="BC32">
        <v>1</v>
      </c>
      <c r="BD32" t="s">
        <v>3</v>
      </c>
      <c r="BE32" t="s">
        <v>3</v>
      </c>
      <c r="BF32" t="s">
        <v>3</v>
      </c>
      <c r="BG32" t="s">
        <v>3</v>
      </c>
      <c r="BH32">
        <v>0</v>
      </c>
      <c r="BI32">
        <v>4</v>
      </c>
      <c r="BJ32" t="s">
        <v>20</v>
      </c>
      <c r="BM32">
        <v>0</v>
      </c>
      <c r="BN32">
        <v>0</v>
      </c>
      <c r="BO32" t="s">
        <v>3</v>
      </c>
      <c r="BP32">
        <v>0</v>
      </c>
      <c r="BQ32">
        <v>1</v>
      </c>
      <c r="BR32">
        <v>0</v>
      </c>
      <c r="BS32">
        <v>1</v>
      </c>
      <c r="BT32">
        <v>1</v>
      </c>
      <c r="BU32">
        <v>1</v>
      </c>
      <c r="BV32">
        <v>1</v>
      </c>
      <c r="BW32">
        <v>1</v>
      </c>
      <c r="BX32">
        <v>1</v>
      </c>
      <c r="BY32" t="s">
        <v>3</v>
      </c>
      <c r="BZ32">
        <v>70</v>
      </c>
      <c r="CA32">
        <v>10</v>
      </c>
      <c r="CE32">
        <v>0</v>
      </c>
      <c r="CF32">
        <v>0</v>
      </c>
      <c r="CG32">
        <v>0</v>
      </c>
      <c r="CM32">
        <v>0</v>
      </c>
      <c r="CN32" t="s">
        <v>3</v>
      </c>
      <c r="CO32">
        <v>0</v>
      </c>
      <c r="CP32">
        <f t="shared" ref="CP32:CP44" si="44">(P32+Q32+S32)</f>
        <v>0</v>
      </c>
      <c r="CQ32">
        <f t="shared" ref="CQ32:CQ44" si="45">(AC32*BC32*AW32)</f>
        <v>0</v>
      </c>
      <c r="CR32">
        <f>((((ET32)*BB32-(EU32)*BS32)+AE32*BS32)*AV32)</f>
        <v>0</v>
      </c>
      <c r="CS32">
        <f t="shared" ref="CS32:CS44" si="46">(AE32*BS32*AV32)</f>
        <v>0</v>
      </c>
      <c r="CT32">
        <f t="shared" ref="CT32:CT44" si="47">(AF32*BA32*AV32)</f>
        <v>10772.1</v>
      </c>
      <c r="CU32">
        <f t="shared" ref="CU32:CU44" si="48">AG32</f>
        <v>0</v>
      </c>
      <c r="CV32">
        <f t="shared" ref="CV32:CV44" si="49">(AH32*AV32)</f>
        <v>59.6</v>
      </c>
      <c r="CW32">
        <f t="shared" ref="CW32:CW44" si="50">AI32</f>
        <v>0</v>
      </c>
      <c r="CX32">
        <f t="shared" ref="CX32:CX44" si="51">AJ32</f>
        <v>0</v>
      </c>
      <c r="CY32">
        <f t="shared" ref="CY32:CY44" si="52">((S32*BZ32)/100)</f>
        <v>0</v>
      </c>
      <c r="CZ32">
        <f t="shared" ref="CZ32:CZ44" si="53">((S32*CA32)/100)</f>
        <v>0</v>
      </c>
      <c r="DC32" t="s">
        <v>3</v>
      </c>
      <c r="DD32" t="s">
        <v>3</v>
      </c>
      <c r="DE32" t="s">
        <v>3</v>
      </c>
      <c r="DF32" t="s">
        <v>3</v>
      </c>
      <c r="DG32" t="s">
        <v>3</v>
      </c>
      <c r="DH32" t="s">
        <v>3</v>
      </c>
      <c r="DI32" t="s">
        <v>3</v>
      </c>
      <c r="DJ32" t="s">
        <v>3</v>
      </c>
      <c r="DK32" t="s">
        <v>3</v>
      </c>
      <c r="DL32" t="s">
        <v>3</v>
      </c>
      <c r="DM32" t="s">
        <v>3</v>
      </c>
      <c r="DN32">
        <v>0</v>
      </c>
      <c r="DO32">
        <v>0</v>
      </c>
      <c r="DP32">
        <v>1</v>
      </c>
      <c r="DQ32">
        <v>1</v>
      </c>
      <c r="DU32">
        <v>1005</v>
      </c>
      <c r="DV32" t="s">
        <v>19</v>
      </c>
      <c r="DW32" t="s">
        <v>19</v>
      </c>
      <c r="DX32">
        <v>1000</v>
      </c>
      <c r="EE32">
        <v>51482689</v>
      </c>
      <c r="EF32">
        <v>1</v>
      </c>
      <c r="EG32" t="s">
        <v>21</v>
      </c>
      <c r="EH32">
        <v>0</v>
      </c>
      <c r="EI32" t="s">
        <v>3</v>
      </c>
      <c r="EJ32">
        <v>4</v>
      </c>
      <c r="EK32">
        <v>0</v>
      </c>
      <c r="EL32" t="s">
        <v>22</v>
      </c>
      <c r="EM32" t="s">
        <v>23</v>
      </c>
      <c r="EO32" t="s">
        <v>3</v>
      </c>
      <c r="EQ32">
        <v>0</v>
      </c>
      <c r="ER32">
        <v>10772.1</v>
      </c>
      <c r="ES32">
        <v>0</v>
      </c>
      <c r="ET32">
        <v>0</v>
      </c>
      <c r="EU32">
        <v>0</v>
      </c>
      <c r="EV32">
        <v>10772.1</v>
      </c>
      <c r="EW32">
        <v>59.6</v>
      </c>
      <c r="EX32">
        <v>0</v>
      </c>
      <c r="EY32">
        <v>0</v>
      </c>
      <c r="FQ32">
        <v>0</v>
      </c>
      <c r="FR32">
        <f t="shared" ref="FR32:FR44" si="54">ROUND(IF(AND(BH32=3,BI32=3),P32,0),2)</f>
        <v>0</v>
      </c>
      <c r="FS32">
        <v>0</v>
      </c>
      <c r="FX32">
        <v>70</v>
      </c>
      <c r="FY32">
        <v>10</v>
      </c>
      <c r="GA32" t="s">
        <v>3</v>
      </c>
      <c r="GD32">
        <v>0</v>
      </c>
      <c r="GF32">
        <v>-387888668</v>
      </c>
      <c r="GG32">
        <v>2</v>
      </c>
      <c r="GH32">
        <v>1</v>
      </c>
      <c r="GI32">
        <v>-2</v>
      </c>
      <c r="GJ32">
        <v>0</v>
      </c>
      <c r="GK32">
        <f>ROUND(R32*(R12)/100,2)</f>
        <v>0</v>
      </c>
      <c r="GL32">
        <f t="shared" ref="GL32:GL44" si="55">ROUND(IF(AND(BH32=3,BI32=3,FS32&lt;&gt;0),P32,0),2)</f>
        <v>0</v>
      </c>
      <c r="GM32">
        <f>ROUND(O32+X32+Y32+GK32,2)+GX32</f>
        <v>0</v>
      </c>
      <c r="GN32">
        <f>IF(OR(BI32=0,BI32=1),ROUND(O32+X32+Y32+GK32,2),0)</f>
        <v>0</v>
      </c>
      <c r="GO32">
        <f>IF(BI32=2,ROUND(O32+X32+Y32+GK32,2),0)</f>
        <v>0</v>
      </c>
      <c r="GP32">
        <f>IF(BI32=4,ROUND(O32+X32+Y32+GK32,2)+GX32,0)</f>
        <v>0</v>
      </c>
      <c r="GR32">
        <v>0</v>
      </c>
      <c r="GS32">
        <v>3</v>
      </c>
      <c r="GT32">
        <v>0</v>
      </c>
      <c r="GU32" t="s">
        <v>3</v>
      </c>
      <c r="GV32">
        <f>ROUND((GT32),6)</f>
        <v>0</v>
      </c>
      <c r="GW32">
        <v>1</v>
      </c>
      <c r="GX32">
        <f t="shared" ref="GX32:GX44" si="56">ROUND(HC32*I32,2)</f>
        <v>0</v>
      </c>
      <c r="HA32">
        <v>0</v>
      </c>
      <c r="HB32">
        <v>0</v>
      </c>
      <c r="HC32">
        <f t="shared" ref="HC32:HC44" si="57">GV32*GW32</f>
        <v>0</v>
      </c>
      <c r="HE32" t="s">
        <v>3</v>
      </c>
      <c r="HF32" t="s">
        <v>3</v>
      </c>
      <c r="IK32">
        <f t="shared" ref="IK32:IK44" si="58">ROUND(GM32*1.2,2)</f>
        <v>0</v>
      </c>
    </row>
    <row r="33" spans="1:245" x14ac:dyDescent="0.2">
      <c r="A33">
        <v>17</v>
      </c>
      <c r="B33">
        <v>1</v>
      </c>
      <c r="C33">
        <f>ROW(SmtRes!A2)</f>
        <v>2</v>
      </c>
      <c r="D33">
        <f>ROW(EtalonRes!A2)</f>
        <v>2</v>
      </c>
      <c r="E33" t="s">
        <v>24</v>
      </c>
      <c r="F33" t="s">
        <v>25</v>
      </c>
      <c r="G33" t="s">
        <v>26</v>
      </c>
      <c r="H33" t="s">
        <v>27</v>
      </c>
      <c r="I33">
        <v>0</v>
      </c>
      <c r="J33">
        <v>0</v>
      </c>
      <c r="O33">
        <f t="shared" si="28"/>
        <v>0</v>
      </c>
      <c r="P33">
        <f t="shared" si="29"/>
        <v>0</v>
      </c>
      <c r="Q33">
        <f t="shared" si="30"/>
        <v>0</v>
      </c>
      <c r="R33">
        <f t="shared" si="31"/>
        <v>0</v>
      </c>
      <c r="S33">
        <f t="shared" si="32"/>
        <v>0</v>
      </c>
      <c r="T33">
        <f t="shared" si="33"/>
        <v>0</v>
      </c>
      <c r="U33">
        <f t="shared" si="34"/>
        <v>0</v>
      </c>
      <c r="V33">
        <f t="shared" si="35"/>
        <v>0</v>
      </c>
      <c r="W33">
        <f t="shared" si="36"/>
        <v>0</v>
      </c>
      <c r="X33">
        <f t="shared" si="37"/>
        <v>0</v>
      </c>
      <c r="Y33">
        <f t="shared" si="38"/>
        <v>0</v>
      </c>
      <c r="AA33">
        <v>52421674</v>
      </c>
      <c r="AB33">
        <f t="shared" si="39"/>
        <v>80.25</v>
      </c>
      <c r="AC33">
        <f>ROUND((ES33),6)</f>
        <v>0</v>
      </c>
      <c r="AD33">
        <f>ROUND((((ET33)-(EU33))+AE33),6)</f>
        <v>80.25</v>
      </c>
      <c r="AE33">
        <f t="shared" si="40"/>
        <v>25.84</v>
      </c>
      <c r="AF33">
        <f t="shared" si="40"/>
        <v>0</v>
      </c>
      <c r="AG33">
        <f t="shared" si="41"/>
        <v>0</v>
      </c>
      <c r="AH33">
        <f t="shared" si="42"/>
        <v>0</v>
      </c>
      <c r="AI33">
        <f t="shared" si="42"/>
        <v>0</v>
      </c>
      <c r="AJ33">
        <f t="shared" si="43"/>
        <v>0</v>
      </c>
      <c r="AK33">
        <v>80.25</v>
      </c>
      <c r="AL33">
        <v>0</v>
      </c>
      <c r="AM33">
        <v>80.25</v>
      </c>
      <c r="AN33">
        <v>25.84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70</v>
      </c>
      <c r="AU33">
        <v>10</v>
      </c>
      <c r="AV33">
        <v>1</v>
      </c>
      <c r="AW33">
        <v>1</v>
      </c>
      <c r="AZ33">
        <v>1</v>
      </c>
      <c r="BA33">
        <v>1</v>
      </c>
      <c r="BB33">
        <v>1</v>
      </c>
      <c r="BC33">
        <v>1</v>
      </c>
      <c r="BD33" t="s">
        <v>3</v>
      </c>
      <c r="BE33" t="s">
        <v>3</v>
      </c>
      <c r="BF33" t="s">
        <v>3</v>
      </c>
      <c r="BG33" t="s">
        <v>3</v>
      </c>
      <c r="BH33">
        <v>0</v>
      </c>
      <c r="BI33">
        <v>4</v>
      </c>
      <c r="BJ33" t="s">
        <v>28</v>
      </c>
      <c r="BM33">
        <v>0</v>
      </c>
      <c r="BN33">
        <v>0</v>
      </c>
      <c r="BO33" t="s">
        <v>3</v>
      </c>
      <c r="BP33">
        <v>0</v>
      </c>
      <c r="BQ33">
        <v>1</v>
      </c>
      <c r="BR33">
        <v>0</v>
      </c>
      <c r="BS33">
        <v>1</v>
      </c>
      <c r="BT33">
        <v>1</v>
      </c>
      <c r="BU33">
        <v>1</v>
      </c>
      <c r="BV33">
        <v>1</v>
      </c>
      <c r="BW33">
        <v>1</v>
      </c>
      <c r="BX33">
        <v>1</v>
      </c>
      <c r="BY33" t="s">
        <v>3</v>
      </c>
      <c r="BZ33">
        <v>70</v>
      </c>
      <c r="CA33">
        <v>10</v>
      </c>
      <c r="CE33">
        <v>0</v>
      </c>
      <c r="CF33">
        <v>0</v>
      </c>
      <c r="CG33">
        <v>0</v>
      </c>
      <c r="CM33">
        <v>0</v>
      </c>
      <c r="CN33" t="s">
        <v>3</v>
      </c>
      <c r="CO33">
        <v>0</v>
      </c>
      <c r="CP33">
        <f t="shared" si="44"/>
        <v>0</v>
      </c>
      <c r="CQ33">
        <f t="shared" si="45"/>
        <v>0</v>
      </c>
      <c r="CR33">
        <f>((((ET33)*BB33-(EU33)*BS33)+AE33*BS33)*AV33)</f>
        <v>80.25</v>
      </c>
      <c r="CS33">
        <f t="shared" si="46"/>
        <v>25.84</v>
      </c>
      <c r="CT33">
        <f t="shared" si="47"/>
        <v>0</v>
      </c>
      <c r="CU33">
        <f t="shared" si="48"/>
        <v>0</v>
      </c>
      <c r="CV33">
        <f t="shared" si="49"/>
        <v>0</v>
      </c>
      <c r="CW33">
        <f t="shared" si="50"/>
        <v>0</v>
      </c>
      <c r="CX33">
        <f t="shared" si="51"/>
        <v>0</v>
      </c>
      <c r="CY33">
        <f t="shared" si="52"/>
        <v>0</v>
      </c>
      <c r="CZ33">
        <f t="shared" si="53"/>
        <v>0</v>
      </c>
      <c r="DC33" t="s">
        <v>3</v>
      </c>
      <c r="DD33" t="s">
        <v>3</v>
      </c>
      <c r="DE33" t="s">
        <v>3</v>
      </c>
      <c r="DF33" t="s">
        <v>3</v>
      </c>
      <c r="DG33" t="s">
        <v>3</v>
      </c>
      <c r="DH33" t="s">
        <v>3</v>
      </c>
      <c r="DI33" t="s">
        <v>3</v>
      </c>
      <c r="DJ33" t="s">
        <v>3</v>
      </c>
      <c r="DK33" t="s">
        <v>3</v>
      </c>
      <c r="DL33" t="s">
        <v>3</v>
      </c>
      <c r="DM33" t="s">
        <v>3</v>
      </c>
      <c r="DN33">
        <v>0</v>
      </c>
      <c r="DO33">
        <v>0</v>
      </c>
      <c r="DP33">
        <v>1</v>
      </c>
      <c r="DQ33">
        <v>1</v>
      </c>
      <c r="DU33">
        <v>1009</v>
      </c>
      <c r="DV33" t="s">
        <v>27</v>
      </c>
      <c r="DW33" t="s">
        <v>27</v>
      </c>
      <c r="DX33">
        <v>1000</v>
      </c>
      <c r="EE33">
        <v>51482689</v>
      </c>
      <c r="EF33">
        <v>1</v>
      </c>
      <c r="EG33" t="s">
        <v>21</v>
      </c>
      <c r="EH33">
        <v>0</v>
      </c>
      <c r="EI33" t="s">
        <v>3</v>
      </c>
      <c r="EJ33">
        <v>4</v>
      </c>
      <c r="EK33">
        <v>0</v>
      </c>
      <c r="EL33" t="s">
        <v>22</v>
      </c>
      <c r="EM33" t="s">
        <v>23</v>
      </c>
      <c r="EO33" t="s">
        <v>3</v>
      </c>
      <c r="EQ33">
        <v>0</v>
      </c>
      <c r="ER33">
        <v>80.25</v>
      </c>
      <c r="ES33">
        <v>0</v>
      </c>
      <c r="ET33">
        <v>80.25</v>
      </c>
      <c r="EU33">
        <v>25.84</v>
      </c>
      <c r="EV33">
        <v>0</v>
      </c>
      <c r="EW33">
        <v>0</v>
      </c>
      <c r="EX33">
        <v>0</v>
      </c>
      <c r="EY33">
        <v>0</v>
      </c>
      <c r="FQ33">
        <v>0</v>
      </c>
      <c r="FR33">
        <f t="shared" si="54"/>
        <v>0</v>
      </c>
      <c r="FS33">
        <v>0</v>
      </c>
      <c r="FX33">
        <v>70</v>
      </c>
      <c r="FY33">
        <v>10</v>
      </c>
      <c r="GA33" t="s">
        <v>3</v>
      </c>
      <c r="GD33">
        <v>0</v>
      </c>
      <c r="GF33">
        <v>-706956719</v>
      </c>
      <c r="GG33">
        <v>2</v>
      </c>
      <c r="GH33">
        <v>1</v>
      </c>
      <c r="GI33">
        <v>-2</v>
      </c>
      <c r="GJ33">
        <v>0</v>
      </c>
      <c r="GK33">
        <f>ROUND(R33*(R12)/100,2)</f>
        <v>0</v>
      </c>
      <c r="GL33">
        <f t="shared" si="55"/>
        <v>0</v>
      </c>
      <c r="GM33">
        <f>ROUND(O33+X33+Y33+GK33,2)+GX33</f>
        <v>0</v>
      </c>
      <c r="GN33">
        <f>IF(OR(BI33=0,BI33=1),ROUND(O33+X33+Y33+GK33,2),0)</f>
        <v>0</v>
      </c>
      <c r="GO33">
        <f>IF(BI33=2,ROUND(O33+X33+Y33+GK33,2),0)</f>
        <v>0</v>
      </c>
      <c r="GP33">
        <f>IF(BI33=4,ROUND(O33+X33+Y33+GK33,2)+GX33,0)</f>
        <v>0</v>
      </c>
      <c r="GR33">
        <v>0</v>
      </c>
      <c r="GS33">
        <v>3</v>
      </c>
      <c r="GT33">
        <v>0</v>
      </c>
      <c r="GU33" t="s">
        <v>3</v>
      </c>
      <c r="GV33">
        <f>ROUND((GT33),6)</f>
        <v>0</v>
      </c>
      <c r="GW33">
        <v>1</v>
      </c>
      <c r="GX33">
        <f t="shared" si="56"/>
        <v>0</v>
      </c>
      <c r="HA33">
        <v>0</v>
      </c>
      <c r="HB33">
        <v>0</v>
      </c>
      <c r="HC33">
        <f t="shared" si="57"/>
        <v>0</v>
      </c>
      <c r="HE33" t="s">
        <v>3</v>
      </c>
      <c r="HF33" t="s">
        <v>3</v>
      </c>
      <c r="IK33">
        <f t="shared" si="58"/>
        <v>0</v>
      </c>
    </row>
    <row r="34" spans="1:245" x14ac:dyDescent="0.2">
      <c r="A34">
        <v>17</v>
      </c>
      <c r="B34">
        <v>1</v>
      </c>
      <c r="C34">
        <f>ROW(SmtRes!A3)</f>
        <v>3</v>
      </c>
      <c r="D34">
        <f>ROW(EtalonRes!A3)</f>
        <v>3</v>
      </c>
      <c r="E34" t="s">
        <v>29</v>
      </c>
      <c r="F34" t="s">
        <v>30</v>
      </c>
      <c r="G34" t="s">
        <v>31</v>
      </c>
      <c r="H34" t="s">
        <v>27</v>
      </c>
      <c r="I34">
        <v>0</v>
      </c>
      <c r="J34">
        <v>0</v>
      </c>
      <c r="O34">
        <f t="shared" si="28"/>
        <v>0</v>
      </c>
      <c r="P34">
        <f t="shared" si="29"/>
        <v>0</v>
      </c>
      <c r="Q34">
        <f t="shared" si="30"/>
        <v>0</v>
      </c>
      <c r="R34">
        <f t="shared" si="31"/>
        <v>0</v>
      </c>
      <c r="S34">
        <f t="shared" si="32"/>
        <v>0</v>
      </c>
      <c r="T34">
        <f t="shared" si="33"/>
        <v>0</v>
      </c>
      <c r="U34">
        <f t="shared" si="34"/>
        <v>0</v>
      </c>
      <c r="V34">
        <f t="shared" si="35"/>
        <v>0</v>
      </c>
      <c r="W34">
        <f t="shared" si="36"/>
        <v>0</v>
      </c>
      <c r="X34">
        <f t="shared" si="37"/>
        <v>0</v>
      </c>
      <c r="Y34">
        <f t="shared" si="38"/>
        <v>0</v>
      </c>
      <c r="AA34">
        <v>52421674</v>
      </c>
      <c r="AB34">
        <f t="shared" si="39"/>
        <v>124.9</v>
      </c>
      <c r="AC34">
        <f>ROUND((ES34),6)</f>
        <v>0</v>
      </c>
      <c r="AD34">
        <f>ROUND((((ET34)-(EU34))+AE34),6)</f>
        <v>0</v>
      </c>
      <c r="AE34">
        <f t="shared" si="40"/>
        <v>0</v>
      </c>
      <c r="AF34">
        <f t="shared" si="40"/>
        <v>124.9</v>
      </c>
      <c r="AG34">
        <f t="shared" si="41"/>
        <v>0</v>
      </c>
      <c r="AH34">
        <f t="shared" si="42"/>
        <v>1.02</v>
      </c>
      <c r="AI34">
        <f t="shared" si="42"/>
        <v>0</v>
      </c>
      <c r="AJ34">
        <f t="shared" si="43"/>
        <v>0</v>
      </c>
      <c r="AK34">
        <v>124.9</v>
      </c>
      <c r="AL34">
        <v>0</v>
      </c>
      <c r="AM34">
        <v>0</v>
      </c>
      <c r="AN34">
        <v>0</v>
      </c>
      <c r="AO34">
        <v>124.9</v>
      </c>
      <c r="AP34">
        <v>0</v>
      </c>
      <c r="AQ34">
        <v>1.02</v>
      </c>
      <c r="AR34">
        <v>0</v>
      </c>
      <c r="AS34">
        <v>0</v>
      </c>
      <c r="AT34">
        <v>70</v>
      </c>
      <c r="AU34">
        <v>10</v>
      </c>
      <c r="AV34">
        <v>1</v>
      </c>
      <c r="AW34">
        <v>1</v>
      </c>
      <c r="AZ34">
        <v>1</v>
      </c>
      <c r="BA34">
        <v>1</v>
      </c>
      <c r="BB34">
        <v>1</v>
      </c>
      <c r="BC34">
        <v>1</v>
      </c>
      <c r="BD34" t="s">
        <v>3</v>
      </c>
      <c r="BE34" t="s">
        <v>3</v>
      </c>
      <c r="BF34" t="s">
        <v>3</v>
      </c>
      <c r="BG34" t="s">
        <v>3</v>
      </c>
      <c r="BH34">
        <v>0</v>
      </c>
      <c r="BI34">
        <v>4</v>
      </c>
      <c r="BJ34" t="s">
        <v>32</v>
      </c>
      <c r="BM34">
        <v>0</v>
      </c>
      <c r="BN34">
        <v>0</v>
      </c>
      <c r="BO34" t="s">
        <v>3</v>
      </c>
      <c r="BP34">
        <v>0</v>
      </c>
      <c r="BQ34">
        <v>1</v>
      </c>
      <c r="BR34">
        <v>0</v>
      </c>
      <c r="BS34">
        <v>1</v>
      </c>
      <c r="BT34">
        <v>1</v>
      </c>
      <c r="BU34">
        <v>1</v>
      </c>
      <c r="BV34">
        <v>1</v>
      </c>
      <c r="BW34">
        <v>1</v>
      </c>
      <c r="BX34">
        <v>1</v>
      </c>
      <c r="BY34" t="s">
        <v>3</v>
      </c>
      <c r="BZ34">
        <v>70</v>
      </c>
      <c r="CA34">
        <v>10</v>
      </c>
      <c r="CE34">
        <v>0</v>
      </c>
      <c r="CF34">
        <v>0</v>
      </c>
      <c r="CG34">
        <v>0</v>
      </c>
      <c r="CM34">
        <v>0</v>
      </c>
      <c r="CN34" t="s">
        <v>3</v>
      </c>
      <c r="CO34">
        <v>0</v>
      </c>
      <c r="CP34">
        <f t="shared" si="44"/>
        <v>0</v>
      </c>
      <c r="CQ34">
        <f t="shared" si="45"/>
        <v>0</v>
      </c>
      <c r="CR34">
        <f>((((ET34)*BB34-(EU34)*BS34)+AE34*BS34)*AV34)</f>
        <v>0</v>
      </c>
      <c r="CS34">
        <f t="shared" si="46"/>
        <v>0</v>
      </c>
      <c r="CT34">
        <f t="shared" si="47"/>
        <v>124.9</v>
      </c>
      <c r="CU34">
        <f t="shared" si="48"/>
        <v>0</v>
      </c>
      <c r="CV34">
        <f t="shared" si="49"/>
        <v>1.02</v>
      </c>
      <c r="CW34">
        <f t="shared" si="50"/>
        <v>0</v>
      </c>
      <c r="CX34">
        <f t="shared" si="51"/>
        <v>0</v>
      </c>
      <c r="CY34">
        <f t="shared" si="52"/>
        <v>0</v>
      </c>
      <c r="CZ34">
        <f t="shared" si="53"/>
        <v>0</v>
      </c>
      <c r="DC34" t="s">
        <v>3</v>
      </c>
      <c r="DD34" t="s">
        <v>3</v>
      </c>
      <c r="DE34" t="s">
        <v>3</v>
      </c>
      <c r="DF34" t="s">
        <v>3</v>
      </c>
      <c r="DG34" t="s">
        <v>3</v>
      </c>
      <c r="DH34" t="s">
        <v>3</v>
      </c>
      <c r="DI34" t="s">
        <v>3</v>
      </c>
      <c r="DJ34" t="s">
        <v>3</v>
      </c>
      <c r="DK34" t="s">
        <v>3</v>
      </c>
      <c r="DL34" t="s">
        <v>3</v>
      </c>
      <c r="DM34" t="s">
        <v>3</v>
      </c>
      <c r="DN34">
        <v>0</v>
      </c>
      <c r="DO34">
        <v>0</v>
      </c>
      <c r="DP34">
        <v>1</v>
      </c>
      <c r="DQ34">
        <v>1</v>
      </c>
      <c r="DU34">
        <v>1009</v>
      </c>
      <c r="DV34" t="s">
        <v>27</v>
      </c>
      <c r="DW34" t="s">
        <v>27</v>
      </c>
      <c r="DX34">
        <v>1000</v>
      </c>
      <c r="EE34">
        <v>51482689</v>
      </c>
      <c r="EF34">
        <v>1</v>
      </c>
      <c r="EG34" t="s">
        <v>21</v>
      </c>
      <c r="EH34">
        <v>0</v>
      </c>
      <c r="EI34" t="s">
        <v>3</v>
      </c>
      <c r="EJ34">
        <v>4</v>
      </c>
      <c r="EK34">
        <v>0</v>
      </c>
      <c r="EL34" t="s">
        <v>22</v>
      </c>
      <c r="EM34" t="s">
        <v>23</v>
      </c>
      <c r="EO34" t="s">
        <v>3</v>
      </c>
      <c r="EQ34">
        <v>0</v>
      </c>
      <c r="ER34">
        <v>124.9</v>
      </c>
      <c r="ES34">
        <v>0</v>
      </c>
      <c r="ET34">
        <v>0</v>
      </c>
      <c r="EU34">
        <v>0</v>
      </c>
      <c r="EV34">
        <v>124.9</v>
      </c>
      <c r="EW34">
        <v>1.02</v>
      </c>
      <c r="EX34">
        <v>0</v>
      </c>
      <c r="EY34">
        <v>0</v>
      </c>
      <c r="FQ34">
        <v>0</v>
      </c>
      <c r="FR34">
        <f t="shared" si="54"/>
        <v>0</v>
      </c>
      <c r="FS34">
        <v>0</v>
      </c>
      <c r="FX34">
        <v>70</v>
      </c>
      <c r="FY34">
        <v>10</v>
      </c>
      <c r="GA34" t="s">
        <v>3</v>
      </c>
      <c r="GD34">
        <v>0</v>
      </c>
      <c r="GF34">
        <v>44828971</v>
      </c>
      <c r="GG34">
        <v>2</v>
      </c>
      <c r="GH34">
        <v>1</v>
      </c>
      <c r="GI34">
        <v>-2</v>
      </c>
      <c r="GJ34">
        <v>0</v>
      </c>
      <c r="GK34">
        <f>ROUND(R34*(R12)/100,2)</f>
        <v>0</v>
      </c>
      <c r="GL34">
        <f t="shared" si="55"/>
        <v>0</v>
      </c>
      <c r="GM34">
        <f>ROUND(O34+X34+Y34+GK34,2)+GX34</f>
        <v>0</v>
      </c>
      <c r="GN34">
        <f>IF(OR(BI34=0,BI34=1),ROUND(O34+X34+Y34+GK34,2),0)</f>
        <v>0</v>
      </c>
      <c r="GO34">
        <f>IF(BI34=2,ROUND(O34+X34+Y34+GK34,2),0)</f>
        <v>0</v>
      </c>
      <c r="GP34">
        <f>IF(BI34=4,ROUND(O34+X34+Y34+GK34,2)+GX34,0)</f>
        <v>0</v>
      </c>
      <c r="GR34">
        <v>0</v>
      </c>
      <c r="GS34">
        <v>3</v>
      </c>
      <c r="GT34">
        <v>0</v>
      </c>
      <c r="GU34" t="s">
        <v>3</v>
      </c>
      <c r="GV34">
        <f>ROUND((GT34),6)</f>
        <v>0</v>
      </c>
      <c r="GW34">
        <v>1</v>
      </c>
      <c r="GX34">
        <f t="shared" si="56"/>
        <v>0</v>
      </c>
      <c r="HA34">
        <v>0</v>
      </c>
      <c r="HB34">
        <v>0</v>
      </c>
      <c r="HC34">
        <f t="shared" si="57"/>
        <v>0</v>
      </c>
      <c r="HE34" t="s">
        <v>3</v>
      </c>
      <c r="HF34" t="s">
        <v>3</v>
      </c>
      <c r="IK34">
        <f t="shared" si="58"/>
        <v>0</v>
      </c>
    </row>
    <row r="35" spans="1:245" x14ac:dyDescent="0.2">
      <c r="A35">
        <v>17</v>
      </c>
      <c r="B35">
        <v>1</v>
      </c>
      <c r="C35">
        <f>ROW(SmtRes!A5)</f>
        <v>5</v>
      </c>
      <c r="D35">
        <f>ROW(EtalonRes!A5)</f>
        <v>5</v>
      </c>
      <c r="E35" t="s">
        <v>33</v>
      </c>
      <c r="F35" t="s">
        <v>34</v>
      </c>
      <c r="G35" t="s">
        <v>35</v>
      </c>
      <c r="H35" t="s">
        <v>27</v>
      </c>
      <c r="I35">
        <v>0</v>
      </c>
      <c r="J35">
        <v>0</v>
      </c>
      <c r="O35">
        <f t="shared" si="28"/>
        <v>0</v>
      </c>
      <c r="P35">
        <f t="shared" si="29"/>
        <v>0</v>
      </c>
      <c r="Q35">
        <f t="shared" si="30"/>
        <v>0</v>
      </c>
      <c r="R35">
        <f t="shared" si="31"/>
        <v>0</v>
      </c>
      <c r="S35">
        <f t="shared" si="32"/>
        <v>0</v>
      </c>
      <c r="T35">
        <f t="shared" si="33"/>
        <v>0</v>
      </c>
      <c r="U35">
        <f t="shared" si="34"/>
        <v>0</v>
      </c>
      <c r="V35">
        <f t="shared" si="35"/>
        <v>0</v>
      </c>
      <c r="W35">
        <f t="shared" si="36"/>
        <v>0</v>
      </c>
      <c r="X35">
        <f t="shared" si="37"/>
        <v>0</v>
      </c>
      <c r="Y35">
        <f t="shared" si="38"/>
        <v>0</v>
      </c>
      <c r="AA35">
        <v>52421674</v>
      </c>
      <c r="AB35">
        <f t="shared" si="39"/>
        <v>57.83</v>
      </c>
      <c r="AC35">
        <f>ROUND((ES35),6)</f>
        <v>0</v>
      </c>
      <c r="AD35">
        <f>ROUND((((ET35)-(EU35))+AE35),6)</f>
        <v>57.83</v>
      </c>
      <c r="AE35">
        <f t="shared" si="40"/>
        <v>31.44</v>
      </c>
      <c r="AF35">
        <f t="shared" si="40"/>
        <v>0</v>
      </c>
      <c r="AG35">
        <f t="shared" si="41"/>
        <v>0</v>
      </c>
      <c r="AH35">
        <f t="shared" si="42"/>
        <v>0</v>
      </c>
      <c r="AI35">
        <f t="shared" si="42"/>
        <v>0</v>
      </c>
      <c r="AJ35">
        <f t="shared" si="43"/>
        <v>0</v>
      </c>
      <c r="AK35">
        <v>57.83</v>
      </c>
      <c r="AL35">
        <v>0</v>
      </c>
      <c r="AM35">
        <v>57.83</v>
      </c>
      <c r="AN35">
        <v>31.44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1</v>
      </c>
      <c r="AW35">
        <v>1</v>
      </c>
      <c r="AZ35">
        <v>1</v>
      </c>
      <c r="BA35">
        <v>1</v>
      </c>
      <c r="BB35">
        <v>1</v>
      </c>
      <c r="BC35">
        <v>1</v>
      </c>
      <c r="BD35" t="s">
        <v>3</v>
      </c>
      <c r="BE35" t="s">
        <v>3</v>
      </c>
      <c r="BF35" t="s">
        <v>3</v>
      </c>
      <c r="BG35" t="s">
        <v>3</v>
      </c>
      <c r="BH35">
        <v>0</v>
      </c>
      <c r="BI35">
        <v>4</v>
      </c>
      <c r="BJ35" t="s">
        <v>36</v>
      </c>
      <c r="BM35">
        <v>1</v>
      </c>
      <c r="BN35">
        <v>0</v>
      </c>
      <c r="BO35" t="s">
        <v>3</v>
      </c>
      <c r="BP35">
        <v>0</v>
      </c>
      <c r="BQ35">
        <v>1</v>
      </c>
      <c r="BR35">
        <v>0</v>
      </c>
      <c r="BS35">
        <v>1</v>
      </c>
      <c r="BT35">
        <v>1</v>
      </c>
      <c r="BU35">
        <v>1</v>
      </c>
      <c r="BV35">
        <v>1</v>
      </c>
      <c r="BW35">
        <v>1</v>
      </c>
      <c r="BX35">
        <v>1</v>
      </c>
      <c r="BY35" t="s">
        <v>3</v>
      </c>
      <c r="BZ35">
        <v>0</v>
      </c>
      <c r="CA35">
        <v>0</v>
      </c>
      <c r="CE35">
        <v>0</v>
      </c>
      <c r="CF35">
        <v>0</v>
      </c>
      <c r="CG35">
        <v>0</v>
      </c>
      <c r="CM35">
        <v>0</v>
      </c>
      <c r="CN35" t="s">
        <v>3</v>
      </c>
      <c r="CO35">
        <v>0</v>
      </c>
      <c r="CP35">
        <f t="shared" si="44"/>
        <v>0</v>
      </c>
      <c r="CQ35">
        <f t="shared" si="45"/>
        <v>0</v>
      </c>
      <c r="CR35">
        <f>((((ET35)*BB35-(EU35)*BS35)+AE35*BS35)*AV35)</f>
        <v>57.83</v>
      </c>
      <c r="CS35">
        <f t="shared" si="46"/>
        <v>31.44</v>
      </c>
      <c r="CT35">
        <f t="shared" si="47"/>
        <v>0</v>
      </c>
      <c r="CU35">
        <f t="shared" si="48"/>
        <v>0</v>
      </c>
      <c r="CV35">
        <f t="shared" si="49"/>
        <v>0</v>
      </c>
      <c r="CW35">
        <f t="shared" si="50"/>
        <v>0</v>
      </c>
      <c r="CX35">
        <f t="shared" si="51"/>
        <v>0</v>
      </c>
      <c r="CY35">
        <f t="shared" si="52"/>
        <v>0</v>
      </c>
      <c r="CZ35">
        <f t="shared" si="53"/>
        <v>0</v>
      </c>
      <c r="DC35" t="s">
        <v>3</v>
      </c>
      <c r="DD35" t="s">
        <v>3</v>
      </c>
      <c r="DE35" t="s">
        <v>3</v>
      </c>
      <c r="DF35" t="s">
        <v>3</v>
      </c>
      <c r="DG35" t="s">
        <v>3</v>
      </c>
      <c r="DH35" t="s">
        <v>3</v>
      </c>
      <c r="DI35" t="s">
        <v>3</v>
      </c>
      <c r="DJ35" t="s">
        <v>3</v>
      </c>
      <c r="DK35" t="s">
        <v>3</v>
      </c>
      <c r="DL35" t="s">
        <v>3</v>
      </c>
      <c r="DM35" t="s">
        <v>3</v>
      </c>
      <c r="DN35">
        <v>0</v>
      </c>
      <c r="DO35">
        <v>0</v>
      </c>
      <c r="DP35">
        <v>1</v>
      </c>
      <c r="DQ35">
        <v>1</v>
      </c>
      <c r="DU35">
        <v>1009</v>
      </c>
      <c r="DV35" t="s">
        <v>27</v>
      </c>
      <c r="DW35" t="s">
        <v>27</v>
      </c>
      <c r="DX35">
        <v>1000</v>
      </c>
      <c r="EE35">
        <v>51482691</v>
      </c>
      <c r="EF35">
        <v>1</v>
      </c>
      <c r="EG35" t="s">
        <v>21</v>
      </c>
      <c r="EH35">
        <v>0</v>
      </c>
      <c r="EI35" t="s">
        <v>3</v>
      </c>
      <c r="EJ35">
        <v>4</v>
      </c>
      <c r="EK35">
        <v>1</v>
      </c>
      <c r="EL35" t="s">
        <v>37</v>
      </c>
      <c r="EM35" t="s">
        <v>23</v>
      </c>
      <c r="EO35" t="s">
        <v>3</v>
      </c>
      <c r="EQ35">
        <v>0</v>
      </c>
      <c r="ER35">
        <v>57.83</v>
      </c>
      <c r="ES35">
        <v>0</v>
      </c>
      <c r="ET35">
        <v>57.83</v>
      </c>
      <c r="EU35">
        <v>31.44</v>
      </c>
      <c r="EV35">
        <v>0</v>
      </c>
      <c r="EW35">
        <v>0</v>
      </c>
      <c r="EX35">
        <v>0</v>
      </c>
      <c r="EY35">
        <v>0</v>
      </c>
      <c r="FQ35">
        <v>0</v>
      </c>
      <c r="FR35">
        <f t="shared" si="54"/>
        <v>0</v>
      </c>
      <c r="FS35">
        <v>0</v>
      </c>
      <c r="FX35">
        <v>0</v>
      </c>
      <c r="FY35">
        <v>0</v>
      </c>
      <c r="GA35" t="s">
        <v>3</v>
      </c>
      <c r="GD35">
        <v>1</v>
      </c>
      <c r="GF35">
        <v>-1870736679</v>
      </c>
      <c r="GG35">
        <v>2</v>
      </c>
      <c r="GH35">
        <v>1</v>
      </c>
      <c r="GI35">
        <v>-2</v>
      </c>
      <c r="GJ35">
        <v>0</v>
      </c>
      <c r="GK35">
        <v>0</v>
      </c>
      <c r="GL35">
        <f t="shared" si="55"/>
        <v>0</v>
      </c>
      <c r="GM35">
        <f>ROUND(O35+X35+Y35,2)+GX35</f>
        <v>0</v>
      </c>
      <c r="GN35">
        <f>IF(OR(BI35=0,BI35=1),ROUND(O35+X35+Y35,2),0)</f>
        <v>0</v>
      </c>
      <c r="GO35">
        <f>IF(BI35=2,ROUND(O35+X35+Y35,2),0)</f>
        <v>0</v>
      </c>
      <c r="GP35">
        <f>IF(BI35=4,ROUND(O35+X35+Y35,2)+GX35,0)</f>
        <v>0</v>
      </c>
      <c r="GR35">
        <v>0</v>
      </c>
      <c r="GS35">
        <v>3</v>
      </c>
      <c r="GT35">
        <v>0</v>
      </c>
      <c r="GU35" t="s">
        <v>3</v>
      </c>
      <c r="GV35">
        <f>ROUND((GT35),6)</f>
        <v>0</v>
      </c>
      <c r="GW35">
        <v>1</v>
      </c>
      <c r="GX35">
        <f t="shared" si="56"/>
        <v>0</v>
      </c>
      <c r="HA35">
        <v>0</v>
      </c>
      <c r="HB35">
        <v>0</v>
      </c>
      <c r="HC35">
        <f t="shared" si="57"/>
        <v>0</v>
      </c>
      <c r="HE35" t="s">
        <v>3</v>
      </c>
      <c r="HF35" t="s">
        <v>3</v>
      </c>
      <c r="IK35">
        <f t="shared" si="58"/>
        <v>0</v>
      </c>
    </row>
    <row r="36" spans="1:245" x14ac:dyDescent="0.2">
      <c r="A36">
        <v>17</v>
      </c>
      <c r="B36">
        <v>1</v>
      </c>
      <c r="C36">
        <f>ROW(SmtRes!A7)</f>
        <v>7</v>
      </c>
      <c r="D36">
        <f>ROW(EtalonRes!A7)</f>
        <v>7</v>
      </c>
      <c r="E36" t="s">
        <v>38</v>
      </c>
      <c r="F36" t="s">
        <v>39</v>
      </c>
      <c r="G36" t="s">
        <v>40</v>
      </c>
      <c r="H36" t="s">
        <v>27</v>
      </c>
      <c r="I36">
        <v>0</v>
      </c>
      <c r="J36">
        <v>0</v>
      </c>
      <c r="O36">
        <f t="shared" si="28"/>
        <v>0</v>
      </c>
      <c r="P36">
        <f t="shared" si="29"/>
        <v>0</v>
      </c>
      <c r="Q36">
        <f t="shared" si="30"/>
        <v>0</v>
      </c>
      <c r="R36">
        <f t="shared" si="31"/>
        <v>0</v>
      </c>
      <c r="S36">
        <f t="shared" si="32"/>
        <v>0</v>
      </c>
      <c r="T36">
        <f t="shared" si="33"/>
        <v>0</v>
      </c>
      <c r="U36">
        <f t="shared" si="34"/>
        <v>0</v>
      </c>
      <c r="V36">
        <f t="shared" si="35"/>
        <v>0</v>
      </c>
      <c r="W36">
        <f t="shared" si="36"/>
        <v>0</v>
      </c>
      <c r="X36">
        <f t="shared" si="37"/>
        <v>0</v>
      </c>
      <c r="Y36">
        <f t="shared" si="38"/>
        <v>0</v>
      </c>
      <c r="AA36">
        <v>52421674</v>
      </c>
      <c r="AB36">
        <f t="shared" si="39"/>
        <v>165.91</v>
      </c>
      <c r="AC36">
        <f>ROUND((ES36),6)</f>
        <v>0</v>
      </c>
      <c r="AD36">
        <f>ROUND((((ET36)-(EU36))+AE36),6)</f>
        <v>165.91</v>
      </c>
      <c r="AE36">
        <f t="shared" si="40"/>
        <v>90.18</v>
      </c>
      <c r="AF36">
        <f t="shared" si="40"/>
        <v>0</v>
      </c>
      <c r="AG36">
        <f t="shared" si="41"/>
        <v>0</v>
      </c>
      <c r="AH36">
        <f t="shared" si="42"/>
        <v>0</v>
      </c>
      <c r="AI36">
        <f t="shared" si="42"/>
        <v>0</v>
      </c>
      <c r="AJ36">
        <f t="shared" si="43"/>
        <v>0</v>
      </c>
      <c r="AK36">
        <v>165.91</v>
      </c>
      <c r="AL36">
        <v>0</v>
      </c>
      <c r="AM36">
        <v>165.91</v>
      </c>
      <c r="AN36">
        <v>90.18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1</v>
      </c>
      <c r="AW36">
        <v>1</v>
      </c>
      <c r="AZ36">
        <v>1</v>
      </c>
      <c r="BA36">
        <v>1</v>
      </c>
      <c r="BB36">
        <v>1</v>
      </c>
      <c r="BC36">
        <v>1</v>
      </c>
      <c r="BD36" t="s">
        <v>3</v>
      </c>
      <c r="BE36" t="s">
        <v>3</v>
      </c>
      <c r="BF36" t="s">
        <v>3</v>
      </c>
      <c r="BG36" t="s">
        <v>3</v>
      </c>
      <c r="BH36">
        <v>0</v>
      </c>
      <c r="BI36">
        <v>4</v>
      </c>
      <c r="BJ36" t="s">
        <v>41</v>
      </c>
      <c r="BM36">
        <v>1</v>
      </c>
      <c r="BN36">
        <v>0</v>
      </c>
      <c r="BO36" t="s">
        <v>3</v>
      </c>
      <c r="BP36">
        <v>0</v>
      </c>
      <c r="BQ36">
        <v>1</v>
      </c>
      <c r="BR36">
        <v>0</v>
      </c>
      <c r="BS36">
        <v>1</v>
      </c>
      <c r="BT36">
        <v>1</v>
      </c>
      <c r="BU36">
        <v>1</v>
      </c>
      <c r="BV36">
        <v>1</v>
      </c>
      <c r="BW36">
        <v>1</v>
      </c>
      <c r="BX36">
        <v>1</v>
      </c>
      <c r="BY36" t="s">
        <v>3</v>
      </c>
      <c r="BZ36">
        <v>0</v>
      </c>
      <c r="CA36">
        <v>0</v>
      </c>
      <c r="CE36">
        <v>0</v>
      </c>
      <c r="CF36">
        <v>0</v>
      </c>
      <c r="CG36">
        <v>0</v>
      </c>
      <c r="CM36">
        <v>0</v>
      </c>
      <c r="CN36" t="s">
        <v>3</v>
      </c>
      <c r="CO36">
        <v>0</v>
      </c>
      <c r="CP36">
        <f t="shared" si="44"/>
        <v>0</v>
      </c>
      <c r="CQ36">
        <f t="shared" si="45"/>
        <v>0</v>
      </c>
      <c r="CR36">
        <f>((((ET36)*BB36-(EU36)*BS36)+AE36*BS36)*AV36)</f>
        <v>165.91</v>
      </c>
      <c r="CS36">
        <f t="shared" si="46"/>
        <v>90.18</v>
      </c>
      <c r="CT36">
        <f t="shared" si="47"/>
        <v>0</v>
      </c>
      <c r="CU36">
        <f t="shared" si="48"/>
        <v>0</v>
      </c>
      <c r="CV36">
        <f t="shared" si="49"/>
        <v>0</v>
      </c>
      <c r="CW36">
        <f t="shared" si="50"/>
        <v>0</v>
      </c>
      <c r="CX36">
        <f t="shared" si="51"/>
        <v>0</v>
      </c>
      <c r="CY36">
        <f t="shared" si="52"/>
        <v>0</v>
      </c>
      <c r="CZ36">
        <f t="shared" si="53"/>
        <v>0</v>
      </c>
      <c r="DC36" t="s">
        <v>3</v>
      </c>
      <c r="DD36" t="s">
        <v>3</v>
      </c>
      <c r="DE36" t="s">
        <v>3</v>
      </c>
      <c r="DF36" t="s">
        <v>3</v>
      </c>
      <c r="DG36" t="s">
        <v>3</v>
      </c>
      <c r="DH36" t="s">
        <v>3</v>
      </c>
      <c r="DI36" t="s">
        <v>3</v>
      </c>
      <c r="DJ36" t="s">
        <v>3</v>
      </c>
      <c r="DK36" t="s">
        <v>3</v>
      </c>
      <c r="DL36" t="s">
        <v>3</v>
      </c>
      <c r="DM36" t="s">
        <v>3</v>
      </c>
      <c r="DN36">
        <v>0</v>
      </c>
      <c r="DO36">
        <v>0</v>
      </c>
      <c r="DP36">
        <v>1</v>
      </c>
      <c r="DQ36">
        <v>1</v>
      </c>
      <c r="DU36">
        <v>1009</v>
      </c>
      <c r="DV36" t="s">
        <v>27</v>
      </c>
      <c r="DW36" t="s">
        <v>27</v>
      </c>
      <c r="DX36">
        <v>1000</v>
      </c>
      <c r="EE36">
        <v>51482691</v>
      </c>
      <c r="EF36">
        <v>1</v>
      </c>
      <c r="EG36" t="s">
        <v>21</v>
      </c>
      <c r="EH36">
        <v>0</v>
      </c>
      <c r="EI36" t="s">
        <v>3</v>
      </c>
      <c r="EJ36">
        <v>4</v>
      </c>
      <c r="EK36">
        <v>1</v>
      </c>
      <c r="EL36" t="s">
        <v>37</v>
      </c>
      <c r="EM36" t="s">
        <v>23</v>
      </c>
      <c r="EO36" t="s">
        <v>3</v>
      </c>
      <c r="EQ36">
        <v>0</v>
      </c>
      <c r="ER36">
        <v>165.91</v>
      </c>
      <c r="ES36">
        <v>0</v>
      </c>
      <c r="ET36">
        <v>165.91</v>
      </c>
      <c r="EU36">
        <v>90.18</v>
      </c>
      <c r="EV36">
        <v>0</v>
      </c>
      <c r="EW36">
        <v>0</v>
      </c>
      <c r="EX36">
        <v>0</v>
      </c>
      <c r="EY36">
        <v>0</v>
      </c>
      <c r="FQ36">
        <v>0</v>
      </c>
      <c r="FR36">
        <f t="shared" si="54"/>
        <v>0</v>
      </c>
      <c r="FS36">
        <v>0</v>
      </c>
      <c r="FX36">
        <v>0</v>
      </c>
      <c r="FY36">
        <v>0</v>
      </c>
      <c r="GA36" t="s">
        <v>3</v>
      </c>
      <c r="GD36">
        <v>1</v>
      </c>
      <c r="GF36">
        <v>1912105629</v>
      </c>
      <c r="GG36">
        <v>2</v>
      </c>
      <c r="GH36">
        <v>1</v>
      </c>
      <c r="GI36">
        <v>-2</v>
      </c>
      <c r="GJ36">
        <v>0</v>
      </c>
      <c r="GK36">
        <v>0</v>
      </c>
      <c r="GL36">
        <f t="shared" si="55"/>
        <v>0</v>
      </c>
      <c r="GM36">
        <f>ROUND(O36+X36+Y36,2)+GX36</f>
        <v>0</v>
      </c>
      <c r="GN36">
        <f>IF(OR(BI36=0,BI36=1),ROUND(O36+X36+Y36,2),0)</f>
        <v>0</v>
      </c>
      <c r="GO36">
        <f>IF(BI36=2,ROUND(O36+X36+Y36,2),0)</f>
        <v>0</v>
      </c>
      <c r="GP36">
        <f>IF(BI36=4,ROUND(O36+X36+Y36,2)+GX36,0)</f>
        <v>0</v>
      </c>
      <c r="GR36">
        <v>0</v>
      </c>
      <c r="GS36">
        <v>3</v>
      </c>
      <c r="GT36">
        <v>0</v>
      </c>
      <c r="GU36" t="s">
        <v>3</v>
      </c>
      <c r="GV36">
        <f>ROUND((GT36),6)</f>
        <v>0</v>
      </c>
      <c r="GW36">
        <v>1</v>
      </c>
      <c r="GX36">
        <f t="shared" si="56"/>
        <v>0</v>
      </c>
      <c r="HA36">
        <v>0</v>
      </c>
      <c r="HB36">
        <v>0</v>
      </c>
      <c r="HC36">
        <f t="shared" si="57"/>
        <v>0</v>
      </c>
      <c r="HE36" t="s">
        <v>3</v>
      </c>
      <c r="HF36" t="s">
        <v>3</v>
      </c>
      <c r="IK36">
        <f t="shared" si="58"/>
        <v>0</v>
      </c>
    </row>
    <row r="37" spans="1:245" x14ac:dyDescent="0.2">
      <c r="A37">
        <v>17</v>
      </c>
      <c r="B37">
        <v>1</v>
      </c>
      <c r="C37">
        <f>ROW(SmtRes!A9)</f>
        <v>9</v>
      </c>
      <c r="D37">
        <f>ROW(EtalonRes!A9)</f>
        <v>9</v>
      </c>
      <c r="E37" t="s">
        <v>42</v>
      </c>
      <c r="F37" t="s">
        <v>43</v>
      </c>
      <c r="G37" t="s">
        <v>44</v>
      </c>
      <c r="H37" t="s">
        <v>27</v>
      </c>
      <c r="I37">
        <v>0</v>
      </c>
      <c r="J37">
        <v>0</v>
      </c>
      <c r="O37">
        <f t="shared" si="28"/>
        <v>0</v>
      </c>
      <c r="P37">
        <f t="shared" si="29"/>
        <v>0</v>
      </c>
      <c r="Q37">
        <f t="shared" si="30"/>
        <v>0</v>
      </c>
      <c r="R37">
        <f t="shared" si="31"/>
        <v>0</v>
      </c>
      <c r="S37">
        <f t="shared" si="32"/>
        <v>0</v>
      </c>
      <c r="T37">
        <f t="shared" si="33"/>
        <v>0</v>
      </c>
      <c r="U37">
        <f t="shared" si="34"/>
        <v>0</v>
      </c>
      <c r="V37">
        <f t="shared" si="35"/>
        <v>0</v>
      </c>
      <c r="W37">
        <f t="shared" si="36"/>
        <v>0</v>
      </c>
      <c r="X37">
        <f t="shared" si="37"/>
        <v>0</v>
      </c>
      <c r="Y37">
        <f t="shared" si="38"/>
        <v>0</v>
      </c>
      <c r="AA37">
        <v>52421674</v>
      </c>
      <c r="AB37">
        <f t="shared" si="39"/>
        <v>1396.89</v>
      </c>
      <c r="AC37">
        <f>ROUND(((ES37*51)),6)</f>
        <v>0</v>
      </c>
      <c r="AD37">
        <f>ROUND(((((ET37*51))-((EU37*51)))+AE37),6)</f>
        <v>1396.89</v>
      </c>
      <c r="AE37">
        <f>ROUND(((EU37*51)),6)</f>
        <v>759.39</v>
      </c>
      <c r="AF37">
        <f>ROUND(((EV37*51)),6)</f>
        <v>0</v>
      </c>
      <c r="AG37">
        <f t="shared" si="41"/>
        <v>0</v>
      </c>
      <c r="AH37">
        <f>((EW37*51))</f>
        <v>0</v>
      </c>
      <c r="AI37">
        <f>((EX37*51))</f>
        <v>0</v>
      </c>
      <c r="AJ37">
        <f t="shared" si="43"/>
        <v>0</v>
      </c>
      <c r="AK37">
        <v>27.39</v>
      </c>
      <c r="AL37">
        <v>0</v>
      </c>
      <c r="AM37">
        <v>27.39</v>
      </c>
      <c r="AN37">
        <v>14.89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1</v>
      </c>
      <c r="AW37">
        <v>1</v>
      </c>
      <c r="AZ37">
        <v>1</v>
      </c>
      <c r="BA37">
        <v>1</v>
      </c>
      <c r="BB37">
        <v>1</v>
      </c>
      <c r="BC37">
        <v>1</v>
      </c>
      <c r="BD37" t="s">
        <v>3</v>
      </c>
      <c r="BE37" t="s">
        <v>3</v>
      </c>
      <c r="BF37" t="s">
        <v>3</v>
      </c>
      <c r="BG37" t="s">
        <v>3</v>
      </c>
      <c r="BH37">
        <v>0</v>
      </c>
      <c r="BI37">
        <v>4</v>
      </c>
      <c r="BJ37" t="s">
        <v>45</v>
      </c>
      <c r="BM37">
        <v>1</v>
      </c>
      <c r="BN37">
        <v>0</v>
      </c>
      <c r="BO37" t="s">
        <v>3</v>
      </c>
      <c r="BP37">
        <v>0</v>
      </c>
      <c r="BQ37">
        <v>1</v>
      </c>
      <c r="BR37">
        <v>0</v>
      </c>
      <c r="BS37">
        <v>1</v>
      </c>
      <c r="BT37">
        <v>1</v>
      </c>
      <c r="BU37">
        <v>1</v>
      </c>
      <c r="BV37">
        <v>1</v>
      </c>
      <c r="BW37">
        <v>1</v>
      </c>
      <c r="BX37">
        <v>1</v>
      </c>
      <c r="BY37" t="s">
        <v>3</v>
      </c>
      <c r="BZ37">
        <v>0</v>
      </c>
      <c r="CA37">
        <v>0</v>
      </c>
      <c r="CE37">
        <v>0</v>
      </c>
      <c r="CF37">
        <v>0</v>
      </c>
      <c r="CG37">
        <v>0</v>
      </c>
      <c r="CM37">
        <v>0</v>
      </c>
      <c r="CN37" t="s">
        <v>3</v>
      </c>
      <c r="CO37">
        <v>0</v>
      </c>
      <c r="CP37">
        <f t="shared" si="44"/>
        <v>0</v>
      </c>
      <c r="CQ37">
        <f t="shared" si="45"/>
        <v>0</v>
      </c>
      <c r="CR37">
        <f>(((((ET37*51))*BB37-((EU37*51))*BS37)+AE37*BS37)*AV37)</f>
        <v>1396.89</v>
      </c>
      <c r="CS37">
        <f t="shared" si="46"/>
        <v>759.39</v>
      </c>
      <c r="CT37">
        <f t="shared" si="47"/>
        <v>0</v>
      </c>
      <c r="CU37">
        <f t="shared" si="48"/>
        <v>0</v>
      </c>
      <c r="CV37">
        <f t="shared" si="49"/>
        <v>0</v>
      </c>
      <c r="CW37">
        <f t="shared" si="50"/>
        <v>0</v>
      </c>
      <c r="CX37">
        <f t="shared" si="51"/>
        <v>0</v>
      </c>
      <c r="CY37">
        <f t="shared" si="52"/>
        <v>0</v>
      </c>
      <c r="CZ37">
        <f t="shared" si="53"/>
        <v>0</v>
      </c>
      <c r="DC37" t="s">
        <v>3</v>
      </c>
      <c r="DD37" t="s">
        <v>46</v>
      </c>
      <c r="DE37" t="s">
        <v>46</v>
      </c>
      <c r="DF37" t="s">
        <v>46</v>
      </c>
      <c r="DG37" t="s">
        <v>46</v>
      </c>
      <c r="DH37" t="s">
        <v>3</v>
      </c>
      <c r="DI37" t="s">
        <v>46</v>
      </c>
      <c r="DJ37" t="s">
        <v>46</v>
      </c>
      <c r="DK37" t="s">
        <v>3</v>
      </c>
      <c r="DL37" t="s">
        <v>3</v>
      </c>
      <c r="DM37" t="s">
        <v>3</v>
      </c>
      <c r="DN37">
        <v>0</v>
      </c>
      <c r="DO37">
        <v>0</v>
      </c>
      <c r="DP37">
        <v>1</v>
      </c>
      <c r="DQ37">
        <v>1</v>
      </c>
      <c r="DU37">
        <v>1009</v>
      </c>
      <c r="DV37" t="s">
        <v>27</v>
      </c>
      <c r="DW37" t="s">
        <v>27</v>
      </c>
      <c r="DX37">
        <v>1000</v>
      </c>
      <c r="EE37">
        <v>51482691</v>
      </c>
      <c r="EF37">
        <v>1</v>
      </c>
      <c r="EG37" t="s">
        <v>21</v>
      </c>
      <c r="EH37">
        <v>0</v>
      </c>
      <c r="EI37" t="s">
        <v>3</v>
      </c>
      <c r="EJ37">
        <v>4</v>
      </c>
      <c r="EK37">
        <v>1</v>
      </c>
      <c r="EL37" t="s">
        <v>37</v>
      </c>
      <c r="EM37" t="s">
        <v>23</v>
      </c>
      <c r="EO37" t="s">
        <v>3</v>
      </c>
      <c r="EQ37">
        <v>0</v>
      </c>
      <c r="ER37">
        <v>27.39</v>
      </c>
      <c r="ES37">
        <v>0</v>
      </c>
      <c r="ET37">
        <v>27.39</v>
      </c>
      <c r="EU37">
        <v>14.89</v>
      </c>
      <c r="EV37">
        <v>0</v>
      </c>
      <c r="EW37">
        <v>0</v>
      </c>
      <c r="EX37">
        <v>0</v>
      </c>
      <c r="EY37">
        <v>0</v>
      </c>
      <c r="FQ37">
        <v>0</v>
      </c>
      <c r="FR37">
        <f t="shared" si="54"/>
        <v>0</v>
      </c>
      <c r="FS37">
        <v>0</v>
      </c>
      <c r="FX37">
        <v>0</v>
      </c>
      <c r="FY37">
        <v>0</v>
      </c>
      <c r="GA37" t="s">
        <v>3</v>
      </c>
      <c r="GD37">
        <v>1</v>
      </c>
      <c r="GF37">
        <v>972108674</v>
      </c>
      <c r="GG37">
        <v>2</v>
      </c>
      <c r="GH37">
        <v>1</v>
      </c>
      <c r="GI37">
        <v>-2</v>
      </c>
      <c r="GJ37">
        <v>0</v>
      </c>
      <c r="GK37">
        <v>0</v>
      </c>
      <c r="GL37">
        <f t="shared" si="55"/>
        <v>0</v>
      </c>
      <c r="GM37">
        <f>ROUND(O37+X37+Y37,2)+GX37</f>
        <v>0</v>
      </c>
      <c r="GN37">
        <f>IF(OR(BI37=0,BI37=1),ROUND(O37+X37+Y37,2),0)</f>
        <v>0</v>
      </c>
      <c r="GO37">
        <f>IF(BI37=2,ROUND(O37+X37+Y37,2),0)</f>
        <v>0</v>
      </c>
      <c r="GP37">
        <f>IF(BI37=4,ROUND(O37+X37+Y37,2)+GX37,0)</f>
        <v>0</v>
      </c>
      <c r="GR37">
        <v>0</v>
      </c>
      <c r="GS37">
        <v>3</v>
      </c>
      <c r="GT37">
        <v>0</v>
      </c>
      <c r="GU37" t="s">
        <v>46</v>
      </c>
      <c r="GV37">
        <f>ROUND(((GT37*51)),6)</f>
        <v>0</v>
      </c>
      <c r="GW37">
        <v>1</v>
      </c>
      <c r="GX37">
        <f t="shared" si="56"/>
        <v>0</v>
      </c>
      <c r="HA37">
        <v>0</v>
      </c>
      <c r="HB37">
        <v>0</v>
      </c>
      <c r="HC37">
        <f t="shared" si="57"/>
        <v>0</v>
      </c>
      <c r="HE37" t="s">
        <v>3</v>
      </c>
      <c r="HF37" t="s">
        <v>3</v>
      </c>
      <c r="IK37">
        <f t="shared" si="58"/>
        <v>0</v>
      </c>
    </row>
    <row r="38" spans="1:245" x14ac:dyDescent="0.2">
      <c r="A38">
        <v>17</v>
      </c>
      <c r="B38">
        <v>1</v>
      </c>
      <c r="E38" t="s">
        <v>47</v>
      </c>
      <c r="F38" t="s">
        <v>48</v>
      </c>
      <c r="G38" t="s">
        <v>49</v>
      </c>
      <c r="H38" t="s">
        <v>27</v>
      </c>
      <c r="I38">
        <v>0</v>
      </c>
      <c r="J38">
        <v>0</v>
      </c>
      <c r="O38">
        <f t="shared" si="28"/>
        <v>0</v>
      </c>
      <c r="P38">
        <f t="shared" si="29"/>
        <v>0</v>
      </c>
      <c r="Q38">
        <f t="shared" si="30"/>
        <v>0</v>
      </c>
      <c r="R38">
        <f t="shared" si="31"/>
        <v>0</v>
      </c>
      <c r="S38">
        <f t="shared" si="32"/>
        <v>0</v>
      </c>
      <c r="T38">
        <f t="shared" si="33"/>
        <v>0</v>
      </c>
      <c r="U38">
        <f t="shared" si="34"/>
        <v>0</v>
      </c>
      <c r="V38">
        <f t="shared" si="35"/>
        <v>0</v>
      </c>
      <c r="W38">
        <f t="shared" si="36"/>
        <v>0</v>
      </c>
      <c r="X38">
        <f t="shared" si="37"/>
        <v>0</v>
      </c>
      <c r="Y38">
        <f t="shared" si="38"/>
        <v>0</v>
      </c>
      <c r="AA38">
        <v>52421674</v>
      </c>
      <c r="AB38">
        <f t="shared" si="39"/>
        <v>150.61000000000001</v>
      </c>
      <c r="AC38">
        <f t="shared" ref="AC38:AC44" si="59">ROUND((ES38),6)</f>
        <v>150.61000000000001</v>
      </c>
      <c r="AD38">
        <f t="shared" ref="AD38:AD44" si="60">ROUND((((ET38)-(EU38))+AE38),6)</f>
        <v>0</v>
      </c>
      <c r="AE38">
        <f t="shared" ref="AE38:AF44" si="61">ROUND((EU38),6)</f>
        <v>0</v>
      </c>
      <c r="AF38">
        <f t="shared" si="61"/>
        <v>0</v>
      </c>
      <c r="AG38">
        <f t="shared" si="41"/>
        <v>0</v>
      </c>
      <c r="AH38">
        <f t="shared" ref="AH38:AI44" si="62">(EW38)</f>
        <v>0</v>
      </c>
      <c r="AI38">
        <f t="shared" si="62"/>
        <v>0</v>
      </c>
      <c r="AJ38">
        <f t="shared" si="43"/>
        <v>0</v>
      </c>
      <c r="AK38">
        <v>150.61000000000001</v>
      </c>
      <c r="AL38">
        <v>150.61000000000001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1</v>
      </c>
      <c r="AW38">
        <v>1</v>
      </c>
      <c r="AZ38">
        <v>1</v>
      </c>
      <c r="BA38">
        <v>1</v>
      </c>
      <c r="BB38">
        <v>1</v>
      </c>
      <c r="BC38">
        <v>1</v>
      </c>
      <c r="BD38" t="s">
        <v>3</v>
      </c>
      <c r="BE38" t="s">
        <v>3</v>
      </c>
      <c r="BF38" t="s">
        <v>3</v>
      </c>
      <c r="BG38" t="s">
        <v>3</v>
      </c>
      <c r="BH38">
        <v>3</v>
      </c>
      <c r="BI38">
        <v>1</v>
      </c>
      <c r="BJ38" t="s">
        <v>3</v>
      </c>
      <c r="BM38">
        <v>6001</v>
      </c>
      <c r="BN38">
        <v>0</v>
      </c>
      <c r="BO38" t="s">
        <v>3</v>
      </c>
      <c r="BP38">
        <v>0</v>
      </c>
      <c r="BQ38">
        <v>0</v>
      </c>
      <c r="BR38">
        <v>0</v>
      </c>
      <c r="BS38">
        <v>1</v>
      </c>
      <c r="BT38">
        <v>1</v>
      </c>
      <c r="BU38">
        <v>1</v>
      </c>
      <c r="BV38">
        <v>1</v>
      </c>
      <c r="BW38">
        <v>1</v>
      </c>
      <c r="BX38">
        <v>1</v>
      </c>
      <c r="BY38" t="s">
        <v>3</v>
      </c>
      <c r="BZ38">
        <v>0</v>
      </c>
      <c r="CA38">
        <v>0</v>
      </c>
      <c r="CE38">
        <v>0</v>
      </c>
      <c r="CF38">
        <v>0</v>
      </c>
      <c r="CG38">
        <v>0</v>
      </c>
      <c r="CM38">
        <v>0</v>
      </c>
      <c r="CN38" t="s">
        <v>3</v>
      </c>
      <c r="CO38">
        <v>0</v>
      </c>
      <c r="CP38">
        <f t="shared" si="44"/>
        <v>0</v>
      </c>
      <c r="CQ38">
        <f t="shared" si="45"/>
        <v>150.61000000000001</v>
      </c>
      <c r="CR38">
        <f t="shared" ref="CR38:CR44" si="63">((((ET38)*BB38-(EU38)*BS38)+AE38*BS38)*AV38)</f>
        <v>0</v>
      </c>
      <c r="CS38">
        <f t="shared" si="46"/>
        <v>0</v>
      </c>
      <c r="CT38">
        <f t="shared" si="47"/>
        <v>0</v>
      </c>
      <c r="CU38">
        <f t="shared" si="48"/>
        <v>0</v>
      </c>
      <c r="CV38">
        <f t="shared" si="49"/>
        <v>0</v>
      </c>
      <c r="CW38">
        <f t="shared" si="50"/>
        <v>0</v>
      </c>
      <c r="CX38">
        <f t="shared" si="51"/>
        <v>0</v>
      </c>
      <c r="CY38">
        <f t="shared" si="52"/>
        <v>0</v>
      </c>
      <c r="CZ38">
        <f t="shared" si="53"/>
        <v>0</v>
      </c>
      <c r="DC38" t="s">
        <v>3</v>
      </c>
      <c r="DD38" t="s">
        <v>3</v>
      </c>
      <c r="DE38" t="s">
        <v>3</v>
      </c>
      <c r="DF38" t="s">
        <v>3</v>
      </c>
      <c r="DG38" t="s">
        <v>3</v>
      </c>
      <c r="DH38" t="s">
        <v>3</v>
      </c>
      <c r="DI38" t="s">
        <v>3</v>
      </c>
      <c r="DJ38" t="s">
        <v>3</v>
      </c>
      <c r="DK38" t="s">
        <v>3</v>
      </c>
      <c r="DL38" t="s">
        <v>3</v>
      </c>
      <c r="DM38" t="s">
        <v>3</v>
      </c>
      <c r="DN38">
        <v>0</v>
      </c>
      <c r="DO38">
        <v>0</v>
      </c>
      <c r="DP38">
        <v>1</v>
      </c>
      <c r="DQ38">
        <v>1</v>
      </c>
      <c r="DU38">
        <v>1009</v>
      </c>
      <c r="DV38" t="s">
        <v>27</v>
      </c>
      <c r="DW38" t="s">
        <v>27</v>
      </c>
      <c r="DX38">
        <v>1000</v>
      </c>
      <c r="EE38">
        <v>51764353</v>
      </c>
      <c r="EF38">
        <v>0</v>
      </c>
      <c r="EG38" t="s">
        <v>50</v>
      </c>
      <c r="EH38">
        <v>0</v>
      </c>
      <c r="EI38" t="s">
        <v>3</v>
      </c>
      <c r="EJ38">
        <v>1</v>
      </c>
      <c r="EK38">
        <v>6001</v>
      </c>
      <c r="EL38" t="s">
        <v>51</v>
      </c>
      <c r="EM38" t="s">
        <v>50</v>
      </c>
      <c r="EO38" t="s">
        <v>3</v>
      </c>
      <c r="EQ38">
        <v>0</v>
      </c>
      <c r="ER38">
        <v>150.61000000000001</v>
      </c>
      <c r="ES38">
        <v>150.61000000000001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5</v>
      </c>
      <c r="FC38">
        <v>1</v>
      </c>
      <c r="FD38">
        <v>18</v>
      </c>
      <c r="FF38">
        <v>180.73</v>
      </c>
      <c r="FQ38">
        <v>0</v>
      </c>
      <c r="FR38">
        <f t="shared" si="54"/>
        <v>0</v>
      </c>
      <c r="FS38">
        <v>0</v>
      </c>
      <c r="FX38">
        <v>0</v>
      </c>
      <c r="FY38">
        <v>0</v>
      </c>
      <c r="GA38" t="s">
        <v>52</v>
      </c>
      <c r="GD38">
        <v>0</v>
      </c>
      <c r="GF38">
        <v>-611639470</v>
      </c>
      <c r="GG38">
        <v>2</v>
      </c>
      <c r="GH38">
        <v>3</v>
      </c>
      <c r="GI38">
        <v>-2</v>
      </c>
      <c r="GJ38">
        <v>0</v>
      </c>
      <c r="GK38">
        <f>ROUND(R38*(R12)/100,2)</f>
        <v>0</v>
      </c>
      <c r="GL38">
        <f t="shared" si="55"/>
        <v>0</v>
      </c>
      <c r="GM38">
        <f t="shared" ref="GM38:GM44" si="64">ROUND(O38+X38+Y38+GK38,2)+GX38</f>
        <v>0</v>
      </c>
      <c r="GN38">
        <f t="shared" ref="GN38:GN44" si="65">IF(OR(BI38=0,BI38=1),ROUND(O38+X38+Y38+GK38,2),0)</f>
        <v>0</v>
      </c>
      <c r="GO38">
        <f t="shared" ref="GO38:GO44" si="66">IF(BI38=2,ROUND(O38+X38+Y38+GK38,2),0)</f>
        <v>0</v>
      </c>
      <c r="GP38">
        <f t="shared" ref="GP38:GP44" si="67">IF(BI38=4,ROUND(O38+X38+Y38+GK38,2)+GX38,0)</f>
        <v>0</v>
      </c>
      <c r="GR38">
        <v>1</v>
      </c>
      <c r="GS38">
        <v>1</v>
      </c>
      <c r="GT38">
        <v>0</v>
      </c>
      <c r="GU38" t="s">
        <v>3</v>
      </c>
      <c r="GV38">
        <f t="shared" ref="GV38:GV44" si="68">ROUND((GT38),6)</f>
        <v>0</v>
      </c>
      <c r="GW38">
        <v>1</v>
      </c>
      <c r="GX38">
        <f t="shared" si="56"/>
        <v>0</v>
      </c>
      <c r="HA38">
        <v>0</v>
      </c>
      <c r="HB38">
        <v>0</v>
      </c>
      <c r="HC38">
        <f t="shared" si="57"/>
        <v>0</v>
      </c>
      <c r="HE38" t="s">
        <v>53</v>
      </c>
      <c r="HF38" t="s">
        <v>53</v>
      </c>
      <c r="IK38">
        <f t="shared" si="58"/>
        <v>0</v>
      </c>
    </row>
    <row r="39" spans="1:245" x14ac:dyDescent="0.2">
      <c r="A39">
        <v>17</v>
      </c>
      <c r="B39">
        <v>1</v>
      </c>
      <c r="C39">
        <f>ROW(SmtRes!A15)</f>
        <v>15</v>
      </c>
      <c r="D39">
        <f>ROW(EtalonRes!A14)</f>
        <v>14</v>
      </c>
      <c r="E39" t="s">
        <v>54</v>
      </c>
      <c r="F39" t="s">
        <v>55</v>
      </c>
      <c r="G39" t="s">
        <v>56</v>
      </c>
      <c r="H39" t="s">
        <v>57</v>
      </c>
      <c r="I39">
        <v>0</v>
      </c>
      <c r="J39">
        <v>0</v>
      </c>
      <c r="O39">
        <f t="shared" si="28"/>
        <v>0</v>
      </c>
      <c r="P39">
        <f t="shared" si="29"/>
        <v>0</v>
      </c>
      <c r="Q39">
        <f t="shared" si="30"/>
        <v>0</v>
      </c>
      <c r="R39">
        <f t="shared" si="31"/>
        <v>0</v>
      </c>
      <c r="S39">
        <f t="shared" si="32"/>
        <v>0</v>
      </c>
      <c r="T39">
        <f t="shared" si="33"/>
        <v>0</v>
      </c>
      <c r="U39">
        <f t="shared" si="34"/>
        <v>0</v>
      </c>
      <c r="V39">
        <f t="shared" si="35"/>
        <v>0</v>
      </c>
      <c r="W39">
        <f t="shared" si="36"/>
        <v>0</v>
      </c>
      <c r="X39">
        <f t="shared" si="37"/>
        <v>0</v>
      </c>
      <c r="Y39">
        <f t="shared" si="38"/>
        <v>0</v>
      </c>
      <c r="AA39">
        <v>52421674</v>
      </c>
      <c r="AB39">
        <f t="shared" si="39"/>
        <v>311955.89</v>
      </c>
      <c r="AC39">
        <f t="shared" si="59"/>
        <v>271719.28999999998</v>
      </c>
      <c r="AD39">
        <f t="shared" si="60"/>
        <v>35461.980000000003</v>
      </c>
      <c r="AE39">
        <f t="shared" si="61"/>
        <v>14481.22</v>
      </c>
      <c r="AF39">
        <f t="shared" si="61"/>
        <v>4774.62</v>
      </c>
      <c r="AG39">
        <f t="shared" si="41"/>
        <v>0</v>
      </c>
      <c r="AH39">
        <f t="shared" si="62"/>
        <v>19.100000000000001</v>
      </c>
      <c r="AI39">
        <f t="shared" si="62"/>
        <v>0</v>
      </c>
      <c r="AJ39">
        <f t="shared" si="43"/>
        <v>0</v>
      </c>
      <c r="AK39">
        <v>311955.89</v>
      </c>
      <c r="AL39">
        <v>271719.28999999998</v>
      </c>
      <c r="AM39">
        <v>35461.980000000003</v>
      </c>
      <c r="AN39">
        <v>14481.22</v>
      </c>
      <c r="AO39">
        <v>4774.62</v>
      </c>
      <c r="AP39">
        <v>0</v>
      </c>
      <c r="AQ39">
        <v>19.100000000000001</v>
      </c>
      <c r="AR39">
        <v>0</v>
      </c>
      <c r="AS39">
        <v>0</v>
      </c>
      <c r="AT39">
        <v>70</v>
      </c>
      <c r="AU39">
        <v>10</v>
      </c>
      <c r="AV39">
        <v>1</v>
      </c>
      <c r="AW39">
        <v>1</v>
      </c>
      <c r="AZ39">
        <v>1</v>
      </c>
      <c r="BA39">
        <v>1</v>
      </c>
      <c r="BB39">
        <v>1</v>
      </c>
      <c r="BC39">
        <v>1</v>
      </c>
      <c r="BD39" t="s">
        <v>3</v>
      </c>
      <c r="BE39" t="s">
        <v>3</v>
      </c>
      <c r="BF39" t="s">
        <v>3</v>
      </c>
      <c r="BG39" t="s">
        <v>3</v>
      </c>
      <c r="BH39">
        <v>0</v>
      </c>
      <c r="BI39">
        <v>4</v>
      </c>
      <c r="BJ39" t="s">
        <v>58</v>
      </c>
      <c r="BM39">
        <v>0</v>
      </c>
      <c r="BN39">
        <v>0</v>
      </c>
      <c r="BO39" t="s">
        <v>3</v>
      </c>
      <c r="BP39">
        <v>0</v>
      </c>
      <c r="BQ39">
        <v>1</v>
      </c>
      <c r="BR39">
        <v>0</v>
      </c>
      <c r="BS39">
        <v>1</v>
      </c>
      <c r="BT39">
        <v>1</v>
      </c>
      <c r="BU39">
        <v>1</v>
      </c>
      <c r="BV39">
        <v>1</v>
      </c>
      <c r="BW39">
        <v>1</v>
      </c>
      <c r="BX39">
        <v>1</v>
      </c>
      <c r="BY39" t="s">
        <v>3</v>
      </c>
      <c r="BZ39">
        <v>70</v>
      </c>
      <c r="CA39">
        <v>10</v>
      </c>
      <c r="CE39">
        <v>0</v>
      </c>
      <c r="CF39">
        <v>0</v>
      </c>
      <c r="CG39">
        <v>0</v>
      </c>
      <c r="CM39">
        <v>0</v>
      </c>
      <c r="CN39" t="s">
        <v>3</v>
      </c>
      <c r="CO39">
        <v>0</v>
      </c>
      <c r="CP39">
        <f t="shared" si="44"/>
        <v>0</v>
      </c>
      <c r="CQ39">
        <f t="shared" si="45"/>
        <v>271719.28999999998</v>
      </c>
      <c r="CR39">
        <f t="shared" si="63"/>
        <v>35461.980000000003</v>
      </c>
      <c r="CS39">
        <f t="shared" si="46"/>
        <v>14481.22</v>
      </c>
      <c r="CT39">
        <f t="shared" si="47"/>
        <v>4774.62</v>
      </c>
      <c r="CU39">
        <f t="shared" si="48"/>
        <v>0</v>
      </c>
      <c r="CV39">
        <f t="shared" si="49"/>
        <v>19.100000000000001</v>
      </c>
      <c r="CW39">
        <f t="shared" si="50"/>
        <v>0</v>
      </c>
      <c r="CX39">
        <f t="shared" si="51"/>
        <v>0</v>
      </c>
      <c r="CY39">
        <f t="shared" si="52"/>
        <v>0</v>
      </c>
      <c r="CZ39">
        <f t="shared" si="53"/>
        <v>0</v>
      </c>
      <c r="DC39" t="s">
        <v>3</v>
      </c>
      <c r="DD39" t="s">
        <v>3</v>
      </c>
      <c r="DE39" t="s">
        <v>3</v>
      </c>
      <c r="DF39" t="s">
        <v>3</v>
      </c>
      <c r="DG39" t="s">
        <v>3</v>
      </c>
      <c r="DH39" t="s">
        <v>3</v>
      </c>
      <c r="DI39" t="s">
        <v>3</v>
      </c>
      <c r="DJ39" t="s">
        <v>3</v>
      </c>
      <c r="DK39" t="s">
        <v>3</v>
      </c>
      <c r="DL39" t="s">
        <v>3</v>
      </c>
      <c r="DM39" t="s">
        <v>3</v>
      </c>
      <c r="DN39">
        <v>0</v>
      </c>
      <c r="DO39">
        <v>0</v>
      </c>
      <c r="DP39">
        <v>1</v>
      </c>
      <c r="DQ39">
        <v>1</v>
      </c>
      <c r="DU39">
        <v>1009</v>
      </c>
      <c r="DV39" t="s">
        <v>57</v>
      </c>
      <c r="DW39" t="s">
        <v>57</v>
      </c>
      <c r="DX39">
        <v>100000</v>
      </c>
      <c r="EE39">
        <v>51482689</v>
      </c>
      <c r="EF39">
        <v>1</v>
      </c>
      <c r="EG39" t="s">
        <v>21</v>
      </c>
      <c r="EH39">
        <v>0</v>
      </c>
      <c r="EI39" t="s">
        <v>3</v>
      </c>
      <c r="EJ39">
        <v>4</v>
      </c>
      <c r="EK39">
        <v>0</v>
      </c>
      <c r="EL39" t="s">
        <v>22</v>
      </c>
      <c r="EM39" t="s">
        <v>23</v>
      </c>
      <c r="EO39" t="s">
        <v>3</v>
      </c>
      <c r="EQ39">
        <v>0</v>
      </c>
      <c r="ER39">
        <v>311955.89</v>
      </c>
      <c r="ES39">
        <v>271719.28999999998</v>
      </c>
      <c r="ET39">
        <v>35461.980000000003</v>
      </c>
      <c r="EU39">
        <v>14481.22</v>
      </c>
      <c r="EV39">
        <v>4774.62</v>
      </c>
      <c r="EW39">
        <v>19.100000000000001</v>
      </c>
      <c r="EX39">
        <v>0</v>
      </c>
      <c r="EY39">
        <v>0</v>
      </c>
      <c r="FQ39">
        <v>0</v>
      </c>
      <c r="FR39">
        <f t="shared" si="54"/>
        <v>0</v>
      </c>
      <c r="FS39">
        <v>0</v>
      </c>
      <c r="FX39">
        <v>70</v>
      </c>
      <c r="FY39">
        <v>10</v>
      </c>
      <c r="GA39" t="s">
        <v>3</v>
      </c>
      <c r="GD39">
        <v>0</v>
      </c>
      <c r="GF39">
        <v>793279665</v>
      </c>
      <c r="GG39">
        <v>2</v>
      </c>
      <c r="GH39">
        <v>1</v>
      </c>
      <c r="GI39">
        <v>-2</v>
      </c>
      <c r="GJ39">
        <v>0</v>
      </c>
      <c r="GK39">
        <f>ROUND(R39*(R12)/100,2)</f>
        <v>0</v>
      </c>
      <c r="GL39">
        <f t="shared" si="55"/>
        <v>0</v>
      </c>
      <c r="GM39">
        <f t="shared" si="64"/>
        <v>0</v>
      </c>
      <c r="GN39">
        <f t="shared" si="65"/>
        <v>0</v>
      </c>
      <c r="GO39">
        <f t="shared" si="66"/>
        <v>0</v>
      </c>
      <c r="GP39">
        <f t="shared" si="67"/>
        <v>0</v>
      </c>
      <c r="GR39">
        <v>0</v>
      </c>
      <c r="GS39">
        <v>3</v>
      </c>
      <c r="GT39">
        <v>0</v>
      </c>
      <c r="GU39" t="s">
        <v>3</v>
      </c>
      <c r="GV39">
        <f t="shared" si="68"/>
        <v>0</v>
      </c>
      <c r="GW39">
        <v>1</v>
      </c>
      <c r="GX39">
        <f t="shared" si="56"/>
        <v>0</v>
      </c>
      <c r="HA39">
        <v>0</v>
      </c>
      <c r="HB39">
        <v>0</v>
      </c>
      <c r="HC39">
        <f t="shared" si="57"/>
        <v>0</v>
      </c>
      <c r="HE39" t="s">
        <v>3</v>
      </c>
      <c r="HF39" t="s">
        <v>3</v>
      </c>
      <c r="IK39">
        <f t="shared" si="58"/>
        <v>0</v>
      </c>
    </row>
    <row r="40" spans="1:245" x14ac:dyDescent="0.2">
      <c r="A40">
        <v>18</v>
      </c>
      <c r="B40">
        <v>1</v>
      </c>
      <c r="C40">
        <v>14</v>
      </c>
      <c r="E40" t="s">
        <v>59</v>
      </c>
      <c r="F40" t="s">
        <v>60</v>
      </c>
      <c r="G40" t="s">
        <v>61</v>
      </c>
      <c r="H40" t="s">
        <v>27</v>
      </c>
      <c r="I40">
        <f>I39*J40</f>
        <v>0</v>
      </c>
      <c r="J40">
        <v>-101</v>
      </c>
      <c r="O40">
        <f t="shared" si="28"/>
        <v>0</v>
      </c>
      <c r="P40">
        <f t="shared" si="29"/>
        <v>0</v>
      </c>
      <c r="Q40">
        <f t="shared" si="30"/>
        <v>0</v>
      </c>
      <c r="R40">
        <f t="shared" si="31"/>
        <v>0</v>
      </c>
      <c r="S40">
        <f t="shared" si="32"/>
        <v>0</v>
      </c>
      <c r="T40">
        <f t="shared" si="33"/>
        <v>0</v>
      </c>
      <c r="U40">
        <f t="shared" si="34"/>
        <v>0</v>
      </c>
      <c r="V40">
        <f t="shared" si="35"/>
        <v>0</v>
      </c>
      <c r="W40">
        <f t="shared" si="36"/>
        <v>0</v>
      </c>
      <c r="X40">
        <f t="shared" si="37"/>
        <v>0</v>
      </c>
      <c r="Y40">
        <f t="shared" si="38"/>
        <v>0</v>
      </c>
      <c r="AA40">
        <v>52421674</v>
      </c>
      <c r="AB40">
        <f t="shared" si="39"/>
        <v>2690.29</v>
      </c>
      <c r="AC40">
        <f t="shared" si="59"/>
        <v>2690.29</v>
      </c>
      <c r="AD40">
        <f t="shared" si="60"/>
        <v>0</v>
      </c>
      <c r="AE40">
        <f t="shared" si="61"/>
        <v>0</v>
      </c>
      <c r="AF40">
        <f t="shared" si="61"/>
        <v>0</v>
      </c>
      <c r="AG40">
        <f t="shared" si="41"/>
        <v>0</v>
      </c>
      <c r="AH40">
        <f t="shared" si="62"/>
        <v>0</v>
      </c>
      <c r="AI40">
        <f t="shared" si="62"/>
        <v>0</v>
      </c>
      <c r="AJ40">
        <f t="shared" si="43"/>
        <v>0</v>
      </c>
      <c r="AK40">
        <v>2690.29</v>
      </c>
      <c r="AL40">
        <v>2690.29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70</v>
      </c>
      <c r="AU40">
        <v>10</v>
      </c>
      <c r="AV40">
        <v>1</v>
      </c>
      <c r="AW40">
        <v>1</v>
      </c>
      <c r="AZ40">
        <v>1</v>
      </c>
      <c r="BA40">
        <v>1</v>
      </c>
      <c r="BB40">
        <v>1</v>
      </c>
      <c r="BC40">
        <v>1</v>
      </c>
      <c r="BD40" t="s">
        <v>3</v>
      </c>
      <c r="BE40" t="s">
        <v>3</v>
      </c>
      <c r="BF40" t="s">
        <v>3</v>
      </c>
      <c r="BG40" t="s">
        <v>3</v>
      </c>
      <c r="BH40">
        <v>3</v>
      </c>
      <c r="BI40">
        <v>4</v>
      </c>
      <c r="BJ40" t="s">
        <v>62</v>
      </c>
      <c r="BM40">
        <v>0</v>
      </c>
      <c r="BN40">
        <v>0</v>
      </c>
      <c r="BO40" t="s">
        <v>3</v>
      </c>
      <c r="BP40">
        <v>0</v>
      </c>
      <c r="BQ40">
        <v>1</v>
      </c>
      <c r="BR40">
        <v>1</v>
      </c>
      <c r="BS40">
        <v>1</v>
      </c>
      <c r="BT40">
        <v>1</v>
      </c>
      <c r="BU40">
        <v>1</v>
      </c>
      <c r="BV40">
        <v>1</v>
      </c>
      <c r="BW40">
        <v>1</v>
      </c>
      <c r="BX40">
        <v>1</v>
      </c>
      <c r="BY40" t="s">
        <v>3</v>
      </c>
      <c r="BZ40">
        <v>70</v>
      </c>
      <c r="CA40">
        <v>10</v>
      </c>
      <c r="CE40">
        <v>0</v>
      </c>
      <c r="CF40">
        <v>0</v>
      </c>
      <c r="CG40">
        <v>0</v>
      </c>
      <c r="CM40">
        <v>0</v>
      </c>
      <c r="CN40" t="s">
        <v>3</v>
      </c>
      <c r="CO40">
        <v>0</v>
      </c>
      <c r="CP40">
        <f t="shared" si="44"/>
        <v>0</v>
      </c>
      <c r="CQ40">
        <f t="shared" si="45"/>
        <v>2690.29</v>
      </c>
      <c r="CR40">
        <f t="shared" si="63"/>
        <v>0</v>
      </c>
      <c r="CS40">
        <f t="shared" si="46"/>
        <v>0</v>
      </c>
      <c r="CT40">
        <f t="shared" si="47"/>
        <v>0</v>
      </c>
      <c r="CU40">
        <f t="shared" si="48"/>
        <v>0</v>
      </c>
      <c r="CV40">
        <f t="shared" si="49"/>
        <v>0</v>
      </c>
      <c r="CW40">
        <f t="shared" si="50"/>
        <v>0</v>
      </c>
      <c r="CX40">
        <f t="shared" si="51"/>
        <v>0</v>
      </c>
      <c r="CY40">
        <f t="shared" si="52"/>
        <v>0</v>
      </c>
      <c r="CZ40">
        <f t="shared" si="53"/>
        <v>0</v>
      </c>
      <c r="DC40" t="s">
        <v>3</v>
      </c>
      <c r="DD40" t="s">
        <v>3</v>
      </c>
      <c r="DE40" t="s">
        <v>3</v>
      </c>
      <c r="DF40" t="s">
        <v>3</v>
      </c>
      <c r="DG40" t="s">
        <v>3</v>
      </c>
      <c r="DH40" t="s">
        <v>3</v>
      </c>
      <c r="DI40" t="s">
        <v>3</v>
      </c>
      <c r="DJ40" t="s">
        <v>3</v>
      </c>
      <c r="DK40" t="s">
        <v>3</v>
      </c>
      <c r="DL40" t="s">
        <v>3</v>
      </c>
      <c r="DM40" t="s">
        <v>3</v>
      </c>
      <c r="DN40">
        <v>0</v>
      </c>
      <c r="DO40">
        <v>0</v>
      </c>
      <c r="DP40">
        <v>1</v>
      </c>
      <c r="DQ40">
        <v>1</v>
      </c>
      <c r="DU40">
        <v>1009</v>
      </c>
      <c r="DV40" t="s">
        <v>27</v>
      </c>
      <c r="DW40" t="s">
        <v>27</v>
      </c>
      <c r="DX40">
        <v>1000</v>
      </c>
      <c r="EE40">
        <v>51482689</v>
      </c>
      <c r="EF40">
        <v>1</v>
      </c>
      <c r="EG40" t="s">
        <v>21</v>
      </c>
      <c r="EH40">
        <v>0</v>
      </c>
      <c r="EI40" t="s">
        <v>3</v>
      </c>
      <c r="EJ40">
        <v>4</v>
      </c>
      <c r="EK40">
        <v>0</v>
      </c>
      <c r="EL40" t="s">
        <v>22</v>
      </c>
      <c r="EM40" t="s">
        <v>23</v>
      </c>
      <c r="EO40" t="s">
        <v>3</v>
      </c>
      <c r="EQ40">
        <v>32768</v>
      </c>
      <c r="ER40">
        <v>2690.29</v>
      </c>
      <c r="ES40">
        <v>2690.29</v>
      </c>
      <c r="ET40">
        <v>0</v>
      </c>
      <c r="EU40">
        <v>0</v>
      </c>
      <c r="EV40">
        <v>0</v>
      </c>
      <c r="EW40">
        <v>0</v>
      </c>
      <c r="EX40">
        <v>0</v>
      </c>
      <c r="FQ40">
        <v>0</v>
      </c>
      <c r="FR40">
        <f t="shared" si="54"/>
        <v>0</v>
      </c>
      <c r="FS40">
        <v>0</v>
      </c>
      <c r="FX40">
        <v>70</v>
      </c>
      <c r="FY40">
        <v>10</v>
      </c>
      <c r="GA40" t="s">
        <v>3</v>
      </c>
      <c r="GD40">
        <v>0</v>
      </c>
      <c r="GF40">
        <v>-2069439204</v>
      </c>
      <c r="GG40">
        <v>2</v>
      </c>
      <c r="GH40">
        <v>1</v>
      </c>
      <c r="GI40">
        <v>-2</v>
      </c>
      <c r="GJ40">
        <v>0</v>
      </c>
      <c r="GK40">
        <f>ROUND(R40*(R12)/100,2)</f>
        <v>0</v>
      </c>
      <c r="GL40">
        <f t="shared" si="55"/>
        <v>0</v>
      </c>
      <c r="GM40">
        <f t="shared" si="64"/>
        <v>0</v>
      </c>
      <c r="GN40">
        <f t="shared" si="65"/>
        <v>0</v>
      </c>
      <c r="GO40">
        <f t="shared" si="66"/>
        <v>0</v>
      </c>
      <c r="GP40">
        <f t="shared" si="67"/>
        <v>0</v>
      </c>
      <c r="GR40">
        <v>0</v>
      </c>
      <c r="GS40">
        <v>3</v>
      </c>
      <c r="GT40">
        <v>0</v>
      </c>
      <c r="GU40" t="s">
        <v>3</v>
      </c>
      <c r="GV40">
        <f t="shared" si="68"/>
        <v>0</v>
      </c>
      <c r="GW40">
        <v>1</v>
      </c>
      <c r="GX40">
        <f t="shared" si="56"/>
        <v>0</v>
      </c>
      <c r="HA40">
        <v>0</v>
      </c>
      <c r="HB40">
        <v>0</v>
      </c>
      <c r="HC40">
        <f t="shared" si="57"/>
        <v>0</v>
      </c>
      <c r="HE40" t="s">
        <v>3</v>
      </c>
      <c r="HF40" t="s">
        <v>3</v>
      </c>
      <c r="IK40">
        <f t="shared" si="58"/>
        <v>0</v>
      </c>
    </row>
    <row r="41" spans="1:245" x14ac:dyDescent="0.2">
      <c r="A41">
        <v>18</v>
      </c>
      <c r="B41">
        <v>1</v>
      </c>
      <c r="C41">
        <v>15</v>
      </c>
      <c r="E41" t="s">
        <v>63</v>
      </c>
      <c r="F41" t="s">
        <v>64</v>
      </c>
      <c r="G41" t="s">
        <v>65</v>
      </c>
      <c r="H41" t="s">
        <v>27</v>
      </c>
      <c r="I41">
        <f>I39*J41</f>
        <v>0</v>
      </c>
      <c r="J41">
        <v>101</v>
      </c>
      <c r="O41">
        <f t="shared" si="28"/>
        <v>0</v>
      </c>
      <c r="P41">
        <f t="shared" si="29"/>
        <v>0</v>
      </c>
      <c r="Q41">
        <f t="shared" si="30"/>
        <v>0</v>
      </c>
      <c r="R41">
        <f t="shared" si="31"/>
        <v>0</v>
      </c>
      <c r="S41">
        <f t="shared" si="32"/>
        <v>0</v>
      </c>
      <c r="T41">
        <f t="shared" si="33"/>
        <v>0</v>
      </c>
      <c r="U41">
        <f t="shared" si="34"/>
        <v>0</v>
      </c>
      <c r="V41">
        <f t="shared" si="35"/>
        <v>0</v>
      </c>
      <c r="W41">
        <f t="shared" si="36"/>
        <v>0</v>
      </c>
      <c r="X41">
        <f t="shared" si="37"/>
        <v>0</v>
      </c>
      <c r="Y41">
        <f t="shared" si="38"/>
        <v>0</v>
      </c>
      <c r="AA41">
        <v>52421674</v>
      </c>
      <c r="AB41">
        <f t="shared" si="39"/>
        <v>2652.04</v>
      </c>
      <c r="AC41">
        <f t="shared" si="59"/>
        <v>2652.04</v>
      </c>
      <c r="AD41">
        <f t="shared" si="60"/>
        <v>0</v>
      </c>
      <c r="AE41">
        <f t="shared" si="61"/>
        <v>0</v>
      </c>
      <c r="AF41">
        <f t="shared" si="61"/>
        <v>0</v>
      </c>
      <c r="AG41">
        <f t="shared" si="41"/>
        <v>0</v>
      </c>
      <c r="AH41">
        <f t="shared" si="62"/>
        <v>0</v>
      </c>
      <c r="AI41">
        <f t="shared" si="62"/>
        <v>0</v>
      </c>
      <c r="AJ41">
        <f t="shared" si="43"/>
        <v>0</v>
      </c>
      <c r="AK41">
        <v>2652.04</v>
      </c>
      <c r="AL41">
        <v>2652.04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70</v>
      </c>
      <c r="AU41">
        <v>10</v>
      </c>
      <c r="AV41">
        <v>1</v>
      </c>
      <c r="AW41">
        <v>1</v>
      </c>
      <c r="AZ41">
        <v>1</v>
      </c>
      <c r="BA41">
        <v>1</v>
      </c>
      <c r="BB41">
        <v>1</v>
      </c>
      <c r="BC41">
        <v>1</v>
      </c>
      <c r="BD41" t="s">
        <v>3</v>
      </c>
      <c r="BE41" t="s">
        <v>3</v>
      </c>
      <c r="BF41" t="s">
        <v>3</v>
      </c>
      <c r="BG41" t="s">
        <v>3</v>
      </c>
      <c r="BH41">
        <v>3</v>
      </c>
      <c r="BI41">
        <v>4</v>
      </c>
      <c r="BJ41" t="s">
        <v>66</v>
      </c>
      <c r="BM41">
        <v>0</v>
      </c>
      <c r="BN41">
        <v>0</v>
      </c>
      <c r="BO41" t="s">
        <v>3</v>
      </c>
      <c r="BP41">
        <v>0</v>
      </c>
      <c r="BQ41">
        <v>1</v>
      </c>
      <c r="BR41">
        <v>0</v>
      </c>
      <c r="BS41">
        <v>1</v>
      </c>
      <c r="BT41">
        <v>1</v>
      </c>
      <c r="BU41">
        <v>1</v>
      </c>
      <c r="BV41">
        <v>1</v>
      </c>
      <c r="BW41">
        <v>1</v>
      </c>
      <c r="BX41">
        <v>1</v>
      </c>
      <c r="BY41" t="s">
        <v>3</v>
      </c>
      <c r="BZ41">
        <v>70</v>
      </c>
      <c r="CA41">
        <v>10</v>
      </c>
      <c r="CE41">
        <v>0</v>
      </c>
      <c r="CF41">
        <v>0</v>
      </c>
      <c r="CG41">
        <v>0</v>
      </c>
      <c r="CM41">
        <v>0</v>
      </c>
      <c r="CN41" t="s">
        <v>3</v>
      </c>
      <c r="CO41">
        <v>0</v>
      </c>
      <c r="CP41">
        <f t="shared" si="44"/>
        <v>0</v>
      </c>
      <c r="CQ41">
        <f t="shared" si="45"/>
        <v>2652.04</v>
      </c>
      <c r="CR41">
        <f t="shared" si="63"/>
        <v>0</v>
      </c>
      <c r="CS41">
        <f t="shared" si="46"/>
        <v>0</v>
      </c>
      <c r="CT41">
        <f t="shared" si="47"/>
        <v>0</v>
      </c>
      <c r="CU41">
        <f t="shared" si="48"/>
        <v>0</v>
      </c>
      <c r="CV41">
        <f t="shared" si="49"/>
        <v>0</v>
      </c>
      <c r="CW41">
        <f t="shared" si="50"/>
        <v>0</v>
      </c>
      <c r="CX41">
        <f t="shared" si="51"/>
        <v>0</v>
      </c>
      <c r="CY41">
        <f t="shared" si="52"/>
        <v>0</v>
      </c>
      <c r="CZ41">
        <f t="shared" si="53"/>
        <v>0</v>
      </c>
      <c r="DC41" t="s">
        <v>3</v>
      </c>
      <c r="DD41" t="s">
        <v>3</v>
      </c>
      <c r="DE41" t="s">
        <v>3</v>
      </c>
      <c r="DF41" t="s">
        <v>3</v>
      </c>
      <c r="DG41" t="s">
        <v>3</v>
      </c>
      <c r="DH41" t="s">
        <v>3</v>
      </c>
      <c r="DI41" t="s">
        <v>3</v>
      </c>
      <c r="DJ41" t="s">
        <v>3</v>
      </c>
      <c r="DK41" t="s">
        <v>3</v>
      </c>
      <c r="DL41" t="s">
        <v>3</v>
      </c>
      <c r="DM41" t="s">
        <v>3</v>
      </c>
      <c r="DN41">
        <v>0</v>
      </c>
      <c r="DO41">
        <v>0</v>
      </c>
      <c r="DP41">
        <v>1</v>
      </c>
      <c r="DQ41">
        <v>1</v>
      </c>
      <c r="DU41">
        <v>1009</v>
      </c>
      <c r="DV41" t="s">
        <v>27</v>
      </c>
      <c r="DW41" t="s">
        <v>27</v>
      </c>
      <c r="DX41">
        <v>1000</v>
      </c>
      <c r="EE41">
        <v>51482689</v>
      </c>
      <c r="EF41">
        <v>1</v>
      </c>
      <c r="EG41" t="s">
        <v>21</v>
      </c>
      <c r="EH41">
        <v>0</v>
      </c>
      <c r="EI41" t="s">
        <v>3</v>
      </c>
      <c r="EJ41">
        <v>4</v>
      </c>
      <c r="EK41">
        <v>0</v>
      </c>
      <c r="EL41" t="s">
        <v>22</v>
      </c>
      <c r="EM41" t="s">
        <v>23</v>
      </c>
      <c r="EO41" t="s">
        <v>3</v>
      </c>
      <c r="EQ41">
        <v>0</v>
      </c>
      <c r="ER41">
        <v>2652.04</v>
      </c>
      <c r="ES41">
        <v>2652.04</v>
      </c>
      <c r="ET41">
        <v>0</v>
      </c>
      <c r="EU41">
        <v>0</v>
      </c>
      <c r="EV41">
        <v>0</v>
      </c>
      <c r="EW41">
        <v>0</v>
      </c>
      <c r="EX41">
        <v>0</v>
      </c>
      <c r="FQ41">
        <v>0</v>
      </c>
      <c r="FR41">
        <f t="shared" si="54"/>
        <v>0</v>
      </c>
      <c r="FS41">
        <v>0</v>
      </c>
      <c r="FX41">
        <v>70</v>
      </c>
      <c r="FY41">
        <v>10</v>
      </c>
      <c r="GA41" t="s">
        <v>3</v>
      </c>
      <c r="GD41">
        <v>0</v>
      </c>
      <c r="GF41">
        <v>-740831190</v>
      </c>
      <c r="GG41">
        <v>2</v>
      </c>
      <c r="GH41">
        <v>1</v>
      </c>
      <c r="GI41">
        <v>-2</v>
      </c>
      <c r="GJ41">
        <v>0</v>
      </c>
      <c r="GK41">
        <f>ROUND(R41*(R12)/100,2)</f>
        <v>0</v>
      </c>
      <c r="GL41">
        <f t="shared" si="55"/>
        <v>0</v>
      </c>
      <c r="GM41">
        <f t="shared" si="64"/>
        <v>0</v>
      </c>
      <c r="GN41">
        <f t="shared" si="65"/>
        <v>0</v>
      </c>
      <c r="GO41">
        <f t="shared" si="66"/>
        <v>0</v>
      </c>
      <c r="GP41">
        <f t="shared" si="67"/>
        <v>0</v>
      </c>
      <c r="GR41">
        <v>0</v>
      </c>
      <c r="GS41">
        <v>3</v>
      </c>
      <c r="GT41">
        <v>0</v>
      </c>
      <c r="GU41" t="s">
        <v>3</v>
      </c>
      <c r="GV41">
        <f t="shared" si="68"/>
        <v>0</v>
      </c>
      <c r="GW41">
        <v>1</v>
      </c>
      <c r="GX41">
        <f t="shared" si="56"/>
        <v>0</v>
      </c>
      <c r="HA41">
        <v>0</v>
      </c>
      <c r="HB41">
        <v>0</v>
      </c>
      <c r="HC41">
        <f t="shared" si="57"/>
        <v>0</v>
      </c>
      <c r="HE41" t="s">
        <v>3</v>
      </c>
      <c r="HF41" t="s">
        <v>3</v>
      </c>
      <c r="IK41">
        <f t="shared" si="58"/>
        <v>0</v>
      </c>
    </row>
    <row r="42" spans="1:245" x14ac:dyDescent="0.2">
      <c r="A42">
        <v>17</v>
      </c>
      <c r="B42">
        <v>1</v>
      </c>
      <c r="C42">
        <f>ROW(SmtRes!A20)</f>
        <v>20</v>
      </c>
      <c r="D42">
        <f>ROW(EtalonRes!A18)</f>
        <v>18</v>
      </c>
      <c r="E42" t="s">
        <v>67</v>
      </c>
      <c r="F42" t="s">
        <v>68</v>
      </c>
      <c r="G42" t="s">
        <v>69</v>
      </c>
      <c r="H42" t="s">
        <v>70</v>
      </c>
      <c r="I42">
        <v>0</v>
      </c>
      <c r="J42">
        <v>0</v>
      </c>
      <c r="O42">
        <f t="shared" si="28"/>
        <v>0</v>
      </c>
      <c r="P42">
        <f t="shared" si="29"/>
        <v>0</v>
      </c>
      <c r="Q42">
        <f t="shared" si="30"/>
        <v>0</v>
      </c>
      <c r="R42">
        <f t="shared" si="31"/>
        <v>0</v>
      </c>
      <c r="S42">
        <f t="shared" si="32"/>
        <v>0</v>
      </c>
      <c r="T42">
        <f t="shared" si="33"/>
        <v>0</v>
      </c>
      <c r="U42">
        <f t="shared" si="34"/>
        <v>0</v>
      </c>
      <c r="V42">
        <f t="shared" si="35"/>
        <v>0</v>
      </c>
      <c r="W42">
        <f t="shared" si="36"/>
        <v>0</v>
      </c>
      <c r="X42">
        <f t="shared" si="37"/>
        <v>0</v>
      </c>
      <c r="Y42">
        <f t="shared" si="38"/>
        <v>0</v>
      </c>
      <c r="AA42">
        <v>52421674</v>
      </c>
      <c r="AB42">
        <f t="shared" si="39"/>
        <v>23966.9</v>
      </c>
      <c r="AC42">
        <f t="shared" si="59"/>
        <v>20488.849999999999</v>
      </c>
      <c r="AD42">
        <f t="shared" si="60"/>
        <v>1123.06</v>
      </c>
      <c r="AE42">
        <f t="shared" si="61"/>
        <v>471.72</v>
      </c>
      <c r="AF42">
        <f t="shared" si="61"/>
        <v>2354.9899999999998</v>
      </c>
      <c r="AG42">
        <f t="shared" si="41"/>
        <v>0</v>
      </c>
      <c r="AH42">
        <f t="shared" si="62"/>
        <v>10.3</v>
      </c>
      <c r="AI42">
        <f t="shared" si="62"/>
        <v>0</v>
      </c>
      <c r="AJ42">
        <f t="shared" si="43"/>
        <v>0</v>
      </c>
      <c r="AK42">
        <v>23966.9</v>
      </c>
      <c r="AL42">
        <v>20488.849999999999</v>
      </c>
      <c r="AM42">
        <v>1123.06</v>
      </c>
      <c r="AN42">
        <v>471.72</v>
      </c>
      <c r="AO42">
        <v>2354.9899999999998</v>
      </c>
      <c r="AP42">
        <v>0</v>
      </c>
      <c r="AQ42">
        <v>10.3</v>
      </c>
      <c r="AR42">
        <v>0</v>
      </c>
      <c r="AS42">
        <v>0</v>
      </c>
      <c r="AT42">
        <v>70</v>
      </c>
      <c r="AU42">
        <v>10</v>
      </c>
      <c r="AV42">
        <v>1</v>
      </c>
      <c r="AW42">
        <v>1</v>
      </c>
      <c r="AZ42">
        <v>1</v>
      </c>
      <c r="BA42">
        <v>1</v>
      </c>
      <c r="BB42">
        <v>1</v>
      </c>
      <c r="BC42">
        <v>1</v>
      </c>
      <c r="BD42" t="s">
        <v>3</v>
      </c>
      <c r="BE42" t="s">
        <v>3</v>
      </c>
      <c r="BF42" t="s">
        <v>3</v>
      </c>
      <c r="BG42" t="s">
        <v>3</v>
      </c>
      <c r="BH42">
        <v>0</v>
      </c>
      <c r="BI42">
        <v>4</v>
      </c>
      <c r="BJ42" t="s">
        <v>71</v>
      </c>
      <c r="BM42">
        <v>0</v>
      </c>
      <c r="BN42">
        <v>0</v>
      </c>
      <c r="BO42" t="s">
        <v>3</v>
      </c>
      <c r="BP42">
        <v>0</v>
      </c>
      <c r="BQ42">
        <v>1</v>
      </c>
      <c r="BR42">
        <v>0</v>
      </c>
      <c r="BS42">
        <v>1</v>
      </c>
      <c r="BT42">
        <v>1</v>
      </c>
      <c r="BU42">
        <v>1</v>
      </c>
      <c r="BV42">
        <v>1</v>
      </c>
      <c r="BW42">
        <v>1</v>
      </c>
      <c r="BX42">
        <v>1</v>
      </c>
      <c r="BY42" t="s">
        <v>3</v>
      </c>
      <c r="BZ42">
        <v>70</v>
      </c>
      <c r="CA42">
        <v>10</v>
      </c>
      <c r="CE42">
        <v>0</v>
      </c>
      <c r="CF42">
        <v>0</v>
      </c>
      <c r="CG42">
        <v>0</v>
      </c>
      <c r="CM42">
        <v>0</v>
      </c>
      <c r="CN42" t="s">
        <v>3</v>
      </c>
      <c r="CO42">
        <v>0</v>
      </c>
      <c r="CP42">
        <f t="shared" si="44"/>
        <v>0</v>
      </c>
      <c r="CQ42">
        <f t="shared" si="45"/>
        <v>20488.849999999999</v>
      </c>
      <c r="CR42">
        <f t="shared" si="63"/>
        <v>1123.06</v>
      </c>
      <c r="CS42">
        <f t="shared" si="46"/>
        <v>471.72</v>
      </c>
      <c r="CT42">
        <f t="shared" si="47"/>
        <v>2354.9899999999998</v>
      </c>
      <c r="CU42">
        <f t="shared" si="48"/>
        <v>0</v>
      </c>
      <c r="CV42">
        <f t="shared" si="49"/>
        <v>10.3</v>
      </c>
      <c r="CW42">
        <f t="shared" si="50"/>
        <v>0</v>
      </c>
      <c r="CX42">
        <f t="shared" si="51"/>
        <v>0</v>
      </c>
      <c r="CY42">
        <f t="shared" si="52"/>
        <v>0</v>
      </c>
      <c r="CZ42">
        <f t="shared" si="53"/>
        <v>0</v>
      </c>
      <c r="DC42" t="s">
        <v>3</v>
      </c>
      <c r="DD42" t="s">
        <v>3</v>
      </c>
      <c r="DE42" t="s">
        <v>3</v>
      </c>
      <c r="DF42" t="s">
        <v>3</v>
      </c>
      <c r="DG42" t="s">
        <v>3</v>
      </c>
      <c r="DH42" t="s">
        <v>3</v>
      </c>
      <c r="DI42" t="s">
        <v>3</v>
      </c>
      <c r="DJ42" t="s">
        <v>3</v>
      </c>
      <c r="DK42" t="s">
        <v>3</v>
      </c>
      <c r="DL42" t="s">
        <v>3</v>
      </c>
      <c r="DM42" t="s">
        <v>3</v>
      </c>
      <c r="DN42">
        <v>0</v>
      </c>
      <c r="DO42">
        <v>0</v>
      </c>
      <c r="DP42">
        <v>1</v>
      </c>
      <c r="DQ42">
        <v>1</v>
      </c>
      <c r="DU42">
        <v>1005</v>
      </c>
      <c r="DV42" t="s">
        <v>70</v>
      </c>
      <c r="DW42" t="s">
        <v>70</v>
      </c>
      <c r="DX42">
        <v>100</v>
      </c>
      <c r="EE42">
        <v>51482689</v>
      </c>
      <c r="EF42">
        <v>1</v>
      </c>
      <c r="EG42" t="s">
        <v>21</v>
      </c>
      <c r="EH42">
        <v>0</v>
      </c>
      <c r="EI42" t="s">
        <v>3</v>
      </c>
      <c r="EJ42">
        <v>4</v>
      </c>
      <c r="EK42">
        <v>0</v>
      </c>
      <c r="EL42" t="s">
        <v>22</v>
      </c>
      <c r="EM42" t="s">
        <v>23</v>
      </c>
      <c r="EO42" t="s">
        <v>3</v>
      </c>
      <c r="EQ42">
        <v>0</v>
      </c>
      <c r="ER42">
        <v>23966.9</v>
      </c>
      <c r="ES42">
        <v>20488.849999999999</v>
      </c>
      <c r="ET42">
        <v>1123.06</v>
      </c>
      <c r="EU42">
        <v>471.72</v>
      </c>
      <c r="EV42">
        <v>2354.9899999999998</v>
      </c>
      <c r="EW42">
        <v>10.3</v>
      </c>
      <c r="EX42">
        <v>0</v>
      </c>
      <c r="EY42">
        <v>0</v>
      </c>
      <c r="FQ42">
        <v>0</v>
      </c>
      <c r="FR42">
        <f t="shared" si="54"/>
        <v>0</v>
      </c>
      <c r="FS42">
        <v>0</v>
      </c>
      <c r="FX42">
        <v>70</v>
      </c>
      <c r="FY42">
        <v>10</v>
      </c>
      <c r="GA42" t="s">
        <v>3</v>
      </c>
      <c r="GD42">
        <v>0</v>
      </c>
      <c r="GF42">
        <v>1620255239</v>
      </c>
      <c r="GG42">
        <v>2</v>
      </c>
      <c r="GH42">
        <v>1</v>
      </c>
      <c r="GI42">
        <v>-2</v>
      </c>
      <c r="GJ42">
        <v>0</v>
      </c>
      <c r="GK42">
        <f>ROUND(R42*(R12)/100,2)</f>
        <v>0</v>
      </c>
      <c r="GL42">
        <f t="shared" si="55"/>
        <v>0</v>
      </c>
      <c r="GM42">
        <f t="shared" si="64"/>
        <v>0</v>
      </c>
      <c r="GN42">
        <f t="shared" si="65"/>
        <v>0</v>
      </c>
      <c r="GO42">
        <f t="shared" si="66"/>
        <v>0</v>
      </c>
      <c r="GP42">
        <f t="shared" si="67"/>
        <v>0</v>
      </c>
      <c r="GR42">
        <v>0</v>
      </c>
      <c r="GS42">
        <v>3</v>
      </c>
      <c r="GT42">
        <v>0</v>
      </c>
      <c r="GU42" t="s">
        <v>3</v>
      </c>
      <c r="GV42">
        <f t="shared" si="68"/>
        <v>0</v>
      </c>
      <c r="GW42">
        <v>1</v>
      </c>
      <c r="GX42">
        <f t="shared" si="56"/>
        <v>0</v>
      </c>
      <c r="HA42">
        <v>0</v>
      </c>
      <c r="HB42">
        <v>0</v>
      </c>
      <c r="HC42">
        <f t="shared" si="57"/>
        <v>0</v>
      </c>
      <c r="HE42" t="s">
        <v>3</v>
      </c>
      <c r="HF42" t="s">
        <v>3</v>
      </c>
      <c r="IK42">
        <f t="shared" si="58"/>
        <v>0</v>
      </c>
    </row>
    <row r="43" spans="1:245" x14ac:dyDescent="0.2">
      <c r="A43">
        <v>18</v>
      </c>
      <c r="B43">
        <v>1</v>
      </c>
      <c r="C43">
        <v>19</v>
      </c>
      <c r="E43" t="s">
        <v>72</v>
      </c>
      <c r="F43" t="s">
        <v>64</v>
      </c>
      <c r="G43" t="s">
        <v>65</v>
      </c>
      <c r="H43" t="s">
        <v>27</v>
      </c>
      <c r="I43">
        <f>I42*J43</f>
        <v>0</v>
      </c>
      <c r="J43">
        <v>-7.14</v>
      </c>
      <c r="O43">
        <f t="shared" si="28"/>
        <v>0</v>
      </c>
      <c r="P43">
        <f t="shared" si="29"/>
        <v>0</v>
      </c>
      <c r="Q43">
        <f t="shared" si="30"/>
        <v>0</v>
      </c>
      <c r="R43">
        <f t="shared" si="31"/>
        <v>0</v>
      </c>
      <c r="S43">
        <f t="shared" si="32"/>
        <v>0</v>
      </c>
      <c r="T43">
        <f t="shared" si="33"/>
        <v>0</v>
      </c>
      <c r="U43">
        <f t="shared" si="34"/>
        <v>0</v>
      </c>
      <c r="V43">
        <f t="shared" si="35"/>
        <v>0</v>
      </c>
      <c r="W43">
        <f t="shared" si="36"/>
        <v>0</v>
      </c>
      <c r="X43">
        <f t="shared" si="37"/>
        <v>0</v>
      </c>
      <c r="Y43">
        <f t="shared" si="38"/>
        <v>0</v>
      </c>
      <c r="AA43">
        <v>52421674</v>
      </c>
      <c r="AB43">
        <f t="shared" si="39"/>
        <v>2652.04</v>
      </c>
      <c r="AC43">
        <f t="shared" si="59"/>
        <v>2652.04</v>
      </c>
      <c r="AD43">
        <f t="shared" si="60"/>
        <v>0</v>
      </c>
      <c r="AE43">
        <f t="shared" si="61"/>
        <v>0</v>
      </c>
      <c r="AF43">
        <f t="shared" si="61"/>
        <v>0</v>
      </c>
      <c r="AG43">
        <f t="shared" si="41"/>
        <v>0</v>
      </c>
      <c r="AH43">
        <f t="shared" si="62"/>
        <v>0</v>
      </c>
      <c r="AI43">
        <f t="shared" si="62"/>
        <v>0</v>
      </c>
      <c r="AJ43">
        <f t="shared" si="43"/>
        <v>0</v>
      </c>
      <c r="AK43">
        <v>2652.04</v>
      </c>
      <c r="AL43">
        <v>2652.04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70</v>
      </c>
      <c r="AU43">
        <v>10</v>
      </c>
      <c r="AV43">
        <v>1</v>
      </c>
      <c r="AW43">
        <v>1</v>
      </c>
      <c r="AZ43">
        <v>1</v>
      </c>
      <c r="BA43">
        <v>1</v>
      </c>
      <c r="BB43">
        <v>1</v>
      </c>
      <c r="BC43">
        <v>1</v>
      </c>
      <c r="BD43" t="s">
        <v>3</v>
      </c>
      <c r="BE43" t="s">
        <v>3</v>
      </c>
      <c r="BF43" t="s">
        <v>3</v>
      </c>
      <c r="BG43" t="s">
        <v>3</v>
      </c>
      <c r="BH43">
        <v>3</v>
      </c>
      <c r="BI43">
        <v>4</v>
      </c>
      <c r="BJ43" t="s">
        <v>66</v>
      </c>
      <c r="BM43">
        <v>0</v>
      </c>
      <c r="BN43">
        <v>0</v>
      </c>
      <c r="BO43" t="s">
        <v>3</v>
      </c>
      <c r="BP43">
        <v>0</v>
      </c>
      <c r="BQ43">
        <v>1</v>
      </c>
      <c r="BR43">
        <v>1</v>
      </c>
      <c r="BS43">
        <v>1</v>
      </c>
      <c r="BT43">
        <v>1</v>
      </c>
      <c r="BU43">
        <v>1</v>
      </c>
      <c r="BV43">
        <v>1</v>
      </c>
      <c r="BW43">
        <v>1</v>
      </c>
      <c r="BX43">
        <v>1</v>
      </c>
      <c r="BY43" t="s">
        <v>3</v>
      </c>
      <c r="BZ43">
        <v>70</v>
      </c>
      <c r="CA43">
        <v>10</v>
      </c>
      <c r="CE43">
        <v>0</v>
      </c>
      <c r="CF43">
        <v>0</v>
      </c>
      <c r="CG43">
        <v>0</v>
      </c>
      <c r="CM43">
        <v>0</v>
      </c>
      <c r="CN43" t="s">
        <v>3</v>
      </c>
      <c r="CO43">
        <v>0</v>
      </c>
      <c r="CP43">
        <f t="shared" si="44"/>
        <v>0</v>
      </c>
      <c r="CQ43">
        <f t="shared" si="45"/>
        <v>2652.04</v>
      </c>
      <c r="CR43">
        <f t="shared" si="63"/>
        <v>0</v>
      </c>
      <c r="CS43">
        <f t="shared" si="46"/>
        <v>0</v>
      </c>
      <c r="CT43">
        <f t="shared" si="47"/>
        <v>0</v>
      </c>
      <c r="CU43">
        <f t="shared" si="48"/>
        <v>0</v>
      </c>
      <c r="CV43">
        <f t="shared" si="49"/>
        <v>0</v>
      </c>
      <c r="CW43">
        <f t="shared" si="50"/>
        <v>0</v>
      </c>
      <c r="CX43">
        <f t="shared" si="51"/>
        <v>0</v>
      </c>
      <c r="CY43">
        <f t="shared" si="52"/>
        <v>0</v>
      </c>
      <c r="CZ43">
        <f t="shared" si="53"/>
        <v>0</v>
      </c>
      <c r="DC43" t="s">
        <v>3</v>
      </c>
      <c r="DD43" t="s">
        <v>3</v>
      </c>
      <c r="DE43" t="s">
        <v>3</v>
      </c>
      <c r="DF43" t="s">
        <v>3</v>
      </c>
      <c r="DG43" t="s">
        <v>3</v>
      </c>
      <c r="DH43" t="s">
        <v>3</v>
      </c>
      <c r="DI43" t="s">
        <v>3</v>
      </c>
      <c r="DJ43" t="s">
        <v>3</v>
      </c>
      <c r="DK43" t="s">
        <v>3</v>
      </c>
      <c r="DL43" t="s">
        <v>3</v>
      </c>
      <c r="DM43" t="s">
        <v>3</v>
      </c>
      <c r="DN43">
        <v>0</v>
      </c>
      <c r="DO43">
        <v>0</v>
      </c>
      <c r="DP43">
        <v>1</v>
      </c>
      <c r="DQ43">
        <v>1</v>
      </c>
      <c r="DU43">
        <v>1009</v>
      </c>
      <c r="DV43" t="s">
        <v>27</v>
      </c>
      <c r="DW43" t="s">
        <v>27</v>
      </c>
      <c r="DX43">
        <v>1000</v>
      </c>
      <c r="EE43">
        <v>51482689</v>
      </c>
      <c r="EF43">
        <v>1</v>
      </c>
      <c r="EG43" t="s">
        <v>21</v>
      </c>
      <c r="EH43">
        <v>0</v>
      </c>
      <c r="EI43" t="s">
        <v>3</v>
      </c>
      <c r="EJ43">
        <v>4</v>
      </c>
      <c r="EK43">
        <v>0</v>
      </c>
      <c r="EL43" t="s">
        <v>22</v>
      </c>
      <c r="EM43" t="s">
        <v>23</v>
      </c>
      <c r="EO43" t="s">
        <v>3</v>
      </c>
      <c r="EQ43">
        <v>32768</v>
      </c>
      <c r="ER43">
        <v>2652.04</v>
      </c>
      <c r="ES43">
        <v>2652.04</v>
      </c>
      <c r="ET43">
        <v>0</v>
      </c>
      <c r="EU43">
        <v>0</v>
      </c>
      <c r="EV43">
        <v>0</v>
      </c>
      <c r="EW43">
        <v>0</v>
      </c>
      <c r="EX43">
        <v>0</v>
      </c>
      <c r="FQ43">
        <v>0</v>
      </c>
      <c r="FR43">
        <f t="shared" si="54"/>
        <v>0</v>
      </c>
      <c r="FS43">
        <v>0</v>
      </c>
      <c r="FX43">
        <v>70</v>
      </c>
      <c r="FY43">
        <v>10</v>
      </c>
      <c r="GA43" t="s">
        <v>3</v>
      </c>
      <c r="GD43">
        <v>0</v>
      </c>
      <c r="GF43">
        <v>-740831190</v>
      </c>
      <c r="GG43">
        <v>2</v>
      </c>
      <c r="GH43">
        <v>1</v>
      </c>
      <c r="GI43">
        <v>-2</v>
      </c>
      <c r="GJ43">
        <v>0</v>
      </c>
      <c r="GK43">
        <f>ROUND(R43*(R12)/100,2)</f>
        <v>0</v>
      </c>
      <c r="GL43">
        <f t="shared" si="55"/>
        <v>0</v>
      </c>
      <c r="GM43">
        <f t="shared" si="64"/>
        <v>0</v>
      </c>
      <c r="GN43">
        <f t="shared" si="65"/>
        <v>0</v>
      </c>
      <c r="GO43">
        <f t="shared" si="66"/>
        <v>0</v>
      </c>
      <c r="GP43">
        <f t="shared" si="67"/>
        <v>0</v>
      </c>
      <c r="GR43">
        <v>0</v>
      </c>
      <c r="GS43">
        <v>3</v>
      </c>
      <c r="GT43">
        <v>0</v>
      </c>
      <c r="GU43" t="s">
        <v>3</v>
      </c>
      <c r="GV43">
        <f t="shared" si="68"/>
        <v>0</v>
      </c>
      <c r="GW43">
        <v>1</v>
      </c>
      <c r="GX43">
        <f t="shared" si="56"/>
        <v>0</v>
      </c>
      <c r="HA43">
        <v>0</v>
      </c>
      <c r="HB43">
        <v>0</v>
      </c>
      <c r="HC43">
        <f t="shared" si="57"/>
        <v>0</v>
      </c>
      <c r="HE43" t="s">
        <v>3</v>
      </c>
      <c r="HF43" t="s">
        <v>3</v>
      </c>
      <c r="IK43">
        <f t="shared" si="58"/>
        <v>0</v>
      </c>
    </row>
    <row r="44" spans="1:245" x14ac:dyDescent="0.2">
      <c r="A44">
        <v>18</v>
      </c>
      <c r="B44">
        <v>1</v>
      </c>
      <c r="C44">
        <v>20</v>
      </c>
      <c r="E44" t="s">
        <v>73</v>
      </c>
      <c r="F44" t="s">
        <v>64</v>
      </c>
      <c r="G44" t="s">
        <v>65</v>
      </c>
      <c r="H44" t="s">
        <v>27</v>
      </c>
      <c r="I44">
        <f>I42*J44</f>
        <v>0</v>
      </c>
      <c r="J44">
        <v>11.9</v>
      </c>
      <c r="O44">
        <f t="shared" si="28"/>
        <v>0</v>
      </c>
      <c r="P44">
        <f t="shared" si="29"/>
        <v>0</v>
      </c>
      <c r="Q44">
        <f t="shared" si="30"/>
        <v>0</v>
      </c>
      <c r="R44">
        <f t="shared" si="31"/>
        <v>0</v>
      </c>
      <c r="S44">
        <f t="shared" si="32"/>
        <v>0</v>
      </c>
      <c r="T44">
        <f t="shared" si="33"/>
        <v>0</v>
      </c>
      <c r="U44">
        <f t="shared" si="34"/>
        <v>0</v>
      </c>
      <c r="V44">
        <f t="shared" si="35"/>
        <v>0</v>
      </c>
      <c r="W44">
        <f t="shared" si="36"/>
        <v>0</v>
      </c>
      <c r="X44">
        <f t="shared" si="37"/>
        <v>0</v>
      </c>
      <c r="Y44">
        <f t="shared" si="38"/>
        <v>0</v>
      </c>
      <c r="AA44">
        <v>52421674</v>
      </c>
      <c r="AB44">
        <f t="shared" si="39"/>
        <v>2652.04</v>
      </c>
      <c r="AC44">
        <f t="shared" si="59"/>
        <v>2652.04</v>
      </c>
      <c r="AD44">
        <f t="shared" si="60"/>
        <v>0</v>
      </c>
      <c r="AE44">
        <f t="shared" si="61"/>
        <v>0</v>
      </c>
      <c r="AF44">
        <f t="shared" si="61"/>
        <v>0</v>
      </c>
      <c r="AG44">
        <f t="shared" si="41"/>
        <v>0</v>
      </c>
      <c r="AH44">
        <f t="shared" si="62"/>
        <v>0</v>
      </c>
      <c r="AI44">
        <f t="shared" si="62"/>
        <v>0</v>
      </c>
      <c r="AJ44">
        <f t="shared" si="43"/>
        <v>0</v>
      </c>
      <c r="AK44">
        <v>2652.04</v>
      </c>
      <c r="AL44">
        <v>2652.04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70</v>
      </c>
      <c r="AU44">
        <v>10</v>
      </c>
      <c r="AV44">
        <v>1</v>
      </c>
      <c r="AW44">
        <v>1</v>
      </c>
      <c r="AZ44">
        <v>1</v>
      </c>
      <c r="BA44">
        <v>1</v>
      </c>
      <c r="BB44">
        <v>1</v>
      </c>
      <c r="BC44">
        <v>1</v>
      </c>
      <c r="BD44" t="s">
        <v>3</v>
      </c>
      <c r="BE44" t="s">
        <v>3</v>
      </c>
      <c r="BF44" t="s">
        <v>3</v>
      </c>
      <c r="BG44" t="s">
        <v>3</v>
      </c>
      <c r="BH44">
        <v>3</v>
      </c>
      <c r="BI44">
        <v>4</v>
      </c>
      <c r="BJ44" t="s">
        <v>66</v>
      </c>
      <c r="BM44">
        <v>0</v>
      </c>
      <c r="BN44">
        <v>0</v>
      </c>
      <c r="BO44" t="s">
        <v>3</v>
      </c>
      <c r="BP44">
        <v>0</v>
      </c>
      <c r="BQ44">
        <v>1</v>
      </c>
      <c r="BR44">
        <v>0</v>
      </c>
      <c r="BS44">
        <v>1</v>
      </c>
      <c r="BT44">
        <v>1</v>
      </c>
      <c r="BU44">
        <v>1</v>
      </c>
      <c r="BV44">
        <v>1</v>
      </c>
      <c r="BW44">
        <v>1</v>
      </c>
      <c r="BX44">
        <v>1</v>
      </c>
      <c r="BY44" t="s">
        <v>3</v>
      </c>
      <c r="BZ44">
        <v>70</v>
      </c>
      <c r="CA44">
        <v>10</v>
      </c>
      <c r="CE44">
        <v>0</v>
      </c>
      <c r="CF44">
        <v>0</v>
      </c>
      <c r="CG44">
        <v>0</v>
      </c>
      <c r="CM44">
        <v>0</v>
      </c>
      <c r="CN44" t="s">
        <v>3</v>
      </c>
      <c r="CO44">
        <v>0</v>
      </c>
      <c r="CP44">
        <f t="shared" si="44"/>
        <v>0</v>
      </c>
      <c r="CQ44">
        <f t="shared" si="45"/>
        <v>2652.04</v>
      </c>
      <c r="CR44">
        <f t="shared" si="63"/>
        <v>0</v>
      </c>
      <c r="CS44">
        <f t="shared" si="46"/>
        <v>0</v>
      </c>
      <c r="CT44">
        <f t="shared" si="47"/>
        <v>0</v>
      </c>
      <c r="CU44">
        <f t="shared" si="48"/>
        <v>0</v>
      </c>
      <c r="CV44">
        <f t="shared" si="49"/>
        <v>0</v>
      </c>
      <c r="CW44">
        <f t="shared" si="50"/>
        <v>0</v>
      </c>
      <c r="CX44">
        <f t="shared" si="51"/>
        <v>0</v>
      </c>
      <c r="CY44">
        <f t="shared" si="52"/>
        <v>0</v>
      </c>
      <c r="CZ44">
        <f t="shared" si="53"/>
        <v>0</v>
      </c>
      <c r="DC44" t="s">
        <v>3</v>
      </c>
      <c r="DD44" t="s">
        <v>3</v>
      </c>
      <c r="DE44" t="s">
        <v>3</v>
      </c>
      <c r="DF44" t="s">
        <v>3</v>
      </c>
      <c r="DG44" t="s">
        <v>3</v>
      </c>
      <c r="DH44" t="s">
        <v>3</v>
      </c>
      <c r="DI44" t="s">
        <v>3</v>
      </c>
      <c r="DJ44" t="s">
        <v>3</v>
      </c>
      <c r="DK44" t="s">
        <v>3</v>
      </c>
      <c r="DL44" t="s">
        <v>3</v>
      </c>
      <c r="DM44" t="s">
        <v>3</v>
      </c>
      <c r="DN44">
        <v>0</v>
      </c>
      <c r="DO44">
        <v>0</v>
      </c>
      <c r="DP44">
        <v>1</v>
      </c>
      <c r="DQ44">
        <v>1</v>
      </c>
      <c r="DU44">
        <v>1009</v>
      </c>
      <c r="DV44" t="s">
        <v>27</v>
      </c>
      <c r="DW44" t="s">
        <v>27</v>
      </c>
      <c r="DX44">
        <v>1000</v>
      </c>
      <c r="EE44">
        <v>51482689</v>
      </c>
      <c r="EF44">
        <v>1</v>
      </c>
      <c r="EG44" t="s">
        <v>21</v>
      </c>
      <c r="EH44">
        <v>0</v>
      </c>
      <c r="EI44" t="s">
        <v>3</v>
      </c>
      <c r="EJ44">
        <v>4</v>
      </c>
      <c r="EK44">
        <v>0</v>
      </c>
      <c r="EL44" t="s">
        <v>22</v>
      </c>
      <c r="EM44" t="s">
        <v>23</v>
      </c>
      <c r="EO44" t="s">
        <v>3</v>
      </c>
      <c r="EQ44">
        <v>0</v>
      </c>
      <c r="ER44">
        <v>2652.04</v>
      </c>
      <c r="ES44">
        <v>2652.04</v>
      </c>
      <c r="ET44">
        <v>0</v>
      </c>
      <c r="EU44">
        <v>0</v>
      </c>
      <c r="EV44">
        <v>0</v>
      </c>
      <c r="EW44">
        <v>0</v>
      </c>
      <c r="EX44">
        <v>0</v>
      </c>
      <c r="FQ44">
        <v>0</v>
      </c>
      <c r="FR44">
        <f t="shared" si="54"/>
        <v>0</v>
      </c>
      <c r="FS44">
        <v>0</v>
      </c>
      <c r="FX44">
        <v>70</v>
      </c>
      <c r="FY44">
        <v>10</v>
      </c>
      <c r="GA44" t="s">
        <v>3</v>
      </c>
      <c r="GD44">
        <v>0</v>
      </c>
      <c r="GF44">
        <v>-740831190</v>
      </c>
      <c r="GG44">
        <v>2</v>
      </c>
      <c r="GH44">
        <v>1</v>
      </c>
      <c r="GI44">
        <v>-2</v>
      </c>
      <c r="GJ44">
        <v>0</v>
      </c>
      <c r="GK44">
        <f>ROUND(R44*(R12)/100,2)</f>
        <v>0</v>
      </c>
      <c r="GL44">
        <f t="shared" si="55"/>
        <v>0</v>
      </c>
      <c r="GM44">
        <f t="shared" si="64"/>
        <v>0</v>
      </c>
      <c r="GN44">
        <f t="shared" si="65"/>
        <v>0</v>
      </c>
      <c r="GO44">
        <f t="shared" si="66"/>
        <v>0</v>
      </c>
      <c r="GP44">
        <f t="shared" si="67"/>
        <v>0</v>
      </c>
      <c r="GR44">
        <v>0</v>
      </c>
      <c r="GS44">
        <v>3</v>
      </c>
      <c r="GT44">
        <v>0</v>
      </c>
      <c r="GU44" t="s">
        <v>3</v>
      </c>
      <c r="GV44">
        <f t="shared" si="68"/>
        <v>0</v>
      </c>
      <c r="GW44">
        <v>1</v>
      </c>
      <c r="GX44">
        <f t="shared" si="56"/>
        <v>0</v>
      </c>
      <c r="HA44">
        <v>0</v>
      </c>
      <c r="HB44">
        <v>0</v>
      </c>
      <c r="HC44">
        <f t="shared" si="57"/>
        <v>0</v>
      </c>
      <c r="HE44" t="s">
        <v>3</v>
      </c>
      <c r="HF44" t="s">
        <v>3</v>
      </c>
      <c r="IK44">
        <f t="shared" si="58"/>
        <v>0</v>
      </c>
    </row>
    <row r="46" spans="1:245" x14ac:dyDescent="0.2">
      <c r="A46" s="2">
        <v>51</v>
      </c>
      <c r="B46" s="2">
        <f>B28</f>
        <v>1</v>
      </c>
      <c r="C46" s="2">
        <f>A28</f>
        <v>5</v>
      </c>
      <c r="D46" s="2">
        <f>ROW(A28)</f>
        <v>28</v>
      </c>
      <c r="E46" s="2"/>
      <c r="F46" s="2" t="str">
        <f>IF(F28&lt;&gt;"",F28,"")</f>
        <v>Новый подраздел</v>
      </c>
      <c r="G46" s="2" t="str">
        <f>IF(G28&lt;&gt;"",G28,"")</f>
        <v>Разборка асфальтобетонного покрытия (тротуар) с последующим восстановлением</v>
      </c>
      <c r="H46" s="2">
        <v>0</v>
      </c>
      <c r="I46" s="2"/>
      <c r="J46" s="2"/>
      <c r="K46" s="2"/>
      <c r="L46" s="2"/>
      <c r="M46" s="2"/>
      <c r="N46" s="2"/>
      <c r="O46" s="2">
        <f t="shared" ref="O46:T46" si="69">ROUND(AB46,2)</f>
        <v>0</v>
      </c>
      <c r="P46" s="2">
        <f t="shared" si="69"/>
        <v>0</v>
      </c>
      <c r="Q46" s="2">
        <f t="shared" si="69"/>
        <v>0</v>
      </c>
      <c r="R46" s="2">
        <f t="shared" si="69"/>
        <v>0</v>
      </c>
      <c r="S46" s="2">
        <f t="shared" si="69"/>
        <v>0</v>
      </c>
      <c r="T46" s="2">
        <f t="shared" si="69"/>
        <v>0</v>
      </c>
      <c r="U46" s="2">
        <f>AH46</f>
        <v>0</v>
      </c>
      <c r="V46" s="2">
        <f>AI46</f>
        <v>0</v>
      </c>
      <c r="W46" s="2">
        <f>ROUND(AJ46,2)</f>
        <v>0</v>
      </c>
      <c r="X46" s="2">
        <f>ROUND(AK46,2)</f>
        <v>0</v>
      </c>
      <c r="Y46" s="2">
        <f>ROUND(AL46,2)</f>
        <v>0</v>
      </c>
      <c r="Z46" s="2"/>
      <c r="AA46" s="2"/>
      <c r="AB46" s="2">
        <f>ROUND(SUMIF(AA32:AA44,"=52421674",O32:O44),2)</f>
        <v>0</v>
      </c>
      <c r="AC46" s="2">
        <f>ROUND(SUMIF(AA32:AA44,"=52421674",P32:P44),2)</f>
        <v>0</v>
      </c>
      <c r="AD46" s="2">
        <f>ROUND(SUMIF(AA32:AA44,"=52421674",Q32:Q44),2)</f>
        <v>0</v>
      </c>
      <c r="AE46" s="2">
        <f>ROUND(SUMIF(AA32:AA44,"=52421674",R32:R44),2)</f>
        <v>0</v>
      </c>
      <c r="AF46" s="2">
        <f>ROUND(SUMIF(AA32:AA44,"=52421674",S32:S44),2)</f>
        <v>0</v>
      </c>
      <c r="AG46" s="2">
        <f>ROUND(SUMIF(AA32:AA44,"=52421674",T32:T44),2)</f>
        <v>0</v>
      </c>
      <c r="AH46" s="2">
        <f>SUMIF(AA32:AA44,"=52421674",U32:U44)</f>
        <v>0</v>
      </c>
      <c r="AI46" s="2">
        <f>SUMIF(AA32:AA44,"=52421674",V32:V44)</f>
        <v>0</v>
      </c>
      <c r="AJ46" s="2">
        <f>ROUND(SUMIF(AA32:AA44,"=52421674",W32:W44),2)</f>
        <v>0</v>
      </c>
      <c r="AK46" s="2">
        <f>ROUND(SUMIF(AA32:AA44,"=52421674",X32:X44),2)</f>
        <v>0</v>
      </c>
      <c r="AL46" s="2">
        <f>ROUND(SUMIF(AA32:AA44,"=52421674",Y32:Y44),2)</f>
        <v>0</v>
      </c>
      <c r="AM46" s="2"/>
      <c r="AN46" s="2"/>
      <c r="AO46" s="2">
        <f t="shared" ref="AO46:BD46" si="70">ROUND(BX46,2)</f>
        <v>0</v>
      </c>
      <c r="AP46" s="2">
        <f t="shared" si="70"/>
        <v>0</v>
      </c>
      <c r="AQ46" s="2">
        <f t="shared" si="70"/>
        <v>0</v>
      </c>
      <c r="AR46" s="2">
        <f t="shared" si="70"/>
        <v>0</v>
      </c>
      <c r="AS46" s="2">
        <f t="shared" si="70"/>
        <v>0</v>
      </c>
      <c r="AT46" s="2">
        <f t="shared" si="70"/>
        <v>0</v>
      </c>
      <c r="AU46" s="2">
        <f t="shared" si="70"/>
        <v>0</v>
      </c>
      <c r="AV46" s="2">
        <f t="shared" si="70"/>
        <v>0</v>
      </c>
      <c r="AW46" s="2">
        <f t="shared" si="70"/>
        <v>0</v>
      </c>
      <c r="AX46" s="2">
        <f t="shared" si="70"/>
        <v>0</v>
      </c>
      <c r="AY46" s="2">
        <f t="shared" si="70"/>
        <v>0</v>
      </c>
      <c r="AZ46" s="2">
        <f t="shared" si="70"/>
        <v>0</v>
      </c>
      <c r="BA46" s="2">
        <f t="shared" si="70"/>
        <v>0</v>
      </c>
      <c r="BB46" s="2">
        <f t="shared" si="70"/>
        <v>0</v>
      </c>
      <c r="BC46" s="2">
        <f t="shared" si="70"/>
        <v>0</v>
      </c>
      <c r="BD46" s="2">
        <f t="shared" si="70"/>
        <v>0</v>
      </c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>
        <f>ROUND(SUMIF(AA32:AA44,"=52421674",FQ32:FQ44),2)</f>
        <v>0</v>
      </c>
      <c r="BY46" s="2">
        <f>ROUND(SUMIF(AA32:AA44,"=52421674",FR32:FR44),2)</f>
        <v>0</v>
      </c>
      <c r="BZ46" s="2">
        <f>ROUND(SUMIF(AA32:AA44,"=52421674",GL32:GL44),2)</f>
        <v>0</v>
      </c>
      <c r="CA46" s="2">
        <f>ROUND(SUMIF(AA32:AA44,"=52421674",GM32:GM44),2)</f>
        <v>0</v>
      </c>
      <c r="CB46" s="2">
        <f>ROUND(SUMIF(AA32:AA44,"=52421674",GN32:GN44),2)</f>
        <v>0</v>
      </c>
      <c r="CC46" s="2">
        <f>ROUND(SUMIF(AA32:AA44,"=52421674",GO32:GO44),2)</f>
        <v>0</v>
      </c>
      <c r="CD46" s="2">
        <f>ROUND(SUMIF(AA32:AA44,"=52421674",GP32:GP44),2)</f>
        <v>0</v>
      </c>
      <c r="CE46" s="2">
        <f>AC46-BX46</f>
        <v>0</v>
      </c>
      <c r="CF46" s="2">
        <f>AC46-BY46</f>
        <v>0</v>
      </c>
      <c r="CG46" s="2">
        <f>BX46-BZ46</f>
        <v>0</v>
      </c>
      <c r="CH46" s="2">
        <f>AC46-BX46-BY46+BZ46</f>
        <v>0</v>
      </c>
      <c r="CI46" s="2">
        <f>BY46-BZ46</f>
        <v>0</v>
      </c>
      <c r="CJ46" s="2">
        <f>ROUND(SUMIF(AA32:AA44,"=52421674",GX32:GX44),2)</f>
        <v>0</v>
      </c>
      <c r="CK46" s="2">
        <f>ROUND(SUMIF(AA32:AA44,"=52421674",GY32:GY44),2)</f>
        <v>0</v>
      </c>
      <c r="CL46" s="2">
        <f>ROUND(SUMIF(AA32:AA44,"=52421674",GZ32:GZ44),2)</f>
        <v>0</v>
      </c>
      <c r="CM46" s="2">
        <f>ROUND(SUMIF(AA32:AA44,"=52421674",HD32:HD44),2)</f>
        <v>0</v>
      </c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>
        <v>0</v>
      </c>
    </row>
    <row r="48" spans="1:245" x14ac:dyDescent="0.2">
      <c r="A48" s="4">
        <v>50</v>
      </c>
      <c r="B48" s="4">
        <v>0</v>
      </c>
      <c r="C48" s="4">
        <v>0</v>
      </c>
      <c r="D48" s="4">
        <v>1</v>
      </c>
      <c r="E48" s="4">
        <v>201</v>
      </c>
      <c r="F48" s="4">
        <f>ROUND(Source!O46,O48)</f>
        <v>0</v>
      </c>
      <c r="G48" s="4" t="s">
        <v>74</v>
      </c>
      <c r="H48" s="4" t="s">
        <v>75</v>
      </c>
      <c r="I48" s="4"/>
      <c r="J48" s="4"/>
      <c r="K48" s="4">
        <v>201</v>
      </c>
      <c r="L48" s="4">
        <v>1</v>
      </c>
      <c r="M48" s="4">
        <v>3</v>
      </c>
      <c r="N48" s="4" t="s">
        <v>3</v>
      </c>
      <c r="O48" s="4">
        <v>2</v>
      </c>
      <c r="P48" s="4"/>
      <c r="Q48" s="4"/>
      <c r="R48" s="4"/>
      <c r="S48" s="4"/>
      <c r="T48" s="4"/>
      <c r="U48" s="4"/>
      <c r="V48" s="4"/>
      <c r="W48" s="4"/>
    </row>
    <row r="49" spans="1:23" x14ac:dyDescent="0.2">
      <c r="A49" s="4">
        <v>50</v>
      </c>
      <c r="B49" s="4">
        <v>0</v>
      </c>
      <c r="C49" s="4">
        <v>0</v>
      </c>
      <c r="D49" s="4">
        <v>1</v>
      </c>
      <c r="E49" s="4">
        <v>202</v>
      </c>
      <c r="F49" s="4">
        <f>ROUND(Source!P46,O49)</f>
        <v>0</v>
      </c>
      <c r="G49" s="4" t="s">
        <v>76</v>
      </c>
      <c r="H49" s="4" t="s">
        <v>77</v>
      </c>
      <c r="I49" s="4"/>
      <c r="J49" s="4"/>
      <c r="K49" s="4">
        <v>202</v>
      </c>
      <c r="L49" s="4">
        <v>2</v>
      </c>
      <c r="M49" s="4">
        <v>3</v>
      </c>
      <c r="N49" s="4" t="s">
        <v>3</v>
      </c>
      <c r="O49" s="4">
        <v>2</v>
      </c>
      <c r="P49" s="4"/>
      <c r="Q49" s="4"/>
      <c r="R49" s="4"/>
      <c r="S49" s="4"/>
      <c r="T49" s="4"/>
      <c r="U49" s="4"/>
      <c r="V49" s="4"/>
      <c r="W49" s="4"/>
    </row>
    <row r="50" spans="1:23" x14ac:dyDescent="0.2">
      <c r="A50" s="4">
        <v>50</v>
      </c>
      <c r="B50" s="4">
        <v>0</v>
      </c>
      <c r="C50" s="4">
        <v>0</v>
      </c>
      <c r="D50" s="4">
        <v>1</v>
      </c>
      <c r="E50" s="4">
        <v>222</v>
      </c>
      <c r="F50" s="4">
        <f>ROUND(Source!AO46,O50)</f>
        <v>0</v>
      </c>
      <c r="G50" s="4" t="s">
        <v>78</v>
      </c>
      <c r="H50" s="4" t="s">
        <v>79</v>
      </c>
      <c r="I50" s="4"/>
      <c r="J50" s="4"/>
      <c r="K50" s="4">
        <v>222</v>
      </c>
      <c r="L50" s="4">
        <v>3</v>
      </c>
      <c r="M50" s="4">
        <v>3</v>
      </c>
      <c r="N50" s="4" t="s">
        <v>3</v>
      </c>
      <c r="O50" s="4">
        <v>2</v>
      </c>
      <c r="P50" s="4"/>
      <c r="Q50" s="4"/>
      <c r="R50" s="4"/>
      <c r="S50" s="4"/>
      <c r="T50" s="4"/>
      <c r="U50" s="4"/>
      <c r="V50" s="4"/>
      <c r="W50" s="4"/>
    </row>
    <row r="51" spans="1:23" x14ac:dyDescent="0.2">
      <c r="A51" s="4">
        <v>50</v>
      </c>
      <c r="B51" s="4">
        <v>0</v>
      </c>
      <c r="C51" s="4">
        <v>0</v>
      </c>
      <c r="D51" s="4">
        <v>1</v>
      </c>
      <c r="E51" s="4">
        <v>225</v>
      </c>
      <c r="F51" s="4">
        <f>ROUND(Source!AV46,O51)</f>
        <v>0</v>
      </c>
      <c r="G51" s="4" t="s">
        <v>80</v>
      </c>
      <c r="H51" s="4" t="s">
        <v>81</v>
      </c>
      <c r="I51" s="4"/>
      <c r="J51" s="4"/>
      <c r="K51" s="4">
        <v>225</v>
      </c>
      <c r="L51" s="4">
        <v>4</v>
      </c>
      <c r="M51" s="4">
        <v>3</v>
      </c>
      <c r="N51" s="4" t="s">
        <v>3</v>
      </c>
      <c r="O51" s="4">
        <v>2</v>
      </c>
      <c r="P51" s="4"/>
      <c r="Q51" s="4"/>
      <c r="R51" s="4"/>
      <c r="S51" s="4"/>
      <c r="T51" s="4"/>
      <c r="U51" s="4"/>
      <c r="V51" s="4"/>
      <c r="W51" s="4"/>
    </row>
    <row r="52" spans="1:23" x14ac:dyDescent="0.2">
      <c r="A52" s="4">
        <v>50</v>
      </c>
      <c r="B52" s="4">
        <v>0</v>
      </c>
      <c r="C52" s="4">
        <v>0</v>
      </c>
      <c r="D52" s="4">
        <v>1</v>
      </c>
      <c r="E52" s="4">
        <v>226</v>
      </c>
      <c r="F52" s="4">
        <f>ROUND(Source!AW46,O52)</f>
        <v>0</v>
      </c>
      <c r="G52" s="4" t="s">
        <v>82</v>
      </c>
      <c r="H52" s="4" t="s">
        <v>83</v>
      </c>
      <c r="I52" s="4"/>
      <c r="J52" s="4"/>
      <c r="K52" s="4">
        <v>226</v>
      </c>
      <c r="L52" s="4">
        <v>5</v>
      </c>
      <c r="M52" s="4">
        <v>3</v>
      </c>
      <c r="N52" s="4" t="s">
        <v>3</v>
      </c>
      <c r="O52" s="4">
        <v>2</v>
      </c>
      <c r="P52" s="4"/>
      <c r="Q52" s="4"/>
      <c r="R52" s="4"/>
      <c r="S52" s="4"/>
      <c r="T52" s="4"/>
      <c r="U52" s="4"/>
      <c r="V52" s="4"/>
      <c r="W52" s="4"/>
    </row>
    <row r="53" spans="1:23" x14ac:dyDescent="0.2">
      <c r="A53" s="4">
        <v>50</v>
      </c>
      <c r="B53" s="4">
        <v>0</v>
      </c>
      <c r="C53" s="4">
        <v>0</v>
      </c>
      <c r="D53" s="4">
        <v>1</v>
      </c>
      <c r="E53" s="4">
        <v>227</v>
      </c>
      <c r="F53" s="4">
        <f>ROUND(Source!AX46,O53)</f>
        <v>0</v>
      </c>
      <c r="G53" s="4" t="s">
        <v>84</v>
      </c>
      <c r="H53" s="4" t="s">
        <v>85</v>
      </c>
      <c r="I53" s="4"/>
      <c r="J53" s="4"/>
      <c r="K53" s="4">
        <v>227</v>
      </c>
      <c r="L53" s="4">
        <v>6</v>
      </c>
      <c r="M53" s="4">
        <v>3</v>
      </c>
      <c r="N53" s="4" t="s">
        <v>3</v>
      </c>
      <c r="O53" s="4">
        <v>2</v>
      </c>
      <c r="P53" s="4"/>
      <c r="Q53" s="4"/>
      <c r="R53" s="4"/>
      <c r="S53" s="4"/>
      <c r="T53" s="4"/>
      <c r="U53" s="4"/>
      <c r="V53" s="4"/>
      <c r="W53" s="4"/>
    </row>
    <row r="54" spans="1:23" x14ac:dyDescent="0.2">
      <c r="A54" s="4">
        <v>50</v>
      </c>
      <c r="B54" s="4">
        <v>0</v>
      </c>
      <c r="C54" s="4">
        <v>0</v>
      </c>
      <c r="D54" s="4">
        <v>1</v>
      </c>
      <c r="E54" s="4">
        <v>228</v>
      </c>
      <c r="F54" s="4">
        <f>ROUND(Source!AY46,O54)</f>
        <v>0</v>
      </c>
      <c r="G54" s="4" t="s">
        <v>86</v>
      </c>
      <c r="H54" s="4" t="s">
        <v>87</v>
      </c>
      <c r="I54" s="4"/>
      <c r="J54" s="4"/>
      <c r="K54" s="4">
        <v>228</v>
      </c>
      <c r="L54" s="4">
        <v>7</v>
      </c>
      <c r="M54" s="4">
        <v>3</v>
      </c>
      <c r="N54" s="4" t="s">
        <v>3</v>
      </c>
      <c r="O54" s="4">
        <v>2</v>
      </c>
      <c r="P54" s="4"/>
      <c r="Q54" s="4"/>
      <c r="R54" s="4"/>
      <c r="S54" s="4"/>
      <c r="T54" s="4"/>
      <c r="U54" s="4"/>
      <c r="V54" s="4"/>
      <c r="W54" s="4"/>
    </row>
    <row r="55" spans="1:23" x14ac:dyDescent="0.2">
      <c r="A55" s="4">
        <v>50</v>
      </c>
      <c r="B55" s="4">
        <v>0</v>
      </c>
      <c r="C55" s="4">
        <v>0</v>
      </c>
      <c r="D55" s="4">
        <v>1</v>
      </c>
      <c r="E55" s="4">
        <v>216</v>
      </c>
      <c r="F55" s="4">
        <f>ROUND(Source!AP46,O55)</f>
        <v>0</v>
      </c>
      <c r="G55" s="4" t="s">
        <v>88</v>
      </c>
      <c r="H55" s="4" t="s">
        <v>89</v>
      </c>
      <c r="I55" s="4"/>
      <c r="J55" s="4"/>
      <c r="K55" s="4">
        <v>216</v>
      </c>
      <c r="L55" s="4">
        <v>8</v>
      </c>
      <c r="M55" s="4">
        <v>3</v>
      </c>
      <c r="N55" s="4" t="s">
        <v>3</v>
      </c>
      <c r="O55" s="4">
        <v>2</v>
      </c>
      <c r="P55" s="4"/>
      <c r="Q55" s="4"/>
      <c r="R55" s="4"/>
      <c r="S55" s="4"/>
      <c r="T55" s="4"/>
      <c r="U55" s="4"/>
      <c r="V55" s="4"/>
      <c r="W55" s="4"/>
    </row>
    <row r="56" spans="1:23" x14ac:dyDescent="0.2">
      <c r="A56" s="4">
        <v>50</v>
      </c>
      <c r="B56" s="4">
        <v>0</v>
      </c>
      <c r="C56" s="4">
        <v>0</v>
      </c>
      <c r="D56" s="4">
        <v>1</v>
      </c>
      <c r="E56" s="4">
        <v>223</v>
      </c>
      <c r="F56" s="4">
        <f>ROUND(Source!AQ46,O56)</f>
        <v>0</v>
      </c>
      <c r="G56" s="4" t="s">
        <v>90</v>
      </c>
      <c r="H56" s="4" t="s">
        <v>91</v>
      </c>
      <c r="I56" s="4"/>
      <c r="J56" s="4"/>
      <c r="K56" s="4">
        <v>223</v>
      </c>
      <c r="L56" s="4">
        <v>9</v>
      </c>
      <c r="M56" s="4">
        <v>3</v>
      </c>
      <c r="N56" s="4" t="s">
        <v>3</v>
      </c>
      <c r="O56" s="4">
        <v>2</v>
      </c>
      <c r="P56" s="4"/>
      <c r="Q56" s="4"/>
      <c r="R56" s="4"/>
      <c r="S56" s="4"/>
      <c r="T56" s="4"/>
      <c r="U56" s="4"/>
      <c r="V56" s="4"/>
      <c r="W56" s="4"/>
    </row>
    <row r="57" spans="1:23" x14ac:dyDescent="0.2">
      <c r="A57" s="4">
        <v>50</v>
      </c>
      <c r="B57" s="4">
        <v>0</v>
      </c>
      <c r="C57" s="4">
        <v>0</v>
      </c>
      <c r="D57" s="4">
        <v>1</v>
      </c>
      <c r="E57" s="4">
        <v>229</v>
      </c>
      <c r="F57" s="4">
        <f>ROUND(Source!AZ46,O57)</f>
        <v>0</v>
      </c>
      <c r="G57" s="4" t="s">
        <v>92</v>
      </c>
      <c r="H57" s="4" t="s">
        <v>93</v>
      </c>
      <c r="I57" s="4"/>
      <c r="J57" s="4"/>
      <c r="K57" s="4">
        <v>229</v>
      </c>
      <c r="L57" s="4">
        <v>10</v>
      </c>
      <c r="M57" s="4">
        <v>3</v>
      </c>
      <c r="N57" s="4" t="s">
        <v>3</v>
      </c>
      <c r="O57" s="4">
        <v>2</v>
      </c>
      <c r="P57" s="4"/>
      <c r="Q57" s="4"/>
      <c r="R57" s="4"/>
      <c r="S57" s="4"/>
      <c r="T57" s="4"/>
      <c r="U57" s="4"/>
      <c r="V57" s="4"/>
      <c r="W57" s="4"/>
    </row>
    <row r="58" spans="1:23" x14ac:dyDescent="0.2">
      <c r="A58" s="4">
        <v>50</v>
      </c>
      <c r="B58" s="4">
        <v>0</v>
      </c>
      <c r="C58" s="4">
        <v>0</v>
      </c>
      <c r="D58" s="4">
        <v>1</v>
      </c>
      <c r="E58" s="4">
        <v>203</v>
      </c>
      <c r="F58" s="4">
        <f>ROUND(Source!Q46,O58)</f>
        <v>0</v>
      </c>
      <c r="G58" s="4" t="s">
        <v>94</v>
      </c>
      <c r="H58" s="4" t="s">
        <v>95</v>
      </c>
      <c r="I58" s="4"/>
      <c r="J58" s="4"/>
      <c r="K58" s="4">
        <v>203</v>
      </c>
      <c r="L58" s="4">
        <v>11</v>
      </c>
      <c r="M58" s="4">
        <v>3</v>
      </c>
      <c r="N58" s="4" t="s">
        <v>3</v>
      </c>
      <c r="O58" s="4">
        <v>2</v>
      </c>
      <c r="P58" s="4"/>
      <c r="Q58" s="4"/>
      <c r="R58" s="4"/>
      <c r="S58" s="4"/>
      <c r="T58" s="4"/>
      <c r="U58" s="4"/>
      <c r="V58" s="4"/>
      <c r="W58" s="4"/>
    </row>
    <row r="59" spans="1:23" x14ac:dyDescent="0.2">
      <c r="A59" s="4">
        <v>50</v>
      </c>
      <c r="B59" s="4">
        <v>0</v>
      </c>
      <c r="C59" s="4">
        <v>0</v>
      </c>
      <c r="D59" s="4">
        <v>1</v>
      </c>
      <c r="E59" s="4">
        <v>231</v>
      </c>
      <c r="F59" s="4">
        <f>ROUND(Source!BB46,O59)</f>
        <v>0</v>
      </c>
      <c r="G59" s="4" t="s">
        <v>96</v>
      </c>
      <c r="H59" s="4" t="s">
        <v>97</v>
      </c>
      <c r="I59" s="4"/>
      <c r="J59" s="4"/>
      <c r="K59" s="4">
        <v>231</v>
      </c>
      <c r="L59" s="4">
        <v>12</v>
      </c>
      <c r="M59" s="4">
        <v>3</v>
      </c>
      <c r="N59" s="4" t="s">
        <v>3</v>
      </c>
      <c r="O59" s="4">
        <v>2</v>
      </c>
      <c r="P59" s="4"/>
      <c r="Q59" s="4"/>
      <c r="R59" s="4"/>
      <c r="S59" s="4"/>
      <c r="T59" s="4"/>
      <c r="U59" s="4"/>
      <c r="V59" s="4"/>
      <c r="W59" s="4"/>
    </row>
    <row r="60" spans="1:23" x14ac:dyDescent="0.2">
      <c r="A60" s="4">
        <v>50</v>
      </c>
      <c r="B60" s="4">
        <v>0</v>
      </c>
      <c r="C60" s="4">
        <v>0</v>
      </c>
      <c r="D60" s="4">
        <v>1</v>
      </c>
      <c r="E60" s="4">
        <v>204</v>
      </c>
      <c r="F60" s="4">
        <f>ROUND(Source!R46,O60)</f>
        <v>0</v>
      </c>
      <c r="G60" s="4" t="s">
        <v>98</v>
      </c>
      <c r="H60" s="4" t="s">
        <v>99</v>
      </c>
      <c r="I60" s="4"/>
      <c r="J60" s="4"/>
      <c r="K60" s="4">
        <v>204</v>
      </c>
      <c r="L60" s="4">
        <v>13</v>
      </c>
      <c r="M60" s="4">
        <v>3</v>
      </c>
      <c r="N60" s="4" t="s">
        <v>3</v>
      </c>
      <c r="O60" s="4">
        <v>2</v>
      </c>
      <c r="P60" s="4"/>
      <c r="Q60" s="4"/>
      <c r="R60" s="4"/>
      <c r="S60" s="4"/>
      <c r="T60" s="4"/>
      <c r="U60" s="4"/>
      <c r="V60" s="4"/>
      <c r="W60" s="4"/>
    </row>
    <row r="61" spans="1:23" x14ac:dyDescent="0.2">
      <c r="A61" s="4">
        <v>50</v>
      </c>
      <c r="B61" s="4">
        <v>0</v>
      </c>
      <c r="C61" s="4">
        <v>0</v>
      </c>
      <c r="D61" s="4">
        <v>1</v>
      </c>
      <c r="E61" s="4">
        <v>205</v>
      </c>
      <c r="F61" s="4">
        <f>ROUND(Source!S46,O61)</f>
        <v>0</v>
      </c>
      <c r="G61" s="4" t="s">
        <v>100</v>
      </c>
      <c r="H61" s="4" t="s">
        <v>101</v>
      </c>
      <c r="I61" s="4"/>
      <c r="J61" s="4"/>
      <c r="K61" s="4">
        <v>205</v>
      </c>
      <c r="L61" s="4">
        <v>14</v>
      </c>
      <c r="M61" s="4">
        <v>3</v>
      </c>
      <c r="N61" s="4" t="s">
        <v>3</v>
      </c>
      <c r="O61" s="4">
        <v>2</v>
      </c>
      <c r="P61" s="4"/>
      <c r="Q61" s="4"/>
      <c r="R61" s="4"/>
      <c r="S61" s="4"/>
      <c r="T61" s="4"/>
      <c r="U61" s="4"/>
      <c r="V61" s="4"/>
      <c r="W61" s="4"/>
    </row>
    <row r="62" spans="1:23" x14ac:dyDescent="0.2">
      <c r="A62" s="4">
        <v>50</v>
      </c>
      <c r="B62" s="4">
        <v>0</v>
      </c>
      <c r="C62" s="4">
        <v>0</v>
      </c>
      <c r="D62" s="4">
        <v>1</v>
      </c>
      <c r="E62" s="4">
        <v>232</v>
      </c>
      <c r="F62" s="4">
        <f>ROUND(Source!BC46,O62)</f>
        <v>0</v>
      </c>
      <c r="G62" s="4" t="s">
        <v>102</v>
      </c>
      <c r="H62" s="4" t="s">
        <v>103</v>
      </c>
      <c r="I62" s="4"/>
      <c r="J62" s="4"/>
      <c r="K62" s="4">
        <v>232</v>
      </c>
      <c r="L62" s="4">
        <v>15</v>
      </c>
      <c r="M62" s="4">
        <v>3</v>
      </c>
      <c r="N62" s="4" t="s">
        <v>3</v>
      </c>
      <c r="O62" s="4">
        <v>2</v>
      </c>
      <c r="P62" s="4"/>
      <c r="Q62" s="4"/>
      <c r="R62" s="4"/>
      <c r="S62" s="4"/>
      <c r="T62" s="4"/>
      <c r="U62" s="4"/>
      <c r="V62" s="4"/>
      <c r="W62" s="4"/>
    </row>
    <row r="63" spans="1:23" x14ac:dyDescent="0.2">
      <c r="A63" s="4">
        <v>50</v>
      </c>
      <c r="B63" s="4">
        <v>0</v>
      </c>
      <c r="C63" s="4">
        <v>0</v>
      </c>
      <c r="D63" s="4">
        <v>1</v>
      </c>
      <c r="E63" s="4">
        <v>214</v>
      </c>
      <c r="F63" s="4">
        <f>ROUND(Source!AS46,O63)</f>
        <v>0</v>
      </c>
      <c r="G63" s="4" t="s">
        <v>104</v>
      </c>
      <c r="H63" s="4" t="s">
        <v>105</v>
      </c>
      <c r="I63" s="4"/>
      <c r="J63" s="4"/>
      <c r="K63" s="4">
        <v>214</v>
      </c>
      <c r="L63" s="4">
        <v>16</v>
      </c>
      <c r="M63" s="4">
        <v>3</v>
      </c>
      <c r="N63" s="4" t="s">
        <v>3</v>
      </c>
      <c r="O63" s="4">
        <v>2</v>
      </c>
      <c r="P63" s="4"/>
      <c r="Q63" s="4"/>
      <c r="R63" s="4"/>
      <c r="S63" s="4"/>
      <c r="T63" s="4"/>
      <c r="U63" s="4"/>
      <c r="V63" s="4"/>
      <c r="W63" s="4"/>
    </row>
    <row r="64" spans="1:23" x14ac:dyDescent="0.2">
      <c r="A64" s="4">
        <v>50</v>
      </c>
      <c r="B64" s="4">
        <v>0</v>
      </c>
      <c r="C64" s="4">
        <v>0</v>
      </c>
      <c r="D64" s="4">
        <v>1</v>
      </c>
      <c r="E64" s="4">
        <v>215</v>
      </c>
      <c r="F64" s="4">
        <f>ROUND(Source!AT46,O64)</f>
        <v>0</v>
      </c>
      <c r="G64" s="4" t="s">
        <v>106</v>
      </c>
      <c r="H64" s="4" t="s">
        <v>107</v>
      </c>
      <c r="I64" s="4"/>
      <c r="J64" s="4"/>
      <c r="K64" s="4">
        <v>215</v>
      </c>
      <c r="L64" s="4">
        <v>17</v>
      </c>
      <c r="M64" s="4">
        <v>3</v>
      </c>
      <c r="N64" s="4" t="s">
        <v>3</v>
      </c>
      <c r="O64" s="4">
        <v>2</v>
      </c>
      <c r="P64" s="4"/>
      <c r="Q64" s="4"/>
      <c r="R64" s="4"/>
      <c r="S64" s="4"/>
      <c r="T64" s="4"/>
      <c r="U64" s="4"/>
      <c r="V64" s="4"/>
      <c r="W64" s="4"/>
    </row>
    <row r="65" spans="1:245" x14ac:dyDescent="0.2">
      <c r="A65" s="4">
        <v>50</v>
      </c>
      <c r="B65" s="4">
        <v>0</v>
      </c>
      <c r="C65" s="4">
        <v>0</v>
      </c>
      <c r="D65" s="4">
        <v>1</v>
      </c>
      <c r="E65" s="4">
        <v>217</v>
      </c>
      <c r="F65" s="4">
        <f>ROUND(Source!AU46,O65)</f>
        <v>0</v>
      </c>
      <c r="G65" s="4" t="s">
        <v>108</v>
      </c>
      <c r="H65" s="4" t="s">
        <v>109</v>
      </c>
      <c r="I65" s="4"/>
      <c r="J65" s="4"/>
      <c r="K65" s="4">
        <v>217</v>
      </c>
      <c r="L65" s="4">
        <v>18</v>
      </c>
      <c r="M65" s="4">
        <v>3</v>
      </c>
      <c r="N65" s="4" t="s">
        <v>3</v>
      </c>
      <c r="O65" s="4">
        <v>2</v>
      </c>
      <c r="P65" s="4"/>
      <c r="Q65" s="4"/>
      <c r="R65" s="4"/>
      <c r="S65" s="4"/>
      <c r="T65" s="4"/>
      <c r="U65" s="4"/>
      <c r="V65" s="4"/>
      <c r="W65" s="4"/>
    </row>
    <row r="66" spans="1:245" x14ac:dyDescent="0.2">
      <c r="A66" s="4">
        <v>50</v>
      </c>
      <c r="B66" s="4">
        <v>0</v>
      </c>
      <c r="C66" s="4">
        <v>0</v>
      </c>
      <c r="D66" s="4">
        <v>1</v>
      </c>
      <c r="E66" s="4">
        <v>230</v>
      </c>
      <c r="F66" s="4">
        <f>ROUND(Source!BA46,O66)</f>
        <v>0</v>
      </c>
      <c r="G66" s="4" t="s">
        <v>110</v>
      </c>
      <c r="H66" s="4" t="s">
        <v>111</v>
      </c>
      <c r="I66" s="4"/>
      <c r="J66" s="4"/>
      <c r="K66" s="4">
        <v>230</v>
      </c>
      <c r="L66" s="4">
        <v>19</v>
      </c>
      <c r="M66" s="4">
        <v>3</v>
      </c>
      <c r="N66" s="4" t="s">
        <v>3</v>
      </c>
      <c r="O66" s="4">
        <v>2</v>
      </c>
      <c r="P66" s="4"/>
      <c r="Q66" s="4"/>
      <c r="R66" s="4"/>
      <c r="S66" s="4"/>
      <c r="T66" s="4"/>
      <c r="U66" s="4"/>
      <c r="V66" s="4"/>
      <c r="W66" s="4"/>
    </row>
    <row r="67" spans="1:245" x14ac:dyDescent="0.2">
      <c r="A67" s="4">
        <v>50</v>
      </c>
      <c r="B67" s="4">
        <v>0</v>
      </c>
      <c r="C67" s="4">
        <v>0</v>
      </c>
      <c r="D67" s="4">
        <v>1</v>
      </c>
      <c r="E67" s="4">
        <v>206</v>
      </c>
      <c r="F67" s="4">
        <f>ROUND(Source!T46,O67)</f>
        <v>0</v>
      </c>
      <c r="G67" s="4" t="s">
        <v>112</v>
      </c>
      <c r="H67" s="4" t="s">
        <v>113</v>
      </c>
      <c r="I67" s="4"/>
      <c r="J67" s="4"/>
      <c r="K67" s="4">
        <v>206</v>
      </c>
      <c r="L67" s="4">
        <v>20</v>
      </c>
      <c r="M67" s="4">
        <v>3</v>
      </c>
      <c r="N67" s="4" t="s">
        <v>3</v>
      </c>
      <c r="O67" s="4">
        <v>2</v>
      </c>
      <c r="P67" s="4"/>
      <c r="Q67" s="4"/>
      <c r="R67" s="4"/>
      <c r="S67" s="4"/>
      <c r="T67" s="4"/>
      <c r="U67" s="4"/>
      <c r="V67" s="4"/>
      <c r="W67" s="4"/>
    </row>
    <row r="68" spans="1:245" x14ac:dyDescent="0.2">
      <c r="A68" s="4">
        <v>50</v>
      </c>
      <c r="B68" s="4">
        <v>0</v>
      </c>
      <c r="C68" s="4">
        <v>0</v>
      </c>
      <c r="D68" s="4">
        <v>1</v>
      </c>
      <c r="E68" s="4">
        <v>207</v>
      </c>
      <c r="F68" s="4">
        <f>Source!U46</f>
        <v>0</v>
      </c>
      <c r="G68" s="4" t="s">
        <v>114</v>
      </c>
      <c r="H68" s="4" t="s">
        <v>115</v>
      </c>
      <c r="I68" s="4"/>
      <c r="J68" s="4"/>
      <c r="K68" s="4">
        <v>207</v>
      </c>
      <c r="L68" s="4">
        <v>21</v>
      </c>
      <c r="M68" s="4">
        <v>3</v>
      </c>
      <c r="N68" s="4" t="s">
        <v>3</v>
      </c>
      <c r="O68" s="4">
        <v>-1</v>
      </c>
      <c r="P68" s="4"/>
      <c r="Q68" s="4"/>
      <c r="R68" s="4"/>
      <c r="S68" s="4"/>
      <c r="T68" s="4"/>
      <c r="U68" s="4"/>
      <c r="V68" s="4"/>
      <c r="W68" s="4"/>
    </row>
    <row r="69" spans="1:245" x14ac:dyDescent="0.2">
      <c r="A69" s="4">
        <v>50</v>
      </c>
      <c r="B69" s="4">
        <v>0</v>
      </c>
      <c r="C69" s="4">
        <v>0</v>
      </c>
      <c r="D69" s="4">
        <v>1</v>
      </c>
      <c r="E69" s="4">
        <v>208</v>
      </c>
      <c r="F69" s="4">
        <f>Source!V46</f>
        <v>0</v>
      </c>
      <c r="G69" s="4" t="s">
        <v>116</v>
      </c>
      <c r="H69" s="4" t="s">
        <v>117</v>
      </c>
      <c r="I69" s="4"/>
      <c r="J69" s="4"/>
      <c r="K69" s="4">
        <v>208</v>
      </c>
      <c r="L69" s="4">
        <v>22</v>
      </c>
      <c r="M69" s="4">
        <v>3</v>
      </c>
      <c r="N69" s="4" t="s">
        <v>3</v>
      </c>
      <c r="O69" s="4">
        <v>-1</v>
      </c>
      <c r="P69" s="4"/>
      <c r="Q69" s="4"/>
      <c r="R69" s="4"/>
      <c r="S69" s="4"/>
      <c r="T69" s="4"/>
      <c r="U69" s="4"/>
      <c r="V69" s="4"/>
      <c r="W69" s="4"/>
    </row>
    <row r="70" spans="1:245" x14ac:dyDescent="0.2">
      <c r="A70" s="4">
        <v>50</v>
      </c>
      <c r="B70" s="4">
        <v>0</v>
      </c>
      <c r="C70" s="4">
        <v>0</v>
      </c>
      <c r="D70" s="4">
        <v>1</v>
      </c>
      <c r="E70" s="4">
        <v>209</v>
      </c>
      <c r="F70" s="4">
        <f>ROUND(Source!W46,O70)</f>
        <v>0</v>
      </c>
      <c r="G70" s="4" t="s">
        <v>118</v>
      </c>
      <c r="H70" s="4" t="s">
        <v>119</v>
      </c>
      <c r="I70" s="4"/>
      <c r="J70" s="4"/>
      <c r="K70" s="4">
        <v>209</v>
      </c>
      <c r="L70" s="4">
        <v>23</v>
      </c>
      <c r="M70" s="4">
        <v>3</v>
      </c>
      <c r="N70" s="4" t="s">
        <v>3</v>
      </c>
      <c r="O70" s="4">
        <v>2</v>
      </c>
      <c r="P70" s="4"/>
      <c r="Q70" s="4"/>
      <c r="R70" s="4"/>
      <c r="S70" s="4"/>
      <c r="T70" s="4"/>
      <c r="U70" s="4"/>
      <c r="V70" s="4"/>
      <c r="W70" s="4"/>
    </row>
    <row r="71" spans="1:245" x14ac:dyDescent="0.2">
      <c r="A71" s="4">
        <v>50</v>
      </c>
      <c r="B71" s="4">
        <v>0</v>
      </c>
      <c r="C71" s="4">
        <v>0</v>
      </c>
      <c r="D71" s="4">
        <v>1</v>
      </c>
      <c r="E71" s="4">
        <v>233</v>
      </c>
      <c r="F71" s="4">
        <f>ROUND(Source!BD46,O71)</f>
        <v>0</v>
      </c>
      <c r="G71" s="4" t="s">
        <v>120</v>
      </c>
      <c r="H71" s="4" t="s">
        <v>121</v>
      </c>
      <c r="I71" s="4"/>
      <c r="J71" s="4"/>
      <c r="K71" s="4">
        <v>233</v>
      </c>
      <c r="L71" s="4">
        <v>24</v>
      </c>
      <c r="M71" s="4">
        <v>3</v>
      </c>
      <c r="N71" s="4" t="s">
        <v>3</v>
      </c>
      <c r="O71" s="4">
        <v>2</v>
      </c>
      <c r="P71" s="4"/>
      <c r="Q71" s="4"/>
      <c r="R71" s="4"/>
      <c r="S71" s="4"/>
      <c r="T71" s="4"/>
      <c r="U71" s="4"/>
      <c r="V71" s="4"/>
      <c r="W71" s="4"/>
    </row>
    <row r="72" spans="1:245" x14ac:dyDescent="0.2">
      <c r="A72" s="4">
        <v>50</v>
      </c>
      <c r="B72" s="4">
        <v>0</v>
      </c>
      <c r="C72" s="4">
        <v>0</v>
      </c>
      <c r="D72" s="4">
        <v>1</v>
      </c>
      <c r="E72" s="4">
        <v>210</v>
      </c>
      <c r="F72" s="4">
        <f>ROUND(Source!X46,O72)</f>
        <v>0</v>
      </c>
      <c r="G72" s="4" t="s">
        <v>122</v>
      </c>
      <c r="H72" s="4" t="s">
        <v>123</v>
      </c>
      <c r="I72" s="4"/>
      <c r="J72" s="4"/>
      <c r="K72" s="4">
        <v>210</v>
      </c>
      <c r="L72" s="4">
        <v>25</v>
      </c>
      <c r="M72" s="4">
        <v>3</v>
      </c>
      <c r="N72" s="4" t="s">
        <v>3</v>
      </c>
      <c r="O72" s="4">
        <v>2</v>
      </c>
      <c r="P72" s="4"/>
      <c r="Q72" s="4"/>
      <c r="R72" s="4"/>
      <c r="S72" s="4"/>
      <c r="T72" s="4"/>
      <c r="U72" s="4"/>
      <c r="V72" s="4"/>
      <c r="W72" s="4"/>
    </row>
    <row r="73" spans="1:245" x14ac:dyDescent="0.2">
      <c r="A73" s="4">
        <v>50</v>
      </c>
      <c r="B73" s="4">
        <v>0</v>
      </c>
      <c r="C73" s="4">
        <v>0</v>
      </c>
      <c r="D73" s="4">
        <v>1</v>
      </c>
      <c r="E73" s="4">
        <v>211</v>
      </c>
      <c r="F73" s="4">
        <f>ROUND(Source!Y46,O73)</f>
        <v>0</v>
      </c>
      <c r="G73" s="4" t="s">
        <v>124</v>
      </c>
      <c r="H73" s="4" t="s">
        <v>125</v>
      </c>
      <c r="I73" s="4"/>
      <c r="J73" s="4"/>
      <c r="K73" s="4">
        <v>211</v>
      </c>
      <c r="L73" s="4">
        <v>26</v>
      </c>
      <c r="M73" s="4">
        <v>3</v>
      </c>
      <c r="N73" s="4" t="s">
        <v>3</v>
      </c>
      <c r="O73" s="4">
        <v>2</v>
      </c>
      <c r="P73" s="4"/>
      <c r="Q73" s="4"/>
      <c r="R73" s="4"/>
      <c r="S73" s="4"/>
      <c r="T73" s="4"/>
      <c r="U73" s="4"/>
      <c r="V73" s="4"/>
      <c r="W73" s="4"/>
    </row>
    <row r="74" spans="1:245" x14ac:dyDescent="0.2">
      <c r="A74" s="4">
        <v>50</v>
      </c>
      <c r="B74" s="4">
        <v>0</v>
      </c>
      <c r="C74" s="4">
        <v>0</v>
      </c>
      <c r="D74" s="4">
        <v>1</v>
      </c>
      <c r="E74" s="4">
        <v>224</v>
      </c>
      <c r="F74" s="4">
        <f>ROUND(Source!AR46,O74)</f>
        <v>0</v>
      </c>
      <c r="G74" s="4" t="s">
        <v>126</v>
      </c>
      <c r="H74" s="4" t="s">
        <v>127</v>
      </c>
      <c r="I74" s="4"/>
      <c r="J74" s="4"/>
      <c r="K74" s="4">
        <v>224</v>
      </c>
      <c r="L74" s="4">
        <v>27</v>
      </c>
      <c r="M74" s="4">
        <v>3</v>
      </c>
      <c r="N74" s="4" t="s">
        <v>3</v>
      </c>
      <c r="O74" s="4">
        <v>2</v>
      </c>
      <c r="P74" s="4"/>
      <c r="Q74" s="4"/>
      <c r="R74" s="4"/>
      <c r="S74" s="4"/>
      <c r="T74" s="4"/>
      <c r="U74" s="4"/>
      <c r="V74" s="4"/>
      <c r="W74" s="4"/>
    </row>
    <row r="76" spans="1:245" x14ac:dyDescent="0.2">
      <c r="A76" s="1">
        <v>5</v>
      </c>
      <c r="B76" s="1">
        <v>1</v>
      </c>
      <c r="C76" s="1"/>
      <c r="D76" s="1">
        <f>ROW(A91)</f>
        <v>91</v>
      </c>
      <c r="E76" s="1"/>
      <c r="F76" s="1" t="s">
        <v>15</v>
      </c>
      <c r="G76" s="1" t="s">
        <v>128</v>
      </c>
      <c r="H76" s="1" t="s">
        <v>3</v>
      </c>
      <c r="I76" s="1">
        <v>0</v>
      </c>
      <c r="J76" s="1"/>
      <c r="K76" s="1">
        <v>0</v>
      </c>
      <c r="L76" s="1"/>
      <c r="M76" s="1"/>
      <c r="N76" s="1"/>
      <c r="O76" s="1"/>
      <c r="P76" s="1"/>
      <c r="Q76" s="1"/>
      <c r="R76" s="1"/>
      <c r="S76" s="1"/>
      <c r="T76" s="1"/>
      <c r="U76" s="1" t="s">
        <v>3</v>
      </c>
      <c r="V76" s="1">
        <v>0</v>
      </c>
      <c r="W76" s="1"/>
      <c r="X76" s="1"/>
      <c r="Y76" s="1"/>
      <c r="Z76" s="1"/>
      <c r="AA76" s="1"/>
      <c r="AB76" s="1" t="s">
        <v>3</v>
      </c>
      <c r="AC76" s="1" t="s">
        <v>3</v>
      </c>
      <c r="AD76" s="1" t="s">
        <v>3</v>
      </c>
      <c r="AE76" s="1" t="s">
        <v>3</v>
      </c>
      <c r="AF76" s="1" t="s">
        <v>3</v>
      </c>
      <c r="AG76" s="1" t="s">
        <v>3</v>
      </c>
      <c r="AH76" s="1"/>
      <c r="AI76" s="1"/>
      <c r="AJ76" s="1"/>
      <c r="AK76" s="1"/>
      <c r="AL76" s="1"/>
      <c r="AM76" s="1"/>
      <c r="AN76" s="1"/>
      <c r="AO76" s="1"/>
      <c r="AP76" s="1" t="s">
        <v>3</v>
      </c>
      <c r="AQ76" s="1" t="s">
        <v>3</v>
      </c>
      <c r="AR76" s="1" t="s">
        <v>3</v>
      </c>
      <c r="AS76" s="1"/>
      <c r="AT76" s="1"/>
      <c r="AU76" s="1"/>
      <c r="AV76" s="1"/>
      <c r="AW76" s="1"/>
      <c r="AX76" s="1"/>
      <c r="AY76" s="1"/>
      <c r="AZ76" s="1" t="s">
        <v>3</v>
      </c>
      <c r="BA76" s="1"/>
      <c r="BB76" s="1" t="s">
        <v>3</v>
      </c>
      <c r="BC76" s="1" t="s">
        <v>3</v>
      </c>
      <c r="BD76" s="1" t="s">
        <v>3</v>
      </c>
      <c r="BE76" s="1" t="s">
        <v>3</v>
      </c>
      <c r="BF76" s="1" t="s">
        <v>3</v>
      </c>
      <c r="BG76" s="1" t="s">
        <v>3</v>
      </c>
      <c r="BH76" s="1" t="s">
        <v>3</v>
      </c>
      <c r="BI76" s="1" t="s">
        <v>3</v>
      </c>
      <c r="BJ76" s="1" t="s">
        <v>3</v>
      </c>
      <c r="BK76" s="1" t="s">
        <v>3</v>
      </c>
      <c r="BL76" s="1" t="s">
        <v>3</v>
      </c>
      <c r="BM76" s="1" t="s">
        <v>3</v>
      </c>
      <c r="BN76" s="1" t="s">
        <v>3</v>
      </c>
      <c r="BO76" s="1" t="s">
        <v>3</v>
      </c>
      <c r="BP76" s="1" t="s">
        <v>3</v>
      </c>
      <c r="BQ76" s="1"/>
      <c r="BR76" s="1"/>
      <c r="BS76" s="1"/>
      <c r="BT76" s="1"/>
      <c r="BU76" s="1"/>
      <c r="BV76" s="1"/>
      <c r="BW76" s="1"/>
      <c r="BX76" s="1">
        <v>0</v>
      </c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>
        <v>0</v>
      </c>
    </row>
    <row r="78" spans="1:245" x14ac:dyDescent="0.2">
      <c r="A78" s="2">
        <v>52</v>
      </c>
      <c r="B78" s="2">
        <f t="shared" ref="B78:G78" si="71">B91</f>
        <v>1</v>
      </c>
      <c r="C78" s="2">
        <f t="shared" si="71"/>
        <v>5</v>
      </c>
      <c r="D78" s="2">
        <f t="shared" si="71"/>
        <v>76</v>
      </c>
      <c r="E78" s="2">
        <f t="shared" si="71"/>
        <v>0</v>
      </c>
      <c r="F78" s="2" t="str">
        <f t="shared" si="71"/>
        <v>Новый подраздел</v>
      </c>
      <c r="G78" s="2" t="str">
        <f t="shared" si="71"/>
        <v>Разборка асфальтобетонного покрытия проезжей части вдоль борта гранитного с последующим восстановлением</v>
      </c>
      <c r="H78" s="2"/>
      <c r="I78" s="2"/>
      <c r="J78" s="2"/>
      <c r="K78" s="2"/>
      <c r="L78" s="2"/>
      <c r="M78" s="2"/>
      <c r="N78" s="2"/>
      <c r="O78" s="2">
        <f t="shared" ref="O78:AT78" si="72">O91</f>
        <v>0</v>
      </c>
      <c r="P78" s="2">
        <f t="shared" si="72"/>
        <v>0</v>
      </c>
      <c r="Q78" s="2">
        <f t="shared" si="72"/>
        <v>0</v>
      </c>
      <c r="R78" s="2">
        <f t="shared" si="72"/>
        <v>0</v>
      </c>
      <c r="S78" s="2">
        <f t="shared" si="72"/>
        <v>0</v>
      </c>
      <c r="T78" s="2">
        <f t="shared" si="72"/>
        <v>0</v>
      </c>
      <c r="U78" s="2">
        <f t="shared" si="72"/>
        <v>0</v>
      </c>
      <c r="V78" s="2">
        <f t="shared" si="72"/>
        <v>0</v>
      </c>
      <c r="W78" s="2">
        <f t="shared" si="72"/>
        <v>0</v>
      </c>
      <c r="X78" s="2">
        <f t="shared" si="72"/>
        <v>0</v>
      </c>
      <c r="Y78" s="2">
        <f t="shared" si="72"/>
        <v>0</v>
      </c>
      <c r="Z78" s="2">
        <f t="shared" si="72"/>
        <v>0</v>
      </c>
      <c r="AA78" s="2">
        <f t="shared" si="72"/>
        <v>0</v>
      </c>
      <c r="AB78" s="2">
        <f t="shared" si="72"/>
        <v>0</v>
      </c>
      <c r="AC78" s="2">
        <f t="shared" si="72"/>
        <v>0</v>
      </c>
      <c r="AD78" s="2">
        <f t="shared" si="72"/>
        <v>0</v>
      </c>
      <c r="AE78" s="2">
        <f t="shared" si="72"/>
        <v>0</v>
      </c>
      <c r="AF78" s="2">
        <f t="shared" si="72"/>
        <v>0</v>
      </c>
      <c r="AG78" s="2">
        <f t="shared" si="72"/>
        <v>0</v>
      </c>
      <c r="AH78" s="2">
        <f t="shared" si="72"/>
        <v>0</v>
      </c>
      <c r="AI78" s="2">
        <f t="shared" si="72"/>
        <v>0</v>
      </c>
      <c r="AJ78" s="2">
        <f t="shared" si="72"/>
        <v>0</v>
      </c>
      <c r="AK78" s="2">
        <f t="shared" si="72"/>
        <v>0</v>
      </c>
      <c r="AL78" s="2">
        <f t="shared" si="72"/>
        <v>0</v>
      </c>
      <c r="AM78" s="2">
        <f t="shared" si="72"/>
        <v>0</v>
      </c>
      <c r="AN78" s="2">
        <f t="shared" si="72"/>
        <v>0</v>
      </c>
      <c r="AO78" s="2">
        <f t="shared" si="72"/>
        <v>0</v>
      </c>
      <c r="AP78" s="2">
        <f t="shared" si="72"/>
        <v>0</v>
      </c>
      <c r="AQ78" s="2">
        <f t="shared" si="72"/>
        <v>0</v>
      </c>
      <c r="AR78" s="2">
        <f t="shared" si="72"/>
        <v>0</v>
      </c>
      <c r="AS78" s="2">
        <f t="shared" si="72"/>
        <v>0</v>
      </c>
      <c r="AT78" s="2">
        <f t="shared" si="72"/>
        <v>0</v>
      </c>
      <c r="AU78" s="2">
        <f t="shared" ref="AU78:BZ78" si="73">AU91</f>
        <v>0</v>
      </c>
      <c r="AV78" s="2">
        <f t="shared" si="73"/>
        <v>0</v>
      </c>
      <c r="AW78" s="2">
        <f t="shared" si="73"/>
        <v>0</v>
      </c>
      <c r="AX78" s="2">
        <f t="shared" si="73"/>
        <v>0</v>
      </c>
      <c r="AY78" s="2">
        <f t="shared" si="73"/>
        <v>0</v>
      </c>
      <c r="AZ78" s="2">
        <f t="shared" si="73"/>
        <v>0</v>
      </c>
      <c r="BA78" s="2">
        <f t="shared" si="73"/>
        <v>0</v>
      </c>
      <c r="BB78" s="2">
        <f t="shared" si="73"/>
        <v>0</v>
      </c>
      <c r="BC78" s="2">
        <f t="shared" si="73"/>
        <v>0</v>
      </c>
      <c r="BD78" s="2">
        <f t="shared" si="73"/>
        <v>0</v>
      </c>
      <c r="BE78" s="2">
        <f t="shared" si="73"/>
        <v>0</v>
      </c>
      <c r="BF78" s="2">
        <f t="shared" si="73"/>
        <v>0</v>
      </c>
      <c r="BG78" s="2">
        <f t="shared" si="73"/>
        <v>0</v>
      </c>
      <c r="BH78" s="2">
        <f t="shared" si="73"/>
        <v>0</v>
      </c>
      <c r="BI78" s="2">
        <f t="shared" si="73"/>
        <v>0</v>
      </c>
      <c r="BJ78" s="2">
        <f t="shared" si="73"/>
        <v>0</v>
      </c>
      <c r="BK78" s="2">
        <f t="shared" si="73"/>
        <v>0</v>
      </c>
      <c r="BL78" s="2">
        <f t="shared" si="73"/>
        <v>0</v>
      </c>
      <c r="BM78" s="2">
        <f t="shared" si="73"/>
        <v>0</v>
      </c>
      <c r="BN78" s="2">
        <f t="shared" si="73"/>
        <v>0</v>
      </c>
      <c r="BO78" s="2">
        <f t="shared" si="73"/>
        <v>0</v>
      </c>
      <c r="BP78" s="2">
        <f t="shared" si="73"/>
        <v>0</v>
      </c>
      <c r="BQ78" s="2">
        <f t="shared" si="73"/>
        <v>0</v>
      </c>
      <c r="BR78" s="2">
        <f t="shared" si="73"/>
        <v>0</v>
      </c>
      <c r="BS78" s="2">
        <f t="shared" si="73"/>
        <v>0</v>
      </c>
      <c r="BT78" s="2">
        <f t="shared" si="73"/>
        <v>0</v>
      </c>
      <c r="BU78" s="2">
        <f t="shared" si="73"/>
        <v>0</v>
      </c>
      <c r="BV78" s="2">
        <f t="shared" si="73"/>
        <v>0</v>
      </c>
      <c r="BW78" s="2">
        <f t="shared" si="73"/>
        <v>0</v>
      </c>
      <c r="BX78" s="2">
        <f t="shared" si="73"/>
        <v>0</v>
      </c>
      <c r="BY78" s="2">
        <f t="shared" si="73"/>
        <v>0</v>
      </c>
      <c r="BZ78" s="2">
        <f t="shared" si="73"/>
        <v>0</v>
      </c>
      <c r="CA78" s="2">
        <f t="shared" ref="CA78:DF78" si="74">CA91</f>
        <v>0</v>
      </c>
      <c r="CB78" s="2">
        <f t="shared" si="74"/>
        <v>0</v>
      </c>
      <c r="CC78" s="2">
        <f t="shared" si="74"/>
        <v>0</v>
      </c>
      <c r="CD78" s="2">
        <f t="shared" si="74"/>
        <v>0</v>
      </c>
      <c r="CE78" s="2">
        <f t="shared" si="74"/>
        <v>0</v>
      </c>
      <c r="CF78" s="2">
        <f t="shared" si="74"/>
        <v>0</v>
      </c>
      <c r="CG78" s="2">
        <f t="shared" si="74"/>
        <v>0</v>
      </c>
      <c r="CH78" s="2">
        <f t="shared" si="74"/>
        <v>0</v>
      </c>
      <c r="CI78" s="2">
        <f t="shared" si="74"/>
        <v>0</v>
      </c>
      <c r="CJ78" s="2">
        <f t="shared" si="74"/>
        <v>0</v>
      </c>
      <c r="CK78" s="2">
        <f t="shared" si="74"/>
        <v>0</v>
      </c>
      <c r="CL78" s="2">
        <f t="shared" si="74"/>
        <v>0</v>
      </c>
      <c r="CM78" s="2">
        <f t="shared" si="74"/>
        <v>0</v>
      </c>
      <c r="CN78" s="2">
        <f t="shared" si="74"/>
        <v>0</v>
      </c>
      <c r="CO78" s="2">
        <f t="shared" si="74"/>
        <v>0</v>
      </c>
      <c r="CP78" s="2">
        <f t="shared" si="74"/>
        <v>0</v>
      </c>
      <c r="CQ78" s="2">
        <f t="shared" si="74"/>
        <v>0</v>
      </c>
      <c r="CR78" s="2">
        <f t="shared" si="74"/>
        <v>0</v>
      </c>
      <c r="CS78" s="2">
        <f t="shared" si="74"/>
        <v>0</v>
      </c>
      <c r="CT78" s="2">
        <f t="shared" si="74"/>
        <v>0</v>
      </c>
      <c r="CU78" s="2">
        <f t="shared" si="74"/>
        <v>0</v>
      </c>
      <c r="CV78" s="2">
        <f t="shared" si="74"/>
        <v>0</v>
      </c>
      <c r="CW78" s="2">
        <f t="shared" si="74"/>
        <v>0</v>
      </c>
      <c r="CX78" s="2">
        <f t="shared" si="74"/>
        <v>0</v>
      </c>
      <c r="CY78" s="2">
        <f t="shared" si="74"/>
        <v>0</v>
      </c>
      <c r="CZ78" s="2">
        <f t="shared" si="74"/>
        <v>0</v>
      </c>
      <c r="DA78" s="2">
        <f t="shared" si="74"/>
        <v>0</v>
      </c>
      <c r="DB78" s="2">
        <f t="shared" si="74"/>
        <v>0</v>
      </c>
      <c r="DC78" s="2">
        <f t="shared" si="74"/>
        <v>0</v>
      </c>
      <c r="DD78" s="2">
        <f t="shared" si="74"/>
        <v>0</v>
      </c>
      <c r="DE78" s="2">
        <f t="shared" si="74"/>
        <v>0</v>
      </c>
      <c r="DF78" s="2">
        <f t="shared" si="74"/>
        <v>0</v>
      </c>
      <c r="DG78" s="3">
        <f t="shared" ref="DG78:EL78" si="75">DG91</f>
        <v>0</v>
      </c>
      <c r="DH78" s="3">
        <f t="shared" si="75"/>
        <v>0</v>
      </c>
      <c r="DI78" s="3">
        <f t="shared" si="75"/>
        <v>0</v>
      </c>
      <c r="DJ78" s="3">
        <f t="shared" si="75"/>
        <v>0</v>
      </c>
      <c r="DK78" s="3">
        <f t="shared" si="75"/>
        <v>0</v>
      </c>
      <c r="DL78" s="3">
        <f t="shared" si="75"/>
        <v>0</v>
      </c>
      <c r="DM78" s="3">
        <f t="shared" si="75"/>
        <v>0</v>
      </c>
      <c r="DN78" s="3">
        <f t="shared" si="75"/>
        <v>0</v>
      </c>
      <c r="DO78" s="3">
        <f t="shared" si="75"/>
        <v>0</v>
      </c>
      <c r="DP78" s="3">
        <f t="shared" si="75"/>
        <v>0</v>
      </c>
      <c r="DQ78" s="3">
        <f t="shared" si="75"/>
        <v>0</v>
      </c>
      <c r="DR78" s="3">
        <f t="shared" si="75"/>
        <v>0</v>
      </c>
      <c r="DS78" s="3">
        <f t="shared" si="75"/>
        <v>0</v>
      </c>
      <c r="DT78" s="3">
        <f t="shared" si="75"/>
        <v>0</v>
      </c>
      <c r="DU78" s="3">
        <f t="shared" si="75"/>
        <v>0</v>
      </c>
      <c r="DV78" s="3">
        <f t="shared" si="75"/>
        <v>0</v>
      </c>
      <c r="DW78" s="3">
        <f t="shared" si="75"/>
        <v>0</v>
      </c>
      <c r="DX78" s="3">
        <f t="shared" si="75"/>
        <v>0</v>
      </c>
      <c r="DY78" s="3">
        <f t="shared" si="75"/>
        <v>0</v>
      </c>
      <c r="DZ78" s="3">
        <f t="shared" si="75"/>
        <v>0</v>
      </c>
      <c r="EA78" s="3">
        <f t="shared" si="75"/>
        <v>0</v>
      </c>
      <c r="EB78" s="3">
        <f t="shared" si="75"/>
        <v>0</v>
      </c>
      <c r="EC78" s="3">
        <f t="shared" si="75"/>
        <v>0</v>
      </c>
      <c r="ED78" s="3">
        <f t="shared" si="75"/>
        <v>0</v>
      </c>
      <c r="EE78" s="3">
        <f t="shared" si="75"/>
        <v>0</v>
      </c>
      <c r="EF78" s="3">
        <f t="shared" si="75"/>
        <v>0</v>
      </c>
      <c r="EG78" s="3">
        <f t="shared" si="75"/>
        <v>0</v>
      </c>
      <c r="EH78" s="3">
        <f t="shared" si="75"/>
        <v>0</v>
      </c>
      <c r="EI78" s="3">
        <f t="shared" si="75"/>
        <v>0</v>
      </c>
      <c r="EJ78" s="3">
        <f t="shared" si="75"/>
        <v>0</v>
      </c>
      <c r="EK78" s="3">
        <f t="shared" si="75"/>
        <v>0</v>
      </c>
      <c r="EL78" s="3">
        <f t="shared" si="75"/>
        <v>0</v>
      </c>
      <c r="EM78" s="3">
        <f t="shared" ref="EM78:FR78" si="76">EM91</f>
        <v>0</v>
      </c>
      <c r="EN78" s="3">
        <f t="shared" si="76"/>
        <v>0</v>
      </c>
      <c r="EO78" s="3">
        <f t="shared" si="76"/>
        <v>0</v>
      </c>
      <c r="EP78" s="3">
        <f t="shared" si="76"/>
        <v>0</v>
      </c>
      <c r="EQ78" s="3">
        <f t="shared" si="76"/>
        <v>0</v>
      </c>
      <c r="ER78" s="3">
        <f t="shared" si="76"/>
        <v>0</v>
      </c>
      <c r="ES78" s="3">
        <f t="shared" si="76"/>
        <v>0</v>
      </c>
      <c r="ET78" s="3">
        <f t="shared" si="76"/>
        <v>0</v>
      </c>
      <c r="EU78" s="3">
        <f t="shared" si="76"/>
        <v>0</v>
      </c>
      <c r="EV78" s="3">
        <f t="shared" si="76"/>
        <v>0</v>
      </c>
      <c r="EW78" s="3">
        <f t="shared" si="76"/>
        <v>0</v>
      </c>
      <c r="EX78" s="3">
        <f t="shared" si="76"/>
        <v>0</v>
      </c>
      <c r="EY78" s="3">
        <f t="shared" si="76"/>
        <v>0</v>
      </c>
      <c r="EZ78" s="3">
        <f t="shared" si="76"/>
        <v>0</v>
      </c>
      <c r="FA78" s="3">
        <f t="shared" si="76"/>
        <v>0</v>
      </c>
      <c r="FB78" s="3">
        <f t="shared" si="76"/>
        <v>0</v>
      </c>
      <c r="FC78" s="3">
        <f t="shared" si="76"/>
        <v>0</v>
      </c>
      <c r="FD78" s="3">
        <f t="shared" si="76"/>
        <v>0</v>
      </c>
      <c r="FE78" s="3">
        <f t="shared" si="76"/>
        <v>0</v>
      </c>
      <c r="FF78" s="3">
        <f t="shared" si="76"/>
        <v>0</v>
      </c>
      <c r="FG78" s="3">
        <f t="shared" si="76"/>
        <v>0</v>
      </c>
      <c r="FH78" s="3">
        <f t="shared" si="76"/>
        <v>0</v>
      </c>
      <c r="FI78" s="3">
        <f t="shared" si="76"/>
        <v>0</v>
      </c>
      <c r="FJ78" s="3">
        <f t="shared" si="76"/>
        <v>0</v>
      </c>
      <c r="FK78" s="3">
        <f t="shared" si="76"/>
        <v>0</v>
      </c>
      <c r="FL78" s="3">
        <f t="shared" si="76"/>
        <v>0</v>
      </c>
      <c r="FM78" s="3">
        <f t="shared" si="76"/>
        <v>0</v>
      </c>
      <c r="FN78" s="3">
        <f t="shared" si="76"/>
        <v>0</v>
      </c>
      <c r="FO78" s="3">
        <f t="shared" si="76"/>
        <v>0</v>
      </c>
      <c r="FP78" s="3">
        <f t="shared" si="76"/>
        <v>0</v>
      </c>
      <c r="FQ78" s="3">
        <f t="shared" si="76"/>
        <v>0</v>
      </c>
      <c r="FR78" s="3">
        <f t="shared" si="76"/>
        <v>0</v>
      </c>
      <c r="FS78" s="3">
        <f t="shared" ref="FS78:GX78" si="77">FS91</f>
        <v>0</v>
      </c>
      <c r="FT78" s="3">
        <f t="shared" si="77"/>
        <v>0</v>
      </c>
      <c r="FU78" s="3">
        <f t="shared" si="77"/>
        <v>0</v>
      </c>
      <c r="FV78" s="3">
        <f t="shared" si="77"/>
        <v>0</v>
      </c>
      <c r="FW78" s="3">
        <f t="shared" si="77"/>
        <v>0</v>
      </c>
      <c r="FX78" s="3">
        <f t="shared" si="77"/>
        <v>0</v>
      </c>
      <c r="FY78" s="3">
        <f t="shared" si="77"/>
        <v>0</v>
      </c>
      <c r="FZ78" s="3">
        <f t="shared" si="77"/>
        <v>0</v>
      </c>
      <c r="GA78" s="3">
        <f t="shared" si="77"/>
        <v>0</v>
      </c>
      <c r="GB78" s="3">
        <f t="shared" si="77"/>
        <v>0</v>
      </c>
      <c r="GC78" s="3">
        <f t="shared" si="77"/>
        <v>0</v>
      </c>
      <c r="GD78" s="3">
        <f t="shared" si="77"/>
        <v>0</v>
      </c>
      <c r="GE78" s="3">
        <f t="shared" si="77"/>
        <v>0</v>
      </c>
      <c r="GF78" s="3">
        <f t="shared" si="77"/>
        <v>0</v>
      </c>
      <c r="GG78" s="3">
        <f t="shared" si="77"/>
        <v>0</v>
      </c>
      <c r="GH78" s="3">
        <f t="shared" si="77"/>
        <v>0</v>
      </c>
      <c r="GI78" s="3">
        <f t="shared" si="77"/>
        <v>0</v>
      </c>
      <c r="GJ78" s="3">
        <f t="shared" si="77"/>
        <v>0</v>
      </c>
      <c r="GK78" s="3">
        <f t="shared" si="77"/>
        <v>0</v>
      </c>
      <c r="GL78" s="3">
        <f t="shared" si="77"/>
        <v>0</v>
      </c>
      <c r="GM78" s="3">
        <f t="shared" si="77"/>
        <v>0</v>
      </c>
      <c r="GN78" s="3">
        <f t="shared" si="77"/>
        <v>0</v>
      </c>
      <c r="GO78" s="3">
        <f t="shared" si="77"/>
        <v>0</v>
      </c>
      <c r="GP78" s="3">
        <f t="shared" si="77"/>
        <v>0</v>
      </c>
      <c r="GQ78" s="3">
        <f t="shared" si="77"/>
        <v>0</v>
      </c>
      <c r="GR78" s="3">
        <f t="shared" si="77"/>
        <v>0</v>
      </c>
      <c r="GS78" s="3">
        <f t="shared" si="77"/>
        <v>0</v>
      </c>
      <c r="GT78" s="3">
        <f t="shared" si="77"/>
        <v>0</v>
      </c>
      <c r="GU78" s="3">
        <f t="shared" si="77"/>
        <v>0</v>
      </c>
      <c r="GV78" s="3">
        <f t="shared" si="77"/>
        <v>0</v>
      </c>
      <c r="GW78" s="3">
        <f t="shared" si="77"/>
        <v>0</v>
      </c>
      <c r="GX78" s="3">
        <f t="shared" si="77"/>
        <v>0</v>
      </c>
    </row>
    <row r="80" spans="1:245" x14ac:dyDescent="0.2">
      <c r="A80">
        <v>17</v>
      </c>
      <c r="B80">
        <v>1</v>
      </c>
      <c r="C80">
        <f>ROW(SmtRes!A24)</f>
        <v>24</v>
      </c>
      <c r="D80">
        <f>ROW(EtalonRes!A22)</f>
        <v>22</v>
      </c>
      <c r="E80" t="s">
        <v>129</v>
      </c>
      <c r="F80" t="s">
        <v>130</v>
      </c>
      <c r="G80" t="s">
        <v>131</v>
      </c>
      <c r="H80" t="s">
        <v>132</v>
      </c>
      <c r="I80">
        <v>0</v>
      </c>
      <c r="J80">
        <v>0</v>
      </c>
      <c r="O80">
        <f t="shared" ref="O80:O89" si="78">ROUND(CP80,2)</f>
        <v>0</v>
      </c>
      <c r="P80">
        <f t="shared" ref="P80:P89" si="79">ROUND(CQ80*I80,2)</f>
        <v>0</v>
      </c>
      <c r="Q80">
        <f t="shared" ref="Q80:Q89" si="80">ROUND(CR80*I80,2)</f>
        <v>0</v>
      </c>
      <c r="R80">
        <f t="shared" ref="R80:R89" si="81">ROUND(CS80*I80,2)</f>
        <v>0</v>
      </c>
      <c r="S80">
        <f t="shared" ref="S80:S89" si="82">ROUND(CT80*I80,2)</f>
        <v>0</v>
      </c>
      <c r="T80">
        <f t="shared" ref="T80:T89" si="83">ROUND(CU80*I80,2)</f>
        <v>0</v>
      </c>
      <c r="U80">
        <f t="shared" ref="U80:U89" si="84">CV80*I80</f>
        <v>0</v>
      </c>
      <c r="V80">
        <f t="shared" ref="V80:V89" si="85">CW80*I80</f>
        <v>0</v>
      </c>
      <c r="W80">
        <f t="shared" ref="W80:W89" si="86">ROUND(CX80*I80,2)</f>
        <v>0</v>
      </c>
      <c r="X80">
        <f t="shared" ref="X80:X89" si="87">ROUND(CY80,2)</f>
        <v>0</v>
      </c>
      <c r="Y80">
        <f t="shared" ref="Y80:Y89" si="88">ROUND(CZ80,2)</f>
        <v>0</v>
      </c>
      <c r="AA80">
        <v>52421674</v>
      </c>
      <c r="AB80">
        <f t="shared" ref="AB80:AB89" si="89">ROUND((AC80+AD80+AF80),6)</f>
        <v>60886.85</v>
      </c>
      <c r="AC80">
        <f>ROUND((ES80),6)</f>
        <v>0</v>
      </c>
      <c r="AD80">
        <f>ROUND((((ET80)-(EU80))+AE80),6)</f>
        <v>30548.7</v>
      </c>
      <c r="AE80">
        <f t="shared" ref="AE80:AF84" si="90">ROUND((EU80),6)</f>
        <v>16864.419999999998</v>
      </c>
      <c r="AF80">
        <f t="shared" si="90"/>
        <v>30338.15</v>
      </c>
      <c r="AG80">
        <f t="shared" ref="AG80:AG89" si="91">ROUND((AP80),6)</f>
        <v>0</v>
      </c>
      <c r="AH80">
        <f t="shared" ref="AH80:AI84" si="92">(EW80)</f>
        <v>155</v>
      </c>
      <c r="AI80">
        <f t="shared" si="92"/>
        <v>0</v>
      </c>
      <c r="AJ80">
        <f t="shared" ref="AJ80:AJ89" si="93">(AS80)</f>
        <v>0</v>
      </c>
      <c r="AK80">
        <v>60886.85</v>
      </c>
      <c r="AL80">
        <v>0</v>
      </c>
      <c r="AM80">
        <v>30548.7</v>
      </c>
      <c r="AN80">
        <v>16864.419999999998</v>
      </c>
      <c r="AO80">
        <v>30338.15</v>
      </c>
      <c r="AP80">
        <v>0</v>
      </c>
      <c r="AQ80">
        <v>155</v>
      </c>
      <c r="AR80">
        <v>0</v>
      </c>
      <c r="AS80">
        <v>0</v>
      </c>
      <c r="AT80">
        <v>70</v>
      </c>
      <c r="AU80">
        <v>10</v>
      </c>
      <c r="AV80">
        <v>1</v>
      </c>
      <c r="AW80">
        <v>1</v>
      </c>
      <c r="AZ80">
        <v>1</v>
      </c>
      <c r="BA80">
        <v>1</v>
      </c>
      <c r="BB80">
        <v>1</v>
      </c>
      <c r="BC80">
        <v>1</v>
      </c>
      <c r="BD80" t="s">
        <v>3</v>
      </c>
      <c r="BE80" t="s">
        <v>3</v>
      </c>
      <c r="BF80" t="s">
        <v>3</v>
      </c>
      <c r="BG80" t="s">
        <v>3</v>
      </c>
      <c r="BH80">
        <v>0</v>
      </c>
      <c r="BI80">
        <v>4</v>
      </c>
      <c r="BJ80" t="s">
        <v>133</v>
      </c>
      <c r="BM80">
        <v>0</v>
      </c>
      <c r="BN80">
        <v>0</v>
      </c>
      <c r="BO80" t="s">
        <v>3</v>
      </c>
      <c r="BP80">
        <v>0</v>
      </c>
      <c r="BQ80">
        <v>1</v>
      </c>
      <c r="BR80">
        <v>0</v>
      </c>
      <c r="BS80">
        <v>1</v>
      </c>
      <c r="BT80">
        <v>1</v>
      </c>
      <c r="BU80">
        <v>1</v>
      </c>
      <c r="BV80">
        <v>1</v>
      </c>
      <c r="BW80">
        <v>1</v>
      </c>
      <c r="BX80">
        <v>1</v>
      </c>
      <c r="BY80" t="s">
        <v>3</v>
      </c>
      <c r="BZ80">
        <v>70</v>
      </c>
      <c r="CA80">
        <v>10</v>
      </c>
      <c r="CE80">
        <v>0</v>
      </c>
      <c r="CF80">
        <v>0</v>
      </c>
      <c r="CG80">
        <v>0</v>
      </c>
      <c r="CM80">
        <v>0</v>
      </c>
      <c r="CN80" t="s">
        <v>3</v>
      </c>
      <c r="CO80">
        <v>0</v>
      </c>
      <c r="CP80">
        <f t="shared" ref="CP80:CP89" si="94">(P80+Q80+S80)</f>
        <v>0</v>
      </c>
      <c r="CQ80">
        <f t="shared" ref="CQ80:CQ89" si="95">(AC80*BC80*AW80)</f>
        <v>0</v>
      </c>
      <c r="CR80">
        <f>((((ET80)*BB80-(EU80)*BS80)+AE80*BS80)*AV80)</f>
        <v>30548.7</v>
      </c>
      <c r="CS80">
        <f t="shared" ref="CS80:CS89" si="96">(AE80*BS80*AV80)</f>
        <v>16864.419999999998</v>
      </c>
      <c r="CT80">
        <f t="shared" ref="CT80:CT89" si="97">(AF80*BA80*AV80)</f>
        <v>30338.15</v>
      </c>
      <c r="CU80">
        <f t="shared" ref="CU80:CU89" si="98">AG80</f>
        <v>0</v>
      </c>
      <c r="CV80">
        <f t="shared" ref="CV80:CV89" si="99">(AH80*AV80)</f>
        <v>155</v>
      </c>
      <c r="CW80">
        <f t="shared" ref="CW80:CW89" si="100">AI80</f>
        <v>0</v>
      </c>
      <c r="CX80">
        <f t="shared" ref="CX80:CX89" si="101">AJ80</f>
        <v>0</v>
      </c>
      <c r="CY80">
        <f t="shared" ref="CY80:CY89" si="102">((S80*BZ80)/100)</f>
        <v>0</v>
      </c>
      <c r="CZ80">
        <f t="shared" ref="CZ80:CZ89" si="103">((S80*CA80)/100)</f>
        <v>0</v>
      </c>
      <c r="DC80" t="s">
        <v>3</v>
      </c>
      <c r="DD80" t="s">
        <v>3</v>
      </c>
      <c r="DE80" t="s">
        <v>3</v>
      </c>
      <c r="DF80" t="s">
        <v>3</v>
      </c>
      <c r="DG80" t="s">
        <v>3</v>
      </c>
      <c r="DH80" t="s">
        <v>3</v>
      </c>
      <c r="DI80" t="s">
        <v>3</v>
      </c>
      <c r="DJ80" t="s">
        <v>3</v>
      </c>
      <c r="DK80" t="s">
        <v>3</v>
      </c>
      <c r="DL80" t="s">
        <v>3</v>
      </c>
      <c r="DM80" t="s">
        <v>3</v>
      </c>
      <c r="DN80">
        <v>0</v>
      </c>
      <c r="DO80">
        <v>0</v>
      </c>
      <c r="DP80">
        <v>1</v>
      </c>
      <c r="DQ80">
        <v>1</v>
      </c>
      <c r="DU80">
        <v>1007</v>
      </c>
      <c r="DV80" t="s">
        <v>132</v>
      </c>
      <c r="DW80" t="s">
        <v>132</v>
      </c>
      <c r="DX80">
        <v>100</v>
      </c>
      <c r="EE80">
        <v>51482689</v>
      </c>
      <c r="EF80">
        <v>1</v>
      </c>
      <c r="EG80" t="s">
        <v>21</v>
      </c>
      <c r="EH80">
        <v>0</v>
      </c>
      <c r="EI80" t="s">
        <v>3</v>
      </c>
      <c r="EJ80">
        <v>4</v>
      </c>
      <c r="EK80">
        <v>0</v>
      </c>
      <c r="EL80" t="s">
        <v>22</v>
      </c>
      <c r="EM80" t="s">
        <v>23</v>
      </c>
      <c r="EO80" t="s">
        <v>3</v>
      </c>
      <c r="EQ80">
        <v>0</v>
      </c>
      <c r="ER80">
        <v>60886.85</v>
      </c>
      <c r="ES80">
        <v>0</v>
      </c>
      <c r="ET80">
        <v>30548.7</v>
      </c>
      <c r="EU80">
        <v>16864.419999999998</v>
      </c>
      <c r="EV80">
        <v>30338.15</v>
      </c>
      <c r="EW80">
        <v>155</v>
      </c>
      <c r="EX80">
        <v>0</v>
      </c>
      <c r="EY80">
        <v>0</v>
      </c>
      <c r="FQ80">
        <v>0</v>
      </c>
      <c r="FR80">
        <f t="shared" ref="FR80:FR89" si="104">ROUND(IF(AND(BH80=3,BI80=3),P80,0),2)</f>
        <v>0</v>
      </c>
      <c r="FS80">
        <v>0</v>
      </c>
      <c r="FX80">
        <v>70</v>
      </c>
      <c r="FY80">
        <v>10</v>
      </c>
      <c r="GA80" t="s">
        <v>3</v>
      </c>
      <c r="GD80">
        <v>0</v>
      </c>
      <c r="GF80">
        <v>1777309349</v>
      </c>
      <c r="GG80">
        <v>2</v>
      </c>
      <c r="GH80">
        <v>1</v>
      </c>
      <c r="GI80">
        <v>-2</v>
      </c>
      <c r="GJ80">
        <v>0</v>
      </c>
      <c r="GK80">
        <f>ROUND(R80*(R12)/100,2)</f>
        <v>0</v>
      </c>
      <c r="GL80">
        <f t="shared" ref="GL80:GL89" si="105">ROUND(IF(AND(BH80=3,BI80=3,FS80&lt;&gt;0),P80,0),2)</f>
        <v>0</v>
      </c>
      <c r="GM80">
        <f>ROUND(O80+X80+Y80+GK80,2)+GX80</f>
        <v>0</v>
      </c>
      <c r="GN80">
        <f>IF(OR(BI80=0,BI80=1),ROUND(O80+X80+Y80+GK80,2),0)</f>
        <v>0</v>
      </c>
      <c r="GO80">
        <f>IF(BI80=2,ROUND(O80+X80+Y80+GK80,2),0)</f>
        <v>0</v>
      </c>
      <c r="GP80">
        <f>IF(BI80=4,ROUND(O80+X80+Y80+GK80,2)+GX80,0)</f>
        <v>0</v>
      </c>
      <c r="GR80">
        <v>0</v>
      </c>
      <c r="GS80">
        <v>3</v>
      </c>
      <c r="GT80">
        <v>0</v>
      </c>
      <c r="GU80" t="s">
        <v>3</v>
      </c>
      <c r="GV80">
        <f>ROUND((GT80),6)</f>
        <v>0</v>
      </c>
      <c r="GW80">
        <v>1</v>
      </c>
      <c r="GX80">
        <f t="shared" ref="GX80:GX89" si="106">ROUND(HC80*I80,2)</f>
        <v>0</v>
      </c>
      <c r="HA80">
        <v>0</v>
      </c>
      <c r="HB80">
        <v>0</v>
      </c>
      <c r="HC80">
        <f t="shared" ref="HC80:HC89" si="107">GV80*GW80</f>
        <v>0</v>
      </c>
      <c r="HE80" t="s">
        <v>3</v>
      </c>
      <c r="HF80" t="s">
        <v>3</v>
      </c>
      <c r="IK80">
        <f t="shared" ref="IK80:IK89" si="108">ROUND(GM80*1.2,2)</f>
        <v>0</v>
      </c>
    </row>
    <row r="81" spans="1:245" x14ac:dyDescent="0.2">
      <c r="A81">
        <v>17</v>
      </c>
      <c r="B81">
        <v>1</v>
      </c>
      <c r="C81">
        <f>ROW(SmtRes!A25)</f>
        <v>25</v>
      </c>
      <c r="D81">
        <f>ROW(EtalonRes!A23)</f>
        <v>23</v>
      </c>
      <c r="E81" t="s">
        <v>134</v>
      </c>
      <c r="F81" t="s">
        <v>25</v>
      </c>
      <c r="G81" t="s">
        <v>26</v>
      </c>
      <c r="H81" t="s">
        <v>27</v>
      </c>
      <c r="I81">
        <f>ROUND(I80*100*2.4*0.95,9)</f>
        <v>0</v>
      </c>
      <c r="J81">
        <v>0</v>
      </c>
      <c r="O81">
        <f t="shared" si="78"/>
        <v>0</v>
      </c>
      <c r="P81">
        <f t="shared" si="79"/>
        <v>0</v>
      </c>
      <c r="Q81">
        <f t="shared" si="80"/>
        <v>0</v>
      </c>
      <c r="R81">
        <f t="shared" si="81"/>
        <v>0</v>
      </c>
      <c r="S81">
        <f t="shared" si="82"/>
        <v>0</v>
      </c>
      <c r="T81">
        <f t="shared" si="83"/>
        <v>0</v>
      </c>
      <c r="U81">
        <f t="shared" si="84"/>
        <v>0</v>
      </c>
      <c r="V81">
        <f t="shared" si="85"/>
        <v>0</v>
      </c>
      <c r="W81">
        <f t="shared" si="86"/>
        <v>0</v>
      </c>
      <c r="X81">
        <f t="shared" si="87"/>
        <v>0</v>
      </c>
      <c r="Y81">
        <f t="shared" si="88"/>
        <v>0</v>
      </c>
      <c r="AA81">
        <v>52421674</v>
      </c>
      <c r="AB81">
        <f t="shared" si="89"/>
        <v>80.25</v>
      </c>
      <c r="AC81">
        <f>ROUND((ES81),6)</f>
        <v>0</v>
      </c>
      <c r="AD81">
        <f>ROUND((((ET81)-(EU81))+AE81),6)</f>
        <v>80.25</v>
      </c>
      <c r="AE81">
        <f t="shared" si="90"/>
        <v>25.84</v>
      </c>
      <c r="AF81">
        <f t="shared" si="90"/>
        <v>0</v>
      </c>
      <c r="AG81">
        <f t="shared" si="91"/>
        <v>0</v>
      </c>
      <c r="AH81">
        <f t="shared" si="92"/>
        <v>0</v>
      </c>
      <c r="AI81">
        <f t="shared" si="92"/>
        <v>0</v>
      </c>
      <c r="AJ81">
        <f t="shared" si="93"/>
        <v>0</v>
      </c>
      <c r="AK81">
        <v>80.25</v>
      </c>
      <c r="AL81">
        <v>0</v>
      </c>
      <c r="AM81">
        <v>80.25</v>
      </c>
      <c r="AN81">
        <v>25.84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70</v>
      </c>
      <c r="AU81">
        <v>10</v>
      </c>
      <c r="AV81">
        <v>1</v>
      </c>
      <c r="AW81">
        <v>1</v>
      </c>
      <c r="AZ81">
        <v>1</v>
      </c>
      <c r="BA81">
        <v>1</v>
      </c>
      <c r="BB81">
        <v>1</v>
      </c>
      <c r="BC81">
        <v>1</v>
      </c>
      <c r="BD81" t="s">
        <v>3</v>
      </c>
      <c r="BE81" t="s">
        <v>3</v>
      </c>
      <c r="BF81" t="s">
        <v>3</v>
      </c>
      <c r="BG81" t="s">
        <v>3</v>
      </c>
      <c r="BH81">
        <v>0</v>
      </c>
      <c r="BI81">
        <v>4</v>
      </c>
      <c r="BJ81" t="s">
        <v>28</v>
      </c>
      <c r="BM81">
        <v>0</v>
      </c>
      <c r="BN81">
        <v>0</v>
      </c>
      <c r="BO81" t="s">
        <v>3</v>
      </c>
      <c r="BP81">
        <v>0</v>
      </c>
      <c r="BQ81">
        <v>1</v>
      </c>
      <c r="BR81">
        <v>0</v>
      </c>
      <c r="BS81">
        <v>1</v>
      </c>
      <c r="BT81">
        <v>1</v>
      </c>
      <c r="BU81">
        <v>1</v>
      </c>
      <c r="BV81">
        <v>1</v>
      </c>
      <c r="BW81">
        <v>1</v>
      </c>
      <c r="BX81">
        <v>1</v>
      </c>
      <c r="BY81" t="s">
        <v>3</v>
      </c>
      <c r="BZ81">
        <v>70</v>
      </c>
      <c r="CA81">
        <v>10</v>
      </c>
      <c r="CE81">
        <v>0</v>
      </c>
      <c r="CF81">
        <v>0</v>
      </c>
      <c r="CG81">
        <v>0</v>
      </c>
      <c r="CM81">
        <v>0</v>
      </c>
      <c r="CN81" t="s">
        <v>3</v>
      </c>
      <c r="CO81">
        <v>0</v>
      </c>
      <c r="CP81">
        <f t="shared" si="94"/>
        <v>0</v>
      </c>
      <c r="CQ81">
        <f t="shared" si="95"/>
        <v>0</v>
      </c>
      <c r="CR81">
        <f>((((ET81)*BB81-(EU81)*BS81)+AE81*BS81)*AV81)</f>
        <v>80.25</v>
      </c>
      <c r="CS81">
        <f t="shared" si="96"/>
        <v>25.84</v>
      </c>
      <c r="CT81">
        <f t="shared" si="97"/>
        <v>0</v>
      </c>
      <c r="CU81">
        <f t="shared" si="98"/>
        <v>0</v>
      </c>
      <c r="CV81">
        <f t="shared" si="99"/>
        <v>0</v>
      </c>
      <c r="CW81">
        <f t="shared" si="100"/>
        <v>0</v>
      </c>
      <c r="CX81">
        <f t="shared" si="101"/>
        <v>0</v>
      </c>
      <c r="CY81">
        <f t="shared" si="102"/>
        <v>0</v>
      </c>
      <c r="CZ81">
        <f t="shared" si="103"/>
        <v>0</v>
      </c>
      <c r="DC81" t="s">
        <v>3</v>
      </c>
      <c r="DD81" t="s">
        <v>3</v>
      </c>
      <c r="DE81" t="s">
        <v>3</v>
      </c>
      <c r="DF81" t="s">
        <v>3</v>
      </c>
      <c r="DG81" t="s">
        <v>3</v>
      </c>
      <c r="DH81" t="s">
        <v>3</v>
      </c>
      <c r="DI81" t="s">
        <v>3</v>
      </c>
      <c r="DJ81" t="s">
        <v>3</v>
      </c>
      <c r="DK81" t="s">
        <v>3</v>
      </c>
      <c r="DL81" t="s">
        <v>3</v>
      </c>
      <c r="DM81" t="s">
        <v>3</v>
      </c>
      <c r="DN81">
        <v>0</v>
      </c>
      <c r="DO81">
        <v>0</v>
      </c>
      <c r="DP81">
        <v>1</v>
      </c>
      <c r="DQ81">
        <v>1</v>
      </c>
      <c r="DU81">
        <v>1009</v>
      </c>
      <c r="DV81" t="s">
        <v>27</v>
      </c>
      <c r="DW81" t="s">
        <v>27</v>
      </c>
      <c r="DX81">
        <v>1000</v>
      </c>
      <c r="EE81">
        <v>51482689</v>
      </c>
      <c r="EF81">
        <v>1</v>
      </c>
      <c r="EG81" t="s">
        <v>21</v>
      </c>
      <c r="EH81">
        <v>0</v>
      </c>
      <c r="EI81" t="s">
        <v>3</v>
      </c>
      <c r="EJ81">
        <v>4</v>
      </c>
      <c r="EK81">
        <v>0</v>
      </c>
      <c r="EL81" t="s">
        <v>22</v>
      </c>
      <c r="EM81" t="s">
        <v>23</v>
      </c>
      <c r="EO81" t="s">
        <v>3</v>
      </c>
      <c r="EQ81">
        <v>0</v>
      </c>
      <c r="ER81">
        <v>80.25</v>
      </c>
      <c r="ES81">
        <v>0</v>
      </c>
      <c r="ET81">
        <v>80.25</v>
      </c>
      <c r="EU81">
        <v>25.84</v>
      </c>
      <c r="EV81">
        <v>0</v>
      </c>
      <c r="EW81">
        <v>0</v>
      </c>
      <c r="EX81">
        <v>0</v>
      </c>
      <c r="EY81">
        <v>0</v>
      </c>
      <c r="FQ81">
        <v>0</v>
      </c>
      <c r="FR81">
        <f t="shared" si="104"/>
        <v>0</v>
      </c>
      <c r="FS81">
        <v>0</v>
      </c>
      <c r="FX81">
        <v>70</v>
      </c>
      <c r="FY81">
        <v>10</v>
      </c>
      <c r="GA81" t="s">
        <v>3</v>
      </c>
      <c r="GD81">
        <v>0</v>
      </c>
      <c r="GF81">
        <v>-706956719</v>
      </c>
      <c r="GG81">
        <v>2</v>
      </c>
      <c r="GH81">
        <v>1</v>
      </c>
      <c r="GI81">
        <v>-2</v>
      </c>
      <c r="GJ81">
        <v>0</v>
      </c>
      <c r="GK81">
        <f>ROUND(R81*(R12)/100,2)</f>
        <v>0</v>
      </c>
      <c r="GL81">
        <f t="shared" si="105"/>
        <v>0</v>
      </c>
      <c r="GM81">
        <f>ROUND(O81+X81+Y81+GK81,2)+GX81</f>
        <v>0</v>
      </c>
      <c r="GN81">
        <f>IF(OR(BI81=0,BI81=1),ROUND(O81+X81+Y81+GK81,2),0)</f>
        <v>0</v>
      </c>
      <c r="GO81">
        <f>IF(BI81=2,ROUND(O81+X81+Y81+GK81,2),0)</f>
        <v>0</v>
      </c>
      <c r="GP81">
        <f>IF(BI81=4,ROUND(O81+X81+Y81+GK81,2)+GX81,0)</f>
        <v>0</v>
      </c>
      <c r="GR81">
        <v>0</v>
      </c>
      <c r="GS81">
        <v>3</v>
      </c>
      <c r="GT81">
        <v>0</v>
      </c>
      <c r="GU81" t="s">
        <v>3</v>
      </c>
      <c r="GV81">
        <f>ROUND((GT81),6)</f>
        <v>0</v>
      </c>
      <c r="GW81">
        <v>1</v>
      </c>
      <c r="GX81">
        <f t="shared" si="106"/>
        <v>0</v>
      </c>
      <c r="HA81">
        <v>0</v>
      </c>
      <c r="HB81">
        <v>0</v>
      </c>
      <c r="HC81">
        <f t="shared" si="107"/>
        <v>0</v>
      </c>
      <c r="HE81" t="s">
        <v>3</v>
      </c>
      <c r="HF81" t="s">
        <v>3</v>
      </c>
      <c r="IK81">
        <f t="shared" si="108"/>
        <v>0</v>
      </c>
    </row>
    <row r="82" spans="1:245" x14ac:dyDescent="0.2">
      <c r="A82">
        <v>17</v>
      </c>
      <c r="B82">
        <v>1</v>
      </c>
      <c r="C82">
        <f>ROW(SmtRes!A26)</f>
        <v>26</v>
      </c>
      <c r="D82">
        <f>ROW(EtalonRes!A24)</f>
        <v>24</v>
      </c>
      <c r="E82" t="s">
        <v>135</v>
      </c>
      <c r="F82" t="s">
        <v>30</v>
      </c>
      <c r="G82" t="s">
        <v>31</v>
      </c>
      <c r="H82" t="s">
        <v>27</v>
      </c>
      <c r="I82">
        <f>ROUND(I80*100*2.4*0.05,9)</f>
        <v>0</v>
      </c>
      <c r="J82">
        <v>0</v>
      </c>
      <c r="O82">
        <f t="shared" si="78"/>
        <v>0</v>
      </c>
      <c r="P82">
        <f t="shared" si="79"/>
        <v>0</v>
      </c>
      <c r="Q82">
        <f t="shared" si="80"/>
        <v>0</v>
      </c>
      <c r="R82">
        <f t="shared" si="81"/>
        <v>0</v>
      </c>
      <c r="S82">
        <f t="shared" si="82"/>
        <v>0</v>
      </c>
      <c r="T82">
        <f t="shared" si="83"/>
        <v>0</v>
      </c>
      <c r="U82">
        <f t="shared" si="84"/>
        <v>0</v>
      </c>
      <c r="V82">
        <f t="shared" si="85"/>
        <v>0</v>
      </c>
      <c r="W82">
        <f t="shared" si="86"/>
        <v>0</v>
      </c>
      <c r="X82">
        <f t="shared" si="87"/>
        <v>0</v>
      </c>
      <c r="Y82">
        <f t="shared" si="88"/>
        <v>0</v>
      </c>
      <c r="AA82">
        <v>52421674</v>
      </c>
      <c r="AB82">
        <f t="shared" si="89"/>
        <v>124.9</v>
      </c>
      <c r="AC82">
        <f>ROUND((ES82),6)</f>
        <v>0</v>
      </c>
      <c r="AD82">
        <f>ROUND((((ET82)-(EU82))+AE82),6)</f>
        <v>0</v>
      </c>
      <c r="AE82">
        <f t="shared" si="90"/>
        <v>0</v>
      </c>
      <c r="AF82">
        <f t="shared" si="90"/>
        <v>124.9</v>
      </c>
      <c r="AG82">
        <f t="shared" si="91"/>
        <v>0</v>
      </c>
      <c r="AH82">
        <f t="shared" si="92"/>
        <v>1.02</v>
      </c>
      <c r="AI82">
        <f t="shared" si="92"/>
        <v>0</v>
      </c>
      <c r="AJ82">
        <f t="shared" si="93"/>
        <v>0</v>
      </c>
      <c r="AK82">
        <v>124.9</v>
      </c>
      <c r="AL82">
        <v>0</v>
      </c>
      <c r="AM82">
        <v>0</v>
      </c>
      <c r="AN82">
        <v>0</v>
      </c>
      <c r="AO82">
        <v>124.9</v>
      </c>
      <c r="AP82">
        <v>0</v>
      </c>
      <c r="AQ82">
        <v>1.02</v>
      </c>
      <c r="AR82">
        <v>0</v>
      </c>
      <c r="AS82">
        <v>0</v>
      </c>
      <c r="AT82">
        <v>70</v>
      </c>
      <c r="AU82">
        <v>10</v>
      </c>
      <c r="AV82">
        <v>1</v>
      </c>
      <c r="AW82">
        <v>1</v>
      </c>
      <c r="AZ82">
        <v>1</v>
      </c>
      <c r="BA82">
        <v>1</v>
      </c>
      <c r="BB82">
        <v>1</v>
      </c>
      <c r="BC82">
        <v>1</v>
      </c>
      <c r="BD82" t="s">
        <v>3</v>
      </c>
      <c r="BE82" t="s">
        <v>3</v>
      </c>
      <c r="BF82" t="s">
        <v>3</v>
      </c>
      <c r="BG82" t="s">
        <v>3</v>
      </c>
      <c r="BH82">
        <v>0</v>
      </c>
      <c r="BI82">
        <v>4</v>
      </c>
      <c r="BJ82" t="s">
        <v>32</v>
      </c>
      <c r="BM82">
        <v>0</v>
      </c>
      <c r="BN82">
        <v>0</v>
      </c>
      <c r="BO82" t="s">
        <v>3</v>
      </c>
      <c r="BP82">
        <v>0</v>
      </c>
      <c r="BQ82">
        <v>1</v>
      </c>
      <c r="BR82">
        <v>0</v>
      </c>
      <c r="BS82">
        <v>1</v>
      </c>
      <c r="BT82">
        <v>1</v>
      </c>
      <c r="BU82">
        <v>1</v>
      </c>
      <c r="BV82">
        <v>1</v>
      </c>
      <c r="BW82">
        <v>1</v>
      </c>
      <c r="BX82">
        <v>1</v>
      </c>
      <c r="BY82" t="s">
        <v>3</v>
      </c>
      <c r="BZ82">
        <v>70</v>
      </c>
      <c r="CA82">
        <v>10</v>
      </c>
      <c r="CE82">
        <v>0</v>
      </c>
      <c r="CF82">
        <v>0</v>
      </c>
      <c r="CG82">
        <v>0</v>
      </c>
      <c r="CM82">
        <v>0</v>
      </c>
      <c r="CN82" t="s">
        <v>3</v>
      </c>
      <c r="CO82">
        <v>0</v>
      </c>
      <c r="CP82">
        <f t="shared" si="94"/>
        <v>0</v>
      </c>
      <c r="CQ82">
        <f t="shared" si="95"/>
        <v>0</v>
      </c>
      <c r="CR82">
        <f>((((ET82)*BB82-(EU82)*BS82)+AE82*BS82)*AV82)</f>
        <v>0</v>
      </c>
      <c r="CS82">
        <f t="shared" si="96"/>
        <v>0</v>
      </c>
      <c r="CT82">
        <f t="shared" si="97"/>
        <v>124.9</v>
      </c>
      <c r="CU82">
        <f t="shared" si="98"/>
        <v>0</v>
      </c>
      <c r="CV82">
        <f t="shared" si="99"/>
        <v>1.02</v>
      </c>
      <c r="CW82">
        <f t="shared" si="100"/>
        <v>0</v>
      </c>
      <c r="CX82">
        <f t="shared" si="101"/>
        <v>0</v>
      </c>
      <c r="CY82">
        <f t="shared" si="102"/>
        <v>0</v>
      </c>
      <c r="CZ82">
        <f t="shared" si="103"/>
        <v>0</v>
      </c>
      <c r="DC82" t="s">
        <v>3</v>
      </c>
      <c r="DD82" t="s">
        <v>3</v>
      </c>
      <c r="DE82" t="s">
        <v>3</v>
      </c>
      <c r="DF82" t="s">
        <v>3</v>
      </c>
      <c r="DG82" t="s">
        <v>3</v>
      </c>
      <c r="DH82" t="s">
        <v>3</v>
      </c>
      <c r="DI82" t="s">
        <v>3</v>
      </c>
      <c r="DJ82" t="s">
        <v>3</v>
      </c>
      <c r="DK82" t="s">
        <v>3</v>
      </c>
      <c r="DL82" t="s">
        <v>3</v>
      </c>
      <c r="DM82" t="s">
        <v>3</v>
      </c>
      <c r="DN82">
        <v>0</v>
      </c>
      <c r="DO82">
        <v>0</v>
      </c>
      <c r="DP82">
        <v>1</v>
      </c>
      <c r="DQ82">
        <v>1</v>
      </c>
      <c r="DU82">
        <v>1009</v>
      </c>
      <c r="DV82" t="s">
        <v>27</v>
      </c>
      <c r="DW82" t="s">
        <v>27</v>
      </c>
      <c r="DX82">
        <v>1000</v>
      </c>
      <c r="EE82">
        <v>51482689</v>
      </c>
      <c r="EF82">
        <v>1</v>
      </c>
      <c r="EG82" t="s">
        <v>21</v>
      </c>
      <c r="EH82">
        <v>0</v>
      </c>
      <c r="EI82" t="s">
        <v>3</v>
      </c>
      <c r="EJ82">
        <v>4</v>
      </c>
      <c r="EK82">
        <v>0</v>
      </c>
      <c r="EL82" t="s">
        <v>22</v>
      </c>
      <c r="EM82" t="s">
        <v>23</v>
      </c>
      <c r="EO82" t="s">
        <v>3</v>
      </c>
      <c r="EQ82">
        <v>0</v>
      </c>
      <c r="ER82">
        <v>124.9</v>
      </c>
      <c r="ES82">
        <v>0</v>
      </c>
      <c r="ET82">
        <v>0</v>
      </c>
      <c r="EU82">
        <v>0</v>
      </c>
      <c r="EV82">
        <v>124.9</v>
      </c>
      <c r="EW82">
        <v>1.02</v>
      </c>
      <c r="EX82">
        <v>0</v>
      </c>
      <c r="EY82">
        <v>0</v>
      </c>
      <c r="FQ82">
        <v>0</v>
      </c>
      <c r="FR82">
        <f t="shared" si="104"/>
        <v>0</v>
      </c>
      <c r="FS82">
        <v>0</v>
      </c>
      <c r="FX82">
        <v>70</v>
      </c>
      <c r="FY82">
        <v>10</v>
      </c>
      <c r="GA82" t="s">
        <v>3</v>
      </c>
      <c r="GD82">
        <v>0</v>
      </c>
      <c r="GF82">
        <v>44828971</v>
      </c>
      <c r="GG82">
        <v>2</v>
      </c>
      <c r="GH82">
        <v>1</v>
      </c>
      <c r="GI82">
        <v>-2</v>
      </c>
      <c r="GJ82">
        <v>0</v>
      </c>
      <c r="GK82">
        <f>ROUND(R82*(R12)/100,2)</f>
        <v>0</v>
      </c>
      <c r="GL82">
        <f t="shared" si="105"/>
        <v>0</v>
      </c>
      <c r="GM82">
        <f>ROUND(O82+X82+Y82+GK82,2)+GX82</f>
        <v>0</v>
      </c>
      <c r="GN82">
        <f>IF(OR(BI82=0,BI82=1),ROUND(O82+X82+Y82+GK82,2),0)</f>
        <v>0</v>
      </c>
      <c r="GO82">
        <f>IF(BI82=2,ROUND(O82+X82+Y82+GK82,2),0)</f>
        <v>0</v>
      </c>
      <c r="GP82">
        <f>IF(BI82=4,ROUND(O82+X82+Y82+GK82,2)+GX82,0)</f>
        <v>0</v>
      </c>
      <c r="GR82">
        <v>0</v>
      </c>
      <c r="GS82">
        <v>3</v>
      </c>
      <c r="GT82">
        <v>0</v>
      </c>
      <c r="GU82" t="s">
        <v>3</v>
      </c>
      <c r="GV82">
        <f>ROUND((GT82),6)</f>
        <v>0</v>
      </c>
      <c r="GW82">
        <v>1</v>
      </c>
      <c r="GX82">
        <f t="shared" si="106"/>
        <v>0</v>
      </c>
      <c r="HA82">
        <v>0</v>
      </c>
      <c r="HB82">
        <v>0</v>
      </c>
      <c r="HC82">
        <f t="shared" si="107"/>
        <v>0</v>
      </c>
      <c r="HE82" t="s">
        <v>3</v>
      </c>
      <c r="HF82" t="s">
        <v>3</v>
      </c>
      <c r="IK82">
        <f t="shared" si="108"/>
        <v>0</v>
      </c>
    </row>
    <row r="83" spans="1:245" x14ac:dyDescent="0.2">
      <c r="A83">
        <v>17</v>
      </c>
      <c r="B83">
        <v>1</v>
      </c>
      <c r="C83">
        <f>ROW(SmtRes!A28)</f>
        <v>28</v>
      </c>
      <c r="D83">
        <f>ROW(EtalonRes!A26)</f>
        <v>26</v>
      </c>
      <c r="E83" t="s">
        <v>136</v>
      </c>
      <c r="F83" t="s">
        <v>34</v>
      </c>
      <c r="G83" t="s">
        <v>35</v>
      </c>
      <c r="H83" t="s">
        <v>27</v>
      </c>
      <c r="I83">
        <f>ROUND(I80*100*2.4*0.95,9)</f>
        <v>0</v>
      </c>
      <c r="J83">
        <v>0</v>
      </c>
      <c r="O83">
        <f t="shared" si="78"/>
        <v>0</v>
      </c>
      <c r="P83">
        <f t="shared" si="79"/>
        <v>0</v>
      </c>
      <c r="Q83">
        <f t="shared" si="80"/>
        <v>0</v>
      </c>
      <c r="R83">
        <f t="shared" si="81"/>
        <v>0</v>
      </c>
      <c r="S83">
        <f t="shared" si="82"/>
        <v>0</v>
      </c>
      <c r="T83">
        <f t="shared" si="83"/>
        <v>0</v>
      </c>
      <c r="U83">
        <f t="shared" si="84"/>
        <v>0</v>
      </c>
      <c r="V83">
        <f t="shared" si="85"/>
        <v>0</v>
      </c>
      <c r="W83">
        <f t="shared" si="86"/>
        <v>0</v>
      </c>
      <c r="X83">
        <f t="shared" si="87"/>
        <v>0</v>
      </c>
      <c r="Y83">
        <f t="shared" si="88"/>
        <v>0</v>
      </c>
      <c r="AA83">
        <v>52421674</v>
      </c>
      <c r="AB83">
        <f t="shared" si="89"/>
        <v>57.83</v>
      </c>
      <c r="AC83">
        <f>ROUND((ES83),6)</f>
        <v>0</v>
      </c>
      <c r="AD83">
        <f>ROUND((((ET83)-(EU83))+AE83),6)</f>
        <v>57.83</v>
      </c>
      <c r="AE83">
        <f t="shared" si="90"/>
        <v>31.44</v>
      </c>
      <c r="AF83">
        <f t="shared" si="90"/>
        <v>0</v>
      </c>
      <c r="AG83">
        <f t="shared" si="91"/>
        <v>0</v>
      </c>
      <c r="AH83">
        <f t="shared" si="92"/>
        <v>0</v>
      </c>
      <c r="AI83">
        <f t="shared" si="92"/>
        <v>0</v>
      </c>
      <c r="AJ83">
        <f t="shared" si="93"/>
        <v>0</v>
      </c>
      <c r="AK83">
        <v>57.83</v>
      </c>
      <c r="AL83">
        <v>0</v>
      </c>
      <c r="AM83">
        <v>57.83</v>
      </c>
      <c r="AN83">
        <v>31.44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1</v>
      </c>
      <c r="AW83">
        <v>1</v>
      </c>
      <c r="AZ83">
        <v>1</v>
      </c>
      <c r="BA83">
        <v>1</v>
      </c>
      <c r="BB83">
        <v>1</v>
      </c>
      <c r="BC83">
        <v>1</v>
      </c>
      <c r="BD83" t="s">
        <v>3</v>
      </c>
      <c r="BE83" t="s">
        <v>3</v>
      </c>
      <c r="BF83" t="s">
        <v>3</v>
      </c>
      <c r="BG83" t="s">
        <v>3</v>
      </c>
      <c r="BH83">
        <v>0</v>
      </c>
      <c r="BI83">
        <v>4</v>
      </c>
      <c r="BJ83" t="s">
        <v>36</v>
      </c>
      <c r="BM83">
        <v>1</v>
      </c>
      <c r="BN83">
        <v>0</v>
      </c>
      <c r="BO83" t="s">
        <v>3</v>
      </c>
      <c r="BP83">
        <v>0</v>
      </c>
      <c r="BQ83">
        <v>1</v>
      </c>
      <c r="BR83">
        <v>0</v>
      </c>
      <c r="BS83">
        <v>1</v>
      </c>
      <c r="BT83">
        <v>1</v>
      </c>
      <c r="BU83">
        <v>1</v>
      </c>
      <c r="BV83">
        <v>1</v>
      </c>
      <c r="BW83">
        <v>1</v>
      </c>
      <c r="BX83">
        <v>1</v>
      </c>
      <c r="BY83" t="s">
        <v>3</v>
      </c>
      <c r="BZ83">
        <v>0</v>
      </c>
      <c r="CA83">
        <v>0</v>
      </c>
      <c r="CE83">
        <v>0</v>
      </c>
      <c r="CF83">
        <v>0</v>
      </c>
      <c r="CG83">
        <v>0</v>
      </c>
      <c r="CM83">
        <v>0</v>
      </c>
      <c r="CN83" t="s">
        <v>3</v>
      </c>
      <c r="CO83">
        <v>0</v>
      </c>
      <c r="CP83">
        <f t="shared" si="94"/>
        <v>0</v>
      </c>
      <c r="CQ83">
        <f t="shared" si="95"/>
        <v>0</v>
      </c>
      <c r="CR83">
        <f>((((ET83)*BB83-(EU83)*BS83)+AE83*BS83)*AV83)</f>
        <v>57.83</v>
      </c>
      <c r="CS83">
        <f t="shared" si="96"/>
        <v>31.44</v>
      </c>
      <c r="CT83">
        <f t="shared" si="97"/>
        <v>0</v>
      </c>
      <c r="CU83">
        <f t="shared" si="98"/>
        <v>0</v>
      </c>
      <c r="CV83">
        <f t="shared" si="99"/>
        <v>0</v>
      </c>
      <c r="CW83">
        <f t="shared" si="100"/>
        <v>0</v>
      </c>
      <c r="CX83">
        <f t="shared" si="101"/>
        <v>0</v>
      </c>
      <c r="CY83">
        <f t="shared" si="102"/>
        <v>0</v>
      </c>
      <c r="CZ83">
        <f t="shared" si="103"/>
        <v>0</v>
      </c>
      <c r="DC83" t="s">
        <v>3</v>
      </c>
      <c r="DD83" t="s">
        <v>3</v>
      </c>
      <c r="DE83" t="s">
        <v>3</v>
      </c>
      <c r="DF83" t="s">
        <v>3</v>
      </c>
      <c r="DG83" t="s">
        <v>3</v>
      </c>
      <c r="DH83" t="s">
        <v>3</v>
      </c>
      <c r="DI83" t="s">
        <v>3</v>
      </c>
      <c r="DJ83" t="s">
        <v>3</v>
      </c>
      <c r="DK83" t="s">
        <v>3</v>
      </c>
      <c r="DL83" t="s">
        <v>3</v>
      </c>
      <c r="DM83" t="s">
        <v>3</v>
      </c>
      <c r="DN83">
        <v>0</v>
      </c>
      <c r="DO83">
        <v>0</v>
      </c>
      <c r="DP83">
        <v>1</v>
      </c>
      <c r="DQ83">
        <v>1</v>
      </c>
      <c r="DU83">
        <v>1009</v>
      </c>
      <c r="DV83" t="s">
        <v>27</v>
      </c>
      <c r="DW83" t="s">
        <v>27</v>
      </c>
      <c r="DX83">
        <v>1000</v>
      </c>
      <c r="EE83">
        <v>51482691</v>
      </c>
      <c r="EF83">
        <v>1</v>
      </c>
      <c r="EG83" t="s">
        <v>21</v>
      </c>
      <c r="EH83">
        <v>0</v>
      </c>
      <c r="EI83" t="s">
        <v>3</v>
      </c>
      <c r="EJ83">
        <v>4</v>
      </c>
      <c r="EK83">
        <v>1</v>
      </c>
      <c r="EL83" t="s">
        <v>37</v>
      </c>
      <c r="EM83" t="s">
        <v>23</v>
      </c>
      <c r="EO83" t="s">
        <v>3</v>
      </c>
      <c r="EQ83">
        <v>0</v>
      </c>
      <c r="ER83">
        <v>57.83</v>
      </c>
      <c r="ES83">
        <v>0</v>
      </c>
      <c r="ET83">
        <v>57.83</v>
      </c>
      <c r="EU83">
        <v>31.44</v>
      </c>
      <c r="EV83">
        <v>0</v>
      </c>
      <c r="EW83">
        <v>0</v>
      </c>
      <c r="EX83">
        <v>0</v>
      </c>
      <c r="EY83">
        <v>0</v>
      </c>
      <c r="FQ83">
        <v>0</v>
      </c>
      <c r="FR83">
        <f t="shared" si="104"/>
        <v>0</v>
      </c>
      <c r="FS83">
        <v>0</v>
      </c>
      <c r="FX83">
        <v>0</v>
      </c>
      <c r="FY83">
        <v>0</v>
      </c>
      <c r="GA83" t="s">
        <v>3</v>
      </c>
      <c r="GD83">
        <v>1</v>
      </c>
      <c r="GF83">
        <v>-1870736679</v>
      </c>
      <c r="GG83">
        <v>2</v>
      </c>
      <c r="GH83">
        <v>1</v>
      </c>
      <c r="GI83">
        <v>-2</v>
      </c>
      <c r="GJ83">
        <v>0</v>
      </c>
      <c r="GK83">
        <v>0</v>
      </c>
      <c r="GL83">
        <f t="shared" si="105"/>
        <v>0</v>
      </c>
      <c r="GM83">
        <f>ROUND(O83+X83+Y83,2)+GX83</f>
        <v>0</v>
      </c>
      <c r="GN83">
        <f>IF(OR(BI83=0,BI83=1),ROUND(O83+X83+Y83,2),0)</f>
        <v>0</v>
      </c>
      <c r="GO83">
        <f>IF(BI83=2,ROUND(O83+X83+Y83,2),0)</f>
        <v>0</v>
      </c>
      <c r="GP83">
        <f>IF(BI83=4,ROUND(O83+X83+Y83,2)+GX83,0)</f>
        <v>0</v>
      </c>
      <c r="GR83">
        <v>0</v>
      </c>
      <c r="GS83">
        <v>3</v>
      </c>
      <c r="GT83">
        <v>0</v>
      </c>
      <c r="GU83" t="s">
        <v>3</v>
      </c>
      <c r="GV83">
        <f>ROUND((GT83),6)</f>
        <v>0</v>
      </c>
      <c r="GW83">
        <v>1</v>
      </c>
      <c r="GX83">
        <f t="shared" si="106"/>
        <v>0</v>
      </c>
      <c r="HA83">
        <v>0</v>
      </c>
      <c r="HB83">
        <v>0</v>
      </c>
      <c r="HC83">
        <f t="shared" si="107"/>
        <v>0</v>
      </c>
      <c r="HE83" t="s">
        <v>3</v>
      </c>
      <c r="HF83" t="s">
        <v>3</v>
      </c>
      <c r="IK83">
        <f t="shared" si="108"/>
        <v>0</v>
      </c>
    </row>
    <row r="84" spans="1:245" x14ac:dyDescent="0.2">
      <c r="A84">
        <v>17</v>
      </c>
      <c r="B84">
        <v>1</v>
      </c>
      <c r="C84">
        <f>ROW(SmtRes!A30)</f>
        <v>30</v>
      </c>
      <c r="D84">
        <f>ROW(EtalonRes!A28)</f>
        <v>28</v>
      </c>
      <c r="E84" t="s">
        <v>137</v>
      </c>
      <c r="F84" t="s">
        <v>39</v>
      </c>
      <c r="G84" t="s">
        <v>40</v>
      </c>
      <c r="H84" t="s">
        <v>27</v>
      </c>
      <c r="I84">
        <f>ROUND(I80*100*2.4*0.05,9)</f>
        <v>0</v>
      </c>
      <c r="J84">
        <v>0</v>
      </c>
      <c r="O84">
        <f t="shared" si="78"/>
        <v>0</v>
      </c>
      <c r="P84">
        <f t="shared" si="79"/>
        <v>0</v>
      </c>
      <c r="Q84">
        <f t="shared" si="80"/>
        <v>0</v>
      </c>
      <c r="R84">
        <f t="shared" si="81"/>
        <v>0</v>
      </c>
      <c r="S84">
        <f t="shared" si="82"/>
        <v>0</v>
      </c>
      <c r="T84">
        <f t="shared" si="83"/>
        <v>0</v>
      </c>
      <c r="U84">
        <f t="shared" si="84"/>
        <v>0</v>
      </c>
      <c r="V84">
        <f t="shared" si="85"/>
        <v>0</v>
      </c>
      <c r="W84">
        <f t="shared" si="86"/>
        <v>0</v>
      </c>
      <c r="X84">
        <f t="shared" si="87"/>
        <v>0</v>
      </c>
      <c r="Y84">
        <f t="shared" si="88"/>
        <v>0</v>
      </c>
      <c r="AA84">
        <v>52421674</v>
      </c>
      <c r="AB84">
        <f t="shared" si="89"/>
        <v>165.91</v>
      </c>
      <c r="AC84">
        <f>ROUND((ES84),6)</f>
        <v>0</v>
      </c>
      <c r="AD84">
        <f>ROUND((((ET84)-(EU84))+AE84),6)</f>
        <v>165.91</v>
      </c>
      <c r="AE84">
        <f t="shared" si="90"/>
        <v>90.18</v>
      </c>
      <c r="AF84">
        <f t="shared" si="90"/>
        <v>0</v>
      </c>
      <c r="AG84">
        <f t="shared" si="91"/>
        <v>0</v>
      </c>
      <c r="AH84">
        <f t="shared" si="92"/>
        <v>0</v>
      </c>
      <c r="AI84">
        <f t="shared" si="92"/>
        <v>0</v>
      </c>
      <c r="AJ84">
        <f t="shared" si="93"/>
        <v>0</v>
      </c>
      <c r="AK84">
        <v>165.91</v>
      </c>
      <c r="AL84">
        <v>0</v>
      </c>
      <c r="AM84">
        <v>165.91</v>
      </c>
      <c r="AN84">
        <v>90.18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1</v>
      </c>
      <c r="AW84">
        <v>1</v>
      </c>
      <c r="AZ84">
        <v>1</v>
      </c>
      <c r="BA84">
        <v>1</v>
      </c>
      <c r="BB84">
        <v>1</v>
      </c>
      <c r="BC84">
        <v>1</v>
      </c>
      <c r="BD84" t="s">
        <v>3</v>
      </c>
      <c r="BE84" t="s">
        <v>3</v>
      </c>
      <c r="BF84" t="s">
        <v>3</v>
      </c>
      <c r="BG84" t="s">
        <v>3</v>
      </c>
      <c r="BH84">
        <v>0</v>
      </c>
      <c r="BI84">
        <v>4</v>
      </c>
      <c r="BJ84" t="s">
        <v>41</v>
      </c>
      <c r="BM84">
        <v>1</v>
      </c>
      <c r="BN84">
        <v>0</v>
      </c>
      <c r="BO84" t="s">
        <v>3</v>
      </c>
      <c r="BP84">
        <v>0</v>
      </c>
      <c r="BQ84">
        <v>1</v>
      </c>
      <c r="BR84">
        <v>0</v>
      </c>
      <c r="BS84">
        <v>1</v>
      </c>
      <c r="BT84">
        <v>1</v>
      </c>
      <c r="BU84">
        <v>1</v>
      </c>
      <c r="BV84">
        <v>1</v>
      </c>
      <c r="BW84">
        <v>1</v>
      </c>
      <c r="BX84">
        <v>1</v>
      </c>
      <c r="BY84" t="s">
        <v>3</v>
      </c>
      <c r="BZ84">
        <v>0</v>
      </c>
      <c r="CA84">
        <v>0</v>
      </c>
      <c r="CE84">
        <v>0</v>
      </c>
      <c r="CF84">
        <v>0</v>
      </c>
      <c r="CG84">
        <v>0</v>
      </c>
      <c r="CM84">
        <v>0</v>
      </c>
      <c r="CN84" t="s">
        <v>3</v>
      </c>
      <c r="CO84">
        <v>0</v>
      </c>
      <c r="CP84">
        <f t="shared" si="94"/>
        <v>0</v>
      </c>
      <c r="CQ84">
        <f t="shared" si="95"/>
        <v>0</v>
      </c>
      <c r="CR84">
        <f>((((ET84)*BB84-(EU84)*BS84)+AE84*BS84)*AV84)</f>
        <v>165.91</v>
      </c>
      <c r="CS84">
        <f t="shared" si="96"/>
        <v>90.18</v>
      </c>
      <c r="CT84">
        <f t="shared" si="97"/>
        <v>0</v>
      </c>
      <c r="CU84">
        <f t="shared" si="98"/>
        <v>0</v>
      </c>
      <c r="CV84">
        <f t="shared" si="99"/>
        <v>0</v>
      </c>
      <c r="CW84">
        <f t="shared" si="100"/>
        <v>0</v>
      </c>
      <c r="CX84">
        <f t="shared" si="101"/>
        <v>0</v>
      </c>
      <c r="CY84">
        <f t="shared" si="102"/>
        <v>0</v>
      </c>
      <c r="CZ84">
        <f t="shared" si="103"/>
        <v>0</v>
      </c>
      <c r="DC84" t="s">
        <v>3</v>
      </c>
      <c r="DD84" t="s">
        <v>3</v>
      </c>
      <c r="DE84" t="s">
        <v>3</v>
      </c>
      <c r="DF84" t="s">
        <v>3</v>
      </c>
      <c r="DG84" t="s">
        <v>3</v>
      </c>
      <c r="DH84" t="s">
        <v>3</v>
      </c>
      <c r="DI84" t="s">
        <v>3</v>
      </c>
      <c r="DJ84" t="s">
        <v>3</v>
      </c>
      <c r="DK84" t="s">
        <v>3</v>
      </c>
      <c r="DL84" t="s">
        <v>3</v>
      </c>
      <c r="DM84" t="s">
        <v>3</v>
      </c>
      <c r="DN84">
        <v>0</v>
      </c>
      <c r="DO84">
        <v>0</v>
      </c>
      <c r="DP84">
        <v>1</v>
      </c>
      <c r="DQ84">
        <v>1</v>
      </c>
      <c r="DU84">
        <v>1009</v>
      </c>
      <c r="DV84" t="s">
        <v>27</v>
      </c>
      <c r="DW84" t="s">
        <v>27</v>
      </c>
      <c r="DX84">
        <v>1000</v>
      </c>
      <c r="EE84">
        <v>51482691</v>
      </c>
      <c r="EF84">
        <v>1</v>
      </c>
      <c r="EG84" t="s">
        <v>21</v>
      </c>
      <c r="EH84">
        <v>0</v>
      </c>
      <c r="EI84" t="s">
        <v>3</v>
      </c>
      <c r="EJ84">
        <v>4</v>
      </c>
      <c r="EK84">
        <v>1</v>
      </c>
      <c r="EL84" t="s">
        <v>37</v>
      </c>
      <c r="EM84" t="s">
        <v>23</v>
      </c>
      <c r="EO84" t="s">
        <v>3</v>
      </c>
      <c r="EQ84">
        <v>0</v>
      </c>
      <c r="ER84">
        <v>165.91</v>
      </c>
      <c r="ES84">
        <v>0</v>
      </c>
      <c r="ET84">
        <v>165.91</v>
      </c>
      <c r="EU84">
        <v>90.18</v>
      </c>
      <c r="EV84">
        <v>0</v>
      </c>
      <c r="EW84">
        <v>0</v>
      </c>
      <c r="EX84">
        <v>0</v>
      </c>
      <c r="EY84">
        <v>0</v>
      </c>
      <c r="FQ84">
        <v>0</v>
      </c>
      <c r="FR84">
        <f t="shared" si="104"/>
        <v>0</v>
      </c>
      <c r="FS84">
        <v>0</v>
      </c>
      <c r="FX84">
        <v>0</v>
      </c>
      <c r="FY84">
        <v>0</v>
      </c>
      <c r="GA84" t="s">
        <v>3</v>
      </c>
      <c r="GD84">
        <v>1</v>
      </c>
      <c r="GF84">
        <v>1912105629</v>
      </c>
      <c r="GG84">
        <v>2</v>
      </c>
      <c r="GH84">
        <v>1</v>
      </c>
      <c r="GI84">
        <v>-2</v>
      </c>
      <c r="GJ84">
        <v>0</v>
      </c>
      <c r="GK84">
        <v>0</v>
      </c>
      <c r="GL84">
        <f t="shared" si="105"/>
        <v>0</v>
      </c>
      <c r="GM84">
        <f>ROUND(O84+X84+Y84,2)+GX84</f>
        <v>0</v>
      </c>
      <c r="GN84">
        <f>IF(OR(BI84=0,BI84=1),ROUND(O84+X84+Y84,2),0)</f>
        <v>0</v>
      </c>
      <c r="GO84">
        <f>IF(BI84=2,ROUND(O84+X84+Y84,2),0)</f>
        <v>0</v>
      </c>
      <c r="GP84">
        <f>IF(BI84=4,ROUND(O84+X84+Y84,2)+GX84,0)</f>
        <v>0</v>
      </c>
      <c r="GR84">
        <v>0</v>
      </c>
      <c r="GS84">
        <v>3</v>
      </c>
      <c r="GT84">
        <v>0</v>
      </c>
      <c r="GU84" t="s">
        <v>3</v>
      </c>
      <c r="GV84">
        <f>ROUND((GT84),6)</f>
        <v>0</v>
      </c>
      <c r="GW84">
        <v>1</v>
      </c>
      <c r="GX84">
        <f t="shared" si="106"/>
        <v>0</v>
      </c>
      <c r="HA84">
        <v>0</v>
      </c>
      <c r="HB84">
        <v>0</v>
      </c>
      <c r="HC84">
        <f t="shared" si="107"/>
        <v>0</v>
      </c>
      <c r="HE84" t="s">
        <v>3</v>
      </c>
      <c r="HF84" t="s">
        <v>3</v>
      </c>
      <c r="IK84">
        <f t="shared" si="108"/>
        <v>0</v>
      </c>
    </row>
    <row r="85" spans="1:245" x14ac:dyDescent="0.2">
      <c r="A85">
        <v>17</v>
      </c>
      <c r="B85">
        <v>1</v>
      </c>
      <c r="C85">
        <f>ROW(SmtRes!A32)</f>
        <v>32</v>
      </c>
      <c r="D85">
        <f>ROW(EtalonRes!A30)</f>
        <v>30</v>
      </c>
      <c r="E85" t="s">
        <v>138</v>
      </c>
      <c r="F85" t="s">
        <v>43</v>
      </c>
      <c r="G85" t="s">
        <v>44</v>
      </c>
      <c r="H85" t="s">
        <v>27</v>
      </c>
      <c r="I85">
        <f>ROUND(I80*100*2.4,9)</f>
        <v>0</v>
      </c>
      <c r="J85">
        <v>0</v>
      </c>
      <c r="O85">
        <f t="shared" si="78"/>
        <v>0</v>
      </c>
      <c r="P85">
        <f t="shared" si="79"/>
        <v>0</v>
      </c>
      <c r="Q85">
        <f t="shared" si="80"/>
        <v>0</v>
      </c>
      <c r="R85">
        <f t="shared" si="81"/>
        <v>0</v>
      </c>
      <c r="S85">
        <f t="shared" si="82"/>
        <v>0</v>
      </c>
      <c r="T85">
        <f t="shared" si="83"/>
        <v>0</v>
      </c>
      <c r="U85">
        <f t="shared" si="84"/>
        <v>0</v>
      </c>
      <c r="V85">
        <f t="shared" si="85"/>
        <v>0</v>
      </c>
      <c r="W85">
        <f t="shared" si="86"/>
        <v>0</v>
      </c>
      <c r="X85">
        <f t="shared" si="87"/>
        <v>0</v>
      </c>
      <c r="Y85">
        <f t="shared" si="88"/>
        <v>0</v>
      </c>
      <c r="AA85">
        <v>52421674</v>
      </c>
      <c r="AB85">
        <f t="shared" si="89"/>
        <v>1396.89</v>
      </c>
      <c r="AC85">
        <f>ROUND(((ES85*51)),6)</f>
        <v>0</v>
      </c>
      <c r="AD85">
        <f>ROUND(((((ET85*51))-((EU85*51)))+AE85),6)</f>
        <v>1396.89</v>
      </c>
      <c r="AE85">
        <f>ROUND(((EU85*51)),6)</f>
        <v>759.39</v>
      </c>
      <c r="AF85">
        <f>ROUND(((EV85*51)),6)</f>
        <v>0</v>
      </c>
      <c r="AG85">
        <f t="shared" si="91"/>
        <v>0</v>
      </c>
      <c r="AH85">
        <f>((EW85*51))</f>
        <v>0</v>
      </c>
      <c r="AI85">
        <f>((EX85*51))</f>
        <v>0</v>
      </c>
      <c r="AJ85">
        <f t="shared" si="93"/>
        <v>0</v>
      </c>
      <c r="AK85">
        <v>27.39</v>
      </c>
      <c r="AL85">
        <v>0</v>
      </c>
      <c r="AM85">
        <v>27.39</v>
      </c>
      <c r="AN85">
        <v>14.89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1</v>
      </c>
      <c r="AW85">
        <v>1</v>
      </c>
      <c r="AZ85">
        <v>1</v>
      </c>
      <c r="BA85">
        <v>1</v>
      </c>
      <c r="BB85">
        <v>1</v>
      </c>
      <c r="BC85">
        <v>1</v>
      </c>
      <c r="BD85" t="s">
        <v>3</v>
      </c>
      <c r="BE85" t="s">
        <v>3</v>
      </c>
      <c r="BF85" t="s">
        <v>3</v>
      </c>
      <c r="BG85" t="s">
        <v>3</v>
      </c>
      <c r="BH85">
        <v>0</v>
      </c>
      <c r="BI85">
        <v>4</v>
      </c>
      <c r="BJ85" t="s">
        <v>45</v>
      </c>
      <c r="BM85">
        <v>1</v>
      </c>
      <c r="BN85">
        <v>0</v>
      </c>
      <c r="BO85" t="s">
        <v>3</v>
      </c>
      <c r="BP85">
        <v>0</v>
      </c>
      <c r="BQ85">
        <v>1</v>
      </c>
      <c r="BR85">
        <v>0</v>
      </c>
      <c r="BS85">
        <v>1</v>
      </c>
      <c r="BT85">
        <v>1</v>
      </c>
      <c r="BU85">
        <v>1</v>
      </c>
      <c r="BV85">
        <v>1</v>
      </c>
      <c r="BW85">
        <v>1</v>
      </c>
      <c r="BX85">
        <v>1</v>
      </c>
      <c r="BY85" t="s">
        <v>3</v>
      </c>
      <c r="BZ85">
        <v>0</v>
      </c>
      <c r="CA85">
        <v>0</v>
      </c>
      <c r="CE85">
        <v>0</v>
      </c>
      <c r="CF85">
        <v>0</v>
      </c>
      <c r="CG85">
        <v>0</v>
      </c>
      <c r="CM85">
        <v>0</v>
      </c>
      <c r="CN85" t="s">
        <v>3</v>
      </c>
      <c r="CO85">
        <v>0</v>
      </c>
      <c r="CP85">
        <f t="shared" si="94"/>
        <v>0</v>
      </c>
      <c r="CQ85">
        <f t="shared" si="95"/>
        <v>0</v>
      </c>
      <c r="CR85">
        <f>(((((ET85*51))*BB85-((EU85*51))*BS85)+AE85*BS85)*AV85)</f>
        <v>1396.89</v>
      </c>
      <c r="CS85">
        <f t="shared" si="96"/>
        <v>759.39</v>
      </c>
      <c r="CT85">
        <f t="shared" si="97"/>
        <v>0</v>
      </c>
      <c r="CU85">
        <f t="shared" si="98"/>
        <v>0</v>
      </c>
      <c r="CV85">
        <f t="shared" si="99"/>
        <v>0</v>
      </c>
      <c r="CW85">
        <f t="shared" si="100"/>
        <v>0</v>
      </c>
      <c r="CX85">
        <f t="shared" si="101"/>
        <v>0</v>
      </c>
      <c r="CY85">
        <f t="shared" si="102"/>
        <v>0</v>
      </c>
      <c r="CZ85">
        <f t="shared" si="103"/>
        <v>0</v>
      </c>
      <c r="DC85" t="s">
        <v>3</v>
      </c>
      <c r="DD85" t="s">
        <v>46</v>
      </c>
      <c r="DE85" t="s">
        <v>46</v>
      </c>
      <c r="DF85" t="s">
        <v>46</v>
      </c>
      <c r="DG85" t="s">
        <v>46</v>
      </c>
      <c r="DH85" t="s">
        <v>3</v>
      </c>
      <c r="DI85" t="s">
        <v>46</v>
      </c>
      <c r="DJ85" t="s">
        <v>46</v>
      </c>
      <c r="DK85" t="s">
        <v>3</v>
      </c>
      <c r="DL85" t="s">
        <v>3</v>
      </c>
      <c r="DM85" t="s">
        <v>3</v>
      </c>
      <c r="DN85">
        <v>0</v>
      </c>
      <c r="DO85">
        <v>0</v>
      </c>
      <c r="DP85">
        <v>1</v>
      </c>
      <c r="DQ85">
        <v>1</v>
      </c>
      <c r="DU85">
        <v>1009</v>
      </c>
      <c r="DV85" t="s">
        <v>27</v>
      </c>
      <c r="DW85" t="s">
        <v>27</v>
      </c>
      <c r="DX85">
        <v>1000</v>
      </c>
      <c r="EE85">
        <v>51482691</v>
      </c>
      <c r="EF85">
        <v>1</v>
      </c>
      <c r="EG85" t="s">
        <v>21</v>
      </c>
      <c r="EH85">
        <v>0</v>
      </c>
      <c r="EI85" t="s">
        <v>3</v>
      </c>
      <c r="EJ85">
        <v>4</v>
      </c>
      <c r="EK85">
        <v>1</v>
      </c>
      <c r="EL85" t="s">
        <v>37</v>
      </c>
      <c r="EM85" t="s">
        <v>23</v>
      </c>
      <c r="EO85" t="s">
        <v>3</v>
      </c>
      <c r="EQ85">
        <v>0</v>
      </c>
      <c r="ER85">
        <v>27.39</v>
      </c>
      <c r="ES85">
        <v>0</v>
      </c>
      <c r="ET85">
        <v>27.39</v>
      </c>
      <c r="EU85">
        <v>14.89</v>
      </c>
      <c r="EV85">
        <v>0</v>
      </c>
      <c r="EW85">
        <v>0</v>
      </c>
      <c r="EX85">
        <v>0</v>
      </c>
      <c r="EY85">
        <v>0</v>
      </c>
      <c r="FQ85">
        <v>0</v>
      </c>
      <c r="FR85">
        <f t="shared" si="104"/>
        <v>0</v>
      </c>
      <c r="FS85">
        <v>0</v>
      </c>
      <c r="FX85">
        <v>0</v>
      </c>
      <c r="FY85">
        <v>0</v>
      </c>
      <c r="GA85" t="s">
        <v>3</v>
      </c>
      <c r="GD85">
        <v>1</v>
      </c>
      <c r="GF85">
        <v>972108674</v>
      </c>
      <c r="GG85">
        <v>2</v>
      </c>
      <c r="GH85">
        <v>1</v>
      </c>
      <c r="GI85">
        <v>-2</v>
      </c>
      <c r="GJ85">
        <v>0</v>
      </c>
      <c r="GK85">
        <v>0</v>
      </c>
      <c r="GL85">
        <f t="shared" si="105"/>
        <v>0</v>
      </c>
      <c r="GM85">
        <f>ROUND(O85+X85+Y85,2)+GX85</f>
        <v>0</v>
      </c>
      <c r="GN85">
        <f>IF(OR(BI85=0,BI85=1),ROUND(O85+X85+Y85,2),0)</f>
        <v>0</v>
      </c>
      <c r="GO85">
        <f>IF(BI85=2,ROUND(O85+X85+Y85,2),0)</f>
        <v>0</v>
      </c>
      <c r="GP85">
        <f>IF(BI85=4,ROUND(O85+X85+Y85,2)+GX85,0)</f>
        <v>0</v>
      </c>
      <c r="GR85">
        <v>0</v>
      </c>
      <c r="GS85">
        <v>3</v>
      </c>
      <c r="GT85">
        <v>0</v>
      </c>
      <c r="GU85" t="s">
        <v>46</v>
      </c>
      <c r="GV85">
        <f>ROUND(((GT85*51)),6)</f>
        <v>0</v>
      </c>
      <c r="GW85">
        <v>1</v>
      </c>
      <c r="GX85">
        <f t="shared" si="106"/>
        <v>0</v>
      </c>
      <c r="HA85">
        <v>0</v>
      </c>
      <c r="HB85">
        <v>0</v>
      </c>
      <c r="HC85">
        <f t="shared" si="107"/>
        <v>0</v>
      </c>
      <c r="HE85" t="s">
        <v>3</v>
      </c>
      <c r="HF85" t="s">
        <v>3</v>
      </c>
      <c r="IK85">
        <f t="shared" si="108"/>
        <v>0</v>
      </c>
    </row>
    <row r="86" spans="1:245" x14ac:dyDescent="0.2">
      <c r="A86">
        <v>17</v>
      </c>
      <c r="B86">
        <v>1</v>
      </c>
      <c r="E86" t="s">
        <v>139</v>
      </c>
      <c r="F86" t="s">
        <v>48</v>
      </c>
      <c r="G86" t="s">
        <v>49</v>
      </c>
      <c r="H86" t="s">
        <v>27</v>
      </c>
      <c r="I86">
        <f>ROUND(I80*100*2.4,9)</f>
        <v>0</v>
      </c>
      <c r="J86">
        <v>0</v>
      </c>
      <c r="O86">
        <f t="shared" si="78"/>
        <v>0</v>
      </c>
      <c r="P86">
        <f t="shared" si="79"/>
        <v>0</v>
      </c>
      <c r="Q86">
        <f t="shared" si="80"/>
        <v>0</v>
      </c>
      <c r="R86">
        <f t="shared" si="81"/>
        <v>0</v>
      </c>
      <c r="S86">
        <f t="shared" si="82"/>
        <v>0</v>
      </c>
      <c r="T86">
        <f t="shared" si="83"/>
        <v>0</v>
      </c>
      <c r="U86">
        <f t="shared" si="84"/>
        <v>0</v>
      </c>
      <c r="V86">
        <f t="shared" si="85"/>
        <v>0</v>
      </c>
      <c r="W86">
        <f t="shared" si="86"/>
        <v>0</v>
      </c>
      <c r="X86">
        <f t="shared" si="87"/>
        <v>0</v>
      </c>
      <c r="Y86">
        <f t="shared" si="88"/>
        <v>0</v>
      </c>
      <c r="AA86">
        <v>52421674</v>
      </c>
      <c r="AB86">
        <f t="shared" si="89"/>
        <v>150.61000000000001</v>
      </c>
      <c r="AC86">
        <f>ROUND((ES86),6)</f>
        <v>150.61000000000001</v>
      </c>
      <c r="AD86">
        <f>ROUND((((ET86)-(EU86))+AE86),6)</f>
        <v>0</v>
      </c>
      <c r="AE86">
        <f t="shared" ref="AE86:AF89" si="109">ROUND((EU86),6)</f>
        <v>0</v>
      </c>
      <c r="AF86">
        <f t="shared" si="109"/>
        <v>0</v>
      </c>
      <c r="AG86">
        <f t="shared" si="91"/>
        <v>0</v>
      </c>
      <c r="AH86">
        <f t="shared" ref="AH86:AI89" si="110">(EW86)</f>
        <v>0</v>
      </c>
      <c r="AI86">
        <f t="shared" si="110"/>
        <v>0</v>
      </c>
      <c r="AJ86">
        <f t="shared" si="93"/>
        <v>0</v>
      </c>
      <c r="AK86">
        <v>150.61000000000001</v>
      </c>
      <c r="AL86">
        <v>150.61000000000001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1</v>
      </c>
      <c r="AW86">
        <v>1</v>
      </c>
      <c r="AZ86">
        <v>1</v>
      </c>
      <c r="BA86">
        <v>1</v>
      </c>
      <c r="BB86">
        <v>1</v>
      </c>
      <c r="BC86">
        <v>1</v>
      </c>
      <c r="BD86" t="s">
        <v>3</v>
      </c>
      <c r="BE86" t="s">
        <v>3</v>
      </c>
      <c r="BF86" t="s">
        <v>3</v>
      </c>
      <c r="BG86" t="s">
        <v>3</v>
      </c>
      <c r="BH86">
        <v>3</v>
      </c>
      <c r="BI86">
        <v>1</v>
      </c>
      <c r="BJ86" t="s">
        <v>3</v>
      </c>
      <c r="BM86">
        <v>6001</v>
      </c>
      <c r="BN86">
        <v>0</v>
      </c>
      <c r="BO86" t="s">
        <v>3</v>
      </c>
      <c r="BP86">
        <v>0</v>
      </c>
      <c r="BQ86">
        <v>0</v>
      </c>
      <c r="BR86">
        <v>0</v>
      </c>
      <c r="BS86">
        <v>1</v>
      </c>
      <c r="BT86">
        <v>1</v>
      </c>
      <c r="BU86">
        <v>1</v>
      </c>
      <c r="BV86">
        <v>1</v>
      </c>
      <c r="BW86">
        <v>1</v>
      </c>
      <c r="BX86">
        <v>1</v>
      </c>
      <c r="BY86" t="s">
        <v>3</v>
      </c>
      <c r="BZ86">
        <v>0</v>
      </c>
      <c r="CA86">
        <v>0</v>
      </c>
      <c r="CE86">
        <v>0</v>
      </c>
      <c r="CF86">
        <v>0</v>
      </c>
      <c r="CG86">
        <v>0</v>
      </c>
      <c r="CM86">
        <v>0</v>
      </c>
      <c r="CN86" t="s">
        <v>3</v>
      </c>
      <c r="CO86">
        <v>0</v>
      </c>
      <c r="CP86">
        <f t="shared" si="94"/>
        <v>0</v>
      </c>
      <c r="CQ86">
        <f t="shared" si="95"/>
        <v>150.61000000000001</v>
      </c>
      <c r="CR86">
        <f>((((ET86)*BB86-(EU86)*BS86)+AE86*BS86)*AV86)</f>
        <v>0</v>
      </c>
      <c r="CS86">
        <f t="shared" si="96"/>
        <v>0</v>
      </c>
      <c r="CT86">
        <f t="shared" si="97"/>
        <v>0</v>
      </c>
      <c r="CU86">
        <f t="shared" si="98"/>
        <v>0</v>
      </c>
      <c r="CV86">
        <f t="shared" si="99"/>
        <v>0</v>
      </c>
      <c r="CW86">
        <f t="shared" si="100"/>
        <v>0</v>
      </c>
      <c r="CX86">
        <f t="shared" si="101"/>
        <v>0</v>
      </c>
      <c r="CY86">
        <f t="shared" si="102"/>
        <v>0</v>
      </c>
      <c r="CZ86">
        <f t="shared" si="103"/>
        <v>0</v>
      </c>
      <c r="DC86" t="s">
        <v>3</v>
      </c>
      <c r="DD86" t="s">
        <v>3</v>
      </c>
      <c r="DE86" t="s">
        <v>3</v>
      </c>
      <c r="DF86" t="s">
        <v>3</v>
      </c>
      <c r="DG86" t="s">
        <v>3</v>
      </c>
      <c r="DH86" t="s">
        <v>3</v>
      </c>
      <c r="DI86" t="s">
        <v>3</v>
      </c>
      <c r="DJ86" t="s">
        <v>3</v>
      </c>
      <c r="DK86" t="s">
        <v>3</v>
      </c>
      <c r="DL86" t="s">
        <v>3</v>
      </c>
      <c r="DM86" t="s">
        <v>3</v>
      </c>
      <c r="DN86">
        <v>0</v>
      </c>
      <c r="DO86">
        <v>0</v>
      </c>
      <c r="DP86">
        <v>1</v>
      </c>
      <c r="DQ86">
        <v>1</v>
      </c>
      <c r="DU86">
        <v>1009</v>
      </c>
      <c r="DV86" t="s">
        <v>27</v>
      </c>
      <c r="DW86" t="s">
        <v>27</v>
      </c>
      <c r="DX86">
        <v>1000</v>
      </c>
      <c r="EE86">
        <v>51764353</v>
      </c>
      <c r="EF86">
        <v>0</v>
      </c>
      <c r="EG86" t="s">
        <v>50</v>
      </c>
      <c r="EH86">
        <v>0</v>
      </c>
      <c r="EI86" t="s">
        <v>3</v>
      </c>
      <c r="EJ86">
        <v>1</v>
      </c>
      <c r="EK86">
        <v>6001</v>
      </c>
      <c r="EL86" t="s">
        <v>51</v>
      </c>
      <c r="EM86" t="s">
        <v>50</v>
      </c>
      <c r="EO86" t="s">
        <v>3</v>
      </c>
      <c r="EQ86">
        <v>0</v>
      </c>
      <c r="ER86">
        <v>150.61000000000001</v>
      </c>
      <c r="ES86">
        <v>150.61000000000001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5</v>
      </c>
      <c r="FC86">
        <v>1</v>
      </c>
      <c r="FD86">
        <v>18</v>
      </c>
      <c r="FF86">
        <v>180.73</v>
      </c>
      <c r="FQ86">
        <v>0</v>
      </c>
      <c r="FR86">
        <f t="shared" si="104"/>
        <v>0</v>
      </c>
      <c r="FS86">
        <v>0</v>
      </c>
      <c r="FX86">
        <v>0</v>
      </c>
      <c r="FY86">
        <v>0</v>
      </c>
      <c r="GA86" t="s">
        <v>52</v>
      </c>
      <c r="GD86">
        <v>0</v>
      </c>
      <c r="GF86">
        <v>-611639470</v>
      </c>
      <c r="GG86">
        <v>2</v>
      </c>
      <c r="GH86">
        <v>3</v>
      </c>
      <c r="GI86">
        <v>-2</v>
      </c>
      <c r="GJ86">
        <v>0</v>
      </c>
      <c r="GK86">
        <f>ROUND(R86*(R12)/100,2)</f>
        <v>0</v>
      </c>
      <c r="GL86">
        <f t="shared" si="105"/>
        <v>0</v>
      </c>
      <c r="GM86">
        <f>ROUND(O86+X86+Y86+GK86,2)+GX86</f>
        <v>0</v>
      </c>
      <c r="GN86">
        <f>IF(OR(BI86=0,BI86=1),ROUND(O86+X86+Y86+GK86,2),0)</f>
        <v>0</v>
      </c>
      <c r="GO86">
        <f>IF(BI86=2,ROUND(O86+X86+Y86+GK86,2),0)</f>
        <v>0</v>
      </c>
      <c r="GP86">
        <f>IF(BI86=4,ROUND(O86+X86+Y86+GK86,2)+GX86,0)</f>
        <v>0</v>
      </c>
      <c r="GR86">
        <v>1</v>
      </c>
      <c r="GS86">
        <v>1</v>
      </c>
      <c r="GT86">
        <v>0</v>
      </c>
      <c r="GU86" t="s">
        <v>3</v>
      </c>
      <c r="GV86">
        <f>ROUND((GT86),6)</f>
        <v>0</v>
      </c>
      <c r="GW86">
        <v>1</v>
      </c>
      <c r="GX86">
        <f t="shared" si="106"/>
        <v>0</v>
      </c>
      <c r="HA86">
        <v>0</v>
      </c>
      <c r="HB86">
        <v>0</v>
      </c>
      <c r="HC86">
        <f t="shared" si="107"/>
        <v>0</v>
      </c>
      <c r="HE86" t="s">
        <v>53</v>
      </c>
      <c r="HF86" t="s">
        <v>53</v>
      </c>
      <c r="IK86">
        <f t="shared" si="108"/>
        <v>0</v>
      </c>
    </row>
    <row r="87" spans="1:245" x14ac:dyDescent="0.2">
      <c r="A87">
        <v>17</v>
      </c>
      <c r="B87">
        <v>1</v>
      </c>
      <c r="C87">
        <f>ROW(SmtRes!A37)</f>
        <v>37</v>
      </c>
      <c r="D87">
        <f>ROW(EtalonRes!A34)</f>
        <v>34</v>
      </c>
      <c r="E87" t="s">
        <v>140</v>
      </c>
      <c r="F87" t="s">
        <v>68</v>
      </c>
      <c r="G87" t="s">
        <v>69</v>
      </c>
      <c r="H87" t="s">
        <v>70</v>
      </c>
      <c r="I87">
        <v>0</v>
      </c>
      <c r="J87">
        <v>0</v>
      </c>
      <c r="O87">
        <f t="shared" si="78"/>
        <v>0</v>
      </c>
      <c r="P87">
        <f t="shared" si="79"/>
        <v>0</v>
      </c>
      <c r="Q87">
        <f t="shared" si="80"/>
        <v>0</v>
      </c>
      <c r="R87">
        <f t="shared" si="81"/>
        <v>0</v>
      </c>
      <c r="S87">
        <f t="shared" si="82"/>
        <v>0</v>
      </c>
      <c r="T87">
        <f t="shared" si="83"/>
        <v>0</v>
      </c>
      <c r="U87">
        <f t="shared" si="84"/>
        <v>0</v>
      </c>
      <c r="V87">
        <f t="shared" si="85"/>
        <v>0</v>
      </c>
      <c r="W87">
        <f t="shared" si="86"/>
        <v>0</v>
      </c>
      <c r="X87">
        <f t="shared" si="87"/>
        <v>0</v>
      </c>
      <c r="Y87">
        <f t="shared" si="88"/>
        <v>0</v>
      </c>
      <c r="AA87">
        <v>52421674</v>
      </c>
      <c r="AB87">
        <f t="shared" si="89"/>
        <v>23966.9</v>
      </c>
      <c r="AC87">
        <f>ROUND((ES87),6)</f>
        <v>20488.849999999999</v>
      </c>
      <c r="AD87">
        <f>ROUND((((ET87)-(EU87))+AE87),6)</f>
        <v>1123.06</v>
      </c>
      <c r="AE87">
        <f t="shared" si="109"/>
        <v>471.72</v>
      </c>
      <c r="AF87">
        <f t="shared" si="109"/>
        <v>2354.9899999999998</v>
      </c>
      <c r="AG87">
        <f t="shared" si="91"/>
        <v>0</v>
      </c>
      <c r="AH87">
        <f t="shared" si="110"/>
        <v>10.3</v>
      </c>
      <c r="AI87">
        <f t="shared" si="110"/>
        <v>0</v>
      </c>
      <c r="AJ87">
        <f t="shared" si="93"/>
        <v>0</v>
      </c>
      <c r="AK87">
        <v>23966.9</v>
      </c>
      <c r="AL87">
        <v>20488.849999999999</v>
      </c>
      <c r="AM87">
        <v>1123.06</v>
      </c>
      <c r="AN87">
        <v>471.72</v>
      </c>
      <c r="AO87">
        <v>2354.9899999999998</v>
      </c>
      <c r="AP87">
        <v>0</v>
      </c>
      <c r="AQ87">
        <v>10.3</v>
      </c>
      <c r="AR87">
        <v>0</v>
      </c>
      <c r="AS87">
        <v>0</v>
      </c>
      <c r="AT87">
        <v>70</v>
      </c>
      <c r="AU87">
        <v>10</v>
      </c>
      <c r="AV87">
        <v>1</v>
      </c>
      <c r="AW87">
        <v>1</v>
      </c>
      <c r="AZ87">
        <v>1</v>
      </c>
      <c r="BA87">
        <v>1</v>
      </c>
      <c r="BB87">
        <v>1</v>
      </c>
      <c r="BC87">
        <v>1</v>
      </c>
      <c r="BD87" t="s">
        <v>3</v>
      </c>
      <c r="BE87" t="s">
        <v>3</v>
      </c>
      <c r="BF87" t="s">
        <v>3</v>
      </c>
      <c r="BG87" t="s">
        <v>3</v>
      </c>
      <c r="BH87">
        <v>0</v>
      </c>
      <c r="BI87">
        <v>4</v>
      </c>
      <c r="BJ87" t="s">
        <v>71</v>
      </c>
      <c r="BM87">
        <v>0</v>
      </c>
      <c r="BN87">
        <v>0</v>
      </c>
      <c r="BO87" t="s">
        <v>3</v>
      </c>
      <c r="BP87">
        <v>0</v>
      </c>
      <c r="BQ87">
        <v>1</v>
      </c>
      <c r="BR87">
        <v>0</v>
      </c>
      <c r="BS87">
        <v>1</v>
      </c>
      <c r="BT87">
        <v>1</v>
      </c>
      <c r="BU87">
        <v>1</v>
      </c>
      <c r="BV87">
        <v>1</v>
      </c>
      <c r="BW87">
        <v>1</v>
      </c>
      <c r="BX87">
        <v>1</v>
      </c>
      <c r="BY87" t="s">
        <v>3</v>
      </c>
      <c r="BZ87">
        <v>70</v>
      </c>
      <c r="CA87">
        <v>10</v>
      </c>
      <c r="CE87">
        <v>0</v>
      </c>
      <c r="CF87">
        <v>0</v>
      </c>
      <c r="CG87">
        <v>0</v>
      </c>
      <c r="CM87">
        <v>0</v>
      </c>
      <c r="CN87" t="s">
        <v>3</v>
      </c>
      <c r="CO87">
        <v>0</v>
      </c>
      <c r="CP87">
        <f t="shared" si="94"/>
        <v>0</v>
      </c>
      <c r="CQ87">
        <f t="shared" si="95"/>
        <v>20488.849999999999</v>
      </c>
      <c r="CR87">
        <f>((((ET87)*BB87-(EU87)*BS87)+AE87*BS87)*AV87)</f>
        <v>1123.06</v>
      </c>
      <c r="CS87">
        <f t="shared" si="96"/>
        <v>471.72</v>
      </c>
      <c r="CT87">
        <f t="shared" si="97"/>
        <v>2354.9899999999998</v>
      </c>
      <c r="CU87">
        <f t="shared" si="98"/>
        <v>0</v>
      </c>
      <c r="CV87">
        <f t="shared" si="99"/>
        <v>10.3</v>
      </c>
      <c r="CW87">
        <f t="shared" si="100"/>
        <v>0</v>
      </c>
      <c r="CX87">
        <f t="shared" si="101"/>
        <v>0</v>
      </c>
      <c r="CY87">
        <f t="shared" si="102"/>
        <v>0</v>
      </c>
      <c r="CZ87">
        <f t="shared" si="103"/>
        <v>0</v>
      </c>
      <c r="DC87" t="s">
        <v>3</v>
      </c>
      <c r="DD87" t="s">
        <v>3</v>
      </c>
      <c r="DE87" t="s">
        <v>3</v>
      </c>
      <c r="DF87" t="s">
        <v>3</v>
      </c>
      <c r="DG87" t="s">
        <v>3</v>
      </c>
      <c r="DH87" t="s">
        <v>3</v>
      </c>
      <c r="DI87" t="s">
        <v>3</v>
      </c>
      <c r="DJ87" t="s">
        <v>3</v>
      </c>
      <c r="DK87" t="s">
        <v>3</v>
      </c>
      <c r="DL87" t="s">
        <v>3</v>
      </c>
      <c r="DM87" t="s">
        <v>3</v>
      </c>
      <c r="DN87">
        <v>0</v>
      </c>
      <c r="DO87">
        <v>0</v>
      </c>
      <c r="DP87">
        <v>1</v>
      </c>
      <c r="DQ87">
        <v>1</v>
      </c>
      <c r="DU87">
        <v>1005</v>
      </c>
      <c r="DV87" t="s">
        <v>70</v>
      </c>
      <c r="DW87" t="s">
        <v>70</v>
      </c>
      <c r="DX87">
        <v>100</v>
      </c>
      <c r="EE87">
        <v>51482689</v>
      </c>
      <c r="EF87">
        <v>1</v>
      </c>
      <c r="EG87" t="s">
        <v>21</v>
      </c>
      <c r="EH87">
        <v>0</v>
      </c>
      <c r="EI87" t="s">
        <v>3</v>
      </c>
      <c r="EJ87">
        <v>4</v>
      </c>
      <c r="EK87">
        <v>0</v>
      </c>
      <c r="EL87" t="s">
        <v>22</v>
      </c>
      <c r="EM87" t="s">
        <v>23</v>
      </c>
      <c r="EO87" t="s">
        <v>3</v>
      </c>
      <c r="EQ87">
        <v>0</v>
      </c>
      <c r="ER87">
        <v>23966.9</v>
      </c>
      <c r="ES87">
        <v>20488.849999999999</v>
      </c>
      <c r="ET87">
        <v>1123.06</v>
      </c>
      <c r="EU87">
        <v>471.72</v>
      </c>
      <c r="EV87">
        <v>2354.9899999999998</v>
      </c>
      <c r="EW87">
        <v>10.3</v>
      </c>
      <c r="EX87">
        <v>0</v>
      </c>
      <c r="EY87">
        <v>0</v>
      </c>
      <c r="FQ87">
        <v>0</v>
      </c>
      <c r="FR87">
        <f t="shared" si="104"/>
        <v>0</v>
      </c>
      <c r="FS87">
        <v>0</v>
      </c>
      <c r="FX87">
        <v>70</v>
      </c>
      <c r="FY87">
        <v>10</v>
      </c>
      <c r="GA87" t="s">
        <v>3</v>
      </c>
      <c r="GD87">
        <v>0</v>
      </c>
      <c r="GF87">
        <v>1620255239</v>
      </c>
      <c r="GG87">
        <v>2</v>
      </c>
      <c r="GH87">
        <v>1</v>
      </c>
      <c r="GI87">
        <v>-2</v>
      </c>
      <c r="GJ87">
        <v>0</v>
      </c>
      <c r="GK87">
        <f>ROUND(R87*(R12)/100,2)</f>
        <v>0</v>
      </c>
      <c r="GL87">
        <f t="shared" si="105"/>
        <v>0</v>
      </c>
      <c r="GM87">
        <f>ROUND(O87+X87+Y87+GK87,2)+GX87</f>
        <v>0</v>
      </c>
      <c r="GN87">
        <f>IF(OR(BI87=0,BI87=1),ROUND(O87+X87+Y87+GK87,2),0)</f>
        <v>0</v>
      </c>
      <c r="GO87">
        <f>IF(BI87=2,ROUND(O87+X87+Y87+GK87,2),0)</f>
        <v>0</v>
      </c>
      <c r="GP87">
        <f>IF(BI87=4,ROUND(O87+X87+Y87+GK87,2)+GX87,0)</f>
        <v>0</v>
      </c>
      <c r="GR87">
        <v>0</v>
      </c>
      <c r="GS87">
        <v>3</v>
      </c>
      <c r="GT87">
        <v>0</v>
      </c>
      <c r="GU87" t="s">
        <v>3</v>
      </c>
      <c r="GV87">
        <f>ROUND((GT87),6)</f>
        <v>0</v>
      </c>
      <c r="GW87">
        <v>1</v>
      </c>
      <c r="GX87">
        <f t="shared" si="106"/>
        <v>0</v>
      </c>
      <c r="HA87">
        <v>0</v>
      </c>
      <c r="HB87">
        <v>0</v>
      </c>
      <c r="HC87">
        <f t="shared" si="107"/>
        <v>0</v>
      </c>
      <c r="HE87" t="s">
        <v>3</v>
      </c>
      <c r="HF87" t="s">
        <v>3</v>
      </c>
      <c r="IK87">
        <f t="shared" si="108"/>
        <v>0</v>
      </c>
    </row>
    <row r="88" spans="1:245" x14ac:dyDescent="0.2">
      <c r="A88">
        <v>18</v>
      </c>
      <c r="B88">
        <v>1</v>
      </c>
      <c r="C88">
        <v>37</v>
      </c>
      <c r="E88" t="s">
        <v>141</v>
      </c>
      <c r="F88" t="s">
        <v>64</v>
      </c>
      <c r="G88" t="s">
        <v>65</v>
      </c>
      <c r="H88" t="s">
        <v>27</v>
      </c>
      <c r="I88">
        <f>I87*J88</f>
        <v>0</v>
      </c>
      <c r="J88">
        <v>-7.1400000000000006</v>
      </c>
      <c r="O88">
        <f t="shared" si="78"/>
        <v>0</v>
      </c>
      <c r="P88">
        <f t="shared" si="79"/>
        <v>0</v>
      </c>
      <c r="Q88">
        <f t="shared" si="80"/>
        <v>0</v>
      </c>
      <c r="R88">
        <f t="shared" si="81"/>
        <v>0</v>
      </c>
      <c r="S88">
        <f t="shared" si="82"/>
        <v>0</v>
      </c>
      <c r="T88">
        <f t="shared" si="83"/>
        <v>0</v>
      </c>
      <c r="U88">
        <f t="shared" si="84"/>
        <v>0</v>
      </c>
      <c r="V88">
        <f t="shared" si="85"/>
        <v>0</v>
      </c>
      <c r="W88">
        <f t="shared" si="86"/>
        <v>0</v>
      </c>
      <c r="X88">
        <f t="shared" si="87"/>
        <v>0</v>
      </c>
      <c r="Y88">
        <f t="shared" si="88"/>
        <v>0</v>
      </c>
      <c r="AA88">
        <v>52421674</v>
      </c>
      <c r="AB88">
        <f t="shared" si="89"/>
        <v>2652.04</v>
      </c>
      <c r="AC88">
        <f>ROUND((ES88),6)</f>
        <v>2652.04</v>
      </c>
      <c r="AD88">
        <f>ROUND((((ET88)-(EU88))+AE88),6)</f>
        <v>0</v>
      </c>
      <c r="AE88">
        <f t="shared" si="109"/>
        <v>0</v>
      </c>
      <c r="AF88">
        <f t="shared" si="109"/>
        <v>0</v>
      </c>
      <c r="AG88">
        <f t="shared" si="91"/>
        <v>0</v>
      </c>
      <c r="AH88">
        <f t="shared" si="110"/>
        <v>0</v>
      </c>
      <c r="AI88">
        <f t="shared" si="110"/>
        <v>0</v>
      </c>
      <c r="AJ88">
        <f t="shared" si="93"/>
        <v>0</v>
      </c>
      <c r="AK88">
        <v>2652.04</v>
      </c>
      <c r="AL88">
        <v>2652.04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70</v>
      </c>
      <c r="AU88">
        <v>10</v>
      </c>
      <c r="AV88">
        <v>1</v>
      </c>
      <c r="AW88">
        <v>1</v>
      </c>
      <c r="AZ88">
        <v>1</v>
      </c>
      <c r="BA88">
        <v>1</v>
      </c>
      <c r="BB88">
        <v>1</v>
      </c>
      <c r="BC88">
        <v>1</v>
      </c>
      <c r="BD88" t="s">
        <v>3</v>
      </c>
      <c r="BE88" t="s">
        <v>3</v>
      </c>
      <c r="BF88" t="s">
        <v>3</v>
      </c>
      <c r="BG88" t="s">
        <v>3</v>
      </c>
      <c r="BH88">
        <v>3</v>
      </c>
      <c r="BI88">
        <v>4</v>
      </c>
      <c r="BJ88" t="s">
        <v>66</v>
      </c>
      <c r="BM88">
        <v>0</v>
      </c>
      <c r="BN88">
        <v>0</v>
      </c>
      <c r="BO88" t="s">
        <v>3</v>
      </c>
      <c r="BP88">
        <v>0</v>
      </c>
      <c r="BQ88">
        <v>1</v>
      </c>
      <c r="BR88">
        <v>1</v>
      </c>
      <c r="BS88">
        <v>1</v>
      </c>
      <c r="BT88">
        <v>1</v>
      </c>
      <c r="BU88">
        <v>1</v>
      </c>
      <c r="BV88">
        <v>1</v>
      </c>
      <c r="BW88">
        <v>1</v>
      </c>
      <c r="BX88">
        <v>1</v>
      </c>
      <c r="BY88" t="s">
        <v>3</v>
      </c>
      <c r="BZ88">
        <v>70</v>
      </c>
      <c r="CA88">
        <v>10</v>
      </c>
      <c r="CE88">
        <v>0</v>
      </c>
      <c r="CF88">
        <v>0</v>
      </c>
      <c r="CG88">
        <v>0</v>
      </c>
      <c r="CM88">
        <v>0</v>
      </c>
      <c r="CN88" t="s">
        <v>3</v>
      </c>
      <c r="CO88">
        <v>0</v>
      </c>
      <c r="CP88">
        <f t="shared" si="94"/>
        <v>0</v>
      </c>
      <c r="CQ88">
        <f t="shared" si="95"/>
        <v>2652.04</v>
      </c>
      <c r="CR88">
        <f>((((ET88)*BB88-(EU88)*BS88)+AE88*BS88)*AV88)</f>
        <v>0</v>
      </c>
      <c r="CS88">
        <f t="shared" si="96"/>
        <v>0</v>
      </c>
      <c r="CT88">
        <f t="shared" si="97"/>
        <v>0</v>
      </c>
      <c r="CU88">
        <f t="shared" si="98"/>
        <v>0</v>
      </c>
      <c r="CV88">
        <f t="shared" si="99"/>
        <v>0</v>
      </c>
      <c r="CW88">
        <f t="shared" si="100"/>
        <v>0</v>
      </c>
      <c r="CX88">
        <f t="shared" si="101"/>
        <v>0</v>
      </c>
      <c r="CY88">
        <f t="shared" si="102"/>
        <v>0</v>
      </c>
      <c r="CZ88">
        <f t="shared" si="103"/>
        <v>0</v>
      </c>
      <c r="DC88" t="s">
        <v>3</v>
      </c>
      <c r="DD88" t="s">
        <v>3</v>
      </c>
      <c r="DE88" t="s">
        <v>3</v>
      </c>
      <c r="DF88" t="s">
        <v>3</v>
      </c>
      <c r="DG88" t="s">
        <v>3</v>
      </c>
      <c r="DH88" t="s">
        <v>3</v>
      </c>
      <c r="DI88" t="s">
        <v>3</v>
      </c>
      <c r="DJ88" t="s">
        <v>3</v>
      </c>
      <c r="DK88" t="s">
        <v>3</v>
      </c>
      <c r="DL88" t="s">
        <v>3</v>
      </c>
      <c r="DM88" t="s">
        <v>3</v>
      </c>
      <c r="DN88">
        <v>0</v>
      </c>
      <c r="DO88">
        <v>0</v>
      </c>
      <c r="DP88">
        <v>1</v>
      </c>
      <c r="DQ88">
        <v>1</v>
      </c>
      <c r="DU88">
        <v>1009</v>
      </c>
      <c r="DV88" t="s">
        <v>27</v>
      </c>
      <c r="DW88" t="s">
        <v>27</v>
      </c>
      <c r="DX88">
        <v>1000</v>
      </c>
      <c r="EE88">
        <v>51482689</v>
      </c>
      <c r="EF88">
        <v>1</v>
      </c>
      <c r="EG88" t="s">
        <v>21</v>
      </c>
      <c r="EH88">
        <v>0</v>
      </c>
      <c r="EI88" t="s">
        <v>3</v>
      </c>
      <c r="EJ88">
        <v>4</v>
      </c>
      <c r="EK88">
        <v>0</v>
      </c>
      <c r="EL88" t="s">
        <v>22</v>
      </c>
      <c r="EM88" t="s">
        <v>23</v>
      </c>
      <c r="EO88" t="s">
        <v>3</v>
      </c>
      <c r="EQ88">
        <v>32768</v>
      </c>
      <c r="ER88">
        <v>2652.04</v>
      </c>
      <c r="ES88">
        <v>2652.04</v>
      </c>
      <c r="ET88">
        <v>0</v>
      </c>
      <c r="EU88">
        <v>0</v>
      </c>
      <c r="EV88">
        <v>0</v>
      </c>
      <c r="EW88">
        <v>0</v>
      </c>
      <c r="EX88">
        <v>0</v>
      </c>
      <c r="FQ88">
        <v>0</v>
      </c>
      <c r="FR88">
        <f t="shared" si="104"/>
        <v>0</v>
      </c>
      <c r="FS88">
        <v>0</v>
      </c>
      <c r="FX88">
        <v>70</v>
      </c>
      <c r="FY88">
        <v>10</v>
      </c>
      <c r="GA88" t="s">
        <v>3</v>
      </c>
      <c r="GD88">
        <v>0</v>
      </c>
      <c r="GF88">
        <v>-740831190</v>
      </c>
      <c r="GG88">
        <v>2</v>
      </c>
      <c r="GH88">
        <v>1</v>
      </c>
      <c r="GI88">
        <v>-2</v>
      </c>
      <c r="GJ88">
        <v>0</v>
      </c>
      <c r="GK88">
        <f>ROUND(R88*(R12)/100,2)</f>
        <v>0</v>
      </c>
      <c r="GL88">
        <f t="shared" si="105"/>
        <v>0</v>
      </c>
      <c r="GM88">
        <f>ROUND(O88+X88+Y88+GK88,2)+GX88</f>
        <v>0</v>
      </c>
      <c r="GN88">
        <f>IF(OR(BI88=0,BI88=1),ROUND(O88+X88+Y88+GK88,2),0)</f>
        <v>0</v>
      </c>
      <c r="GO88">
        <f>IF(BI88=2,ROUND(O88+X88+Y88+GK88,2),0)</f>
        <v>0</v>
      </c>
      <c r="GP88">
        <f>IF(BI88=4,ROUND(O88+X88+Y88+GK88,2)+GX88,0)</f>
        <v>0</v>
      </c>
      <c r="GR88">
        <v>0</v>
      </c>
      <c r="GS88">
        <v>3</v>
      </c>
      <c r="GT88">
        <v>0</v>
      </c>
      <c r="GU88" t="s">
        <v>3</v>
      </c>
      <c r="GV88">
        <f>ROUND((GT88),6)</f>
        <v>0</v>
      </c>
      <c r="GW88">
        <v>1</v>
      </c>
      <c r="GX88">
        <f t="shared" si="106"/>
        <v>0</v>
      </c>
      <c r="HA88">
        <v>0</v>
      </c>
      <c r="HB88">
        <v>0</v>
      </c>
      <c r="HC88">
        <f t="shared" si="107"/>
        <v>0</v>
      </c>
      <c r="HE88" t="s">
        <v>3</v>
      </c>
      <c r="HF88" t="s">
        <v>3</v>
      </c>
      <c r="IK88">
        <f t="shared" si="108"/>
        <v>0</v>
      </c>
    </row>
    <row r="89" spans="1:245" x14ac:dyDescent="0.2">
      <c r="A89">
        <v>18</v>
      </c>
      <c r="B89">
        <v>1</v>
      </c>
      <c r="C89">
        <v>36</v>
      </c>
      <c r="E89" t="s">
        <v>142</v>
      </c>
      <c r="F89" t="s">
        <v>60</v>
      </c>
      <c r="G89" t="s">
        <v>61</v>
      </c>
      <c r="H89" t="s">
        <v>27</v>
      </c>
      <c r="I89">
        <f>I87*J89</f>
        <v>0</v>
      </c>
      <c r="J89">
        <v>11.9</v>
      </c>
      <c r="O89">
        <f t="shared" si="78"/>
        <v>0</v>
      </c>
      <c r="P89">
        <f t="shared" si="79"/>
        <v>0</v>
      </c>
      <c r="Q89">
        <f t="shared" si="80"/>
        <v>0</v>
      </c>
      <c r="R89">
        <f t="shared" si="81"/>
        <v>0</v>
      </c>
      <c r="S89">
        <f t="shared" si="82"/>
        <v>0</v>
      </c>
      <c r="T89">
        <f t="shared" si="83"/>
        <v>0</v>
      </c>
      <c r="U89">
        <f t="shared" si="84"/>
        <v>0</v>
      </c>
      <c r="V89">
        <f t="shared" si="85"/>
        <v>0</v>
      </c>
      <c r="W89">
        <f t="shared" si="86"/>
        <v>0</v>
      </c>
      <c r="X89">
        <f t="shared" si="87"/>
        <v>0</v>
      </c>
      <c r="Y89">
        <f t="shared" si="88"/>
        <v>0</v>
      </c>
      <c r="AA89">
        <v>52421674</v>
      </c>
      <c r="AB89">
        <f t="shared" si="89"/>
        <v>2690.29</v>
      </c>
      <c r="AC89">
        <f>ROUND((ES89),6)</f>
        <v>2690.29</v>
      </c>
      <c r="AD89">
        <f>ROUND((((ET89)-(EU89))+AE89),6)</f>
        <v>0</v>
      </c>
      <c r="AE89">
        <f t="shared" si="109"/>
        <v>0</v>
      </c>
      <c r="AF89">
        <f t="shared" si="109"/>
        <v>0</v>
      </c>
      <c r="AG89">
        <f t="shared" si="91"/>
        <v>0</v>
      </c>
      <c r="AH89">
        <f t="shared" si="110"/>
        <v>0</v>
      </c>
      <c r="AI89">
        <f t="shared" si="110"/>
        <v>0</v>
      </c>
      <c r="AJ89">
        <f t="shared" si="93"/>
        <v>0</v>
      </c>
      <c r="AK89">
        <v>2690.29</v>
      </c>
      <c r="AL89">
        <v>2690.29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70</v>
      </c>
      <c r="AU89">
        <v>10</v>
      </c>
      <c r="AV89">
        <v>1</v>
      </c>
      <c r="AW89">
        <v>1</v>
      </c>
      <c r="AZ89">
        <v>1</v>
      </c>
      <c r="BA89">
        <v>1</v>
      </c>
      <c r="BB89">
        <v>1</v>
      </c>
      <c r="BC89">
        <v>1</v>
      </c>
      <c r="BD89" t="s">
        <v>3</v>
      </c>
      <c r="BE89" t="s">
        <v>3</v>
      </c>
      <c r="BF89" t="s">
        <v>3</v>
      </c>
      <c r="BG89" t="s">
        <v>3</v>
      </c>
      <c r="BH89">
        <v>3</v>
      </c>
      <c r="BI89">
        <v>4</v>
      </c>
      <c r="BJ89" t="s">
        <v>62</v>
      </c>
      <c r="BM89">
        <v>0</v>
      </c>
      <c r="BN89">
        <v>0</v>
      </c>
      <c r="BO89" t="s">
        <v>3</v>
      </c>
      <c r="BP89">
        <v>0</v>
      </c>
      <c r="BQ89">
        <v>1</v>
      </c>
      <c r="BR89">
        <v>0</v>
      </c>
      <c r="BS89">
        <v>1</v>
      </c>
      <c r="BT89">
        <v>1</v>
      </c>
      <c r="BU89">
        <v>1</v>
      </c>
      <c r="BV89">
        <v>1</v>
      </c>
      <c r="BW89">
        <v>1</v>
      </c>
      <c r="BX89">
        <v>1</v>
      </c>
      <c r="BY89" t="s">
        <v>3</v>
      </c>
      <c r="BZ89">
        <v>70</v>
      </c>
      <c r="CA89">
        <v>10</v>
      </c>
      <c r="CE89">
        <v>0</v>
      </c>
      <c r="CF89">
        <v>0</v>
      </c>
      <c r="CG89">
        <v>0</v>
      </c>
      <c r="CM89">
        <v>0</v>
      </c>
      <c r="CN89" t="s">
        <v>3</v>
      </c>
      <c r="CO89">
        <v>0</v>
      </c>
      <c r="CP89">
        <f t="shared" si="94"/>
        <v>0</v>
      </c>
      <c r="CQ89">
        <f t="shared" si="95"/>
        <v>2690.29</v>
      </c>
      <c r="CR89">
        <f>((((ET89)*BB89-(EU89)*BS89)+AE89*BS89)*AV89)</f>
        <v>0</v>
      </c>
      <c r="CS89">
        <f t="shared" si="96"/>
        <v>0</v>
      </c>
      <c r="CT89">
        <f t="shared" si="97"/>
        <v>0</v>
      </c>
      <c r="CU89">
        <f t="shared" si="98"/>
        <v>0</v>
      </c>
      <c r="CV89">
        <f t="shared" si="99"/>
        <v>0</v>
      </c>
      <c r="CW89">
        <f t="shared" si="100"/>
        <v>0</v>
      </c>
      <c r="CX89">
        <f t="shared" si="101"/>
        <v>0</v>
      </c>
      <c r="CY89">
        <f t="shared" si="102"/>
        <v>0</v>
      </c>
      <c r="CZ89">
        <f t="shared" si="103"/>
        <v>0</v>
      </c>
      <c r="DC89" t="s">
        <v>3</v>
      </c>
      <c r="DD89" t="s">
        <v>3</v>
      </c>
      <c r="DE89" t="s">
        <v>3</v>
      </c>
      <c r="DF89" t="s">
        <v>3</v>
      </c>
      <c r="DG89" t="s">
        <v>3</v>
      </c>
      <c r="DH89" t="s">
        <v>3</v>
      </c>
      <c r="DI89" t="s">
        <v>3</v>
      </c>
      <c r="DJ89" t="s">
        <v>3</v>
      </c>
      <c r="DK89" t="s">
        <v>3</v>
      </c>
      <c r="DL89" t="s">
        <v>3</v>
      </c>
      <c r="DM89" t="s">
        <v>3</v>
      </c>
      <c r="DN89">
        <v>0</v>
      </c>
      <c r="DO89">
        <v>0</v>
      </c>
      <c r="DP89">
        <v>1</v>
      </c>
      <c r="DQ89">
        <v>1</v>
      </c>
      <c r="DU89">
        <v>1009</v>
      </c>
      <c r="DV89" t="s">
        <v>27</v>
      </c>
      <c r="DW89" t="s">
        <v>27</v>
      </c>
      <c r="DX89">
        <v>1000</v>
      </c>
      <c r="EE89">
        <v>51482689</v>
      </c>
      <c r="EF89">
        <v>1</v>
      </c>
      <c r="EG89" t="s">
        <v>21</v>
      </c>
      <c r="EH89">
        <v>0</v>
      </c>
      <c r="EI89" t="s">
        <v>3</v>
      </c>
      <c r="EJ89">
        <v>4</v>
      </c>
      <c r="EK89">
        <v>0</v>
      </c>
      <c r="EL89" t="s">
        <v>22</v>
      </c>
      <c r="EM89" t="s">
        <v>23</v>
      </c>
      <c r="EO89" t="s">
        <v>3</v>
      </c>
      <c r="EQ89">
        <v>0</v>
      </c>
      <c r="ER89">
        <v>2690.29</v>
      </c>
      <c r="ES89">
        <v>2690.29</v>
      </c>
      <c r="ET89">
        <v>0</v>
      </c>
      <c r="EU89">
        <v>0</v>
      </c>
      <c r="EV89">
        <v>0</v>
      </c>
      <c r="EW89">
        <v>0</v>
      </c>
      <c r="EX89">
        <v>0</v>
      </c>
      <c r="FQ89">
        <v>0</v>
      </c>
      <c r="FR89">
        <f t="shared" si="104"/>
        <v>0</v>
      </c>
      <c r="FS89">
        <v>0</v>
      </c>
      <c r="FX89">
        <v>70</v>
      </c>
      <c r="FY89">
        <v>10</v>
      </c>
      <c r="GA89" t="s">
        <v>3</v>
      </c>
      <c r="GD89">
        <v>0</v>
      </c>
      <c r="GF89">
        <v>-2069439204</v>
      </c>
      <c r="GG89">
        <v>2</v>
      </c>
      <c r="GH89">
        <v>1</v>
      </c>
      <c r="GI89">
        <v>-2</v>
      </c>
      <c r="GJ89">
        <v>0</v>
      </c>
      <c r="GK89">
        <f>ROUND(R89*(R12)/100,2)</f>
        <v>0</v>
      </c>
      <c r="GL89">
        <f t="shared" si="105"/>
        <v>0</v>
      </c>
      <c r="GM89">
        <f>ROUND(O89+X89+Y89+GK89,2)+GX89</f>
        <v>0</v>
      </c>
      <c r="GN89">
        <f>IF(OR(BI89=0,BI89=1),ROUND(O89+X89+Y89+GK89,2),0)</f>
        <v>0</v>
      </c>
      <c r="GO89">
        <f>IF(BI89=2,ROUND(O89+X89+Y89+GK89,2),0)</f>
        <v>0</v>
      </c>
      <c r="GP89">
        <f>IF(BI89=4,ROUND(O89+X89+Y89+GK89,2)+GX89,0)</f>
        <v>0</v>
      </c>
      <c r="GR89">
        <v>0</v>
      </c>
      <c r="GS89">
        <v>3</v>
      </c>
      <c r="GT89">
        <v>0</v>
      </c>
      <c r="GU89" t="s">
        <v>3</v>
      </c>
      <c r="GV89">
        <f>ROUND((GT89),6)</f>
        <v>0</v>
      </c>
      <c r="GW89">
        <v>1</v>
      </c>
      <c r="GX89">
        <f t="shared" si="106"/>
        <v>0</v>
      </c>
      <c r="HA89">
        <v>0</v>
      </c>
      <c r="HB89">
        <v>0</v>
      </c>
      <c r="HC89">
        <f t="shared" si="107"/>
        <v>0</v>
      </c>
      <c r="HE89" t="s">
        <v>3</v>
      </c>
      <c r="HF89" t="s">
        <v>3</v>
      </c>
      <c r="IK89">
        <f t="shared" si="108"/>
        <v>0</v>
      </c>
    </row>
    <row r="91" spans="1:245" x14ac:dyDescent="0.2">
      <c r="A91" s="2">
        <v>51</v>
      </c>
      <c r="B91" s="2">
        <f>B76</f>
        <v>1</v>
      </c>
      <c r="C91" s="2">
        <f>A76</f>
        <v>5</v>
      </c>
      <c r="D91" s="2">
        <f>ROW(A76)</f>
        <v>76</v>
      </c>
      <c r="E91" s="2"/>
      <c r="F91" s="2" t="str">
        <f>IF(F76&lt;&gt;"",F76,"")</f>
        <v>Новый подраздел</v>
      </c>
      <c r="G91" s="2" t="str">
        <f>IF(G76&lt;&gt;"",G76,"")</f>
        <v>Разборка асфальтобетонного покрытия проезжей части вдоль борта гранитного с последующим восстановлением</v>
      </c>
      <c r="H91" s="2">
        <v>0</v>
      </c>
      <c r="I91" s="2"/>
      <c r="J91" s="2"/>
      <c r="K91" s="2"/>
      <c r="L91" s="2"/>
      <c r="M91" s="2"/>
      <c r="N91" s="2"/>
      <c r="O91" s="2">
        <f t="shared" ref="O91:T91" si="111">ROUND(AB91,2)</f>
        <v>0</v>
      </c>
      <c r="P91" s="2">
        <f t="shared" si="111"/>
        <v>0</v>
      </c>
      <c r="Q91" s="2">
        <f t="shared" si="111"/>
        <v>0</v>
      </c>
      <c r="R91" s="2">
        <f t="shared" si="111"/>
        <v>0</v>
      </c>
      <c r="S91" s="2">
        <f t="shared" si="111"/>
        <v>0</v>
      </c>
      <c r="T91" s="2">
        <f t="shared" si="111"/>
        <v>0</v>
      </c>
      <c r="U91" s="2">
        <f>AH91</f>
        <v>0</v>
      </c>
      <c r="V91" s="2">
        <f>AI91</f>
        <v>0</v>
      </c>
      <c r="W91" s="2">
        <f>ROUND(AJ91,2)</f>
        <v>0</v>
      </c>
      <c r="X91" s="2">
        <f>ROUND(AK91,2)</f>
        <v>0</v>
      </c>
      <c r="Y91" s="2">
        <f>ROUND(AL91,2)</f>
        <v>0</v>
      </c>
      <c r="Z91" s="2"/>
      <c r="AA91" s="2"/>
      <c r="AB91" s="2">
        <f>ROUND(SUMIF(AA80:AA89,"=52421674",O80:O89),2)</f>
        <v>0</v>
      </c>
      <c r="AC91" s="2">
        <f>ROUND(SUMIF(AA80:AA89,"=52421674",P80:P89),2)</f>
        <v>0</v>
      </c>
      <c r="AD91" s="2">
        <f>ROUND(SUMIF(AA80:AA89,"=52421674",Q80:Q89),2)</f>
        <v>0</v>
      </c>
      <c r="AE91" s="2">
        <f>ROUND(SUMIF(AA80:AA89,"=52421674",R80:R89),2)</f>
        <v>0</v>
      </c>
      <c r="AF91" s="2">
        <f>ROUND(SUMIF(AA80:AA89,"=52421674",S80:S89),2)</f>
        <v>0</v>
      </c>
      <c r="AG91" s="2">
        <f>ROUND(SUMIF(AA80:AA89,"=52421674",T80:T89),2)</f>
        <v>0</v>
      </c>
      <c r="AH91" s="2">
        <f>SUMIF(AA80:AA89,"=52421674",U80:U89)</f>
        <v>0</v>
      </c>
      <c r="AI91" s="2">
        <f>SUMIF(AA80:AA89,"=52421674",V80:V89)</f>
        <v>0</v>
      </c>
      <c r="AJ91" s="2">
        <f>ROUND(SUMIF(AA80:AA89,"=52421674",W80:W89),2)</f>
        <v>0</v>
      </c>
      <c r="AK91" s="2">
        <f>ROUND(SUMIF(AA80:AA89,"=52421674",X80:X89),2)</f>
        <v>0</v>
      </c>
      <c r="AL91" s="2">
        <f>ROUND(SUMIF(AA80:AA89,"=52421674",Y80:Y89),2)</f>
        <v>0</v>
      </c>
      <c r="AM91" s="2"/>
      <c r="AN91" s="2"/>
      <c r="AO91" s="2">
        <f t="shared" ref="AO91:BD91" si="112">ROUND(BX91,2)</f>
        <v>0</v>
      </c>
      <c r="AP91" s="2">
        <f t="shared" si="112"/>
        <v>0</v>
      </c>
      <c r="AQ91" s="2">
        <f t="shared" si="112"/>
        <v>0</v>
      </c>
      <c r="AR91" s="2">
        <f t="shared" si="112"/>
        <v>0</v>
      </c>
      <c r="AS91" s="2">
        <f t="shared" si="112"/>
        <v>0</v>
      </c>
      <c r="AT91" s="2">
        <f t="shared" si="112"/>
        <v>0</v>
      </c>
      <c r="AU91" s="2">
        <f t="shared" si="112"/>
        <v>0</v>
      </c>
      <c r="AV91" s="2">
        <f t="shared" si="112"/>
        <v>0</v>
      </c>
      <c r="AW91" s="2">
        <f t="shared" si="112"/>
        <v>0</v>
      </c>
      <c r="AX91" s="2">
        <f t="shared" si="112"/>
        <v>0</v>
      </c>
      <c r="AY91" s="2">
        <f t="shared" si="112"/>
        <v>0</v>
      </c>
      <c r="AZ91" s="2">
        <f t="shared" si="112"/>
        <v>0</v>
      </c>
      <c r="BA91" s="2">
        <f t="shared" si="112"/>
        <v>0</v>
      </c>
      <c r="BB91" s="2">
        <f t="shared" si="112"/>
        <v>0</v>
      </c>
      <c r="BC91" s="2">
        <f t="shared" si="112"/>
        <v>0</v>
      </c>
      <c r="BD91" s="2">
        <f t="shared" si="112"/>
        <v>0</v>
      </c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>
        <f>ROUND(SUMIF(AA80:AA89,"=52421674",FQ80:FQ89),2)</f>
        <v>0</v>
      </c>
      <c r="BY91" s="2">
        <f>ROUND(SUMIF(AA80:AA89,"=52421674",FR80:FR89),2)</f>
        <v>0</v>
      </c>
      <c r="BZ91" s="2">
        <f>ROUND(SUMIF(AA80:AA89,"=52421674",GL80:GL89),2)</f>
        <v>0</v>
      </c>
      <c r="CA91" s="2">
        <f>ROUND(SUMIF(AA80:AA89,"=52421674",GM80:GM89),2)</f>
        <v>0</v>
      </c>
      <c r="CB91" s="2">
        <f>ROUND(SUMIF(AA80:AA89,"=52421674",GN80:GN89),2)</f>
        <v>0</v>
      </c>
      <c r="CC91" s="2">
        <f>ROUND(SUMIF(AA80:AA89,"=52421674",GO80:GO89),2)</f>
        <v>0</v>
      </c>
      <c r="CD91" s="2">
        <f>ROUND(SUMIF(AA80:AA89,"=52421674",GP80:GP89),2)</f>
        <v>0</v>
      </c>
      <c r="CE91" s="2">
        <f>AC91-BX91</f>
        <v>0</v>
      </c>
      <c r="CF91" s="2">
        <f>AC91-BY91</f>
        <v>0</v>
      </c>
      <c r="CG91" s="2">
        <f>BX91-BZ91</f>
        <v>0</v>
      </c>
      <c r="CH91" s="2">
        <f>AC91-BX91-BY91+BZ91</f>
        <v>0</v>
      </c>
      <c r="CI91" s="2">
        <f>BY91-BZ91</f>
        <v>0</v>
      </c>
      <c r="CJ91" s="2">
        <f>ROUND(SUMIF(AA80:AA89,"=52421674",GX80:GX89),2)</f>
        <v>0</v>
      </c>
      <c r="CK91" s="2">
        <f>ROUND(SUMIF(AA80:AA89,"=52421674",GY80:GY89),2)</f>
        <v>0</v>
      </c>
      <c r="CL91" s="2">
        <f>ROUND(SUMIF(AA80:AA89,"=52421674",GZ80:GZ89),2)</f>
        <v>0</v>
      </c>
      <c r="CM91" s="2">
        <f>ROUND(SUMIF(AA80:AA89,"=52421674",HD80:HD89),2)</f>
        <v>0</v>
      </c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>
        <v>0</v>
      </c>
    </row>
    <row r="93" spans="1:245" x14ac:dyDescent="0.2">
      <c r="A93" s="4">
        <v>50</v>
      </c>
      <c r="B93" s="4">
        <v>0</v>
      </c>
      <c r="C93" s="4">
        <v>0</v>
      </c>
      <c r="D93" s="4">
        <v>1</v>
      </c>
      <c r="E93" s="4">
        <v>201</v>
      </c>
      <c r="F93" s="4">
        <f>ROUND(Source!O91,O93)</f>
        <v>0</v>
      </c>
      <c r="G93" s="4" t="s">
        <v>74</v>
      </c>
      <c r="H93" s="4" t="s">
        <v>75</v>
      </c>
      <c r="I93" s="4"/>
      <c r="J93" s="4"/>
      <c r="K93" s="4">
        <v>201</v>
      </c>
      <c r="L93" s="4">
        <v>1</v>
      </c>
      <c r="M93" s="4">
        <v>3</v>
      </c>
      <c r="N93" s="4" t="s">
        <v>3</v>
      </c>
      <c r="O93" s="4">
        <v>2</v>
      </c>
      <c r="P93" s="4"/>
      <c r="Q93" s="4"/>
      <c r="R93" s="4"/>
      <c r="S93" s="4"/>
      <c r="T93" s="4"/>
      <c r="U93" s="4"/>
      <c r="V93" s="4"/>
      <c r="W93" s="4"/>
    </row>
    <row r="94" spans="1:245" x14ac:dyDescent="0.2">
      <c r="A94" s="4">
        <v>50</v>
      </c>
      <c r="B94" s="4">
        <v>0</v>
      </c>
      <c r="C94" s="4">
        <v>0</v>
      </c>
      <c r="D94" s="4">
        <v>1</v>
      </c>
      <c r="E94" s="4">
        <v>202</v>
      </c>
      <c r="F94" s="4">
        <f>ROUND(Source!P91,O94)</f>
        <v>0</v>
      </c>
      <c r="G94" s="4" t="s">
        <v>76</v>
      </c>
      <c r="H94" s="4" t="s">
        <v>77</v>
      </c>
      <c r="I94" s="4"/>
      <c r="J94" s="4"/>
      <c r="K94" s="4">
        <v>202</v>
      </c>
      <c r="L94" s="4">
        <v>2</v>
      </c>
      <c r="M94" s="4">
        <v>3</v>
      </c>
      <c r="N94" s="4" t="s">
        <v>3</v>
      </c>
      <c r="O94" s="4">
        <v>2</v>
      </c>
      <c r="P94" s="4"/>
      <c r="Q94" s="4"/>
      <c r="R94" s="4"/>
      <c r="S94" s="4"/>
      <c r="T94" s="4"/>
      <c r="U94" s="4"/>
      <c r="V94" s="4"/>
      <c r="W94" s="4"/>
    </row>
    <row r="95" spans="1:245" x14ac:dyDescent="0.2">
      <c r="A95" s="4">
        <v>50</v>
      </c>
      <c r="B95" s="4">
        <v>0</v>
      </c>
      <c r="C95" s="4">
        <v>0</v>
      </c>
      <c r="D95" s="4">
        <v>1</v>
      </c>
      <c r="E95" s="4">
        <v>222</v>
      </c>
      <c r="F95" s="4">
        <f>ROUND(Source!AO91,O95)</f>
        <v>0</v>
      </c>
      <c r="G95" s="4" t="s">
        <v>78</v>
      </c>
      <c r="H95" s="4" t="s">
        <v>79</v>
      </c>
      <c r="I95" s="4"/>
      <c r="J95" s="4"/>
      <c r="K95" s="4">
        <v>222</v>
      </c>
      <c r="L95" s="4">
        <v>3</v>
      </c>
      <c r="M95" s="4">
        <v>3</v>
      </c>
      <c r="N95" s="4" t="s">
        <v>3</v>
      </c>
      <c r="O95" s="4">
        <v>2</v>
      </c>
      <c r="P95" s="4"/>
      <c r="Q95" s="4"/>
      <c r="R95" s="4"/>
      <c r="S95" s="4"/>
      <c r="T95" s="4"/>
      <c r="U95" s="4"/>
      <c r="V95" s="4"/>
      <c r="W95" s="4"/>
    </row>
    <row r="96" spans="1:245" x14ac:dyDescent="0.2">
      <c r="A96" s="4">
        <v>50</v>
      </c>
      <c r="B96" s="4">
        <v>0</v>
      </c>
      <c r="C96" s="4">
        <v>0</v>
      </c>
      <c r="D96" s="4">
        <v>1</v>
      </c>
      <c r="E96" s="4">
        <v>225</v>
      </c>
      <c r="F96" s="4">
        <f>ROUND(Source!AV91,O96)</f>
        <v>0</v>
      </c>
      <c r="G96" s="4" t="s">
        <v>80</v>
      </c>
      <c r="H96" s="4" t="s">
        <v>81</v>
      </c>
      <c r="I96" s="4"/>
      <c r="J96" s="4"/>
      <c r="K96" s="4">
        <v>225</v>
      </c>
      <c r="L96" s="4">
        <v>4</v>
      </c>
      <c r="M96" s="4">
        <v>3</v>
      </c>
      <c r="N96" s="4" t="s">
        <v>3</v>
      </c>
      <c r="O96" s="4">
        <v>2</v>
      </c>
      <c r="P96" s="4"/>
      <c r="Q96" s="4"/>
      <c r="R96" s="4"/>
      <c r="S96" s="4"/>
      <c r="T96" s="4"/>
      <c r="U96" s="4"/>
      <c r="V96" s="4"/>
      <c r="W96" s="4"/>
    </row>
    <row r="97" spans="1:23" x14ac:dyDescent="0.2">
      <c r="A97" s="4">
        <v>50</v>
      </c>
      <c r="B97" s="4">
        <v>0</v>
      </c>
      <c r="C97" s="4">
        <v>0</v>
      </c>
      <c r="D97" s="4">
        <v>1</v>
      </c>
      <c r="E97" s="4">
        <v>226</v>
      </c>
      <c r="F97" s="4">
        <f>ROUND(Source!AW91,O97)</f>
        <v>0</v>
      </c>
      <c r="G97" s="4" t="s">
        <v>82</v>
      </c>
      <c r="H97" s="4" t="s">
        <v>83</v>
      </c>
      <c r="I97" s="4"/>
      <c r="J97" s="4"/>
      <c r="K97" s="4">
        <v>226</v>
      </c>
      <c r="L97" s="4">
        <v>5</v>
      </c>
      <c r="M97" s="4">
        <v>3</v>
      </c>
      <c r="N97" s="4" t="s">
        <v>3</v>
      </c>
      <c r="O97" s="4">
        <v>2</v>
      </c>
      <c r="P97" s="4"/>
      <c r="Q97" s="4"/>
      <c r="R97" s="4"/>
      <c r="S97" s="4"/>
      <c r="T97" s="4"/>
      <c r="U97" s="4"/>
      <c r="V97" s="4"/>
      <c r="W97" s="4"/>
    </row>
    <row r="98" spans="1:23" x14ac:dyDescent="0.2">
      <c r="A98" s="4">
        <v>50</v>
      </c>
      <c r="B98" s="4">
        <v>0</v>
      </c>
      <c r="C98" s="4">
        <v>0</v>
      </c>
      <c r="D98" s="4">
        <v>1</v>
      </c>
      <c r="E98" s="4">
        <v>227</v>
      </c>
      <c r="F98" s="4">
        <f>ROUND(Source!AX91,O98)</f>
        <v>0</v>
      </c>
      <c r="G98" s="4" t="s">
        <v>84</v>
      </c>
      <c r="H98" s="4" t="s">
        <v>85</v>
      </c>
      <c r="I98" s="4"/>
      <c r="J98" s="4"/>
      <c r="K98" s="4">
        <v>227</v>
      </c>
      <c r="L98" s="4">
        <v>6</v>
      </c>
      <c r="M98" s="4">
        <v>3</v>
      </c>
      <c r="N98" s="4" t="s">
        <v>3</v>
      </c>
      <c r="O98" s="4">
        <v>2</v>
      </c>
      <c r="P98" s="4"/>
      <c r="Q98" s="4"/>
      <c r="R98" s="4"/>
      <c r="S98" s="4"/>
      <c r="T98" s="4"/>
      <c r="U98" s="4"/>
      <c r="V98" s="4"/>
      <c r="W98" s="4"/>
    </row>
    <row r="99" spans="1:23" x14ac:dyDescent="0.2">
      <c r="A99" s="4">
        <v>50</v>
      </c>
      <c r="B99" s="4">
        <v>0</v>
      </c>
      <c r="C99" s="4">
        <v>0</v>
      </c>
      <c r="D99" s="4">
        <v>1</v>
      </c>
      <c r="E99" s="4">
        <v>228</v>
      </c>
      <c r="F99" s="4">
        <f>ROUND(Source!AY91,O99)</f>
        <v>0</v>
      </c>
      <c r="G99" s="4" t="s">
        <v>86</v>
      </c>
      <c r="H99" s="4" t="s">
        <v>87</v>
      </c>
      <c r="I99" s="4"/>
      <c r="J99" s="4"/>
      <c r="K99" s="4">
        <v>228</v>
      </c>
      <c r="L99" s="4">
        <v>7</v>
      </c>
      <c r="M99" s="4">
        <v>3</v>
      </c>
      <c r="N99" s="4" t="s">
        <v>3</v>
      </c>
      <c r="O99" s="4">
        <v>2</v>
      </c>
      <c r="P99" s="4"/>
      <c r="Q99" s="4"/>
      <c r="R99" s="4"/>
      <c r="S99" s="4"/>
      <c r="T99" s="4"/>
      <c r="U99" s="4"/>
      <c r="V99" s="4"/>
      <c r="W99" s="4"/>
    </row>
    <row r="100" spans="1:23" x14ac:dyDescent="0.2">
      <c r="A100" s="4">
        <v>50</v>
      </c>
      <c r="B100" s="4">
        <v>0</v>
      </c>
      <c r="C100" s="4">
        <v>0</v>
      </c>
      <c r="D100" s="4">
        <v>1</v>
      </c>
      <c r="E100" s="4">
        <v>216</v>
      </c>
      <c r="F100" s="4">
        <f>ROUND(Source!AP91,O100)</f>
        <v>0</v>
      </c>
      <c r="G100" s="4" t="s">
        <v>88</v>
      </c>
      <c r="H100" s="4" t="s">
        <v>89</v>
      </c>
      <c r="I100" s="4"/>
      <c r="J100" s="4"/>
      <c r="K100" s="4">
        <v>216</v>
      </c>
      <c r="L100" s="4">
        <v>8</v>
      </c>
      <c r="M100" s="4">
        <v>3</v>
      </c>
      <c r="N100" s="4" t="s">
        <v>3</v>
      </c>
      <c r="O100" s="4">
        <v>2</v>
      </c>
      <c r="P100" s="4"/>
      <c r="Q100" s="4"/>
      <c r="R100" s="4"/>
      <c r="S100" s="4"/>
      <c r="T100" s="4"/>
      <c r="U100" s="4"/>
      <c r="V100" s="4"/>
      <c r="W100" s="4"/>
    </row>
    <row r="101" spans="1:23" x14ac:dyDescent="0.2">
      <c r="A101" s="4">
        <v>50</v>
      </c>
      <c r="B101" s="4">
        <v>0</v>
      </c>
      <c r="C101" s="4">
        <v>0</v>
      </c>
      <c r="D101" s="4">
        <v>1</v>
      </c>
      <c r="E101" s="4">
        <v>223</v>
      </c>
      <c r="F101" s="4">
        <f>ROUND(Source!AQ91,O101)</f>
        <v>0</v>
      </c>
      <c r="G101" s="4" t="s">
        <v>90</v>
      </c>
      <c r="H101" s="4" t="s">
        <v>91</v>
      </c>
      <c r="I101" s="4"/>
      <c r="J101" s="4"/>
      <c r="K101" s="4">
        <v>223</v>
      </c>
      <c r="L101" s="4">
        <v>9</v>
      </c>
      <c r="M101" s="4">
        <v>3</v>
      </c>
      <c r="N101" s="4" t="s">
        <v>3</v>
      </c>
      <c r="O101" s="4">
        <v>2</v>
      </c>
      <c r="P101" s="4"/>
      <c r="Q101" s="4"/>
      <c r="R101" s="4"/>
      <c r="S101" s="4"/>
      <c r="T101" s="4"/>
      <c r="U101" s="4"/>
      <c r="V101" s="4"/>
      <c r="W101" s="4"/>
    </row>
    <row r="102" spans="1:23" x14ac:dyDescent="0.2">
      <c r="A102" s="4">
        <v>50</v>
      </c>
      <c r="B102" s="4">
        <v>0</v>
      </c>
      <c r="C102" s="4">
        <v>0</v>
      </c>
      <c r="D102" s="4">
        <v>1</v>
      </c>
      <c r="E102" s="4">
        <v>229</v>
      </c>
      <c r="F102" s="4">
        <f>ROUND(Source!AZ91,O102)</f>
        <v>0</v>
      </c>
      <c r="G102" s="4" t="s">
        <v>92</v>
      </c>
      <c r="H102" s="4" t="s">
        <v>93</v>
      </c>
      <c r="I102" s="4"/>
      <c r="J102" s="4"/>
      <c r="K102" s="4">
        <v>229</v>
      </c>
      <c r="L102" s="4">
        <v>10</v>
      </c>
      <c r="M102" s="4">
        <v>3</v>
      </c>
      <c r="N102" s="4" t="s">
        <v>3</v>
      </c>
      <c r="O102" s="4">
        <v>2</v>
      </c>
      <c r="P102" s="4"/>
      <c r="Q102" s="4"/>
      <c r="R102" s="4"/>
      <c r="S102" s="4"/>
      <c r="T102" s="4"/>
      <c r="U102" s="4"/>
      <c r="V102" s="4"/>
      <c r="W102" s="4"/>
    </row>
    <row r="103" spans="1:23" x14ac:dyDescent="0.2">
      <c r="A103" s="4">
        <v>50</v>
      </c>
      <c r="B103" s="4">
        <v>0</v>
      </c>
      <c r="C103" s="4">
        <v>0</v>
      </c>
      <c r="D103" s="4">
        <v>1</v>
      </c>
      <c r="E103" s="4">
        <v>203</v>
      </c>
      <c r="F103" s="4">
        <f>ROUND(Source!Q91,O103)</f>
        <v>0</v>
      </c>
      <c r="G103" s="4" t="s">
        <v>94</v>
      </c>
      <c r="H103" s="4" t="s">
        <v>95</v>
      </c>
      <c r="I103" s="4"/>
      <c r="J103" s="4"/>
      <c r="K103" s="4">
        <v>203</v>
      </c>
      <c r="L103" s="4">
        <v>11</v>
      </c>
      <c r="M103" s="4">
        <v>3</v>
      </c>
      <c r="N103" s="4" t="s">
        <v>3</v>
      </c>
      <c r="O103" s="4">
        <v>2</v>
      </c>
      <c r="P103" s="4"/>
      <c r="Q103" s="4"/>
      <c r="R103" s="4"/>
      <c r="S103" s="4"/>
      <c r="T103" s="4"/>
      <c r="U103" s="4"/>
      <c r="V103" s="4"/>
      <c r="W103" s="4"/>
    </row>
    <row r="104" spans="1:23" x14ac:dyDescent="0.2">
      <c r="A104" s="4">
        <v>50</v>
      </c>
      <c r="B104" s="4">
        <v>0</v>
      </c>
      <c r="C104" s="4">
        <v>0</v>
      </c>
      <c r="D104" s="4">
        <v>1</v>
      </c>
      <c r="E104" s="4">
        <v>231</v>
      </c>
      <c r="F104" s="4">
        <f>ROUND(Source!BB91,O104)</f>
        <v>0</v>
      </c>
      <c r="G104" s="4" t="s">
        <v>96</v>
      </c>
      <c r="H104" s="4" t="s">
        <v>97</v>
      </c>
      <c r="I104" s="4"/>
      <c r="J104" s="4"/>
      <c r="K104" s="4">
        <v>231</v>
      </c>
      <c r="L104" s="4">
        <v>12</v>
      </c>
      <c r="M104" s="4">
        <v>3</v>
      </c>
      <c r="N104" s="4" t="s">
        <v>3</v>
      </c>
      <c r="O104" s="4">
        <v>2</v>
      </c>
      <c r="P104" s="4"/>
      <c r="Q104" s="4"/>
      <c r="R104" s="4"/>
      <c r="S104" s="4"/>
      <c r="T104" s="4"/>
      <c r="U104" s="4"/>
      <c r="V104" s="4"/>
      <c r="W104" s="4"/>
    </row>
    <row r="105" spans="1:23" x14ac:dyDescent="0.2">
      <c r="A105" s="4">
        <v>50</v>
      </c>
      <c r="B105" s="4">
        <v>0</v>
      </c>
      <c r="C105" s="4">
        <v>0</v>
      </c>
      <c r="D105" s="4">
        <v>1</v>
      </c>
      <c r="E105" s="4">
        <v>204</v>
      </c>
      <c r="F105" s="4">
        <f>ROUND(Source!R91,O105)</f>
        <v>0</v>
      </c>
      <c r="G105" s="4" t="s">
        <v>98</v>
      </c>
      <c r="H105" s="4" t="s">
        <v>99</v>
      </c>
      <c r="I105" s="4"/>
      <c r="J105" s="4"/>
      <c r="K105" s="4">
        <v>204</v>
      </c>
      <c r="L105" s="4">
        <v>13</v>
      </c>
      <c r="M105" s="4">
        <v>3</v>
      </c>
      <c r="N105" s="4" t="s">
        <v>3</v>
      </c>
      <c r="O105" s="4">
        <v>2</v>
      </c>
      <c r="P105" s="4"/>
      <c r="Q105" s="4"/>
      <c r="R105" s="4"/>
      <c r="S105" s="4"/>
      <c r="T105" s="4"/>
      <c r="U105" s="4"/>
      <c r="V105" s="4"/>
      <c r="W105" s="4"/>
    </row>
    <row r="106" spans="1:23" x14ac:dyDescent="0.2">
      <c r="A106" s="4">
        <v>50</v>
      </c>
      <c r="B106" s="4">
        <v>0</v>
      </c>
      <c r="C106" s="4">
        <v>0</v>
      </c>
      <c r="D106" s="4">
        <v>1</v>
      </c>
      <c r="E106" s="4">
        <v>205</v>
      </c>
      <c r="F106" s="4">
        <f>ROUND(Source!S91,O106)</f>
        <v>0</v>
      </c>
      <c r="G106" s="4" t="s">
        <v>100</v>
      </c>
      <c r="H106" s="4" t="s">
        <v>101</v>
      </c>
      <c r="I106" s="4"/>
      <c r="J106" s="4"/>
      <c r="K106" s="4">
        <v>205</v>
      </c>
      <c r="L106" s="4">
        <v>14</v>
      </c>
      <c r="M106" s="4">
        <v>3</v>
      </c>
      <c r="N106" s="4" t="s">
        <v>3</v>
      </c>
      <c r="O106" s="4">
        <v>2</v>
      </c>
      <c r="P106" s="4"/>
      <c r="Q106" s="4"/>
      <c r="R106" s="4"/>
      <c r="S106" s="4"/>
      <c r="T106" s="4"/>
      <c r="U106" s="4"/>
      <c r="V106" s="4"/>
      <c r="W106" s="4"/>
    </row>
    <row r="107" spans="1:23" x14ac:dyDescent="0.2">
      <c r="A107" s="4">
        <v>50</v>
      </c>
      <c r="B107" s="4">
        <v>0</v>
      </c>
      <c r="C107" s="4">
        <v>0</v>
      </c>
      <c r="D107" s="4">
        <v>1</v>
      </c>
      <c r="E107" s="4">
        <v>232</v>
      </c>
      <c r="F107" s="4">
        <f>ROUND(Source!BC91,O107)</f>
        <v>0</v>
      </c>
      <c r="G107" s="4" t="s">
        <v>102</v>
      </c>
      <c r="H107" s="4" t="s">
        <v>103</v>
      </c>
      <c r="I107" s="4"/>
      <c r="J107" s="4"/>
      <c r="K107" s="4">
        <v>232</v>
      </c>
      <c r="L107" s="4">
        <v>15</v>
      </c>
      <c r="M107" s="4">
        <v>3</v>
      </c>
      <c r="N107" s="4" t="s">
        <v>3</v>
      </c>
      <c r="O107" s="4">
        <v>2</v>
      </c>
      <c r="P107" s="4"/>
      <c r="Q107" s="4"/>
      <c r="R107" s="4"/>
      <c r="S107" s="4"/>
      <c r="T107" s="4"/>
      <c r="U107" s="4"/>
      <c r="V107" s="4"/>
      <c r="W107" s="4"/>
    </row>
    <row r="108" spans="1:23" x14ac:dyDescent="0.2">
      <c r="A108" s="4">
        <v>50</v>
      </c>
      <c r="B108" s="4">
        <v>0</v>
      </c>
      <c r="C108" s="4">
        <v>0</v>
      </c>
      <c r="D108" s="4">
        <v>1</v>
      </c>
      <c r="E108" s="4">
        <v>214</v>
      </c>
      <c r="F108" s="4">
        <f>ROUND(Source!AS91,O108)</f>
        <v>0</v>
      </c>
      <c r="G108" s="4" t="s">
        <v>104</v>
      </c>
      <c r="H108" s="4" t="s">
        <v>105</v>
      </c>
      <c r="I108" s="4"/>
      <c r="J108" s="4"/>
      <c r="K108" s="4">
        <v>214</v>
      </c>
      <c r="L108" s="4">
        <v>16</v>
      </c>
      <c r="M108" s="4">
        <v>3</v>
      </c>
      <c r="N108" s="4" t="s">
        <v>3</v>
      </c>
      <c r="O108" s="4">
        <v>2</v>
      </c>
      <c r="P108" s="4"/>
      <c r="Q108" s="4"/>
      <c r="R108" s="4"/>
      <c r="S108" s="4"/>
      <c r="T108" s="4"/>
      <c r="U108" s="4"/>
      <c r="V108" s="4"/>
      <c r="W108" s="4"/>
    </row>
    <row r="109" spans="1:23" x14ac:dyDescent="0.2">
      <c r="A109" s="4">
        <v>50</v>
      </c>
      <c r="B109" s="4">
        <v>0</v>
      </c>
      <c r="C109" s="4">
        <v>0</v>
      </c>
      <c r="D109" s="4">
        <v>1</v>
      </c>
      <c r="E109" s="4">
        <v>215</v>
      </c>
      <c r="F109" s="4">
        <f>ROUND(Source!AT91,O109)</f>
        <v>0</v>
      </c>
      <c r="G109" s="4" t="s">
        <v>106</v>
      </c>
      <c r="H109" s="4" t="s">
        <v>107</v>
      </c>
      <c r="I109" s="4"/>
      <c r="J109" s="4"/>
      <c r="K109" s="4">
        <v>215</v>
      </c>
      <c r="L109" s="4">
        <v>17</v>
      </c>
      <c r="M109" s="4">
        <v>3</v>
      </c>
      <c r="N109" s="4" t="s">
        <v>3</v>
      </c>
      <c r="O109" s="4">
        <v>2</v>
      </c>
      <c r="P109" s="4"/>
      <c r="Q109" s="4"/>
      <c r="R109" s="4"/>
      <c r="S109" s="4"/>
      <c r="T109" s="4"/>
      <c r="U109" s="4"/>
      <c r="V109" s="4"/>
      <c r="W109" s="4"/>
    </row>
    <row r="110" spans="1:23" x14ac:dyDescent="0.2">
      <c r="A110" s="4">
        <v>50</v>
      </c>
      <c r="B110" s="4">
        <v>0</v>
      </c>
      <c r="C110" s="4">
        <v>0</v>
      </c>
      <c r="D110" s="4">
        <v>1</v>
      </c>
      <c r="E110" s="4">
        <v>217</v>
      </c>
      <c r="F110" s="4">
        <f>ROUND(Source!AU91,O110)</f>
        <v>0</v>
      </c>
      <c r="G110" s="4" t="s">
        <v>108</v>
      </c>
      <c r="H110" s="4" t="s">
        <v>109</v>
      </c>
      <c r="I110" s="4"/>
      <c r="J110" s="4"/>
      <c r="K110" s="4">
        <v>217</v>
      </c>
      <c r="L110" s="4">
        <v>18</v>
      </c>
      <c r="M110" s="4">
        <v>3</v>
      </c>
      <c r="N110" s="4" t="s">
        <v>3</v>
      </c>
      <c r="O110" s="4">
        <v>2</v>
      </c>
      <c r="P110" s="4"/>
      <c r="Q110" s="4"/>
      <c r="R110" s="4"/>
      <c r="S110" s="4"/>
      <c r="T110" s="4"/>
      <c r="U110" s="4"/>
      <c r="V110" s="4"/>
      <c r="W110" s="4"/>
    </row>
    <row r="111" spans="1:23" x14ac:dyDescent="0.2">
      <c r="A111" s="4">
        <v>50</v>
      </c>
      <c r="B111" s="4">
        <v>0</v>
      </c>
      <c r="C111" s="4">
        <v>0</v>
      </c>
      <c r="D111" s="4">
        <v>1</v>
      </c>
      <c r="E111" s="4">
        <v>230</v>
      </c>
      <c r="F111" s="4">
        <f>ROUND(Source!BA91,O111)</f>
        <v>0</v>
      </c>
      <c r="G111" s="4" t="s">
        <v>110</v>
      </c>
      <c r="H111" s="4" t="s">
        <v>111</v>
      </c>
      <c r="I111" s="4"/>
      <c r="J111" s="4"/>
      <c r="K111" s="4">
        <v>230</v>
      </c>
      <c r="L111" s="4">
        <v>19</v>
      </c>
      <c r="M111" s="4">
        <v>3</v>
      </c>
      <c r="N111" s="4" t="s">
        <v>3</v>
      </c>
      <c r="O111" s="4">
        <v>2</v>
      </c>
      <c r="P111" s="4"/>
      <c r="Q111" s="4"/>
      <c r="R111" s="4"/>
      <c r="S111" s="4"/>
      <c r="T111" s="4"/>
      <c r="U111" s="4"/>
      <c r="V111" s="4"/>
      <c r="W111" s="4"/>
    </row>
    <row r="112" spans="1:23" x14ac:dyDescent="0.2">
      <c r="A112" s="4">
        <v>50</v>
      </c>
      <c r="B112" s="4">
        <v>0</v>
      </c>
      <c r="C112" s="4">
        <v>0</v>
      </c>
      <c r="D112" s="4">
        <v>1</v>
      </c>
      <c r="E112" s="4">
        <v>206</v>
      </c>
      <c r="F112" s="4">
        <f>ROUND(Source!T91,O112)</f>
        <v>0</v>
      </c>
      <c r="G112" s="4" t="s">
        <v>112</v>
      </c>
      <c r="H112" s="4" t="s">
        <v>113</v>
      </c>
      <c r="I112" s="4"/>
      <c r="J112" s="4"/>
      <c r="K112" s="4">
        <v>206</v>
      </c>
      <c r="L112" s="4">
        <v>20</v>
      </c>
      <c r="M112" s="4">
        <v>3</v>
      </c>
      <c r="N112" s="4" t="s">
        <v>3</v>
      </c>
      <c r="O112" s="4">
        <v>2</v>
      </c>
      <c r="P112" s="4"/>
      <c r="Q112" s="4"/>
      <c r="R112" s="4"/>
      <c r="S112" s="4"/>
      <c r="T112" s="4"/>
      <c r="U112" s="4"/>
      <c r="V112" s="4"/>
      <c r="W112" s="4"/>
    </row>
    <row r="113" spans="1:245" x14ac:dyDescent="0.2">
      <c r="A113" s="4">
        <v>50</v>
      </c>
      <c r="B113" s="4">
        <v>0</v>
      </c>
      <c r="C113" s="4">
        <v>0</v>
      </c>
      <c r="D113" s="4">
        <v>1</v>
      </c>
      <c r="E113" s="4">
        <v>207</v>
      </c>
      <c r="F113" s="4">
        <f>Source!U91</f>
        <v>0</v>
      </c>
      <c r="G113" s="4" t="s">
        <v>114</v>
      </c>
      <c r="H113" s="4" t="s">
        <v>115</v>
      </c>
      <c r="I113" s="4"/>
      <c r="J113" s="4"/>
      <c r="K113" s="4">
        <v>207</v>
      </c>
      <c r="L113" s="4">
        <v>21</v>
      </c>
      <c r="M113" s="4">
        <v>3</v>
      </c>
      <c r="N113" s="4" t="s">
        <v>3</v>
      </c>
      <c r="O113" s="4">
        <v>-1</v>
      </c>
      <c r="P113" s="4"/>
      <c r="Q113" s="4"/>
      <c r="R113" s="4"/>
      <c r="S113" s="4"/>
      <c r="T113" s="4"/>
      <c r="U113" s="4"/>
      <c r="V113" s="4"/>
      <c r="W113" s="4"/>
    </row>
    <row r="114" spans="1:245" x14ac:dyDescent="0.2">
      <c r="A114" s="4">
        <v>50</v>
      </c>
      <c r="B114" s="4">
        <v>0</v>
      </c>
      <c r="C114" s="4">
        <v>0</v>
      </c>
      <c r="D114" s="4">
        <v>1</v>
      </c>
      <c r="E114" s="4">
        <v>208</v>
      </c>
      <c r="F114" s="4">
        <f>Source!V91</f>
        <v>0</v>
      </c>
      <c r="G114" s="4" t="s">
        <v>116</v>
      </c>
      <c r="H114" s="4" t="s">
        <v>117</v>
      </c>
      <c r="I114" s="4"/>
      <c r="J114" s="4"/>
      <c r="K114" s="4">
        <v>208</v>
      </c>
      <c r="L114" s="4">
        <v>22</v>
      </c>
      <c r="M114" s="4">
        <v>3</v>
      </c>
      <c r="N114" s="4" t="s">
        <v>3</v>
      </c>
      <c r="O114" s="4">
        <v>-1</v>
      </c>
      <c r="P114" s="4"/>
      <c r="Q114" s="4"/>
      <c r="R114" s="4"/>
      <c r="S114" s="4"/>
      <c r="T114" s="4"/>
      <c r="U114" s="4"/>
      <c r="V114" s="4"/>
      <c r="W114" s="4"/>
    </row>
    <row r="115" spans="1:245" x14ac:dyDescent="0.2">
      <c r="A115" s="4">
        <v>50</v>
      </c>
      <c r="B115" s="4">
        <v>0</v>
      </c>
      <c r="C115" s="4">
        <v>0</v>
      </c>
      <c r="D115" s="4">
        <v>1</v>
      </c>
      <c r="E115" s="4">
        <v>209</v>
      </c>
      <c r="F115" s="4">
        <f>ROUND(Source!W91,O115)</f>
        <v>0</v>
      </c>
      <c r="G115" s="4" t="s">
        <v>118</v>
      </c>
      <c r="H115" s="4" t="s">
        <v>119</v>
      </c>
      <c r="I115" s="4"/>
      <c r="J115" s="4"/>
      <c r="K115" s="4">
        <v>209</v>
      </c>
      <c r="L115" s="4">
        <v>23</v>
      </c>
      <c r="M115" s="4">
        <v>3</v>
      </c>
      <c r="N115" s="4" t="s">
        <v>3</v>
      </c>
      <c r="O115" s="4">
        <v>2</v>
      </c>
      <c r="P115" s="4"/>
      <c r="Q115" s="4"/>
      <c r="R115" s="4"/>
      <c r="S115" s="4"/>
      <c r="T115" s="4"/>
      <c r="U115" s="4"/>
      <c r="V115" s="4"/>
      <c r="W115" s="4"/>
    </row>
    <row r="116" spans="1:245" x14ac:dyDescent="0.2">
      <c r="A116" s="4">
        <v>50</v>
      </c>
      <c r="B116" s="4">
        <v>0</v>
      </c>
      <c r="C116" s="4">
        <v>0</v>
      </c>
      <c r="D116" s="4">
        <v>1</v>
      </c>
      <c r="E116" s="4">
        <v>233</v>
      </c>
      <c r="F116" s="4">
        <f>ROUND(Source!BD91,O116)</f>
        <v>0</v>
      </c>
      <c r="G116" s="4" t="s">
        <v>120</v>
      </c>
      <c r="H116" s="4" t="s">
        <v>121</v>
      </c>
      <c r="I116" s="4"/>
      <c r="J116" s="4"/>
      <c r="K116" s="4">
        <v>233</v>
      </c>
      <c r="L116" s="4">
        <v>24</v>
      </c>
      <c r="M116" s="4">
        <v>3</v>
      </c>
      <c r="N116" s="4" t="s">
        <v>3</v>
      </c>
      <c r="O116" s="4">
        <v>2</v>
      </c>
      <c r="P116" s="4"/>
      <c r="Q116" s="4"/>
      <c r="R116" s="4"/>
      <c r="S116" s="4"/>
      <c r="T116" s="4"/>
      <c r="U116" s="4"/>
      <c r="V116" s="4"/>
      <c r="W116" s="4"/>
    </row>
    <row r="117" spans="1:245" x14ac:dyDescent="0.2">
      <c r="A117" s="4">
        <v>50</v>
      </c>
      <c r="B117" s="4">
        <v>0</v>
      </c>
      <c r="C117" s="4">
        <v>0</v>
      </c>
      <c r="D117" s="4">
        <v>1</v>
      </c>
      <c r="E117" s="4">
        <v>210</v>
      </c>
      <c r="F117" s="4">
        <f>ROUND(Source!X91,O117)</f>
        <v>0</v>
      </c>
      <c r="G117" s="4" t="s">
        <v>122</v>
      </c>
      <c r="H117" s="4" t="s">
        <v>123</v>
      </c>
      <c r="I117" s="4"/>
      <c r="J117" s="4"/>
      <c r="K117" s="4">
        <v>210</v>
      </c>
      <c r="L117" s="4">
        <v>25</v>
      </c>
      <c r="M117" s="4">
        <v>3</v>
      </c>
      <c r="N117" s="4" t="s">
        <v>3</v>
      </c>
      <c r="O117" s="4">
        <v>2</v>
      </c>
      <c r="P117" s="4"/>
      <c r="Q117" s="4"/>
      <c r="R117" s="4"/>
      <c r="S117" s="4"/>
      <c r="T117" s="4"/>
      <c r="U117" s="4"/>
      <c r="V117" s="4"/>
      <c r="W117" s="4"/>
    </row>
    <row r="118" spans="1:245" x14ac:dyDescent="0.2">
      <c r="A118" s="4">
        <v>50</v>
      </c>
      <c r="B118" s="4">
        <v>0</v>
      </c>
      <c r="C118" s="4">
        <v>0</v>
      </c>
      <c r="D118" s="4">
        <v>1</v>
      </c>
      <c r="E118" s="4">
        <v>211</v>
      </c>
      <c r="F118" s="4">
        <f>ROUND(Source!Y91,O118)</f>
        <v>0</v>
      </c>
      <c r="G118" s="4" t="s">
        <v>124</v>
      </c>
      <c r="H118" s="4" t="s">
        <v>125</v>
      </c>
      <c r="I118" s="4"/>
      <c r="J118" s="4"/>
      <c r="K118" s="4">
        <v>211</v>
      </c>
      <c r="L118" s="4">
        <v>26</v>
      </c>
      <c r="M118" s="4">
        <v>3</v>
      </c>
      <c r="N118" s="4" t="s">
        <v>3</v>
      </c>
      <c r="O118" s="4">
        <v>2</v>
      </c>
      <c r="P118" s="4"/>
      <c r="Q118" s="4"/>
      <c r="R118" s="4"/>
      <c r="S118" s="4"/>
      <c r="T118" s="4"/>
      <c r="U118" s="4"/>
      <c r="V118" s="4"/>
      <c r="W118" s="4"/>
    </row>
    <row r="119" spans="1:245" x14ac:dyDescent="0.2">
      <c r="A119" s="4">
        <v>50</v>
      </c>
      <c r="B119" s="4">
        <v>0</v>
      </c>
      <c r="C119" s="4">
        <v>0</v>
      </c>
      <c r="D119" s="4">
        <v>1</v>
      </c>
      <c r="E119" s="4">
        <v>224</v>
      </c>
      <c r="F119" s="4">
        <f>ROUND(Source!AR91,O119)</f>
        <v>0</v>
      </c>
      <c r="G119" s="4" t="s">
        <v>126</v>
      </c>
      <c r="H119" s="4" t="s">
        <v>127</v>
      </c>
      <c r="I119" s="4"/>
      <c r="J119" s="4"/>
      <c r="K119" s="4">
        <v>224</v>
      </c>
      <c r="L119" s="4">
        <v>27</v>
      </c>
      <c r="M119" s="4">
        <v>3</v>
      </c>
      <c r="N119" s="4" t="s">
        <v>3</v>
      </c>
      <c r="O119" s="4">
        <v>2</v>
      </c>
      <c r="P119" s="4"/>
      <c r="Q119" s="4"/>
      <c r="R119" s="4"/>
      <c r="S119" s="4"/>
      <c r="T119" s="4"/>
      <c r="U119" s="4"/>
      <c r="V119" s="4"/>
      <c r="W119" s="4"/>
    </row>
    <row r="121" spans="1:245" x14ac:dyDescent="0.2">
      <c r="A121" s="1">
        <v>5</v>
      </c>
      <c r="B121" s="1">
        <v>1</v>
      </c>
      <c r="C121" s="1"/>
      <c r="D121" s="1">
        <f>ROW(A139)</f>
        <v>139</v>
      </c>
      <c r="E121" s="1"/>
      <c r="F121" s="1" t="s">
        <v>15</v>
      </c>
      <c r="G121" s="1" t="s">
        <v>143</v>
      </c>
      <c r="H121" s="1" t="s">
        <v>3</v>
      </c>
      <c r="I121" s="1">
        <v>0</v>
      </c>
      <c r="J121" s="1"/>
      <c r="K121" s="1"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 t="s">
        <v>3</v>
      </c>
      <c r="V121" s="1">
        <v>0</v>
      </c>
      <c r="W121" s="1"/>
      <c r="X121" s="1"/>
      <c r="Y121" s="1"/>
      <c r="Z121" s="1"/>
      <c r="AA121" s="1"/>
      <c r="AB121" s="1" t="s">
        <v>3</v>
      </c>
      <c r="AC121" s="1" t="s">
        <v>3</v>
      </c>
      <c r="AD121" s="1" t="s">
        <v>3</v>
      </c>
      <c r="AE121" s="1" t="s">
        <v>3</v>
      </c>
      <c r="AF121" s="1" t="s">
        <v>3</v>
      </c>
      <c r="AG121" s="1" t="s">
        <v>3</v>
      </c>
      <c r="AH121" s="1"/>
      <c r="AI121" s="1"/>
      <c r="AJ121" s="1"/>
      <c r="AK121" s="1"/>
      <c r="AL121" s="1"/>
      <c r="AM121" s="1"/>
      <c r="AN121" s="1"/>
      <c r="AO121" s="1"/>
      <c r="AP121" s="1" t="s">
        <v>3</v>
      </c>
      <c r="AQ121" s="1" t="s">
        <v>3</v>
      </c>
      <c r="AR121" s="1" t="s">
        <v>3</v>
      </c>
      <c r="AS121" s="1"/>
      <c r="AT121" s="1"/>
      <c r="AU121" s="1"/>
      <c r="AV121" s="1"/>
      <c r="AW121" s="1"/>
      <c r="AX121" s="1"/>
      <c r="AY121" s="1"/>
      <c r="AZ121" s="1" t="s">
        <v>3</v>
      </c>
      <c r="BA121" s="1"/>
      <c r="BB121" s="1" t="s">
        <v>3</v>
      </c>
      <c r="BC121" s="1" t="s">
        <v>3</v>
      </c>
      <c r="BD121" s="1" t="s">
        <v>3</v>
      </c>
      <c r="BE121" s="1" t="s">
        <v>3</v>
      </c>
      <c r="BF121" s="1" t="s">
        <v>3</v>
      </c>
      <c r="BG121" s="1" t="s">
        <v>3</v>
      </c>
      <c r="BH121" s="1" t="s">
        <v>3</v>
      </c>
      <c r="BI121" s="1" t="s">
        <v>3</v>
      </c>
      <c r="BJ121" s="1" t="s">
        <v>3</v>
      </c>
      <c r="BK121" s="1" t="s">
        <v>3</v>
      </c>
      <c r="BL121" s="1" t="s">
        <v>3</v>
      </c>
      <c r="BM121" s="1" t="s">
        <v>3</v>
      </c>
      <c r="BN121" s="1" t="s">
        <v>3</v>
      </c>
      <c r="BO121" s="1" t="s">
        <v>3</v>
      </c>
      <c r="BP121" s="1" t="s">
        <v>3</v>
      </c>
      <c r="BQ121" s="1"/>
      <c r="BR121" s="1"/>
      <c r="BS121" s="1"/>
      <c r="BT121" s="1"/>
      <c r="BU121" s="1"/>
      <c r="BV121" s="1"/>
      <c r="BW121" s="1"/>
      <c r="BX121" s="1">
        <v>0</v>
      </c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>
        <v>0</v>
      </c>
    </row>
    <row r="123" spans="1:245" x14ac:dyDescent="0.2">
      <c r="A123" s="2">
        <v>52</v>
      </c>
      <c r="B123" s="2">
        <f t="shared" ref="B123:G123" si="113">B139</f>
        <v>1</v>
      </c>
      <c r="C123" s="2">
        <f t="shared" si="113"/>
        <v>5</v>
      </c>
      <c r="D123" s="2">
        <f t="shared" si="113"/>
        <v>121</v>
      </c>
      <c r="E123" s="2">
        <f t="shared" si="113"/>
        <v>0</v>
      </c>
      <c r="F123" s="2" t="str">
        <f t="shared" si="113"/>
        <v>Новый подраздел</v>
      </c>
      <c r="G123" s="2" t="str">
        <f t="shared" si="113"/>
        <v>Демонтаж/монтаж б/у гранитного борта (понижение)</v>
      </c>
      <c r="H123" s="2"/>
      <c r="I123" s="2"/>
      <c r="J123" s="2"/>
      <c r="K123" s="2"/>
      <c r="L123" s="2"/>
      <c r="M123" s="2"/>
      <c r="N123" s="2"/>
      <c r="O123" s="2">
        <f t="shared" ref="O123:AT123" si="114">O139</f>
        <v>0</v>
      </c>
      <c r="P123" s="2">
        <f t="shared" si="114"/>
        <v>0</v>
      </c>
      <c r="Q123" s="2">
        <f t="shared" si="114"/>
        <v>0</v>
      </c>
      <c r="R123" s="2">
        <f t="shared" si="114"/>
        <v>0</v>
      </c>
      <c r="S123" s="2">
        <f t="shared" si="114"/>
        <v>0</v>
      </c>
      <c r="T123" s="2">
        <f t="shared" si="114"/>
        <v>0</v>
      </c>
      <c r="U123" s="2">
        <f t="shared" si="114"/>
        <v>0</v>
      </c>
      <c r="V123" s="2">
        <f t="shared" si="114"/>
        <v>0</v>
      </c>
      <c r="W123" s="2">
        <f t="shared" si="114"/>
        <v>0</v>
      </c>
      <c r="X123" s="2">
        <f t="shared" si="114"/>
        <v>0</v>
      </c>
      <c r="Y123" s="2">
        <f t="shared" si="114"/>
        <v>0</v>
      </c>
      <c r="Z123" s="2">
        <f t="shared" si="114"/>
        <v>0</v>
      </c>
      <c r="AA123" s="2">
        <f t="shared" si="114"/>
        <v>0</v>
      </c>
      <c r="AB123" s="2">
        <f t="shared" si="114"/>
        <v>0</v>
      </c>
      <c r="AC123" s="2">
        <f t="shared" si="114"/>
        <v>0</v>
      </c>
      <c r="AD123" s="2">
        <f t="shared" si="114"/>
        <v>0</v>
      </c>
      <c r="AE123" s="2">
        <f t="shared" si="114"/>
        <v>0</v>
      </c>
      <c r="AF123" s="2">
        <f t="shared" si="114"/>
        <v>0</v>
      </c>
      <c r="AG123" s="2">
        <f t="shared" si="114"/>
        <v>0</v>
      </c>
      <c r="AH123" s="2">
        <f t="shared" si="114"/>
        <v>0</v>
      </c>
      <c r="AI123" s="2">
        <f t="shared" si="114"/>
        <v>0</v>
      </c>
      <c r="AJ123" s="2">
        <f t="shared" si="114"/>
        <v>0</v>
      </c>
      <c r="AK123" s="2">
        <f t="shared" si="114"/>
        <v>0</v>
      </c>
      <c r="AL123" s="2">
        <f t="shared" si="114"/>
        <v>0</v>
      </c>
      <c r="AM123" s="2">
        <f t="shared" si="114"/>
        <v>0</v>
      </c>
      <c r="AN123" s="2">
        <f t="shared" si="114"/>
        <v>0</v>
      </c>
      <c r="AO123" s="2">
        <f t="shared" si="114"/>
        <v>0</v>
      </c>
      <c r="AP123" s="2">
        <f t="shared" si="114"/>
        <v>0</v>
      </c>
      <c r="AQ123" s="2">
        <f t="shared" si="114"/>
        <v>0</v>
      </c>
      <c r="AR123" s="2">
        <f t="shared" si="114"/>
        <v>0</v>
      </c>
      <c r="AS123" s="2">
        <f t="shared" si="114"/>
        <v>0</v>
      </c>
      <c r="AT123" s="2">
        <f t="shared" si="114"/>
        <v>0</v>
      </c>
      <c r="AU123" s="2">
        <f t="shared" ref="AU123:BZ123" si="115">AU139</f>
        <v>0</v>
      </c>
      <c r="AV123" s="2">
        <f t="shared" si="115"/>
        <v>0</v>
      </c>
      <c r="AW123" s="2">
        <f t="shared" si="115"/>
        <v>0</v>
      </c>
      <c r="AX123" s="2">
        <f t="shared" si="115"/>
        <v>0</v>
      </c>
      <c r="AY123" s="2">
        <f t="shared" si="115"/>
        <v>0</v>
      </c>
      <c r="AZ123" s="2">
        <f t="shared" si="115"/>
        <v>0</v>
      </c>
      <c r="BA123" s="2">
        <f t="shared" si="115"/>
        <v>0</v>
      </c>
      <c r="BB123" s="2">
        <f t="shared" si="115"/>
        <v>0</v>
      </c>
      <c r="BC123" s="2">
        <f t="shared" si="115"/>
        <v>0</v>
      </c>
      <c r="BD123" s="2">
        <f t="shared" si="115"/>
        <v>0</v>
      </c>
      <c r="BE123" s="2">
        <f t="shared" si="115"/>
        <v>0</v>
      </c>
      <c r="BF123" s="2">
        <f t="shared" si="115"/>
        <v>0</v>
      </c>
      <c r="BG123" s="2">
        <f t="shared" si="115"/>
        <v>0</v>
      </c>
      <c r="BH123" s="2">
        <f t="shared" si="115"/>
        <v>0</v>
      </c>
      <c r="BI123" s="2">
        <f t="shared" si="115"/>
        <v>0</v>
      </c>
      <c r="BJ123" s="2">
        <f t="shared" si="115"/>
        <v>0</v>
      </c>
      <c r="BK123" s="2">
        <f t="shared" si="115"/>
        <v>0</v>
      </c>
      <c r="BL123" s="2">
        <f t="shared" si="115"/>
        <v>0</v>
      </c>
      <c r="BM123" s="2">
        <f t="shared" si="115"/>
        <v>0</v>
      </c>
      <c r="BN123" s="2">
        <f t="shared" si="115"/>
        <v>0</v>
      </c>
      <c r="BO123" s="2">
        <f t="shared" si="115"/>
        <v>0</v>
      </c>
      <c r="BP123" s="2">
        <f t="shared" si="115"/>
        <v>0</v>
      </c>
      <c r="BQ123" s="2">
        <f t="shared" si="115"/>
        <v>0</v>
      </c>
      <c r="BR123" s="2">
        <f t="shared" si="115"/>
        <v>0</v>
      </c>
      <c r="BS123" s="2">
        <f t="shared" si="115"/>
        <v>0</v>
      </c>
      <c r="BT123" s="2">
        <f t="shared" si="115"/>
        <v>0</v>
      </c>
      <c r="BU123" s="2">
        <f t="shared" si="115"/>
        <v>0</v>
      </c>
      <c r="BV123" s="2">
        <f t="shared" si="115"/>
        <v>0</v>
      </c>
      <c r="BW123" s="2">
        <f t="shared" si="115"/>
        <v>0</v>
      </c>
      <c r="BX123" s="2">
        <f t="shared" si="115"/>
        <v>0</v>
      </c>
      <c r="BY123" s="2">
        <f t="shared" si="115"/>
        <v>0</v>
      </c>
      <c r="BZ123" s="2">
        <f t="shared" si="115"/>
        <v>0</v>
      </c>
      <c r="CA123" s="2">
        <f t="shared" ref="CA123:DF123" si="116">CA139</f>
        <v>0</v>
      </c>
      <c r="CB123" s="2">
        <f t="shared" si="116"/>
        <v>0</v>
      </c>
      <c r="CC123" s="2">
        <f t="shared" si="116"/>
        <v>0</v>
      </c>
      <c r="CD123" s="2">
        <f t="shared" si="116"/>
        <v>0</v>
      </c>
      <c r="CE123" s="2">
        <f t="shared" si="116"/>
        <v>0</v>
      </c>
      <c r="CF123" s="2">
        <f t="shared" si="116"/>
        <v>0</v>
      </c>
      <c r="CG123" s="2">
        <f t="shared" si="116"/>
        <v>0</v>
      </c>
      <c r="CH123" s="2">
        <f t="shared" si="116"/>
        <v>0</v>
      </c>
      <c r="CI123" s="2">
        <f t="shared" si="116"/>
        <v>0</v>
      </c>
      <c r="CJ123" s="2">
        <f t="shared" si="116"/>
        <v>0</v>
      </c>
      <c r="CK123" s="2">
        <f t="shared" si="116"/>
        <v>0</v>
      </c>
      <c r="CL123" s="2">
        <f t="shared" si="116"/>
        <v>0</v>
      </c>
      <c r="CM123" s="2">
        <f t="shared" si="116"/>
        <v>0</v>
      </c>
      <c r="CN123" s="2">
        <f t="shared" si="116"/>
        <v>0</v>
      </c>
      <c r="CO123" s="2">
        <f t="shared" si="116"/>
        <v>0</v>
      </c>
      <c r="CP123" s="2">
        <f t="shared" si="116"/>
        <v>0</v>
      </c>
      <c r="CQ123" s="2">
        <f t="shared" si="116"/>
        <v>0</v>
      </c>
      <c r="CR123" s="2">
        <f t="shared" si="116"/>
        <v>0</v>
      </c>
      <c r="CS123" s="2">
        <f t="shared" si="116"/>
        <v>0</v>
      </c>
      <c r="CT123" s="2">
        <f t="shared" si="116"/>
        <v>0</v>
      </c>
      <c r="CU123" s="2">
        <f t="shared" si="116"/>
        <v>0</v>
      </c>
      <c r="CV123" s="2">
        <f t="shared" si="116"/>
        <v>0</v>
      </c>
      <c r="CW123" s="2">
        <f t="shared" si="116"/>
        <v>0</v>
      </c>
      <c r="CX123" s="2">
        <f t="shared" si="116"/>
        <v>0</v>
      </c>
      <c r="CY123" s="2">
        <f t="shared" si="116"/>
        <v>0</v>
      </c>
      <c r="CZ123" s="2">
        <f t="shared" si="116"/>
        <v>0</v>
      </c>
      <c r="DA123" s="2">
        <f t="shared" si="116"/>
        <v>0</v>
      </c>
      <c r="DB123" s="2">
        <f t="shared" si="116"/>
        <v>0</v>
      </c>
      <c r="DC123" s="2">
        <f t="shared" si="116"/>
        <v>0</v>
      </c>
      <c r="DD123" s="2">
        <f t="shared" si="116"/>
        <v>0</v>
      </c>
      <c r="DE123" s="2">
        <f t="shared" si="116"/>
        <v>0</v>
      </c>
      <c r="DF123" s="2">
        <f t="shared" si="116"/>
        <v>0</v>
      </c>
      <c r="DG123" s="3">
        <f t="shared" ref="DG123:EL123" si="117">DG139</f>
        <v>0</v>
      </c>
      <c r="DH123" s="3">
        <f t="shared" si="117"/>
        <v>0</v>
      </c>
      <c r="DI123" s="3">
        <f t="shared" si="117"/>
        <v>0</v>
      </c>
      <c r="DJ123" s="3">
        <f t="shared" si="117"/>
        <v>0</v>
      </c>
      <c r="DK123" s="3">
        <f t="shared" si="117"/>
        <v>0</v>
      </c>
      <c r="DL123" s="3">
        <f t="shared" si="117"/>
        <v>0</v>
      </c>
      <c r="DM123" s="3">
        <f t="shared" si="117"/>
        <v>0</v>
      </c>
      <c r="DN123" s="3">
        <f t="shared" si="117"/>
        <v>0</v>
      </c>
      <c r="DO123" s="3">
        <f t="shared" si="117"/>
        <v>0</v>
      </c>
      <c r="DP123" s="3">
        <f t="shared" si="117"/>
        <v>0</v>
      </c>
      <c r="DQ123" s="3">
        <f t="shared" si="117"/>
        <v>0</v>
      </c>
      <c r="DR123" s="3">
        <f t="shared" si="117"/>
        <v>0</v>
      </c>
      <c r="DS123" s="3">
        <f t="shared" si="117"/>
        <v>0</v>
      </c>
      <c r="DT123" s="3">
        <f t="shared" si="117"/>
        <v>0</v>
      </c>
      <c r="DU123" s="3">
        <f t="shared" si="117"/>
        <v>0</v>
      </c>
      <c r="DV123" s="3">
        <f t="shared" si="117"/>
        <v>0</v>
      </c>
      <c r="DW123" s="3">
        <f t="shared" si="117"/>
        <v>0</v>
      </c>
      <c r="DX123" s="3">
        <f t="shared" si="117"/>
        <v>0</v>
      </c>
      <c r="DY123" s="3">
        <f t="shared" si="117"/>
        <v>0</v>
      </c>
      <c r="DZ123" s="3">
        <f t="shared" si="117"/>
        <v>0</v>
      </c>
      <c r="EA123" s="3">
        <f t="shared" si="117"/>
        <v>0</v>
      </c>
      <c r="EB123" s="3">
        <f t="shared" si="117"/>
        <v>0</v>
      </c>
      <c r="EC123" s="3">
        <f t="shared" si="117"/>
        <v>0</v>
      </c>
      <c r="ED123" s="3">
        <f t="shared" si="117"/>
        <v>0</v>
      </c>
      <c r="EE123" s="3">
        <f t="shared" si="117"/>
        <v>0</v>
      </c>
      <c r="EF123" s="3">
        <f t="shared" si="117"/>
        <v>0</v>
      </c>
      <c r="EG123" s="3">
        <f t="shared" si="117"/>
        <v>0</v>
      </c>
      <c r="EH123" s="3">
        <f t="shared" si="117"/>
        <v>0</v>
      </c>
      <c r="EI123" s="3">
        <f t="shared" si="117"/>
        <v>0</v>
      </c>
      <c r="EJ123" s="3">
        <f t="shared" si="117"/>
        <v>0</v>
      </c>
      <c r="EK123" s="3">
        <f t="shared" si="117"/>
        <v>0</v>
      </c>
      <c r="EL123" s="3">
        <f t="shared" si="117"/>
        <v>0</v>
      </c>
      <c r="EM123" s="3">
        <f t="shared" ref="EM123:FR123" si="118">EM139</f>
        <v>0</v>
      </c>
      <c r="EN123" s="3">
        <f t="shared" si="118"/>
        <v>0</v>
      </c>
      <c r="EO123" s="3">
        <f t="shared" si="118"/>
        <v>0</v>
      </c>
      <c r="EP123" s="3">
        <f t="shared" si="118"/>
        <v>0</v>
      </c>
      <c r="EQ123" s="3">
        <f t="shared" si="118"/>
        <v>0</v>
      </c>
      <c r="ER123" s="3">
        <f t="shared" si="118"/>
        <v>0</v>
      </c>
      <c r="ES123" s="3">
        <f t="shared" si="118"/>
        <v>0</v>
      </c>
      <c r="ET123" s="3">
        <f t="shared" si="118"/>
        <v>0</v>
      </c>
      <c r="EU123" s="3">
        <f t="shared" si="118"/>
        <v>0</v>
      </c>
      <c r="EV123" s="3">
        <f t="shared" si="118"/>
        <v>0</v>
      </c>
      <c r="EW123" s="3">
        <f t="shared" si="118"/>
        <v>0</v>
      </c>
      <c r="EX123" s="3">
        <f t="shared" si="118"/>
        <v>0</v>
      </c>
      <c r="EY123" s="3">
        <f t="shared" si="118"/>
        <v>0</v>
      </c>
      <c r="EZ123" s="3">
        <f t="shared" si="118"/>
        <v>0</v>
      </c>
      <c r="FA123" s="3">
        <f t="shared" si="118"/>
        <v>0</v>
      </c>
      <c r="FB123" s="3">
        <f t="shared" si="118"/>
        <v>0</v>
      </c>
      <c r="FC123" s="3">
        <f t="shared" si="118"/>
        <v>0</v>
      </c>
      <c r="FD123" s="3">
        <f t="shared" si="118"/>
        <v>0</v>
      </c>
      <c r="FE123" s="3">
        <f t="shared" si="118"/>
        <v>0</v>
      </c>
      <c r="FF123" s="3">
        <f t="shared" si="118"/>
        <v>0</v>
      </c>
      <c r="FG123" s="3">
        <f t="shared" si="118"/>
        <v>0</v>
      </c>
      <c r="FH123" s="3">
        <f t="shared" si="118"/>
        <v>0</v>
      </c>
      <c r="FI123" s="3">
        <f t="shared" si="118"/>
        <v>0</v>
      </c>
      <c r="FJ123" s="3">
        <f t="shared" si="118"/>
        <v>0</v>
      </c>
      <c r="FK123" s="3">
        <f t="shared" si="118"/>
        <v>0</v>
      </c>
      <c r="FL123" s="3">
        <f t="shared" si="118"/>
        <v>0</v>
      </c>
      <c r="FM123" s="3">
        <f t="shared" si="118"/>
        <v>0</v>
      </c>
      <c r="FN123" s="3">
        <f t="shared" si="118"/>
        <v>0</v>
      </c>
      <c r="FO123" s="3">
        <f t="shared" si="118"/>
        <v>0</v>
      </c>
      <c r="FP123" s="3">
        <f t="shared" si="118"/>
        <v>0</v>
      </c>
      <c r="FQ123" s="3">
        <f t="shared" si="118"/>
        <v>0</v>
      </c>
      <c r="FR123" s="3">
        <f t="shared" si="118"/>
        <v>0</v>
      </c>
      <c r="FS123" s="3">
        <f t="shared" ref="FS123:GX123" si="119">FS139</f>
        <v>0</v>
      </c>
      <c r="FT123" s="3">
        <f t="shared" si="119"/>
        <v>0</v>
      </c>
      <c r="FU123" s="3">
        <f t="shared" si="119"/>
        <v>0</v>
      </c>
      <c r="FV123" s="3">
        <f t="shared" si="119"/>
        <v>0</v>
      </c>
      <c r="FW123" s="3">
        <f t="shared" si="119"/>
        <v>0</v>
      </c>
      <c r="FX123" s="3">
        <f t="shared" si="119"/>
        <v>0</v>
      </c>
      <c r="FY123" s="3">
        <f t="shared" si="119"/>
        <v>0</v>
      </c>
      <c r="FZ123" s="3">
        <f t="shared" si="119"/>
        <v>0</v>
      </c>
      <c r="GA123" s="3">
        <f t="shared" si="119"/>
        <v>0</v>
      </c>
      <c r="GB123" s="3">
        <f t="shared" si="119"/>
        <v>0</v>
      </c>
      <c r="GC123" s="3">
        <f t="shared" si="119"/>
        <v>0</v>
      </c>
      <c r="GD123" s="3">
        <f t="shared" si="119"/>
        <v>0</v>
      </c>
      <c r="GE123" s="3">
        <f t="shared" si="119"/>
        <v>0</v>
      </c>
      <c r="GF123" s="3">
        <f t="shared" si="119"/>
        <v>0</v>
      </c>
      <c r="GG123" s="3">
        <f t="shared" si="119"/>
        <v>0</v>
      </c>
      <c r="GH123" s="3">
        <f t="shared" si="119"/>
        <v>0</v>
      </c>
      <c r="GI123" s="3">
        <f t="shared" si="119"/>
        <v>0</v>
      </c>
      <c r="GJ123" s="3">
        <f t="shared" si="119"/>
        <v>0</v>
      </c>
      <c r="GK123" s="3">
        <f t="shared" si="119"/>
        <v>0</v>
      </c>
      <c r="GL123" s="3">
        <f t="shared" si="119"/>
        <v>0</v>
      </c>
      <c r="GM123" s="3">
        <f t="shared" si="119"/>
        <v>0</v>
      </c>
      <c r="GN123" s="3">
        <f t="shared" si="119"/>
        <v>0</v>
      </c>
      <c r="GO123" s="3">
        <f t="shared" si="119"/>
        <v>0</v>
      </c>
      <c r="GP123" s="3">
        <f t="shared" si="119"/>
        <v>0</v>
      </c>
      <c r="GQ123" s="3">
        <f t="shared" si="119"/>
        <v>0</v>
      </c>
      <c r="GR123" s="3">
        <f t="shared" si="119"/>
        <v>0</v>
      </c>
      <c r="GS123" s="3">
        <f t="shared" si="119"/>
        <v>0</v>
      </c>
      <c r="GT123" s="3">
        <f t="shared" si="119"/>
        <v>0</v>
      </c>
      <c r="GU123" s="3">
        <f t="shared" si="119"/>
        <v>0</v>
      </c>
      <c r="GV123" s="3">
        <f t="shared" si="119"/>
        <v>0</v>
      </c>
      <c r="GW123" s="3">
        <f t="shared" si="119"/>
        <v>0</v>
      </c>
      <c r="GX123" s="3">
        <f t="shared" si="119"/>
        <v>0</v>
      </c>
    </row>
    <row r="125" spans="1:245" x14ac:dyDescent="0.2">
      <c r="A125">
        <v>17</v>
      </c>
      <c r="B125">
        <v>1</v>
      </c>
      <c r="C125">
        <f>ROW(SmtRes!A38)</f>
        <v>38</v>
      </c>
      <c r="D125">
        <f>ROW(EtalonRes!A35)</f>
        <v>35</v>
      </c>
      <c r="E125" t="s">
        <v>144</v>
      </c>
      <c r="F125" t="s">
        <v>145</v>
      </c>
      <c r="G125" t="s">
        <v>146</v>
      </c>
      <c r="H125" t="s">
        <v>147</v>
      </c>
      <c r="I125">
        <v>0</v>
      </c>
      <c r="J125">
        <v>0</v>
      </c>
      <c r="O125">
        <f t="shared" ref="O125:O137" si="120">ROUND(CP125,2)</f>
        <v>0</v>
      </c>
      <c r="P125">
        <f t="shared" ref="P125:P137" si="121">ROUND(CQ125*I125,2)</f>
        <v>0</v>
      </c>
      <c r="Q125">
        <f t="shared" ref="Q125:Q137" si="122">ROUND(CR125*I125,2)</f>
        <v>0</v>
      </c>
      <c r="R125">
        <f t="shared" ref="R125:R137" si="123">ROUND(CS125*I125,2)</f>
        <v>0</v>
      </c>
      <c r="S125">
        <f t="shared" ref="S125:S137" si="124">ROUND(CT125*I125,2)</f>
        <v>0</v>
      </c>
      <c r="T125">
        <f t="shared" ref="T125:T137" si="125">ROUND(CU125*I125,2)</f>
        <v>0</v>
      </c>
      <c r="U125">
        <f t="shared" ref="U125:U137" si="126">CV125*I125</f>
        <v>0</v>
      </c>
      <c r="V125">
        <f t="shared" ref="V125:V137" si="127">CW125*I125</f>
        <v>0</v>
      </c>
      <c r="W125">
        <f t="shared" ref="W125:W137" si="128">ROUND(CX125*I125,2)</f>
        <v>0</v>
      </c>
      <c r="X125">
        <f t="shared" ref="X125:X137" si="129">ROUND(CY125,2)</f>
        <v>0</v>
      </c>
      <c r="Y125">
        <f t="shared" ref="Y125:Y137" si="130">ROUND(CZ125,2)</f>
        <v>0</v>
      </c>
      <c r="AA125">
        <v>52421674</v>
      </c>
      <c r="AB125">
        <f t="shared" ref="AB125:AB137" si="131">ROUND((AC125+AD125+AF125),6)</f>
        <v>15505.67</v>
      </c>
      <c r="AC125">
        <f>ROUND((ES125),6)</f>
        <v>0</v>
      </c>
      <c r="AD125">
        <f>ROUND((((ET125)-(EU125))+AE125),6)</f>
        <v>0</v>
      </c>
      <c r="AE125">
        <f t="shared" ref="AE125:AF129" si="132">ROUND((EU125),6)</f>
        <v>0</v>
      </c>
      <c r="AF125">
        <f t="shared" si="132"/>
        <v>15505.67</v>
      </c>
      <c r="AG125">
        <f t="shared" ref="AG125:AG137" si="133">ROUND((AP125),6)</f>
        <v>0</v>
      </c>
      <c r="AH125">
        <f t="shared" ref="AH125:AI129" si="134">(EW125)</f>
        <v>76.7</v>
      </c>
      <c r="AI125">
        <f t="shared" si="134"/>
        <v>0</v>
      </c>
      <c r="AJ125">
        <f t="shared" ref="AJ125:AJ137" si="135">(AS125)</f>
        <v>0</v>
      </c>
      <c r="AK125">
        <v>15505.67</v>
      </c>
      <c r="AL125">
        <v>0</v>
      </c>
      <c r="AM125">
        <v>0</v>
      </c>
      <c r="AN125">
        <v>0</v>
      </c>
      <c r="AO125">
        <v>15505.67</v>
      </c>
      <c r="AP125">
        <v>0</v>
      </c>
      <c r="AQ125">
        <v>76.7</v>
      </c>
      <c r="AR125">
        <v>0</v>
      </c>
      <c r="AS125">
        <v>0</v>
      </c>
      <c r="AT125">
        <v>70</v>
      </c>
      <c r="AU125">
        <v>10</v>
      </c>
      <c r="AV125">
        <v>1</v>
      </c>
      <c r="AW125">
        <v>1</v>
      </c>
      <c r="AZ125">
        <v>1</v>
      </c>
      <c r="BA125">
        <v>1</v>
      </c>
      <c r="BB125">
        <v>1</v>
      </c>
      <c r="BC125">
        <v>1</v>
      </c>
      <c r="BD125" t="s">
        <v>3</v>
      </c>
      <c r="BE125" t="s">
        <v>3</v>
      </c>
      <c r="BF125" t="s">
        <v>3</v>
      </c>
      <c r="BG125" t="s">
        <v>3</v>
      </c>
      <c r="BH125">
        <v>0</v>
      </c>
      <c r="BI125">
        <v>4</v>
      </c>
      <c r="BJ125" t="s">
        <v>148</v>
      </c>
      <c r="BM125">
        <v>0</v>
      </c>
      <c r="BN125">
        <v>0</v>
      </c>
      <c r="BO125" t="s">
        <v>3</v>
      </c>
      <c r="BP125">
        <v>0</v>
      </c>
      <c r="BQ125">
        <v>1</v>
      </c>
      <c r="BR125">
        <v>0</v>
      </c>
      <c r="BS125">
        <v>1</v>
      </c>
      <c r="BT125">
        <v>1</v>
      </c>
      <c r="BU125">
        <v>1</v>
      </c>
      <c r="BV125">
        <v>1</v>
      </c>
      <c r="BW125">
        <v>1</v>
      </c>
      <c r="BX125">
        <v>1</v>
      </c>
      <c r="BY125" t="s">
        <v>3</v>
      </c>
      <c r="BZ125">
        <v>70</v>
      </c>
      <c r="CA125">
        <v>10</v>
      </c>
      <c r="CE125">
        <v>0</v>
      </c>
      <c r="CF125">
        <v>0</v>
      </c>
      <c r="CG125">
        <v>0</v>
      </c>
      <c r="CM125">
        <v>0</v>
      </c>
      <c r="CN125" t="s">
        <v>3</v>
      </c>
      <c r="CO125">
        <v>0</v>
      </c>
      <c r="CP125">
        <f t="shared" ref="CP125:CP137" si="136">(P125+Q125+S125)</f>
        <v>0</v>
      </c>
      <c r="CQ125">
        <f t="shared" ref="CQ125:CQ137" si="137">(AC125*BC125*AW125)</f>
        <v>0</v>
      </c>
      <c r="CR125">
        <f>((((ET125)*BB125-(EU125)*BS125)+AE125*BS125)*AV125)</f>
        <v>0</v>
      </c>
      <c r="CS125">
        <f t="shared" ref="CS125:CS137" si="138">(AE125*BS125*AV125)</f>
        <v>0</v>
      </c>
      <c r="CT125">
        <f t="shared" ref="CT125:CT137" si="139">(AF125*BA125*AV125)</f>
        <v>15505.67</v>
      </c>
      <c r="CU125">
        <f t="shared" ref="CU125:CU137" si="140">AG125</f>
        <v>0</v>
      </c>
      <c r="CV125">
        <f t="shared" ref="CV125:CV137" si="141">(AH125*AV125)</f>
        <v>76.7</v>
      </c>
      <c r="CW125">
        <f t="shared" ref="CW125:CW137" si="142">AI125</f>
        <v>0</v>
      </c>
      <c r="CX125">
        <f t="shared" ref="CX125:CX137" si="143">AJ125</f>
        <v>0</v>
      </c>
      <c r="CY125">
        <f t="shared" ref="CY125:CY137" si="144">((S125*BZ125)/100)</f>
        <v>0</v>
      </c>
      <c r="CZ125">
        <f t="shared" ref="CZ125:CZ137" si="145">((S125*CA125)/100)</f>
        <v>0</v>
      </c>
      <c r="DC125" t="s">
        <v>3</v>
      </c>
      <c r="DD125" t="s">
        <v>3</v>
      </c>
      <c r="DE125" t="s">
        <v>3</v>
      </c>
      <c r="DF125" t="s">
        <v>3</v>
      </c>
      <c r="DG125" t="s">
        <v>3</v>
      </c>
      <c r="DH125" t="s">
        <v>3</v>
      </c>
      <c r="DI125" t="s">
        <v>3</v>
      </c>
      <c r="DJ125" t="s">
        <v>3</v>
      </c>
      <c r="DK125" t="s">
        <v>3</v>
      </c>
      <c r="DL125" t="s">
        <v>3</v>
      </c>
      <c r="DM125" t="s">
        <v>3</v>
      </c>
      <c r="DN125">
        <v>0</v>
      </c>
      <c r="DO125">
        <v>0</v>
      </c>
      <c r="DP125">
        <v>1</v>
      </c>
      <c r="DQ125">
        <v>1</v>
      </c>
      <c r="DU125">
        <v>1003</v>
      </c>
      <c r="DV125" t="s">
        <v>147</v>
      </c>
      <c r="DW125" t="s">
        <v>147</v>
      </c>
      <c r="DX125">
        <v>100</v>
      </c>
      <c r="EE125">
        <v>51482689</v>
      </c>
      <c r="EF125">
        <v>1</v>
      </c>
      <c r="EG125" t="s">
        <v>21</v>
      </c>
      <c r="EH125">
        <v>0</v>
      </c>
      <c r="EI125" t="s">
        <v>3</v>
      </c>
      <c r="EJ125">
        <v>4</v>
      </c>
      <c r="EK125">
        <v>0</v>
      </c>
      <c r="EL125" t="s">
        <v>22</v>
      </c>
      <c r="EM125" t="s">
        <v>23</v>
      </c>
      <c r="EO125" t="s">
        <v>3</v>
      </c>
      <c r="EQ125">
        <v>0</v>
      </c>
      <c r="ER125">
        <v>15505.67</v>
      </c>
      <c r="ES125">
        <v>0</v>
      </c>
      <c r="ET125">
        <v>0</v>
      </c>
      <c r="EU125">
        <v>0</v>
      </c>
      <c r="EV125">
        <v>15505.67</v>
      </c>
      <c r="EW125">
        <v>76.7</v>
      </c>
      <c r="EX125">
        <v>0</v>
      </c>
      <c r="EY125">
        <v>0</v>
      </c>
      <c r="FQ125">
        <v>0</v>
      </c>
      <c r="FR125">
        <f t="shared" ref="FR125:FR137" si="146">ROUND(IF(AND(BH125=3,BI125=3),P125,0),2)</f>
        <v>0</v>
      </c>
      <c r="FS125">
        <v>0</v>
      </c>
      <c r="FX125">
        <v>70</v>
      </c>
      <c r="FY125">
        <v>10</v>
      </c>
      <c r="GA125" t="s">
        <v>3</v>
      </c>
      <c r="GD125">
        <v>0</v>
      </c>
      <c r="GF125">
        <v>-1527906705</v>
      </c>
      <c r="GG125">
        <v>2</v>
      </c>
      <c r="GH125">
        <v>1</v>
      </c>
      <c r="GI125">
        <v>-2</v>
      </c>
      <c r="GJ125">
        <v>0</v>
      </c>
      <c r="GK125">
        <f>ROUND(R125*(R12)/100,2)</f>
        <v>0</v>
      </c>
      <c r="GL125">
        <f t="shared" ref="GL125:GL137" si="147">ROUND(IF(AND(BH125=3,BI125=3,FS125&lt;&gt;0),P125,0),2)</f>
        <v>0</v>
      </c>
      <c r="GM125">
        <f>ROUND(O125+X125+Y125+GK125,2)+GX125</f>
        <v>0</v>
      </c>
      <c r="GN125">
        <f>IF(OR(BI125=0,BI125=1),ROUND(O125+X125+Y125+GK125,2),0)</f>
        <v>0</v>
      </c>
      <c r="GO125">
        <f>IF(BI125=2,ROUND(O125+X125+Y125+GK125,2),0)</f>
        <v>0</v>
      </c>
      <c r="GP125">
        <f>IF(BI125=4,ROUND(O125+X125+Y125+GK125,2)+GX125,0)</f>
        <v>0</v>
      </c>
      <c r="GR125">
        <v>0</v>
      </c>
      <c r="GS125">
        <v>3</v>
      </c>
      <c r="GT125">
        <v>0</v>
      </c>
      <c r="GU125" t="s">
        <v>3</v>
      </c>
      <c r="GV125">
        <f>ROUND((GT125),6)</f>
        <v>0</v>
      </c>
      <c r="GW125">
        <v>1</v>
      </c>
      <c r="GX125">
        <f t="shared" ref="GX125:GX137" si="148">ROUND(HC125*I125,2)</f>
        <v>0</v>
      </c>
      <c r="HA125">
        <v>0</v>
      </c>
      <c r="HB125">
        <v>0</v>
      </c>
      <c r="HC125">
        <f t="shared" ref="HC125:HC137" si="149">GV125*GW125</f>
        <v>0</v>
      </c>
      <c r="HE125" t="s">
        <v>3</v>
      </c>
      <c r="HF125" t="s">
        <v>3</v>
      </c>
      <c r="IK125">
        <f t="shared" ref="IK125:IK137" si="150">ROUND(GM125*1.2,2)</f>
        <v>0</v>
      </c>
    </row>
    <row r="126" spans="1:245" x14ac:dyDescent="0.2">
      <c r="A126">
        <v>17</v>
      </c>
      <c r="B126">
        <v>1</v>
      </c>
      <c r="C126">
        <f>ROW(SmtRes!A39)</f>
        <v>39</v>
      </c>
      <c r="D126">
        <f>ROW(EtalonRes!A36)</f>
        <v>36</v>
      </c>
      <c r="E126" t="s">
        <v>149</v>
      </c>
      <c r="F126" t="s">
        <v>25</v>
      </c>
      <c r="G126" t="s">
        <v>26</v>
      </c>
      <c r="H126" t="s">
        <v>27</v>
      </c>
      <c r="I126">
        <f>ROUND(I125*100*2.4*0.059*0.95,9)</f>
        <v>0</v>
      </c>
      <c r="J126">
        <v>0</v>
      </c>
      <c r="O126">
        <f t="shared" si="120"/>
        <v>0</v>
      </c>
      <c r="P126">
        <f t="shared" si="121"/>
        <v>0</v>
      </c>
      <c r="Q126">
        <f t="shared" si="122"/>
        <v>0</v>
      </c>
      <c r="R126">
        <f t="shared" si="123"/>
        <v>0</v>
      </c>
      <c r="S126">
        <f t="shared" si="124"/>
        <v>0</v>
      </c>
      <c r="T126">
        <f t="shared" si="125"/>
        <v>0</v>
      </c>
      <c r="U126">
        <f t="shared" si="126"/>
        <v>0</v>
      </c>
      <c r="V126">
        <f t="shared" si="127"/>
        <v>0</v>
      </c>
      <c r="W126">
        <f t="shared" si="128"/>
        <v>0</v>
      </c>
      <c r="X126">
        <f t="shared" si="129"/>
        <v>0</v>
      </c>
      <c r="Y126">
        <f t="shared" si="130"/>
        <v>0</v>
      </c>
      <c r="AA126">
        <v>52421674</v>
      </c>
      <c r="AB126">
        <f t="shared" si="131"/>
        <v>80.25</v>
      </c>
      <c r="AC126">
        <f>ROUND((ES126),6)</f>
        <v>0</v>
      </c>
      <c r="AD126">
        <f>ROUND((((ET126)-(EU126))+AE126),6)</f>
        <v>80.25</v>
      </c>
      <c r="AE126">
        <f t="shared" si="132"/>
        <v>25.84</v>
      </c>
      <c r="AF126">
        <f t="shared" si="132"/>
        <v>0</v>
      </c>
      <c r="AG126">
        <f t="shared" si="133"/>
        <v>0</v>
      </c>
      <c r="AH126">
        <f t="shared" si="134"/>
        <v>0</v>
      </c>
      <c r="AI126">
        <f t="shared" si="134"/>
        <v>0</v>
      </c>
      <c r="AJ126">
        <f t="shared" si="135"/>
        <v>0</v>
      </c>
      <c r="AK126">
        <v>80.25</v>
      </c>
      <c r="AL126">
        <v>0</v>
      </c>
      <c r="AM126">
        <v>80.25</v>
      </c>
      <c r="AN126">
        <v>25.84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70</v>
      </c>
      <c r="AU126">
        <v>10</v>
      </c>
      <c r="AV126">
        <v>1</v>
      </c>
      <c r="AW126">
        <v>1</v>
      </c>
      <c r="AZ126">
        <v>1</v>
      </c>
      <c r="BA126">
        <v>1</v>
      </c>
      <c r="BB126">
        <v>1</v>
      </c>
      <c r="BC126">
        <v>1</v>
      </c>
      <c r="BD126" t="s">
        <v>3</v>
      </c>
      <c r="BE126" t="s">
        <v>3</v>
      </c>
      <c r="BF126" t="s">
        <v>3</v>
      </c>
      <c r="BG126" t="s">
        <v>3</v>
      </c>
      <c r="BH126">
        <v>0</v>
      </c>
      <c r="BI126">
        <v>4</v>
      </c>
      <c r="BJ126" t="s">
        <v>28</v>
      </c>
      <c r="BM126">
        <v>0</v>
      </c>
      <c r="BN126">
        <v>0</v>
      </c>
      <c r="BO126" t="s">
        <v>3</v>
      </c>
      <c r="BP126">
        <v>0</v>
      </c>
      <c r="BQ126">
        <v>1</v>
      </c>
      <c r="BR126">
        <v>0</v>
      </c>
      <c r="BS126">
        <v>1</v>
      </c>
      <c r="BT126">
        <v>1</v>
      </c>
      <c r="BU126">
        <v>1</v>
      </c>
      <c r="BV126">
        <v>1</v>
      </c>
      <c r="BW126">
        <v>1</v>
      </c>
      <c r="BX126">
        <v>1</v>
      </c>
      <c r="BY126" t="s">
        <v>3</v>
      </c>
      <c r="BZ126">
        <v>70</v>
      </c>
      <c r="CA126">
        <v>10</v>
      </c>
      <c r="CE126">
        <v>0</v>
      </c>
      <c r="CF126">
        <v>0</v>
      </c>
      <c r="CG126">
        <v>0</v>
      </c>
      <c r="CM126">
        <v>0</v>
      </c>
      <c r="CN126" t="s">
        <v>3</v>
      </c>
      <c r="CO126">
        <v>0</v>
      </c>
      <c r="CP126">
        <f t="shared" si="136"/>
        <v>0</v>
      </c>
      <c r="CQ126">
        <f t="shared" si="137"/>
        <v>0</v>
      </c>
      <c r="CR126">
        <f>((((ET126)*BB126-(EU126)*BS126)+AE126*BS126)*AV126)</f>
        <v>80.25</v>
      </c>
      <c r="CS126">
        <f t="shared" si="138"/>
        <v>25.84</v>
      </c>
      <c r="CT126">
        <f t="shared" si="139"/>
        <v>0</v>
      </c>
      <c r="CU126">
        <f t="shared" si="140"/>
        <v>0</v>
      </c>
      <c r="CV126">
        <f t="shared" si="141"/>
        <v>0</v>
      </c>
      <c r="CW126">
        <f t="shared" si="142"/>
        <v>0</v>
      </c>
      <c r="CX126">
        <f t="shared" si="143"/>
        <v>0</v>
      </c>
      <c r="CY126">
        <f t="shared" si="144"/>
        <v>0</v>
      </c>
      <c r="CZ126">
        <f t="shared" si="145"/>
        <v>0</v>
      </c>
      <c r="DC126" t="s">
        <v>3</v>
      </c>
      <c r="DD126" t="s">
        <v>3</v>
      </c>
      <c r="DE126" t="s">
        <v>3</v>
      </c>
      <c r="DF126" t="s">
        <v>3</v>
      </c>
      <c r="DG126" t="s">
        <v>3</v>
      </c>
      <c r="DH126" t="s">
        <v>3</v>
      </c>
      <c r="DI126" t="s">
        <v>3</v>
      </c>
      <c r="DJ126" t="s">
        <v>3</v>
      </c>
      <c r="DK126" t="s">
        <v>3</v>
      </c>
      <c r="DL126" t="s">
        <v>3</v>
      </c>
      <c r="DM126" t="s">
        <v>3</v>
      </c>
      <c r="DN126">
        <v>0</v>
      </c>
      <c r="DO126">
        <v>0</v>
      </c>
      <c r="DP126">
        <v>1</v>
      </c>
      <c r="DQ126">
        <v>1</v>
      </c>
      <c r="DU126">
        <v>1009</v>
      </c>
      <c r="DV126" t="s">
        <v>27</v>
      </c>
      <c r="DW126" t="s">
        <v>27</v>
      </c>
      <c r="DX126">
        <v>1000</v>
      </c>
      <c r="EE126">
        <v>51482689</v>
      </c>
      <c r="EF126">
        <v>1</v>
      </c>
      <c r="EG126" t="s">
        <v>21</v>
      </c>
      <c r="EH126">
        <v>0</v>
      </c>
      <c r="EI126" t="s">
        <v>3</v>
      </c>
      <c r="EJ126">
        <v>4</v>
      </c>
      <c r="EK126">
        <v>0</v>
      </c>
      <c r="EL126" t="s">
        <v>22</v>
      </c>
      <c r="EM126" t="s">
        <v>23</v>
      </c>
      <c r="EO126" t="s">
        <v>3</v>
      </c>
      <c r="EQ126">
        <v>0</v>
      </c>
      <c r="ER126">
        <v>80.25</v>
      </c>
      <c r="ES126">
        <v>0</v>
      </c>
      <c r="ET126">
        <v>80.25</v>
      </c>
      <c r="EU126">
        <v>25.84</v>
      </c>
      <c r="EV126">
        <v>0</v>
      </c>
      <c r="EW126">
        <v>0</v>
      </c>
      <c r="EX126">
        <v>0</v>
      </c>
      <c r="EY126">
        <v>0</v>
      </c>
      <c r="FQ126">
        <v>0</v>
      </c>
      <c r="FR126">
        <f t="shared" si="146"/>
        <v>0</v>
      </c>
      <c r="FS126">
        <v>0</v>
      </c>
      <c r="FX126">
        <v>70</v>
      </c>
      <c r="FY126">
        <v>10</v>
      </c>
      <c r="GA126" t="s">
        <v>3</v>
      </c>
      <c r="GD126">
        <v>0</v>
      </c>
      <c r="GF126">
        <v>-706956719</v>
      </c>
      <c r="GG126">
        <v>2</v>
      </c>
      <c r="GH126">
        <v>1</v>
      </c>
      <c r="GI126">
        <v>-2</v>
      </c>
      <c r="GJ126">
        <v>0</v>
      </c>
      <c r="GK126">
        <f>ROUND(R126*(R12)/100,2)</f>
        <v>0</v>
      </c>
      <c r="GL126">
        <f t="shared" si="147"/>
        <v>0</v>
      </c>
      <c r="GM126">
        <f>ROUND(O126+X126+Y126+GK126,2)+GX126</f>
        <v>0</v>
      </c>
      <c r="GN126">
        <f>IF(OR(BI126=0,BI126=1),ROUND(O126+X126+Y126+GK126,2),0)</f>
        <v>0</v>
      </c>
      <c r="GO126">
        <f>IF(BI126=2,ROUND(O126+X126+Y126+GK126,2),0)</f>
        <v>0</v>
      </c>
      <c r="GP126">
        <f>IF(BI126=4,ROUND(O126+X126+Y126+GK126,2)+GX126,0)</f>
        <v>0</v>
      </c>
      <c r="GR126">
        <v>0</v>
      </c>
      <c r="GS126">
        <v>3</v>
      </c>
      <c r="GT126">
        <v>0</v>
      </c>
      <c r="GU126" t="s">
        <v>3</v>
      </c>
      <c r="GV126">
        <f>ROUND((GT126),6)</f>
        <v>0</v>
      </c>
      <c r="GW126">
        <v>1</v>
      </c>
      <c r="GX126">
        <f t="shared" si="148"/>
        <v>0</v>
      </c>
      <c r="HA126">
        <v>0</v>
      </c>
      <c r="HB126">
        <v>0</v>
      </c>
      <c r="HC126">
        <f t="shared" si="149"/>
        <v>0</v>
      </c>
      <c r="HE126" t="s">
        <v>3</v>
      </c>
      <c r="HF126" t="s">
        <v>3</v>
      </c>
      <c r="IK126">
        <f t="shared" si="150"/>
        <v>0</v>
      </c>
    </row>
    <row r="127" spans="1:245" x14ac:dyDescent="0.2">
      <c r="A127">
        <v>17</v>
      </c>
      <c r="B127">
        <v>1</v>
      </c>
      <c r="C127">
        <f>ROW(SmtRes!A40)</f>
        <v>40</v>
      </c>
      <c r="D127">
        <f>ROW(EtalonRes!A37)</f>
        <v>37</v>
      </c>
      <c r="E127" t="s">
        <v>150</v>
      </c>
      <c r="F127" t="s">
        <v>30</v>
      </c>
      <c r="G127" t="s">
        <v>31</v>
      </c>
      <c r="H127" t="s">
        <v>27</v>
      </c>
      <c r="I127">
        <f>ROUND(I125*100*2.4*0.059*0.05,9)</f>
        <v>0</v>
      </c>
      <c r="J127">
        <v>0</v>
      </c>
      <c r="O127">
        <f t="shared" si="120"/>
        <v>0</v>
      </c>
      <c r="P127">
        <f t="shared" si="121"/>
        <v>0</v>
      </c>
      <c r="Q127">
        <f t="shared" si="122"/>
        <v>0</v>
      </c>
      <c r="R127">
        <f t="shared" si="123"/>
        <v>0</v>
      </c>
      <c r="S127">
        <f t="shared" si="124"/>
        <v>0</v>
      </c>
      <c r="T127">
        <f t="shared" si="125"/>
        <v>0</v>
      </c>
      <c r="U127">
        <f t="shared" si="126"/>
        <v>0</v>
      </c>
      <c r="V127">
        <f t="shared" si="127"/>
        <v>0</v>
      </c>
      <c r="W127">
        <f t="shared" si="128"/>
        <v>0</v>
      </c>
      <c r="X127">
        <f t="shared" si="129"/>
        <v>0</v>
      </c>
      <c r="Y127">
        <f t="shared" si="130"/>
        <v>0</v>
      </c>
      <c r="AA127">
        <v>52421674</v>
      </c>
      <c r="AB127">
        <f t="shared" si="131"/>
        <v>124.9</v>
      </c>
      <c r="AC127">
        <f>ROUND((ES127),6)</f>
        <v>0</v>
      </c>
      <c r="AD127">
        <f>ROUND((((ET127)-(EU127))+AE127),6)</f>
        <v>0</v>
      </c>
      <c r="AE127">
        <f t="shared" si="132"/>
        <v>0</v>
      </c>
      <c r="AF127">
        <f t="shared" si="132"/>
        <v>124.9</v>
      </c>
      <c r="AG127">
        <f t="shared" si="133"/>
        <v>0</v>
      </c>
      <c r="AH127">
        <f t="shared" si="134"/>
        <v>1.02</v>
      </c>
      <c r="AI127">
        <f t="shared" si="134"/>
        <v>0</v>
      </c>
      <c r="AJ127">
        <f t="shared" si="135"/>
        <v>0</v>
      </c>
      <c r="AK127">
        <v>124.9</v>
      </c>
      <c r="AL127">
        <v>0</v>
      </c>
      <c r="AM127">
        <v>0</v>
      </c>
      <c r="AN127">
        <v>0</v>
      </c>
      <c r="AO127">
        <v>124.9</v>
      </c>
      <c r="AP127">
        <v>0</v>
      </c>
      <c r="AQ127">
        <v>1.02</v>
      </c>
      <c r="AR127">
        <v>0</v>
      </c>
      <c r="AS127">
        <v>0</v>
      </c>
      <c r="AT127">
        <v>70</v>
      </c>
      <c r="AU127">
        <v>10</v>
      </c>
      <c r="AV127">
        <v>1</v>
      </c>
      <c r="AW127">
        <v>1</v>
      </c>
      <c r="AZ127">
        <v>1</v>
      </c>
      <c r="BA127">
        <v>1</v>
      </c>
      <c r="BB127">
        <v>1</v>
      </c>
      <c r="BC127">
        <v>1</v>
      </c>
      <c r="BD127" t="s">
        <v>3</v>
      </c>
      <c r="BE127" t="s">
        <v>3</v>
      </c>
      <c r="BF127" t="s">
        <v>3</v>
      </c>
      <c r="BG127" t="s">
        <v>3</v>
      </c>
      <c r="BH127">
        <v>0</v>
      </c>
      <c r="BI127">
        <v>4</v>
      </c>
      <c r="BJ127" t="s">
        <v>32</v>
      </c>
      <c r="BM127">
        <v>0</v>
      </c>
      <c r="BN127">
        <v>0</v>
      </c>
      <c r="BO127" t="s">
        <v>3</v>
      </c>
      <c r="BP127">
        <v>0</v>
      </c>
      <c r="BQ127">
        <v>1</v>
      </c>
      <c r="BR127">
        <v>0</v>
      </c>
      <c r="BS127">
        <v>1</v>
      </c>
      <c r="BT127">
        <v>1</v>
      </c>
      <c r="BU127">
        <v>1</v>
      </c>
      <c r="BV127">
        <v>1</v>
      </c>
      <c r="BW127">
        <v>1</v>
      </c>
      <c r="BX127">
        <v>1</v>
      </c>
      <c r="BY127" t="s">
        <v>3</v>
      </c>
      <c r="BZ127">
        <v>70</v>
      </c>
      <c r="CA127">
        <v>10</v>
      </c>
      <c r="CE127">
        <v>0</v>
      </c>
      <c r="CF127">
        <v>0</v>
      </c>
      <c r="CG127">
        <v>0</v>
      </c>
      <c r="CM127">
        <v>0</v>
      </c>
      <c r="CN127" t="s">
        <v>3</v>
      </c>
      <c r="CO127">
        <v>0</v>
      </c>
      <c r="CP127">
        <f t="shared" si="136"/>
        <v>0</v>
      </c>
      <c r="CQ127">
        <f t="shared" si="137"/>
        <v>0</v>
      </c>
      <c r="CR127">
        <f>((((ET127)*BB127-(EU127)*BS127)+AE127*BS127)*AV127)</f>
        <v>0</v>
      </c>
      <c r="CS127">
        <f t="shared" si="138"/>
        <v>0</v>
      </c>
      <c r="CT127">
        <f t="shared" si="139"/>
        <v>124.9</v>
      </c>
      <c r="CU127">
        <f t="shared" si="140"/>
        <v>0</v>
      </c>
      <c r="CV127">
        <f t="shared" si="141"/>
        <v>1.02</v>
      </c>
      <c r="CW127">
        <f t="shared" si="142"/>
        <v>0</v>
      </c>
      <c r="CX127">
        <f t="shared" si="143"/>
        <v>0</v>
      </c>
      <c r="CY127">
        <f t="shared" si="144"/>
        <v>0</v>
      </c>
      <c r="CZ127">
        <f t="shared" si="145"/>
        <v>0</v>
      </c>
      <c r="DC127" t="s">
        <v>3</v>
      </c>
      <c r="DD127" t="s">
        <v>3</v>
      </c>
      <c r="DE127" t="s">
        <v>3</v>
      </c>
      <c r="DF127" t="s">
        <v>3</v>
      </c>
      <c r="DG127" t="s">
        <v>3</v>
      </c>
      <c r="DH127" t="s">
        <v>3</v>
      </c>
      <c r="DI127" t="s">
        <v>3</v>
      </c>
      <c r="DJ127" t="s">
        <v>3</v>
      </c>
      <c r="DK127" t="s">
        <v>3</v>
      </c>
      <c r="DL127" t="s">
        <v>3</v>
      </c>
      <c r="DM127" t="s">
        <v>3</v>
      </c>
      <c r="DN127">
        <v>0</v>
      </c>
      <c r="DO127">
        <v>0</v>
      </c>
      <c r="DP127">
        <v>1</v>
      </c>
      <c r="DQ127">
        <v>1</v>
      </c>
      <c r="DU127">
        <v>1009</v>
      </c>
      <c r="DV127" t="s">
        <v>27</v>
      </c>
      <c r="DW127" t="s">
        <v>27</v>
      </c>
      <c r="DX127">
        <v>1000</v>
      </c>
      <c r="EE127">
        <v>51482689</v>
      </c>
      <c r="EF127">
        <v>1</v>
      </c>
      <c r="EG127" t="s">
        <v>21</v>
      </c>
      <c r="EH127">
        <v>0</v>
      </c>
      <c r="EI127" t="s">
        <v>3</v>
      </c>
      <c r="EJ127">
        <v>4</v>
      </c>
      <c r="EK127">
        <v>0</v>
      </c>
      <c r="EL127" t="s">
        <v>22</v>
      </c>
      <c r="EM127" t="s">
        <v>23</v>
      </c>
      <c r="EO127" t="s">
        <v>3</v>
      </c>
      <c r="EQ127">
        <v>0</v>
      </c>
      <c r="ER127">
        <v>124.9</v>
      </c>
      <c r="ES127">
        <v>0</v>
      </c>
      <c r="ET127">
        <v>0</v>
      </c>
      <c r="EU127">
        <v>0</v>
      </c>
      <c r="EV127">
        <v>124.9</v>
      </c>
      <c r="EW127">
        <v>1.02</v>
      </c>
      <c r="EX127">
        <v>0</v>
      </c>
      <c r="EY127">
        <v>0</v>
      </c>
      <c r="FQ127">
        <v>0</v>
      </c>
      <c r="FR127">
        <f t="shared" si="146"/>
        <v>0</v>
      </c>
      <c r="FS127">
        <v>0</v>
      </c>
      <c r="FX127">
        <v>70</v>
      </c>
      <c r="FY127">
        <v>10</v>
      </c>
      <c r="GA127" t="s">
        <v>3</v>
      </c>
      <c r="GD127">
        <v>0</v>
      </c>
      <c r="GF127">
        <v>44828971</v>
      </c>
      <c r="GG127">
        <v>2</v>
      </c>
      <c r="GH127">
        <v>1</v>
      </c>
      <c r="GI127">
        <v>-2</v>
      </c>
      <c r="GJ127">
        <v>0</v>
      </c>
      <c r="GK127">
        <f>ROUND(R127*(R12)/100,2)</f>
        <v>0</v>
      </c>
      <c r="GL127">
        <f t="shared" si="147"/>
        <v>0</v>
      </c>
      <c r="GM127">
        <f>ROUND(O127+X127+Y127+GK127,2)+GX127</f>
        <v>0</v>
      </c>
      <c r="GN127">
        <f>IF(OR(BI127=0,BI127=1),ROUND(O127+X127+Y127+GK127,2),0)</f>
        <v>0</v>
      </c>
      <c r="GO127">
        <f>IF(BI127=2,ROUND(O127+X127+Y127+GK127,2),0)</f>
        <v>0</v>
      </c>
      <c r="GP127">
        <f>IF(BI127=4,ROUND(O127+X127+Y127+GK127,2)+GX127,0)</f>
        <v>0</v>
      </c>
      <c r="GR127">
        <v>0</v>
      </c>
      <c r="GS127">
        <v>3</v>
      </c>
      <c r="GT127">
        <v>0</v>
      </c>
      <c r="GU127" t="s">
        <v>3</v>
      </c>
      <c r="GV127">
        <f>ROUND((GT127),6)</f>
        <v>0</v>
      </c>
      <c r="GW127">
        <v>1</v>
      </c>
      <c r="GX127">
        <f t="shared" si="148"/>
        <v>0</v>
      </c>
      <c r="HA127">
        <v>0</v>
      </c>
      <c r="HB127">
        <v>0</v>
      </c>
      <c r="HC127">
        <f t="shared" si="149"/>
        <v>0</v>
      </c>
      <c r="HE127" t="s">
        <v>3</v>
      </c>
      <c r="HF127" t="s">
        <v>3</v>
      </c>
      <c r="IK127">
        <f t="shared" si="150"/>
        <v>0</v>
      </c>
    </row>
    <row r="128" spans="1:245" x14ac:dyDescent="0.2">
      <c r="A128">
        <v>17</v>
      </c>
      <c r="B128">
        <v>1</v>
      </c>
      <c r="C128">
        <f>ROW(SmtRes!A42)</f>
        <v>42</v>
      </c>
      <c r="D128">
        <f>ROW(EtalonRes!A39)</f>
        <v>39</v>
      </c>
      <c r="E128" t="s">
        <v>151</v>
      </c>
      <c r="F128" t="s">
        <v>34</v>
      </c>
      <c r="G128" t="s">
        <v>35</v>
      </c>
      <c r="H128" t="s">
        <v>27</v>
      </c>
      <c r="I128">
        <f>ROUND(I125*100*2.4*0.059*0.95,9)</f>
        <v>0</v>
      </c>
      <c r="J128">
        <v>0</v>
      </c>
      <c r="O128">
        <f t="shared" si="120"/>
        <v>0</v>
      </c>
      <c r="P128">
        <f t="shared" si="121"/>
        <v>0</v>
      </c>
      <c r="Q128">
        <f t="shared" si="122"/>
        <v>0</v>
      </c>
      <c r="R128">
        <f t="shared" si="123"/>
        <v>0</v>
      </c>
      <c r="S128">
        <f t="shared" si="124"/>
        <v>0</v>
      </c>
      <c r="T128">
        <f t="shared" si="125"/>
        <v>0</v>
      </c>
      <c r="U128">
        <f t="shared" si="126"/>
        <v>0</v>
      </c>
      <c r="V128">
        <f t="shared" si="127"/>
        <v>0</v>
      </c>
      <c r="W128">
        <f t="shared" si="128"/>
        <v>0</v>
      </c>
      <c r="X128">
        <f t="shared" si="129"/>
        <v>0</v>
      </c>
      <c r="Y128">
        <f t="shared" si="130"/>
        <v>0</v>
      </c>
      <c r="AA128">
        <v>52421674</v>
      </c>
      <c r="AB128">
        <f t="shared" si="131"/>
        <v>57.83</v>
      </c>
      <c r="AC128">
        <f>ROUND((ES128),6)</f>
        <v>0</v>
      </c>
      <c r="AD128">
        <f>ROUND((((ET128)-(EU128))+AE128),6)</f>
        <v>57.83</v>
      </c>
      <c r="AE128">
        <f t="shared" si="132"/>
        <v>31.44</v>
      </c>
      <c r="AF128">
        <f t="shared" si="132"/>
        <v>0</v>
      </c>
      <c r="AG128">
        <f t="shared" si="133"/>
        <v>0</v>
      </c>
      <c r="AH128">
        <f t="shared" si="134"/>
        <v>0</v>
      </c>
      <c r="AI128">
        <f t="shared" si="134"/>
        <v>0</v>
      </c>
      <c r="AJ128">
        <f t="shared" si="135"/>
        <v>0</v>
      </c>
      <c r="AK128">
        <v>57.83</v>
      </c>
      <c r="AL128">
        <v>0</v>
      </c>
      <c r="AM128">
        <v>57.83</v>
      </c>
      <c r="AN128">
        <v>31.44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1</v>
      </c>
      <c r="AW128">
        <v>1</v>
      </c>
      <c r="AZ128">
        <v>1</v>
      </c>
      <c r="BA128">
        <v>1</v>
      </c>
      <c r="BB128">
        <v>1</v>
      </c>
      <c r="BC128">
        <v>1</v>
      </c>
      <c r="BD128" t="s">
        <v>3</v>
      </c>
      <c r="BE128" t="s">
        <v>3</v>
      </c>
      <c r="BF128" t="s">
        <v>3</v>
      </c>
      <c r="BG128" t="s">
        <v>3</v>
      </c>
      <c r="BH128">
        <v>0</v>
      </c>
      <c r="BI128">
        <v>4</v>
      </c>
      <c r="BJ128" t="s">
        <v>36</v>
      </c>
      <c r="BM128">
        <v>1</v>
      </c>
      <c r="BN128">
        <v>0</v>
      </c>
      <c r="BO128" t="s">
        <v>3</v>
      </c>
      <c r="BP128">
        <v>0</v>
      </c>
      <c r="BQ128">
        <v>1</v>
      </c>
      <c r="BR128">
        <v>0</v>
      </c>
      <c r="BS128">
        <v>1</v>
      </c>
      <c r="BT128">
        <v>1</v>
      </c>
      <c r="BU128">
        <v>1</v>
      </c>
      <c r="BV128">
        <v>1</v>
      </c>
      <c r="BW128">
        <v>1</v>
      </c>
      <c r="BX128">
        <v>1</v>
      </c>
      <c r="BY128" t="s">
        <v>3</v>
      </c>
      <c r="BZ128">
        <v>0</v>
      </c>
      <c r="CA128">
        <v>0</v>
      </c>
      <c r="CE128">
        <v>0</v>
      </c>
      <c r="CF128">
        <v>0</v>
      </c>
      <c r="CG128">
        <v>0</v>
      </c>
      <c r="CM128">
        <v>0</v>
      </c>
      <c r="CN128" t="s">
        <v>3</v>
      </c>
      <c r="CO128">
        <v>0</v>
      </c>
      <c r="CP128">
        <f t="shared" si="136"/>
        <v>0</v>
      </c>
      <c r="CQ128">
        <f t="shared" si="137"/>
        <v>0</v>
      </c>
      <c r="CR128">
        <f>((((ET128)*BB128-(EU128)*BS128)+AE128*BS128)*AV128)</f>
        <v>57.83</v>
      </c>
      <c r="CS128">
        <f t="shared" si="138"/>
        <v>31.44</v>
      </c>
      <c r="CT128">
        <f t="shared" si="139"/>
        <v>0</v>
      </c>
      <c r="CU128">
        <f t="shared" si="140"/>
        <v>0</v>
      </c>
      <c r="CV128">
        <f t="shared" si="141"/>
        <v>0</v>
      </c>
      <c r="CW128">
        <f t="shared" si="142"/>
        <v>0</v>
      </c>
      <c r="CX128">
        <f t="shared" si="143"/>
        <v>0</v>
      </c>
      <c r="CY128">
        <f t="shared" si="144"/>
        <v>0</v>
      </c>
      <c r="CZ128">
        <f t="shared" si="145"/>
        <v>0</v>
      </c>
      <c r="DC128" t="s">
        <v>3</v>
      </c>
      <c r="DD128" t="s">
        <v>3</v>
      </c>
      <c r="DE128" t="s">
        <v>3</v>
      </c>
      <c r="DF128" t="s">
        <v>3</v>
      </c>
      <c r="DG128" t="s">
        <v>3</v>
      </c>
      <c r="DH128" t="s">
        <v>3</v>
      </c>
      <c r="DI128" t="s">
        <v>3</v>
      </c>
      <c r="DJ128" t="s">
        <v>3</v>
      </c>
      <c r="DK128" t="s">
        <v>3</v>
      </c>
      <c r="DL128" t="s">
        <v>3</v>
      </c>
      <c r="DM128" t="s">
        <v>3</v>
      </c>
      <c r="DN128">
        <v>0</v>
      </c>
      <c r="DO128">
        <v>0</v>
      </c>
      <c r="DP128">
        <v>1</v>
      </c>
      <c r="DQ128">
        <v>1</v>
      </c>
      <c r="DU128">
        <v>1009</v>
      </c>
      <c r="DV128" t="s">
        <v>27</v>
      </c>
      <c r="DW128" t="s">
        <v>27</v>
      </c>
      <c r="DX128">
        <v>1000</v>
      </c>
      <c r="EE128">
        <v>51482691</v>
      </c>
      <c r="EF128">
        <v>1</v>
      </c>
      <c r="EG128" t="s">
        <v>21</v>
      </c>
      <c r="EH128">
        <v>0</v>
      </c>
      <c r="EI128" t="s">
        <v>3</v>
      </c>
      <c r="EJ128">
        <v>4</v>
      </c>
      <c r="EK128">
        <v>1</v>
      </c>
      <c r="EL128" t="s">
        <v>37</v>
      </c>
      <c r="EM128" t="s">
        <v>23</v>
      </c>
      <c r="EO128" t="s">
        <v>3</v>
      </c>
      <c r="EQ128">
        <v>0</v>
      </c>
      <c r="ER128">
        <v>57.83</v>
      </c>
      <c r="ES128">
        <v>0</v>
      </c>
      <c r="ET128">
        <v>57.83</v>
      </c>
      <c r="EU128">
        <v>31.44</v>
      </c>
      <c r="EV128">
        <v>0</v>
      </c>
      <c r="EW128">
        <v>0</v>
      </c>
      <c r="EX128">
        <v>0</v>
      </c>
      <c r="EY128">
        <v>0</v>
      </c>
      <c r="FQ128">
        <v>0</v>
      </c>
      <c r="FR128">
        <f t="shared" si="146"/>
        <v>0</v>
      </c>
      <c r="FS128">
        <v>0</v>
      </c>
      <c r="FX128">
        <v>0</v>
      </c>
      <c r="FY128">
        <v>0</v>
      </c>
      <c r="GA128" t="s">
        <v>3</v>
      </c>
      <c r="GD128">
        <v>1</v>
      </c>
      <c r="GF128">
        <v>-1870736679</v>
      </c>
      <c r="GG128">
        <v>2</v>
      </c>
      <c r="GH128">
        <v>1</v>
      </c>
      <c r="GI128">
        <v>-2</v>
      </c>
      <c r="GJ128">
        <v>0</v>
      </c>
      <c r="GK128">
        <v>0</v>
      </c>
      <c r="GL128">
        <f t="shared" si="147"/>
        <v>0</v>
      </c>
      <c r="GM128">
        <f>ROUND(O128+X128+Y128,2)+GX128</f>
        <v>0</v>
      </c>
      <c r="GN128">
        <f>IF(OR(BI128=0,BI128=1),ROUND(O128+X128+Y128,2),0)</f>
        <v>0</v>
      </c>
      <c r="GO128">
        <f>IF(BI128=2,ROUND(O128+X128+Y128,2),0)</f>
        <v>0</v>
      </c>
      <c r="GP128">
        <f>IF(BI128=4,ROUND(O128+X128+Y128,2)+GX128,0)</f>
        <v>0</v>
      </c>
      <c r="GR128">
        <v>0</v>
      </c>
      <c r="GS128">
        <v>3</v>
      </c>
      <c r="GT128">
        <v>0</v>
      </c>
      <c r="GU128" t="s">
        <v>3</v>
      </c>
      <c r="GV128">
        <f>ROUND((GT128),6)</f>
        <v>0</v>
      </c>
      <c r="GW128">
        <v>1</v>
      </c>
      <c r="GX128">
        <f t="shared" si="148"/>
        <v>0</v>
      </c>
      <c r="HA128">
        <v>0</v>
      </c>
      <c r="HB128">
        <v>0</v>
      </c>
      <c r="HC128">
        <f t="shared" si="149"/>
        <v>0</v>
      </c>
      <c r="HE128" t="s">
        <v>3</v>
      </c>
      <c r="HF128" t="s">
        <v>3</v>
      </c>
      <c r="IK128">
        <f t="shared" si="150"/>
        <v>0</v>
      </c>
    </row>
    <row r="129" spans="1:245" x14ac:dyDescent="0.2">
      <c r="A129">
        <v>17</v>
      </c>
      <c r="B129">
        <v>1</v>
      </c>
      <c r="C129">
        <f>ROW(SmtRes!A44)</f>
        <v>44</v>
      </c>
      <c r="D129">
        <f>ROW(EtalonRes!A41)</f>
        <v>41</v>
      </c>
      <c r="E129" t="s">
        <v>152</v>
      </c>
      <c r="F129" t="s">
        <v>39</v>
      </c>
      <c r="G129" t="s">
        <v>40</v>
      </c>
      <c r="H129" t="s">
        <v>27</v>
      </c>
      <c r="I129">
        <f>ROUND(I125*100*2.4*0.059*0.05,9)</f>
        <v>0</v>
      </c>
      <c r="J129">
        <v>0</v>
      </c>
      <c r="O129">
        <f t="shared" si="120"/>
        <v>0</v>
      </c>
      <c r="P129">
        <f t="shared" si="121"/>
        <v>0</v>
      </c>
      <c r="Q129">
        <f t="shared" si="122"/>
        <v>0</v>
      </c>
      <c r="R129">
        <f t="shared" si="123"/>
        <v>0</v>
      </c>
      <c r="S129">
        <f t="shared" si="124"/>
        <v>0</v>
      </c>
      <c r="T129">
        <f t="shared" si="125"/>
        <v>0</v>
      </c>
      <c r="U129">
        <f t="shared" si="126"/>
        <v>0</v>
      </c>
      <c r="V129">
        <f t="shared" si="127"/>
        <v>0</v>
      </c>
      <c r="W129">
        <f t="shared" si="128"/>
        <v>0</v>
      </c>
      <c r="X129">
        <f t="shared" si="129"/>
        <v>0</v>
      </c>
      <c r="Y129">
        <f t="shared" si="130"/>
        <v>0</v>
      </c>
      <c r="AA129">
        <v>52421674</v>
      </c>
      <c r="AB129">
        <f t="shared" si="131"/>
        <v>165.91</v>
      </c>
      <c r="AC129">
        <f>ROUND((ES129),6)</f>
        <v>0</v>
      </c>
      <c r="AD129">
        <f>ROUND((((ET129)-(EU129))+AE129),6)</f>
        <v>165.91</v>
      </c>
      <c r="AE129">
        <f t="shared" si="132"/>
        <v>90.18</v>
      </c>
      <c r="AF129">
        <f t="shared" si="132"/>
        <v>0</v>
      </c>
      <c r="AG129">
        <f t="shared" si="133"/>
        <v>0</v>
      </c>
      <c r="AH129">
        <f t="shared" si="134"/>
        <v>0</v>
      </c>
      <c r="AI129">
        <f t="shared" si="134"/>
        <v>0</v>
      </c>
      <c r="AJ129">
        <f t="shared" si="135"/>
        <v>0</v>
      </c>
      <c r="AK129">
        <v>165.91</v>
      </c>
      <c r="AL129">
        <v>0</v>
      </c>
      <c r="AM129">
        <v>165.91</v>
      </c>
      <c r="AN129">
        <v>90.18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1</v>
      </c>
      <c r="AW129">
        <v>1</v>
      </c>
      <c r="AZ129">
        <v>1</v>
      </c>
      <c r="BA129">
        <v>1</v>
      </c>
      <c r="BB129">
        <v>1</v>
      </c>
      <c r="BC129">
        <v>1</v>
      </c>
      <c r="BD129" t="s">
        <v>3</v>
      </c>
      <c r="BE129" t="s">
        <v>3</v>
      </c>
      <c r="BF129" t="s">
        <v>3</v>
      </c>
      <c r="BG129" t="s">
        <v>3</v>
      </c>
      <c r="BH129">
        <v>0</v>
      </c>
      <c r="BI129">
        <v>4</v>
      </c>
      <c r="BJ129" t="s">
        <v>41</v>
      </c>
      <c r="BM129">
        <v>1</v>
      </c>
      <c r="BN129">
        <v>0</v>
      </c>
      <c r="BO129" t="s">
        <v>3</v>
      </c>
      <c r="BP129">
        <v>0</v>
      </c>
      <c r="BQ129">
        <v>1</v>
      </c>
      <c r="BR129">
        <v>0</v>
      </c>
      <c r="BS129">
        <v>1</v>
      </c>
      <c r="BT129">
        <v>1</v>
      </c>
      <c r="BU129">
        <v>1</v>
      </c>
      <c r="BV129">
        <v>1</v>
      </c>
      <c r="BW129">
        <v>1</v>
      </c>
      <c r="BX129">
        <v>1</v>
      </c>
      <c r="BY129" t="s">
        <v>3</v>
      </c>
      <c r="BZ129">
        <v>0</v>
      </c>
      <c r="CA129">
        <v>0</v>
      </c>
      <c r="CE129">
        <v>0</v>
      </c>
      <c r="CF129">
        <v>0</v>
      </c>
      <c r="CG129">
        <v>0</v>
      </c>
      <c r="CM129">
        <v>0</v>
      </c>
      <c r="CN129" t="s">
        <v>3</v>
      </c>
      <c r="CO129">
        <v>0</v>
      </c>
      <c r="CP129">
        <f t="shared" si="136"/>
        <v>0</v>
      </c>
      <c r="CQ129">
        <f t="shared" si="137"/>
        <v>0</v>
      </c>
      <c r="CR129">
        <f>((((ET129)*BB129-(EU129)*BS129)+AE129*BS129)*AV129)</f>
        <v>165.91</v>
      </c>
      <c r="CS129">
        <f t="shared" si="138"/>
        <v>90.18</v>
      </c>
      <c r="CT129">
        <f t="shared" si="139"/>
        <v>0</v>
      </c>
      <c r="CU129">
        <f t="shared" si="140"/>
        <v>0</v>
      </c>
      <c r="CV129">
        <f t="shared" si="141"/>
        <v>0</v>
      </c>
      <c r="CW129">
        <f t="shared" si="142"/>
        <v>0</v>
      </c>
      <c r="CX129">
        <f t="shared" si="143"/>
        <v>0</v>
      </c>
      <c r="CY129">
        <f t="shared" si="144"/>
        <v>0</v>
      </c>
      <c r="CZ129">
        <f t="shared" si="145"/>
        <v>0</v>
      </c>
      <c r="DC129" t="s">
        <v>3</v>
      </c>
      <c r="DD129" t="s">
        <v>3</v>
      </c>
      <c r="DE129" t="s">
        <v>3</v>
      </c>
      <c r="DF129" t="s">
        <v>3</v>
      </c>
      <c r="DG129" t="s">
        <v>3</v>
      </c>
      <c r="DH129" t="s">
        <v>3</v>
      </c>
      <c r="DI129" t="s">
        <v>3</v>
      </c>
      <c r="DJ129" t="s">
        <v>3</v>
      </c>
      <c r="DK129" t="s">
        <v>3</v>
      </c>
      <c r="DL129" t="s">
        <v>3</v>
      </c>
      <c r="DM129" t="s">
        <v>3</v>
      </c>
      <c r="DN129">
        <v>0</v>
      </c>
      <c r="DO129">
        <v>0</v>
      </c>
      <c r="DP129">
        <v>1</v>
      </c>
      <c r="DQ129">
        <v>1</v>
      </c>
      <c r="DU129">
        <v>1009</v>
      </c>
      <c r="DV129" t="s">
        <v>27</v>
      </c>
      <c r="DW129" t="s">
        <v>27</v>
      </c>
      <c r="DX129">
        <v>1000</v>
      </c>
      <c r="EE129">
        <v>51482691</v>
      </c>
      <c r="EF129">
        <v>1</v>
      </c>
      <c r="EG129" t="s">
        <v>21</v>
      </c>
      <c r="EH129">
        <v>0</v>
      </c>
      <c r="EI129" t="s">
        <v>3</v>
      </c>
      <c r="EJ129">
        <v>4</v>
      </c>
      <c r="EK129">
        <v>1</v>
      </c>
      <c r="EL129" t="s">
        <v>37</v>
      </c>
      <c r="EM129" t="s">
        <v>23</v>
      </c>
      <c r="EO129" t="s">
        <v>3</v>
      </c>
      <c r="EQ129">
        <v>0</v>
      </c>
      <c r="ER129">
        <v>165.91</v>
      </c>
      <c r="ES129">
        <v>0</v>
      </c>
      <c r="ET129">
        <v>165.91</v>
      </c>
      <c r="EU129">
        <v>90.18</v>
      </c>
      <c r="EV129">
        <v>0</v>
      </c>
      <c r="EW129">
        <v>0</v>
      </c>
      <c r="EX129">
        <v>0</v>
      </c>
      <c r="EY129">
        <v>0</v>
      </c>
      <c r="FQ129">
        <v>0</v>
      </c>
      <c r="FR129">
        <f t="shared" si="146"/>
        <v>0</v>
      </c>
      <c r="FS129">
        <v>0</v>
      </c>
      <c r="FX129">
        <v>0</v>
      </c>
      <c r="FY129">
        <v>0</v>
      </c>
      <c r="GA129" t="s">
        <v>3</v>
      </c>
      <c r="GD129">
        <v>1</v>
      </c>
      <c r="GF129">
        <v>1912105629</v>
      </c>
      <c r="GG129">
        <v>2</v>
      </c>
      <c r="GH129">
        <v>1</v>
      </c>
      <c r="GI129">
        <v>-2</v>
      </c>
      <c r="GJ129">
        <v>0</v>
      </c>
      <c r="GK129">
        <v>0</v>
      </c>
      <c r="GL129">
        <f t="shared" si="147"/>
        <v>0</v>
      </c>
      <c r="GM129">
        <f>ROUND(O129+X129+Y129,2)+GX129</f>
        <v>0</v>
      </c>
      <c r="GN129">
        <f>IF(OR(BI129=0,BI129=1),ROUND(O129+X129+Y129,2),0)</f>
        <v>0</v>
      </c>
      <c r="GO129">
        <f>IF(BI129=2,ROUND(O129+X129+Y129,2),0)</f>
        <v>0</v>
      </c>
      <c r="GP129">
        <f>IF(BI129=4,ROUND(O129+X129+Y129,2)+GX129,0)</f>
        <v>0</v>
      </c>
      <c r="GR129">
        <v>0</v>
      </c>
      <c r="GS129">
        <v>3</v>
      </c>
      <c r="GT129">
        <v>0</v>
      </c>
      <c r="GU129" t="s">
        <v>3</v>
      </c>
      <c r="GV129">
        <f>ROUND((GT129),6)</f>
        <v>0</v>
      </c>
      <c r="GW129">
        <v>1</v>
      </c>
      <c r="GX129">
        <f t="shared" si="148"/>
        <v>0</v>
      </c>
      <c r="HA129">
        <v>0</v>
      </c>
      <c r="HB129">
        <v>0</v>
      </c>
      <c r="HC129">
        <f t="shared" si="149"/>
        <v>0</v>
      </c>
      <c r="HE129" t="s">
        <v>3</v>
      </c>
      <c r="HF129" t="s">
        <v>3</v>
      </c>
      <c r="IK129">
        <f t="shared" si="150"/>
        <v>0</v>
      </c>
    </row>
    <row r="130" spans="1:245" x14ac:dyDescent="0.2">
      <c r="A130">
        <v>17</v>
      </c>
      <c r="B130">
        <v>1</v>
      </c>
      <c r="C130">
        <f>ROW(SmtRes!A46)</f>
        <v>46</v>
      </c>
      <c r="D130">
        <f>ROW(EtalonRes!A43)</f>
        <v>43</v>
      </c>
      <c r="E130" t="s">
        <v>153</v>
      </c>
      <c r="F130" t="s">
        <v>43</v>
      </c>
      <c r="G130" t="s">
        <v>44</v>
      </c>
      <c r="H130" t="s">
        <v>27</v>
      </c>
      <c r="I130">
        <f>ROUND(I125*100*2.4*0.059,9)</f>
        <v>0</v>
      </c>
      <c r="J130">
        <v>0</v>
      </c>
      <c r="O130">
        <f t="shared" si="120"/>
        <v>0</v>
      </c>
      <c r="P130">
        <f t="shared" si="121"/>
        <v>0</v>
      </c>
      <c r="Q130">
        <f t="shared" si="122"/>
        <v>0</v>
      </c>
      <c r="R130">
        <f t="shared" si="123"/>
        <v>0</v>
      </c>
      <c r="S130">
        <f t="shared" si="124"/>
        <v>0</v>
      </c>
      <c r="T130">
        <f t="shared" si="125"/>
        <v>0</v>
      </c>
      <c r="U130">
        <f t="shared" si="126"/>
        <v>0</v>
      </c>
      <c r="V130">
        <f t="shared" si="127"/>
        <v>0</v>
      </c>
      <c r="W130">
        <f t="shared" si="128"/>
        <v>0</v>
      </c>
      <c r="X130">
        <f t="shared" si="129"/>
        <v>0</v>
      </c>
      <c r="Y130">
        <f t="shared" si="130"/>
        <v>0</v>
      </c>
      <c r="AA130">
        <v>52421674</v>
      </c>
      <c r="AB130">
        <f t="shared" si="131"/>
        <v>1396.89</v>
      </c>
      <c r="AC130">
        <f>ROUND(((ES130*51)),6)</f>
        <v>0</v>
      </c>
      <c r="AD130">
        <f>ROUND(((((ET130*51))-((EU130*51)))+AE130),6)</f>
        <v>1396.89</v>
      </c>
      <c r="AE130">
        <f>ROUND(((EU130*51)),6)</f>
        <v>759.39</v>
      </c>
      <c r="AF130">
        <f>ROUND(((EV130*51)),6)</f>
        <v>0</v>
      </c>
      <c r="AG130">
        <f t="shared" si="133"/>
        <v>0</v>
      </c>
      <c r="AH130">
        <f>((EW130*51))</f>
        <v>0</v>
      </c>
      <c r="AI130">
        <f>((EX130*51))</f>
        <v>0</v>
      </c>
      <c r="AJ130">
        <f t="shared" si="135"/>
        <v>0</v>
      </c>
      <c r="AK130">
        <v>27.39</v>
      </c>
      <c r="AL130">
        <v>0</v>
      </c>
      <c r="AM130">
        <v>27.39</v>
      </c>
      <c r="AN130">
        <v>14.89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1</v>
      </c>
      <c r="AW130">
        <v>1</v>
      </c>
      <c r="AZ130">
        <v>1</v>
      </c>
      <c r="BA130">
        <v>1</v>
      </c>
      <c r="BB130">
        <v>1</v>
      </c>
      <c r="BC130">
        <v>1</v>
      </c>
      <c r="BD130" t="s">
        <v>3</v>
      </c>
      <c r="BE130" t="s">
        <v>3</v>
      </c>
      <c r="BF130" t="s">
        <v>3</v>
      </c>
      <c r="BG130" t="s">
        <v>3</v>
      </c>
      <c r="BH130">
        <v>0</v>
      </c>
      <c r="BI130">
        <v>4</v>
      </c>
      <c r="BJ130" t="s">
        <v>45</v>
      </c>
      <c r="BM130">
        <v>1</v>
      </c>
      <c r="BN130">
        <v>0</v>
      </c>
      <c r="BO130" t="s">
        <v>3</v>
      </c>
      <c r="BP130">
        <v>0</v>
      </c>
      <c r="BQ130">
        <v>1</v>
      </c>
      <c r="BR130">
        <v>0</v>
      </c>
      <c r="BS130">
        <v>1</v>
      </c>
      <c r="BT130">
        <v>1</v>
      </c>
      <c r="BU130">
        <v>1</v>
      </c>
      <c r="BV130">
        <v>1</v>
      </c>
      <c r="BW130">
        <v>1</v>
      </c>
      <c r="BX130">
        <v>1</v>
      </c>
      <c r="BY130" t="s">
        <v>3</v>
      </c>
      <c r="BZ130">
        <v>0</v>
      </c>
      <c r="CA130">
        <v>0</v>
      </c>
      <c r="CE130">
        <v>0</v>
      </c>
      <c r="CF130">
        <v>0</v>
      </c>
      <c r="CG130">
        <v>0</v>
      </c>
      <c r="CM130">
        <v>0</v>
      </c>
      <c r="CN130" t="s">
        <v>3</v>
      </c>
      <c r="CO130">
        <v>0</v>
      </c>
      <c r="CP130">
        <f t="shared" si="136"/>
        <v>0</v>
      </c>
      <c r="CQ130">
        <f t="shared" si="137"/>
        <v>0</v>
      </c>
      <c r="CR130">
        <f>(((((ET130*51))*BB130-((EU130*51))*BS130)+AE130*BS130)*AV130)</f>
        <v>1396.89</v>
      </c>
      <c r="CS130">
        <f t="shared" si="138"/>
        <v>759.39</v>
      </c>
      <c r="CT130">
        <f t="shared" si="139"/>
        <v>0</v>
      </c>
      <c r="CU130">
        <f t="shared" si="140"/>
        <v>0</v>
      </c>
      <c r="CV130">
        <f t="shared" si="141"/>
        <v>0</v>
      </c>
      <c r="CW130">
        <f t="shared" si="142"/>
        <v>0</v>
      </c>
      <c r="CX130">
        <f t="shared" si="143"/>
        <v>0</v>
      </c>
      <c r="CY130">
        <f t="shared" si="144"/>
        <v>0</v>
      </c>
      <c r="CZ130">
        <f t="shared" si="145"/>
        <v>0</v>
      </c>
      <c r="DC130" t="s">
        <v>3</v>
      </c>
      <c r="DD130" t="s">
        <v>46</v>
      </c>
      <c r="DE130" t="s">
        <v>46</v>
      </c>
      <c r="DF130" t="s">
        <v>46</v>
      </c>
      <c r="DG130" t="s">
        <v>46</v>
      </c>
      <c r="DH130" t="s">
        <v>3</v>
      </c>
      <c r="DI130" t="s">
        <v>46</v>
      </c>
      <c r="DJ130" t="s">
        <v>46</v>
      </c>
      <c r="DK130" t="s">
        <v>3</v>
      </c>
      <c r="DL130" t="s">
        <v>3</v>
      </c>
      <c r="DM130" t="s">
        <v>3</v>
      </c>
      <c r="DN130">
        <v>0</v>
      </c>
      <c r="DO130">
        <v>0</v>
      </c>
      <c r="DP130">
        <v>1</v>
      </c>
      <c r="DQ130">
        <v>1</v>
      </c>
      <c r="DU130">
        <v>1009</v>
      </c>
      <c r="DV130" t="s">
        <v>27</v>
      </c>
      <c r="DW130" t="s">
        <v>27</v>
      </c>
      <c r="DX130">
        <v>1000</v>
      </c>
      <c r="EE130">
        <v>51482691</v>
      </c>
      <c r="EF130">
        <v>1</v>
      </c>
      <c r="EG130" t="s">
        <v>21</v>
      </c>
      <c r="EH130">
        <v>0</v>
      </c>
      <c r="EI130" t="s">
        <v>3</v>
      </c>
      <c r="EJ130">
        <v>4</v>
      </c>
      <c r="EK130">
        <v>1</v>
      </c>
      <c r="EL130" t="s">
        <v>37</v>
      </c>
      <c r="EM130" t="s">
        <v>23</v>
      </c>
      <c r="EO130" t="s">
        <v>3</v>
      </c>
      <c r="EQ130">
        <v>0</v>
      </c>
      <c r="ER130">
        <v>27.39</v>
      </c>
      <c r="ES130">
        <v>0</v>
      </c>
      <c r="ET130">
        <v>27.39</v>
      </c>
      <c r="EU130">
        <v>14.89</v>
      </c>
      <c r="EV130">
        <v>0</v>
      </c>
      <c r="EW130">
        <v>0</v>
      </c>
      <c r="EX130">
        <v>0</v>
      </c>
      <c r="EY130">
        <v>0</v>
      </c>
      <c r="FQ130">
        <v>0</v>
      </c>
      <c r="FR130">
        <f t="shared" si="146"/>
        <v>0</v>
      </c>
      <c r="FS130">
        <v>0</v>
      </c>
      <c r="FX130">
        <v>0</v>
      </c>
      <c r="FY130">
        <v>0</v>
      </c>
      <c r="GA130" t="s">
        <v>3</v>
      </c>
      <c r="GD130">
        <v>1</v>
      </c>
      <c r="GF130">
        <v>972108674</v>
      </c>
      <c r="GG130">
        <v>2</v>
      </c>
      <c r="GH130">
        <v>1</v>
      </c>
      <c r="GI130">
        <v>-2</v>
      </c>
      <c r="GJ130">
        <v>0</v>
      </c>
      <c r="GK130">
        <v>0</v>
      </c>
      <c r="GL130">
        <f t="shared" si="147"/>
        <v>0</v>
      </c>
      <c r="GM130">
        <f>ROUND(O130+X130+Y130,2)+GX130</f>
        <v>0</v>
      </c>
      <c r="GN130">
        <f>IF(OR(BI130=0,BI130=1),ROUND(O130+X130+Y130,2),0)</f>
        <v>0</v>
      </c>
      <c r="GO130">
        <f>IF(BI130=2,ROUND(O130+X130+Y130,2),0)</f>
        <v>0</v>
      </c>
      <c r="GP130">
        <f>IF(BI130=4,ROUND(O130+X130+Y130,2)+GX130,0)</f>
        <v>0</v>
      </c>
      <c r="GR130">
        <v>0</v>
      </c>
      <c r="GS130">
        <v>3</v>
      </c>
      <c r="GT130">
        <v>0</v>
      </c>
      <c r="GU130" t="s">
        <v>46</v>
      </c>
      <c r="GV130">
        <f>ROUND(((GT130*51)),6)</f>
        <v>0</v>
      </c>
      <c r="GW130">
        <v>1</v>
      </c>
      <c r="GX130">
        <f t="shared" si="148"/>
        <v>0</v>
      </c>
      <c r="HA130">
        <v>0</v>
      </c>
      <c r="HB130">
        <v>0</v>
      </c>
      <c r="HC130">
        <f t="shared" si="149"/>
        <v>0</v>
      </c>
      <c r="HE130" t="s">
        <v>3</v>
      </c>
      <c r="HF130" t="s">
        <v>3</v>
      </c>
      <c r="IK130">
        <f t="shared" si="150"/>
        <v>0</v>
      </c>
    </row>
    <row r="131" spans="1:245" x14ac:dyDescent="0.2">
      <c r="A131">
        <v>17</v>
      </c>
      <c r="B131">
        <v>1</v>
      </c>
      <c r="E131" t="s">
        <v>154</v>
      </c>
      <c r="F131" t="s">
        <v>48</v>
      </c>
      <c r="G131" t="s">
        <v>49</v>
      </c>
      <c r="H131" t="s">
        <v>27</v>
      </c>
      <c r="I131">
        <f>ROUND(I125*100*2.4*0.059,9)</f>
        <v>0</v>
      </c>
      <c r="J131">
        <v>0</v>
      </c>
      <c r="O131">
        <f t="shared" si="120"/>
        <v>0</v>
      </c>
      <c r="P131">
        <f t="shared" si="121"/>
        <v>0</v>
      </c>
      <c r="Q131">
        <f t="shared" si="122"/>
        <v>0</v>
      </c>
      <c r="R131">
        <f t="shared" si="123"/>
        <v>0</v>
      </c>
      <c r="S131">
        <f t="shared" si="124"/>
        <v>0</v>
      </c>
      <c r="T131">
        <f t="shared" si="125"/>
        <v>0</v>
      </c>
      <c r="U131">
        <f t="shared" si="126"/>
        <v>0</v>
      </c>
      <c r="V131">
        <f t="shared" si="127"/>
        <v>0</v>
      </c>
      <c r="W131">
        <f t="shared" si="128"/>
        <v>0</v>
      </c>
      <c r="X131">
        <f t="shared" si="129"/>
        <v>0</v>
      </c>
      <c r="Y131">
        <f t="shared" si="130"/>
        <v>0</v>
      </c>
      <c r="AA131">
        <v>52421674</v>
      </c>
      <c r="AB131">
        <f t="shared" si="131"/>
        <v>150.61000000000001</v>
      </c>
      <c r="AC131">
        <f>ROUND((ES131),6)</f>
        <v>150.61000000000001</v>
      </c>
      <c r="AD131">
        <f>ROUND((((ET131)-(EU131))+AE131),6)</f>
        <v>0</v>
      </c>
      <c r="AE131">
        <f t="shared" ref="AE131:AF134" si="151">ROUND((EU131),6)</f>
        <v>0</v>
      </c>
      <c r="AF131">
        <f t="shared" si="151"/>
        <v>0</v>
      </c>
      <c r="AG131">
        <f t="shared" si="133"/>
        <v>0</v>
      </c>
      <c r="AH131">
        <f t="shared" ref="AH131:AI134" si="152">(EW131)</f>
        <v>0</v>
      </c>
      <c r="AI131">
        <f t="shared" si="152"/>
        <v>0</v>
      </c>
      <c r="AJ131">
        <f t="shared" si="135"/>
        <v>0</v>
      </c>
      <c r="AK131">
        <v>150.61000000000001</v>
      </c>
      <c r="AL131">
        <v>150.61000000000001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1</v>
      </c>
      <c r="AW131">
        <v>1</v>
      </c>
      <c r="AZ131">
        <v>1</v>
      </c>
      <c r="BA131">
        <v>1</v>
      </c>
      <c r="BB131">
        <v>1</v>
      </c>
      <c r="BC131">
        <v>1</v>
      </c>
      <c r="BD131" t="s">
        <v>3</v>
      </c>
      <c r="BE131" t="s">
        <v>3</v>
      </c>
      <c r="BF131" t="s">
        <v>3</v>
      </c>
      <c r="BG131" t="s">
        <v>3</v>
      </c>
      <c r="BH131">
        <v>3</v>
      </c>
      <c r="BI131">
        <v>1</v>
      </c>
      <c r="BJ131" t="s">
        <v>3</v>
      </c>
      <c r="BM131">
        <v>6001</v>
      </c>
      <c r="BN131">
        <v>0</v>
      </c>
      <c r="BO131" t="s">
        <v>3</v>
      </c>
      <c r="BP131">
        <v>0</v>
      </c>
      <c r="BQ131">
        <v>0</v>
      </c>
      <c r="BR131">
        <v>0</v>
      </c>
      <c r="BS131">
        <v>1</v>
      </c>
      <c r="BT131">
        <v>1</v>
      </c>
      <c r="BU131">
        <v>1</v>
      </c>
      <c r="BV131">
        <v>1</v>
      </c>
      <c r="BW131">
        <v>1</v>
      </c>
      <c r="BX131">
        <v>1</v>
      </c>
      <c r="BY131" t="s">
        <v>3</v>
      </c>
      <c r="BZ131">
        <v>0</v>
      </c>
      <c r="CA131">
        <v>0</v>
      </c>
      <c r="CE131">
        <v>0</v>
      </c>
      <c r="CF131">
        <v>0</v>
      </c>
      <c r="CG131">
        <v>0</v>
      </c>
      <c r="CM131">
        <v>0</v>
      </c>
      <c r="CN131" t="s">
        <v>3</v>
      </c>
      <c r="CO131">
        <v>0</v>
      </c>
      <c r="CP131">
        <f t="shared" si="136"/>
        <v>0</v>
      </c>
      <c r="CQ131">
        <f t="shared" si="137"/>
        <v>150.61000000000001</v>
      </c>
      <c r="CR131">
        <f>((((ET131)*BB131-(EU131)*BS131)+AE131*BS131)*AV131)</f>
        <v>0</v>
      </c>
      <c r="CS131">
        <f t="shared" si="138"/>
        <v>0</v>
      </c>
      <c r="CT131">
        <f t="shared" si="139"/>
        <v>0</v>
      </c>
      <c r="CU131">
        <f t="shared" si="140"/>
        <v>0</v>
      </c>
      <c r="CV131">
        <f t="shared" si="141"/>
        <v>0</v>
      </c>
      <c r="CW131">
        <f t="shared" si="142"/>
        <v>0</v>
      </c>
      <c r="CX131">
        <f t="shared" si="143"/>
        <v>0</v>
      </c>
      <c r="CY131">
        <f t="shared" si="144"/>
        <v>0</v>
      </c>
      <c r="CZ131">
        <f t="shared" si="145"/>
        <v>0</v>
      </c>
      <c r="DC131" t="s">
        <v>3</v>
      </c>
      <c r="DD131" t="s">
        <v>3</v>
      </c>
      <c r="DE131" t="s">
        <v>3</v>
      </c>
      <c r="DF131" t="s">
        <v>3</v>
      </c>
      <c r="DG131" t="s">
        <v>3</v>
      </c>
      <c r="DH131" t="s">
        <v>3</v>
      </c>
      <c r="DI131" t="s">
        <v>3</v>
      </c>
      <c r="DJ131" t="s">
        <v>3</v>
      </c>
      <c r="DK131" t="s">
        <v>3</v>
      </c>
      <c r="DL131" t="s">
        <v>3</v>
      </c>
      <c r="DM131" t="s">
        <v>3</v>
      </c>
      <c r="DN131">
        <v>0</v>
      </c>
      <c r="DO131">
        <v>0</v>
      </c>
      <c r="DP131">
        <v>1</v>
      </c>
      <c r="DQ131">
        <v>1</v>
      </c>
      <c r="DU131">
        <v>1009</v>
      </c>
      <c r="DV131" t="s">
        <v>27</v>
      </c>
      <c r="DW131" t="s">
        <v>27</v>
      </c>
      <c r="DX131">
        <v>1000</v>
      </c>
      <c r="EE131">
        <v>51764353</v>
      </c>
      <c r="EF131">
        <v>0</v>
      </c>
      <c r="EG131" t="s">
        <v>50</v>
      </c>
      <c r="EH131">
        <v>0</v>
      </c>
      <c r="EI131" t="s">
        <v>3</v>
      </c>
      <c r="EJ131">
        <v>1</v>
      </c>
      <c r="EK131">
        <v>6001</v>
      </c>
      <c r="EL131" t="s">
        <v>51</v>
      </c>
      <c r="EM131" t="s">
        <v>50</v>
      </c>
      <c r="EO131" t="s">
        <v>3</v>
      </c>
      <c r="EQ131">
        <v>0</v>
      </c>
      <c r="ER131">
        <v>150.61000000000001</v>
      </c>
      <c r="ES131">
        <v>150.61000000000001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5</v>
      </c>
      <c r="FC131">
        <v>1</v>
      </c>
      <c r="FD131">
        <v>18</v>
      </c>
      <c r="FF131">
        <v>180.73</v>
      </c>
      <c r="FQ131">
        <v>0</v>
      </c>
      <c r="FR131">
        <f t="shared" si="146"/>
        <v>0</v>
      </c>
      <c r="FS131">
        <v>0</v>
      </c>
      <c r="FX131">
        <v>0</v>
      </c>
      <c r="FY131">
        <v>0</v>
      </c>
      <c r="GA131" t="s">
        <v>52</v>
      </c>
      <c r="GD131">
        <v>0</v>
      </c>
      <c r="GF131">
        <v>-611639470</v>
      </c>
      <c r="GG131">
        <v>2</v>
      </c>
      <c r="GH131">
        <v>3</v>
      </c>
      <c r="GI131">
        <v>-2</v>
      </c>
      <c r="GJ131">
        <v>0</v>
      </c>
      <c r="GK131">
        <f>ROUND(R131*(R12)/100,2)</f>
        <v>0</v>
      </c>
      <c r="GL131">
        <f t="shared" si="147"/>
        <v>0</v>
      </c>
      <c r="GM131">
        <f>ROUND(O131+X131+Y131+GK131,2)+GX131</f>
        <v>0</v>
      </c>
      <c r="GN131">
        <f>IF(OR(BI131=0,BI131=1),ROUND(O131+X131+Y131+GK131,2),0)</f>
        <v>0</v>
      </c>
      <c r="GO131">
        <f>IF(BI131=2,ROUND(O131+X131+Y131+GK131,2),0)</f>
        <v>0</v>
      </c>
      <c r="GP131">
        <f>IF(BI131=4,ROUND(O131+X131+Y131+GK131,2)+GX131,0)</f>
        <v>0</v>
      </c>
      <c r="GR131">
        <v>1</v>
      </c>
      <c r="GS131">
        <v>1</v>
      </c>
      <c r="GT131">
        <v>0</v>
      </c>
      <c r="GU131" t="s">
        <v>3</v>
      </c>
      <c r="GV131">
        <f t="shared" ref="GV131:GV137" si="153">ROUND((GT131),6)</f>
        <v>0</v>
      </c>
      <c r="GW131">
        <v>1</v>
      </c>
      <c r="GX131">
        <f t="shared" si="148"/>
        <v>0</v>
      </c>
      <c r="HA131">
        <v>0</v>
      </c>
      <c r="HB131">
        <v>0</v>
      </c>
      <c r="HC131">
        <f t="shared" si="149"/>
        <v>0</v>
      </c>
      <c r="HE131" t="s">
        <v>53</v>
      </c>
      <c r="HF131" t="s">
        <v>53</v>
      </c>
      <c r="IK131">
        <f t="shared" si="150"/>
        <v>0</v>
      </c>
    </row>
    <row r="132" spans="1:245" x14ac:dyDescent="0.2">
      <c r="A132">
        <v>17</v>
      </c>
      <c r="B132">
        <v>1</v>
      </c>
      <c r="C132">
        <f>ROW(SmtRes!A47)</f>
        <v>47</v>
      </c>
      <c r="D132">
        <f>ROW(EtalonRes!A44)</f>
        <v>44</v>
      </c>
      <c r="E132" t="s">
        <v>155</v>
      </c>
      <c r="F132" t="s">
        <v>156</v>
      </c>
      <c r="G132" t="s">
        <v>157</v>
      </c>
      <c r="H132" t="s">
        <v>132</v>
      </c>
      <c r="I132">
        <v>0</v>
      </c>
      <c r="J132">
        <v>0</v>
      </c>
      <c r="O132">
        <f t="shared" si="120"/>
        <v>0</v>
      </c>
      <c r="P132">
        <f t="shared" si="121"/>
        <v>0</v>
      </c>
      <c r="Q132">
        <f t="shared" si="122"/>
        <v>0</v>
      </c>
      <c r="R132">
        <f t="shared" si="123"/>
        <v>0</v>
      </c>
      <c r="S132">
        <f t="shared" si="124"/>
        <v>0</v>
      </c>
      <c r="T132">
        <f t="shared" si="125"/>
        <v>0</v>
      </c>
      <c r="U132">
        <f t="shared" si="126"/>
        <v>0</v>
      </c>
      <c r="V132">
        <f t="shared" si="127"/>
        <v>0</v>
      </c>
      <c r="W132">
        <f t="shared" si="128"/>
        <v>0</v>
      </c>
      <c r="X132">
        <f t="shared" si="129"/>
        <v>0</v>
      </c>
      <c r="Y132">
        <f t="shared" si="130"/>
        <v>0</v>
      </c>
      <c r="AA132">
        <v>52421674</v>
      </c>
      <c r="AB132">
        <f t="shared" si="131"/>
        <v>41951.1</v>
      </c>
      <c r="AC132">
        <f>ROUND((ES132),6)</f>
        <v>0</v>
      </c>
      <c r="AD132">
        <f>ROUND((((ET132)-(EU132))+AE132),6)</f>
        <v>0</v>
      </c>
      <c r="AE132">
        <f t="shared" si="151"/>
        <v>0</v>
      </c>
      <c r="AF132">
        <f t="shared" si="151"/>
        <v>41951.1</v>
      </c>
      <c r="AG132">
        <f t="shared" si="133"/>
        <v>0</v>
      </c>
      <c r="AH132">
        <f t="shared" si="152"/>
        <v>221.6</v>
      </c>
      <c r="AI132">
        <f t="shared" si="152"/>
        <v>0</v>
      </c>
      <c r="AJ132">
        <f t="shared" si="135"/>
        <v>0</v>
      </c>
      <c r="AK132">
        <v>41951.1</v>
      </c>
      <c r="AL132">
        <v>0</v>
      </c>
      <c r="AM132">
        <v>0</v>
      </c>
      <c r="AN132">
        <v>0</v>
      </c>
      <c r="AO132">
        <v>41951.1</v>
      </c>
      <c r="AP132">
        <v>0</v>
      </c>
      <c r="AQ132">
        <v>221.6</v>
      </c>
      <c r="AR132">
        <v>0</v>
      </c>
      <c r="AS132">
        <v>0</v>
      </c>
      <c r="AT132">
        <v>70</v>
      </c>
      <c r="AU132">
        <v>10</v>
      </c>
      <c r="AV132">
        <v>1</v>
      </c>
      <c r="AW132">
        <v>1</v>
      </c>
      <c r="AZ132">
        <v>1</v>
      </c>
      <c r="BA132">
        <v>1</v>
      </c>
      <c r="BB132">
        <v>1</v>
      </c>
      <c r="BC132">
        <v>1</v>
      </c>
      <c r="BD132" t="s">
        <v>3</v>
      </c>
      <c r="BE132" t="s">
        <v>3</v>
      </c>
      <c r="BF132" t="s">
        <v>3</v>
      </c>
      <c r="BG132" t="s">
        <v>3</v>
      </c>
      <c r="BH132">
        <v>0</v>
      </c>
      <c r="BI132">
        <v>4</v>
      </c>
      <c r="BJ132" t="s">
        <v>158</v>
      </c>
      <c r="BM132">
        <v>0</v>
      </c>
      <c r="BN132">
        <v>0</v>
      </c>
      <c r="BO132" t="s">
        <v>3</v>
      </c>
      <c r="BP132">
        <v>0</v>
      </c>
      <c r="BQ132">
        <v>1</v>
      </c>
      <c r="BR132">
        <v>0</v>
      </c>
      <c r="BS132">
        <v>1</v>
      </c>
      <c r="BT132">
        <v>1</v>
      </c>
      <c r="BU132">
        <v>1</v>
      </c>
      <c r="BV132">
        <v>1</v>
      </c>
      <c r="BW132">
        <v>1</v>
      </c>
      <c r="BX132">
        <v>1</v>
      </c>
      <c r="BY132" t="s">
        <v>3</v>
      </c>
      <c r="BZ132">
        <v>70</v>
      </c>
      <c r="CA132">
        <v>10</v>
      </c>
      <c r="CE132">
        <v>0</v>
      </c>
      <c r="CF132">
        <v>0</v>
      </c>
      <c r="CG132">
        <v>0</v>
      </c>
      <c r="CM132">
        <v>0</v>
      </c>
      <c r="CN132" t="s">
        <v>3</v>
      </c>
      <c r="CO132">
        <v>0</v>
      </c>
      <c r="CP132">
        <f t="shared" si="136"/>
        <v>0</v>
      </c>
      <c r="CQ132">
        <f t="shared" si="137"/>
        <v>0</v>
      </c>
      <c r="CR132">
        <f>((((ET132)*BB132-(EU132)*BS132)+AE132*BS132)*AV132)</f>
        <v>0</v>
      </c>
      <c r="CS132">
        <f t="shared" si="138"/>
        <v>0</v>
      </c>
      <c r="CT132">
        <f t="shared" si="139"/>
        <v>41951.1</v>
      </c>
      <c r="CU132">
        <f t="shared" si="140"/>
        <v>0</v>
      </c>
      <c r="CV132">
        <f t="shared" si="141"/>
        <v>221.6</v>
      </c>
      <c r="CW132">
        <f t="shared" si="142"/>
        <v>0</v>
      </c>
      <c r="CX132">
        <f t="shared" si="143"/>
        <v>0</v>
      </c>
      <c r="CY132">
        <f t="shared" si="144"/>
        <v>0</v>
      </c>
      <c r="CZ132">
        <f t="shared" si="145"/>
        <v>0</v>
      </c>
      <c r="DC132" t="s">
        <v>3</v>
      </c>
      <c r="DD132" t="s">
        <v>3</v>
      </c>
      <c r="DE132" t="s">
        <v>3</v>
      </c>
      <c r="DF132" t="s">
        <v>3</v>
      </c>
      <c r="DG132" t="s">
        <v>3</v>
      </c>
      <c r="DH132" t="s">
        <v>3</v>
      </c>
      <c r="DI132" t="s">
        <v>3</v>
      </c>
      <c r="DJ132" t="s">
        <v>3</v>
      </c>
      <c r="DK132" t="s">
        <v>3</v>
      </c>
      <c r="DL132" t="s">
        <v>3</v>
      </c>
      <c r="DM132" t="s">
        <v>3</v>
      </c>
      <c r="DN132">
        <v>0</v>
      </c>
      <c r="DO132">
        <v>0</v>
      </c>
      <c r="DP132">
        <v>1</v>
      </c>
      <c r="DQ132">
        <v>1</v>
      </c>
      <c r="DU132">
        <v>1007</v>
      </c>
      <c r="DV132" t="s">
        <v>132</v>
      </c>
      <c r="DW132" t="s">
        <v>132</v>
      </c>
      <c r="DX132">
        <v>100</v>
      </c>
      <c r="EE132">
        <v>51482689</v>
      </c>
      <c r="EF132">
        <v>1</v>
      </c>
      <c r="EG132" t="s">
        <v>21</v>
      </c>
      <c r="EH132">
        <v>0</v>
      </c>
      <c r="EI132" t="s">
        <v>3</v>
      </c>
      <c r="EJ132">
        <v>4</v>
      </c>
      <c r="EK132">
        <v>0</v>
      </c>
      <c r="EL132" t="s">
        <v>22</v>
      </c>
      <c r="EM132" t="s">
        <v>23</v>
      </c>
      <c r="EO132" t="s">
        <v>3</v>
      </c>
      <c r="EQ132">
        <v>0</v>
      </c>
      <c r="ER132">
        <v>41951.1</v>
      </c>
      <c r="ES132">
        <v>0</v>
      </c>
      <c r="ET132">
        <v>0</v>
      </c>
      <c r="EU132">
        <v>0</v>
      </c>
      <c r="EV132">
        <v>41951.1</v>
      </c>
      <c r="EW132">
        <v>221.6</v>
      </c>
      <c r="EX132">
        <v>0</v>
      </c>
      <c r="EY132">
        <v>0</v>
      </c>
      <c r="FQ132">
        <v>0</v>
      </c>
      <c r="FR132">
        <f t="shared" si="146"/>
        <v>0</v>
      </c>
      <c r="FS132">
        <v>0</v>
      </c>
      <c r="FX132">
        <v>70</v>
      </c>
      <c r="FY132">
        <v>10</v>
      </c>
      <c r="GA132" t="s">
        <v>3</v>
      </c>
      <c r="GD132">
        <v>0</v>
      </c>
      <c r="GF132">
        <v>-447582349</v>
      </c>
      <c r="GG132">
        <v>2</v>
      </c>
      <c r="GH132">
        <v>1</v>
      </c>
      <c r="GI132">
        <v>-2</v>
      </c>
      <c r="GJ132">
        <v>0</v>
      </c>
      <c r="GK132">
        <f>ROUND(R132*(R12)/100,2)</f>
        <v>0</v>
      </c>
      <c r="GL132">
        <f t="shared" si="147"/>
        <v>0</v>
      </c>
      <c r="GM132">
        <f>ROUND(O132+X132+Y132+GK132,2)+GX132</f>
        <v>0</v>
      </c>
      <c r="GN132">
        <f>IF(OR(BI132=0,BI132=1),ROUND(O132+X132+Y132+GK132,2),0)</f>
        <v>0</v>
      </c>
      <c r="GO132">
        <f>IF(BI132=2,ROUND(O132+X132+Y132+GK132,2),0)</f>
        <v>0</v>
      </c>
      <c r="GP132">
        <f>IF(BI132=4,ROUND(O132+X132+Y132+GK132,2)+GX132,0)</f>
        <v>0</v>
      </c>
      <c r="GR132">
        <v>0</v>
      </c>
      <c r="GS132">
        <v>3</v>
      </c>
      <c r="GT132">
        <v>0</v>
      </c>
      <c r="GU132" t="s">
        <v>3</v>
      </c>
      <c r="GV132">
        <f t="shared" si="153"/>
        <v>0</v>
      </c>
      <c r="GW132">
        <v>1</v>
      </c>
      <c r="GX132">
        <f t="shared" si="148"/>
        <v>0</v>
      </c>
      <c r="HA132">
        <v>0</v>
      </c>
      <c r="HB132">
        <v>0</v>
      </c>
      <c r="HC132">
        <f t="shared" si="149"/>
        <v>0</v>
      </c>
      <c r="HE132" t="s">
        <v>3</v>
      </c>
      <c r="HF132" t="s">
        <v>3</v>
      </c>
      <c r="IK132">
        <f t="shared" si="150"/>
        <v>0</v>
      </c>
    </row>
    <row r="133" spans="1:245" x14ac:dyDescent="0.2">
      <c r="A133">
        <v>17</v>
      </c>
      <c r="B133">
        <v>1</v>
      </c>
      <c r="C133">
        <f>ROW(SmtRes!A48)</f>
        <v>48</v>
      </c>
      <c r="D133">
        <f>ROW(EtalonRes!A45)</f>
        <v>45</v>
      </c>
      <c r="E133" t="s">
        <v>159</v>
      </c>
      <c r="F133" t="s">
        <v>160</v>
      </c>
      <c r="G133" t="s">
        <v>161</v>
      </c>
      <c r="H133" t="s">
        <v>132</v>
      </c>
      <c r="I133">
        <v>0</v>
      </c>
      <c r="J133">
        <v>0</v>
      </c>
      <c r="O133">
        <f t="shared" si="120"/>
        <v>0</v>
      </c>
      <c r="P133">
        <f t="shared" si="121"/>
        <v>0</v>
      </c>
      <c r="Q133">
        <f t="shared" si="122"/>
        <v>0</v>
      </c>
      <c r="R133">
        <f t="shared" si="123"/>
        <v>0</v>
      </c>
      <c r="S133">
        <f t="shared" si="124"/>
        <v>0</v>
      </c>
      <c r="T133">
        <f t="shared" si="125"/>
        <v>0</v>
      </c>
      <c r="U133">
        <f t="shared" si="126"/>
        <v>0</v>
      </c>
      <c r="V133">
        <f t="shared" si="127"/>
        <v>0</v>
      </c>
      <c r="W133">
        <f t="shared" si="128"/>
        <v>0</v>
      </c>
      <c r="X133">
        <f t="shared" si="129"/>
        <v>0</v>
      </c>
      <c r="Y133">
        <f t="shared" si="130"/>
        <v>0</v>
      </c>
      <c r="AA133">
        <v>52421674</v>
      </c>
      <c r="AB133">
        <f t="shared" si="131"/>
        <v>11130.3</v>
      </c>
      <c r="AC133">
        <f>ROUND((ES133),6)</f>
        <v>0</v>
      </c>
      <c r="AD133">
        <f>ROUND((((ET133)-(EU133))+AE133),6)</f>
        <v>0</v>
      </c>
      <c r="AE133">
        <f t="shared" si="151"/>
        <v>0</v>
      </c>
      <c r="AF133">
        <f t="shared" si="151"/>
        <v>11130.3</v>
      </c>
      <c r="AG133">
        <f t="shared" si="133"/>
        <v>0</v>
      </c>
      <c r="AH133">
        <f t="shared" si="152"/>
        <v>83</v>
      </c>
      <c r="AI133">
        <f t="shared" si="152"/>
        <v>0</v>
      </c>
      <c r="AJ133">
        <f t="shared" si="135"/>
        <v>0</v>
      </c>
      <c r="AK133">
        <v>11130.3</v>
      </c>
      <c r="AL133">
        <v>0</v>
      </c>
      <c r="AM133">
        <v>0</v>
      </c>
      <c r="AN133">
        <v>0</v>
      </c>
      <c r="AO133">
        <v>11130.3</v>
      </c>
      <c r="AP133">
        <v>0</v>
      </c>
      <c r="AQ133">
        <v>83</v>
      </c>
      <c r="AR133">
        <v>0</v>
      </c>
      <c r="AS133">
        <v>0</v>
      </c>
      <c r="AT133">
        <v>70</v>
      </c>
      <c r="AU133">
        <v>10</v>
      </c>
      <c r="AV133">
        <v>1</v>
      </c>
      <c r="AW133">
        <v>1</v>
      </c>
      <c r="AZ133">
        <v>1</v>
      </c>
      <c r="BA133">
        <v>1</v>
      </c>
      <c r="BB133">
        <v>1</v>
      </c>
      <c r="BC133">
        <v>1</v>
      </c>
      <c r="BD133" t="s">
        <v>3</v>
      </c>
      <c r="BE133" t="s">
        <v>3</v>
      </c>
      <c r="BF133" t="s">
        <v>3</v>
      </c>
      <c r="BG133" t="s">
        <v>3</v>
      </c>
      <c r="BH133">
        <v>0</v>
      </c>
      <c r="BI133">
        <v>4</v>
      </c>
      <c r="BJ133" t="s">
        <v>162</v>
      </c>
      <c r="BM133">
        <v>0</v>
      </c>
      <c r="BN133">
        <v>0</v>
      </c>
      <c r="BO133" t="s">
        <v>3</v>
      </c>
      <c r="BP133">
        <v>0</v>
      </c>
      <c r="BQ133">
        <v>1</v>
      </c>
      <c r="BR133">
        <v>0</v>
      </c>
      <c r="BS133">
        <v>1</v>
      </c>
      <c r="BT133">
        <v>1</v>
      </c>
      <c r="BU133">
        <v>1</v>
      </c>
      <c r="BV133">
        <v>1</v>
      </c>
      <c r="BW133">
        <v>1</v>
      </c>
      <c r="BX133">
        <v>1</v>
      </c>
      <c r="BY133" t="s">
        <v>3</v>
      </c>
      <c r="BZ133">
        <v>70</v>
      </c>
      <c r="CA133">
        <v>10</v>
      </c>
      <c r="CE133">
        <v>0</v>
      </c>
      <c r="CF133">
        <v>0</v>
      </c>
      <c r="CG133">
        <v>0</v>
      </c>
      <c r="CM133">
        <v>0</v>
      </c>
      <c r="CN133" t="s">
        <v>3</v>
      </c>
      <c r="CO133">
        <v>0</v>
      </c>
      <c r="CP133">
        <f t="shared" si="136"/>
        <v>0</v>
      </c>
      <c r="CQ133">
        <f t="shared" si="137"/>
        <v>0</v>
      </c>
      <c r="CR133">
        <f>((((ET133)*BB133-(EU133)*BS133)+AE133*BS133)*AV133)</f>
        <v>0</v>
      </c>
      <c r="CS133">
        <f t="shared" si="138"/>
        <v>0</v>
      </c>
      <c r="CT133">
        <f t="shared" si="139"/>
        <v>11130.3</v>
      </c>
      <c r="CU133">
        <f t="shared" si="140"/>
        <v>0</v>
      </c>
      <c r="CV133">
        <f t="shared" si="141"/>
        <v>83</v>
      </c>
      <c r="CW133">
        <f t="shared" si="142"/>
        <v>0</v>
      </c>
      <c r="CX133">
        <f t="shared" si="143"/>
        <v>0</v>
      </c>
      <c r="CY133">
        <f t="shared" si="144"/>
        <v>0</v>
      </c>
      <c r="CZ133">
        <f t="shared" si="145"/>
        <v>0</v>
      </c>
      <c r="DC133" t="s">
        <v>3</v>
      </c>
      <c r="DD133" t="s">
        <v>3</v>
      </c>
      <c r="DE133" t="s">
        <v>3</v>
      </c>
      <c r="DF133" t="s">
        <v>3</v>
      </c>
      <c r="DG133" t="s">
        <v>3</v>
      </c>
      <c r="DH133" t="s">
        <v>3</v>
      </c>
      <c r="DI133" t="s">
        <v>3</v>
      </c>
      <c r="DJ133" t="s">
        <v>3</v>
      </c>
      <c r="DK133" t="s">
        <v>3</v>
      </c>
      <c r="DL133" t="s">
        <v>3</v>
      </c>
      <c r="DM133" t="s">
        <v>3</v>
      </c>
      <c r="DN133">
        <v>0</v>
      </c>
      <c r="DO133">
        <v>0</v>
      </c>
      <c r="DP133">
        <v>1</v>
      </c>
      <c r="DQ133">
        <v>1</v>
      </c>
      <c r="DU133">
        <v>1007</v>
      </c>
      <c r="DV133" t="s">
        <v>132</v>
      </c>
      <c r="DW133" t="s">
        <v>132</v>
      </c>
      <c r="DX133">
        <v>100</v>
      </c>
      <c r="EE133">
        <v>51482689</v>
      </c>
      <c r="EF133">
        <v>1</v>
      </c>
      <c r="EG133" t="s">
        <v>21</v>
      </c>
      <c r="EH133">
        <v>0</v>
      </c>
      <c r="EI133" t="s">
        <v>3</v>
      </c>
      <c r="EJ133">
        <v>4</v>
      </c>
      <c r="EK133">
        <v>0</v>
      </c>
      <c r="EL133" t="s">
        <v>22</v>
      </c>
      <c r="EM133" t="s">
        <v>23</v>
      </c>
      <c r="EO133" t="s">
        <v>3</v>
      </c>
      <c r="EQ133">
        <v>0</v>
      </c>
      <c r="ER133">
        <v>11130.3</v>
      </c>
      <c r="ES133">
        <v>0</v>
      </c>
      <c r="ET133">
        <v>0</v>
      </c>
      <c r="EU133">
        <v>0</v>
      </c>
      <c r="EV133">
        <v>11130.3</v>
      </c>
      <c r="EW133">
        <v>83</v>
      </c>
      <c r="EX133">
        <v>0</v>
      </c>
      <c r="EY133">
        <v>0</v>
      </c>
      <c r="FQ133">
        <v>0</v>
      </c>
      <c r="FR133">
        <f t="shared" si="146"/>
        <v>0</v>
      </c>
      <c r="FS133">
        <v>0</v>
      </c>
      <c r="FX133">
        <v>70</v>
      </c>
      <c r="FY133">
        <v>10</v>
      </c>
      <c r="GA133" t="s">
        <v>3</v>
      </c>
      <c r="GD133">
        <v>0</v>
      </c>
      <c r="GF133">
        <v>-1064522646</v>
      </c>
      <c r="GG133">
        <v>2</v>
      </c>
      <c r="GH133">
        <v>1</v>
      </c>
      <c r="GI133">
        <v>-2</v>
      </c>
      <c r="GJ133">
        <v>0</v>
      </c>
      <c r="GK133">
        <f>ROUND(R133*(R12)/100,2)</f>
        <v>0</v>
      </c>
      <c r="GL133">
        <f t="shared" si="147"/>
        <v>0</v>
      </c>
      <c r="GM133">
        <f>ROUND(O133+X133+Y133+GK133,2)+GX133</f>
        <v>0</v>
      </c>
      <c r="GN133">
        <f>IF(OR(BI133=0,BI133=1),ROUND(O133+X133+Y133+GK133,2),0)</f>
        <v>0</v>
      </c>
      <c r="GO133">
        <f>IF(BI133=2,ROUND(O133+X133+Y133+GK133,2),0)</f>
        <v>0</v>
      </c>
      <c r="GP133">
        <f>IF(BI133=4,ROUND(O133+X133+Y133+GK133,2)+GX133,0)</f>
        <v>0</v>
      </c>
      <c r="GR133">
        <v>0</v>
      </c>
      <c r="GS133">
        <v>3</v>
      </c>
      <c r="GT133">
        <v>0</v>
      </c>
      <c r="GU133" t="s">
        <v>3</v>
      </c>
      <c r="GV133">
        <f t="shared" si="153"/>
        <v>0</v>
      </c>
      <c r="GW133">
        <v>1</v>
      </c>
      <c r="GX133">
        <f t="shared" si="148"/>
        <v>0</v>
      </c>
      <c r="HA133">
        <v>0</v>
      </c>
      <c r="HB133">
        <v>0</v>
      </c>
      <c r="HC133">
        <f t="shared" si="149"/>
        <v>0</v>
      </c>
      <c r="HE133" t="s">
        <v>3</v>
      </c>
      <c r="HF133" t="s">
        <v>3</v>
      </c>
      <c r="IK133">
        <f t="shared" si="150"/>
        <v>0</v>
      </c>
    </row>
    <row r="134" spans="1:245" x14ac:dyDescent="0.2">
      <c r="A134">
        <v>17</v>
      </c>
      <c r="B134">
        <v>1</v>
      </c>
      <c r="C134">
        <f>ROW(SmtRes!A49)</f>
        <v>49</v>
      </c>
      <c r="D134">
        <f>ROW(EtalonRes!A46)</f>
        <v>46</v>
      </c>
      <c r="E134" t="s">
        <v>163</v>
      </c>
      <c r="F134" t="s">
        <v>164</v>
      </c>
      <c r="G134" t="s">
        <v>165</v>
      </c>
      <c r="H134" t="s">
        <v>166</v>
      </c>
      <c r="I134">
        <v>0</v>
      </c>
      <c r="J134">
        <v>0</v>
      </c>
      <c r="O134">
        <f t="shared" si="120"/>
        <v>0</v>
      </c>
      <c r="P134">
        <f t="shared" si="121"/>
        <v>0</v>
      </c>
      <c r="Q134">
        <f t="shared" si="122"/>
        <v>0</v>
      </c>
      <c r="R134">
        <f t="shared" si="123"/>
        <v>0</v>
      </c>
      <c r="S134">
        <f t="shared" si="124"/>
        <v>0</v>
      </c>
      <c r="T134">
        <f t="shared" si="125"/>
        <v>0</v>
      </c>
      <c r="U134">
        <f t="shared" si="126"/>
        <v>0</v>
      </c>
      <c r="V134">
        <f t="shared" si="127"/>
        <v>0</v>
      </c>
      <c r="W134">
        <f t="shared" si="128"/>
        <v>0</v>
      </c>
      <c r="X134">
        <f t="shared" si="129"/>
        <v>0</v>
      </c>
      <c r="Y134">
        <f t="shared" si="130"/>
        <v>0</v>
      </c>
      <c r="AA134">
        <v>52421674</v>
      </c>
      <c r="AB134">
        <f t="shared" si="131"/>
        <v>47.27</v>
      </c>
      <c r="AC134">
        <f>ROUND((ES134),6)</f>
        <v>0</v>
      </c>
      <c r="AD134">
        <f>ROUND((((ET134)-(EU134))+AE134),6)</f>
        <v>47.27</v>
      </c>
      <c r="AE134">
        <f t="shared" si="151"/>
        <v>25.66</v>
      </c>
      <c r="AF134">
        <f t="shared" si="151"/>
        <v>0</v>
      </c>
      <c r="AG134">
        <f t="shared" si="133"/>
        <v>0</v>
      </c>
      <c r="AH134">
        <f t="shared" si="152"/>
        <v>0</v>
      </c>
      <c r="AI134">
        <f t="shared" si="152"/>
        <v>0</v>
      </c>
      <c r="AJ134">
        <f t="shared" si="135"/>
        <v>0</v>
      </c>
      <c r="AK134">
        <v>47.27</v>
      </c>
      <c r="AL134">
        <v>0</v>
      </c>
      <c r="AM134">
        <v>47.27</v>
      </c>
      <c r="AN134">
        <v>25.66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1</v>
      </c>
      <c r="AW134">
        <v>1</v>
      </c>
      <c r="AZ134">
        <v>1</v>
      </c>
      <c r="BA134">
        <v>1</v>
      </c>
      <c r="BB134">
        <v>1</v>
      </c>
      <c r="BC134">
        <v>1</v>
      </c>
      <c r="BD134" t="s">
        <v>3</v>
      </c>
      <c r="BE134" t="s">
        <v>3</v>
      </c>
      <c r="BF134" t="s">
        <v>3</v>
      </c>
      <c r="BG134" t="s">
        <v>3</v>
      </c>
      <c r="BH134">
        <v>0</v>
      </c>
      <c r="BI134">
        <v>4</v>
      </c>
      <c r="BJ134" t="s">
        <v>167</v>
      </c>
      <c r="BM134">
        <v>1</v>
      </c>
      <c r="BN134">
        <v>0</v>
      </c>
      <c r="BO134" t="s">
        <v>3</v>
      </c>
      <c r="BP134">
        <v>0</v>
      </c>
      <c r="BQ134">
        <v>1</v>
      </c>
      <c r="BR134">
        <v>0</v>
      </c>
      <c r="BS134">
        <v>1</v>
      </c>
      <c r="BT134">
        <v>1</v>
      </c>
      <c r="BU134">
        <v>1</v>
      </c>
      <c r="BV134">
        <v>1</v>
      </c>
      <c r="BW134">
        <v>1</v>
      </c>
      <c r="BX134">
        <v>1</v>
      </c>
      <c r="BY134" t="s">
        <v>3</v>
      </c>
      <c r="BZ134">
        <v>0</v>
      </c>
      <c r="CA134">
        <v>0</v>
      </c>
      <c r="CE134">
        <v>0</v>
      </c>
      <c r="CF134">
        <v>0</v>
      </c>
      <c r="CG134">
        <v>0</v>
      </c>
      <c r="CM134">
        <v>0</v>
      </c>
      <c r="CN134" t="s">
        <v>3</v>
      </c>
      <c r="CO134">
        <v>0</v>
      </c>
      <c r="CP134">
        <f t="shared" si="136"/>
        <v>0</v>
      </c>
      <c r="CQ134">
        <f t="shared" si="137"/>
        <v>0</v>
      </c>
      <c r="CR134">
        <f>((((ET134)*BB134-(EU134)*BS134)+AE134*BS134)*AV134)</f>
        <v>47.27</v>
      </c>
      <c r="CS134">
        <f t="shared" si="138"/>
        <v>25.66</v>
      </c>
      <c r="CT134">
        <f t="shared" si="139"/>
        <v>0</v>
      </c>
      <c r="CU134">
        <f t="shared" si="140"/>
        <v>0</v>
      </c>
      <c r="CV134">
        <f t="shared" si="141"/>
        <v>0</v>
      </c>
      <c r="CW134">
        <f t="shared" si="142"/>
        <v>0</v>
      </c>
      <c r="CX134">
        <f t="shared" si="143"/>
        <v>0</v>
      </c>
      <c r="CY134">
        <f t="shared" si="144"/>
        <v>0</v>
      </c>
      <c r="CZ134">
        <f t="shared" si="145"/>
        <v>0</v>
      </c>
      <c r="DC134" t="s">
        <v>3</v>
      </c>
      <c r="DD134" t="s">
        <v>3</v>
      </c>
      <c r="DE134" t="s">
        <v>3</v>
      </c>
      <c r="DF134" t="s">
        <v>3</v>
      </c>
      <c r="DG134" t="s">
        <v>3</v>
      </c>
      <c r="DH134" t="s">
        <v>3</v>
      </c>
      <c r="DI134" t="s">
        <v>3</v>
      </c>
      <c r="DJ134" t="s">
        <v>3</v>
      </c>
      <c r="DK134" t="s">
        <v>3</v>
      </c>
      <c r="DL134" t="s">
        <v>3</v>
      </c>
      <c r="DM134" t="s">
        <v>3</v>
      </c>
      <c r="DN134">
        <v>0</v>
      </c>
      <c r="DO134">
        <v>0</v>
      </c>
      <c r="DP134">
        <v>1</v>
      </c>
      <c r="DQ134">
        <v>1</v>
      </c>
      <c r="DU134">
        <v>1007</v>
      </c>
      <c r="DV134" t="s">
        <v>166</v>
      </c>
      <c r="DW134" t="s">
        <v>166</v>
      </c>
      <c r="DX134">
        <v>1</v>
      </c>
      <c r="EE134">
        <v>51482691</v>
      </c>
      <c r="EF134">
        <v>1</v>
      </c>
      <c r="EG134" t="s">
        <v>21</v>
      </c>
      <c r="EH134">
        <v>0</v>
      </c>
      <c r="EI134" t="s">
        <v>3</v>
      </c>
      <c r="EJ134">
        <v>4</v>
      </c>
      <c r="EK134">
        <v>1</v>
      </c>
      <c r="EL134" t="s">
        <v>37</v>
      </c>
      <c r="EM134" t="s">
        <v>23</v>
      </c>
      <c r="EO134" t="s">
        <v>3</v>
      </c>
      <c r="EQ134">
        <v>0</v>
      </c>
      <c r="ER134">
        <v>47.27</v>
      </c>
      <c r="ES134">
        <v>0</v>
      </c>
      <c r="ET134">
        <v>47.27</v>
      </c>
      <c r="EU134">
        <v>25.66</v>
      </c>
      <c r="EV134">
        <v>0</v>
      </c>
      <c r="EW134">
        <v>0</v>
      </c>
      <c r="EX134">
        <v>0</v>
      </c>
      <c r="EY134">
        <v>0</v>
      </c>
      <c r="FQ134">
        <v>0</v>
      </c>
      <c r="FR134">
        <f t="shared" si="146"/>
        <v>0</v>
      </c>
      <c r="FS134">
        <v>0</v>
      </c>
      <c r="FX134">
        <v>0</v>
      </c>
      <c r="FY134">
        <v>0</v>
      </c>
      <c r="GA134" t="s">
        <v>3</v>
      </c>
      <c r="GD134">
        <v>1</v>
      </c>
      <c r="GF134">
        <v>-297362768</v>
      </c>
      <c r="GG134">
        <v>2</v>
      </c>
      <c r="GH134">
        <v>1</v>
      </c>
      <c r="GI134">
        <v>-2</v>
      </c>
      <c r="GJ134">
        <v>0</v>
      </c>
      <c r="GK134">
        <v>0</v>
      </c>
      <c r="GL134">
        <f t="shared" si="147"/>
        <v>0</v>
      </c>
      <c r="GM134">
        <f>ROUND(O134+X134+Y134,2)+GX134</f>
        <v>0</v>
      </c>
      <c r="GN134">
        <f>IF(OR(BI134=0,BI134=1),ROUND(O134+X134+Y134,2),0)</f>
        <v>0</v>
      </c>
      <c r="GO134">
        <f>IF(BI134=2,ROUND(O134+X134+Y134,2),0)</f>
        <v>0</v>
      </c>
      <c r="GP134">
        <f>IF(BI134=4,ROUND(O134+X134+Y134,2)+GX134,0)</f>
        <v>0</v>
      </c>
      <c r="GR134">
        <v>0</v>
      </c>
      <c r="GS134">
        <v>3</v>
      </c>
      <c r="GT134">
        <v>0</v>
      </c>
      <c r="GU134" t="s">
        <v>3</v>
      </c>
      <c r="GV134">
        <f t="shared" si="153"/>
        <v>0</v>
      </c>
      <c r="GW134">
        <v>1</v>
      </c>
      <c r="GX134">
        <f t="shared" si="148"/>
        <v>0</v>
      </c>
      <c r="HA134">
        <v>0</v>
      </c>
      <c r="HB134">
        <v>0</v>
      </c>
      <c r="HC134">
        <f t="shared" si="149"/>
        <v>0</v>
      </c>
      <c r="HE134" t="s">
        <v>3</v>
      </c>
      <c r="HF134" t="s">
        <v>3</v>
      </c>
      <c r="IK134">
        <f t="shared" si="150"/>
        <v>0</v>
      </c>
    </row>
    <row r="135" spans="1:245" x14ac:dyDescent="0.2">
      <c r="A135">
        <v>17</v>
      </c>
      <c r="B135">
        <v>1</v>
      </c>
      <c r="C135">
        <f>ROW(SmtRes!A50)</f>
        <v>50</v>
      </c>
      <c r="D135">
        <f>ROW(EtalonRes!A47)</f>
        <v>47</v>
      </c>
      <c r="E135" t="s">
        <v>168</v>
      </c>
      <c r="F135" t="s">
        <v>169</v>
      </c>
      <c r="G135" t="s">
        <v>170</v>
      </c>
      <c r="H135" t="s">
        <v>166</v>
      </c>
      <c r="I135">
        <v>0</v>
      </c>
      <c r="J135">
        <v>0</v>
      </c>
      <c r="O135">
        <f t="shared" si="120"/>
        <v>0</v>
      </c>
      <c r="P135">
        <f t="shared" si="121"/>
        <v>0</v>
      </c>
      <c r="Q135">
        <f t="shared" si="122"/>
        <v>0</v>
      </c>
      <c r="R135">
        <f t="shared" si="123"/>
        <v>0</v>
      </c>
      <c r="S135">
        <f t="shared" si="124"/>
        <v>0</v>
      </c>
      <c r="T135">
        <f t="shared" si="125"/>
        <v>0</v>
      </c>
      <c r="U135">
        <f t="shared" si="126"/>
        <v>0</v>
      </c>
      <c r="V135">
        <f t="shared" si="127"/>
        <v>0</v>
      </c>
      <c r="W135">
        <f t="shared" si="128"/>
        <v>0</v>
      </c>
      <c r="X135">
        <f t="shared" si="129"/>
        <v>0</v>
      </c>
      <c r="Y135">
        <f t="shared" si="130"/>
        <v>0</v>
      </c>
      <c r="AA135">
        <v>52421674</v>
      </c>
      <c r="AB135">
        <f t="shared" si="131"/>
        <v>823.5</v>
      </c>
      <c r="AC135">
        <f>ROUND(((ES135*54)),6)</f>
        <v>0</v>
      </c>
      <c r="AD135">
        <f>ROUND(((((ET135*54))-((EU135*54)))+AE135),6)</f>
        <v>823.5</v>
      </c>
      <c r="AE135">
        <f>ROUND(((EU135*54)),6)</f>
        <v>447.12</v>
      </c>
      <c r="AF135">
        <f>ROUND(((EV135*54)),6)</f>
        <v>0</v>
      </c>
      <c r="AG135">
        <f t="shared" si="133"/>
        <v>0</v>
      </c>
      <c r="AH135">
        <f>((EW135*54))</f>
        <v>0</v>
      </c>
      <c r="AI135">
        <f>((EX135*54))</f>
        <v>0</v>
      </c>
      <c r="AJ135">
        <f t="shared" si="135"/>
        <v>0</v>
      </c>
      <c r="AK135">
        <v>15.25</v>
      </c>
      <c r="AL135">
        <v>0</v>
      </c>
      <c r="AM135">
        <v>15.25</v>
      </c>
      <c r="AN135">
        <v>8.2799999999999994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1</v>
      </c>
      <c r="AW135">
        <v>1</v>
      </c>
      <c r="AZ135">
        <v>1</v>
      </c>
      <c r="BA135">
        <v>1</v>
      </c>
      <c r="BB135">
        <v>1</v>
      </c>
      <c r="BC135">
        <v>1</v>
      </c>
      <c r="BD135" t="s">
        <v>3</v>
      </c>
      <c r="BE135" t="s">
        <v>3</v>
      </c>
      <c r="BF135" t="s">
        <v>3</v>
      </c>
      <c r="BG135" t="s">
        <v>3</v>
      </c>
      <c r="BH135">
        <v>0</v>
      </c>
      <c r="BI135">
        <v>4</v>
      </c>
      <c r="BJ135" t="s">
        <v>171</v>
      </c>
      <c r="BM135">
        <v>1</v>
      </c>
      <c r="BN135">
        <v>0</v>
      </c>
      <c r="BO135" t="s">
        <v>3</v>
      </c>
      <c r="BP135">
        <v>0</v>
      </c>
      <c r="BQ135">
        <v>1</v>
      </c>
      <c r="BR135">
        <v>0</v>
      </c>
      <c r="BS135">
        <v>1</v>
      </c>
      <c r="BT135">
        <v>1</v>
      </c>
      <c r="BU135">
        <v>1</v>
      </c>
      <c r="BV135">
        <v>1</v>
      </c>
      <c r="BW135">
        <v>1</v>
      </c>
      <c r="BX135">
        <v>1</v>
      </c>
      <c r="BY135" t="s">
        <v>3</v>
      </c>
      <c r="BZ135">
        <v>0</v>
      </c>
      <c r="CA135">
        <v>0</v>
      </c>
      <c r="CE135">
        <v>0</v>
      </c>
      <c r="CF135">
        <v>0</v>
      </c>
      <c r="CG135">
        <v>0</v>
      </c>
      <c r="CM135">
        <v>0</v>
      </c>
      <c r="CN135" t="s">
        <v>3</v>
      </c>
      <c r="CO135">
        <v>0</v>
      </c>
      <c r="CP135">
        <f t="shared" si="136"/>
        <v>0</v>
      </c>
      <c r="CQ135">
        <f t="shared" si="137"/>
        <v>0</v>
      </c>
      <c r="CR135">
        <f>(((((ET135*54))*BB135-((EU135*54))*BS135)+AE135*BS135)*AV135)</f>
        <v>823.5</v>
      </c>
      <c r="CS135">
        <f t="shared" si="138"/>
        <v>447.12</v>
      </c>
      <c r="CT135">
        <f t="shared" si="139"/>
        <v>0</v>
      </c>
      <c r="CU135">
        <f t="shared" si="140"/>
        <v>0</v>
      </c>
      <c r="CV135">
        <f t="shared" si="141"/>
        <v>0</v>
      </c>
      <c r="CW135">
        <f t="shared" si="142"/>
        <v>0</v>
      </c>
      <c r="CX135">
        <f t="shared" si="143"/>
        <v>0</v>
      </c>
      <c r="CY135">
        <f t="shared" si="144"/>
        <v>0</v>
      </c>
      <c r="CZ135">
        <f t="shared" si="145"/>
        <v>0</v>
      </c>
      <c r="DC135" t="s">
        <v>3</v>
      </c>
      <c r="DD135" t="s">
        <v>172</v>
      </c>
      <c r="DE135" t="s">
        <v>172</v>
      </c>
      <c r="DF135" t="s">
        <v>172</v>
      </c>
      <c r="DG135" t="s">
        <v>172</v>
      </c>
      <c r="DH135" t="s">
        <v>3</v>
      </c>
      <c r="DI135" t="s">
        <v>172</v>
      </c>
      <c r="DJ135" t="s">
        <v>172</v>
      </c>
      <c r="DK135" t="s">
        <v>3</v>
      </c>
      <c r="DL135" t="s">
        <v>3</v>
      </c>
      <c r="DM135" t="s">
        <v>3</v>
      </c>
      <c r="DN135">
        <v>0</v>
      </c>
      <c r="DO135">
        <v>0</v>
      </c>
      <c r="DP135">
        <v>1</v>
      </c>
      <c r="DQ135">
        <v>1</v>
      </c>
      <c r="DU135">
        <v>1007</v>
      </c>
      <c r="DV135" t="s">
        <v>166</v>
      </c>
      <c r="DW135" t="s">
        <v>166</v>
      </c>
      <c r="DX135">
        <v>1</v>
      </c>
      <c r="EE135">
        <v>51482691</v>
      </c>
      <c r="EF135">
        <v>1</v>
      </c>
      <c r="EG135" t="s">
        <v>21</v>
      </c>
      <c r="EH135">
        <v>0</v>
      </c>
      <c r="EI135" t="s">
        <v>3</v>
      </c>
      <c r="EJ135">
        <v>4</v>
      </c>
      <c r="EK135">
        <v>1</v>
      </c>
      <c r="EL135" t="s">
        <v>37</v>
      </c>
      <c r="EM135" t="s">
        <v>23</v>
      </c>
      <c r="EO135" t="s">
        <v>3</v>
      </c>
      <c r="EQ135">
        <v>0</v>
      </c>
      <c r="ER135">
        <v>15.25</v>
      </c>
      <c r="ES135">
        <v>0</v>
      </c>
      <c r="ET135">
        <v>15.25</v>
      </c>
      <c r="EU135">
        <v>8.2799999999999994</v>
      </c>
      <c r="EV135">
        <v>0</v>
      </c>
      <c r="EW135">
        <v>0</v>
      </c>
      <c r="EX135">
        <v>0</v>
      </c>
      <c r="EY135">
        <v>0</v>
      </c>
      <c r="FQ135">
        <v>0</v>
      </c>
      <c r="FR135">
        <f t="shared" si="146"/>
        <v>0</v>
      </c>
      <c r="FS135">
        <v>0</v>
      </c>
      <c r="FX135">
        <v>0</v>
      </c>
      <c r="FY135">
        <v>0</v>
      </c>
      <c r="GA135" t="s">
        <v>3</v>
      </c>
      <c r="GD135">
        <v>1</v>
      </c>
      <c r="GF135">
        <v>1250719171</v>
      </c>
      <c r="GG135">
        <v>2</v>
      </c>
      <c r="GH135">
        <v>1</v>
      </c>
      <c r="GI135">
        <v>-2</v>
      </c>
      <c r="GJ135">
        <v>0</v>
      </c>
      <c r="GK135">
        <v>0</v>
      </c>
      <c r="GL135">
        <f t="shared" si="147"/>
        <v>0</v>
      </c>
      <c r="GM135">
        <f>ROUND(O135+X135+Y135,2)+GX135</f>
        <v>0</v>
      </c>
      <c r="GN135">
        <f>IF(OR(BI135=0,BI135=1),ROUND(O135+X135+Y135,2),0)</f>
        <v>0</v>
      </c>
      <c r="GO135">
        <f>IF(BI135=2,ROUND(O135+X135+Y135,2),0)</f>
        <v>0</v>
      </c>
      <c r="GP135">
        <f>IF(BI135=4,ROUND(O135+X135+Y135,2)+GX135,0)</f>
        <v>0</v>
      </c>
      <c r="GR135">
        <v>0</v>
      </c>
      <c r="GS135">
        <v>3</v>
      </c>
      <c r="GT135">
        <v>0</v>
      </c>
      <c r="GU135" t="s">
        <v>3</v>
      </c>
      <c r="GV135">
        <f t="shared" si="153"/>
        <v>0</v>
      </c>
      <c r="GW135">
        <v>1</v>
      </c>
      <c r="GX135">
        <f t="shared" si="148"/>
        <v>0</v>
      </c>
      <c r="HA135">
        <v>0</v>
      </c>
      <c r="HB135">
        <v>0</v>
      </c>
      <c r="HC135">
        <f t="shared" si="149"/>
        <v>0</v>
      </c>
      <c r="HE135" t="s">
        <v>3</v>
      </c>
      <c r="HF135" t="s">
        <v>3</v>
      </c>
      <c r="IK135">
        <f t="shared" si="150"/>
        <v>0</v>
      </c>
    </row>
    <row r="136" spans="1:245" x14ac:dyDescent="0.2">
      <c r="A136">
        <v>17</v>
      </c>
      <c r="B136">
        <v>1</v>
      </c>
      <c r="E136" t="s">
        <v>173</v>
      </c>
      <c r="F136" t="s">
        <v>48</v>
      </c>
      <c r="G136" t="s">
        <v>174</v>
      </c>
      <c r="H136" t="s">
        <v>27</v>
      </c>
      <c r="I136">
        <v>0</v>
      </c>
      <c r="J136">
        <v>0</v>
      </c>
      <c r="O136">
        <f t="shared" si="120"/>
        <v>0</v>
      </c>
      <c r="P136">
        <f t="shared" si="121"/>
        <v>0</v>
      </c>
      <c r="Q136">
        <f t="shared" si="122"/>
        <v>0</v>
      </c>
      <c r="R136">
        <f t="shared" si="123"/>
        <v>0</v>
      </c>
      <c r="S136">
        <f t="shared" si="124"/>
        <v>0</v>
      </c>
      <c r="T136">
        <f t="shared" si="125"/>
        <v>0</v>
      </c>
      <c r="U136">
        <f t="shared" si="126"/>
        <v>0</v>
      </c>
      <c r="V136">
        <f t="shared" si="127"/>
        <v>0</v>
      </c>
      <c r="W136">
        <f t="shared" si="128"/>
        <v>0</v>
      </c>
      <c r="X136">
        <f t="shared" si="129"/>
        <v>0</v>
      </c>
      <c r="Y136">
        <f t="shared" si="130"/>
        <v>0</v>
      </c>
      <c r="AA136">
        <v>52421674</v>
      </c>
      <c r="AB136">
        <f t="shared" si="131"/>
        <v>100.3</v>
      </c>
      <c r="AC136">
        <f>ROUND((ES136),6)</f>
        <v>100.3</v>
      </c>
      <c r="AD136">
        <f>ROUND((((ET136)-(EU136))+AE136),6)</f>
        <v>0</v>
      </c>
      <c r="AE136">
        <f>ROUND((EU136),6)</f>
        <v>0</v>
      </c>
      <c r="AF136">
        <f>ROUND((EV136),6)</f>
        <v>0</v>
      </c>
      <c r="AG136">
        <f t="shared" si="133"/>
        <v>0</v>
      </c>
      <c r="AH136">
        <f>(EW136)</f>
        <v>0</v>
      </c>
      <c r="AI136">
        <f>(EX136)</f>
        <v>0</v>
      </c>
      <c r="AJ136">
        <f t="shared" si="135"/>
        <v>0</v>
      </c>
      <c r="AK136">
        <v>100.3</v>
      </c>
      <c r="AL136">
        <v>100.3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1</v>
      </c>
      <c r="AW136">
        <v>1</v>
      </c>
      <c r="AZ136">
        <v>1</v>
      </c>
      <c r="BA136">
        <v>1</v>
      </c>
      <c r="BB136">
        <v>1</v>
      </c>
      <c r="BC136">
        <v>1</v>
      </c>
      <c r="BD136" t="s">
        <v>3</v>
      </c>
      <c r="BE136" t="s">
        <v>3</v>
      </c>
      <c r="BF136" t="s">
        <v>3</v>
      </c>
      <c r="BG136" t="s">
        <v>3</v>
      </c>
      <c r="BH136">
        <v>3</v>
      </c>
      <c r="BI136">
        <v>1</v>
      </c>
      <c r="BJ136" t="s">
        <v>3</v>
      </c>
      <c r="BM136">
        <v>6001</v>
      </c>
      <c r="BN136">
        <v>0</v>
      </c>
      <c r="BO136" t="s">
        <v>3</v>
      </c>
      <c r="BP136">
        <v>0</v>
      </c>
      <c r="BQ136">
        <v>0</v>
      </c>
      <c r="BR136">
        <v>0</v>
      </c>
      <c r="BS136">
        <v>1</v>
      </c>
      <c r="BT136">
        <v>1</v>
      </c>
      <c r="BU136">
        <v>1</v>
      </c>
      <c r="BV136">
        <v>1</v>
      </c>
      <c r="BW136">
        <v>1</v>
      </c>
      <c r="BX136">
        <v>1</v>
      </c>
      <c r="BY136" t="s">
        <v>3</v>
      </c>
      <c r="BZ136">
        <v>0</v>
      </c>
      <c r="CA136">
        <v>0</v>
      </c>
      <c r="CE136">
        <v>0</v>
      </c>
      <c r="CF136">
        <v>0</v>
      </c>
      <c r="CG136">
        <v>0</v>
      </c>
      <c r="CM136">
        <v>0</v>
      </c>
      <c r="CN136" t="s">
        <v>3</v>
      </c>
      <c r="CO136">
        <v>0</v>
      </c>
      <c r="CP136">
        <f t="shared" si="136"/>
        <v>0</v>
      </c>
      <c r="CQ136">
        <f t="shared" si="137"/>
        <v>100.3</v>
      </c>
      <c r="CR136">
        <f>((((ET136)*BB136-(EU136)*BS136)+AE136*BS136)*AV136)</f>
        <v>0</v>
      </c>
      <c r="CS136">
        <f t="shared" si="138"/>
        <v>0</v>
      </c>
      <c r="CT136">
        <f t="shared" si="139"/>
        <v>0</v>
      </c>
      <c r="CU136">
        <f t="shared" si="140"/>
        <v>0</v>
      </c>
      <c r="CV136">
        <f t="shared" si="141"/>
        <v>0</v>
      </c>
      <c r="CW136">
        <f t="shared" si="142"/>
        <v>0</v>
      </c>
      <c r="CX136">
        <f t="shared" si="143"/>
        <v>0</v>
      </c>
      <c r="CY136">
        <f t="shared" si="144"/>
        <v>0</v>
      </c>
      <c r="CZ136">
        <f t="shared" si="145"/>
        <v>0</v>
      </c>
      <c r="DC136" t="s">
        <v>3</v>
      </c>
      <c r="DD136" t="s">
        <v>3</v>
      </c>
      <c r="DE136" t="s">
        <v>3</v>
      </c>
      <c r="DF136" t="s">
        <v>3</v>
      </c>
      <c r="DG136" t="s">
        <v>3</v>
      </c>
      <c r="DH136" t="s">
        <v>3</v>
      </c>
      <c r="DI136" t="s">
        <v>3</v>
      </c>
      <c r="DJ136" t="s">
        <v>3</v>
      </c>
      <c r="DK136" t="s">
        <v>3</v>
      </c>
      <c r="DL136" t="s">
        <v>3</v>
      </c>
      <c r="DM136" t="s">
        <v>3</v>
      </c>
      <c r="DN136">
        <v>0</v>
      </c>
      <c r="DO136">
        <v>0</v>
      </c>
      <c r="DP136">
        <v>1</v>
      </c>
      <c r="DQ136">
        <v>1</v>
      </c>
      <c r="DU136">
        <v>1009</v>
      </c>
      <c r="DV136" t="s">
        <v>27</v>
      </c>
      <c r="DW136" t="s">
        <v>27</v>
      </c>
      <c r="DX136">
        <v>1000</v>
      </c>
      <c r="EE136">
        <v>51764353</v>
      </c>
      <c r="EF136">
        <v>0</v>
      </c>
      <c r="EG136" t="s">
        <v>50</v>
      </c>
      <c r="EH136">
        <v>0</v>
      </c>
      <c r="EI136" t="s">
        <v>3</v>
      </c>
      <c r="EJ136">
        <v>1</v>
      </c>
      <c r="EK136">
        <v>6001</v>
      </c>
      <c r="EL136" t="s">
        <v>51</v>
      </c>
      <c r="EM136" t="s">
        <v>50</v>
      </c>
      <c r="EO136" t="s">
        <v>3</v>
      </c>
      <c r="EQ136">
        <v>0</v>
      </c>
      <c r="ER136">
        <v>100.3</v>
      </c>
      <c r="ES136">
        <v>100.3</v>
      </c>
      <c r="ET136">
        <v>0</v>
      </c>
      <c r="EU136">
        <v>0</v>
      </c>
      <c r="EV136">
        <v>0</v>
      </c>
      <c r="EW136">
        <v>0</v>
      </c>
      <c r="EX136">
        <v>0</v>
      </c>
      <c r="EY136">
        <v>0</v>
      </c>
      <c r="EZ136">
        <v>5</v>
      </c>
      <c r="FC136">
        <v>1</v>
      </c>
      <c r="FD136">
        <v>18</v>
      </c>
      <c r="FF136">
        <v>120.36</v>
      </c>
      <c r="FQ136">
        <v>0</v>
      </c>
      <c r="FR136">
        <f t="shared" si="146"/>
        <v>0</v>
      </c>
      <c r="FS136">
        <v>0</v>
      </c>
      <c r="FX136">
        <v>0</v>
      </c>
      <c r="FY136">
        <v>0</v>
      </c>
      <c r="GA136" t="s">
        <v>175</v>
      </c>
      <c r="GD136">
        <v>0</v>
      </c>
      <c r="GF136">
        <v>-1755965665</v>
      </c>
      <c r="GG136">
        <v>2</v>
      </c>
      <c r="GH136">
        <v>3</v>
      </c>
      <c r="GI136">
        <v>-2</v>
      </c>
      <c r="GJ136">
        <v>0</v>
      </c>
      <c r="GK136">
        <f>ROUND(R136*(R12)/100,2)</f>
        <v>0</v>
      </c>
      <c r="GL136">
        <f t="shared" si="147"/>
        <v>0</v>
      </c>
      <c r="GM136">
        <f>ROUND(O136+X136+Y136+GK136,2)+GX136</f>
        <v>0</v>
      </c>
      <c r="GN136">
        <f>IF(OR(BI136=0,BI136=1),ROUND(O136+X136+Y136+GK136,2),0)</f>
        <v>0</v>
      </c>
      <c r="GO136">
        <f>IF(BI136=2,ROUND(O136+X136+Y136+GK136,2),0)</f>
        <v>0</v>
      </c>
      <c r="GP136">
        <f>IF(BI136=4,ROUND(O136+X136+Y136+GK136,2)+GX136,0)</f>
        <v>0</v>
      </c>
      <c r="GR136">
        <v>1</v>
      </c>
      <c r="GS136">
        <v>1</v>
      </c>
      <c r="GT136">
        <v>0</v>
      </c>
      <c r="GU136" t="s">
        <v>3</v>
      </c>
      <c r="GV136">
        <f t="shared" si="153"/>
        <v>0</v>
      </c>
      <c r="GW136">
        <v>1</v>
      </c>
      <c r="GX136">
        <f t="shared" si="148"/>
        <v>0</v>
      </c>
      <c r="HA136">
        <v>0</v>
      </c>
      <c r="HB136">
        <v>0</v>
      </c>
      <c r="HC136">
        <f t="shared" si="149"/>
        <v>0</v>
      </c>
      <c r="HE136" t="s">
        <v>53</v>
      </c>
      <c r="HF136" t="s">
        <v>53</v>
      </c>
      <c r="IK136">
        <f t="shared" si="150"/>
        <v>0</v>
      </c>
    </row>
    <row r="137" spans="1:245" x14ac:dyDescent="0.2">
      <c r="A137">
        <v>17</v>
      </c>
      <c r="B137">
        <v>1</v>
      </c>
      <c r="C137">
        <f>ROW(SmtRes!A53)</f>
        <v>53</v>
      </c>
      <c r="D137">
        <f>ROW(EtalonRes!A51)</f>
        <v>51</v>
      </c>
      <c r="E137" t="s">
        <v>176</v>
      </c>
      <c r="F137" t="s">
        <v>177</v>
      </c>
      <c r="G137" t="s">
        <v>178</v>
      </c>
      <c r="H137" t="s">
        <v>147</v>
      </c>
      <c r="I137">
        <v>0</v>
      </c>
      <c r="J137">
        <v>0</v>
      </c>
      <c r="O137">
        <f t="shared" si="120"/>
        <v>0</v>
      </c>
      <c r="P137">
        <f t="shared" si="121"/>
        <v>0</v>
      </c>
      <c r="Q137">
        <f t="shared" si="122"/>
        <v>0</v>
      </c>
      <c r="R137">
        <f t="shared" si="123"/>
        <v>0</v>
      </c>
      <c r="S137">
        <f t="shared" si="124"/>
        <v>0</v>
      </c>
      <c r="T137">
        <f t="shared" si="125"/>
        <v>0</v>
      </c>
      <c r="U137">
        <f t="shared" si="126"/>
        <v>0</v>
      </c>
      <c r="V137">
        <f t="shared" si="127"/>
        <v>0</v>
      </c>
      <c r="W137">
        <f t="shared" si="128"/>
        <v>0</v>
      </c>
      <c r="X137">
        <f t="shared" si="129"/>
        <v>0</v>
      </c>
      <c r="Y137">
        <f t="shared" si="130"/>
        <v>0</v>
      </c>
      <c r="AA137">
        <v>52421674</v>
      </c>
      <c r="AB137">
        <f t="shared" si="131"/>
        <v>44383.31</v>
      </c>
      <c r="AC137">
        <f>ROUND((ES137),6)</f>
        <v>22120.46</v>
      </c>
      <c r="AD137">
        <f>ROUND((((ET137)-(EU137))+AE137),6)</f>
        <v>0</v>
      </c>
      <c r="AE137">
        <f>ROUND((EU137),6)</f>
        <v>0</v>
      </c>
      <c r="AF137">
        <f>ROUND((EV137),6)</f>
        <v>22262.85</v>
      </c>
      <c r="AG137">
        <f t="shared" si="133"/>
        <v>0</v>
      </c>
      <c r="AH137">
        <f>(EW137)</f>
        <v>115</v>
      </c>
      <c r="AI137">
        <f>(EX137)</f>
        <v>0</v>
      </c>
      <c r="AJ137">
        <f t="shared" si="135"/>
        <v>0</v>
      </c>
      <c r="AK137">
        <v>44383.31</v>
      </c>
      <c r="AL137">
        <v>22120.46</v>
      </c>
      <c r="AM137">
        <v>0</v>
      </c>
      <c r="AN137">
        <v>0</v>
      </c>
      <c r="AO137">
        <v>22262.85</v>
      </c>
      <c r="AP137">
        <v>0</v>
      </c>
      <c r="AQ137">
        <v>115</v>
      </c>
      <c r="AR137">
        <v>0</v>
      </c>
      <c r="AS137">
        <v>0</v>
      </c>
      <c r="AT137">
        <v>70</v>
      </c>
      <c r="AU137">
        <v>10</v>
      </c>
      <c r="AV137">
        <v>1</v>
      </c>
      <c r="AW137">
        <v>1</v>
      </c>
      <c r="AZ137">
        <v>1</v>
      </c>
      <c r="BA137">
        <v>1</v>
      </c>
      <c r="BB137">
        <v>1</v>
      </c>
      <c r="BC137">
        <v>1</v>
      </c>
      <c r="BD137" t="s">
        <v>3</v>
      </c>
      <c r="BE137" t="s">
        <v>3</v>
      </c>
      <c r="BF137" t="s">
        <v>3</v>
      </c>
      <c r="BG137" t="s">
        <v>3</v>
      </c>
      <c r="BH137">
        <v>0</v>
      </c>
      <c r="BI137">
        <v>4</v>
      </c>
      <c r="BJ137" t="s">
        <v>179</v>
      </c>
      <c r="BM137">
        <v>0</v>
      </c>
      <c r="BN137">
        <v>0</v>
      </c>
      <c r="BO137" t="s">
        <v>3</v>
      </c>
      <c r="BP137">
        <v>0</v>
      </c>
      <c r="BQ137">
        <v>1</v>
      </c>
      <c r="BR137">
        <v>0</v>
      </c>
      <c r="BS137">
        <v>1</v>
      </c>
      <c r="BT137">
        <v>1</v>
      </c>
      <c r="BU137">
        <v>1</v>
      </c>
      <c r="BV137">
        <v>1</v>
      </c>
      <c r="BW137">
        <v>1</v>
      </c>
      <c r="BX137">
        <v>1</v>
      </c>
      <c r="BY137" t="s">
        <v>3</v>
      </c>
      <c r="BZ137">
        <v>70</v>
      </c>
      <c r="CA137">
        <v>10</v>
      </c>
      <c r="CE137">
        <v>0</v>
      </c>
      <c r="CF137">
        <v>0</v>
      </c>
      <c r="CG137">
        <v>0</v>
      </c>
      <c r="CM137">
        <v>0</v>
      </c>
      <c r="CN137" t="s">
        <v>3</v>
      </c>
      <c r="CO137">
        <v>0</v>
      </c>
      <c r="CP137">
        <f t="shared" si="136"/>
        <v>0</v>
      </c>
      <c r="CQ137">
        <f t="shared" si="137"/>
        <v>22120.46</v>
      </c>
      <c r="CR137">
        <f>((((ET137)*BB137-(EU137)*BS137)+AE137*BS137)*AV137)</f>
        <v>0</v>
      </c>
      <c r="CS137">
        <f t="shared" si="138"/>
        <v>0</v>
      </c>
      <c r="CT137">
        <f t="shared" si="139"/>
        <v>22262.85</v>
      </c>
      <c r="CU137">
        <f t="shared" si="140"/>
        <v>0</v>
      </c>
      <c r="CV137">
        <f t="shared" si="141"/>
        <v>115</v>
      </c>
      <c r="CW137">
        <f t="shared" si="142"/>
        <v>0</v>
      </c>
      <c r="CX137">
        <f t="shared" si="143"/>
        <v>0</v>
      </c>
      <c r="CY137">
        <f t="shared" si="144"/>
        <v>0</v>
      </c>
      <c r="CZ137">
        <f t="shared" si="145"/>
        <v>0</v>
      </c>
      <c r="DC137" t="s">
        <v>3</v>
      </c>
      <c r="DD137" t="s">
        <v>3</v>
      </c>
      <c r="DE137" t="s">
        <v>3</v>
      </c>
      <c r="DF137" t="s">
        <v>3</v>
      </c>
      <c r="DG137" t="s">
        <v>3</v>
      </c>
      <c r="DH137" t="s">
        <v>3</v>
      </c>
      <c r="DI137" t="s">
        <v>3</v>
      </c>
      <c r="DJ137" t="s">
        <v>3</v>
      </c>
      <c r="DK137" t="s">
        <v>3</v>
      </c>
      <c r="DL137" t="s">
        <v>3</v>
      </c>
      <c r="DM137" t="s">
        <v>3</v>
      </c>
      <c r="DN137">
        <v>0</v>
      </c>
      <c r="DO137">
        <v>0</v>
      </c>
      <c r="DP137">
        <v>1</v>
      </c>
      <c r="DQ137">
        <v>1</v>
      </c>
      <c r="DU137">
        <v>1003</v>
      </c>
      <c r="DV137" t="s">
        <v>147</v>
      </c>
      <c r="DW137" t="s">
        <v>147</v>
      </c>
      <c r="DX137">
        <v>100</v>
      </c>
      <c r="EE137">
        <v>51482689</v>
      </c>
      <c r="EF137">
        <v>1</v>
      </c>
      <c r="EG137" t="s">
        <v>21</v>
      </c>
      <c r="EH137">
        <v>0</v>
      </c>
      <c r="EI137" t="s">
        <v>3</v>
      </c>
      <c r="EJ137">
        <v>4</v>
      </c>
      <c r="EK137">
        <v>0</v>
      </c>
      <c r="EL137" t="s">
        <v>22</v>
      </c>
      <c r="EM137" t="s">
        <v>23</v>
      </c>
      <c r="EO137" t="s">
        <v>3</v>
      </c>
      <c r="EQ137">
        <v>0</v>
      </c>
      <c r="ER137">
        <v>44383.31</v>
      </c>
      <c r="ES137">
        <v>22120.46</v>
      </c>
      <c r="ET137">
        <v>0</v>
      </c>
      <c r="EU137">
        <v>0</v>
      </c>
      <c r="EV137">
        <v>22262.85</v>
      </c>
      <c r="EW137">
        <v>115</v>
      </c>
      <c r="EX137">
        <v>0</v>
      </c>
      <c r="EY137">
        <v>0</v>
      </c>
      <c r="FQ137">
        <v>0</v>
      </c>
      <c r="FR137">
        <f t="shared" si="146"/>
        <v>0</v>
      </c>
      <c r="FS137">
        <v>0</v>
      </c>
      <c r="FX137">
        <v>70</v>
      </c>
      <c r="FY137">
        <v>10</v>
      </c>
      <c r="GA137" t="s">
        <v>3</v>
      </c>
      <c r="GD137">
        <v>0</v>
      </c>
      <c r="GF137">
        <v>-1944420101</v>
      </c>
      <c r="GG137">
        <v>2</v>
      </c>
      <c r="GH137">
        <v>1</v>
      </c>
      <c r="GI137">
        <v>-2</v>
      </c>
      <c r="GJ137">
        <v>0</v>
      </c>
      <c r="GK137">
        <f>ROUND(R137*(R12)/100,2)</f>
        <v>0</v>
      </c>
      <c r="GL137">
        <f t="shared" si="147"/>
        <v>0</v>
      </c>
      <c r="GM137">
        <f>ROUND(O137+X137+Y137+GK137,2)+GX137</f>
        <v>0</v>
      </c>
      <c r="GN137">
        <f>IF(OR(BI137=0,BI137=1),ROUND(O137+X137+Y137+GK137,2),0)</f>
        <v>0</v>
      </c>
      <c r="GO137">
        <f>IF(BI137=2,ROUND(O137+X137+Y137+GK137,2),0)</f>
        <v>0</v>
      </c>
      <c r="GP137">
        <f>IF(BI137=4,ROUND(O137+X137+Y137+GK137,2)+GX137,0)</f>
        <v>0</v>
      </c>
      <c r="GR137">
        <v>0</v>
      </c>
      <c r="GS137">
        <v>3</v>
      </c>
      <c r="GT137">
        <v>0</v>
      </c>
      <c r="GU137" t="s">
        <v>3</v>
      </c>
      <c r="GV137">
        <f t="shared" si="153"/>
        <v>0</v>
      </c>
      <c r="GW137">
        <v>1</v>
      </c>
      <c r="GX137">
        <f t="shared" si="148"/>
        <v>0</v>
      </c>
      <c r="HA137">
        <v>0</v>
      </c>
      <c r="HB137">
        <v>0</v>
      </c>
      <c r="HC137">
        <f t="shared" si="149"/>
        <v>0</v>
      </c>
      <c r="HE137" t="s">
        <v>3</v>
      </c>
      <c r="HF137" t="s">
        <v>3</v>
      </c>
      <c r="IK137">
        <f t="shared" si="150"/>
        <v>0</v>
      </c>
    </row>
    <row r="139" spans="1:245" x14ac:dyDescent="0.2">
      <c r="A139" s="2">
        <v>51</v>
      </c>
      <c r="B139" s="2">
        <f>B121</f>
        <v>1</v>
      </c>
      <c r="C139" s="2">
        <f>A121</f>
        <v>5</v>
      </c>
      <c r="D139" s="2">
        <f>ROW(A121)</f>
        <v>121</v>
      </c>
      <c r="E139" s="2"/>
      <c r="F139" s="2" t="str">
        <f>IF(F121&lt;&gt;"",F121,"")</f>
        <v>Новый подраздел</v>
      </c>
      <c r="G139" s="2" t="str">
        <f>IF(G121&lt;&gt;"",G121,"")</f>
        <v>Демонтаж/монтаж б/у гранитного борта (понижение)</v>
      </c>
      <c r="H139" s="2">
        <v>0</v>
      </c>
      <c r="I139" s="2"/>
      <c r="J139" s="2"/>
      <c r="K139" s="2"/>
      <c r="L139" s="2"/>
      <c r="M139" s="2"/>
      <c r="N139" s="2"/>
      <c r="O139" s="2">
        <f t="shared" ref="O139:T139" si="154">ROUND(AB139,2)</f>
        <v>0</v>
      </c>
      <c r="P139" s="2">
        <f t="shared" si="154"/>
        <v>0</v>
      </c>
      <c r="Q139" s="2">
        <f t="shared" si="154"/>
        <v>0</v>
      </c>
      <c r="R139" s="2">
        <f t="shared" si="154"/>
        <v>0</v>
      </c>
      <c r="S139" s="2">
        <f t="shared" si="154"/>
        <v>0</v>
      </c>
      <c r="T139" s="2">
        <f t="shared" si="154"/>
        <v>0</v>
      </c>
      <c r="U139" s="2">
        <f>AH139</f>
        <v>0</v>
      </c>
      <c r="V139" s="2">
        <f>AI139</f>
        <v>0</v>
      </c>
      <c r="W139" s="2">
        <f>ROUND(AJ139,2)</f>
        <v>0</v>
      </c>
      <c r="X139" s="2">
        <f>ROUND(AK139,2)</f>
        <v>0</v>
      </c>
      <c r="Y139" s="2">
        <f>ROUND(AL139,2)</f>
        <v>0</v>
      </c>
      <c r="Z139" s="2"/>
      <c r="AA139" s="2"/>
      <c r="AB139" s="2">
        <f>ROUND(SUMIF(AA125:AA137,"=52421674",O125:O137),2)</f>
        <v>0</v>
      </c>
      <c r="AC139" s="2">
        <f>ROUND(SUMIF(AA125:AA137,"=52421674",P125:P137),2)</f>
        <v>0</v>
      </c>
      <c r="AD139" s="2">
        <f>ROUND(SUMIF(AA125:AA137,"=52421674",Q125:Q137),2)</f>
        <v>0</v>
      </c>
      <c r="AE139" s="2">
        <f>ROUND(SUMIF(AA125:AA137,"=52421674",R125:R137),2)</f>
        <v>0</v>
      </c>
      <c r="AF139" s="2">
        <f>ROUND(SUMIF(AA125:AA137,"=52421674",S125:S137),2)</f>
        <v>0</v>
      </c>
      <c r="AG139" s="2">
        <f>ROUND(SUMIF(AA125:AA137,"=52421674",T125:T137),2)</f>
        <v>0</v>
      </c>
      <c r="AH139" s="2">
        <f>SUMIF(AA125:AA137,"=52421674",U125:U137)</f>
        <v>0</v>
      </c>
      <c r="AI139" s="2">
        <f>SUMIF(AA125:AA137,"=52421674",V125:V137)</f>
        <v>0</v>
      </c>
      <c r="AJ139" s="2">
        <f>ROUND(SUMIF(AA125:AA137,"=52421674",W125:W137),2)</f>
        <v>0</v>
      </c>
      <c r="AK139" s="2">
        <f>ROUND(SUMIF(AA125:AA137,"=52421674",X125:X137),2)</f>
        <v>0</v>
      </c>
      <c r="AL139" s="2">
        <f>ROUND(SUMIF(AA125:AA137,"=52421674",Y125:Y137),2)</f>
        <v>0</v>
      </c>
      <c r="AM139" s="2"/>
      <c r="AN139" s="2"/>
      <c r="AO139" s="2">
        <f t="shared" ref="AO139:BD139" si="155">ROUND(BX139,2)</f>
        <v>0</v>
      </c>
      <c r="AP139" s="2">
        <f t="shared" si="155"/>
        <v>0</v>
      </c>
      <c r="AQ139" s="2">
        <f t="shared" si="155"/>
        <v>0</v>
      </c>
      <c r="AR139" s="2">
        <f t="shared" si="155"/>
        <v>0</v>
      </c>
      <c r="AS139" s="2">
        <f t="shared" si="155"/>
        <v>0</v>
      </c>
      <c r="AT139" s="2">
        <f t="shared" si="155"/>
        <v>0</v>
      </c>
      <c r="AU139" s="2">
        <f t="shared" si="155"/>
        <v>0</v>
      </c>
      <c r="AV139" s="2">
        <f t="shared" si="155"/>
        <v>0</v>
      </c>
      <c r="AW139" s="2">
        <f t="shared" si="155"/>
        <v>0</v>
      </c>
      <c r="AX139" s="2">
        <f t="shared" si="155"/>
        <v>0</v>
      </c>
      <c r="AY139" s="2">
        <f t="shared" si="155"/>
        <v>0</v>
      </c>
      <c r="AZ139" s="2">
        <f t="shared" si="155"/>
        <v>0</v>
      </c>
      <c r="BA139" s="2">
        <f t="shared" si="155"/>
        <v>0</v>
      </c>
      <c r="BB139" s="2">
        <f t="shared" si="155"/>
        <v>0</v>
      </c>
      <c r="BC139" s="2">
        <f t="shared" si="155"/>
        <v>0</v>
      </c>
      <c r="BD139" s="2">
        <f t="shared" si="155"/>
        <v>0</v>
      </c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>
        <f>ROUND(SUMIF(AA125:AA137,"=52421674",FQ125:FQ137),2)</f>
        <v>0</v>
      </c>
      <c r="BY139" s="2">
        <f>ROUND(SUMIF(AA125:AA137,"=52421674",FR125:FR137),2)</f>
        <v>0</v>
      </c>
      <c r="BZ139" s="2">
        <f>ROUND(SUMIF(AA125:AA137,"=52421674",GL125:GL137),2)</f>
        <v>0</v>
      </c>
      <c r="CA139" s="2">
        <f>ROUND(SUMIF(AA125:AA137,"=52421674",GM125:GM137),2)</f>
        <v>0</v>
      </c>
      <c r="CB139" s="2">
        <f>ROUND(SUMIF(AA125:AA137,"=52421674",GN125:GN137),2)</f>
        <v>0</v>
      </c>
      <c r="CC139" s="2">
        <f>ROUND(SUMIF(AA125:AA137,"=52421674",GO125:GO137),2)</f>
        <v>0</v>
      </c>
      <c r="CD139" s="2">
        <f>ROUND(SUMIF(AA125:AA137,"=52421674",GP125:GP137),2)</f>
        <v>0</v>
      </c>
      <c r="CE139" s="2">
        <f>AC139-BX139</f>
        <v>0</v>
      </c>
      <c r="CF139" s="2">
        <f>AC139-BY139</f>
        <v>0</v>
      </c>
      <c r="CG139" s="2">
        <f>BX139-BZ139</f>
        <v>0</v>
      </c>
      <c r="CH139" s="2">
        <f>AC139-BX139-BY139+BZ139</f>
        <v>0</v>
      </c>
      <c r="CI139" s="2">
        <f>BY139-BZ139</f>
        <v>0</v>
      </c>
      <c r="CJ139" s="2">
        <f>ROUND(SUMIF(AA125:AA137,"=52421674",GX125:GX137),2)</f>
        <v>0</v>
      </c>
      <c r="CK139" s="2">
        <f>ROUND(SUMIF(AA125:AA137,"=52421674",GY125:GY137),2)</f>
        <v>0</v>
      </c>
      <c r="CL139" s="2">
        <f>ROUND(SUMIF(AA125:AA137,"=52421674",GZ125:GZ137),2)</f>
        <v>0</v>
      </c>
      <c r="CM139" s="2">
        <f>ROUND(SUMIF(AA125:AA137,"=52421674",HD125:HD137),2)</f>
        <v>0</v>
      </c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>
        <v>0</v>
      </c>
    </row>
    <row r="141" spans="1:245" x14ac:dyDescent="0.2">
      <c r="A141" s="4">
        <v>50</v>
      </c>
      <c r="B141" s="4">
        <v>0</v>
      </c>
      <c r="C141" s="4">
        <v>0</v>
      </c>
      <c r="D141" s="4">
        <v>1</v>
      </c>
      <c r="E141" s="4">
        <v>201</v>
      </c>
      <c r="F141" s="4">
        <f>ROUND(Source!O139,O141)</f>
        <v>0</v>
      </c>
      <c r="G141" s="4" t="s">
        <v>74</v>
      </c>
      <c r="H141" s="4" t="s">
        <v>75</v>
      </c>
      <c r="I141" s="4"/>
      <c r="J141" s="4"/>
      <c r="K141" s="4">
        <v>201</v>
      </c>
      <c r="L141" s="4">
        <v>1</v>
      </c>
      <c r="M141" s="4">
        <v>3</v>
      </c>
      <c r="N141" s="4" t="s">
        <v>3</v>
      </c>
      <c r="O141" s="4">
        <v>2</v>
      </c>
      <c r="P141" s="4"/>
      <c r="Q141" s="4"/>
      <c r="R141" s="4"/>
      <c r="S141" s="4"/>
      <c r="T141" s="4"/>
      <c r="U141" s="4"/>
      <c r="V141" s="4"/>
      <c r="W141" s="4"/>
    </row>
    <row r="142" spans="1:245" x14ac:dyDescent="0.2">
      <c r="A142" s="4">
        <v>50</v>
      </c>
      <c r="B142" s="4">
        <v>0</v>
      </c>
      <c r="C142" s="4">
        <v>0</v>
      </c>
      <c r="D142" s="4">
        <v>1</v>
      </c>
      <c r="E142" s="4">
        <v>202</v>
      </c>
      <c r="F142" s="4">
        <f>ROUND(Source!P139,O142)</f>
        <v>0</v>
      </c>
      <c r="G142" s="4" t="s">
        <v>76</v>
      </c>
      <c r="H142" s="4" t="s">
        <v>77</v>
      </c>
      <c r="I142" s="4"/>
      <c r="J142" s="4"/>
      <c r="K142" s="4">
        <v>202</v>
      </c>
      <c r="L142" s="4">
        <v>2</v>
      </c>
      <c r="M142" s="4">
        <v>3</v>
      </c>
      <c r="N142" s="4" t="s">
        <v>3</v>
      </c>
      <c r="O142" s="4">
        <v>2</v>
      </c>
      <c r="P142" s="4"/>
      <c r="Q142" s="4"/>
      <c r="R142" s="4"/>
      <c r="S142" s="4"/>
      <c r="T142" s="4"/>
      <c r="U142" s="4"/>
      <c r="V142" s="4"/>
      <c r="W142" s="4"/>
    </row>
    <row r="143" spans="1:245" x14ac:dyDescent="0.2">
      <c r="A143" s="4">
        <v>50</v>
      </c>
      <c r="B143" s="4">
        <v>0</v>
      </c>
      <c r="C143" s="4">
        <v>0</v>
      </c>
      <c r="D143" s="4">
        <v>1</v>
      </c>
      <c r="E143" s="4">
        <v>222</v>
      </c>
      <c r="F143" s="4">
        <f>ROUND(Source!AO139,O143)</f>
        <v>0</v>
      </c>
      <c r="G143" s="4" t="s">
        <v>78</v>
      </c>
      <c r="H143" s="4" t="s">
        <v>79</v>
      </c>
      <c r="I143" s="4"/>
      <c r="J143" s="4"/>
      <c r="K143" s="4">
        <v>222</v>
      </c>
      <c r="L143" s="4">
        <v>3</v>
      </c>
      <c r="M143" s="4">
        <v>3</v>
      </c>
      <c r="N143" s="4" t="s">
        <v>3</v>
      </c>
      <c r="O143" s="4">
        <v>2</v>
      </c>
      <c r="P143" s="4"/>
      <c r="Q143" s="4"/>
      <c r="R143" s="4"/>
      <c r="S143" s="4"/>
      <c r="T143" s="4"/>
      <c r="U143" s="4"/>
      <c r="V143" s="4"/>
      <c r="W143" s="4"/>
    </row>
    <row r="144" spans="1:245" x14ac:dyDescent="0.2">
      <c r="A144" s="4">
        <v>50</v>
      </c>
      <c r="B144" s="4">
        <v>0</v>
      </c>
      <c r="C144" s="4">
        <v>0</v>
      </c>
      <c r="D144" s="4">
        <v>1</v>
      </c>
      <c r="E144" s="4">
        <v>225</v>
      </c>
      <c r="F144" s="4">
        <f>ROUND(Source!AV139,O144)</f>
        <v>0</v>
      </c>
      <c r="G144" s="4" t="s">
        <v>80</v>
      </c>
      <c r="H144" s="4" t="s">
        <v>81</v>
      </c>
      <c r="I144" s="4"/>
      <c r="J144" s="4"/>
      <c r="K144" s="4">
        <v>225</v>
      </c>
      <c r="L144" s="4">
        <v>4</v>
      </c>
      <c r="M144" s="4">
        <v>3</v>
      </c>
      <c r="N144" s="4" t="s">
        <v>3</v>
      </c>
      <c r="O144" s="4">
        <v>2</v>
      </c>
      <c r="P144" s="4"/>
      <c r="Q144" s="4"/>
      <c r="R144" s="4"/>
      <c r="S144" s="4"/>
      <c r="T144" s="4"/>
      <c r="U144" s="4"/>
      <c r="V144" s="4"/>
      <c r="W144" s="4"/>
    </row>
    <row r="145" spans="1:23" x14ac:dyDescent="0.2">
      <c r="A145" s="4">
        <v>50</v>
      </c>
      <c r="B145" s="4">
        <v>0</v>
      </c>
      <c r="C145" s="4">
        <v>0</v>
      </c>
      <c r="D145" s="4">
        <v>1</v>
      </c>
      <c r="E145" s="4">
        <v>226</v>
      </c>
      <c r="F145" s="4">
        <f>ROUND(Source!AW139,O145)</f>
        <v>0</v>
      </c>
      <c r="G145" s="4" t="s">
        <v>82</v>
      </c>
      <c r="H145" s="4" t="s">
        <v>83</v>
      </c>
      <c r="I145" s="4"/>
      <c r="J145" s="4"/>
      <c r="K145" s="4">
        <v>226</v>
      </c>
      <c r="L145" s="4">
        <v>5</v>
      </c>
      <c r="M145" s="4">
        <v>3</v>
      </c>
      <c r="N145" s="4" t="s">
        <v>3</v>
      </c>
      <c r="O145" s="4">
        <v>2</v>
      </c>
      <c r="P145" s="4"/>
      <c r="Q145" s="4"/>
      <c r="R145" s="4"/>
      <c r="S145" s="4"/>
      <c r="T145" s="4"/>
      <c r="U145" s="4"/>
      <c r="V145" s="4"/>
      <c r="W145" s="4"/>
    </row>
    <row r="146" spans="1:23" x14ac:dyDescent="0.2">
      <c r="A146" s="4">
        <v>50</v>
      </c>
      <c r="B146" s="4">
        <v>0</v>
      </c>
      <c r="C146" s="4">
        <v>0</v>
      </c>
      <c r="D146" s="4">
        <v>1</v>
      </c>
      <c r="E146" s="4">
        <v>227</v>
      </c>
      <c r="F146" s="4">
        <f>ROUND(Source!AX139,O146)</f>
        <v>0</v>
      </c>
      <c r="G146" s="4" t="s">
        <v>84</v>
      </c>
      <c r="H146" s="4" t="s">
        <v>85</v>
      </c>
      <c r="I146" s="4"/>
      <c r="J146" s="4"/>
      <c r="K146" s="4">
        <v>227</v>
      </c>
      <c r="L146" s="4">
        <v>6</v>
      </c>
      <c r="M146" s="4">
        <v>3</v>
      </c>
      <c r="N146" s="4" t="s">
        <v>3</v>
      </c>
      <c r="O146" s="4">
        <v>2</v>
      </c>
      <c r="P146" s="4"/>
      <c r="Q146" s="4"/>
      <c r="R146" s="4"/>
      <c r="S146" s="4"/>
      <c r="T146" s="4"/>
      <c r="U146" s="4"/>
      <c r="V146" s="4"/>
      <c r="W146" s="4"/>
    </row>
    <row r="147" spans="1:23" x14ac:dyDescent="0.2">
      <c r="A147" s="4">
        <v>50</v>
      </c>
      <c r="B147" s="4">
        <v>0</v>
      </c>
      <c r="C147" s="4">
        <v>0</v>
      </c>
      <c r="D147" s="4">
        <v>1</v>
      </c>
      <c r="E147" s="4">
        <v>228</v>
      </c>
      <c r="F147" s="4">
        <f>ROUND(Source!AY139,O147)</f>
        <v>0</v>
      </c>
      <c r="G147" s="4" t="s">
        <v>86</v>
      </c>
      <c r="H147" s="4" t="s">
        <v>87</v>
      </c>
      <c r="I147" s="4"/>
      <c r="J147" s="4"/>
      <c r="K147" s="4">
        <v>228</v>
      </c>
      <c r="L147" s="4">
        <v>7</v>
      </c>
      <c r="M147" s="4">
        <v>3</v>
      </c>
      <c r="N147" s="4" t="s">
        <v>3</v>
      </c>
      <c r="O147" s="4">
        <v>2</v>
      </c>
      <c r="P147" s="4"/>
      <c r="Q147" s="4"/>
      <c r="R147" s="4"/>
      <c r="S147" s="4"/>
      <c r="T147" s="4"/>
      <c r="U147" s="4"/>
      <c r="V147" s="4"/>
      <c r="W147" s="4"/>
    </row>
    <row r="148" spans="1:23" x14ac:dyDescent="0.2">
      <c r="A148" s="4">
        <v>50</v>
      </c>
      <c r="B148" s="4">
        <v>0</v>
      </c>
      <c r="C148" s="4">
        <v>0</v>
      </c>
      <c r="D148" s="4">
        <v>1</v>
      </c>
      <c r="E148" s="4">
        <v>216</v>
      </c>
      <c r="F148" s="4">
        <f>ROUND(Source!AP139,O148)</f>
        <v>0</v>
      </c>
      <c r="G148" s="4" t="s">
        <v>88</v>
      </c>
      <c r="H148" s="4" t="s">
        <v>89</v>
      </c>
      <c r="I148" s="4"/>
      <c r="J148" s="4"/>
      <c r="K148" s="4">
        <v>216</v>
      </c>
      <c r="L148" s="4">
        <v>8</v>
      </c>
      <c r="M148" s="4">
        <v>3</v>
      </c>
      <c r="N148" s="4" t="s">
        <v>3</v>
      </c>
      <c r="O148" s="4">
        <v>2</v>
      </c>
      <c r="P148" s="4"/>
      <c r="Q148" s="4"/>
      <c r="R148" s="4"/>
      <c r="S148" s="4"/>
      <c r="T148" s="4"/>
      <c r="U148" s="4"/>
      <c r="V148" s="4"/>
      <c r="W148" s="4"/>
    </row>
    <row r="149" spans="1:23" x14ac:dyDescent="0.2">
      <c r="A149" s="4">
        <v>50</v>
      </c>
      <c r="B149" s="4">
        <v>0</v>
      </c>
      <c r="C149" s="4">
        <v>0</v>
      </c>
      <c r="D149" s="4">
        <v>1</v>
      </c>
      <c r="E149" s="4">
        <v>223</v>
      </c>
      <c r="F149" s="4">
        <f>ROUND(Source!AQ139,O149)</f>
        <v>0</v>
      </c>
      <c r="G149" s="4" t="s">
        <v>90</v>
      </c>
      <c r="H149" s="4" t="s">
        <v>91</v>
      </c>
      <c r="I149" s="4"/>
      <c r="J149" s="4"/>
      <c r="K149" s="4">
        <v>223</v>
      </c>
      <c r="L149" s="4">
        <v>9</v>
      </c>
      <c r="M149" s="4">
        <v>3</v>
      </c>
      <c r="N149" s="4" t="s">
        <v>3</v>
      </c>
      <c r="O149" s="4">
        <v>2</v>
      </c>
      <c r="P149" s="4"/>
      <c r="Q149" s="4"/>
      <c r="R149" s="4"/>
      <c r="S149" s="4"/>
      <c r="T149" s="4"/>
      <c r="U149" s="4"/>
      <c r="V149" s="4"/>
      <c r="W149" s="4"/>
    </row>
    <row r="150" spans="1:23" x14ac:dyDescent="0.2">
      <c r="A150" s="4">
        <v>50</v>
      </c>
      <c r="B150" s="4">
        <v>0</v>
      </c>
      <c r="C150" s="4">
        <v>0</v>
      </c>
      <c r="D150" s="4">
        <v>1</v>
      </c>
      <c r="E150" s="4">
        <v>229</v>
      </c>
      <c r="F150" s="4">
        <f>ROUND(Source!AZ139,O150)</f>
        <v>0</v>
      </c>
      <c r="G150" s="4" t="s">
        <v>92</v>
      </c>
      <c r="H150" s="4" t="s">
        <v>93</v>
      </c>
      <c r="I150" s="4"/>
      <c r="J150" s="4"/>
      <c r="K150" s="4">
        <v>229</v>
      </c>
      <c r="L150" s="4">
        <v>10</v>
      </c>
      <c r="M150" s="4">
        <v>3</v>
      </c>
      <c r="N150" s="4" t="s">
        <v>3</v>
      </c>
      <c r="O150" s="4">
        <v>2</v>
      </c>
      <c r="P150" s="4"/>
      <c r="Q150" s="4"/>
      <c r="R150" s="4"/>
      <c r="S150" s="4"/>
      <c r="T150" s="4"/>
      <c r="U150" s="4"/>
      <c r="V150" s="4"/>
      <c r="W150" s="4"/>
    </row>
    <row r="151" spans="1:23" x14ac:dyDescent="0.2">
      <c r="A151" s="4">
        <v>50</v>
      </c>
      <c r="B151" s="4">
        <v>0</v>
      </c>
      <c r="C151" s="4">
        <v>0</v>
      </c>
      <c r="D151" s="4">
        <v>1</v>
      </c>
      <c r="E151" s="4">
        <v>203</v>
      </c>
      <c r="F151" s="4">
        <f>ROUND(Source!Q139,O151)</f>
        <v>0</v>
      </c>
      <c r="G151" s="4" t="s">
        <v>94</v>
      </c>
      <c r="H151" s="4" t="s">
        <v>95</v>
      </c>
      <c r="I151" s="4"/>
      <c r="J151" s="4"/>
      <c r="K151" s="4">
        <v>203</v>
      </c>
      <c r="L151" s="4">
        <v>11</v>
      </c>
      <c r="M151" s="4">
        <v>3</v>
      </c>
      <c r="N151" s="4" t="s">
        <v>3</v>
      </c>
      <c r="O151" s="4">
        <v>2</v>
      </c>
      <c r="P151" s="4"/>
      <c r="Q151" s="4"/>
      <c r="R151" s="4"/>
      <c r="S151" s="4"/>
      <c r="T151" s="4"/>
      <c r="U151" s="4"/>
      <c r="V151" s="4"/>
      <c r="W151" s="4"/>
    </row>
    <row r="152" spans="1:23" x14ac:dyDescent="0.2">
      <c r="A152" s="4">
        <v>50</v>
      </c>
      <c r="B152" s="4">
        <v>0</v>
      </c>
      <c r="C152" s="4">
        <v>0</v>
      </c>
      <c r="D152" s="4">
        <v>1</v>
      </c>
      <c r="E152" s="4">
        <v>231</v>
      </c>
      <c r="F152" s="4">
        <f>ROUND(Source!BB139,O152)</f>
        <v>0</v>
      </c>
      <c r="G152" s="4" t="s">
        <v>96</v>
      </c>
      <c r="H152" s="4" t="s">
        <v>97</v>
      </c>
      <c r="I152" s="4"/>
      <c r="J152" s="4"/>
      <c r="K152" s="4">
        <v>231</v>
      </c>
      <c r="L152" s="4">
        <v>12</v>
      </c>
      <c r="M152" s="4">
        <v>3</v>
      </c>
      <c r="N152" s="4" t="s">
        <v>3</v>
      </c>
      <c r="O152" s="4">
        <v>2</v>
      </c>
      <c r="P152" s="4"/>
      <c r="Q152" s="4"/>
      <c r="R152" s="4"/>
      <c r="S152" s="4"/>
      <c r="T152" s="4"/>
      <c r="U152" s="4"/>
      <c r="V152" s="4"/>
      <c r="W152" s="4"/>
    </row>
    <row r="153" spans="1:23" x14ac:dyDescent="0.2">
      <c r="A153" s="4">
        <v>50</v>
      </c>
      <c r="B153" s="4">
        <v>0</v>
      </c>
      <c r="C153" s="4">
        <v>0</v>
      </c>
      <c r="D153" s="4">
        <v>1</v>
      </c>
      <c r="E153" s="4">
        <v>204</v>
      </c>
      <c r="F153" s="4">
        <f>ROUND(Source!R139,O153)</f>
        <v>0</v>
      </c>
      <c r="G153" s="4" t="s">
        <v>98</v>
      </c>
      <c r="H153" s="4" t="s">
        <v>99</v>
      </c>
      <c r="I153" s="4"/>
      <c r="J153" s="4"/>
      <c r="K153" s="4">
        <v>204</v>
      </c>
      <c r="L153" s="4">
        <v>13</v>
      </c>
      <c r="M153" s="4">
        <v>3</v>
      </c>
      <c r="N153" s="4" t="s">
        <v>3</v>
      </c>
      <c r="O153" s="4">
        <v>2</v>
      </c>
      <c r="P153" s="4"/>
      <c r="Q153" s="4"/>
      <c r="R153" s="4"/>
      <c r="S153" s="4"/>
      <c r="T153" s="4"/>
      <c r="U153" s="4"/>
      <c r="V153" s="4"/>
      <c r="W153" s="4"/>
    </row>
    <row r="154" spans="1:23" x14ac:dyDescent="0.2">
      <c r="A154" s="4">
        <v>50</v>
      </c>
      <c r="B154" s="4">
        <v>0</v>
      </c>
      <c r="C154" s="4">
        <v>0</v>
      </c>
      <c r="D154" s="4">
        <v>1</v>
      </c>
      <c r="E154" s="4">
        <v>205</v>
      </c>
      <c r="F154" s="4">
        <f>ROUND(Source!S139,O154)</f>
        <v>0</v>
      </c>
      <c r="G154" s="4" t="s">
        <v>100</v>
      </c>
      <c r="H154" s="4" t="s">
        <v>101</v>
      </c>
      <c r="I154" s="4"/>
      <c r="J154" s="4"/>
      <c r="K154" s="4">
        <v>205</v>
      </c>
      <c r="L154" s="4">
        <v>14</v>
      </c>
      <c r="M154" s="4">
        <v>3</v>
      </c>
      <c r="N154" s="4" t="s">
        <v>3</v>
      </c>
      <c r="O154" s="4">
        <v>2</v>
      </c>
      <c r="P154" s="4"/>
      <c r="Q154" s="4"/>
      <c r="R154" s="4"/>
      <c r="S154" s="4"/>
      <c r="T154" s="4"/>
      <c r="U154" s="4"/>
      <c r="V154" s="4"/>
      <c r="W154" s="4"/>
    </row>
    <row r="155" spans="1:23" x14ac:dyDescent="0.2">
      <c r="A155" s="4">
        <v>50</v>
      </c>
      <c r="B155" s="4">
        <v>0</v>
      </c>
      <c r="C155" s="4">
        <v>0</v>
      </c>
      <c r="D155" s="4">
        <v>1</v>
      </c>
      <c r="E155" s="4">
        <v>232</v>
      </c>
      <c r="F155" s="4">
        <f>ROUND(Source!BC139,O155)</f>
        <v>0</v>
      </c>
      <c r="G155" s="4" t="s">
        <v>102</v>
      </c>
      <c r="H155" s="4" t="s">
        <v>103</v>
      </c>
      <c r="I155" s="4"/>
      <c r="J155" s="4"/>
      <c r="K155" s="4">
        <v>232</v>
      </c>
      <c r="L155" s="4">
        <v>15</v>
      </c>
      <c r="M155" s="4">
        <v>3</v>
      </c>
      <c r="N155" s="4" t="s">
        <v>3</v>
      </c>
      <c r="O155" s="4">
        <v>2</v>
      </c>
      <c r="P155" s="4"/>
      <c r="Q155" s="4"/>
      <c r="R155" s="4"/>
      <c r="S155" s="4"/>
      <c r="T155" s="4"/>
      <c r="U155" s="4"/>
      <c r="V155" s="4"/>
      <c r="W155" s="4"/>
    </row>
    <row r="156" spans="1:23" x14ac:dyDescent="0.2">
      <c r="A156" s="4">
        <v>50</v>
      </c>
      <c r="B156" s="4">
        <v>0</v>
      </c>
      <c r="C156" s="4">
        <v>0</v>
      </c>
      <c r="D156" s="4">
        <v>1</v>
      </c>
      <c r="E156" s="4">
        <v>214</v>
      </c>
      <c r="F156" s="4">
        <f>ROUND(Source!AS139,O156)</f>
        <v>0</v>
      </c>
      <c r="G156" s="4" t="s">
        <v>104</v>
      </c>
      <c r="H156" s="4" t="s">
        <v>105</v>
      </c>
      <c r="I156" s="4"/>
      <c r="J156" s="4"/>
      <c r="K156" s="4">
        <v>214</v>
      </c>
      <c r="L156" s="4">
        <v>16</v>
      </c>
      <c r="M156" s="4">
        <v>3</v>
      </c>
      <c r="N156" s="4" t="s">
        <v>3</v>
      </c>
      <c r="O156" s="4">
        <v>2</v>
      </c>
      <c r="P156" s="4"/>
      <c r="Q156" s="4"/>
      <c r="R156" s="4"/>
      <c r="S156" s="4"/>
      <c r="T156" s="4"/>
      <c r="U156" s="4"/>
      <c r="V156" s="4"/>
      <c r="W156" s="4"/>
    </row>
    <row r="157" spans="1:23" x14ac:dyDescent="0.2">
      <c r="A157" s="4">
        <v>50</v>
      </c>
      <c r="B157" s="4">
        <v>0</v>
      </c>
      <c r="C157" s="4">
        <v>0</v>
      </c>
      <c r="D157" s="4">
        <v>1</v>
      </c>
      <c r="E157" s="4">
        <v>215</v>
      </c>
      <c r="F157" s="4">
        <f>ROUND(Source!AT139,O157)</f>
        <v>0</v>
      </c>
      <c r="G157" s="4" t="s">
        <v>106</v>
      </c>
      <c r="H157" s="4" t="s">
        <v>107</v>
      </c>
      <c r="I157" s="4"/>
      <c r="J157" s="4"/>
      <c r="K157" s="4">
        <v>215</v>
      </c>
      <c r="L157" s="4">
        <v>17</v>
      </c>
      <c r="M157" s="4">
        <v>3</v>
      </c>
      <c r="N157" s="4" t="s">
        <v>3</v>
      </c>
      <c r="O157" s="4">
        <v>2</v>
      </c>
      <c r="P157" s="4"/>
      <c r="Q157" s="4"/>
      <c r="R157" s="4"/>
      <c r="S157" s="4"/>
      <c r="T157" s="4"/>
      <c r="U157" s="4"/>
      <c r="V157" s="4"/>
      <c r="W157" s="4"/>
    </row>
    <row r="158" spans="1:23" x14ac:dyDescent="0.2">
      <c r="A158" s="4">
        <v>50</v>
      </c>
      <c r="B158" s="4">
        <v>0</v>
      </c>
      <c r="C158" s="4">
        <v>0</v>
      </c>
      <c r="D158" s="4">
        <v>1</v>
      </c>
      <c r="E158" s="4">
        <v>217</v>
      </c>
      <c r="F158" s="4">
        <f>ROUND(Source!AU139,O158)</f>
        <v>0</v>
      </c>
      <c r="G158" s="4" t="s">
        <v>108</v>
      </c>
      <c r="H158" s="4" t="s">
        <v>109</v>
      </c>
      <c r="I158" s="4"/>
      <c r="J158" s="4"/>
      <c r="K158" s="4">
        <v>217</v>
      </c>
      <c r="L158" s="4">
        <v>18</v>
      </c>
      <c r="M158" s="4">
        <v>3</v>
      </c>
      <c r="N158" s="4" t="s">
        <v>3</v>
      </c>
      <c r="O158" s="4">
        <v>2</v>
      </c>
      <c r="P158" s="4"/>
      <c r="Q158" s="4"/>
      <c r="R158" s="4"/>
      <c r="S158" s="4"/>
      <c r="T158" s="4"/>
      <c r="U158" s="4"/>
      <c r="V158" s="4"/>
      <c r="W158" s="4"/>
    </row>
    <row r="159" spans="1:23" x14ac:dyDescent="0.2">
      <c r="A159" s="4">
        <v>50</v>
      </c>
      <c r="B159" s="4">
        <v>0</v>
      </c>
      <c r="C159" s="4">
        <v>0</v>
      </c>
      <c r="D159" s="4">
        <v>1</v>
      </c>
      <c r="E159" s="4">
        <v>230</v>
      </c>
      <c r="F159" s="4">
        <f>ROUND(Source!BA139,O159)</f>
        <v>0</v>
      </c>
      <c r="G159" s="4" t="s">
        <v>110</v>
      </c>
      <c r="H159" s="4" t="s">
        <v>111</v>
      </c>
      <c r="I159" s="4"/>
      <c r="J159" s="4"/>
      <c r="K159" s="4">
        <v>230</v>
      </c>
      <c r="L159" s="4">
        <v>19</v>
      </c>
      <c r="M159" s="4">
        <v>3</v>
      </c>
      <c r="N159" s="4" t="s">
        <v>3</v>
      </c>
      <c r="O159" s="4">
        <v>2</v>
      </c>
      <c r="P159" s="4"/>
      <c r="Q159" s="4"/>
      <c r="R159" s="4"/>
      <c r="S159" s="4"/>
      <c r="T159" s="4"/>
      <c r="U159" s="4"/>
      <c r="V159" s="4"/>
      <c r="W159" s="4"/>
    </row>
    <row r="160" spans="1:23" x14ac:dyDescent="0.2">
      <c r="A160" s="4">
        <v>50</v>
      </c>
      <c r="B160" s="4">
        <v>0</v>
      </c>
      <c r="C160" s="4">
        <v>0</v>
      </c>
      <c r="D160" s="4">
        <v>1</v>
      </c>
      <c r="E160" s="4">
        <v>206</v>
      </c>
      <c r="F160" s="4">
        <f>ROUND(Source!T139,O160)</f>
        <v>0</v>
      </c>
      <c r="G160" s="4" t="s">
        <v>112</v>
      </c>
      <c r="H160" s="4" t="s">
        <v>113</v>
      </c>
      <c r="I160" s="4"/>
      <c r="J160" s="4"/>
      <c r="K160" s="4">
        <v>206</v>
      </c>
      <c r="L160" s="4">
        <v>20</v>
      </c>
      <c r="M160" s="4">
        <v>3</v>
      </c>
      <c r="N160" s="4" t="s">
        <v>3</v>
      </c>
      <c r="O160" s="4">
        <v>2</v>
      </c>
      <c r="P160" s="4"/>
      <c r="Q160" s="4"/>
      <c r="R160" s="4"/>
      <c r="S160" s="4"/>
      <c r="T160" s="4"/>
      <c r="U160" s="4"/>
      <c r="V160" s="4"/>
      <c r="W160" s="4"/>
    </row>
    <row r="161" spans="1:245" x14ac:dyDescent="0.2">
      <c r="A161" s="4">
        <v>50</v>
      </c>
      <c r="B161" s="4">
        <v>0</v>
      </c>
      <c r="C161" s="4">
        <v>0</v>
      </c>
      <c r="D161" s="4">
        <v>1</v>
      </c>
      <c r="E161" s="4">
        <v>207</v>
      </c>
      <c r="F161" s="4">
        <f>Source!U139</f>
        <v>0</v>
      </c>
      <c r="G161" s="4" t="s">
        <v>114</v>
      </c>
      <c r="H161" s="4" t="s">
        <v>115</v>
      </c>
      <c r="I161" s="4"/>
      <c r="J161" s="4"/>
      <c r="K161" s="4">
        <v>207</v>
      </c>
      <c r="L161" s="4">
        <v>21</v>
      </c>
      <c r="M161" s="4">
        <v>3</v>
      </c>
      <c r="N161" s="4" t="s">
        <v>3</v>
      </c>
      <c r="O161" s="4">
        <v>-1</v>
      </c>
      <c r="P161" s="4"/>
      <c r="Q161" s="4"/>
      <c r="R161" s="4"/>
      <c r="S161" s="4"/>
      <c r="T161" s="4"/>
      <c r="U161" s="4"/>
      <c r="V161" s="4"/>
      <c r="W161" s="4"/>
    </row>
    <row r="162" spans="1:245" x14ac:dyDescent="0.2">
      <c r="A162" s="4">
        <v>50</v>
      </c>
      <c r="B162" s="4">
        <v>0</v>
      </c>
      <c r="C162" s="4">
        <v>0</v>
      </c>
      <c r="D162" s="4">
        <v>1</v>
      </c>
      <c r="E162" s="4">
        <v>208</v>
      </c>
      <c r="F162" s="4">
        <f>Source!V139</f>
        <v>0</v>
      </c>
      <c r="G162" s="4" t="s">
        <v>116</v>
      </c>
      <c r="H162" s="4" t="s">
        <v>117</v>
      </c>
      <c r="I162" s="4"/>
      <c r="J162" s="4"/>
      <c r="K162" s="4">
        <v>208</v>
      </c>
      <c r="L162" s="4">
        <v>22</v>
      </c>
      <c r="M162" s="4">
        <v>3</v>
      </c>
      <c r="N162" s="4" t="s">
        <v>3</v>
      </c>
      <c r="O162" s="4">
        <v>-1</v>
      </c>
      <c r="P162" s="4"/>
      <c r="Q162" s="4"/>
      <c r="R162" s="4"/>
      <c r="S162" s="4"/>
      <c r="T162" s="4"/>
      <c r="U162" s="4"/>
      <c r="V162" s="4"/>
      <c r="W162" s="4"/>
    </row>
    <row r="163" spans="1:245" x14ac:dyDescent="0.2">
      <c r="A163" s="4">
        <v>50</v>
      </c>
      <c r="B163" s="4">
        <v>0</v>
      </c>
      <c r="C163" s="4">
        <v>0</v>
      </c>
      <c r="D163" s="4">
        <v>1</v>
      </c>
      <c r="E163" s="4">
        <v>209</v>
      </c>
      <c r="F163" s="4">
        <f>ROUND(Source!W139,O163)</f>
        <v>0</v>
      </c>
      <c r="G163" s="4" t="s">
        <v>118</v>
      </c>
      <c r="H163" s="4" t="s">
        <v>119</v>
      </c>
      <c r="I163" s="4"/>
      <c r="J163" s="4"/>
      <c r="K163" s="4">
        <v>209</v>
      </c>
      <c r="L163" s="4">
        <v>23</v>
      </c>
      <c r="M163" s="4">
        <v>3</v>
      </c>
      <c r="N163" s="4" t="s">
        <v>3</v>
      </c>
      <c r="O163" s="4">
        <v>2</v>
      </c>
      <c r="P163" s="4"/>
      <c r="Q163" s="4"/>
      <c r="R163" s="4"/>
      <c r="S163" s="4"/>
      <c r="T163" s="4"/>
      <c r="U163" s="4"/>
      <c r="V163" s="4"/>
      <c r="W163" s="4"/>
    </row>
    <row r="164" spans="1:245" x14ac:dyDescent="0.2">
      <c r="A164" s="4">
        <v>50</v>
      </c>
      <c r="B164" s="4">
        <v>0</v>
      </c>
      <c r="C164" s="4">
        <v>0</v>
      </c>
      <c r="D164" s="4">
        <v>1</v>
      </c>
      <c r="E164" s="4">
        <v>233</v>
      </c>
      <c r="F164" s="4">
        <f>ROUND(Source!BD139,O164)</f>
        <v>0</v>
      </c>
      <c r="G164" s="4" t="s">
        <v>120</v>
      </c>
      <c r="H164" s="4" t="s">
        <v>121</v>
      </c>
      <c r="I164" s="4"/>
      <c r="J164" s="4"/>
      <c r="K164" s="4">
        <v>233</v>
      </c>
      <c r="L164" s="4">
        <v>24</v>
      </c>
      <c r="M164" s="4">
        <v>3</v>
      </c>
      <c r="N164" s="4" t="s">
        <v>3</v>
      </c>
      <c r="O164" s="4">
        <v>2</v>
      </c>
      <c r="P164" s="4"/>
      <c r="Q164" s="4"/>
      <c r="R164" s="4"/>
      <c r="S164" s="4"/>
      <c r="T164" s="4"/>
      <c r="U164" s="4"/>
      <c r="V164" s="4"/>
      <c r="W164" s="4"/>
    </row>
    <row r="165" spans="1:245" x14ac:dyDescent="0.2">
      <c r="A165" s="4">
        <v>50</v>
      </c>
      <c r="B165" s="4">
        <v>0</v>
      </c>
      <c r="C165" s="4">
        <v>0</v>
      </c>
      <c r="D165" s="4">
        <v>1</v>
      </c>
      <c r="E165" s="4">
        <v>210</v>
      </c>
      <c r="F165" s="4">
        <f>ROUND(Source!X139,O165)</f>
        <v>0</v>
      </c>
      <c r="G165" s="4" t="s">
        <v>122</v>
      </c>
      <c r="H165" s="4" t="s">
        <v>123</v>
      </c>
      <c r="I165" s="4"/>
      <c r="J165" s="4"/>
      <c r="K165" s="4">
        <v>210</v>
      </c>
      <c r="L165" s="4">
        <v>25</v>
      </c>
      <c r="M165" s="4">
        <v>3</v>
      </c>
      <c r="N165" s="4" t="s">
        <v>3</v>
      </c>
      <c r="O165" s="4">
        <v>2</v>
      </c>
      <c r="P165" s="4"/>
      <c r="Q165" s="4"/>
      <c r="R165" s="4"/>
      <c r="S165" s="4"/>
      <c r="T165" s="4"/>
      <c r="U165" s="4"/>
      <c r="V165" s="4"/>
      <c r="W165" s="4"/>
    </row>
    <row r="166" spans="1:245" x14ac:dyDescent="0.2">
      <c r="A166" s="4">
        <v>50</v>
      </c>
      <c r="B166" s="4">
        <v>0</v>
      </c>
      <c r="C166" s="4">
        <v>0</v>
      </c>
      <c r="D166" s="4">
        <v>1</v>
      </c>
      <c r="E166" s="4">
        <v>211</v>
      </c>
      <c r="F166" s="4">
        <f>ROUND(Source!Y139,O166)</f>
        <v>0</v>
      </c>
      <c r="G166" s="4" t="s">
        <v>124</v>
      </c>
      <c r="H166" s="4" t="s">
        <v>125</v>
      </c>
      <c r="I166" s="4"/>
      <c r="J166" s="4"/>
      <c r="K166" s="4">
        <v>211</v>
      </c>
      <c r="L166" s="4">
        <v>26</v>
      </c>
      <c r="M166" s="4">
        <v>3</v>
      </c>
      <c r="N166" s="4" t="s">
        <v>3</v>
      </c>
      <c r="O166" s="4">
        <v>2</v>
      </c>
      <c r="P166" s="4"/>
      <c r="Q166" s="4"/>
      <c r="R166" s="4"/>
      <c r="S166" s="4"/>
      <c r="T166" s="4"/>
      <c r="U166" s="4"/>
      <c r="V166" s="4"/>
      <c r="W166" s="4"/>
    </row>
    <row r="167" spans="1:245" x14ac:dyDescent="0.2">
      <c r="A167" s="4">
        <v>50</v>
      </c>
      <c r="B167" s="4">
        <v>0</v>
      </c>
      <c r="C167" s="4">
        <v>0</v>
      </c>
      <c r="D167" s="4">
        <v>1</v>
      </c>
      <c r="E167" s="4">
        <v>224</v>
      </c>
      <c r="F167" s="4">
        <f>ROUND(Source!AR139,O167)</f>
        <v>0</v>
      </c>
      <c r="G167" s="4" t="s">
        <v>126</v>
      </c>
      <c r="H167" s="4" t="s">
        <v>127</v>
      </c>
      <c r="I167" s="4"/>
      <c r="J167" s="4"/>
      <c r="K167" s="4">
        <v>224</v>
      </c>
      <c r="L167" s="4">
        <v>27</v>
      </c>
      <c r="M167" s="4">
        <v>3</v>
      </c>
      <c r="N167" s="4" t="s">
        <v>3</v>
      </c>
      <c r="O167" s="4">
        <v>2</v>
      </c>
      <c r="P167" s="4"/>
      <c r="Q167" s="4"/>
      <c r="R167" s="4"/>
      <c r="S167" s="4"/>
      <c r="T167" s="4"/>
      <c r="U167" s="4"/>
      <c r="V167" s="4"/>
      <c r="W167" s="4"/>
    </row>
    <row r="169" spans="1:245" x14ac:dyDescent="0.2">
      <c r="A169" s="1">
        <v>5</v>
      </c>
      <c r="B169" s="1">
        <v>1</v>
      </c>
      <c r="C169" s="1"/>
      <c r="D169" s="1">
        <f>ROW(A181)</f>
        <v>181</v>
      </c>
      <c r="E169" s="1"/>
      <c r="F169" s="1" t="s">
        <v>15</v>
      </c>
      <c r="G169" s="1" t="s">
        <v>180</v>
      </c>
      <c r="H169" s="1" t="s">
        <v>3</v>
      </c>
      <c r="I169" s="1">
        <v>0</v>
      </c>
      <c r="J169" s="1"/>
      <c r="K169" s="1"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 t="s">
        <v>3</v>
      </c>
      <c r="V169" s="1">
        <v>0</v>
      </c>
      <c r="W169" s="1"/>
      <c r="X169" s="1"/>
      <c r="Y169" s="1"/>
      <c r="Z169" s="1"/>
      <c r="AA169" s="1"/>
      <c r="AB169" s="1" t="s">
        <v>3</v>
      </c>
      <c r="AC169" s="1" t="s">
        <v>3</v>
      </c>
      <c r="AD169" s="1" t="s">
        <v>3</v>
      </c>
      <c r="AE169" s="1" t="s">
        <v>3</v>
      </c>
      <c r="AF169" s="1" t="s">
        <v>3</v>
      </c>
      <c r="AG169" s="1" t="s">
        <v>3</v>
      </c>
      <c r="AH169" s="1"/>
      <c r="AI169" s="1"/>
      <c r="AJ169" s="1"/>
      <c r="AK169" s="1"/>
      <c r="AL169" s="1"/>
      <c r="AM169" s="1"/>
      <c r="AN169" s="1"/>
      <c r="AO169" s="1"/>
      <c r="AP169" s="1" t="s">
        <v>3</v>
      </c>
      <c r="AQ169" s="1" t="s">
        <v>3</v>
      </c>
      <c r="AR169" s="1" t="s">
        <v>3</v>
      </c>
      <c r="AS169" s="1"/>
      <c r="AT169" s="1"/>
      <c r="AU169" s="1"/>
      <c r="AV169" s="1"/>
      <c r="AW169" s="1"/>
      <c r="AX169" s="1"/>
      <c r="AY169" s="1"/>
      <c r="AZ169" s="1" t="s">
        <v>3</v>
      </c>
      <c r="BA169" s="1"/>
      <c r="BB169" s="1" t="s">
        <v>3</v>
      </c>
      <c r="BC169" s="1" t="s">
        <v>3</v>
      </c>
      <c r="BD169" s="1" t="s">
        <v>3</v>
      </c>
      <c r="BE169" s="1" t="s">
        <v>3</v>
      </c>
      <c r="BF169" s="1" t="s">
        <v>3</v>
      </c>
      <c r="BG169" s="1" t="s">
        <v>3</v>
      </c>
      <c r="BH169" s="1" t="s">
        <v>3</v>
      </c>
      <c r="BI169" s="1" t="s">
        <v>3</v>
      </c>
      <c r="BJ169" s="1" t="s">
        <v>3</v>
      </c>
      <c r="BK169" s="1" t="s">
        <v>3</v>
      </c>
      <c r="BL169" s="1" t="s">
        <v>3</v>
      </c>
      <c r="BM169" s="1" t="s">
        <v>3</v>
      </c>
      <c r="BN169" s="1" t="s">
        <v>3</v>
      </c>
      <c r="BO169" s="1" t="s">
        <v>3</v>
      </c>
      <c r="BP169" s="1" t="s">
        <v>3</v>
      </c>
      <c r="BQ169" s="1"/>
      <c r="BR169" s="1"/>
      <c r="BS169" s="1"/>
      <c r="BT169" s="1"/>
      <c r="BU169" s="1"/>
      <c r="BV169" s="1"/>
      <c r="BW169" s="1"/>
      <c r="BX169" s="1">
        <v>0</v>
      </c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>
        <v>0</v>
      </c>
    </row>
    <row r="171" spans="1:245" x14ac:dyDescent="0.2">
      <c r="A171" s="2">
        <v>52</v>
      </c>
      <c r="B171" s="2">
        <f t="shared" ref="B171:G171" si="156">B181</f>
        <v>1</v>
      </c>
      <c r="C171" s="2">
        <f t="shared" si="156"/>
        <v>5</v>
      </c>
      <c r="D171" s="2">
        <f t="shared" si="156"/>
        <v>169</v>
      </c>
      <c r="E171" s="2">
        <f t="shared" si="156"/>
        <v>0</v>
      </c>
      <c r="F171" s="2" t="str">
        <f t="shared" si="156"/>
        <v>Новый подраздел</v>
      </c>
      <c r="G171" s="2" t="str">
        <f t="shared" si="156"/>
        <v>Нанесение разметки пешеходного перехода</v>
      </c>
      <c r="H171" s="2"/>
      <c r="I171" s="2"/>
      <c r="J171" s="2"/>
      <c r="K171" s="2"/>
      <c r="L171" s="2"/>
      <c r="M171" s="2"/>
      <c r="N171" s="2"/>
      <c r="O171" s="2">
        <f t="shared" ref="O171:AT171" si="157">O181</f>
        <v>0</v>
      </c>
      <c r="P171" s="2">
        <f t="shared" si="157"/>
        <v>0</v>
      </c>
      <c r="Q171" s="2">
        <f t="shared" si="157"/>
        <v>0</v>
      </c>
      <c r="R171" s="2">
        <f t="shared" si="157"/>
        <v>0</v>
      </c>
      <c r="S171" s="2">
        <f t="shared" si="157"/>
        <v>0</v>
      </c>
      <c r="T171" s="2">
        <f t="shared" si="157"/>
        <v>0</v>
      </c>
      <c r="U171" s="2">
        <f t="shared" si="157"/>
        <v>0</v>
      </c>
      <c r="V171" s="2">
        <f t="shared" si="157"/>
        <v>0</v>
      </c>
      <c r="W171" s="2">
        <f t="shared" si="157"/>
        <v>0</v>
      </c>
      <c r="X171" s="2">
        <f t="shared" si="157"/>
        <v>0</v>
      </c>
      <c r="Y171" s="2">
        <f t="shared" si="157"/>
        <v>0</v>
      </c>
      <c r="Z171" s="2">
        <f t="shared" si="157"/>
        <v>0</v>
      </c>
      <c r="AA171" s="2">
        <f t="shared" si="157"/>
        <v>0</v>
      </c>
      <c r="AB171" s="2">
        <f t="shared" si="157"/>
        <v>0</v>
      </c>
      <c r="AC171" s="2">
        <f t="shared" si="157"/>
        <v>0</v>
      </c>
      <c r="AD171" s="2">
        <f t="shared" si="157"/>
        <v>0</v>
      </c>
      <c r="AE171" s="2">
        <f t="shared" si="157"/>
        <v>0</v>
      </c>
      <c r="AF171" s="2">
        <f t="shared" si="157"/>
        <v>0</v>
      </c>
      <c r="AG171" s="2">
        <f t="shared" si="157"/>
        <v>0</v>
      </c>
      <c r="AH171" s="2">
        <f t="shared" si="157"/>
        <v>0</v>
      </c>
      <c r="AI171" s="2">
        <f t="shared" si="157"/>
        <v>0</v>
      </c>
      <c r="AJ171" s="2">
        <f t="shared" si="157"/>
        <v>0</v>
      </c>
      <c r="AK171" s="2">
        <f t="shared" si="157"/>
        <v>0</v>
      </c>
      <c r="AL171" s="2">
        <f t="shared" si="157"/>
        <v>0</v>
      </c>
      <c r="AM171" s="2">
        <f t="shared" si="157"/>
        <v>0</v>
      </c>
      <c r="AN171" s="2">
        <f t="shared" si="157"/>
        <v>0</v>
      </c>
      <c r="AO171" s="2">
        <f t="shared" si="157"/>
        <v>0</v>
      </c>
      <c r="AP171" s="2">
        <f t="shared" si="157"/>
        <v>0</v>
      </c>
      <c r="AQ171" s="2">
        <f t="shared" si="157"/>
        <v>0</v>
      </c>
      <c r="AR171" s="2">
        <f t="shared" si="157"/>
        <v>0</v>
      </c>
      <c r="AS171" s="2">
        <f t="shared" si="157"/>
        <v>0</v>
      </c>
      <c r="AT171" s="2">
        <f t="shared" si="157"/>
        <v>0</v>
      </c>
      <c r="AU171" s="2">
        <f t="shared" ref="AU171:BZ171" si="158">AU181</f>
        <v>0</v>
      </c>
      <c r="AV171" s="2">
        <f t="shared" si="158"/>
        <v>0</v>
      </c>
      <c r="AW171" s="2">
        <f t="shared" si="158"/>
        <v>0</v>
      </c>
      <c r="AX171" s="2">
        <f t="shared" si="158"/>
        <v>0</v>
      </c>
      <c r="AY171" s="2">
        <f t="shared" si="158"/>
        <v>0</v>
      </c>
      <c r="AZ171" s="2">
        <f t="shared" si="158"/>
        <v>0</v>
      </c>
      <c r="BA171" s="2">
        <f t="shared" si="158"/>
        <v>0</v>
      </c>
      <c r="BB171" s="2">
        <f t="shared" si="158"/>
        <v>0</v>
      </c>
      <c r="BC171" s="2">
        <f t="shared" si="158"/>
        <v>0</v>
      </c>
      <c r="BD171" s="2">
        <f t="shared" si="158"/>
        <v>0</v>
      </c>
      <c r="BE171" s="2">
        <f t="shared" si="158"/>
        <v>0</v>
      </c>
      <c r="BF171" s="2">
        <f t="shared" si="158"/>
        <v>0</v>
      </c>
      <c r="BG171" s="2">
        <f t="shared" si="158"/>
        <v>0</v>
      </c>
      <c r="BH171" s="2">
        <f t="shared" si="158"/>
        <v>0</v>
      </c>
      <c r="BI171" s="2">
        <f t="shared" si="158"/>
        <v>0</v>
      </c>
      <c r="BJ171" s="2">
        <f t="shared" si="158"/>
        <v>0</v>
      </c>
      <c r="BK171" s="2">
        <f t="shared" si="158"/>
        <v>0</v>
      </c>
      <c r="BL171" s="2">
        <f t="shared" si="158"/>
        <v>0</v>
      </c>
      <c r="BM171" s="2">
        <f t="shared" si="158"/>
        <v>0</v>
      </c>
      <c r="BN171" s="2">
        <f t="shared" si="158"/>
        <v>0</v>
      </c>
      <c r="BO171" s="2">
        <f t="shared" si="158"/>
        <v>0</v>
      </c>
      <c r="BP171" s="2">
        <f t="shared" si="158"/>
        <v>0</v>
      </c>
      <c r="BQ171" s="2">
        <f t="shared" si="158"/>
        <v>0</v>
      </c>
      <c r="BR171" s="2">
        <f t="shared" si="158"/>
        <v>0</v>
      </c>
      <c r="BS171" s="2">
        <f t="shared" si="158"/>
        <v>0</v>
      </c>
      <c r="BT171" s="2">
        <f t="shared" si="158"/>
        <v>0</v>
      </c>
      <c r="BU171" s="2">
        <f t="shared" si="158"/>
        <v>0</v>
      </c>
      <c r="BV171" s="2">
        <f t="shared" si="158"/>
        <v>0</v>
      </c>
      <c r="BW171" s="2">
        <f t="shared" si="158"/>
        <v>0</v>
      </c>
      <c r="BX171" s="2">
        <f t="shared" si="158"/>
        <v>0</v>
      </c>
      <c r="BY171" s="2">
        <f t="shared" si="158"/>
        <v>0</v>
      </c>
      <c r="BZ171" s="2">
        <f t="shared" si="158"/>
        <v>0</v>
      </c>
      <c r="CA171" s="2">
        <f t="shared" ref="CA171:DF171" si="159">CA181</f>
        <v>0</v>
      </c>
      <c r="CB171" s="2">
        <f t="shared" si="159"/>
        <v>0</v>
      </c>
      <c r="CC171" s="2">
        <f t="shared" si="159"/>
        <v>0</v>
      </c>
      <c r="CD171" s="2">
        <f t="shared" si="159"/>
        <v>0</v>
      </c>
      <c r="CE171" s="2">
        <f t="shared" si="159"/>
        <v>0</v>
      </c>
      <c r="CF171" s="2">
        <f t="shared" si="159"/>
        <v>0</v>
      </c>
      <c r="CG171" s="2">
        <f t="shared" si="159"/>
        <v>0</v>
      </c>
      <c r="CH171" s="2">
        <f t="shared" si="159"/>
        <v>0</v>
      </c>
      <c r="CI171" s="2">
        <f t="shared" si="159"/>
        <v>0</v>
      </c>
      <c r="CJ171" s="2">
        <f t="shared" si="159"/>
        <v>0</v>
      </c>
      <c r="CK171" s="2">
        <f t="shared" si="159"/>
        <v>0</v>
      </c>
      <c r="CL171" s="2">
        <f t="shared" si="159"/>
        <v>0</v>
      </c>
      <c r="CM171" s="2">
        <f t="shared" si="159"/>
        <v>0</v>
      </c>
      <c r="CN171" s="2">
        <f t="shared" si="159"/>
        <v>0</v>
      </c>
      <c r="CO171" s="2">
        <f t="shared" si="159"/>
        <v>0</v>
      </c>
      <c r="CP171" s="2">
        <f t="shared" si="159"/>
        <v>0</v>
      </c>
      <c r="CQ171" s="2">
        <f t="shared" si="159"/>
        <v>0</v>
      </c>
      <c r="CR171" s="2">
        <f t="shared" si="159"/>
        <v>0</v>
      </c>
      <c r="CS171" s="2">
        <f t="shared" si="159"/>
        <v>0</v>
      </c>
      <c r="CT171" s="2">
        <f t="shared" si="159"/>
        <v>0</v>
      </c>
      <c r="CU171" s="2">
        <f t="shared" si="159"/>
        <v>0</v>
      </c>
      <c r="CV171" s="2">
        <f t="shared" si="159"/>
        <v>0</v>
      </c>
      <c r="CW171" s="2">
        <f t="shared" si="159"/>
        <v>0</v>
      </c>
      <c r="CX171" s="2">
        <f t="shared" si="159"/>
        <v>0</v>
      </c>
      <c r="CY171" s="2">
        <f t="shared" si="159"/>
        <v>0</v>
      </c>
      <c r="CZ171" s="2">
        <f t="shared" si="159"/>
        <v>0</v>
      </c>
      <c r="DA171" s="2">
        <f t="shared" si="159"/>
        <v>0</v>
      </c>
      <c r="DB171" s="2">
        <f t="shared" si="159"/>
        <v>0</v>
      </c>
      <c r="DC171" s="2">
        <f t="shared" si="159"/>
        <v>0</v>
      </c>
      <c r="DD171" s="2">
        <f t="shared" si="159"/>
        <v>0</v>
      </c>
      <c r="DE171" s="2">
        <f t="shared" si="159"/>
        <v>0</v>
      </c>
      <c r="DF171" s="2">
        <f t="shared" si="159"/>
        <v>0</v>
      </c>
      <c r="DG171" s="3">
        <f t="shared" ref="DG171:EL171" si="160">DG181</f>
        <v>0</v>
      </c>
      <c r="DH171" s="3">
        <f t="shared" si="160"/>
        <v>0</v>
      </c>
      <c r="DI171" s="3">
        <f t="shared" si="160"/>
        <v>0</v>
      </c>
      <c r="DJ171" s="3">
        <f t="shared" si="160"/>
        <v>0</v>
      </c>
      <c r="DK171" s="3">
        <f t="shared" si="160"/>
        <v>0</v>
      </c>
      <c r="DL171" s="3">
        <f t="shared" si="160"/>
        <v>0</v>
      </c>
      <c r="DM171" s="3">
        <f t="shared" si="160"/>
        <v>0</v>
      </c>
      <c r="DN171" s="3">
        <f t="shared" si="160"/>
        <v>0</v>
      </c>
      <c r="DO171" s="3">
        <f t="shared" si="160"/>
        <v>0</v>
      </c>
      <c r="DP171" s="3">
        <f t="shared" si="160"/>
        <v>0</v>
      </c>
      <c r="DQ171" s="3">
        <f t="shared" si="160"/>
        <v>0</v>
      </c>
      <c r="DR171" s="3">
        <f t="shared" si="160"/>
        <v>0</v>
      </c>
      <c r="DS171" s="3">
        <f t="shared" si="160"/>
        <v>0</v>
      </c>
      <c r="DT171" s="3">
        <f t="shared" si="160"/>
        <v>0</v>
      </c>
      <c r="DU171" s="3">
        <f t="shared" si="160"/>
        <v>0</v>
      </c>
      <c r="DV171" s="3">
        <f t="shared" si="160"/>
        <v>0</v>
      </c>
      <c r="DW171" s="3">
        <f t="shared" si="160"/>
        <v>0</v>
      </c>
      <c r="DX171" s="3">
        <f t="shared" si="160"/>
        <v>0</v>
      </c>
      <c r="DY171" s="3">
        <f t="shared" si="160"/>
        <v>0</v>
      </c>
      <c r="DZ171" s="3">
        <f t="shared" si="160"/>
        <v>0</v>
      </c>
      <c r="EA171" s="3">
        <f t="shared" si="160"/>
        <v>0</v>
      </c>
      <c r="EB171" s="3">
        <f t="shared" si="160"/>
        <v>0</v>
      </c>
      <c r="EC171" s="3">
        <f t="shared" si="160"/>
        <v>0</v>
      </c>
      <c r="ED171" s="3">
        <f t="shared" si="160"/>
        <v>0</v>
      </c>
      <c r="EE171" s="3">
        <f t="shared" si="160"/>
        <v>0</v>
      </c>
      <c r="EF171" s="3">
        <f t="shared" si="160"/>
        <v>0</v>
      </c>
      <c r="EG171" s="3">
        <f t="shared" si="160"/>
        <v>0</v>
      </c>
      <c r="EH171" s="3">
        <f t="shared" si="160"/>
        <v>0</v>
      </c>
      <c r="EI171" s="3">
        <f t="shared" si="160"/>
        <v>0</v>
      </c>
      <c r="EJ171" s="3">
        <f t="shared" si="160"/>
        <v>0</v>
      </c>
      <c r="EK171" s="3">
        <f t="shared" si="160"/>
        <v>0</v>
      </c>
      <c r="EL171" s="3">
        <f t="shared" si="160"/>
        <v>0</v>
      </c>
      <c r="EM171" s="3">
        <f t="shared" ref="EM171:FR171" si="161">EM181</f>
        <v>0</v>
      </c>
      <c r="EN171" s="3">
        <f t="shared" si="161"/>
        <v>0</v>
      </c>
      <c r="EO171" s="3">
        <f t="shared" si="161"/>
        <v>0</v>
      </c>
      <c r="EP171" s="3">
        <f t="shared" si="161"/>
        <v>0</v>
      </c>
      <c r="EQ171" s="3">
        <f t="shared" si="161"/>
        <v>0</v>
      </c>
      <c r="ER171" s="3">
        <f t="shared" si="161"/>
        <v>0</v>
      </c>
      <c r="ES171" s="3">
        <f t="shared" si="161"/>
        <v>0</v>
      </c>
      <c r="ET171" s="3">
        <f t="shared" si="161"/>
        <v>0</v>
      </c>
      <c r="EU171" s="3">
        <f t="shared" si="161"/>
        <v>0</v>
      </c>
      <c r="EV171" s="3">
        <f t="shared" si="161"/>
        <v>0</v>
      </c>
      <c r="EW171" s="3">
        <f t="shared" si="161"/>
        <v>0</v>
      </c>
      <c r="EX171" s="3">
        <f t="shared" si="161"/>
        <v>0</v>
      </c>
      <c r="EY171" s="3">
        <f t="shared" si="161"/>
        <v>0</v>
      </c>
      <c r="EZ171" s="3">
        <f t="shared" si="161"/>
        <v>0</v>
      </c>
      <c r="FA171" s="3">
        <f t="shared" si="161"/>
        <v>0</v>
      </c>
      <c r="FB171" s="3">
        <f t="shared" si="161"/>
        <v>0</v>
      </c>
      <c r="FC171" s="3">
        <f t="shared" si="161"/>
        <v>0</v>
      </c>
      <c r="FD171" s="3">
        <f t="shared" si="161"/>
        <v>0</v>
      </c>
      <c r="FE171" s="3">
        <f t="shared" si="161"/>
        <v>0</v>
      </c>
      <c r="FF171" s="3">
        <f t="shared" si="161"/>
        <v>0</v>
      </c>
      <c r="FG171" s="3">
        <f t="shared" si="161"/>
        <v>0</v>
      </c>
      <c r="FH171" s="3">
        <f t="shared" si="161"/>
        <v>0</v>
      </c>
      <c r="FI171" s="3">
        <f t="shared" si="161"/>
        <v>0</v>
      </c>
      <c r="FJ171" s="3">
        <f t="shared" si="161"/>
        <v>0</v>
      </c>
      <c r="FK171" s="3">
        <f t="shared" si="161"/>
        <v>0</v>
      </c>
      <c r="FL171" s="3">
        <f t="shared" si="161"/>
        <v>0</v>
      </c>
      <c r="FM171" s="3">
        <f t="shared" si="161"/>
        <v>0</v>
      </c>
      <c r="FN171" s="3">
        <f t="shared" si="161"/>
        <v>0</v>
      </c>
      <c r="FO171" s="3">
        <f t="shared" si="161"/>
        <v>0</v>
      </c>
      <c r="FP171" s="3">
        <f t="shared" si="161"/>
        <v>0</v>
      </c>
      <c r="FQ171" s="3">
        <f t="shared" si="161"/>
        <v>0</v>
      </c>
      <c r="FR171" s="3">
        <f t="shared" si="161"/>
        <v>0</v>
      </c>
      <c r="FS171" s="3">
        <f t="shared" ref="FS171:GX171" si="162">FS181</f>
        <v>0</v>
      </c>
      <c r="FT171" s="3">
        <f t="shared" si="162"/>
        <v>0</v>
      </c>
      <c r="FU171" s="3">
        <f t="shared" si="162"/>
        <v>0</v>
      </c>
      <c r="FV171" s="3">
        <f t="shared" si="162"/>
        <v>0</v>
      </c>
      <c r="FW171" s="3">
        <f t="shared" si="162"/>
        <v>0</v>
      </c>
      <c r="FX171" s="3">
        <f t="shared" si="162"/>
        <v>0</v>
      </c>
      <c r="FY171" s="3">
        <f t="shared" si="162"/>
        <v>0</v>
      </c>
      <c r="FZ171" s="3">
        <f t="shared" si="162"/>
        <v>0</v>
      </c>
      <c r="GA171" s="3">
        <f t="shared" si="162"/>
        <v>0</v>
      </c>
      <c r="GB171" s="3">
        <f t="shared" si="162"/>
        <v>0</v>
      </c>
      <c r="GC171" s="3">
        <f t="shared" si="162"/>
        <v>0</v>
      </c>
      <c r="GD171" s="3">
        <f t="shared" si="162"/>
        <v>0</v>
      </c>
      <c r="GE171" s="3">
        <f t="shared" si="162"/>
        <v>0</v>
      </c>
      <c r="GF171" s="3">
        <f t="shared" si="162"/>
        <v>0</v>
      </c>
      <c r="GG171" s="3">
        <f t="shared" si="162"/>
        <v>0</v>
      </c>
      <c r="GH171" s="3">
        <f t="shared" si="162"/>
        <v>0</v>
      </c>
      <c r="GI171" s="3">
        <f t="shared" si="162"/>
        <v>0</v>
      </c>
      <c r="GJ171" s="3">
        <f t="shared" si="162"/>
        <v>0</v>
      </c>
      <c r="GK171" s="3">
        <f t="shared" si="162"/>
        <v>0</v>
      </c>
      <c r="GL171" s="3">
        <f t="shared" si="162"/>
        <v>0</v>
      </c>
      <c r="GM171" s="3">
        <f t="shared" si="162"/>
        <v>0</v>
      </c>
      <c r="GN171" s="3">
        <f t="shared" si="162"/>
        <v>0</v>
      </c>
      <c r="GO171" s="3">
        <f t="shared" si="162"/>
        <v>0</v>
      </c>
      <c r="GP171" s="3">
        <f t="shared" si="162"/>
        <v>0</v>
      </c>
      <c r="GQ171" s="3">
        <f t="shared" si="162"/>
        <v>0</v>
      </c>
      <c r="GR171" s="3">
        <f t="shared" si="162"/>
        <v>0</v>
      </c>
      <c r="GS171" s="3">
        <f t="shared" si="162"/>
        <v>0</v>
      </c>
      <c r="GT171" s="3">
        <f t="shared" si="162"/>
        <v>0</v>
      </c>
      <c r="GU171" s="3">
        <f t="shared" si="162"/>
        <v>0</v>
      </c>
      <c r="GV171" s="3">
        <f t="shared" si="162"/>
        <v>0</v>
      </c>
      <c r="GW171" s="3">
        <f t="shared" si="162"/>
        <v>0</v>
      </c>
      <c r="GX171" s="3">
        <f t="shared" si="162"/>
        <v>0</v>
      </c>
    </row>
    <row r="173" spans="1:245" x14ac:dyDescent="0.2">
      <c r="A173">
        <v>17</v>
      </c>
      <c r="B173">
        <v>1</v>
      </c>
      <c r="C173">
        <f>ROW(SmtRes!A59)</f>
        <v>59</v>
      </c>
      <c r="D173">
        <f>ROW(EtalonRes!A56)</f>
        <v>56</v>
      </c>
      <c r="E173" t="s">
        <v>181</v>
      </c>
      <c r="F173" t="s">
        <v>182</v>
      </c>
      <c r="G173" t="s">
        <v>183</v>
      </c>
      <c r="H173" t="s">
        <v>184</v>
      </c>
      <c r="I173">
        <v>0</v>
      </c>
      <c r="J173">
        <v>0</v>
      </c>
      <c r="O173">
        <f t="shared" ref="O173:O179" si="163">ROUND(CP173,2)</f>
        <v>0</v>
      </c>
      <c r="P173">
        <f t="shared" ref="P173:P179" si="164">ROUND(CQ173*I173,2)</f>
        <v>0</v>
      </c>
      <c r="Q173">
        <f t="shared" ref="Q173:Q179" si="165">ROUND(CR173*I173,2)</f>
        <v>0</v>
      </c>
      <c r="R173">
        <f t="shared" ref="R173:R179" si="166">ROUND(CS173*I173,2)</f>
        <v>0</v>
      </c>
      <c r="S173">
        <f t="shared" ref="S173:S179" si="167">ROUND(CT173*I173,2)</f>
        <v>0</v>
      </c>
      <c r="T173">
        <f t="shared" ref="T173:T179" si="168">ROUND(CU173*I173,2)</f>
        <v>0</v>
      </c>
      <c r="U173">
        <f t="shared" ref="U173:U179" si="169">CV173*I173</f>
        <v>0</v>
      </c>
      <c r="V173">
        <f t="shared" ref="V173:V179" si="170">CW173*I173</f>
        <v>0</v>
      </c>
      <c r="W173">
        <f t="shared" ref="W173:W179" si="171">ROUND(CX173*I173,2)</f>
        <v>0</v>
      </c>
      <c r="X173">
        <f t="shared" ref="X173:Y179" si="172">ROUND(CY173,2)</f>
        <v>0</v>
      </c>
      <c r="Y173">
        <f t="shared" si="172"/>
        <v>0</v>
      </c>
      <c r="AA173">
        <v>52421674</v>
      </c>
      <c r="AB173">
        <f t="shared" ref="AB173:AB179" si="173">ROUND((AC173+AD173+AF173),6)</f>
        <v>2046.64</v>
      </c>
      <c r="AC173">
        <f t="shared" ref="AC173:AC179" si="174">ROUND((ES173),6)</f>
        <v>1137.08</v>
      </c>
      <c r="AD173">
        <f t="shared" ref="AD173:AD179" si="175">ROUND((((ET173)-(EU173))+AE173),6)</f>
        <v>337.7</v>
      </c>
      <c r="AE173">
        <f t="shared" ref="AE173:AF179" si="176">ROUND((EU173),6)</f>
        <v>199.85</v>
      </c>
      <c r="AF173">
        <f t="shared" si="176"/>
        <v>571.86</v>
      </c>
      <c r="AG173">
        <f t="shared" ref="AG173:AG179" si="177">ROUND((AP173),6)</f>
        <v>0</v>
      </c>
      <c r="AH173">
        <f t="shared" ref="AH173:AI179" si="178">(EW173)</f>
        <v>2.35</v>
      </c>
      <c r="AI173">
        <f t="shared" si="178"/>
        <v>0</v>
      </c>
      <c r="AJ173">
        <f t="shared" ref="AJ173:AJ179" si="179">(AS173)</f>
        <v>0</v>
      </c>
      <c r="AK173">
        <v>2046.64</v>
      </c>
      <c r="AL173">
        <v>1137.08</v>
      </c>
      <c r="AM173">
        <v>337.7</v>
      </c>
      <c r="AN173">
        <v>199.85</v>
      </c>
      <c r="AO173">
        <v>571.86</v>
      </c>
      <c r="AP173">
        <v>0</v>
      </c>
      <c r="AQ173">
        <v>2.35</v>
      </c>
      <c r="AR173">
        <v>0</v>
      </c>
      <c r="AS173">
        <v>0</v>
      </c>
      <c r="AT173">
        <v>80</v>
      </c>
      <c r="AU173">
        <v>10</v>
      </c>
      <c r="AV173">
        <v>1</v>
      </c>
      <c r="AW173">
        <v>1</v>
      </c>
      <c r="AZ173">
        <v>1</v>
      </c>
      <c r="BA173">
        <v>1</v>
      </c>
      <c r="BB173">
        <v>1</v>
      </c>
      <c r="BC173">
        <v>1</v>
      </c>
      <c r="BD173" t="s">
        <v>3</v>
      </c>
      <c r="BE173" t="s">
        <v>3</v>
      </c>
      <c r="BF173" t="s">
        <v>3</v>
      </c>
      <c r="BG173" t="s">
        <v>3</v>
      </c>
      <c r="BH173">
        <v>0</v>
      </c>
      <c r="BI173">
        <v>4</v>
      </c>
      <c r="BJ173" t="s">
        <v>185</v>
      </c>
      <c r="BM173">
        <v>2</v>
      </c>
      <c r="BN173">
        <v>0</v>
      </c>
      <c r="BO173" t="s">
        <v>3</v>
      </c>
      <c r="BP173">
        <v>0</v>
      </c>
      <c r="BQ173">
        <v>1</v>
      </c>
      <c r="BR173">
        <v>0</v>
      </c>
      <c r="BS173">
        <v>1</v>
      </c>
      <c r="BT173">
        <v>1</v>
      </c>
      <c r="BU173">
        <v>1</v>
      </c>
      <c r="BV173">
        <v>1</v>
      </c>
      <c r="BW173">
        <v>1</v>
      </c>
      <c r="BX173">
        <v>1</v>
      </c>
      <c r="BY173" t="s">
        <v>3</v>
      </c>
      <c r="BZ173">
        <v>80</v>
      </c>
      <c r="CA173">
        <v>10</v>
      </c>
      <c r="CE173">
        <v>0</v>
      </c>
      <c r="CF173">
        <v>0</v>
      </c>
      <c r="CG173">
        <v>0</v>
      </c>
      <c r="CM173">
        <v>0</v>
      </c>
      <c r="CN173" t="s">
        <v>3</v>
      </c>
      <c r="CO173">
        <v>0</v>
      </c>
      <c r="CP173">
        <f t="shared" ref="CP173:CP179" si="180">(P173+Q173+S173)</f>
        <v>0</v>
      </c>
      <c r="CQ173">
        <f t="shared" ref="CQ173:CQ179" si="181">(AC173*BC173*AW173)</f>
        <v>1137.08</v>
      </c>
      <c r="CR173">
        <f t="shared" ref="CR173:CR179" si="182">((((ET173)*BB173-(EU173)*BS173)+AE173*BS173)*AV173)</f>
        <v>337.7</v>
      </c>
      <c r="CS173">
        <f t="shared" ref="CS173:CS179" si="183">(AE173*BS173*AV173)</f>
        <v>199.85</v>
      </c>
      <c r="CT173">
        <f t="shared" ref="CT173:CT179" si="184">(AF173*BA173*AV173)</f>
        <v>571.86</v>
      </c>
      <c r="CU173">
        <f t="shared" ref="CU173:CU179" si="185">AG173</f>
        <v>0</v>
      </c>
      <c r="CV173">
        <f t="shared" ref="CV173:CV179" si="186">(AH173*AV173)</f>
        <v>2.35</v>
      </c>
      <c r="CW173">
        <f t="shared" ref="CW173:CX179" si="187">AI173</f>
        <v>0</v>
      </c>
      <c r="CX173">
        <f t="shared" si="187"/>
        <v>0</v>
      </c>
      <c r="CY173">
        <f t="shared" ref="CY173:CY179" si="188">((S173*BZ173)/100)</f>
        <v>0</v>
      </c>
      <c r="CZ173">
        <f t="shared" ref="CZ173:CZ179" si="189">((S173*CA173)/100)</f>
        <v>0</v>
      </c>
      <c r="DC173" t="s">
        <v>3</v>
      </c>
      <c r="DD173" t="s">
        <v>3</v>
      </c>
      <c r="DE173" t="s">
        <v>3</v>
      </c>
      <c r="DF173" t="s">
        <v>3</v>
      </c>
      <c r="DG173" t="s">
        <v>3</v>
      </c>
      <c r="DH173" t="s">
        <v>3</v>
      </c>
      <c r="DI173" t="s">
        <v>3</v>
      </c>
      <c r="DJ173" t="s">
        <v>3</v>
      </c>
      <c r="DK173" t="s">
        <v>3</v>
      </c>
      <c r="DL173" t="s">
        <v>3</v>
      </c>
      <c r="DM173" t="s">
        <v>3</v>
      </c>
      <c r="DN173">
        <v>0</v>
      </c>
      <c r="DO173">
        <v>0</v>
      </c>
      <c r="DP173">
        <v>1</v>
      </c>
      <c r="DQ173">
        <v>1</v>
      </c>
      <c r="DU173">
        <v>1005</v>
      </c>
      <c r="DV173" t="s">
        <v>184</v>
      </c>
      <c r="DW173" t="s">
        <v>184</v>
      </c>
      <c r="DX173">
        <v>1</v>
      </c>
      <c r="EE173">
        <v>51482692</v>
      </c>
      <c r="EF173">
        <v>1</v>
      </c>
      <c r="EG173" t="s">
        <v>21</v>
      </c>
      <c r="EH173">
        <v>0</v>
      </c>
      <c r="EI173" t="s">
        <v>3</v>
      </c>
      <c r="EJ173">
        <v>4</v>
      </c>
      <c r="EK173">
        <v>2</v>
      </c>
      <c r="EL173" t="s">
        <v>186</v>
      </c>
      <c r="EM173" t="s">
        <v>23</v>
      </c>
      <c r="EO173" t="s">
        <v>3</v>
      </c>
      <c r="EQ173">
        <v>0</v>
      </c>
      <c r="ER173">
        <v>2046.64</v>
      </c>
      <c r="ES173">
        <v>1137.08</v>
      </c>
      <c r="ET173">
        <v>337.7</v>
      </c>
      <c r="EU173">
        <v>199.85</v>
      </c>
      <c r="EV173">
        <v>571.86</v>
      </c>
      <c r="EW173">
        <v>2.35</v>
      </c>
      <c r="EX173">
        <v>0</v>
      </c>
      <c r="EY173">
        <v>0</v>
      </c>
      <c r="FQ173">
        <v>0</v>
      </c>
      <c r="FR173">
        <f t="shared" ref="FR173:FR179" si="190">ROUND(IF(AND(BH173=3,BI173=3),P173,0),2)</f>
        <v>0</v>
      </c>
      <c r="FS173">
        <v>0</v>
      </c>
      <c r="FX173">
        <v>80</v>
      </c>
      <c r="FY173">
        <v>10</v>
      </c>
      <c r="GA173" t="s">
        <v>3</v>
      </c>
      <c r="GD173">
        <v>0</v>
      </c>
      <c r="GF173">
        <v>-159447123</v>
      </c>
      <c r="GG173">
        <v>2</v>
      </c>
      <c r="GH173">
        <v>1</v>
      </c>
      <c r="GI173">
        <v>-2</v>
      </c>
      <c r="GJ173">
        <v>0</v>
      </c>
      <c r="GK173">
        <f>ROUND(R173*(R12)/100,2)</f>
        <v>0</v>
      </c>
      <c r="GL173">
        <f t="shared" ref="GL173:GL179" si="191">ROUND(IF(AND(BH173=3,BI173=3,FS173&lt;&gt;0),P173,0),2)</f>
        <v>0</v>
      </c>
      <c r="GM173">
        <f t="shared" ref="GM173:GM179" si="192">ROUND(O173+X173+Y173+GK173,2)+GX173</f>
        <v>0</v>
      </c>
      <c r="GN173">
        <f t="shared" ref="GN173:GN179" si="193">IF(OR(BI173=0,BI173=1),ROUND(O173+X173+Y173+GK173,2),0)</f>
        <v>0</v>
      </c>
      <c r="GO173">
        <f t="shared" ref="GO173:GO179" si="194">IF(BI173=2,ROUND(O173+X173+Y173+GK173,2),0)</f>
        <v>0</v>
      </c>
      <c r="GP173">
        <f t="shared" ref="GP173:GP179" si="195">IF(BI173=4,ROUND(O173+X173+Y173+GK173,2)+GX173,0)</f>
        <v>0</v>
      </c>
      <c r="GR173">
        <v>0</v>
      </c>
      <c r="GS173">
        <v>3</v>
      </c>
      <c r="GT173">
        <v>0</v>
      </c>
      <c r="GU173" t="s">
        <v>3</v>
      </c>
      <c r="GV173">
        <f t="shared" ref="GV173:GV179" si="196">ROUND((GT173),6)</f>
        <v>0</v>
      </c>
      <c r="GW173">
        <v>1</v>
      </c>
      <c r="GX173">
        <f t="shared" ref="GX173:GX179" si="197">ROUND(HC173*I173,2)</f>
        <v>0</v>
      </c>
      <c r="HA173">
        <v>0</v>
      </c>
      <c r="HB173">
        <v>0</v>
      </c>
      <c r="HC173">
        <f t="shared" ref="HC173:HC179" si="198">GV173*GW173</f>
        <v>0</v>
      </c>
      <c r="HE173" t="s">
        <v>3</v>
      </c>
      <c r="HF173" t="s">
        <v>3</v>
      </c>
      <c r="IK173">
        <f t="shared" ref="IK173:IK179" si="199">ROUND(GM173*1.2,2)</f>
        <v>0</v>
      </c>
    </row>
    <row r="174" spans="1:245" x14ac:dyDescent="0.2">
      <c r="A174">
        <v>18</v>
      </c>
      <c r="B174">
        <v>1</v>
      </c>
      <c r="C174">
        <v>58</v>
      </c>
      <c r="E174" t="s">
        <v>187</v>
      </c>
      <c r="F174" t="s">
        <v>188</v>
      </c>
      <c r="G174" t="s">
        <v>189</v>
      </c>
      <c r="H174" t="s">
        <v>190</v>
      </c>
      <c r="I174">
        <f>I173*J174</f>
        <v>0</v>
      </c>
      <c r="J174">
        <v>-6.6</v>
      </c>
      <c r="O174">
        <f t="shared" si="163"/>
        <v>0</v>
      </c>
      <c r="P174">
        <f t="shared" si="164"/>
        <v>0</v>
      </c>
      <c r="Q174">
        <f t="shared" si="165"/>
        <v>0</v>
      </c>
      <c r="R174">
        <f t="shared" si="166"/>
        <v>0</v>
      </c>
      <c r="S174">
        <f t="shared" si="167"/>
        <v>0</v>
      </c>
      <c r="T174">
        <f t="shared" si="168"/>
        <v>0</v>
      </c>
      <c r="U174">
        <f t="shared" si="169"/>
        <v>0</v>
      </c>
      <c r="V174">
        <f t="shared" si="170"/>
        <v>0</v>
      </c>
      <c r="W174">
        <f t="shared" si="171"/>
        <v>0</v>
      </c>
      <c r="X174">
        <f t="shared" si="172"/>
        <v>0</v>
      </c>
      <c r="Y174">
        <f t="shared" si="172"/>
        <v>0</v>
      </c>
      <c r="AA174">
        <v>52421674</v>
      </c>
      <c r="AB174">
        <f t="shared" si="173"/>
        <v>124.03</v>
      </c>
      <c r="AC174">
        <f t="shared" si="174"/>
        <v>124.03</v>
      </c>
      <c r="AD174">
        <f t="shared" si="175"/>
        <v>0</v>
      </c>
      <c r="AE174">
        <f t="shared" si="176"/>
        <v>0</v>
      </c>
      <c r="AF174">
        <f t="shared" si="176"/>
        <v>0</v>
      </c>
      <c r="AG174">
        <f t="shared" si="177"/>
        <v>0</v>
      </c>
      <c r="AH174">
        <f t="shared" si="178"/>
        <v>0</v>
      </c>
      <c r="AI174">
        <f t="shared" si="178"/>
        <v>0</v>
      </c>
      <c r="AJ174">
        <f t="shared" si="179"/>
        <v>0</v>
      </c>
      <c r="AK174">
        <v>124.03</v>
      </c>
      <c r="AL174">
        <v>124.03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80</v>
      </c>
      <c r="AU174">
        <v>10</v>
      </c>
      <c r="AV174">
        <v>1</v>
      </c>
      <c r="AW174">
        <v>1</v>
      </c>
      <c r="AZ174">
        <v>1</v>
      </c>
      <c r="BA174">
        <v>1</v>
      </c>
      <c r="BB174">
        <v>1</v>
      </c>
      <c r="BC174">
        <v>1</v>
      </c>
      <c r="BD174" t="s">
        <v>3</v>
      </c>
      <c r="BE174" t="s">
        <v>3</v>
      </c>
      <c r="BF174" t="s">
        <v>3</v>
      </c>
      <c r="BG174" t="s">
        <v>3</v>
      </c>
      <c r="BH174">
        <v>3</v>
      </c>
      <c r="BI174">
        <v>4</v>
      </c>
      <c r="BJ174" t="s">
        <v>191</v>
      </c>
      <c r="BM174">
        <v>2</v>
      </c>
      <c r="BN174">
        <v>0</v>
      </c>
      <c r="BO174" t="s">
        <v>3</v>
      </c>
      <c r="BP174">
        <v>0</v>
      </c>
      <c r="BQ174">
        <v>1</v>
      </c>
      <c r="BR174">
        <v>1</v>
      </c>
      <c r="BS174">
        <v>1</v>
      </c>
      <c r="BT174">
        <v>1</v>
      </c>
      <c r="BU174">
        <v>1</v>
      </c>
      <c r="BV174">
        <v>1</v>
      </c>
      <c r="BW174">
        <v>1</v>
      </c>
      <c r="BX174">
        <v>1</v>
      </c>
      <c r="BY174" t="s">
        <v>3</v>
      </c>
      <c r="BZ174">
        <v>80</v>
      </c>
      <c r="CA174">
        <v>10</v>
      </c>
      <c r="CE174">
        <v>0</v>
      </c>
      <c r="CF174">
        <v>0</v>
      </c>
      <c r="CG174">
        <v>0</v>
      </c>
      <c r="CM174">
        <v>0</v>
      </c>
      <c r="CN174" t="s">
        <v>3</v>
      </c>
      <c r="CO174">
        <v>0</v>
      </c>
      <c r="CP174">
        <f t="shared" si="180"/>
        <v>0</v>
      </c>
      <c r="CQ174">
        <f t="shared" si="181"/>
        <v>124.03</v>
      </c>
      <c r="CR174">
        <f t="shared" si="182"/>
        <v>0</v>
      </c>
      <c r="CS174">
        <f t="shared" si="183"/>
        <v>0</v>
      </c>
      <c r="CT174">
        <f t="shared" si="184"/>
        <v>0</v>
      </c>
      <c r="CU174">
        <f t="shared" si="185"/>
        <v>0</v>
      </c>
      <c r="CV174">
        <f t="shared" si="186"/>
        <v>0</v>
      </c>
      <c r="CW174">
        <f t="shared" si="187"/>
        <v>0</v>
      </c>
      <c r="CX174">
        <f t="shared" si="187"/>
        <v>0</v>
      </c>
      <c r="CY174">
        <f t="shared" si="188"/>
        <v>0</v>
      </c>
      <c r="CZ174">
        <f t="shared" si="189"/>
        <v>0</v>
      </c>
      <c r="DC174" t="s">
        <v>3</v>
      </c>
      <c r="DD174" t="s">
        <v>3</v>
      </c>
      <c r="DE174" t="s">
        <v>3</v>
      </c>
      <c r="DF174" t="s">
        <v>3</v>
      </c>
      <c r="DG174" t="s">
        <v>3</v>
      </c>
      <c r="DH174" t="s">
        <v>3</v>
      </c>
      <c r="DI174" t="s">
        <v>3</v>
      </c>
      <c r="DJ174" t="s">
        <v>3</v>
      </c>
      <c r="DK174" t="s">
        <v>3</v>
      </c>
      <c r="DL174" t="s">
        <v>3</v>
      </c>
      <c r="DM174" t="s">
        <v>3</v>
      </c>
      <c r="DN174">
        <v>0</v>
      </c>
      <c r="DO174">
        <v>0</v>
      </c>
      <c r="DP174">
        <v>1</v>
      </c>
      <c r="DQ174">
        <v>1</v>
      </c>
      <c r="DU174">
        <v>1009</v>
      </c>
      <c r="DV174" t="s">
        <v>190</v>
      </c>
      <c r="DW174" t="s">
        <v>190</v>
      </c>
      <c r="DX174">
        <v>1</v>
      </c>
      <c r="EE174">
        <v>51482692</v>
      </c>
      <c r="EF174">
        <v>1</v>
      </c>
      <c r="EG174" t="s">
        <v>21</v>
      </c>
      <c r="EH174">
        <v>0</v>
      </c>
      <c r="EI174" t="s">
        <v>3</v>
      </c>
      <c r="EJ174">
        <v>4</v>
      </c>
      <c r="EK174">
        <v>2</v>
      </c>
      <c r="EL174" t="s">
        <v>186</v>
      </c>
      <c r="EM174" t="s">
        <v>23</v>
      </c>
      <c r="EO174" t="s">
        <v>3</v>
      </c>
      <c r="EQ174">
        <v>32768</v>
      </c>
      <c r="ER174">
        <v>124.03</v>
      </c>
      <c r="ES174">
        <v>124.03</v>
      </c>
      <c r="ET174">
        <v>0</v>
      </c>
      <c r="EU174">
        <v>0</v>
      </c>
      <c r="EV174">
        <v>0</v>
      </c>
      <c r="EW174">
        <v>0</v>
      </c>
      <c r="EX174">
        <v>0</v>
      </c>
      <c r="FQ174">
        <v>0</v>
      </c>
      <c r="FR174">
        <f t="shared" si="190"/>
        <v>0</v>
      </c>
      <c r="FS174">
        <v>0</v>
      </c>
      <c r="FX174">
        <v>80</v>
      </c>
      <c r="FY174">
        <v>10</v>
      </c>
      <c r="GA174" t="s">
        <v>3</v>
      </c>
      <c r="GD174">
        <v>0</v>
      </c>
      <c r="GF174">
        <v>-892265338</v>
      </c>
      <c r="GG174">
        <v>2</v>
      </c>
      <c r="GH174">
        <v>1</v>
      </c>
      <c r="GI174">
        <v>-2</v>
      </c>
      <c r="GJ174">
        <v>0</v>
      </c>
      <c r="GK174">
        <f>ROUND(R174*(R12)/100,2)</f>
        <v>0</v>
      </c>
      <c r="GL174">
        <f t="shared" si="191"/>
        <v>0</v>
      </c>
      <c r="GM174">
        <f t="shared" si="192"/>
        <v>0</v>
      </c>
      <c r="GN174">
        <f t="shared" si="193"/>
        <v>0</v>
      </c>
      <c r="GO174">
        <f t="shared" si="194"/>
        <v>0</v>
      </c>
      <c r="GP174">
        <f t="shared" si="195"/>
        <v>0</v>
      </c>
      <c r="GR174">
        <v>0</v>
      </c>
      <c r="GS174">
        <v>3</v>
      </c>
      <c r="GT174">
        <v>0</v>
      </c>
      <c r="GU174" t="s">
        <v>3</v>
      </c>
      <c r="GV174">
        <f t="shared" si="196"/>
        <v>0</v>
      </c>
      <c r="GW174">
        <v>1</v>
      </c>
      <c r="GX174">
        <f t="shared" si="197"/>
        <v>0</v>
      </c>
      <c r="HA174">
        <v>0</v>
      </c>
      <c r="HB174">
        <v>0</v>
      </c>
      <c r="HC174">
        <f t="shared" si="198"/>
        <v>0</v>
      </c>
      <c r="HE174" t="s">
        <v>3</v>
      </c>
      <c r="HF174" t="s">
        <v>3</v>
      </c>
      <c r="IK174">
        <f t="shared" si="199"/>
        <v>0</v>
      </c>
    </row>
    <row r="175" spans="1:245" x14ac:dyDescent="0.2">
      <c r="A175">
        <v>18</v>
      </c>
      <c r="B175">
        <v>1</v>
      </c>
      <c r="C175">
        <v>59</v>
      </c>
      <c r="E175" t="s">
        <v>192</v>
      </c>
      <c r="F175" t="s">
        <v>193</v>
      </c>
      <c r="G175" t="s">
        <v>194</v>
      </c>
      <c r="H175" t="s">
        <v>190</v>
      </c>
      <c r="I175">
        <f>I173*J175</f>
        <v>0</v>
      </c>
      <c r="J175">
        <v>6.6</v>
      </c>
      <c r="O175">
        <f t="shared" si="163"/>
        <v>0</v>
      </c>
      <c r="P175">
        <f t="shared" si="164"/>
        <v>0</v>
      </c>
      <c r="Q175">
        <f t="shared" si="165"/>
        <v>0</v>
      </c>
      <c r="R175">
        <f t="shared" si="166"/>
        <v>0</v>
      </c>
      <c r="S175">
        <f t="shared" si="167"/>
        <v>0</v>
      </c>
      <c r="T175">
        <f t="shared" si="168"/>
        <v>0</v>
      </c>
      <c r="U175">
        <f t="shared" si="169"/>
        <v>0</v>
      </c>
      <c r="V175">
        <f t="shared" si="170"/>
        <v>0</v>
      </c>
      <c r="W175">
        <f t="shared" si="171"/>
        <v>0</v>
      </c>
      <c r="X175">
        <f t="shared" si="172"/>
        <v>0</v>
      </c>
      <c r="Y175">
        <f t="shared" si="172"/>
        <v>0</v>
      </c>
      <c r="AA175">
        <v>52421674</v>
      </c>
      <c r="AB175">
        <f t="shared" si="173"/>
        <v>129.55000000000001</v>
      </c>
      <c r="AC175">
        <f t="shared" si="174"/>
        <v>129.55000000000001</v>
      </c>
      <c r="AD175">
        <f t="shared" si="175"/>
        <v>0</v>
      </c>
      <c r="AE175">
        <f t="shared" si="176"/>
        <v>0</v>
      </c>
      <c r="AF175">
        <f t="shared" si="176"/>
        <v>0</v>
      </c>
      <c r="AG175">
        <f t="shared" si="177"/>
        <v>0</v>
      </c>
      <c r="AH175">
        <f t="shared" si="178"/>
        <v>0</v>
      </c>
      <c r="AI175">
        <f t="shared" si="178"/>
        <v>0</v>
      </c>
      <c r="AJ175">
        <f t="shared" si="179"/>
        <v>0</v>
      </c>
      <c r="AK175">
        <v>129.55000000000001</v>
      </c>
      <c r="AL175">
        <v>129.55000000000001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80</v>
      </c>
      <c r="AU175">
        <v>10</v>
      </c>
      <c r="AV175">
        <v>1</v>
      </c>
      <c r="AW175">
        <v>1</v>
      </c>
      <c r="AZ175">
        <v>1</v>
      </c>
      <c r="BA175">
        <v>1</v>
      </c>
      <c r="BB175">
        <v>1</v>
      </c>
      <c r="BC175">
        <v>1</v>
      </c>
      <c r="BD175" t="s">
        <v>3</v>
      </c>
      <c r="BE175" t="s">
        <v>3</v>
      </c>
      <c r="BF175" t="s">
        <v>3</v>
      </c>
      <c r="BG175" t="s">
        <v>3</v>
      </c>
      <c r="BH175">
        <v>3</v>
      </c>
      <c r="BI175">
        <v>4</v>
      </c>
      <c r="BJ175" t="s">
        <v>195</v>
      </c>
      <c r="BM175">
        <v>2</v>
      </c>
      <c r="BN175">
        <v>0</v>
      </c>
      <c r="BO175" t="s">
        <v>3</v>
      </c>
      <c r="BP175">
        <v>0</v>
      </c>
      <c r="BQ175">
        <v>1</v>
      </c>
      <c r="BR175">
        <v>0</v>
      </c>
      <c r="BS175">
        <v>1</v>
      </c>
      <c r="BT175">
        <v>1</v>
      </c>
      <c r="BU175">
        <v>1</v>
      </c>
      <c r="BV175">
        <v>1</v>
      </c>
      <c r="BW175">
        <v>1</v>
      </c>
      <c r="BX175">
        <v>1</v>
      </c>
      <c r="BY175" t="s">
        <v>3</v>
      </c>
      <c r="BZ175">
        <v>80</v>
      </c>
      <c r="CA175">
        <v>10</v>
      </c>
      <c r="CE175">
        <v>0</v>
      </c>
      <c r="CF175">
        <v>0</v>
      </c>
      <c r="CG175">
        <v>0</v>
      </c>
      <c r="CM175">
        <v>0</v>
      </c>
      <c r="CN175" t="s">
        <v>3</v>
      </c>
      <c r="CO175">
        <v>0</v>
      </c>
      <c r="CP175">
        <f t="shared" si="180"/>
        <v>0</v>
      </c>
      <c r="CQ175">
        <f t="shared" si="181"/>
        <v>129.55000000000001</v>
      </c>
      <c r="CR175">
        <f t="shared" si="182"/>
        <v>0</v>
      </c>
      <c r="CS175">
        <f t="shared" si="183"/>
        <v>0</v>
      </c>
      <c r="CT175">
        <f t="shared" si="184"/>
        <v>0</v>
      </c>
      <c r="CU175">
        <f t="shared" si="185"/>
        <v>0</v>
      </c>
      <c r="CV175">
        <f t="shared" si="186"/>
        <v>0</v>
      </c>
      <c r="CW175">
        <f t="shared" si="187"/>
        <v>0</v>
      </c>
      <c r="CX175">
        <f t="shared" si="187"/>
        <v>0</v>
      </c>
      <c r="CY175">
        <f t="shared" si="188"/>
        <v>0</v>
      </c>
      <c r="CZ175">
        <f t="shared" si="189"/>
        <v>0</v>
      </c>
      <c r="DC175" t="s">
        <v>3</v>
      </c>
      <c r="DD175" t="s">
        <v>3</v>
      </c>
      <c r="DE175" t="s">
        <v>3</v>
      </c>
      <c r="DF175" t="s">
        <v>3</v>
      </c>
      <c r="DG175" t="s">
        <v>3</v>
      </c>
      <c r="DH175" t="s">
        <v>3</v>
      </c>
      <c r="DI175" t="s">
        <v>3</v>
      </c>
      <c r="DJ175" t="s">
        <v>3</v>
      </c>
      <c r="DK175" t="s">
        <v>3</v>
      </c>
      <c r="DL175" t="s">
        <v>3</v>
      </c>
      <c r="DM175" t="s">
        <v>3</v>
      </c>
      <c r="DN175">
        <v>0</v>
      </c>
      <c r="DO175">
        <v>0</v>
      </c>
      <c r="DP175">
        <v>1</v>
      </c>
      <c r="DQ175">
        <v>1</v>
      </c>
      <c r="DU175">
        <v>1009</v>
      </c>
      <c r="DV175" t="s">
        <v>190</v>
      </c>
      <c r="DW175" t="s">
        <v>190</v>
      </c>
      <c r="DX175">
        <v>1</v>
      </c>
      <c r="EE175">
        <v>51482692</v>
      </c>
      <c r="EF175">
        <v>1</v>
      </c>
      <c r="EG175" t="s">
        <v>21</v>
      </c>
      <c r="EH175">
        <v>0</v>
      </c>
      <c r="EI175" t="s">
        <v>3</v>
      </c>
      <c r="EJ175">
        <v>4</v>
      </c>
      <c r="EK175">
        <v>2</v>
      </c>
      <c r="EL175" t="s">
        <v>186</v>
      </c>
      <c r="EM175" t="s">
        <v>23</v>
      </c>
      <c r="EO175" t="s">
        <v>3</v>
      </c>
      <c r="EQ175">
        <v>0</v>
      </c>
      <c r="ER175">
        <v>129.55000000000001</v>
      </c>
      <c r="ES175">
        <v>129.55000000000001</v>
      </c>
      <c r="ET175">
        <v>0</v>
      </c>
      <c r="EU175">
        <v>0</v>
      </c>
      <c r="EV175">
        <v>0</v>
      </c>
      <c r="EW175">
        <v>0</v>
      </c>
      <c r="EX175">
        <v>0</v>
      </c>
      <c r="FQ175">
        <v>0</v>
      </c>
      <c r="FR175">
        <f t="shared" si="190"/>
        <v>0</v>
      </c>
      <c r="FS175">
        <v>0</v>
      </c>
      <c r="FX175">
        <v>80</v>
      </c>
      <c r="FY175">
        <v>10</v>
      </c>
      <c r="GA175" t="s">
        <v>3</v>
      </c>
      <c r="GD175">
        <v>0</v>
      </c>
      <c r="GF175">
        <v>326718089</v>
      </c>
      <c r="GG175">
        <v>2</v>
      </c>
      <c r="GH175">
        <v>1</v>
      </c>
      <c r="GI175">
        <v>-2</v>
      </c>
      <c r="GJ175">
        <v>0</v>
      </c>
      <c r="GK175">
        <f>ROUND(R175*(R12)/100,2)</f>
        <v>0</v>
      </c>
      <c r="GL175">
        <f t="shared" si="191"/>
        <v>0</v>
      </c>
      <c r="GM175">
        <f t="shared" si="192"/>
        <v>0</v>
      </c>
      <c r="GN175">
        <f t="shared" si="193"/>
        <v>0</v>
      </c>
      <c r="GO175">
        <f t="shared" si="194"/>
        <v>0</v>
      </c>
      <c r="GP175">
        <f t="shared" si="195"/>
        <v>0</v>
      </c>
      <c r="GR175">
        <v>0</v>
      </c>
      <c r="GS175">
        <v>3</v>
      </c>
      <c r="GT175">
        <v>0</v>
      </c>
      <c r="GU175" t="s">
        <v>3</v>
      </c>
      <c r="GV175">
        <f t="shared" si="196"/>
        <v>0</v>
      </c>
      <c r="GW175">
        <v>1</v>
      </c>
      <c r="GX175">
        <f t="shared" si="197"/>
        <v>0</v>
      </c>
      <c r="HA175">
        <v>0</v>
      </c>
      <c r="HB175">
        <v>0</v>
      </c>
      <c r="HC175">
        <f t="shared" si="198"/>
        <v>0</v>
      </c>
      <c r="HE175" t="s">
        <v>3</v>
      </c>
      <c r="HF175" t="s">
        <v>3</v>
      </c>
      <c r="IK175">
        <f t="shared" si="199"/>
        <v>0</v>
      </c>
    </row>
    <row r="176" spans="1:245" x14ac:dyDescent="0.2">
      <c r="A176">
        <v>17</v>
      </c>
      <c r="B176">
        <v>1</v>
      </c>
      <c r="C176">
        <f>ROW(SmtRes!A64)</f>
        <v>64</v>
      </c>
      <c r="D176">
        <f>ROW(EtalonRes!A61)</f>
        <v>61</v>
      </c>
      <c r="E176" t="s">
        <v>196</v>
      </c>
      <c r="F176" t="s">
        <v>197</v>
      </c>
      <c r="G176" t="s">
        <v>198</v>
      </c>
      <c r="H176" t="s">
        <v>184</v>
      </c>
      <c r="I176">
        <v>0</v>
      </c>
      <c r="J176">
        <v>0</v>
      </c>
      <c r="O176">
        <f t="shared" si="163"/>
        <v>0</v>
      </c>
      <c r="P176">
        <f t="shared" si="164"/>
        <v>0</v>
      </c>
      <c r="Q176">
        <f t="shared" si="165"/>
        <v>0</v>
      </c>
      <c r="R176">
        <f t="shared" si="166"/>
        <v>0</v>
      </c>
      <c r="S176">
        <f t="shared" si="167"/>
        <v>0</v>
      </c>
      <c r="T176">
        <f t="shared" si="168"/>
        <v>0</v>
      </c>
      <c r="U176">
        <f t="shared" si="169"/>
        <v>0</v>
      </c>
      <c r="V176">
        <f t="shared" si="170"/>
        <v>0</v>
      </c>
      <c r="W176">
        <f t="shared" si="171"/>
        <v>0</v>
      </c>
      <c r="X176">
        <f t="shared" si="172"/>
        <v>0</v>
      </c>
      <c r="Y176">
        <f t="shared" si="172"/>
        <v>0</v>
      </c>
      <c r="AA176">
        <v>52421674</v>
      </c>
      <c r="AB176">
        <f t="shared" si="173"/>
        <v>2111.12</v>
      </c>
      <c r="AC176">
        <f t="shared" si="174"/>
        <v>1201.56</v>
      </c>
      <c r="AD176">
        <f t="shared" si="175"/>
        <v>337.7</v>
      </c>
      <c r="AE176">
        <f t="shared" si="176"/>
        <v>199.85</v>
      </c>
      <c r="AF176">
        <f t="shared" si="176"/>
        <v>571.86</v>
      </c>
      <c r="AG176">
        <f t="shared" si="177"/>
        <v>0</v>
      </c>
      <c r="AH176">
        <f t="shared" si="178"/>
        <v>2.35</v>
      </c>
      <c r="AI176">
        <f t="shared" si="178"/>
        <v>0</v>
      </c>
      <c r="AJ176">
        <f t="shared" si="179"/>
        <v>0</v>
      </c>
      <c r="AK176">
        <v>2111.12</v>
      </c>
      <c r="AL176">
        <v>1201.56</v>
      </c>
      <c r="AM176">
        <v>337.7</v>
      </c>
      <c r="AN176">
        <v>199.85</v>
      </c>
      <c r="AO176">
        <v>571.86</v>
      </c>
      <c r="AP176">
        <v>0</v>
      </c>
      <c r="AQ176">
        <v>2.35</v>
      </c>
      <c r="AR176">
        <v>0</v>
      </c>
      <c r="AS176">
        <v>0</v>
      </c>
      <c r="AT176">
        <v>80</v>
      </c>
      <c r="AU176">
        <v>10</v>
      </c>
      <c r="AV176">
        <v>1</v>
      </c>
      <c r="AW176">
        <v>1</v>
      </c>
      <c r="AZ176">
        <v>1</v>
      </c>
      <c r="BA176">
        <v>1</v>
      </c>
      <c r="BB176">
        <v>1</v>
      </c>
      <c r="BC176">
        <v>1</v>
      </c>
      <c r="BD176" t="s">
        <v>3</v>
      </c>
      <c r="BE176" t="s">
        <v>3</v>
      </c>
      <c r="BF176" t="s">
        <v>3</v>
      </c>
      <c r="BG176" t="s">
        <v>3</v>
      </c>
      <c r="BH176">
        <v>0</v>
      </c>
      <c r="BI176">
        <v>4</v>
      </c>
      <c r="BJ176" t="s">
        <v>199</v>
      </c>
      <c r="BM176">
        <v>2</v>
      </c>
      <c r="BN176">
        <v>0</v>
      </c>
      <c r="BO176" t="s">
        <v>3</v>
      </c>
      <c r="BP176">
        <v>0</v>
      </c>
      <c r="BQ176">
        <v>1</v>
      </c>
      <c r="BR176">
        <v>0</v>
      </c>
      <c r="BS176">
        <v>1</v>
      </c>
      <c r="BT176">
        <v>1</v>
      </c>
      <c r="BU176">
        <v>1</v>
      </c>
      <c r="BV176">
        <v>1</v>
      </c>
      <c r="BW176">
        <v>1</v>
      </c>
      <c r="BX176">
        <v>1</v>
      </c>
      <c r="BY176" t="s">
        <v>3</v>
      </c>
      <c r="BZ176">
        <v>80</v>
      </c>
      <c r="CA176">
        <v>10</v>
      </c>
      <c r="CE176">
        <v>0</v>
      </c>
      <c r="CF176">
        <v>0</v>
      </c>
      <c r="CG176">
        <v>0</v>
      </c>
      <c r="CM176">
        <v>0</v>
      </c>
      <c r="CN176" t="s">
        <v>3</v>
      </c>
      <c r="CO176">
        <v>0</v>
      </c>
      <c r="CP176">
        <f t="shared" si="180"/>
        <v>0</v>
      </c>
      <c r="CQ176">
        <f t="shared" si="181"/>
        <v>1201.56</v>
      </c>
      <c r="CR176">
        <f t="shared" si="182"/>
        <v>337.7</v>
      </c>
      <c r="CS176">
        <f t="shared" si="183"/>
        <v>199.85</v>
      </c>
      <c r="CT176">
        <f t="shared" si="184"/>
        <v>571.86</v>
      </c>
      <c r="CU176">
        <f t="shared" si="185"/>
        <v>0</v>
      </c>
      <c r="CV176">
        <f t="shared" si="186"/>
        <v>2.35</v>
      </c>
      <c r="CW176">
        <f t="shared" si="187"/>
        <v>0</v>
      </c>
      <c r="CX176">
        <f t="shared" si="187"/>
        <v>0</v>
      </c>
      <c r="CY176">
        <f t="shared" si="188"/>
        <v>0</v>
      </c>
      <c r="CZ176">
        <f t="shared" si="189"/>
        <v>0</v>
      </c>
      <c r="DC176" t="s">
        <v>3</v>
      </c>
      <c r="DD176" t="s">
        <v>3</v>
      </c>
      <c r="DE176" t="s">
        <v>3</v>
      </c>
      <c r="DF176" t="s">
        <v>3</v>
      </c>
      <c r="DG176" t="s">
        <v>3</v>
      </c>
      <c r="DH176" t="s">
        <v>3</v>
      </c>
      <c r="DI176" t="s">
        <v>3</v>
      </c>
      <c r="DJ176" t="s">
        <v>3</v>
      </c>
      <c r="DK176" t="s">
        <v>3</v>
      </c>
      <c r="DL176" t="s">
        <v>3</v>
      </c>
      <c r="DM176" t="s">
        <v>3</v>
      </c>
      <c r="DN176">
        <v>0</v>
      </c>
      <c r="DO176">
        <v>0</v>
      </c>
      <c r="DP176">
        <v>1</v>
      </c>
      <c r="DQ176">
        <v>1</v>
      </c>
      <c r="DU176">
        <v>1005</v>
      </c>
      <c r="DV176" t="s">
        <v>184</v>
      </c>
      <c r="DW176" t="s">
        <v>184</v>
      </c>
      <c r="DX176">
        <v>1</v>
      </c>
      <c r="EE176">
        <v>51482692</v>
      </c>
      <c r="EF176">
        <v>1</v>
      </c>
      <c r="EG176" t="s">
        <v>21</v>
      </c>
      <c r="EH176">
        <v>0</v>
      </c>
      <c r="EI176" t="s">
        <v>3</v>
      </c>
      <c r="EJ176">
        <v>4</v>
      </c>
      <c r="EK176">
        <v>2</v>
      </c>
      <c r="EL176" t="s">
        <v>186</v>
      </c>
      <c r="EM176" t="s">
        <v>23</v>
      </c>
      <c r="EO176" t="s">
        <v>3</v>
      </c>
      <c r="EQ176">
        <v>0</v>
      </c>
      <c r="ER176">
        <v>2111.12</v>
      </c>
      <c r="ES176">
        <v>1201.56</v>
      </c>
      <c r="ET176">
        <v>337.7</v>
      </c>
      <c r="EU176">
        <v>199.85</v>
      </c>
      <c r="EV176">
        <v>571.86</v>
      </c>
      <c r="EW176">
        <v>2.35</v>
      </c>
      <c r="EX176">
        <v>0</v>
      </c>
      <c r="EY176">
        <v>0</v>
      </c>
      <c r="FQ176">
        <v>0</v>
      </c>
      <c r="FR176">
        <f t="shared" si="190"/>
        <v>0</v>
      </c>
      <c r="FS176">
        <v>0</v>
      </c>
      <c r="FX176">
        <v>80</v>
      </c>
      <c r="FY176">
        <v>10</v>
      </c>
      <c r="GA176" t="s">
        <v>3</v>
      </c>
      <c r="GD176">
        <v>0</v>
      </c>
      <c r="GF176">
        <v>-2084179253</v>
      </c>
      <c r="GG176">
        <v>2</v>
      </c>
      <c r="GH176">
        <v>1</v>
      </c>
      <c r="GI176">
        <v>-2</v>
      </c>
      <c r="GJ176">
        <v>0</v>
      </c>
      <c r="GK176">
        <f>ROUND(R176*(R12)/100,2)</f>
        <v>0</v>
      </c>
      <c r="GL176">
        <f t="shared" si="191"/>
        <v>0</v>
      </c>
      <c r="GM176">
        <f t="shared" si="192"/>
        <v>0</v>
      </c>
      <c r="GN176">
        <f t="shared" si="193"/>
        <v>0</v>
      </c>
      <c r="GO176">
        <f t="shared" si="194"/>
        <v>0</v>
      </c>
      <c r="GP176">
        <f t="shared" si="195"/>
        <v>0</v>
      </c>
      <c r="GR176">
        <v>0</v>
      </c>
      <c r="GS176">
        <v>3</v>
      </c>
      <c r="GT176">
        <v>0</v>
      </c>
      <c r="GU176" t="s">
        <v>3</v>
      </c>
      <c r="GV176">
        <f t="shared" si="196"/>
        <v>0</v>
      </c>
      <c r="GW176">
        <v>1</v>
      </c>
      <c r="GX176">
        <f t="shared" si="197"/>
        <v>0</v>
      </c>
      <c r="HA176">
        <v>0</v>
      </c>
      <c r="HB176">
        <v>0</v>
      </c>
      <c r="HC176">
        <f t="shared" si="198"/>
        <v>0</v>
      </c>
      <c r="HE176" t="s">
        <v>3</v>
      </c>
      <c r="HF176" t="s">
        <v>3</v>
      </c>
      <c r="IK176">
        <f t="shared" si="199"/>
        <v>0</v>
      </c>
    </row>
    <row r="177" spans="1:245" x14ac:dyDescent="0.2">
      <c r="A177">
        <v>17</v>
      </c>
      <c r="B177">
        <v>1</v>
      </c>
      <c r="C177">
        <f>ROW(SmtRes!A67)</f>
        <v>67</v>
      </c>
      <c r="D177">
        <f>ROW(EtalonRes!A63)</f>
        <v>63</v>
      </c>
      <c r="E177" t="s">
        <v>200</v>
      </c>
      <c r="F177" t="s">
        <v>201</v>
      </c>
      <c r="G177" t="s">
        <v>202</v>
      </c>
      <c r="H177" t="s">
        <v>184</v>
      </c>
      <c r="I177">
        <v>0</v>
      </c>
      <c r="J177">
        <v>0</v>
      </c>
      <c r="O177">
        <f t="shared" si="163"/>
        <v>0</v>
      </c>
      <c r="P177">
        <f t="shared" si="164"/>
        <v>0</v>
      </c>
      <c r="Q177">
        <f t="shared" si="165"/>
        <v>0</v>
      </c>
      <c r="R177">
        <f t="shared" si="166"/>
        <v>0</v>
      </c>
      <c r="S177">
        <f t="shared" si="167"/>
        <v>0</v>
      </c>
      <c r="T177">
        <f t="shared" si="168"/>
        <v>0</v>
      </c>
      <c r="U177">
        <f t="shared" si="169"/>
        <v>0</v>
      </c>
      <c r="V177">
        <f t="shared" si="170"/>
        <v>0</v>
      </c>
      <c r="W177">
        <f t="shared" si="171"/>
        <v>0</v>
      </c>
      <c r="X177">
        <f t="shared" si="172"/>
        <v>0</v>
      </c>
      <c r="Y177">
        <f t="shared" si="172"/>
        <v>0</v>
      </c>
      <c r="AA177">
        <v>52421674</v>
      </c>
      <c r="AB177">
        <f t="shared" si="173"/>
        <v>23.26</v>
      </c>
      <c r="AC177">
        <f t="shared" si="174"/>
        <v>11.13</v>
      </c>
      <c r="AD177">
        <f t="shared" si="175"/>
        <v>0</v>
      </c>
      <c r="AE177">
        <f t="shared" si="176"/>
        <v>0</v>
      </c>
      <c r="AF177">
        <f t="shared" si="176"/>
        <v>12.13</v>
      </c>
      <c r="AG177">
        <f t="shared" si="177"/>
        <v>0</v>
      </c>
      <c r="AH177">
        <f t="shared" si="178"/>
        <v>0.06</v>
      </c>
      <c r="AI177">
        <f t="shared" si="178"/>
        <v>0</v>
      </c>
      <c r="AJ177">
        <f t="shared" si="179"/>
        <v>0</v>
      </c>
      <c r="AK177">
        <v>23.26</v>
      </c>
      <c r="AL177">
        <v>11.13</v>
      </c>
      <c r="AM177">
        <v>0</v>
      </c>
      <c r="AN177">
        <v>0</v>
      </c>
      <c r="AO177">
        <v>12.13</v>
      </c>
      <c r="AP177">
        <v>0</v>
      </c>
      <c r="AQ177">
        <v>0.06</v>
      </c>
      <c r="AR177">
        <v>0</v>
      </c>
      <c r="AS177">
        <v>0</v>
      </c>
      <c r="AT177">
        <v>80</v>
      </c>
      <c r="AU177">
        <v>10</v>
      </c>
      <c r="AV177">
        <v>1</v>
      </c>
      <c r="AW177">
        <v>1</v>
      </c>
      <c r="AZ177">
        <v>1</v>
      </c>
      <c r="BA177">
        <v>1</v>
      </c>
      <c r="BB177">
        <v>1</v>
      </c>
      <c r="BC177">
        <v>1</v>
      </c>
      <c r="BD177" t="s">
        <v>3</v>
      </c>
      <c r="BE177" t="s">
        <v>3</v>
      </c>
      <c r="BF177" t="s">
        <v>3</v>
      </c>
      <c r="BG177" t="s">
        <v>3</v>
      </c>
      <c r="BH177">
        <v>0</v>
      </c>
      <c r="BI177">
        <v>4</v>
      </c>
      <c r="BJ177" t="s">
        <v>203</v>
      </c>
      <c r="BM177">
        <v>2</v>
      </c>
      <c r="BN177">
        <v>0</v>
      </c>
      <c r="BO177" t="s">
        <v>3</v>
      </c>
      <c r="BP177">
        <v>0</v>
      </c>
      <c r="BQ177">
        <v>1</v>
      </c>
      <c r="BR177">
        <v>0</v>
      </c>
      <c r="BS177">
        <v>1</v>
      </c>
      <c r="BT177">
        <v>1</v>
      </c>
      <c r="BU177">
        <v>1</v>
      </c>
      <c r="BV177">
        <v>1</v>
      </c>
      <c r="BW177">
        <v>1</v>
      </c>
      <c r="BX177">
        <v>1</v>
      </c>
      <c r="BY177" t="s">
        <v>3</v>
      </c>
      <c r="BZ177">
        <v>80</v>
      </c>
      <c r="CA177">
        <v>10</v>
      </c>
      <c r="CE177">
        <v>0</v>
      </c>
      <c r="CF177">
        <v>0</v>
      </c>
      <c r="CG177">
        <v>0</v>
      </c>
      <c r="CM177">
        <v>0</v>
      </c>
      <c r="CN177" t="s">
        <v>3</v>
      </c>
      <c r="CO177">
        <v>0</v>
      </c>
      <c r="CP177">
        <f t="shared" si="180"/>
        <v>0</v>
      </c>
      <c r="CQ177">
        <f t="shared" si="181"/>
        <v>11.13</v>
      </c>
      <c r="CR177">
        <f t="shared" si="182"/>
        <v>0</v>
      </c>
      <c r="CS177">
        <f t="shared" si="183"/>
        <v>0</v>
      </c>
      <c r="CT177">
        <f t="shared" si="184"/>
        <v>12.13</v>
      </c>
      <c r="CU177">
        <f t="shared" si="185"/>
        <v>0</v>
      </c>
      <c r="CV177">
        <f t="shared" si="186"/>
        <v>0.06</v>
      </c>
      <c r="CW177">
        <f t="shared" si="187"/>
        <v>0</v>
      </c>
      <c r="CX177">
        <f t="shared" si="187"/>
        <v>0</v>
      </c>
      <c r="CY177">
        <f t="shared" si="188"/>
        <v>0</v>
      </c>
      <c r="CZ177">
        <f t="shared" si="189"/>
        <v>0</v>
      </c>
      <c r="DC177" t="s">
        <v>3</v>
      </c>
      <c r="DD177" t="s">
        <v>3</v>
      </c>
      <c r="DE177" t="s">
        <v>3</v>
      </c>
      <c r="DF177" t="s">
        <v>3</v>
      </c>
      <c r="DG177" t="s">
        <v>3</v>
      </c>
      <c r="DH177" t="s">
        <v>3</v>
      </c>
      <c r="DI177" t="s">
        <v>3</v>
      </c>
      <c r="DJ177" t="s">
        <v>3</v>
      </c>
      <c r="DK177" t="s">
        <v>3</v>
      </c>
      <c r="DL177" t="s">
        <v>3</v>
      </c>
      <c r="DM177" t="s">
        <v>3</v>
      </c>
      <c r="DN177">
        <v>0</v>
      </c>
      <c r="DO177">
        <v>0</v>
      </c>
      <c r="DP177">
        <v>1</v>
      </c>
      <c r="DQ177">
        <v>1</v>
      </c>
      <c r="DU177">
        <v>1005</v>
      </c>
      <c r="DV177" t="s">
        <v>184</v>
      </c>
      <c r="DW177" t="s">
        <v>184</v>
      </c>
      <c r="DX177">
        <v>1</v>
      </c>
      <c r="EE177">
        <v>51482692</v>
      </c>
      <c r="EF177">
        <v>1</v>
      </c>
      <c r="EG177" t="s">
        <v>21</v>
      </c>
      <c r="EH177">
        <v>0</v>
      </c>
      <c r="EI177" t="s">
        <v>3</v>
      </c>
      <c r="EJ177">
        <v>4</v>
      </c>
      <c r="EK177">
        <v>2</v>
      </c>
      <c r="EL177" t="s">
        <v>186</v>
      </c>
      <c r="EM177" t="s">
        <v>23</v>
      </c>
      <c r="EO177" t="s">
        <v>3</v>
      </c>
      <c r="EQ177">
        <v>0</v>
      </c>
      <c r="ER177">
        <v>23.26</v>
      </c>
      <c r="ES177">
        <v>11.13</v>
      </c>
      <c r="ET177">
        <v>0</v>
      </c>
      <c r="EU177">
        <v>0</v>
      </c>
      <c r="EV177">
        <v>12.13</v>
      </c>
      <c r="EW177">
        <v>0.06</v>
      </c>
      <c r="EX177">
        <v>0</v>
      </c>
      <c r="EY177">
        <v>0</v>
      </c>
      <c r="FQ177">
        <v>0</v>
      </c>
      <c r="FR177">
        <f t="shared" si="190"/>
        <v>0</v>
      </c>
      <c r="FS177">
        <v>0</v>
      </c>
      <c r="FX177">
        <v>80</v>
      </c>
      <c r="FY177">
        <v>10</v>
      </c>
      <c r="GA177" t="s">
        <v>3</v>
      </c>
      <c r="GD177">
        <v>0</v>
      </c>
      <c r="GF177">
        <v>1586931192</v>
      </c>
      <c r="GG177">
        <v>2</v>
      </c>
      <c r="GH177">
        <v>1</v>
      </c>
      <c r="GI177">
        <v>-2</v>
      </c>
      <c r="GJ177">
        <v>0</v>
      </c>
      <c r="GK177">
        <f>ROUND(R177*(R12)/100,2)</f>
        <v>0</v>
      </c>
      <c r="GL177">
        <f t="shared" si="191"/>
        <v>0</v>
      </c>
      <c r="GM177">
        <f t="shared" si="192"/>
        <v>0</v>
      </c>
      <c r="GN177">
        <f t="shared" si="193"/>
        <v>0</v>
      </c>
      <c r="GO177">
        <f t="shared" si="194"/>
        <v>0</v>
      </c>
      <c r="GP177">
        <f t="shared" si="195"/>
        <v>0</v>
      </c>
      <c r="GR177">
        <v>0</v>
      </c>
      <c r="GS177">
        <v>3</v>
      </c>
      <c r="GT177">
        <v>0</v>
      </c>
      <c r="GU177" t="s">
        <v>3</v>
      </c>
      <c r="GV177">
        <f t="shared" si="196"/>
        <v>0</v>
      </c>
      <c r="GW177">
        <v>1</v>
      </c>
      <c r="GX177">
        <f t="shared" si="197"/>
        <v>0</v>
      </c>
      <c r="HA177">
        <v>0</v>
      </c>
      <c r="HB177">
        <v>0</v>
      </c>
      <c r="HC177">
        <f t="shared" si="198"/>
        <v>0</v>
      </c>
      <c r="HE177" t="s">
        <v>3</v>
      </c>
      <c r="HF177" t="s">
        <v>3</v>
      </c>
      <c r="IK177">
        <f t="shared" si="199"/>
        <v>0</v>
      </c>
    </row>
    <row r="178" spans="1:245" x14ac:dyDescent="0.2">
      <c r="A178">
        <v>18</v>
      </c>
      <c r="B178">
        <v>1</v>
      </c>
      <c r="C178">
        <v>66</v>
      </c>
      <c r="E178" t="s">
        <v>204</v>
      </c>
      <c r="F178" t="s">
        <v>205</v>
      </c>
      <c r="G178" t="s">
        <v>206</v>
      </c>
      <c r="H178" t="s">
        <v>190</v>
      </c>
      <c r="I178">
        <f>I177*J178</f>
        <v>0</v>
      </c>
      <c r="J178">
        <v>-0.35</v>
      </c>
      <c r="O178">
        <f t="shared" si="163"/>
        <v>0</v>
      </c>
      <c r="P178">
        <f t="shared" si="164"/>
        <v>0</v>
      </c>
      <c r="Q178">
        <f t="shared" si="165"/>
        <v>0</v>
      </c>
      <c r="R178">
        <f t="shared" si="166"/>
        <v>0</v>
      </c>
      <c r="S178">
        <f t="shared" si="167"/>
        <v>0</v>
      </c>
      <c r="T178">
        <f t="shared" si="168"/>
        <v>0</v>
      </c>
      <c r="U178">
        <f t="shared" si="169"/>
        <v>0</v>
      </c>
      <c r="V178">
        <f t="shared" si="170"/>
        <v>0</v>
      </c>
      <c r="W178">
        <f t="shared" si="171"/>
        <v>0</v>
      </c>
      <c r="X178">
        <f t="shared" si="172"/>
        <v>0</v>
      </c>
      <c r="Y178">
        <f t="shared" si="172"/>
        <v>0</v>
      </c>
      <c r="AA178">
        <v>52421674</v>
      </c>
      <c r="AB178">
        <f t="shared" si="173"/>
        <v>31.8</v>
      </c>
      <c r="AC178">
        <f t="shared" si="174"/>
        <v>31.8</v>
      </c>
      <c r="AD178">
        <f t="shared" si="175"/>
        <v>0</v>
      </c>
      <c r="AE178">
        <f t="shared" si="176"/>
        <v>0</v>
      </c>
      <c r="AF178">
        <f t="shared" si="176"/>
        <v>0</v>
      </c>
      <c r="AG178">
        <f t="shared" si="177"/>
        <v>0</v>
      </c>
      <c r="AH178">
        <f t="shared" si="178"/>
        <v>0</v>
      </c>
      <c r="AI178">
        <f t="shared" si="178"/>
        <v>0</v>
      </c>
      <c r="AJ178">
        <f t="shared" si="179"/>
        <v>0</v>
      </c>
      <c r="AK178">
        <v>31.8</v>
      </c>
      <c r="AL178">
        <v>31.8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80</v>
      </c>
      <c r="AU178">
        <v>10</v>
      </c>
      <c r="AV178">
        <v>1</v>
      </c>
      <c r="AW178">
        <v>1</v>
      </c>
      <c r="AZ178">
        <v>1</v>
      </c>
      <c r="BA178">
        <v>1</v>
      </c>
      <c r="BB178">
        <v>1</v>
      </c>
      <c r="BC178">
        <v>1</v>
      </c>
      <c r="BD178" t="s">
        <v>3</v>
      </c>
      <c r="BE178" t="s">
        <v>3</v>
      </c>
      <c r="BF178" t="s">
        <v>3</v>
      </c>
      <c r="BG178" t="s">
        <v>3</v>
      </c>
      <c r="BH178">
        <v>3</v>
      </c>
      <c r="BI178">
        <v>4</v>
      </c>
      <c r="BJ178" t="s">
        <v>207</v>
      </c>
      <c r="BM178">
        <v>2</v>
      </c>
      <c r="BN178">
        <v>0</v>
      </c>
      <c r="BO178" t="s">
        <v>3</v>
      </c>
      <c r="BP178">
        <v>0</v>
      </c>
      <c r="BQ178">
        <v>1</v>
      </c>
      <c r="BR178">
        <v>1</v>
      </c>
      <c r="BS178">
        <v>1</v>
      </c>
      <c r="BT178">
        <v>1</v>
      </c>
      <c r="BU178">
        <v>1</v>
      </c>
      <c r="BV178">
        <v>1</v>
      </c>
      <c r="BW178">
        <v>1</v>
      </c>
      <c r="BX178">
        <v>1</v>
      </c>
      <c r="BY178" t="s">
        <v>3</v>
      </c>
      <c r="BZ178">
        <v>80</v>
      </c>
      <c r="CA178">
        <v>10</v>
      </c>
      <c r="CE178">
        <v>0</v>
      </c>
      <c r="CF178">
        <v>0</v>
      </c>
      <c r="CG178">
        <v>0</v>
      </c>
      <c r="CM178">
        <v>0</v>
      </c>
      <c r="CN178" t="s">
        <v>3</v>
      </c>
      <c r="CO178">
        <v>0</v>
      </c>
      <c r="CP178">
        <f t="shared" si="180"/>
        <v>0</v>
      </c>
      <c r="CQ178">
        <f t="shared" si="181"/>
        <v>31.8</v>
      </c>
      <c r="CR178">
        <f t="shared" si="182"/>
        <v>0</v>
      </c>
      <c r="CS178">
        <f t="shared" si="183"/>
        <v>0</v>
      </c>
      <c r="CT178">
        <f t="shared" si="184"/>
        <v>0</v>
      </c>
      <c r="CU178">
        <f t="shared" si="185"/>
        <v>0</v>
      </c>
      <c r="CV178">
        <f t="shared" si="186"/>
        <v>0</v>
      </c>
      <c r="CW178">
        <f t="shared" si="187"/>
        <v>0</v>
      </c>
      <c r="CX178">
        <f t="shared" si="187"/>
        <v>0</v>
      </c>
      <c r="CY178">
        <f t="shared" si="188"/>
        <v>0</v>
      </c>
      <c r="CZ178">
        <f t="shared" si="189"/>
        <v>0</v>
      </c>
      <c r="DC178" t="s">
        <v>3</v>
      </c>
      <c r="DD178" t="s">
        <v>3</v>
      </c>
      <c r="DE178" t="s">
        <v>3</v>
      </c>
      <c r="DF178" t="s">
        <v>3</v>
      </c>
      <c r="DG178" t="s">
        <v>3</v>
      </c>
      <c r="DH178" t="s">
        <v>3</v>
      </c>
      <c r="DI178" t="s">
        <v>3</v>
      </c>
      <c r="DJ178" t="s">
        <v>3</v>
      </c>
      <c r="DK178" t="s">
        <v>3</v>
      </c>
      <c r="DL178" t="s">
        <v>3</v>
      </c>
      <c r="DM178" t="s">
        <v>3</v>
      </c>
      <c r="DN178">
        <v>0</v>
      </c>
      <c r="DO178">
        <v>0</v>
      </c>
      <c r="DP178">
        <v>1</v>
      </c>
      <c r="DQ178">
        <v>1</v>
      </c>
      <c r="DU178">
        <v>1009</v>
      </c>
      <c r="DV178" t="s">
        <v>190</v>
      </c>
      <c r="DW178" t="s">
        <v>190</v>
      </c>
      <c r="DX178">
        <v>1</v>
      </c>
      <c r="EE178">
        <v>51482692</v>
      </c>
      <c r="EF178">
        <v>1</v>
      </c>
      <c r="EG178" t="s">
        <v>21</v>
      </c>
      <c r="EH178">
        <v>0</v>
      </c>
      <c r="EI178" t="s">
        <v>3</v>
      </c>
      <c r="EJ178">
        <v>4</v>
      </c>
      <c r="EK178">
        <v>2</v>
      </c>
      <c r="EL178" t="s">
        <v>186</v>
      </c>
      <c r="EM178" t="s">
        <v>23</v>
      </c>
      <c r="EO178" t="s">
        <v>3</v>
      </c>
      <c r="EQ178">
        <v>32768</v>
      </c>
      <c r="ER178">
        <v>31.8</v>
      </c>
      <c r="ES178">
        <v>31.8</v>
      </c>
      <c r="ET178">
        <v>0</v>
      </c>
      <c r="EU178">
        <v>0</v>
      </c>
      <c r="EV178">
        <v>0</v>
      </c>
      <c r="EW178">
        <v>0</v>
      </c>
      <c r="EX178">
        <v>0</v>
      </c>
      <c r="FQ178">
        <v>0</v>
      </c>
      <c r="FR178">
        <f t="shared" si="190"/>
        <v>0</v>
      </c>
      <c r="FS178">
        <v>0</v>
      </c>
      <c r="FX178">
        <v>80</v>
      </c>
      <c r="FY178">
        <v>10</v>
      </c>
      <c r="GA178" t="s">
        <v>3</v>
      </c>
      <c r="GD178">
        <v>0</v>
      </c>
      <c r="GF178">
        <v>-1239380159</v>
      </c>
      <c r="GG178">
        <v>2</v>
      </c>
      <c r="GH178">
        <v>1</v>
      </c>
      <c r="GI178">
        <v>-2</v>
      </c>
      <c r="GJ178">
        <v>0</v>
      </c>
      <c r="GK178">
        <f>ROUND(R178*(R12)/100,2)</f>
        <v>0</v>
      </c>
      <c r="GL178">
        <f t="shared" si="191"/>
        <v>0</v>
      </c>
      <c r="GM178">
        <f t="shared" si="192"/>
        <v>0</v>
      </c>
      <c r="GN178">
        <f t="shared" si="193"/>
        <v>0</v>
      </c>
      <c r="GO178">
        <f t="shared" si="194"/>
        <v>0</v>
      </c>
      <c r="GP178">
        <f t="shared" si="195"/>
        <v>0</v>
      </c>
      <c r="GR178">
        <v>0</v>
      </c>
      <c r="GS178">
        <v>3</v>
      </c>
      <c r="GT178">
        <v>0</v>
      </c>
      <c r="GU178" t="s">
        <v>3</v>
      </c>
      <c r="GV178">
        <f t="shared" si="196"/>
        <v>0</v>
      </c>
      <c r="GW178">
        <v>1</v>
      </c>
      <c r="GX178">
        <f t="shared" si="197"/>
        <v>0</v>
      </c>
      <c r="HA178">
        <v>0</v>
      </c>
      <c r="HB178">
        <v>0</v>
      </c>
      <c r="HC178">
        <f t="shared" si="198"/>
        <v>0</v>
      </c>
      <c r="HE178" t="s">
        <v>3</v>
      </c>
      <c r="HF178" t="s">
        <v>3</v>
      </c>
      <c r="IK178">
        <f t="shared" si="199"/>
        <v>0</v>
      </c>
    </row>
    <row r="179" spans="1:245" x14ac:dyDescent="0.2">
      <c r="A179">
        <v>18</v>
      </c>
      <c r="B179">
        <v>1</v>
      </c>
      <c r="C179">
        <v>67</v>
      </c>
      <c r="E179" t="s">
        <v>208</v>
      </c>
      <c r="F179" t="s">
        <v>209</v>
      </c>
      <c r="G179" t="s">
        <v>210</v>
      </c>
      <c r="H179" t="s">
        <v>27</v>
      </c>
      <c r="I179">
        <f>I177*J179</f>
        <v>0</v>
      </c>
      <c r="J179">
        <v>3.5E-4</v>
      </c>
      <c r="O179">
        <f t="shared" si="163"/>
        <v>0</v>
      </c>
      <c r="P179">
        <f t="shared" si="164"/>
        <v>0</v>
      </c>
      <c r="Q179">
        <f t="shared" si="165"/>
        <v>0</v>
      </c>
      <c r="R179">
        <f t="shared" si="166"/>
        <v>0</v>
      </c>
      <c r="S179">
        <f t="shared" si="167"/>
        <v>0</v>
      </c>
      <c r="T179">
        <f t="shared" si="168"/>
        <v>0</v>
      </c>
      <c r="U179">
        <f t="shared" si="169"/>
        <v>0</v>
      </c>
      <c r="V179">
        <f t="shared" si="170"/>
        <v>0</v>
      </c>
      <c r="W179">
        <f t="shared" si="171"/>
        <v>0</v>
      </c>
      <c r="X179">
        <f t="shared" si="172"/>
        <v>0</v>
      </c>
      <c r="Y179">
        <f t="shared" si="172"/>
        <v>0</v>
      </c>
      <c r="AA179">
        <v>52421674</v>
      </c>
      <c r="AB179">
        <f t="shared" si="173"/>
        <v>68136.09</v>
      </c>
      <c r="AC179">
        <f t="shared" si="174"/>
        <v>68136.09</v>
      </c>
      <c r="AD179">
        <f t="shared" si="175"/>
        <v>0</v>
      </c>
      <c r="AE179">
        <f t="shared" si="176"/>
        <v>0</v>
      </c>
      <c r="AF179">
        <f t="shared" si="176"/>
        <v>0</v>
      </c>
      <c r="AG179">
        <f t="shared" si="177"/>
        <v>0</v>
      </c>
      <c r="AH179">
        <f t="shared" si="178"/>
        <v>0</v>
      </c>
      <c r="AI179">
        <f t="shared" si="178"/>
        <v>0</v>
      </c>
      <c r="AJ179">
        <f t="shared" si="179"/>
        <v>0</v>
      </c>
      <c r="AK179">
        <v>68136.09</v>
      </c>
      <c r="AL179">
        <v>68136.09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80</v>
      </c>
      <c r="AU179">
        <v>10</v>
      </c>
      <c r="AV179">
        <v>1</v>
      </c>
      <c r="AW179">
        <v>1</v>
      </c>
      <c r="AZ179">
        <v>1</v>
      </c>
      <c r="BA179">
        <v>1</v>
      </c>
      <c r="BB179">
        <v>1</v>
      </c>
      <c r="BC179">
        <v>1</v>
      </c>
      <c r="BD179" t="s">
        <v>3</v>
      </c>
      <c r="BE179" t="s">
        <v>3</v>
      </c>
      <c r="BF179" t="s">
        <v>3</v>
      </c>
      <c r="BG179" t="s">
        <v>3</v>
      </c>
      <c r="BH179">
        <v>3</v>
      </c>
      <c r="BI179">
        <v>4</v>
      </c>
      <c r="BJ179" t="s">
        <v>211</v>
      </c>
      <c r="BM179">
        <v>2</v>
      </c>
      <c r="BN179">
        <v>0</v>
      </c>
      <c r="BO179" t="s">
        <v>3</v>
      </c>
      <c r="BP179">
        <v>0</v>
      </c>
      <c r="BQ179">
        <v>1</v>
      </c>
      <c r="BR179">
        <v>0</v>
      </c>
      <c r="BS179">
        <v>1</v>
      </c>
      <c r="BT179">
        <v>1</v>
      </c>
      <c r="BU179">
        <v>1</v>
      </c>
      <c r="BV179">
        <v>1</v>
      </c>
      <c r="BW179">
        <v>1</v>
      </c>
      <c r="BX179">
        <v>1</v>
      </c>
      <c r="BY179" t="s">
        <v>3</v>
      </c>
      <c r="BZ179">
        <v>80</v>
      </c>
      <c r="CA179">
        <v>10</v>
      </c>
      <c r="CE179">
        <v>0</v>
      </c>
      <c r="CF179">
        <v>0</v>
      </c>
      <c r="CG179">
        <v>0</v>
      </c>
      <c r="CM179">
        <v>0</v>
      </c>
      <c r="CN179" t="s">
        <v>3</v>
      </c>
      <c r="CO179">
        <v>0</v>
      </c>
      <c r="CP179">
        <f t="shared" si="180"/>
        <v>0</v>
      </c>
      <c r="CQ179">
        <f t="shared" si="181"/>
        <v>68136.09</v>
      </c>
      <c r="CR179">
        <f t="shared" si="182"/>
        <v>0</v>
      </c>
      <c r="CS179">
        <f t="shared" si="183"/>
        <v>0</v>
      </c>
      <c r="CT179">
        <f t="shared" si="184"/>
        <v>0</v>
      </c>
      <c r="CU179">
        <f t="shared" si="185"/>
        <v>0</v>
      </c>
      <c r="CV179">
        <f t="shared" si="186"/>
        <v>0</v>
      </c>
      <c r="CW179">
        <f t="shared" si="187"/>
        <v>0</v>
      </c>
      <c r="CX179">
        <f t="shared" si="187"/>
        <v>0</v>
      </c>
      <c r="CY179">
        <f t="shared" si="188"/>
        <v>0</v>
      </c>
      <c r="CZ179">
        <f t="shared" si="189"/>
        <v>0</v>
      </c>
      <c r="DC179" t="s">
        <v>3</v>
      </c>
      <c r="DD179" t="s">
        <v>3</v>
      </c>
      <c r="DE179" t="s">
        <v>3</v>
      </c>
      <c r="DF179" t="s">
        <v>3</v>
      </c>
      <c r="DG179" t="s">
        <v>3</v>
      </c>
      <c r="DH179" t="s">
        <v>3</v>
      </c>
      <c r="DI179" t="s">
        <v>3</v>
      </c>
      <c r="DJ179" t="s">
        <v>3</v>
      </c>
      <c r="DK179" t="s">
        <v>3</v>
      </c>
      <c r="DL179" t="s">
        <v>3</v>
      </c>
      <c r="DM179" t="s">
        <v>3</v>
      </c>
      <c r="DN179">
        <v>0</v>
      </c>
      <c r="DO179">
        <v>0</v>
      </c>
      <c r="DP179">
        <v>1</v>
      </c>
      <c r="DQ179">
        <v>1</v>
      </c>
      <c r="DU179">
        <v>1009</v>
      </c>
      <c r="DV179" t="s">
        <v>27</v>
      </c>
      <c r="DW179" t="s">
        <v>27</v>
      </c>
      <c r="DX179">
        <v>1000</v>
      </c>
      <c r="EE179">
        <v>51482692</v>
      </c>
      <c r="EF179">
        <v>1</v>
      </c>
      <c r="EG179" t="s">
        <v>21</v>
      </c>
      <c r="EH179">
        <v>0</v>
      </c>
      <c r="EI179" t="s">
        <v>3</v>
      </c>
      <c r="EJ179">
        <v>4</v>
      </c>
      <c r="EK179">
        <v>2</v>
      </c>
      <c r="EL179" t="s">
        <v>186</v>
      </c>
      <c r="EM179" t="s">
        <v>23</v>
      </c>
      <c r="EO179" t="s">
        <v>3</v>
      </c>
      <c r="EQ179">
        <v>0</v>
      </c>
      <c r="ER179">
        <v>68136.09</v>
      </c>
      <c r="ES179">
        <v>68136.09</v>
      </c>
      <c r="ET179">
        <v>0</v>
      </c>
      <c r="EU179">
        <v>0</v>
      </c>
      <c r="EV179">
        <v>0</v>
      </c>
      <c r="EW179">
        <v>0</v>
      </c>
      <c r="EX179">
        <v>0</v>
      </c>
      <c r="FQ179">
        <v>0</v>
      </c>
      <c r="FR179">
        <f t="shared" si="190"/>
        <v>0</v>
      </c>
      <c r="FS179">
        <v>0</v>
      </c>
      <c r="FX179">
        <v>80</v>
      </c>
      <c r="FY179">
        <v>10</v>
      </c>
      <c r="GA179" t="s">
        <v>3</v>
      </c>
      <c r="GD179">
        <v>0</v>
      </c>
      <c r="GF179">
        <v>-1477556458</v>
      </c>
      <c r="GG179">
        <v>2</v>
      </c>
      <c r="GH179">
        <v>1</v>
      </c>
      <c r="GI179">
        <v>-2</v>
      </c>
      <c r="GJ179">
        <v>0</v>
      </c>
      <c r="GK179">
        <f>ROUND(R179*(R12)/100,2)</f>
        <v>0</v>
      </c>
      <c r="GL179">
        <f t="shared" si="191"/>
        <v>0</v>
      </c>
      <c r="GM179">
        <f t="shared" si="192"/>
        <v>0</v>
      </c>
      <c r="GN179">
        <f t="shared" si="193"/>
        <v>0</v>
      </c>
      <c r="GO179">
        <f t="shared" si="194"/>
        <v>0</v>
      </c>
      <c r="GP179">
        <f t="shared" si="195"/>
        <v>0</v>
      </c>
      <c r="GR179">
        <v>0</v>
      </c>
      <c r="GS179">
        <v>3</v>
      </c>
      <c r="GT179">
        <v>0</v>
      </c>
      <c r="GU179" t="s">
        <v>3</v>
      </c>
      <c r="GV179">
        <f t="shared" si="196"/>
        <v>0</v>
      </c>
      <c r="GW179">
        <v>1</v>
      </c>
      <c r="GX179">
        <f t="shared" si="197"/>
        <v>0</v>
      </c>
      <c r="HA179">
        <v>0</v>
      </c>
      <c r="HB179">
        <v>0</v>
      </c>
      <c r="HC179">
        <f t="shared" si="198"/>
        <v>0</v>
      </c>
      <c r="HE179" t="s">
        <v>3</v>
      </c>
      <c r="HF179" t="s">
        <v>3</v>
      </c>
      <c r="IK179">
        <f t="shared" si="199"/>
        <v>0</v>
      </c>
    </row>
    <row r="181" spans="1:245" x14ac:dyDescent="0.2">
      <c r="A181" s="2">
        <v>51</v>
      </c>
      <c r="B181" s="2">
        <f>B169</f>
        <v>1</v>
      </c>
      <c r="C181" s="2">
        <f>A169</f>
        <v>5</v>
      </c>
      <c r="D181" s="2">
        <f>ROW(A169)</f>
        <v>169</v>
      </c>
      <c r="E181" s="2"/>
      <c r="F181" s="2" t="str">
        <f>IF(F169&lt;&gt;"",F169,"")</f>
        <v>Новый подраздел</v>
      </c>
      <c r="G181" s="2" t="str">
        <f>IF(G169&lt;&gt;"",G169,"")</f>
        <v>Нанесение разметки пешеходного перехода</v>
      </c>
      <c r="H181" s="2">
        <v>0</v>
      </c>
      <c r="I181" s="2"/>
      <c r="J181" s="2"/>
      <c r="K181" s="2"/>
      <c r="L181" s="2"/>
      <c r="M181" s="2"/>
      <c r="N181" s="2"/>
      <c r="O181" s="2">
        <f t="shared" ref="O181:T181" si="200">ROUND(AB181,2)</f>
        <v>0</v>
      </c>
      <c r="P181" s="2">
        <f t="shared" si="200"/>
        <v>0</v>
      </c>
      <c r="Q181" s="2">
        <f t="shared" si="200"/>
        <v>0</v>
      </c>
      <c r="R181" s="2">
        <f t="shared" si="200"/>
        <v>0</v>
      </c>
      <c r="S181" s="2">
        <f t="shared" si="200"/>
        <v>0</v>
      </c>
      <c r="T181" s="2">
        <f t="shared" si="200"/>
        <v>0</v>
      </c>
      <c r="U181" s="2">
        <f>AH181</f>
        <v>0</v>
      </c>
      <c r="V181" s="2">
        <f>AI181</f>
        <v>0</v>
      </c>
      <c r="W181" s="2">
        <f>ROUND(AJ181,2)</f>
        <v>0</v>
      </c>
      <c r="X181" s="2">
        <f>ROUND(AK181,2)</f>
        <v>0</v>
      </c>
      <c r="Y181" s="2">
        <f>ROUND(AL181,2)</f>
        <v>0</v>
      </c>
      <c r="Z181" s="2"/>
      <c r="AA181" s="2"/>
      <c r="AB181" s="2">
        <f>ROUND(SUMIF(AA173:AA179,"=52421674",O173:O179),2)</f>
        <v>0</v>
      </c>
      <c r="AC181" s="2">
        <f>ROUND(SUMIF(AA173:AA179,"=52421674",P173:P179),2)</f>
        <v>0</v>
      </c>
      <c r="AD181" s="2">
        <f>ROUND(SUMIF(AA173:AA179,"=52421674",Q173:Q179),2)</f>
        <v>0</v>
      </c>
      <c r="AE181" s="2">
        <f>ROUND(SUMIF(AA173:AA179,"=52421674",R173:R179),2)</f>
        <v>0</v>
      </c>
      <c r="AF181" s="2">
        <f>ROUND(SUMIF(AA173:AA179,"=52421674",S173:S179),2)</f>
        <v>0</v>
      </c>
      <c r="AG181" s="2">
        <f>ROUND(SUMIF(AA173:AA179,"=52421674",T173:T179),2)</f>
        <v>0</v>
      </c>
      <c r="AH181" s="2">
        <f>SUMIF(AA173:AA179,"=52421674",U173:U179)</f>
        <v>0</v>
      </c>
      <c r="AI181" s="2">
        <f>SUMIF(AA173:AA179,"=52421674",V173:V179)</f>
        <v>0</v>
      </c>
      <c r="AJ181" s="2">
        <f>ROUND(SUMIF(AA173:AA179,"=52421674",W173:W179),2)</f>
        <v>0</v>
      </c>
      <c r="AK181" s="2">
        <f>ROUND(SUMIF(AA173:AA179,"=52421674",X173:X179),2)</f>
        <v>0</v>
      </c>
      <c r="AL181" s="2">
        <f>ROUND(SUMIF(AA173:AA179,"=52421674",Y173:Y179),2)</f>
        <v>0</v>
      </c>
      <c r="AM181" s="2"/>
      <c r="AN181" s="2"/>
      <c r="AO181" s="2">
        <f t="shared" ref="AO181:BD181" si="201">ROUND(BX181,2)</f>
        <v>0</v>
      </c>
      <c r="AP181" s="2">
        <f t="shared" si="201"/>
        <v>0</v>
      </c>
      <c r="AQ181" s="2">
        <f t="shared" si="201"/>
        <v>0</v>
      </c>
      <c r="AR181" s="2">
        <f t="shared" si="201"/>
        <v>0</v>
      </c>
      <c r="AS181" s="2">
        <f t="shared" si="201"/>
        <v>0</v>
      </c>
      <c r="AT181" s="2">
        <f t="shared" si="201"/>
        <v>0</v>
      </c>
      <c r="AU181" s="2">
        <f t="shared" si="201"/>
        <v>0</v>
      </c>
      <c r="AV181" s="2">
        <f t="shared" si="201"/>
        <v>0</v>
      </c>
      <c r="AW181" s="2">
        <f t="shared" si="201"/>
        <v>0</v>
      </c>
      <c r="AX181" s="2">
        <f t="shared" si="201"/>
        <v>0</v>
      </c>
      <c r="AY181" s="2">
        <f t="shared" si="201"/>
        <v>0</v>
      </c>
      <c r="AZ181" s="2">
        <f t="shared" si="201"/>
        <v>0</v>
      </c>
      <c r="BA181" s="2">
        <f t="shared" si="201"/>
        <v>0</v>
      </c>
      <c r="BB181" s="2">
        <f t="shared" si="201"/>
        <v>0</v>
      </c>
      <c r="BC181" s="2">
        <f t="shared" si="201"/>
        <v>0</v>
      </c>
      <c r="BD181" s="2">
        <f t="shared" si="201"/>
        <v>0</v>
      </c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>
        <f>ROUND(SUMIF(AA173:AA179,"=52421674",FQ173:FQ179),2)</f>
        <v>0</v>
      </c>
      <c r="BY181" s="2">
        <f>ROUND(SUMIF(AA173:AA179,"=52421674",FR173:FR179),2)</f>
        <v>0</v>
      </c>
      <c r="BZ181" s="2">
        <f>ROUND(SUMIF(AA173:AA179,"=52421674",GL173:GL179),2)</f>
        <v>0</v>
      </c>
      <c r="CA181" s="2">
        <f>ROUND(SUMIF(AA173:AA179,"=52421674",GM173:GM179),2)</f>
        <v>0</v>
      </c>
      <c r="CB181" s="2">
        <f>ROUND(SUMIF(AA173:AA179,"=52421674",GN173:GN179),2)</f>
        <v>0</v>
      </c>
      <c r="CC181" s="2">
        <f>ROUND(SUMIF(AA173:AA179,"=52421674",GO173:GO179),2)</f>
        <v>0</v>
      </c>
      <c r="CD181" s="2">
        <f>ROUND(SUMIF(AA173:AA179,"=52421674",GP173:GP179),2)</f>
        <v>0</v>
      </c>
      <c r="CE181" s="2">
        <f>AC181-BX181</f>
        <v>0</v>
      </c>
      <c r="CF181" s="2">
        <f>AC181-BY181</f>
        <v>0</v>
      </c>
      <c r="CG181" s="2">
        <f>BX181-BZ181</f>
        <v>0</v>
      </c>
      <c r="CH181" s="2">
        <f>AC181-BX181-BY181+BZ181</f>
        <v>0</v>
      </c>
      <c r="CI181" s="2">
        <f>BY181-BZ181</f>
        <v>0</v>
      </c>
      <c r="CJ181" s="2">
        <f>ROUND(SUMIF(AA173:AA179,"=52421674",GX173:GX179),2)</f>
        <v>0</v>
      </c>
      <c r="CK181" s="2">
        <f>ROUND(SUMIF(AA173:AA179,"=52421674",GY173:GY179),2)</f>
        <v>0</v>
      </c>
      <c r="CL181" s="2">
        <f>ROUND(SUMIF(AA173:AA179,"=52421674",GZ173:GZ179),2)</f>
        <v>0</v>
      </c>
      <c r="CM181" s="2">
        <f>ROUND(SUMIF(AA173:AA179,"=52421674",HD173:HD179),2)</f>
        <v>0</v>
      </c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>
        <v>0</v>
      </c>
    </row>
    <row r="183" spans="1:245" x14ac:dyDescent="0.2">
      <c r="A183" s="4">
        <v>50</v>
      </c>
      <c r="B183" s="4">
        <v>0</v>
      </c>
      <c r="C183" s="4">
        <v>0</v>
      </c>
      <c r="D183" s="4">
        <v>1</v>
      </c>
      <c r="E183" s="4">
        <v>201</v>
      </c>
      <c r="F183" s="4">
        <f>ROUND(Source!O181,O183)</f>
        <v>0</v>
      </c>
      <c r="G183" s="4" t="s">
        <v>74</v>
      </c>
      <c r="H183" s="4" t="s">
        <v>75</v>
      </c>
      <c r="I183" s="4"/>
      <c r="J183" s="4"/>
      <c r="K183" s="4">
        <v>201</v>
      </c>
      <c r="L183" s="4">
        <v>1</v>
      </c>
      <c r="M183" s="4">
        <v>3</v>
      </c>
      <c r="N183" s="4" t="s">
        <v>3</v>
      </c>
      <c r="O183" s="4">
        <v>2</v>
      </c>
      <c r="P183" s="4"/>
      <c r="Q183" s="4"/>
      <c r="R183" s="4"/>
      <c r="S183" s="4"/>
      <c r="T183" s="4"/>
      <c r="U183" s="4"/>
      <c r="V183" s="4"/>
      <c r="W183" s="4"/>
    </row>
    <row r="184" spans="1:245" x14ac:dyDescent="0.2">
      <c r="A184" s="4">
        <v>50</v>
      </c>
      <c r="B184" s="4">
        <v>0</v>
      </c>
      <c r="C184" s="4">
        <v>0</v>
      </c>
      <c r="D184" s="4">
        <v>1</v>
      </c>
      <c r="E184" s="4">
        <v>202</v>
      </c>
      <c r="F184" s="4">
        <f>ROUND(Source!P181,O184)</f>
        <v>0</v>
      </c>
      <c r="G184" s="4" t="s">
        <v>76</v>
      </c>
      <c r="H184" s="4" t="s">
        <v>77</v>
      </c>
      <c r="I184" s="4"/>
      <c r="J184" s="4"/>
      <c r="K184" s="4">
        <v>202</v>
      </c>
      <c r="L184" s="4">
        <v>2</v>
      </c>
      <c r="M184" s="4">
        <v>3</v>
      </c>
      <c r="N184" s="4" t="s">
        <v>3</v>
      </c>
      <c r="O184" s="4">
        <v>2</v>
      </c>
      <c r="P184" s="4"/>
      <c r="Q184" s="4"/>
      <c r="R184" s="4"/>
      <c r="S184" s="4"/>
      <c r="T184" s="4"/>
      <c r="U184" s="4"/>
      <c r="V184" s="4"/>
      <c r="W184" s="4"/>
    </row>
    <row r="185" spans="1:245" x14ac:dyDescent="0.2">
      <c r="A185" s="4">
        <v>50</v>
      </c>
      <c r="B185" s="4">
        <v>0</v>
      </c>
      <c r="C185" s="4">
        <v>0</v>
      </c>
      <c r="D185" s="4">
        <v>1</v>
      </c>
      <c r="E185" s="4">
        <v>222</v>
      </c>
      <c r="F185" s="4">
        <f>ROUND(Source!AO181,O185)</f>
        <v>0</v>
      </c>
      <c r="G185" s="4" t="s">
        <v>78</v>
      </c>
      <c r="H185" s="4" t="s">
        <v>79</v>
      </c>
      <c r="I185" s="4"/>
      <c r="J185" s="4"/>
      <c r="K185" s="4">
        <v>222</v>
      </c>
      <c r="L185" s="4">
        <v>3</v>
      </c>
      <c r="M185" s="4">
        <v>3</v>
      </c>
      <c r="N185" s="4" t="s">
        <v>3</v>
      </c>
      <c r="O185" s="4">
        <v>2</v>
      </c>
      <c r="P185" s="4"/>
      <c r="Q185" s="4"/>
      <c r="R185" s="4"/>
      <c r="S185" s="4"/>
      <c r="T185" s="4"/>
      <c r="U185" s="4"/>
      <c r="V185" s="4"/>
      <c r="W185" s="4"/>
    </row>
    <row r="186" spans="1:245" x14ac:dyDescent="0.2">
      <c r="A186" s="4">
        <v>50</v>
      </c>
      <c r="B186" s="4">
        <v>0</v>
      </c>
      <c r="C186" s="4">
        <v>0</v>
      </c>
      <c r="D186" s="4">
        <v>1</v>
      </c>
      <c r="E186" s="4">
        <v>225</v>
      </c>
      <c r="F186" s="4">
        <f>ROUND(Source!AV181,O186)</f>
        <v>0</v>
      </c>
      <c r="G186" s="4" t="s">
        <v>80</v>
      </c>
      <c r="H186" s="4" t="s">
        <v>81</v>
      </c>
      <c r="I186" s="4"/>
      <c r="J186" s="4"/>
      <c r="K186" s="4">
        <v>225</v>
      </c>
      <c r="L186" s="4">
        <v>4</v>
      </c>
      <c r="M186" s="4">
        <v>3</v>
      </c>
      <c r="N186" s="4" t="s">
        <v>3</v>
      </c>
      <c r="O186" s="4">
        <v>2</v>
      </c>
      <c r="P186" s="4"/>
      <c r="Q186" s="4"/>
      <c r="R186" s="4"/>
      <c r="S186" s="4"/>
      <c r="T186" s="4"/>
      <c r="U186" s="4"/>
      <c r="V186" s="4"/>
      <c r="W186" s="4"/>
    </row>
    <row r="187" spans="1:245" x14ac:dyDescent="0.2">
      <c r="A187" s="4">
        <v>50</v>
      </c>
      <c r="B187" s="4">
        <v>0</v>
      </c>
      <c r="C187" s="4">
        <v>0</v>
      </c>
      <c r="D187" s="4">
        <v>1</v>
      </c>
      <c r="E187" s="4">
        <v>226</v>
      </c>
      <c r="F187" s="4">
        <f>ROUND(Source!AW181,O187)</f>
        <v>0</v>
      </c>
      <c r="G187" s="4" t="s">
        <v>82</v>
      </c>
      <c r="H187" s="4" t="s">
        <v>83</v>
      </c>
      <c r="I187" s="4"/>
      <c r="J187" s="4"/>
      <c r="K187" s="4">
        <v>226</v>
      </c>
      <c r="L187" s="4">
        <v>5</v>
      </c>
      <c r="M187" s="4">
        <v>3</v>
      </c>
      <c r="N187" s="4" t="s">
        <v>3</v>
      </c>
      <c r="O187" s="4">
        <v>2</v>
      </c>
      <c r="P187" s="4"/>
      <c r="Q187" s="4"/>
      <c r="R187" s="4"/>
      <c r="S187" s="4"/>
      <c r="T187" s="4"/>
      <c r="U187" s="4"/>
      <c r="V187" s="4"/>
      <c r="W187" s="4"/>
    </row>
    <row r="188" spans="1:245" x14ac:dyDescent="0.2">
      <c r="A188" s="4">
        <v>50</v>
      </c>
      <c r="B188" s="4">
        <v>0</v>
      </c>
      <c r="C188" s="4">
        <v>0</v>
      </c>
      <c r="D188" s="4">
        <v>1</v>
      </c>
      <c r="E188" s="4">
        <v>227</v>
      </c>
      <c r="F188" s="4">
        <f>ROUND(Source!AX181,O188)</f>
        <v>0</v>
      </c>
      <c r="G188" s="4" t="s">
        <v>84</v>
      </c>
      <c r="H188" s="4" t="s">
        <v>85</v>
      </c>
      <c r="I188" s="4"/>
      <c r="J188" s="4"/>
      <c r="K188" s="4">
        <v>227</v>
      </c>
      <c r="L188" s="4">
        <v>6</v>
      </c>
      <c r="M188" s="4">
        <v>3</v>
      </c>
      <c r="N188" s="4" t="s">
        <v>3</v>
      </c>
      <c r="O188" s="4">
        <v>2</v>
      </c>
      <c r="P188" s="4"/>
      <c r="Q188" s="4"/>
      <c r="R188" s="4"/>
      <c r="S188" s="4"/>
      <c r="T188" s="4"/>
      <c r="U188" s="4"/>
      <c r="V188" s="4"/>
      <c r="W188" s="4"/>
    </row>
    <row r="189" spans="1:245" x14ac:dyDescent="0.2">
      <c r="A189" s="4">
        <v>50</v>
      </c>
      <c r="B189" s="4">
        <v>0</v>
      </c>
      <c r="C189" s="4">
        <v>0</v>
      </c>
      <c r="D189" s="4">
        <v>1</v>
      </c>
      <c r="E189" s="4">
        <v>228</v>
      </c>
      <c r="F189" s="4">
        <f>ROUND(Source!AY181,O189)</f>
        <v>0</v>
      </c>
      <c r="G189" s="4" t="s">
        <v>86</v>
      </c>
      <c r="H189" s="4" t="s">
        <v>87</v>
      </c>
      <c r="I189" s="4"/>
      <c r="J189" s="4"/>
      <c r="K189" s="4">
        <v>228</v>
      </c>
      <c r="L189" s="4">
        <v>7</v>
      </c>
      <c r="M189" s="4">
        <v>3</v>
      </c>
      <c r="N189" s="4" t="s">
        <v>3</v>
      </c>
      <c r="O189" s="4">
        <v>2</v>
      </c>
      <c r="P189" s="4"/>
      <c r="Q189" s="4"/>
      <c r="R189" s="4"/>
      <c r="S189" s="4"/>
      <c r="T189" s="4"/>
      <c r="U189" s="4"/>
      <c r="V189" s="4"/>
      <c r="W189" s="4"/>
    </row>
    <row r="190" spans="1:245" x14ac:dyDescent="0.2">
      <c r="A190" s="4">
        <v>50</v>
      </c>
      <c r="B190" s="4">
        <v>0</v>
      </c>
      <c r="C190" s="4">
        <v>0</v>
      </c>
      <c r="D190" s="4">
        <v>1</v>
      </c>
      <c r="E190" s="4">
        <v>216</v>
      </c>
      <c r="F190" s="4">
        <f>ROUND(Source!AP181,O190)</f>
        <v>0</v>
      </c>
      <c r="G190" s="4" t="s">
        <v>88</v>
      </c>
      <c r="H190" s="4" t="s">
        <v>89</v>
      </c>
      <c r="I190" s="4"/>
      <c r="J190" s="4"/>
      <c r="K190" s="4">
        <v>216</v>
      </c>
      <c r="L190" s="4">
        <v>8</v>
      </c>
      <c r="M190" s="4">
        <v>3</v>
      </c>
      <c r="N190" s="4" t="s">
        <v>3</v>
      </c>
      <c r="O190" s="4">
        <v>2</v>
      </c>
      <c r="P190" s="4"/>
      <c r="Q190" s="4"/>
      <c r="R190" s="4"/>
      <c r="S190" s="4"/>
      <c r="T190" s="4"/>
      <c r="U190" s="4"/>
      <c r="V190" s="4"/>
      <c r="W190" s="4"/>
    </row>
    <row r="191" spans="1:245" x14ac:dyDescent="0.2">
      <c r="A191" s="4">
        <v>50</v>
      </c>
      <c r="B191" s="4">
        <v>0</v>
      </c>
      <c r="C191" s="4">
        <v>0</v>
      </c>
      <c r="D191" s="4">
        <v>1</v>
      </c>
      <c r="E191" s="4">
        <v>223</v>
      </c>
      <c r="F191" s="4">
        <f>ROUND(Source!AQ181,O191)</f>
        <v>0</v>
      </c>
      <c r="G191" s="4" t="s">
        <v>90</v>
      </c>
      <c r="H191" s="4" t="s">
        <v>91</v>
      </c>
      <c r="I191" s="4"/>
      <c r="J191" s="4"/>
      <c r="K191" s="4">
        <v>223</v>
      </c>
      <c r="L191" s="4">
        <v>9</v>
      </c>
      <c r="M191" s="4">
        <v>3</v>
      </c>
      <c r="N191" s="4" t="s">
        <v>3</v>
      </c>
      <c r="O191" s="4">
        <v>2</v>
      </c>
      <c r="P191" s="4"/>
      <c r="Q191" s="4"/>
      <c r="R191" s="4"/>
      <c r="S191" s="4"/>
      <c r="T191" s="4"/>
      <c r="U191" s="4"/>
      <c r="V191" s="4"/>
      <c r="W191" s="4"/>
    </row>
    <row r="192" spans="1:245" x14ac:dyDescent="0.2">
      <c r="A192" s="4">
        <v>50</v>
      </c>
      <c r="B192" s="4">
        <v>0</v>
      </c>
      <c r="C192" s="4">
        <v>0</v>
      </c>
      <c r="D192" s="4">
        <v>1</v>
      </c>
      <c r="E192" s="4">
        <v>229</v>
      </c>
      <c r="F192" s="4">
        <f>ROUND(Source!AZ181,O192)</f>
        <v>0</v>
      </c>
      <c r="G192" s="4" t="s">
        <v>92</v>
      </c>
      <c r="H192" s="4" t="s">
        <v>93</v>
      </c>
      <c r="I192" s="4"/>
      <c r="J192" s="4"/>
      <c r="K192" s="4">
        <v>229</v>
      </c>
      <c r="L192" s="4">
        <v>10</v>
      </c>
      <c r="M192" s="4">
        <v>3</v>
      </c>
      <c r="N192" s="4" t="s">
        <v>3</v>
      </c>
      <c r="O192" s="4">
        <v>2</v>
      </c>
      <c r="P192" s="4"/>
      <c r="Q192" s="4"/>
      <c r="R192" s="4"/>
      <c r="S192" s="4"/>
      <c r="T192" s="4"/>
      <c r="U192" s="4"/>
      <c r="V192" s="4"/>
      <c r="W192" s="4"/>
    </row>
    <row r="193" spans="1:23" x14ac:dyDescent="0.2">
      <c r="A193" s="4">
        <v>50</v>
      </c>
      <c r="B193" s="4">
        <v>0</v>
      </c>
      <c r="C193" s="4">
        <v>0</v>
      </c>
      <c r="D193" s="4">
        <v>1</v>
      </c>
      <c r="E193" s="4">
        <v>203</v>
      </c>
      <c r="F193" s="4">
        <f>ROUND(Source!Q181,O193)</f>
        <v>0</v>
      </c>
      <c r="G193" s="4" t="s">
        <v>94</v>
      </c>
      <c r="H193" s="4" t="s">
        <v>95</v>
      </c>
      <c r="I193" s="4"/>
      <c r="J193" s="4"/>
      <c r="K193" s="4">
        <v>203</v>
      </c>
      <c r="L193" s="4">
        <v>11</v>
      </c>
      <c r="M193" s="4">
        <v>3</v>
      </c>
      <c r="N193" s="4" t="s">
        <v>3</v>
      </c>
      <c r="O193" s="4">
        <v>2</v>
      </c>
      <c r="P193" s="4"/>
      <c r="Q193" s="4"/>
      <c r="R193" s="4"/>
      <c r="S193" s="4"/>
      <c r="T193" s="4"/>
      <c r="U193" s="4"/>
      <c r="V193" s="4"/>
      <c r="W193" s="4"/>
    </row>
    <row r="194" spans="1:23" x14ac:dyDescent="0.2">
      <c r="A194" s="4">
        <v>50</v>
      </c>
      <c r="B194" s="4">
        <v>0</v>
      </c>
      <c r="C194" s="4">
        <v>0</v>
      </c>
      <c r="D194" s="4">
        <v>1</v>
      </c>
      <c r="E194" s="4">
        <v>231</v>
      </c>
      <c r="F194" s="4">
        <f>ROUND(Source!BB181,O194)</f>
        <v>0</v>
      </c>
      <c r="G194" s="4" t="s">
        <v>96</v>
      </c>
      <c r="H194" s="4" t="s">
        <v>97</v>
      </c>
      <c r="I194" s="4"/>
      <c r="J194" s="4"/>
      <c r="K194" s="4">
        <v>231</v>
      </c>
      <c r="L194" s="4">
        <v>12</v>
      </c>
      <c r="M194" s="4">
        <v>3</v>
      </c>
      <c r="N194" s="4" t="s">
        <v>3</v>
      </c>
      <c r="O194" s="4">
        <v>2</v>
      </c>
      <c r="P194" s="4"/>
      <c r="Q194" s="4"/>
      <c r="R194" s="4"/>
      <c r="S194" s="4"/>
      <c r="T194" s="4"/>
      <c r="U194" s="4"/>
      <c r="V194" s="4"/>
      <c r="W194" s="4"/>
    </row>
    <row r="195" spans="1:23" x14ac:dyDescent="0.2">
      <c r="A195" s="4">
        <v>50</v>
      </c>
      <c r="B195" s="4">
        <v>0</v>
      </c>
      <c r="C195" s="4">
        <v>0</v>
      </c>
      <c r="D195" s="4">
        <v>1</v>
      </c>
      <c r="E195" s="4">
        <v>204</v>
      </c>
      <c r="F195" s="4">
        <f>ROUND(Source!R181,O195)</f>
        <v>0</v>
      </c>
      <c r="G195" s="4" t="s">
        <v>98</v>
      </c>
      <c r="H195" s="4" t="s">
        <v>99</v>
      </c>
      <c r="I195" s="4"/>
      <c r="J195" s="4"/>
      <c r="K195" s="4">
        <v>204</v>
      </c>
      <c r="L195" s="4">
        <v>13</v>
      </c>
      <c r="M195" s="4">
        <v>3</v>
      </c>
      <c r="N195" s="4" t="s">
        <v>3</v>
      </c>
      <c r="O195" s="4">
        <v>2</v>
      </c>
      <c r="P195" s="4"/>
      <c r="Q195" s="4"/>
      <c r="R195" s="4"/>
      <c r="S195" s="4"/>
      <c r="T195" s="4"/>
      <c r="U195" s="4"/>
      <c r="V195" s="4"/>
      <c r="W195" s="4"/>
    </row>
    <row r="196" spans="1:23" x14ac:dyDescent="0.2">
      <c r="A196" s="4">
        <v>50</v>
      </c>
      <c r="B196" s="4">
        <v>0</v>
      </c>
      <c r="C196" s="4">
        <v>0</v>
      </c>
      <c r="D196" s="4">
        <v>1</v>
      </c>
      <c r="E196" s="4">
        <v>205</v>
      </c>
      <c r="F196" s="4">
        <f>ROUND(Source!S181,O196)</f>
        <v>0</v>
      </c>
      <c r="G196" s="4" t="s">
        <v>100</v>
      </c>
      <c r="H196" s="4" t="s">
        <v>101</v>
      </c>
      <c r="I196" s="4"/>
      <c r="J196" s="4"/>
      <c r="K196" s="4">
        <v>205</v>
      </c>
      <c r="L196" s="4">
        <v>14</v>
      </c>
      <c r="M196" s="4">
        <v>3</v>
      </c>
      <c r="N196" s="4" t="s">
        <v>3</v>
      </c>
      <c r="O196" s="4">
        <v>2</v>
      </c>
      <c r="P196" s="4"/>
      <c r="Q196" s="4"/>
      <c r="R196" s="4"/>
      <c r="S196" s="4"/>
      <c r="T196" s="4"/>
      <c r="U196" s="4"/>
      <c r="V196" s="4"/>
      <c r="W196" s="4"/>
    </row>
    <row r="197" spans="1:23" x14ac:dyDescent="0.2">
      <c r="A197" s="4">
        <v>50</v>
      </c>
      <c r="B197" s="4">
        <v>0</v>
      </c>
      <c r="C197" s="4">
        <v>0</v>
      </c>
      <c r="D197" s="4">
        <v>1</v>
      </c>
      <c r="E197" s="4">
        <v>232</v>
      </c>
      <c r="F197" s="4">
        <f>ROUND(Source!BC181,O197)</f>
        <v>0</v>
      </c>
      <c r="G197" s="4" t="s">
        <v>102</v>
      </c>
      <c r="H197" s="4" t="s">
        <v>103</v>
      </c>
      <c r="I197" s="4"/>
      <c r="J197" s="4"/>
      <c r="K197" s="4">
        <v>232</v>
      </c>
      <c r="L197" s="4">
        <v>15</v>
      </c>
      <c r="M197" s="4">
        <v>3</v>
      </c>
      <c r="N197" s="4" t="s">
        <v>3</v>
      </c>
      <c r="O197" s="4">
        <v>2</v>
      </c>
      <c r="P197" s="4"/>
      <c r="Q197" s="4"/>
      <c r="R197" s="4"/>
      <c r="S197" s="4"/>
      <c r="T197" s="4"/>
      <c r="U197" s="4"/>
      <c r="V197" s="4"/>
      <c r="W197" s="4"/>
    </row>
    <row r="198" spans="1:23" x14ac:dyDescent="0.2">
      <c r="A198" s="4">
        <v>50</v>
      </c>
      <c r="B198" s="4">
        <v>0</v>
      </c>
      <c r="C198" s="4">
        <v>0</v>
      </c>
      <c r="D198" s="4">
        <v>1</v>
      </c>
      <c r="E198" s="4">
        <v>214</v>
      </c>
      <c r="F198" s="4">
        <f>ROUND(Source!AS181,O198)</f>
        <v>0</v>
      </c>
      <c r="G198" s="4" t="s">
        <v>104</v>
      </c>
      <c r="H198" s="4" t="s">
        <v>105</v>
      </c>
      <c r="I198" s="4"/>
      <c r="J198" s="4"/>
      <c r="K198" s="4">
        <v>214</v>
      </c>
      <c r="L198" s="4">
        <v>16</v>
      </c>
      <c r="M198" s="4">
        <v>3</v>
      </c>
      <c r="N198" s="4" t="s">
        <v>3</v>
      </c>
      <c r="O198" s="4">
        <v>2</v>
      </c>
      <c r="P198" s="4"/>
      <c r="Q198" s="4"/>
      <c r="R198" s="4"/>
      <c r="S198" s="4"/>
      <c r="T198" s="4"/>
      <c r="U198" s="4"/>
      <c r="V198" s="4"/>
      <c r="W198" s="4"/>
    </row>
    <row r="199" spans="1:23" x14ac:dyDescent="0.2">
      <c r="A199" s="4">
        <v>50</v>
      </c>
      <c r="B199" s="4">
        <v>0</v>
      </c>
      <c r="C199" s="4">
        <v>0</v>
      </c>
      <c r="D199" s="4">
        <v>1</v>
      </c>
      <c r="E199" s="4">
        <v>215</v>
      </c>
      <c r="F199" s="4">
        <f>ROUND(Source!AT181,O199)</f>
        <v>0</v>
      </c>
      <c r="G199" s="4" t="s">
        <v>106</v>
      </c>
      <c r="H199" s="4" t="s">
        <v>107</v>
      </c>
      <c r="I199" s="4"/>
      <c r="J199" s="4"/>
      <c r="K199" s="4">
        <v>215</v>
      </c>
      <c r="L199" s="4">
        <v>17</v>
      </c>
      <c r="M199" s="4">
        <v>3</v>
      </c>
      <c r="N199" s="4" t="s">
        <v>3</v>
      </c>
      <c r="O199" s="4">
        <v>2</v>
      </c>
      <c r="P199" s="4"/>
      <c r="Q199" s="4"/>
      <c r="R199" s="4"/>
      <c r="S199" s="4"/>
      <c r="T199" s="4"/>
      <c r="U199" s="4"/>
      <c r="V199" s="4"/>
      <c r="W199" s="4"/>
    </row>
    <row r="200" spans="1:23" x14ac:dyDescent="0.2">
      <c r="A200" s="4">
        <v>50</v>
      </c>
      <c r="B200" s="4">
        <v>0</v>
      </c>
      <c r="C200" s="4">
        <v>0</v>
      </c>
      <c r="D200" s="4">
        <v>1</v>
      </c>
      <c r="E200" s="4">
        <v>217</v>
      </c>
      <c r="F200" s="4">
        <f>ROUND(Source!AU181,O200)</f>
        <v>0</v>
      </c>
      <c r="G200" s="4" t="s">
        <v>108</v>
      </c>
      <c r="H200" s="4" t="s">
        <v>109</v>
      </c>
      <c r="I200" s="4"/>
      <c r="J200" s="4"/>
      <c r="K200" s="4">
        <v>217</v>
      </c>
      <c r="L200" s="4">
        <v>18</v>
      </c>
      <c r="M200" s="4">
        <v>3</v>
      </c>
      <c r="N200" s="4" t="s">
        <v>3</v>
      </c>
      <c r="O200" s="4">
        <v>2</v>
      </c>
      <c r="P200" s="4"/>
      <c r="Q200" s="4"/>
      <c r="R200" s="4"/>
      <c r="S200" s="4"/>
      <c r="T200" s="4"/>
      <c r="U200" s="4"/>
      <c r="V200" s="4"/>
      <c r="W200" s="4"/>
    </row>
    <row r="201" spans="1:23" x14ac:dyDescent="0.2">
      <c r="A201" s="4">
        <v>50</v>
      </c>
      <c r="B201" s="4">
        <v>0</v>
      </c>
      <c r="C201" s="4">
        <v>0</v>
      </c>
      <c r="D201" s="4">
        <v>1</v>
      </c>
      <c r="E201" s="4">
        <v>230</v>
      </c>
      <c r="F201" s="4">
        <f>ROUND(Source!BA181,O201)</f>
        <v>0</v>
      </c>
      <c r="G201" s="4" t="s">
        <v>110</v>
      </c>
      <c r="H201" s="4" t="s">
        <v>111</v>
      </c>
      <c r="I201" s="4"/>
      <c r="J201" s="4"/>
      <c r="K201" s="4">
        <v>230</v>
      </c>
      <c r="L201" s="4">
        <v>19</v>
      </c>
      <c r="M201" s="4">
        <v>3</v>
      </c>
      <c r="N201" s="4" t="s">
        <v>3</v>
      </c>
      <c r="O201" s="4">
        <v>2</v>
      </c>
      <c r="P201" s="4"/>
      <c r="Q201" s="4"/>
      <c r="R201" s="4"/>
      <c r="S201" s="4"/>
      <c r="T201" s="4"/>
      <c r="U201" s="4"/>
      <c r="V201" s="4"/>
      <c r="W201" s="4"/>
    </row>
    <row r="202" spans="1:23" x14ac:dyDescent="0.2">
      <c r="A202" s="4">
        <v>50</v>
      </c>
      <c r="B202" s="4">
        <v>0</v>
      </c>
      <c r="C202" s="4">
        <v>0</v>
      </c>
      <c r="D202" s="4">
        <v>1</v>
      </c>
      <c r="E202" s="4">
        <v>206</v>
      </c>
      <c r="F202" s="4">
        <f>ROUND(Source!T181,O202)</f>
        <v>0</v>
      </c>
      <c r="G202" s="4" t="s">
        <v>112</v>
      </c>
      <c r="H202" s="4" t="s">
        <v>113</v>
      </c>
      <c r="I202" s="4"/>
      <c r="J202" s="4"/>
      <c r="K202" s="4">
        <v>206</v>
      </c>
      <c r="L202" s="4">
        <v>20</v>
      </c>
      <c r="M202" s="4">
        <v>3</v>
      </c>
      <c r="N202" s="4" t="s">
        <v>3</v>
      </c>
      <c r="O202" s="4">
        <v>2</v>
      </c>
      <c r="P202" s="4"/>
      <c r="Q202" s="4"/>
      <c r="R202" s="4"/>
      <c r="S202" s="4"/>
      <c r="T202" s="4"/>
      <c r="U202" s="4"/>
      <c r="V202" s="4"/>
      <c r="W202" s="4"/>
    </row>
    <row r="203" spans="1:23" x14ac:dyDescent="0.2">
      <c r="A203" s="4">
        <v>50</v>
      </c>
      <c r="B203" s="4">
        <v>0</v>
      </c>
      <c r="C203" s="4">
        <v>0</v>
      </c>
      <c r="D203" s="4">
        <v>1</v>
      </c>
      <c r="E203" s="4">
        <v>207</v>
      </c>
      <c r="F203" s="4">
        <f>Source!U181</f>
        <v>0</v>
      </c>
      <c r="G203" s="4" t="s">
        <v>114</v>
      </c>
      <c r="H203" s="4" t="s">
        <v>115</v>
      </c>
      <c r="I203" s="4"/>
      <c r="J203" s="4"/>
      <c r="K203" s="4">
        <v>207</v>
      </c>
      <c r="L203" s="4">
        <v>21</v>
      </c>
      <c r="M203" s="4">
        <v>3</v>
      </c>
      <c r="N203" s="4" t="s">
        <v>3</v>
      </c>
      <c r="O203" s="4">
        <v>-1</v>
      </c>
      <c r="P203" s="4"/>
      <c r="Q203" s="4"/>
      <c r="R203" s="4"/>
      <c r="S203" s="4"/>
      <c r="T203" s="4"/>
      <c r="U203" s="4"/>
      <c r="V203" s="4"/>
      <c r="W203" s="4"/>
    </row>
    <row r="204" spans="1:23" x14ac:dyDescent="0.2">
      <c r="A204" s="4">
        <v>50</v>
      </c>
      <c r="B204" s="4">
        <v>0</v>
      </c>
      <c r="C204" s="4">
        <v>0</v>
      </c>
      <c r="D204" s="4">
        <v>1</v>
      </c>
      <c r="E204" s="4">
        <v>208</v>
      </c>
      <c r="F204" s="4">
        <f>Source!V181</f>
        <v>0</v>
      </c>
      <c r="G204" s="4" t="s">
        <v>116</v>
      </c>
      <c r="H204" s="4" t="s">
        <v>117</v>
      </c>
      <c r="I204" s="4"/>
      <c r="J204" s="4"/>
      <c r="K204" s="4">
        <v>208</v>
      </c>
      <c r="L204" s="4">
        <v>22</v>
      </c>
      <c r="M204" s="4">
        <v>3</v>
      </c>
      <c r="N204" s="4" t="s">
        <v>3</v>
      </c>
      <c r="O204" s="4">
        <v>-1</v>
      </c>
      <c r="P204" s="4"/>
      <c r="Q204" s="4"/>
      <c r="R204" s="4"/>
      <c r="S204" s="4"/>
      <c r="T204" s="4"/>
      <c r="U204" s="4"/>
      <c r="V204" s="4"/>
      <c r="W204" s="4"/>
    </row>
    <row r="205" spans="1:23" x14ac:dyDescent="0.2">
      <c r="A205" s="4">
        <v>50</v>
      </c>
      <c r="B205" s="4">
        <v>0</v>
      </c>
      <c r="C205" s="4">
        <v>0</v>
      </c>
      <c r="D205" s="4">
        <v>1</v>
      </c>
      <c r="E205" s="4">
        <v>209</v>
      </c>
      <c r="F205" s="4">
        <f>ROUND(Source!W181,O205)</f>
        <v>0</v>
      </c>
      <c r="G205" s="4" t="s">
        <v>118</v>
      </c>
      <c r="H205" s="4" t="s">
        <v>119</v>
      </c>
      <c r="I205" s="4"/>
      <c r="J205" s="4"/>
      <c r="K205" s="4">
        <v>209</v>
      </c>
      <c r="L205" s="4">
        <v>23</v>
      </c>
      <c r="M205" s="4">
        <v>3</v>
      </c>
      <c r="N205" s="4" t="s">
        <v>3</v>
      </c>
      <c r="O205" s="4">
        <v>2</v>
      </c>
      <c r="P205" s="4"/>
      <c r="Q205" s="4"/>
      <c r="R205" s="4"/>
      <c r="S205" s="4"/>
      <c r="T205" s="4"/>
      <c r="U205" s="4"/>
      <c r="V205" s="4"/>
      <c r="W205" s="4"/>
    </row>
    <row r="206" spans="1:23" x14ac:dyDescent="0.2">
      <c r="A206" s="4">
        <v>50</v>
      </c>
      <c r="B206" s="4">
        <v>0</v>
      </c>
      <c r="C206" s="4">
        <v>0</v>
      </c>
      <c r="D206" s="4">
        <v>1</v>
      </c>
      <c r="E206" s="4">
        <v>233</v>
      </c>
      <c r="F206" s="4">
        <f>ROUND(Source!BD181,O206)</f>
        <v>0</v>
      </c>
      <c r="G206" s="4" t="s">
        <v>120</v>
      </c>
      <c r="H206" s="4" t="s">
        <v>121</v>
      </c>
      <c r="I206" s="4"/>
      <c r="J206" s="4"/>
      <c r="K206" s="4">
        <v>233</v>
      </c>
      <c r="L206" s="4">
        <v>24</v>
      </c>
      <c r="M206" s="4">
        <v>3</v>
      </c>
      <c r="N206" s="4" t="s">
        <v>3</v>
      </c>
      <c r="O206" s="4">
        <v>2</v>
      </c>
      <c r="P206" s="4"/>
      <c r="Q206" s="4"/>
      <c r="R206" s="4"/>
      <c r="S206" s="4"/>
      <c r="T206" s="4"/>
      <c r="U206" s="4"/>
      <c r="V206" s="4"/>
      <c r="W206" s="4"/>
    </row>
    <row r="207" spans="1:23" x14ac:dyDescent="0.2">
      <c r="A207" s="4">
        <v>50</v>
      </c>
      <c r="B207" s="4">
        <v>0</v>
      </c>
      <c r="C207" s="4">
        <v>0</v>
      </c>
      <c r="D207" s="4">
        <v>1</v>
      </c>
      <c r="E207" s="4">
        <v>210</v>
      </c>
      <c r="F207" s="4">
        <f>ROUND(Source!X181,O207)</f>
        <v>0</v>
      </c>
      <c r="G207" s="4" t="s">
        <v>122</v>
      </c>
      <c r="H207" s="4" t="s">
        <v>123</v>
      </c>
      <c r="I207" s="4"/>
      <c r="J207" s="4"/>
      <c r="K207" s="4">
        <v>210</v>
      </c>
      <c r="L207" s="4">
        <v>25</v>
      </c>
      <c r="M207" s="4">
        <v>3</v>
      </c>
      <c r="N207" s="4" t="s">
        <v>3</v>
      </c>
      <c r="O207" s="4">
        <v>2</v>
      </c>
      <c r="P207" s="4"/>
      <c r="Q207" s="4"/>
      <c r="R207" s="4"/>
      <c r="S207" s="4"/>
      <c r="T207" s="4"/>
      <c r="U207" s="4"/>
      <c r="V207" s="4"/>
      <c r="W207" s="4"/>
    </row>
    <row r="208" spans="1:23" x14ac:dyDescent="0.2">
      <c r="A208" s="4">
        <v>50</v>
      </c>
      <c r="B208" s="4">
        <v>0</v>
      </c>
      <c r="C208" s="4">
        <v>0</v>
      </c>
      <c r="D208" s="4">
        <v>1</v>
      </c>
      <c r="E208" s="4">
        <v>211</v>
      </c>
      <c r="F208" s="4">
        <f>ROUND(Source!Y181,O208)</f>
        <v>0</v>
      </c>
      <c r="G208" s="4" t="s">
        <v>124</v>
      </c>
      <c r="H208" s="4" t="s">
        <v>125</v>
      </c>
      <c r="I208" s="4"/>
      <c r="J208" s="4"/>
      <c r="K208" s="4">
        <v>211</v>
      </c>
      <c r="L208" s="4">
        <v>26</v>
      </c>
      <c r="M208" s="4">
        <v>3</v>
      </c>
      <c r="N208" s="4" t="s">
        <v>3</v>
      </c>
      <c r="O208" s="4">
        <v>2</v>
      </c>
      <c r="P208" s="4"/>
      <c r="Q208" s="4"/>
      <c r="R208" s="4"/>
      <c r="S208" s="4"/>
      <c r="T208" s="4"/>
      <c r="U208" s="4"/>
      <c r="V208" s="4"/>
      <c r="W208" s="4"/>
    </row>
    <row r="209" spans="1:245" x14ac:dyDescent="0.2">
      <c r="A209" s="4">
        <v>50</v>
      </c>
      <c r="B209" s="4">
        <v>0</v>
      </c>
      <c r="C209" s="4">
        <v>0</v>
      </c>
      <c r="D209" s="4">
        <v>1</v>
      </c>
      <c r="E209" s="4">
        <v>224</v>
      </c>
      <c r="F209" s="4">
        <f>ROUND(Source!AR181,O209)</f>
        <v>0</v>
      </c>
      <c r="G209" s="4" t="s">
        <v>126</v>
      </c>
      <c r="H209" s="4" t="s">
        <v>127</v>
      </c>
      <c r="I209" s="4"/>
      <c r="J209" s="4"/>
      <c r="K209" s="4">
        <v>224</v>
      </c>
      <c r="L209" s="4">
        <v>27</v>
      </c>
      <c r="M209" s="4">
        <v>3</v>
      </c>
      <c r="N209" s="4" t="s">
        <v>3</v>
      </c>
      <c r="O209" s="4">
        <v>2</v>
      </c>
      <c r="P209" s="4"/>
      <c r="Q209" s="4"/>
      <c r="R209" s="4"/>
      <c r="S209" s="4"/>
      <c r="T209" s="4"/>
      <c r="U209" s="4"/>
      <c r="V209" s="4"/>
      <c r="W209" s="4"/>
    </row>
    <row r="211" spans="1:245" x14ac:dyDescent="0.2">
      <c r="A211" s="1">
        <v>5</v>
      </c>
      <c r="B211" s="1">
        <v>1</v>
      </c>
      <c r="C211" s="1"/>
      <c r="D211" s="1">
        <f>ROW(A224)</f>
        <v>224</v>
      </c>
      <c r="E211" s="1"/>
      <c r="F211" s="1" t="s">
        <v>15</v>
      </c>
      <c r="G211" s="1" t="s">
        <v>212</v>
      </c>
      <c r="H211" s="1" t="s">
        <v>3</v>
      </c>
      <c r="I211" s="1">
        <v>0</v>
      </c>
      <c r="J211" s="1"/>
      <c r="K211" s="1">
        <v>0</v>
      </c>
      <c r="L211" s="1"/>
      <c r="M211" s="1"/>
      <c r="N211" s="1"/>
      <c r="O211" s="1"/>
      <c r="P211" s="1"/>
      <c r="Q211" s="1"/>
      <c r="R211" s="1"/>
      <c r="S211" s="1"/>
      <c r="T211" s="1"/>
      <c r="U211" s="1" t="s">
        <v>3</v>
      </c>
      <c r="V211" s="1">
        <v>0</v>
      </c>
      <c r="W211" s="1"/>
      <c r="X211" s="1"/>
      <c r="Y211" s="1"/>
      <c r="Z211" s="1"/>
      <c r="AA211" s="1"/>
      <c r="AB211" s="1" t="s">
        <v>3</v>
      </c>
      <c r="AC211" s="1" t="s">
        <v>3</v>
      </c>
      <c r="AD211" s="1" t="s">
        <v>3</v>
      </c>
      <c r="AE211" s="1" t="s">
        <v>3</v>
      </c>
      <c r="AF211" s="1" t="s">
        <v>3</v>
      </c>
      <c r="AG211" s="1" t="s">
        <v>3</v>
      </c>
      <c r="AH211" s="1"/>
      <c r="AI211" s="1"/>
      <c r="AJ211" s="1"/>
      <c r="AK211" s="1"/>
      <c r="AL211" s="1"/>
      <c r="AM211" s="1"/>
      <c r="AN211" s="1"/>
      <c r="AO211" s="1"/>
      <c r="AP211" s="1" t="s">
        <v>3</v>
      </c>
      <c r="AQ211" s="1" t="s">
        <v>3</v>
      </c>
      <c r="AR211" s="1" t="s">
        <v>3</v>
      </c>
      <c r="AS211" s="1"/>
      <c r="AT211" s="1"/>
      <c r="AU211" s="1"/>
      <c r="AV211" s="1"/>
      <c r="AW211" s="1"/>
      <c r="AX211" s="1"/>
      <c r="AY211" s="1"/>
      <c r="AZ211" s="1" t="s">
        <v>3</v>
      </c>
      <c r="BA211" s="1"/>
      <c r="BB211" s="1" t="s">
        <v>3</v>
      </c>
      <c r="BC211" s="1" t="s">
        <v>3</v>
      </c>
      <c r="BD211" s="1" t="s">
        <v>3</v>
      </c>
      <c r="BE211" s="1" t="s">
        <v>3</v>
      </c>
      <c r="BF211" s="1" t="s">
        <v>3</v>
      </c>
      <c r="BG211" s="1" t="s">
        <v>3</v>
      </c>
      <c r="BH211" s="1" t="s">
        <v>3</v>
      </c>
      <c r="BI211" s="1" t="s">
        <v>3</v>
      </c>
      <c r="BJ211" s="1" t="s">
        <v>3</v>
      </c>
      <c r="BK211" s="1" t="s">
        <v>3</v>
      </c>
      <c r="BL211" s="1" t="s">
        <v>3</v>
      </c>
      <c r="BM211" s="1" t="s">
        <v>3</v>
      </c>
      <c r="BN211" s="1" t="s">
        <v>3</v>
      </c>
      <c r="BO211" s="1" t="s">
        <v>3</v>
      </c>
      <c r="BP211" s="1" t="s">
        <v>3</v>
      </c>
      <c r="BQ211" s="1"/>
      <c r="BR211" s="1"/>
      <c r="BS211" s="1"/>
      <c r="BT211" s="1"/>
      <c r="BU211" s="1"/>
      <c r="BV211" s="1"/>
      <c r="BW211" s="1"/>
      <c r="BX211" s="1">
        <v>0</v>
      </c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>
        <v>0</v>
      </c>
    </row>
    <row r="213" spans="1:245" x14ac:dyDescent="0.2">
      <c r="A213" s="2">
        <v>52</v>
      </c>
      <c r="B213" s="2">
        <f t="shared" ref="B213:G213" si="202">B224</f>
        <v>1</v>
      </c>
      <c r="C213" s="2">
        <f t="shared" si="202"/>
        <v>5</v>
      </c>
      <c r="D213" s="2">
        <f t="shared" si="202"/>
        <v>211</v>
      </c>
      <c r="E213" s="2">
        <f t="shared" si="202"/>
        <v>0</v>
      </c>
      <c r="F213" s="2" t="str">
        <f t="shared" si="202"/>
        <v>Новый подраздел</v>
      </c>
      <c r="G213" s="2" t="str">
        <f t="shared" si="202"/>
        <v>Установка новых дорожных знаков</v>
      </c>
      <c r="H213" s="2"/>
      <c r="I213" s="2"/>
      <c r="J213" s="2"/>
      <c r="K213" s="2"/>
      <c r="L213" s="2"/>
      <c r="M213" s="2"/>
      <c r="N213" s="2"/>
      <c r="O213" s="2">
        <f t="shared" ref="O213:AT213" si="203">O224</f>
        <v>0</v>
      </c>
      <c r="P213" s="2">
        <f t="shared" si="203"/>
        <v>0</v>
      </c>
      <c r="Q213" s="2">
        <f t="shared" si="203"/>
        <v>0</v>
      </c>
      <c r="R213" s="2">
        <f t="shared" si="203"/>
        <v>0</v>
      </c>
      <c r="S213" s="2">
        <f t="shared" si="203"/>
        <v>0</v>
      </c>
      <c r="T213" s="2">
        <f t="shared" si="203"/>
        <v>0</v>
      </c>
      <c r="U213" s="2">
        <f t="shared" si="203"/>
        <v>0</v>
      </c>
      <c r="V213" s="2">
        <f t="shared" si="203"/>
        <v>0</v>
      </c>
      <c r="W213" s="2">
        <f t="shared" si="203"/>
        <v>0</v>
      </c>
      <c r="X213" s="2">
        <f t="shared" si="203"/>
        <v>0</v>
      </c>
      <c r="Y213" s="2">
        <f t="shared" si="203"/>
        <v>0</v>
      </c>
      <c r="Z213" s="2">
        <f t="shared" si="203"/>
        <v>0</v>
      </c>
      <c r="AA213" s="2">
        <f t="shared" si="203"/>
        <v>0</v>
      </c>
      <c r="AB213" s="2">
        <f t="shared" si="203"/>
        <v>0</v>
      </c>
      <c r="AC213" s="2">
        <f t="shared" si="203"/>
        <v>0</v>
      </c>
      <c r="AD213" s="2">
        <f t="shared" si="203"/>
        <v>0</v>
      </c>
      <c r="AE213" s="2">
        <f t="shared" si="203"/>
        <v>0</v>
      </c>
      <c r="AF213" s="2">
        <f t="shared" si="203"/>
        <v>0</v>
      </c>
      <c r="AG213" s="2">
        <f t="shared" si="203"/>
        <v>0</v>
      </c>
      <c r="AH213" s="2">
        <f t="shared" si="203"/>
        <v>0</v>
      </c>
      <c r="AI213" s="2">
        <f t="shared" si="203"/>
        <v>0</v>
      </c>
      <c r="AJ213" s="2">
        <f t="shared" si="203"/>
        <v>0</v>
      </c>
      <c r="AK213" s="2">
        <f t="shared" si="203"/>
        <v>0</v>
      </c>
      <c r="AL213" s="2">
        <f t="shared" si="203"/>
        <v>0</v>
      </c>
      <c r="AM213" s="2">
        <f t="shared" si="203"/>
        <v>0</v>
      </c>
      <c r="AN213" s="2">
        <f t="shared" si="203"/>
        <v>0</v>
      </c>
      <c r="AO213" s="2">
        <f t="shared" si="203"/>
        <v>0</v>
      </c>
      <c r="AP213" s="2">
        <f t="shared" si="203"/>
        <v>0</v>
      </c>
      <c r="AQ213" s="2">
        <f t="shared" si="203"/>
        <v>0</v>
      </c>
      <c r="AR213" s="2">
        <f t="shared" si="203"/>
        <v>0</v>
      </c>
      <c r="AS213" s="2">
        <f t="shared" si="203"/>
        <v>0</v>
      </c>
      <c r="AT213" s="2">
        <f t="shared" si="203"/>
        <v>0</v>
      </c>
      <c r="AU213" s="2">
        <f t="shared" ref="AU213:BZ213" si="204">AU224</f>
        <v>0</v>
      </c>
      <c r="AV213" s="2">
        <f t="shared" si="204"/>
        <v>0</v>
      </c>
      <c r="AW213" s="2">
        <f t="shared" si="204"/>
        <v>0</v>
      </c>
      <c r="AX213" s="2">
        <f t="shared" si="204"/>
        <v>0</v>
      </c>
      <c r="AY213" s="2">
        <f t="shared" si="204"/>
        <v>0</v>
      </c>
      <c r="AZ213" s="2">
        <f t="shared" si="204"/>
        <v>0</v>
      </c>
      <c r="BA213" s="2">
        <f t="shared" si="204"/>
        <v>0</v>
      </c>
      <c r="BB213" s="2">
        <f t="shared" si="204"/>
        <v>0</v>
      </c>
      <c r="BC213" s="2">
        <f t="shared" si="204"/>
        <v>0</v>
      </c>
      <c r="BD213" s="2">
        <f t="shared" si="204"/>
        <v>0</v>
      </c>
      <c r="BE213" s="2">
        <f t="shared" si="204"/>
        <v>0</v>
      </c>
      <c r="BF213" s="2">
        <f t="shared" si="204"/>
        <v>0</v>
      </c>
      <c r="BG213" s="2">
        <f t="shared" si="204"/>
        <v>0</v>
      </c>
      <c r="BH213" s="2">
        <f t="shared" si="204"/>
        <v>0</v>
      </c>
      <c r="BI213" s="2">
        <f t="shared" si="204"/>
        <v>0</v>
      </c>
      <c r="BJ213" s="2">
        <f t="shared" si="204"/>
        <v>0</v>
      </c>
      <c r="BK213" s="2">
        <f t="shared" si="204"/>
        <v>0</v>
      </c>
      <c r="BL213" s="2">
        <f t="shared" si="204"/>
        <v>0</v>
      </c>
      <c r="BM213" s="2">
        <f t="shared" si="204"/>
        <v>0</v>
      </c>
      <c r="BN213" s="2">
        <f t="shared" si="204"/>
        <v>0</v>
      </c>
      <c r="BO213" s="2">
        <f t="shared" si="204"/>
        <v>0</v>
      </c>
      <c r="BP213" s="2">
        <f t="shared" si="204"/>
        <v>0</v>
      </c>
      <c r="BQ213" s="2">
        <f t="shared" si="204"/>
        <v>0</v>
      </c>
      <c r="BR213" s="2">
        <f t="shared" si="204"/>
        <v>0</v>
      </c>
      <c r="BS213" s="2">
        <f t="shared" si="204"/>
        <v>0</v>
      </c>
      <c r="BT213" s="2">
        <f t="shared" si="204"/>
        <v>0</v>
      </c>
      <c r="BU213" s="2">
        <f t="shared" si="204"/>
        <v>0</v>
      </c>
      <c r="BV213" s="2">
        <f t="shared" si="204"/>
        <v>0</v>
      </c>
      <c r="BW213" s="2">
        <f t="shared" si="204"/>
        <v>0</v>
      </c>
      <c r="BX213" s="2">
        <f t="shared" si="204"/>
        <v>0</v>
      </c>
      <c r="BY213" s="2">
        <f t="shared" si="204"/>
        <v>0</v>
      </c>
      <c r="BZ213" s="2">
        <f t="shared" si="204"/>
        <v>0</v>
      </c>
      <c r="CA213" s="2">
        <f t="shared" ref="CA213:DF213" si="205">CA224</f>
        <v>0</v>
      </c>
      <c r="CB213" s="2">
        <f t="shared" si="205"/>
        <v>0</v>
      </c>
      <c r="CC213" s="2">
        <f t="shared" si="205"/>
        <v>0</v>
      </c>
      <c r="CD213" s="2">
        <f t="shared" si="205"/>
        <v>0</v>
      </c>
      <c r="CE213" s="2">
        <f t="shared" si="205"/>
        <v>0</v>
      </c>
      <c r="CF213" s="2">
        <f t="shared" si="205"/>
        <v>0</v>
      </c>
      <c r="CG213" s="2">
        <f t="shared" si="205"/>
        <v>0</v>
      </c>
      <c r="CH213" s="2">
        <f t="shared" si="205"/>
        <v>0</v>
      </c>
      <c r="CI213" s="2">
        <f t="shared" si="205"/>
        <v>0</v>
      </c>
      <c r="CJ213" s="2">
        <f t="shared" si="205"/>
        <v>0</v>
      </c>
      <c r="CK213" s="2">
        <f t="shared" si="205"/>
        <v>0</v>
      </c>
      <c r="CL213" s="2">
        <f t="shared" si="205"/>
        <v>0</v>
      </c>
      <c r="CM213" s="2">
        <f t="shared" si="205"/>
        <v>0</v>
      </c>
      <c r="CN213" s="2">
        <f t="shared" si="205"/>
        <v>0</v>
      </c>
      <c r="CO213" s="2">
        <f t="shared" si="205"/>
        <v>0</v>
      </c>
      <c r="CP213" s="2">
        <f t="shared" si="205"/>
        <v>0</v>
      </c>
      <c r="CQ213" s="2">
        <f t="shared" si="205"/>
        <v>0</v>
      </c>
      <c r="CR213" s="2">
        <f t="shared" si="205"/>
        <v>0</v>
      </c>
      <c r="CS213" s="2">
        <f t="shared" si="205"/>
        <v>0</v>
      </c>
      <c r="CT213" s="2">
        <f t="shared" si="205"/>
        <v>0</v>
      </c>
      <c r="CU213" s="2">
        <f t="shared" si="205"/>
        <v>0</v>
      </c>
      <c r="CV213" s="2">
        <f t="shared" si="205"/>
        <v>0</v>
      </c>
      <c r="CW213" s="2">
        <f t="shared" si="205"/>
        <v>0</v>
      </c>
      <c r="CX213" s="2">
        <f t="shared" si="205"/>
        <v>0</v>
      </c>
      <c r="CY213" s="2">
        <f t="shared" si="205"/>
        <v>0</v>
      </c>
      <c r="CZ213" s="2">
        <f t="shared" si="205"/>
        <v>0</v>
      </c>
      <c r="DA213" s="2">
        <f t="shared" si="205"/>
        <v>0</v>
      </c>
      <c r="DB213" s="2">
        <f t="shared" si="205"/>
        <v>0</v>
      </c>
      <c r="DC213" s="2">
        <f t="shared" si="205"/>
        <v>0</v>
      </c>
      <c r="DD213" s="2">
        <f t="shared" si="205"/>
        <v>0</v>
      </c>
      <c r="DE213" s="2">
        <f t="shared" si="205"/>
        <v>0</v>
      </c>
      <c r="DF213" s="2">
        <f t="shared" si="205"/>
        <v>0</v>
      </c>
      <c r="DG213" s="3">
        <f t="shared" ref="DG213:EL213" si="206">DG224</f>
        <v>0</v>
      </c>
      <c r="DH213" s="3">
        <f t="shared" si="206"/>
        <v>0</v>
      </c>
      <c r="DI213" s="3">
        <f t="shared" si="206"/>
        <v>0</v>
      </c>
      <c r="DJ213" s="3">
        <f t="shared" si="206"/>
        <v>0</v>
      </c>
      <c r="DK213" s="3">
        <f t="shared" si="206"/>
        <v>0</v>
      </c>
      <c r="DL213" s="3">
        <f t="shared" si="206"/>
        <v>0</v>
      </c>
      <c r="DM213" s="3">
        <f t="shared" si="206"/>
        <v>0</v>
      </c>
      <c r="DN213" s="3">
        <f t="shared" si="206"/>
        <v>0</v>
      </c>
      <c r="DO213" s="3">
        <f t="shared" si="206"/>
        <v>0</v>
      </c>
      <c r="DP213" s="3">
        <f t="shared" si="206"/>
        <v>0</v>
      </c>
      <c r="DQ213" s="3">
        <f t="shared" si="206"/>
        <v>0</v>
      </c>
      <c r="DR213" s="3">
        <f t="shared" si="206"/>
        <v>0</v>
      </c>
      <c r="DS213" s="3">
        <f t="shared" si="206"/>
        <v>0</v>
      </c>
      <c r="DT213" s="3">
        <f t="shared" si="206"/>
        <v>0</v>
      </c>
      <c r="DU213" s="3">
        <f t="shared" si="206"/>
        <v>0</v>
      </c>
      <c r="DV213" s="3">
        <f t="shared" si="206"/>
        <v>0</v>
      </c>
      <c r="DW213" s="3">
        <f t="shared" si="206"/>
        <v>0</v>
      </c>
      <c r="DX213" s="3">
        <f t="shared" si="206"/>
        <v>0</v>
      </c>
      <c r="DY213" s="3">
        <f t="shared" si="206"/>
        <v>0</v>
      </c>
      <c r="DZ213" s="3">
        <f t="shared" si="206"/>
        <v>0</v>
      </c>
      <c r="EA213" s="3">
        <f t="shared" si="206"/>
        <v>0</v>
      </c>
      <c r="EB213" s="3">
        <f t="shared" si="206"/>
        <v>0</v>
      </c>
      <c r="EC213" s="3">
        <f t="shared" si="206"/>
        <v>0</v>
      </c>
      <c r="ED213" s="3">
        <f t="shared" si="206"/>
        <v>0</v>
      </c>
      <c r="EE213" s="3">
        <f t="shared" si="206"/>
        <v>0</v>
      </c>
      <c r="EF213" s="3">
        <f t="shared" si="206"/>
        <v>0</v>
      </c>
      <c r="EG213" s="3">
        <f t="shared" si="206"/>
        <v>0</v>
      </c>
      <c r="EH213" s="3">
        <f t="shared" si="206"/>
        <v>0</v>
      </c>
      <c r="EI213" s="3">
        <f t="shared" si="206"/>
        <v>0</v>
      </c>
      <c r="EJ213" s="3">
        <f t="shared" si="206"/>
        <v>0</v>
      </c>
      <c r="EK213" s="3">
        <f t="shared" si="206"/>
        <v>0</v>
      </c>
      <c r="EL213" s="3">
        <f t="shared" si="206"/>
        <v>0</v>
      </c>
      <c r="EM213" s="3">
        <f t="shared" ref="EM213:FR213" si="207">EM224</f>
        <v>0</v>
      </c>
      <c r="EN213" s="3">
        <f t="shared" si="207"/>
        <v>0</v>
      </c>
      <c r="EO213" s="3">
        <f t="shared" si="207"/>
        <v>0</v>
      </c>
      <c r="EP213" s="3">
        <f t="shared" si="207"/>
        <v>0</v>
      </c>
      <c r="EQ213" s="3">
        <f t="shared" si="207"/>
        <v>0</v>
      </c>
      <c r="ER213" s="3">
        <f t="shared" si="207"/>
        <v>0</v>
      </c>
      <c r="ES213" s="3">
        <f t="shared" si="207"/>
        <v>0</v>
      </c>
      <c r="ET213" s="3">
        <f t="shared" si="207"/>
        <v>0</v>
      </c>
      <c r="EU213" s="3">
        <f t="shared" si="207"/>
        <v>0</v>
      </c>
      <c r="EV213" s="3">
        <f t="shared" si="207"/>
        <v>0</v>
      </c>
      <c r="EW213" s="3">
        <f t="shared" si="207"/>
        <v>0</v>
      </c>
      <c r="EX213" s="3">
        <f t="shared" si="207"/>
        <v>0</v>
      </c>
      <c r="EY213" s="3">
        <f t="shared" si="207"/>
        <v>0</v>
      </c>
      <c r="EZ213" s="3">
        <f t="shared" si="207"/>
        <v>0</v>
      </c>
      <c r="FA213" s="3">
        <f t="shared" si="207"/>
        <v>0</v>
      </c>
      <c r="FB213" s="3">
        <f t="shared" si="207"/>
        <v>0</v>
      </c>
      <c r="FC213" s="3">
        <f t="shared" si="207"/>
        <v>0</v>
      </c>
      <c r="FD213" s="3">
        <f t="shared" si="207"/>
        <v>0</v>
      </c>
      <c r="FE213" s="3">
        <f t="shared" si="207"/>
        <v>0</v>
      </c>
      <c r="FF213" s="3">
        <f t="shared" si="207"/>
        <v>0</v>
      </c>
      <c r="FG213" s="3">
        <f t="shared" si="207"/>
        <v>0</v>
      </c>
      <c r="FH213" s="3">
        <f t="shared" si="207"/>
        <v>0</v>
      </c>
      <c r="FI213" s="3">
        <f t="shared" si="207"/>
        <v>0</v>
      </c>
      <c r="FJ213" s="3">
        <f t="shared" si="207"/>
        <v>0</v>
      </c>
      <c r="FK213" s="3">
        <f t="shared" si="207"/>
        <v>0</v>
      </c>
      <c r="FL213" s="3">
        <f t="shared" si="207"/>
        <v>0</v>
      </c>
      <c r="FM213" s="3">
        <f t="shared" si="207"/>
        <v>0</v>
      </c>
      <c r="FN213" s="3">
        <f t="shared" si="207"/>
        <v>0</v>
      </c>
      <c r="FO213" s="3">
        <f t="shared" si="207"/>
        <v>0</v>
      </c>
      <c r="FP213" s="3">
        <f t="shared" si="207"/>
        <v>0</v>
      </c>
      <c r="FQ213" s="3">
        <f t="shared" si="207"/>
        <v>0</v>
      </c>
      <c r="FR213" s="3">
        <f t="shared" si="207"/>
        <v>0</v>
      </c>
      <c r="FS213" s="3">
        <f t="shared" ref="FS213:GX213" si="208">FS224</f>
        <v>0</v>
      </c>
      <c r="FT213" s="3">
        <f t="shared" si="208"/>
        <v>0</v>
      </c>
      <c r="FU213" s="3">
        <f t="shared" si="208"/>
        <v>0</v>
      </c>
      <c r="FV213" s="3">
        <f t="shared" si="208"/>
        <v>0</v>
      </c>
      <c r="FW213" s="3">
        <f t="shared" si="208"/>
        <v>0</v>
      </c>
      <c r="FX213" s="3">
        <f t="shared" si="208"/>
        <v>0</v>
      </c>
      <c r="FY213" s="3">
        <f t="shared" si="208"/>
        <v>0</v>
      </c>
      <c r="FZ213" s="3">
        <f t="shared" si="208"/>
        <v>0</v>
      </c>
      <c r="GA213" s="3">
        <f t="shared" si="208"/>
        <v>0</v>
      </c>
      <c r="GB213" s="3">
        <f t="shared" si="208"/>
        <v>0</v>
      </c>
      <c r="GC213" s="3">
        <f t="shared" si="208"/>
        <v>0</v>
      </c>
      <c r="GD213" s="3">
        <f t="shared" si="208"/>
        <v>0</v>
      </c>
      <c r="GE213" s="3">
        <f t="shared" si="208"/>
        <v>0</v>
      </c>
      <c r="GF213" s="3">
        <f t="shared" si="208"/>
        <v>0</v>
      </c>
      <c r="GG213" s="3">
        <f t="shared" si="208"/>
        <v>0</v>
      </c>
      <c r="GH213" s="3">
        <f t="shared" si="208"/>
        <v>0</v>
      </c>
      <c r="GI213" s="3">
        <f t="shared" si="208"/>
        <v>0</v>
      </c>
      <c r="GJ213" s="3">
        <f t="shared" si="208"/>
        <v>0</v>
      </c>
      <c r="GK213" s="3">
        <f t="shared" si="208"/>
        <v>0</v>
      </c>
      <c r="GL213" s="3">
        <f t="shared" si="208"/>
        <v>0</v>
      </c>
      <c r="GM213" s="3">
        <f t="shared" si="208"/>
        <v>0</v>
      </c>
      <c r="GN213" s="3">
        <f t="shared" si="208"/>
        <v>0</v>
      </c>
      <c r="GO213" s="3">
        <f t="shared" si="208"/>
        <v>0</v>
      </c>
      <c r="GP213" s="3">
        <f t="shared" si="208"/>
        <v>0</v>
      </c>
      <c r="GQ213" s="3">
        <f t="shared" si="208"/>
        <v>0</v>
      </c>
      <c r="GR213" s="3">
        <f t="shared" si="208"/>
        <v>0</v>
      </c>
      <c r="GS213" s="3">
        <f t="shared" si="208"/>
        <v>0</v>
      </c>
      <c r="GT213" s="3">
        <f t="shared" si="208"/>
        <v>0</v>
      </c>
      <c r="GU213" s="3">
        <f t="shared" si="208"/>
        <v>0</v>
      </c>
      <c r="GV213" s="3">
        <f t="shared" si="208"/>
        <v>0</v>
      </c>
      <c r="GW213" s="3">
        <f t="shared" si="208"/>
        <v>0</v>
      </c>
      <c r="GX213" s="3">
        <f t="shared" si="208"/>
        <v>0</v>
      </c>
    </row>
    <row r="215" spans="1:245" x14ac:dyDescent="0.2">
      <c r="A215">
        <v>17</v>
      </c>
      <c r="B215">
        <v>1</v>
      </c>
      <c r="C215">
        <f>ROW(SmtRes!A71)</f>
        <v>71</v>
      </c>
      <c r="D215">
        <f>ROW(EtalonRes!A68)</f>
        <v>68</v>
      </c>
      <c r="E215" t="s">
        <v>213</v>
      </c>
      <c r="F215" t="s">
        <v>214</v>
      </c>
      <c r="G215" t="s">
        <v>215</v>
      </c>
      <c r="H215" t="s">
        <v>216</v>
      </c>
      <c r="I215">
        <v>0</v>
      </c>
      <c r="J215">
        <v>0</v>
      </c>
      <c r="O215">
        <f t="shared" ref="O215:O222" si="209">ROUND(CP215,2)</f>
        <v>0</v>
      </c>
      <c r="P215">
        <f t="shared" ref="P215:P222" si="210">ROUND(CQ215*I215,2)</f>
        <v>0</v>
      </c>
      <c r="Q215">
        <f t="shared" ref="Q215:Q222" si="211">ROUND(CR215*I215,2)</f>
        <v>0</v>
      </c>
      <c r="R215">
        <f t="shared" ref="R215:R222" si="212">ROUND(CS215*I215,2)</f>
        <v>0</v>
      </c>
      <c r="S215">
        <f t="shared" ref="S215:S222" si="213">ROUND(CT215*I215,2)</f>
        <v>0</v>
      </c>
      <c r="T215">
        <f t="shared" ref="T215:T222" si="214">ROUND(CU215*I215,2)</f>
        <v>0</v>
      </c>
      <c r="U215">
        <f t="shared" ref="U215:U222" si="215">CV215*I215</f>
        <v>0</v>
      </c>
      <c r="V215">
        <f t="shared" ref="V215:V222" si="216">CW215*I215</f>
        <v>0</v>
      </c>
      <c r="W215">
        <f t="shared" ref="W215:W222" si="217">ROUND(CX215*I215,2)</f>
        <v>0</v>
      </c>
      <c r="X215">
        <f t="shared" ref="X215:Y222" si="218">ROUND(CY215,2)</f>
        <v>0</v>
      </c>
      <c r="Y215">
        <f t="shared" si="218"/>
        <v>0</v>
      </c>
      <c r="AA215">
        <v>52421674</v>
      </c>
      <c r="AB215">
        <f t="shared" ref="AB215:AB222" si="219">ROUND((AC215+AD215+AF215),6)</f>
        <v>272625.28000000003</v>
      </c>
      <c r="AC215">
        <f t="shared" ref="AC215:AC222" si="220">ROUND((ES215),6)</f>
        <v>185650.06</v>
      </c>
      <c r="AD215">
        <f t="shared" ref="AD215:AD222" si="221">ROUND((((ET215)-(EU215))+AE215),6)</f>
        <v>17727.330000000002</v>
      </c>
      <c r="AE215">
        <f t="shared" ref="AE215:AF222" si="222">ROUND((EU215),6)</f>
        <v>8761.2199999999993</v>
      </c>
      <c r="AF215">
        <f t="shared" si="222"/>
        <v>69247.89</v>
      </c>
      <c r="AG215">
        <f t="shared" ref="AG215:AG222" si="223">ROUND((AP215),6)</f>
        <v>0</v>
      </c>
      <c r="AH215">
        <f t="shared" ref="AH215:AI222" si="224">(EW215)</f>
        <v>342.54</v>
      </c>
      <c r="AI215">
        <f t="shared" si="224"/>
        <v>0</v>
      </c>
      <c r="AJ215">
        <f t="shared" ref="AJ215:AJ222" si="225">(AS215)</f>
        <v>0</v>
      </c>
      <c r="AK215">
        <v>272625.28000000003</v>
      </c>
      <c r="AL215">
        <v>185650.06</v>
      </c>
      <c r="AM215">
        <v>17727.330000000002</v>
      </c>
      <c r="AN215">
        <v>8761.2199999999993</v>
      </c>
      <c r="AO215">
        <v>69247.89</v>
      </c>
      <c r="AP215">
        <v>0</v>
      </c>
      <c r="AQ215">
        <v>342.54</v>
      </c>
      <c r="AR215">
        <v>0</v>
      </c>
      <c r="AS215">
        <v>0</v>
      </c>
      <c r="AT215">
        <v>70</v>
      </c>
      <c r="AU215">
        <v>10</v>
      </c>
      <c r="AV215">
        <v>1</v>
      </c>
      <c r="AW215">
        <v>1</v>
      </c>
      <c r="AZ215">
        <v>1</v>
      </c>
      <c r="BA215">
        <v>1</v>
      </c>
      <c r="BB215">
        <v>1</v>
      </c>
      <c r="BC215">
        <v>1</v>
      </c>
      <c r="BD215" t="s">
        <v>3</v>
      </c>
      <c r="BE215" t="s">
        <v>3</v>
      </c>
      <c r="BF215" t="s">
        <v>3</v>
      </c>
      <c r="BG215" t="s">
        <v>3</v>
      </c>
      <c r="BH215">
        <v>0</v>
      </c>
      <c r="BI215">
        <v>4</v>
      </c>
      <c r="BJ215" t="s">
        <v>217</v>
      </c>
      <c r="BM215">
        <v>0</v>
      </c>
      <c r="BN215">
        <v>0</v>
      </c>
      <c r="BO215" t="s">
        <v>3</v>
      </c>
      <c r="BP215">
        <v>0</v>
      </c>
      <c r="BQ215">
        <v>1</v>
      </c>
      <c r="BR215">
        <v>0</v>
      </c>
      <c r="BS215">
        <v>1</v>
      </c>
      <c r="BT215">
        <v>1</v>
      </c>
      <c r="BU215">
        <v>1</v>
      </c>
      <c r="BV215">
        <v>1</v>
      </c>
      <c r="BW215">
        <v>1</v>
      </c>
      <c r="BX215">
        <v>1</v>
      </c>
      <c r="BY215" t="s">
        <v>3</v>
      </c>
      <c r="BZ215">
        <v>70</v>
      </c>
      <c r="CA215">
        <v>10</v>
      </c>
      <c r="CE215">
        <v>0</v>
      </c>
      <c r="CF215">
        <v>0</v>
      </c>
      <c r="CG215">
        <v>0</v>
      </c>
      <c r="CM215">
        <v>0</v>
      </c>
      <c r="CN215" t="s">
        <v>3</v>
      </c>
      <c r="CO215">
        <v>0</v>
      </c>
      <c r="CP215">
        <f t="shared" ref="CP215:CP222" si="226">(P215+Q215+S215)</f>
        <v>0</v>
      </c>
      <c r="CQ215">
        <f t="shared" ref="CQ215:CQ222" si="227">(AC215*BC215*AW215)</f>
        <v>185650.06</v>
      </c>
      <c r="CR215">
        <f t="shared" ref="CR215:CR222" si="228">((((ET215)*BB215-(EU215)*BS215)+AE215*BS215)*AV215)</f>
        <v>17727.330000000002</v>
      </c>
      <c r="CS215">
        <f t="shared" ref="CS215:CS222" si="229">(AE215*BS215*AV215)</f>
        <v>8761.2199999999993</v>
      </c>
      <c r="CT215">
        <f t="shared" ref="CT215:CT222" si="230">(AF215*BA215*AV215)</f>
        <v>69247.89</v>
      </c>
      <c r="CU215">
        <f t="shared" ref="CU215:CU222" si="231">AG215</f>
        <v>0</v>
      </c>
      <c r="CV215">
        <f t="shared" ref="CV215:CV222" si="232">(AH215*AV215)</f>
        <v>342.54</v>
      </c>
      <c r="CW215">
        <f t="shared" ref="CW215:CX222" si="233">AI215</f>
        <v>0</v>
      </c>
      <c r="CX215">
        <f t="shared" si="233"/>
        <v>0</v>
      </c>
      <c r="CY215">
        <f t="shared" ref="CY215:CY222" si="234">((S215*BZ215)/100)</f>
        <v>0</v>
      </c>
      <c r="CZ215">
        <f t="shared" ref="CZ215:CZ222" si="235">((S215*CA215)/100)</f>
        <v>0</v>
      </c>
      <c r="DC215" t="s">
        <v>3</v>
      </c>
      <c r="DD215" t="s">
        <v>3</v>
      </c>
      <c r="DE215" t="s">
        <v>3</v>
      </c>
      <c r="DF215" t="s">
        <v>3</v>
      </c>
      <c r="DG215" t="s">
        <v>3</v>
      </c>
      <c r="DH215" t="s">
        <v>3</v>
      </c>
      <c r="DI215" t="s">
        <v>3</v>
      </c>
      <c r="DJ215" t="s">
        <v>3</v>
      </c>
      <c r="DK215" t="s">
        <v>3</v>
      </c>
      <c r="DL215" t="s">
        <v>3</v>
      </c>
      <c r="DM215" t="s">
        <v>3</v>
      </c>
      <c r="DN215">
        <v>0</v>
      </c>
      <c r="DO215">
        <v>0</v>
      </c>
      <c r="DP215">
        <v>1</v>
      </c>
      <c r="DQ215">
        <v>1</v>
      </c>
      <c r="DU215">
        <v>1010</v>
      </c>
      <c r="DV215" t="s">
        <v>216</v>
      </c>
      <c r="DW215" t="s">
        <v>216</v>
      </c>
      <c r="DX215">
        <v>100</v>
      </c>
      <c r="EE215">
        <v>51482689</v>
      </c>
      <c r="EF215">
        <v>1</v>
      </c>
      <c r="EG215" t="s">
        <v>21</v>
      </c>
      <c r="EH215">
        <v>0</v>
      </c>
      <c r="EI215" t="s">
        <v>3</v>
      </c>
      <c r="EJ215">
        <v>4</v>
      </c>
      <c r="EK215">
        <v>0</v>
      </c>
      <c r="EL215" t="s">
        <v>22</v>
      </c>
      <c r="EM215" t="s">
        <v>23</v>
      </c>
      <c r="EO215" t="s">
        <v>3</v>
      </c>
      <c r="EQ215">
        <v>0</v>
      </c>
      <c r="ER215">
        <v>272625.28000000003</v>
      </c>
      <c r="ES215">
        <v>185650.06</v>
      </c>
      <c r="ET215">
        <v>17727.330000000002</v>
      </c>
      <c r="EU215">
        <v>8761.2199999999993</v>
      </c>
      <c r="EV215">
        <v>69247.89</v>
      </c>
      <c r="EW215">
        <v>342.54</v>
      </c>
      <c r="EX215">
        <v>0</v>
      </c>
      <c r="EY215">
        <v>0</v>
      </c>
      <c r="FQ215">
        <v>0</v>
      </c>
      <c r="FR215">
        <f t="shared" ref="FR215:FR222" si="236">ROUND(IF(AND(BH215=3,BI215=3),P215,0),2)</f>
        <v>0</v>
      </c>
      <c r="FS215">
        <v>0</v>
      </c>
      <c r="FX215">
        <v>70</v>
      </c>
      <c r="FY215">
        <v>10</v>
      </c>
      <c r="GA215" t="s">
        <v>3</v>
      </c>
      <c r="GD215">
        <v>0</v>
      </c>
      <c r="GF215">
        <v>801305787</v>
      </c>
      <c r="GG215">
        <v>2</v>
      </c>
      <c r="GH215">
        <v>1</v>
      </c>
      <c r="GI215">
        <v>-2</v>
      </c>
      <c r="GJ215">
        <v>0</v>
      </c>
      <c r="GK215">
        <f>ROUND(R215*(R12)/100,2)</f>
        <v>0</v>
      </c>
      <c r="GL215">
        <f t="shared" ref="GL215:GL222" si="237">ROUND(IF(AND(BH215=3,BI215=3,FS215&lt;&gt;0),P215,0),2)</f>
        <v>0</v>
      </c>
      <c r="GM215">
        <f t="shared" ref="GM215:GM222" si="238">ROUND(O215+X215+Y215+GK215,2)+GX215</f>
        <v>0</v>
      </c>
      <c r="GN215">
        <f t="shared" ref="GN215:GN222" si="239">IF(OR(BI215=0,BI215=1),ROUND(O215+X215+Y215+GK215,2),0)</f>
        <v>0</v>
      </c>
      <c r="GO215">
        <f t="shared" ref="GO215:GO222" si="240">IF(BI215=2,ROUND(O215+X215+Y215+GK215,2),0)</f>
        <v>0</v>
      </c>
      <c r="GP215">
        <f t="shared" ref="GP215:GP222" si="241">IF(BI215=4,ROUND(O215+X215+Y215+GK215,2)+GX215,0)</f>
        <v>0</v>
      </c>
      <c r="GR215">
        <v>0</v>
      </c>
      <c r="GS215">
        <v>3</v>
      </c>
      <c r="GT215">
        <v>0</v>
      </c>
      <c r="GU215" t="s">
        <v>3</v>
      </c>
      <c r="GV215">
        <f t="shared" ref="GV215:GV222" si="242">ROUND((GT215),6)</f>
        <v>0</v>
      </c>
      <c r="GW215">
        <v>1</v>
      </c>
      <c r="GX215">
        <f t="shared" ref="GX215:GX222" si="243">ROUND(HC215*I215,2)</f>
        <v>0</v>
      </c>
      <c r="HA215">
        <v>0</v>
      </c>
      <c r="HB215">
        <v>0</v>
      </c>
      <c r="HC215">
        <f t="shared" ref="HC215:HC222" si="244">GV215*GW215</f>
        <v>0</v>
      </c>
      <c r="HE215" t="s">
        <v>3</v>
      </c>
      <c r="HF215" t="s">
        <v>3</v>
      </c>
      <c r="IK215">
        <f t="shared" ref="IK215:IK222" si="245">ROUND(GM215*1.2,2)</f>
        <v>0</v>
      </c>
    </row>
    <row r="216" spans="1:245" x14ac:dyDescent="0.2">
      <c r="A216">
        <v>17</v>
      </c>
      <c r="B216">
        <v>1</v>
      </c>
      <c r="E216" t="s">
        <v>218</v>
      </c>
      <c r="F216" t="s">
        <v>219</v>
      </c>
      <c r="G216" t="s">
        <v>220</v>
      </c>
      <c r="H216" t="s">
        <v>221</v>
      </c>
      <c r="I216">
        <v>0</v>
      </c>
      <c r="J216">
        <v>0</v>
      </c>
      <c r="O216">
        <f t="shared" si="209"/>
        <v>0</v>
      </c>
      <c r="P216">
        <f t="shared" si="210"/>
        <v>0</v>
      </c>
      <c r="Q216">
        <f t="shared" si="211"/>
        <v>0</v>
      </c>
      <c r="R216">
        <f t="shared" si="212"/>
        <v>0</v>
      </c>
      <c r="S216">
        <f t="shared" si="213"/>
        <v>0</v>
      </c>
      <c r="T216">
        <f t="shared" si="214"/>
        <v>0</v>
      </c>
      <c r="U216">
        <f t="shared" si="215"/>
        <v>0</v>
      </c>
      <c r="V216">
        <f t="shared" si="216"/>
        <v>0</v>
      </c>
      <c r="W216">
        <f t="shared" si="217"/>
        <v>0</v>
      </c>
      <c r="X216">
        <f t="shared" si="218"/>
        <v>0</v>
      </c>
      <c r="Y216">
        <f t="shared" si="218"/>
        <v>0</v>
      </c>
      <c r="AA216">
        <v>52421674</v>
      </c>
      <c r="AB216">
        <f t="shared" si="219"/>
        <v>127.21</v>
      </c>
      <c r="AC216">
        <f t="shared" si="220"/>
        <v>127.21</v>
      </c>
      <c r="AD216">
        <f t="shared" si="221"/>
        <v>0</v>
      </c>
      <c r="AE216">
        <f t="shared" si="222"/>
        <v>0</v>
      </c>
      <c r="AF216">
        <f t="shared" si="222"/>
        <v>0</v>
      </c>
      <c r="AG216">
        <f t="shared" si="223"/>
        <v>0</v>
      </c>
      <c r="AH216">
        <f t="shared" si="224"/>
        <v>0</v>
      </c>
      <c r="AI216">
        <f t="shared" si="224"/>
        <v>0</v>
      </c>
      <c r="AJ216">
        <f t="shared" si="225"/>
        <v>0</v>
      </c>
      <c r="AK216">
        <v>127.21</v>
      </c>
      <c r="AL216">
        <v>127.21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70</v>
      </c>
      <c r="AU216">
        <v>10</v>
      </c>
      <c r="AV216">
        <v>1</v>
      </c>
      <c r="AW216">
        <v>1</v>
      </c>
      <c r="AZ216">
        <v>1</v>
      </c>
      <c r="BA216">
        <v>1</v>
      </c>
      <c r="BB216">
        <v>1</v>
      </c>
      <c r="BC216">
        <v>1</v>
      </c>
      <c r="BD216" t="s">
        <v>3</v>
      </c>
      <c r="BE216" t="s">
        <v>3</v>
      </c>
      <c r="BF216" t="s">
        <v>3</v>
      </c>
      <c r="BG216" t="s">
        <v>3</v>
      </c>
      <c r="BH216">
        <v>3</v>
      </c>
      <c r="BI216">
        <v>4</v>
      </c>
      <c r="BJ216" t="s">
        <v>222</v>
      </c>
      <c r="BM216">
        <v>0</v>
      </c>
      <c r="BN216">
        <v>0</v>
      </c>
      <c r="BO216" t="s">
        <v>3</v>
      </c>
      <c r="BP216">
        <v>0</v>
      </c>
      <c r="BQ216">
        <v>1</v>
      </c>
      <c r="BR216">
        <v>0</v>
      </c>
      <c r="BS216">
        <v>1</v>
      </c>
      <c r="BT216">
        <v>1</v>
      </c>
      <c r="BU216">
        <v>1</v>
      </c>
      <c r="BV216">
        <v>1</v>
      </c>
      <c r="BW216">
        <v>1</v>
      </c>
      <c r="BX216">
        <v>1</v>
      </c>
      <c r="BY216" t="s">
        <v>3</v>
      </c>
      <c r="BZ216">
        <v>70</v>
      </c>
      <c r="CA216">
        <v>10</v>
      </c>
      <c r="CE216">
        <v>0</v>
      </c>
      <c r="CF216">
        <v>0</v>
      </c>
      <c r="CG216">
        <v>0</v>
      </c>
      <c r="CM216">
        <v>0</v>
      </c>
      <c r="CN216" t="s">
        <v>3</v>
      </c>
      <c r="CO216">
        <v>0</v>
      </c>
      <c r="CP216">
        <f t="shared" si="226"/>
        <v>0</v>
      </c>
      <c r="CQ216">
        <f t="shared" si="227"/>
        <v>127.21</v>
      </c>
      <c r="CR216">
        <f t="shared" si="228"/>
        <v>0</v>
      </c>
      <c r="CS216">
        <f t="shared" si="229"/>
        <v>0</v>
      </c>
      <c r="CT216">
        <f t="shared" si="230"/>
        <v>0</v>
      </c>
      <c r="CU216">
        <f t="shared" si="231"/>
        <v>0</v>
      </c>
      <c r="CV216">
        <f t="shared" si="232"/>
        <v>0</v>
      </c>
      <c r="CW216">
        <f t="shared" si="233"/>
        <v>0</v>
      </c>
      <c r="CX216">
        <f t="shared" si="233"/>
        <v>0</v>
      </c>
      <c r="CY216">
        <f t="shared" si="234"/>
        <v>0</v>
      </c>
      <c r="CZ216">
        <f t="shared" si="235"/>
        <v>0</v>
      </c>
      <c r="DC216" t="s">
        <v>3</v>
      </c>
      <c r="DD216" t="s">
        <v>3</v>
      </c>
      <c r="DE216" t="s">
        <v>3</v>
      </c>
      <c r="DF216" t="s">
        <v>3</v>
      </c>
      <c r="DG216" t="s">
        <v>3</v>
      </c>
      <c r="DH216" t="s">
        <v>3</v>
      </c>
      <c r="DI216" t="s">
        <v>3</v>
      </c>
      <c r="DJ216" t="s">
        <v>3</v>
      </c>
      <c r="DK216" t="s">
        <v>3</v>
      </c>
      <c r="DL216" t="s">
        <v>3</v>
      </c>
      <c r="DM216" t="s">
        <v>3</v>
      </c>
      <c r="DN216">
        <v>0</v>
      </c>
      <c r="DO216">
        <v>0</v>
      </c>
      <c r="DP216">
        <v>1</v>
      </c>
      <c r="DQ216">
        <v>1</v>
      </c>
      <c r="DU216">
        <v>1010</v>
      </c>
      <c r="DV216" t="s">
        <v>221</v>
      </c>
      <c r="DW216" t="s">
        <v>221</v>
      </c>
      <c r="DX216">
        <v>1</v>
      </c>
      <c r="EE216">
        <v>51482689</v>
      </c>
      <c r="EF216">
        <v>1</v>
      </c>
      <c r="EG216" t="s">
        <v>21</v>
      </c>
      <c r="EH216">
        <v>0</v>
      </c>
      <c r="EI216" t="s">
        <v>3</v>
      </c>
      <c r="EJ216">
        <v>4</v>
      </c>
      <c r="EK216">
        <v>0</v>
      </c>
      <c r="EL216" t="s">
        <v>22</v>
      </c>
      <c r="EM216" t="s">
        <v>23</v>
      </c>
      <c r="EO216" t="s">
        <v>3</v>
      </c>
      <c r="EQ216">
        <v>0</v>
      </c>
      <c r="ER216">
        <v>127.21</v>
      </c>
      <c r="ES216">
        <v>127.21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FQ216">
        <v>0</v>
      </c>
      <c r="FR216">
        <f t="shared" si="236"/>
        <v>0</v>
      </c>
      <c r="FS216">
        <v>0</v>
      </c>
      <c r="FX216">
        <v>70</v>
      </c>
      <c r="FY216">
        <v>10</v>
      </c>
      <c r="GA216" t="s">
        <v>3</v>
      </c>
      <c r="GD216">
        <v>0</v>
      </c>
      <c r="GF216">
        <v>556862733</v>
      </c>
      <c r="GG216">
        <v>2</v>
      </c>
      <c r="GH216">
        <v>1</v>
      </c>
      <c r="GI216">
        <v>-2</v>
      </c>
      <c r="GJ216">
        <v>0</v>
      </c>
      <c r="GK216">
        <f>ROUND(R216*(R12)/100,2)</f>
        <v>0</v>
      </c>
      <c r="GL216">
        <f t="shared" si="237"/>
        <v>0</v>
      </c>
      <c r="GM216">
        <f t="shared" si="238"/>
        <v>0</v>
      </c>
      <c r="GN216">
        <f t="shared" si="239"/>
        <v>0</v>
      </c>
      <c r="GO216">
        <f t="shared" si="240"/>
        <v>0</v>
      </c>
      <c r="GP216">
        <f t="shared" si="241"/>
        <v>0</v>
      </c>
      <c r="GR216">
        <v>0</v>
      </c>
      <c r="GS216">
        <v>3</v>
      </c>
      <c r="GT216">
        <v>0</v>
      </c>
      <c r="GU216" t="s">
        <v>3</v>
      </c>
      <c r="GV216">
        <f t="shared" si="242"/>
        <v>0</v>
      </c>
      <c r="GW216">
        <v>1</v>
      </c>
      <c r="GX216">
        <f t="shared" si="243"/>
        <v>0</v>
      </c>
      <c r="HA216">
        <v>0</v>
      </c>
      <c r="HB216">
        <v>0</v>
      </c>
      <c r="HC216">
        <f t="shared" si="244"/>
        <v>0</v>
      </c>
      <c r="HE216" t="s">
        <v>3</v>
      </c>
      <c r="HF216" t="s">
        <v>3</v>
      </c>
      <c r="IK216">
        <f t="shared" si="245"/>
        <v>0</v>
      </c>
    </row>
    <row r="217" spans="1:245" x14ac:dyDescent="0.2">
      <c r="A217">
        <v>17</v>
      </c>
      <c r="B217">
        <v>1</v>
      </c>
      <c r="E217" t="s">
        <v>223</v>
      </c>
      <c r="F217" t="s">
        <v>224</v>
      </c>
      <c r="G217" t="s">
        <v>225</v>
      </c>
      <c r="H217" t="s">
        <v>221</v>
      </c>
      <c r="I217">
        <v>0</v>
      </c>
      <c r="J217">
        <v>0</v>
      </c>
      <c r="O217">
        <f t="shared" si="209"/>
        <v>0</v>
      </c>
      <c r="P217">
        <f t="shared" si="210"/>
        <v>0</v>
      </c>
      <c r="Q217">
        <f t="shared" si="211"/>
        <v>0</v>
      </c>
      <c r="R217">
        <f t="shared" si="212"/>
        <v>0</v>
      </c>
      <c r="S217">
        <f t="shared" si="213"/>
        <v>0</v>
      </c>
      <c r="T217">
        <f t="shared" si="214"/>
        <v>0</v>
      </c>
      <c r="U217">
        <f t="shared" si="215"/>
        <v>0</v>
      </c>
      <c r="V217">
        <f t="shared" si="216"/>
        <v>0</v>
      </c>
      <c r="W217">
        <f t="shared" si="217"/>
        <v>0</v>
      </c>
      <c r="X217">
        <f t="shared" si="218"/>
        <v>0</v>
      </c>
      <c r="Y217">
        <f t="shared" si="218"/>
        <v>0</v>
      </c>
      <c r="AA217">
        <v>52421674</v>
      </c>
      <c r="AB217">
        <f t="shared" si="219"/>
        <v>2686.67</v>
      </c>
      <c r="AC217">
        <f t="shared" si="220"/>
        <v>2686.67</v>
      </c>
      <c r="AD217">
        <f t="shared" si="221"/>
        <v>0</v>
      </c>
      <c r="AE217">
        <f t="shared" si="222"/>
        <v>0</v>
      </c>
      <c r="AF217">
        <f t="shared" si="222"/>
        <v>0</v>
      </c>
      <c r="AG217">
        <f t="shared" si="223"/>
        <v>0</v>
      </c>
      <c r="AH217">
        <f t="shared" si="224"/>
        <v>0</v>
      </c>
      <c r="AI217">
        <f t="shared" si="224"/>
        <v>0</v>
      </c>
      <c r="AJ217">
        <f t="shared" si="225"/>
        <v>0</v>
      </c>
      <c r="AK217">
        <v>2686.67</v>
      </c>
      <c r="AL217">
        <v>2686.67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70</v>
      </c>
      <c r="AU217">
        <v>10</v>
      </c>
      <c r="AV217">
        <v>1</v>
      </c>
      <c r="AW217">
        <v>1</v>
      </c>
      <c r="AZ217">
        <v>1</v>
      </c>
      <c r="BA217">
        <v>1</v>
      </c>
      <c r="BB217">
        <v>1</v>
      </c>
      <c r="BC217">
        <v>1</v>
      </c>
      <c r="BD217" t="s">
        <v>3</v>
      </c>
      <c r="BE217" t="s">
        <v>3</v>
      </c>
      <c r="BF217" t="s">
        <v>3</v>
      </c>
      <c r="BG217" t="s">
        <v>3</v>
      </c>
      <c r="BH217">
        <v>3</v>
      </c>
      <c r="BI217">
        <v>4</v>
      </c>
      <c r="BJ217" t="s">
        <v>3</v>
      </c>
      <c r="BM217">
        <v>0</v>
      </c>
      <c r="BN217">
        <v>0</v>
      </c>
      <c r="BO217" t="s">
        <v>3</v>
      </c>
      <c r="BP217">
        <v>0</v>
      </c>
      <c r="BQ217">
        <v>1</v>
      </c>
      <c r="BR217">
        <v>0</v>
      </c>
      <c r="BS217">
        <v>1</v>
      </c>
      <c r="BT217">
        <v>1</v>
      </c>
      <c r="BU217">
        <v>1</v>
      </c>
      <c r="BV217">
        <v>1</v>
      </c>
      <c r="BW217">
        <v>1</v>
      </c>
      <c r="BX217">
        <v>1</v>
      </c>
      <c r="BY217" t="s">
        <v>3</v>
      </c>
      <c r="BZ217">
        <v>70</v>
      </c>
      <c r="CA217">
        <v>10</v>
      </c>
      <c r="CE217">
        <v>0</v>
      </c>
      <c r="CF217">
        <v>0</v>
      </c>
      <c r="CG217">
        <v>0</v>
      </c>
      <c r="CM217">
        <v>0</v>
      </c>
      <c r="CN217" t="s">
        <v>3</v>
      </c>
      <c r="CO217">
        <v>0</v>
      </c>
      <c r="CP217">
        <f t="shared" si="226"/>
        <v>0</v>
      </c>
      <c r="CQ217">
        <f t="shared" si="227"/>
        <v>2686.67</v>
      </c>
      <c r="CR217">
        <f t="shared" si="228"/>
        <v>0</v>
      </c>
      <c r="CS217">
        <f t="shared" si="229"/>
        <v>0</v>
      </c>
      <c r="CT217">
        <f t="shared" si="230"/>
        <v>0</v>
      </c>
      <c r="CU217">
        <f t="shared" si="231"/>
        <v>0</v>
      </c>
      <c r="CV217">
        <f t="shared" si="232"/>
        <v>0</v>
      </c>
      <c r="CW217">
        <f t="shared" si="233"/>
        <v>0</v>
      </c>
      <c r="CX217">
        <f t="shared" si="233"/>
        <v>0</v>
      </c>
      <c r="CY217">
        <f t="shared" si="234"/>
        <v>0</v>
      </c>
      <c r="CZ217">
        <f t="shared" si="235"/>
        <v>0</v>
      </c>
      <c r="DC217" t="s">
        <v>3</v>
      </c>
      <c r="DD217" t="s">
        <v>3</v>
      </c>
      <c r="DE217" t="s">
        <v>3</v>
      </c>
      <c r="DF217" t="s">
        <v>3</v>
      </c>
      <c r="DG217" t="s">
        <v>3</v>
      </c>
      <c r="DH217" t="s">
        <v>3</v>
      </c>
      <c r="DI217" t="s">
        <v>3</v>
      </c>
      <c r="DJ217" t="s">
        <v>3</v>
      </c>
      <c r="DK217" t="s">
        <v>3</v>
      </c>
      <c r="DL217" t="s">
        <v>3</v>
      </c>
      <c r="DM217" t="s">
        <v>3</v>
      </c>
      <c r="DN217">
        <v>0</v>
      </c>
      <c r="DO217">
        <v>0</v>
      </c>
      <c r="DP217">
        <v>1</v>
      </c>
      <c r="DQ217">
        <v>1</v>
      </c>
      <c r="DU217">
        <v>1010</v>
      </c>
      <c r="DV217" t="s">
        <v>221</v>
      </c>
      <c r="DW217" t="s">
        <v>221</v>
      </c>
      <c r="DX217">
        <v>1</v>
      </c>
      <c r="EE217">
        <v>51482689</v>
      </c>
      <c r="EF217">
        <v>1</v>
      </c>
      <c r="EG217" t="s">
        <v>21</v>
      </c>
      <c r="EH217">
        <v>0</v>
      </c>
      <c r="EI217" t="s">
        <v>3</v>
      </c>
      <c r="EJ217">
        <v>4</v>
      </c>
      <c r="EK217">
        <v>0</v>
      </c>
      <c r="EL217" t="s">
        <v>22</v>
      </c>
      <c r="EM217" t="s">
        <v>23</v>
      </c>
      <c r="EO217" t="s">
        <v>3</v>
      </c>
      <c r="EQ217">
        <v>0</v>
      </c>
      <c r="ER217">
        <v>2686.67</v>
      </c>
      <c r="ES217">
        <v>2686.67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5</v>
      </c>
      <c r="FC217">
        <v>1</v>
      </c>
      <c r="FD217">
        <v>18</v>
      </c>
      <c r="FF217">
        <v>3200</v>
      </c>
      <c r="FQ217">
        <v>0</v>
      </c>
      <c r="FR217">
        <f t="shared" si="236"/>
        <v>0</v>
      </c>
      <c r="FS217">
        <v>0</v>
      </c>
      <c r="FX217">
        <v>70</v>
      </c>
      <c r="FY217">
        <v>10</v>
      </c>
      <c r="GA217" t="s">
        <v>226</v>
      </c>
      <c r="GD217">
        <v>0</v>
      </c>
      <c r="GF217">
        <v>-301994752</v>
      </c>
      <c r="GG217">
        <v>2</v>
      </c>
      <c r="GH217">
        <v>3</v>
      </c>
      <c r="GI217">
        <v>-2</v>
      </c>
      <c r="GJ217">
        <v>0</v>
      </c>
      <c r="GK217">
        <f>ROUND(R217*(R12)/100,2)</f>
        <v>0</v>
      </c>
      <c r="GL217">
        <f t="shared" si="237"/>
        <v>0</v>
      </c>
      <c r="GM217">
        <f t="shared" si="238"/>
        <v>0</v>
      </c>
      <c r="GN217">
        <f t="shared" si="239"/>
        <v>0</v>
      </c>
      <c r="GO217">
        <f t="shared" si="240"/>
        <v>0</v>
      </c>
      <c r="GP217">
        <f t="shared" si="241"/>
        <v>0</v>
      </c>
      <c r="GR217">
        <v>1</v>
      </c>
      <c r="GS217">
        <v>1</v>
      </c>
      <c r="GT217">
        <v>0</v>
      </c>
      <c r="GU217" t="s">
        <v>3</v>
      </c>
      <c r="GV217">
        <f t="shared" si="242"/>
        <v>0</v>
      </c>
      <c r="GW217">
        <v>1</v>
      </c>
      <c r="GX217">
        <f t="shared" si="243"/>
        <v>0</v>
      </c>
      <c r="HA217">
        <v>0</v>
      </c>
      <c r="HB217">
        <v>0</v>
      </c>
      <c r="HC217">
        <f t="shared" si="244"/>
        <v>0</v>
      </c>
      <c r="HE217" t="s">
        <v>53</v>
      </c>
      <c r="HF217" t="s">
        <v>227</v>
      </c>
      <c r="IK217">
        <f t="shared" si="245"/>
        <v>0</v>
      </c>
    </row>
    <row r="218" spans="1:245" x14ac:dyDescent="0.2">
      <c r="A218">
        <v>17</v>
      </c>
      <c r="B218">
        <v>1</v>
      </c>
      <c r="E218" t="s">
        <v>228</v>
      </c>
      <c r="F218" t="s">
        <v>224</v>
      </c>
      <c r="G218" t="s">
        <v>229</v>
      </c>
      <c r="H218" t="s">
        <v>221</v>
      </c>
      <c r="I218">
        <v>0</v>
      </c>
      <c r="J218">
        <v>0</v>
      </c>
      <c r="O218">
        <f t="shared" si="209"/>
        <v>0</v>
      </c>
      <c r="P218">
        <f t="shared" si="210"/>
        <v>0</v>
      </c>
      <c r="Q218">
        <f t="shared" si="211"/>
        <v>0</v>
      </c>
      <c r="R218">
        <f t="shared" si="212"/>
        <v>0</v>
      </c>
      <c r="S218">
        <f t="shared" si="213"/>
        <v>0</v>
      </c>
      <c r="T218">
        <f t="shared" si="214"/>
        <v>0</v>
      </c>
      <c r="U218">
        <f t="shared" si="215"/>
        <v>0</v>
      </c>
      <c r="V218">
        <f t="shared" si="216"/>
        <v>0</v>
      </c>
      <c r="W218">
        <f t="shared" si="217"/>
        <v>0</v>
      </c>
      <c r="X218">
        <f t="shared" si="218"/>
        <v>0</v>
      </c>
      <c r="Y218">
        <f t="shared" si="218"/>
        <v>0</v>
      </c>
      <c r="AA218">
        <v>52421674</v>
      </c>
      <c r="AB218">
        <f t="shared" si="219"/>
        <v>2686.67</v>
      </c>
      <c r="AC218">
        <f t="shared" si="220"/>
        <v>2686.67</v>
      </c>
      <c r="AD218">
        <f t="shared" si="221"/>
        <v>0</v>
      </c>
      <c r="AE218">
        <f t="shared" si="222"/>
        <v>0</v>
      </c>
      <c r="AF218">
        <f t="shared" si="222"/>
        <v>0</v>
      </c>
      <c r="AG218">
        <f t="shared" si="223"/>
        <v>0</v>
      </c>
      <c r="AH218">
        <f t="shared" si="224"/>
        <v>0</v>
      </c>
      <c r="AI218">
        <f t="shared" si="224"/>
        <v>0</v>
      </c>
      <c r="AJ218">
        <f t="shared" si="225"/>
        <v>0</v>
      </c>
      <c r="AK218">
        <v>2686.67</v>
      </c>
      <c r="AL218">
        <v>2686.67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70</v>
      </c>
      <c r="AU218">
        <v>10</v>
      </c>
      <c r="AV218">
        <v>1</v>
      </c>
      <c r="AW218">
        <v>1</v>
      </c>
      <c r="AZ218">
        <v>1</v>
      </c>
      <c r="BA218">
        <v>1</v>
      </c>
      <c r="BB218">
        <v>1</v>
      </c>
      <c r="BC218">
        <v>1</v>
      </c>
      <c r="BD218" t="s">
        <v>3</v>
      </c>
      <c r="BE218" t="s">
        <v>3</v>
      </c>
      <c r="BF218" t="s">
        <v>3</v>
      </c>
      <c r="BG218" t="s">
        <v>3</v>
      </c>
      <c r="BH218">
        <v>3</v>
      </c>
      <c r="BI218">
        <v>4</v>
      </c>
      <c r="BJ218" t="s">
        <v>3</v>
      </c>
      <c r="BM218">
        <v>0</v>
      </c>
      <c r="BN218">
        <v>0</v>
      </c>
      <c r="BO218" t="s">
        <v>3</v>
      </c>
      <c r="BP218">
        <v>0</v>
      </c>
      <c r="BQ218">
        <v>1</v>
      </c>
      <c r="BR218">
        <v>0</v>
      </c>
      <c r="BS218">
        <v>1</v>
      </c>
      <c r="BT218">
        <v>1</v>
      </c>
      <c r="BU218">
        <v>1</v>
      </c>
      <c r="BV218">
        <v>1</v>
      </c>
      <c r="BW218">
        <v>1</v>
      </c>
      <c r="BX218">
        <v>1</v>
      </c>
      <c r="BY218" t="s">
        <v>3</v>
      </c>
      <c r="BZ218">
        <v>70</v>
      </c>
      <c r="CA218">
        <v>10</v>
      </c>
      <c r="CE218">
        <v>0</v>
      </c>
      <c r="CF218">
        <v>0</v>
      </c>
      <c r="CG218">
        <v>0</v>
      </c>
      <c r="CM218">
        <v>0</v>
      </c>
      <c r="CN218" t="s">
        <v>3</v>
      </c>
      <c r="CO218">
        <v>0</v>
      </c>
      <c r="CP218">
        <f t="shared" si="226"/>
        <v>0</v>
      </c>
      <c r="CQ218">
        <f t="shared" si="227"/>
        <v>2686.67</v>
      </c>
      <c r="CR218">
        <f t="shared" si="228"/>
        <v>0</v>
      </c>
      <c r="CS218">
        <f t="shared" si="229"/>
        <v>0</v>
      </c>
      <c r="CT218">
        <f t="shared" si="230"/>
        <v>0</v>
      </c>
      <c r="CU218">
        <f t="shared" si="231"/>
        <v>0</v>
      </c>
      <c r="CV218">
        <f t="shared" si="232"/>
        <v>0</v>
      </c>
      <c r="CW218">
        <f t="shared" si="233"/>
        <v>0</v>
      </c>
      <c r="CX218">
        <f t="shared" si="233"/>
        <v>0</v>
      </c>
      <c r="CY218">
        <f t="shared" si="234"/>
        <v>0</v>
      </c>
      <c r="CZ218">
        <f t="shared" si="235"/>
        <v>0</v>
      </c>
      <c r="DC218" t="s">
        <v>3</v>
      </c>
      <c r="DD218" t="s">
        <v>3</v>
      </c>
      <c r="DE218" t="s">
        <v>3</v>
      </c>
      <c r="DF218" t="s">
        <v>3</v>
      </c>
      <c r="DG218" t="s">
        <v>3</v>
      </c>
      <c r="DH218" t="s">
        <v>3</v>
      </c>
      <c r="DI218" t="s">
        <v>3</v>
      </c>
      <c r="DJ218" t="s">
        <v>3</v>
      </c>
      <c r="DK218" t="s">
        <v>3</v>
      </c>
      <c r="DL218" t="s">
        <v>3</v>
      </c>
      <c r="DM218" t="s">
        <v>3</v>
      </c>
      <c r="DN218">
        <v>0</v>
      </c>
      <c r="DO218">
        <v>0</v>
      </c>
      <c r="DP218">
        <v>1</v>
      </c>
      <c r="DQ218">
        <v>1</v>
      </c>
      <c r="DU218">
        <v>1010</v>
      </c>
      <c r="DV218" t="s">
        <v>221</v>
      </c>
      <c r="DW218" t="s">
        <v>221</v>
      </c>
      <c r="DX218">
        <v>1</v>
      </c>
      <c r="EE218">
        <v>51482689</v>
      </c>
      <c r="EF218">
        <v>1</v>
      </c>
      <c r="EG218" t="s">
        <v>21</v>
      </c>
      <c r="EH218">
        <v>0</v>
      </c>
      <c r="EI218" t="s">
        <v>3</v>
      </c>
      <c r="EJ218">
        <v>4</v>
      </c>
      <c r="EK218">
        <v>0</v>
      </c>
      <c r="EL218" t="s">
        <v>22</v>
      </c>
      <c r="EM218" t="s">
        <v>23</v>
      </c>
      <c r="EO218" t="s">
        <v>3</v>
      </c>
      <c r="EQ218">
        <v>0</v>
      </c>
      <c r="ER218">
        <v>2686.67</v>
      </c>
      <c r="ES218">
        <v>2686.67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5</v>
      </c>
      <c r="FC218">
        <v>1</v>
      </c>
      <c r="FD218">
        <v>18</v>
      </c>
      <c r="FF218">
        <v>3200</v>
      </c>
      <c r="FQ218">
        <v>0</v>
      </c>
      <c r="FR218">
        <f t="shared" si="236"/>
        <v>0</v>
      </c>
      <c r="FS218">
        <v>0</v>
      </c>
      <c r="FX218">
        <v>70</v>
      </c>
      <c r="FY218">
        <v>10</v>
      </c>
      <c r="GA218" t="s">
        <v>226</v>
      </c>
      <c r="GD218">
        <v>0</v>
      </c>
      <c r="GF218">
        <v>-870334828</v>
      </c>
      <c r="GG218">
        <v>2</v>
      </c>
      <c r="GH218">
        <v>3</v>
      </c>
      <c r="GI218">
        <v>-2</v>
      </c>
      <c r="GJ218">
        <v>0</v>
      </c>
      <c r="GK218">
        <f>ROUND(R218*(R12)/100,2)</f>
        <v>0</v>
      </c>
      <c r="GL218">
        <f t="shared" si="237"/>
        <v>0</v>
      </c>
      <c r="GM218">
        <f t="shared" si="238"/>
        <v>0</v>
      </c>
      <c r="GN218">
        <f t="shared" si="239"/>
        <v>0</v>
      </c>
      <c r="GO218">
        <f t="shared" si="240"/>
        <v>0</v>
      </c>
      <c r="GP218">
        <f t="shared" si="241"/>
        <v>0</v>
      </c>
      <c r="GR218">
        <v>1</v>
      </c>
      <c r="GS218">
        <v>1</v>
      </c>
      <c r="GT218">
        <v>0</v>
      </c>
      <c r="GU218" t="s">
        <v>3</v>
      </c>
      <c r="GV218">
        <f t="shared" si="242"/>
        <v>0</v>
      </c>
      <c r="GW218">
        <v>1</v>
      </c>
      <c r="GX218">
        <f t="shared" si="243"/>
        <v>0</v>
      </c>
      <c r="HA218">
        <v>0</v>
      </c>
      <c r="HB218">
        <v>0</v>
      </c>
      <c r="HC218">
        <f t="shared" si="244"/>
        <v>0</v>
      </c>
      <c r="HE218" t="s">
        <v>53</v>
      </c>
      <c r="HF218" t="s">
        <v>227</v>
      </c>
      <c r="IK218">
        <f t="shared" si="245"/>
        <v>0</v>
      </c>
    </row>
    <row r="219" spans="1:245" x14ac:dyDescent="0.2">
      <c r="A219">
        <v>17</v>
      </c>
      <c r="B219">
        <v>1</v>
      </c>
      <c r="C219">
        <f>ROW(SmtRes!A76)</f>
        <v>76</v>
      </c>
      <c r="D219">
        <f>ROW(EtalonRes!A71)</f>
        <v>71</v>
      </c>
      <c r="E219" t="s">
        <v>3</v>
      </c>
      <c r="F219" t="s">
        <v>230</v>
      </c>
      <c r="G219" t="s">
        <v>231</v>
      </c>
      <c r="H219" t="s">
        <v>216</v>
      </c>
      <c r="I219">
        <v>0</v>
      </c>
      <c r="J219">
        <v>0</v>
      </c>
      <c r="O219">
        <f t="shared" si="209"/>
        <v>0</v>
      </c>
      <c r="P219">
        <f t="shared" si="210"/>
        <v>0</v>
      </c>
      <c r="Q219">
        <f t="shared" si="211"/>
        <v>0</v>
      </c>
      <c r="R219">
        <f t="shared" si="212"/>
        <v>0</v>
      </c>
      <c r="S219">
        <f t="shared" si="213"/>
        <v>0</v>
      </c>
      <c r="T219">
        <f t="shared" si="214"/>
        <v>0</v>
      </c>
      <c r="U219">
        <f t="shared" si="215"/>
        <v>0</v>
      </c>
      <c r="V219">
        <f t="shared" si="216"/>
        <v>0</v>
      </c>
      <c r="W219">
        <f t="shared" si="217"/>
        <v>0</v>
      </c>
      <c r="X219">
        <f t="shared" si="218"/>
        <v>0</v>
      </c>
      <c r="Y219">
        <f t="shared" si="218"/>
        <v>0</v>
      </c>
      <c r="AA219">
        <v>-1</v>
      </c>
      <c r="AB219">
        <f t="shared" si="219"/>
        <v>31214.31</v>
      </c>
      <c r="AC219">
        <f t="shared" si="220"/>
        <v>12721</v>
      </c>
      <c r="AD219">
        <f t="shared" si="221"/>
        <v>0</v>
      </c>
      <c r="AE219">
        <f t="shared" si="222"/>
        <v>0</v>
      </c>
      <c r="AF219">
        <f t="shared" si="222"/>
        <v>18493.310000000001</v>
      </c>
      <c r="AG219">
        <f t="shared" si="223"/>
        <v>0</v>
      </c>
      <c r="AH219">
        <f t="shared" si="224"/>
        <v>79.349999999999994</v>
      </c>
      <c r="AI219">
        <f t="shared" si="224"/>
        <v>0</v>
      </c>
      <c r="AJ219">
        <f t="shared" si="225"/>
        <v>0</v>
      </c>
      <c r="AK219">
        <v>31214.31</v>
      </c>
      <c r="AL219">
        <v>12721</v>
      </c>
      <c r="AM219">
        <v>0</v>
      </c>
      <c r="AN219">
        <v>0</v>
      </c>
      <c r="AO219">
        <v>18493.310000000001</v>
      </c>
      <c r="AP219">
        <v>0</v>
      </c>
      <c r="AQ219">
        <v>79.349999999999994</v>
      </c>
      <c r="AR219">
        <v>0</v>
      </c>
      <c r="AS219">
        <v>0</v>
      </c>
      <c r="AT219">
        <v>70</v>
      </c>
      <c r="AU219">
        <v>10</v>
      </c>
      <c r="AV219">
        <v>1</v>
      </c>
      <c r="AW219">
        <v>1</v>
      </c>
      <c r="AZ219">
        <v>1</v>
      </c>
      <c r="BA219">
        <v>1</v>
      </c>
      <c r="BB219">
        <v>1</v>
      </c>
      <c r="BC219">
        <v>1</v>
      </c>
      <c r="BD219" t="s">
        <v>3</v>
      </c>
      <c r="BE219" t="s">
        <v>3</v>
      </c>
      <c r="BF219" t="s">
        <v>3</v>
      </c>
      <c r="BG219" t="s">
        <v>3</v>
      </c>
      <c r="BH219">
        <v>0</v>
      </c>
      <c r="BI219">
        <v>4</v>
      </c>
      <c r="BJ219" t="s">
        <v>232</v>
      </c>
      <c r="BM219">
        <v>0</v>
      </c>
      <c r="BN219">
        <v>0</v>
      </c>
      <c r="BO219" t="s">
        <v>3</v>
      </c>
      <c r="BP219">
        <v>0</v>
      </c>
      <c r="BQ219">
        <v>1</v>
      </c>
      <c r="BR219">
        <v>0</v>
      </c>
      <c r="BS219">
        <v>1</v>
      </c>
      <c r="BT219">
        <v>1</v>
      </c>
      <c r="BU219">
        <v>1</v>
      </c>
      <c r="BV219">
        <v>1</v>
      </c>
      <c r="BW219">
        <v>1</v>
      </c>
      <c r="BX219">
        <v>1</v>
      </c>
      <c r="BY219" t="s">
        <v>3</v>
      </c>
      <c r="BZ219">
        <v>70</v>
      </c>
      <c r="CA219">
        <v>10</v>
      </c>
      <c r="CE219">
        <v>0</v>
      </c>
      <c r="CF219">
        <v>0</v>
      </c>
      <c r="CG219">
        <v>0</v>
      </c>
      <c r="CM219">
        <v>0</v>
      </c>
      <c r="CN219" t="s">
        <v>3</v>
      </c>
      <c r="CO219">
        <v>0</v>
      </c>
      <c r="CP219">
        <f t="shared" si="226"/>
        <v>0</v>
      </c>
      <c r="CQ219">
        <f t="shared" si="227"/>
        <v>12721</v>
      </c>
      <c r="CR219">
        <f t="shared" si="228"/>
        <v>0</v>
      </c>
      <c r="CS219">
        <f t="shared" si="229"/>
        <v>0</v>
      </c>
      <c r="CT219">
        <f t="shared" si="230"/>
        <v>18493.310000000001</v>
      </c>
      <c r="CU219">
        <f t="shared" si="231"/>
        <v>0</v>
      </c>
      <c r="CV219">
        <f t="shared" si="232"/>
        <v>79.349999999999994</v>
      </c>
      <c r="CW219">
        <f t="shared" si="233"/>
        <v>0</v>
      </c>
      <c r="CX219">
        <f t="shared" si="233"/>
        <v>0</v>
      </c>
      <c r="CY219">
        <f t="shared" si="234"/>
        <v>0</v>
      </c>
      <c r="CZ219">
        <f t="shared" si="235"/>
        <v>0</v>
      </c>
      <c r="DC219" t="s">
        <v>3</v>
      </c>
      <c r="DD219" t="s">
        <v>3</v>
      </c>
      <c r="DE219" t="s">
        <v>3</v>
      </c>
      <c r="DF219" t="s">
        <v>3</v>
      </c>
      <c r="DG219" t="s">
        <v>3</v>
      </c>
      <c r="DH219" t="s">
        <v>3</v>
      </c>
      <c r="DI219" t="s">
        <v>3</v>
      </c>
      <c r="DJ219" t="s">
        <v>3</v>
      </c>
      <c r="DK219" t="s">
        <v>3</v>
      </c>
      <c r="DL219" t="s">
        <v>3</v>
      </c>
      <c r="DM219" t="s">
        <v>3</v>
      </c>
      <c r="DN219">
        <v>0</v>
      </c>
      <c r="DO219">
        <v>0</v>
      </c>
      <c r="DP219">
        <v>1</v>
      </c>
      <c r="DQ219">
        <v>1</v>
      </c>
      <c r="DU219">
        <v>1010</v>
      </c>
      <c r="DV219" t="s">
        <v>216</v>
      </c>
      <c r="DW219" t="s">
        <v>216</v>
      </c>
      <c r="DX219">
        <v>100</v>
      </c>
      <c r="EE219">
        <v>51482689</v>
      </c>
      <c r="EF219">
        <v>1</v>
      </c>
      <c r="EG219" t="s">
        <v>21</v>
      </c>
      <c r="EH219">
        <v>0</v>
      </c>
      <c r="EI219" t="s">
        <v>3</v>
      </c>
      <c r="EJ219">
        <v>4</v>
      </c>
      <c r="EK219">
        <v>0</v>
      </c>
      <c r="EL219" t="s">
        <v>22</v>
      </c>
      <c r="EM219" t="s">
        <v>23</v>
      </c>
      <c r="EO219" t="s">
        <v>3</v>
      </c>
      <c r="EQ219">
        <v>1024</v>
      </c>
      <c r="ER219">
        <v>31214.31</v>
      </c>
      <c r="ES219">
        <v>12721</v>
      </c>
      <c r="ET219">
        <v>0</v>
      </c>
      <c r="EU219">
        <v>0</v>
      </c>
      <c r="EV219">
        <v>18493.310000000001</v>
      </c>
      <c r="EW219">
        <v>79.349999999999994</v>
      </c>
      <c r="EX219">
        <v>0</v>
      </c>
      <c r="EY219">
        <v>0</v>
      </c>
      <c r="FQ219">
        <v>0</v>
      </c>
      <c r="FR219">
        <f t="shared" si="236"/>
        <v>0</v>
      </c>
      <c r="FS219">
        <v>0</v>
      </c>
      <c r="FX219">
        <v>70</v>
      </c>
      <c r="FY219">
        <v>10</v>
      </c>
      <c r="GA219" t="s">
        <v>3</v>
      </c>
      <c r="GD219">
        <v>0</v>
      </c>
      <c r="GF219">
        <v>1905416798</v>
      </c>
      <c r="GG219">
        <v>2</v>
      </c>
      <c r="GH219">
        <v>1</v>
      </c>
      <c r="GI219">
        <v>-2</v>
      </c>
      <c r="GJ219">
        <v>0</v>
      </c>
      <c r="GK219">
        <f>ROUND(R219*(R12)/100,2)</f>
        <v>0</v>
      </c>
      <c r="GL219">
        <f t="shared" si="237"/>
        <v>0</v>
      </c>
      <c r="GM219">
        <f t="shared" si="238"/>
        <v>0</v>
      </c>
      <c r="GN219">
        <f t="shared" si="239"/>
        <v>0</v>
      </c>
      <c r="GO219">
        <f t="shared" si="240"/>
        <v>0</v>
      </c>
      <c r="GP219">
        <f t="shared" si="241"/>
        <v>0</v>
      </c>
      <c r="GR219">
        <v>0</v>
      </c>
      <c r="GS219">
        <v>3</v>
      </c>
      <c r="GT219">
        <v>0</v>
      </c>
      <c r="GU219" t="s">
        <v>3</v>
      </c>
      <c r="GV219">
        <f t="shared" si="242"/>
        <v>0</v>
      </c>
      <c r="GW219">
        <v>1</v>
      </c>
      <c r="GX219">
        <f t="shared" si="243"/>
        <v>0</v>
      </c>
      <c r="HA219">
        <v>0</v>
      </c>
      <c r="HB219">
        <v>0</v>
      </c>
      <c r="HC219">
        <f t="shared" si="244"/>
        <v>0</v>
      </c>
      <c r="HE219" t="s">
        <v>3</v>
      </c>
      <c r="HF219" t="s">
        <v>3</v>
      </c>
      <c r="IK219">
        <f t="shared" si="245"/>
        <v>0</v>
      </c>
    </row>
    <row r="220" spans="1:245" x14ac:dyDescent="0.2">
      <c r="A220">
        <v>18</v>
      </c>
      <c r="B220">
        <v>1</v>
      </c>
      <c r="C220">
        <v>74</v>
      </c>
      <c r="E220" t="s">
        <v>3</v>
      </c>
      <c r="F220" t="s">
        <v>219</v>
      </c>
      <c r="G220" t="s">
        <v>220</v>
      </c>
      <c r="H220" t="s">
        <v>221</v>
      </c>
      <c r="I220">
        <f>I219*J220</f>
        <v>0</v>
      </c>
      <c r="J220">
        <v>100</v>
      </c>
      <c r="O220">
        <f t="shared" si="209"/>
        <v>0</v>
      </c>
      <c r="P220">
        <f t="shared" si="210"/>
        <v>0</v>
      </c>
      <c r="Q220">
        <f t="shared" si="211"/>
        <v>0</v>
      </c>
      <c r="R220">
        <f t="shared" si="212"/>
        <v>0</v>
      </c>
      <c r="S220">
        <f t="shared" si="213"/>
        <v>0</v>
      </c>
      <c r="T220">
        <f t="shared" si="214"/>
        <v>0</v>
      </c>
      <c r="U220">
        <f t="shared" si="215"/>
        <v>0</v>
      </c>
      <c r="V220">
        <f t="shared" si="216"/>
        <v>0</v>
      </c>
      <c r="W220">
        <f t="shared" si="217"/>
        <v>0</v>
      </c>
      <c r="X220">
        <f t="shared" si="218"/>
        <v>0</v>
      </c>
      <c r="Y220">
        <f t="shared" si="218"/>
        <v>0</v>
      </c>
      <c r="AA220">
        <v>-1</v>
      </c>
      <c r="AB220">
        <f t="shared" si="219"/>
        <v>127.21</v>
      </c>
      <c r="AC220">
        <f t="shared" si="220"/>
        <v>127.21</v>
      </c>
      <c r="AD220">
        <f t="shared" si="221"/>
        <v>0</v>
      </c>
      <c r="AE220">
        <f t="shared" si="222"/>
        <v>0</v>
      </c>
      <c r="AF220">
        <f t="shared" si="222"/>
        <v>0</v>
      </c>
      <c r="AG220">
        <f t="shared" si="223"/>
        <v>0</v>
      </c>
      <c r="AH220">
        <f t="shared" si="224"/>
        <v>0</v>
      </c>
      <c r="AI220">
        <f t="shared" si="224"/>
        <v>0</v>
      </c>
      <c r="AJ220">
        <f t="shared" si="225"/>
        <v>0</v>
      </c>
      <c r="AK220">
        <v>127.21</v>
      </c>
      <c r="AL220">
        <v>127.21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70</v>
      </c>
      <c r="AU220">
        <v>10</v>
      </c>
      <c r="AV220">
        <v>1</v>
      </c>
      <c r="AW220">
        <v>1</v>
      </c>
      <c r="AZ220">
        <v>1</v>
      </c>
      <c r="BA220">
        <v>1</v>
      </c>
      <c r="BB220">
        <v>1</v>
      </c>
      <c r="BC220">
        <v>1</v>
      </c>
      <c r="BD220" t="s">
        <v>3</v>
      </c>
      <c r="BE220" t="s">
        <v>3</v>
      </c>
      <c r="BF220" t="s">
        <v>3</v>
      </c>
      <c r="BG220" t="s">
        <v>3</v>
      </c>
      <c r="BH220">
        <v>3</v>
      </c>
      <c r="BI220">
        <v>4</v>
      </c>
      <c r="BJ220" t="s">
        <v>222</v>
      </c>
      <c r="BM220">
        <v>0</v>
      </c>
      <c r="BN220">
        <v>0</v>
      </c>
      <c r="BO220" t="s">
        <v>3</v>
      </c>
      <c r="BP220">
        <v>0</v>
      </c>
      <c r="BQ220">
        <v>1</v>
      </c>
      <c r="BR220">
        <v>0</v>
      </c>
      <c r="BS220">
        <v>1</v>
      </c>
      <c r="BT220">
        <v>1</v>
      </c>
      <c r="BU220">
        <v>1</v>
      </c>
      <c r="BV220">
        <v>1</v>
      </c>
      <c r="BW220">
        <v>1</v>
      </c>
      <c r="BX220">
        <v>1</v>
      </c>
      <c r="BY220" t="s">
        <v>3</v>
      </c>
      <c r="BZ220">
        <v>70</v>
      </c>
      <c r="CA220">
        <v>10</v>
      </c>
      <c r="CE220">
        <v>0</v>
      </c>
      <c r="CF220">
        <v>0</v>
      </c>
      <c r="CG220">
        <v>0</v>
      </c>
      <c r="CM220">
        <v>0</v>
      </c>
      <c r="CN220" t="s">
        <v>3</v>
      </c>
      <c r="CO220">
        <v>0</v>
      </c>
      <c r="CP220">
        <f t="shared" si="226"/>
        <v>0</v>
      </c>
      <c r="CQ220">
        <f t="shared" si="227"/>
        <v>127.21</v>
      </c>
      <c r="CR220">
        <f t="shared" si="228"/>
        <v>0</v>
      </c>
      <c r="CS220">
        <f t="shared" si="229"/>
        <v>0</v>
      </c>
      <c r="CT220">
        <f t="shared" si="230"/>
        <v>0</v>
      </c>
      <c r="CU220">
        <f t="shared" si="231"/>
        <v>0</v>
      </c>
      <c r="CV220">
        <f t="shared" si="232"/>
        <v>0</v>
      </c>
      <c r="CW220">
        <f t="shared" si="233"/>
        <v>0</v>
      </c>
      <c r="CX220">
        <f t="shared" si="233"/>
        <v>0</v>
      </c>
      <c r="CY220">
        <f t="shared" si="234"/>
        <v>0</v>
      </c>
      <c r="CZ220">
        <f t="shared" si="235"/>
        <v>0</v>
      </c>
      <c r="DC220" t="s">
        <v>3</v>
      </c>
      <c r="DD220" t="s">
        <v>3</v>
      </c>
      <c r="DE220" t="s">
        <v>3</v>
      </c>
      <c r="DF220" t="s">
        <v>3</v>
      </c>
      <c r="DG220" t="s">
        <v>3</v>
      </c>
      <c r="DH220" t="s">
        <v>3</v>
      </c>
      <c r="DI220" t="s">
        <v>3</v>
      </c>
      <c r="DJ220" t="s">
        <v>3</v>
      </c>
      <c r="DK220" t="s">
        <v>3</v>
      </c>
      <c r="DL220" t="s">
        <v>3</v>
      </c>
      <c r="DM220" t="s">
        <v>3</v>
      </c>
      <c r="DN220">
        <v>0</v>
      </c>
      <c r="DO220">
        <v>0</v>
      </c>
      <c r="DP220">
        <v>1</v>
      </c>
      <c r="DQ220">
        <v>1</v>
      </c>
      <c r="DU220">
        <v>1010</v>
      </c>
      <c r="DV220" t="s">
        <v>221</v>
      </c>
      <c r="DW220" t="s">
        <v>221</v>
      </c>
      <c r="DX220">
        <v>1</v>
      </c>
      <c r="EE220">
        <v>51482689</v>
      </c>
      <c r="EF220">
        <v>1</v>
      </c>
      <c r="EG220" t="s">
        <v>21</v>
      </c>
      <c r="EH220">
        <v>0</v>
      </c>
      <c r="EI220" t="s">
        <v>3</v>
      </c>
      <c r="EJ220">
        <v>4</v>
      </c>
      <c r="EK220">
        <v>0</v>
      </c>
      <c r="EL220" t="s">
        <v>22</v>
      </c>
      <c r="EM220" t="s">
        <v>23</v>
      </c>
      <c r="EO220" t="s">
        <v>3</v>
      </c>
      <c r="EQ220">
        <v>1024</v>
      </c>
      <c r="ER220">
        <v>127.21</v>
      </c>
      <c r="ES220">
        <v>127.21</v>
      </c>
      <c r="ET220">
        <v>0</v>
      </c>
      <c r="EU220">
        <v>0</v>
      </c>
      <c r="EV220">
        <v>0</v>
      </c>
      <c r="EW220">
        <v>0</v>
      </c>
      <c r="EX220">
        <v>0</v>
      </c>
      <c r="FQ220">
        <v>0</v>
      </c>
      <c r="FR220">
        <f t="shared" si="236"/>
        <v>0</v>
      </c>
      <c r="FS220">
        <v>0</v>
      </c>
      <c r="FX220">
        <v>70</v>
      </c>
      <c r="FY220">
        <v>10</v>
      </c>
      <c r="GA220" t="s">
        <v>3</v>
      </c>
      <c r="GD220">
        <v>0</v>
      </c>
      <c r="GF220">
        <v>556862733</v>
      </c>
      <c r="GG220">
        <v>2</v>
      </c>
      <c r="GH220">
        <v>1</v>
      </c>
      <c r="GI220">
        <v>-2</v>
      </c>
      <c r="GJ220">
        <v>0</v>
      </c>
      <c r="GK220">
        <f>ROUND(R220*(R12)/100,2)</f>
        <v>0</v>
      </c>
      <c r="GL220">
        <f t="shared" si="237"/>
        <v>0</v>
      </c>
      <c r="GM220">
        <f t="shared" si="238"/>
        <v>0</v>
      </c>
      <c r="GN220">
        <f t="shared" si="239"/>
        <v>0</v>
      </c>
      <c r="GO220">
        <f t="shared" si="240"/>
        <v>0</v>
      </c>
      <c r="GP220">
        <f t="shared" si="241"/>
        <v>0</v>
      </c>
      <c r="GR220">
        <v>0</v>
      </c>
      <c r="GS220">
        <v>3</v>
      </c>
      <c r="GT220">
        <v>0</v>
      </c>
      <c r="GU220" t="s">
        <v>3</v>
      </c>
      <c r="GV220">
        <f t="shared" si="242"/>
        <v>0</v>
      </c>
      <c r="GW220">
        <v>1</v>
      </c>
      <c r="GX220">
        <f t="shared" si="243"/>
        <v>0</v>
      </c>
      <c r="HA220">
        <v>0</v>
      </c>
      <c r="HB220">
        <v>0</v>
      </c>
      <c r="HC220">
        <f t="shared" si="244"/>
        <v>0</v>
      </c>
      <c r="HE220" t="s">
        <v>3</v>
      </c>
      <c r="HF220" t="s">
        <v>3</v>
      </c>
      <c r="IK220">
        <f t="shared" si="245"/>
        <v>0</v>
      </c>
    </row>
    <row r="221" spans="1:245" x14ac:dyDescent="0.2">
      <c r="A221">
        <v>18</v>
      </c>
      <c r="B221">
        <v>1</v>
      </c>
      <c r="C221">
        <v>75</v>
      </c>
      <c r="E221" t="s">
        <v>3</v>
      </c>
      <c r="F221" t="s">
        <v>224</v>
      </c>
      <c r="G221" t="s">
        <v>225</v>
      </c>
      <c r="H221" t="s">
        <v>221</v>
      </c>
      <c r="I221">
        <f>I219*J221</f>
        <v>0</v>
      </c>
      <c r="J221">
        <v>50</v>
      </c>
      <c r="O221">
        <f t="shared" si="209"/>
        <v>0</v>
      </c>
      <c r="P221">
        <f t="shared" si="210"/>
        <v>0</v>
      </c>
      <c r="Q221">
        <f t="shared" si="211"/>
        <v>0</v>
      </c>
      <c r="R221">
        <f t="shared" si="212"/>
        <v>0</v>
      </c>
      <c r="S221">
        <f t="shared" si="213"/>
        <v>0</v>
      </c>
      <c r="T221">
        <f t="shared" si="214"/>
        <v>0</v>
      </c>
      <c r="U221">
        <f t="shared" si="215"/>
        <v>0</v>
      </c>
      <c r="V221">
        <f t="shared" si="216"/>
        <v>0</v>
      </c>
      <c r="W221">
        <f t="shared" si="217"/>
        <v>0</v>
      </c>
      <c r="X221">
        <f t="shared" si="218"/>
        <v>0</v>
      </c>
      <c r="Y221">
        <f t="shared" si="218"/>
        <v>0</v>
      </c>
      <c r="AA221">
        <v>-1</v>
      </c>
      <c r="AB221">
        <f t="shared" si="219"/>
        <v>2686.67</v>
      </c>
      <c r="AC221">
        <f t="shared" si="220"/>
        <v>2686.67</v>
      </c>
      <c r="AD221">
        <f t="shared" si="221"/>
        <v>0</v>
      </c>
      <c r="AE221">
        <f t="shared" si="222"/>
        <v>0</v>
      </c>
      <c r="AF221">
        <f t="shared" si="222"/>
        <v>0</v>
      </c>
      <c r="AG221">
        <f t="shared" si="223"/>
        <v>0</v>
      </c>
      <c r="AH221">
        <f t="shared" si="224"/>
        <v>0</v>
      </c>
      <c r="AI221">
        <f t="shared" si="224"/>
        <v>0</v>
      </c>
      <c r="AJ221">
        <f t="shared" si="225"/>
        <v>0</v>
      </c>
      <c r="AK221">
        <v>2686.67</v>
      </c>
      <c r="AL221">
        <v>2686.67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70</v>
      </c>
      <c r="AU221">
        <v>10</v>
      </c>
      <c r="AV221">
        <v>1</v>
      </c>
      <c r="AW221">
        <v>1</v>
      </c>
      <c r="AZ221">
        <v>1</v>
      </c>
      <c r="BA221">
        <v>1</v>
      </c>
      <c r="BB221">
        <v>1</v>
      </c>
      <c r="BC221">
        <v>1</v>
      </c>
      <c r="BD221" t="s">
        <v>3</v>
      </c>
      <c r="BE221" t="s">
        <v>3</v>
      </c>
      <c r="BF221" t="s">
        <v>3</v>
      </c>
      <c r="BG221" t="s">
        <v>3</v>
      </c>
      <c r="BH221">
        <v>3</v>
      </c>
      <c r="BI221">
        <v>4</v>
      </c>
      <c r="BJ221" t="s">
        <v>3</v>
      </c>
      <c r="BM221">
        <v>0</v>
      </c>
      <c r="BN221">
        <v>0</v>
      </c>
      <c r="BO221" t="s">
        <v>3</v>
      </c>
      <c r="BP221">
        <v>0</v>
      </c>
      <c r="BQ221">
        <v>1</v>
      </c>
      <c r="BR221">
        <v>0</v>
      </c>
      <c r="BS221">
        <v>1</v>
      </c>
      <c r="BT221">
        <v>1</v>
      </c>
      <c r="BU221">
        <v>1</v>
      </c>
      <c r="BV221">
        <v>1</v>
      </c>
      <c r="BW221">
        <v>1</v>
      </c>
      <c r="BX221">
        <v>1</v>
      </c>
      <c r="BY221" t="s">
        <v>3</v>
      </c>
      <c r="BZ221">
        <v>70</v>
      </c>
      <c r="CA221">
        <v>10</v>
      </c>
      <c r="CE221">
        <v>0</v>
      </c>
      <c r="CF221">
        <v>0</v>
      </c>
      <c r="CG221">
        <v>0</v>
      </c>
      <c r="CM221">
        <v>0</v>
      </c>
      <c r="CN221" t="s">
        <v>3</v>
      </c>
      <c r="CO221">
        <v>0</v>
      </c>
      <c r="CP221">
        <f t="shared" si="226"/>
        <v>0</v>
      </c>
      <c r="CQ221">
        <f t="shared" si="227"/>
        <v>2686.67</v>
      </c>
      <c r="CR221">
        <f t="shared" si="228"/>
        <v>0</v>
      </c>
      <c r="CS221">
        <f t="shared" si="229"/>
        <v>0</v>
      </c>
      <c r="CT221">
        <f t="shared" si="230"/>
        <v>0</v>
      </c>
      <c r="CU221">
        <f t="shared" si="231"/>
        <v>0</v>
      </c>
      <c r="CV221">
        <f t="shared" si="232"/>
        <v>0</v>
      </c>
      <c r="CW221">
        <f t="shared" si="233"/>
        <v>0</v>
      </c>
      <c r="CX221">
        <f t="shared" si="233"/>
        <v>0</v>
      </c>
      <c r="CY221">
        <f t="shared" si="234"/>
        <v>0</v>
      </c>
      <c r="CZ221">
        <f t="shared" si="235"/>
        <v>0</v>
      </c>
      <c r="DC221" t="s">
        <v>3</v>
      </c>
      <c r="DD221" t="s">
        <v>3</v>
      </c>
      <c r="DE221" t="s">
        <v>3</v>
      </c>
      <c r="DF221" t="s">
        <v>3</v>
      </c>
      <c r="DG221" t="s">
        <v>3</v>
      </c>
      <c r="DH221" t="s">
        <v>3</v>
      </c>
      <c r="DI221" t="s">
        <v>3</v>
      </c>
      <c r="DJ221" t="s">
        <v>3</v>
      </c>
      <c r="DK221" t="s">
        <v>3</v>
      </c>
      <c r="DL221" t="s">
        <v>3</v>
      </c>
      <c r="DM221" t="s">
        <v>3</v>
      </c>
      <c r="DN221">
        <v>0</v>
      </c>
      <c r="DO221">
        <v>0</v>
      </c>
      <c r="DP221">
        <v>1</v>
      </c>
      <c r="DQ221">
        <v>1</v>
      </c>
      <c r="DU221">
        <v>1010</v>
      </c>
      <c r="DV221" t="s">
        <v>221</v>
      </c>
      <c r="DW221" t="s">
        <v>221</v>
      </c>
      <c r="DX221">
        <v>1</v>
      </c>
      <c r="EE221">
        <v>51482689</v>
      </c>
      <c r="EF221">
        <v>1</v>
      </c>
      <c r="EG221" t="s">
        <v>21</v>
      </c>
      <c r="EH221">
        <v>0</v>
      </c>
      <c r="EI221" t="s">
        <v>3</v>
      </c>
      <c r="EJ221">
        <v>4</v>
      </c>
      <c r="EK221">
        <v>0</v>
      </c>
      <c r="EL221" t="s">
        <v>22</v>
      </c>
      <c r="EM221" t="s">
        <v>23</v>
      </c>
      <c r="EO221" t="s">
        <v>3</v>
      </c>
      <c r="EQ221">
        <v>1024</v>
      </c>
      <c r="ER221">
        <v>2686.67</v>
      </c>
      <c r="ES221">
        <v>2686.67</v>
      </c>
      <c r="ET221">
        <v>0</v>
      </c>
      <c r="EU221">
        <v>0</v>
      </c>
      <c r="EV221">
        <v>0</v>
      </c>
      <c r="EW221">
        <v>0</v>
      </c>
      <c r="EX221">
        <v>0</v>
      </c>
      <c r="EZ221">
        <v>5</v>
      </c>
      <c r="FC221">
        <v>1</v>
      </c>
      <c r="FD221">
        <v>18</v>
      </c>
      <c r="FF221">
        <v>3200</v>
      </c>
      <c r="FQ221">
        <v>0</v>
      </c>
      <c r="FR221">
        <f t="shared" si="236"/>
        <v>0</v>
      </c>
      <c r="FS221">
        <v>0</v>
      </c>
      <c r="FX221">
        <v>70</v>
      </c>
      <c r="FY221">
        <v>10</v>
      </c>
      <c r="GA221" t="s">
        <v>226</v>
      </c>
      <c r="GD221">
        <v>0</v>
      </c>
      <c r="GF221">
        <v>-301994752</v>
      </c>
      <c r="GG221">
        <v>2</v>
      </c>
      <c r="GH221">
        <v>3</v>
      </c>
      <c r="GI221">
        <v>-2</v>
      </c>
      <c r="GJ221">
        <v>0</v>
      </c>
      <c r="GK221">
        <f>ROUND(R221*(R12)/100,2)</f>
        <v>0</v>
      </c>
      <c r="GL221">
        <f t="shared" si="237"/>
        <v>0</v>
      </c>
      <c r="GM221">
        <f t="shared" si="238"/>
        <v>0</v>
      </c>
      <c r="GN221">
        <f t="shared" si="239"/>
        <v>0</v>
      </c>
      <c r="GO221">
        <f t="shared" si="240"/>
        <v>0</v>
      </c>
      <c r="GP221">
        <f t="shared" si="241"/>
        <v>0</v>
      </c>
      <c r="GR221">
        <v>1</v>
      </c>
      <c r="GS221">
        <v>1</v>
      </c>
      <c r="GT221">
        <v>0</v>
      </c>
      <c r="GU221" t="s">
        <v>3</v>
      </c>
      <c r="GV221">
        <f t="shared" si="242"/>
        <v>0</v>
      </c>
      <c r="GW221">
        <v>1</v>
      </c>
      <c r="GX221">
        <f t="shared" si="243"/>
        <v>0</v>
      </c>
      <c r="HA221">
        <v>0</v>
      </c>
      <c r="HB221">
        <v>0</v>
      </c>
      <c r="HC221">
        <f t="shared" si="244"/>
        <v>0</v>
      </c>
      <c r="HE221" t="s">
        <v>53</v>
      </c>
      <c r="HF221" t="s">
        <v>227</v>
      </c>
      <c r="IK221">
        <f t="shared" si="245"/>
        <v>0</v>
      </c>
    </row>
    <row r="222" spans="1:245" x14ac:dyDescent="0.2">
      <c r="A222">
        <v>18</v>
      </c>
      <c r="B222">
        <v>1</v>
      </c>
      <c r="C222">
        <v>76</v>
      </c>
      <c r="E222" t="s">
        <v>3</v>
      </c>
      <c r="F222" t="s">
        <v>224</v>
      </c>
      <c r="G222" t="s">
        <v>229</v>
      </c>
      <c r="H222" t="s">
        <v>221</v>
      </c>
      <c r="I222">
        <f>I219*J222</f>
        <v>0</v>
      </c>
      <c r="J222">
        <v>50</v>
      </c>
      <c r="O222">
        <f t="shared" si="209"/>
        <v>0</v>
      </c>
      <c r="P222">
        <f t="shared" si="210"/>
        <v>0</v>
      </c>
      <c r="Q222">
        <f t="shared" si="211"/>
        <v>0</v>
      </c>
      <c r="R222">
        <f t="shared" si="212"/>
        <v>0</v>
      </c>
      <c r="S222">
        <f t="shared" si="213"/>
        <v>0</v>
      </c>
      <c r="T222">
        <f t="shared" si="214"/>
        <v>0</v>
      </c>
      <c r="U222">
        <f t="shared" si="215"/>
        <v>0</v>
      </c>
      <c r="V222">
        <f t="shared" si="216"/>
        <v>0</v>
      </c>
      <c r="W222">
        <f t="shared" si="217"/>
        <v>0</v>
      </c>
      <c r="X222">
        <f t="shared" si="218"/>
        <v>0</v>
      </c>
      <c r="Y222">
        <f t="shared" si="218"/>
        <v>0</v>
      </c>
      <c r="AA222">
        <v>-1</v>
      </c>
      <c r="AB222">
        <f t="shared" si="219"/>
        <v>2686.67</v>
      </c>
      <c r="AC222">
        <f t="shared" si="220"/>
        <v>2686.67</v>
      </c>
      <c r="AD222">
        <f t="shared" si="221"/>
        <v>0</v>
      </c>
      <c r="AE222">
        <f t="shared" si="222"/>
        <v>0</v>
      </c>
      <c r="AF222">
        <f t="shared" si="222"/>
        <v>0</v>
      </c>
      <c r="AG222">
        <f t="shared" si="223"/>
        <v>0</v>
      </c>
      <c r="AH222">
        <f t="shared" si="224"/>
        <v>0</v>
      </c>
      <c r="AI222">
        <f t="shared" si="224"/>
        <v>0</v>
      </c>
      <c r="AJ222">
        <f t="shared" si="225"/>
        <v>0</v>
      </c>
      <c r="AK222">
        <v>2686.67</v>
      </c>
      <c r="AL222">
        <v>2686.67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70</v>
      </c>
      <c r="AU222">
        <v>10</v>
      </c>
      <c r="AV222">
        <v>1</v>
      </c>
      <c r="AW222">
        <v>1</v>
      </c>
      <c r="AZ222">
        <v>1</v>
      </c>
      <c r="BA222">
        <v>1</v>
      </c>
      <c r="BB222">
        <v>1</v>
      </c>
      <c r="BC222">
        <v>1</v>
      </c>
      <c r="BD222" t="s">
        <v>3</v>
      </c>
      <c r="BE222" t="s">
        <v>3</v>
      </c>
      <c r="BF222" t="s">
        <v>3</v>
      </c>
      <c r="BG222" t="s">
        <v>3</v>
      </c>
      <c r="BH222">
        <v>3</v>
      </c>
      <c r="BI222">
        <v>4</v>
      </c>
      <c r="BJ222" t="s">
        <v>3</v>
      </c>
      <c r="BM222">
        <v>0</v>
      </c>
      <c r="BN222">
        <v>0</v>
      </c>
      <c r="BO222" t="s">
        <v>3</v>
      </c>
      <c r="BP222">
        <v>0</v>
      </c>
      <c r="BQ222">
        <v>1</v>
      </c>
      <c r="BR222">
        <v>0</v>
      </c>
      <c r="BS222">
        <v>1</v>
      </c>
      <c r="BT222">
        <v>1</v>
      </c>
      <c r="BU222">
        <v>1</v>
      </c>
      <c r="BV222">
        <v>1</v>
      </c>
      <c r="BW222">
        <v>1</v>
      </c>
      <c r="BX222">
        <v>1</v>
      </c>
      <c r="BY222" t="s">
        <v>3</v>
      </c>
      <c r="BZ222">
        <v>70</v>
      </c>
      <c r="CA222">
        <v>10</v>
      </c>
      <c r="CE222">
        <v>0</v>
      </c>
      <c r="CF222">
        <v>0</v>
      </c>
      <c r="CG222">
        <v>0</v>
      </c>
      <c r="CM222">
        <v>0</v>
      </c>
      <c r="CN222" t="s">
        <v>3</v>
      </c>
      <c r="CO222">
        <v>0</v>
      </c>
      <c r="CP222">
        <f t="shared" si="226"/>
        <v>0</v>
      </c>
      <c r="CQ222">
        <f t="shared" si="227"/>
        <v>2686.67</v>
      </c>
      <c r="CR222">
        <f t="shared" si="228"/>
        <v>0</v>
      </c>
      <c r="CS222">
        <f t="shared" si="229"/>
        <v>0</v>
      </c>
      <c r="CT222">
        <f t="shared" si="230"/>
        <v>0</v>
      </c>
      <c r="CU222">
        <f t="shared" si="231"/>
        <v>0</v>
      </c>
      <c r="CV222">
        <f t="shared" si="232"/>
        <v>0</v>
      </c>
      <c r="CW222">
        <f t="shared" si="233"/>
        <v>0</v>
      </c>
      <c r="CX222">
        <f t="shared" si="233"/>
        <v>0</v>
      </c>
      <c r="CY222">
        <f t="shared" si="234"/>
        <v>0</v>
      </c>
      <c r="CZ222">
        <f t="shared" si="235"/>
        <v>0</v>
      </c>
      <c r="DC222" t="s">
        <v>3</v>
      </c>
      <c r="DD222" t="s">
        <v>3</v>
      </c>
      <c r="DE222" t="s">
        <v>3</v>
      </c>
      <c r="DF222" t="s">
        <v>3</v>
      </c>
      <c r="DG222" t="s">
        <v>3</v>
      </c>
      <c r="DH222" t="s">
        <v>3</v>
      </c>
      <c r="DI222" t="s">
        <v>3</v>
      </c>
      <c r="DJ222" t="s">
        <v>3</v>
      </c>
      <c r="DK222" t="s">
        <v>3</v>
      </c>
      <c r="DL222" t="s">
        <v>3</v>
      </c>
      <c r="DM222" t="s">
        <v>3</v>
      </c>
      <c r="DN222">
        <v>0</v>
      </c>
      <c r="DO222">
        <v>0</v>
      </c>
      <c r="DP222">
        <v>1</v>
      </c>
      <c r="DQ222">
        <v>1</v>
      </c>
      <c r="DU222">
        <v>1010</v>
      </c>
      <c r="DV222" t="s">
        <v>221</v>
      </c>
      <c r="DW222" t="s">
        <v>221</v>
      </c>
      <c r="DX222">
        <v>1</v>
      </c>
      <c r="EE222">
        <v>51482689</v>
      </c>
      <c r="EF222">
        <v>1</v>
      </c>
      <c r="EG222" t="s">
        <v>21</v>
      </c>
      <c r="EH222">
        <v>0</v>
      </c>
      <c r="EI222" t="s">
        <v>3</v>
      </c>
      <c r="EJ222">
        <v>4</v>
      </c>
      <c r="EK222">
        <v>0</v>
      </c>
      <c r="EL222" t="s">
        <v>22</v>
      </c>
      <c r="EM222" t="s">
        <v>23</v>
      </c>
      <c r="EO222" t="s">
        <v>3</v>
      </c>
      <c r="EQ222">
        <v>1024</v>
      </c>
      <c r="ER222">
        <v>2686.67</v>
      </c>
      <c r="ES222">
        <v>2686.67</v>
      </c>
      <c r="ET222">
        <v>0</v>
      </c>
      <c r="EU222">
        <v>0</v>
      </c>
      <c r="EV222">
        <v>0</v>
      </c>
      <c r="EW222">
        <v>0</v>
      </c>
      <c r="EX222">
        <v>0</v>
      </c>
      <c r="EZ222">
        <v>5</v>
      </c>
      <c r="FC222">
        <v>1</v>
      </c>
      <c r="FD222">
        <v>18</v>
      </c>
      <c r="FF222">
        <v>3200</v>
      </c>
      <c r="FQ222">
        <v>0</v>
      </c>
      <c r="FR222">
        <f t="shared" si="236"/>
        <v>0</v>
      </c>
      <c r="FS222">
        <v>0</v>
      </c>
      <c r="FX222">
        <v>70</v>
      </c>
      <c r="FY222">
        <v>10</v>
      </c>
      <c r="GA222" t="s">
        <v>226</v>
      </c>
      <c r="GD222">
        <v>0</v>
      </c>
      <c r="GF222">
        <v>-870334828</v>
      </c>
      <c r="GG222">
        <v>2</v>
      </c>
      <c r="GH222">
        <v>3</v>
      </c>
      <c r="GI222">
        <v>-2</v>
      </c>
      <c r="GJ222">
        <v>0</v>
      </c>
      <c r="GK222">
        <f>ROUND(R222*(R12)/100,2)</f>
        <v>0</v>
      </c>
      <c r="GL222">
        <f t="shared" si="237"/>
        <v>0</v>
      </c>
      <c r="GM222">
        <f t="shared" si="238"/>
        <v>0</v>
      </c>
      <c r="GN222">
        <f t="shared" si="239"/>
        <v>0</v>
      </c>
      <c r="GO222">
        <f t="shared" si="240"/>
        <v>0</v>
      </c>
      <c r="GP222">
        <f t="shared" si="241"/>
        <v>0</v>
      </c>
      <c r="GR222">
        <v>1</v>
      </c>
      <c r="GS222">
        <v>1</v>
      </c>
      <c r="GT222">
        <v>0</v>
      </c>
      <c r="GU222" t="s">
        <v>3</v>
      </c>
      <c r="GV222">
        <f t="shared" si="242"/>
        <v>0</v>
      </c>
      <c r="GW222">
        <v>1</v>
      </c>
      <c r="GX222">
        <f t="shared" si="243"/>
        <v>0</v>
      </c>
      <c r="HA222">
        <v>0</v>
      </c>
      <c r="HB222">
        <v>0</v>
      </c>
      <c r="HC222">
        <f t="shared" si="244"/>
        <v>0</v>
      </c>
      <c r="HE222" t="s">
        <v>53</v>
      </c>
      <c r="HF222" t="s">
        <v>227</v>
      </c>
      <c r="IK222">
        <f t="shared" si="245"/>
        <v>0</v>
      </c>
    </row>
    <row r="224" spans="1:245" x14ac:dyDescent="0.2">
      <c r="A224" s="2">
        <v>51</v>
      </c>
      <c r="B224" s="2">
        <f>B211</f>
        <v>1</v>
      </c>
      <c r="C224" s="2">
        <f>A211</f>
        <v>5</v>
      </c>
      <c r="D224" s="2">
        <f>ROW(A211)</f>
        <v>211</v>
      </c>
      <c r="E224" s="2"/>
      <c r="F224" s="2" t="str">
        <f>IF(F211&lt;&gt;"",F211,"")</f>
        <v>Новый подраздел</v>
      </c>
      <c r="G224" s="2" t="str">
        <f>IF(G211&lt;&gt;"",G211,"")</f>
        <v>Установка новых дорожных знаков</v>
      </c>
      <c r="H224" s="2">
        <v>0</v>
      </c>
      <c r="I224" s="2"/>
      <c r="J224" s="2"/>
      <c r="K224" s="2"/>
      <c r="L224" s="2"/>
      <c r="M224" s="2"/>
      <c r="N224" s="2"/>
      <c r="O224" s="2">
        <f t="shared" ref="O224:T224" si="246">ROUND(AB224,2)</f>
        <v>0</v>
      </c>
      <c r="P224" s="2">
        <f t="shared" si="246"/>
        <v>0</v>
      </c>
      <c r="Q224" s="2">
        <f t="shared" si="246"/>
        <v>0</v>
      </c>
      <c r="R224" s="2">
        <f t="shared" si="246"/>
        <v>0</v>
      </c>
      <c r="S224" s="2">
        <f t="shared" si="246"/>
        <v>0</v>
      </c>
      <c r="T224" s="2">
        <f t="shared" si="246"/>
        <v>0</v>
      </c>
      <c r="U224" s="2">
        <f>AH224</f>
        <v>0</v>
      </c>
      <c r="V224" s="2">
        <f>AI224</f>
        <v>0</v>
      </c>
      <c r="W224" s="2">
        <f>ROUND(AJ224,2)</f>
        <v>0</v>
      </c>
      <c r="X224" s="2">
        <f>ROUND(AK224,2)</f>
        <v>0</v>
      </c>
      <c r="Y224" s="2">
        <f>ROUND(AL224,2)</f>
        <v>0</v>
      </c>
      <c r="Z224" s="2"/>
      <c r="AA224" s="2"/>
      <c r="AB224" s="2">
        <f>ROUND(SUMIF(AA215:AA222,"=52421674",O215:O222),2)</f>
        <v>0</v>
      </c>
      <c r="AC224" s="2">
        <f>ROUND(SUMIF(AA215:AA222,"=52421674",P215:P222),2)</f>
        <v>0</v>
      </c>
      <c r="AD224" s="2">
        <f>ROUND(SUMIF(AA215:AA222,"=52421674",Q215:Q222),2)</f>
        <v>0</v>
      </c>
      <c r="AE224" s="2">
        <f>ROUND(SUMIF(AA215:AA222,"=52421674",R215:R222),2)</f>
        <v>0</v>
      </c>
      <c r="AF224" s="2">
        <f>ROUND(SUMIF(AA215:AA222,"=52421674",S215:S222),2)</f>
        <v>0</v>
      </c>
      <c r="AG224" s="2">
        <f>ROUND(SUMIF(AA215:AA222,"=52421674",T215:T222),2)</f>
        <v>0</v>
      </c>
      <c r="AH224" s="2">
        <f>SUMIF(AA215:AA222,"=52421674",U215:U222)</f>
        <v>0</v>
      </c>
      <c r="AI224" s="2">
        <f>SUMIF(AA215:AA222,"=52421674",V215:V222)</f>
        <v>0</v>
      </c>
      <c r="AJ224" s="2">
        <f>ROUND(SUMIF(AA215:AA222,"=52421674",W215:W222),2)</f>
        <v>0</v>
      </c>
      <c r="AK224" s="2">
        <f>ROUND(SUMIF(AA215:AA222,"=52421674",X215:X222),2)</f>
        <v>0</v>
      </c>
      <c r="AL224" s="2">
        <f>ROUND(SUMIF(AA215:AA222,"=52421674",Y215:Y222),2)</f>
        <v>0</v>
      </c>
      <c r="AM224" s="2"/>
      <c r="AN224" s="2"/>
      <c r="AO224" s="2">
        <f t="shared" ref="AO224:BD224" si="247">ROUND(BX224,2)</f>
        <v>0</v>
      </c>
      <c r="AP224" s="2">
        <f t="shared" si="247"/>
        <v>0</v>
      </c>
      <c r="AQ224" s="2">
        <f t="shared" si="247"/>
        <v>0</v>
      </c>
      <c r="AR224" s="2">
        <f t="shared" si="247"/>
        <v>0</v>
      </c>
      <c r="AS224" s="2">
        <f t="shared" si="247"/>
        <v>0</v>
      </c>
      <c r="AT224" s="2">
        <f t="shared" si="247"/>
        <v>0</v>
      </c>
      <c r="AU224" s="2">
        <f t="shared" si="247"/>
        <v>0</v>
      </c>
      <c r="AV224" s="2">
        <f t="shared" si="247"/>
        <v>0</v>
      </c>
      <c r="AW224" s="2">
        <f t="shared" si="247"/>
        <v>0</v>
      </c>
      <c r="AX224" s="2">
        <f t="shared" si="247"/>
        <v>0</v>
      </c>
      <c r="AY224" s="2">
        <f t="shared" si="247"/>
        <v>0</v>
      </c>
      <c r="AZ224" s="2">
        <f t="shared" si="247"/>
        <v>0</v>
      </c>
      <c r="BA224" s="2">
        <f t="shared" si="247"/>
        <v>0</v>
      </c>
      <c r="BB224" s="2">
        <f t="shared" si="247"/>
        <v>0</v>
      </c>
      <c r="BC224" s="2">
        <f t="shared" si="247"/>
        <v>0</v>
      </c>
      <c r="BD224" s="2">
        <f t="shared" si="247"/>
        <v>0</v>
      </c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>
        <f>ROUND(SUMIF(AA215:AA222,"=52421674",FQ215:FQ222),2)</f>
        <v>0</v>
      </c>
      <c r="BY224" s="2">
        <f>ROUND(SUMIF(AA215:AA222,"=52421674",FR215:FR222),2)</f>
        <v>0</v>
      </c>
      <c r="BZ224" s="2">
        <f>ROUND(SUMIF(AA215:AA222,"=52421674",GL215:GL222),2)</f>
        <v>0</v>
      </c>
      <c r="CA224" s="2">
        <f>ROUND(SUMIF(AA215:AA222,"=52421674",GM215:GM222),2)</f>
        <v>0</v>
      </c>
      <c r="CB224" s="2">
        <f>ROUND(SUMIF(AA215:AA222,"=52421674",GN215:GN222),2)</f>
        <v>0</v>
      </c>
      <c r="CC224" s="2">
        <f>ROUND(SUMIF(AA215:AA222,"=52421674",GO215:GO222),2)</f>
        <v>0</v>
      </c>
      <c r="CD224" s="2">
        <f>ROUND(SUMIF(AA215:AA222,"=52421674",GP215:GP222),2)</f>
        <v>0</v>
      </c>
      <c r="CE224" s="2">
        <f>AC224-BX224</f>
        <v>0</v>
      </c>
      <c r="CF224" s="2">
        <f>AC224-BY224</f>
        <v>0</v>
      </c>
      <c r="CG224" s="2">
        <f>BX224-BZ224</f>
        <v>0</v>
      </c>
      <c r="CH224" s="2">
        <f>AC224-BX224-BY224+BZ224</f>
        <v>0</v>
      </c>
      <c r="CI224" s="2">
        <f>BY224-BZ224</f>
        <v>0</v>
      </c>
      <c r="CJ224" s="2">
        <f>ROUND(SUMIF(AA215:AA222,"=52421674",GX215:GX222),2)</f>
        <v>0</v>
      </c>
      <c r="CK224" s="2">
        <f>ROUND(SUMIF(AA215:AA222,"=52421674",GY215:GY222),2)</f>
        <v>0</v>
      </c>
      <c r="CL224" s="2">
        <f>ROUND(SUMIF(AA215:AA222,"=52421674",GZ215:GZ222),2)</f>
        <v>0</v>
      </c>
      <c r="CM224" s="2">
        <f>ROUND(SUMIF(AA215:AA222,"=52421674",HD215:HD222),2)</f>
        <v>0</v>
      </c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>
        <v>0</v>
      </c>
    </row>
    <row r="226" spans="1:23" x14ac:dyDescent="0.2">
      <c r="A226" s="4">
        <v>50</v>
      </c>
      <c r="B226" s="4">
        <v>0</v>
      </c>
      <c r="C226" s="4">
        <v>0</v>
      </c>
      <c r="D226" s="4">
        <v>1</v>
      </c>
      <c r="E226" s="4">
        <v>201</v>
      </c>
      <c r="F226" s="4">
        <f>ROUND(Source!O224,O226)</f>
        <v>0</v>
      </c>
      <c r="G226" s="4" t="s">
        <v>74</v>
      </c>
      <c r="H226" s="4" t="s">
        <v>75</v>
      </c>
      <c r="I226" s="4"/>
      <c r="J226" s="4"/>
      <c r="K226" s="4">
        <v>201</v>
      </c>
      <c r="L226" s="4">
        <v>1</v>
      </c>
      <c r="M226" s="4">
        <v>3</v>
      </c>
      <c r="N226" s="4" t="s">
        <v>3</v>
      </c>
      <c r="O226" s="4">
        <v>2</v>
      </c>
      <c r="P226" s="4"/>
      <c r="Q226" s="4"/>
      <c r="R226" s="4"/>
      <c r="S226" s="4"/>
      <c r="T226" s="4"/>
      <c r="U226" s="4"/>
      <c r="V226" s="4"/>
      <c r="W226" s="4"/>
    </row>
    <row r="227" spans="1:23" x14ac:dyDescent="0.2">
      <c r="A227" s="4">
        <v>50</v>
      </c>
      <c r="B227" s="4">
        <v>0</v>
      </c>
      <c r="C227" s="4">
        <v>0</v>
      </c>
      <c r="D227" s="4">
        <v>1</v>
      </c>
      <c r="E227" s="4">
        <v>202</v>
      </c>
      <c r="F227" s="4">
        <f>ROUND(Source!P224,O227)</f>
        <v>0</v>
      </c>
      <c r="G227" s="4" t="s">
        <v>76</v>
      </c>
      <c r="H227" s="4" t="s">
        <v>77</v>
      </c>
      <c r="I227" s="4"/>
      <c r="J227" s="4"/>
      <c r="K227" s="4">
        <v>202</v>
      </c>
      <c r="L227" s="4">
        <v>2</v>
      </c>
      <c r="M227" s="4">
        <v>3</v>
      </c>
      <c r="N227" s="4" t="s">
        <v>3</v>
      </c>
      <c r="O227" s="4">
        <v>2</v>
      </c>
      <c r="P227" s="4"/>
      <c r="Q227" s="4"/>
      <c r="R227" s="4"/>
      <c r="S227" s="4"/>
      <c r="T227" s="4"/>
      <c r="U227" s="4"/>
      <c r="V227" s="4"/>
      <c r="W227" s="4"/>
    </row>
    <row r="228" spans="1:23" x14ac:dyDescent="0.2">
      <c r="A228" s="4">
        <v>50</v>
      </c>
      <c r="B228" s="4">
        <v>0</v>
      </c>
      <c r="C228" s="4">
        <v>0</v>
      </c>
      <c r="D228" s="4">
        <v>1</v>
      </c>
      <c r="E228" s="4">
        <v>222</v>
      </c>
      <c r="F228" s="4">
        <f>ROUND(Source!AO224,O228)</f>
        <v>0</v>
      </c>
      <c r="G228" s="4" t="s">
        <v>78</v>
      </c>
      <c r="H228" s="4" t="s">
        <v>79</v>
      </c>
      <c r="I228" s="4"/>
      <c r="J228" s="4"/>
      <c r="K228" s="4">
        <v>222</v>
      </c>
      <c r="L228" s="4">
        <v>3</v>
      </c>
      <c r="M228" s="4">
        <v>3</v>
      </c>
      <c r="N228" s="4" t="s">
        <v>3</v>
      </c>
      <c r="O228" s="4">
        <v>2</v>
      </c>
      <c r="P228" s="4"/>
      <c r="Q228" s="4"/>
      <c r="R228" s="4"/>
      <c r="S228" s="4"/>
      <c r="T228" s="4"/>
      <c r="U228" s="4"/>
      <c r="V228" s="4"/>
      <c r="W228" s="4"/>
    </row>
    <row r="229" spans="1:23" x14ac:dyDescent="0.2">
      <c r="A229" s="4">
        <v>50</v>
      </c>
      <c r="B229" s="4">
        <v>0</v>
      </c>
      <c r="C229" s="4">
        <v>0</v>
      </c>
      <c r="D229" s="4">
        <v>1</v>
      </c>
      <c r="E229" s="4">
        <v>225</v>
      </c>
      <c r="F229" s="4">
        <f>ROUND(Source!AV224,O229)</f>
        <v>0</v>
      </c>
      <c r="G229" s="4" t="s">
        <v>80</v>
      </c>
      <c r="H229" s="4" t="s">
        <v>81</v>
      </c>
      <c r="I229" s="4"/>
      <c r="J229" s="4"/>
      <c r="K229" s="4">
        <v>225</v>
      </c>
      <c r="L229" s="4">
        <v>4</v>
      </c>
      <c r="M229" s="4">
        <v>3</v>
      </c>
      <c r="N229" s="4" t="s">
        <v>3</v>
      </c>
      <c r="O229" s="4">
        <v>2</v>
      </c>
      <c r="P229" s="4"/>
      <c r="Q229" s="4"/>
      <c r="R229" s="4"/>
      <c r="S229" s="4"/>
      <c r="T229" s="4"/>
      <c r="U229" s="4"/>
      <c r="V229" s="4"/>
      <c r="W229" s="4"/>
    </row>
    <row r="230" spans="1:23" x14ac:dyDescent="0.2">
      <c r="A230" s="4">
        <v>50</v>
      </c>
      <c r="B230" s="4">
        <v>0</v>
      </c>
      <c r="C230" s="4">
        <v>0</v>
      </c>
      <c r="D230" s="4">
        <v>1</v>
      </c>
      <c r="E230" s="4">
        <v>226</v>
      </c>
      <c r="F230" s="4">
        <f>ROUND(Source!AW224,O230)</f>
        <v>0</v>
      </c>
      <c r="G230" s="4" t="s">
        <v>82</v>
      </c>
      <c r="H230" s="4" t="s">
        <v>83</v>
      </c>
      <c r="I230" s="4"/>
      <c r="J230" s="4"/>
      <c r="K230" s="4">
        <v>226</v>
      </c>
      <c r="L230" s="4">
        <v>5</v>
      </c>
      <c r="M230" s="4">
        <v>3</v>
      </c>
      <c r="N230" s="4" t="s">
        <v>3</v>
      </c>
      <c r="O230" s="4">
        <v>2</v>
      </c>
      <c r="P230" s="4"/>
      <c r="Q230" s="4"/>
      <c r="R230" s="4"/>
      <c r="S230" s="4"/>
      <c r="T230" s="4"/>
      <c r="U230" s="4"/>
      <c r="V230" s="4"/>
      <c r="W230" s="4"/>
    </row>
    <row r="231" spans="1:23" x14ac:dyDescent="0.2">
      <c r="A231" s="4">
        <v>50</v>
      </c>
      <c r="B231" s="4">
        <v>0</v>
      </c>
      <c r="C231" s="4">
        <v>0</v>
      </c>
      <c r="D231" s="4">
        <v>1</v>
      </c>
      <c r="E231" s="4">
        <v>227</v>
      </c>
      <c r="F231" s="4">
        <f>ROUND(Source!AX224,O231)</f>
        <v>0</v>
      </c>
      <c r="G231" s="4" t="s">
        <v>84</v>
      </c>
      <c r="H231" s="4" t="s">
        <v>85</v>
      </c>
      <c r="I231" s="4"/>
      <c r="J231" s="4"/>
      <c r="K231" s="4">
        <v>227</v>
      </c>
      <c r="L231" s="4">
        <v>6</v>
      </c>
      <c r="M231" s="4">
        <v>3</v>
      </c>
      <c r="N231" s="4" t="s">
        <v>3</v>
      </c>
      <c r="O231" s="4">
        <v>2</v>
      </c>
      <c r="P231" s="4"/>
      <c r="Q231" s="4"/>
      <c r="R231" s="4"/>
      <c r="S231" s="4"/>
      <c r="T231" s="4"/>
      <c r="U231" s="4"/>
      <c r="V231" s="4"/>
      <c r="W231" s="4"/>
    </row>
    <row r="232" spans="1:23" x14ac:dyDescent="0.2">
      <c r="A232" s="4">
        <v>50</v>
      </c>
      <c r="B232" s="4">
        <v>0</v>
      </c>
      <c r="C232" s="4">
        <v>0</v>
      </c>
      <c r="D232" s="4">
        <v>1</v>
      </c>
      <c r="E232" s="4">
        <v>228</v>
      </c>
      <c r="F232" s="4">
        <f>ROUND(Source!AY224,O232)</f>
        <v>0</v>
      </c>
      <c r="G232" s="4" t="s">
        <v>86</v>
      </c>
      <c r="H232" s="4" t="s">
        <v>87</v>
      </c>
      <c r="I232" s="4"/>
      <c r="J232" s="4"/>
      <c r="K232" s="4">
        <v>228</v>
      </c>
      <c r="L232" s="4">
        <v>7</v>
      </c>
      <c r="M232" s="4">
        <v>3</v>
      </c>
      <c r="N232" s="4" t="s">
        <v>3</v>
      </c>
      <c r="O232" s="4">
        <v>2</v>
      </c>
      <c r="P232" s="4"/>
      <c r="Q232" s="4"/>
      <c r="R232" s="4"/>
      <c r="S232" s="4"/>
      <c r="T232" s="4"/>
      <c r="U232" s="4"/>
      <c r="V232" s="4"/>
      <c r="W232" s="4"/>
    </row>
    <row r="233" spans="1:23" x14ac:dyDescent="0.2">
      <c r="A233" s="4">
        <v>50</v>
      </c>
      <c r="B233" s="4">
        <v>0</v>
      </c>
      <c r="C233" s="4">
        <v>0</v>
      </c>
      <c r="D233" s="4">
        <v>1</v>
      </c>
      <c r="E233" s="4">
        <v>216</v>
      </c>
      <c r="F233" s="4">
        <f>ROUND(Source!AP224,O233)</f>
        <v>0</v>
      </c>
      <c r="G233" s="4" t="s">
        <v>88</v>
      </c>
      <c r="H233" s="4" t="s">
        <v>89</v>
      </c>
      <c r="I233" s="4"/>
      <c r="J233" s="4"/>
      <c r="K233" s="4">
        <v>216</v>
      </c>
      <c r="L233" s="4">
        <v>8</v>
      </c>
      <c r="M233" s="4">
        <v>3</v>
      </c>
      <c r="N233" s="4" t="s">
        <v>3</v>
      </c>
      <c r="O233" s="4">
        <v>2</v>
      </c>
      <c r="P233" s="4"/>
      <c r="Q233" s="4"/>
      <c r="R233" s="4"/>
      <c r="S233" s="4"/>
      <c r="T233" s="4"/>
      <c r="U233" s="4"/>
      <c r="V233" s="4"/>
      <c r="W233" s="4"/>
    </row>
    <row r="234" spans="1:23" x14ac:dyDescent="0.2">
      <c r="A234" s="4">
        <v>50</v>
      </c>
      <c r="B234" s="4">
        <v>0</v>
      </c>
      <c r="C234" s="4">
        <v>0</v>
      </c>
      <c r="D234" s="4">
        <v>1</v>
      </c>
      <c r="E234" s="4">
        <v>223</v>
      </c>
      <c r="F234" s="4">
        <f>ROUND(Source!AQ224,O234)</f>
        <v>0</v>
      </c>
      <c r="G234" s="4" t="s">
        <v>90</v>
      </c>
      <c r="H234" s="4" t="s">
        <v>91</v>
      </c>
      <c r="I234" s="4"/>
      <c r="J234" s="4"/>
      <c r="K234" s="4">
        <v>223</v>
      </c>
      <c r="L234" s="4">
        <v>9</v>
      </c>
      <c r="M234" s="4">
        <v>3</v>
      </c>
      <c r="N234" s="4" t="s">
        <v>3</v>
      </c>
      <c r="O234" s="4">
        <v>2</v>
      </c>
      <c r="P234" s="4"/>
      <c r="Q234" s="4"/>
      <c r="R234" s="4"/>
      <c r="S234" s="4"/>
      <c r="T234" s="4"/>
      <c r="U234" s="4"/>
      <c r="V234" s="4"/>
      <c r="W234" s="4"/>
    </row>
    <row r="235" spans="1:23" x14ac:dyDescent="0.2">
      <c r="A235" s="4">
        <v>50</v>
      </c>
      <c r="B235" s="4">
        <v>0</v>
      </c>
      <c r="C235" s="4">
        <v>0</v>
      </c>
      <c r="D235" s="4">
        <v>1</v>
      </c>
      <c r="E235" s="4">
        <v>229</v>
      </c>
      <c r="F235" s="4">
        <f>ROUND(Source!AZ224,O235)</f>
        <v>0</v>
      </c>
      <c r="G235" s="4" t="s">
        <v>92</v>
      </c>
      <c r="H235" s="4" t="s">
        <v>93</v>
      </c>
      <c r="I235" s="4"/>
      <c r="J235" s="4"/>
      <c r="K235" s="4">
        <v>229</v>
      </c>
      <c r="L235" s="4">
        <v>10</v>
      </c>
      <c r="M235" s="4">
        <v>3</v>
      </c>
      <c r="N235" s="4" t="s">
        <v>3</v>
      </c>
      <c r="O235" s="4">
        <v>2</v>
      </c>
      <c r="P235" s="4"/>
      <c r="Q235" s="4"/>
      <c r="R235" s="4"/>
      <c r="S235" s="4"/>
      <c r="T235" s="4"/>
      <c r="U235" s="4"/>
      <c r="V235" s="4"/>
      <c r="W235" s="4"/>
    </row>
    <row r="236" spans="1:23" x14ac:dyDescent="0.2">
      <c r="A236" s="4">
        <v>50</v>
      </c>
      <c r="B236" s="4">
        <v>0</v>
      </c>
      <c r="C236" s="4">
        <v>0</v>
      </c>
      <c r="D236" s="4">
        <v>1</v>
      </c>
      <c r="E236" s="4">
        <v>203</v>
      </c>
      <c r="F236" s="4">
        <f>ROUND(Source!Q224,O236)</f>
        <v>0</v>
      </c>
      <c r="G236" s="4" t="s">
        <v>94</v>
      </c>
      <c r="H236" s="4" t="s">
        <v>95</v>
      </c>
      <c r="I236" s="4"/>
      <c r="J236" s="4"/>
      <c r="K236" s="4">
        <v>203</v>
      </c>
      <c r="L236" s="4">
        <v>11</v>
      </c>
      <c r="M236" s="4">
        <v>3</v>
      </c>
      <c r="N236" s="4" t="s">
        <v>3</v>
      </c>
      <c r="O236" s="4">
        <v>2</v>
      </c>
      <c r="P236" s="4"/>
      <c r="Q236" s="4"/>
      <c r="R236" s="4"/>
      <c r="S236" s="4"/>
      <c r="T236" s="4"/>
      <c r="U236" s="4"/>
      <c r="V236" s="4"/>
      <c r="W236" s="4"/>
    </row>
    <row r="237" spans="1:23" x14ac:dyDescent="0.2">
      <c r="A237" s="4">
        <v>50</v>
      </c>
      <c r="B237" s="4">
        <v>0</v>
      </c>
      <c r="C237" s="4">
        <v>0</v>
      </c>
      <c r="D237" s="4">
        <v>1</v>
      </c>
      <c r="E237" s="4">
        <v>231</v>
      </c>
      <c r="F237" s="4">
        <f>ROUND(Source!BB224,O237)</f>
        <v>0</v>
      </c>
      <c r="G237" s="4" t="s">
        <v>96</v>
      </c>
      <c r="H237" s="4" t="s">
        <v>97</v>
      </c>
      <c r="I237" s="4"/>
      <c r="J237" s="4"/>
      <c r="K237" s="4">
        <v>231</v>
      </c>
      <c r="L237" s="4">
        <v>12</v>
      </c>
      <c r="M237" s="4">
        <v>3</v>
      </c>
      <c r="N237" s="4" t="s">
        <v>3</v>
      </c>
      <c r="O237" s="4">
        <v>2</v>
      </c>
      <c r="P237" s="4"/>
      <c r="Q237" s="4"/>
      <c r="R237" s="4"/>
      <c r="S237" s="4"/>
      <c r="T237" s="4"/>
      <c r="U237" s="4"/>
      <c r="V237" s="4"/>
      <c r="W237" s="4"/>
    </row>
    <row r="238" spans="1:23" x14ac:dyDescent="0.2">
      <c r="A238" s="4">
        <v>50</v>
      </c>
      <c r="B238" s="4">
        <v>0</v>
      </c>
      <c r="C238" s="4">
        <v>0</v>
      </c>
      <c r="D238" s="4">
        <v>1</v>
      </c>
      <c r="E238" s="4">
        <v>204</v>
      </c>
      <c r="F238" s="4">
        <f>ROUND(Source!R224,O238)</f>
        <v>0</v>
      </c>
      <c r="G238" s="4" t="s">
        <v>98</v>
      </c>
      <c r="H238" s="4" t="s">
        <v>99</v>
      </c>
      <c r="I238" s="4"/>
      <c r="J238" s="4"/>
      <c r="K238" s="4">
        <v>204</v>
      </c>
      <c r="L238" s="4">
        <v>13</v>
      </c>
      <c r="M238" s="4">
        <v>3</v>
      </c>
      <c r="N238" s="4" t="s">
        <v>3</v>
      </c>
      <c r="O238" s="4">
        <v>2</v>
      </c>
      <c r="P238" s="4"/>
      <c r="Q238" s="4"/>
      <c r="R238" s="4"/>
      <c r="S238" s="4"/>
      <c r="T238" s="4"/>
      <c r="U238" s="4"/>
      <c r="V238" s="4"/>
      <c r="W238" s="4"/>
    </row>
    <row r="239" spans="1:23" x14ac:dyDescent="0.2">
      <c r="A239" s="4">
        <v>50</v>
      </c>
      <c r="B239" s="4">
        <v>0</v>
      </c>
      <c r="C239" s="4">
        <v>0</v>
      </c>
      <c r="D239" s="4">
        <v>1</v>
      </c>
      <c r="E239" s="4">
        <v>205</v>
      </c>
      <c r="F239" s="4">
        <f>ROUND(Source!S224,O239)</f>
        <v>0</v>
      </c>
      <c r="G239" s="4" t="s">
        <v>100</v>
      </c>
      <c r="H239" s="4" t="s">
        <v>101</v>
      </c>
      <c r="I239" s="4"/>
      <c r="J239" s="4"/>
      <c r="K239" s="4">
        <v>205</v>
      </c>
      <c r="L239" s="4">
        <v>14</v>
      </c>
      <c r="M239" s="4">
        <v>3</v>
      </c>
      <c r="N239" s="4" t="s">
        <v>3</v>
      </c>
      <c r="O239" s="4">
        <v>2</v>
      </c>
      <c r="P239" s="4"/>
      <c r="Q239" s="4"/>
      <c r="R239" s="4"/>
      <c r="S239" s="4"/>
      <c r="T239" s="4"/>
      <c r="U239" s="4"/>
      <c r="V239" s="4"/>
      <c r="W239" s="4"/>
    </row>
    <row r="240" spans="1:23" x14ac:dyDescent="0.2">
      <c r="A240" s="4">
        <v>50</v>
      </c>
      <c r="B240" s="4">
        <v>0</v>
      </c>
      <c r="C240" s="4">
        <v>0</v>
      </c>
      <c r="D240" s="4">
        <v>1</v>
      </c>
      <c r="E240" s="4">
        <v>232</v>
      </c>
      <c r="F240" s="4">
        <f>ROUND(Source!BC224,O240)</f>
        <v>0</v>
      </c>
      <c r="G240" s="4" t="s">
        <v>102</v>
      </c>
      <c r="H240" s="4" t="s">
        <v>103</v>
      </c>
      <c r="I240" s="4"/>
      <c r="J240" s="4"/>
      <c r="K240" s="4">
        <v>232</v>
      </c>
      <c r="L240" s="4">
        <v>15</v>
      </c>
      <c r="M240" s="4">
        <v>3</v>
      </c>
      <c r="N240" s="4" t="s">
        <v>3</v>
      </c>
      <c r="O240" s="4">
        <v>2</v>
      </c>
      <c r="P240" s="4"/>
      <c r="Q240" s="4"/>
      <c r="R240" s="4"/>
      <c r="S240" s="4"/>
      <c r="T240" s="4"/>
      <c r="U240" s="4"/>
      <c r="V240" s="4"/>
      <c r="W240" s="4"/>
    </row>
    <row r="241" spans="1:206" x14ac:dyDescent="0.2">
      <c r="A241" s="4">
        <v>50</v>
      </c>
      <c r="B241" s="4">
        <v>0</v>
      </c>
      <c r="C241" s="4">
        <v>0</v>
      </c>
      <c r="D241" s="4">
        <v>1</v>
      </c>
      <c r="E241" s="4">
        <v>214</v>
      </c>
      <c r="F241" s="4">
        <f>ROUND(Source!AS224,O241)</f>
        <v>0</v>
      </c>
      <c r="G241" s="4" t="s">
        <v>104</v>
      </c>
      <c r="H241" s="4" t="s">
        <v>105</v>
      </c>
      <c r="I241" s="4"/>
      <c r="J241" s="4"/>
      <c r="K241" s="4">
        <v>214</v>
      </c>
      <c r="L241" s="4">
        <v>16</v>
      </c>
      <c r="M241" s="4">
        <v>3</v>
      </c>
      <c r="N241" s="4" t="s">
        <v>3</v>
      </c>
      <c r="O241" s="4">
        <v>2</v>
      </c>
      <c r="P241" s="4"/>
      <c r="Q241" s="4"/>
      <c r="R241" s="4"/>
      <c r="S241" s="4"/>
      <c r="T241" s="4"/>
      <c r="U241" s="4"/>
      <c r="V241" s="4"/>
      <c r="W241" s="4"/>
    </row>
    <row r="242" spans="1:206" x14ac:dyDescent="0.2">
      <c r="A242" s="4">
        <v>50</v>
      </c>
      <c r="B242" s="4">
        <v>0</v>
      </c>
      <c r="C242" s="4">
        <v>0</v>
      </c>
      <c r="D242" s="4">
        <v>1</v>
      </c>
      <c r="E242" s="4">
        <v>215</v>
      </c>
      <c r="F242" s="4">
        <f>ROUND(Source!AT224,O242)</f>
        <v>0</v>
      </c>
      <c r="G242" s="4" t="s">
        <v>106</v>
      </c>
      <c r="H242" s="4" t="s">
        <v>107</v>
      </c>
      <c r="I242" s="4"/>
      <c r="J242" s="4"/>
      <c r="K242" s="4">
        <v>215</v>
      </c>
      <c r="L242" s="4">
        <v>17</v>
      </c>
      <c r="M242" s="4">
        <v>3</v>
      </c>
      <c r="N242" s="4" t="s">
        <v>3</v>
      </c>
      <c r="O242" s="4">
        <v>2</v>
      </c>
      <c r="P242" s="4"/>
      <c r="Q242" s="4"/>
      <c r="R242" s="4"/>
      <c r="S242" s="4"/>
      <c r="T242" s="4"/>
      <c r="U242" s="4"/>
      <c r="V242" s="4"/>
      <c r="W242" s="4"/>
    </row>
    <row r="243" spans="1:206" x14ac:dyDescent="0.2">
      <c r="A243" s="4">
        <v>50</v>
      </c>
      <c r="B243" s="4">
        <v>0</v>
      </c>
      <c r="C243" s="4">
        <v>0</v>
      </c>
      <c r="D243" s="4">
        <v>1</v>
      </c>
      <c r="E243" s="4">
        <v>217</v>
      </c>
      <c r="F243" s="4">
        <f>ROUND(Source!AU224,O243)</f>
        <v>0</v>
      </c>
      <c r="G243" s="4" t="s">
        <v>108</v>
      </c>
      <c r="H243" s="4" t="s">
        <v>109</v>
      </c>
      <c r="I243" s="4"/>
      <c r="J243" s="4"/>
      <c r="K243" s="4">
        <v>217</v>
      </c>
      <c r="L243" s="4">
        <v>18</v>
      </c>
      <c r="M243" s="4">
        <v>3</v>
      </c>
      <c r="N243" s="4" t="s">
        <v>3</v>
      </c>
      <c r="O243" s="4">
        <v>2</v>
      </c>
      <c r="P243" s="4"/>
      <c r="Q243" s="4"/>
      <c r="R243" s="4"/>
      <c r="S243" s="4"/>
      <c r="T243" s="4"/>
      <c r="U243" s="4"/>
      <c r="V243" s="4"/>
      <c r="W243" s="4"/>
    </row>
    <row r="244" spans="1:206" x14ac:dyDescent="0.2">
      <c r="A244" s="4">
        <v>50</v>
      </c>
      <c r="B244" s="4">
        <v>0</v>
      </c>
      <c r="C244" s="4">
        <v>0</v>
      </c>
      <c r="D244" s="4">
        <v>1</v>
      </c>
      <c r="E244" s="4">
        <v>230</v>
      </c>
      <c r="F244" s="4">
        <f>ROUND(Source!BA224,O244)</f>
        <v>0</v>
      </c>
      <c r="G244" s="4" t="s">
        <v>110</v>
      </c>
      <c r="H244" s="4" t="s">
        <v>111</v>
      </c>
      <c r="I244" s="4"/>
      <c r="J244" s="4"/>
      <c r="K244" s="4">
        <v>230</v>
      </c>
      <c r="L244" s="4">
        <v>19</v>
      </c>
      <c r="M244" s="4">
        <v>3</v>
      </c>
      <c r="N244" s="4" t="s">
        <v>3</v>
      </c>
      <c r="O244" s="4">
        <v>2</v>
      </c>
      <c r="P244" s="4"/>
      <c r="Q244" s="4"/>
      <c r="R244" s="4"/>
      <c r="S244" s="4"/>
      <c r="T244" s="4"/>
      <c r="U244" s="4"/>
      <c r="V244" s="4"/>
      <c r="W244" s="4"/>
    </row>
    <row r="245" spans="1:206" x14ac:dyDescent="0.2">
      <c r="A245" s="4">
        <v>50</v>
      </c>
      <c r="B245" s="4">
        <v>0</v>
      </c>
      <c r="C245" s="4">
        <v>0</v>
      </c>
      <c r="D245" s="4">
        <v>1</v>
      </c>
      <c r="E245" s="4">
        <v>206</v>
      </c>
      <c r="F245" s="4">
        <f>ROUND(Source!T224,O245)</f>
        <v>0</v>
      </c>
      <c r="G245" s="4" t="s">
        <v>112</v>
      </c>
      <c r="H245" s="4" t="s">
        <v>113</v>
      </c>
      <c r="I245" s="4"/>
      <c r="J245" s="4"/>
      <c r="K245" s="4">
        <v>206</v>
      </c>
      <c r="L245" s="4">
        <v>20</v>
      </c>
      <c r="M245" s="4">
        <v>3</v>
      </c>
      <c r="N245" s="4" t="s">
        <v>3</v>
      </c>
      <c r="O245" s="4">
        <v>2</v>
      </c>
      <c r="P245" s="4"/>
      <c r="Q245" s="4"/>
      <c r="R245" s="4"/>
      <c r="S245" s="4"/>
      <c r="T245" s="4"/>
      <c r="U245" s="4"/>
      <c r="V245" s="4"/>
      <c r="W245" s="4"/>
    </row>
    <row r="246" spans="1:206" x14ac:dyDescent="0.2">
      <c r="A246" s="4">
        <v>50</v>
      </c>
      <c r="B246" s="4">
        <v>0</v>
      </c>
      <c r="C246" s="4">
        <v>0</v>
      </c>
      <c r="D246" s="4">
        <v>1</v>
      </c>
      <c r="E246" s="4">
        <v>207</v>
      </c>
      <c r="F246" s="4">
        <f>Source!U224</f>
        <v>0</v>
      </c>
      <c r="G246" s="4" t="s">
        <v>114</v>
      </c>
      <c r="H246" s="4" t="s">
        <v>115</v>
      </c>
      <c r="I246" s="4"/>
      <c r="J246" s="4"/>
      <c r="K246" s="4">
        <v>207</v>
      </c>
      <c r="L246" s="4">
        <v>21</v>
      </c>
      <c r="M246" s="4">
        <v>3</v>
      </c>
      <c r="N246" s="4" t="s">
        <v>3</v>
      </c>
      <c r="O246" s="4">
        <v>-1</v>
      </c>
      <c r="P246" s="4"/>
      <c r="Q246" s="4"/>
      <c r="R246" s="4"/>
      <c r="S246" s="4"/>
      <c r="T246" s="4"/>
      <c r="U246" s="4"/>
      <c r="V246" s="4"/>
      <c r="W246" s="4"/>
    </row>
    <row r="247" spans="1:206" x14ac:dyDescent="0.2">
      <c r="A247" s="4">
        <v>50</v>
      </c>
      <c r="B247" s="4">
        <v>0</v>
      </c>
      <c r="C247" s="4">
        <v>0</v>
      </c>
      <c r="D247" s="4">
        <v>1</v>
      </c>
      <c r="E247" s="4">
        <v>208</v>
      </c>
      <c r="F247" s="4">
        <f>Source!V224</f>
        <v>0</v>
      </c>
      <c r="G247" s="4" t="s">
        <v>116</v>
      </c>
      <c r="H247" s="4" t="s">
        <v>117</v>
      </c>
      <c r="I247" s="4"/>
      <c r="J247" s="4"/>
      <c r="K247" s="4">
        <v>208</v>
      </c>
      <c r="L247" s="4">
        <v>22</v>
      </c>
      <c r="M247" s="4">
        <v>3</v>
      </c>
      <c r="N247" s="4" t="s">
        <v>3</v>
      </c>
      <c r="O247" s="4">
        <v>-1</v>
      </c>
      <c r="P247" s="4"/>
      <c r="Q247" s="4"/>
      <c r="R247" s="4"/>
      <c r="S247" s="4"/>
      <c r="T247" s="4"/>
      <c r="U247" s="4"/>
      <c r="V247" s="4"/>
      <c r="W247" s="4"/>
    </row>
    <row r="248" spans="1:206" x14ac:dyDescent="0.2">
      <c r="A248" s="4">
        <v>50</v>
      </c>
      <c r="B248" s="4">
        <v>0</v>
      </c>
      <c r="C248" s="4">
        <v>0</v>
      </c>
      <c r="D248" s="4">
        <v>1</v>
      </c>
      <c r="E248" s="4">
        <v>209</v>
      </c>
      <c r="F248" s="4">
        <f>ROUND(Source!W224,O248)</f>
        <v>0</v>
      </c>
      <c r="G248" s="4" t="s">
        <v>118</v>
      </c>
      <c r="H248" s="4" t="s">
        <v>119</v>
      </c>
      <c r="I248" s="4"/>
      <c r="J248" s="4"/>
      <c r="K248" s="4">
        <v>209</v>
      </c>
      <c r="L248" s="4">
        <v>23</v>
      </c>
      <c r="M248" s="4">
        <v>3</v>
      </c>
      <c r="N248" s="4" t="s">
        <v>3</v>
      </c>
      <c r="O248" s="4">
        <v>2</v>
      </c>
      <c r="P248" s="4"/>
      <c r="Q248" s="4"/>
      <c r="R248" s="4"/>
      <c r="S248" s="4"/>
      <c r="T248" s="4"/>
      <c r="U248" s="4"/>
      <c r="V248" s="4"/>
      <c r="W248" s="4"/>
    </row>
    <row r="249" spans="1:206" x14ac:dyDescent="0.2">
      <c r="A249" s="4">
        <v>50</v>
      </c>
      <c r="B249" s="4">
        <v>0</v>
      </c>
      <c r="C249" s="4">
        <v>0</v>
      </c>
      <c r="D249" s="4">
        <v>1</v>
      </c>
      <c r="E249" s="4">
        <v>233</v>
      </c>
      <c r="F249" s="4">
        <f>ROUND(Source!BD224,O249)</f>
        <v>0</v>
      </c>
      <c r="G249" s="4" t="s">
        <v>120</v>
      </c>
      <c r="H249" s="4" t="s">
        <v>121</v>
      </c>
      <c r="I249" s="4"/>
      <c r="J249" s="4"/>
      <c r="K249" s="4">
        <v>233</v>
      </c>
      <c r="L249" s="4">
        <v>24</v>
      </c>
      <c r="M249" s="4">
        <v>3</v>
      </c>
      <c r="N249" s="4" t="s">
        <v>3</v>
      </c>
      <c r="O249" s="4">
        <v>2</v>
      </c>
      <c r="P249" s="4"/>
      <c r="Q249" s="4"/>
      <c r="R249" s="4"/>
      <c r="S249" s="4"/>
      <c r="T249" s="4"/>
      <c r="U249" s="4"/>
      <c r="V249" s="4"/>
      <c r="W249" s="4"/>
    </row>
    <row r="250" spans="1:206" x14ac:dyDescent="0.2">
      <c r="A250" s="4">
        <v>50</v>
      </c>
      <c r="B250" s="4">
        <v>0</v>
      </c>
      <c r="C250" s="4">
        <v>0</v>
      </c>
      <c r="D250" s="4">
        <v>1</v>
      </c>
      <c r="E250" s="4">
        <v>210</v>
      </c>
      <c r="F250" s="4">
        <f>ROUND(Source!X224,O250)</f>
        <v>0</v>
      </c>
      <c r="G250" s="4" t="s">
        <v>122</v>
      </c>
      <c r="H250" s="4" t="s">
        <v>123</v>
      </c>
      <c r="I250" s="4"/>
      <c r="J250" s="4"/>
      <c r="K250" s="4">
        <v>210</v>
      </c>
      <c r="L250" s="4">
        <v>25</v>
      </c>
      <c r="M250" s="4">
        <v>3</v>
      </c>
      <c r="N250" s="4" t="s">
        <v>3</v>
      </c>
      <c r="O250" s="4">
        <v>2</v>
      </c>
      <c r="P250" s="4"/>
      <c r="Q250" s="4"/>
      <c r="R250" s="4"/>
      <c r="S250" s="4"/>
      <c r="T250" s="4"/>
      <c r="U250" s="4"/>
      <c r="V250" s="4"/>
      <c r="W250" s="4"/>
    </row>
    <row r="251" spans="1:206" x14ac:dyDescent="0.2">
      <c r="A251" s="4">
        <v>50</v>
      </c>
      <c r="B251" s="4">
        <v>0</v>
      </c>
      <c r="C251" s="4">
        <v>0</v>
      </c>
      <c r="D251" s="4">
        <v>1</v>
      </c>
      <c r="E251" s="4">
        <v>211</v>
      </c>
      <c r="F251" s="4">
        <f>ROUND(Source!Y224,O251)</f>
        <v>0</v>
      </c>
      <c r="G251" s="4" t="s">
        <v>124</v>
      </c>
      <c r="H251" s="4" t="s">
        <v>125</v>
      </c>
      <c r="I251" s="4"/>
      <c r="J251" s="4"/>
      <c r="K251" s="4">
        <v>211</v>
      </c>
      <c r="L251" s="4">
        <v>26</v>
      </c>
      <c r="M251" s="4">
        <v>3</v>
      </c>
      <c r="N251" s="4" t="s">
        <v>3</v>
      </c>
      <c r="O251" s="4">
        <v>2</v>
      </c>
      <c r="P251" s="4"/>
      <c r="Q251" s="4"/>
      <c r="R251" s="4"/>
      <c r="S251" s="4"/>
      <c r="T251" s="4"/>
      <c r="U251" s="4"/>
      <c r="V251" s="4"/>
      <c r="W251" s="4"/>
    </row>
    <row r="252" spans="1:206" x14ac:dyDescent="0.2">
      <c r="A252" s="4">
        <v>50</v>
      </c>
      <c r="B252" s="4">
        <v>0</v>
      </c>
      <c r="C252" s="4">
        <v>0</v>
      </c>
      <c r="D252" s="4">
        <v>1</v>
      </c>
      <c r="E252" s="4">
        <v>224</v>
      </c>
      <c r="F252" s="4">
        <f>ROUND(Source!AR224,O252)</f>
        <v>0</v>
      </c>
      <c r="G252" s="4" t="s">
        <v>126</v>
      </c>
      <c r="H252" s="4" t="s">
        <v>127</v>
      </c>
      <c r="I252" s="4"/>
      <c r="J252" s="4"/>
      <c r="K252" s="4">
        <v>224</v>
      </c>
      <c r="L252" s="4">
        <v>27</v>
      </c>
      <c r="M252" s="4">
        <v>3</v>
      </c>
      <c r="N252" s="4" t="s">
        <v>3</v>
      </c>
      <c r="O252" s="4">
        <v>2</v>
      </c>
      <c r="P252" s="4"/>
      <c r="Q252" s="4"/>
      <c r="R252" s="4"/>
      <c r="S252" s="4"/>
      <c r="T252" s="4"/>
      <c r="U252" s="4"/>
      <c r="V252" s="4"/>
      <c r="W252" s="4"/>
    </row>
    <row r="254" spans="1:206" x14ac:dyDescent="0.2">
      <c r="A254" s="2">
        <v>51</v>
      </c>
      <c r="B254" s="2">
        <f>B24</f>
        <v>1</v>
      </c>
      <c r="C254" s="2">
        <f>A24</f>
        <v>4</v>
      </c>
      <c r="D254" s="2">
        <f>ROW(A24)</f>
        <v>24</v>
      </c>
      <c r="E254" s="2"/>
      <c r="F254" s="2" t="str">
        <f>IF(F24&lt;&gt;"",F24,"")</f>
        <v>Новый раздел</v>
      </c>
      <c r="G254" s="2" t="str">
        <f>IF(G24&lt;&gt;"",G24,"")</f>
        <v>Обустройство пешеходного перехода</v>
      </c>
      <c r="H254" s="2">
        <v>0</v>
      </c>
      <c r="I254" s="2"/>
      <c r="J254" s="2"/>
      <c r="K254" s="2"/>
      <c r="L254" s="2"/>
      <c r="M254" s="2"/>
      <c r="N254" s="2"/>
      <c r="O254" s="2">
        <f t="shared" ref="O254:T254" si="248">ROUND(O46+O91+O139+O181+O224+AB254,2)</f>
        <v>0</v>
      </c>
      <c r="P254" s="2">
        <f t="shared" si="248"/>
        <v>0</v>
      </c>
      <c r="Q254" s="2">
        <f t="shared" si="248"/>
        <v>0</v>
      </c>
      <c r="R254" s="2">
        <f t="shared" si="248"/>
        <v>0</v>
      </c>
      <c r="S254" s="2">
        <f t="shared" si="248"/>
        <v>0</v>
      </c>
      <c r="T254" s="2">
        <f t="shared" si="248"/>
        <v>0</v>
      </c>
      <c r="U254" s="2">
        <f>U46+U91+U139+U181+U224+AH254</f>
        <v>0</v>
      </c>
      <c r="V254" s="2">
        <f>V46+V91+V139+V181+V224+AI254</f>
        <v>0</v>
      </c>
      <c r="W254" s="2">
        <f>ROUND(W46+W91+W139+W181+W224+AJ254,2)</f>
        <v>0</v>
      </c>
      <c r="X254" s="2">
        <f>ROUND(X46+X91+X139+X181+X224+AK254,2)</f>
        <v>0</v>
      </c>
      <c r="Y254" s="2">
        <f>ROUND(Y46+Y91+Y139+Y181+Y224+AL254,2)</f>
        <v>0</v>
      </c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>
        <f t="shared" ref="AO254:BD254" si="249">ROUND(AO46+AO91+AO139+AO181+AO224+BX254,2)</f>
        <v>0</v>
      </c>
      <c r="AP254" s="2">
        <f t="shared" si="249"/>
        <v>0</v>
      </c>
      <c r="AQ254" s="2">
        <f t="shared" si="249"/>
        <v>0</v>
      </c>
      <c r="AR254" s="2">
        <f t="shared" si="249"/>
        <v>0</v>
      </c>
      <c r="AS254" s="2">
        <f t="shared" si="249"/>
        <v>0</v>
      </c>
      <c r="AT254" s="2">
        <f t="shared" si="249"/>
        <v>0</v>
      </c>
      <c r="AU254" s="2">
        <f t="shared" si="249"/>
        <v>0</v>
      </c>
      <c r="AV254" s="2">
        <f t="shared" si="249"/>
        <v>0</v>
      </c>
      <c r="AW254" s="2">
        <f t="shared" si="249"/>
        <v>0</v>
      </c>
      <c r="AX254" s="2">
        <f t="shared" si="249"/>
        <v>0</v>
      </c>
      <c r="AY254" s="2">
        <f t="shared" si="249"/>
        <v>0</v>
      </c>
      <c r="AZ254" s="2">
        <f t="shared" si="249"/>
        <v>0</v>
      </c>
      <c r="BA254" s="2">
        <f t="shared" si="249"/>
        <v>0</v>
      </c>
      <c r="BB254" s="2">
        <f t="shared" si="249"/>
        <v>0</v>
      </c>
      <c r="BC254" s="2">
        <f t="shared" si="249"/>
        <v>0</v>
      </c>
      <c r="BD254" s="2">
        <f t="shared" si="249"/>
        <v>0</v>
      </c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>
        <v>0</v>
      </c>
    </row>
    <row r="256" spans="1:206" x14ac:dyDescent="0.2">
      <c r="A256" s="4">
        <v>50</v>
      </c>
      <c r="B256" s="4">
        <v>0</v>
      </c>
      <c r="C256" s="4">
        <v>0</v>
      </c>
      <c r="D256" s="4">
        <v>1</v>
      </c>
      <c r="E256" s="4">
        <v>201</v>
      </c>
      <c r="F256" s="4">
        <f>ROUND(Source!O254,O256)</f>
        <v>0</v>
      </c>
      <c r="G256" s="4" t="s">
        <v>74</v>
      </c>
      <c r="H256" s="4" t="s">
        <v>75</v>
      </c>
      <c r="I256" s="4"/>
      <c r="J256" s="4"/>
      <c r="K256" s="4">
        <v>201</v>
      </c>
      <c r="L256" s="4">
        <v>1</v>
      </c>
      <c r="M256" s="4">
        <v>3</v>
      </c>
      <c r="N256" s="4" t="s">
        <v>3</v>
      </c>
      <c r="O256" s="4">
        <v>2</v>
      </c>
      <c r="P256" s="4"/>
      <c r="Q256" s="4"/>
      <c r="R256" s="4"/>
      <c r="S256" s="4"/>
      <c r="T256" s="4"/>
      <c r="U256" s="4"/>
      <c r="V256" s="4"/>
      <c r="W256" s="4"/>
    </row>
    <row r="257" spans="1:23" x14ac:dyDescent="0.2">
      <c r="A257" s="4">
        <v>50</v>
      </c>
      <c r="B257" s="4">
        <v>0</v>
      </c>
      <c r="C257" s="4">
        <v>0</v>
      </c>
      <c r="D257" s="4">
        <v>1</v>
      </c>
      <c r="E257" s="4">
        <v>202</v>
      </c>
      <c r="F257" s="4">
        <f>ROUND(Source!P254,O257)</f>
        <v>0</v>
      </c>
      <c r="G257" s="4" t="s">
        <v>76</v>
      </c>
      <c r="H257" s="4" t="s">
        <v>77</v>
      </c>
      <c r="I257" s="4"/>
      <c r="J257" s="4"/>
      <c r="K257" s="4">
        <v>202</v>
      </c>
      <c r="L257" s="4">
        <v>2</v>
      </c>
      <c r="M257" s="4">
        <v>3</v>
      </c>
      <c r="N257" s="4" t="s">
        <v>3</v>
      </c>
      <c r="O257" s="4">
        <v>2</v>
      </c>
      <c r="P257" s="4"/>
      <c r="Q257" s="4"/>
      <c r="R257" s="4"/>
      <c r="S257" s="4"/>
      <c r="T257" s="4"/>
      <c r="U257" s="4"/>
      <c r="V257" s="4"/>
      <c r="W257" s="4"/>
    </row>
    <row r="258" spans="1:23" x14ac:dyDescent="0.2">
      <c r="A258" s="4">
        <v>50</v>
      </c>
      <c r="B258" s="4">
        <v>0</v>
      </c>
      <c r="C258" s="4">
        <v>0</v>
      </c>
      <c r="D258" s="4">
        <v>1</v>
      </c>
      <c r="E258" s="4">
        <v>222</v>
      </c>
      <c r="F258" s="4">
        <f>ROUND(Source!AO254,O258)</f>
        <v>0</v>
      </c>
      <c r="G258" s="4" t="s">
        <v>78</v>
      </c>
      <c r="H258" s="4" t="s">
        <v>79</v>
      </c>
      <c r="I258" s="4"/>
      <c r="J258" s="4"/>
      <c r="K258" s="4">
        <v>222</v>
      </c>
      <c r="L258" s="4">
        <v>3</v>
      </c>
      <c r="M258" s="4">
        <v>3</v>
      </c>
      <c r="N258" s="4" t="s">
        <v>3</v>
      </c>
      <c r="O258" s="4">
        <v>2</v>
      </c>
      <c r="P258" s="4"/>
      <c r="Q258" s="4"/>
      <c r="R258" s="4"/>
      <c r="S258" s="4"/>
      <c r="T258" s="4"/>
      <c r="U258" s="4"/>
      <c r="V258" s="4"/>
      <c r="W258" s="4"/>
    </row>
    <row r="259" spans="1:23" x14ac:dyDescent="0.2">
      <c r="A259" s="4">
        <v>50</v>
      </c>
      <c r="B259" s="4">
        <v>0</v>
      </c>
      <c r="C259" s="4">
        <v>0</v>
      </c>
      <c r="D259" s="4">
        <v>1</v>
      </c>
      <c r="E259" s="4">
        <v>225</v>
      </c>
      <c r="F259" s="4">
        <f>ROUND(Source!AV254,O259)</f>
        <v>0</v>
      </c>
      <c r="G259" s="4" t="s">
        <v>80</v>
      </c>
      <c r="H259" s="4" t="s">
        <v>81</v>
      </c>
      <c r="I259" s="4"/>
      <c r="J259" s="4"/>
      <c r="K259" s="4">
        <v>225</v>
      </c>
      <c r="L259" s="4">
        <v>4</v>
      </c>
      <c r="M259" s="4">
        <v>3</v>
      </c>
      <c r="N259" s="4" t="s">
        <v>3</v>
      </c>
      <c r="O259" s="4">
        <v>2</v>
      </c>
      <c r="P259" s="4"/>
      <c r="Q259" s="4"/>
      <c r="R259" s="4"/>
      <c r="S259" s="4"/>
      <c r="T259" s="4"/>
      <c r="U259" s="4"/>
      <c r="V259" s="4"/>
      <c r="W259" s="4"/>
    </row>
    <row r="260" spans="1:23" x14ac:dyDescent="0.2">
      <c r="A260" s="4">
        <v>50</v>
      </c>
      <c r="B260" s="4">
        <v>0</v>
      </c>
      <c r="C260" s="4">
        <v>0</v>
      </c>
      <c r="D260" s="4">
        <v>1</v>
      </c>
      <c r="E260" s="4">
        <v>226</v>
      </c>
      <c r="F260" s="4">
        <f>ROUND(Source!AW254,O260)</f>
        <v>0</v>
      </c>
      <c r="G260" s="4" t="s">
        <v>82</v>
      </c>
      <c r="H260" s="4" t="s">
        <v>83</v>
      </c>
      <c r="I260" s="4"/>
      <c r="J260" s="4"/>
      <c r="K260" s="4">
        <v>226</v>
      </c>
      <c r="L260" s="4">
        <v>5</v>
      </c>
      <c r="M260" s="4">
        <v>3</v>
      </c>
      <c r="N260" s="4" t="s">
        <v>3</v>
      </c>
      <c r="O260" s="4">
        <v>2</v>
      </c>
      <c r="P260" s="4"/>
      <c r="Q260" s="4"/>
      <c r="R260" s="4"/>
      <c r="S260" s="4"/>
      <c r="T260" s="4"/>
      <c r="U260" s="4"/>
      <c r="V260" s="4"/>
      <c r="W260" s="4"/>
    </row>
    <row r="261" spans="1:23" x14ac:dyDescent="0.2">
      <c r="A261" s="4">
        <v>50</v>
      </c>
      <c r="B261" s="4">
        <v>0</v>
      </c>
      <c r="C261" s="4">
        <v>0</v>
      </c>
      <c r="D261" s="4">
        <v>1</v>
      </c>
      <c r="E261" s="4">
        <v>227</v>
      </c>
      <c r="F261" s="4">
        <f>ROUND(Source!AX254,O261)</f>
        <v>0</v>
      </c>
      <c r="G261" s="4" t="s">
        <v>84</v>
      </c>
      <c r="H261" s="4" t="s">
        <v>85</v>
      </c>
      <c r="I261" s="4"/>
      <c r="J261" s="4"/>
      <c r="K261" s="4">
        <v>227</v>
      </c>
      <c r="L261" s="4">
        <v>6</v>
      </c>
      <c r="M261" s="4">
        <v>3</v>
      </c>
      <c r="N261" s="4" t="s">
        <v>3</v>
      </c>
      <c r="O261" s="4">
        <v>2</v>
      </c>
      <c r="P261" s="4"/>
      <c r="Q261" s="4"/>
      <c r="R261" s="4"/>
      <c r="S261" s="4"/>
      <c r="T261" s="4"/>
      <c r="U261" s="4"/>
      <c r="V261" s="4"/>
      <c r="W261" s="4"/>
    </row>
    <row r="262" spans="1:23" x14ac:dyDescent="0.2">
      <c r="A262" s="4">
        <v>50</v>
      </c>
      <c r="B262" s="4">
        <v>0</v>
      </c>
      <c r="C262" s="4">
        <v>0</v>
      </c>
      <c r="D262" s="4">
        <v>1</v>
      </c>
      <c r="E262" s="4">
        <v>228</v>
      </c>
      <c r="F262" s="4">
        <f>ROUND(Source!AY254,O262)</f>
        <v>0</v>
      </c>
      <c r="G262" s="4" t="s">
        <v>86</v>
      </c>
      <c r="H262" s="4" t="s">
        <v>87</v>
      </c>
      <c r="I262" s="4"/>
      <c r="J262" s="4"/>
      <c r="K262" s="4">
        <v>228</v>
      </c>
      <c r="L262" s="4">
        <v>7</v>
      </c>
      <c r="M262" s="4">
        <v>3</v>
      </c>
      <c r="N262" s="4" t="s">
        <v>3</v>
      </c>
      <c r="O262" s="4">
        <v>2</v>
      </c>
      <c r="P262" s="4"/>
      <c r="Q262" s="4"/>
      <c r="R262" s="4"/>
      <c r="S262" s="4"/>
      <c r="T262" s="4"/>
      <c r="U262" s="4"/>
      <c r="V262" s="4"/>
      <c r="W262" s="4"/>
    </row>
    <row r="263" spans="1:23" x14ac:dyDescent="0.2">
      <c r="A263" s="4">
        <v>50</v>
      </c>
      <c r="B263" s="4">
        <v>0</v>
      </c>
      <c r="C263" s="4">
        <v>0</v>
      </c>
      <c r="D263" s="4">
        <v>1</v>
      </c>
      <c r="E263" s="4">
        <v>216</v>
      </c>
      <c r="F263" s="4">
        <f>ROUND(Source!AP254,O263)</f>
        <v>0</v>
      </c>
      <c r="G263" s="4" t="s">
        <v>88</v>
      </c>
      <c r="H263" s="4" t="s">
        <v>89</v>
      </c>
      <c r="I263" s="4"/>
      <c r="J263" s="4"/>
      <c r="K263" s="4">
        <v>216</v>
      </c>
      <c r="L263" s="4">
        <v>8</v>
      </c>
      <c r="M263" s="4">
        <v>3</v>
      </c>
      <c r="N263" s="4" t="s">
        <v>3</v>
      </c>
      <c r="O263" s="4">
        <v>2</v>
      </c>
      <c r="P263" s="4"/>
      <c r="Q263" s="4"/>
      <c r="R263" s="4"/>
      <c r="S263" s="4"/>
      <c r="T263" s="4"/>
      <c r="U263" s="4"/>
      <c r="V263" s="4"/>
      <c r="W263" s="4"/>
    </row>
    <row r="264" spans="1:23" x14ac:dyDescent="0.2">
      <c r="A264" s="4">
        <v>50</v>
      </c>
      <c r="B264" s="4">
        <v>0</v>
      </c>
      <c r="C264" s="4">
        <v>0</v>
      </c>
      <c r="D264" s="4">
        <v>1</v>
      </c>
      <c r="E264" s="4">
        <v>223</v>
      </c>
      <c r="F264" s="4">
        <f>ROUND(Source!AQ254,O264)</f>
        <v>0</v>
      </c>
      <c r="G264" s="4" t="s">
        <v>90</v>
      </c>
      <c r="H264" s="4" t="s">
        <v>91</v>
      </c>
      <c r="I264" s="4"/>
      <c r="J264" s="4"/>
      <c r="K264" s="4">
        <v>223</v>
      </c>
      <c r="L264" s="4">
        <v>9</v>
      </c>
      <c r="M264" s="4">
        <v>3</v>
      </c>
      <c r="N264" s="4" t="s">
        <v>3</v>
      </c>
      <c r="O264" s="4">
        <v>2</v>
      </c>
      <c r="P264" s="4"/>
      <c r="Q264" s="4"/>
      <c r="R264" s="4"/>
      <c r="S264" s="4"/>
      <c r="T264" s="4"/>
      <c r="U264" s="4"/>
      <c r="V264" s="4"/>
      <c r="W264" s="4"/>
    </row>
    <row r="265" spans="1:23" x14ac:dyDescent="0.2">
      <c r="A265" s="4">
        <v>50</v>
      </c>
      <c r="B265" s="4">
        <v>0</v>
      </c>
      <c r="C265" s="4">
        <v>0</v>
      </c>
      <c r="D265" s="4">
        <v>1</v>
      </c>
      <c r="E265" s="4">
        <v>229</v>
      </c>
      <c r="F265" s="4">
        <f>ROUND(Source!AZ254,O265)</f>
        <v>0</v>
      </c>
      <c r="G265" s="4" t="s">
        <v>92</v>
      </c>
      <c r="H265" s="4" t="s">
        <v>93</v>
      </c>
      <c r="I265" s="4"/>
      <c r="J265" s="4"/>
      <c r="K265" s="4">
        <v>229</v>
      </c>
      <c r="L265" s="4">
        <v>10</v>
      </c>
      <c r="M265" s="4">
        <v>3</v>
      </c>
      <c r="N265" s="4" t="s">
        <v>3</v>
      </c>
      <c r="O265" s="4">
        <v>2</v>
      </c>
      <c r="P265" s="4"/>
      <c r="Q265" s="4"/>
      <c r="R265" s="4"/>
      <c r="S265" s="4"/>
      <c r="T265" s="4"/>
      <c r="U265" s="4"/>
      <c r="V265" s="4"/>
      <c r="W265" s="4"/>
    </row>
    <row r="266" spans="1:23" x14ac:dyDescent="0.2">
      <c r="A266" s="4">
        <v>50</v>
      </c>
      <c r="B266" s="4">
        <v>0</v>
      </c>
      <c r="C266" s="4">
        <v>0</v>
      </c>
      <c r="D266" s="4">
        <v>1</v>
      </c>
      <c r="E266" s="4">
        <v>203</v>
      </c>
      <c r="F266" s="4">
        <f>ROUND(Source!Q254,O266)</f>
        <v>0</v>
      </c>
      <c r="G266" s="4" t="s">
        <v>94</v>
      </c>
      <c r="H266" s="4" t="s">
        <v>95</v>
      </c>
      <c r="I266" s="4"/>
      <c r="J266" s="4"/>
      <c r="K266" s="4">
        <v>203</v>
      </c>
      <c r="L266" s="4">
        <v>11</v>
      </c>
      <c r="M266" s="4">
        <v>3</v>
      </c>
      <c r="N266" s="4" t="s">
        <v>3</v>
      </c>
      <c r="O266" s="4">
        <v>2</v>
      </c>
      <c r="P266" s="4"/>
      <c r="Q266" s="4"/>
      <c r="R266" s="4"/>
      <c r="S266" s="4"/>
      <c r="T266" s="4"/>
      <c r="U266" s="4"/>
      <c r="V266" s="4"/>
      <c r="W266" s="4"/>
    </row>
    <row r="267" spans="1:23" x14ac:dyDescent="0.2">
      <c r="A267" s="4">
        <v>50</v>
      </c>
      <c r="B267" s="4">
        <v>0</v>
      </c>
      <c r="C267" s="4">
        <v>0</v>
      </c>
      <c r="D267" s="4">
        <v>1</v>
      </c>
      <c r="E267" s="4">
        <v>231</v>
      </c>
      <c r="F267" s="4">
        <f>ROUND(Source!BB254,O267)</f>
        <v>0</v>
      </c>
      <c r="G267" s="4" t="s">
        <v>96</v>
      </c>
      <c r="H267" s="4" t="s">
        <v>97</v>
      </c>
      <c r="I267" s="4"/>
      <c r="J267" s="4"/>
      <c r="K267" s="4">
        <v>231</v>
      </c>
      <c r="L267" s="4">
        <v>12</v>
      </c>
      <c r="M267" s="4">
        <v>3</v>
      </c>
      <c r="N267" s="4" t="s">
        <v>3</v>
      </c>
      <c r="O267" s="4">
        <v>2</v>
      </c>
      <c r="P267" s="4"/>
      <c r="Q267" s="4"/>
      <c r="R267" s="4"/>
      <c r="S267" s="4"/>
      <c r="T267" s="4"/>
      <c r="U267" s="4"/>
      <c r="V267" s="4"/>
      <c r="W267" s="4"/>
    </row>
    <row r="268" spans="1:23" x14ac:dyDescent="0.2">
      <c r="A268" s="4">
        <v>50</v>
      </c>
      <c r="B268" s="4">
        <v>0</v>
      </c>
      <c r="C268" s="4">
        <v>0</v>
      </c>
      <c r="D268" s="4">
        <v>1</v>
      </c>
      <c r="E268" s="4">
        <v>204</v>
      </c>
      <c r="F268" s="4">
        <f>ROUND(Source!R254,O268)</f>
        <v>0</v>
      </c>
      <c r="G268" s="4" t="s">
        <v>98</v>
      </c>
      <c r="H268" s="4" t="s">
        <v>99</v>
      </c>
      <c r="I268" s="4"/>
      <c r="J268" s="4"/>
      <c r="K268" s="4">
        <v>204</v>
      </c>
      <c r="L268" s="4">
        <v>13</v>
      </c>
      <c r="M268" s="4">
        <v>3</v>
      </c>
      <c r="N268" s="4" t="s">
        <v>3</v>
      </c>
      <c r="O268" s="4">
        <v>2</v>
      </c>
      <c r="P268" s="4"/>
      <c r="Q268" s="4"/>
      <c r="R268" s="4"/>
      <c r="S268" s="4"/>
      <c r="T268" s="4"/>
      <c r="U268" s="4"/>
      <c r="V268" s="4"/>
      <c r="W268" s="4"/>
    </row>
    <row r="269" spans="1:23" x14ac:dyDescent="0.2">
      <c r="A269" s="4">
        <v>50</v>
      </c>
      <c r="B269" s="4">
        <v>0</v>
      </c>
      <c r="C269" s="4">
        <v>0</v>
      </c>
      <c r="D269" s="4">
        <v>1</v>
      </c>
      <c r="E269" s="4">
        <v>205</v>
      </c>
      <c r="F269" s="4">
        <f>ROUND(Source!S254,O269)</f>
        <v>0</v>
      </c>
      <c r="G269" s="4" t="s">
        <v>100</v>
      </c>
      <c r="H269" s="4" t="s">
        <v>101</v>
      </c>
      <c r="I269" s="4"/>
      <c r="J269" s="4"/>
      <c r="K269" s="4">
        <v>205</v>
      </c>
      <c r="L269" s="4">
        <v>14</v>
      </c>
      <c r="M269" s="4">
        <v>3</v>
      </c>
      <c r="N269" s="4" t="s">
        <v>3</v>
      </c>
      <c r="O269" s="4">
        <v>2</v>
      </c>
      <c r="P269" s="4"/>
      <c r="Q269" s="4"/>
      <c r="R269" s="4"/>
      <c r="S269" s="4"/>
      <c r="T269" s="4"/>
      <c r="U269" s="4"/>
      <c r="V269" s="4"/>
      <c r="W269" s="4"/>
    </row>
    <row r="270" spans="1:23" x14ac:dyDescent="0.2">
      <c r="A270" s="4">
        <v>50</v>
      </c>
      <c r="B270" s="4">
        <v>0</v>
      </c>
      <c r="C270" s="4">
        <v>0</v>
      </c>
      <c r="D270" s="4">
        <v>1</v>
      </c>
      <c r="E270" s="4">
        <v>232</v>
      </c>
      <c r="F270" s="4">
        <f>ROUND(Source!BC254,O270)</f>
        <v>0</v>
      </c>
      <c r="G270" s="4" t="s">
        <v>102</v>
      </c>
      <c r="H270" s="4" t="s">
        <v>103</v>
      </c>
      <c r="I270" s="4"/>
      <c r="J270" s="4"/>
      <c r="K270" s="4">
        <v>232</v>
      </c>
      <c r="L270" s="4">
        <v>15</v>
      </c>
      <c r="M270" s="4">
        <v>3</v>
      </c>
      <c r="N270" s="4" t="s">
        <v>3</v>
      </c>
      <c r="O270" s="4">
        <v>2</v>
      </c>
      <c r="P270" s="4"/>
      <c r="Q270" s="4"/>
      <c r="R270" s="4"/>
      <c r="S270" s="4"/>
      <c r="T270" s="4"/>
      <c r="U270" s="4"/>
      <c r="V270" s="4"/>
      <c r="W270" s="4"/>
    </row>
    <row r="271" spans="1:23" x14ac:dyDescent="0.2">
      <c r="A271" s="4">
        <v>50</v>
      </c>
      <c r="B271" s="4">
        <v>0</v>
      </c>
      <c r="C271" s="4">
        <v>0</v>
      </c>
      <c r="D271" s="4">
        <v>1</v>
      </c>
      <c r="E271" s="4">
        <v>214</v>
      </c>
      <c r="F271" s="4">
        <f>ROUND(Source!AS254,O271)</f>
        <v>0</v>
      </c>
      <c r="G271" s="4" t="s">
        <v>104</v>
      </c>
      <c r="H271" s="4" t="s">
        <v>105</v>
      </c>
      <c r="I271" s="4"/>
      <c r="J271" s="4"/>
      <c r="K271" s="4">
        <v>214</v>
      </c>
      <c r="L271" s="4">
        <v>16</v>
      </c>
      <c r="M271" s="4">
        <v>3</v>
      </c>
      <c r="N271" s="4" t="s">
        <v>3</v>
      </c>
      <c r="O271" s="4">
        <v>2</v>
      </c>
      <c r="P271" s="4"/>
      <c r="Q271" s="4"/>
      <c r="R271" s="4"/>
      <c r="S271" s="4"/>
      <c r="T271" s="4"/>
      <c r="U271" s="4"/>
      <c r="V271" s="4"/>
      <c r="W271" s="4"/>
    </row>
    <row r="272" spans="1:23" x14ac:dyDescent="0.2">
      <c r="A272" s="4">
        <v>50</v>
      </c>
      <c r="B272" s="4">
        <v>0</v>
      </c>
      <c r="C272" s="4">
        <v>0</v>
      </c>
      <c r="D272" s="4">
        <v>1</v>
      </c>
      <c r="E272" s="4">
        <v>215</v>
      </c>
      <c r="F272" s="4">
        <f>ROUND(Source!AT254,O272)</f>
        <v>0</v>
      </c>
      <c r="G272" s="4" t="s">
        <v>106</v>
      </c>
      <c r="H272" s="4" t="s">
        <v>107</v>
      </c>
      <c r="I272" s="4"/>
      <c r="J272" s="4"/>
      <c r="K272" s="4">
        <v>215</v>
      </c>
      <c r="L272" s="4">
        <v>17</v>
      </c>
      <c r="M272" s="4">
        <v>3</v>
      </c>
      <c r="N272" s="4" t="s">
        <v>3</v>
      </c>
      <c r="O272" s="4">
        <v>2</v>
      </c>
      <c r="P272" s="4"/>
      <c r="Q272" s="4"/>
      <c r="R272" s="4"/>
      <c r="S272" s="4"/>
      <c r="T272" s="4"/>
      <c r="U272" s="4"/>
      <c r="V272" s="4"/>
      <c r="W272" s="4"/>
    </row>
    <row r="273" spans="1:206" x14ac:dyDescent="0.2">
      <c r="A273" s="4">
        <v>50</v>
      </c>
      <c r="B273" s="4">
        <v>0</v>
      </c>
      <c r="C273" s="4">
        <v>0</v>
      </c>
      <c r="D273" s="4">
        <v>1</v>
      </c>
      <c r="E273" s="4">
        <v>217</v>
      </c>
      <c r="F273" s="4">
        <f>ROUND(Source!AU254,O273)</f>
        <v>0</v>
      </c>
      <c r="G273" s="4" t="s">
        <v>108</v>
      </c>
      <c r="H273" s="4" t="s">
        <v>109</v>
      </c>
      <c r="I273" s="4"/>
      <c r="J273" s="4"/>
      <c r="K273" s="4">
        <v>217</v>
      </c>
      <c r="L273" s="4">
        <v>18</v>
      </c>
      <c r="M273" s="4">
        <v>3</v>
      </c>
      <c r="N273" s="4" t="s">
        <v>3</v>
      </c>
      <c r="O273" s="4">
        <v>2</v>
      </c>
      <c r="P273" s="4"/>
      <c r="Q273" s="4"/>
      <c r="R273" s="4"/>
      <c r="S273" s="4"/>
      <c r="T273" s="4"/>
      <c r="U273" s="4"/>
      <c r="V273" s="4"/>
      <c r="W273" s="4"/>
    </row>
    <row r="274" spans="1:206" x14ac:dyDescent="0.2">
      <c r="A274" s="4">
        <v>50</v>
      </c>
      <c r="B274" s="4">
        <v>0</v>
      </c>
      <c r="C274" s="4">
        <v>0</v>
      </c>
      <c r="D274" s="4">
        <v>1</v>
      </c>
      <c r="E274" s="4">
        <v>230</v>
      </c>
      <c r="F274" s="4">
        <f>ROUND(Source!BA254,O274)</f>
        <v>0</v>
      </c>
      <c r="G274" s="4" t="s">
        <v>110</v>
      </c>
      <c r="H274" s="4" t="s">
        <v>111</v>
      </c>
      <c r="I274" s="4"/>
      <c r="J274" s="4"/>
      <c r="K274" s="4">
        <v>230</v>
      </c>
      <c r="L274" s="4">
        <v>19</v>
      </c>
      <c r="M274" s="4">
        <v>3</v>
      </c>
      <c r="N274" s="4" t="s">
        <v>3</v>
      </c>
      <c r="O274" s="4">
        <v>2</v>
      </c>
      <c r="P274" s="4"/>
      <c r="Q274" s="4"/>
      <c r="R274" s="4"/>
      <c r="S274" s="4"/>
      <c r="T274" s="4"/>
      <c r="U274" s="4"/>
      <c r="V274" s="4"/>
      <c r="W274" s="4"/>
    </row>
    <row r="275" spans="1:206" x14ac:dyDescent="0.2">
      <c r="A275" s="4">
        <v>50</v>
      </c>
      <c r="B275" s="4">
        <v>0</v>
      </c>
      <c r="C275" s="4">
        <v>0</v>
      </c>
      <c r="D275" s="4">
        <v>1</v>
      </c>
      <c r="E275" s="4">
        <v>206</v>
      </c>
      <c r="F275" s="4">
        <f>ROUND(Source!T254,O275)</f>
        <v>0</v>
      </c>
      <c r="G275" s="4" t="s">
        <v>112</v>
      </c>
      <c r="H275" s="4" t="s">
        <v>113</v>
      </c>
      <c r="I275" s="4"/>
      <c r="J275" s="4"/>
      <c r="K275" s="4">
        <v>206</v>
      </c>
      <c r="L275" s="4">
        <v>20</v>
      </c>
      <c r="M275" s="4">
        <v>3</v>
      </c>
      <c r="N275" s="4" t="s">
        <v>3</v>
      </c>
      <c r="O275" s="4">
        <v>2</v>
      </c>
      <c r="P275" s="4"/>
      <c r="Q275" s="4"/>
      <c r="R275" s="4"/>
      <c r="S275" s="4"/>
      <c r="T275" s="4"/>
      <c r="U275" s="4"/>
      <c r="V275" s="4"/>
      <c r="W275" s="4"/>
    </row>
    <row r="276" spans="1:206" x14ac:dyDescent="0.2">
      <c r="A276" s="4">
        <v>50</v>
      </c>
      <c r="B276" s="4">
        <v>0</v>
      </c>
      <c r="C276" s="4">
        <v>0</v>
      </c>
      <c r="D276" s="4">
        <v>1</v>
      </c>
      <c r="E276" s="4">
        <v>207</v>
      </c>
      <c r="F276" s="4">
        <f>Source!U254</f>
        <v>0</v>
      </c>
      <c r="G276" s="4" t="s">
        <v>114</v>
      </c>
      <c r="H276" s="4" t="s">
        <v>115</v>
      </c>
      <c r="I276" s="4"/>
      <c r="J276" s="4"/>
      <c r="K276" s="4">
        <v>207</v>
      </c>
      <c r="L276" s="4">
        <v>21</v>
      </c>
      <c r="M276" s="4">
        <v>3</v>
      </c>
      <c r="N276" s="4" t="s">
        <v>3</v>
      </c>
      <c r="O276" s="4">
        <v>-1</v>
      </c>
      <c r="P276" s="4"/>
      <c r="Q276" s="4"/>
      <c r="R276" s="4"/>
      <c r="S276" s="4"/>
      <c r="T276" s="4"/>
      <c r="U276" s="4"/>
      <c r="V276" s="4"/>
      <c r="W276" s="4"/>
    </row>
    <row r="277" spans="1:206" x14ac:dyDescent="0.2">
      <c r="A277" s="4">
        <v>50</v>
      </c>
      <c r="B277" s="4">
        <v>0</v>
      </c>
      <c r="C277" s="4">
        <v>0</v>
      </c>
      <c r="D277" s="4">
        <v>1</v>
      </c>
      <c r="E277" s="4">
        <v>208</v>
      </c>
      <c r="F277" s="4">
        <f>Source!V254</f>
        <v>0</v>
      </c>
      <c r="G277" s="4" t="s">
        <v>116</v>
      </c>
      <c r="H277" s="4" t="s">
        <v>117</v>
      </c>
      <c r="I277" s="4"/>
      <c r="J277" s="4"/>
      <c r="K277" s="4">
        <v>208</v>
      </c>
      <c r="L277" s="4">
        <v>22</v>
      </c>
      <c r="M277" s="4">
        <v>3</v>
      </c>
      <c r="N277" s="4" t="s">
        <v>3</v>
      </c>
      <c r="O277" s="4">
        <v>-1</v>
      </c>
      <c r="P277" s="4"/>
      <c r="Q277" s="4"/>
      <c r="R277" s="4"/>
      <c r="S277" s="4"/>
      <c r="T277" s="4"/>
      <c r="U277" s="4"/>
      <c r="V277" s="4"/>
      <c r="W277" s="4"/>
    </row>
    <row r="278" spans="1:206" x14ac:dyDescent="0.2">
      <c r="A278" s="4">
        <v>50</v>
      </c>
      <c r="B278" s="4">
        <v>0</v>
      </c>
      <c r="C278" s="4">
        <v>0</v>
      </c>
      <c r="D278" s="4">
        <v>1</v>
      </c>
      <c r="E278" s="4">
        <v>209</v>
      </c>
      <c r="F278" s="4">
        <f>ROUND(Source!W254,O278)</f>
        <v>0</v>
      </c>
      <c r="G278" s="4" t="s">
        <v>118</v>
      </c>
      <c r="H278" s="4" t="s">
        <v>119</v>
      </c>
      <c r="I278" s="4"/>
      <c r="J278" s="4"/>
      <c r="K278" s="4">
        <v>209</v>
      </c>
      <c r="L278" s="4">
        <v>23</v>
      </c>
      <c r="M278" s="4">
        <v>3</v>
      </c>
      <c r="N278" s="4" t="s">
        <v>3</v>
      </c>
      <c r="O278" s="4">
        <v>2</v>
      </c>
      <c r="P278" s="4"/>
      <c r="Q278" s="4"/>
      <c r="R278" s="4"/>
      <c r="S278" s="4"/>
      <c r="T278" s="4"/>
      <c r="U278" s="4"/>
      <c r="V278" s="4"/>
      <c r="W278" s="4"/>
    </row>
    <row r="279" spans="1:206" x14ac:dyDescent="0.2">
      <c r="A279" s="4">
        <v>50</v>
      </c>
      <c r="B279" s="4">
        <v>0</v>
      </c>
      <c r="C279" s="4">
        <v>0</v>
      </c>
      <c r="D279" s="4">
        <v>1</v>
      </c>
      <c r="E279" s="4">
        <v>233</v>
      </c>
      <c r="F279" s="4">
        <f>ROUND(Source!BD254,O279)</f>
        <v>0</v>
      </c>
      <c r="G279" s="4" t="s">
        <v>120</v>
      </c>
      <c r="H279" s="4" t="s">
        <v>121</v>
      </c>
      <c r="I279" s="4"/>
      <c r="J279" s="4"/>
      <c r="K279" s="4">
        <v>233</v>
      </c>
      <c r="L279" s="4">
        <v>24</v>
      </c>
      <c r="M279" s="4">
        <v>3</v>
      </c>
      <c r="N279" s="4" t="s">
        <v>3</v>
      </c>
      <c r="O279" s="4">
        <v>2</v>
      </c>
      <c r="P279" s="4"/>
      <c r="Q279" s="4"/>
      <c r="R279" s="4"/>
      <c r="S279" s="4"/>
      <c r="T279" s="4"/>
      <c r="U279" s="4"/>
      <c r="V279" s="4"/>
      <c r="W279" s="4"/>
    </row>
    <row r="280" spans="1:206" x14ac:dyDescent="0.2">
      <c r="A280" s="4">
        <v>50</v>
      </c>
      <c r="B280" s="4">
        <v>0</v>
      </c>
      <c r="C280" s="4">
        <v>0</v>
      </c>
      <c r="D280" s="4">
        <v>1</v>
      </c>
      <c r="E280" s="4">
        <v>210</v>
      </c>
      <c r="F280" s="4">
        <f>ROUND(Source!X254,O280)</f>
        <v>0</v>
      </c>
      <c r="G280" s="4" t="s">
        <v>122</v>
      </c>
      <c r="H280" s="4" t="s">
        <v>123</v>
      </c>
      <c r="I280" s="4"/>
      <c r="J280" s="4"/>
      <c r="K280" s="4">
        <v>210</v>
      </c>
      <c r="L280" s="4">
        <v>25</v>
      </c>
      <c r="M280" s="4">
        <v>3</v>
      </c>
      <c r="N280" s="4" t="s">
        <v>3</v>
      </c>
      <c r="O280" s="4">
        <v>2</v>
      </c>
      <c r="P280" s="4"/>
      <c r="Q280" s="4"/>
      <c r="R280" s="4"/>
      <c r="S280" s="4"/>
      <c r="T280" s="4"/>
      <c r="U280" s="4"/>
      <c r="V280" s="4"/>
      <c r="W280" s="4"/>
    </row>
    <row r="281" spans="1:206" x14ac:dyDescent="0.2">
      <c r="A281" s="4">
        <v>50</v>
      </c>
      <c r="B281" s="4">
        <v>0</v>
      </c>
      <c r="C281" s="4">
        <v>0</v>
      </c>
      <c r="D281" s="4">
        <v>1</v>
      </c>
      <c r="E281" s="4">
        <v>211</v>
      </c>
      <c r="F281" s="4">
        <f>ROUND(Source!Y254,O281)</f>
        <v>0</v>
      </c>
      <c r="G281" s="4" t="s">
        <v>124</v>
      </c>
      <c r="H281" s="4" t="s">
        <v>125</v>
      </c>
      <c r="I281" s="4"/>
      <c r="J281" s="4"/>
      <c r="K281" s="4">
        <v>211</v>
      </c>
      <c r="L281" s="4">
        <v>26</v>
      </c>
      <c r="M281" s="4">
        <v>3</v>
      </c>
      <c r="N281" s="4" t="s">
        <v>3</v>
      </c>
      <c r="O281" s="4">
        <v>2</v>
      </c>
      <c r="P281" s="4"/>
      <c r="Q281" s="4"/>
      <c r="R281" s="4"/>
      <c r="S281" s="4"/>
      <c r="T281" s="4"/>
      <c r="U281" s="4"/>
      <c r="V281" s="4"/>
      <c r="W281" s="4"/>
    </row>
    <row r="282" spans="1:206" x14ac:dyDescent="0.2">
      <c r="A282" s="4">
        <v>50</v>
      </c>
      <c r="B282" s="4">
        <v>0</v>
      </c>
      <c r="C282" s="4">
        <v>0</v>
      </c>
      <c r="D282" s="4">
        <v>1</v>
      </c>
      <c r="E282" s="4">
        <v>224</v>
      </c>
      <c r="F282" s="4">
        <f>ROUND(Source!AR254,O282)</f>
        <v>0</v>
      </c>
      <c r="G282" s="4" t="s">
        <v>126</v>
      </c>
      <c r="H282" s="4" t="s">
        <v>127</v>
      </c>
      <c r="I282" s="4"/>
      <c r="J282" s="4"/>
      <c r="K282" s="4">
        <v>224</v>
      </c>
      <c r="L282" s="4">
        <v>27</v>
      </c>
      <c r="M282" s="4">
        <v>3</v>
      </c>
      <c r="N282" s="4" t="s">
        <v>3</v>
      </c>
      <c r="O282" s="4">
        <v>2</v>
      </c>
      <c r="P282" s="4"/>
      <c r="Q282" s="4"/>
      <c r="R282" s="4"/>
      <c r="S282" s="4"/>
      <c r="T282" s="4"/>
      <c r="U282" s="4"/>
      <c r="V282" s="4"/>
      <c r="W282" s="4"/>
    </row>
    <row r="284" spans="1:206" x14ac:dyDescent="0.2">
      <c r="A284" s="2">
        <v>51</v>
      </c>
      <c r="B284" s="2">
        <f>B20</f>
        <v>1</v>
      </c>
      <c r="C284" s="2">
        <f>A20</f>
        <v>3</v>
      </c>
      <c r="D284" s="2">
        <f>ROW(A20)</f>
        <v>20</v>
      </c>
      <c r="E284" s="2"/>
      <c r="F284" s="2" t="str">
        <f>IF(F20&lt;&gt;"",F20,"")</f>
        <v>1</v>
      </c>
      <c r="G284" s="2" t="str">
        <f>IF(G20&lt;&gt;"",G20,"")</f>
        <v>Селезневская ул. Д. 4 (обустройство пешеходного перехода)</v>
      </c>
      <c r="H284" s="2">
        <v>0</v>
      </c>
      <c r="I284" s="2"/>
      <c r="J284" s="2"/>
      <c r="K284" s="2"/>
      <c r="L284" s="2"/>
      <c r="M284" s="2"/>
      <c r="N284" s="2"/>
      <c r="O284" s="2">
        <f t="shared" ref="O284:T284" si="250">ROUND(O254+AB284,2)</f>
        <v>0</v>
      </c>
      <c r="P284" s="2">
        <f t="shared" si="250"/>
        <v>0</v>
      </c>
      <c r="Q284" s="2">
        <f t="shared" si="250"/>
        <v>0</v>
      </c>
      <c r="R284" s="2">
        <f t="shared" si="250"/>
        <v>0</v>
      </c>
      <c r="S284" s="2">
        <f t="shared" si="250"/>
        <v>0</v>
      </c>
      <c r="T284" s="2">
        <f t="shared" si="250"/>
        <v>0</v>
      </c>
      <c r="U284" s="2">
        <f>U254+AH284</f>
        <v>0</v>
      </c>
      <c r="V284" s="2">
        <f>V254+AI284</f>
        <v>0</v>
      </c>
      <c r="W284" s="2">
        <f>ROUND(W254+AJ284,2)</f>
        <v>0</v>
      </c>
      <c r="X284" s="2">
        <f>ROUND(X254+AK284,2)</f>
        <v>0</v>
      </c>
      <c r="Y284" s="2">
        <f>ROUND(Y254+AL284,2)</f>
        <v>0</v>
      </c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>
        <f t="shared" ref="AO284:BD284" si="251">ROUND(AO254+BX284,2)</f>
        <v>0</v>
      </c>
      <c r="AP284" s="2">
        <f t="shared" si="251"/>
        <v>0</v>
      </c>
      <c r="AQ284" s="2">
        <f t="shared" si="251"/>
        <v>0</v>
      </c>
      <c r="AR284" s="2">
        <f t="shared" si="251"/>
        <v>0</v>
      </c>
      <c r="AS284" s="2">
        <f t="shared" si="251"/>
        <v>0</v>
      </c>
      <c r="AT284" s="2">
        <f t="shared" si="251"/>
        <v>0</v>
      </c>
      <c r="AU284" s="2">
        <f t="shared" si="251"/>
        <v>0</v>
      </c>
      <c r="AV284" s="2">
        <f t="shared" si="251"/>
        <v>0</v>
      </c>
      <c r="AW284" s="2">
        <f t="shared" si="251"/>
        <v>0</v>
      </c>
      <c r="AX284" s="2">
        <f t="shared" si="251"/>
        <v>0</v>
      </c>
      <c r="AY284" s="2">
        <f t="shared" si="251"/>
        <v>0</v>
      </c>
      <c r="AZ284" s="2">
        <f t="shared" si="251"/>
        <v>0</v>
      </c>
      <c r="BA284" s="2">
        <f t="shared" si="251"/>
        <v>0</v>
      </c>
      <c r="BB284" s="2">
        <f t="shared" si="251"/>
        <v>0</v>
      </c>
      <c r="BC284" s="2">
        <f t="shared" si="251"/>
        <v>0</v>
      </c>
      <c r="BD284" s="2">
        <f t="shared" si="251"/>
        <v>0</v>
      </c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>
        <v>0</v>
      </c>
    </row>
    <row r="286" spans="1:206" x14ac:dyDescent="0.2">
      <c r="A286" s="4">
        <v>50</v>
      </c>
      <c r="B286" s="4">
        <v>0</v>
      </c>
      <c r="C286" s="4">
        <v>0</v>
      </c>
      <c r="D286" s="4">
        <v>1</v>
      </c>
      <c r="E286" s="4">
        <v>201</v>
      </c>
      <c r="F286" s="4">
        <f>ROUND(Source!O284,O286)</f>
        <v>0</v>
      </c>
      <c r="G286" s="4" t="s">
        <v>74</v>
      </c>
      <c r="H286" s="4" t="s">
        <v>75</v>
      </c>
      <c r="I286" s="4"/>
      <c r="J286" s="4"/>
      <c r="K286" s="4">
        <v>201</v>
      </c>
      <c r="L286" s="4">
        <v>1</v>
      </c>
      <c r="M286" s="4">
        <v>3</v>
      </c>
      <c r="N286" s="4" t="s">
        <v>3</v>
      </c>
      <c r="O286" s="4">
        <v>2</v>
      </c>
      <c r="P286" s="4"/>
      <c r="Q286" s="4"/>
      <c r="R286" s="4"/>
      <c r="S286" s="4"/>
      <c r="T286" s="4"/>
      <c r="U286" s="4"/>
      <c r="V286" s="4"/>
      <c r="W286" s="4"/>
    </row>
    <row r="287" spans="1:206" x14ac:dyDescent="0.2">
      <c r="A287" s="4">
        <v>50</v>
      </c>
      <c r="B287" s="4">
        <v>0</v>
      </c>
      <c r="C287" s="4">
        <v>0</v>
      </c>
      <c r="D287" s="4">
        <v>1</v>
      </c>
      <c r="E287" s="4">
        <v>202</v>
      </c>
      <c r="F287" s="4">
        <f>ROUND(Source!P284,O287)</f>
        <v>0</v>
      </c>
      <c r="G287" s="4" t="s">
        <v>76</v>
      </c>
      <c r="H287" s="4" t="s">
        <v>77</v>
      </c>
      <c r="I287" s="4"/>
      <c r="J287" s="4"/>
      <c r="K287" s="4">
        <v>202</v>
      </c>
      <c r="L287" s="4">
        <v>2</v>
      </c>
      <c r="M287" s="4">
        <v>3</v>
      </c>
      <c r="N287" s="4" t="s">
        <v>3</v>
      </c>
      <c r="O287" s="4">
        <v>2</v>
      </c>
      <c r="P287" s="4"/>
      <c r="Q287" s="4"/>
      <c r="R287" s="4"/>
      <c r="S287" s="4"/>
      <c r="T287" s="4"/>
      <c r="U287" s="4"/>
      <c r="V287" s="4"/>
      <c r="W287" s="4"/>
    </row>
    <row r="288" spans="1:206" x14ac:dyDescent="0.2">
      <c r="A288" s="4">
        <v>50</v>
      </c>
      <c r="B288" s="4">
        <v>0</v>
      </c>
      <c r="C288" s="4">
        <v>0</v>
      </c>
      <c r="D288" s="4">
        <v>1</v>
      </c>
      <c r="E288" s="4">
        <v>222</v>
      </c>
      <c r="F288" s="4">
        <f>ROUND(Source!AO284,O288)</f>
        <v>0</v>
      </c>
      <c r="G288" s="4" t="s">
        <v>78</v>
      </c>
      <c r="H288" s="4" t="s">
        <v>79</v>
      </c>
      <c r="I288" s="4"/>
      <c r="J288" s="4"/>
      <c r="K288" s="4">
        <v>222</v>
      </c>
      <c r="L288" s="4">
        <v>3</v>
      </c>
      <c r="M288" s="4">
        <v>3</v>
      </c>
      <c r="N288" s="4" t="s">
        <v>3</v>
      </c>
      <c r="O288" s="4">
        <v>2</v>
      </c>
      <c r="P288" s="4"/>
      <c r="Q288" s="4"/>
      <c r="R288" s="4"/>
      <c r="S288" s="4"/>
      <c r="T288" s="4"/>
      <c r="U288" s="4"/>
      <c r="V288" s="4"/>
      <c r="W288" s="4"/>
    </row>
    <row r="289" spans="1:23" x14ac:dyDescent="0.2">
      <c r="A289" s="4">
        <v>50</v>
      </c>
      <c r="B289" s="4">
        <v>0</v>
      </c>
      <c r="C289" s="4">
        <v>0</v>
      </c>
      <c r="D289" s="4">
        <v>1</v>
      </c>
      <c r="E289" s="4">
        <v>225</v>
      </c>
      <c r="F289" s="4">
        <f>ROUND(Source!AV284,O289)</f>
        <v>0</v>
      </c>
      <c r="G289" s="4" t="s">
        <v>80</v>
      </c>
      <c r="H289" s="4" t="s">
        <v>81</v>
      </c>
      <c r="I289" s="4"/>
      <c r="J289" s="4"/>
      <c r="K289" s="4">
        <v>225</v>
      </c>
      <c r="L289" s="4">
        <v>4</v>
      </c>
      <c r="M289" s="4">
        <v>3</v>
      </c>
      <c r="N289" s="4" t="s">
        <v>3</v>
      </c>
      <c r="O289" s="4">
        <v>2</v>
      </c>
      <c r="P289" s="4"/>
      <c r="Q289" s="4"/>
      <c r="R289" s="4"/>
      <c r="S289" s="4"/>
      <c r="T289" s="4"/>
      <c r="U289" s="4"/>
      <c r="V289" s="4"/>
      <c r="W289" s="4"/>
    </row>
    <row r="290" spans="1:23" x14ac:dyDescent="0.2">
      <c r="A290" s="4">
        <v>50</v>
      </c>
      <c r="B290" s="4">
        <v>0</v>
      </c>
      <c r="C290" s="4">
        <v>0</v>
      </c>
      <c r="D290" s="4">
        <v>1</v>
      </c>
      <c r="E290" s="4">
        <v>226</v>
      </c>
      <c r="F290" s="4">
        <f>ROUND(Source!AW284,O290)</f>
        <v>0</v>
      </c>
      <c r="G290" s="4" t="s">
        <v>82</v>
      </c>
      <c r="H290" s="4" t="s">
        <v>83</v>
      </c>
      <c r="I290" s="4"/>
      <c r="J290" s="4"/>
      <c r="K290" s="4">
        <v>226</v>
      </c>
      <c r="L290" s="4">
        <v>5</v>
      </c>
      <c r="M290" s="4">
        <v>3</v>
      </c>
      <c r="N290" s="4" t="s">
        <v>3</v>
      </c>
      <c r="O290" s="4">
        <v>2</v>
      </c>
      <c r="P290" s="4"/>
      <c r="Q290" s="4"/>
      <c r="R290" s="4"/>
      <c r="S290" s="4"/>
      <c r="T290" s="4"/>
      <c r="U290" s="4"/>
      <c r="V290" s="4"/>
      <c r="W290" s="4"/>
    </row>
    <row r="291" spans="1:23" x14ac:dyDescent="0.2">
      <c r="A291" s="4">
        <v>50</v>
      </c>
      <c r="B291" s="4">
        <v>0</v>
      </c>
      <c r="C291" s="4">
        <v>0</v>
      </c>
      <c r="D291" s="4">
        <v>1</v>
      </c>
      <c r="E291" s="4">
        <v>227</v>
      </c>
      <c r="F291" s="4">
        <f>ROUND(Source!AX284,O291)</f>
        <v>0</v>
      </c>
      <c r="G291" s="4" t="s">
        <v>84</v>
      </c>
      <c r="H291" s="4" t="s">
        <v>85</v>
      </c>
      <c r="I291" s="4"/>
      <c r="J291" s="4"/>
      <c r="K291" s="4">
        <v>227</v>
      </c>
      <c r="L291" s="4">
        <v>6</v>
      </c>
      <c r="M291" s="4">
        <v>3</v>
      </c>
      <c r="N291" s="4" t="s">
        <v>3</v>
      </c>
      <c r="O291" s="4">
        <v>2</v>
      </c>
      <c r="P291" s="4"/>
      <c r="Q291" s="4"/>
      <c r="R291" s="4"/>
      <c r="S291" s="4"/>
      <c r="T291" s="4"/>
      <c r="U291" s="4"/>
      <c r="V291" s="4"/>
      <c r="W291" s="4"/>
    </row>
    <row r="292" spans="1:23" x14ac:dyDescent="0.2">
      <c r="A292" s="4">
        <v>50</v>
      </c>
      <c r="B292" s="4">
        <v>0</v>
      </c>
      <c r="C292" s="4">
        <v>0</v>
      </c>
      <c r="D292" s="4">
        <v>1</v>
      </c>
      <c r="E292" s="4">
        <v>228</v>
      </c>
      <c r="F292" s="4">
        <f>ROUND(Source!AY284,O292)</f>
        <v>0</v>
      </c>
      <c r="G292" s="4" t="s">
        <v>86</v>
      </c>
      <c r="H292" s="4" t="s">
        <v>87</v>
      </c>
      <c r="I292" s="4"/>
      <c r="J292" s="4"/>
      <c r="K292" s="4">
        <v>228</v>
      </c>
      <c r="L292" s="4">
        <v>7</v>
      </c>
      <c r="M292" s="4">
        <v>3</v>
      </c>
      <c r="N292" s="4" t="s">
        <v>3</v>
      </c>
      <c r="O292" s="4">
        <v>2</v>
      </c>
      <c r="P292" s="4"/>
      <c r="Q292" s="4"/>
      <c r="R292" s="4"/>
      <c r="S292" s="4"/>
      <c r="T292" s="4"/>
      <c r="U292" s="4"/>
      <c r="V292" s="4"/>
      <c r="W292" s="4"/>
    </row>
    <row r="293" spans="1:23" x14ac:dyDescent="0.2">
      <c r="A293" s="4">
        <v>50</v>
      </c>
      <c r="B293" s="4">
        <v>0</v>
      </c>
      <c r="C293" s="4">
        <v>0</v>
      </c>
      <c r="D293" s="4">
        <v>1</v>
      </c>
      <c r="E293" s="4">
        <v>216</v>
      </c>
      <c r="F293" s="4">
        <f>ROUND(Source!AP284,O293)</f>
        <v>0</v>
      </c>
      <c r="G293" s="4" t="s">
        <v>88</v>
      </c>
      <c r="H293" s="4" t="s">
        <v>89</v>
      </c>
      <c r="I293" s="4"/>
      <c r="J293" s="4"/>
      <c r="K293" s="4">
        <v>216</v>
      </c>
      <c r="L293" s="4">
        <v>8</v>
      </c>
      <c r="M293" s="4">
        <v>3</v>
      </c>
      <c r="N293" s="4" t="s">
        <v>3</v>
      </c>
      <c r="O293" s="4">
        <v>2</v>
      </c>
      <c r="P293" s="4"/>
      <c r="Q293" s="4"/>
      <c r="R293" s="4"/>
      <c r="S293" s="4"/>
      <c r="T293" s="4"/>
      <c r="U293" s="4"/>
      <c r="V293" s="4"/>
      <c r="W293" s="4"/>
    </row>
    <row r="294" spans="1:23" x14ac:dyDescent="0.2">
      <c r="A294" s="4">
        <v>50</v>
      </c>
      <c r="B294" s="4">
        <v>0</v>
      </c>
      <c r="C294" s="4">
        <v>0</v>
      </c>
      <c r="D294" s="4">
        <v>1</v>
      </c>
      <c r="E294" s="4">
        <v>223</v>
      </c>
      <c r="F294" s="4">
        <f>ROUND(Source!AQ284,O294)</f>
        <v>0</v>
      </c>
      <c r="G294" s="4" t="s">
        <v>90</v>
      </c>
      <c r="H294" s="4" t="s">
        <v>91</v>
      </c>
      <c r="I294" s="4"/>
      <c r="J294" s="4"/>
      <c r="K294" s="4">
        <v>223</v>
      </c>
      <c r="L294" s="4">
        <v>9</v>
      </c>
      <c r="M294" s="4">
        <v>3</v>
      </c>
      <c r="N294" s="4" t="s">
        <v>3</v>
      </c>
      <c r="O294" s="4">
        <v>2</v>
      </c>
      <c r="P294" s="4"/>
      <c r="Q294" s="4"/>
      <c r="R294" s="4"/>
      <c r="S294" s="4"/>
      <c r="T294" s="4"/>
      <c r="U294" s="4"/>
      <c r="V294" s="4"/>
      <c r="W294" s="4"/>
    </row>
    <row r="295" spans="1:23" x14ac:dyDescent="0.2">
      <c r="A295" s="4">
        <v>50</v>
      </c>
      <c r="B295" s="4">
        <v>0</v>
      </c>
      <c r="C295" s="4">
        <v>0</v>
      </c>
      <c r="D295" s="4">
        <v>1</v>
      </c>
      <c r="E295" s="4">
        <v>229</v>
      </c>
      <c r="F295" s="4">
        <f>ROUND(Source!AZ284,O295)</f>
        <v>0</v>
      </c>
      <c r="G295" s="4" t="s">
        <v>92</v>
      </c>
      <c r="H295" s="4" t="s">
        <v>93</v>
      </c>
      <c r="I295" s="4"/>
      <c r="J295" s="4"/>
      <c r="K295" s="4">
        <v>229</v>
      </c>
      <c r="L295" s="4">
        <v>10</v>
      </c>
      <c r="M295" s="4">
        <v>3</v>
      </c>
      <c r="N295" s="4" t="s">
        <v>3</v>
      </c>
      <c r="O295" s="4">
        <v>2</v>
      </c>
      <c r="P295" s="4"/>
      <c r="Q295" s="4"/>
      <c r="R295" s="4"/>
      <c r="S295" s="4"/>
      <c r="T295" s="4"/>
      <c r="U295" s="4"/>
      <c r="V295" s="4"/>
      <c r="W295" s="4"/>
    </row>
    <row r="296" spans="1:23" x14ac:dyDescent="0.2">
      <c r="A296" s="4">
        <v>50</v>
      </c>
      <c r="B296" s="4">
        <v>0</v>
      </c>
      <c r="C296" s="4">
        <v>0</v>
      </c>
      <c r="D296" s="4">
        <v>1</v>
      </c>
      <c r="E296" s="4">
        <v>203</v>
      </c>
      <c r="F296" s="4">
        <f>ROUND(Source!Q284,O296)</f>
        <v>0</v>
      </c>
      <c r="G296" s="4" t="s">
        <v>94</v>
      </c>
      <c r="H296" s="4" t="s">
        <v>95</v>
      </c>
      <c r="I296" s="4"/>
      <c r="J296" s="4"/>
      <c r="K296" s="4">
        <v>203</v>
      </c>
      <c r="L296" s="4">
        <v>11</v>
      </c>
      <c r="M296" s="4">
        <v>3</v>
      </c>
      <c r="N296" s="4" t="s">
        <v>3</v>
      </c>
      <c r="O296" s="4">
        <v>2</v>
      </c>
      <c r="P296" s="4"/>
      <c r="Q296" s="4"/>
      <c r="R296" s="4"/>
      <c r="S296" s="4"/>
      <c r="T296" s="4"/>
      <c r="U296" s="4"/>
      <c r="V296" s="4"/>
      <c r="W296" s="4"/>
    </row>
    <row r="297" spans="1:23" x14ac:dyDescent="0.2">
      <c r="A297" s="4">
        <v>50</v>
      </c>
      <c r="B297" s="4">
        <v>0</v>
      </c>
      <c r="C297" s="4">
        <v>0</v>
      </c>
      <c r="D297" s="4">
        <v>1</v>
      </c>
      <c r="E297" s="4">
        <v>231</v>
      </c>
      <c r="F297" s="4">
        <f>ROUND(Source!BB284,O297)</f>
        <v>0</v>
      </c>
      <c r="G297" s="4" t="s">
        <v>96</v>
      </c>
      <c r="H297" s="4" t="s">
        <v>97</v>
      </c>
      <c r="I297" s="4"/>
      <c r="J297" s="4"/>
      <c r="K297" s="4">
        <v>231</v>
      </c>
      <c r="L297" s="4">
        <v>12</v>
      </c>
      <c r="M297" s="4">
        <v>3</v>
      </c>
      <c r="N297" s="4" t="s">
        <v>3</v>
      </c>
      <c r="O297" s="4">
        <v>2</v>
      </c>
      <c r="P297" s="4"/>
      <c r="Q297" s="4"/>
      <c r="R297" s="4"/>
      <c r="S297" s="4"/>
      <c r="T297" s="4"/>
      <c r="U297" s="4"/>
      <c r="V297" s="4"/>
      <c r="W297" s="4"/>
    </row>
    <row r="298" spans="1:23" x14ac:dyDescent="0.2">
      <c r="A298" s="4">
        <v>50</v>
      </c>
      <c r="B298" s="4">
        <v>0</v>
      </c>
      <c r="C298" s="4">
        <v>0</v>
      </c>
      <c r="D298" s="4">
        <v>1</v>
      </c>
      <c r="E298" s="4">
        <v>204</v>
      </c>
      <c r="F298" s="4">
        <f>ROUND(Source!R284,O298)</f>
        <v>0</v>
      </c>
      <c r="G298" s="4" t="s">
        <v>98</v>
      </c>
      <c r="H298" s="4" t="s">
        <v>99</v>
      </c>
      <c r="I298" s="4"/>
      <c r="J298" s="4"/>
      <c r="K298" s="4">
        <v>204</v>
      </c>
      <c r="L298" s="4">
        <v>13</v>
      </c>
      <c r="M298" s="4">
        <v>3</v>
      </c>
      <c r="N298" s="4" t="s">
        <v>3</v>
      </c>
      <c r="O298" s="4">
        <v>2</v>
      </c>
      <c r="P298" s="4"/>
      <c r="Q298" s="4"/>
      <c r="R298" s="4"/>
      <c r="S298" s="4"/>
      <c r="T298" s="4"/>
      <c r="U298" s="4"/>
      <c r="V298" s="4"/>
      <c r="W298" s="4"/>
    </row>
    <row r="299" spans="1:23" x14ac:dyDescent="0.2">
      <c r="A299" s="4">
        <v>50</v>
      </c>
      <c r="B299" s="4">
        <v>0</v>
      </c>
      <c r="C299" s="4">
        <v>0</v>
      </c>
      <c r="D299" s="4">
        <v>1</v>
      </c>
      <c r="E299" s="4">
        <v>205</v>
      </c>
      <c r="F299" s="4">
        <f>ROUND(Source!S284,O299)</f>
        <v>0</v>
      </c>
      <c r="G299" s="4" t="s">
        <v>100</v>
      </c>
      <c r="H299" s="4" t="s">
        <v>101</v>
      </c>
      <c r="I299" s="4"/>
      <c r="J299" s="4"/>
      <c r="K299" s="4">
        <v>205</v>
      </c>
      <c r="L299" s="4">
        <v>14</v>
      </c>
      <c r="M299" s="4">
        <v>3</v>
      </c>
      <c r="N299" s="4" t="s">
        <v>3</v>
      </c>
      <c r="O299" s="4">
        <v>2</v>
      </c>
      <c r="P299" s="4"/>
      <c r="Q299" s="4"/>
      <c r="R299" s="4"/>
      <c r="S299" s="4"/>
      <c r="T299" s="4"/>
      <c r="U299" s="4"/>
      <c r="V299" s="4"/>
      <c r="W299" s="4"/>
    </row>
    <row r="300" spans="1:23" x14ac:dyDescent="0.2">
      <c r="A300" s="4">
        <v>50</v>
      </c>
      <c r="B300" s="4">
        <v>0</v>
      </c>
      <c r="C300" s="4">
        <v>0</v>
      </c>
      <c r="D300" s="4">
        <v>1</v>
      </c>
      <c r="E300" s="4">
        <v>232</v>
      </c>
      <c r="F300" s="4">
        <f>ROUND(Source!BC284,O300)</f>
        <v>0</v>
      </c>
      <c r="G300" s="4" t="s">
        <v>102</v>
      </c>
      <c r="H300" s="4" t="s">
        <v>103</v>
      </c>
      <c r="I300" s="4"/>
      <c r="J300" s="4"/>
      <c r="K300" s="4">
        <v>232</v>
      </c>
      <c r="L300" s="4">
        <v>15</v>
      </c>
      <c r="M300" s="4">
        <v>3</v>
      </c>
      <c r="N300" s="4" t="s">
        <v>3</v>
      </c>
      <c r="O300" s="4">
        <v>2</v>
      </c>
      <c r="P300" s="4"/>
      <c r="Q300" s="4"/>
      <c r="R300" s="4"/>
      <c r="S300" s="4"/>
      <c r="T300" s="4"/>
      <c r="U300" s="4"/>
      <c r="V300" s="4"/>
      <c r="W300" s="4"/>
    </row>
    <row r="301" spans="1:23" x14ac:dyDescent="0.2">
      <c r="A301" s="4">
        <v>50</v>
      </c>
      <c r="B301" s="4">
        <v>0</v>
      </c>
      <c r="C301" s="4">
        <v>0</v>
      </c>
      <c r="D301" s="4">
        <v>1</v>
      </c>
      <c r="E301" s="4">
        <v>214</v>
      </c>
      <c r="F301" s="4">
        <f>ROUND(Source!AS284,O301)</f>
        <v>0</v>
      </c>
      <c r="G301" s="4" t="s">
        <v>104</v>
      </c>
      <c r="H301" s="4" t="s">
        <v>105</v>
      </c>
      <c r="I301" s="4"/>
      <c r="J301" s="4"/>
      <c r="K301" s="4">
        <v>214</v>
      </c>
      <c r="L301" s="4">
        <v>16</v>
      </c>
      <c r="M301" s="4">
        <v>3</v>
      </c>
      <c r="N301" s="4" t="s">
        <v>3</v>
      </c>
      <c r="O301" s="4">
        <v>2</v>
      </c>
      <c r="P301" s="4"/>
      <c r="Q301" s="4"/>
      <c r="R301" s="4"/>
      <c r="S301" s="4"/>
      <c r="T301" s="4"/>
      <c r="U301" s="4"/>
      <c r="V301" s="4"/>
      <c r="W301" s="4"/>
    </row>
    <row r="302" spans="1:23" x14ac:dyDescent="0.2">
      <c r="A302" s="4">
        <v>50</v>
      </c>
      <c r="B302" s="4">
        <v>0</v>
      </c>
      <c r="C302" s="4">
        <v>0</v>
      </c>
      <c r="D302" s="4">
        <v>1</v>
      </c>
      <c r="E302" s="4">
        <v>215</v>
      </c>
      <c r="F302" s="4">
        <f>ROUND(Source!AT284,O302)</f>
        <v>0</v>
      </c>
      <c r="G302" s="4" t="s">
        <v>106</v>
      </c>
      <c r="H302" s="4" t="s">
        <v>107</v>
      </c>
      <c r="I302" s="4"/>
      <c r="J302" s="4"/>
      <c r="K302" s="4">
        <v>215</v>
      </c>
      <c r="L302" s="4">
        <v>17</v>
      </c>
      <c r="M302" s="4">
        <v>3</v>
      </c>
      <c r="N302" s="4" t="s">
        <v>3</v>
      </c>
      <c r="O302" s="4">
        <v>2</v>
      </c>
      <c r="P302" s="4"/>
      <c r="Q302" s="4"/>
      <c r="R302" s="4"/>
      <c r="S302" s="4"/>
      <c r="T302" s="4"/>
      <c r="U302" s="4"/>
      <c r="V302" s="4"/>
      <c r="W302" s="4"/>
    </row>
    <row r="303" spans="1:23" x14ac:dyDescent="0.2">
      <c r="A303" s="4">
        <v>50</v>
      </c>
      <c r="B303" s="4">
        <v>0</v>
      </c>
      <c r="C303" s="4">
        <v>0</v>
      </c>
      <c r="D303" s="4">
        <v>1</v>
      </c>
      <c r="E303" s="4">
        <v>217</v>
      </c>
      <c r="F303" s="4">
        <f>ROUND(Source!AU284,O303)</f>
        <v>0</v>
      </c>
      <c r="G303" s="4" t="s">
        <v>108</v>
      </c>
      <c r="H303" s="4" t="s">
        <v>109</v>
      </c>
      <c r="I303" s="4"/>
      <c r="J303" s="4"/>
      <c r="K303" s="4">
        <v>217</v>
      </c>
      <c r="L303" s="4">
        <v>18</v>
      </c>
      <c r="M303" s="4">
        <v>3</v>
      </c>
      <c r="N303" s="4" t="s">
        <v>3</v>
      </c>
      <c r="O303" s="4">
        <v>2</v>
      </c>
      <c r="P303" s="4"/>
      <c r="Q303" s="4"/>
      <c r="R303" s="4"/>
      <c r="S303" s="4"/>
      <c r="T303" s="4"/>
      <c r="U303" s="4"/>
      <c r="V303" s="4"/>
      <c r="W303" s="4"/>
    </row>
    <row r="304" spans="1:23" x14ac:dyDescent="0.2">
      <c r="A304" s="4">
        <v>50</v>
      </c>
      <c r="B304" s="4">
        <v>0</v>
      </c>
      <c r="C304" s="4">
        <v>0</v>
      </c>
      <c r="D304" s="4">
        <v>1</v>
      </c>
      <c r="E304" s="4">
        <v>230</v>
      </c>
      <c r="F304" s="4">
        <f>ROUND(Source!BA284,O304)</f>
        <v>0</v>
      </c>
      <c r="G304" s="4" t="s">
        <v>110</v>
      </c>
      <c r="H304" s="4" t="s">
        <v>111</v>
      </c>
      <c r="I304" s="4"/>
      <c r="J304" s="4"/>
      <c r="K304" s="4">
        <v>230</v>
      </c>
      <c r="L304" s="4">
        <v>19</v>
      </c>
      <c r="M304" s="4">
        <v>3</v>
      </c>
      <c r="N304" s="4" t="s">
        <v>3</v>
      </c>
      <c r="O304" s="4">
        <v>2</v>
      </c>
      <c r="P304" s="4"/>
      <c r="Q304" s="4"/>
      <c r="R304" s="4"/>
      <c r="S304" s="4"/>
      <c r="T304" s="4"/>
      <c r="U304" s="4"/>
      <c r="V304" s="4"/>
      <c r="W304" s="4"/>
    </row>
    <row r="305" spans="1:206" x14ac:dyDescent="0.2">
      <c r="A305" s="4">
        <v>50</v>
      </c>
      <c r="B305" s="4">
        <v>0</v>
      </c>
      <c r="C305" s="4">
        <v>0</v>
      </c>
      <c r="D305" s="4">
        <v>1</v>
      </c>
      <c r="E305" s="4">
        <v>206</v>
      </c>
      <c r="F305" s="4">
        <f>ROUND(Source!T284,O305)</f>
        <v>0</v>
      </c>
      <c r="G305" s="4" t="s">
        <v>112</v>
      </c>
      <c r="H305" s="4" t="s">
        <v>113</v>
      </c>
      <c r="I305" s="4"/>
      <c r="J305" s="4"/>
      <c r="K305" s="4">
        <v>206</v>
      </c>
      <c r="L305" s="4">
        <v>20</v>
      </c>
      <c r="M305" s="4">
        <v>3</v>
      </c>
      <c r="N305" s="4" t="s">
        <v>3</v>
      </c>
      <c r="O305" s="4">
        <v>2</v>
      </c>
      <c r="P305" s="4"/>
      <c r="Q305" s="4"/>
      <c r="R305" s="4"/>
      <c r="S305" s="4"/>
      <c r="T305" s="4"/>
      <c r="U305" s="4"/>
      <c r="V305" s="4"/>
      <c r="W305" s="4"/>
    </row>
    <row r="306" spans="1:206" x14ac:dyDescent="0.2">
      <c r="A306" s="4">
        <v>50</v>
      </c>
      <c r="B306" s="4">
        <v>0</v>
      </c>
      <c r="C306" s="4">
        <v>0</v>
      </c>
      <c r="D306" s="4">
        <v>1</v>
      </c>
      <c r="E306" s="4">
        <v>207</v>
      </c>
      <c r="F306" s="4">
        <f>Source!U284</f>
        <v>0</v>
      </c>
      <c r="G306" s="4" t="s">
        <v>114</v>
      </c>
      <c r="H306" s="4" t="s">
        <v>115</v>
      </c>
      <c r="I306" s="4"/>
      <c r="J306" s="4"/>
      <c r="K306" s="4">
        <v>207</v>
      </c>
      <c r="L306" s="4">
        <v>21</v>
      </c>
      <c r="M306" s="4">
        <v>3</v>
      </c>
      <c r="N306" s="4" t="s">
        <v>3</v>
      </c>
      <c r="O306" s="4">
        <v>-1</v>
      </c>
      <c r="P306" s="4"/>
      <c r="Q306" s="4"/>
      <c r="R306" s="4"/>
      <c r="S306" s="4"/>
      <c r="T306" s="4"/>
      <c r="U306" s="4"/>
      <c r="V306" s="4"/>
      <c r="W306" s="4"/>
    </row>
    <row r="307" spans="1:206" x14ac:dyDescent="0.2">
      <c r="A307" s="4">
        <v>50</v>
      </c>
      <c r="B307" s="4">
        <v>0</v>
      </c>
      <c r="C307" s="4">
        <v>0</v>
      </c>
      <c r="D307" s="4">
        <v>1</v>
      </c>
      <c r="E307" s="4">
        <v>208</v>
      </c>
      <c r="F307" s="4">
        <f>Source!V284</f>
        <v>0</v>
      </c>
      <c r="G307" s="4" t="s">
        <v>116</v>
      </c>
      <c r="H307" s="4" t="s">
        <v>117</v>
      </c>
      <c r="I307" s="4"/>
      <c r="J307" s="4"/>
      <c r="K307" s="4">
        <v>208</v>
      </c>
      <c r="L307" s="4">
        <v>22</v>
      </c>
      <c r="M307" s="4">
        <v>3</v>
      </c>
      <c r="N307" s="4" t="s">
        <v>3</v>
      </c>
      <c r="O307" s="4">
        <v>-1</v>
      </c>
      <c r="P307" s="4"/>
      <c r="Q307" s="4"/>
      <c r="R307" s="4"/>
      <c r="S307" s="4"/>
      <c r="T307" s="4"/>
      <c r="U307" s="4"/>
      <c r="V307" s="4"/>
      <c r="W307" s="4"/>
    </row>
    <row r="308" spans="1:206" x14ac:dyDescent="0.2">
      <c r="A308" s="4">
        <v>50</v>
      </c>
      <c r="B308" s="4">
        <v>0</v>
      </c>
      <c r="C308" s="4">
        <v>0</v>
      </c>
      <c r="D308" s="4">
        <v>1</v>
      </c>
      <c r="E308" s="4">
        <v>209</v>
      </c>
      <c r="F308" s="4">
        <f>ROUND(Source!W284,O308)</f>
        <v>0</v>
      </c>
      <c r="G308" s="4" t="s">
        <v>118</v>
      </c>
      <c r="H308" s="4" t="s">
        <v>119</v>
      </c>
      <c r="I308" s="4"/>
      <c r="J308" s="4"/>
      <c r="K308" s="4">
        <v>209</v>
      </c>
      <c r="L308" s="4">
        <v>23</v>
      </c>
      <c r="M308" s="4">
        <v>3</v>
      </c>
      <c r="N308" s="4" t="s">
        <v>3</v>
      </c>
      <c r="O308" s="4">
        <v>2</v>
      </c>
      <c r="P308" s="4"/>
      <c r="Q308" s="4"/>
      <c r="R308" s="4"/>
      <c r="S308" s="4"/>
      <c r="T308" s="4"/>
      <c r="U308" s="4"/>
      <c r="V308" s="4"/>
      <c r="W308" s="4"/>
    </row>
    <row r="309" spans="1:206" x14ac:dyDescent="0.2">
      <c r="A309" s="4">
        <v>50</v>
      </c>
      <c r="B309" s="4">
        <v>0</v>
      </c>
      <c r="C309" s="4">
        <v>0</v>
      </c>
      <c r="D309" s="4">
        <v>1</v>
      </c>
      <c r="E309" s="4">
        <v>233</v>
      </c>
      <c r="F309" s="4">
        <f>ROUND(Source!BD284,O309)</f>
        <v>0</v>
      </c>
      <c r="G309" s="4" t="s">
        <v>120</v>
      </c>
      <c r="H309" s="4" t="s">
        <v>121</v>
      </c>
      <c r="I309" s="4"/>
      <c r="J309" s="4"/>
      <c r="K309" s="4">
        <v>233</v>
      </c>
      <c r="L309" s="4">
        <v>24</v>
      </c>
      <c r="M309" s="4">
        <v>3</v>
      </c>
      <c r="N309" s="4" t="s">
        <v>3</v>
      </c>
      <c r="O309" s="4">
        <v>2</v>
      </c>
      <c r="P309" s="4"/>
      <c r="Q309" s="4"/>
      <c r="R309" s="4"/>
      <c r="S309" s="4"/>
      <c r="T309" s="4"/>
      <c r="U309" s="4"/>
      <c r="V309" s="4"/>
      <c r="W309" s="4"/>
    </row>
    <row r="310" spans="1:206" x14ac:dyDescent="0.2">
      <c r="A310" s="4">
        <v>50</v>
      </c>
      <c r="B310" s="4">
        <v>0</v>
      </c>
      <c r="C310" s="4">
        <v>0</v>
      </c>
      <c r="D310" s="4">
        <v>1</v>
      </c>
      <c r="E310" s="4">
        <v>210</v>
      </c>
      <c r="F310" s="4">
        <f>ROUND(Source!X284,O310)</f>
        <v>0</v>
      </c>
      <c r="G310" s="4" t="s">
        <v>122</v>
      </c>
      <c r="H310" s="4" t="s">
        <v>123</v>
      </c>
      <c r="I310" s="4"/>
      <c r="J310" s="4"/>
      <c r="K310" s="4">
        <v>210</v>
      </c>
      <c r="L310" s="4">
        <v>25</v>
      </c>
      <c r="M310" s="4">
        <v>3</v>
      </c>
      <c r="N310" s="4" t="s">
        <v>3</v>
      </c>
      <c r="O310" s="4">
        <v>2</v>
      </c>
      <c r="P310" s="4"/>
      <c r="Q310" s="4"/>
      <c r="R310" s="4"/>
      <c r="S310" s="4"/>
      <c r="T310" s="4"/>
      <c r="U310" s="4"/>
      <c r="V310" s="4"/>
      <c r="W310" s="4"/>
    </row>
    <row r="311" spans="1:206" x14ac:dyDescent="0.2">
      <c r="A311" s="4">
        <v>50</v>
      </c>
      <c r="B311" s="4">
        <v>0</v>
      </c>
      <c r="C311" s="4">
        <v>0</v>
      </c>
      <c r="D311" s="4">
        <v>1</v>
      </c>
      <c r="E311" s="4">
        <v>211</v>
      </c>
      <c r="F311" s="4">
        <f>ROUND(Source!Y284,O311)</f>
        <v>0</v>
      </c>
      <c r="G311" s="4" t="s">
        <v>124</v>
      </c>
      <c r="H311" s="4" t="s">
        <v>125</v>
      </c>
      <c r="I311" s="4"/>
      <c r="J311" s="4"/>
      <c r="K311" s="4">
        <v>211</v>
      </c>
      <c r="L311" s="4">
        <v>26</v>
      </c>
      <c r="M311" s="4">
        <v>3</v>
      </c>
      <c r="N311" s="4" t="s">
        <v>3</v>
      </c>
      <c r="O311" s="4">
        <v>2</v>
      </c>
      <c r="P311" s="4"/>
      <c r="Q311" s="4"/>
      <c r="R311" s="4"/>
      <c r="S311" s="4"/>
      <c r="T311" s="4"/>
      <c r="U311" s="4"/>
      <c r="V311" s="4"/>
      <c r="W311" s="4"/>
    </row>
    <row r="312" spans="1:206" x14ac:dyDescent="0.2">
      <c r="A312" s="4">
        <v>50</v>
      </c>
      <c r="B312" s="4">
        <v>0</v>
      </c>
      <c r="C312" s="4">
        <v>0</v>
      </c>
      <c r="D312" s="4">
        <v>1</v>
      </c>
      <c r="E312" s="4">
        <v>224</v>
      </c>
      <c r="F312" s="4">
        <f>ROUND(Source!AR284,O312)</f>
        <v>0</v>
      </c>
      <c r="G312" s="4" t="s">
        <v>126</v>
      </c>
      <c r="H312" s="4" t="s">
        <v>127</v>
      </c>
      <c r="I312" s="4"/>
      <c r="J312" s="4"/>
      <c r="K312" s="4">
        <v>224</v>
      </c>
      <c r="L312" s="4">
        <v>27</v>
      </c>
      <c r="M312" s="4">
        <v>3</v>
      </c>
      <c r="N312" s="4" t="s">
        <v>3</v>
      </c>
      <c r="O312" s="4">
        <v>2</v>
      </c>
      <c r="P312" s="4"/>
      <c r="Q312" s="4"/>
      <c r="R312" s="4"/>
      <c r="S312" s="4"/>
      <c r="T312" s="4"/>
      <c r="U312" s="4"/>
      <c r="V312" s="4"/>
      <c r="W312" s="4"/>
    </row>
    <row r="314" spans="1:206" x14ac:dyDescent="0.2">
      <c r="A314" s="1">
        <v>3</v>
      </c>
      <c r="B314" s="1">
        <v>1</v>
      </c>
      <c r="C314" s="1"/>
      <c r="D314" s="1">
        <f>ROW(A818)</f>
        <v>818</v>
      </c>
      <c r="E314" s="1"/>
      <c r="F314" s="1" t="s">
        <v>24</v>
      </c>
      <c r="G314" s="1" t="s">
        <v>233</v>
      </c>
      <c r="H314" s="1" t="s">
        <v>3</v>
      </c>
      <c r="I314" s="1">
        <v>0</v>
      </c>
      <c r="J314" s="1" t="s">
        <v>3</v>
      </c>
      <c r="K314" s="1">
        <v>0</v>
      </c>
      <c r="L314" s="1" t="s">
        <v>3</v>
      </c>
      <c r="M314" s="1"/>
      <c r="N314" s="1"/>
      <c r="O314" s="1"/>
      <c r="P314" s="1"/>
      <c r="Q314" s="1"/>
      <c r="R314" s="1"/>
      <c r="S314" s="1"/>
      <c r="T314" s="1"/>
      <c r="U314" s="1" t="s">
        <v>3</v>
      </c>
      <c r="V314" s="1">
        <v>0</v>
      </c>
      <c r="W314" s="1"/>
      <c r="X314" s="1"/>
      <c r="Y314" s="1"/>
      <c r="Z314" s="1"/>
      <c r="AA314" s="1"/>
      <c r="AB314" s="1" t="s">
        <v>3</v>
      </c>
      <c r="AC314" s="1" t="s">
        <v>3</v>
      </c>
      <c r="AD314" s="1" t="s">
        <v>3</v>
      </c>
      <c r="AE314" s="1" t="s">
        <v>3</v>
      </c>
      <c r="AF314" s="1" t="s">
        <v>3</v>
      </c>
      <c r="AG314" s="1" t="s">
        <v>3</v>
      </c>
      <c r="AH314" s="1"/>
      <c r="AI314" s="1"/>
      <c r="AJ314" s="1"/>
      <c r="AK314" s="1"/>
      <c r="AL314" s="1"/>
      <c r="AM314" s="1"/>
      <c r="AN314" s="1"/>
      <c r="AO314" s="1"/>
      <c r="AP314" s="1" t="s">
        <v>3</v>
      </c>
      <c r="AQ314" s="1" t="s">
        <v>3</v>
      </c>
      <c r="AR314" s="1" t="s">
        <v>3</v>
      </c>
      <c r="AS314" s="1"/>
      <c r="AT314" s="1"/>
      <c r="AU314" s="1"/>
      <c r="AV314" s="1"/>
      <c r="AW314" s="1"/>
      <c r="AX314" s="1"/>
      <c r="AY314" s="1"/>
      <c r="AZ314" s="1" t="s">
        <v>3</v>
      </c>
      <c r="BA314" s="1"/>
      <c r="BB314" s="1" t="s">
        <v>3</v>
      </c>
      <c r="BC314" s="1" t="s">
        <v>3</v>
      </c>
      <c r="BD314" s="1" t="s">
        <v>3</v>
      </c>
      <c r="BE314" s="1" t="s">
        <v>3</v>
      </c>
      <c r="BF314" s="1" t="s">
        <v>3</v>
      </c>
      <c r="BG314" s="1" t="s">
        <v>3</v>
      </c>
      <c r="BH314" s="1" t="s">
        <v>3</v>
      </c>
      <c r="BI314" s="1" t="s">
        <v>3</v>
      </c>
      <c r="BJ314" s="1" t="s">
        <v>3</v>
      </c>
      <c r="BK314" s="1" t="s">
        <v>3</v>
      </c>
      <c r="BL314" s="1" t="s">
        <v>3</v>
      </c>
      <c r="BM314" s="1" t="s">
        <v>3</v>
      </c>
      <c r="BN314" s="1" t="s">
        <v>3</v>
      </c>
      <c r="BO314" s="1" t="s">
        <v>3</v>
      </c>
      <c r="BP314" s="1" t="s">
        <v>3</v>
      </c>
      <c r="BQ314" s="1"/>
      <c r="BR314" s="1"/>
      <c r="BS314" s="1"/>
      <c r="BT314" s="1"/>
      <c r="BU314" s="1"/>
      <c r="BV314" s="1"/>
      <c r="BW314" s="1"/>
      <c r="BX314" s="1">
        <v>0</v>
      </c>
      <c r="BY314" s="1"/>
      <c r="BZ314" s="1"/>
      <c r="CA314" s="1"/>
      <c r="CB314" s="1"/>
      <c r="CC314" s="1"/>
      <c r="CD314" s="1"/>
      <c r="CE314" s="1"/>
      <c r="CF314" s="1">
        <v>0</v>
      </c>
      <c r="CG314" s="1">
        <v>0</v>
      </c>
      <c r="CH314" s="1"/>
      <c r="CI314" s="1" t="s">
        <v>3</v>
      </c>
      <c r="CJ314" s="1" t="s">
        <v>3</v>
      </c>
      <c r="CK314" t="s">
        <v>3</v>
      </c>
      <c r="CL314" t="s">
        <v>3</v>
      </c>
      <c r="CM314" t="s">
        <v>3</v>
      </c>
      <c r="CN314" t="s">
        <v>3</v>
      </c>
      <c r="CO314" t="s">
        <v>3</v>
      </c>
      <c r="CP314" t="s">
        <v>3</v>
      </c>
    </row>
    <row r="316" spans="1:206" x14ac:dyDescent="0.2">
      <c r="A316" s="2">
        <v>52</v>
      </c>
      <c r="B316" s="2">
        <f t="shared" ref="B316:G316" si="252">B818</f>
        <v>1</v>
      </c>
      <c r="C316" s="2">
        <f t="shared" si="252"/>
        <v>3</v>
      </c>
      <c r="D316" s="2">
        <f t="shared" si="252"/>
        <v>314</v>
      </c>
      <c r="E316" s="2">
        <f t="shared" si="252"/>
        <v>0</v>
      </c>
      <c r="F316" s="2" t="str">
        <f t="shared" si="252"/>
        <v>2</v>
      </c>
      <c r="G316" s="2" t="str">
        <f t="shared" si="252"/>
        <v>Чаянова ул. Д. 2 (перенос пешеходного перехода)</v>
      </c>
      <c r="H316" s="2"/>
      <c r="I316" s="2"/>
      <c r="J316" s="2"/>
      <c r="K316" s="2"/>
      <c r="L316" s="2"/>
      <c r="M316" s="2"/>
      <c r="N316" s="2"/>
      <c r="O316" s="2">
        <f t="shared" ref="O316:AT316" si="253">O818</f>
        <v>0</v>
      </c>
      <c r="P316" s="2">
        <f t="shared" si="253"/>
        <v>0</v>
      </c>
      <c r="Q316" s="2">
        <f t="shared" si="253"/>
        <v>0</v>
      </c>
      <c r="R316" s="2">
        <f t="shared" si="253"/>
        <v>0</v>
      </c>
      <c r="S316" s="2">
        <f t="shared" si="253"/>
        <v>0</v>
      </c>
      <c r="T316" s="2">
        <f t="shared" si="253"/>
        <v>0</v>
      </c>
      <c r="U316" s="2">
        <f t="shared" si="253"/>
        <v>0</v>
      </c>
      <c r="V316" s="2">
        <f t="shared" si="253"/>
        <v>0</v>
      </c>
      <c r="W316" s="2">
        <f t="shared" si="253"/>
        <v>0</v>
      </c>
      <c r="X316" s="2">
        <f t="shared" si="253"/>
        <v>0</v>
      </c>
      <c r="Y316" s="2">
        <f t="shared" si="253"/>
        <v>0</v>
      </c>
      <c r="Z316" s="2">
        <f t="shared" si="253"/>
        <v>0</v>
      </c>
      <c r="AA316" s="2">
        <f t="shared" si="253"/>
        <v>0</v>
      </c>
      <c r="AB316" s="2">
        <f t="shared" si="253"/>
        <v>0</v>
      </c>
      <c r="AC316" s="2">
        <f t="shared" si="253"/>
        <v>0</v>
      </c>
      <c r="AD316" s="2">
        <f t="shared" si="253"/>
        <v>0</v>
      </c>
      <c r="AE316" s="2">
        <f t="shared" si="253"/>
        <v>0</v>
      </c>
      <c r="AF316" s="2">
        <f t="shared" si="253"/>
        <v>0</v>
      </c>
      <c r="AG316" s="2">
        <f t="shared" si="253"/>
        <v>0</v>
      </c>
      <c r="AH316" s="2">
        <f t="shared" si="253"/>
        <v>0</v>
      </c>
      <c r="AI316" s="2">
        <f t="shared" si="253"/>
        <v>0</v>
      </c>
      <c r="AJ316" s="2">
        <f t="shared" si="253"/>
        <v>0</v>
      </c>
      <c r="AK316" s="2">
        <f t="shared" si="253"/>
        <v>0</v>
      </c>
      <c r="AL316" s="2">
        <f t="shared" si="253"/>
        <v>0</v>
      </c>
      <c r="AM316" s="2">
        <f t="shared" si="253"/>
        <v>0</v>
      </c>
      <c r="AN316" s="2">
        <f t="shared" si="253"/>
        <v>0</v>
      </c>
      <c r="AO316" s="2">
        <f t="shared" si="253"/>
        <v>0</v>
      </c>
      <c r="AP316" s="2">
        <f t="shared" si="253"/>
        <v>0</v>
      </c>
      <c r="AQ316" s="2">
        <f t="shared" si="253"/>
        <v>0</v>
      </c>
      <c r="AR316" s="2">
        <f t="shared" si="253"/>
        <v>0</v>
      </c>
      <c r="AS316" s="2">
        <f t="shared" si="253"/>
        <v>0</v>
      </c>
      <c r="AT316" s="2">
        <f t="shared" si="253"/>
        <v>0</v>
      </c>
      <c r="AU316" s="2">
        <f t="shared" ref="AU316:BZ316" si="254">AU818</f>
        <v>0</v>
      </c>
      <c r="AV316" s="2">
        <f t="shared" si="254"/>
        <v>0</v>
      </c>
      <c r="AW316" s="2">
        <f t="shared" si="254"/>
        <v>0</v>
      </c>
      <c r="AX316" s="2">
        <f t="shared" si="254"/>
        <v>0</v>
      </c>
      <c r="AY316" s="2">
        <f t="shared" si="254"/>
        <v>0</v>
      </c>
      <c r="AZ316" s="2">
        <f t="shared" si="254"/>
        <v>0</v>
      </c>
      <c r="BA316" s="2">
        <f t="shared" si="254"/>
        <v>0</v>
      </c>
      <c r="BB316" s="2">
        <f t="shared" si="254"/>
        <v>0</v>
      </c>
      <c r="BC316" s="2">
        <f t="shared" si="254"/>
        <v>0</v>
      </c>
      <c r="BD316" s="2">
        <f t="shared" si="254"/>
        <v>0</v>
      </c>
      <c r="BE316" s="2">
        <f t="shared" si="254"/>
        <v>0</v>
      </c>
      <c r="BF316" s="2">
        <f t="shared" si="254"/>
        <v>0</v>
      </c>
      <c r="BG316" s="2">
        <f t="shared" si="254"/>
        <v>0</v>
      </c>
      <c r="BH316" s="2">
        <f t="shared" si="254"/>
        <v>0</v>
      </c>
      <c r="BI316" s="2">
        <f t="shared" si="254"/>
        <v>0</v>
      </c>
      <c r="BJ316" s="2">
        <f t="shared" si="254"/>
        <v>0</v>
      </c>
      <c r="BK316" s="2">
        <f t="shared" si="254"/>
        <v>0</v>
      </c>
      <c r="BL316" s="2">
        <f t="shared" si="254"/>
        <v>0</v>
      </c>
      <c r="BM316" s="2">
        <f t="shared" si="254"/>
        <v>0</v>
      </c>
      <c r="BN316" s="2">
        <f t="shared" si="254"/>
        <v>0</v>
      </c>
      <c r="BO316" s="2">
        <f t="shared" si="254"/>
        <v>0</v>
      </c>
      <c r="BP316" s="2">
        <f t="shared" si="254"/>
        <v>0</v>
      </c>
      <c r="BQ316" s="2">
        <f t="shared" si="254"/>
        <v>0</v>
      </c>
      <c r="BR316" s="2">
        <f t="shared" si="254"/>
        <v>0</v>
      </c>
      <c r="BS316" s="2">
        <f t="shared" si="254"/>
        <v>0</v>
      </c>
      <c r="BT316" s="2">
        <f t="shared" si="254"/>
        <v>0</v>
      </c>
      <c r="BU316" s="2">
        <f t="shared" si="254"/>
        <v>0</v>
      </c>
      <c r="BV316" s="2">
        <f t="shared" si="254"/>
        <v>0</v>
      </c>
      <c r="BW316" s="2">
        <f t="shared" si="254"/>
        <v>0</v>
      </c>
      <c r="BX316" s="2">
        <f t="shared" si="254"/>
        <v>0</v>
      </c>
      <c r="BY316" s="2">
        <f t="shared" si="254"/>
        <v>0</v>
      </c>
      <c r="BZ316" s="2">
        <f t="shared" si="254"/>
        <v>0</v>
      </c>
      <c r="CA316" s="2">
        <f t="shared" ref="CA316:DF316" si="255">CA818</f>
        <v>0</v>
      </c>
      <c r="CB316" s="2">
        <f t="shared" si="255"/>
        <v>0</v>
      </c>
      <c r="CC316" s="2">
        <f t="shared" si="255"/>
        <v>0</v>
      </c>
      <c r="CD316" s="2">
        <f t="shared" si="255"/>
        <v>0</v>
      </c>
      <c r="CE316" s="2">
        <f t="shared" si="255"/>
        <v>0</v>
      </c>
      <c r="CF316" s="2">
        <f t="shared" si="255"/>
        <v>0</v>
      </c>
      <c r="CG316" s="2">
        <f t="shared" si="255"/>
        <v>0</v>
      </c>
      <c r="CH316" s="2">
        <f t="shared" si="255"/>
        <v>0</v>
      </c>
      <c r="CI316" s="2">
        <f t="shared" si="255"/>
        <v>0</v>
      </c>
      <c r="CJ316" s="2">
        <f t="shared" si="255"/>
        <v>0</v>
      </c>
      <c r="CK316" s="2">
        <f t="shared" si="255"/>
        <v>0</v>
      </c>
      <c r="CL316" s="2">
        <f t="shared" si="255"/>
        <v>0</v>
      </c>
      <c r="CM316" s="2">
        <f t="shared" si="255"/>
        <v>0</v>
      </c>
      <c r="CN316" s="2">
        <f t="shared" si="255"/>
        <v>0</v>
      </c>
      <c r="CO316" s="2">
        <f t="shared" si="255"/>
        <v>0</v>
      </c>
      <c r="CP316" s="2">
        <f t="shared" si="255"/>
        <v>0</v>
      </c>
      <c r="CQ316" s="2">
        <f t="shared" si="255"/>
        <v>0</v>
      </c>
      <c r="CR316" s="2">
        <f t="shared" si="255"/>
        <v>0</v>
      </c>
      <c r="CS316" s="2">
        <f t="shared" si="255"/>
        <v>0</v>
      </c>
      <c r="CT316" s="2">
        <f t="shared" si="255"/>
        <v>0</v>
      </c>
      <c r="CU316" s="2">
        <f t="shared" si="255"/>
        <v>0</v>
      </c>
      <c r="CV316" s="2">
        <f t="shared" si="255"/>
        <v>0</v>
      </c>
      <c r="CW316" s="2">
        <f t="shared" si="255"/>
        <v>0</v>
      </c>
      <c r="CX316" s="2">
        <f t="shared" si="255"/>
        <v>0</v>
      </c>
      <c r="CY316" s="2">
        <f t="shared" si="255"/>
        <v>0</v>
      </c>
      <c r="CZ316" s="2">
        <f t="shared" si="255"/>
        <v>0</v>
      </c>
      <c r="DA316" s="2">
        <f t="shared" si="255"/>
        <v>0</v>
      </c>
      <c r="DB316" s="2">
        <f t="shared" si="255"/>
        <v>0</v>
      </c>
      <c r="DC316" s="2">
        <f t="shared" si="255"/>
        <v>0</v>
      </c>
      <c r="DD316" s="2">
        <f t="shared" si="255"/>
        <v>0</v>
      </c>
      <c r="DE316" s="2">
        <f t="shared" si="255"/>
        <v>0</v>
      </c>
      <c r="DF316" s="2">
        <f t="shared" si="255"/>
        <v>0</v>
      </c>
      <c r="DG316" s="3">
        <f t="shared" ref="DG316:EL316" si="256">DG818</f>
        <v>0</v>
      </c>
      <c r="DH316" s="3">
        <f t="shared" si="256"/>
        <v>0</v>
      </c>
      <c r="DI316" s="3">
        <f t="shared" si="256"/>
        <v>0</v>
      </c>
      <c r="DJ316" s="3">
        <f t="shared" si="256"/>
        <v>0</v>
      </c>
      <c r="DK316" s="3">
        <f t="shared" si="256"/>
        <v>0</v>
      </c>
      <c r="DL316" s="3">
        <f t="shared" si="256"/>
        <v>0</v>
      </c>
      <c r="DM316" s="3">
        <f t="shared" si="256"/>
        <v>0</v>
      </c>
      <c r="DN316" s="3">
        <f t="shared" si="256"/>
        <v>0</v>
      </c>
      <c r="DO316" s="3">
        <f t="shared" si="256"/>
        <v>0</v>
      </c>
      <c r="DP316" s="3">
        <f t="shared" si="256"/>
        <v>0</v>
      </c>
      <c r="DQ316" s="3">
        <f t="shared" si="256"/>
        <v>0</v>
      </c>
      <c r="DR316" s="3">
        <f t="shared" si="256"/>
        <v>0</v>
      </c>
      <c r="DS316" s="3">
        <f t="shared" si="256"/>
        <v>0</v>
      </c>
      <c r="DT316" s="3">
        <f t="shared" si="256"/>
        <v>0</v>
      </c>
      <c r="DU316" s="3">
        <f t="shared" si="256"/>
        <v>0</v>
      </c>
      <c r="DV316" s="3">
        <f t="shared" si="256"/>
        <v>0</v>
      </c>
      <c r="DW316" s="3">
        <f t="shared" si="256"/>
        <v>0</v>
      </c>
      <c r="DX316" s="3">
        <f t="shared" si="256"/>
        <v>0</v>
      </c>
      <c r="DY316" s="3">
        <f t="shared" si="256"/>
        <v>0</v>
      </c>
      <c r="DZ316" s="3">
        <f t="shared" si="256"/>
        <v>0</v>
      </c>
      <c r="EA316" s="3">
        <f t="shared" si="256"/>
        <v>0</v>
      </c>
      <c r="EB316" s="3">
        <f t="shared" si="256"/>
        <v>0</v>
      </c>
      <c r="EC316" s="3">
        <f t="shared" si="256"/>
        <v>0</v>
      </c>
      <c r="ED316" s="3">
        <f t="shared" si="256"/>
        <v>0</v>
      </c>
      <c r="EE316" s="3">
        <f t="shared" si="256"/>
        <v>0</v>
      </c>
      <c r="EF316" s="3">
        <f t="shared" si="256"/>
        <v>0</v>
      </c>
      <c r="EG316" s="3">
        <f t="shared" si="256"/>
        <v>0</v>
      </c>
      <c r="EH316" s="3">
        <f t="shared" si="256"/>
        <v>0</v>
      </c>
      <c r="EI316" s="3">
        <f t="shared" si="256"/>
        <v>0</v>
      </c>
      <c r="EJ316" s="3">
        <f t="shared" si="256"/>
        <v>0</v>
      </c>
      <c r="EK316" s="3">
        <f t="shared" si="256"/>
        <v>0</v>
      </c>
      <c r="EL316" s="3">
        <f t="shared" si="256"/>
        <v>0</v>
      </c>
      <c r="EM316" s="3">
        <f t="shared" ref="EM316:FR316" si="257">EM818</f>
        <v>0</v>
      </c>
      <c r="EN316" s="3">
        <f t="shared" si="257"/>
        <v>0</v>
      </c>
      <c r="EO316" s="3">
        <f t="shared" si="257"/>
        <v>0</v>
      </c>
      <c r="EP316" s="3">
        <f t="shared" si="257"/>
        <v>0</v>
      </c>
      <c r="EQ316" s="3">
        <f t="shared" si="257"/>
        <v>0</v>
      </c>
      <c r="ER316" s="3">
        <f t="shared" si="257"/>
        <v>0</v>
      </c>
      <c r="ES316" s="3">
        <f t="shared" si="257"/>
        <v>0</v>
      </c>
      <c r="ET316" s="3">
        <f t="shared" si="257"/>
        <v>0</v>
      </c>
      <c r="EU316" s="3">
        <f t="shared" si="257"/>
        <v>0</v>
      </c>
      <c r="EV316" s="3">
        <f t="shared" si="257"/>
        <v>0</v>
      </c>
      <c r="EW316" s="3">
        <f t="shared" si="257"/>
        <v>0</v>
      </c>
      <c r="EX316" s="3">
        <f t="shared" si="257"/>
        <v>0</v>
      </c>
      <c r="EY316" s="3">
        <f t="shared" si="257"/>
        <v>0</v>
      </c>
      <c r="EZ316" s="3">
        <f t="shared" si="257"/>
        <v>0</v>
      </c>
      <c r="FA316" s="3">
        <f t="shared" si="257"/>
        <v>0</v>
      </c>
      <c r="FB316" s="3">
        <f t="shared" si="257"/>
        <v>0</v>
      </c>
      <c r="FC316" s="3">
        <f t="shared" si="257"/>
        <v>0</v>
      </c>
      <c r="FD316" s="3">
        <f t="shared" si="257"/>
        <v>0</v>
      </c>
      <c r="FE316" s="3">
        <f t="shared" si="257"/>
        <v>0</v>
      </c>
      <c r="FF316" s="3">
        <f t="shared" si="257"/>
        <v>0</v>
      </c>
      <c r="FG316" s="3">
        <f t="shared" si="257"/>
        <v>0</v>
      </c>
      <c r="FH316" s="3">
        <f t="shared" si="257"/>
        <v>0</v>
      </c>
      <c r="FI316" s="3">
        <f t="shared" si="257"/>
        <v>0</v>
      </c>
      <c r="FJ316" s="3">
        <f t="shared" si="257"/>
        <v>0</v>
      </c>
      <c r="FK316" s="3">
        <f t="shared" si="257"/>
        <v>0</v>
      </c>
      <c r="FL316" s="3">
        <f t="shared" si="257"/>
        <v>0</v>
      </c>
      <c r="FM316" s="3">
        <f t="shared" si="257"/>
        <v>0</v>
      </c>
      <c r="FN316" s="3">
        <f t="shared" si="257"/>
        <v>0</v>
      </c>
      <c r="FO316" s="3">
        <f t="shared" si="257"/>
        <v>0</v>
      </c>
      <c r="FP316" s="3">
        <f t="shared" si="257"/>
        <v>0</v>
      </c>
      <c r="FQ316" s="3">
        <f t="shared" si="257"/>
        <v>0</v>
      </c>
      <c r="FR316" s="3">
        <f t="shared" si="257"/>
        <v>0</v>
      </c>
      <c r="FS316" s="3">
        <f t="shared" ref="FS316:GX316" si="258">FS818</f>
        <v>0</v>
      </c>
      <c r="FT316" s="3">
        <f t="shared" si="258"/>
        <v>0</v>
      </c>
      <c r="FU316" s="3">
        <f t="shared" si="258"/>
        <v>0</v>
      </c>
      <c r="FV316" s="3">
        <f t="shared" si="258"/>
        <v>0</v>
      </c>
      <c r="FW316" s="3">
        <f t="shared" si="258"/>
        <v>0</v>
      </c>
      <c r="FX316" s="3">
        <f t="shared" si="258"/>
        <v>0</v>
      </c>
      <c r="FY316" s="3">
        <f t="shared" si="258"/>
        <v>0</v>
      </c>
      <c r="FZ316" s="3">
        <f t="shared" si="258"/>
        <v>0</v>
      </c>
      <c r="GA316" s="3">
        <f t="shared" si="258"/>
        <v>0</v>
      </c>
      <c r="GB316" s="3">
        <f t="shared" si="258"/>
        <v>0</v>
      </c>
      <c r="GC316" s="3">
        <f t="shared" si="258"/>
        <v>0</v>
      </c>
      <c r="GD316" s="3">
        <f t="shared" si="258"/>
        <v>0</v>
      </c>
      <c r="GE316" s="3">
        <f t="shared" si="258"/>
        <v>0</v>
      </c>
      <c r="GF316" s="3">
        <f t="shared" si="258"/>
        <v>0</v>
      </c>
      <c r="GG316" s="3">
        <f t="shared" si="258"/>
        <v>0</v>
      </c>
      <c r="GH316" s="3">
        <f t="shared" si="258"/>
        <v>0</v>
      </c>
      <c r="GI316" s="3">
        <f t="shared" si="258"/>
        <v>0</v>
      </c>
      <c r="GJ316" s="3">
        <f t="shared" si="258"/>
        <v>0</v>
      </c>
      <c r="GK316" s="3">
        <f t="shared" si="258"/>
        <v>0</v>
      </c>
      <c r="GL316" s="3">
        <f t="shared" si="258"/>
        <v>0</v>
      </c>
      <c r="GM316" s="3">
        <f t="shared" si="258"/>
        <v>0</v>
      </c>
      <c r="GN316" s="3">
        <f t="shared" si="258"/>
        <v>0</v>
      </c>
      <c r="GO316" s="3">
        <f t="shared" si="258"/>
        <v>0</v>
      </c>
      <c r="GP316" s="3">
        <f t="shared" si="258"/>
        <v>0</v>
      </c>
      <c r="GQ316" s="3">
        <f t="shared" si="258"/>
        <v>0</v>
      </c>
      <c r="GR316" s="3">
        <f t="shared" si="258"/>
        <v>0</v>
      </c>
      <c r="GS316" s="3">
        <f t="shared" si="258"/>
        <v>0</v>
      </c>
      <c r="GT316" s="3">
        <f t="shared" si="258"/>
        <v>0</v>
      </c>
      <c r="GU316" s="3">
        <f t="shared" si="258"/>
        <v>0</v>
      </c>
      <c r="GV316" s="3">
        <f t="shared" si="258"/>
        <v>0</v>
      </c>
      <c r="GW316" s="3">
        <f t="shared" si="258"/>
        <v>0</v>
      </c>
      <c r="GX316" s="3">
        <f t="shared" si="258"/>
        <v>0</v>
      </c>
    </row>
    <row r="318" spans="1:206" x14ac:dyDescent="0.2">
      <c r="A318" s="1">
        <v>4</v>
      </c>
      <c r="B318" s="1">
        <v>1</v>
      </c>
      <c r="C318" s="1"/>
      <c r="D318" s="1">
        <f>ROW(A572)</f>
        <v>572</v>
      </c>
      <c r="E318" s="1"/>
      <c r="F318" s="1" t="s">
        <v>13</v>
      </c>
      <c r="G318" s="1" t="s">
        <v>234</v>
      </c>
      <c r="H318" s="1" t="s">
        <v>3</v>
      </c>
      <c r="I318" s="1">
        <v>0</v>
      </c>
      <c r="J318" s="1"/>
      <c r="K318" s="1">
        <v>0</v>
      </c>
      <c r="L318" s="1"/>
      <c r="M318" s="1"/>
      <c r="N318" s="1"/>
      <c r="O318" s="1"/>
      <c r="P318" s="1"/>
      <c r="Q318" s="1"/>
      <c r="R318" s="1"/>
      <c r="S318" s="1"/>
      <c r="T318" s="1"/>
      <c r="U318" s="1" t="s">
        <v>3</v>
      </c>
      <c r="V318" s="1">
        <v>0</v>
      </c>
      <c r="W318" s="1"/>
      <c r="X318" s="1"/>
      <c r="Y318" s="1"/>
      <c r="Z318" s="1"/>
      <c r="AA318" s="1"/>
      <c r="AB318" s="1" t="s">
        <v>3</v>
      </c>
      <c r="AC318" s="1" t="s">
        <v>3</v>
      </c>
      <c r="AD318" s="1" t="s">
        <v>3</v>
      </c>
      <c r="AE318" s="1" t="s">
        <v>3</v>
      </c>
      <c r="AF318" s="1" t="s">
        <v>3</v>
      </c>
      <c r="AG318" s="1" t="s">
        <v>3</v>
      </c>
      <c r="AH318" s="1"/>
      <c r="AI318" s="1"/>
      <c r="AJ318" s="1"/>
      <c r="AK318" s="1"/>
      <c r="AL318" s="1"/>
      <c r="AM318" s="1"/>
      <c r="AN318" s="1"/>
      <c r="AO318" s="1"/>
      <c r="AP318" s="1" t="s">
        <v>3</v>
      </c>
      <c r="AQ318" s="1" t="s">
        <v>3</v>
      </c>
      <c r="AR318" s="1" t="s">
        <v>3</v>
      </c>
      <c r="AS318" s="1"/>
      <c r="AT318" s="1"/>
      <c r="AU318" s="1"/>
      <c r="AV318" s="1"/>
      <c r="AW318" s="1"/>
      <c r="AX318" s="1"/>
      <c r="AY318" s="1"/>
      <c r="AZ318" s="1" t="s">
        <v>3</v>
      </c>
      <c r="BA318" s="1"/>
      <c r="BB318" s="1" t="s">
        <v>3</v>
      </c>
      <c r="BC318" s="1" t="s">
        <v>3</v>
      </c>
      <c r="BD318" s="1" t="s">
        <v>3</v>
      </c>
      <c r="BE318" s="1" t="s">
        <v>3</v>
      </c>
      <c r="BF318" s="1" t="s">
        <v>3</v>
      </c>
      <c r="BG318" s="1" t="s">
        <v>3</v>
      </c>
      <c r="BH318" s="1" t="s">
        <v>3</v>
      </c>
      <c r="BI318" s="1" t="s">
        <v>3</v>
      </c>
      <c r="BJ318" s="1" t="s">
        <v>3</v>
      </c>
      <c r="BK318" s="1" t="s">
        <v>3</v>
      </c>
      <c r="BL318" s="1" t="s">
        <v>3</v>
      </c>
      <c r="BM318" s="1" t="s">
        <v>3</v>
      </c>
      <c r="BN318" s="1" t="s">
        <v>3</v>
      </c>
      <c r="BO318" s="1" t="s">
        <v>3</v>
      </c>
      <c r="BP318" s="1" t="s">
        <v>3</v>
      </c>
      <c r="BQ318" s="1"/>
      <c r="BR318" s="1"/>
      <c r="BS318" s="1"/>
      <c r="BT318" s="1"/>
      <c r="BU318" s="1"/>
      <c r="BV318" s="1"/>
      <c r="BW318" s="1"/>
      <c r="BX318" s="1">
        <v>0</v>
      </c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>
        <v>0</v>
      </c>
    </row>
    <row r="320" spans="1:206" x14ac:dyDescent="0.2">
      <c r="A320" s="2">
        <v>52</v>
      </c>
      <c r="B320" s="2">
        <f t="shared" ref="B320:G320" si="259">B572</f>
        <v>1</v>
      </c>
      <c r="C320" s="2">
        <f t="shared" si="259"/>
        <v>4</v>
      </c>
      <c r="D320" s="2">
        <f t="shared" si="259"/>
        <v>318</v>
      </c>
      <c r="E320" s="2">
        <f t="shared" si="259"/>
        <v>0</v>
      </c>
      <c r="F320" s="2" t="str">
        <f t="shared" si="259"/>
        <v>Новый раздел</v>
      </c>
      <c r="G320" s="2" t="str">
        <f t="shared" si="259"/>
        <v>Обустройство нового пешеходного перехода</v>
      </c>
      <c r="H320" s="2"/>
      <c r="I320" s="2"/>
      <c r="J320" s="2"/>
      <c r="K320" s="2"/>
      <c r="L320" s="2"/>
      <c r="M320" s="2"/>
      <c r="N320" s="2"/>
      <c r="O320" s="2">
        <f t="shared" ref="O320:AT320" si="260">O572</f>
        <v>0</v>
      </c>
      <c r="P320" s="2">
        <f t="shared" si="260"/>
        <v>0</v>
      </c>
      <c r="Q320" s="2">
        <f t="shared" si="260"/>
        <v>0</v>
      </c>
      <c r="R320" s="2">
        <f t="shared" si="260"/>
        <v>0</v>
      </c>
      <c r="S320" s="2">
        <f t="shared" si="260"/>
        <v>0</v>
      </c>
      <c r="T320" s="2">
        <f t="shared" si="260"/>
        <v>0</v>
      </c>
      <c r="U320" s="2">
        <f t="shared" si="260"/>
        <v>0</v>
      </c>
      <c r="V320" s="2">
        <f t="shared" si="260"/>
        <v>0</v>
      </c>
      <c r="W320" s="2">
        <f t="shared" si="260"/>
        <v>0</v>
      </c>
      <c r="X320" s="2">
        <f t="shared" si="260"/>
        <v>0</v>
      </c>
      <c r="Y320" s="2">
        <f t="shared" si="260"/>
        <v>0</v>
      </c>
      <c r="Z320" s="2">
        <f t="shared" si="260"/>
        <v>0</v>
      </c>
      <c r="AA320" s="2">
        <f t="shared" si="260"/>
        <v>0</v>
      </c>
      <c r="AB320" s="2">
        <f t="shared" si="260"/>
        <v>0</v>
      </c>
      <c r="AC320" s="2">
        <f t="shared" si="260"/>
        <v>0</v>
      </c>
      <c r="AD320" s="2">
        <f t="shared" si="260"/>
        <v>0</v>
      </c>
      <c r="AE320" s="2">
        <f t="shared" si="260"/>
        <v>0</v>
      </c>
      <c r="AF320" s="2">
        <f t="shared" si="260"/>
        <v>0</v>
      </c>
      <c r="AG320" s="2">
        <f t="shared" si="260"/>
        <v>0</v>
      </c>
      <c r="AH320" s="2">
        <f t="shared" si="260"/>
        <v>0</v>
      </c>
      <c r="AI320" s="2">
        <f t="shared" si="260"/>
        <v>0</v>
      </c>
      <c r="AJ320" s="2">
        <f t="shared" si="260"/>
        <v>0</v>
      </c>
      <c r="AK320" s="2">
        <f t="shared" si="260"/>
        <v>0</v>
      </c>
      <c r="AL320" s="2">
        <f t="shared" si="260"/>
        <v>0</v>
      </c>
      <c r="AM320" s="2">
        <f t="shared" si="260"/>
        <v>0</v>
      </c>
      <c r="AN320" s="2">
        <f t="shared" si="260"/>
        <v>0</v>
      </c>
      <c r="AO320" s="2">
        <f t="shared" si="260"/>
        <v>0</v>
      </c>
      <c r="AP320" s="2">
        <f t="shared" si="260"/>
        <v>0</v>
      </c>
      <c r="AQ320" s="2">
        <f t="shared" si="260"/>
        <v>0</v>
      </c>
      <c r="AR320" s="2">
        <f t="shared" si="260"/>
        <v>0</v>
      </c>
      <c r="AS320" s="2">
        <f t="shared" si="260"/>
        <v>0</v>
      </c>
      <c r="AT320" s="2">
        <f t="shared" si="260"/>
        <v>0</v>
      </c>
      <c r="AU320" s="2">
        <f t="shared" ref="AU320:BZ320" si="261">AU572</f>
        <v>0</v>
      </c>
      <c r="AV320" s="2">
        <f t="shared" si="261"/>
        <v>0</v>
      </c>
      <c r="AW320" s="2">
        <f t="shared" si="261"/>
        <v>0</v>
      </c>
      <c r="AX320" s="2">
        <f t="shared" si="261"/>
        <v>0</v>
      </c>
      <c r="AY320" s="2">
        <f t="shared" si="261"/>
        <v>0</v>
      </c>
      <c r="AZ320" s="2">
        <f t="shared" si="261"/>
        <v>0</v>
      </c>
      <c r="BA320" s="2">
        <f t="shared" si="261"/>
        <v>0</v>
      </c>
      <c r="BB320" s="2">
        <f t="shared" si="261"/>
        <v>0</v>
      </c>
      <c r="BC320" s="2">
        <f t="shared" si="261"/>
        <v>0</v>
      </c>
      <c r="BD320" s="2">
        <f t="shared" si="261"/>
        <v>0</v>
      </c>
      <c r="BE320" s="2">
        <f t="shared" si="261"/>
        <v>0</v>
      </c>
      <c r="BF320" s="2">
        <f t="shared" si="261"/>
        <v>0</v>
      </c>
      <c r="BG320" s="2">
        <f t="shared" si="261"/>
        <v>0</v>
      </c>
      <c r="BH320" s="2">
        <f t="shared" si="261"/>
        <v>0</v>
      </c>
      <c r="BI320" s="2">
        <f t="shared" si="261"/>
        <v>0</v>
      </c>
      <c r="BJ320" s="2">
        <f t="shared" si="261"/>
        <v>0</v>
      </c>
      <c r="BK320" s="2">
        <f t="shared" si="261"/>
        <v>0</v>
      </c>
      <c r="BL320" s="2">
        <f t="shared" si="261"/>
        <v>0</v>
      </c>
      <c r="BM320" s="2">
        <f t="shared" si="261"/>
        <v>0</v>
      </c>
      <c r="BN320" s="2">
        <f t="shared" si="261"/>
        <v>0</v>
      </c>
      <c r="BO320" s="2">
        <f t="shared" si="261"/>
        <v>0</v>
      </c>
      <c r="BP320" s="2">
        <f t="shared" si="261"/>
        <v>0</v>
      </c>
      <c r="BQ320" s="2">
        <f t="shared" si="261"/>
        <v>0</v>
      </c>
      <c r="BR320" s="2">
        <f t="shared" si="261"/>
        <v>0</v>
      </c>
      <c r="BS320" s="2">
        <f t="shared" si="261"/>
        <v>0</v>
      </c>
      <c r="BT320" s="2">
        <f t="shared" si="261"/>
        <v>0</v>
      </c>
      <c r="BU320" s="2">
        <f t="shared" si="261"/>
        <v>0</v>
      </c>
      <c r="BV320" s="2">
        <f t="shared" si="261"/>
        <v>0</v>
      </c>
      <c r="BW320" s="2">
        <f t="shared" si="261"/>
        <v>0</v>
      </c>
      <c r="BX320" s="2">
        <f t="shared" si="261"/>
        <v>0</v>
      </c>
      <c r="BY320" s="2">
        <f t="shared" si="261"/>
        <v>0</v>
      </c>
      <c r="BZ320" s="2">
        <f t="shared" si="261"/>
        <v>0</v>
      </c>
      <c r="CA320" s="2">
        <f t="shared" ref="CA320:DF320" si="262">CA572</f>
        <v>0</v>
      </c>
      <c r="CB320" s="2">
        <f t="shared" si="262"/>
        <v>0</v>
      </c>
      <c r="CC320" s="2">
        <f t="shared" si="262"/>
        <v>0</v>
      </c>
      <c r="CD320" s="2">
        <f t="shared" si="262"/>
        <v>0</v>
      </c>
      <c r="CE320" s="2">
        <f t="shared" si="262"/>
        <v>0</v>
      </c>
      <c r="CF320" s="2">
        <f t="shared" si="262"/>
        <v>0</v>
      </c>
      <c r="CG320" s="2">
        <f t="shared" si="262"/>
        <v>0</v>
      </c>
      <c r="CH320" s="2">
        <f t="shared" si="262"/>
        <v>0</v>
      </c>
      <c r="CI320" s="2">
        <f t="shared" si="262"/>
        <v>0</v>
      </c>
      <c r="CJ320" s="2">
        <f t="shared" si="262"/>
        <v>0</v>
      </c>
      <c r="CK320" s="2">
        <f t="shared" si="262"/>
        <v>0</v>
      </c>
      <c r="CL320" s="2">
        <f t="shared" si="262"/>
        <v>0</v>
      </c>
      <c r="CM320" s="2">
        <f t="shared" si="262"/>
        <v>0</v>
      </c>
      <c r="CN320" s="2">
        <f t="shared" si="262"/>
        <v>0</v>
      </c>
      <c r="CO320" s="2">
        <f t="shared" si="262"/>
        <v>0</v>
      </c>
      <c r="CP320" s="2">
        <f t="shared" si="262"/>
        <v>0</v>
      </c>
      <c r="CQ320" s="2">
        <f t="shared" si="262"/>
        <v>0</v>
      </c>
      <c r="CR320" s="2">
        <f t="shared" si="262"/>
        <v>0</v>
      </c>
      <c r="CS320" s="2">
        <f t="shared" si="262"/>
        <v>0</v>
      </c>
      <c r="CT320" s="2">
        <f t="shared" si="262"/>
        <v>0</v>
      </c>
      <c r="CU320" s="2">
        <f t="shared" si="262"/>
        <v>0</v>
      </c>
      <c r="CV320" s="2">
        <f t="shared" si="262"/>
        <v>0</v>
      </c>
      <c r="CW320" s="2">
        <f t="shared" si="262"/>
        <v>0</v>
      </c>
      <c r="CX320" s="2">
        <f t="shared" si="262"/>
        <v>0</v>
      </c>
      <c r="CY320" s="2">
        <f t="shared" si="262"/>
        <v>0</v>
      </c>
      <c r="CZ320" s="2">
        <f t="shared" si="262"/>
        <v>0</v>
      </c>
      <c r="DA320" s="2">
        <f t="shared" si="262"/>
        <v>0</v>
      </c>
      <c r="DB320" s="2">
        <f t="shared" si="262"/>
        <v>0</v>
      </c>
      <c r="DC320" s="2">
        <f t="shared" si="262"/>
        <v>0</v>
      </c>
      <c r="DD320" s="2">
        <f t="shared" si="262"/>
        <v>0</v>
      </c>
      <c r="DE320" s="2">
        <f t="shared" si="262"/>
        <v>0</v>
      </c>
      <c r="DF320" s="2">
        <f t="shared" si="262"/>
        <v>0</v>
      </c>
      <c r="DG320" s="3">
        <f t="shared" ref="DG320:EL320" si="263">DG572</f>
        <v>0</v>
      </c>
      <c r="DH320" s="3">
        <f t="shared" si="263"/>
        <v>0</v>
      </c>
      <c r="DI320" s="3">
        <f t="shared" si="263"/>
        <v>0</v>
      </c>
      <c r="DJ320" s="3">
        <f t="shared" si="263"/>
        <v>0</v>
      </c>
      <c r="DK320" s="3">
        <f t="shared" si="263"/>
        <v>0</v>
      </c>
      <c r="DL320" s="3">
        <f t="shared" si="263"/>
        <v>0</v>
      </c>
      <c r="DM320" s="3">
        <f t="shared" si="263"/>
        <v>0</v>
      </c>
      <c r="DN320" s="3">
        <f t="shared" si="263"/>
        <v>0</v>
      </c>
      <c r="DO320" s="3">
        <f t="shared" si="263"/>
        <v>0</v>
      </c>
      <c r="DP320" s="3">
        <f t="shared" si="263"/>
        <v>0</v>
      </c>
      <c r="DQ320" s="3">
        <f t="shared" si="263"/>
        <v>0</v>
      </c>
      <c r="DR320" s="3">
        <f t="shared" si="263"/>
        <v>0</v>
      </c>
      <c r="DS320" s="3">
        <f t="shared" si="263"/>
        <v>0</v>
      </c>
      <c r="DT320" s="3">
        <f t="shared" si="263"/>
        <v>0</v>
      </c>
      <c r="DU320" s="3">
        <f t="shared" si="263"/>
        <v>0</v>
      </c>
      <c r="DV320" s="3">
        <f t="shared" si="263"/>
        <v>0</v>
      </c>
      <c r="DW320" s="3">
        <f t="shared" si="263"/>
        <v>0</v>
      </c>
      <c r="DX320" s="3">
        <f t="shared" si="263"/>
        <v>0</v>
      </c>
      <c r="DY320" s="3">
        <f t="shared" si="263"/>
        <v>0</v>
      </c>
      <c r="DZ320" s="3">
        <f t="shared" si="263"/>
        <v>0</v>
      </c>
      <c r="EA320" s="3">
        <f t="shared" si="263"/>
        <v>0</v>
      </c>
      <c r="EB320" s="3">
        <f t="shared" si="263"/>
        <v>0</v>
      </c>
      <c r="EC320" s="3">
        <f t="shared" si="263"/>
        <v>0</v>
      </c>
      <c r="ED320" s="3">
        <f t="shared" si="263"/>
        <v>0</v>
      </c>
      <c r="EE320" s="3">
        <f t="shared" si="263"/>
        <v>0</v>
      </c>
      <c r="EF320" s="3">
        <f t="shared" si="263"/>
        <v>0</v>
      </c>
      <c r="EG320" s="3">
        <f t="shared" si="263"/>
        <v>0</v>
      </c>
      <c r="EH320" s="3">
        <f t="shared" si="263"/>
        <v>0</v>
      </c>
      <c r="EI320" s="3">
        <f t="shared" si="263"/>
        <v>0</v>
      </c>
      <c r="EJ320" s="3">
        <f t="shared" si="263"/>
        <v>0</v>
      </c>
      <c r="EK320" s="3">
        <f t="shared" si="263"/>
        <v>0</v>
      </c>
      <c r="EL320" s="3">
        <f t="shared" si="263"/>
        <v>0</v>
      </c>
      <c r="EM320" s="3">
        <f t="shared" ref="EM320:FR320" si="264">EM572</f>
        <v>0</v>
      </c>
      <c r="EN320" s="3">
        <f t="shared" si="264"/>
        <v>0</v>
      </c>
      <c r="EO320" s="3">
        <f t="shared" si="264"/>
        <v>0</v>
      </c>
      <c r="EP320" s="3">
        <f t="shared" si="264"/>
        <v>0</v>
      </c>
      <c r="EQ320" s="3">
        <f t="shared" si="264"/>
        <v>0</v>
      </c>
      <c r="ER320" s="3">
        <f t="shared" si="264"/>
        <v>0</v>
      </c>
      <c r="ES320" s="3">
        <f t="shared" si="264"/>
        <v>0</v>
      </c>
      <c r="ET320" s="3">
        <f t="shared" si="264"/>
        <v>0</v>
      </c>
      <c r="EU320" s="3">
        <f t="shared" si="264"/>
        <v>0</v>
      </c>
      <c r="EV320" s="3">
        <f t="shared" si="264"/>
        <v>0</v>
      </c>
      <c r="EW320" s="3">
        <f t="shared" si="264"/>
        <v>0</v>
      </c>
      <c r="EX320" s="3">
        <f t="shared" si="264"/>
        <v>0</v>
      </c>
      <c r="EY320" s="3">
        <f t="shared" si="264"/>
        <v>0</v>
      </c>
      <c r="EZ320" s="3">
        <f t="shared" si="264"/>
        <v>0</v>
      </c>
      <c r="FA320" s="3">
        <f t="shared" si="264"/>
        <v>0</v>
      </c>
      <c r="FB320" s="3">
        <f t="shared" si="264"/>
        <v>0</v>
      </c>
      <c r="FC320" s="3">
        <f t="shared" si="264"/>
        <v>0</v>
      </c>
      <c r="FD320" s="3">
        <f t="shared" si="264"/>
        <v>0</v>
      </c>
      <c r="FE320" s="3">
        <f t="shared" si="264"/>
        <v>0</v>
      </c>
      <c r="FF320" s="3">
        <f t="shared" si="264"/>
        <v>0</v>
      </c>
      <c r="FG320" s="3">
        <f t="shared" si="264"/>
        <v>0</v>
      </c>
      <c r="FH320" s="3">
        <f t="shared" si="264"/>
        <v>0</v>
      </c>
      <c r="FI320" s="3">
        <f t="shared" si="264"/>
        <v>0</v>
      </c>
      <c r="FJ320" s="3">
        <f t="shared" si="264"/>
        <v>0</v>
      </c>
      <c r="FK320" s="3">
        <f t="shared" si="264"/>
        <v>0</v>
      </c>
      <c r="FL320" s="3">
        <f t="shared" si="264"/>
        <v>0</v>
      </c>
      <c r="FM320" s="3">
        <f t="shared" si="264"/>
        <v>0</v>
      </c>
      <c r="FN320" s="3">
        <f t="shared" si="264"/>
        <v>0</v>
      </c>
      <c r="FO320" s="3">
        <f t="shared" si="264"/>
        <v>0</v>
      </c>
      <c r="FP320" s="3">
        <f t="shared" si="264"/>
        <v>0</v>
      </c>
      <c r="FQ320" s="3">
        <f t="shared" si="264"/>
        <v>0</v>
      </c>
      <c r="FR320" s="3">
        <f t="shared" si="264"/>
        <v>0</v>
      </c>
      <c r="FS320" s="3">
        <f t="shared" ref="FS320:GX320" si="265">FS572</f>
        <v>0</v>
      </c>
      <c r="FT320" s="3">
        <f t="shared" si="265"/>
        <v>0</v>
      </c>
      <c r="FU320" s="3">
        <f t="shared" si="265"/>
        <v>0</v>
      </c>
      <c r="FV320" s="3">
        <f t="shared" si="265"/>
        <v>0</v>
      </c>
      <c r="FW320" s="3">
        <f t="shared" si="265"/>
        <v>0</v>
      </c>
      <c r="FX320" s="3">
        <f t="shared" si="265"/>
        <v>0</v>
      </c>
      <c r="FY320" s="3">
        <f t="shared" si="265"/>
        <v>0</v>
      </c>
      <c r="FZ320" s="3">
        <f t="shared" si="265"/>
        <v>0</v>
      </c>
      <c r="GA320" s="3">
        <f t="shared" si="265"/>
        <v>0</v>
      </c>
      <c r="GB320" s="3">
        <f t="shared" si="265"/>
        <v>0</v>
      </c>
      <c r="GC320" s="3">
        <f t="shared" si="265"/>
        <v>0</v>
      </c>
      <c r="GD320" s="3">
        <f t="shared" si="265"/>
        <v>0</v>
      </c>
      <c r="GE320" s="3">
        <f t="shared" si="265"/>
        <v>0</v>
      </c>
      <c r="GF320" s="3">
        <f t="shared" si="265"/>
        <v>0</v>
      </c>
      <c r="GG320" s="3">
        <f t="shared" si="265"/>
        <v>0</v>
      </c>
      <c r="GH320" s="3">
        <f t="shared" si="265"/>
        <v>0</v>
      </c>
      <c r="GI320" s="3">
        <f t="shared" si="265"/>
        <v>0</v>
      </c>
      <c r="GJ320" s="3">
        <f t="shared" si="265"/>
        <v>0</v>
      </c>
      <c r="GK320" s="3">
        <f t="shared" si="265"/>
        <v>0</v>
      </c>
      <c r="GL320" s="3">
        <f t="shared" si="265"/>
        <v>0</v>
      </c>
      <c r="GM320" s="3">
        <f t="shared" si="265"/>
        <v>0</v>
      </c>
      <c r="GN320" s="3">
        <f t="shared" si="265"/>
        <v>0</v>
      </c>
      <c r="GO320" s="3">
        <f t="shared" si="265"/>
        <v>0</v>
      </c>
      <c r="GP320" s="3">
        <f t="shared" si="265"/>
        <v>0</v>
      </c>
      <c r="GQ320" s="3">
        <f t="shared" si="265"/>
        <v>0</v>
      </c>
      <c r="GR320" s="3">
        <f t="shared" si="265"/>
        <v>0</v>
      </c>
      <c r="GS320" s="3">
        <f t="shared" si="265"/>
        <v>0</v>
      </c>
      <c r="GT320" s="3">
        <f t="shared" si="265"/>
        <v>0</v>
      </c>
      <c r="GU320" s="3">
        <f t="shared" si="265"/>
        <v>0</v>
      </c>
      <c r="GV320" s="3">
        <f t="shared" si="265"/>
        <v>0</v>
      </c>
      <c r="GW320" s="3">
        <f t="shared" si="265"/>
        <v>0</v>
      </c>
      <c r="GX320" s="3">
        <f t="shared" si="265"/>
        <v>0</v>
      </c>
    </row>
    <row r="322" spans="1:245" x14ac:dyDescent="0.2">
      <c r="A322" s="1">
        <v>5</v>
      </c>
      <c r="B322" s="1">
        <v>1</v>
      </c>
      <c r="C322" s="1"/>
      <c r="D322" s="1">
        <f>ROW(A340)</f>
        <v>340</v>
      </c>
      <c r="E322" s="1"/>
      <c r="F322" s="1" t="s">
        <v>15</v>
      </c>
      <c r="G322" s="1" t="s">
        <v>16</v>
      </c>
      <c r="H322" s="1" t="s">
        <v>3</v>
      </c>
      <c r="I322" s="1">
        <v>0</v>
      </c>
      <c r="J322" s="1"/>
      <c r="K322" s="1">
        <v>-1</v>
      </c>
      <c r="L322" s="1"/>
      <c r="M322" s="1"/>
      <c r="N322" s="1"/>
      <c r="O322" s="1"/>
      <c r="P322" s="1"/>
      <c r="Q322" s="1"/>
      <c r="R322" s="1"/>
      <c r="S322" s="1"/>
      <c r="T322" s="1"/>
      <c r="U322" s="1" t="s">
        <v>3</v>
      </c>
      <c r="V322" s="1">
        <v>0</v>
      </c>
      <c r="W322" s="1"/>
      <c r="X322" s="1"/>
      <c r="Y322" s="1"/>
      <c r="Z322" s="1"/>
      <c r="AA322" s="1"/>
      <c r="AB322" s="1" t="s">
        <v>3</v>
      </c>
      <c r="AC322" s="1" t="s">
        <v>3</v>
      </c>
      <c r="AD322" s="1" t="s">
        <v>3</v>
      </c>
      <c r="AE322" s="1" t="s">
        <v>3</v>
      </c>
      <c r="AF322" s="1" t="s">
        <v>3</v>
      </c>
      <c r="AG322" s="1" t="s">
        <v>3</v>
      </c>
      <c r="AH322" s="1"/>
      <c r="AI322" s="1"/>
      <c r="AJ322" s="1"/>
      <c r="AK322" s="1"/>
      <c r="AL322" s="1"/>
      <c r="AM322" s="1"/>
      <c r="AN322" s="1"/>
      <c r="AO322" s="1"/>
      <c r="AP322" s="1" t="s">
        <v>3</v>
      </c>
      <c r="AQ322" s="1" t="s">
        <v>3</v>
      </c>
      <c r="AR322" s="1" t="s">
        <v>3</v>
      </c>
      <c r="AS322" s="1"/>
      <c r="AT322" s="1"/>
      <c r="AU322" s="1"/>
      <c r="AV322" s="1"/>
      <c r="AW322" s="1"/>
      <c r="AX322" s="1"/>
      <c r="AY322" s="1"/>
      <c r="AZ322" s="1" t="s">
        <v>3</v>
      </c>
      <c r="BA322" s="1"/>
      <c r="BB322" s="1" t="s">
        <v>3</v>
      </c>
      <c r="BC322" s="1" t="s">
        <v>3</v>
      </c>
      <c r="BD322" s="1" t="s">
        <v>3</v>
      </c>
      <c r="BE322" s="1" t="s">
        <v>3</v>
      </c>
      <c r="BF322" s="1" t="s">
        <v>3</v>
      </c>
      <c r="BG322" s="1" t="s">
        <v>3</v>
      </c>
      <c r="BH322" s="1" t="s">
        <v>3</v>
      </c>
      <c r="BI322" s="1" t="s">
        <v>3</v>
      </c>
      <c r="BJ322" s="1" t="s">
        <v>3</v>
      </c>
      <c r="BK322" s="1" t="s">
        <v>3</v>
      </c>
      <c r="BL322" s="1" t="s">
        <v>3</v>
      </c>
      <c r="BM322" s="1" t="s">
        <v>3</v>
      </c>
      <c r="BN322" s="1" t="s">
        <v>3</v>
      </c>
      <c r="BO322" s="1" t="s">
        <v>3</v>
      </c>
      <c r="BP322" s="1" t="s">
        <v>3</v>
      </c>
      <c r="BQ322" s="1"/>
      <c r="BR322" s="1"/>
      <c r="BS322" s="1"/>
      <c r="BT322" s="1"/>
      <c r="BU322" s="1"/>
      <c r="BV322" s="1"/>
      <c r="BW322" s="1"/>
      <c r="BX322" s="1">
        <v>0</v>
      </c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>
        <v>0</v>
      </c>
    </row>
    <row r="324" spans="1:245" x14ac:dyDescent="0.2">
      <c r="A324" s="2">
        <v>52</v>
      </c>
      <c r="B324" s="2">
        <f t="shared" ref="B324:G324" si="266">B340</f>
        <v>1</v>
      </c>
      <c r="C324" s="2">
        <f t="shared" si="266"/>
        <v>5</v>
      </c>
      <c r="D324" s="2">
        <f t="shared" si="266"/>
        <v>322</v>
      </c>
      <c r="E324" s="2">
        <f t="shared" si="266"/>
        <v>0</v>
      </c>
      <c r="F324" s="2" t="str">
        <f t="shared" si="266"/>
        <v>Новый подраздел</v>
      </c>
      <c r="G324" s="2" t="str">
        <f t="shared" si="266"/>
        <v>Разборка асфальтобетонного покрытия (тротуар) с последующим восстановлением</v>
      </c>
      <c r="H324" s="2"/>
      <c r="I324" s="2"/>
      <c r="J324" s="2"/>
      <c r="K324" s="2"/>
      <c r="L324" s="2"/>
      <c r="M324" s="2"/>
      <c r="N324" s="2"/>
      <c r="O324" s="2">
        <f t="shared" ref="O324:AT324" si="267">O340</f>
        <v>0</v>
      </c>
      <c r="P324" s="2">
        <f t="shared" si="267"/>
        <v>0</v>
      </c>
      <c r="Q324" s="2">
        <f t="shared" si="267"/>
        <v>0</v>
      </c>
      <c r="R324" s="2">
        <f t="shared" si="267"/>
        <v>0</v>
      </c>
      <c r="S324" s="2">
        <f t="shared" si="267"/>
        <v>0</v>
      </c>
      <c r="T324" s="2">
        <f t="shared" si="267"/>
        <v>0</v>
      </c>
      <c r="U324" s="2">
        <f t="shared" si="267"/>
        <v>0</v>
      </c>
      <c r="V324" s="2">
        <f t="shared" si="267"/>
        <v>0</v>
      </c>
      <c r="W324" s="2">
        <f t="shared" si="267"/>
        <v>0</v>
      </c>
      <c r="X324" s="2">
        <f t="shared" si="267"/>
        <v>0</v>
      </c>
      <c r="Y324" s="2">
        <f t="shared" si="267"/>
        <v>0</v>
      </c>
      <c r="Z324" s="2">
        <f t="shared" si="267"/>
        <v>0</v>
      </c>
      <c r="AA324" s="2">
        <f t="shared" si="267"/>
        <v>0</v>
      </c>
      <c r="AB324" s="2">
        <f t="shared" si="267"/>
        <v>0</v>
      </c>
      <c r="AC324" s="2">
        <f t="shared" si="267"/>
        <v>0</v>
      </c>
      <c r="AD324" s="2">
        <f t="shared" si="267"/>
        <v>0</v>
      </c>
      <c r="AE324" s="2">
        <f t="shared" si="267"/>
        <v>0</v>
      </c>
      <c r="AF324" s="2">
        <f t="shared" si="267"/>
        <v>0</v>
      </c>
      <c r="AG324" s="2">
        <f t="shared" si="267"/>
        <v>0</v>
      </c>
      <c r="AH324" s="2">
        <f t="shared" si="267"/>
        <v>0</v>
      </c>
      <c r="AI324" s="2">
        <f t="shared" si="267"/>
        <v>0</v>
      </c>
      <c r="AJ324" s="2">
        <f t="shared" si="267"/>
        <v>0</v>
      </c>
      <c r="AK324" s="2">
        <f t="shared" si="267"/>
        <v>0</v>
      </c>
      <c r="AL324" s="2">
        <f t="shared" si="267"/>
        <v>0</v>
      </c>
      <c r="AM324" s="2">
        <f t="shared" si="267"/>
        <v>0</v>
      </c>
      <c r="AN324" s="2">
        <f t="shared" si="267"/>
        <v>0</v>
      </c>
      <c r="AO324" s="2">
        <f t="shared" si="267"/>
        <v>0</v>
      </c>
      <c r="AP324" s="2">
        <f t="shared" si="267"/>
        <v>0</v>
      </c>
      <c r="AQ324" s="2">
        <f t="shared" si="267"/>
        <v>0</v>
      </c>
      <c r="AR324" s="2">
        <f t="shared" si="267"/>
        <v>0</v>
      </c>
      <c r="AS324" s="2">
        <f t="shared" si="267"/>
        <v>0</v>
      </c>
      <c r="AT324" s="2">
        <f t="shared" si="267"/>
        <v>0</v>
      </c>
      <c r="AU324" s="2">
        <f t="shared" ref="AU324:BZ324" si="268">AU340</f>
        <v>0</v>
      </c>
      <c r="AV324" s="2">
        <f t="shared" si="268"/>
        <v>0</v>
      </c>
      <c r="AW324" s="2">
        <f t="shared" si="268"/>
        <v>0</v>
      </c>
      <c r="AX324" s="2">
        <f t="shared" si="268"/>
        <v>0</v>
      </c>
      <c r="AY324" s="2">
        <f t="shared" si="268"/>
        <v>0</v>
      </c>
      <c r="AZ324" s="2">
        <f t="shared" si="268"/>
        <v>0</v>
      </c>
      <c r="BA324" s="2">
        <f t="shared" si="268"/>
        <v>0</v>
      </c>
      <c r="BB324" s="2">
        <f t="shared" si="268"/>
        <v>0</v>
      </c>
      <c r="BC324" s="2">
        <f t="shared" si="268"/>
        <v>0</v>
      </c>
      <c r="BD324" s="2">
        <f t="shared" si="268"/>
        <v>0</v>
      </c>
      <c r="BE324" s="2">
        <f t="shared" si="268"/>
        <v>0</v>
      </c>
      <c r="BF324" s="2">
        <f t="shared" si="268"/>
        <v>0</v>
      </c>
      <c r="BG324" s="2">
        <f t="shared" si="268"/>
        <v>0</v>
      </c>
      <c r="BH324" s="2">
        <f t="shared" si="268"/>
        <v>0</v>
      </c>
      <c r="BI324" s="2">
        <f t="shared" si="268"/>
        <v>0</v>
      </c>
      <c r="BJ324" s="2">
        <f t="shared" si="268"/>
        <v>0</v>
      </c>
      <c r="BK324" s="2">
        <f t="shared" si="268"/>
        <v>0</v>
      </c>
      <c r="BL324" s="2">
        <f t="shared" si="268"/>
        <v>0</v>
      </c>
      <c r="BM324" s="2">
        <f t="shared" si="268"/>
        <v>0</v>
      </c>
      <c r="BN324" s="2">
        <f t="shared" si="268"/>
        <v>0</v>
      </c>
      <c r="BO324" s="2">
        <f t="shared" si="268"/>
        <v>0</v>
      </c>
      <c r="BP324" s="2">
        <f t="shared" si="268"/>
        <v>0</v>
      </c>
      <c r="BQ324" s="2">
        <f t="shared" si="268"/>
        <v>0</v>
      </c>
      <c r="BR324" s="2">
        <f t="shared" si="268"/>
        <v>0</v>
      </c>
      <c r="BS324" s="2">
        <f t="shared" si="268"/>
        <v>0</v>
      </c>
      <c r="BT324" s="2">
        <f t="shared" si="268"/>
        <v>0</v>
      </c>
      <c r="BU324" s="2">
        <f t="shared" si="268"/>
        <v>0</v>
      </c>
      <c r="BV324" s="2">
        <f t="shared" si="268"/>
        <v>0</v>
      </c>
      <c r="BW324" s="2">
        <f t="shared" si="268"/>
        <v>0</v>
      </c>
      <c r="BX324" s="2">
        <f t="shared" si="268"/>
        <v>0</v>
      </c>
      <c r="BY324" s="2">
        <f t="shared" si="268"/>
        <v>0</v>
      </c>
      <c r="BZ324" s="2">
        <f t="shared" si="268"/>
        <v>0</v>
      </c>
      <c r="CA324" s="2">
        <f t="shared" ref="CA324:DF324" si="269">CA340</f>
        <v>0</v>
      </c>
      <c r="CB324" s="2">
        <f t="shared" si="269"/>
        <v>0</v>
      </c>
      <c r="CC324" s="2">
        <f t="shared" si="269"/>
        <v>0</v>
      </c>
      <c r="CD324" s="2">
        <f t="shared" si="269"/>
        <v>0</v>
      </c>
      <c r="CE324" s="2">
        <f t="shared" si="269"/>
        <v>0</v>
      </c>
      <c r="CF324" s="2">
        <f t="shared" si="269"/>
        <v>0</v>
      </c>
      <c r="CG324" s="2">
        <f t="shared" si="269"/>
        <v>0</v>
      </c>
      <c r="CH324" s="2">
        <f t="shared" si="269"/>
        <v>0</v>
      </c>
      <c r="CI324" s="2">
        <f t="shared" si="269"/>
        <v>0</v>
      </c>
      <c r="CJ324" s="2">
        <f t="shared" si="269"/>
        <v>0</v>
      </c>
      <c r="CK324" s="2">
        <f t="shared" si="269"/>
        <v>0</v>
      </c>
      <c r="CL324" s="2">
        <f t="shared" si="269"/>
        <v>0</v>
      </c>
      <c r="CM324" s="2">
        <f t="shared" si="269"/>
        <v>0</v>
      </c>
      <c r="CN324" s="2">
        <f t="shared" si="269"/>
        <v>0</v>
      </c>
      <c r="CO324" s="2">
        <f t="shared" si="269"/>
        <v>0</v>
      </c>
      <c r="CP324" s="2">
        <f t="shared" si="269"/>
        <v>0</v>
      </c>
      <c r="CQ324" s="2">
        <f t="shared" si="269"/>
        <v>0</v>
      </c>
      <c r="CR324" s="2">
        <f t="shared" si="269"/>
        <v>0</v>
      </c>
      <c r="CS324" s="2">
        <f t="shared" si="269"/>
        <v>0</v>
      </c>
      <c r="CT324" s="2">
        <f t="shared" si="269"/>
        <v>0</v>
      </c>
      <c r="CU324" s="2">
        <f t="shared" si="269"/>
        <v>0</v>
      </c>
      <c r="CV324" s="2">
        <f t="shared" si="269"/>
        <v>0</v>
      </c>
      <c r="CW324" s="2">
        <f t="shared" si="269"/>
        <v>0</v>
      </c>
      <c r="CX324" s="2">
        <f t="shared" si="269"/>
        <v>0</v>
      </c>
      <c r="CY324" s="2">
        <f t="shared" si="269"/>
        <v>0</v>
      </c>
      <c r="CZ324" s="2">
        <f t="shared" si="269"/>
        <v>0</v>
      </c>
      <c r="DA324" s="2">
        <f t="shared" si="269"/>
        <v>0</v>
      </c>
      <c r="DB324" s="2">
        <f t="shared" si="269"/>
        <v>0</v>
      </c>
      <c r="DC324" s="2">
        <f t="shared" si="269"/>
        <v>0</v>
      </c>
      <c r="DD324" s="2">
        <f t="shared" si="269"/>
        <v>0</v>
      </c>
      <c r="DE324" s="2">
        <f t="shared" si="269"/>
        <v>0</v>
      </c>
      <c r="DF324" s="2">
        <f t="shared" si="269"/>
        <v>0</v>
      </c>
      <c r="DG324" s="3">
        <f t="shared" ref="DG324:EL324" si="270">DG340</f>
        <v>0</v>
      </c>
      <c r="DH324" s="3">
        <f t="shared" si="270"/>
        <v>0</v>
      </c>
      <c r="DI324" s="3">
        <f t="shared" si="270"/>
        <v>0</v>
      </c>
      <c r="DJ324" s="3">
        <f t="shared" si="270"/>
        <v>0</v>
      </c>
      <c r="DK324" s="3">
        <f t="shared" si="270"/>
        <v>0</v>
      </c>
      <c r="DL324" s="3">
        <f t="shared" si="270"/>
        <v>0</v>
      </c>
      <c r="DM324" s="3">
        <f t="shared" si="270"/>
        <v>0</v>
      </c>
      <c r="DN324" s="3">
        <f t="shared" si="270"/>
        <v>0</v>
      </c>
      <c r="DO324" s="3">
        <f t="shared" si="270"/>
        <v>0</v>
      </c>
      <c r="DP324" s="3">
        <f t="shared" si="270"/>
        <v>0</v>
      </c>
      <c r="DQ324" s="3">
        <f t="shared" si="270"/>
        <v>0</v>
      </c>
      <c r="DR324" s="3">
        <f t="shared" si="270"/>
        <v>0</v>
      </c>
      <c r="DS324" s="3">
        <f t="shared" si="270"/>
        <v>0</v>
      </c>
      <c r="DT324" s="3">
        <f t="shared" si="270"/>
        <v>0</v>
      </c>
      <c r="DU324" s="3">
        <f t="shared" si="270"/>
        <v>0</v>
      </c>
      <c r="DV324" s="3">
        <f t="shared" si="270"/>
        <v>0</v>
      </c>
      <c r="DW324" s="3">
        <f t="shared" si="270"/>
        <v>0</v>
      </c>
      <c r="DX324" s="3">
        <f t="shared" si="270"/>
        <v>0</v>
      </c>
      <c r="DY324" s="3">
        <f t="shared" si="270"/>
        <v>0</v>
      </c>
      <c r="DZ324" s="3">
        <f t="shared" si="270"/>
        <v>0</v>
      </c>
      <c r="EA324" s="3">
        <f t="shared" si="270"/>
        <v>0</v>
      </c>
      <c r="EB324" s="3">
        <f t="shared" si="270"/>
        <v>0</v>
      </c>
      <c r="EC324" s="3">
        <f t="shared" si="270"/>
        <v>0</v>
      </c>
      <c r="ED324" s="3">
        <f t="shared" si="270"/>
        <v>0</v>
      </c>
      <c r="EE324" s="3">
        <f t="shared" si="270"/>
        <v>0</v>
      </c>
      <c r="EF324" s="3">
        <f t="shared" si="270"/>
        <v>0</v>
      </c>
      <c r="EG324" s="3">
        <f t="shared" si="270"/>
        <v>0</v>
      </c>
      <c r="EH324" s="3">
        <f t="shared" si="270"/>
        <v>0</v>
      </c>
      <c r="EI324" s="3">
        <f t="shared" si="270"/>
        <v>0</v>
      </c>
      <c r="EJ324" s="3">
        <f t="shared" si="270"/>
        <v>0</v>
      </c>
      <c r="EK324" s="3">
        <f t="shared" si="270"/>
        <v>0</v>
      </c>
      <c r="EL324" s="3">
        <f t="shared" si="270"/>
        <v>0</v>
      </c>
      <c r="EM324" s="3">
        <f t="shared" ref="EM324:FR324" si="271">EM340</f>
        <v>0</v>
      </c>
      <c r="EN324" s="3">
        <f t="shared" si="271"/>
        <v>0</v>
      </c>
      <c r="EO324" s="3">
        <f t="shared" si="271"/>
        <v>0</v>
      </c>
      <c r="EP324" s="3">
        <f t="shared" si="271"/>
        <v>0</v>
      </c>
      <c r="EQ324" s="3">
        <f t="shared" si="271"/>
        <v>0</v>
      </c>
      <c r="ER324" s="3">
        <f t="shared" si="271"/>
        <v>0</v>
      </c>
      <c r="ES324" s="3">
        <f t="shared" si="271"/>
        <v>0</v>
      </c>
      <c r="ET324" s="3">
        <f t="shared" si="271"/>
        <v>0</v>
      </c>
      <c r="EU324" s="3">
        <f t="shared" si="271"/>
        <v>0</v>
      </c>
      <c r="EV324" s="3">
        <f t="shared" si="271"/>
        <v>0</v>
      </c>
      <c r="EW324" s="3">
        <f t="shared" si="271"/>
        <v>0</v>
      </c>
      <c r="EX324" s="3">
        <f t="shared" si="271"/>
        <v>0</v>
      </c>
      <c r="EY324" s="3">
        <f t="shared" si="271"/>
        <v>0</v>
      </c>
      <c r="EZ324" s="3">
        <f t="shared" si="271"/>
        <v>0</v>
      </c>
      <c r="FA324" s="3">
        <f t="shared" si="271"/>
        <v>0</v>
      </c>
      <c r="FB324" s="3">
        <f t="shared" si="271"/>
        <v>0</v>
      </c>
      <c r="FC324" s="3">
        <f t="shared" si="271"/>
        <v>0</v>
      </c>
      <c r="FD324" s="3">
        <f t="shared" si="271"/>
        <v>0</v>
      </c>
      <c r="FE324" s="3">
        <f t="shared" si="271"/>
        <v>0</v>
      </c>
      <c r="FF324" s="3">
        <f t="shared" si="271"/>
        <v>0</v>
      </c>
      <c r="FG324" s="3">
        <f t="shared" si="271"/>
        <v>0</v>
      </c>
      <c r="FH324" s="3">
        <f t="shared" si="271"/>
        <v>0</v>
      </c>
      <c r="FI324" s="3">
        <f t="shared" si="271"/>
        <v>0</v>
      </c>
      <c r="FJ324" s="3">
        <f t="shared" si="271"/>
        <v>0</v>
      </c>
      <c r="FK324" s="3">
        <f t="shared" si="271"/>
        <v>0</v>
      </c>
      <c r="FL324" s="3">
        <f t="shared" si="271"/>
        <v>0</v>
      </c>
      <c r="FM324" s="3">
        <f t="shared" si="271"/>
        <v>0</v>
      </c>
      <c r="FN324" s="3">
        <f t="shared" si="271"/>
        <v>0</v>
      </c>
      <c r="FO324" s="3">
        <f t="shared" si="271"/>
        <v>0</v>
      </c>
      <c r="FP324" s="3">
        <f t="shared" si="271"/>
        <v>0</v>
      </c>
      <c r="FQ324" s="3">
        <f t="shared" si="271"/>
        <v>0</v>
      </c>
      <c r="FR324" s="3">
        <f t="shared" si="271"/>
        <v>0</v>
      </c>
      <c r="FS324" s="3">
        <f t="shared" ref="FS324:GX324" si="272">FS340</f>
        <v>0</v>
      </c>
      <c r="FT324" s="3">
        <f t="shared" si="272"/>
        <v>0</v>
      </c>
      <c r="FU324" s="3">
        <f t="shared" si="272"/>
        <v>0</v>
      </c>
      <c r="FV324" s="3">
        <f t="shared" si="272"/>
        <v>0</v>
      </c>
      <c r="FW324" s="3">
        <f t="shared" si="272"/>
        <v>0</v>
      </c>
      <c r="FX324" s="3">
        <f t="shared" si="272"/>
        <v>0</v>
      </c>
      <c r="FY324" s="3">
        <f t="shared" si="272"/>
        <v>0</v>
      </c>
      <c r="FZ324" s="3">
        <f t="shared" si="272"/>
        <v>0</v>
      </c>
      <c r="GA324" s="3">
        <f t="shared" si="272"/>
        <v>0</v>
      </c>
      <c r="GB324" s="3">
        <f t="shared" si="272"/>
        <v>0</v>
      </c>
      <c r="GC324" s="3">
        <f t="shared" si="272"/>
        <v>0</v>
      </c>
      <c r="GD324" s="3">
        <f t="shared" si="272"/>
        <v>0</v>
      </c>
      <c r="GE324" s="3">
        <f t="shared" si="272"/>
        <v>0</v>
      </c>
      <c r="GF324" s="3">
        <f t="shared" si="272"/>
        <v>0</v>
      </c>
      <c r="GG324" s="3">
        <f t="shared" si="272"/>
        <v>0</v>
      </c>
      <c r="GH324" s="3">
        <f t="shared" si="272"/>
        <v>0</v>
      </c>
      <c r="GI324" s="3">
        <f t="shared" si="272"/>
        <v>0</v>
      </c>
      <c r="GJ324" s="3">
        <f t="shared" si="272"/>
        <v>0</v>
      </c>
      <c r="GK324" s="3">
        <f t="shared" si="272"/>
        <v>0</v>
      </c>
      <c r="GL324" s="3">
        <f t="shared" si="272"/>
        <v>0</v>
      </c>
      <c r="GM324" s="3">
        <f t="shared" si="272"/>
        <v>0</v>
      </c>
      <c r="GN324" s="3">
        <f t="shared" si="272"/>
        <v>0</v>
      </c>
      <c r="GO324" s="3">
        <f t="shared" si="272"/>
        <v>0</v>
      </c>
      <c r="GP324" s="3">
        <f t="shared" si="272"/>
        <v>0</v>
      </c>
      <c r="GQ324" s="3">
        <f t="shared" si="272"/>
        <v>0</v>
      </c>
      <c r="GR324" s="3">
        <f t="shared" si="272"/>
        <v>0</v>
      </c>
      <c r="GS324" s="3">
        <f t="shared" si="272"/>
        <v>0</v>
      </c>
      <c r="GT324" s="3">
        <f t="shared" si="272"/>
        <v>0</v>
      </c>
      <c r="GU324" s="3">
        <f t="shared" si="272"/>
        <v>0</v>
      </c>
      <c r="GV324" s="3">
        <f t="shared" si="272"/>
        <v>0</v>
      </c>
      <c r="GW324" s="3">
        <f t="shared" si="272"/>
        <v>0</v>
      </c>
      <c r="GX324" s="3">
        <f t="shared" si="272"/>
        <v>0</v>
      </c>
    </row>
    <row r="326" spans="1:245" x14ac:dyDescent="0.2">
      <c r="A326">
        <v>17</v>
      </c>
      <c r="B326">
        <v>1</v>
      </c>
      <c r="C326">
        <f>ROW(SmtRes!A77)</f>
        <v>77</v>
      </c>
      <c r="D326">
        <f>ROW(EtalonRes!A72)</f>
        <v>72</v>
      </c>
      <c r="E326" t="s">
        <v>4</v>
      </c>
      <c r="F326" t="s">
        <v>17</v>
      </c>
      <c r="G326" t="s">
        <v>18</v>
      </c>
      <c r="H326" t="s">
        <v>19</v>
      </c>
      <c r="I326">
        <v>0</v>
      </c>
      <c r="J326">
        <v>0</v>
      </c>
      <c r="O326">
        <f t="shared" ref="O326:O338" si="273">ROUND(CP326,2)</f>
        <v>0</v>
      </c>
      <c r="P326">
        <f t="shared" ref="P326:P338" si="274">ROUND(CQ326*I326,2)</f>
        <v>0</v>
      </c>
      <c r="Q326">
        <f t="shared" ref="Q326:Q338" si="275">ROUND(CR326*I326,2)</f>
        <v>0</v>
      </c>
      <c r="R326">
        <f t="shared" ref="R326:R338" si="276">ROUND(CS326*I326,2)</f>
        <v>0</v>
      </c>
      <c r="S326">
        <f t="shared" ref="S326:S338" si="277">ROUND(CT326*I326,2)</f>
        <v>0</v>
      </c>
      <c r="T326">
        <f t="shared" ref="T326:T338" si="278">ROUND(CU326*I326,2)</f>
        <v>0</v>
      </c>
      <c r="U326">
        <f t="shared" ref="U326:U338" si="279">CV326*I326</f>
        <v>0</v>
      </c>
      <c r="V326">
        <f t="shared" ref="V326:V338" si="280">CW326*I326</f>
        <v>0</v>
      </c>
      <c r="W326">
        <f t="shared" ref="W326:W338" si="281">ROUND(CX326*I326,2)</f>
        <v>0</v>
      </c>
      <c r="X326">
        <f t="shared" ref="X326:X338" si="282">ROUND(CY326,2)</f>
        <v>0</v>
      </c>
      <c r="Y326">
        <f t="shared" ref="Y326:Y338" si="283">ROUND(CZ326,2)</f>
        <v>0</v>
      </c>
      <c r="AA326">
        <v>52421674</v>
      </c>
      <c r="AB326">
        <f t="shared" ref="AB326:AB338" si="284">ROUND((AC326+AD326+AF326),6)</f>
        <v>10772.1</v>
      </c>
      <c r="AC326">
        <f>ROUND((ES326),6)</f>
        <v>0</v>
      </c>
      <c r="AD326">
        <f>ROUND((((ET326)-(EU326))+AE326),6)</f>
        <v>0</v>
      </c>
      <c r="AE326">
        <f t="shared" ref="AE326:AF330" si="285">ROUND((EU326),6)</f>
        <v>0</v>
      </c>
      <c r="AF326">
        <f t="shared" si="285"/>
        <v>10772.1</v>
      </c>
      <c r="AG326">
        <f t="shared" ref="AG326:AG338" si="286">ROUND((AP326),6)</f>
        <v>0</v>
      </c>
      <c r="AH326">
        <f t="shared" ref="AH326:AI330" si="287">(EW326)</f>
        <v>59.6</v>
      </c>
      <c r="AI326">
        <f t="shared" si="287"/>
        <v>0</v>
      </c>
      <c r="AJ326">
        <f t="shared" ref="AJ326:AJ338" si="288">(AS326)</f>
        <v>0</v>
      </c>
      <c r="AK326">
        <v>10772.1</v>
      </c>
      <c r="AL326">
        <v>0</v>
      </c>
      <c r="AM326">
        <v>0</v>
      </c>
      <c r="AN326">
        <v>0</v>
      </c>
      <c r="AO326">
        <v>10772.1</v>
      </c>
      <c r="AP326">
        <v>0</v>
      </c>
      <c r="AQ326">
        <v>59.6</v>
      </c>
      <c r="AR326">
        <v>0</v>
      </c>
      <c r="AS326">
        <v>0</v>
      </c>
      <c r="AT326">
        <v>70</v>
      </c>
      <c r="AU326">
        <v>10</v>
      </c>
      <c r="AV326">
        <v>1</v>
      </c>
      <c r="AW326">
        <v>1</v>
      </c>
      <c r="AZ326">
        <v>1</v>
      </c>
      <c r="BA326">
        <v>1</v>
      </c>
      <c r="BB326">
        <v>1</v>
      </c>
      <c r="BC326">
        <v>1</v>
      </c>
      <c r="BD326" t="s">
        <v>3</v>
      </c>
      <c r="BE326" t="s">
        <v>3</v>
      </c>
      <c r="BF326" t="s">
        <v>3</v>
      </c>
      <c r="BG326" t="s">
        <v>3</v>
      </c>
      <c r="BH326">
        <v>0</v>
      </c>
      <c r="BI326">
        <v>4</v>
      </c>
      <c r="BJ326" t="s">
        <v>20</v>
      </c>
      <c r="BM326">
        <v>0</v>
      </c>
      <c r="BN326">
        <v>0</v>
      </c>
      <c r="BO326" t="s">
        <v>3</v>
      </c>
      <c r="BP326">
        <v>0</v>
      </c>
      <c r="BQ326">
        <v>1</v>
      </c>
      <c r="BR326">
        <v>0</v>
      </c>
      <c r="BS326">
        <v>1</v>
      </c>
      <c r="BT326">
        <v>1</v>
      </c>
      <c r="BU326">
        <v>1</v>
      </c>
      <c r="BV326">
        <v>1</v>
      </c>
      <c r="BW326">
        <v>1</v>
      </c>
      <c r="BX326">
        <v>1</v>
      </c>
      <c r="BY326" t="s">
        <v>3</v>
      </c>
      <c r="BZ326">
        <v>70</v>
      </c>
      <c r="CA326">
        <v>10</v>
      </c>
      <c r="CE326">
        <v>0</v>
      </c>
      <c r="CF326">
        <v>0</v>
      </c>
      <c r="CG326">
        <v>0</v>
      </c>
      <c r="CM326">
        <v>0</v>
      </c>
      <c r="CN326" t="s">
        <v>3</v>
      </c>
      <c r="CO326">
        <v>0</v>
      </c>
      <c r="CP326">
        <f t="shared" ref="CP326:CP338" si="289">(P326+Q326+S326)</f>
        <v>0</v>
      </c>
      <c r="CQ326">
        <f t="shared" ref="CQ326:CQ338" si="290">(AC326*BC326*AW326)</f>
        <v>0</v>
      </c>
      <c r="CR326">
        <f>((((ET326)*BB326-(EU326)*BS326)+AE326*BS326)*AV326)</f>
        <v>0</v>
      </c>
      <c r="CS326">
        <f t="shared" ref="CS326:CS338" si="291">(AE326*BS326*AV326)</f>
        <v>0</v>
      </c>
      <c r="CT326">
        <f t="shared" ref="CT326:CT338" si="292">(AF326*BA326*AV326)</f>
        <v>10772.1</v>
      </c>
      <c r="CU326">
        <f t="shared" ref="CU326:CU338" si="293">AG326</f>
        <v>0</v>
      </c>
      <c r="CV326">
        <f t="shared" ref="CV326:CV338" si="294">(AH326*AV326)</f>
        <v>59.6</v>
      </c>
      <c r="CW326">
        <f t="shared" ref="CW326:CW338" si="295">AI326</f>
        <v>0</v>
      </c>
      <c r="CX326">
        <f t="shared" ref="CX326:CX338" si="296">AJ326</f>
        <v>0</v>
      </c>
      <c r="CY326">
        <f t="shared" ref="CY326:CY338" si="297">((S326*BZ326)/100)</f>
        <v>0</v>
      </c>
      <c r="CZ326">
        <f t="shared" ref="CZ326:CZ338" si="298">((S326*CA326)/100)</f>
        <v>0</v>
      </c>
      <c r="DC326" t="s">
        <v>3</v>
      </c>
      <c r="DD326" t="s">
        <v>3</v>
      </c>
      <c r="DE326" t="s">
        <v>3</v>
      </c>
      <c r="DF326" t="s">
        <v>3</v>
      </c>
      <c r="DG326" t="s">
        <v>3</v>
      </c>
      <c r="DH326" t="s">
        <v>3</v>
      </c>
      <c r="DI326" t="s">
        <v>3</v>
      </c>
      <c r="DJ326" t="s">
        <v>3</v>
      </c>
      <c r="DK326" t="s">
        <v>3</v>
      </c>
      <c r="DL326" t="s">
        <v>3</v>
      </c>
      <c r="DM326" t="s">
        <v>3</v>
      </c>
      <c r="DN326">
        <v>0</v>
      </c>
      <c r="DO326">
        <v>0</v>
      </c>
      <c r="DP326">
        <v>1</v>
      </c>
      <c r="DQ326">
        <v>1</v>
      </c>
      <c r="DU326">
        <v>1005</v>
      </c>
      <c r="DV326" t="s">
        <v>19</v>
      </c>
      <c r="DW326" t="s">
        <v>19</v>
      </c>
      <c r="DX326">
        <v>1000</v>
      </c>
      <c r="EE326">
        <v>51482689</v>
      </c>
      <c r="EF326">
        <v>1</v>
      </c>
      <c r="EG326" t="s">
        <v>21</v>
      </c>
      <c r="EH326">
        <v>0</v>
      </c>
      <c r="EI326" t="s">
        <v>3</v>
      </c>
      <c r="EJ326">
        <v>4</v>
      </c>
      <c r="EK326">
        <v>0</v>
      </c>
      <c r="EL326" t="s">
        <v>22</v>
      </c>
      <c r="EM326" t="s">
        <v>23</v>
      </c>
      <c r="EO326" t="s">
        <v>3</v>
      </c>
      <c r="EQ326">
        <v>0</v>
      </c>
      <c r="ER326">
        <v>10772.1</v>
      </c>
      <c r="ES326">
        <v>0</v>
      </c>
      <c r="ET326">
        <v>0</v>
      </c>
      <c r="EU326">
        <v>0</v>
      </c>
      <c r="EV326">
        <v>10772.1</v>
      </c>
      <c r="EW326">
        <v>59.6</v>
      </c>
      <c r="EX326">
        <v>0</v>
      </c>
      <c r="EY326">
        <v>0</v>
      </c>
      <c r="FQ326">
        <v>0</v>
      </c>
      <c r="FR326">
        <f t="shared" ref="FR326:FR338" si="299">ROUND(IF(AND(BH326=3,BI326=3),P326,0),2)</f>
        <v>0</v>
      </c>
      <c r="FS326">
        <v>0</v>
      </c>
      <c r="FX326">
        <v>70</v>
      </c>
      <c r="FY326">
        <v>10</v>
      </c>
      <c r="GA326" t="s">
        <v>3</v>
      </c>
      <c r="GD326">
        <v>0</v>
      </c>
      <c r="GF326">
        <v>-387888668</v>
      </c>
      <c r="GG326">
        <v>2</v>
      </c>
      <c r="GH326">
        <v>1</v>
      </c>
      <c r="GI326">
        <v>-2</v>
      </c>
      <c r="GJ326">
        <v>0</v>
      </c>
      <c r="GK326">
        <f>ROUND(R326*(R12)/100,2)</f>
        <v>0</v>
      </c>
      <c r="GL326">
        <f t="shared" ref="GL326:GL338" si="300">ROUND(IF(AND(BH326=3,BI326=3,FS326&lt;&gt;0),P326,0),2)</f>
        <v>0</v>
      </c>
      <c r="GM326">
        <f>ROUND(O326+X326+Y326+GK326,2)+GX326</f>
        <v>0</v>
      </c>
      <c r="GN326">
        <f>IF(OR(BI326=0,BI326=1),ROUND(O326+X326+Y326+GK326,2),0)</f>
        <v>0</v>
      </c>
      <c r="GO326">
        <f>IF(BI326=2,ROUND(O326+X326+Y326+GK326,2),0)</f>
        <v>0</v>
      </c>
      <c r="GP326">
        <f>IF(BI326=4,ROUND(O326+X326+Y326+GK326,2)+GX326,0)</f>
        <v>0</v>
      </c>
      <c r="GR326">
        <v>0</v>
      </c>
      <c r="GS326">
        <v>3</v>
      </c>
      <c r="GT326">
        <v>0</v>
      </c>
      <c r="GU326" t="s">
        <v>3</v>
      </c>
      <c r="GV326">
        <f>ROUND((GT326),6)</f>
        <v>0</v>
      </c>
      <c r="GW326">
        <v>1</v>
      </c>
      <c r="GX326">
        <f t="shared" ref="GX326:GX338" si="301">ROUND(HC326*I326,2)</f>
        <v>0</v>
      </c>
      <c r="HA326">
        <v>0</v>
      </c>
      <c r="HB326">
        <v>0</v>
      </c>
      <c r="HC326">
        <f t="shared" ref="HC326:HC338" si="302">GV326*GW326</f>
        <v>0</v>
      </c>
      <c r="HE326" t="s">
        <v>3</v>
      </c>
      <c r="HF326" t="s">
        <v>3</v>
      </c>
      <c r="IK326">
        <f t="shared" ref="IK326:IK338" si="303">ROUND(GM326*1.2,2)</f>
        <v>0</v>
      </c>
    </row>
    <row r="327" spans="1:245" x14ac:dyDescent="0.2">
      <c r="A327">
        <v>17</v>
      </c>
      <c r="B327">
        <v>1</v>
      </c>
      <c r="C327">
        <f>ROW(SmtRes!A78)</f>
        <v>78</v>
      </c>
      <c r="D327">
        <f>ROW(EtalonRes!A73)</f>
        <v>73</v>
      </c>
      <c r="E327" t="s">
        <v>24</v>
      </c>
      <c r="F327" t="s">
        <v>25</v>
      </c>
      <c r="G327" t="s">
        <v>26</v>
      </c>
      <c r="H327" t="s">
        <v>27</v>
      </c>
      <c r="I327">
        <v>0</v>
      </c>
      <c r="J327">
        <v>0</v>
      </c>
      <c r="O327">
        <f t="shared" si="273"/>
        <v>0</v>
      </c>
      <c r="P327">
        <f t="shared" si="274"/>
        <v>0</v>
      </c>
      <c r="Q327">
        <f t="shared" si="275"/>
        <v>0</v>
      </c>
      <c r="R327">
        <f t="shared" si="276"/>
        <v>0</v>
      </c>
      <c r="S327">
        <f t="shared" si="277"/>
        <v>0</v>
      </c>
      <c r="T327">
        <f t="shared" si="278"/>
        <v>0</v>
      </c>
      <c r="U327">
        <f t="shared" si="279"/>
        <v>0</v>
      </c>
      <c r="V327">
        <f t="shared" si="280"/>
        <v>0</v>
      </c>
      <c r="W327">
        <f t="shared" si="281"/>
        <v>0</v>
      </c>
      <c r="X327">
        <f t="shared" si="282"/>
        <v>0</v>
      </c>
      <c r="Y327">
        <f t="shared" si="283"/>
        <v>0</v>
      </c>
      <c r="AA327">
        <v>52421674</v>
      </c>
      <c r="AB327">
        <f t="shared" si="284"/>
        <v>80.25</v>
      </c>
      <c r="AC327">
        <f>ROUND((ES327),6)</f>
        <v>0</v>
      </c>
      <c r="AD327">
        <f>ROUND((((ET327)-(EU327))+AE327),6)</f>
        <v>80.25</v>
      </c>
      <c r="AE327">
        <f t="shared" si="285"/>
        <v>25.84</v>
      </c>
      <c r="AF327">
        <f t="shared" si="285"/>
        <v>0</v>
      </c>
      <c r="AG327">
        <f t="shared" si="286"/>
        <v>0</v>
      </c>
      <c r="AH327">
        <f t="shared" si="287"/>
        <v>0</v>
      </c>
      <c r="AI327">
        <f t="shared" si="287"/>
        <v>0</v>
      </c>
      <c r="AJ327">
        <f t="shared" si="288"/>
        <v>0</v>
      </c>
      <c r="AK327">
        <v>80.25</v>
      </c>
      <c r="AL327">
        <v>0</v>
      </c>
      <c r="AM327">
        <v>80.25</v>
      </c>
      <c r="AN327">
        <v>25.84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70</v>
      </c>
      <c r="AU327">
        <v>10</v>
      </c>
      <c r="AV327">
        <v>1</v>
      </c>
      <c r="AW327">
        <v>1</v>
      </c>
      <c r="AZ327">
        <v>1</v>
      </c>
      <c r="BA327">
        <v>1</v>
      </c>
      <c r="BB327">
        <v>1</v>
      </c>
      <c r="BC327">
        <v>1</v>
      </c>
      <c r="BD327" t="s">
        <v>3</v>
      </c>
      <c r="BE327" t="s">
        <v>3</v>
      </c>
      <c r="BF327" t="s">
        <v>3</v>
      </c>
      <c r="BG327" t="s">
        <v>3</v>
      </c>
      <c r="BH327">
        <v>0</v>
      </c>
      <c r="BI327">
        <v>4</v>
      </c>
      <c r="BJ327" t="s">
        <v>28</v>
      </c>
      <c r="BM327">
        <v>0</v>
      </c>
      <c r="BN327">
        <v>0</v>
      </c>
      <c r="BO327" t="s">
        <v>3</v>
      </c>
      <c r="BP327">
        <v>0</v>
      </c>
      <c r="BQ327">
        <v>1</v>
      </c>
      <c r="BR327">
        <v>0</v>
      </c>
      <c r="BS327">
        <v>1</v>
      </c>
      <c r="BT327">
        <v>1</v>
      </c>
      <c r="BU327">
        <v>1</v>
      </c>
      <c r="BV327">
        <v>1</v>
      </c>
      <c r="BW327">
        <v>1</v>
      </c>
      <c r="BX327">
        <v>1</v>
      </c>
      <c r="BY327" t="s">
        <v>3</v>
      </c>
      <c r="BZ327">
        <v>70</v>
      </c>
      <c r="CA327">
        <v>10</v>
      </c>
      <c r="CE327">
        <v>0</v>
      </c>
      <c r="CF327">
        <v>0</v>
      </c>
      <c r="CG327">
        <v>0</v>
      </c>
      <c r="CM327">
        <v>0</v>
      </c>
      <c r="CN327" t="s">
        <v>3</v>
      </c>
      <c r="CO327">
        <v>0</v>
      </c>
      <c r="CP327">
        <f t="shared" si="289"/>
        <v>0</v>
      </c>
      <c r="CQ327">
        <f t="shared" si="290"/>
        <v>0</v>
      </c>
      <c r="CR327">
        <f>((((ET327)*BB327-(EU327)*BS327)+AE327*BS327)*AV327)</f>
        <v>80.25</v>
      </c>
      <c r="CS327">
        <f t="shared" si="291"/>
        <v>25.84</v>
      </c>
      <c r="CT327">
        <f t="shared" si="292"/>
        <v>0</v>
      </c>
      <c r="CU327">
        <f t="shared" si="293"/>
        <v>0</v>
      </c>
      <c r="CV327">
        <f t="shared" si="294"/>
        <v>0</v>
      </c>
      <c r="CW327">
        <f t="shared" si="295"/>
        <v>0</v>
      </c>
      <c r="CX327">
        <f t="shared" si="296"/>
        <v>0</v>
      </c>
      <c r="CY327">
        <f t="shared" si="297"/>
        <v>0</v>
      </c>
      <c r="CZ327">
        <f t="shared" si="298"/>
        <v>0</v>
      </c>
      <c r="DC327" t="s">
        <v>3</v>
      </c>
      <c r="DD327" t="s">
        <v>3</v>
      </c>
      <c r="DE327" t="s">
        <v>3</v>
      </c>
      <c r="DF327" t="s">
        <v>3</v>
      </c>
      <c r="DG327" t="s">
        <v>3</v>
      </c>
      <c r="DH327" t="s">
        <v>3</v>
      </c>
      <c r="DI327" t="s">
        <v>3</v>
      </c>
      <c r="DJ327" t="s">
        <v>3</v>
      </c>
      <c r="DK327" t="s">
        <v>3</v>
      </c>
      <c r="DL327" t="s">
        <v>3</v>
      </c>
      <c r="DM327" t="s">
        <v>3</v>
      </c>
      <c r="DN327">
        <v>0</v>
      </c>
      <c r="DO327">
        <v>0</v>
      </c>
      <c r="DP327">
        <v>1</v>
      </c>
      <c r="DQ327">
        <v>1</v>
      </c>
      <c r="DU327">
        <v>1009</v>
      </c>
      <c r="DV327" t="s">
        <v>27</v>
      </c>
      <c r="DW327" t="s">
        <v>27</v>
      </c>
      <c r="DX327">
        <v>1000</v>
      </c>
      <c r="EE327">
        <v>51482689</v>
      </c>
      <c r="EF327">
        <v>1</v>
      </c>
      <c r="EG327" t="s">
        <v>21</v>
      </c>
      <c r="EH327">
        <v>0</v>
      </c>
      <c r="EI327" t="s">
        <v>3</v>
      </c>
      <c r="EJ327">
        <v>4</v>
      </c>
      <c r="EK327">
        <v>0</v>
      </c>
      <c r="EL327" t="s">
        <v>22</v>
      </c>
      <c r="EM327" t="s">
        <v>23</v>
      </c>
      <c r="EO327" t="s">
        <v>3</v>
      </c>
      <c r="EQ327">
        <v>0</v>
      </c>
      <c r="ER327">
        <v>80.25</v>
      </c>
      <c r="ES327">
        <v>0</v>
      </c>
      <c r="ET327">
        <v>80.25</v>
      </c>
      <c r="EU327">
        <v>25.84</v>
      </c>
      <c r="EV327">
        <v>0</v>
      </c>
      <c r="EW327">
        <v>0</v>
      </c>
      <c r="EX327">
        <v>0</v>
      </c>
      <c r="EY327">
        <v>0</v>
      </c>
      <c r="FQ327">
        <v>0</v>
      </c>
      <c r="FR327">
        <f t="shared" si="299"/>
        <v>0</v>
      </c>
      <c r="FS327">
        <v>0</v>
      </c>
      <c r="FX327">
        <v>70</v>
      </c>
      <c r="FY327">
        <v>10</v>
      </c>
      <c r="GA327" t="s">
        <v>3</v>
      </c>
      <c r="GD327">
        <v>0</v>
      </c>
      <c r="GF327">
        <v>-706956719</v>
      </c>
      <c r="GG327">
        <v>2</v>
      </c>
      <c r="GH327">
        <v>1</v>
      </c>
      <c r="GI327">
        <v>-2</v>
      </c>
      <c r="GJ327">
        <v>0</v>
      </c>
      <c r="GK327">
        <f>ROUND(R327*(R12)/100,2)</f>
        <v>0</v>
      </c>
      <c r="GL327">
        <f t="shared" si="300"/>
        <v>0</v>
      </c>
      <c r="GM327">
        <f>ROUND(O327+X327+Y327+GK327,2)+GX327</f>
        <v>0</v>
      </c>
      <c r="GN327">
        <f>IF(OR(BI327=0,BI327=1),ROUND(O327+X327+Y327+GK327,2),0)</f>
        <v>0</v>
      </c>
      <c r="GO327">
        <f>IF(BI327=2,ROUND(O327+X327+Y327+GK327,2),0)</f>
        <v>0</v>
      </c>
      <c r="GP327">
        <f>IF(BI327=4,ROUND(O327+X327+Y327+GK327,2)+GX327,0)</f>
        <v>0</v>
      </c>
      <c r="GR327">
        <v>0</v>
      </c>
      <c r="GS327">
        <v>3</v>
      </c>
      <c r="GT327">
        <v>0</v>
      </c>
      <c r="GU327" t="s">
        <v>3</v>
      </c>
      <c r="GV327">
        <f>ROUND((GT327),6)</f>
        <v>0</v>
      </c>
      <c r="GW327">
        <v>1</v>
      </c>
      <c r="GX327">
        <f t="shared" si="301"/>
        <v>0</v>
      </c>
      <c r="HA327">
        <v>0</v>
      </c>
      <c r="HB327">
        <v>0</v>
      </c>
      <c r="HC327">
        <f t="shared" si="302"/>
        <v>0</v>
      </c>
      <c r="HE327" t="s">
        <v>3</v>
      </c>
      <c r="HF327" t="s">
        <v>3</v>
      </c>
      <c r="IK327">
        <f t="shared" si="303"/>
        <v>0</v>
      </c>
    </row>
    <row r="328" spans="1:245" x14ac:dyDescent="0.2">
      <c r="A328">
        <v>17</v>
      </c>
      <c r="B328">
        <v>1</v>
      </c>
      <c r="C328">
        <f>ROW(SmtRes!A79)</f>
        <v>79</v>
      </c>
      <c r="D328">
        <f>ROW(EtalonRes!A74)</f>
        <v>74</v>
      </c>
      <c r="E328" t="s">
        <v>29</v>
      </c>
      <c r="F328" t="s">
        <v>30</v>
      </c>
      <c r="G328" t="s">
        <v>31</v>
      </c>
      <c r="H328" t="s">
        <v>27</v>
      </c>
      <c r="I328">
        <v>0</v>
      </c>
      <c r="J328">
        <v>0</v>
      </c>
      <c r="O328">
        <f t="shared" si="273"/>
        <v>0</v>
      </c>
      <c r="P328">
        <f t="shared" si="274"/>
        <v>0</v>
      </c>
      <c r="Q328">
        <f t="shared" si="275"/>
        <v>0</v>
      </c>
      <c r="R328">
        <f t="shared" si="276"/>
        <v>0</v>
      </c>
      <c r="S328">
        <f t="shared" si="277"/>
        <v>0</v>
      </c>
      <c r="T328">
        <f t="shared" si="278"/>
        <v>0</v>
      </c>
      <c r="U328">
        <f t="shared" si="279"/>
        <v>0</v>
      </c>
      <c r="V328">
        <f t="shared" si="280"/>
        <v>0</v>
      </c>
      <c r="W328">
        <f t="shared" si="281"/>
        <v>0</v>
      </c>
      <c r="X328">
        <f t="shared" si="282"/>
        <v>0</v>
      </c>
      <c r="Y328">
        <f t="shared" si="283"/>
        <v>0</v>
      </c>
      <c r="AA328">
        <v>52421674</v>
      </c>
      <c r="AB328">
        <f t="shared" si="284"/>
        <v>124.9</v>
      </c>
      <c r="AC328">
        <f>ROUND((ES328),6)</f>
        <v>0</v>
      </c>
      <c r="AD328">
        <f>ROUND((((ET328)-(EU328))+AE328),6)</f>
        <v>0</v>
      </c>
      <c r="AE328">
        <f t="shared" si="285"/>
        <v>0</v>
      </c>
      <c r="AF328">
        <f t="shared" si="285"/>
        <v>124.9</v>
      </c>
      <c r="AG328">
        <f t="shared" si="286"/>
        <v>0</v>
      </c>
      <c r="AH328">
        <f t="shared" si="287"/>
        <v>1.02</v>
      </c>
      <c r="AI328">
        <f t="shared" si="287"/>
        <v>0</v>
      </c>
      <c r="AJ328">
        <f t="shared" si="288"/>
        <v>0</v>
      </c>
      <c r="AK328">
        <v>124.9</v>
      </c>
      <c r="AL328">
        <v>0</v>
      </c>
      <c r="AM328">
        <v>0</v>
      </c>
      <c r="AN328">
        <v>0</v>
      </c>
      <c r="AO328">
        <v>124.9</v>
      </c>
      <c r="AP328">
        <v>0</v>
      </c>
      <c r="AQ328">
        <v>1.02</v>
      </c>
      <c r="AR328">
        <v>0</v>
      </c>
      <c r="AS328">
        <v>0</v>
      </c>
      <c r="AT328">
        <v>70</v>
      </c>
      <c r="AU328">
        <v>10</v>
      </c>
      <c r="AV328">
        <v>1</v>
      </c>
      <c r="AW328">
        <v>1</v>
      </c>
      <c r="AZ328">
        <v>1</v>
      </c>
      <c r="BA328">
        <v>1</v>
      </c>
      <c r="BB328">
        <v>1</v>
      </c>
      <c r="BC328">
        <v>1</v>
      </c>
      <c r="BD328" t="s">
        <v>3</v>
      </c>
      <c r="BE328" t="s">
        <v>3</v>
      </c>
      <c r="BF328" t="s">
        <v>3</v>
      </c>
      <c r="BG328" t="s">
        <v>3</v>
      </c>
      <c r="BH328">
        <v>0</v>
      </c>
      <c r="BI328">
        <v>4</v>
      </c>
      <c r="BJ328" t="s">
        <v>32</v>
      </c>
      <c r="BM328">
        <v>0</v>
      </c>
      <c r="BN328">
        <v>0</v>
      </c>
      <c r="BO328" t="s">
        <v>3</v>
      </c>
      <c r="BP328">
        <v>0</v>
      </c>
      <c r="BQ328">
        <v>1</v>
      </c>
      <c r="BR328">
        <v>0</v>
      </c>
      <c r="BS328">
        <v>1</v>
      </c>
      <c r="BT328">
        <v>1</v>
      </c>
      <c r="BU328">
        <v>1</v>
      </c>
      <c r="BV328">
        <v>1</v>
      </c>
      <c r="BW328">
        <v>1</v>
      </c>
      <c r="BX328">
        <v>1</v>
      </c>
      <c r="BY328" t="s">
        <v>3</v>
      </c>
      <c r="BZ328">
        <v>70</v>
      </c>
      <c r="CA328">
        <v>10</v>
      </c>
      <c r="CE328">
        <v>0</v>
      </c>
      <c r="CF328">
        <v>0</v>
      </c>
      <c r="CG328">
        <v>0</v>
      </c>
      <c r="CM328">
        <v>0</v>
      </c>
      <c r="CN328" t="s">
        <v>3</v>
      </c>
      <c r="CO328">
        <v>0</v>
      </c>
      <c r="CP328">
        <f t="shared" si="289"/>
        <v>0</v>
      </c>
      <c r="CQ328">
        <f t="shared" si="290"/>
        <v>0</v>
      </c>
      <c r="CR328">
        <f>((((ET328)*BB328-(EU328)*BS328)+AE328*BS328)*AV328)</f>
        <v>0</v>
      </c>
      <c r="CS328">
        <f t="shared" si="291"/>
        <v>0</v>
      </c>
      <c r="CT328">
        <f t="shared" si="292"/>
        <v>124.9</v>
      </c>
      <c r="CU328">
        <f t="shared" si="293"/>
        <v>0</v>
      </c>
      <c r="CV328">
        <f t="shared" si="294"/>
        <v>1.02</v>
      </c>
      <c r="CW328">
        <f t="shared" si="295"/>
        <v>0</v>
      </c>
      <c r="CX328">
        <f t="shared" si="296"/>
        <v>0</v>
      </c>
      <c r="CY328">
        <f t="shared" si="297"/>
        <v>0</v>
      </c>
      <c r="CZ328">
        <f t="shared" si="298"/>
        <v>0</v>
      </c>
      <c r="DC328" t="s">
        <v>3</v>
      </c>
      <c r="DD328" t="s">
        <v>3</v>
      </c>
      <c r="DE328" t="s">
        <v>3</v>
      </c>
      <c r="DF328" t="s">
        <v>3</v>
      </c>
      <c r="DG328" t="s">
        <v>3</v>
      </c>
      <c r="DH328" t="s">
        <v>3</v>
      </c>
      <c r="DI328" t="s">
        <v>3</v>
      </c>
      <c r="DJ328" t="s">
        <v>3</v>
      </c>
      <c r="DK328" t="s">
        <v>3</v>
      </c>
      <c r="DL328" t="s">
        <v>3</v>
      </c>
      <c r="DM328" t="s">
        <v>3</v>
      </c>
      <c r="DN328">
        <v>0</v>
      </c>
      <c r="DO328">
        <v>0</v>
      </c>
      <c r="DP328">
        <v>1</v>
      </c>
      <c r="DQ328">
        <v>1</v>
      </c>
      <c r="DU328">
        <v>1009</v>
      </c>
      <c r="DV328" t="s">
        <v>27</v>
      </c>
      <c r="DW328" t="s">
        <v>27</v>
      </c>
      <c r="DX328">
        <v>1000</v>
      </c>
      <c r="EE328">
        <v>51482689</v>
      </c>
      <c r="EF328">
        <v>1</v>
      </c>
      <c r="EG328" t="s">
        <v>21</v>
      </c>
      <c r="EH328">
        <v>0</v>
      </c>
      <c r="EI328" t="s">
        <v>3</v>
      </c>
      <c r="EJ328">
        <v>4</v>
      </c>
      <c r="EK328">
        <v>0</v>
      </c>
      <c r="EL328" t="s">
        <v>22</v>
      </c>
      <c r="EM328" t="s">
        <v>23</v>
      </c>
      <c r="EO328" t="s">
        <v>3</v>
      </c>
      <c r="EQ328">
        <v>0</v>
      </c>
      <c r="ER328">
        <v>124.9</v>
      </c>
      <c r="ES328">
        <v>0</v>
      </c>
      <c r="ET328">
        <v>0</v>
      </c>
      <c r="EU328">
        <v>0</v>
      </c>
      <c r="EV328">
        <v>124.9</v>
      </c>
      <c r="EW328">
        <v>1.02</v>
      </c>
      <c r="EX328">
        <v>0</v>
      </c>
      <c r="EY328">
        <v>0</v>
      </c>
      <c r="FQ328">
        <v>0</v>
      </c>
      <c r="FR328">
        <f t="shared" si="299"/>
        <v>0</v>
      </c>
      <c r="FS328">
        <v>0</v>
      </c>
      <c r="FX328">
        <v>70</v>
      </c>
      <c r="FY328">
        <v>10</v>
      </c>
      <c r="GA328" t="s">
        <v>3</v>
      </c>
      <c r="GD328">
        <v>0</v>
      </c>
      <c r="GF328">
        <v>44828971</v>
      </c>
      <c r="GG328">
        <v>2</v>
      </c>
      <c r="GH328">
        <v>1</v>
      </c>
      <c r="GI328">
        <v>-2</v>
      </c>
      <c r="GJ328">
        <v>0</v>
      </c>
      <c r="GK328">
        <f>ROUND(R328*(R12)/100,2)</f>
        <v>0</v>
      </c>
      <c r="GL328">
        <f t="shared" si="300"/>
        <v>0</v>
      </c>
      <c r="GM328">
        <f>ROUND(O328+X328+Y328+GK328,2)+GX328</f>
        <v>0</v>
      </c>
      <c r="GN328">
        <f>IF(OR(BI328=0,BI328=1),ROUND(O328+X328+Y328+GK328,2),0)</f>
        <v>0</v>
      </c>
      <c r="GO328">
        <f>IF(BI328=2,ROUND(O328+X328+Y328+GK328,2),0)</f>
        <v>0</v>
      </c>
      <c r="GP328">
        <f>IF(BI328=4,ROUND(O328+X328+Y328+GK328,2)+GX328,0)</f>
        <v>0</v>
      </c>
      <c r="GR328">
        <v>0</v>
      </c>
      <c r="GS328">
        <v>3</v>
      </c>
      <c r="GT328">
        <v>0</v>
      </c>
      <c r="GU328" t="s">
        <v>3</v>
      </c>
      <c r="GV328">
        <f>ROUND((GT328),6)</f>
        <v>0</v>
      </c>
      <c r="GW328">
        <v>1</v>
      </c>
      <c r="GX328">
        <f t="shared" si="301"/>
        <v>0</v>
      </c>
      <c r="HA328">
        <v>0</v>
      </c>
      <c r="HB328">
        <v>0</v>
      </c>
      <c r="HC328">
        <f t="shared" si="302"/>
        <v>0</v>
      </c>
      <c r="HE328" t="s">
        <v>3</v>
      </c>
      <c r="HF328" t="s">
        <v>3</v>
      </c>
      <c r="IK328">
        <f t="shared" si="303"/>
        <v>0</v>
      </c>
    </row>
    <row r="329" spans="1:245" x14ac:dyDescent="0.2">
      <c r="A329">
        <v>17</v>
      </c>
      <c r="B329">
        <v>1</v>
      </c>
      <c r="C329">
        <f>ROW(SmtRes!A81)</f>
        <v>81</v>
      </c>
      <c r="D329">
        <f>ROW(EtalonRes!A76)</f>
        <v>76</v>
      </c>
      <c r="E329" t="s">
        <v>33</v>
      </c>
      <c r="F329" t="s">
        <v>34</v>
      </c>
      <c r="G329" t="s">
        <v>35</v>
      </c>
      <c r="H329" t="s">
        <v>27</v>
      </c>
      <c r="I329">
        <v>0</v>
      </c>
      <c r="J329">
        <v>0</v>
      </c>
      <c r="O329">
        <f t="shared" si="273"/>
        <v>0</v>
      </c>
      <c r="P329">
        <f t="shared" si="274"/>
        <v>0</v>
      </c>
      <c r="Q329">
        <f t="shared" si="275"/>
        <v>0</v>
      </c>
      <c r="R329">
        <f t="shared" si="276"/>
        <v>0</v>
      </c>
      <c r="S329">
        <f t="shared" si="277"/>
        <v>0</v>
      </c>
      <c r="T329">
        <f t="shared" si="278"/>
        <v>0</v>
      </c>
      <c r="U329">
        <f t="shared" si="279"/>
        <v>0</v>
      </c>
      <c r="V329">
        <f t="shared" si="280"/>
        <v>0</v>
      </c>
      <c r="W329">
        <f t="shared" si="281"/>
        <v>0</v>
      </c>
      <c r="X329">
        <f t="shared" si="282"/>
        <v>0</v>
      </c>
      <c r="Y329">
        <f t="shared" si="283"/>
        <v>0</v>
      </c>
      <c r="AA329">
        <v>52421674</v>
      </c>
      <c r="AB329">
        <f t="shared" si="284"/>
        <v>57.83</v>
      </c>
      <c r="AC329">
        <f>ROUND((ES329),6)</f>
        <v>0</v>
      </c>
      <c r="AD329">
        <f>ROUND((((ET329)-(EU329))+AE329),6)</f>
        <v>57.83</v>
      </c>
      <c r="AE329">
        <f t="shared" si="285"/>
        <v>31.44</v>
      </c>
      <c r="AF329">
        <f t="shared" si="285"/>
        <v>0</v>
      </c>
      <c r="AG329">
        <f t="shared" si="286"/>
        <v>0</v>
      </c>
      <c r="AH329">
        <f t="shared" si="287"/>
        <v>0</v>
      </c>
      <c r="AI329">
        <f t="shared" si="287"/>
        <v>0</v>
      </c>
      <c r="AJ329">
        <f t="shared" si="288"/>
        <v>0</v>
      </c>
      <c r="AK329">
        <v>57.83</v>
      </c>
      <c r="AL329">
        <v>0</v>
      </c>
      <c r="AM329">
        <v>57.83</v>
      </c>
      <c r="AN329">
        <v>31.44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1</v>
      </c>
      <c r="AW329">
        <v>1</v>
      </c>
      <c r="AZ329">
        <v>1</v>
      </c>
      <c r="BA329">
        <v>1</v>
      </c>
      <c r="BB329">
        <v>1</v>
      </c>
      <c r="BC329">
        <v>1</v>
      </c>
      <c r="BD329" t="s">
        <v>3</v>
      </c>
      <c r="BE329" t="s">
        <v>3</v>
      </c>
      <c r="BF329" t="s">
        <v>3</v>
      </c>
      <c r="BG329" t="s">
        <v>3</v>
      </c>
      <c r="BH329">
        <v>0</v>
      </c>
      <c r="BI329">
        <v>4</v>
      </c>
      <c r="BJ329" t="s">
        <v>36</v>
      </c>
      <c r="BM329">
        <v>1</v>
      </c>
      <c r="BN329">
        <v>0</v>
      </c>
      <c r="BO329" t="s">
        <v>3</v>
      </c>
      <c r="BP329">
        <v>0</v>
      </c>
      <c r="BQ329">
        <v>1</v>
      </c>
      <c r="BR329">
        <v>0</v>
      </c>
      <c r="BS329">
        <v>1</v>
      </c>
      <c r="BT329">
        <v>1</v>
      </c>
      <c r="BU329">
        <v>1</v>
      </c>
      <c r="BV329">
        <v>1</v>
      </c>
      <c r="BW329">
        <v>1</v>
      </c>
      <c r="BX329">
        <v>1</v>
      </c>
      <c r="BY329" t="s">
        <v>3</v>
      </c>
      <c r="BZ329">
        <v>0</v>
      </c>
      <c r="CA329">
        <v>0</v>
      </c>
      <c r="CE329">
        <v>0</v>
      </c>
      <c r="CF329">
        <v>0</v>
      </c>
      <c r="CG329">
        <v>0</v>
      </c>
      <c r="CM329">
        <v>0</v>
      </c>
      <c r="CN329" t="s">
        <v>3</v>
      </c>
      <c r="CO329">
        <v>0</v>
      </c>
      <c r="CP329">
        <f t="shared" si="289"/>
        <v>0</v>
      </c>
      <c r="CQ329">
        <f t="shared" si="290"/>
        <v>0</v>
      </c>
      <c r="CR329">
        <f>((((ET329)*BB329-(EU329)*BS329)+AE329*BS329)*AV329)</f>
        <v>57.83</v>
      </c>
      <c r="CS329">
        <f t="shared" si="291"/>
        <v>31.44</v>
      </c>
      <c r="CT329">
        <f t="shared" si="292"/>
        <v>0</v>
      </c>
      <c r="CU329">
        <f t="shared" si="293"/>
        <v>0</v>
      </c>
      <c r="CV329">
        <f t="shared" si="294"/>
        <v>0</v>
      </c>
      <c r="CW329">
        <f t="shared" si="295"/>
        <v>0</v>
      </c>
      <c r="CX329">
        <f t="shared" si="296"/>
        <v>0</v>
      </c>
      <c r="CY329">
        <f t="shared" si="297"/>
        <v>0</v>
      </c>
      <c r="CZ329">
        <f t="shared" si="298"/>
        <v>0</v>
      </c>
      <c r="DC329" t="s">
        <v>3</v>
      </c>
      <c r="DD329" t="s">
        <v>3</v>
      </c>
      <c r="DE329" t="s">
        <v>3</v>
      </c>
      <c r="DF329" t="s">
        <v>3</v>
      </c>
      <c r="DG329" t="s">
        <v>3</v>
      </c>
      <c r="DH329" t="s">
        <v>3</v>
      </c>
      <c r="DI329" t="s">
        <v>3</v>
      </c>
      <c r="DJ329" t="s">
        <v>3</v>
      </c>
      <c r="DK329" t="s">
        <v>3</v>
      </c>
      <c r="DL329" t="s">
        <v>3</v>
      </c>
      <c r="DM329" t="s">
        <v>3</v>
      </c>
      <c r="DN329">
        <v>0</v>
      </c>
      <c r="DO329">
        <v>0</v>
      </c>
      <c r="DP329">
        <v>1</v>
      </c>
      <c r="DQ329">
        <v>1</v>
      </c>
      <c r="DU329">
        <v>1009</v>
      </c>
      <c r="DV329" t="s">
        <v>27</v>
      </c>
      <c r="DW329" t="s">
        <v>27</v>
      </c>
      <c r="DX329">
        <v>1000</v>
      </c>
      <c r="EE329">
        <v>51482691</v>
      </c>
      <c r="EF329">
        <v>1</v>
      </c>
      <c r="EG329" t="s">
        <v>21</v>
      </c>
      <c r="EH329">
        <v>0</v>
      </c>
      <c r="EI329" t="s">
        <v>3</v>
      </c>
      <c r="EJ329">
        <v>4</v>
      </c>
      <c r="EK329">
        <v>1</v>
      </c>
      <c r="EL329" t="s">
        <v>37</v>
      </c>
      <c r="EM329" t="s">
        <v>23</v>
      </c>
      <c r="EO329" t="s">
        <v>3</v>
      </c>
      <c r="EQ329">
        <v>0</v>
      </c>
      <c r="ER329">
        <v>57.83</v>
      </c>
      <c r="ES329">
        <v>0</v>
      </c>
      <c r="ET329">
        <v>57.83</v>
      </c>
      <c r="EU329">
        <v>31.44</v>
      </c>
      <c r="EV329">
        <v>0</v>
      </c>
      <c r="EW329">
        <v>0</v>
      </c>
      <c r="EX329">
        <v>0</v>
      </c>
      <c r="EY329">
        <v>0</v>
      </c>
      <c r="FQ329">
        <v>0</v>
      </c>
      <c r="FR329">
        <f t="shared" si="299"/>
        <v>0</v>
      </c>
      <c r="FS329">
        <v>0</v>
      </c>
      <c r="FX329">
        <v>0</v>
      </c>
      <c r="FY329">
        <v>0</v>
      </c>
      <c r="GA329" t="s">
        <v>3</v>
      </c>
      <c r="GD329">
        <v>1</v>
      </c>
      <c r="GF329">
        <v>-1870736679</v>
      </c>
      <c r="GG329">
        <v>2</v>
      </c>
      <c r="GH329">
        <v>1</v>
      </c>
      <c r="GI329">
        <v>-2</v>
      </c>
      <c r="GJ329">
        <v>0</v>
      </c>
      <c r="GK329">
        <v>0</v>
      </c>
      <c r="GL329">
        <f t="shared" si="300"/>
        <v>0</v>
      </c>
      <c r="GM329">
        <f>ROUND(O329+X329+Y329,2)+GX329</f>
        <v>0</v>
      </c>
      <c r="GN329">
        <f>IF(OR(BI329=0,BI329=1),ROUND(O329+X329+Y329,2),0)</f>
        <v>0</v>
      </c>
      <c r="GO329">
        <f>IF(BI329=2,ROUND(O329+X329+Y329,2),0)</f>
        <v>0</v>
      </c>
      <c r="GP329">
        <f>IF(BI329=4,ROUND(O329+X329+Y329,2)+GX329,0)</f>
        <v>0</v>
      </c>
      <c r="GR329">
        <v>0</v>
      </c>
      <c r="GS329">
        <v>3</v>
      </c>
      <c r="GT329">
        <v>0</v>
      </c>
      <c r="GU329" t="s">
        <v>3</v>
      </c>
      <c r="GV329">
        <f>ROUND((GT329),6)</f>
        <v>0</v>
      </c>
      <c r="GW329">
        <v>1</v>
      </c>
      <c r="GX329">
        <f t="shared" si="301"/>
        <v>0</v>
      </c>
      <c r="HA329">
        <v>0</v>
      </c>
      <c r="HB329">
        <v>0</v>
      </c>
      <c r="HC329">
        <f t="shared" si="302"/>
        <v>0</v>
      </c>
      <c r="HE329" t="s">
        <v>3</v>
      </c>
      <c r="HF329" t="s">
        <v>3</v>
      </c>
      <c r="IK329">
        <f t="shared" si="303"/>
        <v>0</v>
      </c>
    </row>
    <row r="330" spans="1:245" x14ac:dyDescent="0.2">
      <c r="A330">
        <v>17</v>
      </c>
      <c r="B330">
        <v>1</v>
      </c>
      <c r="C330">
        <f>ROW(SmtRes!A83)</f>
        <v>83</v>
      </c>
      <c r="D330">
        <f>ROW(EtalonRes!A78)</f>
        <v>78</v>
      </c>
      <c r="E330" t="s">
        <v>38</v>
      </c>
      <c r="F330" t="s">
        <v>39</v>
      </c>
      <c r="G330" t="s">
        <v>40</v>
      </c>
      <c r="H330" t="s">
        <v>27</v>
      </c>
      <c r="I330">
        <v>0</v>
      </c>
      <c r="J330">
        <v>0</v>
      </c>
      <c r="O330">
        <f t="shared" si="273"/>
        <v>0</v>
      </c>
      <c r="P330">
        <f t="shared" si="274"/>
        <v>0</v>
      </c>
      <c r="Q330">
        <f t="shared" si="275"/>
        <v>0</v>
      </c>
      <c r="R330">
        <f t="shared" si="276"/>
        <v>0</v>
      </c>
      <c r="S330">
        <f t="shared" si="277"/>
        <v>0</v>
      </c>
      <c r="T330">
        <f t="shared" si="278"/>
        <v>0</v>
      </c>
      <c r="U330">
        <f t="shared" si="279"/>
        <v>0</v>
      </c>
      <c r="V330">
        <f t="shared" si="280"/>
        <v>0</v>
      </c>
      <c r="W330">
        <f t="shared" si="281"/>
        <v>0</v>
      </c>
      <c r="X330">
        <f t="shared" si="282"/>
        <v>0</v>
      </c>
      <c r="Y330">
        <f t="shared" si="283"/>
        <v>0</v>
      </c>
      <c r="AA330">
        <v>52421674</v>
      </c>
      <c r="AB330">
        <f t="shared" si="284"/>
        <v>165.91</v>
      </c>
      <c r="AC330">
        <f>ROUND((ES330),6)</f>
        <v>0</v>
      </c>
      <c r="AD330">
        <f>ROUND((((ET330)-(EU330))+AE330),6)</f>
        <v>165.91</v>
      </c>
      <c r="AE330">
        <f t="shared" si="285"/>
        <v>90.18</v>
      </c>
      <c r="AF330">
        <f t="shared" si="285"/>
        <v>0</v>
      </c>
      <c r="AG330">
        <f t="shared" si="286"/>
        <v>0</v>
      </c>
      <c r="AH330">
        <f t="shared" si="287"/>
        <v>0</v>
      </c>
      <c r="AI330">
        <f t="shared" si="287"/>
        <v>0</v>
      </c>
      <c r="AJ330">
        <f t="shared" si="288"/>
        <v>0</v>
      </c>
      <c r="AK330">
        <v>165.91</v>
      </c>
      <c r="AL330">
        <v>0</v>
      </c>
      <c r="AM330">
        <v>165.91</v>
      </c>
      <c r="AN330">
        <v>90.18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1</v>
      </c>
      <c r="AW330">
        <v>1</v>
      </c>
      <c r="AZ330">
        <v>1</v>
      </c>
      <c r="BA330">
        <v>1</v>
      </c>
      <c r="BB330">
        <v>1</v>
      </c>
      <c r="BC330">
        <v>1</v>
      </c>
      <c r="BD330" t="s">
        <v>3</v>
      </c>
      <c r="BE330" t="s">
        <v>3</v>
      </c>
      <c r="BF330" t="s">
        <v>3</v>
      </c>
      <c r="BG330" t="s">
        <v>3</v>
      </c>
      <c r="BH330">
        <v>0</v>
      </c>
      <c r="BI330">
        <v>4</v>
      </c>
      <c r="BJ330" t="s">
        <v>41</v>
      </c>
      <c r="BM330">
        <v>1</v>
      </c>
      <c r="BN330">
        <v>0</v>
      </c>
      <c r="BO330" t="s">
        <v>3</v>
      </c>
      <c r="BP330">
        <v>0</v>
      </c>
      <c r="BQ330">
        <v>1</v>
      </c>
      <c r="BR330">
        <v>0</v>
      </c>
      <c r="BS330">
        <v>1</v>
      </c>
      <c r="BT330">
        <v>1</v>
      </c>
      <c r="BU330">
        <v>1</v>
      </c>
      <c r="BV330">
        <v>1</v>
      </c>
      <c r="BW330">
        <v>1</v>
      </c>
      <c r="BX330">
        <v>1</v>
      </c>
      <c r="BY330" t="s">
        <v>3</v>
      </c>
      <c r="BZ330">
        <v>0</v>
      </c>
      <c r="CA330">
        <v>0</v>
      </c>
      <c r="CE330">
        <v>0</v>
      </c>
      <c r="CF330">
        <v>0</v>
      </c>
      <c r="CG330">
        <v>0</v>
      </c>
      <c r="CM330">
        <v>0</v>
      </c>
      <c r="CN330" t="s">
        <v>3</v>
      </c>
      <c r="CO330">
        <v>0</v>
      </c>
      <c r="CP330">
        <f t="shared" si="289"/>
        <v>0</v>
      </c>
      <c r="CQ330">
        <f t="shared" si="290"/>
        <v>0</v>
      </c>
      <c r="CR330">
        <f>((((ET330)*BB330-(EU330)*BS330)+AE330*BS330)*AV330)</f>
        <v>165.91</v>
      </c>
      <c r="CS330">
        <f t="shared" si="291"/>
        <v>90.18</v>
      </c>
      <c r="CT330">
        <f t="shared" si="292"/>
        <v>0</v>
      </c>
      <c r="CU330">
        <f t="shared" si="293"/>
        <v>0</v>
      </c>
      <c r="CV330">
        <f t="shared" si="294"/>
        <v>0</v>
      </c>
      <c r="CW330">
        <f t="shared" si="295"/>
        <v>0</v>
      </c>
      <c r="CX330">
        <f t="shared" si="296"/>
        <v>0</v>
      </c>
      <c r="CY330">
        <f t="shared" si="297"/>
        <v>0</v>
      </c>
      <c r="CZ330">
        <f t="shared" si="298"/>
        <v>0</v>
      </c>
      <c r="DC330" t="s">
        <v>3</v>
      </c>
      <c r="DD330" t="s">
        <v>3</v>
      </c>
      <c r="DE330" t="s">
        <v>3</v>
      </c>
      <c r="DF330" t="s">
        <v>3</v>
      </c>
      <c r="DG330" t="s">
        <v>3</v>
      </c>
      <c r="DH330" t="s">
        <v>3</v>
      </c>
      <c r="DI330" t="s">
        <v>3</v>
      </c>
      <c r="DJ330" t="s">
        <v>3</v>
      </c>
      <c r="DK330" t="s">
        <v>3</v>
      </c>
      <c r="DL330" t="s">
        <v>3</v>
      </c>
      <c r="DM330" t="s">
        <v>3</v>
      </c>
      <c r="DN330">
        <v>0</v>
      </c>
      <c r="DO330">
        <v>0</v>
      </c>
      <c r="DP330">
        <v>1</v>
      </c>
      <c r="DQ330">
        <v>1</v>
      </c>
      <c r="DU330">
        <v>1009</v>
      </c>
      <c r="DV330" t="s">
        <v>27</v>
      </c>
      <c r="DW330" t="s">
        <v>27</v>
      </c>
      <c r="DX330">
        <v>1000</v>
      </c>
      <c r="EE330">
        <v>51482691</v>
      </c>
      <c r="EF330">
        <v>1</v>
      </c>
      <c r="EG330" t="s">
        <v>21</v>
      </c>
      <c r="EH330">
        <v>0</v>
      </c>
      <c r="EI330" t="s">
        <v>3</v>
      </c>
      <c r="EJ330">
        <v>4</v>
      </c>
      <c r="EK330">
        <v>1</v>
      </c>
      <c r="EL330" t="s">
        <v>37</v>
      </c>
      <c r="EM330" t="s">
        <v>23</v>
      </c>
      <c r="EO330" t="s">
        <v>3</v>
      </c>
      <c r="EQ330">
        <v>0</v>
      </c>
      <c r="ER330">
        <v>165.91</v>
      </c>
      <c r="ES330">
        <v>0</v>
      </c>
      <c r="ET330">
        <v>165.91</v>
      </c>
      <c r="EU330">
        <v>90.18</v>
      </c>
      <c r="EV330">
        <v>0</v>
      </c>
      <c r="EW330">
        <v>0</v>
      </c>
      <c r="EX330">
        <v>0</v>
      </c>
      <c r="EY330">
        <v>0</v>
      </c>
      <c r="FQ330">
        <v>0</v>
      </c>
      <c r="FR330">
        <f t="shared" si="299"/>
        <v>0</v>
      </c>
      <c r="FS330">
        <v>0</v>
      </c>
      <c r="FX330">
        <v>0</v>
      </c>
      <c r="FY330">
        <v>0</v>
      </c>
      <c r="GA330" t="s">
        <v>3</v>
      </c>
      <c r="GD330">
        <v>1</v>
      </c>
      <c r="GF330">
        <v>1912105629</v>
      </c>
      <c r="GG330">
        <v>2</v>
      </c>
      <c r="GH330">
        <v>1</v>
      </c>
      <c r="GI330">
        <v>-2</v>
      </c>
      <c r="GJ330">
        <v>0</v>
      </c>
      <c r="GK330">
        <v>0</v>
      </c>
      <c r="GL330">
        <f t="shared" si="300"/>
        <v>0</v>
      </c>
      <c r="GM330">
        <f>ROUND(O330+X330+Y330,2)+GX330</f>
        <v>0</v>
      </c>
      <c r="GN330">
        <f>IF(OR(BI330=0,BI330=1),ROUND(O330+X330+Y330,2),0)</f>
        <v>0</v>
      </c>
      <c r="GO330">
        <f>IF(BI330=2,ROUND(O330+X330+Y330,2),0)</f>
        <v>0</v>
      </c>
      <c r="GP330">
        <f>IF(BI330=4,ROUND(O330+X330+Y330,2)+GX330,0)</f>
        <v>0</v>
      </c>
      <c r="GR330">
        <v>0</v>
      </c>
      <c r="GS330">
        <v>3</v>
      </c>
      <c r="GT330">
        <v>0</v>
      </c>
      <c r="GU330" t="s">
        <v>3</v>
      </c>
      <c r="GV330">
        <f>ROUND((GT330),6)</f>
        <v>0</v>
      </c>
      <c r="GW330">
        <v>1</v>
      </c>
      <c r="GX330">
        <f t="shared" si="301"/>
        <v>0</v>
      </c>
      <c r="HA330">
        <v>0</v>
      </c>
      <c r="HB330">
        <v>0</v>
      </c>
      <c r="HC330">
        <f t="shared" si="302"/>
        <v>0</v>
      </c>
      <c r="HE330" t="s">
        <v>3</v>
      </c>
      <c r="HF330" t="s">
        <v>3</v>
      </c>
      <c r="IK330">
        <f t="shared" si="303"/>
        <v>0</v>
      </c>
    </row>
    <row r="331" spans="1:245" x14ac:dyDescent="0.2">
      <c r="A331">
        <v>17</v>
      </c>
      <c r="B331">
        <v>1</v>
      </c>
      <c r="C331">
        <f>ROW(SmtRes!A85)</f>
        <v>85</v>
      </c>
      <c r="D331">
        <f>ROW(EtalonRes!A80)</f>
        <v>80</v>
      </c>
      <c r="E331" t="s">
        <v>42</v>
      </c>
      <c r="F331" t="s">
        <v>43</v>
      </c>
      <c r="G331" t="s">
        <v>44</v>
      </c>
      <c r="H331" t="s">
        <v>27</v>
      </c>
      <c r="I331">
        <v>0</v>
      </c>
      <c r="J331">
        <v>0</v>
      </c>
      <c r="O331">
        <f t="shared" si="273"/>
        <v>0</v>
      </c>
      <c r="P331">
        <f t="shared" si="274"/>
        <v>0</v>
      </c>
      <c r="Q331">
        <f t="shared" si="275"/>
        <v>0</v>
      </c>
      <c r="R331">
        <f t="shared" si="276"/>
        <v>0</v>
      </c>
      <c r="S331">
        <f t="shared" si="277"/>
        <v>0</v>
      </c>
      <c r="T331">
        <f t="shared" si="278"/>
        <v>0</v>
      </c>
      <c r="U331">
        <f t="shared" si="279"/>
        <v>0</v>
      </c>
      <c r="V331">
        <f t="shared" si="280"/>
        <v>0</v>
      </c>
      <c r="W331">
        <f t="shared" si="281"/>
        <v>0</v>
      </c>
      <c r="X331">
        <f t="shared" si="282"/>
        <v>0</v>
      </c>
      <c r="Y331">
        <f t="shared" si="283"/>
        <v>0</v>
      </c>
      <c r="AA331">
        <v>52421674</v>
      </c>
      <c r="AB331">
        <f t="shared" si="284"/>
        <v>1396.89</v>
      </c>
      <c r="AC331">
        <f>ROUND(((ES331*51)),6)</f>
        <v>0</v>
      </c>
      <c r="AD331">
        <f>ROUND(((((ET331*51))-((EU331*51)))+AE331),6)</f>
        <v>1396.89</v>
      </c>
      <c r="AE331">
        <f>ROUND(((EU331*51)),6)</f>
        <v>759.39</v>
      </c>
      <c r="AF331">
        <f>ROUND(((EV331*51)),6)</f>
        <v>0</v>
      </c>
      <c r="AG331">
        <f t="shared" si="286"/>
        <v>0</v>
      </c>
      <c r="AH331">
        <f>((EW331*51))</f>
        <v>0</v>
      </c>
      <c r="AI331">
        <f>((EX331*51))</f>
        <v>0</v>
      </c>
      <c r="AJ331">
        <f t="shared" si="288"/>
        <v>0</v>
      </c>
      <c r="AK331">
        <v>27.39</v>
      </c>
      <c r="AL331">
        <v>0</v>
      </c>
      <c r="AM331">
        <v>27.39</v>
      </c>
      <c r="AN331">
        <v>14.89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</v>
      </c>
      <c r="AW331">
        <v>1</v>
      </c>
      <c r="AZ331">
        <v>1</v>
      </c>
      <c r="BA331">
        <v>1</v>
      </c>
      <c r="BB331">
        <v>1</v>
      </c>
      <c r="BC331">
        <v>1</v>
      </c>
      <c r="BD331" t="s">
        <v>3</v>
      </c>
      <c r="BE331" t="s">
        <v>3</v>
      </c>
      <c r="BF331" t="s">
        <v>3</v>
      </c>
      <c r="BG331" t="s">
        <v>3</v>
      </c>
      <c r="BH331">
        <v>0</v>
      </c>
      <c r="BI331">
        <v>4</v>
      </c>
      <c r="BJ331" t="s">
        <v>45</v>
      </c>
      <c r="BM331">
        <v>1</v>
      </c>
      <c r="BN331">
        <v>0</v>
      </c>
      <c r="BO331" t="s">
        <v>3</v>
      </c>
      <c r="BP331">
        <v>0</v>
      </c>
      <c r="BQ331">
        <v>1</v>
      </c>
      <c r="BR331">
        <v>0</v>
      </c>
      <c r="BS331">
        <v>1</v>
      </c>
      <c r="BT331">
        <v>1</v>
      </c>
      <c r="BU331">
        <v>1</v>
      </c>
      <c r="BV331">
        <v>1</v>
      </c>
      <c r="BW331">
        <v>1</v>
      </c>
      <c r="BX331">
        <v>1</v>
      </c>
      <c r="BY331" t="s">
        <v>3</v>
      </c>
      <c r="BZ331">
        <v>0</v>
      </c>
      <c r="CA331">
        <v>0</v>
      </c>
      <c r="CE331">
        <v>0</v>
      </c>
      <c r="CF331">
        <v>0</v>
      </c>
      <c r="CG331">
        <v>0</v>
      </c>
      <c r="CM331">
        <v>0</v>
      </c>
      <c r="CN331" t="s">
        <v>3</v>
      </c>
      <c r="CO331">
        <v>0</v>
      </c>
      <c r="CP331">
        <f t="shared" si="289"/>
        <v>0</v>
      </c>
      <c r="CQ331">
        <f t="shared" si="290"/>
        <v>0</v>
      </c>
      <c r="CR331">
        <f>(((((ET331*51))*BB331-((EU331*51))*BS331)+AE331*BS331)*AV331)</f>
        <v>1396.89</v>
      </c>
      <c r="CS331">
        <f t="shared" si="291"/>
        <v>759.39</v>
      </c>
      <c r="CT331">
        <f t="shared" si="292"/>
        <v>0</v>
      </c>
      <c r="CU331">
        <f t="shared" si="293"/>
        <v>0</v>
      </c>
      <c r="CV331">
        <f t="shared" si="294"/>
        <v>0</v>
      </c>
      <c r="CW331">
        <f t="shared" si="295"/>
        <v>0</v>
      </c>
      <c r="CX331">
        <f t="shared" si="296"/>
        <v>0</v>
      </c>
      <c r="CY331">
        <f t="shared" si="297"/>
        <v>0</v>
      </c>
      <c r="CZ331">
        <f t="shared" si="298"/>
        <v>0</v>
      </c>
      <c r="DC331" t="s">
        <v>3</v>
      </c>
      <c r="DD331" t="s">
        <v>46</v>
      </c>
      <c r="DE331" t="s">
        <v>46</v>
      </c>
      <c r="DF331" t="s">
        <v>46</v>
      </c>
      <c r="DG331" t="s">
        <v>46</v>
      </c>
      <c r="DH331" t="s">
        <v>3</v>
      </c>
      <c r="DI331" t="s">
        <v>46</v>
      </c>
      <c r="DJ331" t="s">
        <v>46</v>
      </c>
      <c r="DK331" t="s">
        <v>3</v>
      </c>
      <c r="DL331" t="s">
        <v>3</v>
      </c>
      <c r="DM331" t="s">
        <v>3</v>
      </c>
      <c r="DN331">
        <v>0</v>
      </c>
      <c r="DO331">
        <v>0</v>
      </c>
      <c r="DP331">
        <v>1</v>
      </c>
      <c r="DQ331">
        <v>1</v>
      </c>
      <c r="DU331">
        <v>1009</v>
      </c>
      <c r="DV331" t="s">
        <v>27</v>
      </c>
      <c r="DW331" t="s">
        <v>27</v>
      </c>
      <c r="DX331">
        <v>1000</v>
      </c>
      <c r="EE331">
        <v>51482691</v>
      </c>
      <c r="EF331">
        <v>1</v>
      </c>
      <c r="EG331" t="s">
        <v>21</v>
      </c>
      <c r="EH331">
        <v>0</v>
      </c>
      <c r="EI331" t="s">
        <v>3</v>
      </c>
      <c r="EJ331">
        <v>4</v>
      </c>
      <c r="EK331">
        <v>1</v>
      </c>
      <c r="EL331" t="s">
        <v>37</v>
      </c>
      <c r="EM331" t="s">
        <v>23</v>
      </c>
      <c r="EO331" t="s">
        <v>3</v>
      </c>
      <c r="EQ331">
        <v>0</v>
      </c>
      <c r="ER331">
        <v>27.39</v>
      </c>
      <c r="ES331">
        <v>0</v>
      </c>
      <c r="ET331">
        <v>27.39</v>
      </c>
      <c r="EU331">
        <v>14.89</v>
      </c>
      <c r="EV331">
        <v>0</v>
      </c>
      <c r="EW331">
        <v>0</v>
      </c>
      <c r="EX331">
        <v>0</v>
      </c>
      <c r="EY331">
        <v>0</v>
      </c>
      <c r="FQ331">
        <v>0</v>
      </c>
      <c r="FR331">
        <f t="shared" si="299"/>
        <v>0</v>
      </c>
      <c r="FS331">
        <v>0</v>
      </c>
      <c r="FX331">
        <v>0</v>
      </c>
      <c r="FY331">
        <v>0</v>
      </c>
      <c r="GA331" t="s">
        <v>3</v>
      </c>
      <c r="GD331">
        <v>1</v>
      </c>
      <c r="GF331">
        <v>972108674</v>
      </c>
      <c r="GG331">
        <v>2</v>
      </c>
      <c r="GH331">
        <v>1</v>
      </c>
      <c r="GI331">
        <v>-2</v>
      </c>
      <c r="GJ331">
        <v>0</v>
      </c>
      <c r="GK331">
        <v>0</v>
      </c>
      <c r="GL331">
        <f t="shared" si="300"/>
        <v>0</v>
      </c>
      <c r="GM331">
        <f>ROUND(O331+X331+Y331,2)+GX331</f>
        <v>0</v>
      </c>
      <c r="GN331">
        <f>IF(OR(BI331=0,BI331=1),ROUND(O331+X331+Y331,2),0)</f>
        <v>0</v>
      </c>
      <c r="GO331">
        <f>IF(BI331=2,ROUND(O331+X331+Y331,2),0)</f>
        <v>0</v>
      </c>
      <c r="GP331">
        <f>IF(BI331=4,ROUND(O331+X331+Y331,2)+GX331,0)</f>
        <v>0</v>
      </c>
      <c r="GR331">
        <v>0</v>
      </c>
      <c r="GS331">
        <v>3</v>
      </c>
      <c r="GT331">
        <v>0</v>
      </c>
      <c r="GU331" t="s">
        <v>46</v>
      </c>
      <c r="GV331">
        <f>ROUND(((GT331*51)),6)</f>
        <v>0</v>
      </c>
      <c r="GW331">
        <v>1</v>
      </c>
      <c r="GX331">
        <f t="shared" si="301"/>
        <v>0</v>
      </c>
      <c r="HA331">
        <v>0</v>
      </c>
      <c r="HB331">
        <v>0</v>
      </c>
      <c r="HC331">
        <f t="shared" si="302"/>
        <v>0</v>
      </c>
      <c r="HE331" t="s">
        <v>3</v>
      </c>
      <c r="HF331" t="s">
        <v>3</v>
      </c>
      <c r="IK331">
        <f t="shared" si="303"/>
        <v>0</v>
      </c>
    </row>
    <row r="332" spans="1:245" x14ac:dyDescent="0.2">
      <c r="A332">
        <v>17</v>
      </c>
      <c r="B332">
        <v>1</v>
      </c>
      <c r="E332" t="s">
        <v>47</v>
      </c>
      <c r="F332" t="s">
        <v>48</v>
      </c>
      <c r="G332" t="s">
        <v>49</v>
      </c>
      <c r="H332" t="s">
        <v>27</v>
      </c>
      <c r="I332">
        <v>0</v>
      </c>
      <c r="J332">
        <v>0</v>
      </c>
      <c r="O332">
        <f t="shared" si="273"/>
        <v>0</v>
      </c>
      <c r="P332">
        <f t="shared" si="274"/>
        <v>0</v>
      </c>
      <c r="Q332">
        <f t="shared" si="275"/>
        <v>0</v>
      </c>
      <c r="R332">
        <f t="shared" si="276"/>
        <v>0</v>
      </c>
      <c r="S332">
        <f t="shared" si="277"/>
        <v>0</v>
      </c>
      <c r="T332">
        <f t="shared" si="278"/>
        <v>0</v>
      </c>
      <c r="U332">
        <f t="shared" si="279"/>
        <v>0</v>
      </c>
      <c r="V332">
        <f t="shared" si="280"/>
        <v>0</v>
      </c>
      <c r="W332">
        <f t="shared" si="281"/>
        <v>0</v>
      </c>
      <c r="X332">
        <f t="shared" si="282"/>
        <v>0</v>
      </c>
      <c r="Y332">
        <f t="shared" si="283"/>
        <v>0</v>
      </c>
      <c r="AA332">
        <v>52421674</v>
      </c>
      <c r="AB332">
        <f t="shared" si="284"/>
        <v>150.61000000000001</v>
      </c>
      <c r="AC332">
        <f t="shared" ref="AC332:AC338" si="304">ROUND((ES332),6)</f>
        <v>150.61000000000001</v>
      </c>
      <c r="AD332">
        <f t="shared" ref="AD332:AD338" si="305">ROUND((((ET332)-(EU332))+AE332),6)</f>
        <v>0</v>
      </c>
      <c r="AE332">
        <f t="shared" ref="AE332:AF338" si="306">ROUND((EU332),6)</f>
        <v>0</v>
      </c>
      <c r="AF332">
        <f t="shared" si="306"/>
        <v>0</v>
      </c>
      <c r="AG332">
        <f t="shared" si="286"/>
        <v>0</v>
      </c>
      <c r="AH332">
        <f t="shared" ref="AH332:AI338" si="307">(EW332)</f>
        <v>0</v>
      </c>
      <c r="AI332">
        <f t="shared" si="307"/>
        <v>0</v>
      </c>
      <c r="AJ332">
        <f t="shared" si="288"/>
        <v>0</v>
      </c>
      <c r="AK332">
        <v>150.61000000000001</v>
      </c>
      <c r="AL332">
        <v>150.61000000000001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1</v>
      </c>
      <c r="AW332">
        <v>1</v>
      </c>
      <c r="AZ332">
        <v>1</v>
      </c>
      <c r="BA332">
        <v>1</v>
      </c>
      <c r="BB332">
        <v>1</v>
      </c>
      <c r="BC332">
        <v>1</v>
      </c>
      <c r="BD332" t="s">
        <v>3</v>
      </c>
      <c r="BE332" t="s">
        <v>3</v>
      </c>
      <c r="BF332" t="s">
        <v>3</v>
      </c>
      <c r="BG332" t="s">
        <v>3</v>
      </c>
      <c r="BH332">
        <v>3</v>
      </c>
      <c r="BI332">
        <v>1</v>
      </c>
      <c r="BJ332" t="s">
        <v>3</v>
      </c>
      <c r="BM332">
        <v>6001</v>
      </c>
      <c r="BN332">
        <v>0</v>
      </c>
      <c r="BO332" t="s">
        <v>3</v>
      </c>
      <c r="BP332">
        <v>0</v>
      </c>
      <c r="BQ332">
        <v>0</v>
      </c>
      <c r="BR332">
        <v>0</v>
      </c>
      <c r="BS332">
        <v>1</v>
      </c>
      <c r="BT332">
        <v>1</v>
      </c>
      <c r="BU332">
        <v>1</v>
      </c>
      <c r="BV332">
        <v>1</v>
      </c>
      <c r="BW332">
        <v>1</v>
      </c>
      <c r="BX332">
        <v>1</v>
      </c>
      <c r="BY332" t="s">
        <v>3</v>
      </c>
      <c r="BZ332">
        <v>0</v>
      </c>
      <c r="CA332">
        <v>0</v>
      </c>
      <c r="CE332">
        <v>0</v>
      </c>
      <c r="CF332">
        <v>0</v>
      </c>
      <c r="CG332">
        <v>0</v>
      </c>
      <c r="CM332">
        <v>0</v>
      </c>
      <c r="CN332" t="s">
        <v>3</v>
      </c>
      <c r="CO332">
        <v>0</v>
      </c>
      <c r="CP332">
        <f t="shared" si="289"/>
        <v>0</v>
      </c>
      <c r="CQ332">
        <f t="shared" si="290"/>
        <v>150.61000000000001</v>
      </c>
      <c r="CR332">
        <f t="shared" ref="CR332:CR338" si="308">((((ET332)*BB332-(EU332)*BS332)+AE332*BS332)*AV332)</f>
        <v>0</v>
      </c>
      <c r="CS332">
        <f t="shared" si="291"/>
        <v>0</v>
      </c>
      <c r="CT332">
        <f t="shared" si="292"/>
        <v>0</v>
      </c>
      <c r="CU332">
        <f t="shared" si="293"/>
        <v>0</v>
      </c>
      <c r="CV332">
        <f t="shared" si="294"/>
        <v>0</v>
      </c>
      <c r="CW332">
        <f t="shared" si="295"/>
        <v>0</v>
      </c>
      <c r="CX332">
        <f t="shared" si="296"/>
        <v>0</v>
      </c>
      <c r="CY332">
        <f t="shared" si="297"/>
        <v>0</v>
      </c>
      <c r="CZ332">
        <f t="shared" si="298"/>
        <v>0</v>
      </c>
      <c r="DC332" t="s">
        <v>3</v>
      </c>
      <c r="DD332" t="s">
        <v>3</v>
      </c>
      <c r="DE332" t="s">
        <v>3</v>
      </c>
      <c r="DF332" t="s">
        <v>3</v>
      </c>
      <c r="DG332" t="s">
        <v>3</v>
      </c>
      <c r="DH332" t="s">
        <v>3</v>
      </c>
      <c r="DI332" t="s">
        <v>3</v>
      </c>
      <c r="DJ332" t="s">
        <v>3</v>
      </c>
      <c r="DK332" t="s">
        <v>3</v>
      </c>
      <c r="DL332" t="s">
        <v>3</v>
      </c>
      <c r="DM332" t="s">
        <v>3</v>
      </c>
      <c r="DN332">
        <v>0</v>
      </c>
      <c r="DO332">
        <v>0</v>
      </c>
      <c r="DP332">
        <v>1</v>
      </c>
      <c r="DQ332">
        <v>1</v>
      </c>
      <c r="DU332">
        <v>1009</v>
      </c>
      <c r="DV332" t="s">
        <v>27</v>
      </c>
      <c r="DW332" t="s">
        <v>27</v>
      </c>
      <c r="DX332">
        <v>1000</v>
      </c>
      <c r="EE332">
        <v>51764353</v>
      </c>
      <c r="EF332">
        <v>0</v>
      </c>
      <c r="EG332" t="s">
        <v>50</v>
      </c>
      <c r="EH332">
        <v>0</v>
      </c>
      <c r="EI332" t="s">
        <v>3</v>
      </c>
      <c r="EJ332">
        <v>1</v>
      </c>
      <c r="EK332">
        <v>6001</v>
      </c>
      <c r="EL332" t="s">
        <v>51</v>
      </c>
      <c r="EM332" t="s">
        <v>50</v>
      </c>
      <c r="EO332" t="s">
        <v>3</v>
      </c>
      <c r="EQ332">
        <v>0</v>
      </c>
      <c r="ER332">
        <v>150.61000000000001</v>
      </c>
      <c r="ES332">
        <v>150.61000000000001</v>
      </c>
      <c r="ET332">
        <v>0</v>
      </c>
      <c r="EU332">
        <v>0</v>
      </c>
      <c r="EV332">
        <v>0</v>
      </c>
      <c r="EW332">
        <v>0</v>
      </c>
      <c r="EX332">
        <v>0</v>
      </c>
      <c r="EY332">
        <v>0</v>
      </c>
      <c r="EZ332">
        <v>5</v>
      </c>
      <c r="FC332">
        <v>1</v>
      </c>
      <c r="FD332">
        <v>18</v>
      </c>
      <c r="FF332">
        <v>180.73</v>
      </c>
      <c r="FQ332">
        <v>0</v>
      </c>
      <c r="FR332">
        <f t="shared" si="299"/>
        <v>0</v>
      </c>
      <c r="FS332">
        <v>0</v>
      </c>
      <c r="FX332">
        <v>0</v>
      </c>
      <c r="FY332">
        <v>0</v>
      </c>
      <c r="GA332" t="s">
        <v>52</v>
      </c>
      <c r="GD332">
        <v>0</v>
      </c>
      <c r="GF332">
        <v>-611639470</v>
      </c>
      <c r="GG332">
        <v>2</v>
      </c>
      <c r="GH332">
        <v>3</v>
      </c>
      <c r="GI332">
        <v>-2</v>
      </c>
      <c r="GJ332">
        <v>0</v>
      </c>
      <c r="GK332">
        <f>ROUND(R332*(R12)/100,2)</f>
        <v>0</v>
      </c>
      <c r="GL332">
        <f t="shared" si="300"/>
        <v>0</v>
      </c>
      <c r="GM332">
        <f t="shared" ref="GM332:GM338" si="309">ROUND(O332+X332+Y332+GK332,2)+GX332</f>
        <v>0</v>
      </c>
      <c r="GN332">
        <f t="shared" ref="GN332:GN338" si="310">IF(OR(BI332=0,BI332=1),ROUND(O332+X332+Y332+GK332,2),0)</f>
        <v>0</v>
      </c>
      <c r="GO332">
        <f t="shared" ref="GO332:GO338" si="311">IF(BI332=2,ROUND(O332+X332+Y332+GK332,2),0)</f>
        <v>0</v>
      </c>
      <c r="GP332">
        <f t="shared" ref="GP332:GP338" si="312">IF(BI332=4,ROUND(O332+X332+Y332+GK332,2)+GX332,0)</f>
        <v>0</v>
      </c>
      <c r="GR332">
        <v>1</v>
      </c>
      <c r="GS332">
        <v>1</v>
      </c>
      <c r="GT332">
        <v>0</v>
      </c>
      <c r="GU332" t="s">
        <v>3</v>
      </c>
      <c r="GV332">
        <f t="shared" ref="GV332:GV338" si="313">ROUND((GT332),6)</f>
        <v>0</v>
      </c>
      <c r="GW332">
        <v>1</v>
      </c>
      <c r="GX332">
        <f t="shared" si="301"/>
        <v>0</v>
      </c>
      <c r="HA332">
        <v>0</v>
      </c>
      <c r="HB332">
        <v>0</v>
      </c>
      <c r="HC332">
        <f t="shared" si="302"/>
        <v>0</v>
      </c>
      <c r="HE332" t="s">
        <v>53</v>
      </c>
      <c r="HF332" t="s">
        <v>53</v>
      </c>
      <c r="IK332">
        <f t="shared" si="303"/>
        <v>0</v>
      </c>
    </row>
    <row r="333" spans="1:245" x14ac:dyDescent="0.2">
      <c r="A333">
        <v>17</v>
      </c>
      <c r="B333">
        <v>1</v>
      </c>
      <c r="C333">
        <f>ROW(SmtRes!A91)</f>
        <v>91</v>
      </c>
      <c r="D333">
        <f>ROW(EtalonRes!A85)</f>
        <v>85</v>
      </c>
      <c r="E333" t="s">
        <v>54</v>
      </c>
      <c r="F333" t="s">
        <v>55</v>
      </c>
      <c r="G333" t="s">
        <v>56</v>
      </c>
      <c r="H333" t="s">
        <v>57</v>
      </c>
      <c r="I333">
        <v>0</v>
      </c>
      <c r="J333">
        <v>0</v>
      </c>
      <c r="O333">
        <f t="shared" si="273"/>
        <v>0</v>
      </c>
      <c r="P333">
        <f t="shared" si="274"/>
        <v>0</v>
      </c>
      <c r="Q333">
        <f t="shared" si="275"/>
        <v>0</v>
      </c>
      <c r="R333">
        <f t="shared" si="276"/>
        <v>0</v>
      </c>
      <c r="S333">
        <f t="shared" si="277"/>
        <v>0</v>
      </c>
      <c r="T333">
        <f t="shared" si="278"/>
        <v>0</v>
      </c>
      <c r="U333">
        <f t="shared" si="279"/>
        <v>0</v>
      </c>
      <c r="V333">
        <f t="shared" si="280"/>
        <v>0</v>
      </c>
      <c r="W333">
        <f t="shared" si="281"/>
        <v>0</v>
      </c>
      <c r="X333">
        <f t="shared" si="282"/>
        <v>0</v>
      </c>
      <c r="Y333">
        <f t="shared" si="283"/>
        <v>0</v>
      </c>
      <c r="AA333">
        <v>52421674</v>
      </c>
      <c r="AB333">
        <f t="shared" si="284"/>
        <v>311955.89</v>
      </c>
      <c r="AC333">
        <f t="shared" si="304"/>
        <v>271719.28999999998</v>
      </c>
      <c r="AD333">
        <f t="shared" si="305"/>
        <v>35461.980000000003</v>
      </c>
      <c r="AE333">
        <f t="shared" si="306"/>
        <v>14481.22</v>
      </c>
      <c r="AF333">
        <f t="shared" si="306"/>
        <v>4774.62</v>
      </c>
      <c r="AG333">
        <f t="shared" si="286"/>
        <v>0</v>
      </c>
      <c r="AH333">
        <f t="shared" si="307"/>
        <v>19.100000000000001</v>
      </c>
      <c r="AI333">
        <f t="shared" si="307"/>
        <v>0</v>
      </c>
      <c r="AJ333">
        <f t="shared" si="288"/>
        <v>0</v>
      </c>
      <c r="AK333">
        <v>311955.89</v>
      </c>
      <c r="AL333">
        <v>271719.28999999998</v>
      </c>
      <c r="AM333">
        <v>35461.980000000003</v>
      </c>
      <c r="AN333">
        <v>14481.22</v>
      </c>
      <c r="AO333">
        <v>4774.62</v>
      </c>
      <c r="AP333">
        <v>0</v>
      </c>
      <c r="AQ333">
        <v>19.100000000000001</v>
      </c>
      <c r="AR333">
        <v>0</v>
      </c>
      <c r="AS333">
        <v>0</v>
      </c>
      <c r="AT333">
        <v>70</v>
      </c>
      <c r="AU333">
        <v>10</v>
      </c>
      <c r="AV333">
        <v>1</v>
      </c>
      <c r="AW333">
        <v>1</v>
      </c>
      <c r="AZ333">
        <v>1</v>
      </c>
      <c r="BA333">
        <v>1</v>
      </c>
      <c r="BB333">
        <v>1</v>
      </c>
      <c r="BC333">
        <v>1</v>
      </c>
      <c r="BD333" t="s">
        <v>3</v>
      </c>
      <c r="BE333" t="s">
        <v>3</v>
      </c>
      <c r="BF333" t="s">
        <v>3</v>
      </c>
      <c r="BG333" t="s">
        <v>3</v>
      </c>
      <c r="BH333">
        <v>0</v>
      </c>
      <c r="BI333">
        <v>4</v>
      </c>
      <c r="BJ333" t="s">
        <v>58</v>
      </c>
      <c r="BM333">
        <v>0</v>
      </c>
      <c r="BN333">
        <v>0</v>
      </c>
      <c r="BO333" t="s">
        <v>3</v>
      </c>
      <c r="BP333">
        <v>0</v>
      </c>
      <c r="BQ333">
        <v>1</v>
      </c>
      <c r="BR333">
        <v>0</v>
      </c>
      <c r="BS333">
        <v>1</v>
      </c>
      <c r="BT333">
        <v>1</v>
      </c>
      <c r="BU333">
        <v>1</v>
      </c>
      <c r="BV333">
        <v>1</v>
      </c>
      <c r="BW333">
        <v>1</v>
      </c>
      <c r="BX333">
        <v>1</v>
      </c>
      <c r="BY333" t="s">
        <v>3</v>
      </c>
      <c r="BZ333">
        <v>70</v>
      </c>
      <c r="CA333">
        <v>10</v>
      </c>
      <c r="CE333">
        <v>0</v>
      </c>
      <c r="CF333">
        <v>0</v>
      </c>
      <c r="CG333">
        <v>0</v>
      </c>
      <c r="CM333">
        <v>0</v>
      </c>
      <c r="CN333" t="s">
        <v>3</v>
      </c>
      <c r="CO333">
        <v>0</v>
      </c>
      <c r="CP333">
        <f t="shared" si="289"/>
        <v>0</v>
      </c>
      <c r="CQ333">
        <f t="shared" si="290"/>
        <v>271719.28999999998</v>
      </c>
      <c r="CR333">
        <f t="shared" si="308"/>
        <v>35461.980000000003</v>
      </c>
      <c r="CS333">
        <f t="shared" si="291"/>
        <v>14481.22</v>
      </c>
      <c r="CT333">
        <f t="shared" si="292"/>
        <v>4774.62</v>
      </c>
      <c r="CU333">
        <f t="shared" si="293"/>
        <v>0</v>
      </c>
      <c r="CV333">
        <f t="shared" si="294"/>
        <v>19.100000000000001</v>
      </c>
      <c r="CW333">
        <f t="shared" si="295"/>
        <v>0</v>
      </c>
      <c r="CX333">
        <f t="shared" si="296"/>
        <v>0</v>
      </c>
      <c r="CY333">
        <f t="shared" si="297"/>
        <v>0</v>
      </c>
      <c r="CZ333">
        <f t="shared" si="298"/>
        <v>0</v>
      </c>
      <c r="DC333" t="s">
        <v>3</v>
      </c>
      <c r="DD333" t="s">
        <v>3</v>
      </c>
      <c r="DE333" t="s">
        <v>3</v>
      </c>
      <c r="DF333" t="s">
        <v>3</v>
      </c>
      <c r="DG333" t="s">
        <v>3</v>
      </c>
      <c r="DH333" t="s">
        <v>3</v>
      </c>
      <c r="DI333" t="s">
        <v>3</v>
      </c>
      <c r="DJ333" t="s">
        <v>3</v>
      </c>
      <c r="DK333" t="s">
        <v>3</v>
      </c>
      <c r="DL333" t="s">
        <v>3</v>
      </c>
      <c r="DM333" t="s">
        <v>3</v>
      </c>
      <c r="DN333">
        <v>0</v>
      </c>
      <c r="DO333">
        <v>0</v>
      </c>
      <c r="DP333">
        <v>1</v>
      </c>
      <c r="DQ333">
        <v>1</v>
      </c>
      <c r="DU333">
        <v>1009</v>
      </c>
      <c r="DV333" t="s">
        <v>57</v>
      </c>
      <c r="DW333" t="s">
        <v>57</v>
      </c>
      <c r="DX333">
        <v>100000</v>
      </c>
      <c r="EE333">
        <v>51482689</v>
      </c>
      <c r="EF333">
        <v>1</v>
      </c>
      <c r="EG333" t="s">
        <v>21</v>
      </c>
      <c r="EH333">
        <v>0</v>
      </c>
      <c r="EI333" t="s">
        <v>3</v>
      </c>
      <c r="EJ333">
        <v>4</v>
      </c>
      <c r="EK333">
        <v>0</v>
      </c>
      <c r="EL333" t="s">
        <v>22</v>
      </c>
      <c r="EM333" t="s">
        <v>23</v>
      </c>
      <c r="EO333" t="s">
        <v>3</v>
      </c>
      <c r="EQ333">
        <v>0</v>
      </c>
      <c r="ER333">
        <v>311955.89</v>
      </c>
      <c r="ES333">
        <v>271719.28999999998</v>
      </c>
      <c r="ET333">
        <v>35461.980000000003</v>
      </c>
      <c r="EU333">
        <v>14481.22</v>
      </c>
      <c r="EV333">
        <v>4774.62</v>
      </c>
      <c r="EW333">
        <v>19.100000000000001</v>
      </c>
      <c r="EX333">
        <v>0</v>
      </c>
      <c r="EY333">
        <v>0</v>
      </c>
      <c r="FQ333">
        <v>0</v>
      </c>
      <c r="FR333">
        <f t="shared" si="299"/>
        <v>0</v>
      </c>
      <c r="FS333">
        <v>0</v>
      </c>
      <c r="FX333">
        <v>70</v>
      </c>
      <c r="FY333">
        <v>10</v>
      </c>
      <c r="GA333" t="s">
        <v>3</v>
      </c>
      <c r="GD333">
        <v>0</v>
      </c>
      <c r="GF333">
        <v>793279665</v>
      </c>
      <c r="GG333">
        <v>2</v>
      </c>
      <c r="GH333">
        <v>1</v>
      </c>
      <c r="GI333">
        <v>-2</v>
      </c>
      <c r="GJ333">
        <v>0</v>
      </c>
      <c r="GK333">
        <f>ROUND(R333*(R12)/100,2)</f>
        <v>0</v>
      </c>
      <c r="GL333">
        <f t="shared" si="300"/>
        <v>0</v>
      </c>
      <c r="GM333">
        <f t="shared" si="309"/>
        <v>0</v>
      </c>
      <c r="GN333">
        <f t="shared" si="310"/>
        <v>0</v>
      </c>
      <c r="GO333">
        <f t="shared" si="311"/>
        <v>0</v>
      </c>
      <c r="GP333">
        <f t="shared" si="312"/>
        <v>0</v>
      </c>
      <c r="GR333">
        <v>0</v>
      </c>
      <c r="GS333">
        <v>3</v>
      </c>
      <c r="GT333">
        <v>0</v>
      </c>
      <c r="GU333" t="s">
        <v>3</v>
      </c>
      <c r="GV333">
        <f t="shared" si="313"/>
        <v>0</v>
      </c>
      <c r="GW333">
        <v>1</v>
      </c>
      <c r="GX333">
        <f t="shared" si="301"/>
        <v>0</v>
      </c>
      <c r="HA333">
        <v>0</v>
      </c>
      <c r="HB333">
        <v>0</v>
      </c>
      <c r="HC333">
        <f t="shared" si="302"/>
        <v>0</v>
      </c>
      <c r="HE333" t="s">
        <v>3</v>
      </c>
      <c r="HF333" t="s">
        <v>3</v>
      </c>
      <c r="IK333">
        <f t="shared" si="303"/>
        <v>0</v>
      </c>
    </row>
    <row r="334" spans="1:245" x14ac:dyDescent="0.2">
      <c r="A334">
        <v>18</v>
      </c>
      <c r="B334">
        <v>1</v>
      </c>
      <c r="C334">
        <v>90</v>
      </c>
      <c r="E334" t="s">
        <v>59</v>
      </c>
      <c r="F334" t="s">
        <v>60</v>
      </c>
      <c r="G334" t="s">
        <v>61</v>
      </c>
      <c r="H334" t="s">
        <v>27</v>
      </c>
      <c r="I334">
        <f>I333*J334</f>
        <v>0</v>
      </c>
      <c r="J334">
        <v>-101</v>
      </c>
      <c r="O334">
        <f t="shared" si="273"/>
        <v>0</v>
      </c>
      <c r="P334">
        <f t="shared" si="274"/>
        <v>0</v>
      </c>
      <c r="Q334">
        <f t="shared" si="275"/>
        <v>0</v>
      </c>
      <c r="R334">
        <f t="shared" si="276"/>
        <v>0</v>
      </c>
      <c r="S334">
        <f t="shared" si="277"/>
        <v>0</v>
      </c>
      <c r="T334">
        <f t="shared" si="278"/>
        <v>0</v>
      </c>
      <c r="U334">
        <f t="shared" si="279"/>
        <v>0</v>
      </c>
      <c r="V334">
        <f t="shared" si="280"/>
        <v>0</v>
      </c>
      <c r="W334">
        <f t="shared" si="281"/>
        <v>0</v>
      </c>
      <c r="X334">
        <f t="shared" si="282"/>
        <v>0</v>
      </c>
      <c r="Y334">
        <f t="shared" si="283"/>
        <v>0</v>
      </c>
      <c r="AA334">
        <v>52421674</v>
      </c>
      <c r="AB334">
        <f t="shared" si="284"/>
        <v>2690.29</v>
      </c>
      <c r="AC334">
        <f t="shared" si="304"/>
        <v>2690.29</v>
      </c>
      <c r="AD334">
        <f t="shared" si="305"/>
        <v>0</v>
      </c>
      <c r="AE334">
        <f t="shared" si="306"/>
        <v>0</v>
      </c>
      <c r="AF334">
        <f t="shared" si="306"/>
        <v>0</v>
      </c>
      <c r="AG334">
        <f t="shared" si="286"/>
        <v>0</v>
      </c>
      <c r="AH334">
        <f t="shared" si="307"/>
        <v>0</v>
      </c>
      <c r="AI334">
        <f t="shared" si="307"/>
        <v>0</v>
      </c>
      <c r="AJ334">
        <f t="shared" si="288"/>
        <v>0</v>
      </c>
      <c r="AK334">
        <v>2690.29</v>
      </c>
      <c r="AL334">
        <v>2690.29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70</v>
      </c>
      <c r="AU334">
        <v>10</v>
      </c>
      <c r="AV334">
        <v>1</v>
      </c>
      <c r="AW334">
        <v>1</v>
      </c>
      <c r="AZ334">
        <v>1</v>
      </c>
      <c r="BA334">
        <v>1</v>
      </c>
      <c r="BB334">
        <v>1</v>
      </c>
      <c r="BC334">
        <v>1</v>
      </c>
      <c r="BD334" t="s">
        <v>3</v>
      </c>
      <c r="BE334" t="s">
        <v>3</v>
      </c>
      <c r="BF334" t="s">
        <v>3</v>
      </c>
      <c r="BG334" t="s">
        <v>3</v>
      </c>
      <c r="BH334">
        <v>3</v>
      </c>
      <c r="BI334">
        <v>4</v>
      </c>
      <c r="BJ334" t="s">
        <v>62</v>
      </c>
      <c r="BM334">
        <v>0</v>
      </c>
      <c r="BN334">
        <v>0</v>
      </c>
      <c r="BO334" t="s">
        <v>3</v>
      </c>
      <c r="BP334">
        <v>0</v>
      </c>
      <c r="BQ334">
        <v>1</v>
      </c>
      <c r="BR334">
        <v>1</v>
      </c>
      <c r="BS334">
        <v>1</v>
      </c>
      <c r="BT334">
        <v>1</v>
      </c>
      <c r="BU334">
        <v>1</v>
      </c>
      <c r="BV334">
        <v>1</v>
      </c>
      <c r="BW334">
        <v>1</v>
      </c>
      <c r="BX334">
        <v>1</v>
      </c>
      <c r="BY334" t="s">
        <v>3</v>
      </c>
      <c r="BZ334">
        <v>70</v>
      </c>
      <c r="CA334">
        <v>10</v>
      </c>
      <c r="CE334">
        <v>0</v>
      </c>
      <c r="CF334">
        <v>0</v>
      </c>
      <c r="CG334">
        <v>0</v>
      </c>
      <c r="CM334">
        <v>0</v>
      </c>
      <c r="CN334" t="s">
        <v>3</v>
      </c>
      <c r="CO334">
        <v>0</v>
      </c>
      <c r="CP334">
        <f t="shared" si="289"/>
        <v>0</v>
      </c>
      <c r="CQ334">
        <f t="shared" si="290"/>
        <v>2690.29</v>
      </c>
      <c r="CR334">
        <f t="shared" si="308"/>
        <v>0</v>
      </c>
      <c r="CS334">
        <f t="shared" si="291"/>
        <v>0</v>
      </c>
      <c r="CT334">
        <f t="shared" si="292"/>
        <v>0</v>
      </c>
      <c r="CU334">
        <f t="shared" si="293"/>
        <v>0</v>
      </c>
      <c r="CV334">
        <f t="shared" si="294"/>
        <v>0</v>
      </c>
      <c r="CW334">
        <f t="shared" si="295"/>
        <v>0</v>
      </c>
      <c r="CX334">
        <f t="shared" si="296"/>
        <v>0</v>
      </c>
      <c r="CY334">
        <f t="shared" si="297"/>
        <v>0</v>
      </c>
      <c r="CZ334">
        <f t="shared" si="298"/>
        <v>0</v>
      </c>
      <c r="DC334" t="s">
        <v>3</v>
      </c>
      <c r="DD334" t="s">
        <v>3</v>
      </c>
      <c r="DE334" t="s">
        <v>3</v>
      </c>
      <c r="DF334" t="s">
        <v>3</v>
      </c>
      <c r="DG334" t="s">
        <v>3</v>
      </c>
      <c r="DH334" t="s">
        <v>3</v>
      </c>
      <c r="DI334" t="s">
        <v>3</v>
      </c>
      <c r="DJ334" t="s">
        <v>3</v>
      </c>
      <c r="DK334" t="s">
        <v>3</v>
      </c>
      <c r="DL334" t="s">
        <v>3</v>
      </c>
      <c r="DM334" t="s">
        <v>3</v>
      </c>
      <c r="DN334">
        <v>0</v>
      </c>
      <c r="DO334">
        <v>0</v>
      </c>
      <c r="DP334">
        <v>1</v>
      </c>
      <c r="DQ334">
        <v>1</v>
      </c>
      <c r="DU334">
        <v>1009</v>
      </c>
      <c r="DV334" t="s">
        <v>27</v>
      </c>
      <c r="DW334" t="s">
        <v>27</v>
      </c>
      <c r="DX334">
        <v>1000</v>
      </c>
      <c r="EE334">
        <v>51482689</v>
      </c>
      <c r="EF334">
        <v>1</v>
      </c>
      <c r="EG334" t="s">
        <v>21</v>
      </c>
      <c r="EH334">
        <v>0</v>
      </c>
      <c r="EI334" t="s">
        <v>3</v>
      </c>
      <c r="EJ334">
        <v>4</v>
      </c>
      <c r="EK334">
        <v>0</v>
      </c>
      <c r="EL334" t="s">
        <v>22</v>
      </c>
      <c r="EM334" t="s">
        <v>23</v>
      </c>
      <c r="EO334" t="s">
        <v>3</v>
      </c>
      <c r="EQ334">
        <v>32768</v>
      </c>
      <c r="ER334">
        <v>2690.29</v>
      </c>
      <c r="ES334">
        <v>2690.29</v>
      </c>
      <c r="ET334">
        <v>0</v>
      </c>
      <c r="EU334">
        <v>0</v>
      </c>
      <c r="EV334">
        <v>0</v>
      </c>
      <c r="EW334">
        <v>0</v>
      </c>
      <c r="EX334">
        <v>0</v>
      </c>
      <c r="FQ334">
        <v>0</v>
      </c>
      <c r="FR334">
        <f t="shared" si="299"/>
        <v>0</v>
      </c>
      <c r="FS334">
        <v>0</v>
      </c>
      <c r="FX334">
        <v>70</v>
      </c>
      <c r="FY334">
        <v>10</v>
      </c>
      <c r="GA334" t="s">
        <v>3</v>
      </c>
      <c r="GD334">
        <v>0</v>
      </c>
      <c r="GF334">
        <v>-2069439204</v>
      </c>
      <c r="GG334">
        <v>2</v>
      </c>
      <c r="GH334">
        <v>1</v>
      </c>
      <c r="GI334">
        <v>-2</v>
      </c>
      <c r="GJ334">
        <v>0</v>
      </c>
      <c r="GK334">
        <f>ROUND(R334*(R12)/100,2)</f>
        <v>0</v>
      </c>
      <c r="GL334">
        <f t="shared" si="300"/>
        <v>0</v>
      </c>
      <c r="GM334">
        <f t="shared" si="309"/>
        <v>0</v>
      </c>
      <c r="GN334">
        <f t="shared" si="310"/>
        <v>0</v>
      </c>
      <c r="GO334">
        <f t="shared" si="311"/>
        <v>0</v>
      </c>
      <c r="GP334">
        <f t="shared" si="312"/>
        <v>0</v>
      </c>
      <c r="GR334">
        <v>0</v>
      </c>
      <c r="GS334">
        <v>3</v>
      </c>
      <c r="GT334">
        <v>0</v>
      </c>
      <c r="GU334" t="s">
        <v>3</v>
      </c>
      <c r="GV334">
        <f t="shared" si="313"/>
        <v>0</v>
      </c>
      <c r="GW334">
        <v>1</v>
      </c>
      <c r="GX334">
        <f t="shared" si="301"/>
        <v>0</v>
      </c>
      <c r="HA334">
        <v>0</v>
      </c>
      <c r="HB334">
        <v>0</v>
      </c>
      <c r="HC334">
        <f t="shared" si="302"/>
        <v>0</v>
      </c>
      <c r="HE334" t="s">
        <v>3</v>
      </c>
      <c r="HF334" t="s">
        <v>3</v>
      </c>
      <c r="IK334">
        <f t="shared" si="303"/>
        <v>0</v>
      </c>
    </row>
    <row r="335" spans="1:245" x14ac:dyDescent="0.2">
      <c r="A335">
        <v>18</v>
      </c>
      <c r="B335">
        <v>1</v>
      </c>
      <c r="C335">
        <v>91</v>
      </c>
      <c r="E335" t="s">
        <v>63</v>
      </c>
      <c r="F335" t="s">
        <v>64</v>
      </c>
      <c r="G335" t="s">
        <v>65</v>
      </c>
      <c r="H335" t="s">
        <v>27</v>
      </c>
      <c r="I335">
        <f>I333*J335</f>
        <v>0</v>
      </c>
      <c r="J335">
        <v>101</v>
      </c>
      <c r="O335">
        <f t="shared" si="273"/>
        <v>0</v>
      </c>
      <c r="P335">
        <f t="shared" si="274"/>
        <v>0</v>
      </c>
      <c r="Q335">
        <f t="shared" si="275"/>
        <v>0</v>
      </c>
      <c r="R335">
        <f t="shared" si="276"/>
        <v>0</v>
      </c>
      <c r="S335">
        <f t="shared" si="277"/>
        <v>0</v>
      </c>
      <c r="T335">
        <f t="shared" si="278"/>
        <v>0</v>
      </c>
      <c r="U335">
        <f t="shared" si="279"/>
        <v>0</v>
      </c>
      <c r="V335">
        <f t="shared" si="280"/>
        <v>0</v>
      </c>
      <c r="W335">
        <f t="shared" si="281"/>
        <v>0</v>
      </c>
      <c r="X335">
        <f t="shared" si="282"/>
        <v>0</v>
      </c>
      <c r="Y335">
        <f t="shared" si="283"/>
        <v>0</v>
      </c>
      <c r="AA335">
        <v>52421674</v>
      </c>
      <c r="AB335">
        <f t="shared" si="284"/>
        <v>2652.04</v>
      </c>
      <c r="AC335">
        <f t="shared" si="304"/>
        <v>2652.04</v>
      </c>
      <c r="AD335">
        <f t="shared" si="305"/>
        <v>0</v>
      </c>
      <c r="AE335">
        <f t="shared" si="306"/>
        <v>0</v>
      </c>
      <c r="AF335">
        <f t="shared" si="306"/>
        <v>0</v>
      </c>
      <c r="AG335">
        <f t="shared" si="286"/>
        <v>0</v>
      </c>
      <c r="AH335">
        <f t="shared" si="307"/>
        <v>0</v>
      </c>
      <c r="AI335">
        <f t="shared" si="307"/>
        <v>0</v>
      </c>
      <c r="AJ335">
        <f t="shared" si="288"/>
        <v>0</v>
      </c>
      <c r="AK335">
        <v>2652.04</v>
      </c>
      <c r="AL335">
        <v>2652.04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70</v>
      </c>
      <c r="AU335">
        <v>10</v>
      </c>
      <c r="AV335">
        <v>1</v>
      </c>
      <c r="AW335">
        <v>1</v>
      </c>
      <c r="AZ335">
        <v>1</v>
      </c>
      <c r="BA335">
        <v>1</v>
      </c>
      <c r="BB335">
        <v>1</v>
      </c>
      <c r="BC335">
        <v>1</v>
      </c>
      <c r="BD335" t="s">
        <v>3</v>
      </c>
      <c r="BE335" t="s">
        <v>3</v>
      </c>
      <c r="BF335" t="s">
        <v>3</v>
      </c>
      <c r="BG335" t="s">
        <v>3</v>
      </c>
      <c r="BH335">
        <v>3</v>
      </c>
      <c r="BI335">
        <v>4</v>
      </c>
      <c r="BJ335" t="s">
        <v>66</v>
      </c>
      <c r="BM335">
        <v>0</v>
      </c>
      <c r="BN335">
        <v>0</v>
      </c>
      <c r="BO335" t="s">
        <v>3</v>
      </c>
      <c r="BP335">
        <v>0</v>
      </c>
      <c r="BQ335">
        <v>1</v>
      </c>
      <c r="BR335">
        <v>0</v>
      </c>
      <c r="BS335">
        <v>1</v>
      </c>
      <c r="BT335">
        <v>1</v>
      </c>
      <c r="BU335">
        <v>1</v>
      </c>
      <c r="BV335">
        <v>1</v>
      </c>
      <c r="BW335">
        <v>1</v>
      </c>
      <c r="BX335">
        <v>1</v>
      </c>
      <c r="BY335" t="s">
        <v>3</v>
      </c>
      <c r="BZ335">
        <v>70</v>
      </c>
      <c r="CA335">
        <v>10</v>
      </c>
      <c r="CE335">
        <v>0</v>
      </c>
      <c r="CF335">
        <v>0</v>
      </c>
      <c r="CG335">
        <v>0</v>
      </c>
      <c r="CM335">
        <v>0</v>
      </c>
      <c r="CN335" t="s">
        <v>3</v>
      </c>
      <c r="CO335">
        <v>0</v>
      </c>
      <c r="CP335">
        <f t="shared" si="289"/>
        <v>0</v>
      </c>
      <c r="CQ335">
        <f t="shared" si="290"/>
        <v>2652.04</v>
      </c>
      <c r="CR335">
        <f t="shared" si="308"/>
        <v>0</v>
      </c>
      <c r="CS335">
        <f t="shared" si="291"/>
        <v>0</v>
      </c>
      <c r="CT335">
        <f t="shared" si="292"/>
        <v>0</v>
      </c>
      <c r="CU335">
        <f t="shared" si="293"/>
        <v>0</v>
      </c>
      <c r="CV335">
        <f t="shared" si="294"/>
        <v>0</v>
      </c>
      <c r="CW335">
        <f t="shared" si="295"/>
        <v>0</v>
      </c>
      <c r="CX335">
        <f t="shared" si="296"/>
        <v>0</v>
      </c>
      <c r="CY335">
        <f t="shared" si="297"/>
        <v>0</v>
      </c>
      <c r="CZ335">
        <f t="shared" si="298"/>
        <v>0</v>
      </c>
      <c r="DC335" t="s">
        <v>3</v>
      </c>
      <c r="DD335" t="s">
        <v>3</v>
      </c>
      <c r="DE335" t="s">
        <v>3</v>
      </c>
      <c r="DF335" t="s">
        <v>3</v>
      </c>
      <c r="DG335" t="s">
        <v>3</v>
      </c>
      <c r="DH335" t="s">
        <v>3</v>
      </c>
      <c r="DI335" t="s">
        <v>3</v>
      </c>
      <c r="DJ335" t="s">
        <v>3</v>
      </c>
      <c r="DK335" t="s">
        <v>3</v>
      </c>
      <c r="DL335" t="s">
        <v>3</v>
      </c>
      <c r="DM335" t="s">
        <v>3</v>
      </c>
      <c r="DN335">
        <v>0</v>
      </c>
      <c r="DO335">
        <v>0</v>
      </c>
      <c r="DP335">
        <v>1</v>
      </c>
      <c r="DQ335">
        <v>1</v>
      </c>
      <c r="DU335">
        <v>1009</v>
      </c>
      <c r="DV335" t="s">
        <v>27</v>
      </c>
      <c r="DW335" t="s">
        <v>27</v>
      </c>
      <c r="DX335">
        <v>1000</v>
      </c>
      <c r="EE335">
        <v>51482689</v>
      </c>
      <c r="EF335">
        <v>1</v>
      </c>
      <c r="EG335" t="s">
        <v>21</v>
      </c>
      <c r="EH335">
        <v>0</v>
      </c>
      <c r="EI335" t="s">
        <v>3</v>
      </c>
      <c r="EJ335">
        <v>4</v>
      </c>
      <c r="EK335">
        <v>0</v>
      </c>
      <c r="EL335" t="s">
        <v>22</v>
      </c>
      <c r="EM335" t="s">
        <v>23</v>
      </c>
      <c r="EO335" t="s">
        <v>3</v>
      </c>
      <c r="EQ335">
        <v>0</v>
      </c>
      <c r="ER335">
        <v>2652.04</v>
      </c>
      <c r="ES335">
        <v>2652.04</v>
      </c>
      <c r="ET335">
        <v>0</v>
      </c>
      <c r="EU335">
        <v>0</v>
      </c>
      <c r="EV335">
        <v>0</v>
      </c>
      <c r="EW335">
        <v>0</v>
      </c>
      <c r="EX335">
        <v>0</v>
      </c>
      <c r="FQ335">
        <v>0</v>
      </c>
      <c r="FR335">
        <f t="shared" si="299"/>
        <v>0</v>
      </c>
      <c r="FS335">
        <v>0</v>
      </c>
      <c r="FX335">
        <v>70</v>
      </c>
      <c r="FY335">
        <v>10</v>
      </c>
      <c r="GA335" t="s">
        <v>3</v>
      </c>
      <c r="GD335">
        <v>0</v>
      </c>
      <c r="GF335">
        <v>-740831190</v>
      </c>
      <c r="GG335">
        <v>2</v>
      </c>
      <c r="GH335">
        <v>1</v>
      </c>
      <c r="GI335">
        <v>-2</v>
      </c>
      <c r="GJ335">
        <v>0</v>
      </c>
      <c r="GK335">
        <f>ROUND(R335*(R12)/100,2)</f>
        <v>0</v>
      </c>
      <c r="GL335">
        <f t="shared" si="300"/>
        <v>0</v>
      </c>
      <c r="GM335">
        <f t="shared" si="309"/>
        <v>0</v>
      </c>
      <c r="GN335">
        <f t="shared" si="310"/>
        <v>0</v>
      </c>
      <c r="GO335">
        <f t="shared" si="311"/>
        <v>0</v>
      </c>
      <c r="GP335">
        <f t="shared" si="312"/>
        <v>0</v>
      </c>
      <c r="GR335">
        <v>0</v>
      </c>
      <c r="GS335">
        <v>3</v>
      </c>
      <c r="GT335">
        <v>0</v>
      </c>
      <c r="GU335" t="s">
        <v>3</v>
      </c>
      <c r="GV335">
        <f t="shared" si="313"/>
        <v>0</v>
      </c>
      <c r="GW335">
        <v>1</v>
      </c>
      <c r="GX335">
        <f t="shared" si="301"/>
        <v>0</v>
      </c>
      <c r="HA335">
        <v>0</v>
      </c>
      <c r="HB335">
        <v>0</v>
      </c>
      <c r="HC335">
        <f t="shared" si="302"/>
        <v>0</v>
      </c>
      <c r="HE335" t="s">
        <v>3</v>
      </c>
      <c r="HF335" t="s">
        <v>3</v>
      </c>
      <c r="IK335">
        <f t="shared" si="303"/>
        <v>0</v>
      </c>
    </row>
    <row r="336" spans="1:245" x14ac:dyDescent="0.2">
      <c r="A336">
        <v>17</v>
      </c>
      <c r="B336">
        <v>1</v>
      </c>
      <c r="C336">
        <f>ROW(SmtRes!A96)</f>
        <v>96</v>
      </c>
      <c r="D336">
        <f>ROW(EtalonRes!A89)</f>
        <v>89</v>
      </c>
      <c r="E336" t="s">
        <v>67</v>
      </c>
      <c r="F336" t="s">
        <v>68</v>
      </c>
      <c r="G336" t="s">
        <v>69</v>
      </c>
      <c r="H336" t="s">
        <v>70</v>
      </c>
      <c r="I336">
        <v>0</v>
      </c>
      <c r="J336">
        <v>0</v>
      </c>
      <c r="O336">
        <f t="shared" si="273"/>
        <v>0</v>
      </c>
      <c r="P336">
        <f t="shared" si="274"/>
        <v>0</v>
      </c>
      <c r="Q336">
        <f t="shared" si="275"/>
        <v>0</v>
      </c>
      <c r="R336">
        <f t="shared" si="276"/>
        <v>0</v>
      </c>
      <c r="S336">
        <f t="shared" si="277"/>
        <v>0</v>
      </c>
      <c r="T336">
        <f t="shared" si="278"/>
        <v>0</v>
      </c>
      <c r="U336">
        <f t="shared" si="279"/>
        <v>0</v>
      </c>
      <c r="V336">
        <f t="shared" si="280"/>
        <v>0</v>
      </c>
      <c r="W336">
        <f t="shared" si="281"/>
        <v>0</v>
      </c>
      <c r="X336">
        <f t="shared" si="282"/>
        <v>0</v>
      </c>
      <c r="Y336">
        <f t="shared" si="283"/>
        <v>0</v>
      </c>
      <c r="AA336">
        <v>52421674</v>
      </c>
      <c r="AB336">
        <f t="shared" si="284"/>
        <v>23966.9</v>
      </c>
      <c r="AC336">
        <f t="shared" si="304"/>
        <v>20488.849999999999</v>
      </c>
      <c r="AD336">
        <f t="shared" si="305"/>
        <v>1123.06</v>
      </c>
      <c r="AE336">
        <f t="shared" si="306"/>
        <v>471.72</v>
      </c>
      <c r="AF336">
        <f t="shared" si="306"/>
        <v>2354.9899999999998</v>
      </c>
      <c r="AG336">
        <f t="shared" si="286"/>
        <v>0</v>
      </c>
      <c r="AH336">
        <f t="shared" si="307"/>
        <v>10.3</v>
      </c>
      <c r="AI336">
        <f t="shared" si="307"/>
        <v>0</v>
      </c>
      <c r="AJ336">
        <f t="shared" si="288"/>
        <v>0</v>
      </c>
      <c r="AK336">
        <v>23966.9</v>
      </c>
      <c r="AL336">
        <v>20488.849999999999</v>
      </c>
      <c r="AM336">
        <v>1123.06</v>
      </c>
      <c r="AN336">
        <v>471.72</v>
      </c>
      <c r="AO336">
        <v>2354.9899999999998</v>
      </c>
      <c r="AP336">
        <v>0</v>
      </c>
      <c r="AQ336">
        <v>10.3</v>
      </c>
      <c r="AR336">
        <v>0</v>
      </c>
      <c r="AS336">
        <v>0</v>
      </c>
      <c r="AT336">
        <v>70</v>
      </c>
      <c r="AU336">
        <v>10</v>
      </c>
      <c r="AV336">
        <v>1</v>
      </c>
      <c r="AW336">
        <v>1</v>
      </c>
      <c r="AZ336">
        <v>1</v>
      </c>
      <c r="BA336">
        <v>1</v>
      </c>
      <c r="BB336">
        <v>1</v>
      </c>
      <c r="BC336">
        <v>1</v>
      </c>
      <c r="BD336" t="s">
        <v>3</v>
      </c>
      <c r="BE336" t="s">
        <v>3</v>
      </c>
      <c r="BF336" t="s">
        <v>3</v>
      </c>
      <c r="BG336" t="s">
        <v>3</v>
      </c>
      <c r="BH336">
        <v>0</v>
      </c>
      <c r="BI336">
        <v>4</v>
      </c>
      <c r="BJ336" t="s">
        <v>71</v>
      </c>
      <c r="BM336">
        <v>0</v>
      </c>
      <c r="BN336">
        <v>0</v>
      </c>
      <c r="BO336" t="s">
        <v>3</v>
      </c>
      <c r="BP336">
        <v>0</v>
      </c>
      <c r="BQ336">
        <v>1</v>
      </c>
      <c r="BR336">
        <v>0</v>
      </c>
      <c r="BS336">
        <v>1</v>
      </c>
      <c r="BT336">
        <v>1</v>
      </c>
      <c r="BU336">
        <v>1</v>
      </c>
      <c r="BV336">
        <v>1</v>
      </c>
      <c r="BW336">
        <v>1</v>
      </c>
      <c r="BX336">
        <v>1</v>
      </c>
      <c r="BY336" t="s">
        <v>3</v>
      </c>
      <c r="BZ336">
        <v>70</v>
      </c>
      <c r="CA336">
        <v>10</v>
      </c>
      <c r="CE336">
        <v>0</v>
      </c>
      <c r="CF336">
        <v>0</v>
      </c>
      <c r="CG336">
        <v>0</v>
      </c>
      <c r="CM336">
        <v>0</v>
      </c>
      <c r="CN336" t="s">
        <v>3</v>
      </c>
      <c r="CO336">
        <v>0</v>
      </c>
      <c r="CP336">
        <f t="shared" si="289"/>
        <v>0</v>
      </c>
      <c r="CQ336">
        <f t="shared" si="290"/>
        <v>20488.849999999999</v>
      </c>
      <c r="CR336">
        <f t="shared" si="308"/>
        <v>1123.06</v>
      </c>
      <c r="CS336">
        <f t="shared" si="291"/>
        <v>471.72</v>
      </c>
      <c r="CT336">
        <f t="shared" si="292"/>
        <v>2354.9899999999998</v>
      </c>
      <c r="CU336">
        <f t="shared" si="293"/>
        <v>0</v>
      </c>
      <c r="CV336">
        <f t="shared" si="294"/>
        <v>10.3</v>
      </c>
      <c r="CW336">
        <f t="shared" si="295"/>
        <v>0</v>
      </c>
      <c r="CX336">
        <f t="shared" si="296"/>
        <v>0</v>
      </c>
      <c r="CY336">
        <f t="shared" si="297"/>
        <v>0</v>
      </c>
      <c r="CZ336">
        <f t="shared" si="298"/>
        <v>0</v>
      </c>
      <c r="DC336" t="s">
        <v>3</v>
      </c>
      <c r="DD336" t="s">
        <v>3</v>
      </c>
      <c r="DE336" t="s">
        <v>3</v>
      </c>
      <c r="DF336" t="s">
        <v>3</v>
      </c>
      <c r="DG336" t="s">
        <v>3</v>
      </c>
      <c r="DH336" t="s">
        <v>3</v>
      </c>
      <c r="DI336" t="s">
        <v>3</v>
      </c>
      <c r="DJ336" t="s">
        <v>3</v>
      </c>
      <c r="DK336" t="s">
        <v>3</v>
      </c>
      <c r="DL336" t="s">
        <v>3</v>
      </c>
      <c r="DM336" t="s">
        <v>3</v>
      </c>
      <c r="DN336">
        <v>0</v>
      </c>
      <c r="DO336">
        <v>0</v>
      </c>
      <c r="DP336">
        <v>1</v>
      </c>
      <c r="DQ336">
        <v>1</v>
      </c>
      <c r="DU336">
        <v>1005</v>
      </c>
      <c r="DV336" t="s">
        <v>70</v>
      </c>
      <c r="DW336" t="s">
        <v>70</v>
      </c>
      <c r="DX336">
        <v>100</v>
      </c>
      <c r="EE336">
        <v>51482689</v>
      </c>
      <c r="EF336">
        <v>1</v>
      </c>
      <c r="EG336" t="s">
        <v>21</v>
      </c>
      <c r="EH336">
        <v>0</v>
      </c>
      <c r="EI336" t="s">
        <v>3</v>
      </c>
      <c r="EJ336">
        <v>4</v>
      </c>
      <c r="EK336">
        <v>0</v>
      </c>
      <c r="EL336" t="s">
        <v>22</v>
      </c>
      <c r="EM336" t="s">
        <v>23</v>
      </c>
      <c r="EO336" t="s">
        <v>3</v>
      </c>
      <c r="EQ336">
        <v>0</v>
      </c>
      <c r="ER336">
        <v>23966.9</v>
      </c>
      <c r="ES336">
        <v>20488.849999999999</v>
      </c>
      <c r="ET336">
        <v>1123.06</v>
      </c>
      <c r="EU336">
        <v>471.72</v>
      </c>
      <c r="EV336">
        <v>2354.9899999999998</v>
      </c>
      <c r="EW336">
        <v>10.3</v>
      </c>
      <c r="EX336">
        <v>0</v>
      </c>
      <c r="EY336">
        <v>0</v>
      </c>
      <c r="FQ336">
        <v>0</v>
      </c>
      <c r="FR336">
        <f t="shared" si="299"/>
        <v>0</v>
      </c>
      <c r="FS336">
        <v>0</v>
      </c>
      <c r="FX336">
        <v>70</v>
      </c>
      <c r="FY336">
        <v>10</v>
      </c>
      <c r="GA336" t="s">
        <v>3</v>
      </c>
      <c r="GD336">
        <v>0</v>
      </c>
      <c r="GF336">
        <v>1620255239</v>
      </c>
      <c r="GG336">
        <v>2</v>
      </c>
      <c r="GH336">
        <v>1</v>
      </c>
      <c r="GI336">
        <v>-2</v>
      </c>
      <c r="GJ336">
        <v>0</v>
      </c>
      <c r="GK336">
        <f>ROUND(R336*(R12)/100,2)</f>
        <v>0</v>
      </c>
      <c r="GL336">
        <f t="shared" si="300"/>
        <v>0</v>
      </c>
      <c r="GM336">
        <f t="shared" si="309"/>
        <v>0</v>
      </c>
      <c r="GN336">
        <f t="shared" si="310"/>
        <v>0</v>
      </c>
      <c r="GO336">
        <f t="shared" si="311"/>
        <v>0</v>
      </c>
      <c r="GP336">
        <f t="shared" si="312"/>
        <v>0</v>
      </c>
      <c r="GR336">
        <v>0</v>
      </c>
      <c r="GS336">
        <v>3</v>
      </c>
      <c r="GT336">
        <v>0</v>
      </c>
      <c r="GU336" t="s">
        <v>3</v>
      </c>
      <c r="GV336">
        <f t="shared" si="313"/>
        <v>0</v>
      </c>
      <c r="GW336">
        <v>1</v>
      </c>
      <c r="GX336">
        <f t="shared" si="301"/>
        <v>0</v>
      </c>
      <c r="HA336">
        <v>0</v>
      </c>
      <c r="HB336">
        <v>0</v>
      </c>
      <c r="HC336">
        <f t="shared" si="302"/>
        <v>0</v>
      </c>
      <c r="HE336" t="s">
        <v>3</v>
      </c>
      <c r="HF336" t="s">
        <v>3</v>
      </c>
      <c r="IK336">
        <f t="shared" si="303"/>
        <v>0</v>
      </c>
    </row>
    <row r="337" spans="1:245" x14ac:dyDescent="0.2">
      <c r="A337">
        <v>18</v>
      </c>
      <c r="B337">
        <v>1</v>
      </c>
      <c r="C337">
        <v>95</v>
      </c>
      <c r="E337" t="s">
        <v>72</v>
      </c>
      <c r="F337" t="s">
        <v>64</v>
      </c>
      <c r="G337" t="s">
        <v>65</v>
      </c>
      <c r="H337" t="s">
        <v>27</v>
      </c>
      <c r="I337">
        <f>I336*J337</f>
        <v>0</v>
      </c>
      <c r="J337">
        <v>-7.14</v>
      </c>
      <c r="O337">
        <f t="shared" si="273"/>
        <v>0</v>
      </c>
      <c r="P337">
        <f t="shared" si="274"/>
        <v>0</v>
      </c>
      <c r="Q337">
        <f t="shared" si="275"/>
        <v>0</v>
      </c>
      <c r="R337">
        <f t="shared" si="276"/>
        <v>0</v>
      </c>
      <c r="S337">
        <f t="shared" si="277"/>
        <v>0</v>
      </c>
      <c r="T337">
        <f t="shared" si="278"/>
        <v>0</v>
      </c>
      <c r="U337">
        <f t="shared" si="279"/>
        <v>0</v>
      </c>
      <c r="V337">
        <f t="shared" si="280"/>
        <v>0</v>
      </c>
      <c r="W337">
        <f t="shared" si="281"/>
        <v>0</v>
      </c>
      <c r="X337">
        <f t="shared" si="282"/>
        <v>0</v>
      </c>
      <c r="Y337">
        <f t="shared" si="283"/>
        <v>0</v>
      </c>
      <c r="AA337">
        <v>52421674</v>
      </c>
      <c r="AB337">
        <f t="shared" si="284"/>
        <v>2652.04</v>
      </c>
      <c r="AC337">
        <f t="shared" si="304"/>
        <v>2652.04</v>
      </c>
      <c r="AD337">
        <f t="shared" si="305"/>
        <v>0</v>
      </c>
      <c r="AE337">
        <f t="shared" si="306"/>
        <v>0</v>
      </c>
      <c r="AF337">
        <f t="shared" si="306"/>
        <v>0</v>
      </c>
      <c r="AG337">
        <f t="shared" si="286"/>
        <v>0</v>
      </c>
      <c r="AH337">
        <f t="shared" si="307"/>
        <v>0</v>
      </c>
      <c r="AI337">
        <f t="shared" si="307"/>
        <v>0</v>
      </c>
      <c r="AJ337">
        <f t="shared" si="288"/>
        <v>0</v>
      </c>
      <c r="AK337">
        <v>2652.04</v>
      </c>
      <c r="AL337">
        <v>2652.04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70</v>
      </c>
      <c r="AU337">
        <v>10</v>
      </c>
      <c r="AV337">
        <v>1</v>
      </c>
      <c r="AW337">
        <v>1</v>
      </c>
      <c r="AZ337">
        <v>1</v>
      </c>
      <c r="BA337">
        <v>1</v>
      </c>
      <c r="BB337">
        <v>1</v>
      </c>
      <c r="BC337">
        <v>1</v>
      </c>
      <c r="BD337" t="s">
        <v>3</v>
      </c>
      <c r="BE337" t="s">
        <v>3</v>
      </c>
      <c r="BF337" t="s">
        <v>3</v>
      </c>
      <c r="BG337" t="s">
        <v>3</v>
      </c>
      <c r="BH337">
        <v>3</v>
      </c>
      <c r="BI337">
        <v>4</v>
      </c>
      <c r="BJ337" t="s">
        <v>66</v>
      </c>
      <c r="BM337">
        <v>0</v>
      </c>
      <c r="BN337">
        <v>0</v>
      </c>
      <c r="BO337" t="s">
        <v>3</v>
      </c>
      <c r="BP337">
        <v>0</v>
      </c>
      <c r="BQ337">
        <v>1</v>
      </c>
      <c r="BR337">
        <v>1</v>
      </c>
      <c r="BS337">
        <v>1</v>
      </c>
      <c r="BT337">
        <v>1</v>
      </c>
      <c r="BU337">
        <v>1</v>
      </c>
      <c r="BV337">
        <v>1</v>
      </c>
      <c r="BW337">
        <v>1</v>
      </c>
      <c r="BX337">
        <v>1</v>
      </c>
      <c r="BY337" t="s">
        <v>3</v>
      </c>
      <c r="BZ337">
        <v>70</v>
      </c>
      <c r="CA337">
        <v>10</v>
      </c>
      <c r="CE337">
        <v>0</v>
      </c>
      <c r="CF337">
        <v>0</v>
      </c>
      <c r="CG337">
        <v>0</v>
      </c>
      <c r="CM337">
        <v>0</v>
      </c>
      <c r="CN337" t="s">
        <v>3</v>
      </c>
      <c r="CO337">
        <v>0</v>
      </c>
      <c r="CP337">
        <f t="shared" si="289"/>
        <v>0</v>
      </c>
      <c r="CQ337">
        <f t="shared" si="290"/>
        <v>2652.04</v>
      </c>
      <c r="CR337">
        <f t="shared" si="308"/>
        <v>0</v>
      </c>
      <c r="CS337">
        <f t="shared" si="291"/>
        <v>0</v>
      </c>
      <c r="CT337">
        <f t="shared" si="292"/>
        <v>0</v>
      </c>
      <c r="CU337">
        <f t="shared" si="293"/>
        <v>0</v>
      </c>
      <c r="CV337">
        <f t="shared" si="294"/>
        <v>0</v>
      </c>
      <c r="CW337">
        <f t="shared" si="295"/>
        <v>0</v>
      </c>
      <c r="CX337">
        <f t="shared" si="296"/>
        <v>0</v>
      </c>
      <c r="CY337">
        <f t="shared" si="297"/>
        <v>0</v>
      </c>
      <c r="CZ337">
        <f t="shared" si="298"/>
        <v>0</v>
      </c>
      <c r="DC337" t="s">
        <v>3</v>
      </c>
      <c r="DD337" t="s">
        <v>3</v>
      </c>
      <c r="DE337" t="s">
        <v>3</v>
      </c>
      <c r="DF337" t="s">
        <v>3</v>
      </c>
      <c r="DG337" t="s">
        <v>3</v>
      </c>
      <c r="DH337" t="s">
        <v>3</v>
      </c>
      <c r="DI337" t="s">
        <v>3</v>
      </c>
      <c r="DJ337" t="s">
        <v>3</v>
      </c>
      <c r="DK337" t="s">
        <v>3</v>
      </c>
      <c r="DL337" t="s">
        <v>3</v>
      </c>
      <c r="DM337" t="s">
        <v>3</v>
      </c>
      <c r="DN337">
        <v>0</v>
      </c>
      <c r="DO337">
        <v>0</v>
      </c>
      <c r="DP337">
        <v>1</v>
      </c>
      <c r="DQ337">
        <v>1</v>
      </c>
      <c r="DU337">
        <v>1009</v>
      </c>
      <c r="DV337" t="s">
        <v>27</v>
      </c>
      <c r="DW337" t="s">
        <v>27</v>
      </c>
      <c r="DX337">
        <v>1000</v>
      </c>
      <c r="EE337">
        <v>51482689</v>
      </c>
      <c r="EF337">
        <v>1</v>
      </c>
      <c r="EG337" t="s">
        <v>21</v>
      </c>
      <c r="EH337">
        <v>0</v>
      </c>
      <c r="EI337" t="s">
        <v>3</v>
      </c>
      <c r="EJ337">
        <v>4</v>
      </c>
      <c r="EK337">
        <v>0</v>
      </c>
      <c r="EL337" t="s">
        <v>22</v>
      </c>
      <c r="EM337" t="s">
        <v>23</v>
      </c>
      <c r="EO337" t="s">
        <v>3</v>
      </c>
      <c r="EQ337">
        <v>32768</v>
      </c>
      <c r="ER337">
        <v>2652.04</v>
      </c>
      <c r="ES337">
        <v>2652.04</v>
      </c>
      <c r="ET337">
        <v>0</v>
      </c>
      <c r="EU337">
        <v>0</v>
      </c>
      <c r="EV337">
        <v>0</v>
      </c>
      <c r="EW337">
        <v>0</v>
      </c>
      <c r="EX337">
        <v>0</v>
      </c>
      <c r="FQ337">
        <v>0</v>
      </c>
      <c r="FR337">
        <f t="shared" si="299"/>
        <v>0</v>
      </c>
      <c r="FS337">
        <v>0</v>
      </c>
      <c r="FX337">
        <v>70</v>
      </c>
      <c r="FY337">
        <v>10</v>
      </c>
      <c r="GA337" t="s">
        <v>3</v>
      </c>
      <c r="GD337">
        <v>0</v>
      </c>
      <c r="GF337">
        <v>-740831190</v>
      </c>
      <c r="GG337">
        <v>2</v>
      </c>
      <c r="GH337">
        <v>1</v>
      </c>
      <c r="GI337">
        <v>-2</v>
      </c>
      <c r="GJ337">
        <v>0</v>
      </c>
      <c r="GK337">
        <f>ROUND(R337*(R12)/100,2)</f>
        <v>0</v>
      </c>
      <c r="GL337">
        <f t="shared" si="300"/>
        <v>0</v>
      </c>
      <c r="GM337">
        <f t="shared" si="309"/>
        <v>0</v>
      </c>
      <c r="GN337">
        <f t="shared" si="310"/>
        <v>0</v>
      </c>
      <c r="GO337">
        <f t="shared" si="311"/>
        <v>0</v>
      </c>
      <c r="GP337">
        <f t="shared" si="312"/>
        <v>0</v>
      </c>
      <c r="GR337">
        <v>0</v>
      </c>
      <c r="GS337">
        <v>3</v>
      </c>
      <c r="GT337">
        <v>0</v>
      </c>
      <c r="GU337" t="s">
        <v>3</v>
      </c>
      <c r="GV337">
        <f t="shared" si="313"/>
        <v>0</v>
      </c>
      <c r="GW337">
        <v>1</v>
      </c>
      <c r="GX337">
        <f t="shared" si="301"/>
        <v>0</v>
      </c>
      <c r="HA337">
        <v>0</v>
      </c>
      <c r="HB337">
        <v>0</v>
      </c>
      <c r="HC337">
        <f t="shared" si="302"/>
        <v>0</v>
      </c>
      <c r="HE337" t="s">
        <v>3</v>
      </c>
      <c r="HF337" t="s">
        <v>3</v>
      </c>
      <c r="IK337">
        <f t="shared" si="303"/>
        <v>0</v>
      </c>
    </row>
    <row r="338" spans="1:245" x14ac:dyDescent="0.2">
      <c r="A338">
        <v>18</v>
      </c>
      <c r="B338">
        <v>1</v>
      </c>
      <c r="C338">
        <v>96</v>
      </c>
      <c r="E338" t="s">
        <v>73</v>
      </c>
      <c r="F338" t="s">
        <v>64</v>
      </c>
      <c r="G338" t="s">
        <v>65</v>
      </c>
      <c r="H338" t="s">
        <v>27</v>
      </c>
      <c r="I338">
        <f>I336*J338</f>
        <v>0</v>
      </c>
      <c r="J338">
        <v>11.9</v>
      </c>
      <c r="O338">
        <f t="shared" si="273"/>
        <v>0</v>
      </c>
      <c r="P338">
        <f t="shared" si="274"/>
        <v>0</v>
      </c>
      <c r="Q338">
        <f t="shared" si="275"/>
        <v>0</v>
      </c>
      <c r="R338">
        <f t="shared" si="276"/>
        <v>0</v>
      </c>
      <c r="S338">
        <f t="shared" si="277"/>
        <v>0</v>
      </c>
      <c r="T338">
        <f t="shared" si="278"/>
        <v>0</v>
      </c>
      <c r="U338">
        <f t="shared" si="279"/>
        <v>0</v>
      </c>
      <c r="V338">
        <f t="shared" si="280"/>
        <v>0</v>
      </c>
      <c r="W338">
        <f t="shared" si="281"/>
        <v>0</v>
      </c>
      <c r="X338">
        <f t="shared" si="282"/>
        <v>0</v>
      </c>
      <c r="Y338">
        <f t="shared" si="283"/>
        <v>0</v>
      </c>
      <c r="AA338">
        <v>52421674</v>
      </c>
      <c r="AB338">
        <f t="shared" si="284"/>
        <v>2652.04</v>
      </c>
      <c r="AC338">
        <f t="shared" si="304"/>
        <v>2652.04</v>
      </c>
      <c r="AD338">
        <f t="shared" si="305"/>
        <v>0</v>
      </c>
      <c r="AE338">
        <f t="shared" si="306"/>
        <v>0</v>
      </c>
      <c r="AF338">
        <f t="shared" si="306"/>
        <v>0</v>
      </c>
      <c r="AG338">
        <f t="shared" si="286"/>
        <v>0</v>
      </c>
      <c r="AH338">
        <f t="shared" si="307"/>
        <v>0</v>
      </c>
      <c r="AI338">
        <f t="shared" si="307"/>
        <v>0</v>
      </c>
      <c r="AJ338">
        <f t="shared" si="288"/>
        <v>0</v>
      </c>
      <c r="AK338">
        <v>2652.04</v>
      </c>
      <c r="AL338">
        <v>2652.04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70</v>
      </c>
      <c r="AU338">
        <v>10</v>
      </c>
      <c r="AV338">
        <v>1</v>
      </c>
      <c r="AW338">
        <v>1</v>
      </c>
      <c r="AZ338">
        <v>1</v>
      </c>
      <c r="BA338">
        <v>1</v>
      </c>
      <c r="BB338">
        <v>1</v>
      </c>
      <c r="BC338">
        <v>1</v>
      </c>
      <c r="BD338" t="s">
        <v>3</v>
      </c>
      <c r="BE338" t="s">
        <v>3</v>
      </c>
      <c r="BF338" t="s">
        <v>3</v>
      </c>
      <c r="BG338" t="s">
        <v>3</v>
      </c>
      <c r="BH338">
        <v>3</v>
      </c>
      <c r="BI338">
        <v>4</v>
      </c>
      <c r="BJ338" t="s">
        <v>66</v>
      </c>
      <c r="BM338">
        <v>0</v>
      </c>
      <c r="BN338">
        <v>0</v>
      </c>
      <c r="BO338" t="s">
        <v>3</v>
      </c>
      <c r="BP338">
        <v>0</v>
      </c>
      <c r="BQ338">
        <v>1</v>
      </c>
      <c r="BR338">
        <v>0</v>
      </c>
      <c r="BS338">
        <v>1</v>
      </c>
      <c r="BT338">
        <v>1</v>
      </c>
      <c r="BU338">
        <v>1</v>
      </c>
      <c r="BV338">
        <v>1</v>
      </c>
      <c r="BW338">
        <v>1</v>
      </c>
      <c r="BX338">
        <v>1</v>
      </c>
      <c r="BY338" t="s">
        <v>3</v>
      </c>
      <c r="BZ338">
        <v>70</v>
      </c>
      <c r="CA338">
        <v>10</v>
      </c>
      <c r="CE338">
        <v>0</v>
      </c>
      <c r="CF338">
        <v>0</v>
      </c>
      <c r="CG338">
        <v>0</v>
      </c>
      <c r="CM338">
        <v>0</v>
      </c>
      <c r="CN338" t="s">
        <v>3</v>
      </c>
      <c r="CO338">
        <v>0</v>
      </c>
      <c r="CP338">
        <f t="shared" si="289"/>
        <v>0</v>
      </c>
      <c r="CQ338">
        <f t="shared" si="290"/>
        <v>2652.04</v>
      </c>
      <c r="CR338">
        <f t="shared" si="308"/>
        <v>0</v>
      </c>
      <c r="CS338">
        <f t="shared" si="291"/>
        <v>0</v>
      </c>
      <c r="CT338">
        <f t="shared" si="292"/>
        <v>0</v>
      </c>
      <c r="CU338">
        <f t="shared" si="293"/>
        <v>0</v>
      </c>
      <c r="CV338">
        <f t="shared" si="294"/>
        <v>0</v>
      </c>
      <c r="CW338">
        <f t="shared" si="295"/>
        <v>0</v>
      </c>
      <c r="CX338">
        <f t="shared" si="296"/>
        <v>0</v>
      </c>
      <c r="CY338">
        <f t="shared" si="297"/>
        <v>0</v>
      </c>
      <c r="CZ338">
        <f t="shared" si="298"/>
        <v>0</v>
      </c>
      <c r="DC338" t="s">
        <v>3</v>
      </c>
      <c r="DD338" t="s">
        <v>3</v>
      </c>
      <c r="DE338" t="s">
        <v>3</v>
      </c>
      <c r="DF338" t="s">
        <v>3</v>
      </c>
      <c r="DG338" t="s">
        <v>3</v>
      </c>
      <c r="DH338" t="s">
        <v>3</v>
      </c>
      <c r="DI338" t="s">
        <v>3</v>
      </c>
      <c r="DJ338" t="s">
        <v>3</v>
      </c>
      <c r="DK338" t="s">
        <v>3</v>
      </c>
      <c r="DL338" t="s">
        <v>3</v>
      </c>
      <c r="DM338" t="s">
        <v>3</v>
      </c>
      <c r="DN338">
        <v>0</v>
      </c>
      <c r="DO338">
        <v>0</v>
      </c>
      <c r="DP338">
        <v>1</v>
      </c>
      <c r="DQ338">
        <v>1</v>
      </c>
      <c r="DU338">
        <v>1009</v>
      </c>
      <c r="DV338" t="s">
        <v>27</v>
      </c>
      <c r="DW338" t="s">
        <v>27</v>
      </c>
      <c r="DX338">
        <v>1000</v>
      </c>
      <c r="EE338">
        <v>51482689</v>
      </c>
      <c r="EF338">
        <v>1</v>
      </c>
      <c r="EG338" t="s">
        <v>21</v>
      </c>
      <c r="EH338">
        <v>0</v>
      </c>
      <c r="EI338" t="s">
        <v>3</v>
      </c>
      <c r="EJ338">
        <v>4</v>
      </c>
      <c r="EK338">
        <v>0</v>
      </c>
      <c r="EL338" t="s">
        <v>22</v>
      </c>
      <c r="EM338" t="s">
        <v>23</v>
      </c>
      <c r="EO338" t="s">
        <v>3</v>
      </c>
      <c r="EQ338">
        <v>0</v>
      </c>
      <c r="ER338">
        <v>2652.04</v>
      </c>
      <c r="ES338">
        <v>2652.04</v>
      </c>
      <c r="ET338">
        <v>0</v>
      </c>
      <c r="EU338">
        <v>0</v>
      </c>
      <c r="EV338">
        <v>0</v>
      </c>
      <c r="EW338">
        <v>0</v>
      </c>
      <c r="EX338">
        <v>0</v>
      </c>
      <c r="FQ338">
        <v>0</v>
      </c>
      <c r="FR338">
        <f t="shared" si="299"/>
        <v>0</v>
      </c>
      <c r="FS338">
        <v>0</v>
      </c>
      <c r="FX338">
        <v>70</v>
      </c>
      <c r="FY338">
        <v>10</v>
      </c>
      <c r="GA338" t="s">
        <v>3</v>
      </c>
      <c r="GD338">
        <v>0</v>
      </c>
      <c r="GF338">
        <v>-740831190</v>
      </c>
      <c r="GG338">
        <v>2</v>
      </c>
      <c r="GH338">
        <v>1</v>
      </c>
      <c r="GI338">
        <v>-2</v>
      </c>
      <c r="GJ338">
        <v>0</v>
      </c>
      <c r="GK338">
        <f>ROUND(R338*(R12)/100,2)</f>
        <v>0</v>
      </c>
      <c r="GL338">
        <f t="shared" si="300"/>
        <v>0</v>
      </c>
      <c r="GM338">
        <f t="shared" si="309"/>
        <v>0</v>
      </c>
      <c r="GN338">
        <f t="shared" si="310"/>
        <v>0</v>
      </c>
      <c r="GO338">
        <f t="shared" si="311"/>
        <v>0</v>
      </c>
      <c r="GP338">
        <f t="shared" si="312"/>
        <v>0</v>
      </c>
      <c r="GR338">
        <v>0</v>
      </c>
      <c r="GS338">
        <v>3</v>
      </c>
      <c r="GT338">
        <v>0</v>
      </c>
      <c r="GU338" t="s">
        <v>3</v>
      </c>
      <c r="GV338">
        <f t="shared" si="313"/>
        <v>0</v>
      </c>
      <c r="GW338">
        <v>1</v>
      </c>
      <c r="GX338">
        <f t="shared" si="301"/>
        <v>0</v>
      </c>
      <c r="HA338">
        <v>0</v>
      </c>
      <c r="HB338">
        <v>0</v>
      </c>
      <c r="HC338">
        <f t="shared" si="302"/>
        <v>0</v>
      </c>
      <c r="HE338" t="s">
        <v>3</v>
      </c>
      <c r="HF338" t="s">
        <v>3</v>
      </c>
      <c r="IK338">
        <f t="shared" si="303"/>
        <v>0</v>
      </c>
    </row>
    <row r="340" spans="1:245" x14ac:dyDescent="0.2">
      <c r="A340" s="2">
        <v>51</v>
      </c>
      <c r="B340" s="2">
        <f>B322</f>
        <v>1</v>
      </c>
      <c r="C340" s="2">
        <f>A322</f>
        <v>5</v>
      </c>
      <c r="D340" s="2">
        <f>ROW(A322)</f>
        <v>322</v>
      </c>
      <c r="E340" s="2"/>
      <c r="F340" s="2" t="str">
        <f>IF(F322&lt;&gt;"",F322,"")</f>
        <v>Новый подраздел</v>
      </c>
      <c r="G340" s="2" t="str">
        <f>IF(G322&lt;&gt;"",G322,"")</f>
        <v>Разборка асфальтобетонного покрытия (тротуар) с последующим восстановлением</v>
      </c>
      <c r="H340" s="2">
        <v>0</v>
      </c>
      <c r="I340" s="2"/>
      <c r="J340" s="2"/>
      <c r="K340" s="2"/>
      <c r="L340" s="2"/>
      <c r="M340" s="2"/>
      <c r="N340" s="2"/>
      <c r="O340" s="2">
        <f t="shared" ref="O340:T340" si="314">ROUND(AB340,2)</f>
        <v>0</v>
      </c>
      <c r="P340" s="2">
        <f t="shared" si="314"/>
        <v>0</v>
      </c>
      <c r="Q340" s="2">
        <f t="shared" si="314"/>
        <v>0</v>
      </c>
      <c r="R340" s="2">
        <f t="shared" si="314"/>
        <v>0</v>
      </c>
      <c r="S340" s="2">
        <f t="shared" si="314"/>
        <v>0</v>
      </c>
      <c r="T340" s="2">
        <f t="shared" si="314"/>
        <v>0</v>
      </c>
      <c r="U340" s="2">
        <f>AH340</f>
        <v>0</v>
      </c>
      <c r="V340" s="2">
        <f>AI340</f>
        <v>0</v>
      </c>
      <c r="W340" s="2">
        <f>ROUND(AJ340,2)</f>
        <v>0</v>
      </c>
      <c r="X340" s="2">
        <f>ROUND(AK340,2)</f>
        <v>0</v>
      </c>
      <c r="Y340" s="2">
        <f>ROUND(AL340,2)</f>
        <v>0</v>
      </c>
      <c r="Z340" s="2"/>
      <c r="AA340" s="2"/>
      <c r="AB340" s="2">
        <f>ROUND(SUMIF(AA326:AA338,"=52421674",O326:O338),2)</f>
        <v>0</v>
      </c>
      <c r="AC340" s="2">
        <f>ROUND(SUMIF(AA326:AA338,"=52421674",P326:P338),2)</f>
        <v>0</v>
      </c>
      <c r="AD340" s="2">
        <f>ROUND(SUMIF(AA326:AA338,"=52421674",Q326:Q338),2)</f>
        <v>0</v>
      </c>
      <c r="AE340" s="2">
        <f>ROUND(SUMIF(AA326:AA338,"=52421674",R326:R338),2)</f>
        <v>0</v>
      </c>
      <c r="AF340" s="2">
        <f>ROUND(SUMIF(AA326:AA338,"=52421674",S326:S338),2)</f>
        <v>0</v>
      </c>
      <c r="AG340" s="2">
        <f>ROUND(SUMIF(AA326:AA338,"=52421674",T326:T338),2)</f>
        <v>0</v>
      </c>
      <c r="AH340" s="2">
        <f>SUMIF(AA326:AA338,"=52421674",U326:U338)</f>
        <v>0</v>
      </c>
      <c r="AI340" s="2">
        <f>SUMIF(AA326:AA338,"=52421674",V326:V338)</f>
        <v>0</v>
      </c>
      <c r="AJ340" s="2">
        <f>ROUND(SUMIF(AA326:AA338,"=52421674",W326:W338),2)</f>
        <v>0</v>
      </c>
      <c r="AK340" s="2">
        <f>ROUND(SUMIF(AA326:AA338,"=52421674",X326:X338),2)</f>
        <v>0</v>
      </c>
      <c r="AL340" s="2">
        <f>ROUND(SUMIF(AA326:AA338,"=52421674",Y326:Y338),2)</f>
        <v>0</v>
      </c>
      <c r="AM340" s="2"/>
      <c r="AN340" s="2"/>
      <c r="AO340" s="2">
        <f t="shared" ref="AO340:BD340" si="315">ROUND(BX340,2)</f>
        <v>0</v>
      </c>
      <c r="AP340" s="2">
        <f t="shared" si="315"/>
        <v>0</v>
      </c>
      <c r="AQ340" s="2">
        <f t="shared" si="315"/>
        <v>0</v>
      </c>
      <c r="AR340" s="2">
        <f t="shared" si="315"/>
        <v>0</v>
      </c>
      <c r="AS340" s="2">
        <f t="shared" si="315"/>
        <v>0</v>
      </c>
      <c r="AT340" s="2">
        <f t="shared" si="315"/>
        <v>0</v>
      </c>
      <c r="AU340" s="2">
        <f t="shared" si="315"/>
        <v>0</v>
      </c>
      <c r="AV340" s="2">
        <f t="shared" si="315"/>
        <v>0</v>
      </c>
      <c r="AW340" s="2">
        <f t="shared" si="315"/>
        <v>0</v>
      </c>
      <c r="AX340" s="2">
        <f t="shared" si="315"/>
        <v>0</v>
      </c>
      <c r="AY340" s="2">
        <f t="shared" si="315"/>
        <v>0</v>
      </c>
      <c r="AZ340" s="2">
        <f t="shared" si="315"/>
        <v>0</v>
      </c>
      <c r="BA340" s="2">
        <f t="shared" si="315"/>
        <v>0</v>
      </c>
      <c r="BB340" s="2">
        <f t="shared" si="315"/>
        <v>0</v>
      </c>
      <c r="BC340" s="2">
        <f t="shared" si="315"/>
        <v>0</v>
      </c>
      <c r="BD340" s="2">
        <f t="shared" si="315"/>
        <v>0</v>
      </c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>
        <f>ROUND(SUMIF(AA326:AA338,"=52421674",FQ326:FQ338),2)</f>
        <v>0</v>
      </c>
      <c r="BY340" s="2">
        <f>ROUND(SUMIF(AA326:AA338,"=52421674",FR326:FR338),2)</f>
        <v>0</v>
      </c>
      <c r="BZ340" s="2">
        <f>ROUND(SUMIF(AA326:AA338,"=52421674",GL326:GL338),2)</f>
        <v>0</v>
      </c>
      <c r="CA340" s="2">
        <f>ROUND(SUMIF(AA326:AA338,"=52421674",GM326:GM338),2)</f>
        <v>0</v>
      </c>
      <c r="CB340" s="2">
        <f>ROUND(SUMIF(AA326:AA338,"=52421674",GN326:GN338),2)</f>
        <v>0</v>
      </c>
      <c r="CC340" s="2">
        <f>ROUND(SUMIF(AA326:AA338,"=52421674",GO326:GO338),2)</f>
        <v>0</v>
      </c>
      <c r="CD340" s="2">
        <f>ROUND(SUMIF(AA326:AA338,"=52421674",GP326:GP338),2)</f>
        <v>0</v>
      </c>
      <c r="CE340" s="2">
        <f>AC340-BX340</f>
        <v>0</v>
      </c>
      <c r="CF340" s="2">
        <f>AC340-BY340</f>
        <v>0</v>
      </c>
      <c r="CG340" s="2">
        <f>BX340-BZ340</f>
        <v>0</v>
      </c>
      <c r="CH340" s="2">
        <f>AC340-BX340-BY340+BZ340</f>
        <v>0</v>
      </c>
      <c r="CI340" s="2">
        <f>BY340-BZ340</f>
        <v>0</v>
      </c>
      <c r="CJ340" s="2">
        <f>ROUND(SUMIF(AA326:AA338,"=52421674",GX326:GX338),2)</f>
        <v>0</v>
      </c>
      <c r="CK340" s="2">
        <f>ROUND(SUMIF(AA326:AA338,"=52421674",GY326:GY338),2)</f>
        <v>0</v>
      </c>
      <c r="CL340" s="2">
        <f>ROUND(SUMIF(AA326:AA338,"=52421674",GZ326:GZ338),2)</f>
        <v>0</v>
      </c>
      <c r="CM340" s="2">
        <f>ROUND(SUMIF(AA326:AA338,"=52421674",HD326:HD338),2)</f>
        <v>0</v>
      </c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>
        <v>0</v>
      </c>
    </row>
    <row r="342" spans="1:245" x14ac:dyDescent="0.2">
      <c r="A342" s="4">
        <v>50</v>
      </c>
      <c r="B342" s="4">
        <v>0</v>
      </c>
      <c r="C342" s="4">
        <v>0</v>
      </c>
      <c r="D342" s="4">
        <v>1</v>
      </c>
      <c r="E342" s="4">
        <v>201</v>
      </c>
      <c r="F342" s="4">
        <f>ROUND(Source!O340,O342)</f>
        <v>0</v>
      </c>
      <c r="G342" s="4" t="s">
        <v>74</v>
      </c>
      <c r="H342" s="4" t="s">
        <v>75</v>
      </c>
      <c r="I342" s="4"/>
      <c r="J342" s="4"/>
      <c r="K342" s="4">
        <v>201</v>
      </c>
      <c r="L342" s="4">
        <v>1</v>
      </c>
      <c r="M342" s="4">
        <v>3</v>
      </c>
      <c r="N342" s="4" t="s">
        <v>3</v>
      </c>
      <c r="O342" s="4">
        <v>2</v>
      </c>
      <c r="P342" s="4"/>
      <c r="Q342" s="4"/>
      <c r="R342" s="4"/>
      <c r="S342" s="4"/>
      <c r="T342" s="4"/>
      <c r="U342" s="4"/>
      <c r="V342" s="4"/>
      <c r="W342" s="4"/>
    </row>
    <row r="343" spans="1:245" x14ac:dyDescent="0.2">
      <c r="A343" s="4">
        <v>50</v>
      </c>
      <c r="B343" s="4">
        <v>0</v>
      </c>
      <c r="C343" s="4">
        <v>0</v>
      </c>
      <c r="D343" s="4">
        <v>1</v>
      </c>
      <c r="E343" s="4">
        <v>202</v>
      </c>
      <c r="F343" s="4">
        <f>ROUND(Source!P340,O343)</f>
        <v>0</v>
      </c>
      <c r="G343" s="4" t="s">
        <v>76</v>
      </c>
      <c r="H343" s="4" t="s">
        <v>77</v>
      </c>
      <c r="I343" s="4"/>
      <c r="J343" s="4"/>
      <c r="K343" s="4">
        <v>202</v>
      </c>
      <c r="L343" s="4">
        <v>2</v>
      </c>
      <c r="M343" s="4">
        <v>3</v>
      </c>
      <c r="N343" s="4" t="s">
        <v>3</v>
      </c>
      <c r="O343" s="4">
        <v>2</v>
      </c>
      <c r="P343" s="4"/>
      <c r="Q343" s="4"/>
      <c r="R343" s="4"/>
      <c r="S343" s="4"/>
      <c r="T343" s="4"/>
      <c r="U343" s="4"/>
      <c r="V343" s="4"/>
      <c r="W343" s="4"/>
    </row>
    <row r="344" spans="1:245" x14ac:dyDescent="0.2">
      <c r="A344" s="4">
        <v>50</v>
      </c>
      <c r="B344" s="4">
        <v>0</v>
      </c>
      <c r="C344" s="4">
        <v>0</v>
      </c>
      <c r="D344" s="4">
        <v>1</v>
      </c>
      <c r="E344" s="4">
        <v>222</v>
      </c>
      <c r="F344" s="4">
        <f>ROUND(Source!AO340,O344)</f>
        <v>0</v>
      </c>
      <c r="G344" s="4" t="s">
        <v>78</v>
      </c>
      <c r="H344" s="4" t="s">
        <v>79</v>
      </c>
      <c r="I344" s="4"/>
      <c r="J344" s="4"/>
      <c r="K344" s="4">
        <v>222</v>
      </c>
      <c r="L344" s="4">
        <v>3</v>
      </c>
      <c r="M344" s="4">
        <v>3</v>
      </c>
      <c r="N344" s="4" t="s">
        <v>3</v>
      </c>
      <c r="O344" s="4">
        <v>2</v>
      </c>
      <c r="P344" s="4"/>
      <c r="Q344" s="4"/>
      <c r="R344" s="4"/>
      <c r="S344" s="4"/>
      <c r="T344" s="4"/>
      <c r="U344" s="4"/>
      <c r="V344" s="4"/>
      <c r="W344" s="4"/>
    </row>
    <row r="345" spans="1:245" x14ac:dyDescent="0.2">
      <c r="A345" s="4">
        <v>50</v>
      </c>
      <c r="B345" s="4">
        <v>0</v>
      </c>
      <c r="C345" s="4">
        <v>0</v>
      </c>
      <c r="D345" s="4">
        <v>1</v>
      </c>
      <c r="E345" s="4">
        <v>225</v>
      </c>
      <c r="F345" s="4">
        <f>ROUND(Source!AV340,O345)</f>
        <v>0</v>
      </c>
      <c r="G345" s="4" t="s">
        <v>80</v>
      </c>
      <c r="H345" s="4" t="s">
        <v>81</v>
      </c>
      <c r="I345" s="4"/>
      <c r="J345" s="4"/>
      <c r="K345" s="4">
        <v>225</v>
      </c>
      <c r="L345" s="4">
        <v>4</v>
      </c>
      <c r="M345" s="4">
        <v>3</v>
      </c>
      <c r="N345" s="4" t="s">
        <v>3</v>
      </c>
      <c r="O345" s="4">
        <v>2</v>
      </c>
      <c r="P345" s="4"/>
      <c r="Q345" s="4"/>
      <c r="R345" s="4"/>
      <c r="S345" s="4"/>
      <c r="T345" s="4"/>
      <c r="U345" s="4"/>
      <c r="V345" s="4"/>
      <c r="W345" s="4"/>
    </row>
    <row r="346" spans="1:245" x14ac:dyDescent="0.2">
      <c r="A346" s="4">
        <v>50</v>
      </c>
      <c r="B346" s="4">
        <v>0</v>
      </c>
      <c r="C346" s="4">
        <v>0</v>
      </c>
      <c r="D346" s="4">
        <v>1</v>
      </c>
      <c r="E346" s="4">
        <v>226</v>
      </c>
      <c r="F346" s="4">
        <f>ROUND(Source!AW340,O346)</f>
        <v>0</v>
      </c>
      <c r="G346" s="4" t="s">
        <v>82</v>
      </c>
      <c r="H346" s="4" t="s">
        <v>83</v>
      </c>
      <c r="I346" s="4"/>
      <c r="J346" s="4"/>
      <c r="K346" s="4">
        <v>226</v>
      </c>
      <c r="L346" s="4">
        <v>5</v>
      </c>
      <c r="M346" s="4">
        <v>3</v>
      </c>
      <c r="N346" s="4" t="s">
        <v>3</v>
      </c>
      <c r="O346" s="4">
        <v>2</v>
      </c>
      <c r="P346" s="4"/>
      <c r="Q346" s="4"/>
      <c r="R346" s="4"/>
      <c r="S346" s="4"/>
      <c r="T346" s="4"/>
      <c r="U346" s="4"/>
      <c r="V346" s="4"/>
      <c r="W346" s="4"/>
    </row>
    <row r="347" spans="1:245" x14ac:dyDescent="0.2">
      <c r="A347" s="4">
        <v>50</v>
      </c>
      <c r="B347" s="4">
        <v>0</v>
      </c>
      <c r="C347" s="4">
        <v>0</v>
      </c>
      <c r="D347" s="4">
        <v>1</v>
      </c>
      <c r="E347" s="4">
        <v>227</v>
      </c>
      <c r="F347" s="4">
        <f>ROUND(Source!AX340,O347)</f>
        <v>0</v>
      </c>
      <c r="G347" s="4" t="s">
        <v>84</v>
      </c>
      <c r="H347" s="4" t="s">
        <v>85</v>
      </c>
      <c r="I347" s="4"/>
      <c r="J347" s="4"/>
      <c r="K347" s="4">
        <v>227</v>
      </c>
      <c r="L347" s="4">
        <v>6</v>
      </c>
      <c r="M347" s="4">
        <v>3</v>
      </c>
      <c r="N347" s="4" t="s">
        <v>3</v>
      </c>
      <c r="O347" s="4">
        <v>2</v>
      </c>
      <c r="P347" s="4"/>
      <c r="Q347" s="4"/>
      <c r="R347" s="4"/>
      <c r="S347" s="4"/>
      <c r="T347" s="4"/>
      <c r="U347" s="4"/>
      <c r="V347" s="4"/>
      <c r="W347" s="4"/>
    </row>
    <row r="348" spans="1:245" x14ac:dyDescent="0.2">
      <c r="A348" s="4">
        <v>50</v>
      </c>
      <c r="B348" s="4">
        <v>0</v>
      </c>
      <c r="C348" s="4">
        <v>0</v>
      </c>
      <c r="D348" s="4">
        <v>1</v>
      </c>
      <c r="E348" s="4">
        <v>228</v>
      </c>
      <c r="F348" s="4">
        <f>ROUND(Source!AY340,O348)</f>
        <v>0</v>
      </c>
      <c r="G348" s="4" t="s">
        <v>86</v>
      </c>
      <c r="H348" s="4" t="s">
        <v>87</v>
      </c>
      <c r="I348" s="4"/>
      <c r="J348" s="4"/>
      <c r="K348" s="4">
        <v>228</v>
      </c>
      <c r="L348" s="4">
        <v>7</v>
      </c>
      <c r="M348" s="4">
        <v>3</v>
      </c>
      <c r="N348" s="4" t="s">
        <v>3</v>
      </c>
      <c r="O348" s="4">
        <v>2</v>
      </c>
      <c r="P348" s="4"/>
      <c r="Q348" s="4"/>
      <c r="R348" s="4"/>
      <c r="S348" s="4"/>
      <c r="T348" s="4"/>
      <c r="U348" s="4"/>
      <c r="V348" s="4"/>
      <c r="W348" s="4"/>
    </row>
    <row r="349" spans="1:245" x14ac:dyDescent="0.2">
      <c r="A349" s="4">
        <v>50</v>
      </c>
      <c r="B349" s="4">
        <v>0</v>
      </c>
      <c r="C349" s="4">
        <v>0</v>
      </c>
      <c r="D349" s="4">
        <v>1</v>
      </c>
      <c r="E349" s="4">
        <v>216</v>
      </c>
      <c r="F349" s="4">
        <f>ROUND(Source!AP340,O349)</f>
        <v>0</v>
      </c>
      <c r="G349" s="4" t="s">
        <v>88</v>
      </c>
      <c r="H349" s="4" t="s">
        <v>89</v>
      </c>
      <c r="I349" s="4"/>
      <c r="J349" s="4"/>
      <c r="K349" s="4">
        <v>216</v>
      </c>
      <c r="L349" s="4">
        <v>8</v>
      </c>
      <c r="M349" s="4">
        <v>3</v>
      </c>
      <c r="N349" s="4" t="s">
        <v>3</v>
      </c>
      <c r="O349" s="4">
        <v>2</v>
      </c>
      <c r="P349" s="4"/>
      <c r="Q349" s="4"/>
      <c r="R349" s="4"/>
      <c r="S349" s="4"/>
      <c r="T349" s="4"/>
      <c r="U349" s="4"/>
      <c r="V349" s="4"/>
      <c r="W349" s="4"/>
    </row>
    <row r="350" spans="1:245" x14ac:dyDescent="0.2">
      <c r="A350" s="4">
        <v>50</v>
      </c>
      <c r="B350" s="4">
        <v>0</v>
      </c>
      <c r="C350" s="4">
        <v>0</v>
      </c>
      <c r="D350" s="4">
        <v>1</v>
      </c>
      <c r="E350" s="4">
        <v>223</v>
      </c>
      <c r="F350" s="4">
        <f>ROUND(Source!AQ340,O350)</f>
        <v>0</v>
      </c>
      <c r="G350" s="4" t="s">
        <v>90</v>
      </c>
      <c r="H350" s="4" t="s">
        <v>91</v>
      </c>
      <c r="I350" s="4"/>
      <c r="J350" s="4"/>
      <c r="K350" s="4">
        <v>223</v>
      </c>
      <c r="L350" s="4">
        <v>9</v>
      </c>
      <c r="M350" s="4">
        <v>3</v>
      </c>
      <c r="N350" s="4" t="s">
        <v>3</v>
      </c>
      <c r="O350" s="4">
        <v>2</v>
      </c>
      <c r="P350" s="4"/>
      <c r="Q350" s="4"/>
      <c r="R350" s="4"/>
      <c r="S350" s="4"/>
      <c r="T350" s="4"/>
      <c r="U350" s="4"/>
      <c r="V350" s="4"/>
      <c r="W350" s="4"/>
    </row>
    <row r="351" spans="1:245" x14ac:dyDescent="0.2">
      <c r="A351" s="4">
        <v>50</v>
      </c>
      <c r="B351" s="4">
        <v>0</v>
      </c>
      <c r="C351" s="4">
        <v>0</v>
      </c>
      <c r="D351" s="4">
        <v>1</v>
      </c>
      <c r="E351" s="4">
        <v>229</v>
      </c>
      <c r="F351" s="4">
        <f>ROUND(Source!AZ340,O351)</f>
        <v>0</v>
      </c>
      <c r="G351" s="4" t="s">
        <v>92</v>
      </c>
      <c r="H351" s="4" t="s">
        <v>93</v>
      </c>
      <c r="I351" s="4"/>
      <c r="J351" s="4"/>
      <c r="K351" s="4">
        <v>229</v>
      </c>
      <c r="L351" s="4">
        <v>10</v>
      </c>
      <c r="M351" s="4">
        <v>3</v>
      </c>
      <c r="N351" s="4" t="s">
        <v>3</v>
      </c>
      <c r="O351" s="4">
        <v>2</v>
      </c>
      <c r="P351" s="4"/>
      <c r="Q351" s="4"/>
      <c r="R351" s="4"/>
      <c r="S351" s="4"/>
      <c r="T351" s="4"/>
      <c r="U351" s="4"/>
      <c r="V351" s="4"/>
      <c r="W351" s="4"/>
    </row>
    <row r="352" spans="1:245" x14ac:dyDescent="0.2">
      <c r="A352" s="4">
        <v>50</v>
      </c>
      <c r="B352" s="4">
        <v>0</v>
      </c>
      <c r="C352" s="4">
        <v>0</v>
      </c>
      <c r="D352" s="4">
        <v>1</v>
      </c>
      <c r="E352" s="4">
        <v>203</v>
      </c>
      <c r="F352" s="4">
        <f>ROUND(Source!Q340,O352)</f>
        <v>0</v>
      </c>
      <c r="G352" s="4" t="s">
        <v>94</v>
      </c>
      <c r="H352" s="4" t="s">
        <v>95</v>
      </c>
      <c r="I352" s="4"/>
      <c r="J352" s="4"/>
      <c r="K352" s="4">
        <v>203</v>
      </c>
      <c r="L352" s="4">
        <v>11</v>
      </c>
      <c r="M352" s="4">
        <v>3</v>
      </c>
      <c r="N352" s="4" t="s">
        <v>3</v>
      </c>
      <c r="O352" s="4">
        <v>2</v>
      </c>
      <c r="P352" s="4"/>
      <c r="Q352" s="4"/>
      <c r="R352" s="4"/>
      <c r="S352" s="4"/>
      <c r="T352" s="4"/>
      <c r="U352" s="4"/>
      <c r="V352" s="4"/>
      <c r="W352" s="4"/>
    </row>
    <row r="353" spans="1:23" x14ac:dyDescent="0.2">
      <c r="A353" s="4">
        <v>50</v>
      </c>
      <c r="B353" s="4">
        <v>0</v>
      </c>
      <c r="C353" s="4">
        <v>0</v>
      </c>
      <c r="D353" s="4">
        <v>1</v>
      </c>
      <c r="E353" s="4">
        <v>231</v>
      </c>
      <c r="F353" s="4">
        <f>ROUND(Source!BB340,O353)</f>
        <v>0</v>
      </c>
      <c r="G353" s="4" t="s">
        <v>96</v>
      </c>
      <c r="H353" s="4" t="s">
        <v>97</v>
      </c>
      <c r="I353" s="4"/>
      <c r="J353" s="4"/>
      <c r="K353" s="4">
        <v>231</v>
      </c>
      <c r="L353" s="4">
        <v>12</v>
      </c>
      <c r="M353" s="4">
        <v>3</v>
      </c>
      <c r="N353" s="4" t="s">
        <v>3</v>
      </c>
      <c r="O353" s="4">
        <v>2</v>
      </c>
      <c r="P353" s="4"/>
      <c r="Q353" s="4"/>
      <c r="R353" s="4"/>
      <c r="S353" s="4"/>
      <c r="T353" s="4"/>
      <c r="U353" s="4"/>
      <c r="V353" s="4"/>
      <c r="W353" s="4"/>
    </row>
    <row r="354" spans="1:23" x14ac:dyDescent="0.2">
      <c r="A354" s="4">
        <v>50</v>
      </c>
      <c r="B354" s="4">
        <v>0</v>
      </c>
      <c r="C354" s="4">
        <v>0</v>
      </c>
      <c r="D354" s="4">
        <v>1</v>
      </c>
      <c r="E354" s="4">
        <v>204</v>
      </c>
      <c r="F354" s="4">
        <f>ROUND(Source!R340,O354)</f>
        <v>0</v>
      </c>
      <c r="G354" s="4" t="s">
        <v>98</v>
      </c>
      <c r="H354" s="4" t="s">
        <v>99</v>
      </c>
      <c r="I354" s="4"/>
      <c r="J354" s="4"/>
      <c r="K354" s="4">
        <v>204</v>
      </c>
      <c r="L354" s="4">
        <v>13</v>
      </c>
      <c r="M354" s="4">
        <v>3</v>
      </c>
      <c r="N354" s="4" t="s">
        <v>3</v>
      </c>
      <c r="O354" s="4">
        <v>2</v>
      </c>
      <c r="P354" s="4"/>
      <c r="Q354" s="4"/>
      <c r="R354" s="4"/>
      <c r="S354" s="4"/>
      <c r="T354" s="4"/>
      <c r="U354" s="4"/>
      <c r="V354" s="4"/>
      <c r="W354" s="4"/>
    </row>
    <row r="355" spans="1:23" x14ac:dyDescent="0.2">
      <c r="A355" s="4">
        <v>50</v>
      </c>
      <c r="B355" s="4">
        <v>0</v>
      </c>
      <c r="C355" s="4">
        <v>0</v>
      </c>
      <c r="D355" s="4">
        <v>1</v>
      </c>
      <c r="E355" s="4">
        <v>205</v>
      </c>
      <c r="F355" s="4">
        <f>ROUND(Source!S340,O355)</f>
        <v>0</v>
      </c>
      <c r="G355" s="4" t="s">
        <v>100</v>
      </c>
      <c r="H355" s="4" t="s">
        <v>101</v>
      </c>
      <c r="I355" s="4"/>
      <c r="J355" s="4"/>
      <c r="K355" s="4">
        <v>205</v>
      </c>
      <c r="L355" s="4">
        <v>14</v>
      </c>
      <c r="M355" s="4">
        <v>3</v>
      </c>
      <c r="N355" s="4" t="s">
        <v>3</v>
      </c>
      <c r="O355" s="4">
        <v>2</v>
      </c>
      <c r="P355" s="4"/>
      <c r="Q355" s="4"/>
      <c r="R355" s="4"/>
      <c r="S355" s="4"/>
      <c r="T355" s="4"/>
      <c r="U355" s="4"/>
      <c r="V355" s="4"/>
      <c r="W355" s="4"/>
    </row>
    <row r="356" spans="1:23" x14ac:dyDescent="0.2">
      <c r="A356" s="4">
        <v>50</v>
      </c>
      <c r="B356" s="4">
        <v>0</v>
      </c>
      <c r="C356" s="4">
        <v>0</v>
      </c>
      <c r="D356" s="4">
        <v>1</v>
      </c>
      <c r="E356" s="4">
        <v>232</v>
      </c>
      <c r="F356" s="4">
        <f>ROUND(Source!BC340,O356)</f>
        <v>0</v>
      </c>
      <c r="G356" s="4" t="s">
        <v>102</v>
      </c>
      <c r="H356" s="4" t="s">
        <v>103</v>
      </c>
      <c r="I356" s="4"/>
      <c r="J356" s="4"/>
      <c r="K356" s="4">
        <v>232</v>
      </c>
      <c r="L356" s="4">
        <v>15</v>
      </c>
      <c r="M356" s="4">
        <v>3</v>
      </c>
      <c r="N356" s="4" t="s">
        <v>3</v>
      </c>
      <c r="O356" s="4">
        <v>2</v>
      </c>
      <c r="P356" s="4"/>
      <c r="Q356" s="4"/>
      <c r="R356" s="4"/>
      <c r="S356" s="4"/>
      <c r="T356" s="4"/>
      <c r="U356" s="4"/>
      <c r="V356" s="4"/>
      <c r="W356" s="4"/>
    </row>
    <row r="357" spans="1:23" x14ac:dyDescent="0.2">
      <c r="A357" s="4">
        <v>50</v>
      </c>
      <c r="B357" s="4">
        <v>0</v>
      </c>
      <c r="C357" s="4">
        <v>0</v>
      </c>
      <c r="D357" s="4">
        <v>1</v>
      </c>
      <c r="E357" s="4">
        <v>214</v>
      </c>
      <c r="F357" s="4">
        <f>ROUND(Source!AS340,O357)</f>
        <v>0</v>
      </c>
      <c r="G357" s="4" t="s">
        <v>104</v>
      </c>
      <c r="H357" s="4" t="s">
        <v>105</v>
      </c>
      <c r="I357" s="4"/>
      <c r="J357" s="4"/>
      <c r="K357" s="4">
        <v>214</v>
      </c>
      <c r="L357" s="4">
        <v>16</v>
      </c>
      <c r="M357" s="4">
        <v>3</v>
      </c>
      <c r="N357" s="4" t="s">
        <v>3</v>
      </c>
      <c r="O357" s="4">
        <v>2</v>
      </c>
      <c r="P357" s="4"/>
      <c r="Q357" s="4"/>
      <c r="R357" s="4"/>
      <c r="S357" s="4"/>
      <c r="T357" s="4"/>
      <c r="U357" s="4"/>
      <c r="V357" s="4"/>
      <c r="W357" s="4"/>
    </row>
    <row r="358" spans="1:23" x14ac:dyDescent="0.2">
      <c r="A358" s="4">
        <v>50</v>
      </c>
      <c r="B358" s="4">
        <v>0</v>
      </c>
      <c r="C358" s="4">
        <v>0</v>
      </c>
      <c r="D358" s="4">
        <v>1</v>
      </c>
      <c r="E358" s="4">
        <v>215</v>
      </c>
      <c r="F358" s="4">
        <f>ROUND(Source!AT340,O358)</f>
        <v>0</v>
      </c>
      <c r="G358" s="4" t="s">
        <v>106</v>
      </c>
      <c r="H358" s="4" t="s">
        <v>107</v>
      </c>
      <c r="I358" s="4"/>
      <c r="J358" s="4"/>
      <c r="K358" s="4">
        <v>215</v>
      </c>
      <c r="L358" s="4">
        <v>17</v>
      </c>
      <c r="M358" s="4">
        <v>3</v>
      </c>
      <c r="N358" s="4" t="s">
        <v>3</v>
      </c>
      <c r="O358" s="4">
        <v>2</v>
      </c>
      <c r="P358" s="4"/>
      <c r="Q358" s="4"/>
      <c r="R358" s="4"/>
      <c r="S358" s="4"/>
      <c r="T358" s="4"/>
      <c r="U358" s="4"/>
      <c r="V358" s="4"/>
      <c r="W358" s="4"/>
    </row>
    <row r="359" spans="1:23" x14ac:dyDescent="0.2">
      <c r="A359" s="4">
        <v>50</v>
      </c>
      <c r="B359" s="4">
        <v>0</v>
      </c>
      <c r="C359" s="4">
        <v>0</v>
      </c>
      <c r="D359" s="4">
        <v>1</v>
      </c>
      <c r="E359" s="4">
        <v>217</v>
      </c>
      <c r="F359" s="4">
        <f>ROUND(Source!AU340,O359)</f>
        <v>0</v>
      </c>
      <c r="G359" s="4" t="s">
        <v>108</v>
      </c>
      <c r="H359" s="4" t="s">
        <v>109</v>
      </c>
      <c r="I359" s="4"/>
      <c r="J359" s="4"/>
      <c r="K359" s="4">
        <v>217</v>
      </c>
      <c r="L359" s="4">
        <v>18</v>
      </c>
      <c r="M359" s="4">
        <v>3</v>
      </c>
      <c r="N359" s="4" t="s">
        <v>3</v>
      </c>
      <c r="O359" s="4">
        <v>2</v>
      </c>
      <c r="P359" s="4"/>
      <c r="Q359" s="4"/>
      <c r="R359" s="4"/>
      <c r="S359" s="4"/>
      <c r="T359" s="4"/>
      <c r="U359" s="4"/>
      <c r="V359" s="4"/>
      <c r="W359" s="4"/>
    </row>
    <row r="360" spans="1:23" x14ac:dyDescent="0.2">
      <c r="A360" s="4">
        <v>50</v>
      </c>
      <c r="B360" s="4">
        <v>0</v>
      </c>
      <c r="C360" s="4">
        <v>0</v>
      </c>
      <c r="D360" s="4">
        <v>1</v>
      </c>
      <c r="E360" s="4">
        <v>230</v>
      </c>
      <c r="F360" s="4">
        <f>ROUND(Source!BA340,O360)</f>
        <v>0</v>
      </c>
      <c r="G360" s="4" t="s">
        <v>110</v>
      </c>
      <c r="H360" s="4" t="s">
        <v>111</v>
      </c>
      <c r="I360" s="4"/>
      <c r="J360" s="4"/>
      <c r="K360" s="4">
        <v>230</v>
      </c>
      <c r="L360" s="4">
        <v>19</v>
      </c>
      <c r="M360" s="4">
        <v>3</v>
      </c>
      <c r="N360" s="4" t="s">
        <v>3</v>
      </c>
      <c r="O360" s="4">
        <v>2</v>
      </c>
      <c r="P360" s="4"/>
      <c r="Q360" s="4"/>
      <c r="R360" s="4"/>
      <c r="S360" s="4"/>
      <c r="T360" s="4"/>
      <c r="U360" s="4"/>
      <c r="V360" s="4"/>
      <c r="W360" s="4"/>
    </row>
    <row r="361" spans="1:23" x14ac:dyDescent="0.2">
      <c r="A361" s="4">
        <v>50</v>
      </c>
      <c r="B361" s="4">
        <v>0</v>
      </c>
      <c r="C361" s="4">
        <v>0</v>
      </c>
      <c r="D361" s="4">
        <v>1</v>
      </c>
      <c r="E361" s="4">
        <v>206</v>
      </c>
      <c r="F361" s="4">
        <f>ROUND(Source!T340,O361)</f>
        <v>0</v>
      </c>
      <c r="G361" s="4" t="s">
        <v>112</v>
      </c>
      <c r="H361" s="4" t="s">
        <v>113</v>
      </c>
      <c r="I361" s="4"/>
      <c r="J361" s="4"/>
      <c r="K361" s="4">
        <v>206</v>
      </c>
      <c r="L361" s="4">
        <v>20</v>
      </c>
      <c r="M361" s="4">
        <v>3</v>
      </c>
      <c r="N361" s="4" t="s">
        <v>3</v>
      </c>
      <c r="O361" s="4">
        <v>2</v>
      </c>
      <c r="P361" s="4"/>
      <c r="Q361" s="4"/>
      <c r="R361" s="4"/>
      <c r="S361" s="4"/>
      <c r="T361" s="4"/>
      <c r="U361" s="4"/>
      <c r="V361" s="4"/>
      <c r="W361" s="4"/>
    </row>
    <row r="362" spans="1:23" x14ac:dyDescent="0.2">
      <c r="A362" s="4">
        <v>50</v>
      </c>
      <c r="B362" s="4">
        <v>0</v>
      </c>
      <c r="C362" s="4">
        <v>0</v>
      </c>
      <c r="D362" s="4">
        <v>1</v>
      </c>
      <c r="E362" s="4">
        <v>207</v>
      </c>
      <c r="F362" s="4">
        <f>Source!U340</f>
        <v>0</v>
      </c>
      <c r="G362" s="4" t="s">
        <v>114</v>
      </c>
      <c r="H362" s="4" t="s">
        <v>115</v>
      </c>
      <c r="I362" s="4"/>
      <c r="J362" s="4"/>
      <c r="K362" s="4">
        <v>207</v>
      </c>
      <c r="L362" s="4">
        <v>21</v>
      </c>
      <c r="M362" s="4">
        <v>3</v>
      </c>
      <c r="N362" s="4" t="s">
        <v>3</v>
      </c>
      <c r="O362" s="4">
        <v>-1</v>
      </c>
      <c r="P362" s="4"/>
      <c r="Q362" s="4"/>
      <c r="R362" s="4"/>
      <c r="S362" s="4"/>
      <c r="T362" s="4"/>
      <c r="U362" s="4"/>
      <c r="V362" s="4"/>
      <c r="W362" s="4"/>
    </row>
    <row r="363" spans="1:23" x14ac:dyDescent="0.2">
      <c r="A363" s="4">
        <v>50</v>
      </c>
      <c r="B363" s="4">
        <v>0</v>
      </c>
      <c r="C363" s="4">
        <v>0</v>
      </c>
      <c r="D363" s="4">
        <v>1</v>
      </c>
      <c r="E363" s="4">
        <v>208</v>
      </c>
      <c r="F363" s="4">
        <f>Source!V340</f>
        <v>0</v>
      </c>
      <c r="G363" s="4" t="s">
        <v>116</v>
      </c>
      <c r="H363" s="4" t="s">
        <v>117</v>
      </c>
      <c r="I363" s="4"/>
      <c r="J363" s="4"/>
      <c r="K363" s="4">
        <v>208</v>
      </c>
      <c r="L363" s="4">
        <v>22</v>
      </c>
      <c r="M363" s="4">
        <v>3</v>
      </c>
      <c r="N363" s="4" t="s">
        <v>3</v>
      </c>
      <c r="O363" s="4">
        <v>-1</v>
      </c>
      <c r="P363" s="4"/>
      <c r="Q363" s="4"/>
      <c r="R363" s="4"/>
      <c r="S363" s="4"/>
      <c r="T363" s="4"/>
      <c r="U363" s="4"/>
      <c r="V363" s="4"/>
      <c r="W363" s="4"/>
    </row>
    <row r="364" spans="1:23" x14ac:dyDescent="0.2">
      <c r="A364" s="4">
        <v>50</v>
      </c>
      <c r="B364" s="4">
        <v>0</v>
      </c>
      <c r="C364" s="4">
        <v>0</v>
      </c>
      <c r="D364" s="4">
        <v>1</v>
      </c>
      <c r="E364" s="4">
        <v>209</v>
      </c>
      <c r="F364" s="4">
        <f>ROUND(Source!W340,O364)</f>
        <v>0</v>
      </c>
      <c r="G364" s="4" t="s">
        <v>118</v>
      </c>
      <c r="H364" s="4" t="s">
        <v>119</v>
      </c>
      <c r="I364" s="4"/>
      <c r="J364" s="4"/>
      <c r="K364" s="4">
        <v>209</v>
      </c>
      <c r="L364" s="4">
        <v>23</v>
      </c>
      <c r="M364" s="4">
        <v>3</v>
      </c>
      <c r="N364" s="4" t="s">
        <v>3</v>
      </c>
      <c r="O364" s="4">
        <v>2</v>
      </c>
      <c r="P364" s="4"/>
      <c r="Q364" s="4"/>
      <c r="R364" s="4"/>
      <c r="S364" s="4"/>
      <c r="T364" s="4"/>
      <c r="U364" s="4"/>
      <c r="V364" s="4"/>
      <c r="W364" s="4"/>
    </row>
    <row r="365" spans="1:23" x14ac:dyDescent="0.2">
      <c r="A365" s="4">
        <v>50</v>
      </c>
      <c r="B365" s="4">
        <v>0</v>
      </c>
      <c r="C365" s="4">
        <v>0</v>
      </c>
      <c r="D365" s="4">
        <v>1</v>
      </c>
      <c r="E365" s="4">
        <v>233</v>
      </c>
      <c r="F365" s="4">
        <f>ROUND(Source!BD340,O365)</f>
        <v>0</v>
      </c>
      <c r="G365" s="4" t="s">
        <v>120</v>
      </c>
      <c r="H365" s="4" t="s">
        <v>121</v>
      </c>
      <c r="I365" s="4"/>
      <c r="J365" s="4"/>
      <c r="K365" s="4">
        <v>233</v>
      </c>
      <c r="L365" s="4">
        <v>24</v>
      </c>
      <c r="M365" s="4">
        <v>3</v>
      </c>
      <c r="N365" s="4" t="s">
        <v>3</v>
      </c>
      <c r="O365" s="4">
        <v>2</v>
      </c>
      <c r="P365" s="4"/>
      <c r="Q365" s="4"/>
      <c r="R365" s="4"/>
      <c r="S365" s="4"/>
      <c r="T365" s="4"/>
      <c r="U365" s="4"/>
      <c r="V365" s="4"/>
      <c r="W365" s="4"/>
    </row>
    <row r="366" spans="1:23" x14ac:dyDescent="0.2">
      <c r="A366" s="4">
        <v>50</v>
      </c>
      <c r="B366" s="4">
        <v>0</v>
      </c>
      <c r="C366" s="4">
        <v>0</v>
      </c>
      <c r="D366" s="4">
        <v>1</v>
      </c>
      <c r="E366" s="4">
        <v>210</v>
      </c>
      <c r="F366" s="4">
        <f>ROUND(Source!X340,O366)</f>
        <v>0</v>
      </c>
      <c r="G366" s="4" t="s">
        <v>122</v>
      </c>
      <c r="H366" s="4" t="s">
        <v>123</v>
      </c>
      <c r="I366" s="4"/>
      <c r="J366" s="4"/>
      <c r="K366" s="4">
        <v>210</v>
      </c>
      <c r="L366" s="4">
        <v>25</v>
      </c>
      <c r="M366" s="4">
        <v>3</v>
      </c>
      <c r="N366" s="4" t="s">
        <v>3</v>
      </c>
      <c r="O366" s="4">
        <v>2</v>
      </c>
      <c r="P366" s="4"/>
      <c r="Q366" s="4"/>
      <c r="R366" s="4"/>
      <c r="S366" s="4"/>
      <c r="T366" s="4"/>
      <c r="U366" s="4"/>
      <c r="V366" s="4"/>
      <c r="W366" s="4"/>
    </row>
    <row r="367" spans="1:23" x14ac:dyDescent="0.2">
      <c r="A367" s="4">
        <v>50</v>
      </c>
      <c r="B367" s="4">
        <v>0</v>
      </c>
      <c r="C367" s="4">
        <v>0</v>
      </c>
      <c r="D367" s="4">
        <v>1</v>
      </c>
      <c r="E367" s="4">
        <v>211</v>
      </c>
      <c r="F367" s="4">
        <f>ROUND(Source!Y340,O367)</f>
        <v>0</v>
      </c>
      <c r="G367" s="4" t="s">
        <v>124</v>
      </c>
      <c r="H367" s="4" t="s">
        <v>125</v>
      </c>
      <c r="I367" s="4"/>
      <c r="J367" s="4"/>
      <c r="K367" s="4">
        <v>211</v>
      </c>
      <c r="L367" s="4">
        <v>26</v>
      </c>
      <c r="M367" s="4">
        <v>3</v>
      </c>
      <c r="N367" s="4" t="s">
        <v>3</v>
      </c>
      <c r="O367" s="4">
        <v>2</v>
      </c>
      <c r="P367" s="4"/>
      <c r="Q367" s="4"/>
      <c r="R367" s="4"/>
      <c r="S367" s="4"/>
      <c r="T367" s="4"/>
      <c r="U367" s="4"/>
      <c r="V367" s="4"/>
      <c r="W367" s="4"/>
    </row>
    <row r="368" spans="1:23" x14ac:dyDescent="0.2">
      <c r="A368" s="4">
        <v>50</v>
      </c>
      <c r="B368" s="4">
        <v>0</v>
      </c>
      <c r="C368" s="4">
        <v>0</v>
      </c>
      <c r="D368" s="4">
        <v>1</v>
      </c>
      <c r="E368" s="4">
        <v>224</v>
      </c>
      <c r="F368" s="4">
        <f>ROUND(Source!AR340,O368)</f>
        <v>0</v>
      </c>
      <c r="G368" s="4" t="s">
        <v>126</v>
      </c>
      <c r="H368" s="4" t="s">
        <v>127</v>
      </c>
      <c r="I368" s="4"/>
      <c r="J368" s="4"/>
      <c r="K368" s="4">
        <v>224</v>
      </c>
      <c r="L368" s="4">
        <v>27</v>
      </c>
      <c r="M368" s="4">
        <v>3</v>
      </c>
      <c r="N368" s="4" t="s">
        <v>3</v>
      </c>
      <c r="O368" s="4">
        <v>2</v>
      </c>
      <c r="P368" s="4"/>
      <c r="Q368" s="4"/>
      <c r="R368" s="4"/>
      <c r="S368" s="4"/>
      <c r="T368" s="4"/>
      <c r="U368" s="4"/>
      <c r="V368" s="4"/>
      <c r="W368" s="4"/>
    </row>
    <row r="370" spans="1:245" x14ac:dyDescent="0.2">
      <c r="A370" s="1">
        <v>5</v>
      </c>
      <c r="B370" s="1">
        <v>1</v>
      </c>
      <c r="C370" s="1"/>
      <c r="D370" s="1">
        <f>ROW(A388)</f>
        <v>388</v>
      </c>
      <c r="E370" s="1"/>
      <c r="F370" s="1" t="s">
        <v>15</v>
      </c>
      <c r="G370" s="1" t="s">
        <v>235</v>
      </c>
      <c r="H370" s="1" t="s">
        <v>3</v>
      </c>
      <c r="I370" s="1">
        <v>0</v>
      </c>
      <c r="J370" s="1"/>
      <c r="K370" s="1">
        <v>0</v>
      </c>
      <c r="L370" s="1"/>
      <c r="M370" s="1"/>
      <c r="N370" s="1"/>
      <c r="O370" s="1"/>
      <c r="P370" s="1"/>
      <c r="Q370" s="1"/>
      <c r="R370" s="1"/>
      <c r="S370" s="1"/>
      <c r="T370" s="1"/>
      <c r="U370" s="1" t="s">
        <v>3</v>
      </c>
      <c r="V370" s="1">
        <v>0</v>
      </c>
      <c r="W370" s="1"/>
      <c r="X370" s="1"/>
      <c r="Y370" s="1"/>
      <c r="Z370" s="1"/>
      <c r="AA370" s="1"/>
      <c r="AB370" s="1" t="s">
        <v>3</v>
      </c>
      <c r="AC370" s="1" t="s">
        <v>3</v>
      </c>
      <c r="AD370" s="1" t="s">
        <v>3</v>
      </c>
      <c r="AE370" s="1" t="s">
        <v>3</v>
      </c>
      <c r="AF370" s="1" t="s">
        <v>3</v>
      </c>
      <c r="AG370" s="1" t="s">
        <v>3</v>
      </c>
      <c r="AH370" s="1"/>
      <c r="AI370" s="1"/>
      <c r="AJ370" s="1"/>
      <c r="AK370" s="1"/>
      <c r="AL370" s="1"/>
      <c r="AM370" s="1"/>
      <c r="AN370" s="1"/>
      <c r="AO370" s="1"/>
      <c r="AP370" s="1" t="s">
        <v>3</v>
      </c>
      <c r="AQ370" s="1" t="s">
        <v>3</v>
      </c>
      <c r="AR370" s="1" t="s">
        <v>3</v>
      </c>
      <c r="AS370" s="1"/>
      <c r="AT370" s="1"/>
      <c r="AU370" s="1"/>
      <c r="AV370" s="1"/>
      <c r="AW370" s="1"/>
      <c r="AX370" s="1"/>
      <c r="AY370" s="1"/>
      <c r="AZ370" s="1" t="s">
        <v>3</v>
      </c>
      <c r="BA370" s="1"/>
      <c r="BB370" s="1" t="s">
        <v>3</v>
      </c>
      <c r="BC370" s="1" t="s">
        <v>3</v>
      </c>
      <c r="BD370" s="1" t="s">
        <v>3</v>
      </c>
      <c r="BE370" s="1" t="s">
        <v>3</v>
      </c>
      <c r="BF370" s="1" t="s">
        <v>3</v>
      </c>
      <c r="BG370" s="1" t="s">
        <v>3</v>
      </c>
      <c r="BH370" s="1" t="s">
        <v>3</v>
      </c>
      <c r="BI370" s="1" t="s">
        <v>3</v>
      </c>
      <c r="BJ370" s="1" t="s">
        <v>3</v>
      </c>
      <c r="BK370" s="1" t="s">
        <v>3</v>
      </c>
      <c r="BL370" s="1" t="s">
        <v>3</v>
      </c>
      <c r="BM370" s="1" t="s">
        <v>3</v>
      </c>
      <c r="BN370" s="1" t="s">
        <v>3</v>
      </c>
      <c r="BO370" s="1" t="s">
        <v>3</v>
      </c>
      <c r="BP370" s="1" t="s">
        <v>3</v>
      </c>
      <c r="BQ370" s="1"/>
      <c r="BR370" s="1"/>
      <c r="BS370" s="1"/>
      <c r="BT370" s="1"/>
      <c r="BU370" s="1"/>
      <c r="BV370" s="1"/>
      <c r="BW370" s="1"/>
      <c r="BX370" s="1">
        <v>0</v>
      </c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>
        <v>0</v>
      </c>
    </row>
    <row r="372" spans="1:245" x14ac:dyDescent="0.2">
      <c r="A372" s="2">
        <v>52</v>
      </c>
      <c r="B372" s="2">
        <f t="shared" ref="B372:G372" si="316">B388</f>
        <v>1</v>
      </c>
      <c r="C372" s="2">
        <f t="shared" si="316"/>
        <v>5</v>
      </c>
      <c r="D372" s="2">
        <f t="shared" si="316"/>
        <v>370</v>
      </c>
      <c r="E372" s="2">
        <f t="shared" si="316"/>
        <v>0</v>
      </c>
      <c r="F372" s="2" t="str">
        <f t="shared" si="316"/>
        <v>Новый подраздел</v>
      </c>
      <c r="G372" s="2" t="str">
        <f t="shared" si="316"/>
        <v>Разборка покрытия из гранитной плитки (тротуар) с последущим восстановлением</v>
      </c>
      <c r="H372" s="2"/>
      <c r="I372" s="2"/>
      <c r="J372" s="2"/>
      <c r="K372" s="2"/>
      <c r="L372" s="2"/>
      <c r="M372" s="2"/>
      <c r="N372" s="2"/>
      <c r="O372" s="2">
        <f t="shared" ref="O372:AT372" si="317">O388</f>
        <v>0</v>
      </c>
      <c r="P372" s="2">
        <f t="shared" si="317"/>
        <v>0</v>
      </c>
      <c r="Q372" s="2">
        <f t="shared" si="317"/>
        <v>0</v>
      </c>
      <c r="R372" s="2">
        <f t="shared" si="317"/>
        <v>0</v>
      </c>
      <c r="S372" s="2">
        <f t="shared" si="317"/>
        <v>0</v>
      </c>
      <c r="T372" s="2">
        <f t="shared" si="317"/>
        <v>0</v>
      </c>
      <c r="U372" s="2">
        <f t="shared" si="317"/>
        <v>0</v>
      </c>
      <c r="V372" s="2">
        <f t="shared" si="317"/>
        <v>0</v>
      </c>
      <c r="W372" s="2">
        <f t="shared" si="317"/>
        <v>0</v>
      </c>
      <c r="X372" s="2">
        <f t="shared" si="317"/>
        <v>0</v>
      </c>
      <c r="Y372" s="2">
        <f t="shared" si="317"/>
        <v>0</v>
      </c>
      <c r="Z372" s="2">
        <f t="shared" si="317"/>
        <v>0</v>
      </c>
      <c r="AA372" s="2">
        <f t="shared" si="317"/>
        <v>0</v>
      </c>
      <c r="AB372" s="2">
        <f t="shared" si="317"/>
        <v>0</v>
      </c>
      <c r="AC372" s="2">
        <f t="shared" si="317"/>
        <v>0</v>
      </c>
      <c r="AD372" s="2">
        <f t="shared" si="317"/>
        <v>0</v>
      </c>
      <c r="AE372" s="2">
        <f t="shared" si="317"/>
        <v>0</v>
      </c>
      <c r="AF372" s="2">
        <f t="shared" si="317"/>
        <v>0</v>
      </c>
      <c r="AG372" s="2">
        <f t="shared" si="317"/>
        <v>0</v>
      </c>
      <c r="AH372" s="2">
        <f t="shared" si="317"/>
        <v>0</v>
      </c>
      <c r="AI372" s="2">
        <f t="shared" si="317"/>
        <v>0</v>
      </c>
      <c r="AJ372" s="2">
        <f t="shared" si="317"/>
        <v>0</v>
      </c>
      <c r="AK372" s="2">
        <f t="shared" si="317"/>
        <v>0</v>
      </c>
      <c r="AL372" s="2">
        <f t="shared" si="317"/>
        <v>0</v>
      </c>
      <c r="AM372" s="2">
        <f t="shared" si="317"/>
        <v>0</v>
      </c>
      <c r="AN372" s="2">
        <f t="shared" si="317"/>
        <v>0</v>
      </c>
      <c r="AO372" s="2">
        <f t="shared" si="317"/>
        <v>0</v>
      </c>
      <c r="AP372" s="2">
        <f t="shared" si="317"/>
        <v>0</v>
      </c>
      <c r="AQ372" s="2">
        <f t="shared" si="317"/>
        <v>0</v>
      </c>
      <c r="AR372" s="2">
        <f t="shared" si="317"/>
        <v>0</v>
      </c>
      <c r="AS372" s="2">
        <f t="shared" si="317"/>
        <v>0</v>
      </c>
      <c r="AT372" s="2">
        <f t="shared" si="317"/>
        <v>0</v>
      </c>
      <c r="AU372" s="2">
        <f t="shared" ref="AU372:BZ372" si="318">AU388</f>
        <v>0</v>
      </c>
      <c r="AV372" s="2">
        <f t="shared" si="318"/>
        <v>0</v>
      </c>
      <c r="AW372" s="2">
        <f t="shared" si="318"/>
        <v>0</v>
      </c>
      <c r="AX372" s="2">
        <f t="shared" si="318"/>
        <v>0</v>
      </c>
      <c r="AY372" s="2">
        <f t="shared" si="318"/>
        <v>0</v>
      </c>
      <c r="AZ372" s="2">
        <f t="shared" si="318"/>
        <v>0</v>
      </c>
      <c r="BA372" s="2">
        <f t="shared" si="318"/>
        <v>0</v>
      </c>
      <c r="BB372" s="2">
        <f t="shared" si="318"/>
        <v>0</v>
      </c>
      <c r="BC372" s="2">
        <f t="shared" si="318"/>
        <v>0</v>
      </c>
      <c r="BD372" s="2">
        <f t="shared" si="318"/>
        <v>0</v>
      </c>
      <c r="BE372" s="2">
        <f t="shared" si="318"/>
        <v>0</v>
      </c>
      <c r="BF372" s="2">
        <f t="shared" si="318"/>
        <v>0</v>
      </c>
      <c r="BG372" s="2">
        <f t="shared" si="318"/>
        <v>0</v>
      </c>
      <c r="BH372" s="2">
        <f t="shared" si="318"/>
        <v>0</v>
      </c>
      <c r="BI372" s="2">
        <f t="shared" si="318"/>
        <v>0</v>
      </c>
      <c r="BJ372" s="2">
        <f t="shared" si="318"/>
        <v>0</v>
      </c>
      <c r="BK372" s="2">
        <f t="shared" si="318"/>
        <v>0</v>
      </c>
      <c r="BL372" s="2">
        <f t="shared" si="318"/>
        <v>0</v>
      </c>
      <c r="BM372" s="2">
        <f t="shared" si="318"/>
        <v>0</v>
      </c>
      <c r="BN372" s="2">
        <f t="shared" si="318"/>
        <v>0</v>
      </c>
      <c r="BO372" s="2">
        <f t="shared" si="318"/>
        <v>0</v>
      </c>
      <c r="BP372" s="2">
        <f t="shared" si="318"/>
        <v>0</v>
      </c>
      <c r="BQ372" s="2">
        <f t="shared" si="318"/>
        <v>0</v>
      </c>
      <c r="BR372" s="2">
        <f t="shared" si="318"/>
        <v>0</v>
      </c>
      <c r="BS372" s="2">
        <f t="shared" si="318"/>
        <v>0</v>
      </c>
      <c r="BT372" s="2">
        <f t="shared" si="318"/>
        <v>0</v>
      </c>
      <c r="BU372" s="2">
        <f t="shared" si="318"/>
        <v>0</v>
      </c>
      <c r="BV372" s="2">
        <f t="shared" si="318"/>
        <v>0</v>
      </c>
      <c r="BW372" s="2">
        <f t="shared" si="318"/>
        <v>0</v>
      </c>
      <c r="BX372" s="2">
        <f t="shared" si="318"/>
        <v>0</v>
      </c>
      <c r="BY372" s="2">
        <f t="shared" si="318"/>
        <v>0</v>
      </c>
      <c r="BZ372" s="2">
        <f t="shared" si="318"/>
        <v>0</v>
      </c>
      <c r="CA372" s="2">
        <f t="shared" ref="CA372:DF372" si="319">CA388</f>
        <v>0</v>
      </c>
      <c r="CB372" s="2">
        <f t="shared" si="319"/>
        <v>0</v>
      </c>
      <c r="CC372" s="2">
        <f t="shared" si="319"/>
        <v>0</v>
      </c>
      <c r="CD372" s="2">
        <f t="shared" si="319"/>
        <v>0</v>
      </c>
      <c r="CE372" s="2">
        <f t="shared" si="319"/>
        <v>0</v>
      </c>
      <c r="CF372" s="2">
        <f t="shared" si="319"/>
        <v>0</v>
      </c>
      <c r="CG372" s="2">
        <f t="shared" si="319"/>
        <v>0</v>
      </c>
      <c r="CH372" s="2">
        <f t="shared" si="319"/>
        <v>0</v>
      </c>
      <c r="CI372" s="2">
        <f t="shared" si="319"/>
        <v>0</v>
      </c>
      <c r="CJ372" s="2">
        <f t="shared" si="319"/>
        <v>0</v>
      </c>
      <c r="CK372" s="2">
        <f t="shared" si="319"/>
        <v>0</v>
      </c>
      <c r="CL372" s="2">
        <f t="shared" si="319"/>
        <v>0</v>
      </c>
      <c r="CM372" s="2">
        <f t="shared" si="319"/>
        <v>0</v>
      </c>
      <c r="CN372" s="2">
        <f t="shared" si="319"/>
        <v>0</v>
      </c>
      <c r="CO372" s="2">
        <f t="shared" si="319"/>
        <v>0</v>
      </c>
      <c r="CP372" s="2">
        <f t="shared" si="319"/>
        <v>0</v>
      </c>
      <c r="CQ372" s="2">
        <f t="shared" si="319"/>
        <v>0</v>
      </c>
      <c r="CR372" s="2">
        <f t="shared" si="319"/>
        <v>0</v>
      </c>
      <c r="CS372" s="2">
        <f t="shared" si="319"/>
        <v>0</v>
      </c>
      <c r="CT372" s="2">
        <f t="shared" si="319"/>
        <v>0</v>
      </c>
      <c r="CU372" s="2">
        <f t="shared" si="319"/>
        <v>0</v>
      </c>
      <c r="CV372" s="2">
        <f t="shared" si="319"/>
        <v>0</v>
      </c>
      <c r="CW372" s="2">
        <f t="shared" si="319"/>
        <v>0</v>
      </c>
      <c r="CX372" s="2">
        <f t="shared" si="319"/>
        <v>0</v>
      </c>
      <c r="CY372" s="2">
        <f t="shared" si="319"/>
        <v>0</v>
      </c>
      <c r="CZ372" s="2">
        <f t="shared" si="319"/>
        <v>0</v>
      </c>
      <c r="DA372" s="2">
        <f t="shared" si="319"/>
        <v>0</v>
      </c>
      <c r="DB372" s="2">
        <f t="shared" si="319"/>
        <v>0</v>
      </c>
      <c r="DC372" s="2">
        <f t="shared" si="319"/>
        <v>0</v>
      </c>
      <c r="DD372" s="2">
        <f t="shared" si="319"/>
        <v>0</v>
      </c>
      <c r="DE372" s="2">
        <f t="shared" si="319"/>
        <v>0</v>
      </c>
      <c r="DF372" s="2">
        <f t="shared" si="319"/>
        <v>0</v>
      </c>
      <c r="DG372" s="3">
        <f t="shared" ref="DG372:EL372" si="320">DG388</f>
        <v>0</v>
      </c>
      <c r="DH372" s="3">
        <f t="shared" si="320"/>
        <v>0</v>
      </c>
      <c r="DI372" s="3">
        <f t="shared" si="320"/>
        <v>0</v>
      </c>
      <c r="DJ372" s="3">
        <f t="shared" si="320"/>
        <v>0</v>
      </c>
      <c r="DK372" s="3">
        <f t="shared" si="320"/>
        <v>0</v>
      </c>
      <c r="DL372" s="3">
        <f t="shared" si="320"/>
        <v>0</v>
      </c>
      <c r="DM372" s="3">
        <f t="shared" si="320"/>
        <v>0</v>
      </c>
      <c r="DN372" s="3">
        <f t="shared" si="320"/>
        <v>0</v>
      </c>
      <c r="DO372" s="3">
        <f t="shared" si="320"/>
        <v>0</v>
      </c>
      <c r="DP372" s="3">
        <f t="shared" si="320"/>
        <v>0</v>
      </c>
      <c r="DQ372" s="3">
        <f t="shared" si="320"/>
        <v>0</v>
      </c>
      <c r="DR372" s="3">
        <f t="shared" si="320"/>
        <v>0</v>
      </c>
      <c r="DS372" s="3">
        <f t="shared" si="320"/>
        <v>0</v>
      </c>
      <c r="DT372" s="3">
        <f t="shared" si="320"/>
        <v>0</v>
      </c>
      <c r="DU372" s="3">
        <f t="shared" si="320"/>
        <v>0</v>
      </c>
      <c r="DV372" s="3">
        <f t="shared" si="320"/>
        <v>0</v>
      </c>
      <c r="DW372" s="3">
        <f t="shared" si="320"/>
        <v>0</v>
      </c>
      <c r="DX372" s="3">
        <f t="shared" si="320"/>
        <v>0</v>
      </c>
      <c r="DY372" s="3">
        <f t="shared" si="320"/>
        <v>0</v>
      </c>
      <c r="DZ372" s="3">
        <f t="shared" si="320"/>
        <v>0</v>
      </c>
      <c r="EA372" s="3">
        <f t="shared" si="320"/>
        <v>0</v>
      </c>
      <c r="EB372" s="3">
        <f t="shared" si="320"/>
        <v>0</v>
      </c>
      <c r="EC372" s="3">
        <f t="shared" si="320"/>
        <v>0</v>
      </c>
      <c r="ED372" s="3">
        <f t="shared" si="320"/>
        <v>0</v>
      </c>
      <c r="EE372" s="3">
        <f t="shared" si="320"/>
        <v>0</v>
      </c>
      <c r="EF372" s="3">
        <f t="shared" si="320"/>
        <v>0</v>
      </c>
      <c r="EG372" s="3">
        <f t="shared" si="320"/>
        <v>0</v>
      </c>
      <c r="EH372" s="3">
        <f t="shared" si="320"/>
        <v>0</v>
      </c>
      <c r="EI372" s="3">
        <f t="shared" si="320"/>
        <v>0</v>
      </c>
      <c r="EJ372" s="3">
        <f t="shared" si="320"/>
        <v>0</v>
      </c>
      <c r="EK372" s="3">
        <f t="shared" si="320"/>
        <v>0</v>
      </c>
      <c r="EL372" s="3">
        <f t="shared" si="320"/>
        <v>0</v>
      </c>
      <c r="EM372" s="3">
        <f t="shared" ref="EM372:FR372" si="321">EM388</f>
        <v>0</v>
      </c>
      <c r="EN372" s="3">
        <f t="shared" si="321"/>
        <v>0</v>
      </c>
      <c r="EO372" s="3">
        <f t="shared" si="321"/>
        <v>0</v>
      </c>
      <c r="EP372" s="3">
        <f t="shared" si="321"/>
        <v>0</v>
      </c>
      <c r="EQ372" s="3">
        <f t="shared" si="321"/>
        <v>0</v>
      </c>
      <c r="ER372" s="3">
        <f t="shared" si="321"/>
        <v>0</v>
      </c>
      <c r="ES372" s="3">
        <f t="shared" si="321"/>
        <v>0</v>
      </c>
      <c r="ET372" s="3">
        <f t="shared" si="321"/>
        <v>0</v>
      </c>
      <c r="EU372" s="3">
        <f t="shared" si="321"/>
        <v>0</v>
      </c>
      <c r="EV372" s="3">
        <f t="shared" si="321"/>
        <v>0</v>
      </c>
      <c r="EW372" s="3">
        <f t="shared" si="321"/>
        <v>0</v>
      </c>
      <c r="EX372" s="3">
        <f t="shared" si="321"/>
        <v>0</v>
      </c>
      <c r="EY372" s="3">
        <f t="shared" si="321"/>
        <v>0</v>
      </c>
      <c r="EZ372" s="3">
        <f t="shared" si="321"/>
        <v>0</v>
      </c>
      <c r="FA372" s="3">
        <f t="shared" si="321"/>
        <v>0</v>
      </c>
      <c r="FB372" s="3">
        <f t="shared" si="321"/>
        <v>0</v>
      </c>
      <c r="FC372" s="3">
        <f t="shared" si="321"/>
        <v>0</v>
      </c>
      <c r="FD372" s="3">
        <f t="shared" si="321"/>
        <v>0</v>
      </c>
      <c r="FE372" s="3">
        <f t="shared" si="321"/>
        <v>0</v>
      </c>
      <c r="FF372" s="3">
        <f t="shared" si="321"/>
        <v>0</v>
      </c>
      <c r="FG372" s="3">
        <f t="shared" si="321"/>
        <v>0</v>
      </c>
      <c r="FH372" s="3">
        <f t="shared" si="321"/>
        <v>0</v>
      </c>
      <c r="FI372" s="3">
        <f t="shared" si="321"/>
        <v>0</v>
      </c>
      <c r="FJ372" s="3">
        <f t="shared" si="321"/>
        <v>0</v>
      </c>
      <c r="FK372" s="3">
        <f t="shared" si="321"/>
        <v>0</v>
      </c>
      <c r="FL372" s="3">
        <f t="shared" si="321"/>
        <v>0</v>
      </c>
      <c r="FM372" s="3">
        <f t="shared" si="321"/>
        <v>0</v>
      </c>
      <c r="FN372" s="3">
        <f t="shared" si="321"/>
        <v>0</v>
      </c>
      <c r="FO372" s="3">
        <f t="shared" si="321"/>
        <v>0</v>
      </c>
      <c r="FP372" s="3">
        <f t="shared" si="321"/>
        <v>0</v>
      </c>
      <c r="FQ372" s="3">
        <f t="shared" si="321"/>
        <v>0</v>
      </c>
      <c r="FR372" s="3">
        <f t="shared" si="321"/>
        <v>0</v>
      </c>
      <c r="FS372" s="3">
        <f t="shared" ref="FS372:GX372" si="322">FS388</f>
        <v>0</v>
      </c>
      <c r="FT372" s="3">
        <f t="shared" si="322"/>
        <v>0</v>
      </c>
      <c r="FU372" s="3">
        <f t="shared" si="322"/>
        <v>0</v>
      </c>
      <c r="FV372" s="3">
        <f t="shared" si="322"/>
        <v>0</v>
      </c>
      <c r="FW372" s="3">
        <f t="shared" si="322"/>
        <v>0</v>
      </c>
      <c r="FX372" s="3">
        <f t="shared" si="322"/>
        <v>0</v>
      </c>
      <c r="FY372" s="3">
        <f t="shared" si="322"/>
        <v>0</v>
      </c>
      <c r="FZ372" s="3">
        <f t="shared" si="322"/>
        <v>0</v>
      </c>
      <c r="GA372" s="3">
        <f t="shared" si="322"/>
        <v>0</v>
      </c>
      <c r="GB372" s="3">
        <f t="shared" si="322"/>
        <v>0</v>
      </c>
      <c r="GC372" s="3">
        <f t="shared" si="322"/>
        <v>0</v>
      </c>
      <c r="GD372" s="3">
        <f t="shared" si="322"/>
        <v>0</v>
      </c>
      <c r="GE372" s="3">
        <f t="shared" si="322"/>
        <v>0</v>
      </c>
      <c r="GF372" s="3">
        <f t="shared" si="322"/>
        <v>0</v>
      </c>
      <c r="GG372" s="3">
        <f t="shared" si="322"/>
        <v>0</v>
      </c>
      <c r="GH372" s="3">
        <f t="shared" si="322"/>
        <v>0</v>
      </c>
      <c r="GI372" s="3">
        <f t="shared" si="322"/>
        <v>0</v>
      </c>
      <c r="GJ372" s="3">
        <f t="shared" si="322"/>
        <v>0</v>
      </c>
      <c r="GK372" s="3">
        <f t="shared" si="322"/>
        <v>0</v>
      </c>
      <c r="GL372" s="3">
        <f t="shared" si="322"/>
        <v>0</v>
      </c>
      <c r="GM372" s="3">
        <f t="shared" si="322"/>
        <v>0</v>
      </c>
      <c r="GN372" s="3">
        <f t="shared" si="322"/>
        <v>0</v>
      </c>
      <c r="GO372" s="3">
        <f t="shared" si="322"/>
        <v>0</v>
      </c>
      <c r="GP372" s="3">
        <f t="shared" si="322"/>
        <v>0</v>
      </c>
      <c r="GQ372" s="3">
        <f t="shared" si="322"/>
        <v>0</v>
      </c>
      <c r="GR372" s="3">
        <f t="shared" si="322"/>
        <v>0</v>
      </c>
      <c r="GS372" s="3">
        <f t="shared" si="322"/>
        <v>0</v>
      </c>
      <c r="GT372" s="3">
        <f t="shared" si="322"/>
        <v>0</v>
      </c>
      <c r="GU372" s="3">
        <f t="shared" si="322"/>
        <v>0</v>
      </c>
      <c r="GV372" s="3">
        <f t="shared" si="322"/>
        <v>0</v>
      </c>
      <c r="GW372" s="3">
        <f t="shared" si="322"/>
        <v>0</v>
      </c>
      <c r="GX372" s="3">
        <f t="shared" si="322"/>
        <v>0</v>
      </c>
    </row>
    <row r="374" spans="1:245" x14ac:dyDescent="0.2">
      <c r="A374">
        <v>17</v>
      </c>
      <c r="B374">
        <v>1</v>
      </c>
      <c r="C374">
        <f>ROW(SmtRes!A97)</f>
        <v>97</v>
      </c>
      <c r="D374">
        <f>ROW(EtalonRes!A90)</f>
        <v>90</v>
      </c>
      <c r="E374" t="s">
        <v>129</v>
      </c>
      <c r="F374" t="s">
        <v>236</v>
      </c>
      <c r="G374" t="s">
        <v>237</v>
      </c>
      <c r="H374" t="s">
        <v>70</v>
      </c>
      <c r="I374">
        <v>0</v>
      </c>
      <c r="J374">
        <v>0</v>
      </c>
      <c r="O374">
        <f t="shared" ref="O374:O386" si="323">ROUND(CP374,2)</f>
        <v>0</v>
      </c>
      <c r="P374">
        <f t="shared" ref="P374:P386" si="324">ROUND(CQ374*I374,2)</f>
        <v>0</v>
      </c>
      <c r="Q374">
        <f t="shared" ref="Q374:Q386" si="325">ROUND(CR374*I374,2)</f>
        <v>0</v>
      </c>
      <c r="R374">
        <f t="shared" ref="R374:R386" si="326">ROUND(CS374*I374,2)</f>
        <v>0</v>
      </c>
      <c r="S374">
        <f t="shared" ref="S374:S386" si="327">ROUND(CT374*I374,2)</f>
        <v>0</v>
      </c>
      <c r="T374">
        <f t="shared" ref="T374:T386" si="328">ROUND(CU374*I374,2)</f>
        <v>0</v>
      </c>
      <c r="U374">
        <f t="shared" ref="U374:U386" si="329">CV374*I374</f>
        <v>0</v>
      </c>
      <c r="V374">
        <f t="shared" ref="V374:V386" si="330">CW374*I374</f>
        <v>0</v>
      </c>
      <c r="W374">
        <f t="shared" ref="W374:W386" si="331">ROUND(CX374*I374,2)</f>
        <v>0</v>
      </c>
      <c r="X374">
        <f t="shared" ref="X374:X386" si="332">ROUND(CY374,2)</f>
        <v>0</v>
      </c>
      <c r="Y374">
        <f t="shared" ref="Y374:Y386" si="333">ROUND(CZ374,2)</f>
        <v>0</v>
      </c>
      <c r="AA374">
        <v>52421674</v>
      </c>
      <c r="AB374">
        <f t="shared" ref="AB374:AB386" si="334">ROUND((AC374+AD374+AF374),6)</f>
        <v>3050.44</v>
      </c>
      <c r="AC374">
        <f t="shared" ref="AC374:AC386" si="335">ROUND((ES374),6)</f>
        <v>0</v>
      </c>
      <c r="AD374">
        <f t="shared" ref="AD374:AD379" si="336">ROUND((((ET374)-(EU374))+AE374),6)</f>
        <v>0</v>
      </c>
      <c r="AE374">
        <f t="shared" ref="AE374:AF379" si="337">ROUND((EU374),6)</f>
        <v>0</v>
      </c>
      <c r="AF374">
        <f t="shared" si="337"/>
        <v>3050.44</v>
      </c>
      <c r="AG374">
        <f t="shared" ref="AG374:AG386" si="338">ROUND((AP374),6)</f>
        <v>0</v>
      </c>
      <c r="AH374">
        <f t="shared" ref="AH374:AI379" si="339">(EW374)</f>
        <v>18.68</v>
      </c>
      <c r="AI374">
        <f t="shared" si="339"/>
        <v>0</v>
      </c>
      <c r="AJ374">
        <f t="shared" ref="AJ374:AJ386" si="340">(AS374)</f>
        <v>0</v>
      </c>
      <c r="AK374">
        <v>3050.44</v>
      </c>
      <c r="AL374">
        <v>0</v>
      </c>
      <c r="AM374">
        <v>0</v>
      </c>
      <c r="AN374">
        <v>0</v>
      </c>
      <c r="AO374">
        <v>3050.44</v>
      </c>
      <c r="AP374">
        <v>0</v>
      </c>
      <c r="AQ374">
        <v>18.68</v>
      </c>
      <c r="AR374">
        <v>0</v>
      </c>
      <c r="AS374">
        <v>0</v>
      </c>
      <c r="AT374">
        <v>70</v>
      </c>
      <c r="AU374">
        <v>10</v>
      </c>
      <c r="AV374">
        <v>1</v>
      </c>
      <c r="AW374">
        <v>1</v>
      </c>
      <c r="AZ374">
        <v>1</v>
      </c>
      <c r="BA374">
        <v>1</v>
      </c>
      <c r="BB374">
        <v>1</v>
      </c>
      <c r="BC374">
        <v>1</v>
      </c>
      <c r="BD374" t="s">
        <v>3</v>
      </c>
      <c r="BE374" t="s">
        <v>3</v>
      </c>
      <c r="BF374" t="s">
        <v>3</v>
      </c>
      <c r="BG374" t="s">
        <v>3</v>
      </c>
      <c r="BH374">
        <v>0</v>
      </c>
      <c r="BI374">
        <v>4</v>
      </c>
      <c r="BJ374" t="s">
        <v>238</v>
      </c>
      <c r="BM374">
        <v>0</v>
      </c>
      <c r="BN374">
        <v>0</v>
      </c>
      <c r="BO374" t="s">
        <v>3</v>
      </c>
      <c r="BP374">
        <v>0</v>
      </c>
      <c r="BQ374">
        <v>1</v>
      </c>
      <c r="BR374">
        <v>0</v>
      </c>
      <c r="BS374">
        <v>1</v>
      </c>
      <c r="BT374">
        <v>1</v>
      </c>
      <c r="BU374">
        <v>1</v>
      </c>
      <c r="BV374">
        <v>1</v>
      </c>
      <c r="BW374">
        <v>1</v>
      </c>
      <c r="BX374">
        <v>1</v>
      </c>
      <c r="BY374" t="s">
        <v>3</v>
      </c>
      <c r="BZ374">
        <v>70</v>
      </c>
      <c r="CA374">
        <v>10</v>
      </c>
      <c r="CE374">
        <v>0</v>
      </c>
      <c r="CF374">
        <v>0</v>
      </c>
      <c r="CG374">
        <v>0</v>
      </c>
      <c r="CM374">
        <v>0</v>
      </c>
      <c r="CN374" t="s">
        <v>3</v>
      </c>
      <c r="CO374">
        <v>0</v>
      </c>
      <c r="CP374">
        <f t="shared" ref="CP374:CP386" si="341">(P374+Q374+S374)</f>
        <v>0</v>
      </c>
      <c r="CQ374">
        <f t="shared" ref="CQ374:CQ386" si="342">(AC374*BC374*AW374)</f>
        <v>0</v>
      </c>
      <c r="CR374">
        <f t="shared" ref="CR374:CR379" si="343">((((ET374)*BB374-(EU374)*BS374)+AE374*BS374)*AV374)</f>
        <v>0</v>
      </c>
      <c r="CS374">
        <f t="shared" ref="CS374:CS386" si="344">(AE374*BS374*AV374)</f>
        <v>0</v>
      </c>
      <c r="CT374">
        <f t="shared" ref="CT374:CT386" si="345">(AF374*BA374*AV374)</f>
        <v>3050.44</v>
      </c>
      <c r="CU374">
        <f t="shared" ref="CU374:CU386" si="346">AG374</f>
        <v>0</v>
      </c>
      <c r="CV374">
        <f t="shared" ref="CV374:CV386" si="347">(AH374*AV374)</f>
        <v>18.68</v>
      </c>
      <c r="CW374">
        <f t="shared" ref="CW374:CW386" si="348">AI374</f>
        <v>0</v>
      </c>
      <c r="CX374">
        <f t="shared" ref="CX374:CX386" si="349">AJ374</f>
        <v>0</v>
      </c>
      <c r="CY374">
        <f t="shared" ref="CY374:CY386" si="350">((S374*BZ374)/100)</f>
        <v>0</v>
      </c>
      <c r="CZ374">
        <f t="shared" ref="CZ374:CZ386" si="351">((S374*CA374)/100)</f>
        <v>0</v>
      </c>
      <c r="DC374" t="s">
        <v>3</v>
      </c>
      <c r="DD374" t="s">
        <v>3</v>
      </c>
      <c r="DE374" t="s">
        <v>3</v>
      </c>
      <c r="DF374" t="s">
        <v>3</v>
      </c>
      <c r="DG374" t="s">
        <v>3</v>
      </c>
      <c r="DH374" t="s">
        <v>3</v>
      </c>
      <c r="DI374" t="s">
        <v>3</v>
      </c>
      <c r="DJ374" t="s">
        <v>3</v>
      </c>
      <c r="DK374" t="s">
        <v>3</v>
      </c>
      <c r="DL374" t="s">
        <v>3</v>
      </c>
      <c r="DM374" t="s">
        <v>3</v>
      </c>
      <c r="DN374">
        <v>0</v>
      </c>
      <c r="DO374">
        <v>0</v>
      </c>
      <c r="DP374">
        <v>1</v>
      </c>
      <c r="DQ374">
        <v>1</v>
      </c>
      <c r="DU374">
        <v>1005</v>
      </c>
      <c r="DV374" t="s">
        <v>70</v>
      </c>
      <c r="DW374" t="s">
        <v>70</v>
      </c>
      <c r="DX374">
        <v>100</v>
      </c>
      <c r="EE374">
        <v>51482689</v>
      </c>
      <c r="EF374">
        <v>1</v>
      </c>
      <c r="EG374" t="s">
        <v>21</v>
      </c>
      <c r="EH374">
        <v>0</v>
      </c>
      <c r="EI374" t="s">
        <v>3</v>
      </c>
      <c r="EJ374">
        <v>4</v>
      </c>
      <c r="EK374">
        <v>0</v>
      </c>
      <c r="EL374" t="s">
        <v>22</v>
      </c>
      <c r="EM374" t="s">
        <v>23</v>
      </c>
      <c r="EO374" t="s">
        <v>3</v>
      </c>
      <c r="EQ374">
        <v>0</v>
      </c>
      <c r="ER374">
        <v>3050.44</v>
      </c>
      <c r="ES374">
        <v>0</v>
      </c>
      <c r="ET374">
        <v>0</v>
      </c>
      <c r="EU374">
        <v>0</v>
      </c>
      <c r="EV374">
        <v>3050.44</v>
      </c>
      <c r="EW374">
        <v>18.68</v>
      </c>
      <c r="EX374">
        <v>0</v>
      </c>
      <c r="EY374">
        <v>0</v>
      </c>
      <c r="FQ374">
        <v>0</v>
      </c>
      <c r="FR374">
        <f t="shared" ref="FR374:FR386" si="352">ROUND(IF(AND(BH374=3,BI374=3),P374,0),2)</f>
        <v>0</v>
      </c>
      <c r="FS374">
        <v>0</v>
      </c>
      <c r="FX374">
        <v>70</v>
      </c>
      <c r="FY374">
        <v>10</v>
      </c>
      <c r="GA374" t="s">
        <v>3</v>
      </c>
      <c r="GD374">
        <v>0</v>
      </c>
      <c r="GF374">
        <v>-898163925</v>
      </c>
      <c r="GG374">
        <v>2</v>
      </c>
      <c r="GH374">
        <v>1</v>
      </c>
      <c r="GI374">
        <v>-2</v>
      </c>
      <c r="GJ374">
        <v>0</v>
      </c>
      <c r="GK374">
        <f>ROUND(R374*(R12)/100,2)</f>
        <v>0</v>
      </c>
      <c r="GL374">
        <f t="shared" ref="GL374:GL386" si="353">ROUND(IF(AND(BH374=3,BI374=3,FS374&lt;&gt;0),P374,0),2)</f>
        <v>0</v>
      </c>
      <c r="GM374">
        <f>ROUND(O374+X374+Y374+GK374,2)+GX374</f>
        <v>0</v>
      </c>
      <c r="GN374">
        <f>IF(OR(BI374=0,BI374=1),ROUND(O374+X374+Y374+GK374,2),0)</f>
        <v>0</v>
      </c>
      <c r="GO374">
        <f>IF(BI374=2,ROUND(O374+X374+Y374+GK374,2),0)</f>
        <v>0</v>
      </c>
      <c r="GP374">
        <f>IF(BI374=4,ROUND(O374+X374+Y374+GK374,2)+GX374,0)</f>
        <v>0</v>
      </c>
      <c r="GR374">
        <v>0</v>
      </c>
      <c r="GS374">
        <v>3</v>
      </c>
      <c r="GT374">
        <v>0</v>
      </c>
      <c r="GU374" t="s">
        <v>3</v>
      </c>
      <c r="GV374">
        <f t="shared" ref="GV374:GV386" si="354">ROUND((GT374),6)</f>
        <v>0</v>
      </c>
      <c r="GW374">
        <v>1</v>
      </c>
      <c r="GX374">
        <f t="shared" ref="GX374:GX386" si="355">ROUND(HC374*I374,2)</f>
        <v>0</v>
      </c>
      <c r="HA374">
        <v>0</v>
      </c>
      <c r="HB374">
        <v>0</v>
      </c>
      <c r="HC374">
        <f t="shared" ref="HC374:HC386" si="356">GV374*GW374</f>
        <v>0</v>
      </c>
      <c r="HE374" t="s">
        <v>3</v>
      </c>
      <c r="HF374" t="s">
        <v>3</v>
      </c>
      <c r="IK374">
        <f t="shared" ref="IK374:IK386" si="357">ROUND(GM374*1.2,2)</f>
        <v>0</v>
      </c>
    </row>
    <row r="375" spans="1:245" x14ac:dyDescent="0.2">
      <c r="A375">
        <v>17</v>
      </c>
      <c r="B375">
        <v>1</v>
      </c>
      <c r="C375">
        <f>ROW(SmtRes!A100)</f>
        <v>100</v>
      </c>
      <c r="D375">
        <f>ROW(EtalonRes!A93)</f>
        <v>93</v>
      </c>
      <c r="E375" t="s">
        <v>134</v>
      </c>
      <c r="F375" t="s">
        <v>239</v>
      </c>
      <c r="G375" t="s">
        <v>240</v>
      </c>
      <c r="H375" t="s">
        <v>132</v>
      </c>
      <c r="I375">
        <v>0</v>
      </c>
      <c r="J375">
        <v>0</v>
      </c>
      <c r="O375">
        <f t="shared" si="323"/>
        <v>0</v>
      </c>
      <c r="P375">
        <f t="shared" si="324"/>
        <v>0</v>
      </c>
      <c r="Q375">
        <f t="shared" si="325"/>
        <v>0</v>
      </c>
      <c r="R375">
        <f t="shared" si="326"/>
        <v>0</v>
      </c>
      <c r="S375">
        <f t="shared" si="327"/>
        <v>0</v>
      </c>
      <c r="T375">
        <f t="shared" si="328"/>
        <v>0</v>
      </c>
      <c r="U375">
        <f t="shared" si="329"/>
        <v>0</v>
      </c>
      <c r="V375">
        <f t="shared" si="330"/>
        <v>0</v>
      </c>
      <c r="W375">
        <f t="shared" si="331"/>
        <v>0</v>
      </c>
      <c r="X375">
        <f t="shared" si="332"/>
        <v>0</v>
      </c>
      <c r="Y375">
        <f t="shared" si="333"/>
        <v>0</v>
      </c>
      <c r="AA375">
        <v>52421674</v>
      </c>
      <c r="AB375">
        <f t="shared" si="334"/>
        <v>4767.8500000000004</v>
      </c>
      <c r="AC375">
        <f t="shared" si="335"/>
        <v>0</v>
      </c>
      <c r="AD375">
        <f t="shared" si="336"/>
        <v>3335.19</v>
      </c>
      <c r="AE375">
        <f t="shared" si="337"/>
        <v>1610.9</v>
      </c>
      <c r="AF375">
        <f t="shared" si="337"/>
        <v>1432.66</v>
      </c>
      <c r="AG375">
        <f t="shared" si="338"/>
        <v>0</v>
      </c>
      <c r="AH375">
        <f t="shared" si="339"/>
        <v>11.7</v>
      </c>
      <c r="AI375">
        <f t="shared" si="339"/>
        <v>0</v>
      </c>
      <c r="AJ375">
        <f t="shared" si="340"/>
        <v>0</v>
      </c>
      <c r="AK375">
        <v>4767.8500000000004</v>
      </c>
      <c r="AL375">
        <v>0</v>
      </c>
      <c r="AM375">
        <v>3335.19</v>
      </c>
      <c r="AN375">
        <v>1610.9</v>
      </c>
      <c r="AO375">
        <v>1432.66</v>
      </c>
      <c r="AP375">
        <v>0</v>
      </c>
      <c r="AQ375">
        <v>11.7</v>
      </c>
      <c r="AR375">
        <v>0</v>
      </c>
      <c r="AS375">
        <v>0</v>
      </c>
      <c r="AT375">
        <v>70</v>
      </c>
      <c r="AU375">
        <v>10</v>
      </c>
      <c r="AV375">
        <v>1</v>
      </c>
      <c r="AW375">
        <v>1</v>
      </c>
      <c r="AZ375">
        <v>1</v>
      </c>
      <c r="BA375">
        <v>1</v>
      </c>
      <c r="BB375">
        <v>1</v>
      </c>
      <c r="BC375">
        <v>1</v>
      </c>
      <c r="BD375" t="s">
        <v>3</v>
      </c>
      <c r="BE375" t="s">
        <v>3</v>
      </c>
      <c r="BF375" t="s">
        <v>3</v>
      </c>
      <c r="BG375" t="s">
        <v>3</v>
      </c>
      <c r="BH375">
        <v>0</v>
      </c>
      <c r="BI375">
        <v>4</v>
      </c>
      <c r="BJ375" t="s">
        <v>241</v>
      </c>
      <c r="BM375">
        <v>0</v>
      </c>
      <c r="BN375">
        <v>0</v>
      </c>
      <c r="BO375" t="s">
        <v>3</v>
      </c>
      <c r="BP375">
        <v>0</v>
      </c>
      <c r="BQ375">
        <v>1</v>
      </c>
      <c r="BR375">
        <v>0</v>
      </c>
      <c r="BS375">
        <v>1</v>
      </c>
      <c r="BT375">
        <v>1</v>
      </c>
      <c r="BU375">
        <v>1</v>
      </c>
      <c r="BV375">
        <v>1</v>
      </c>
      <c r="BW375">
        <v>1</v>
      </c>
      <c r="BX375">
        <v>1</v>
      </c>
      <c r="BY375" t="s">
        <v>3</v>
      </c>
      <c r="BZ375">
        <v>70</v>
      </c>
      <c r="CA375">
        <v>10</v>
      </c>
      <c r="CE375">
        <v>0</v>
      </c>
      <c r="CF375">
        <v>0</v>
      </c>
      <c r="CG375">
        <v>0</v>
      </c>
      <c r="CM375">
        <v>0</v>
      </c>
      <c r="CN375" t="s">
        <v>3</v>
      </c>
      <c r="CO375">
        <v>0</v>
      </c>
      <c r="CP375">
        <f t="shared" si="341"/>
        <v>0</v>
      </c>
      <c r="CQ375">
        <f t="shared" si="342"/>
        <v>0</v>
      </c>
      <c r="CR375">
        <f t="shared" si="343"/>
        <v>3335.19</v>
      </c>
      <c r="CS375">
        <f t="shared" si="344"/>
        <v>1610.9</v>
      </c>
      <c r="CT375">
        <f t="shared" si="345"/>
        <v>1432.66</v>
      </c>
      <c r="CU375">
        <f t="shared" si="346"/>
        <v>0</v>
      </c>
      <c r="CV375">
        <f t="shared" si="347"/>
        <v>11.7</v>
      </c>
      <c r="CW375">
        <f t="shared" si="348"/>
        <v>0</v>
      </c>
      <c r="CX375">
        <f t="shared" si="349"/>
        <v>0</v>
      </c>
      <c r="CY375">
        <f t="shared" si="350"/>
        <v>0</v>
      </c>
      <c r="CZ375">
        <f t="shared" si="351"/>
        <v>0</v>
      </c>
      <c r="DC375" t="s">
        <v>3</v>
      </c>
      <c r="DD375" t="s">
        <v>3</v>
      </c>
      <c r="DE375" t="s">
        <v>3</v>
      </c>
      <c r="DF375" t="s">
        <v>3</v>
      </c>
      <c r="DG375" t="s">
        <v>3</v>
      </c>
      <c r="DH375" t="s">
        <v>3</v>
      </c>
      <c r="DI375" t="s">
        <v>3</v>
      </c>
      <c r="DJ375" t="s">
        <v>3</v>
      </c>
      <c r="DK375" t="s">
        <v>3</v>
      </c>
      <c r="DL375" t="s">
        <v>3</v>
      </c>
      <c r="DM375" t="s">
        <v>3</v>
      </c>
      <c r="DN375">
        <v>0</v>
      </c>
      <c r="DO375">
        <v>0</v>
      </c>
      <c r="DP375">
        <v>1</v>
      </c>
      <c r="DQ375">
        <v>1</v>
      </c>
      <c r="DU375">
        <v>1007</v>
      </c>
      <c r="DV375" t="s">
        <v>132</v>
      </c>
      <c r="DW375" t="s">
        <v>132</v>
      </c>
      <c r="DX375">
        <v>100</v>
      </c>
      <c r="EE375">
        <v>51482689</v>
      </c>
      <c r="EF375">
        <v>1</v>
      </c>
      <c r="EG375" t="s">
        <v>21</v>
      </c>
      <c r="EH375">
        <v>0</v>
      </c>
      <c r="EI375" t="s">
        <v>3</v>
      </c>
      <c r="EJ375">
        <v>4</v>
      </c>
      <c r="EK375">
        <v>0</v>
      </c>
      <c r="EL375" t="s">
        <v>22</v>
      </c>
      <c r="EM375" t="s">
        <v>23</v>
      </c>
      <c r="EO375" t="s">
        <v>3</v>
      </c>
      <c r="EQ375">
        <v>0</v>
      </c>
      <c r="ER375">
        <v>4767.8500000000004</v>
      </c>
      <c r="ES375">
        <v>0</v>
      </c>
      <c r="ET375">
        <v>3335.19</v>
      </c>
      <c r="EU375">
        <v>1610.9</v>
      </c>
      <c r="EV375">
        <v>1432.66</v>
      </c>
      <c r="EW375">
        <v>11.7</v>
      </c>
      <c r="EX375">
        <v>0</v>
      </c>
      <c r="EY375">
        <v>0</v>
      </c>
      <c r="FQ375">
        <v>0</v>
      </c>
      <c r="FR375">
        <f t="shared" si="352"/>
        <v>0</v>
      </c>
      <c r="FS375">
        <v>0</v>
      </c>
      <c r="FX375">
        <v>70</v>
      </c>
      <c r="FY375">
        <v>10</v>
      </c>
      <c r="GA375" t="s">
        <v>3</v>
      </c>
      <c r="GD375">
        <v>0</v>
      </c>
      <c r="GF375">
        <v>-40243718</v>
      </c>
      <c r="GG375">
        <v>2</v>
      </c>
      <c r="GH375">
        <v>1</v>
      </c>
      <c r="GI375">
        <v>-2</v>
      </c>
      <c r="GJ375">
        <v>0</v>
      </c>
      <c r="GK375">
        <f>ROUND(R375*(R12)/100,2)</f>
        <v>0</v>
      </c>
      <c r="GL375">
        <f t="shared" si="353"/>
        <v>0</v>
      </c>
      <c r="GM375">
        <f>ROUND(O375+X375+Y375+GK375,2)+GX375</f>
        <v>0</v>
      </c>
      <c r="GN375">
        <f>IF(OR(BI375=0,BI375=1),ROUND(O375+X375+Y375+GK375,2),0)</f>
        <v>0</v>
      </c>
      <c r="GO375">
        <f>IF(BI375=2,ROUND(O375+X375+Y375+GK375,2),0)</f>
        <v>0</v>
      </c>
      <c r="GP375">
        <f>IF(BI375=4,ROUND(O375+X375+Y375+GK375,2)+GX375,0)</f>
        <v>0</v>
      </c>
      <c r="GR375">
        <v>0</v>
      </c>
      <c r="GS375">
        <v>3</v>
      </c>
      <c r="GT375">
        <v>0</v>
      </c>
      <c r="GU375" t="s">
        <v>3</v>
      </c>
      <c r="GV375">
        <f t="shared" si="354"/>
        <v>0</v>
      </c>
      <c r="GW375">
        <v>1</v>
      </c>
      <c r="GX375">
        <f t="shared" si="355"/>
        <v>0</v>
      </c>
      <c r="HA375">
        <v>0</v>
      </c>
      <c r="HB375">
        <v>0</v>
      </c>
      <c r="HC375">
        <f t="shared" si="356"/>
        <v>0</v>
      </c>
      <c r="HE375" t="s">
        <v>3</v>
      </c>
      <c r="HF375" t="s">
        <v>3</v>
      </c>
      <c r="IK375">
        <f t="shared" si="357"/>
        <v>0</v>
      </c>
    </row>
    <row r="376" spans="1:245" x14ac:dyDescent="0.2">
      <c r="A376">
        <v>17</v>
      </c>
      <c r="B376">
        <v>1</v>
      </c>
      <c r="C376">
        <f>ROW(SmtRes!A101)</f>
        <v>101</v>
      </c>
      <c r="D376">
        <f>ROW(EtalonRes!A94)</f>
        <v>94</v>
      </c>
      <c r="E376" t="s">
        <v>135</v>
      </c>
      <c r="F376" t="s">
        <v>25</v>
      </c>
      <c r="G376" t="s">
        <v>26</v>
      </c>
      <c r="H376" t="s">
        <v>27</v>
      </c>
      <c r="I376">
        <v>0</v>
      </c>
      <c r="J376">
        <v>0</v>
      </c>
      <c r="O376">
        <f t="shared" si="323"/>
        <v>0</v>
      </c>
      <c r="P376">
        <f t="shared" si="324"/>
        <v>0</v>
      </c>
      <c r="Q376">
        <f t="shared" si="325"/>
        <v>0</v>
      </c>
      <c r="R376">
        <f t="shared" si="326"/>
        <v>0</v>
      </c>
      <c r="S376">
        <f t="shared" si="327"/>
        <v>0</v>
      </c>
      <c r="T376">
        <f t="shared" si="328"/>
        <v>0</v>
      </c>
      <c r="U376">
        <f t="shared" si="329"/>
        <v>0</v>
      </c>
      <c r="V376">
        <f t="shared" si="330"/>
        <v>0</v>
      </c>
      <c r="W376">
        <f t="shared" si="331"/>
        <v>0</v>
      </c>
      <c r="X376">
        <f t="shared" si="332"/>
        <v>0</v>
      </c>
      <c r="Y376">
        <f t="shared" si="333"/>
        <v>0</v>
      </c>
      <c r="AA376">
        <v>52421674</v>
      </c>
      <c r="AB376">
        <f t="shared" si="334"/>
        <v>80.25</v>
      </c>
      <c r="AC376">
        <f t="shared" si="335"/>
        <v>0</v>
      </c>
      <c r="AD376">
        <f t="shared" si="336"/>
        <v>80.25</v>
      </c>
      <c r="AE376">
        <f t="shared" si="337"/>
        <v>25.84</v>
      </c>
      <c r="AF376">
        <f t="shared" si="337"/>
        <v>0</v>
      </c>
      <c r="AG376">
        <f t="shared" si="338"/>
        <v>0</v>
      </c>
      <c r="AH376">
        <f t="shared" si="339"/>
        <v>0</v>
      </c>
      <c r="AI376">
        <f t="shared" si="339"/>
        <v>0</v>
      </c>
      <c r="AJ376">
        <f t="shared" si="340"/>
        <v>0</v>
      </c>
      <c r="AK376">
        <v>80.25</v>
      </c>
      <c r="AL376">
        <v>0</v>
      </c>
      <c r="AM376">
        <v>80.25</v>
      </c>
      <c r="AN376">
        <v>25.84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70</v>
      </c>
      <c r="AU376">
        <v>10</v>
      </c>
      <c r="AV376">
        <v>1</v>
      </c>
      <c r="AW376">
        <v>1</v>
      </c>
      <c r="AZ376">
        <v>1</v>
      </c>
      <c r="BA376">
        <v>1</v>
      </c>
      <c r="BB376">
        <v>1</v>
      </c>
      <c r="BC376">
        <v>1</v>
      </c>
      <c r="BD376" t="s">
        <v>3</v>
      </c>
      <c r="BE376" t="s">
        <v>3</v>
      </c>
      <c r="BF376" t="s">
        <v>3</v>
      </c>
      <c r="BG376" t="s">
        <v>3</v>
      </c>
      <c r="BH376">
        <v>0</v>
      </c>
      <c r="BI376">
        <v>4</v>
      </c>
      <c r="BJ376" t="s">
        <v>28</v>
      </c>
      <c r="BM376">
        <v>0</v>
      </c>
      <c r="BN376">
        <v>0</v>
      </c>
      <c r="BO376" t="s">
        <v>3</v>
      </c>
      <c r="BP376">
        <v>0</v>
      </c>
      <c r="BQ376">
        <v>1</v>
      </c>
      <c r="BR376">
        <v>0</v>
      </c>
      <c r="BS376">
        <v>1</v>
      </c>
      <c r="BT376">
        <v>1</v>
      </c>
      <c r="BU376">
        <v>1</v>
      </c>
      <c r="BV376">
        <v>1</v>
      </c>
      <c r="BW376">
        <v>1</v>
      </c>
      <c r="BX376">
        <v>1</v>
      </c>
      <c r="BY376" t="s">
        <v>3</v>
      </c>
      <c r="BZ376">
        <v>70</v>
      </c>
      <c r="CA376">
        <v>10</v>
      </c>
      <c r="CE376">
        <v>0</v>
      </c>
      <c r="CF376">
        <v>0</v>
      </c>
      <c r="CG376">
        <v>0</v>
      </c>
      <c r="CM376">
        <v>0</v>
      </c>
      <c r="CN376" t="s">
        <v>3</v>
      </c>
      <c r="CO376">
        <v>0</v>
      </c>
      <c r="CP376">
        <f t="shared" si="341"/>
        <v>0</v>
      </c>
      <c r="CQ376">
        <f t="shared" si="342"/>
        <v>0</v>
      </c>
      <c r="CR376">
        <f t="shared" si="343"/>
        <v>80.25</v>
      </c>
      <c r="CS376">
        <f t="shared" si="344"/>
        <v>25.84</v>
      </c>
      <c r="CT376">
        <f t="shared" si="345"/>
        <v>0</v>
      </c>
      <c r="CU376">
        <f t="shared" si="346"/>
        <v>0</v>
      </c>
      <c r="CV376">
        <f t="shared" si="347"/>
        <v>0</v>
      </c>
      <c r="CW376">
        <f t="shared" si="348"/>
        <v>0</v>
      </c>
      <c r="CX376">
        <f t="shared" si="349"/>
        <v>0</v>
      </c>
      <c r="CY376">
        <f t="shared" si="350"/>
        <v>0</v>
      </c>
      <c r="CZ376">
        <f t="shared" si="351"/>
        <v>0</v>
      </c>
      <c r="DC376" t="s">
        <v>3</v>
      </c>
      <c r="DD376" t="s">
        <v>3</v>
      </c>
      <c r="DE376" t="s">
        <v>3</v>
      </c>
      <c r="DF376" t="s">
        <v>3</v>
      </c>
      <c r="DG376" t="s">
        <v>3</v>
      </c>
      <c r="DH376" t="s">
        <v>3</v>
      </c>
      <c r="DI376" t="s">
        <v>3</v>
      </c>
      <c r="DJ376" t="s">
        <v>3</v>
      </c>
      <c r="DK376" t="s">
        <v>3</v>
      </c>
      <c r="DL376" t="s">
        <v>3</v>
      </c>
      <c r="DM376" t="s">
        <v>3</v>
      </c>
      <c r="DN376">
        <v>0</v>
      </c>
      <c r="DO376">
        <v>0</v>
      </c>
      <c r="DP376">
        <v>1</v>
      </c>
      <c r="DQ376">
        <v>1</v>
      </c>
      <c r="DU376">
        <v>1009</v>
      </c>
      <c r="DV376" t="s">
        <v>27</v>
      </c>
      <c r="DW376" t="s">
        <v>27</v>
      </c>
      <c r="DX376">
        <v>1000</v>
      </c>
      <c r="EE376">
        <v>51482689</v>
      </c>
      <c r="EF376">
        <v>1</v>
      </c>
      <c r="EG376" t="s">
        <v>21</v>
      </c>
      <c r="EH376">
        <v>0</v>
      </c>
      <c r="EI376" t="s">
        <v>3</v>
      </c>
      <c r="EJ376">
        <v>4</v>
      </c>
      <c r="EK376">
        <v>0</v>
      </c>
      <c r="EL376" t="s">
        <v>22</v>
      </c>
      <c r="EM376" t="s">
        <v>23</v>
      </c>
      <c r="EO376" t="s">
        <v>3</v>
      </c>
      <c r="EQ376">
        <v>0</v>
      </c>
      <c r="ER376">
        <v>80.25</v>
      </c>
      <c r="ES376">
        <v>0</v>
      </c>
      <c r="ET376">
        <v>80.25</v>
      </c>
      <c r="EU376">
        <v>25.84</v>
      </c>
      <c r="EV376">
        <v>0</v>
      </c>
      <c r="EW376">
        <v>0</v>
      </c>
      <c r="EX376">
        <v>0</v>
      </c>
      <c r="EY376">
        <v>0</v>
      </c>
      <c r="FQ376">
        <v>0</v>
      </c>
      <c r="FR376">
        <f t="shared" si="352"/>
        <v>0</v>
      </c>
      <c r="FS376">
        <v>0</v>
      </c>
      <c r="FX376">
        <v>70</v>
      </c>
      <c r="FY376">
        <v>10</v>
      </c>
      <c r="GA376" t="s">
        <v>3</v>
      </c>
      <c r="GD376">
        <v>0</v>
      </c>
      <c r="GF376">
        <v>-706956719</v>
      </c>
      <c r="GG376">
        <v>2</v>
      </c>
      <c r="GH376">
        <v>1</v>
      </c>
      <c r="GI376">
        <v>-2</v>
      </c>
      <c r="GJ376">
        <v>0</v>
      </c>
      <c r="GK376">
        <f>ROUND(R376*(R12)/100,2)</f>
        <v>0</v>
      </c>
      <c r="GL376">
        <f t="shared" si="353"/>
        <v>0</v>
      </c>
      <c r="GM376">
        <f>ROUND(O376+X376+Y376+GK376,2)+GX376</f>
        <v>0</v>
      </c>
      <c r="GN376">
        <f>IF(OR(BI376=0,BI376=1),ROUND(O376+X376+Y376+GK376,2),0)</f>
        <v>0</v>
      </c>
      <c r="GO376">
        <f>IF(BI376=2,ROUND(O376+X376+Y376+GK376,2),0)</f>
        <v>0</v>
      </c>
      <c r="GP376">
        <f>IF(BI376=4,ROUND(O376+X376+Y376+GK376,2)+GX376,0)</f>
        <v>0</v>
      </c>
      <c r="GR376">
        <v>0</v>
      </c>
      <c r="GS376">
        <v>3</v>
      </c>
      <c r="GT376">
        <v>0</v>
      </c>
      <c r="GU376" t="s">
        <v>3</v>
      </c>
      <c r="GV376">
        <f t="shared" si="354"/>
        <v>0</v>
      </c>
      <c r="GW376">
        <v>1</v>
      </c>
      <c r="GX376">
        <f t="shared" si="355"/>
        <v>0</v>
      </c>
      <c r="HA376">
        <v>0</v>
      </c>
      <c r="HB376">
        <v>0</v>
      </c>
      <c r="HC376">
        <f t="shared" si="356"/>
        <v>0</v>
      </c>
      <c r="HE376" t="s">
        <v>3</v>
      </c>
      <c r="HF376" t="s">
        <v>3</v>
      </c>
      <c r="IK376">
        <f t="shared" si="357"/>
        <v>0</v>
      </c>
    </row>
    <row r="377" spans="1:245" x14ac:dyDescent="0.2">
      <c r="A377">
        <v>17</v>
      </c>
      <c r="B377">
        <v>1</v>
      </c>
      <c r="C377">
        <f>ROW(SmtRes!A103)</f>
        <v>103</v>
      </c>
      <c r="D377">
        <f>ROW(EtalonRes!A96)</f>
        <v>96</v>
      </c>
      <c r="E377" t="s">
        <v>136</v>
      </c>
      <c r="F377" t="s">
        <v>34</v>
      </c>
      <c r="G377" t="s">
        <v>35</v>
      </c>
      <c r="H377" t="s">
        <v>27</v>
      </c>
      <c r="I377">
        <v>0</v>
      </c>
      <c r="J377">
        <v>0</v>
      </c>
      <c r="O377">
        <f t="shared" si="323"/>
        <v>0</v>
      </c>
      <c r="P377">
        <f t="shared" si="324"/>
        <v>0</v>
      </c>
      <c r="Q377">
        <f t="shared" si="325"/>
        <v>0</v>
      </c>
      <c r="R377">
        <f t="shared" si="326"/>
        <v>0</v>
      </c>
      <c r="S377">
        <f t="shared" si="327"/>
        <v>0</v>
      </c>
      <c r="T377">
        <f t="shared" si="328"/>
        <v>0</v>
      </c>
      <c r="U377">
        <f t="shared" si="329"/>
        <v>0</v>
      </c>
      <c r="V377">
        <f t="shared" si="330"/>
        <v>0</v>
      </c>
      <c r="W377">
        <f t="shared" si="331"/>
        <v>0</v>
      </c>
      <c r="X377">
        <f t="shared" si="332"/>
        <v>0</v>
      </c>
      <c r="Y377">
        <f t="shared" si="333"/>
        <v>0</v>
      </c>
      <c r="AA377">
        <v>52421674</v>
      </c>
      <c r="AB377">
        <f t="shared" si="334"/>
        <v>57.83</v>
      </c>
      <c r="AC377">
        <f t="shared" si="335"/>
        <v>0</v>
      </c>
      <c r="AD377">
        <f t="shared" si="336"/>
        <v>57.83</v>
      </c>
      <c r="AE377">
        <f t="shared" si="337"/>
        <v>31.44</v>
      </c>
      <c r="AF377">
        <f t="shared" si="337"/>
        <v>0</v>
      </c>
      <c r="AG377">
        <f t="shared" si="338"/>
        <v>0</v>
      </c>
      <c r="AH377">
        <f t="shared" si="339"/>
        <v>0</v>
      </c>
      <c r="AI377">
        <f t="shared" si="339"/>
        <v>0</v>
      </c>
      <c r="AJ377">
        <f t="shared" si="340"/>
        <v>0</v>
      </c>
      <c r="AK377">
        <v>57.83</v>
      </c>
      <c r="AL377">
        <v>0</v>
      </c>
      <c r="AM377">
        <v>57.83</v>
      </c>
      <c r="AN377">
        <v>31.44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1</v>
      </c>
      <c r="AW377">
        <v>1</v>
      </c>
      <c r="AZ377">
        <v>1</v>
      </c>
      <c r="BA377">
        <v>1</v>
      </c>
      <c r="BB377">
        <v>1</v>
      </c>
      <c r="BC377">
        <v>1</v>
      </c>
      <c r="BD377" t="s">
        <v>3</v>
      </c>
      <c r="BE377" t="s">
        <v>3</v>
      </c>
      <c r="BF377" t="s">
        <v>3</v>
      </c>
      <c r="BG377" t="s">
        <v>3</v>
      </c>
      <c r="BH377">
        <v>0</v>
      </c>
      <c r="BI377">
        <v>4</v>
      </c>
      <c r="BJ377" t="s">
        <v>36</v>
      </c>
      <c r="BM377">
        <v>1</v>
      </c>
      <c r="BN377">
        <v>0</v>
      </c>
      <c r="BO377" t="s">
        <v>3</v>
      </c>
      <c r="BP377">
        <v>0</v>
      </c>
      <c r="BQ377">
        <v>1</v>
      </c>
      <c r="BR377">
        <v>0</v>
      </c>
      <c r="BS377">
        <v>1</v>
      </c>
      <c r="BT377">
        <v>1</v>
      </c>
      <c r="BU377">
        <v>1</v>
      </c>
      <c r="BV377">
        <v>1</v>
      </c>
      <c r="BW377">
        <v>1</v>
      </c>
      <c r="BX377">
        <v>1</v>
      </c>
      <c r="BY377" t="s">
        <v>3</v>
      </c>
      <c r="BZ377">
        <v>0</v>
      </c>
      <c r="CA377">
        <v>0</v>
      </c>
      <c r="CE377">
        <v>0</v>
      </c>
      <c r="CF377">
        <v>0</v>
      </c>
      <c r="CG377">
        <v>0</v>
      </c>
      <c r="CM377">
        <v>0</v>
      </c>
      <c r="CN377" t="s">
        <v>3</v>
      </c>
      <c r="CO377">
        <v>0</v>
      </c>
      <c r="CP377">
        <f t="shared" si="341"/>
        <v>0</v>
      </c>
      <c r="CQ377">
        <f t="shared" si="342"/>
        <v>0</v>
      </c>
      <c r="CR377">
        <f t="shared" si="343"/>
        <v>57.83</v>
      </c>
      <c r="CS377">
        <f t="shared" si="344"/>
        <v>31.44</v>
      </c>
      <c r="CT377">
        <f t="shared" si="345"/>
        <v>0</v>
      </c>
      <c r="CU377">
        <f t="shared" si="346"/>
        <v>0</v>
      </c>
      <c r="CV377">
        <f t="shared" si="347"/>
        <v>0</v>
      </c>
      <c r="CW377">
        <f t="shared" si="348"/>
        <v>0</v>
      </c>
      <c r="CX377">
        <f t="shared" si="349"/>
        <v>0</v>
      </c>
      <c r="CY377">
        <f t="shared" si="350"/>
        <v>0</v>
      </c>
      <c r="CZ377">
        <f t="shared" si="351"/>
        <v>0</v>
      </c>
      <c r="DC377" t="s">
        <v>3</v>
      </c>
      <c r="DD377" t="s">
        <v>3</v>
      </c>
      <c r="DE377" t="s">
        <v>3</v>
      </c>
      <c r="DF377" t="s">
        <v>3</v>
      </c>
      <c r="DG377" t="s">
        <v>3</v>
      </c>
      <c r="DH377" t="s">
        <v>3</v>
      </c>
      <c r="DI377" t="s">
        <v>3</v>
      </c>
      <c r="DJ377" t="s">
        <v>3</v>
      </c>
      <c r="DK377" t="s">
        <v>3</v>
      </c>
      <c r="DL377" t="s">
        <v>3</v>
      </c>
      <c r="DM377" t="s">
        <v>3</v>
      </c>
      <c r="DN377">
        <v>0</v>
      </c>
      <c r="DO377">
        <v>0</v>
      </c>
      <c r="DP377">
        <v>1</v>
      </c>
      <c r="DQ377">
        <v>1</v>
      </c>
      <c r="DU377">
        <v>1009</v>
      </c>
      <c r="DV377" t="s">
        <v>27</v>
      </c>
      <c r="DW377" t="s">
        <v>27</v>
      </c>
      <c r="DX377">
        <v>1000</v>
      </c>
      <c r="EE377">
        <v>51482691</v>
      </c>
      <c r="EF377">
        <v>1</v>
      </c>
      <c r="EG377" t="s">
        <v>21</v>
      </c>
      <c r="EH377">
        <v>0</v>
      </c>
      <c r="EI377" t="s">
        <v>3</v>
      </c>
      <c r="EJ377">
        <v>4</v>
      </c>
      <c r="EK377">
        <v>1</v>
      </c>
      <c r="EL377" t="s">
        <v>37</v>
      </c>
      <c r="EM377" t="s">
        <v>23</v>
      </c>
      <c r="EO377" t="s">
        <v>3</v>
      </c>
      <c r="EQ377">
        <v>0</v>
      </c>
      <c r="ER377">
        <v>57.83</v>
      </c>
      <c r="ES377">
        <v>0</v>
      </c>
      <c r="ET377">
        <v>57.83</v>
      </c>
      <c r="EU377">
        <v>31.44</v>
      </c>
      <c r="EV377">
        <v>0</v>
      </c>
      <c r="EW377">
        <v>0</v>
      </c>
      <c r="EX377">
        <v>0</v>
      </c>
      <c r="EY377">
        <v>0</v>
      </c>
      <c r="FQ377">
        <v>0</v>
      </c>
      <c r="FR377">
        <f t="shared" si="352"/>
        <v>0</v>
      </c>
      <c r="FS377">
        <v>0</v>
      </c>
      <c r="FX377">
        <v>0</v>
      </c>
      <c r="FY377">
        <v>0</v>
      </c>
      <c r="GA377" t="s">
        <v>3</v>
      </c>
      <c r="GD377">
        <v>1</v>
      </c>
      <c r="GF377">
        <v>-1870736679</v>
      </c>
      <c r="GG377">
        <v>2</v>
      </c>
      <c r="GH377">
        <v>1</v>
      </c>
      <c r="GI377">
        <v>-2</v>
      </c>
      <c r="GJ377">
        <v>0</v>
      </c>
      <c r="GK377">
        <v>0</v>
      </c>
      <c r="GL377">
        <f t="shared" si="353"/>
        <v>0</v>
      </c>
      <c r="GM377">
        <f>ROUND(O377+X377+Y377,2)+GX377</f>
        <v>0</v>
      </c>
      <c r="GN377">
        <f>IF(OR(BI377=0,BI377=1),ROUND(O377+X377+Y377,2),0)</f>
        <v>0</v>
      </c>
      <c r="GO377">
        <f>IF(BI377=2,ROUND(O377+X377+Y377,2),0)</f>
        <v>0</v>
      </c>
      <c r="GP377">
        <f>IF(BI377=4,ROUND(O377+X377+Y377,2)+GX377,0)</f>
        <v>0</v>
      </c>
      <c r="GR377">
        <v>0</v>
      </c>
      <c r="GS377">
        <v>3</v>
      </c>
      <c r="GT377">
        <v>0</v>
      </c>
      <c r="GU377" t="s">
        <v>3</v>
      </c>
      <c r="GV377">
        <f t="shared" si="354"/>
        <v>0</v>
      </c>
      <c r="GW377">
        <v>1</v>
      </c>
      <c r="GX377">
        <f t="shared" si="355"/>
        <v>0</v>
      </c>
      <c r="HA377">
        <v>0</v>
      </c>
      <c r="HB377">
        <v>0</v>
      </c>
      <c r="HC377">
        <f t="shared" si="356"/>
        <v>0</v>
      </c>
      <c r="HE377" t="s">
        <v>3</v>
      </c>
      <c r="HF377" t="s">
        <v>3</v>
      </c>
      <c r="IK377">
        <f t="shared" si="357"/>
        <v>0</v>
      </c>
    </row>
    <row r="378" spans="1:245" x14ac:dyDescent="0.2">
      <c r="A378">
        <v>17</v>
      </c>
      <c r="B378">
        <v>1</v>
      </c>
      <c r="C378">
        <f>ROW(SmtRes!A104)</f>
        <v>104</v>
      </c>
      <c r="D378">
        <f>ROW(EtalonRes!A97)</f>
        <v>97</v>
      </c>
      <c r="E378" t="s">
        <v>137</v>
      </c>
      <c r="F378" t="s">
        <v>30</v>
      </c>
      <c r="G378" t="s">
        <v>31</v>
      </c>
      <c r="H378" t="s">
        <v>27</v>
      </c>
      <c r="I378">
        <v>0</v>
      </c>
      <c r="J378">
        <v>0</v>
      </c>
      <c r="O378">
        <f t="shared" si="323"/>
        <v>0</v>
      </c>
      <c r="P378">
        <f t="shared" si="324"/>
        <v>0</v>
      </c>
      <c r="Q378">
        <f t="shared" si="325"/>
        <v>0</v>
      </c>
      <c r="R378">
        <f t="shared" si="326"/>
        <v>0</v>
      </c>
      <c r="S378">
        <f t="shared" si="327"/>
        <v>0</v>
      </c>
      <c r="T378">
        <f t="shared" si="328"/>
        <v>0</v>
      </c>
      <c r="U378">
        <f t="shared" si="329"/>
        <v>0</v>
      </c>
      <c r="V378">
        <f t="shared" si="330"/>
        <v>0</v>
      </c>
      <c r="W378">
        <f t="shared" si="331"/>
        <v>0</v>
      </c>
      <c r="X378">
        <f t="shared" si="332"/>
        <v>0</v>
      </c>
      <c r="Y378">
        <f t="shared" si="333"/>
        <v>0</v>
      </c>
      <c r="AA378">
        <v>52421674</v>
      </c>
      <c r="AB378">
        <f t="shared" si="334"/>
        <v>124.9</v>
      </c>
      <c r="AC378">
        <f t="shared" si="335"/>
        <v>0</v>
      </c>
      <c r="AD378">
        <f t="shared" si="336"/>
        <v>0</v>
      </c>
      <c r="AE378">
        <f t="shared" si="337"/>
        <v>0</v>
      </c>
      <c r="AF378">
        <f t="shared" si="337"/>
        <v>124.9</v>
      </c>
      <c r="AG378">
        <f t="shared" si="338"/>
        <v>0</v>
      </c>
      <c r="AH378">
        <f t="shared" si="339"/>
        <v>1.02</v>
      </c>
      <c r="AI378">
        <f t="shared" si="339"/>
        <v>0</v>
      </c>
      <c r="AJ378">
        <f t="shared" si="340"/>
        <v>0</v>
      </c>
      <c r="AK378">
        <v>124.9</v>
      </c>
      <c r="AL378">
        <v>0</v>
      </c>
      <c r="AM378">
        <v>0</v>
      </c>
      <c r="AN378">
        <v>0</v>
      </c>
      <c r="AO378">
        <v>124.9</v>
      </c>
      <c r="AP378">
        <v>0</v>
      </c>
      <c r="AQ378">
        <v>1.02</v>
      </c>
      <c r="AR378">
        <v>0</v>
      </c>
      <c r="AS378">
        <v>0</v>
      </c>
      <c r="AT378">
        <v>70</v>
      </c>
      <c r="AU378">
        <v>10</v>
      </c>
      <c r="AV378">
        <v>1</v>
      </c>
      <c r="AW378">
        <v>1</v>
      </c>
      <c r="AZ378">
        <v>1</v>
      </c>
      <c r="BA378">
        <v>1</v>
      </c>
      <c r="BB378">
        <v>1</v>
      </c>
      <c r="BC378">
        <v>1</v>
      </c>
      <c r="BD378" t="s">
        <v>3</v>
      </c>
      <c r="BE378" t="s">
        <v>3</v>
      </c>
      <c r="BF378" t="s">
        <v>3</v>
      </c>
      <c r="BG378" t="s">
        <v>3</v>
      </c>
      <c r="BH378">
        <v>0</v>
      </c>
      <c r="BI378">
        <v>4</v>
      </c>
      <c r="BJ378" t="s">
        <v>32</v>
      </c>
      <c r="BM378">
        <v>0</v>
      </c>
      <c r="BN378">
        <v>0</v>
      </c>
      <c r="BO378" t="s">
        <v>3</v>
      </c>
      <c r="BP378">
        <v>0</v>
      </c>
      <c r="BQ378">
        <v>1</v>
      </c>
      <c r="BR378">
        <v>0</v>
      </c>
      <c r="BS378">
        <v>1</v>
      </c>
      <c r="BT378">
        <v>1</v>
      </c>
      <c r="BU378">
        <v>1</v>
      </c>
      <c r="BV378">
        <v>1</v>
      </c>
      <c r="BW378">
        <v>1</v>
      </c>
      <c r="BX378">
        <v>1</v>
      </c>
      <c r="BY378" t="s">
        <v>3</v>
      </c>
      <c r="BZ378">
        <v>70</v>
      </c>
      <c r="CA378">
        <v>10</v>
      </c>
      <c r="CE378">
        <v>0</v>
      </c>
      <c r="CF378">
        <v>0</v>
      </c>
      <c r="CG378">
        <v>0</v>
      </c>
      <c r="CM378">
        <v>0</v>
      </c>
      <c r="CN378" t="s">
        <v>3</v>
      </c>
      <c r="CO378">
        <v>0</v>
      </c>
      <c r="CP378">
        <f t="shared" si="341"/>
        <v>0</v>
      </c>
      <c r="CQ378">
        <f t="shared" si="342"/>
        <v>0</v>
      </c>
      <c r="CR378">
        <f t="shared" si="343"/>
        <v>0</v>
      </c>
      <c r="CS378">
        <f t="shared" si="344"/>
        <v>0</v>
      </c>
      <c r="CT378">
        <f t="shared" si="345"/>
        <v>124.9</v>
      </c>
      <c r="CU378">
        <f t="shared" si="346"/>
        <v>0</v>
      </c>
      <c r="CV378">
        <f t="shared" si="347"/>
        <v>1.02</v>
      </c>
      <c r="CW378">
        <f t="shared" si="348"/>
        <v>0</v>
      </c>
      <c r="CX378">
        <f t="shared" si="349"/>
        <v>0</v>
      </c>
      <c r="CY378">
        <f t="shared" si="350"/>
        <v>0</v>
      </c>
      <c r="CZ378">
        <f t="shared" si="351"/>
        <v>0</v>
      </c>
      <c r="DC378" t="s">
        <v>3</v>
      </c>
      <c r="DD378" t="s">
        <v>3</v>
      </c>
      <c r="DE378" t="s">
        <v>3</v>
      </c>
      <c r="DF378" t="s">
        <v>3</v>
      </c>
      <c r="DG378" t="s">
        <v>3</v>
      </c>
      <c r="DH378" t="s">
        <v>3</v>
      </c>
      <c r="DI378" t="s">
        <v>3</v>
      </c>
      <c r="DJ378" t="s">
        <v>3</v>
      </c>
      <c r="DK378" t="s">
        <v>3</v>
      </c>
      <c r="DL378" t="s">
        <v>3</v>
      </c>
      <c r="DM378" t="s">
        <v>3</v>
      </c>
      <c r="DN378">
        <v>0</v>
      </c>
      <c r="DO378">
        <v>0</v>
      </c>
      <c r="DP378">
        <v>1</v>
      </c>
      <c r="DQ378">
        <v>1</v>
      </c>
      <c r="DU378">
        <v>1009</v>
      </c>
      <c r="DV378" t="s">
        <v>27</v>
      </c>
      <c r="DW378" t="s">
        <v>27</v>
      </c>
      <c r="DX378">
        <v>1000</v>
      </c>
      <c r="EE378">
        <v>51482689</v>
      </c>
      <c r="EF378">
        <v>1</v>
      </c>
      <c r="EG378" t="s">
        <v>21</v>
      </c>
      <c r="EH378">
        <v>0</v>
      </c>
      <c r="EI378" t="s">
        <v>3</v>
      </c>
      <c r="EJ378">
        <v>4</v>
      </c>
      <c r="EK378">
        <v>0</v>
      </c>
      <c r="EL378" t="s">
        <v>22</v>
      </c>
      <c r="EM378" t="s">
        <v>23</v>
      </c>
      <c r="EO378" t="s">
        <v>3</v>
      </c>
      <c r="EQ378">
        <v>0</v>
      </c>
      <c r="ER378">
        <v>124.9</v>
      </c>
      <c r="ES378">
        <v>0</v>
      </c>
      <c r="ET378">
        <v>0</v>
      </c>
      <c r="EU378">
        <v>0</v>
      </c>
      <c r="EV378">
        <v>124.9</v>
      </c>
      <c r="EW378">
        <v>1.02</v>
      </c>
      <c r="EX378">
        <v>0</v>
      </c>
      <c r="EY378">
        <v>0</v>
      </c>
      <c r="FQ378">
        <v>0</v>
      </c>
      <c r="FR378">
        <f t="shared" si="352"/>
        <v>0</v>
      </c>
      <c r="FS378">
        <v>0</v>
      </c>
      <c r="FX378">
        <v>70</v>
      </c>
      <c r="FY378">
        <v>10</v>
      </c>
      <c r="GA378" t="s">
        <v>3</v>
      </c>
      <c r="GD378">
        <v>0</v>
      </c>
      <c r="GF378">
        <v>44828971</v>
      </c>
      <c r="GG378">
        <v>2</v>
      </c>
      <c r="GH378">
        <v>1</v>
      </c>
      <c r="GI378">
        <v>-2</v>
      </c>
      <c r="GJ378">
        <v>0</v>
      </c>
      <c r="GK378">
        <f>ROUND(R378*(R12)/100,2)</f>
        <v>0</v>
      </c>
      <c r="GL378">
        <f t="shared" si="353"/>
        <v>0</v>
      </c>
      <c r="GM378">
        <f>ROUND(O378+X378+Y378+GK378,2)+GX378</f>
        <v>0</v>
      </c>
      <c r="GN378">
        <f>IF(OR(BI378=0,BI378=1),ROUND(O378+X378+Y378+GK378,2),0)</f>
        <v>0</v>
      </c>
      <c r="GO378">
        <f>IF(BI378=2,ROUND(O378+X378+Y378+GK378,2),0)</f>
        <v>0</v>
      </c>
      <c r="GP378">
        <f>IF(BI378=4,ROUND(O378+X378+Y378+GK378,2)+GX378,0)</f>
        <v>0</v>
      </c>
      <c r="GR378">
        <v>0</v>
      </c>
      <c r="GS378">
        <v>3</v>
      </c>
      <c r="GT378">
        <v>0</v>
      </c>
      <c r="GU378" t="s">
        <v>3</v>
      </c>
      <c r="GV378">
        <f t="shared" si="354"/>
        <v>0</v>
      </c>
      <c r="GW378">
        <v>1</v>
      </c>
      <c r="GX378">
        <f t="shared" si="355"/>
        <v>0</v>
      </c>
      <c r="HA378">
        <v>0</v>
      </c>
      <c r="HB378">
        <v>0</v>
      </c>
      <c r="HC378">
        <f t="shared" si="356"/>
        <v>0</v>
      </c>
      <c r="HE378" t="s">
        <v>3</v>
      </c>
      <c r="HF378" t="s">
        <v>3</v>
      </c>
      <c r="IK378">
        <f t="shared" si="357"/>
        <v>0</v>
      </c>
    </row>
    <row r="379" spans="1:245" x14ac:dyDescent="0.2">
      <c r="A379">
        <v>17</v>
      </c>
      <c r="B379">
        <v>1</v>
      </c>
      <c r="C379">
        <f>ROW(SmtRes!A106)</f>
        <v>106</v>
      </c>
      <c r="D379">
        <f>ROW(EtalonRes!A99)</f>
        <v>99</v>
      </c>
      <c r="E379" t="s">
        <v>138</v>
      </c>
      <c r="F379" t="s">
        <v>39</v>
      </c>
      <c r="G379" t="s">
        <v>40</v>
      </c>
      <c r="H379" t="s">
        <v>27</v>
      </c>
      <c r="I379">
        <v>0</v>
      </c>
      <c r="J379">
        <v>0</v>
      </c>
      <c r="O379">
        <f t="shared" si="323"/>
        <v>0</v>
      </c>
      <c r="P379">
        <f t="shared" si="324"/>
        <v>0</v>
      </c>
      <c r="Q379">
        <f t="shared" si="325"/>
        <v>0</v>
      </c>
      <c r="R379">
        <f t="shared" si="326"/>
        <v>0</v>
      </c>
      <c r="S379">
        <f t="shared" si="327"/>
        <v>0</v>
      </c>
      <c r="T379">
        <f t="shared" si="328"/>
        <v>0</v>
      </c>
      <c r="U379">
        <f t="shared" si="329"/>
        <v>0</v>
      </c>
      <c r="V379">
        <f t="shared" si="330"/>
        <v>0</v>
      </c>
      <c r="W379">
        <f t="shared" si="331"/>
        <v>0</v>
      </c>
      <c r="X379">
        <f t="shared" si="332"/>
        <v>0</v>
      </c>
      <c r="Y379">
        <f t="shared" si="333"/>
        <v>0</v>
      </c>
      <c r="AA379">
        <v>52421674</v>
      </c>
      <c r="AB379">
        <f t="shared" si="334"/>
        <v>165.91</v>
      </c>
      <c r="AC379">
        <f t="shared" si="335"/>
        <v>0</v>
      </c>
      <c r="AD379">
        <f t="shared" si="336"/>
        <v>165.91</v>
      </c>
      <c r="AE379">
        <f t="shared" si="337"/>
        <v>90.18</v>
      </c>
      <c r="AF379">
        <f t="shared" si="337"/>
        <v>0</v>
      </c>
      <c r="AG379">
        <f t="shared" si="338"/>
        <v>0</v>
      </c>
      <c r="AH379">
        <f t="shared" si="339"/>
        <v>0</v>
      </c>
      <c r="AI379">
        <f t="shared" si="339"/>
        <v>0</v>
      </c>
      <c r="AJ379">
        <f t="shared" si="340"/>
        <v>0</v>
      </c>
      <c r="AK379">
        <v>165.91</v>
      </c>
      <c r="AL379">
        <v>0</v>
      </c>
      <c r="AM379">
        <v>165.91</v>
      </c>
      <c r="AN379">
        <v>90.18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1</v>
      </c>
      <c r="AW379">
        <v>1</v>
      </c>
      <c r="AZ379">
        <v>1</v>
      </c>
      <c r="BA379">
        <v>1</v>
      </c>
      <c r="BB379">
        <v>1</v>
      </c>
      <c r="BC379">
        <v>1</v>
      </c>
      <c r="BD379" t="s">
        <v>3</v>
      </c>
      <c r="BE379" t="s">
        <v>3</v>
      </c>
      <c r="BF379" t="s">
        <v>3</v>
      </c>
      <c r="BG379" t="s">
        <v>3</v>
      </c>
      <c r="BH379">
        <v>0</v>
      </c>
      <c r="BI379">
        <v>4</v>
      </c>
      <c r="BJ379" t="s">
        <v>41</v>
      </c>
      <c r="BM379">
        <v>1</v>
      </c>
      <c r="BN379">
        <v>0</v>
      </c>
      <c r="BO379" t="s">
        <v>3</v>
      </c>
      <c r="BP379">
        <v>0</v>
      </c>
      <c r="BQ379">
        <v>1</v>
      </c>
      <c r="BR379">
        <v>0</v>
      </c>
      <c r="BS379">
        <v>1</v>
      </c>
      <c r="BT379">
        <v>1</v>
      </c>
      <c r="BU379">
        <v>1</v>
      </c>
      <c r="BV379">
        <v>1</v>
      </c>
      <c r="BW379">
        <v>1</v>
      </c>
      <c r="BX379">
        <v>1</v>
      </c>
      <c r="BY379" t="s">
        <v>3</v>
      </c>
      <c r="BZ379">
        <v>0</v>
      </c>
      <c r="CA379">
        <v>0</v>
      </c>
      <c r="CE379">
        <v>0</v>
      </c>
      <c r="CF379">
        <v>0</v>
      </c>
      <c r="CG379">
        <v>0</v>
      </c>
      <c r="CM379">
        <v>0</v>
      </c>
      <c r="CN379" t="s">
        <v>3</v>
      </c>
      <c r="CO379">
        <v>0</v>
      </c>
      <c r="CP379">
        <f t="shared" si="341"/>
        <v>0</v>
      </c>
      <c r="CQ379">
        <f t="shared" si="342"/>
        <v>0</v>
      </c>
      <c r="CR379">
        <f t="shared" si="343"/>
        <v>165.91</v>
      </c>
      <c r="CS379">
        <f t="shared" si="344"/>
        <v>90.18</v>
      </c>
      <c r="CT379">
        <f t="shared" si="345"/>
        <v>0</v>
      </c>
      <c r="CU379">
        <f t="shared" si="346"/>
        <v>0</v>
      </c>
      <c r="CV379">
        <f t="shared" si="347"/>
        <v>0</v>
      </c>
      <c r="CW379">
        <f t="shared" si="348"/>
        <v>0</v>
      </c>
      <c r="CX379">
        <f t="shared" si="349"/>
        <v>0</v>
      </c>
      <c r="CY379">
        <f t="shared" si="350"/>
        <v>0</v>
      </c>
      <c r="CZ379">
        <f t="shared" si="351"/>
        <v>0</v>
      </c>
      <c r="DC379" t="s">
        <v>3</v>
      </c>
      <c r="DD379" t="s">
        <v>3</v>
      </c>
      <c r="DE379" t="s">
        <v>3</v>
      </c>
      <c r="DF379" t="s">
        <v>3</v>
      </c>
      <c r="DG379" t="s">
        <v>3</v>
      </c>
      <c r="DH379" t="s">
        <v>3</v>
      </c>
      <c r="DI379" t="s">
        <v>3</v>
      </c>
      <c r="DJ379" t="s">
        <v>3</v>
      </c>
      <c r="DK379" t="s">
        <v>3</v>
      </c>
      <c r="DL379" t="s">
        <v>3</v>
      </c>
      <c r="DM379" t="s">
        <v>3</v>
      </c>
      <c r="DN379">
        <v>0</v>
      </c>
      <c r="DO379">
        <v>0</v>
      </c>
      <c r="DP379">
        <v>1</v>
      </c>
      <c r="DQ379">
        <v>1</v>
      </c>
      <c r="DU379">
        <v>1009</v>
      </c>
      <c r="DV379" t="s">
        <v>27</v>
      </c>
      <c r="DW379" t="s">
        <v>27</v>
      </c>
      <c r="DX379">
        <v>1000</v>
      </c>
      <c r="EE379">
        <v>51482691</v>
      </c>
      <c r="EF379">
        <v>1</v>
      </c>
      <c r="EG379" t="s">
        <v>21</v>
      </c>
      <c r="EH379">
        <v>0</v>
      </c>
      <c r="EI379" t="s">
        <v>3</v>
      </c>
      <c r="EJ379">
        <v>4</v>
      </c>
      <c r="EK379">
        <v>1</v>
      </c>
      <c r="EL379" t="s">
        <v>37</v>
      </c>
      <c r="EM379" t="s">
        <v>23</v>
      </c>
      <c r="EO379" t="s">
        <v>3</v>
      </c>
      <c r="EQ379">
        <v>0</v>
      </c>
      <c r="ER379">
        <v>165.91</v>
      </c>
      <c r="ES379">
        <v>0</v>
      </c>
      <c r="ET379">
        <v>165.91</v>
      </c>
      <c r="EU379">
        <v>90.18</v>
      </c>
      <c r="EV379">
        <v>0</v>
      </c>
      <c r="EW379">
        <v>0</v>
      </c>
      <c r="EX379">
        <v>0</v>
      </c>
      <c r="EY379">
        <v>0</v>
      </c>
      <c r="FQ379">
        <v>0</v>
      </c>
      <c r="FR379">
        <f t="shared" si="352"/>
        <v>0</v>
      </c>
      <c r="FS379">
        <v>0</v>
      </c>
      <c r="FX379">
        <v>0</v>
      </c>
      <c r="FY379">
        <v>0</v>
      </c>
      <c r="GA379" t="s">
        <v>3</v>
      </c>
      <c r="GD379">
        <v>1</v>
      </c>
      <c r="GF379">
        <v>1912105629</v>
      </c>
      <c r="GG379">
        <v>2</v>
      </c>
      <c r="GH379">
        <v>1</v>
      </c>
      <c r="GI379">
        <v>-2</v>
      </c>
      <c r="GJ379">
        <v>0</v>
      </c>
      <c r="GK379">
        <v>0</v>
      </c>
      <c r="GL379">
        <f t="shared" si="353"/>
        <v>0</v>
      </c>
      <c r="GM379">
        <f>ROUND(O379+X379+Y379,2)+GX379</f>
        <v>0</v>
      </c>
      <c r="GN379">
        <f>IF(OR(BI379=0,BI379=1),ROUND(O379+X379+Y379,2),0)</f>
        <v>0</v>
      </c>
      <c r="GO379">
        <f>IF(BI379=2,ROUND(O379+X379+Y379,2),0)</f>
        <v>0</v>
      </c>
      <c r="GP379">
        <f>IF(BI379=4,ROUND(O379+X379+Y379,2)+GX379,0)</f>
        <v>0</v>
      </c>
      <c r="GR379">
        <v>0</v>
      </c>
      <c r="GS379">
        <v>3</v>
      </c>
      <c r="GT379">
        <v>0</v>
      </c>
      <c r="GU379" t="s">
        <v>3</v>
      </c>
      <c r="GV379">
        <f t="shared" si="354"/>
        <v>0</v>
      </c>
      <c r="GW379">
        <v>1</v>
      </c>
      <c r="GX379">
        <f t="shared" si="355"/>
        <v>0</v>
      </c>
      <c r="HA379">
        <v>0</v>
      </c>
      <c r="HB379">
        <v>0</v>
      </c>
      <c r="HC379">
        <f t="shared" si="356"/>
        <v>0</v>
      </c>
      <c r="HE379" t="s">
        <v>3</v>
      </c>
      <c r="HF379" t="s">
        <v>3</v>
      </c>
      <c r="IK379">
        <f t="shared" si="357"/>
        <v>0</v>
      </c>
    </row>
    <row r="380" spans="1:245" x14ac:dyDescent="0.2">
      <c r="A380">
        <v>17</v>
      </c>
      <c r="B380">
        <v>1</v>
      </c>
      <c r="C380">
        <f>ROW(SmtRes!A108)</f>
        <v>108</v>
      </c>
      <c r="D380">
        <f>ROW(EtalonRes!A101)</f>
        <v>101</v>
      </c>
      <c r="E380" t="s">
        <v>139</v>
      </c>
      <c r="F380" t="s">
        <v>43</v>
      </c>
      <c r="G380" t="s">
        <v>44</v>
      </c>
      <c r="H380" t="s">
        <v>27</v>
      </c>
      <c r="I380">
        <v>0</v>
      </c>
      <c r="J380">
        <v>0</v>
      </c>
      <c r="O380">
        <f t="shared" si="323"/>
        <v>0</v>
      </c>
      <c r="P380">
        <f t="shared" si="324"/>
        <v>0</v>
      </c>
      <c r="Q380">
        <f t="shared" si="325"/>
        <v>0</v>
      </c>
      <c r="R380">
        <f t="shared" si="326"/>
        <v>0</v>
      </c>
      <c r="S380">
        <f t="shared" si="327"/>
        <v>0</v>
      </c>
      <c r="T380">
        <f t="shared" si="328"/>
        <v>0</v>
      </c>
      <c r="U380">
        <f t="shared" si="329"/>
        <v>0</v>
      </c>
      <c r="V380">
        <f t="shared" si="330"/>
        <v>0</v>
      </c>
      <c r="W380">
        <f t="shared" si="331"/>
        <v>0</v>
      </c>
      <c r="X380">
        <f t="shared" si="332"/>
        <v>0</v>
      </c>
      <c r="Y380">
        <f t="shared" si="333"/>
        <v>0</v>
      </c>
      <c r="AA380">
        <v>52421674</v>
      </c>
      <c r="AB380">
        <f t="shared" si="334"/>
        <v>1396.89</v>
      </c>
      <c r="AC380">
        <f t="shared" si="335"/>
        <v>0</v>
      </c>
      <c r="AD380">
        <f>ROUND(((((ET380*51))-((EU380*51)))+AE380),6)</f>
        <v>1396.89</v>
      </c>
      <c r="AE380">
        <f>ROUND(((EU380*51)),6)</f>
        <v>759.39</v>
      </c>
      <c r="AF380">
        <f t="shared" ref="AF380:AF386" si="358">ROUND((EV380),6)</f>
        <v>0</v>
      </c>
      <c r="AG380">
        <f t="shared" si="338"/>
        <v>0</v>
      </c>
      <c r="AH380">
        <f t="shared" ref="AH380:AH386" si="359">(EW380)</f>
        <v>0</v>
      </c>
      <c r="AI380">
        <f>((EX380*51))</f>
        <v>0</v>
      </c>
      <c r="AJ380">
        <f t="shared" si="340"/>
        <v>0</v>
      </c>
      <c r="AK380">
        <v>27.39</v>
      </c>
      <c r="AL380">
        <v>0</v>
      </c>
      <c r="AM380">
        <v>27.39</v>
      </c>
      <c r="AN380">
        <v>14.89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1</v>
      </c>
      <c r="AW380">
        <v>1</v>
      </c>
      <c r="AZ380">
        <v>1</v>
      </c>
      <c r="BA380">
        <v>1</v>
      </c>
      <c r="BB380">
        <v>1</v>
      </c>
      <c r="BC380">
        <v>1</v>
      </c>
      <c r="BD380" t="s">
        <v>3</v>
      </c>
      <c r="BE380" t="s">
        <v>3</v>
      </c>
      <c r="BF380" t="s">
        <v>3</v>
      </c>
      <c r="BG380" t="s">
        <v>3</v>
      </c>
      <c r="BH380">
        <v>0</v>
      </c>
      <c r="BI380">
        <v>4</v>
      </c>
      <c r="BJ380" t="s">
        <v>45</v>
      </c>
      <c r="BM380">
        <v>1</v>
      </c>
      <c r="BN380">
        <v>0</v>
      </c>
      <c r="BO380" t="s">
        <v>3</v>
      </c>
      <c r="BP380">
        <v>0</v>
      </c>
      <c r="BQ380">
        <v>1</v>
      </c>
      <c r="BR380">
        <v>0</v>
      </c>
      <c r="BS380">
        <v>1</v>
      </c>
      <c r="BT380">
        <v>1</v>
      </c>
      <c r="BU380">
        <v>1</v>
      </c>
      <c r="BV380">
        <v>1</v>
      </c>
      <c r="BW380">
        <v>1</v>
      </c>
      <c r="BX380">
        <v>1</v>
      </c>
      <c r="BY380" t="s">
        <v>3</v>
      </c>
      <c r="BZ380">
        <v>0</v>
      </c>
      <c r="CA380">
        <v>0</v>
      </c>
      <c r="CE380">
        <v>0</v>
      </c>
      <c r="CF380">
        <v>0</v>
      </c>
      <c r="CG380">
        <v>0</v>
      </c>
      <c r="CM380">
        <v>0</v>
      </c>
      <c r="CN380" t="s">
        <v>3</v>
      </c>
      <c r="CO380">
        <v>0</v>
      </c>
      <c r="CP380">
        <f t="shared" si="341"/>
        <v>0</v>
      </c>
      <c r="CQ380">
        <f t="shared" si="342"/>
        <v>0</v>
      </c>
      <c r="CR380">
        <f>(((((ET380*51))*BB380-((EU380*51))*BS380)+AE380*BS380)*AV380)</f>
        <v>1396.89</v>
      </c>
      <c r="CS380">
        <f t="shared" si="344"/>
        <v>759.39</v>
      </c>
      <c r="CT380">
        <f t="shared" si="345"/>
        <v>0</v>
      </c>
      <c r="CU380">
        <f t="shared" si="346"/>
        <v>0</v>
      </c>
      <c r="CV380">
        <f t="shared" si="347"/>
        <v>0</v>
      </c>
      <c r="CW380">
        <f t="shared" si="348"/>
        <v>0</v>
      </c>
      <c r="CX380">
        <f t="shared" si="349"/>
        <v>0</v>
      </c>
      <c r="CY380">
        <f t="shared" si="350"/>
        <v>0</v>
      </c>
      <c r="CZ380">
        <f t="shared" si="351"/>
        <v>0</v>
      </c>
      <c r="DC380" t="s">
        <v>3</v>
      </c>
      <c r="DD380" t="s">
        <v>3</v>
      </c>
      <c r="DE380" t="s">
        <v>242</v>
      </c>
      <c r="DF380" t="s">
        <v>242</v>
      </c>
      <c r="DG380" t="s">
        <v>3</v>
      </c>
      <c r="DH380" t="s">
        <v>3</v>
      </c>
      <c r="DI380" t="s">
        <v>3</v>
      </c>
      <c r="DJ380" t="s">
        <v>242</v>
      </c>
      <c r="DK380" t="s">
        <v>3</v>
      </c>
      <c r="DL380" t="s">
        <v>3</v>
      </c>
      <c r="DM380" t="s">
        <v>3</v>
      </c>
      <c r="DN380">
        <v>0</v>
      </c>
      <c r="DO380">
        <v>0</v>
      </c>
      <c r="DP380">
        <v>1</v>
      </c>
      <c r="DQ380">
        <v>1</v>
      </c>
      <c r="DU380">
        <v>1009</v>
      </c>
      <c r="DV380" t="s">
        <v>27</v>
      </c>
      <c r="DW380" t="s">
        <v>27</v>
      </c>
      <c r="DX380">
        <v>1000</v>
      </c>
      <c r="EE380">
        <v>51482691</v>
      </c>
      <c r="EF380">
        <v>1</v>
      </c>
      <c r="EG380" t="s">
        <v>21</v>
      </c>
      <c r="EH380">
        <v>0</v>
      </c>
      <c r="EI380" t="s">
        <v>3</v>
      </c>
      <c r="EJ380">
        <v>4</v>
      </c>
      <c r="EK380">
        <v>1</v>
      </c>
      <c r="EL380" t="s">
        <v>37</v>
      </c>
      <c r="EM380" t="s">
        <v>23</v>
      </c>
      <c r="EO380" t="s">
        <v>3</v>
      </c>
      <c r="EQ380">
        <v>0</v>
      </c>
      <c r="ER380">
        <v>27.39</v>
      </c>
      <c r="ES380">
        <v>0</v>
      </c>
      <c r="ET380">
        <v>27.39</v>
      </c>
      <c r="EU380">
        <v>14.89</v>
      </c>
      <c r="EV380">
        <v>0</v>
      </c>
      <c r="EW380">
        <v>0</v>
      </c>
      <c r="EX380">
        <v>0</v>
      </c>
      <c r="EY380">
        <v>0</v>
      </c>
      <c r="FQ380">
        <v>0</v>
      </c>
      <c r="FR380">
        <f t="shared" si="352"/>
        <v>0</v>
      </c>
      <c r="FS380">
        <v>0</v>
      </c>
      <c r="FX380">
        <v>0</v>
      </c>
      <c r="FY380">
        <v>0</v>
      </c>
      <c r="GA380" t="s">
        <v>3</v>
      </c>
      <c r="GD380">
        <v>1</v>
      </c>
      <c r="GF380">
        <v>972108674</v>
      </c>
      <c r="GG380">
        <v>2</v>
      </c>
      <c r="GH380">
        <v>1</v>
      </c>
      <c r="GI380">
        <v>-2</v>
      </c>
      <c r="GJ380">
        <v>0</v>
      </c>
      <c r="GK380">
        <v>0</v>
      </c>
      <c r="GL380">
        <f t="shared" si="353"/>
        <v>0</v>
      </c>
      <c r="GM380">
        <f>ROUND(O380+X380+Y380,2)+GX380</f>
        <v>0</v>
      </c>
      <c r="GN380">
        <f>IF(OR(BI380=0,BI380=1),ROUND(O380+X380+Y380,2),0)</f>
        <v>0</v>
      </c>
      <c r="GO380">
        <f>IF(BI380=2,ROUND(O380+X380+Y380,2),0)</f>
        <v>0</v>
      </c>
      <c r="GP380">
        <f>IF(BI380=4,ROUND(O380+X380+Y380,2)+GX380,0)</f>
        <v>0</v>
      </c>
      <c r="GR380">
        <v>0</v>
      </c>
      <c r="GS380">
        <v>3</v>
      </c>
      <c r="GT380">
        <v>0</v>
      </c>
      <c r="GU380" t="s">
        <v>3</v>
      </c>
      <c r="GV380">
        <f t="shared" si="354"/>
        <v>0</v>
      </c>
      <c r="GW380">
        <v>1</v>
      </c>
      <c r="GX380">
        <f t="shared" si="355"/>
        <v>0</v>
      </c>
      <c r="HA380">
        <v>0</v>
      </c>
      <c r="HB380">
        <v>0</v>
      </c>
      <c r="HC380">
        <f t="shared" si="356"/>
        <v>0</v>
      </c>
      <c r="HE380" t="s">
        <v>3</v>
      </c>
      <c r="HF380" t="s">
        <v>3</v>
      </c>
      <c r="IK380">
        <f t="shared" si="357"/>
        <v>0</v>
      </c>
    </row>
    <row r="381" spans="1:245" x14ac:dyDescent="0.2">
      <c r="A381">
        <v>17</v>
      </c>
      <c r="B381">
        <v>1</v>
      </c>
      <c r="E381" t="s">
        <v>140</v>
      </c>
      <c r="F381" t="s">
        <v>48</v>
      </c>
      <c r="G381" t="s">
        <v>49</v>
      </c>
      <c r="H381" t="s">
        <v>243</v>
      </c>
      <c r="I381">
        <v>0</v>
      </c>
      <c r="J381">
        <v>0</v>
      </c>
      <c r="O381">
        <f t="shared" si="323"/>
        <v>0</v>
      </c>
      <c r="P381">
        <f t="shared" si="324"/>
        <v>0</v>
      </c>
      <c r="Q381">
        <f t="shared" si="325"/>
        <v>0</v>
      </c>
      <c r="R381">
        <f t="shared" si="326"/>
        <v>0</v>
      </c>
      <c r="S381">
        <f t="shared" si="327"/>
        <v>0</v>
      </c>
      <c r="T381">
        <f t="shared" si="328"/>
        <v>0</v>
      </c>
      <c r="U381">
        <f t="shared" si="329"/>
        <v>0</v>
      </c>
      <c r="V381">
        <f t="shared" si="330"/>
        <v>0</v>
      </c>
      <c r="W381">
        <f t="shared" si="331"/>
        <v>0</v>
      </c>
      <c r="X381">
        <f t="shared" si="332"/>
        <v>0</v>
      </c>
      <c r="Y381">
        <f t="shared" si="333"/>
        <v>0</v>
      </c>
      <c r="AA381">
        <v>52421674</v>
      </c>
      <c r="AB381">
        <f t="shared" si="334"/>
        <v>200.6</v>
      </c>
      <c r="AC381">
        <f t="shared" si="335"/>
        <v>200.6</v>
      </c>
      <c r="AD381">
        <f t="shared" ref="AD381:AD386" si="360">ROUND((((ET381)-(EU381))+AE381),6)</f>
        <v>0</v>
      </c>
      <c r="AE381">
        <f t="shared" ref="AE381:AE386" si="361">ROUND((EU381),6)</f>
        <v>0</v>
      </c>
      <c r="AF381">
        <f t="shared" si="358"/>
        <v>0</v>
      </c>
      <c r="AG381">
        <f t="shared" si="338"/>
        <v>0</v>
      </c>
      <c r="AH381">
        <f t="shared" si="359"/>
        <v>0</v>
      </c>
      <c r="AI381">
        <f t="shared" ref="AI381:AI386" si="362">(EX381)</f>
        <v>0</v>
      </c>
      <c r="AJ381">
        <f t="shared" si="340"/>
        <v>0</v>
      </c>
      <c r="AK381">
        <v>200.6</v>
      </c>
      <c r="AL381">
        <v>200.6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70</v>
      </c>
      <c r="AU381">
        <v>10</v>
      </c>
      <c r="AV381">
        <v>1</v>
      </c>
      <c r="AW381">
        <v>1</v>
      </c>
      <c r="AZ381">
        <v>1</v>
      </c>
      <c r="BA381">
        <v>1</v>
      </c>
      <c r="BB381">
        <v>1</v>
      </c>
      <c r="BC381">
        <v>1</v>
      </c>
      <c r="BD381" t="s">
        <v>3</v>
      </c>
      <c r="BE381" t="s">
        <v>3</v>
      </c>
      <c r="BF381" t="s">
        <v>3</v>
      </c>
      <c r="BG381" t="s">
        <v>3</v>
      </c>
      <c r="BH381">
        <v>3</v>
      </c>
      <c r="BI381">
        <v>4</v>
      </c>
      <c r="BJ381" t="s">
        <v>3</v>
      </c>
      <c r="BM381">
        <v>0</v>
      </c>
      <c r="BN381">
        <v>0</v>
      </c>
      <c r="BO381" t="s">
        <v>3</v>
      </c>
      <c r="BP381">
        <v>0</v>
      </c>
      <c r="BQ381">
        <v>1</v>
      </c>
      <c r="BR381">
        <v>0</v>
      </c>
      <c r="BS381">
        <v>1</v>
      </c>
      <c r="BT381">
        <v>1</v>
      </c>
      <c r="BU381">
        <v>1</v>
      </c>
      <c r="BV381">
        <v>1</v>
      </c>
      <c r="BW381">
        <v>1</v>
      </c>
      <c r="BX381">
        <v>1</v>
      </c>
      <c r="BY381" t="s">
        <v>3</v>
      </c>
      <c r="BZ381">
        <v>70</v>
      </c>
      <c r="CA381">
        <v>10</v>
      </c>
      <c r="CE381">
        <v>0</v>
      </c>
      <c r="CF381">
        <v>0</v>
      </c>
      <c r="CG381">
        <v>0</v>
      </c>
      <c r="CM381">
        <v>0</v>
      </c>
      <c r="CN381" t="s">
        <v>3</v>
      </c>
      <c r="CO381">
        <v>0</v>
      </c>
      <c r="CP381">
        <f t="shared" si="341"/>
        <v>0</v>
      </c>
      <c r="CQ381">
        <f t="shared" si="342"/>
        <v>200.6</v>
      </c>
      <c r="CR381">
        <f t="shared" ref="CR381:CR386" si="363">((((ET381)*BB381-(EU381)*BS381)+AE381*BS381)*AV381)</f>
        <v>0</v>
      </c>
      <c r="CS381">
        <f t="shared" si="344"/>
        <v>0</v>
      </c>
      <c r="CT381">
        <f t="shared" si="345"/>
        <v>0</v>
      </c>
      <c r="CU381">
        <f t="shared" si="346"/>
        <v>0</v>
      </c>
      <c r="CV381">
        <f t="shared" si="347"/>
        <v>0</v>
      </c>
      <c r="CW381">
        <f t="shared" si="348"/>
        <v>0</v>
      </c>
      <c r="CX381">
        <f t="shared" si="349"/>
        <v>0</v>
      </c>
      <c r="CY381">
        <f t="shared" si="350"/>
        <v>0</v>
      </c>
      <c r="CZ381">
        <f t="shared" si="351"/>
        <v>0</v>
      </c>
      <c r="DC381" t="s">
        <v>3</v>
      </c>
      <c r="DD381" t="s">
        <v>3</v>
      </c>
      <c r="DE381" t="s">
        <v>3</v>
      </c>
      <c r="DF381" t="s">
        <v>3</v>
      </c>
      <c r="DG381" t="s">
        <v>3</v>
      </c>
      <c r="DH381" t="s">
        <v>3</v>
      </c>
      <c r="DI381" t="s">
        <v>3</v>
      </c>
      <c r="DJ381" t="s">
        <v>3</v>
      </c>
      <c r="DK381" t="s">
        <v>3</v>
      </c>
      <c r="DL381" t="s">
        <v>3</v>
      </c>
      <c r="DM381" t="s">
        <v>3</v>
      </c>
      <c r="DN381">
        <v>0</v>
      </c>
      <c r="DO381">
        <v>0</v>
      </c>
      <c r="DP381">
        <v>1</v>
      </c>
      <c r="DQ381">
        <v>1</v>
      </c>
      <c r="DU381">
        <v>1013</v>
      </c>
      <c r="DV381" t="s">
        <v>243</v>
      </c>
      <c r="DW381" t="s">
        <v>243</v>
      </c>
      <c r="DX381">
        <v>1</v>
      </c>
      <c r="EE381">
        <v>51482689</v>
      </c>
      <c r="EF381">
        <v>1</v>
      </c>
      <c r="EG381" t="s">
        <v>21</v>
      </c>
      <c r="EH381">
        <v>0</v>
      </c>
      <c r="EI381" t="s">
        <v>3</v>
      </c>
      <c r="EJ381">
        <v>4</v>
      </c>
      <c r="EK381">
        <v>0</v>
      </c>
      <c r="EL381" t="s">
        <v>22</v>
      </c>
      <c r="EM381" t="s">
        <v>23</v>
      </c>
      <c r="EO381" t="s">
        <v>3</v>
      </c>
      <c r="EQ381">
        <v>0</v>
      </c>
      <c r="ER381">
        <v>200.6</v>
      </c>
      <c r="ES381">
        <v>200.6</v>
      </c>
      <c r="ET381">
        <v>0</v>
      </c>
      <c r="EU381">
        <v>0</v>
      </c>
      <c r="EV381">
        <v>0</v>
      </c>
      <c r="EW381">
        <v>0</v>
      </c>
      <c r="EX381">
        <v>0</v>
      </c>
      <c r="EY381">
        <v>0</v>
      </c>
      <c r="EZ381">
        <v>5</v>
      </c>
      <c r="FC381">
        <v>1</v>
      </c>
      <c r="FD381">
        <v>18</v>
      </c>
      <c r="FF381">
        <v>240.72</v>
      </c>
      <c r="FQ381">
        <v>0</v>
      </c>
      <c r="FR381">
        <f t="shared" si="352"/>
        <v>0</v>
      </c>
      <c r="FS381">
        <v>0</v>
      </c>
      <c r="FX381">
        <v>70</v>
      </c>
      <c r="FY381">
        <v>10</v>
      </c>
      <c r="GA381" t="s">
        <v>244</v>
      </c>
      <c r="GD381">
        <v>0</v>
      </c>
      <c r="GF381">
        <v>-781122754</v>
      </c>
      <c r="GG381">
        <v>2</v>
      </c>
      <c r="GH381">
        <v>3</v>
      </c>
      <c r="GI381">
        <v>-2</v>
      </c>
      <c r="GJ381">
        <v>0</v>
      </c>
      <c r="GK381">
        <f>ROUND(R381*(R12)/100,2)</f>
        <v>0</v>
      </c>
      <c r="GL381">
        <f t="shared" si="353"/>
        <v>0</v>
      </c>
      <c r="GM381">
        <f t="shared" ref="GM381:GM386" si="364">ROUND(O381+X381+Y381+GK381,2)+GX381</f>
        <v>0</v>
      </c>
      <c r="GN381">
        <f t="shared" ref="GN381:GN386" si="365">IF(OR(BI381=0,BI381=1),ROUND(O381+X381+Y381+GK381,2),0)</f>
        <v>0</v>
      </c>
      <c r="GO381">
        <f t="shared" ref="GO381:GO386" si="366">IF(BI381=2,ROUND(O381+X381+Y381+GK381,2),0)</f>
        <v>0</v>
      </c>
      <c r="GP381">
        <f t="shared" ref="GP381:GP386" si="367">IF(BI381=4,ROUND(O381+X381+Y381+GK381,2)+GX381,0)</f>
        <v>0</v>
      </c>
      <c r="GR381">
        <v>1</v>
      </c>
      <c r="GS381">
        <v>1</v>
      </c>
      <c r="GT381">
        <v>0</v>
      </c>
      <c r="GU381" t="s">
        <v>3</v>
      </c>
      <c r="GV381">
        <f t="shared" si="354"/>
        <v>0</v>
      </c>
      <c r="GW381">
        <v>1</v>
      </c>
      <c r="GX381">
        <f t="shared" si="355"/>
        <v>0</v>
      </c>
      <c r="HA381">
        <v>0</v>
      </c>
      <c r="HB381">
        <v>0</v>
      </c>
      <c r="HC381">
        <f t="shared" si="356"/>
        <v>0</v>
      </c>
      <c r="HE381" t="s">
        <v>53</v>
      </c>
      <c r="HF381" t="s">
        <v>53</v>
      </c>
      <c r="IK381">
        <f t="shared" si="357"/>
        <v>0</v>
      </c>
    </row>
    <row r="382" spans="1:245" x14ac:dyDescent="0.2">
      <c r="A382">
        <v>17</v>
      </c>
      <c r="B382">
        <v>1</v>
      </c>
      <c r="E382" t="s">
        <v>144</v>
      </c>
      <c r="F382" t="s">
        <v>48</v>
      </c>
      <c r="G382" t="s">
        <v>245</v>
      </c>
      <c r="H382" t="s">
        <v>243</v>
      </c>
      <c r="I382">
        <v>0</v>
      </c>
      <c r="J382">
        <v>0</v>
      </c>
      <c r="O382">
        <f t="shared" si="323"/>
        <v>0</v>
      </c>
      <c r="P382">
        <f t="shared" si="324"/>
        <v>0</v>
      </c>
      <c r="Q382">
        <f t="shared" si="325"/>
        <v>0</v>
      </c>
      <c r="R382">
        <f t="shared" si="326"/>
        <v>0</v>
      </c>
      <c r="S382">
        <f t="shared" si="327"/>
        <v>0</v>
      </c>
      <c r="T382">
        <f t="shared" si="328"/>
        <v>0</v>
      </c>
      <c r="U382">
        <f t="shared" si="329"/>
        <v>0</v>
      </c>
      <c r="V382">
        <f t="shared" si="330"/>
        <v>0</v>
      </c>
      <c r="W382">
        <f t="shared" si="331"/>
        <v>0</v>
      </c>
      <c r="X382">
        <f t="shared" si="332"/>
        <v>0</v>
      </c>
      <c r="Y382">
        <f t="shared" si="333"/>
        <v>0</v>
      </c>
      <c r="AA382">
        <v>52421674</v>
      </c>
      <c r="AB382">
        <f t="shared" si="334"/>
        <v>200.6</v>
      </c>
      <c r="AC382">
        <f t="shared" si="335"/>
        <v>200.6</v>
      </c>
      <c r="AD382">
        <f t="shared" si="360"/>
        <v>0</v>
      </c>
      <c r="AE382">
        <f t="shared" si="361"/>
        <v>0</v>
      </c>
      <c r="AF382">
        <f t="shared" si="358"/>
        <v>0</v>
      </c>
      <c r="AG382">
        <f t="shared" si="338"/>
        <v>0</v>
      </c>
      <c r="AH382">
        <f t="shared" si="359"/>
        <v>0</v>
      </c>
      <c r="AI382">
        <f t="shared" si="362"/>
        <v>0</v>
      </c>
      <c r="AJ382">
        <f t="shared" si="340"/>
        <v>0</v>
      </c>
      <c r="AK382">
        <v>200.6</v>
      </c>
      <c r="AL382">
        <v>200.6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70</v>
      </c>
      <c r="AU382">
        <v>10</v>
      </c>
      <c r="AV382">
        <v>1</v>
      </c>
      <c r="AW382">
        <v>1</v>
      </c>
      <c r="AZ382">
        <v>1</v>
      </c>
      <c r="BA382">
        <v>1</v>
      </c>
      <c r="BB382">
        <v>1</v>
      </c>
      <c r="BC382">
        <v>1</v>
      </c>
      <c r="BD382" t="s">
        <v>3</v>
      </c>
      <c r="BE382" t="s">
        <v>3</v>
      </c>
      <c r="BF382" t="s">
        <v>3</v>
      </c>
      <c r="BG382" t="s">
        <v>3</v>
      </c>
      <c r="BH382">
        <v>3</v>
      </c>
      <c r="BI382">
        <v>4</v>
      </c>
      <c r="BJ382" t="s">
        <v>3</v>
      </c>
      <c r="BM382">
        <v>0</v>
      </c>
      <c r="BN382">
        <v>0</v>
      </c>
      <c r="BO382" t="s">
        <v>3</v>
      </c>
      <c r="BP382">
        <v>0</v>
      </c>
      <c r="BQ382">
        <v>1</v>
      </c>
      <c r="BR382">
        <v>0</v>
      </c>
      <c r="BS382">
        <v>1</v>
      </c>
      <c r="BT382">
        <v>1</v>
      </c>
      <c r="BU382">
        <v>1</v>
      </c>
      <c r="BV382">
        <v>1</v>
      </c>
      <c r="BW382">
        <v>1</v>
      </c>
      <c r="BX382">
        <v>1</v>
      </c>
      <c r="BY382" t="s">
        <v>3</v>
      </c>
      <c r="BZ382">
        <v>70</v>
      </c>
      <c r="CA382">
        <v>10</v>
      </c>
      <c r="CE382">
        <v>0</v>
      </c>
      <c r="CF382">
        <v>0</v>
      </c>
      <c r="CG382">
        <v>0</v>
      </c>
      <c r="CM382">
        <v>0</v>
      </c>
      <c r="CN382" t="s">
        <v>3</v>
      </c>
      <c r="CO382">
        <v>0</v>
      </c>
      <c r="CP382">
        <f t="shared" si="341"/>
        <v>0</v>
      </c>
      <c r="CQ382">
        <f t="shared" si="342"/>
        <v>200.6</v>
      </c>
      <c r="CR382">
        <f t="shared" si="363"/>
        <v>0</v>
      </c>
      <c r="CS382">
        <f t="shared" si="344"/>
        <v>0</v>
      </c>
      <c r="CT382">
        <f t="shared" si="345"/>
        <v>0</v>
      </c>
      <c r="CU382">
        <f t="shared" si="346"/>
        <v>0</v>
      </c>
      <c r="CV382">
        <f t="shared" si="347"/>
        <v>0</v>
      </c>
      <c r="CW382">
        <f t="shared" si="348"/>
        <v>0</v>
      </c>
      <c r="CX382">
        <f t="shared" si="349"/>
        <v>0</v>
      </c>
      <c r="CY382">
        <f t="shared" si="350"/>
        <v>0</v>
      </c>
      <c r="CZ382">
        <f t="shared" si="351"/>
        <v>0</v>
      </c>
      <c r="DC382" t="s">
        <v>3</v>
      </c>
      <c r="DD382" t="s">
        <v>3</v>
      </c>
      <c r="DE382" t="s">
        <v>3</v>
      </c>
      <c r="DF382" t="s">
        <v>3</v>
      </c>
      <c r="DG382" t="s">
        <v>3</v>
      </c>
      <c r="DH382" t="s">
        <v>3</v>
      </c>
      <c r="DI382" t="s">
        <v>3</v>
      </c>
      <c r="DJ382" t="s">
        <v>3</v>
      </c>
      <c r="DK382" t="s">
        <v>3</v>
      </c>
      <c r="DL382" t="s">
        <v>3</v>
      </c>
      <c r="DM382" t="s">
        <v>3</v>
      </c>
      <c r="DN382">
        <v>0</v>
      </c>
      <c r="DO382">
        <v>0</v>
      </c>
      <c r="DP382">
        <v>1</v>
      </c>
      <c r="DQ382">
        <v>1</v>
      </c>
      <c r="DU382">
        <v>1013</v>
      </c>
      <c r="DV382" t="s">
        <v>243</v>
      </c>
      <c r="DW382" t="s">
        <v>243</v>
      </c>
      <c r="DX382">
        <v>1</v>
      </c>
      <c r="EE382">
        <v>51482689</v>
      </c>
      <c r="EF382">
        <v>1</v>
      </c>
      <c r="EG382" t="s">
        <v>21</v>
      </c>
      <c r="EH382">
        <v>0</v>
      </c>
      <c r="EI382" t="s">
        <v>3</v>
      </c>
      <c r="EJ382">
        <v>4</v>
      </c>
      <c r="EK382">
        <v>0</v>
      </c>
      <c r="EL382" t="s">
        <v>22</v>
      </c>
      <c r="EM382" t="s">
        <v>23</v>
      </c>
      <c r="EO382" t="s">
        <v>3</v>
      </c>
      <c r="EQ382">
        <v>0</v>
      </c>
      <c r="ER382">
        <v>200.6</v>
      </c>
      <c r="ES382">
        <v>200.6</v>
      </c>
      <c r="ET382">
        <v>0</v>
      </c>
      <c r="EU382">
        <v>0</v>
      </c>
      <c r="EV382">
        <v>0</v>
      </c>
      <c r="EW382">
        <v>0</v>
      </c>
      <c r="EX382">
        <v>0</v>
      </c>
      <c r="EY382">
        <v>0</v>
      </c>
      <c r="EZ382">
        <v>5</v>
      </c>
      <c r="FC382">
        <v>1</v>
      </c>
      <c r="FD382">
        <v>18</v>
      </c>
      <c r="FF382">
        <v>240.72</v>
      </c>
      <c r="FQ382">
        <v>0</v>
      </c>
      <c r="FR382">
        <f t="shared" si="352"/>
        <v>0</v>
      </c>
      <c r="FS382">
        <v>0</v>
      </c>
      <c r="FX382">
        <v>70</v>
      </c>
      <c r="FY382">
        <v>10</v>
      </c>
      <c r="GA382" t="s">
        <v>244</v>
      </c>
      <c r="GD382">
        <v>0</v>
      </c>
      <c r="GF382">
        <v>950076062</v>
      </c>
      <c r="GG382">
        <v>2</v>
      </c>
      <c r="GH382">
        <v>3</v>
      </c>
      <c r="GI382">
        <v>-2</v>
      </c>
      <c r="GJ382">
        <v>0</v>
      </c>
      <c r="GK382">
        <f>ROUND(R382*(R12)/100,2)</f>
        <v>0</v>
      </c>
      <c r="GL382">
        <f t="shared" si="353"/>
        <v>0</v>
      </c>
      <c r="GM382">
        <f t="shared" si="364"/>
        <v>0</v>
      </c>
      <c r="GN382">
        <f t="shared" si="365"/>
        <v>0</v>
      </c>
      <c r="GO382">
        <f t="shared" si="366"/>
        <v>0</v>
      </c>
      <c r="GP382">
        <f t="shared" si="367"/>
        <v>0</v>
      </c>
      <c r="GR382">
        <v>1</v>
      </c>
      <c r="GS382">
        <v>1</v>
      </c>
      <c r="GT382">
        <v>0</v>
      </c>
      <c r="GU382" t="s">
        <v>3</v>
      </c>
      <c r="GV382">
        <f t="shared" si="354"/>
        <v>0</v>
      </c>
      <c r="GW382">
        <v>1</v>
      </c>
      <c r="GX382">
        <f t="shared" si="355"/>
        <v>0</v>
      </c>
      <c r="HA382">
        <v>0</v>
      </c>
      <c r="HB382">
        <v>0</v>
      </c>
      <c r="HC382">
        <f t="shared" si="356"/>
        <v>0</v>
      </c>
      <c r="HE382" t="s">
        <v>53</v>
      </c>
      <c r="HF382" t="s">
        <v>53</v>
      </c>
      <c r="IK382">
        <f t="shared" si="357"/>
        <v>0</v>
      </c>
    </row>
    <row r="383" spans="1:245" x14ac:dyDescent="0.2">
      <c r="A383">
        <v>17</v>
      </c>
      <c r="B383">
        <v>1</v>
      </c>
      <c r="C383">
        <f>ROW(SmtRes!A115)</f>
        <v>115</v>
      </c>
      <c r="D383">
        <f>ROW(EtalonRes!A107)</f>
        <v>107</v>
      </c>
      <c r="E383" t="s">
        <v>149</v>
      </c>
      <c r="F383" t="s">
        <v>246</v>
      </c>
      <c r="G383" t="s">
        <v>247</v>
      </c>
      <c r="H383" t="s">
        <v>70</v>
      </c>
      <c r="I383">
        <v>0</v>
      </c>
      <c r="J383">
        <v>0</v>
      </c>
      <c r="O383">
        <f t="shared" si="323"/>
        <v>0</v>
      </c>
      <c r="P383">
        <f t="shared" si="324"/>
        <v>0</v>
      </c>
      <c r="Q383">
        <f t="shared" si="325"/>
        <v>0</v>
      </c>
      <c r="R383">
        <f t="shared" si="326"/>
        <v>0</v>
      </c>
      <c r="S383">
        <f t="shared" si="327"/>
        <v>0</v>
      </c>
      <c r="T383">
        <f t="shared" si="328"/>
        <v>0</v>
      </c>
      <c r="U383">
        <f t="shared" si="329"/>
        <v>0</v>
      </c>
      <c r="V383">
        <f t="shared" si="330"/>
        <v>0</v>
      </c>
      <c r="W383">
        <f t="shared" si="331"/>
        <v>0</v>
      </c>
      <c r="X383">
        <f t="shared" si="332"/>
        <v>0</v>
      </c>
      <c r="Y383">
        <f t="shared" si="333"/>
        <v>0</v>
      </c>
      <c r="AA383">
        <v>52421674</v>
      </c>
      <c r="AB383">
        <f t="shared" si="334"/>
        <v>154448.92000000001</v>
      </c>
      <c r="AC383">
        <f t="shared" si="335"/>
        <v>38903.75</v>
      </c>
      <c r="AD383">
        <f t="shared" si="360"/>
        <v>4229.88</v>
      </c>
      <c r="AE383">
        <f t="shared" si="361"/>
        <v>1242.99</v>
      </c>
      <c r="AF383">
        <f t="shared" si="358"/>
        <v>111315.29</v>
      </c>
      <c r="AG383">
        <f t="shared" si="338"/>
        <v>0</v>
      </c>
      <c r="AH383">
        <f t="shared" si="359"/>
        <v>451.95</v>
      </c>
      <c r="AI383">
        <f t="shared" si="362"/>
        <v>0</v>
      </c>
      <c r="AJ383">
        <f t="shared" si="340"/>
        <v>0</v>
      </c>
      <c r="AK383">
        <v>154448.92000000001</v>
      </c>
      <c r="AL383">
        <v>38903.75</v>
      </c>
      <c r="AM383">
        <v>4229.88</v>
      </c>
      <c r="AN383">
        <v>1242.99</v>
      </c>
      <c r="AO383">
        <v>111315.29</v>
      </c>
      <c r="AP383">
        <v>0</v>
      </c>
      <c r="AQ383">
        <v>451.95</v>
      </c>
      <c r="AR383">
        <v>0</v>
      </c>
      <c r="AS383">
        <v>0</v>
      </c>
      <c r="AT383">
        <v>70</v>
      </c>
      <c r="AU383">
        <v>10</v>
      </c>
      <c r="AV383">
        <v>1</v>
      </c>
      <c r="AW383">
        <v>1</v>
      </c>
      <c r="AZ383">
        <v>1</v>
      </c>
      <c r="BA383">
        <v>1</v>
      </c>
      <c r="BB383">
        <v>1</v>
      </c>
      <c r="BC383">
        <v>1</v>
      </c>
      <c r="BD383" t="s">
        <v>3</v>
      </c>
      <c r="BE383" t="s">
        <v>3</v>
      </c>
      <c r="BF383" t="s">
        <v>3</v>
      </c>
      <c r="BG383" t="s">
        <v>3</v>
      </c>
      <c r="BH383">
        <v>0</v>
      </c>
      <c r="BI383">
        <v>4</v>
      </c>
      <c r="BJ383" t="s">
        <v>248</v>
      </c>
      <c r="BM383">
        <v>0</v>
      </c>
      <c r="BN383">
        <v>0</v>
      </c>
      <c r="BO383" t="s">
        <v>3</v>
      </c>
      <c r="BP383">
        <v>0</v>
      </c>
      <c r="BQ383">
        <v>1</v>
      </c>
      <c r="BR383">
        <v>0</v>
      </c>
      <c r="BS383">
        <v>1</v>
      </c>
      <c r="BT383">
        <v>1</v>
      </c>
      <c r="BU383">
        <v>1</v>
      </c>
      <c r="BV383">
        <v>1</v>
      </c>
      <c r="BW383">
        <v>1</v>
      </c>
      <c r="BX383">
        <v>1</v>
      </c>
      <c r="BY383" t="s">
        <v>3</v>
      </c>
      <c r="BZ383">
        <v>70</v>
      </c>
      <c r="CA383">
        <v>10</v>
      </c>
      <c r="CE383">
        <v>0</v>
      </c>
      <c r="CF383">
        <v>0</v>
      </c>
      <c r="CG383">
        <v>0</v>
      </c>
      <c r="CM383">
        <v>0</v>
      </c>
      <c r="CN383" t="s">
        <v>3</v>
      </c>
      <c r="CO383">
        <v>0</v>
      </c>
      <c r="CP383">
        <f t="shared" si="341"/>
        <v>0</v>
      </c>
      <c r="CQ383">
        <f t="shared" si="342"/>
        <v>38903.75</v>
      </c>
      <c r="CR383">
        <f t="shared" si="363"/>
        <v>4229.88</v>
      </c>
      <c r="CS383">
        <f t="shared" si="344"/>
        <v>1242.99</v>
      </c>
      <c r="CT383">
        <f t="shared" si="345"/>
        <v>111315.29</v>
      </c>
      <c r="CU383">
        <f t="shared" si="346"/>
        <v>0</v>
      </c>
      <c r="CV383">
        <f t="shared" si="347"/>
        <v>451.95</v>
      </c>
      <c r="CW383">
        <f t="shared" si="348"/>
        <v>0</v>
      </c>
      <c r="CX383">
        <f t="shared" si="349"/>
        <v>0</v>
      </c>
      <c r="CY383">
        <f t="shared" si="350"/>
        <v>0</v>
      </c>
      <c r="CZ383">
        <f t="shared" si="351"/>
        <v>0</v>
      </c>
      <c r="DC383" t="s">
        <v>3</v>
      </c>
      <c r="DD383" t="s">
        <v>3</v>
      </c>
      <c r="DE383" t="s">
        <v>3</v>
      </c>
      <c r="DF383" t="s">
        <v>3</v>
      </c>
      <c r="DG383" t="s">
        <v>3</v>
      </c>
      <c r="DH383" t="s">
        <v>3</v>
      </c>
      <c r="DI383" t="s">
        <v>3</v>
      </c>
      <c r="DJ383" t="s">
        <v>3</v>
      </c>
      <c r="DK383" t="s">
        <v>3</v>
      </c>
      <c r="DL383" t="s">
        <v>3</v>
      </c>
      <c r="DM383" t="s">
        <v>3</v>
      </c>
      <c r="DN383">
        <v>0</v>
      </c>
      <c r="DO383">
        <v>0</v>
      </c>
      <c r="DP383">
        <v>1</v>
      </c>
      <c r="DQ383">
        <v>1</v>
      </c>
      <c r="DU383">
        <v>1005</v>
      </c>
      <c r="DV383" t="s">
        <v>70</v>
      </c>
      <c r="DW383" t="s">
        <v>70</v>
      </c>
      <c r="DX383">
        <v>100</v>
      </c>
      <c r="EE383">
        <v>51482689</v>
      </c>
      <c r="EF383">
        <v>1</v>
      </c>
      <c r="EG383" t="s">
        <v>21</v>
      </c>
      <c r="EH383">
        <v>0</v>
      </c>
      <c r="EI383" t="s">
        <v>3</v>
      </c>
      <c r="EJ383">
        <v>4</v>
      </c>
      <c r="EK383">
        <v>0</v>
      </c>
      <c r="EL383" t="s">
        <v>22</v>
      </c>
      <c r="EM383" t="s">
        <v>23</v>
      </c>
      <c r="EO383" t="s">
        <v>3</v>
      </c>
      <c r="EQ383">
        <v>0</v>
      </c>
      <c r="ER383">
        <v>154448.92000000001</v>
      </c>
      <c r="ES383">
        <v>38903.75</v>
      </c>
      <c r="ET383">
        <v>4229.88</v>
      </c>
      <c r="EU383">
        <v>1242.99</v>
      </c>
      <c r="EV383">
        <v>111315.29</v>
      </c>
      <c r="EW383">
        <v>451.95</v>
      </c>
      <c r="EX383">
        <v>0</v>
      </c>
      <c r="EY383">
        <v>0</v>
      </c>
      <c r="FQ383">
        <v>0</v>
      </c>
      <c r="FR383">
        <f t="shared" si="352"/>
        <v>0</v>
      </c>
      <c r="FS383">
        <v>0</v>
      </c>
      <c r="FX383">
        <v>70</v>
      </c>
      <c r="FY383">
        <v>10</v>
      </c>
      <c r="GA383" t="s">
        <v>3</v>
      </c>
      <c r="GD383">
        <v>0</v>
      </c>
      <c r="GF383">
        <v>231622327</v>
      </c>
      <c r="GG383">
        <v>2</v>
      </c>
      <c r="GH383">
        <v>1</v>
      </c>
      <c r="GI383">
        <v>-2</v>
      </c>
      <c r="GJ383">
        <v>0</v>
      </c>
      <c r="GK383">
        <f>ROUND(R383*(R12)/100,2)</f>
        <v>0</v>
      </c>
      <c r="GL383">
        <f t="shared" si="353"/>
        <v>0</v>
      </c>
      <c r="GM383">
        <f t="shared" si="364"/>
        <v>0</v>
      </c>
      <c r="GN383">
        <f t="shared" si="365"/>
        <v>0</v>
      </c>
      <c r="GO383">
        <f t="shared" si="366"/>
        <v>0</v>
      </c>
      <c r="GP383">
        <f t="shared" si="367"/>
        <v>0</v>
      </c>
      <c r="GR383">
        <v>0</v>
      </c>
      <c r="GS383">
        <v>3</v>
      </c>
      <c r="GT383">
        <v>0</v>
      </c>
      <c r="GU383" t="s">
        <v>3</v>
      </c>
      <c r="GV383">
        <f t="shared" si="354"/>
        <v>0</v>
      </c>
      <c r="GW383">
        <v>1</v>
      </c>
      <c r="GX383">
        <f t="shared" si="355"/>
        <v>0</v>
      </c>
      <c r="HA383">
        <v>0</v>
      </c>
      <c r="HB383">
        <v>0</v>
      </c>
      <c r="HC383">
        <f t="shared" si="356"/>
        <v>0</v>
      </c>
      <c r="HE383" t="s">
        <v>3</v>
      </c>
      <c r="HF383" t="s">
        <v>3</v>
      </c>
      <c r="IK383">
        <f t="shared" si="357"/>
        <v>0</v>
      </c>
    </row>
    <row r="384" spans="1:245" x14ac:dyDescent="0.2">
      <c r="A384">
        <v>18</v>
      </c>
      <c r="B384">
        <v>1</v>
      </c>
      <c r="C384">
        <v>113</v>
      </c>
      <c r="E384" t="s">
        <v>249</v>
      </c>
      <c r="F384" t="s">
        <v>250</v>
      </c>
      <c r="G384" t="s">
        <v>251</v>
      </c>
      <c r="H384" t="s">
        <v>184</v>
      </c>
      <c r="I384">
        <f>I383*J384</f>
        <v>0</v>
      </c>
      <c r="J384">
        <v>60</v>
      </c>
      <c r="O384">
        <f t="shared" si="323"/>
        <v>0</v>
      </c>
      <c r="P384">
        <f t="shared" si="324"/>
        <v>0</v>
      </c>
      <c r="Q384">
        <f t="shared" si="325"/>
        <v>0</v>
      </c>
      <c r="R384">
        <f t="shared" si="326"/>
        <v>0</v>
      </c>
      <c r="S384">
        <f t="shared" si="327"/>
        <v>0</v>
      </c>
      <c r="T384">
        <f t="shared" si="328"/>
        <v>0</v>
      </c>
      <c r="U384">
        <f t="shared" si="329"/>
        <v>0</v>
      </c>
      <c r="V384">
        <f t="shared" si="330"/>
        <v>0</v>
      </c>
      <c r="W384">
        <f t="shared" si="331"/>
        <v>0</v>
      </c>
      <c r="X384">
        <f t="shared" si="332"/>
        <v>0</v>
      </c>
      <c r="Y384">
        <f t="shared" si="333"/>
        <v>0</v>
      </c>
      <c r="AA384">
        <v>52421674</v>
      </c>
      <c r="AB384">
        <f t="shared" si="334"/>
        <v>6531.13</v>
      </c>
      <c r="AC384">
        <f t="shared" si="335"/>
        <v>6531.13</v>
      </c>
      <c r="AD384">
        <f t="shared" si="360"/>
        <v>0</v>
      </c>
      <c r="AE384">
        <f t="shared" si="361"/>
        <v>0</v>
      </c>
      <c r="AF384">
        <f t="shared" si="358"/>
        <v>0</v>
      </c>
      <c r="AG384">
        <f t="shared" si="338"/>
        <v>0</v>
      </c>
      <c r="AH384">
        <f t="shared" si="359"/>
        <v>0</v>
      </c>
      <c r="AI384">
        <f t="shared" si="362"/>
        <v>0</v>
      </c>
      <c r="AJ384">
        <f t="shared" si="340"/>
        <v>0</v>
      </c>
      <c r="AK384">
        <v>6531.13</v>
      </c>
      <c r="AL384">
        <v>6531.13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70</v>
      </c>
      <c r="AU384">
        <v>10</v>
      </c>
      <c r="AV384">
        <v>1</v>
      </c>
      <c r="AW384">
        <v>1</v>
      </c>
      <c r="AZ384">
        <v>1</v>
      </c>
      <c r="BA384">
        <v>1</v>
      </c>
      <c r="BB384">
        <v>1</v>
      </c>
      <c r="BC384">
        <v>1</v>
      </c>
      <c r="BD384" t="s">
        <v>3</v>
      </c>
      <c r="BE384" t="s">
        <v>3</v>
      </c>
      <c r="BF384" t="s">
        <v>3</v>
      </c>
      <c r="BG384" t="s">
        <v>3</v>
      </c>
      <c r="BH384">
        <v>3</v>
      </c>
      <c r="BI384">
        <v>4</v>
      </c>
      <c r="BJ384" t="s">
        <v>252</v>
      </c>
      <c r="BM384">
        <v>0</v>
      </c>
      <c r="BN384">
        <v>0</v>
      </c>
      <c r="BO384" t="s">
        <v>3</v>
      </c>
      <c r="BP384">
        <v>0</v>
      </c>
      <c r="BQ384">
        <v>1</v>
      </c>
      <c r="BR384">
        <v>0</v>
      </c>
      <c r="BS384">
        <v>1</v>
      </c>
      <c r="BT384">
        <v>1</v>
      </c>
      <c r="BU384">
        <v>1</v>
      </c>
      <c r="BV384">
        <v>1</v>
      </c>
      <c r="BW384">
        <v>1</v>
      </c>
      <c r="BX384">
        <v>1</v>
      </c>
      <c r="BY384" t="s">
        <v>3</v>
      </c>
      <c r="BZ384">
        <v>70</v>
      </c>
      <c r="CA384">
        <v>10</v>
      </c>
      <c r="CE384">
        <v>0</v>
      </c>
      <c r="CF384">
        <v>0</v>
      </c>
      <c r="CG384">
        <v>0</v>
      </c>
      <c r="CM384">
        <v>0</v>
      </c>
      <c r="CN384" t="s">
        <v>3</v>
      </c>
      <c r="CO384">
        <v>0</v>
      </c>
      <c r="CP384">
        <f t="shared" si="341"/>
        <v>0</v>
      </c>
      <c r="CQ384">
        <f t="shared" si="342"/>
        <v>6531.13</v>
      </c>
      <c r="CR384">
        <f t="shared" si="363"/>
        <v>0</v>
      </c>
      <c r="CS384">
        <f t="shared" si="344"/>
        <v>0</v>
      </c>
      <c r="CT384">
        <f t="shared" si="345"/>
        <v>0</v>
      </c>
      <c r="CU384">
        <f t="shared" si="346"/>
        <v>0</v>
      </c>
      <c r="CV384">
        <f t="shared" si="347"/>
        <v>0</v>
      </c>
      <c r="CW384">
        <f t="shared" si="348"/>
        <v>0</v>
      </c>
      <c r="CX384">
        <f t="shared" si="349"/>
        <v>0</v>
      </c>
      <c r="CY384">
        <f t="shared" si="350"/>
        <v>0</v>
      </c>
      <c r="CZ384">
        <f t="shared" si="351"/>
        <v>0</v>
      </c>
      <c r="DC384" t="s">
        <v>3</v>
      </c>
      <c r="DD384" t="s">
        <v>3</v>
      </c>
      <c r="DE384" t="s">
        <v>3</v>
      </c>
      <c r="DF384" t="s">
        <v>3</v>
      </c>
      <c r="DG384" t="s">
        <v>3</v>
      </c>
      <c r="DH384" t="s">
        <v>3</v>
      </c>
      <c r="DI384" t="s">
        <v>3</v>
      </c>
      <c r="DJ384" t="s">
        <v>3</v>
      </c>
      <c r="DK384" t="s">
        <v>3</v>
      </c>
      <c r="DL384" t="s">
        <v>3</v>
      </c>
      <c r="DM384" t="s">
        <v>3</v>
      </c>
      <c r="DN384">
        <v>0</v>
      </c>
      <c r="DO384">
        <v>0</v>
      </c>
      <c r="DP384">
        <v>1</v>
      </c>
      <c r="DQ384">
        <v>1</v>
      </c>
      <c r="DU384">
        <v>1005</v>
      </c>
      <c r="DV384" t="s">
        <v>184</v>
      </c>
      <c r="DW384" t="s">
        <v>184</v>
      </c>
      <c r="DX384">
        <v>1</v>
      </c>
      <c r="EE384">
        <v>51482689</v>
      </c>
      <c r="EF384">
        <v>1</v>
      </c>
      <c r="EG384" t="s">
        <v>21</v>
      </c>
      <c r="EH384">
        <v>0</v>
      </c>
      <c r="EI384" t="s">
        <v>3</v>
      </c>
      <c r="EJ384">
        <v>4</v>
      </c>
      <c r="EK384">
        <v>0</v>
      </c>
      <c r="EL384" t="s">
        <v>22</v>
      </c>
      <c r="EM384" t="s">
        <v>23</v>
      </c>
      <c r="EO384" t="s">
        <v>3</v>
      </c>
      <c r="EQ384">
        <v>0</v>
      </c>
      <c r="ER384">
        <v>6531.13</v>
      </c>
      <c r="ES384">
        <v>6531.13</v>
      </c>
      <c r="ET384">
        <v>0</v>
      </c>
      <c r="EU384">
        <v>0</v>
      </c>
      <c r="EV384">
        <v>0</v>
      </c>
      <c r="EW384">
        <v>0</v>
      </c>
      <c r="EX384">
        <v>0</v>
      </c>
      <c r="FQ384">
        <v>0</v>
      </c>
      <c r="FR384">
        <f t="shared" si="352"/>
        <v>0</v>
      </c>
      <c r="FS384">
        <v>0</v>
      </c>
      <c r="FX384">
        <v>70</v>
      </c>
      <c r="FY384">
        <v>10</v>
      </c>
      <c r="GA384" t="s">
        <v>3</v>
      </c>
      <c r="GD384">
        <v>0</v>
      </c>
      <c r="GF384">
        <v>1061162857</v>
      </c>
      <c r="GG384">
        <v>2</v>
      </c>
      <c r="GH384">
        <v>1</v>
      </c>
      <c r="GI384">
        <v>-2</v>
      </c>
      <c r="GJ384">
        <v>0</v>
      </c>
      <c r="GK384">
        <f>ROUND(R384*(R12)/100,2)</f>
        <v>0</v>
      </c>
      <c r="GL384">
        <f t="shared" si="353"/>
        <v>0</v>
      </c>
      <c r="GM384">
        <f t="shared" si="364"/>
        <v>0</v>
      </c>
      <c r="GN384">
        <f t="shared" si="365"/>
        <v>0</v>
      </c>
      <c r="GO384">
        <f t="shared" si="366"/>
        <v>0</v>
      </c>
      <c r="GP384">
        <f t="shared" si="367"/>
        <v>0</v>
      </c>
      <c r="GR384">
        <v>0</v>
      </c>
      <c r="GS384">
        <v>3</v>
      </c>
      <c r="GT384">
        <v>0</v>
      </c>
      <c r="GU384" t="s">
        <v>3</v>
      </c>
      <c r="GV384">
        <f t="shared" si="354"/>
        <v>0</v>
      </c>
      <c r="GW384">
        <v>1</v>
      </c>
      <c r="GX384">
        <f t="shared" si="355"/>
        <v>0</v>
      </c>
      <c r="HA384">
        <v>0</v>
      </c>
      <c r="HB384">
        <v>0</v>
      </c>
      <c r="HC384">
        <f t="shared" si="356"/>
        <v>0</v>
      </c>
      <c r="HE384" t="s">
        <v>3</v>
      </c>
      <c r="HF384" t="s">
        <v>3</v>
      </c>
      <c r="IK384">
        <f t="shared" si="357"/>
        <v>0</v>
      </c>
    </row>
    <row r="385" spans="1:245" x14ac:dyDescent="0.2">
      <c r="A385">
        <v>18</v>
      </c>
      <c r="B385">
        <v>1</v>
      </c>
      <c r="C385">
        <v>112</v>
      </c>
      <c r="E385" t="s">
        <v>253</v>
      </c>
      <c r="F385" t="s">
        <v>254</v>
      </c>
      <c r="G385" t="s">
        <v>255</v>
      </c>
      <c r="H385" t="s">
        <v>184</v>
      </c>
      <c r="I385">
        <f>I383*J385</f>
        <v>0</v>
      </c>
      <c r="J385">
        <v>40</v>
      </c>
      <c r="O385">
        <f t="shared" si="323"/>
        <v>0</v>
      </c>
      <c r="P385">
        <f t="shared" si="324"/>
        <v>0</v>
      </c>
      <c r="Q385">
        <f t="shared" si="325"/>
        <v>0</v>
      </c>
      <c r="R385">
        <f t="shared" si="326"/>
        <v>0</v>
      </c>
      <c r="S385">
        <f t="shared" si="327"/>
        <v>0</v>
      </c>
      <c r="T385">
        <f t="shared" si="328"/>
        <v>0</v>
      </c>
      <c r="U385">
        <f t="shared" si="329"/>
        <v>0</v>
      </c>
      <c r="V385">
        <f t="shared" si="330"/>
        <v>0</v>
      </c>
      <c r="W385">
        <f t="shared" si="331"/>
        <v>0</v>
      </c>
      <c r="X385">
        <f t="shared" si="332"/>
        <v>0</v>
      </c>
      <c r="Y385">
        <f t="shared" si="333"/>
        <v>0</v>
      </c>
      <c r="AA385">
        <v>52421674</v>
      </c>
      <c r="AB385">
        <f t="shared" si="334"/>
        <v>5367.33</v>
      </c>
      <c r="AC385">
        <f t="shared" si="335"/>
        <v>5367.33</v>
      </c>
      <c r="AD385">
        <f t="shared" si="360"/>
        <v>0</v>
      </c>
      <c r="AE385">
        <f t="shared" si="361"/>
        <v>0</v>
      </c>
      <c r="AF385">
        <f t="shared" si="358"/>
        <v>0</v>
      </c>
      <c r="AG385">
        <f t="shared" si="338"/>
        <v>0</v>
      </c>
      <c r="AH385">
        <f t="shared" si="359"/>
        <v>0</v>
      </c>
      <c r="AI385">
        <f t="shared" si="362"/>
        <v>0</v>
      </c>
      <c r="AJ385">
        <f t="shared" si="340"/>
        <v>0</v>
      </c>
      <c r="AK385">
        <v>5367.33</v>
      </c>
      <c r="AL385">
        <v>5367.33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70</v>
      </c>
      <c r="AU385">
        <v>10</v>
      </c>
      <c r="AV385">
        <v>1</v>
      </c>
      <c r="AW385">
        <v>1</v>
      </c>
      <c r="AZ385">
        <v>1</v>
      </c>
      <c r="BA385">
        <v>1</v>
      </c>
      <c r="BB385">
        <v>1</v>
      </c>
      <c r="BC385">
        <v>1</v>
      </c>
      <c r="BD385" t="s">
        <v>3</v>
      </c>
      <c r="BE385" t="s">
        <v>3</v>
      </c>
      <c r="BF385" t="s">
        <v>3</v>
      </c>
      <c r="BG385" t="s">
        <v>3</v>
      </c>
      <c r="BH385">
        <v>3</v>
      </c>
      <c r="BI385">
        <v>4</v>
      </c>
      <c r="BJ385" t="s">
        <v>256</v>
      </c>
      <c r="BM385">
        <v>0</v>
      </c>
      <c r="BN385">
        <v>0</v>
      </c>
      <c r="BO385" t="s">
        <v>3</v>
      </c>
      <c r="BP385">
        <v>0</v>
      </c>
      <c r="BQ385">
        <v>1</v>
      </c>
      <c r="BR385">
        <v>0</v>
      </c>
      <c r="BS385">
        <v>1</v>
      </c>
      <c r="BT385">
        <v>1</v>
      </c>
      <c r="BU385">
        <v>1</v>
      </c>
      <c r="BV385">
        <v>1</v>
      </c>
      <c r="BW385">
        <v>1</v>
      </c>
      <c r="BX385">
        <v>1</v>
      </c>
      <c r="BY385" t="s">
        <v>3</v>
      </c>
      <c r="BZ385">
        <v>70</v>
      </c>
      <c r="CA385">
        <v>10</v>
      </c>
      <c r="CE385">
        <v>0</v>
      </c>
      <c r="CF385">
        <v>0</v>
      </c>
      <c r="CG385">
        <v>0</v>
      </c>
      <c r="CM385">
        <v>0</v>
      </c>
      <c r="CN385" t="s">
        <v>3</v>
      </c>
      <c r="CO385">
        <v>0</v>
      </c>
      <c r="CP385">
        <f t="shared" si="341"/>
        <v>0</v>
      </c>
      <c r="CQ385">
        <f t="shared" si="342"/>
        <v>5367.33</v>
      </c>
      <c r="CR385">
        <f t="shared" si="363"/>
        <v>0</v>
      </c>
      <c r="CS385">
        <f t="shared" si="344"/>
        <v>0</v>
      </c>
      <c r="CT385">
        <f t="shared" si="345"/>
        <v>0</v>
      </c>
      <c r="CU385">
        <f t="shared" si="346"/>
        <v>0</v>
      </c>
      <c r="CV385">
        <f t="shared" si="347"/>
        <v>0</v>
      </c>
      <c r="CW385">
        <f t="shared" si="348"/>
        <v>0</v>
      </c>
      <c r="CX385">
        <f t="shared" si="349"/>
        <v>0</v>
      </c>
      <c r="CY385">
        <f t="shared" si="350"/>
        <v>0</v>
      </c>
      <c r="CZ385">
        <f t="shared" si="351"/>
        <v>0</v>
      </c>
      <c r="DC385" t="s">
        <v>3</v>
      </c>
      <c r="DD385" t="s">
        <v>3</v>
      </c>
      <c r="DE385" t="s">
        <v>3</v>
      </c>
      <c r="DF385" t="s">
        <v>3</v>
      </c>
      <c r="DG385" t="s">
        <v>3</v>
      </c>
      <c r="DH385" t="s">
        <v>3</v>
      </c>
      <c r="DI385" t="s">
        <v>3</v>
      </c>
      <c r="DJ385" t="s">
        <v>3</v>
      </c>
      <c r="DK385" t="s">
        <v>3</v>
      </c>
      <c r="DL385" t="s">
        <v>3</v>
      </c>
      <c r="DM385" t="s">
        <v>3</v>
      </c>
      <c r="DN385">
        <v>0</v>
      </c>
      <c r="DO385">
        <v>0</v>
      </c>
      <c r="DP385">
        <v>1</v>
      </c>
      <c r="DQ385">
        <v>1</v>
      </c>
      <c r="DU385">
        <v>1005</v>
      </c>
      <c r="DV385" t="s">
        <v>184</v>
      </c>
      <c r="DW385" t="s">
        <v>184</v>
      </c>
      <c r="DX385">
        <v>1</v>
      </c>
      <c r="EE385">
        <v>51482689</v>
      </c>
      <c r="EF385">
        <v>1</v>
      </c>
      <c r="EG385" t="s">
        <v>21</v>
      </c>
      <c r="EH385">
        <v>0</v>
      </c>
      <c r="EI385" t="s">
        <v>3</v>
      </c>
      <c r="EJ385">
        <v>4</v>
      </c>
      <c r="EK385">
        <v>0</v>
      </c>
      <c r="EL385" t="s">
        <v>22</v>
      </c>
      <c r="EM385" t="s">
        <v>23</v>
      </c>
      <c r="EO385" t="s">
        <v>3</v>
      </c>
      <c r="EQ385">
        <v>0</v>
      </c>
      <c r="ER385">
        <v>5367.33</v>
      </c>
      <c r="ES385">
        <v>5367.33</v>
      </c>
      <c r="ET385">
        <v>0</v>
      </c>
      <c r="EU385">
        <v>0</v>
      </c>
      <c r="EV385">
        <v>0</v>
      </c>
      <c r="EW385">
        <v>0</v>
      </c>
      <c r="EX385">
        <v>0</v>
      </c>
      <c r="FQ385">
        <v>0</v>
      </c>
      <c r="FR385">
        <f t="shared" si="352"/>
        <v>0</v>
      </c>
      <c r="FS385">
        <v>0</v>
      </c>
      <c r="FX385">
        <v>70</v>
      </c>
      <c r="FY385">
        <v>10</v>
      </c>
      <c r="GA385" t="s">
        <v>3</v>
      </c>
      <c r="GD385">
        <v>0</v>
      </c>
      <c r="GF385">
        <v>1315487449</v>
      </c>
      <c r="GG385">
        <v>2</v>
      </c>
      <c r="GH385">
        <v>1</v>
      </c>
      <c r="GI385">
        <v>-2</v>
      </c>
      <c r="GJ385">
        <v>0</v>
      </c>
      <c r="GK385">
        <f>ROUND(R385*(R12)/100,2)</f>
        <v>0</v>
      </c>
      <c r="GL385">
        <f t="shared" si="353"/>
        <v>0</v>
      </c>
      <c r="GM385">
        <f t="shared" si="364"/>
        <v>0</v>
      </c>
      <c r="GN385">
        <f t="shared" si="365"/>
        <v>0</v>
      </c>
      <c r="GO385">
        <f t="shared" si="366"/>
        <v>0</v>
      </c>
      <c r="GP385">
        <f t="shared" si="367"/>
        <v>0</v>
      </c>
      <c r="GR385">
        <v>0</v>
      </c>
      <c r="GS385">
        <v>3</v>
      </c>
      <c r="GT385">
        <v>0</v>
      </c>
      <c r="GU385" t="s">
        <v>3</v>
      </c>
      <c r="GV385">
        <f t="shared" si="354"/>
        <v>0</v>
      </c>
      <c r="GW385">
        <v>1</v>
      </c>
      <c r="GX385">
        <f t="shared" si="355"/>
        <v>0</v>
      </c>
      <c r="HA385">
        <v>0</v>
      </c>
      <c r="HB385">
        <v>0</v>
      </c>
      <c r="HC385">
        <f t="shared" si="356"/>
        <v>0</v>
      </c>
      <c r="HE385" t="s">
        <v>3</v>
      </c>
      <c r="HF385" t="s">
        <v>3</v>
      </c>
      <c r="IK385">
        <f t="shared" si="357"/>
        <v>0</v>
      </c>
    </row>
    <row r="386" spans="1:245" x14ac:dyDescent="0.2">
      <c r="A386">
        <v>17</v>
      </c>
      <c r="B386">
        <v>1</v>
      </c>
      <c r="C386">
        <f>ROW(SmtRes!A119)</f>
        <v>119</v>
      </c>
      <c r="D386">
        <f>ROW(EtalonRes!A111)</f>
        <v>111</v>
      </c>
      <c r="E386" t="s">
        <v>150</v>
      </c>
      <c r="F386" t="s">
        <v>257</v>
      </c>
      <c r="G386" t="s">
        <v>258</v>
      </c>
      <c r="H386" t="s">
        <v>147</v>
      </c>
      <c r="I386">
        <v>0</v>
      </c>
      <c r="J386">
        <v>0</v>
      </c>
      <c r="O386">
        <f t="shared" si="323"/>
        <v>0</v>
      </c>
      <c r="P386">
        <f t="shared" si="324"/>
        <v>0</v>
      </c>
      <c r="Q386">
        <f t="shared" si="325"/>
        <v>0</v>
      </c>
      <c r="R386">
        <f t="shared" si="326"/>
        <v>0</v>
      </c>
      <c r="S386">
        <f t="shared" si="327"/>
        <v>0</v>
      </c>
      <c r="T386">
        <f t="shared" si="328"/>
        <v>0</v>
      </c>
      <c r="U386">
        <f t="shared" si="329"/>
        <v>0</v>
      </c>
      <c r="V386">
        <f t="shared" si="330"/>
        <v>0</v>
      </c>
      <c r="W386">
        <f t="shared" si="331"/>
        <v>0</v>
      </c>
      <c r="X386">
        <f t="shared" si="332"/>
        <v>0</v>
      </c>
      <c r="Y386">
        <f t="shared" si="333"/>
        <v>0</v>
      </c>
      <c r="AA386">
        <v>52421674</v>
      </c>
      <c r="AB386">
        <f t="shared" si="334"/>
        <v>25864.78</v>
      </c>
      <c r="AC386">
        <f t="shared" si="335"/>
        <v>958.97</v>
      </c>
      <c r="AD386">
        <f t="shared" si="360"/>
        <v>14751.45</v>
      </c>
      <c r="AE386">
        <f t="shared" si="361"/>
        <v>12630.24</v>
      </c>
      <c r="AF386">
        <f t="shared" si="358"/>
        <v>10154.36</v>
      </c>
      <c r="AG386">
        <f t="shared" si="338"/>
        <v>0</v>
      </c>
      <c r="AH386">
        <f t="shared" si="359"/>
        <v>37.840000000000003</v>
      </c>
      <c r="AI386">
        <f t="shared" si="362"/>
        <v>0</v>
      </c>
      <c r="AJ386">
        <f t="shared" si="340"/>
        <v>0</v>
      </c>
      <c r="AK386">
        <v>25864.78</v>
      </c>
      <c r="AL386">
        <v>958.97</v>
      </c>
      <c r="AM386">
        <v>14751.45</v>
      </c>
      <c r="AN386">
        <v>12630.24</v>
      </c>
      <c r="AO386">
        <v>10154.36</v>
      </c>
      <c r="AP386">
        <v>0</v>
      </c>
      <c r="AQ386">
        <v>37.840000000000003</v>
      </c>
      <c r="AR386">
        <v>0</v>
      </c>
      <c r="AS386">
        <v>0</v>
      </c>
      <c r="AT386">
        <v>70</v>
      </c>
      <c r="AU386">
        <v>10</v>
      </c>
      <c r="AV386">
        <v>1</v>
      </c>
      <c r="AW386">
        <v>1</v>
      </c>
      <c r="AZ386">
        <v>1</v>
      </c>
      <c r="BA386">
        <v>1</v>
      </c>
      <c r="BB386">
        <v>1</v>
      </c>
      <c r="BC386">
        <v>1</v>
      </c>
      <c r="BD386" t="s">
        <v>3</v>
      </c>
      <c r="BE386" t="s">
        <v>3</v>
      </c>
      <c r="BF386" t="s">
        <v>3</v>
      </c>
      <c r="BG386" t="s">
        <v>3</v>
      </c>
      <c r="BH386">
        <v>0</v>
      </c>
      <c r="BI386">
        <v>4</v>
      </c>
      <c r="BJ386" t="s">
        <v>259</v>
      </c>
      <c r="BM386">
        <v>0</v>
      </c>
      <c r="BN386">
        <v>0</v>
      </c>
      <c r="BO386" t="s">
        <v>3</v>
      </c>
      <c r="BP386">
        <v>0</v>
      </c>
      <c r="BQ386">
        <v>1</v>
      </c>
      <c r="BR386">
        <v>0</v>
      </c>
      <c r="BS386">
        <v>1</v>
      </c>
      <c r="BT386">
        <v>1</v>
      </c>
      <c r="BU386">
        <v>1</v>
      </c>
      <c r="BV386">
        <v>1</v>
      </c>
      <c r="BW386">
        <v>1</v>
      </c>
      <c r="BX386">
        <v>1</v>
      </c>
      <c r="BY386" t="s">
        <v>3</v>
      </c>
      <c r="BZ386">
        <v>70</v>
      </c>
      <c r="CA386">
        <v>10</v>
      </c>
      <c r="CE386">
        <v>0</v>
      </c>
      <c r="CF386">
        <v>0</v>
      </c>
      <c r="CG386">
        <v>0</v>
      </c>
      <c r="CM386">
        <v>0</v>
      </c>
      <c r="CN386" t="s">
        <v>3</v>
      </c>
      <c r="CO386">
        <v>0</v>
      </c>
      <c r="CP386">
        <f t="shared" si="341"/>
        <v>0</v>
      </c>
      <c r="CQ386">
        <f t="shared" si="342"/>
        <v>958.97</v>
      </c>
      <c r="CR386">
        <f t="shared" si="363"/>
        <v>14751.45</v>
      </c>
      <c r="CS386">
        <f t="shared" si="344"/>
        <v>12630.24</v>
      </c>
      <c r="CT386">
        <f t="shared" si="345"/>
        <v>10154.36</v>
      </c>
      <c r="CU386">
        <f t="shared" si="346"/>
        <v>0</v>
      </c>
      <c r="CV386">
        <f t="shared" si="347"/>
        <v>37.840000000000003</v>
      </c>
      <c r="CW386">
        <f t="shared" si="348"/>
        <v>0</v>
      </c>
      <c r="CX386">
        <f t="shared" si="349"/>
        <v>0</v>
      </c>
      <c r="CY386">
        <f t="shared" si="350"/>
        <v>0</v>
      </c>
      <c r="CZ386">
        <f t="shared" si="351"/>
        <v>0</v>
      </c>
      <c r="DC386" t="s">
        <v>3</v>
      </c>
      <c r="DD386" t="s">
        <v>3</v>
      </c>
      <c r="DE386" t="s">
        <v>3</v>
      </c>
      <c r="DF386" t="s">
        <v>3</v>
      </c>
      <c r="DG386" t="s">
        <v>3</v>
      </c>
      <c r="DH386" t="s">
        <v>3</v>
      </c>
      <c r="DI386" t="s">
        <v>3</v>
      </c>
      <c r="DJ386" t="s">
        <v>3</v>
      </c>
      <c r="DK386" t="s">
        <v>3</v>
      </c>
      <c r="DL386" t="s">
        <v>3</v>
      </c>
      <c r="DM386" t="s">
        <v>3</v>
      </c>
      <c r="DN386">
        <v>0</v>
      </c>
      <c r="DO386">
        <v>0</v>
      </c>
      <c r="DP386">
        <v>1</v>
      </c>
      <c r="DQ386">
        <v>1</v>
      </c>
      <c r="DU386">
        <v>1003</v>
      </c>
      <c r="DV386" t="s">
        <v>147</v>
      </c>
      <c r="DW386" t="s">
        <v>147</v>
      </c>
      <c r="DX386">
        <v>100</v>
      </c>
      <c r="EE386">
        <v>51482689</v>
      </c>
      <c r="EF386">
        <v>1</v>
      </c>
      <c r="EG386" t="s">
        <v>21</v>
      </c>
      <c r="EH386">
        <v>0</v>
      </c>
      <c r="EI386" t="s">
        <v>3</v>
      </c>
      <c r="EJ386">
        <v>4</v>
      </c>
      <c r="EK386">
        <v>0</v>
      </c>
      <c r="EL386" t="s">
        <v>22</v>
      </c>
      <c r="EM386" t="s">
        <v>23</v>
      </c>
      <c r="EO386" t="s">
        <v>3</v>
      </c>
      <c r="EQ386">
        <v>0</v>
      </c>
      <c r="ER386">
        <v>25864.78</v>
      </c>
      <c r="ES386">
        <v>958.97</v>
      </c>
      <c r="ET386">
        <v>14751.45</v>
      </c>
      <c r="EU386">
        <v>12630.24</v>
      </c>
      <c r="EV386">
        <v>10154.36</v>
      </c>
      <c r="EW386">
        <v>37.840000000000003</v>
      </c>
      <c r="EX386">
        <v>0</v>
      </c>
      <c r="EY386">
        <v>0</v>
      </c>
      <c r="FQ386">
        <v>0</v>
      </c>
      <c r="FR386">
        <f t="shared" si="352"/>
        <v>0</v>
      </c>
      <c r="FS386">
        <v>0</v>
      </c>
      <c r="FX386">
        <v>70</v>
      </c>
      <c r="FY386">
        <v>10</v>
      </c>
      <c r="GA386" t="s">
        <v>3</v>
      </c>
      <c r="GD386">
        <v>0</v>
      </c>
      <c r="GF386">
        <v>-2026764523</v>
      </c>
      <c r="GG386">
        <v>2</v>
      </c>
      <c r="GH386">
        <v>1</v>
      </c>
      <c r="GI386">
        <v>-2</v>
      </c>
      <c r="GJ386">
        <v>0</v>
      </c>
      <c r="GK386">
        <f>ROUND(R386*(R12)/100,2)</f>
        <v>0</v>
      </c>
      <c r="GL386">
        <f t="shared" si="353"/>
        <v>0</v>
      </c>
      <c r="GM386">
        <f t="shared" si="364"/>
        <v>0</v>
      </c>
      <c r="GN386">
        <f t="shared" si="365"/>
        <v>0</v>
      </c>
      <c r="GO386">
        <f t="shared" si="366"/>
        <v>0</v>
      </c>
      <c r="GP386">
        <f t="shared" si="367"/>
        <v>0</v>
      </c>
      <c r="GR386">
        <v>0</v>
      </c>
      <c r="GS386">
        <v>3</v>
      </c>
      <c r="GT386">
        <v>0</v>
      </c>
      <c r="GU386" t="s">
        <v>3</v>
      </c>
      <c r="GV386">
        <f t="shared" si="354"/>
        <v>0</v>
      </c>
      <c r="GW386">
        <v>1</v>
      </c>
      <c r="GX386">
        <f t="shared" si="355"/>
        <v>0</v>
      </c>
      <c r="HA386">
        <v>0</v>
      </c>
      <c r="HB386">
        <v>0</v>
      </c>
      <c r="HC386">
        <f t="shared" si="356"/>
        <v>0</v>
      </c>
      <c r="HE386" t="s">
        <v>3</v>
      </c>
      <c r="HF386" t="s">
        <v>3</v>
      </c>
      <c r="IK386">
        <f t="shared" si="357"/>
        <v>0</v>
      </c>
    </row>
    <row r="388" spans="1:245" x14ac:dyDescent="0.2">
      <c r="A388" s="2">
        <v>51</v>
      </c>
      <c r="B388" s="2">
        <f>B370</f>
        <v>1</v>
      </c>
      <c r="C388" s="2">
        <f>A370</f>
        <v>5</v>
      </c>
      <c r="D388" s="2">
        <f>ROW(A370)</f>
        <v>370</v>
      </c>
      <c r="E388" s="2"/>
      <c r="F388" s="2" t="str">
        <f>IF(F370&lt;&gt;"",F370,"")</f>
        <v>Новый подраздел</v>
      </c>
      <c r="G388" s="2" t="str">
        <f>IF(G370&lt;&gt;"",G370,"")</f>
        <v>Разборка покрытия из гранитной плитки (тротуар) с последущим восстановлением</v>
      </c>
      <c r="H388" s="2">
        <v>0</v>
      </c>
      <c r="I388" s="2"/>
      <c r="J388" s="2"/>
      <c r="K388" s="2"/>
      <c r="L388" s="2"/>
      <c r="M388" s="2"/>
      <c r="N388" s="2"/>
      <c r="O388" s="2">
        <f t="shared" ref="O388:T388" si="368">ROUND(AB388,2)</f>
        <v>0</v>
      </c>
      <c r="P388" s="2">
        <f t="shared" si="368"/>
        <v>0</v>
      </c>
      <c r="Q388" s="2">
        <f t="shared" si="368"/>
        <v>0</v>
      </c>
      <c r="R388" s="2">
        <f t="shared" si="368"/>
        <v>0</v>
      </c>
      <c r="S388" s="2">
        <f t="shared" si="368"/>
        <v>0</v>
      </c>
      <c r="T388" s="2">
        <f t="shared" si="368"/>
        <v>0</v>
      </c>
      <c r="U388" s="2">
        <f>AH388</f>
        <v>0</v>
      </c>
      <c r="V388" s="2">
        <f>AI388</f>
        <v>0</v>
      </c>
      <c r="W388" s="2">
        <f>ROUND(AJ388,2)</f>
        <v>0</v>
      </c>
      <c r="X388" s="2">
        <f>ROUND(AK388,2)</f>
        <v>0</v>
      </c>
      <c r="Y388" s="2">
        <f>ROUND(AL388,2)</f>
        <v>0</v>
      </c>
      <c r="Z388" s="2"/>
      <c r="AA388" s="2"/>
      <c r="AB388" s="2">
        <f>ROUND(SUMIF(AA374:AA386,"=52421674",O374:O386),2)</f>
        <v>0</v>
      </c>
      <c r="AC388" s="2">
        <f>ROUND(SUMIF(AA374:AA386,"=52421674",P374:P386),2)</f>
        <v>0</v>
      </c>
      <c r="AD388" s="2">
        <f>ROUND(SUMIF(AA374:AA386,"=52421674",Q374:Q386),2)</f>
        <v>0</v>
      </c>
      <c r="AE388" s="2">
        <f>ROUND(SUMIF(AA374:AA386,"=52421674",R374:R386),2)</f>
        <v>0</v>
      </c>
      <c r="AF388" s="2">
        <f>ROUND(SUMIF(AA374:AA386,"=52421674",S374:S386),2)</f>
        <v>0</v>
      </c>
      <c r="AG388" s="2">
        <f>ROUND(SUMIF(AA374:AA386,"=52421674",T374:T386),2)</f>
        <v>0</v>
      </c>
      <c r="AH388" s="2">
        <f>SUMIF(AA374:AA386,"=52421674",U374:U386)</f>
        <v>0</v>
      </c>
      <c r="AI388" s="2">
        <f>SUMIF(AA374:AA386,"=52421674",V374:V386)</f>
        <v>0</v>
      </c>
      <c r="AJ388" s="2">
        <f>ROUND(SUMIF(AA374:AA386,"=52421674",W374:W386),2)</f>
        <v>0</v>
      </c>
      <c r="AK388" s="2">
        <f>ROUND(SUMIF(AA374:AA386,"=52421674",X374:X386),2)</f>
        <v>0</v>
      </c>
      <c r="AL388" s="2">
        <f>ROUND(SUMIF(AA374:AA386,"=52421674",Y374:Y386),2)</f>
        <v>0</v>
      </c>
      <c r="AM388" s="2"/>
      <c r="AN388" s="2"/>
      <c r="AO388" s="2">
        <f t="shared" ref="AO388:BD388" si="369">ROUND(BX388,2)</f>
        <v>0</v>
      </c>
      <c r="AP388" s="2">
        <f t="shared" si="369"/>
        <v>0</v>
      </c>
      <c r="AQ388" s="2">
        <f t="shared" si="369"/>
        <v>0</v>
      </c>
      <c r="AR388" s="2">
        <f t="shared" si="369"/>
        <v>0</v>
      </c>
      <c r="AS388" s="2">
        <f t="shared" si="369"/>
        <v>0</v>
      </c>
      <c r="AT388" s="2">
        <f t="shared" si="369"/>
        <v>0</v>
      </c>
      <c r="AU388" s="2">
        <f t="shared" si="369"/>
        <v>0</v>
      </c>
      <c r="AV388" s="2">
        <f t="shared" si="369"/>
        <v>0</v>
      </c>
      <c r="AW388" s="2">
        <f t="shared" si="369"/>
        <v>0</v>
      </c>
      <c r="AX388" s="2">
        <f t="shared" si="369"/>
        <v>0</v>
      </c>
      <c r="AY388" s="2">
        <f t="shared" si="369"/>
        <v>0</v>
      </c>
      <c r="AZ388" s="2">
        <f t="shared" si="369"/>
        <v>0</v>
      </c>
      <c r="BA388" s="2">
        <f t="shared" si="369"/>
        <v>0</v>
      </c>
      <c r="BB388" s="2">
        <f t="shared" si="369"/>
        <v>0</v>
      </c>
      <c r="BC388" s="2">
        <f t="shared" si="369"/>
        <v>0</v>
      </c>
      <c r="BD388" s="2">
        <f t="shared" si="369"/>
        <v>0</v>
      </c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>
        <f>ROUND(SUMIF(AA374:AA386,"=52421674",FQ374:FQ386),2)</f>
        <v>0</v>
      </c>
      <c r="BY388" s="2">
        <f>ROUND(SUMIF(AA374:AA386,"=52421674",FR374:FR386),2)</f>
        <v>0</v>
      </c>
      <c r="BZ388" s="2">
        <f>ROUND(SUMIF(AA374:AA386,"=52421674",GL374:GL386),2)</f>
        <v>0</v>
      </c>
      <c r="CA388" s="2">
        <f>ROUND(SUMIF(AA374:AA386,"=52421674",GM374:GM386),2)</f>
        <v>0</v>
      </c>
      <c r="CB388" s="2">
        <f>ROUND(SUMIF(AA374:AA386,"=52421674",GN374:GN386),2)</f>
        <v>0</v>
      </c>
      <c r="CC388" s="2">
        <f>ROUND(SUMIF(AA374:AA386,"=52421674",GO374:GO386),2)</f>
        <v>0</v>
      </c>
      <c r="CD388" s="2">
        <f>ROUND(SUMIF(AA374:AA386,"=52421674",GP374:GP386),2)</f>
        <v>0</v>
      </c>
      <c r="CE388" s="2">
        <f>AC388-BX388</f>
        <v>0</v>
      </c>
      <c r="CF388" s="2">
        <f>AC388-BY388</f>
        <v>0</v>
      </c>
      <c r="CG388" s="2">
        <f>BX388-BZ388</f>
        <v>0</v>
      </c>
      <c r="CH388" s="2">
        <f>AC388-BX388-BY388+BZ388</f>
        <v>0</v>
      </c>
      <c r="CI388" s="2">
        <f>BY388-BZ388</f>
        <v>0</v>
      </c>
      <c r="CJ388" s="2">
        <f>ROUND(SUMIF(AA374:AA386,"=52421674",GX374:GX386),2)</f>
        <v>0</v>
      </c>
      <c r="CK388" s="2">
        <f>ROUND(SUMIF(AA374:AA386,"=52421674",GY374:GY386),2)</f>
        <v>0</v>
      </c>
      <c r="CL388" s="2">
        <f>ROUND(SUMIF(AA374:AA386,"=52421674",GZ374:GZ386),2)</f>
        <v>0</v>
      </c>
      <c r="CM388" s="2">
        <f>ROUND(SUMIF(AA374:AA386,"=52421674",HD374:HD386),2)</f>
        <v>0</v>
      </c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>
        <v>0</v>
      </c>
    </row>
    <row r="390" spans="1:245" x14ac:dyDescent="0.2">
      <c r="A390" s="4">
        <v>50</v>
      </c>
      <c r="B390" s="4">
        <v>0</v>
      </c>
      <c r="C390" s="4">
        <v>0</v>
      </c>
      <c r="D390" s="4">
        <v>1</v>
      </c>
      <c r="E390" s="4">
        <v>201</v>
      </c>
      <c r="F390" s="4">
        <f>ROUND(Source!O388,O390)</f>
        <v>0</v>
      </c>
      <c r="G390" s="4" t="s">
        <v>74</v>
      </c>
      <c r="H390" s="4" t="s">
        <v>75</v>
      </c>
      <c r="I390" s="4"/>
      <c r="J390" s="4"/>
      <c r="K390" s="4">
        <v>201</v>
      </c>
      <c r="L390" s="4">
        <v>1</v>
      </c>
      <c r="M390" s="4">
        <v>3</v>
      </c>
      <c r="N390" s="4" t="s">
        <v>3</v>
      </c>
      <c r="O390" s="4">
        <v>2</v>
      </c>
      <c r="P390" s="4"/>
      <c r="Q390" s="4"/>
      <c r="R390" s="4"/>
      <c r="S390" s="4"/>
      <c r="T390" s="4"/>
      <c r="U390" s="4"/>
      <c r="V390" s="4"/>
      <c r="W390" s="4"/>
    </row>
    <row r="391" spans="1:245" x14ac:dyDescent="0.2">
      <c r="A391" s="4">
        <v>50</v>
      </c>
      <c r="B391" s="4">
        <v>0</v>
      </c>
      <c r="C391" s="4">
        <v>0</v>
      </c>
      <c r="D391" s="4">
        <v>1</v>
      </c>
      <c r="E391" s="4">
        <v>202</v>
      </c>
      <c r="F391" s="4">
        <f>ROUND(Source!P388,O391)</f>
        <v>0</v>
      </c>
      <c r="G391" s="4" t="s">
        <v>76</v>
      </c>
      <c r="H391" s="4" t="s">
        <v>77</v>
      </c>
      <c r="I391" s="4"/>
      <c r="J391" s="4"/>
      <c r="K391" s="4">
        <v>202</v>
      </c>
      <c r="L391" s="4">
        <v>2</v>
      </c>
      <c r="M391" s="4">
        <v>3</v>
      </c>
      <c r="N391" s="4" t="s">
        <v>3</v>
      </c>
      <c r="O391" s="4">
        <v>2</v>
      </c>
      <c r="P391" s="4"/>
      <c r="Q391" s="4"/>
      <c r="R391" s="4"/>
      <c r="S391" s="4"/>
      <c r="T391" s="4"/>
      <c r="U391" s="4"/>
      <c r="V391" s="4"/>
      <c r="W391" s="4"/>
    </row>
    <row r="392" spans="1:245" x14ac:dyDescent="0.2">
      <c r="A392" s="4">
        <v>50</v>
      </c>
      <c r="B392" s="4">
        <v>0</v>
      </c>
      <c r="C392" s="4">
        <v>0</v>
      </c>
      <c r="D392" s="4">
        <v>1</v>
      </c>
      <c r="E392" s="4">
        <v>222</v>
      </c>
      <c r="F392" s="4">
        <f>ROUND(Source!AO388,O392)</f>
        <v>0</v>
      </c>
      <c r="G392" s="4" t="s">
        <v>78</v>
      </c>
      <c r="H392" s="4" t="s">
        <v>79</v>
      </c>
      <c r="I392" s="4"/>
      <c r="J392" s="4"/>
      <c r="K392" s="4">
        <v>222</v>
      </c>
      <c r="L392" s="4">
        <v>3</v>
      </c>
      <c r="M392" s="4">
        <v>3</v>
      </c>
      <c r="N392" s="4" t="s">
        <v>3</v>
      </c>
      <c r="O392" s="4">
        <v>2</v>
      </c>
      <c r="P392" s="4"/>
      <c r="Q392" s="4"/>
      <c r="R392" s="4"/>
      <c r="S392" s="4"/>
      <c r="T392" s="4"/>
      <c r="U392" s="4"/>
      <c r="V392" s="4"/>
      <c r="W392" s="4"/>
    </row>
    <row r="393" spans="1:245" x14ac:dyDescent="0.2">
      <c r="A393" s="4">
        <v>50</v>
      </c>
      <c r="B393" s="4">
        <v>0</v>
      </c>
      <c r="C393" s="4">
        <v>0</v>
      </c>
      <c r="D393" s="4">
        <v>1</v>
      </c>
      <c r="E393" s="4">
        <v>225</v>
      </c>
      <c r="F393" s="4">
        <f>ROUND(Source!AV388,O393)</f>
        <v>0</v>
      </c>
      <c r="G393" s="4" t="s">
        <v>80</v>
      </c>
      <c r="H393" s="4" t="s">
        <v>81</v>
      </c>
      <c r="I393" s="4"/>
      <c r="J393" s="4"/>
      <c r="K393" s="4">
        <v>225</v>
      </c>
      <c r="L393" s="4">
        <v>4</v>
      </c>
      <c r="M393" s="4">
        <v>3</v>
      </c>
      <c r="N393" s="4" t="s">
        <v>3</v>
      </c>
      <c r="O393" s="4">
        <v>2</v>
      </c>
      <c r="P393" s="4"/>
      <c r="Q393" s="4"/>
      <c r="R393" s="4"/>
      <c r="S393" s="4"/>
      <c r="T393" s="4"/>
      <c r="U393" s="4"/>
      <c r="V393" s="4"/>
      <c r="W393" s="4"/>
    </row>
    <row r="394" spans="1:245" x14ac:dyDescent="0.2">
      <c r="A394" s="4">
        <v>50</v>
      </c>
      <c r="B394" s="4">
        <v>0</v>
      </c>
      <c r="C394" s="4">
        <v>0</v>
      </c>
      <c r="D394" s="4">
        <v>1</v>
      </c>
      <c r="E394" s="4">
        <v>226</v>
      </c>
      <c r="F394" s="4">
        <f>ROUND(Source!AW388,O394)</f>
        <v>0</v>
      </c>
      <c r="G394" s="4" t="s">
        <v>82</v>
      </c>
      <c r="H394" s="4" t="s">
        <v>83</v>
      </c>
      <c r="I394" s="4"/>
      <c r="J394" s="4"/>
      <c r="K394" s="4">
        <v>226</v>
      </c>
      <c r="L394" s="4">
        <v>5</v>
      </c>
      <c r="M394" s="4">
        <v>3</v>
      </c>
      <c r="N394" s="4" t="s">
        <v>3</v>
      </c>
      <c r="O394" s="4">
        <v>2</v>
      </c>
      <c r="P394" s="4"/>
      <c r="Q394" s="4"/>
      <c r="R394" s="4"/>
      <c r="S394" s="4"/>
      <c r="T394" s="4"/>
      <c r="U394" s="4"/>
      <c r="V394" s="4"/>
      <c r="W394" s="4"/>
    </row>
    <row r="395" spans="1:245" x14ac:dyDescent="0.2">
      <c r="A395" s="4">
        <v>50</v>
      </c>
      <c r="B395" s="4">
        <v>0</v>
      </c>
      <c r="C395" s="4">
        <v>0</v>
      </c>
      <c r="D395" s="4">
        <v>1</v>
      </c>
      <c r="E395" s="4">
        <v>227</v>
      </c>
      <c r="F395" s="4">
        <f>ROUND(Source!AX388,O395)</f>
        <v>0</v>
      </c>
      <c r="G395" s="4" t="s">
        <v>84</v>
      </c>
      <c r="H395" s="4" t="s">
        <v>85</v>
      </c>
      <c r="I395" s="4"/>
      <c r="J395" s="4"/>
      <c r="K395" s="4">
        <v>227</v>
      </c>
      <c r="L395" s="4">
        <v>6</v>
      </c>
      <c r="M395" s="4">
        <v>3</v>
      </c>
      <c r="N395" s="4" t="s">
        <v>3</v>
      </c>
      <c r="O395" s="4">
        <v>2</v>
      </c>
      <c r="P395" s="4"/>
      <c r="Q395" s="4"/>
      <c r="R395" s="4"/>
      <c r="S395" s="4"/>
      <c r="T395" s="4"/>
      <c r="U395" s="4"/>
      <c r="V395" s="4"/>
      <c r="W395" s="4"/>
    </row>
    <row r="396" spans="1:245" x14ac:dyDescent="0.2">
      <c r="A396" s="4">
        <v>50</v>
      </c>
      <c r="B396" s="4">
        <v>0</v>
      </c>
      <c r="C396" s="4">
        <v>0</v>
      </c>
      <c r="D396" s="4">
        <v>1</v>
      </c>
      <c r="E396" s="4">
        <v>228</v>
      </c>
      <c r="F396" s="4">
        <f>ROUND(Source!AY388,O396)</f>
        <v>0</v>
      </c>
      <c r="G396" s="4" t="s">
        <v>86</v>
      </c>
      <c r="H396" s="4" t="s">
        <v>87</v>
      </c>
      <c r="I396" s="4"/>
      <c r="J396" s="4"/>
      <c r="K396" s="4">
        <v>228</v>
      </c>
      <c r="L396" s="4">
        <v>7</v>
      </c>
      <c r="M396" s="4">
        <v>3</v>
      </c>
      <c r="N396" s="4" t="s">
        <v>3</v>
      </c>
      <c r="O396" s="4">
        <v>2</v>
      </c>
      <c r="P396" s="4"/>
      <c r="Q396" s="4"/>
      <c r="R396" s="4"/>
      <c r="S396" s="4"/>
      <c r="T396" s="4"/>
      <c r="U396" s="4"/>
      <c r="V396" s="4"/>
      <c r="W396" s="4"/>
    </row>
    <row r="397" spans="1:245" x14ac:dyDescent="0.2">
      <c r="A397" s="4">
        <v>50</v>
      </c>
      <c r="B397" s="4">
        <v>0</v>
      </c>
      <c r="C397" s="4">
        <v>0</v>
      </c>
      <c r="D397" s="4">
        <v>1</v>
      </c>
      <c r="E397" s="4">
        <v>216</v>
      </c>
      <c r="F397" s="4">
        <f>ROUND(Source!AP388,O397)</f>
        <v>0</v>
      </c>
      <c r="G397" s="4" t="s">
        <v>88</v>
      </c>
      <c r="H397" s="4" t="s">
        <v>89</v>
      </c>
      <c r="I397" s="4"/>
      <c r="J397" s="4"/>
      <c r="K397" s="4">
        <v>216</v>
      </c>
      <c r="L397" s="4">
        <v>8</v>
      </c>
      <c r="M397" s="4">
        <v>3</v>
      </c>
      <c r="N397" s="4" t="s">
        <v>3</v>
      </c>
      <c r="O397" s="4">
        <v>2</v>
      </c>
      <c r="P397" s="4"/>
      <c r="Q397" s="4"/>
      <c r="R397" s="4"/>
      <c r="S397" s="4"/>
      <c r="T397" s="4"/>
      <c r="U397" s="4"/>
      <c r="V397" s="4"/>
      <c r="W397" s="4"/>
    </row>
    <row r="398" spans="1:245" x14ac:dyDescent="0.2">
      <c r="A398" s="4">
        <v>50</v>
      </c>
      <c r="B398" s="4">
        <v>0</v>
      </c>
      <c r="C398" s="4">
        <v>0</v>
      </c>
      <c r="D398" s="4">
        <v>1</v>
      </c>
      <c r="E398" s="4">
        <v>223</v>
      </c>
      <c r="F398" s="4">
        <f>ROUND(Source!AQ388,O398)</f>
        <v>0</v>
      </c>
      <c r="G398" s="4" t="s">
        <v>90</v>
      </c>
      <c r="H398" s="4" t="s">
        <v>91</v>
      </c>
      <c r="I398" s="4"/>
      <c r="J398" s="4"/>
      <c r="K398" s="4">
        <v>223</v>
      </c>
      <c r="L398" s="4">
        <v>9</v>
      </c>
      <c r="M398" s="4">
        <v>3</v>
      </c>
      <c r="N398" s="4" t="s">
        <v>3</v>
      </c>
      <c r="O398" s="4">
        <v>2</v>
      </c>
      <c r="P398" s="4"/>
      <c r="Q398" s="4"/>
      <c r="R398" s="4"/>
      <c r="S398" s="4"/>
      <c r="T398" s="4"/>
      <c r="U398" s="4"/>
      <c r="V398" s="4"/>
      <c r="W398" s="4"/>
    </row>
    <row r="399" spans="1:245" x14ac:dyDescent="0.2">
      <c r="A399" s="4">
        <v>50</v>
      </c>
      <c r="B399" s="4">
        <v>0</v>
      </c>
      <c r="C399" s="4">
        <v>0</v>
      </c>
      <c r="D399" s="4">
        <v>1</v>
      </c>
      <c r="E399" s="4">
        <v>229</v>
      </c>
      <c r="F399" s="4">
        <f>ROUND(Source!AZ388,O399)</f>
        <v>0</v>
      </c>
      <c r="G399" s="4" t="s">
        <v>92</v>
      </c>
      <c r="H399" s="4" t="s">
        <v>93</v>
      </c>
      <c r="I399" s="4"/>
      <c r="J399" s="4"/>
      <c r="K399" s="4">
        <v>229</v>
      </c>
      <c r="L399" s="4">
        <v>10</v>
      </c>
      <c r="M399" s="4">
        <v>3</v>
      </c>
      <c r="N399" s="4" t="s">
        <v>3</v>
      </c>
      <c r="O399" s="4">
        <v>2</v>
      </c>
      <c r="P399" s="4"/>
      <c r="Q399" s="4"/>
      <c r="R399" s="4"/>
      <c r="S399" s="4"/>
      <c r="T399" s="4"/>
      <c r="U399" s="4"/>
      <c r="V399" s="4"/>
      <c r="W399" s="4"/>
    </row>
    <row r="400" spans="1:245" x14ac:dyDescent="0.2">
      <c r="A400" s="4">
        <v>50</v>
      </c>
      <c r="B400" s="4">
        <v>0</v>
      </c>
      <c r="C400" s="4">
        <v>0</v>
      </c>
      <c r="D400" s="4">
        <v>1</v>
      </c>
      <c r="E400" s="4">
        <v>203</v>
      </c>
      <c r="F400" s="4">
        <f>ROUND(Source!Q388,O400)</f>
        <v>0</v>
      </c>
      <c r="G400" s="4" t="s">
        <v>94</v>
      </c>
      <c r="H400" s="4" t="s">
        <v>95</v>
      </c>
      <c r="I400" s="4"/>
      <c r="J400" s="4"/>
      <c r="K400" s="4">
        <v>203</v>
      </c>
      <c r="L400" s="4">
        <v>11</v>
      </c>
      <c r="M400" s="4">
        <v>3</v>
      </c>
      <c r="N400" s="4" t="s">
        <v>3</v>
      </c>
      <c r="O400" s="4">
        <v>2</v>
      </c>
      <c r="P400" s="4"/>
      <c r="Q400" s="4"/>
      <c r="R400" s="4"/>
      <c r="S400" s="4"/>
      <c r="T400" s="4"/>
      <c r="U400" s="4"/>
      <c r="V400" s="4"/>
      <c r="W400" s="4"/>
    </row>
    <row r="401" spans="1:23" x14ac:dyDescent="0.2">
      <c r="A401" s="4">
        <v>50</v>
      </c>
      <c r="B401" s="4">
        <v>0</v>
      </c>
      <c r="C401" s="4">
        <v>0</v>
      </c>
      <c r="D401" s="4">
        <v>1</v>
      </c>
      <c r="E401" s="4">
        <v>231</v>
      </c>
      <c r="F401" s="4">
        <f>ROUND(Source!BB388,O401)</f>
        <v>0</v>
      </c>
      <c r="G401" s="4" t="s">
        <v>96</v>
      </c>
      <c r="H401" s="4" t="s">
        <v>97</v>
      </c>
      <c r="I401" s="4"/>
      <c r="J401" s="4"/>
      <c r="K401" s="4">
        <v>231</v>
      </c>
      <c r="L401" s="4">
        <v>12</v>
      </c>
      <c r="M401" s="4">
        <v>3</v>
      </c>
      <c r="N401" s="4" t="s">
        <v>3</v>
      </c>
      <c r="O401" s="4">
        <v>2</v>
      </c>
      <c r="P401" s="4"/>
      <c r="Q401" s="4"/>
      <c r="R401" s="4"/>
      <c r="S401" s="4"/>
      <c r="T401" s="4"/>
      <c r="U401" s="4"/>
      <c r="V401" s="4"/>
      <c r="W401" s="4"/>
    </row>
    <row r="402" spans="1:23" x14ac:dyDescent="0.2">
      <c r="A402" s="4">
        <v>50</v>
      </c>
      <c r="B402" s="4">
        <v>0</v>
      </c>
      <c r="C402" s="4">
        <v>0</v>
      </c>
      <c r="D402" s="4">
        <v>1</v>
      </c>
      <c r="E402" s="4">
        <v>204</v>
      </c>
      <c r="F402" s="4">
        <f>ROUND(Source!R388,O402)</f>
        <v>0</v>
      </c>
      <c r="G402" s="4" t="s">
        <v>98</v>
      </c>
      <c r="H402" s="4" t="s">
        <v>99</v>
      </c>
      <c r="I402" s="4"/>
      <c r="J402" s="4"/>
      <c r="K402" s="4">
        <v>204</v>
      </c>
      <c r="L402" s="4">
        <v>13</v>
      </c>
      <c r="M402" s="4">
        <v>3</v>
      </c>
      <c r="N402" s="4" t="s">
        <v>3</v>
      </c>
      <c r="O402" s="4">
        <v>2</v>
      </c>
      <c r="P402" s="4"/>
      <c r="Q402" s="4"/>
      <c r="R402" s="4"/>
      <c r="S402" s="4"/>
      <c r="T402" s="4"/>
      <c r="U402" s="4"/>
      <c r="V402" s="4"/>
      <c r="W402" s="4"/>
    </row>
    <row r="403" spans="1:23" x14ac:dyDescent="0.2">
      <c r="A403" s="4">
        <v>50</v>
      </c>
      <c r="B403" s="4">
        <v>0</v>
      </c>
      <c r="C403" s="4">
        <v>0</v>
      </c>
      <c r="D403" s="4">
        <v>1</v>
      </c>
      <c r="E403" s="4">
        <v>205</v>
      </c>
      <c r="F403" s="4">
        <f>ROUND(Source!S388,O403)</f>
        <v>0</v>
      </c>
      <c r="G403" s="4" t="s">
        <v>100</v>
      </c>
      <c r="H403" s="4" t="s">
        <v>101</v>
      </c>
      <c r="I403" s="4"/>
      <c r="J403" s="4"/>
      <c r="K403" s="4">
        <v>205</v>
      </c>
      <c r="L403" s="4">
        <v>14</v>
      </c>
      <c r="M403" s="4">
        <v>3</v>
      </c>
      <c r="N403" s="4" t="s">
        <v>3</v>
      </c>
      <c r="O403" s="4">
        <v>2</v>
      </c>
      <c r="P403" s="4"/>
      <c r="Q403" s="4"/>
      <c r="R403" s="4"/>
      <c r="S403" s="4"/>
      <c r="T403" s="4"/>
      <c r="U403" s="4"/>
      <c r="V403" s="4"/>
      <c r="W403" s="4"/>
    </row>
    <row r="404" spans="1:23" x14ac:dyDescent="0.2">
      <c r="A404" s="4">
        <v>50</v>
      </c>
      <c r="B404" s="4">
        <v>0</v>
      </c>
      <c r="C404" s="4">
        <v>0</v>
      </c>
      <c r="D404" s="4">
        <v>1</v>
      </c>
      <c r="E404" s="4">
        <v>232</v>
      </c>
      <c r="F404" s="4">
        <f>ROUND(Source!BC388,O404)</f>
        <v>0</v>
      </c>
      <c r="G404" s="4" t="s">
        <v>102</v>
      </c>
      <c r="H404" s="4" t="s">
        <v>103</v>
      </c>
      <c r="I404" s="4"/>
      <c r="J404" s="4"/>
      <c r="K404" s="4">
        <v>232</v>
      </c>
      <c r="L404" s="4">
        <v>15</v>
      </c>
      <c r="M404" s="4">
        <v>3</v>
      </c>
      <c r="N404" s="4" t="s">
        <v>3</v>
      </c>
      <c r="O404" s="4">
        <v>2</v>
      </c>
      <c r="P404" s="4"/>
      <c r="Q404" s="4"/>
      <c r="R404" s="4"/>
      <c r="S404" s="4"/>
      <c r="T404" s="4"/>
      <c r="U404" s="4"/>
      <c r="V404" s="4"/>
      <c r="W404" s="4"/>
    </row>
    <row r="405" spans="1:23" x14ac:dyDescent="0.2">
      <c r="A405" s="4">
        <v>50</v>
      </c>
      <c r="B405" s="4">
        <v>0</v>
      </c>
      <c r="C405" s="4">
        <v>0</v>
      </c>
      <c r="D405" s="4">
        <v>1</v>
      </c>
      <c r="E405" s="4">
        <v>214</v>
      </c>
      <c r="F405" s="4">
        <f>ROUND(Source!AS388,O405)</f>
        <v>0</v>
      </c>
      <c r="G405" s="4" t="s">
        <v>104</v>
      </c>
      <c r="H405" s="4" t="s">
        <v>105</v>
      </c>
      <c r="I405" s="4"/>
      <c r="J405" s="4"/>
      <c r="K405" s="4">
        <v>214</v>
      </c>
      <c r="L405" s="4">
        <v>16</v>
      </c>
      <c r="M405" s="4">
        <v>3</v>
      </c>
      <c r="N405" s="4" t="s">
        <v>3</v>
      </c>
      <c r="O405" s="4">
        <v>2</v>
      </c>
      <c r="P405" s="4"/>
      <c r="Q405" s="4"/>
      <c r="R405" s="4"/>
      <c r="S405" s="4"/>
      <c r="T405" s="4"/>
      <c r="U405" s="4"/>
      <c r="V405" s="4"/>
      <c r="W405" s="4"/>
    </row>
    <row r="406" spans="1:23" x14ac:dyDescent="0.2">
      <c r="A406" s="4">
        <v>50</v>
      </c>
      <c r="B406" s="4">
        <v>0</v>
      </c>
      <c r="C406" s="4">
        <v>0</v>
      </c>
      <c r="D406" s="4">
        <v>1</v>
      </c>
      <c r="E406" s="4">
        <v>215</v>
      </c>
      <c r="F406" s="4">
        <f>ROUND(Source!AT388,O406)</f>
        <v>0</v>
      </c>
      <c r="G406" s="4" t="s">
        <v>106</v>
      </c>
      <c r="H406" s="4" t="s">
        <v>107</v>
      </c>
      <c r="I406" s="4"/>
      <c r="J406" s="4"/>
      <c r="K406" s="4">
        <v>215</v>
      </c>
      <c r="L406" s="4">
        <v>17</v>
      </c>
      <c r="M406" s="4">
        <v>3</v>
      </c>
      <c r="N406" s="4" t="s">
        <v>3</v>
      </c>
      <c r="O406" s="4">
        <v>2</v>
      </c>
      <c r="P406" s="4"/>
      <c r="Q406" s="4"/>
      <c r="R406" s="4"/>
      <c r="S406" s="4"/>
      <c r="T406" s="4"/>
      <c r="U406" s="4"/>
      <c r="V406" s="4"/>
      <c r="W406" s="4"/>
    </row>
    <row r="407" spans="1:23" x14ac:dyDescent="0.2">
      <c r="A407" s="4">
        <v>50</v>
      </c>
      <c r="B407" s="4">
        <v>0</v>
      </c>
      <c r="C407" s="4">
        <v>0</v>
      </c>
      <c r="D407" s="4">
        <v>1</v>
      </c>
      <c r="E407" s="4">
        <v>217</v>
      </c>
      <c r="F407" s="4">
        <f>ROUND(Source!AU388,O407)</f>
        <v>0</v>
      </c>
      <c r="G407" s="4" t="s">
        <v>108</v>
      </c>
      <c r="H407" s="4" t="s">
        <v>109</v>
      </c>
      <c r="I407" s="4"/>
      <c r="J407" s="4"/>
      <c r="K407" s="4">
        <v>217</v>
      </c>
      <c r="L407" s="4">
        <v>18</v>
      </c>
      <c r="M407" s="4">
        <v>3</v>
      </c>
      <c r="N407" s="4" t="s">
        <v>3</v>
      </c>
      <c r="O407" s="4">
        <v>2</v>
      </c>
      <c r="P407" s="4"/>
      <c r="Q407" s="4"/>
      <c r="R407" s="4"/>
      <c r="S407" s="4"/>
      <c r="T407" s="4"/>
      <c r="U407" s="4"/>
      <c r="V407" s="4"/>
      <c r="W407" s="4"/>
    </row>
    <row r="408" spans="1:23" x14ac:dyDescent="0.2">
      <c r="A408" s="4">
        <v>50</v>
      </c>
      <c r="B408" s="4">
        <v>0</v>
      </c>
      <c r="C408" s="4">
        <v>0</v>
      </c>
      <c r="D408" s="4">
        <v>1</v>
      </c>
      <c r="E408" s="4">
        <v>230</v>
      </c>
      <c r="F408" s="4">
        <f>ROUND(Source!BA388,O408)</f>
        <v>0</v>
      </c>
      <c r="G408" s="4" t="s">
        <v>110</v>
      </c>
      <c r="H408" s="4" t="s">
        <v>111</v>
      </c>
      <c r="I408" s="4"/>
      <c r="J408" s="4"/>
      <c r="K408" s="4">
        <v>230</v>
      </c>
      <c r="L408" s="4">
        <v>19</v>
      </c>
      <c r="M408" s="4">
        <v>3</v>
      </c>
      <c r="N408" s="4" t="s">
        <v>3</v>
      </c>
      <c r="O408" s="4">
        <v>2</v>
      </c>
      <c r="P408" s="4"/>
      <c r="Q408" s="4"/>
      <c r="R408" s="4"/>
      <c r="S408" s="4"/>
      <c r="T408" s="4"/>
      <c r="U408" s="4"/>
      <c r="V408" s="4"/>
      <c r="W408" s="4"/>
    </row>
    <row r="409" spans="1:23" x14ac:dyDescent="0.2">
      <c r="A409" s="4">
        <v>50</v>
      </c>
      <c r="B409" s="4">
        <v>0</v>
      </c>
      <c r="C409" s="4">
        <v>0</v>
      </c>
      <c r="D409" s="4">
        <v>1</v>
      </c>
      <c r="E409" s="4">
        <v>206</v>
      </c>
      <c r="F409" s="4">
        <f>ROUND(Source!T388,O409)</f>
        <v>0</v>
      </c>
      <c r="G409" s="4" t="s">
        <v>112</v>
      </c>
      <c r="H409" s="4" t="s">
        <v>113</v>
      </c>
      <c r="I409" s="4"/>
      <c r="J409" s="4"/>
      <c r="K409" s="4">
        <v>206</v>
      </c>
      <c r="L409" s="4">
        <v>20</v>
      </c>
      <c r="M409" s="4">
        <v>3</v>
      </c>
      <c r="N409" s="4" t="s">
        <v>3</v>
      </c>
      <c r="O409" s="4">
        <v>2</v>
      </c>
      <c r="P409" s="4"/>
      <c r="Q409" s="4"/>
      <c r="R409" s="4"/>
      <c r="S409" s="4"/>
      <c r="T409" s="4"/>
      <c r="U409" s="4"/>
      <c r="V409" s="4"/>
      <c r="W409" s="4"/>
    </row>
    <row r="410" spans="1:23" x14ac:dyDescent="0.2">
      <c r="A410" s="4">
        <v>50</v>
      </c>
      <c r="B410" s="4">
        <v>0</v>
      </c>
      <c r="C410" s="4">
        <v>0</v>
      </c>
      <c r="D410" s="4">
        <v>1</v>
      </c>
      <c r="E410" s="4">
        <v>207</v>
      </c>
      <c r="F410" s="4">
        <f>Source!U388</f>
        <v>0</v>
      </c>
      <c r="G410" s="4" t="s">
        <v>114</v>
      </c>
      <c r="H410" s="4" t="s">
        <v>115</v>
      </c>
      <c r="I410" s="4"/>
      <c r="J410" s="4"/>
      <c r="K410" s="4">
        <v>207</v>
      </c>
      <c r="L410" s="4">
        <v>21</v>
      </c>
      <c r="M410" s="4">
        <v>3</v>
      </c>
      <c r="N410" s="4" t="s">
        <v>3</v>
      </c>
      <c r="O410" s="4">
        <v>-1</v>
      </c>
      <c r="P410" s="4"/>
      <c r="Q410" s="4"/>
      <c r="R410" s="4"/>
      <c r="S410" s="4"/>
      <c r="T410" s="4"/>
      <c r="U410" s="4"/>
      <c r="V410" s="4"/>
      <c r="W410" s="4"/>
    </row>
    <row r="411" spans="1:23" x14ac:dyDescent="0.2">
      <c r="A411" s="4">
        <v>50</v>
      </c>
      <c r="B411" s="4">
        <v>0</v>
      </c>
      <c r="C411" s="4">
        <v>0</v>
      </c>
      <c r="D411" s="4">
        <v>1</v>
      </c>
      <c r="E411" s="4">
        <v>208</v>
      </c>
      <c r="F411" s="4">
        <f>Source!V388</f>
        <v>0</v>
      </c>
      <c r="G411" s="4" t="s">
        <v>116</v>
      </c>
      <c r="H411" s="4" t="s">
        <v>117</v>
      </c>
      <c r="I411" s="4"/>
      <c r="J411" s="4"/>
      <c r="K411" s="4">
        <v>208</v>
      </c>
      <c r="L411" s="4">
        <v>22</v>
      </c>
      <c r="M411" s="4">
        <v>3</v>
      </c>
      <c r="N411" s="4" t="s">
        <v>3</v>
      </c>
      <c r="O411" s="4">
        <v>-1</v>
      </c>
      <c r="P411" s="4"/>
      <c r="Q411" s="4"/>
      <c r="R411" s="4"/>
      <c r="S411" s="4"/>
      <c r="T411" s="4"/>
      <c r="U411" s="4"/>
      <c r="V411" s="4"/>
      <c r="W411" s="4"/>
    </row>
    <row r="412" spans="1:23" x14ac:dyDescent="0.2">
      <c r="A412" s="4">
        <v>50</v>
      </c>
      <c r="B412" s="4">
        <v>0</v>
      </c>
      <c r="C412" s="4">
        <v>0</v>
      </c>
      <c r="D412" s="4">
        <v>1</v>
      </c>
      <c r="E412" s="4">
        <v>209</v>
      </c>
      <c r="F412" s="4">
        <f>ROUND(Source!W388,O412)</f>
        <v>0</v>
      </c>
      <c r="G412" s="4" t="s">
        <v>118</v>
      </c>
      <c r="H412" s="4" t="s">
        <v>119</v>
      </c>
      <c r="I412" s="4"/>
      <c r="J412" s="4"/>
      <c r="K412" s="4">
        <v>209</v>
      </c>
      <c r="L412" s="4">
        <v>23</v>
      </c>
      <c r="M412" s="4">
        <v>3</v>
      </c>
      <c r="N412" s="4" t="s">
        <v>3</v>
      </c>
      <c r="O412" s="4">
        <v>2</v>
      </c>
      <c r="P412" s="4"/>
      <c r="Q412" s="4"/>
      <c r="R412" s="4"/>
      <c r="S412" s="4"/>
      <c r="T412" s="4"/>
      <c r="U412" s="4"/>
      <c r="V412" s="4"/>
      <c r="W412" s="4"/>
    </row>
    <row r="413" spans="1:23" x14ac:dyDescent="0.2">
      <c r="A413" s="4">
        <v>50</v>
      </c>
      <c r="B413" s="4">
        <v>0</v>
      </c>
      <c r="C413" s="4">
        <v>0</v>
      </c>
      <c r="D413" s="4">
        <v>1</v>
      </c>
      <c r="E413" s="4">
        <v>233</v>
      </c>
      <c r="F413" s="4">
        <f>ROUND(Source!BD388,O413)</f>
        <v>0</v>
      </c>
      <c r="G413" s="4" t="s">
        <v>120</v>
      </c>
      <c r="H413" s="4" t="s">
        <v>121</v>
      </c>
      <c r="I413" s="4"/>
      <c r="J413" s="4"/>
      <c r="K413" s="4">
        <v>233</v>
      </c>
      <c r="L413" s="4">
        <v>24</v>
      </c>
      <c r="M413" s="4">
        <v>3</v>
      </c>
      <c r="N413" s="4" t="s">
        <v>3</v>
      </c>
      <c r="O413" s="4">
        <v>2</v>
      </c>
      <c r="P413" s="4"/>
      <c r="Q413" s="4"/>
      <c r="R413" s="4"/>
      <c r="S413" s="4"/>
      <c r="T413" s="4"/>
      <c r="U413" s="4"/>
      <c r="V413" s="4"/>
      <c r="W413" s="4"/>
    </row>
    <row r="414" spans="1:23" x14ac:dyDescent="0.2">
      <c r="A414" s="4">
        <v>50</v>
      </c>
      <c r="B414" s="4">
        <v>0</v>
      </c>
      <c r="C414" s="4">
        <v>0</v>
      </c>
      <c r="D414" s="4">
        <v>1</v>
      </c>
      <c r="E414" s="4">
        <v>210</v>
      </c>
      <c r="F414" s="4">
        <f>ROUND(Source!X388,O414)</f>
        <v>0</v>
      </c>
      <c r="G414" s="4" t="s">
        <v>122</v>
      </c>
      <c r="H414" s="4" t="s">
        <v>123</v>
      </c>
      <c r="I414" s="4"/>
      <c r="J414" s="4"/>
      <c r="K414" s="4">
        <v>210</v>
      </c>
      <c r="L414" s="4">
        <v>25</v>
      </c>
      <c r="M414" s="4">
        <v>3</v>
      </c>
      <c r="N414" s="4" t="s">
        <v>3</v>
      </c>
      <c r="O414" s="4">
        <v>2</v>
      </c>
      <c r="P414" s="4"/>
      <c r="Q414" s="4"/>
      <c r="R414" s="4"/>
      <c r="S414" s="4"/>
      <c r="T414" s="4"/>
      <c r="U414" s="4"/>
      <c r="V414" s="4"/>
      <c r="W414" s="4"/>
    </row>
    <row r="415" spans="1:23" x14ac:dyDescent="0.2">
      <c r="A415" s="4">
        <v>50</v>
      </c>
      <c r="B415" s="4">
        <v>0</v>
      </c>
      <c r="C415" s="4">
        <v>0</v>
      </c>
      <c r="D415" s="4">
        <v>1</v>
      </c>
      <c r="E415" s="4">
        <v>211</v>
      </c>
      <c r="F415" s="4">
        <f>ROUND(Source!Y388,O415)</f>
        <v>0</v>
      </c>
      <c r="G415" s="4" t="s">
        <v>124</v>
      </c>
      <c r="H415" s="4" t="s">
        <v>125</v>
      </c>
      <c r="I415" s="4"/>
      <c r="J415" s="4"/>
      <c r="K415" s="4">
        <v>211</v>
      </c>
      <c r="L415" s="4">
        <v>26</v>
      </c>
      <c r="M415" s="4">
        <v>3</v>
      </c>
      <c r="N415" s="4" t="s">
        <v>3</v>
      </c>
      <c r="O415" s="4">
        <v>2</v>
      </c>
      <c r="P415" s="4"/>
      <c r="Q415" s="4"/>
      <c r="R415" s="4"/>
      <c r="S415" s="4"/>
      <c r="T415" s="4"/>
      <c r="U415" s="4"/>
      <c r="V415" s="4"/>
      <c r="W415" s="4"/>
    </row>
    <row r="416" spans="1:23" x14ac:dyDescent="0.2">
      <c r="A416" s="4">
        <v>50</v>
      </c>
      <c r="B416" s="4">
        <v>0</v>
      </c>
      <c r="C416" s="4">
        <v>0</v>
      </c>
      <c r="D416" s="4">
        <v>1</v>
      </c>
      <c r="E416" s="4">
        <v>224</v>
      </c>
      <c r="F416" s="4">
        <f>ROUND(Source!AR388,O416)</f>
        <v>0</v>
      </c>
      <c r="G416" s="4" t="s">
        <v>126</v>
      </c>
      <c r="H416" s="4" t="s">
        <v>127</v>
      </c>
      <c r="I416" s="4"/>
      <c r="J416" s="4"/>
      <c r="K416" s="4">
        <v>224</v>
      </c>
      <c r="L416" s="4">
        <v>27</v>
      </c>
      <c r="M416" s="4">
        <v>3</v>
      </c>
      <c r="N416" s="4" t="s">
        <v>3</v>
      </c>
      <c r="O416" s="4">
        <v>2</v>
      </c>
      <c r="P416" s="4"/>
      <c r="Q416" s="4"/>
      <c r="R416" s="4"/>
      <c r="S416" s="4"/>
      <c r="T416" s="4"/>
      <c r="U416" s="4"/>
      <c r="V416" s="4"/>
      <c r="W416" s="4"/>
    </row>
    <row r="418" spans="1:245" x14ac:dyDescent="0.2">
      <c r="A418" s="1">
        <v>5</v>
      </c>
      <c r="B418" s="1">
        <v>1</v>
      </c>
      <c r="C418" s="1"/>
      <c r="D418" s="1">
        <f>ROW(A436)</f>
        <v>436</v>
      </c>
      <c r="E418" s="1"/>
      <c r="F418" s="1" t="s">
        <v>15</v>
      </c>
      <c r="G418" s="1" t="s">
        <v>143</v>
      </c>
      <c r="H418" s="1" t="s">
        <v>3</v>
      </c>
      <c r="I418" s="1">
        <v>0</v>
      </c>
      <c r="J418" s="1"/>
      <c r="K418" s="1">
        <v>0</v>
      </c>
      <c r="L418" s="1"/>
      <c r="M418" s="1"/>
      <c r="N418" s="1"/>
      <c r="O418" s="1"/>
      <c r="P418" s="1"/>
      <c r="Q418" s="1"/>
      <c r="R418" s="1"/>
      <c r="S418" s="1"/>
      <c r="T418" s="1"/>
      <c r="U418" s="1" t="s">
        <v>3</v>
      </c>
      <c r="V418" s="1">
        <v>0</v>
      </c>
      <c r="W418" s="1"/>
      <c r="X418" s="1"/>
      <c r="Y418" s="1"/>
      <c r="Z418" s="1"/>
      <c r="AA418" s="1"/>
      <c r="AB418" s="1" t="s">
        <v>3</v>
      </c>
      <c r="AC418" s="1" t="s">
        <v>3</v>
      </c>
      <c r="AD418" s="1" t="s">
        <v>3</v>
      </c>
      <c r="AE418" s="1" t="s">
        <v>3</v>
      </c>
      <c r="AF418" s="1" t="s">
        <v>3</v>
      </c>
      <c r="AG418" s="1" t="s">
        <v>3</v>
      </c>
      <c r="AH418" s="1"/>
      <c r="AI418" s="1"/>
      <c r="AJ418" s="1"/>
      <c r="AK418" s="1"/>
      <c r="AL418" s="1"/>
      <c r="AM418" s="1"/>
      <c r="AN418" s="1"/>
      <c r="AO418" s="1"/>
      <c r="AP418" s="1" t="s">
        <v>3</v>
      </c>
      <c r="AQ418" s="1" t="s">
        <v>3</v>
      </c>
      <c r="AR418" s="1" t="s">
        <v>3</v>
      </c>
      <c r="AS418" s="1"/>
      <c r="AT418" s="1"/>
      <c r="AU418" s="1"/>
      <c r="AV418" s="1"/>
      <c r="AW418" s="1"/>
      <c r="AX418" s="1"/>
      <c r="AY418" s="1"/>
      <c r="AZ418" s="1" t="s">
        <v>3</v>
      </c>
      <c r="BA418" s="1"/>
      <c r="BB418" s="1" t="s">
        <v>3</v>
      </c>
      <c r="BC418" s="1" t="s">
        <v>3</v>
      </c>
      <c r="BD418" s="1" t="s">
        <v>3</v>
      </c>
      <c r="BE418" s="1" t="s">
        <v>3</v>
      </c>
      <c r="BF418" s="1" t="s">
        <v>3</v>
      </c>
      <c r="BG418" s="1" t="s">
        <v>3</v>
      </c>
      <c r="BH418" s="1" t="s">
        <v>3</v>
      </c>
      <c r="BI418" s="1" t="s">
        <v>3</v>
      </c>
      <c r="BJ418" s="1" t="s">
        <v>3</v>
      </c>
      <c r="BK418" s="1" t="s">
        <v>3</v>
      </c>
      <c r="BL418" s="1" t="s">
        <v>3</v>
      </c>
      <c r="BM418" s="1" t="s">
        <v>3</v>
      </c>
      <c r="BN418" s="1" t="s">
        <v>3</v>
      </c>
      <c r="BO418" s="1" t="s">
        <v>3</v>
      </c>
      <c r="BP418" s="1" t="s">
        <v>3</v>
      </c>
      <c r="BQ418" s="1"/>
      <c r="BR418" s="1"/>
      <c r="BS418" s="1"/>
      <c r="BT418" s="1"/>
      <c r="BU418" s="1"/>
      <c r="BV418" s="1"/>
      <c r="BW418" s="1"/>
      <c r="BX418" s="1">
        <v>0</v>
      </c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>
        <v>0</v>
      </c>
    </row>
    <row r="420" spans="1:245" x14ac:dyDescent="0.2">
      <c r="A420" s="2">
        <v>52</v>
      </c>
      <c r="B420" s="2">
        <f t="shared" ref="B420:G420" si="370">B436</f>
        <v>1</v>
      </c>
      <c r="C420" s="2">
        <f t="shared" si="370"/>
        <v>5</v>
      </c>
      <c r="D420" s="2">
        <f t="shared" si="370"/>
        <v>418</v>
      </c>
      <c r="E420" s="2">
        <f t="shared" si="370"/>
        <v>0</v>
      </c>
      <c r="F420" s="2" t="str">
        <f t="shared" si="370"/>
        <v>Новый подраздел</v>
      </c>
      <c r="G420" s="2" t="str">
        <f t="shared" si="370"/>
        <v>Демонтаж/монтаж б/у гранитного борта (понижение)</v>
      </c>
      <c r="H420" s="2"/>
      <c r="I420" s="2"/>
      <c r="J420" s="2"/>
      <c r="K420" s="2"/>
      <c r="L420" s="2"/>
      <c r="M420" s="2"/>
      <c r="N420" s="2"/>
      <c r="O420" s="2">
        <f t="shared" ref="O420:AT420" si="371">O436</f>
        <v>0</v>
      </c>
      <c r="P420" s="2">
        <f t="shared" si="371"/>
        <v>0</v>
      </c>
      <c r="Q420" s="2">
        <f t="shared" si="371"/>
        <v>0</v>
      </c>
      <c r="R420" s="2">
        <f t="shared" si="371"/>
        <v>0</v>
      </c>
      <c r="S420" s="2">
        <f t="shared" si="371"/>
        <v>0</v>
      </c>
      <c r="T420" s="2">
        <f t="shared" si="371"/>
        <v>0</v>
      </c>
      <c r="U420" s="2">
        <f t="shared" si="371"/>
        <v>0</v>
      </c>
      <c r="V420" s="2">
        <f t="shared" si="371"/>
        <v>0</v>
      </c>
      <c r="W420" s="2">
        <f t="shared" si="371"/>
        <v>0</v>
      </c>
      <c r="X420" s="2">
        <f t="shared" si="371"/>
        <v>0</v>
      </c>
      <c r="Y420" s="2">
        <f t="shared" si="371"/>
        <v>0</v>
      </c>
      <c r="Z420" s="2">
        <f t="shared" si="371"/>
        <v>0</v>
      </c>
      <c r="AA420" s="2">
        <f t="shared" si="371"/>
        <v>0</v>
      </c>
      <c r="AB420" s="2">
        <f t="shared" si="371"/>
        <v>0</v>
      </c>
      <c r="AC420" s="2">
        <f t="shared" si="371"/>
        <v>0</v>
      </c>
      <c r="AD420" s="2">
        <f t="shared" si="371"/>
        <v>0</v>
      </c>
      <c r="AE420" s="2">
        <f t="shared" si="371"/>
        <v>0</v>
      </c>
      <c r="AF420" s="2">
        <f t="shared" si="371"/>
        <v>0</v>
      </c>
      <c r="AG420" s="2">
        <f t="shared" si="371"/>
        <v>0</v>
      </c>
      <c r="AH420" s="2">
        <f t="shared" si="371"/>
        <v>0</v>
      </c>
      <c r="AI420" s="2">
        <f t="shared" si="371"/>
        <v>0</v>
      </c>
      <c r="AJ420" s="2">
        <f t="shared" si="371"/>
        <v>0</v>
      </c>
      <c r="AK420" s="2">
        <f t="shared" si="371"/>
        <v>0</v>
      </c>
      <c r="AL420" s="2">
        <f t="shared" si="371"/>
        <v>0</v>
      </c>
      <c r="AM420" s="2">
        <f t="shared" si="371"/>
        <v>0</v>
      </c>
      <c r="AN420" s="2">
        <f t="shared" si="371"/>
        <v>0</v>
      </c>
      <c r="AO420" s="2">
        <f t="shared" si="371"/>
        <v>0</v>
      </c>
      <c r="AP420" s="2">
        <f t="shared" si="371"/>
        <v>0</v>
      </c>
      <c r="AQ420" s="2">
        <f t="shared" si="371"/>
        <v>0</v>
      </c>
      <c r="AR420" s="2">
        <f t="shared" si="371"/>
        <v>0</v>
      </c>
      <c r="AS420" s="2">
        <f t="shared" si="371"/>
        <v>0</v>
      </c>
      <c r="AT420" s="2">
        <f t="shared" si="371"/>
        <v>0</v>
      </c>
      <c r="AU420" s="2">
        <f t="shared" ref="AU420:BZ420" si="372">AU436</f>
        <v>0</v>
      </c>
      <c r="AV420" s="2">
        <f t="shared" si="372"/>
        <v>0</v>
      </c>
      <c r="AW420" s="2">
        <f t="shared" si="372"/>
        <v>0</v>
      </c>
      <c r="AX420" s="2">
        <f t="shared" si="372"/>
        <v>0</v>
      </c>
      <c r="AY420" s="2">
        <f t="shared" si="372"/>
        <v>0</v>
      </c>
      <c r="AZ420" s="2">
        <f t="shared" si="372"/>
        <v>0</v>
      </c>
      <c r="BA420" s="2">
        <f t="shared" si="372"/>
        <v>0</v>
      </c>
      <c r="BB420" s="2">
        <f t="shared" si="372"/>
        <v>0</v>
      </c>
      <c r="BC420" s="2">
        <f t="shared" si="372"/>
        <v>0</v>
      </c>
      <c r="BD420" s="2">
        <f t="shared" si="372"/>
        <v>0</v>
      </c>
      <c r="BE420" s="2">
        <f t="shared" si="372"/>
        <v>0</v>
      </c>
      <c r="BF420" s="2">
        <f t="shared" si="372"/>
        <v>0</v>
      </c>
      <c r="BG420" s="2">
        <f t="shared" si="372"/>
        <v>0</v>
      </c>
      <c r="BH420" s="2">
        <f t="shared" si="372"/>
        <v>0</v>
      </c>
      <c r="BI420" s="2">
        <f t="shared" si="372"/>
        <v>0</v>
      </c>
      <c r="BJ420" s="2">
        <f t="shared" si="372"/>
        <v>0</v>
      </c>
      <c r="BK420" s="2">
        <f t="shared" si="372"/>
        <v>0</v>
      </c>
      <c r="BL420" s="2">
        <f t="shared" si="372"/>
        <v>0</v>
      </c>
      <c r="BM420" s="2">
        <f t="shared" si="372"/>
        <v>0</v>
      </c>
      <c r="BN420" s="2">
        <f t="shared" si="372"/>
        <v>0</v>
      </c>
      <c r="BO420" s="2">
        <f t="shared" si="372"/>
        <v>0</v>
      </c>
      <c r="BP420" s="2">
        <f t="shared" si="372"/>
        <v>0</v>
      </c>
      <c r="BQ420" s="2">
        <f t="shared" si="372"/>
        <v>0</v>
      </c>
      <c r="BR420" s="2">
        <f t="shared" si="372"/>
        <v>0</v>
      </c>
      <c r="BS420" s="2">
        <f t="shared" si="372"/>
        <v>0</v>
      </c>
      <c r="BT420" s="2">
        <f t="shared" si="372"/>
        <v>0</v>
      </c>
      <c r="BU420" s="2">
        <f t="shared" si="372"/>
        <v>0</v>
      </c>
      <c r="BV420" s="2">
        <f t="shared" si="372"/>
        <v>0</v>
      </c>
      <c r="BW420" s="2">
        <f t="shared" si="372"/>
        <v>0</v>
      </c>
      <c r="BX420" s="2">
        <f t="shared" si="372"/>
        <v>0</v>
      </c>
      <c r="BY420" s="2">
        <f t="shared" si="372"/>
        <v>0</v>
      </c>
      <c r="BZ420" s="2">
        <f t="shared" si="372"/>
        <v>0</v>
      </c>
      <c r="CA420" s="2">
        <f t="shared" ref="CA420:DF420" si="373">CA436</f>
        <v>0</v>
      </c>
      <c r="CB420" s="2">
        <f t="shared" si="373"/>
        <v>0</v>
      </c>
      <c r="CC420" s="2">
        <f t="shared" si="373"/>
        <v>0</v>
      </c>
      <c r="CD420" s="2">
        <f t="shared" si="373"/>
        <v>0</v>
      </c>
      <c r="CE420" s="2">
        <f t="shared" si="373"/>
        <v>0</v>
      </c>
      <c r="CF420" s="2">
        <f t="shared" si="373"/>
        <v>0</v>
      </c>
      <c r="CG420" s="2">
        <f t="shared" si="373"/>
        <v>0</v>
      </c>
      <c r="CH420" s="2">
        <f t="shared" si="373"/>
        <v>0</v>
      </c>
      <c r="CI420" s="2">
        <f t="shared" si="373"/>
        <v>0</v>
      </c>
      <c r="CJ420" s="2">
        <f t="shared" si="373"/>
        <v>0</v>
      </c>
      <c r="CK420" s="2">
        <f t="shared" si="373"/>
        <v>0</v>
      </c>
      <c r="CL420" s="2">
        <f t="shared" si="373"/>
        <v>0</v>
      </c>
      <c r="CM420" s="2">
        <f t="shared" si="373"/>
        <v>0</v>
      </c>
      <c r="CN420" s="2">
        <f t="shared" si="373"/>
        <v>0</v>
      </c>
      <c r="CO420" s="2">
        <f t="shared" si="373"/>
        <v>0</v>
      </c>
      <c r="CP420" s="2">
        <f t="shared" si="373"/>
        <v>0</v>
      </c>
      <c r="CQ420" s="2">
        <f t="shared" si="373"/>
        <v>0</v>
      </c>
      <c r="CR420" s="2">
        <f t="shared" si="373"/>
        <v>0</v>
      </c>
      <c r="CS420" s="2">
        <f t="shared" si="373"/>
        <v>0</v>
      </c>
      <c r="CT420" s="2">
        <f t="shared" si="373"/>
        <v>0</v>
      </c>
      <c r="CU420" s="2">
        <f t="shared" si="373"/>
        <v>0</v>
      </c>
      <c r="CV420" s="2">
        <f t="shared" si="373"/>
        <v>0</v>
      </c>
      <c r="CW420" s="2">
        <f t="shared" si="373"/>
        <v>0</v>
      </c>
      <c r="CX420" s="2">
        <f t="shared" si="373"/>
        <v>0</v>
      </c>
      <c r="CY420" s="2">
        <f t="shared" si="373"/>
        <v>0</v>
      </c>
      <c r="CZ420" s="2">
        <f t="shared" si="373"/>
        <v>0</v>
      </c>
      <c r="DA420" s="2">
        <f t="shared" si="373"/>
        <v>0</v>
      </c>
      <c r="DB420" s="2">
        <f t="shared" si="373"/>
        <v>0</v>
      </c>
      <c r="DC420" s="2">
        <f t="shared" si="373"/>
        <v>0</v>
      </c>
      <c r="DD420" s="2">
        <f t="shared" si="373"/>
        <v>0</v>
      </c>
      <c r="DE420" s="2">
        <f t="shared" si="373"/>
        <v>0</v>
      </c>
      <c r="DF420" s="2">
        <f t="shared" si="373"/>
        <v>0</v>
      </c>
      <c r="DG420" s="3">
        <f t="shared" ref="DG420:EL420" si="374">DG436</f>
        <v>0</v>
      </c>
      <c r="DH420" s="3">
        <f t="shared" si="374"/>
        <v>0</v>
      </c>
      <c r="DI420" s="3">
        <f t="shared" si="374"/>
        <v>0</v>
      </c>
      <c r="DJ420" s="3">
        <f t="shared" si="374"/>
        <v>0</v>
      </c>
      <c r="DK420" s="3">
        <f t="shared" si="374"/>
        <v>0</v>
      </c>
      <c r="DL420" s="3">
        <f t="shared" si="374"/>
        <v>0</v>
      </c>
      <c r="DM420" s="3">
        <f t="shared" si="374"/>
        <v>0</v>
      </c>
      <c r="DN420" s="3">
        <f t="shared" si="374"/>
        <v>0</v>
      </c>
      <c r="DO420" s="3">
        <f t="shared" si="374"/>
        <v>0</v>
      </c>
      <c r="DP420" s="3">
        <f t="shared" si="374"/>
        <v>0</v>
      </c>
      <c r="DQ420" s="3">
        <f t="shared" si="374"/>
        <v>0</v>
      </c>
      <c r="DR420" s="3">
        <f t="shared" si="374"/>
        <v>0</v>
      </c>
      <c r="DS420" s="3">
        <f t="shared" si="374"/>
        <v>0</v>
      </c>
      <c r="DT420" s="3">
        <f t="shared" si="374"/>
        <v>0</v>
      </c>
      <c r="DU420" s="3">
        <f t="shared" si="374"/>
        <v>0</v>
      </c>
      <c r="DV420" s="3">
        <f t="shared" si="374"/>
        <v>0</v>
      </c>
      <c r="DW420" s="3">
        <f t="shared" si="374"/>
        <v>0</v>
      </c>
      <c r="DX420" s="3">
        <f t="shared" si="374"/>
        <v>0</v>
      </c>
      <c r="DY420" s="3">
        <f t="shared" si="374"/>
        <v>0</v>
      </c>
      <c r="DZ420" s="3">
        <f t="shared" si="374"/>
        <v>0</v>
      </c>
      <c r="EA420" s="3">
        <f t="shared" si="374"/>
        <v>0</v>
      </c>
      <c r="EB420" s="3">
        <f t="shared" si="374"/>
        <v>0</v>
      </c>
      <c r="EC420" s="3">
        <f t="shared" si="374"/>
        <v>0</v>
      </c>
      <c r="ED420" s="3">
        <f t="shared" si="374"/>
        <v>0</v>
      </c>
      <c r="EE420" s="3">
        <f t="shared" si="374"/>
        <v>0</v>
      </c>
      <c r="EF420" s="3">
        <f t="shared" si="374"/>
        <v>0</v>
      </c>
      <c r="EG420" s="3">
        <f t="shared" si="374"/>
        <v>0</v>
      </c>
      <c r="EH420" s="3">
        <f t="shared" si="374"/>
        <v>0</v>
      </c>
      <c r="EI420" s="3">
        <f t="shared" si="374"/>
        <v>0</v>
      </c>
      <c r="EJ420" s="3">
        <f t="shared" si="374"/>
        <v>0</v>
      </c>
      <c r="EK420" s="3">
        <f t="shared" si="374"/>
        <v>0</v>
      </c>
      <c r="EL420" s="3">
        <f t="shared" si="374"/>
        <v>0</v>
      </c>
      <c r="EM420" s="3">
        <f t="shared" ref="EM420:FR420" si="375">EM436</f>
        <v>0</v>
      </c>
      <c r="EN420" s="3">
        <f t="shared" si="375"/>
        <v>0</v>
      </c>
      <c r="EO420" s="3">
        <f t="shared" si="375"/>
        <v>0</v>
      </c>
      <c r="EP420" s="3">
        <f t="shared" si="375"/>
        <v>0</v>
      </c>
      <c r="EQ420" s="3">
        <f t="shared" si="375"/>
        <v>0</v>
      </c>
      <c r="ER420" s="3">
        <f t="shared" si="375"/>
        <v>0</v>
      </c>
      <c r="ES420" s="3">
        <f t="shared" si="375"/>
        <v>0</v>
      </c>
      <c r="ET420" s="3">
        <f t="shared" si="375"/>
        <v>0</v>
      </c>
      <c r="EU420" s="3">
        <f t="shared" si="375"/>
        <v>0</v>
      </c>
      <c r="EV420" s="3">
        <f t="shared" si="375"/>
        <v>0</v>
      </c>
      <c r="EW420" s="3">
        <f t="shared" si="375"/>
        <v>0</v>
      </c>
      <c r="EX420" s="3">
        <f t="shared" si="375"/>
        <v>0</v>
      </c>
      <c r="EY420" s="3">
        <f t="shared" si="375"/>
        <v>0</v>
      </c>
      <c r="EZ420" s="3">
        <f t="shared" si="375"/>
        <v>0</v>
      </c>
      <c r="FA420" s="3">
        <f t="shared" si="375"/>
        <v>0</v>
      </c>
      <c r="FB420" s="3">
        <f t="shared" si="375"/>
        <v>0</v>
      </c>
      <c r="FC420" s="3">
        <f t="shared" si="375"/>
        <v>0</v>
      </c>
      <c r="FD420" s="3">
        <f t="shared" si="375"/>
        <v>0</v>
      </c>
      <c r="FE420" s="3">
        <f t="shared" si="375"/>
        <v>0</v>
      </c>
      <c r="FF420" s="3">
        <f t="shared" si="375"/>
        <v>0</v>
      </c>
      <c r="FG420" s="3">
        <f t="shared" si="375"/>
        <v>0</v>
      </c>
      <c r="FH420" s="3">
        <f t="shared" si="375"/>
        <v>0</v>
      </c>
      <c r="FI420" s="3">
        <f t="shared" si="375"/>
        <v>0</v>
      </c>
      <c r="FJ420" s="3">
        <f t="shared" si="375"/>
        <v>0</v>
      </c>
      <c r="FK420" s="3">
        <f t="shared" si="375"/>
        <v>0</v>
      </c>
      <c r="FL420" s="3">
        <f t="shared" si="375"/>
        <v>0</v>
      </c>
      <c r="FM420" s="3">
        <f t="shared" si="375"/>
        <v>0</v>
      </c>
      <c r="FN420" s="3">
        <f t="shared" si="375"/>
        <v>0</v>
      </c>
      <c r="FO420" s="3">
        <f t="shared" si="375"/>
        <v>0</v>
      </c>
      <c r="FP420" s="3">
        <f t="shared" si="375"/>
        <v>0</v>
      </c>
      <c r="FQ420" s="3">
        <f t="shared" si="375"/>
        <v>0</v>
      </c>
      <c r="FR420" s="3">
        <f t="shared" si="375"/>
        <v>0</v>
      </c>
      <c r="FS420" s="3">
        <f t="shared" ref="FS420:GX420" si="376">FS436</f>
        <v>0</v>
      </c>
      <c r="FT420" s="3">
        <f t="shared" si="376"/>
        <v>0</v>
      </c>
      <c r="FU420" s="3">
        <f t="shared" si="376"/>
        <v>0</v>
      </c>
      <c r="FV420" s="3">
        <f t="shared" si="376"/>
        <v>0</v>
      </c>
      <c r="FW420" s="3">
        <f t="shared" si="376"/>
        <v>0</v>
      </c>
      <c r="FX420" s="3">
        <f t="shared" si="376"/>
        <v>0</v>
      </c>
      <c r="FY420" s="3">
        <f t="shared" si="376"/>
        <v>0</v>
      </c>
      <c r="FZ420" s="3">
        <f t="shared" si="376"/>
        <v>0</v>
      </c>
      <c r="GA420" s="3">
        <f t="shared" si="376"/>
        <v>0</v>
      </c>
      <c r="GB420" s="3">
        <f t="shared" si="376"/>
        <v>0</v>
      </c>
      <c r="GC420" s="3">
        <f t="shared" si="376"/>
        <v>0</v>
      </c>
      <c r="GD420" s="3">
        <f t="shared" si="376"/>
        <v>0</v>
      </c>
      <c r="GE420" s="3">
        <f t="shared" si="376"/>
        <v>0</v>
      </c>
      <c r="GF420" s="3">
        <f t="shared" si="376"/>
        <v>0</v>
      </c>
      <c r="GG420" s="3">
        <f t="shared" si="376"/>
        <v>0</v>
      </c>
      <c r="GH420" s="3">
        <f t="shared" si="376"/>
        <v>0</v>
      </c>
      <c r="GI420" s="3">
        <f t="shared" si="376"/>
        <v>0</v>
      </c>
      <c r="GJ420" s="3">
        <f t="shared" si="376"/>
        <v>0</v>
      </c>
      <c r="GK420" s="3">
        <f t="shared" si="376"/>
        <v>0</v>
      </c>
      <c r="GL420" s="3">
        <f t="shared" si="376"/>
        <v>0</v>
      </c>
      <c r="GM420" s="3">
        <f t="shared" si="376"/>
        <v>0</v>
      </c>
      <c r="GN420" s="3">
        <f t="shared" si="376"/>
        <v>0</v>
      </c>
      <c r="GO420" s="3">
        <f t="shared" si="376"/>
        <v>0</v>
      </c>
      <c r="GP420" s="3">
        <f t="shared" si="376"/>
        <v>0</v>
      </c>
      <c r="GQ420" s="3">
        <f t="shared" si="376"/>
        <v>0</v>
      </c>
      <c r="GR420" s="3">
        <f t="shared" si="376"/>
        <v>0</v>
      </c>
      <c r="GS420" s="3">
        <f t="shared" si="376"/>
        <v>0</v>
      </c>
      <c r="GT420" s="3">
        <f t="shared" si="376"/>
        <v>0</v>
      </c>
      <c r="GU420" s="3">
        <f t="shared" si="376"/>
        <v>0</v>
      </c>
      <c r="GV420" s="3">
        <f t="shared" si="376"/>
        <v>0</v>
      </c>
      <c r="GW420" s="3">
        <f t="shared" si="376"/>
        <v>0</v>
      </c>
      <c r="GX420" s="3">
        <f t="shared" si="376"/>
        <v>0</v>
      </c>
    </row>
    <row r="422" spans="1:245" x14ac:dyDescent="0.2">
      <c r="A422">
        <v>17</v>
      </c>
      <c r="B422">
        <v>1</v>
      </c>
      <c r="C422">
        <f>ROW(SmtRes!A120)</f>
        <v>120</v>
      </c>
      <c r="D422">
        <f>ROW(EtalonRes!A112)</f>
        <v>112</v>
      </c>
      <c r="E422" t="s">
        <v>151</v>
      </c>
      <c r="F422" t="s">
        <v>145</v>
      </c>
      <c r="G422" t="s">
        <v>146</v>
      </c>
      <c r="H422" t="s">
        <v>147</v>
      </c>
      <c r="I422">
        <v>0</v>
      </c>
      <c r="J422">
        <v>0</v>
      </c>
      <c r="O422">
        <f t="shared" ref="O422:O434" si="377">ROUND(CP422,2)</f>
        <v>0</v>
      </c>
      <c r="P422">
        <f t="shared" ref="P422:P434" si="378">ROUND(CQ422*I422,2)</f>
        <v>0</v>
      </c>
      <c r="Q422">
        <f t="shared" ref="Q422:Q434" si="379">ROUND(CR422*I422,2)</f>
        <v>0</v>
      </c>
      <c r="R422">
        <f t="shared" ref="R422:R434" si="380">ROUND(CS422*I422,2)</f>
        <v>0</v>
      </c>
      <c r="S422">
        <f t="shared" ref="S422:S434" si="381">ROUND(CT422*I422,2)</f>
        <v>0</v>
      </c>
      <c r="T422">
        <f t="shared" ref="T422:T434" si="382">ROUND(CU422*I422,2)</f>
        <v>0</v>
      </c>
      <c r="U422">
        <f t="shared" ref="U422:U434" si="383">CV422*I422</f>
        <v>0</v>
      </c>
      <c r="V422">
        <f t="shared" ref="V422:V434" si="384">CW422*I422</f>
        <v>0</v>
      </c>
      <c r="W422">
        <f t="shared" ref="W422:W434" si="385">ROUND(CX422*I422,2)</f>
        <v>0</v>
      </c>
      <c r="X422">
        <f t="shared" ref="X422:X434" si="386">ROUND(CY422,2)</f>
        <v>0</v>
      </c>
      <c r="Y422">
        <f t="shared" ref="Y422:Y434" si="387">ROUND(CZ422,2)</f>
        <v>0</v>
      </c>
      <c r="AA422">
        <v>52421674</v>
      </c>
      <c r="AB422">
        <f t="shared" ref="AB422:AB434" si="388">ROUND((AC422+AD422+AF422),6)</f>
        <v>15505.67</v>
      </c>
      <c r="AC422">
        <f>ROUND((ES422),6)</f>
        <v>0</v>
      </c>
      <c r="AD422">
        <f>ROUND((((ET422)-(EU422))+AE422),6)</f>
        <v>0</v>
      </c>
      <c r="AE422">
        <f t="shared" ref="AE422:AF426" si="389">ROUND((EU422),6)</f>
        <v>0</v>
      </c>
      <c r="AF422">
        <f t="shared" si="389"/>
        <v>15505.67</v>
      </c>
      <c r="AG422">
        <f t="shared" ref="AG422:AG434" si="390">ROUND((AP422),6)</f>
        <v>0</v>
      </c>
      <c r="AH422">
        <f t="shared" ref="AH422:AI426" si="391">(EW422)</f>
        <v>76.7</v>
      </c>
      <c r="AI422">
        <f t="shared" si="391"/>
        <v>0</v>
      </c>
      <c r="AJ422">
        <f t="shared" ref="AJ422:AJ434" si="392">(AS422)</f>
        <v>0</v>
      </c>
      <c r="AK422">
        <v>15505.67</v>
      </c>
      <c r="AL422">
        <v>0</v>
      </c>
      <c r="AM422">
        <v>0</v>
      </c>
      <c r="AN422">
        <v>0</v>
      </c>
      <c r="AO422">
        <v>15505.67</v>
      </c>
      <c r="AP422">
        <v>0</v>
      </c>
      <c r="AQ422">
        <v>76.7</v>
      </c>
      <c r="AR422">
        <v>0</v>
      </c>
      <c r="AS422">
        <v>0</v>
      </c>
      <c r="AT422">
        <v>70</v>
      </c>
      <c r="AU422">
        <v>10</v>
      </c>
      <c r="AV422">
        <v>1</v>
      </c>
      <c r="AW422">
        <v>1</v>
      </c>
      <c r="AZ422">
        <v>1</v>
      </c>
      <c r="BA422">
        <v>1</v>
      </c>
      <c r="BB422">
        <v>1</v>
      </c>
      <c r="BC422">
        <v>1</v>
      </c>
      <c r="BD422" t="s">
        <v>3</v>
      </c>
      <c r="BE422" t="s">
        <v>3</v>
      </c>
      <c r="BF422" t="s">
        <v>3</v>
      </c>
      <c r="BG422" t="s">
        <v>3</v>
      </c>
      <c r="BH422">
        <v>0</v>
      </c>
      <c r="BI422">
        <v>4</v>
      </c>
      <c r="BJ422" t="s">
        <v>148</v>
      </c>
      <c r="BM422">
        <v>0</v>
      </c>
      <c r="BN422">
        <v>0</v>
      </c>
      <c r="BO422" t="s">
        <v>3</v>
      </c>
      <c r="BP422">
        <v>0</v>
      </c>
      <c r="BQ422">
        <v>1</v>
      </c>
      <c r="BR422">
        <v>0</v>
      </c>
      <c r="BS422">
        <v>1</v>
      </c>
      <c r="BT422">
        <v>1</v>
      </c>
      <c r="BU422">
        <v>1</v>
      </c>
      <c r="BV422">
        <v>1</v>
      </c>
      <c r="BW422">
        <v>1</v>
      </c>
      <c r="BX422">
        <v>1</v>
      </c>
      <c r="BY422" t="s">
        <v>3</v>
      </c>
      <c r="BZ422">
        <v>70</v>
      </c>
      <c r="CA422">
        <v>10</v>
      </c>
      <c r="CE422">
        <v>0</v>
      </c>
      <c r="CF422">
        <v>0</v>
      </c>
      <c r="CG422">
        <v>0</v>
      </c>
      <c r="CM422">
        <v>0</v>
      </c>
      <c r="CN422" t="s">
        <v>3</v>
      </c>
      <c r="CO422">
        <v>0</v>
      </c>
      <c r="CP422">
        <f t="shared" ref="CP422:CP434" si="393">(P422+Q422+S422)</f>
        <v>0</v>
      </c>
      <c r="CQ422">
        <f t="shared" ref="CQ422:CQ434" si="394">(AC422*BC422*AW422)</f>
        <v>0</v>
      </c>
      <c r="CR422">
        <f>((((ET422)*BB422-(EU422)*BS422)+AE422*BS422)*AV422)</f>
        <v>0</v>
      </c>
      <c r="CS422">
        <f t="shared" ref="CS422:CS434" si="395">(AE422*BS422*AV422)</f>
        <v>0</v>
      </c>
      <c r="CT422">
        <f t="shared" ref="CT422:CT434" si="396">(AF422*BA422*AV422)</f>
        <v>15505.67</v>
      </c>
      <c r="CU422">
        <f t="shared" ref="CU422:CU434" si="397">AG422</f>
        <v>0</v>
      </c>
      <c r="CV422">
        <f t="shared" ref="CV422:CV434" si="398">(AH422*AV422)</f>
        <v>76.7</v>
      </c>
      <c r="CW422">
        <f t="shared" ref="CW422:CW434" si="399">AI422</f>
        <v>0</v>
      </c>
      <c r="CX422">
        <f t="shared" ref="CX422:CX434" si="400">AJ422</f>
        <v>0</v>
      </c>
      <c r="CY422">
        <f t="shared" ref="CY422:CY434" si="401">((S422*BZ422)/100)</f>
        <v>0</v>
      </c>
      <c r="CZ422">
        <f t="shared" ref="CZ422:CZ434" si="402">((S422*CA422)/100)</f>
        <v>0</v>
      </c>
      <c r="DC422" t="s">
        <v>3</v>
      </c>
      <c r="DD422" t="s">
        <v>3</v>
      </c>
      <c r="DE422" t="s">
        <v>3</v>
      </c>
      <c r="DF422" t="s">
        <v>3</v>
      </c>
      <c r="DG422" t="s">
        <v>3</v>
      </c>
      <c r="DH422" t="s">
        <v>3</v>
      </c>
      <c r="DI422" t="s">
        <v>3</v>
      </c>
      <c r="DJ422" t="s">
        <v>3</v>
      </c>
      <c r="DK422" t="s">
        <v>3</v>
      </c>
      <c r="DL422" t="s">
        <v>3</v>
      </c>
      <c r="DM422" t="s">
        <v>3</v>
      </c>
      <c r="DN422">
        <v>0</v>
      </c>
      <c r="DO422">
        <v>0</v>
      </c>
      <c r="DP422">
        <v>1</v>
      </c>
      <c r="DQ422">
        <v>1</v>
      </c>
      <c r="DU422">
        <v>1003</v>
      </c>
      <c r="DV422" t="s">
        <v>147</v>
      </c>
      <c r="DW422" t="s">
        <v>147</v>
      </c>
      <c r="DX422">
        <v>100</v>
      </c>
      <c r="EE422">
        <v>51482689</v>
      </c>
      <c r="EF422">
        <v>1</v>
      </c>
      <c r="EG422" t="s">
        <v>21</v>
      </c>
      <c r="EH422">
        <v>0</v>
      </c>
      <c r="EI422" t="s">
        <v>3</v>
      </c>
      <c r="EJ422">
        <v>4</v>
      </c>
      <c r="EK422">
        <v>0</v>
      </c>
      <c r="EL422" t="s">
        <v>22</v>
      </c>
      <c r="EM422" t="s">
        <v>23</v>
      </c>
      <c r="EO422" t="s">
        <v>3</v>
      </c>
      <c r="EQ422">
        <v>0</v>
      </c>
      <c r="ER422">
        <v>15505.67</v>
      </c>
      <c r="ES422">
        <v>0</v>
      </c>
      <c r="ET422">
        <v>0</v>
      </c>
      <c r="EU422">
        <v>0</v>
      </c>
      <c r="EV422">
        <v>15505.67</v>
      </c>
      <c r="EW422">
        <v>76.7</v>
      </c>
      <c r="EX422">
        <v>0</v>
      </c>
      <c r="EY422">
        <v>0</v>
      </c>
      <c r="FQ422">
        <v>0</v>
      </c>
      <c r="FR422">
        <f t="shared" ref="FR422:FR434" si="403">ROUND(IF(AND(BH422=3,BI422=3),P422,0),2)</f>
        <v>0</v>
      </c>
      <c r="FS422">
        <v>0</v>
      </c>
      <c r="FX422">
        <v>70</v>
      </c>
      <c r="FY422">
        <v>10</v>
      </c>
      <c r="GA422" t="s">
        <v>3</v>
      </c>
      <c r="GD422">
        <v>0</v>
      </c>
      <c r="GF422">
        <v>-1527906705</v>
      </c>
      <c r="GG422">
        <v>2</v>
      </c>
      <c r="GH422">
        <v>1</v>
      </c>
      <c r="GI422">
        <v>-2</v>
      </c>
      <c r="GJ422">
        <v>0</v>
      </c>
      <c r="GK422">
        <f>ROUND(R422*(R12)/100,2)</f>
        <v>0</v>
      </c>
      <c r="GL422">
        <f t="shared" ref="GL422:GL434" si="404">ROUND(IF(AND(BH422=3,BI422=3,FS422&lt;&gt;0),P422,0),2)</f>
        <v>0</v>
      </c>
      <c r="GM422">
        <f>ROUND(O422+X422+Y422+GK422,2)+GX422</f>
        <v>0</v>
      </c>
      <c r="GN422">
        <f>IF(OR(BI422=0,BI422=1),ROUND(O422+X422+Y422+GK422,2),0)</f>
        <v>0</v>
      </c>
      <c r="GO422">
        <f>IF(BI422=2,ROUND(O422+X422+Y422+GK422,2),0)</f>
        <v>0</v>
      </c>
      <c r="GP422">
        <f>IF(BI422=4,ROUND(O422+X422+Y422+GK422,2)+GX422,0)</f>
        <v>0</v>
      </c>
      <c r="GR422">
        <v>0</v>
      </c>
      <c r="GS422">
        <v>3</v>
      </c>
      <c r="GT422">
        <v>0</v>
      </c>
      <c r="GU422" t="s">
        <v>3</v>
      </c>
      <c r="GV422">
        <f>ROUND((GT422),6)</f>
        <v>0</v>
      </c>
      <c r="GW422">
        <v>1</v>
      </c>
      <c r="GX422">
        <f t="shared" ref="GX422:GX434" si="405">ROUND(HC422*I422,2)</f>
        <v>0</v>
      </c>
      <c r="HA422">
        <v>0</v>
      </c>
      <c r="HB422">
        <v>0</v>
      </c>
      <c r="HC422">
        <f t="shared" ref="HC422:HC434" si="406">GV422*GW422</f>
        <v>0</v>
      </c>
      <c r="HE422" t="s">
        <v>3</v>
      </c>
      <c r="HF422" t="s">
        <v>3</v>
      </c>
      <c r="IK422">
        <f t="shared" ref="IK422:IK434" si="407">ROUND(GM422*1.2,2)</f>
        <v>0</v>
      </c>
    </row>
    <row r="423" spans="1:245" x14ac:dyDescent="0.2">
      <c r="A423">
        <v>17</v>
      </c>
      <c r="B423">
        <v>1</v>
      </c>
      <c r="C423">
        <f>ROW(SmtRes!A121)</f>
        <v>121</v>
      </c>
      <c r="D423">
        <f>ROW(EtalonRes!A113)</f>
        <v>113</v>
      </c>
      <c r="E423" t="s">
        <v>152</v>
      </c>
      <c r="F423" t="s">
        <v>25</v>
      </c>
      <c r="G423" t="s">
        <v>26</v>
      </c>
      <c r="H423" t="s">
        <v>27</v>
      </c>
      <c r="I423">
        <v>0</v>
      </c>
      <c r="J423">
        <v>0</v>
      </c>
      <c r="O423">
        <f t="shared" si="377"/>
        <v>0</v>
      </c>
      <c r="P423">
        <f t="shared" si="378"/>
        <v>0</v>
      </c>
      <c r="Q423">
        <f t="shared" si="379"/>
        <v>0</v>
      </c>
      <c r="R423">
        <f t="shared" si="380"/>
        <v>0</v>
      </c>
      <c r="S423">
        <f t="shared" si="381"/>
        <v>0</v>
      </c>
      <c r="T423">
        <f t="shared" si="382"/>
        <v>0</v>
      </c>
      <c r="U423">
        <f t="shared" si="383"/>
        <v>0</v>
      </c>
      <c r="V423">
        <f t="shared" si="384"/>
        <v>0</v>
      </c>
      <c r="W423">
        <f t="shared" si="385"/>
        <v>0</v>
      </c>
      <c r="X423">
        <f t="shared" si="386"/>
        <v>0</v>
      </c>
      <c r="Y423">
        <f t="shared" si="387"/>
        <v>0</v>
      </c>
      <c r="AA423">
        <v>52421674</v>
      </c>
      <c r="AB423">
        <f t="shared" si="388"/>
        <v>80.25</v>
      </c>
      <c r="AC423">
        <f>ROUND((ES423),6)</f>
        <v>0</v>
      </c>
      <c r="AD423">
        <f>ROUND((((ET423)-(EU423))+AE423),6)</f>
        <v>80.25</v>
      </c>
      <c r="AE423">
        <f t="shared" si="389"/>
        <v>25.84</v>
      </c>
      <c r="AF423">
        <f t="shared" si="389"/>
        <v>0</v>
      </c>
      <c r="AG423">
        <f t="shared" si="390"/>
        <v>0</v>
      </c>
      <c r="AH423">
        <f t="shared" si="391"/>
        <v>0</v>
      </c>
      <c r="AI423">
        <f t="shared" si="391"/>
        <v>0</v>
      </c>
      <c r="AJ423">
        <f t="shared" si="392"/>
        <v>0</v>
      </c>
      <c r="AK423">
        <v>80.25</v>
      </c>
      <c r="AL423">
        <v>0</v>
      </c>
      <c r="AM423">
        <v>80.25</v>
      </c>
      <c r="AN423">
        <v>25.84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70</v>
      </c>
      <c r="AU423">
        <v>10</v>
      </c>
      <c r="AV423">
        <v>1</v>
      </c>
      <c r="AW423">
        <v>1</v>
      </c>
      <c r="AZ423">
        <v>1</v>
      </c>
      <c r="BA423">
        <v>1</v>
      </c>
      <c r="BB423">
        <v>1</v>
      </c>
      <c r="BC423">
        <v>1</v>
      </c>
      <c r="BD423" t="s">
        <v>3</v>
      </c>
      <c r="BE423" t="s">
        <v>3</v>
      </c>
      <c r="BF423" t="s">
        <v>3</v>
      </c>
      <c r="BG423" t="s">
        <v>3</v>
      </c>
      <c r="BH423">
        <v>0</v>
      </c>
      <c r="BI423">
        <v>4</v>
      </c>
      <c r="BJ423" t="s">
        <v>28</v>
      </c>
      <c r="BM423">
        <v>0</v>
      </c>
      <c r="BN423">
        <v>0</v>
      </c>
      <c r="BO423" t="s">
        <v>3</v>
      </c>
      <c r="BP423">
        <v>0</v>
      </c>
      <c r="BQ423">
        <v>1</v>
      </c>
      <c r="BR423">
        <v>0</v>
      </c>
      <c r="BS423">
        <v>1</v>
      </c>
      <c r="BT423">
        <v>1</v>
      </c>
      <c r="BU423">
        <v>1</v>
      </c>
      <c r="BV423">
        <v>1</v>
      </c>
      <c r="BW423">
        <v>1</v>
      </c>
      <c r="BX423">
        <v>1</v>
      </c>
      <c r="BY423" t="s">
        <v>3</v>
      </c>
      <c r="BZ423">
        <v>70</v>
      </c>
      <c r="CA423">
        <v>10</v>
      </c>
      <c r="CE423">
        <v>0</v>
      </c>
      <c r="CF423">
        <v>0</v>
      </c>
      <c r="CG423">
        <v>0</v>
      </c>
      <c r="CM423">
        <v>0</v>
      </c>
      <c r="CN423" t="s">
        <v>3</v>
      </c>
      <c r="CO423">
        <v>0</v>
      </c>
      <c r="CP423">
        <f t="shared" si="393"/>
        <v>0</v>
      </c>
      <c r="CQ423">
        <f t="shared" si="394"/>
        <v>0</v>
      </c>
      <c r="CR423">
        <f>((((ET423)*BB423-(EU423)*BS423)+AE423*BS423)*AV423)</f>
        <v>80.25</v>
      </c>
      <c r="CS423">
        <f t="shared" si="395"/>
        <v>25.84</v>
      </c>
      <c r="CT423">
        <f t="shared" si="396"/>
        <v>0</v>
      </c>
      <c r="CU423">
        <f t="shared" si="397"/>
        <v>0</v>
      </c>
      <c r="CV423">
        <f t="shared" si="398"/>
        <v>0</v>
      </c>
      <c r="CW423">
        <f t="shared" si="399"/>
        <v>0</v>
      </c>
      <c r="CX423">
        <f t="shared" si="400"/>
        <v>0</v>
      </c>
      <c r="CY423">
        <f t="shared" si="401"/>
        <v>0</v>
      </c>
      <c r="CZ423">
        <f t="shared" si="402"/>
        <v>0</v>
      </c>
      <c r="DC423" t="s">
        <v>3</v>
      </c>
      <c r="DD423" t="s">
        <v>3</v>
      </c>
      <c r="DE423" t="s">
        <v>3</v>
      </c>
      <c r="DF423" t="s">
        <v>3</v>
      </c>
      <c r="DG423" t="s">
        <v>3</v>
      </c>
      <c r="DH423" t="s">
        <v>3</v>
      </c>
      <c r="DI423" t="s">
        <v>3</v>
      </c>
      <c r="DJ423" t="s">
        <v>3</v>
      </c>
      <c r="DK423" t="s">
        <v>3</v>
      </c>
      <c r="DL423" t="s">
        <v>3</v>
      </c>
      <c r="DM423" t="s">
        <v>3</v>
      </c>
      <c r="DN423">
        <v>0</v>
      </c>
      <c r="DO423">
        <v>0</v>
      </c>
      <c r="DP423">
        <v>1</v>
      </c>
      <c r="DQ423">
        <v>1</v>
      </c>
      <c r="DU423">
        <v>1009</v>
      </c>
      <c r="DV423" t="s">
        <v>27</v>
      </c>
      <c r="DW423" t="s">
        <v>27</v>
      </c>
      <c r="DX423">
        <v>1000</v>
      </c>
      <c r="EE423">
        <v>51482689</v>
      </c>
      <c r="EF423">
        <v>1</v>
      </c>
      <c r="EG423" t="s">
        <v>21</v>
      </c>
      <c r="EH423">
        <v>0</v>
      </c>
      <c r="EI423" t="s">
        <v>3</v>
      </c>
      <c r="EJ423">
        <v>4</v>
      </c>
      <c r="EK423">
        <v>0</v>
      </c>
      <c r="EL423" t="s">
        <v>22</v>
      </c>
      <c r="EM423" t="s">
        <v>23</v>
      </c>
      <c r="EO423" t="s">
        <v>3</v>
      </c>
      <c r="EQ423">
        <v>0</v>
      </c>
      <c r="ER423">
        <v>80.25</v>
      </c>
      <c r="ES423">
        <v>0</v>
      </c>
      <c r="ET423">
        <v>80.25</v>
      </c>
      <c r="EU423">
        <v>25.84</v>
      </c>
      <c r="EV423">
        <v>0</v>
      </c>
      <c r="EW423">
        <v>0</v>
      </c>
      <c r="EX423">
        <v>0</v>
      </c>
      <c r="EY423">
        <v>0</v>
      </c>
      <c r="FQ423">
        <v>0</v>
      </c>
      <c r="FR423">
        <f t="shared" si="403"/>
        <v>0</v>
      </c>
      <c r="FS423">
        <v>0</v>
      </c>
      <c r="FX423">
        <v>70</v>
      </c>
      <c r="FY423">
        <v>10</v>
      </c>
      <c r="GA423" t="s">
        <v>3</v>
      </c>
      <c r="GD423">
        <v>0</v>
      </c>
      <c r="GF423">
        <v>-706956719</v>
      </c>
      <c r="GG423">
        <v>2</v>
      </c>
      <c r="GH423">
        <v>1</v>
      </c>
      <c r="GI423">
        <v>-2</v>
      </c>
      <c r="GJ423">
        <v>0</v>
      </c>
      <c r="GK423">
        <f>ROUND(R423*(R12)/100,2)</f>
        <v>0</v>
      </c>
      <c r="GL423">
        <f t="shared" si="404"/>
        <v>0</v>
      </c>
      <c r="GM423">
        <f>ROUND(O423+X423+Y423+GK423,2)+GX423</f>
        <v>0</v>
      </c>
      <c r="GN423">
        <f>IF(OR(BI423=0,BI423=1),ROUND(O423+X423+Y423+GK423,2),0)</f>
        <v>0</v>
      </c>
      <c r="GO423">
        <f>IF(BI423=2,ROUND(O423+X423+Y423+GK423,2),0)</f>
        <v>0</v>
      </c>
      <c r="GP423">
        <f>IF(BI423=4,ROUND(O423+X423+Y423+GK423,2)+GX423,0)</f>
        <v>0</v>
      </c>
      <c r="GR423">
        <v>0</v>
      </c>
      <c r="GS423">
        <v>3</v>
      </c>
      <c r="GT423">
        <v>0</v>
      </c>
      <c r="GU423" t="s">
        <v>3</v>
      </c>
      <c r="GV423">
        <f>ROUND((GT423),6)</f>
        <v>0</v>
      </c>
      <c r="GW423">
        <v>1</v>
      </c>
      <c r="GX423">
        <f t="shared" si="405"/>
        <v>0</v>
      </c>
      <c r="HA423">
        <v>0</v>
      </c>
      <c r="HB423">
        <v>0</v>
      </c>
      <c r="HC423">
        <f t="shared" si="406"/>
        <v>0</v>
      </c>
      <c r="HE423" t="s">
        <v>3</v>
      </c>
      <c r="HF423" t="s">
        <v>3</v>
      </c>
      <c r="IK423">
        <f t="shared" si="407"/>
        <v>0</v>
      </c>
    </row>
    <row r="424" spans="1:245" x14ac:dyDescent="0.2">
      <c r="A424">
        <v>17</v>
      </c>
      <c r="B424">
        <v>1</v>
      </c>
      <c r="C424">
        <f>ROW(SmtRes!A122)</f>
        <v>122</v>
      </c>
      <c r="D424">
        <f>ROW(EtalonRes!A114)</f>
        <v>114</v>
      </c>
      <c r="E424" t="s">
        <v>153</v>
      </c>
      <c r="F424" t="s">
        <v>30</v>
      </c>
      <c r="G424" t="s">
        <v>31</v>
      </c>
      <c r="H424" t="s">
        <v>27</v>
      </c>
      <c r="I424">
        <v>0</v>
      </c>
      <c r="J424">
        <v>0</v>
      </c>
      <c r="O424">
        <f t="shared" si="377"/>
        <v>0</v>
      </c>
      <c r="P424">
        <f t="shared" si="378"/>
        <v>0</v>
      </c>
      <c r="Q424">
        <f t="shared" si="379"/>
        <v>0</v>
      </c>
      <c r="R424">
        <f t="shared" si="380"/>
        <v>0</v>
      </c>
      <c r="S424">
        <f t="shared" si="381"/>
        <v>0</v>
      </c>
      <c r="T424">
        <f t="shared" si="382"/>
        <v>0</v>
      </c>
      <c r="U424">
        <f t="shared" si="383"/>
        <v>0</v>
      </c>
      <c r="V424">
        <f t="shared" si="384"/>
        <v>0</v>
      </c>
      <c r="W424">
        <f t="shared" si="385"/>
        <v>0</v>
      </c>
      <c r="X424">
        <f t="shared" si="386"/>
        <v>0</v>
      </c>
      <c r="Y424">
        <f t="shared" si="387"/>
        <v>0</v>
      </c>
      <c r="AA424">
        <v>52421674</v>
      </c>
      <c r="AB424">
        <f t="shared" si="388"/>
        <v>124.9</v>
      </c>
      <c r="AC424">
        <f>ROUND((ES424),6)</f>
        <v>0</v>
      </c>
      <c r="AD424">
        <f>ROUND((((ET424)-(EU424))+AE424),6)</f>
        <v>0</v>
      </c>
      <c r="AE424">
        <f t="shared" si="389"/>
        <v>0</v>
      </c>
      <c r="AF424">
        <f t="shared" si="389"/>
        <v>124.9</v>
      </c>
      <c r="AG424">
        <f t="shared" si="390"/>
        <v>0</v>
      </c>
      <c r="AH424">
        <f t="shared" si="391"/>
        <v>1.02</v>
      </c>
      <c r="AI424">
        <f t="shared" si="391"/>
        <v>0</v>
      </c>
      <c r="AJ424">
        <f t="shared" si="392"/>
        <v>0</v>
      </c>
      <c r="AK424">
        <v>124.9</v>
      </c>
      <c r="AL424">
        <v>0</v>
      </c>
      <c r="AM424">
        <v>0</v>
      </c>
      <c r="AN424">
        <v>0</v>
      </c>
      <c r="AO424">
        <v>124.9</v>
      </c>
      <c r="AP424">
        <v>0</v>
      </c>
      <c r="AQ424">
        <v>1.02</v>
      </c>
      <c r="AR424">
        <v>0</v>
      </c>
      <c r="AS424">
        <v>0</v>
      </c>
      <c r="AT424">
        <v>70</v>
      </c>
      <c r="AU424">
        <v>10</v>
      </c>
      <c r="AV424">
        <v>1</v>
      </c>
      <c r="AW424">
        <v>1</v>
      </c>
      <c r="AZ424">
        <v>1</v>
      </c>
      <c r="BA424">
        <v>1</v>
      </c>
      <c r="BB424">
        <v>1</v>
      </c>
      <c r="BC424">
        <v>1</v>
      </c>
      <c r="BD424" t="s">
        <v>3</v>
      </c>
      <c r="BE424" t="s">
        <v>3</v>
      </c>
      <c r="BF424" t="s">
        <v>3</v>
      </c>
      <c r="BG424" t="s">
        <v>3</v>
      </c>
      <c r="BH424">
        <v>0</v>
      </c>
      <c r="BI424">
        <v>4</v>
      </c>
      <c r="BJ424" t="s">
        <v>32</v>
      </c>
      <c r="BM424">
        <v>0</v>
      </c>
      <c r="BN424">
        <v>0</v>
      </c>
      <c r="BO424" t="s">
        <v>3</v>
      </c>
      <c r="BP424">
        <v>0</v>
      </c>
      <c r="BQ424">
        <v>1</v>
      </c>
      <c r="BR424">
        <v>0</v>
      </c>
      <c r="BS424">
        <v>1</v>
      </c>
      <c r="BT424">
        <v>1</v>
      </c>
      <c r="BU424">
        <v>1</v>
      </c>
      <c r="BV424">
        <v>1</v>
      </c>
      <c r="BW424">
        <v>1</v>
      </c>
      <c r="BX424">
        <v>1</v>
      </c>
      <c r="BY424" t="s">
        <v>3</v>
      </c>
      <c r="BZ424">
        <v>70</v>
      </c>
      <c r="CA424">
        <v>10</v>
      </c>
      <c r="CE424">
        <v>0</v>
      </c>
      <c r="CF424">
        <v>0</v>
      </c>
      <c r="CG424">
        <v>0</v>
      </c>
      <c r="CM424">
        <v>0</v>
      </c>
      <c r="CN424" t="s">
        <v>3</v>
      </c>
      <c r="CO424">
        <v>0</v>
      </c>
      <c r="CP424">
        <f t="shared" si="393"/>
        <v>0</v>
      </c>
      <c r="CQ424">
        <f t="shared" si="394"/>
        <v>0</v>
      </c>
      <c r="CR424">
        <f>((((ET424)*BB424-(EU424)*BS424)+AE424*BS424)*AV424)</f>
        <v>0</v>
      </c>
      <c r="CS424">
        <f t="shared" si="395"/>
        <v>0</v>
      </c>
      <c r="CT424">
        <f t="shared" si="396"/>
        <v>124.9</v>
      </c>
      <c r="CU424">
        <f t="shared" si="397"/>
        <v>0</v>
      </c>
      <c r="CV424">
        <f t="shared" si="398"/>
        <v>1.02</v>
      </c>
      <c r="CW424">
        <f t="shared" si="399"/>
        <v>0</v>
      </c>
      <c r="CX424">
        <f t="shared" si="400"/>
        <v>0</v>
      </c>
      <c r="CY424">
        <f t="shared" si="401"/>
        <v>0</v>
      </c>
      <c r="CZ424">
        <f t="shared" si="402"/>
        <v>0</v>
      </c>
      <c r="DC424" t="s">
        <v>3</v>
      </c>
      <c r="DD424" t="s">
        <v>3</v>
      </c>
      <c r="DE424" t="s">
        <v>3</v>
      </c>
      <c r="DF424" t="s">
        <v>3</v>
      </c>
      <c r="DG424" t="s">
        <v>3</v>
      </c>
      <c r="DH424" t="s">
        <v>3</v>
      </c>
      <c r="DI424" t="s">
        <v>3</v>
      </c>
      <c r="DJ424" t="s">
        <v>3</v>
      </c>
      <c r="DK424" t="s">
        <v>3</v>
      </c>
      <c r="DL424" t="s">
        <v>3</v>
      </c>
      <c r="DM424" t="s">
        <v>3</v>
      </c>
      <c r="DN424">
        <v>0</v>
      </c>
      <c r="DO424">
        <v>0</v>
      </c>
      <c r="DP424">
        <v>1</v>
      </c>
      <c r="DQ424">
        <v>1</v>
      </c>
      <c r="DU424">
        <v>1009</v>
      </c>
      <c r="DV424" t="s">
        <v>27</v>
      </c>
      <c r="DW424" t="s">
        <v>27</v>
      </c>
      <c r="DX424">
        <v>1000</v>
      </c>
      <c r="EE424">
        <v>51482689</v>
      </c>
      <c r="EF424">
        <v>1</v>
      </c>
      <c r="EG424" t="s">
        <v>21</v>
      </c>
      <c r="EH424">
        <v>0</v>
      </c>
      <c r="EI424" t="s">
        <v>3</v>
      </c>
      <c r="EJ424">
        <v>4</v>
      </c>
      <c r="EK424">
        <v>0</v>
      </c>
      <c r="EL424" t="s">
        <v>22</v>
      </c>
      <c r="EM424" t="s">
        <v>23</v>
      </c>
      <c r="EO424" t="s">
        <v>3</v>
      </c>
      <c r="EQ424">
        <v>0</v>
      </c>
      <c r="ER424">
        <v>124.9</v>
      </c>
      <c r="ES424">
        <v>0</v>
      </c>
      <c r="ET424">
        <v>0</v>
      </c>
      <c r="EU424">
        <v>0</v>
      </c>
      <c r="EV424">
        <v>124.9</v>
      </c>
      <c r="EW424">
        <v>1.02</v>
      </c>
      <c r="EX424">
        <v>0</v>
      </c>
      <c r="EY424">
        <v>0</v>
      </c>
      <c r="FQ424">
        <v>0</v>
      </c>
      <c r="FR424">
        <f t="shared" si="403"/>
        <v>0</v>
      </c>
      <c r="FS424">
        <v>0</v>
      </c>
      <c r="FX424">
        <v>70</v>
      </c>
      <c r="FY424">
        <v>10</v>
      </c>
      <c r="GA424" t="s">
        <v>3</v>
      </c>
      <c r="GD424">
        <v>0</v>
      </c>
      <c r="GF424">
        <v>44828971</v>
      </c>
      <c r="GG424">
        <v>2</v>
      </c>
      <c r="GH424">
        <v>1</v>
      </c>
      <c r="GI424">
        <v>-2</v>
      </c>
      <c r="GJ424">
        <v>0</v>
      </c>
      <c r="GK424">
        <f>ROUND(R424*(R12)/100,2)</f>
        <v>0</v>
      </c>
      <c r="GL424">
        <f t="shared" si="404"/>
        <v>0</v>
      </c>
      <c r="GM424">
        <f>ROUND(O424+X424+Y424+GK424,2)+GX424</f>
        <v>0</v>
      </c>
      <c r="GN424">
        <f>IF(OR(BI424=0,BI424=1),ROUND(O424+X424+Y424+GK424,2),0)</f>
        <v>0</v>
      </c>
      <c r="GO424">
        <f>IF(BI424=2,ROUND(O424+X424+Y424+GK424,2),0)</f>
        <v>0</v>
      </c>
      <c r="GP424">
        <f>IF(BI424=4,ROUND(O424+X424+Y424+GK424,2)+GX424,0)</f>
        <v>0</v>
      </c>
      <c r="GR424">
        <v>0</v>
      </c>
      <c r="GS424">
        <v>3</v>
      </c>
      <c r="GT424">
        <v>0</v>
      </c>
      <c r="GU424" t="s">
        <v>3</v>
      </c>
      <c r="GV424">
        <f>ROUND((GT424),6)</f>
        <v>0</v>
      </c>
      <c r="GW424">
        <v>1</v>
      </c>
      <c r="GX424">
        <f t="shared" si="405"/>
        <v>0</v>
      </c>
      <c r="HA424">
        <v>0</v>
      </c>
      <c r="HB424">
        <v>0</v>
      </c>
      <c r="HC424">
        <f t="shared" si="406"/>
        <v>0</v>
      </c>
      <c r="HE424" t="s">
        <v>3</v>
      </c>
      <c r="HF424" t="s">
        <v>3</v>
      </c>
      <c r="IK424">
        <f t="shared" si="407"/>
        <v>0</v>
      </c>
    </row>
    <row r="425" spans="1:245" x14ac:dyDescent="0.2">
      <c r="A425">
        <v>17</v>
      </c>
      <c r="B425">
        <v>1</v>
      </c>
      <c r="C425">
        <f>ROW(SmtRes!A124)</f>
        <v>124</v>
      </c>
      <c r="D425">
        <f>ROW(EtalonRes!A116)</f>
        <v>116</v>
      </c>
      <c r="E425" t="s">
        <v>154</v>
      </c>
      <c r="F425" t="s">
        <v>34</v>
      </c>
      <c r="G425" t="s">
        <v>35</v>
      </c>
      <c r="H425" t="s">
        <v>27</v>
      </c>
      <c r="I425">
        <v>0</v>
      </c>
      <c r="J425">
        <v>0</v>
      </c>
      <c r="O425">
        <f t="shared" si="377"/>
        <v>0</v>
      </c>
      <c r="P425">
        <f t="shared" si="378"/>
        <v>0</v>
      </c>
      <c r="Q425">
        <f t="shared" si="379"/>
        <v>0</v>
      </c>
      <c r="R425">
        <f t="shared" si="380"/>
        <v>0</v>
      </c>
      <c r="S425">
        <f t="shared" si="381"/>
        <v>0</v>
      </c>
      <c r="T425">
        <f t="shared" si="382"/>
        <v>0</v>
      </c>
      <c r="U425">
        <f t="shared" si="383"/>
        <v>0</v>
      </c>
      <c r="V425">
        <f t="shared" si="384"/>
        <v>0</v>
      </c>
      <c r="W425">
        <f t="shared" si="385"/>
        <v>0</v>
      </c>
      <c r="X425">
        <f t="shared" si="386"/>
        <v>0</v>
      </c>
      <c r="Y425">
        <f t="shared" si="387"/>
        <v>0</v>
      </c>
      <c r="AA425">
        <v>52421674</v>
      </c>
      <c r="AB425">
        <f t="shared" si="388"/>
        <v>57.83</v>
      </c>
      <c r="AC425">
        <f>ROUND((ES425),6)</f>
        <v>0</v>
      </c>
      <c r="AD425">
        <f>ROUND((((ET425)-(EU425))+AE425),6)</f>
        <v>57.83</v>
      </c>
      <c r="AE425">
        <f t="shared" si="389"/>
        <v>31.44</v>
      </c>
      <c r="AF425">
        <f t="shared" si="389"/>
        <v>0</v>
      </c>
      <c r="AG425">
        <f t="shared" si="390"/>
        <v>0</v>
      </c>
      <c r="AH425">
        <f t="shared" si="391"/>
        <v>0</v>
      </c>
      <c r="AI425">
        <f t="shared" si="391"/>
        <v>0</v>
      </c>
      <c r="AJ425">
        <f t="shared" si="392"/>
        <v>0</v>
      </c>
      <c r="AK425">
        <v>57.83</v>
      </c>
      <c r="AL425">
        <v>0</v>
      </c>
      <c r="AM425">
        <v>57.83</v>
      </c>
      <c r="AN425">
        <v>31.44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1</v>
      </c>
      <c r="AW425">
        <v>1</v>
      </c>
      <c r="AZ425">
        <v>1</v>
      </c>
      <c r="BA425">
        <v>1</v>
      </c>
      <c r="BB425">
        <v>1</v>
      </c>
      <c r="BC425">
        <v>1</v>
      </c>
      <c r="BD425" t="s">
        <v>3</v>
      </c>
      <c r="BE425" t="s">
        <v>3</v>
      </c>
      <c r="BF425" t="s">
        <v>3</v>
      </c>
      <c r="BG425" t="s">
        <v>3</v>
      </c>
      <c r="BH425">
        <v>0</v>
      </c>
      <c r="BI425">
        <v>4</v>
      </c>
      <c r="BJ425" t="s">
        <v>36</v>
      </c>
      <c r="BM425">
        <v>1</v>
      </c>
      <c r="BN425">
        <v>0</v>
      </c>
      <c r="BO425" t="s">
        <v>3</v>
      </c>
      <c r="BP425">
        <v>0</v>
      </c>
      <c r="BQ425">
        <v>1</v>
      </c>
      <c r="BR425">
        <v>0</v>
      </c>
      <c r="BS425">
        <v>1</v>
      </c>
      <c r="BT425">
        <v>1</v>
      </c>
      <c r="BU425">
        <v>1</v>
      </c>
      <c r="BV425">
        <v>1</v>
      </c>
      <c r="BW425">
        <v>1</v>
      </c>
      <c r="BX425">
        <v>1</v>
      </c>
      <c r="BY425" t="s">
        <v>3</v>
      </c>
      <c r="BZ425">
        <v>0</v>
      </c>
      <c r="CA425">
        <v>0</v>
      </c>
      <c r="CE425">
        <v>0</v>
      </c>
      <c r="CF425">
        <v>0</v>
      </c>
      <c r="CG425">
        <v>0</v>
      </c>
      <c r="CM425">
        <v>0</v>
      </c>
      <c r="CN425" t="s">
        <v>3</v>
      </c>
      <c r="CO425">
        <v>0</v>
      </c>
      <c r="CP425">
        <f t="shared" si="393"/>
        <v>0</v>
      </c>
      <c r="CQ425">
        <f t="shared" si="394"/>
        <v>0</v>
      </c>
      <c r="CR425">
        <f>((((ET425)*BB425-(EU425)*BS425)+AE425*BS425)*AV425)</f>
        <v>57.83</v>
      </c>
      <c r="CS425">
        <f t="shared" si="395"/>
        <v>31.44</v>
      </c>
      <c r="CT425">
        <f t="shared" si="396"/>
        <v>0</v>
      </c>
      <c r="CU425">
        <f t="shared" si="397"/>
        <v>0</v>
      </c>
      <c r="CV425">
        <f t="shared" si="398"/>
        <v>0</v>
      </c>
      <c r="CW425">
        <f t="shared" si="399"/>
        <v>0</v>
      </c>
      <c r="CX425">
        <f t="shared" si="400"/>
        <v>0</v>
      </c>
      <c r="CY425">
        <f t="shared" si="401"/>
        <v>0</v>
      </c>
      <c r="CZ425">
        <f t="shared" si="402"/>
        <v>0</v>
      </c>
      <c r="DC425" t="s">
        <v>3</v>
      </c>
      <c r="DD425" t="s">
        <v>3</v>
      </c>
      <c r="DE425" t="s">
        <v>3</v>
      </c>
      <c r="DF425" t="s">
        <v>3</v>
      </c>
      <c r="DG425" t="s">
        <v>3</v>
      </c>
      <c r="DH425" t="s">
        <v>3</v>
      </c>
      <c r="DI425" t="s">
        <v>3</v>
      </c>
      <c r="DJ425" t="s">
        <v>3</v>
      </c>
      <c r="DK425" t="s">
        <v>3</v>
      </c>
      <c r="DL425" t="s">
        <v>3</v>
      </c>
      <c r="DM425" t="s">
        <v>3</v>
      </c>
      <c r="DN425">
        <v>0</v>
      </c>
      <c r="DO425">
        <v>0</v>
      </c>
      <c r="DP425">
        <v>1</v>
      </c>
      <c r="DQ425">
        <v>1</v>
      </c>
      <c r="DU425">
        <v>1009</v>
      </c>
      <c r="DV425" t="s">
        <v>27</v>
      </c>
      <c r="DW425" t="s">
        <v>27</v>
      </c>
      <c r="DX425">
        <v>1000</v>
      </c>
      <c r="EE425">
        <v>51482691</v>
      </c>
      <c r="EF425">
        <v>1</v>
      </c>
      <c r="EG425" t="s">
        <v>21</v>
      </c>
      <c r="EH425">
        <v>0</v>
      </c>
      <c r="EI425" t="s">
        <v>3</v>
      </c>
      <c r="EJ425">
        <v>4</v>
      </c>
      <c r="EK425">
        <v>1</v>
      </c>
      <c r="EL425" t="s">
        <v>37</v>
      </c>
      <c r="EM425" t="s">
        <v>23</v>
      </c>
      <c r="EO425" t="s">
        <v>3</v>
      </c>
      <c r="EQ425">
        <v>0</v>
      </c>
      <c r="ER425">
        <v>57.83</v>
      </c>
      <c r="ES425">
        <v>0</v>
      </c>
      <c r="ET425">
        <v>57.83</v>
      </c>
      <c r="EU425">
        <v>31.44</v>
      </c>
      <c r="EV425">
        <v>0</v>
      </c>
      <c r="EW425">
        <v>0</v>
      </c>
      <c r="EX425">
        <v>0</v>
      </c>
      <c r="EY425">
        <v>0</v>
      </c>
      <c r="FQ425">
        <v>0</v>
      </c>
      <c r="FR425">
        <f t="shared" si="403"/>
        <v>0</v>
      </c>
      <c r="FS425">
        <v>0</v>
      </c>
      <c r="FX425">
        <v>0</v>
      </c>
      <c r="FY425">
        <v>0</v>
      </c>
      <c r="GA425" t="s">
        <v>3</v>
      </c>
      <c r="GD425">
        <v>1</v>
      </c>
      <c r="GF425">
        <v>-1870736679</v>
      </c>
      <c r="GG425">
        <v>2</v>
      </c>
      <c r="GH425">
        <v>1</v>
      </c>
      <c r="GI425">
        <v>-2</v>
      </c>
      <c r="GJ425">
        <v>0</v>
      </c>
      <c r="GK425">
        <v>0</v>
      </c>
      <c r="GL425">
        <f t="shared" si="404"/>
        <v>0</v>
      </c>
      <c r="GM425">
        <f>ROUND(O425+X425+Y425,2)+GX425</f>
        <v>0</v>
      </c>
      <c r="GN425">
        <f>IF(OR(BI425=0,BI425=1),ROUND(O425+X425+Y425,2),0)</f>
        <v>0</v>
      </c>
      <c r="GO425">
        <f>IF(BI425=2,ROUND(O425+X425+Y425,2),0)</f>
        <v>0</v>
      </c>
      <c r="GP425">
        <f>IF(BI425=4,ROUND(O425+X425+Y425,2)+GX425,0)</f>
        <v>0</v>
      </c>
      <c r="GR425">
        <v>0</v>
      </c>
      <c r="GS425">
        <v>3</v>
      </c>
      <c r="GT425">
        <v>0</v>
      </c>
      <c r="GU425" t="s">
        <v>3</v>
      </c>
      <c r="GV425">
        <f>ROUND((GT425),6)</f>
        <v>0</v>
      </c>
      <c r="GW425">
        <v>1</v>
      </c>
      <c r="GX425">
        <f t="shared" si="405"/>
        <v>0</v>
      </c>
      <c r="HA425">
        <v>0</v>
      </c>
      <c r="HB425">
        <v>0</v>
      </c>
      <c r="HC425">
        <f t="shared" si="406"/>
        <v>0</v>
      </c>
      <c r="HE425" t="s">
        <v>3</v>
      </c>
      <c r="HF425" t="s">
        <v>3</v>
      </c>
      <c r="IK425">
        <f t="shared" si="407"/>
        <v>0</v>
      </c>
    </row>
    <row r="426" spans="1:245" x14ac:dyDescent="0.2">
      <c r="A426">
        <v>17</v>
      </c>
      <c r="B426">
        <v>1</v>
      </c>
      <c r="C426">
        <f>ROW(SmtRes!A126)</f>
        <v>126</v>
      </c>
      <c r="D426">
        <f>ROW(EtalonRes!A118)</f>
        <v>118</v>
      </c>
      <c r="E426" t="s">
        <v>155</v>
      </c>
      <c r="F426" t="s">
        <v>39</v>
      </c>
      <c r="G426" t="s">
        <v>40</v>
      </c>
      <c r="H426" t="s">
        <v>27</v>
      </c>
      <c r="I426">
        <v>0</v>
      </c>
      <c r="J426">
        <v>0</v>
      </c>
      <c r="O426">
        <f t="shared" si="377"/>
        <v>0</v>
      </c>
      <c r="P426">
        <f t="shared" si="378"/>
        <v>0</v>
      </c>
      <c r="Q426">
        <f t="shared" si="379"/>
        <v>0</v>
      </c>
      <c r="R426">
        <f t="shared" si="380"/>
        <v>0</v>
      </c>
      <c r="S426">
        <f t="shared" si="381"/>
        <v>0</v>
      </c>
      <c r="T426">
        <f t="shared" si="382"/>
        <v>0</v>
      </c>
      <c r="U426">
        <f t="shared" si="383"/>
        <v>0</v>
      </c>
      <c r="V426">
        <f t="shared" si="384"/>
        <v>0</v>
      </c>
      <c r="W426">
        <f t="shared" si="385"/>
        <v>0</v>
      </c>
      <c r="X426">
        <f t="shared" si="386"/>
        <v>0</v>
      </c>
      <c r="Y426">
        <f t="shared" si="387"/>
        <v>0</v>
      </c>
      <c r="AA426">
        <v>52421674</v>
      </c>
      <c r="AB426">
        <f t="shared" si="388"/>
        <v>165.91</v>
      </c>
      <c r="AC426">
        <f>ROUND((ES426),6)</f>
        <v>0</v>
      </c>
      <c r="AD426">
        <f>ROUND((((ET426)-(EU426))+AE426),6)</f>
        <v>165.91</v>
      </c>
      <c r="AE426">
        <f t="shared" si="389"/>
        <v>90.18</v>
      </c>
      <c r="AF426">
        <f t="shared" si="389"/>
        <v>0</v>
      </c>
      <c r="AG426">
        <f t="shared" si="390"/>
        <v>0</v>
      </c>
      <c r="AH426">
        <f t="shared" si="391"/>
        <v>0</v>
      </c>
      <c r="AI426">
        <f t="shared" si="391"/>
        <v>0</v>
      </c>
      <c r="AJ426">
        <f t="shared" si="392"/>
        <v>0</v>
      </c>
      <c r="AK426">
        <v>165.91</v>
      </c>
      <c r="AL426">
        <v>0</v>
      </c>
      <c r="AM426">
        <v>165.91</v>
      </c>
      <c r="AN426">
        <v>90.18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1</v>
      </c>
      <c r="AW426">
        <v>1</v>
      </c>
      <c r="AZ426">
        <v>1</v>
      </c>
      <c r="BA426">
        <v>1</v>
      </c>
      <c r="BB426">
        <v>1</v>
      </c>
      <c r="BC426">
        <v>1</v>
      </c>
      <c r="BD426" t="s">
        <v>3</v>
      </c>
      <c r="BE426" t="s">
        <v>3</v>
      </c>
      <c r="BF426" t="s">
        <v>3</v>
      </c>
      <c r="BG426" t="s">
        <v>3</v>
      </c>
      <c r="BH426">
        <v>0</v>
      </c>
      <c r="BI426">
        <v>4</v>
      </c>
      <c r="BJ426" t="s">
        <v>41</v>
      </c>
      <c r="BM426">
        <v>1</v>
      </c>
      <c r="BN426">
        <v>0</v>
      </c>
      <c r="BO426" t="s">
        <v>3</v>
      </c>
      <c r="BP426">
        <v>0</v>
      </c>
      <c r="BQ426">
        <v>1</v>
      </c>
      <c r="BR426">
        <v>0</v>
      </c>
      <c r="BS426">
        <v>1</v>
      </c>
      <c r="BT426">
        <v>1</v>
      </c>
      <c r="BU426">
        <v>1</v>
      </c>
      <c r="BV426">
        <v>1</v>
      </c>
      <c r="BW426">
        <v>1</v>
      </c>
      <c r="BX426">
        <v>1</v>
      </c>
      <c r="BY426" t="s">
        <v>3</v>
      </c>
      <c r="BZ426">
        <v>0</v>
      </c>
      <c r="CA426">
        <v>0</v>
      </c>
      <c r="CE426">
        <v>0</v>
      </c>
      <c r="CF426">
        <v>0</v>
      </c>
      <c r="CG426">
        <v>0</v>
      </c>
      <c r="CM426">
        <v>0</v>
      </c>
      <c r="CN426" t="s">
        <v>3</v>
      </c>
      <c r="CO426">
        <v>0</v>
      </c>
      <c r="CP426">
        <f t="shared" si="393"/>
        <v>0</v>
      </c>
      <c r="CQ426">
        <f t="shared" si="394"/>
        <v>0</v>
      </c>
      <c r="CR426">
        <f>((((ET426)*BB426-(EU426)*BS426)+AE426*BS426)*AV426)</f>
        <v>165.91</v>
      </c>
      <c r="CS426">
        <f t="shared" si="395"/>
        <v>90.18</v>
      </c>
      <c r="CT426">
        <f t="shared" si="396"/>
        <v>0</v>
      </c>
      <c r="CU426">
        <f t="shared" si="397"/>
        <v>0</v>
      </c>
      <c r="CV426">
        <f t="shared" si="398"/>
        <v>0</v>
      </c>
      <c r="CW426">
        <f t="shared" si="399"/>
        <v>0</v>
      </c>
      <c r="CX426">
        <f t="shared" si="400"/>
        <v>0</v>
      </c>
      <c r="CY426">
        <f t="shared" si="401"/>
        <v>0</v>
      </c>
      <c r="CZ426">
        <f t="shared" si="402"/>
        <v>0</v>
      </c>
      <c r="DC426" t="s">
        <v>3</v>
      </c>
      <c r="DD426" t="s">
        <v>3</v>
      </c>
      <c r="DE426" t="s">
        <v>3</v>
      </c>
      <c r="DF426" t="s">
        <v>3</v>
      </c>
      <c r="DG426" t="s">
        <v>3</v>
      </c>
      <c r="DH426" t="s">
        <v>3</v>
      </c>
      <c r="DI426" t="s">
        <v>3</v>
      </c>
      <c r="DJ426" t="s">
        <v>3</v>
      </c>
      <c r="DK426" t="s">
        <v>3</v>
      </c>
      <c r="DL426" t="s">
        <v>3</v>
      </c>
      <c r="DM426" t="s">
        <v>3</v>
      </c>
      <c r="DN426">
        <v>0</v>
      </c>
      <c r="DO426">
        <v>0</v>
      </c>
      <c r="DP426">
        <v>1</v>
      </c>
      <c r="DQ426">
        <v>1</v>
      </c>
      <c r="DU426">
        <v>1009</v>
      </c>
      <c r="DV426" t="s">
        <v>27</v>
      </c>
      <c r="DW426" t="s">
        <v>27</v>
      </c>
      <c r="DX426">
        <v>1000</v>
      </c>
      <c r="EE426">
        <v>51482691</v>
      </c>
      <c r="EF426">
        <v>1</v>
      </c>
      <c r="EG426" t="s">
        <v>21</v>
      </c>
      <c r="EH426">
        <v>0</v>
      </c>
      <c r="EI426" t="s">
        <v>3</v>
      </c>
      <c r="EJ426">
        <v>4</v>
      </c>
      <c r="EK426">
        <v>1</v>
      </c>
      <c r="EL426" t="s">
        <v>37</v>
      </c>
      <c r="EM426" t="s">
        <v>23</v>
      </c>
      <c r="EO426" t="s">
        <v>3</v>
      </c>
      <c r="EQ426">
        <v>0</v>
      </c>
      <c r="ER426">
        <v>165.91</v>
      </c>
      <c r="ES426">
        <v>0</v>
      </c>
      <c r="ET426">
        <v>165.91</v>
      </c>
      <c r="EU426">
        <v>90.18</v>
      </c>
      <c r="EV426">
        <v>0</v>
      </c>
      <c r="EW426">
        <v>0</v>
      </c>
      <c r="EX426">
        <v>0</v>
      </c>
      <c r="EY426">
        <v>0</v>
      </c>
      <c r="FQ426">
        <v>0</v>
      </c>
      <c r="FR426">
        <f t="shared" si="403"/>
        <v>0</v>
      </c>
      <c r="FS426">
        <v>0</v>
      </c>
      <c r="FX426">
        <v>0</v>
      </c>
      <c r="FY426">
        <v>0</v>
      </c>
      <c r="GA426" t="s">
        <v>3</v>
      </c>
      <c r="GD426">
        <v>1</v>
      </c>
      <c r="GF426">
        <v>1912105629</v>
      </c>
      <c r="GG426">
        <v>2</v>
      </c>
      <c r="GH426">
        <v>1</v>
      </c>
      <c r="GI426">
        <v>-2</v>
      </c>
      <c r="GJ426">
        <v>0</v>
      </c>
      <c r="GK426">
        <v>0</v>
      </c>
      <c r="GL426">
        <f t="shared" si="404"/>
        <v>0</v>
      </c>
      <c r="GM426">
        <f>ROUND(O426+X426+Y426,2)+GX426</f>
        <v>0</v>
      </c>
      <c r="GN426">
        <f>IF(OR(BI426=0,BI426=1),ROUND(O426+X426+Y426,2),0)</f>
        <v>0</v>
      </c>
      <c r="GO426">
        <f>IF(BI426=2,ROUND(O426+X426+Y426,2),0)</f>
        <v>0</v>
      </c>
      <c r="GP426">
        <f>IF(BI426=4,ROUND(O426+X426+Y426,2)+GX426,0)</f>
        <v>0</v>
      </c>
      <c r="GR426">
        <v>0</v>
      </c>
      <c r="GS426">
        <v>3</v>
      </c>
      <c r="GT426">
        <v>0</v>
      </c>
      <c r="GU426" t="s">
        <v>3</v>
      </c>
      <c r="GV426">
        <f>ROUND((GT426),6)</f>
        <v>0</v>
      </c>
      <c r="GW426">
        <v>1</v>
      </c>
      <c r="GX426">
        <f t="shared" si="405"/>
        <v>0</v>
      </c>
      <c r="HA426">
        <v>0</v>
      </c>
      <c r="HB426">
        <v>0</v>
      </c>
      <c r="HC426">
        <f t="shared" si="406"/>
        <v>0</v>
      </c>
      <c r="HE426" t="s">
        <v>3</v>
      </c>
      <c r="HF426" t="s">
        <v>3</v>
      </c>
      <c r="IK426">
        <f t="shared" si="407"/>
        <v>0</v>
      </c>
    </row>
    <row r="427" spans="1:245" x14ac:dyDescent="0.2">
      <c r="A427">
        <v>17</v>
      </c>
      <c r="B427">
        <v>1</v>
      </c>
      <c r="C427">
        <f>ROW(SmtRes!A128)</f>
        <v>128</v>
      </c>
      <c r="D427">
        <f>ROW(EtalonRes!A120)</f>
        <v>120</v>
      </c>
      <c r="E427" t="s">
        <v>159</v>
      </c>
      <c r="F427" t="s">
        <v>43</v>
      </c>
      <c r="G427" t="s">
        <v>44</v>
      </c>
      <c r="H427" t="s">
        <v>27</v>
      </c>
      <c r="I427">
        <v>0</v>
      </c>
      <c r="J427">
        <v>0</v>
      </c>
      <c r="O427">
        <f t="shared" si="377"/>
        <v>0</v>
      </c>
      <c r="P427">
        <f t="shared" si="378"/>
        <v>0</v>
      </c>
      <c r="Q427">
        <f t="shared" si="379"/>
        <v>0</v>
      </c>
      <c r="R427">
        <f t="shared" si="380"/>
        <v>0</v>
      </c>
      <c r="S427">
        <f t="shared" si="381"/>
        <v>0</v>
      </c>
      <c r="T427">
        <f t="shared" si="382"/>
        <v>0</v>
      </c>
      <c r="U427">
        <f t="shared" si="383"/>
        <v>0</v>
      </c>
      <c r="V427">
        <f t="shared" si="384"/>
        <v>0</v>
      </c>
      <c r="W427">
        <f t="shared" si="385"/>
        <v>0</v>
      </c>
      <c r="X427">
        <f t="shared" si="386"/>
        <v>0</v>
      </c>
      <c r="Y427">
        <f t="shared" si="387"/>
        <v>0</v>
      </c>
      <c r="AA427">
        <v>52421674</v>
      </c>
      <c r="AB427">
        <f t="shared" si="388"/>
        <v>1396.89</v>
      </c>
      <c r="AC427">
        <f>ROUND(((ES427*51)),6)</f>
        <v>0</v>
      </c>
      <c r="AD427">
        <f>ROUND(((((ET427*51))-((EU427*51)))+AE427),6)</f>
        <v>1396.89</v>
      </c>
      <c r="AE427">
        <f>ROUND(((EU427*51)),6)</f>
        <v>759.39</v>
      </c>
      <c r="AF427">
        <f>ROUND(((EV427*51)),6)</f>
        <v>0</v>
      </c>
      <c r="AG427">
        <f t="shared" si="390"/>
        <v>0</v>
      </c>
      <c r="AH427">
        <f>((EW427*51))</f>
        <v>0</v>
      </c>
      <c r="AI427">
        <f>((EX427*51))</f>
        <v>0</v>
      </c>
      <c r="AJ427">
        <f t="shared" si="392"/>
        <v>0</v>
      </c>
      <c r="AK427">
        <v>27.39</v>
      </c>
      <c r="AL427">
        <v>0</v>
      </c>
      <c r="AM427">
        <v>27.39</v>
      </c>
      <c r="AN427">
        <v>14.89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1</v>
      </c>
      <c r="AW427">
        <v>1</v>
      </c>
      <c r="AZ427">
        <v>1</v>
      </c>
      <c r="BA427">
        <v>1</v>
      </c>
      <c r="BB427">
        <v>1</v>
      </c>
      <c r="BC427">
        <v>1</v>
      </c>
      <c r="BD427" t="s">
        <v>3</v>
      </c>
      <c r="BE427" t="s">
        <v>3</v>
      </c>
      <c r="BF427" t="s">
        <v>3</v>
      </c>
      <c r="BG427" t="s">
        <v>3</v>
      </c>
      <c r="BH427">
        <v>0</v>
      </c>
      <c r="BI427">
        <v>4</v>
      </c>
      <c r="BJ427" t="s">
        <v>45</v>
      </c>
      <c r="BM427">
        <v>1</v>
      </c>
      <c r="BN427">
        <v>0</v>
      </c>
      <c r="BO427" t="s">
        <v>3</v>
      </c>
      <c r="BP427">
        <v>0</v>
      </c>
      <c r="BQ427">
        <v>1</v>
      </c>
      <c r="BR427">
        <v>0</v>
      </c>
      <c r="BS427">
        <v>1</v>
      </c>
      <c r="BT427">
        <v>1</v>
      </c>
      <c r="BU427">
        <v>1</v>
      </c>
      <c r="BV427">
        <v>1</v>
      </c>
      <c r="BW427">
        <v>1</v>
      </c>
      <c r="BX427">
        <v>1</v>
      </c>
      <c r="BY427" t="s">
        <v>3</v>
      </c>
      <c r="BZ427">
        <v>0</v>
      </c>
      <c r="CA427">
        <v>0</v>
      </c>
      <c r="CE427">
        <v>0</v>
      </c>
      <c r="CF427">
        <v>0</v>
      </c>
      <c r="CG427">
        <v>0</v>
      </c>
      <c r="CM427">
        <v>0</v>
      </c>
      <c r="CN427" t="s">
        <v>3</v>
      </c>
      <c r="CO427">
        <v>0</v>
      </c>
      <c r="CP427">
        <f t="shared" si="393"/>
        <v>0</v>
      </c>
      <c r="CQ427">
        <f t="shared" si="394"/>
        <v>0</v>
      </c>
      <c r="CR427">
        <f>(((((ET427*51))*BB427-((EU427*51))*BS427)+AE427*BS427)*AV427)</f>
        <v>1396.89</v>
      </c>
      <c r="CS427">
        <f t="shared" si="395"/>
        <v>759.39</v>
      </c>
      <c r="CT427">
        <f t="shared" si="396"/>
        <v>0</v>
      </c>
      <c r="CU427">
        <f t="shared" si="397"/>
        <v>0</v>
      </c>
      <c r="CV427">
        <f t="shared" si="398"/>
        <v>0</v>
      </c>
      <c r="CW427">
        <f t="shared" si="399"/>
        <v>0</v>
      </c>
      <c r="CX427">
        <f t="shared" si="400"/>
        <v>0</v>
      </c>
      <c r="CY427">
        <f t="shared" si="401"/>
        <v>0</v>
      </c>
      <c r="CZ427">
        <f t="shared" si="402"/>
        <v>0</v>
      </c>
      <c r="DC427" t="s">
        <v>3</v>
      </c>
      <c r="DD427" t="s">
        <v>46</v>
      </c>
      <c r="DE427" t="s">
        <v>46</v>
      </c>
      <c r="DF427" t="s">
        <v>46</v>
      </c>
      <c r="DG427" t="s">
        <v>46</v>
      </c>
      <c r="DH427" t="s">
        <v>3</v>
      </c>
      <c r="DI427" t="s">
        <v>46</v>
      </c>
      <c r="DJ427" t="s">
        <v>46</v>
      </c>
      <c r="DK427" t="s">
        <v>3</v>
      </c>
      <c r="DL427" t="s">
        <v>3</v>
      </c>
      <c r="DM427" t="s">
        <v>3</v>
      </c>
      <c r="DN427">
        <v>0</v>
      </c>
      <c r="DO427">
        <v>0</v>
      </c>
      <c r="DP427">
        <v>1</v>
      </c>
      <c r="DQ427">
        <v>1</v>
      </c>
      <c r="DU427">
        <v>1009</v>
      </c>
      <c r="DV427" t="s">
        <v>27</v>
      </c>
      <c r="DW427" t="s">
        <v>27</v>
      </c>
      <c r="DX427">
        <v>1000</v>
      </c>
      <c r="EE427">
        <v>51482691</v>
      </c>
      <c r="EF427">
        <v>1</v>
      </c>
      <c r="EG427" t="s">
        <v>21</v>
      </c>
      <c r="EH427">
        <v>0</v>
      </c>
      <c r="EI427" t="s">
        <v>3</v>
      </c>
      <c r="EJ427">
        <v>4</v>
      </c>
      <c r="EK427">
        <v>1</v>
      </c>
      <c r="EL427" t="s">
        <v>37</v>
      </c>
      <c r="EM427" t="s">
        <v>23</v>
      </c>
      <c r="EO427" t="s">
        <v>3</v>
      </c>
      <c r="EQ427">
        <v>0</v>
      </c>
      <c r="ER427">
        <v>27.39</v>
      </c>
      <c r="ES427">
        <v>0</v>
      </c>
      <c r="ET427">
        <v>27.39</v>
      </c>
      <c r="EU427">
        <v>14.89</v>
      </c>
      <c r="EV427">
        <v>0</v>
      </c>
      <c r="EW427">
        <v>0</v>
      </c>
      <c r="EX427">
        <v>0</v>
      </c>
      <c r="EY427">
        <v>0</v>
      </c>
      <c r="FQ427">
        <v>0</v>
      </c>
      <c r="FR427">
        <f t="shared" si="403"/>
        <v>0</v>
      </c>
      <c r="FS427">
        <v>0</v>
      </c>
      <c r="FX427">
        <v>0</v>
      </c>
      <c r="FY427">
        <v>0</v>
      </c>
      <c r="GA427" t="s">
        <v>3</v>
      </c>
      <c r="GD427">
        <v>1</v>
      </c>
      <c r="GF427">
        <v>972108674</v>
      </c>
      <c r="GG427">
        <v>2</v>
      </c>
      <c r="GH427">
        <v>1</v>
      </c>
      <c r="GI427">
        <v>-2</v>
      </c>
      <c r="GJ427">
        <v>0</v>
      </c>
      <c r="GK427">
        <v>0</v>
      </c>
      <c r="GL427">
        <f t="shared" si="404"/>
        <v>0</v>
      </c>
      <c r="GM427">
        <f>ROUND(O427+X427+Y427,2)+GX427</f>
        <v>0</v>
      </c>
      <c r="GN427">
        <f>IF(OR(BI427=0,BI427=1),ROUND(O427+X427+Y427,2),0)</f>
        <v>0</v>
      </c>
      <c r="GO427">
        <f>IF(BI427=2,ROUND(O427+X427+Y427,2),0)</f>
        <v>0</v>
      </c>
      <c r="GP427">
        <f>IF(BI427=4,ROUND(O427+X427+Y427,2)+GX427,0)</f>
        <v>0</v>
      </c>
      <c r="GR427">
        <v>0</v>
      </c>
      <c r="GS427">
        <v>3</v>
      </c>
      <c r="GT427">
        <v>0</v>
      </c>
      <c r="GU427" t="s">
        <v>46</v>
      </c>
      <c r="GV427">
        <f>ROUND(((GT427*51)),6)</f>
        <v>0</v>
      </c>
      <c r="GW427">
        <v>1</v>
      </c>
      <c r="GX427">
        <f t="shared" si="405"/>
        <v>0</v>
      </c>
      <c r="HA427">
        <v>0</v>
      </c>
      <c r="HB427">
        <v>0</v>
      </c>
      <c r="HC427">
        <f t="shared" si="406"/>
        <v>0</v>
      </c>
      <c r="HE427" t="s">
        <v>3</v>
      </c>
      <c r="HF427" t="s">
        <v>3</v>
      </c>
      <c r="IK427">
        <f t="shared" si="407"/>
        <v>0</v>
      </c>
    </row>
    <row r="428" spans="1:245" x14ac:dyDescent="0.2">
      <c r="A428">
        <v>17</v>
      </c>
      <c r="B428">
        <v>1</v>
      </c>
      <c r="E428" t="s">
        <v>163</v>
      </c>
      <c r="F428" t="s">
        <v>48</v>
      </c>
      <c r="G428" t="s">
        <v>49</v>
      </c>
      <c r="H428" t="s">
        <v>27</v>
      </c>
      <c r="I428">
        <v>0</v>
      </c>
      <c r="J428">
        <v>0</v>
      </c>
      <c r="O428">
        <f t="shared" si="377"/>
        <v>0</v>
      </c>
      <c r="P428">
        <f t="shared" si="378"/>
        <v>0</v>
      </c>
      <c r="Q428">
        <f t="shared" si="379"/>
        <v>0</v>
      </c>
      <c r="R428">
        <f t="shared" si="380"/>
        <v>0</v>
      </c>
      <c r="S428">
        <f t="shared" si="381"/>
        <v>0</v>
      </c>
      <c r="T428">
        <f t="shared" si="382"/>
        <v>0</v>
      </c>
      <c r="U428">
        <f t="shared" si="383"/>
        <v>0</v>
      </c>
      <c r="V428">
        <f t="shared" si="384"/>
        <v>0</v>
      </c>
      <c r="W428">
        <f t="shared" si="385"/>
        <v>0</v>
      </c>
      <c r="X428">
        <f t="shared" si="386"/>
        <v>0</v>
      </c>
      <c r="Y428">
        <f t="shared" si="387"/>
        <v>0</v>
      </c>
      <c r="AA428">
        <v>52421674</v>
      </c>
      <c r="AB428">
        <f t="shared" si="388"/>
        <v>150.61000000000001</v>
      </c>
      <c r="AC428">
        <f>ROUND((ES428),6)</f>
        <v>150.61000000000001</v>
      </c>
      <c r="AD428">
        <f>ROUND((((ET428)-(EU428))+AE428),6)</f>
        <v>0</v>
      </c>
      <c r="AE428">
        <f t="shared" ref="AE428:AF431" si="408">ROUND((EU428),6)</f>
        <v>0</v>
      </c>
      <c r="AF428">
        <f t="shared" si="408"/>
        <v>0</v>
      </c>
      <c r="AG428">
        <f t="shared" si="390"/>
        <v>0</v>
      </c>
      <c r="AH428">
        <f t="shared" ref="AH428:AI431" si="409">(EW428)</f>
        <v>0</v>
      </c>
      <c r="AI428">
        <f t="shared" si="409"/>
        <v>0</v>
      </c>
      <c r="AJ428">
        <f t="shared" si="392"/>
        <v>0</v>
      </c>
      <c r="AK428">
        <v>150.61000000000001</v>
      </c>
      <c r="AL428">
        <v>150.61000000000001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1</v>
      </c>
      <c r="AW428">
        <v>1</v>
      </c>
      <c r="AZ428">
        <v>1</v>
      </c>
      <c r="BA428">
        <v>1</v>
      </c>
      <c r="BB428">
        <v>1</v>
      </c>
      <c r="BC428">
        <v>1</v>
      </c>
      <c r="BD428" t="s">
        <v>3</v>
      </c>
      <c r="BE428" t="s">
        <v>3</v>
      </c>
      <c r="BF428" t="s">
        <v>3</v>
      </c>
      <c r="BG428" t="s">
        <v>3</v>
      </c>
      <c r="BH428">
        <v>3</v>
      </c>
      <c r="BI428">
        <v>1</v>
      </c>
      <c r="BJ428" t="s">
        <v>3</v>
      </c>
      <c r="BM428">
        <v>6001</v>
      </c>
      <c r="BN428">
        <v>0</v>
      </c>
      <c r="BO428" t="s">
        <v>3</v>
      </c>
      <c r="BP428">
        <v>0</v>
      </c>
      <c r="BQ428">
        <v>0</v>
      </c>
      <c r="BR428">
        <v>0</v>
      </c>
      <c r="BS428">
        <v>1</v>
      </c>
      <c r="BT428">
        <v>1</v>
      </c>
      <c r="BU428">
        <v>1</v>
      </c>
      <c r="BV428">
        <v>1</v>
      </c>
      <c r="BW428">
        <v>1</v>
      </c>
      <c r="BX428">
        <v>1</v>
      </c>
      <c r="BY428" t="s">
        <v>3</v>
      </c>
      <c r="BZ428">
        <v>0</v>
      </c>
      <c r="CA428">
        <v>0</v>
      </c>
      <c r="CE428">
        <v>0</v>
      </c>
      <c r="CF428">
        <v>0</v>
      </c>
      <c r="CG428">
        <v>0</v>
      </c>
      <c r="CM428">
        <v>0</v>
      </c>
      <c r="CN428" t="s">
        <v>3</v>
      </c>
      <c r="CO428">
        <v>0</v>
      </c>
      <c r="CP428">
        <f t="shared" si="393"/>
        <v>0</v>
      </c>
      <c r="CQ428">
        <f t="shared" si="394"/>
        <v>150.61000000000001</v>
      </c>
      <c r="CR428">
        <f>((((ET428)*BB428-(EU428)*BS428)+AE428*BS428)*AV428)</f>
        <v>0</v>
      </c>
      <c r="CS428">
        <f t="shared" si="395"/>
        <v>0</v>
      </c>
      <c r="CT428">
        <f t="shared" si="396"/>
        <v>0</v>
      </c>
      <c r="CU428">
        <f t="shared" si="397"/>
        <v>0</v>
      </c>
      <c r="CV428">
        <f t="shared" si="398"/>
        <v>0</v>
      </c>
      <c r="CW428">
        <f t="shared" si="399"/>
        <v>0</v>
      </c>
      <c r="CX428">
        <f t="shared" si="400"/>
        <v>0</v>
      </c>
      <c r="CY428">
        <f t="shared" si="401"/>
        <v>0</v>
      </c>
      <c r="CZ428">
        <f t="shared" si="402"/>
        <v>0</v>
      </c>
      <c r="DC428" t="s">
        <v>3</v>
      </c>
      <c r="DD428" t="s">
        <v>3</v>
      </c>
      <c r="DE428" t="s">
        <v>3</v>
      </c>
      <c r="DF428" t="s">
        <v>3</v>
      </c>
      <c r="DG428" t="s">
        <v>3</v>
      </c>
      <c r="DH428" t="s">
        <v>3</v>
      </c>
      <c r="DI428" t="s">
        <v>3</v>
      </c>
      <c r="DJ428" t="s">
        <v>3</v>
      </c>
      <c r="DK428" t="s">
        <v>3</v>
      </c>
      <c r="DL428" t="s">
        <v>3</v>
      </c>
      <c r="DM428" t="s">
        <v>3</v>
      </c>
      <c r="DN428">
        <v>0</v>
      </c>
      <c r="DO428">
        <v>0</v>
      </c>
      <c r="DP428">
        <v>1</v>
      </c>
      <c r="DQ428">
        <v>1</v>
      </c>
      <c r="DU428">
        <v>1009</v>
      </c>
      <c r="DV428" t="s">
        <v>27</v>
      </c>
      <c r="DW428" t="s">
        <v>27</v>
      </c>
      <c r="DX428">
        <v>1000</v>
      </c>
      <c r="EE428">
        <v>51764353</v>
      </c>
      <c r="EF428">
        <v>0</v>
      </c>
      <c r="EG428" t="s">
        <v>50</v>
      </c>
      <c r="EH428">
        <v>0</v>
      </c>
      <c r="EI428" t="s">
        <v>3</v>
      </c>
      <c r="EJ428">
        <v>1</v>
      </c>
      <c r="EK428">
        <v>6001</v>
      </c>
      <c r="EL428" t="s">
        <v>51</v>
      </c>
      <c r="EM428" t="s">
        <v>50</v>
      </c>
      <c r="EO428" t="s">
        <v>3</v>
      </c>
      <c r="EQ428">
        <v>0</v>
      </c>
      <c r="ER428">
        <v>150.61000000000001</v>
      </c>
      <c r="ES428">
        <v>150.61000000000001</v>
      </c>
      <c r="ET428">
        <v>0</v>
      </c>
      <c r="EU428">
        <v>0</v>
      </c>
      <c r="EV428">
        <v>0</v>
      </c>
      <c r="EW428">
        <v>0</v>
      </c>
      <c r="EX428">
        <v>0</v>
      </c>
      <c r="EY428">
        <v>0</v>
      </c>
      <c r="EZ428">
        <v>5</v>
      </c>
      <c r="FC428">
        <v>1</v>
      </c>
      <c r="FD428">
        <v>18</v>
      </c>
      <c r="FF428">
        <v>180.73</v>
      </c>
      <c r="FQ428">
        <v>0</v>
      </c>
      <c r="FR428">
        <f t="shared" si="403"/>
        <v>0</v>
      </c>
      <c r="FS428">
        <v>0</v>
      </c>
      <c r="FX428">
        <v>0</v>
      </c>
      <c r="FY428">
        <v>0</v>
      </c>
      <c r="GA428" t="s">
        <v>52</v>
      </c>
      <c r="GD428">
        <v>0</v>
      </c>
      <c r="GF428">
        <v>-611639470</v>
      </c>
      <c r="GG428">
        <v>2</v>
      </c>
      <c r="GH428">
        <v>3</v>
      </c>
      <c r="GI428">
        <v>-2</v>
      </c>
      <c r="GJ428">
        <v>0</v>
      </c>
      <c r="GK428">
        <f>ROUND(R428*(R12)/100,2)</f>
        <v>0</v>
      </c>
      <c r="GL428">
        <f t="shared" si="404"/>
        <v>0</v>
      </c>
      <c r="GM428">
        <f>ROUND(O428+X428+Y428+GK428,2)+GX428</f>
        <v>0</v>
      </c>
      <c r="GN428">
        <f>IF(OR(BI428=0,BI428=1),ROUND(O428+X428+Y428+GK428,2),0)</f>
        <v>0</v>
      </c>
      <c r="GO428">
        <f>IF(BI428=2,ROUND(O428+X428+Y428+GK428,2),0)</f>
        <v>0</v>
      </c>
      <c r="GP428">
        <f>IF(BI428=4,ROUND(O428+X428+Y428+GK428,2)+GX428,0)</f>
        <v>0</v>
      </c>
      <c r="GR428">
        <v>1</v>
      </c>
      <c r="GS428">
        <v>1</v>
      </c>
      <c r="GT428">
        <v>0</v>
      </c>
      <c r="GU428" t="s">
        <v>3</v>
      </c>
      <c r="GV428">
        <f t="shared" ref="GV428:GV434" si="410">ROUND((GT428),6)</f>
        <v>0</v>
      </c>
      <c r="GW428">
        <v>1</v>
      </c>
      <c r="GX428">
        <f t="shared" si="405"/>
        <v>0</v>
      </c>
      <c r="HA428">
        <v>0</v>
      </c>
      <c r="HB428">
        <v>0</v>
      </c>
      <c r="HC428">
        <f t="shared" si="406"/>
        <v>0</v>
      </c>
      <c r="HE428" t="s">
        <v>53</v>
      </c>
      <c r="HF428" t="s">
        <v>53</v>
      </c>
      <c r="IK428">
        <f t="shared" si="407"/>
        <v>0</v>
      </c>
    </row>
    <row r="429" spans="1:245" x14ac:dyDescent="0.2">
      <c r="A429">
        <v>17</v>
      </c>
      <c r="B429">
        <v>1</v>
      </c>
      <c r="C429">
        <f>ROW(SmtRes!A129)</f>
        <v>129</v>
      </c>
      <c r="D429">
        <f>ROW(EtalonRes!A121)</f>
        <v>121</v>
      </c>
      <c r="E429" t="s">
        <v>168</v>
      </c>
      <c r="F429" t="s">
        <v>156</v>
      </c>
      <c r="G429" t="s">
        <v>157</v>
      </c>
      <c r="H429" t="s">
        <v>132</v>
      </c>
      <c r="I429">
        <v>0</v>
      </c>
      <c r="J429">
        <v>0</v>
      </c>
      <c r="O429">
        <f t="shared" si="377"/>
        <v>0</v>
      </c>
      <c r="P429">
        <f t="shared" si="378"/>
        <v>0</v>
      </c>
      <c r="Q429">
        <f t="shared" si="379"/>
        <v>0</v>
      </c>
      <c r="R429">
        <f t="shared" si="380"/>
        <v>0</v>
      </c>
      <c r="S429">
        <f t="shared" si="381"/>
        <v>0</v>
      </c>
      <c r="T429">
        <f t="shared" si="382"/>
        <v>0</v>
      </c>
      <c r="U429">
        <f t="shared" si="383"/>
        <v>0</v>
      </c>
      <c r="V429">
        <f t="shared" si="384"/>
        <v>0</v>
      </c>
      <c r="W429">
        <f t="shared" si="385"/>
        <v>0</v>
      </c>
      <c r="X429">
        <f t="shared" si="386"/>
        <v>0</v>
      </c>
      <c r="Y429">
        <f t="shared" si="387"/>
        <v>0</v>
      </c>
      <c r="AA429">
        <v>52421674</v>
      </c>
      <c r="AB429">
        <f t="shared" si="388"/>
        <v>41951.1</v>
      </c>
      <c r="AC429">
        <f>ROUND((ES429),6)</f>
        <v>0</v>
      </c>
      <c r="AD429">
        <f>ROUND((((ET429)-(EU429))+AE429),6)</f>
        <v>0</v>
      </c>
      <c r="AE429">
        <f t="shared" si="408"/>
        <v>0</v>
      </c>
      <c r="AF429">
        <f t="shared" si="408"/>
        <v>41951.1</v>
      </c>
      <c r="AG429">
        <f t="shared" si="390"/>
        <v>0</v>
      </c>
      <c r="AH429">
        <f t="shared" si="409"/>
        <v>221.6</v>
      </c>
      <c r="AI429">
        <f t="shared" si="409"/>
        <v>0</v>
      </c>
      <c r="AJ429">
        <f t="shared" si="392"/>
        <v>0</v>
      </c>
      <c r="AK429">
        <v>41951.1</v>
      </c>
      <c r="AL429">
        <v>0</v>
      </c>
      <c r="AM429">
        <v>0</v>
      </c>
      <c r="AN429">
        <v>0</v>
      </c>
      <c r="AO429">
        <v>41951.1</v>
      </c>
      <c r="AP429">
        <v>0</v>
      </c>
      <c r="AQ429">
        <v>221.6</v>
      </c>
      <c r="AR429">
        <v>0</v>
      </c>
      <c r="AS429">
        <v>0</v>
      </c>
      <c r="AT429">
        <v>70</v>
      </c>
      <c r="AU429">
        <v>10</v>
      </c>
      <c r="AV429">
        <v>1</v>
      </c>
      <c r="AW429">
        <v>1</v>
      </c>
      <c r="AZ429">
        <v>1</v>
      </c>
      <c r="BA429">
        <v>1</v>
      </c>
      <c r="BB429">
        <v>1</v>
      </c>
      <c r="BC429">
        <v>1</v>
      </c>
      <c r="BD429" t="s">
        <v>3</v>
      </c>
      <c r="BE429" t="s">
        <v>3</v>
      </c>
      <c r="BF429" t="s">
        <v>3</v>
      </c>
      <c r="BG429" t="s">
        <v>3</v>
      </c>
      <c r="BH429">
        <v>0</v>
      </c>
      <c r="BI429">
        <v>4</v>
      </c>
      <c r="BJ429" t="s">
        <v>158</v>
      </c>
      <c r="BM429">
        <v>0</v>
      </c>
      <c r="BN429">
        <v>0</v>
      </c>
      <c r="BO429" t="s">
        <v>3</v>
      </c>
      <c r="BP429">
        <v>0</v>
      </c>
      <c r="BQ429">
        <v>1</v>
      </c>
      <c r="BR429">
        <v>0</v>
      </c>
      <c r="BS429">
        <v>1</v>
      </c>
      <c r="BT429">
        <v>1</v>
      </c>
      <c r="BU429">
        <v>1</v>
      </c>
      <c r="BV429">
        <v>1</v>
      </c>
      <c r="BW429">
        <v>1</v>
      </c>
      <c r="BX429">
        <v>1</v>
      </c>
      <c r="BY429" t="s">
        <v>3</v>
      </c>
      <c r="BZ429">
        <v>70</v>
      </c>
      <c r="CA429">
        <v>10</v>
      </c>
      <c r="CE429">
        <v>0</v>
      </c>
      <c r="CF429">
        <v>0</v>
      </c>
      <c r="CG429">
        <v>0</v>
      </c>
      <c r="CM429">
        <v>0</v>
      </c>
      <c r="CN429" t="s">
        <v>3</v>
      </c>
      <c r="CO429">
        <v>0</v>
      </c>
      <c r="CP429">
        <f t="shared" si="393"/>
        <v>0</v>
      </c>
      <c r="CQ429">
        <f t="shared" si="394"/>
        <v>0</v>
      </c>
      <c r="CR429">
        <f>((((ET429)*BB429-(EU429)*BS429)+AE429*BS429)*AV429)</f>
        <v>0</v>
      </c>
      <c r="CS429">
        <f t="shared" si="395"/>
        <v>0</v>
      </c>
      <c r="CT429">
        <f t="shared" si="396"/>
        <v>41951.1</v>
      </c>
      <c r="CU429">
        <f t="shared" si="397"/>
        <v>0</v>
      </c>
      <c r="CV429">
        <f t="shared" si="398"/>
        <v>221.6</v>
      </c>
      <c r="CW429">
        <f t="shared" si="399"/>
        <v>0</v>
      </c>
      <c r="CX429">
        <f t="shared" si="400"/>
        <v>0</v>
      </c>
      <c r="CY429">
        <f t="shared" si="401"/>
        <v>0</v>
      </c>
      <c r="CZ429">
        <f t="shared" si="402"/>
        <v>0</v>
      </c>
      <c r="DC429" t="s">
        <v>3</v>
      </c>
      <c r="DD429" t="s">
        <v>3</v>
      </c>
      <c r="DE429" t="s">
        <v>3</v>
      </c>
      <c r="DF429" t="s">
        <v>3</v>
      </c>
      <c r="DG429" t="s">
        <v>3</v>
      </c>
      <c r="DH429" t="s">
        <v>3</v>
      </c>
      <c r="DI429" t="s">
        <v>3</v>
      </c>
      <c r="DJ429" t="s">
        <v>3</v>
      </c>
      <c r="DK429" t="s">
        <v>3</v>
      </c>
      <c r="DL429" t="s">
        <v>3</v>
      </c>
      <c r="DM429" t="s">
        <v>3</v>
      </c>
      <c r="DN429">
        <v>0</v>
      </c>
      <c r="DO429">
        <v>0</v>
      </c>
      <c r="DP429">
        <v>1</v>
      </c>
      <c r="DQ429">
        <v>1</v>
      </c>
      <c r="DU429">
        <v>1007</v>
      </c>
      <c r="DV429" t="s">
        <v>132</v>
      </c>
      <c r="DW429" t="s">
        <v>132</v>
      </c>
      <c r="DX429">
        <v>100</v>
      </c>
      <c r="EE429">
        <v>51482689</v>
      </c>
      <c r="EF429">
        <v>1</v>
      </c>
      <c r="EG429" t="s">
        <v>21</v>
      </c>
      <c r="EH429">
        <v>0</v>
      </c>
      <c r="EI429" t="s">
        <v>3</v>
      </c>
      <c r="EJ429">
        <v>4</v>
      </c>
      <c r="EK429">
        <v>0</v>
      </c>
      <c r="EL429" t="s">
        <v>22</v>
      </c>
      <c r="EM429" t="s">
        <v>23</v>
      </c>
      <c r="EO429" t="s">
        <v>3</v>
      </c>
      <c r="EQ429">
        <v>0</v>
      </c>
      <c r="ER429">
        <v>41951.1</v>
      </c>
      <c r="ES429">
        <v>0</v>
      </c>
      <c r="ET429">
        <v>0</v>
      </c>
      <c r="EU429">
        <v>0</v>
      </c>
      <c r="EV429">
        <v>41951.1</v>
      </c>
      <c r="EW429">
        <v>221.6</v>
      </c>
      <c r="EX429">
        <v>0</v>
      </c>
      <c r="EY429">
        <v>0</v>
      </c>
      <c r="FQ429">
        <v>0</v>
      </c>
      <c r="FR429">
        <f t="shared" si="403"/>
        <v>0</v>
      </c>
      <c r="FS429">
        <v>0</v>
      </c>
      <c r="FX429">
        <v>70</v>
      </c>
      <c r="FY429">
        <v>10</v>
      </c>
      <c r="GA429" t="s">
        <v>3</v>
      </c>
      <c r="GD429">
        <v>0</v>
      </c>
      <c r="GF429">
        <v>-447582349</v>
      </c>
      <c r="GG429">
        <v>2</v>
      </c>
      <c r="GH429">
        <v>1</v>
      </c>
      <c r="GI429">
        <v>-2</v>
      </c>
      <c r="GJ429">
        <v>0</v>
      </c>
      <c r="GK429">
        <f>ROUND(R429*(R12)/100,2)</f>
        <v>0</v>
      </c>
      <c r="GL429">
        <f t="shared" si="404"/>
        <v>0</v>
      </c>
      <c r="GM429">
        <f>ROUND(O429+X429+Y429+GK429,2)+GX429</f>
        <v>0</v>
      </c>
      <c r="GN429">
        <f>IF(OR(BI429=0,BI429=1),ROUND(O429+X429+Y429+GK429,2),0)</f>
        <v>0</v>
      </c>
      <c r="GO429">
        <f>IF(BI429=2,ROUND(O429+X429+Y429+GK429,2),0)</f>
        <v>0</v>
      </c>
      <c r="GP429">
        <f>IF(BI429=4,ROUND(O429+X429+Y429+GK429,2)+GX429,0)</f>
        <v>0</v>
      </c>
      <c r="GR429">
        <v>0</v>
      </c>
      <c r="GS429">
        <v>3</v>
      </c>
      <c r="GT429">
        <v>0</v>
      </c>
      <c r="GU429" t="s">
        <v>3</v>
      </c>
      <c r="GV429">
        <f t="shared" si="410"/>
        <v>0</v>
      </c>
      <c r="GW429">
        <v>1</v>
      </c>
      <c r="GX429">
        <f t="shared" si="405"/>
        <v>0</v>
      </c>
      <c r="HA429">
        <v>0</v>
      </c>
      <c r="HB429">
        <v>0</v>
      </c>
      <c r="HC429">
        <f t="shared" si="406"/>
        <v>0</v>
      </c>
      <c r="HE429" t="s">
        <v>3</v>
      </c>
      <c r="HF429" t="s">
        <v>3</v>
      </c>
      <c r="IK429">
        <f t="shared" si="407"/>
        <v>0</v>
      </c>
    </row>
    <row r="430" spans="1:245" x14ac:dyDescent="0.2">
      <c r="A430">
        <v>17</v>
      </c>
      <c r="B430">
        <v>1</v>
      </c>
      <c r="C430">
        <f>ROW(SmtRes!A130)</f>
        <v>130</v>
      </c>
      <c r="D430">
        <f>ROW(EtalonRes!A122)</f>
        <v>122</v>
      </c>
      <c r="E430" t="s">
        <v>173</v>
      </c>
      <c r="F430" t="s">
        <v>160</v>
      </c>
      <c r="G430" t="s">
        <v>161</v>
      </c>
      <c r="H430" t="s">
        <v>132</v>
      </c>
      <c r="I430">
        <v>0</v>
      </c>
      <c r="J430">
        <v>0</v>
      </c>
      <c r="O430">
        <f t="shared" si="377"/>
        <v>0</v>
      </c>
      <c r="P430">
        <f t="shared" si="378"/>
        <v>0</v>
      </c>
      <c r="Q430">
        <f t="shared" si="379"/>
        <v>0</v>
      </c>
      <c r="R430">
        <f t="shared" si="380"/>
        <v>0</v>
      </c>
      <c r="S430">
        <f t="shared" si="381"/>
        <v>0</v>
      </c>
      <c r="T430">
        <f t="shared" si="382"/>
        <v>0</v>
      </c>
      <c r="U430">
        <f t="shared" si="383"/>
        <v>0</v>
      </c>
      <c r="V430">
        <f t="shared" si="384"/>
        <v>0</v>
      </c>
      <c r="W430">
        <f t="shared" si="385"/>
        <v>0</v>
      </c>
      <c r="X430">
        <f t="shared" si="386"/>
        <v>0</v>
      </c>
      <c r="Y430">
        <f t="shared" si="387"/>
        <v>0</v>
      </c>
      <c r="AA430">
        <v>52421674</v>
      </c>
      <c r="AB430">
        <f t="shared" si="388"/>
        <v>11130.3</v>
      </c>
      <c r="AC430">
        <f>ROUND((ES430),6)</f>
        <v>0</v>
      </c>
      <c r="AD430">
        <f>ROUND((((ET430)-(EU430))+AE430),6)</f>
        <v>0</v>
      </c>
      <c r="AE430">
        <f t="shared" si="408"/>
        <v>0</v>
      </c>
      <c r="AF430">
        <f t="shared" si="408"/>
        <v>11130.3</v>
      </c>
      <c r="AG430">
        <f t="shared" si="390"/>
        <v>0</v>
      </c>
      <c r="AH430">
        <f t="shared" si="409"/>
        <v>83</v>
      </c>
      <c r="AI430">
        <f t="shared" si="409"/>
        <v>0</v>
      </c>
      <c r="AJ430">
        <f t="shared" si="392"/>
        <v>0</v>
      </c>
      <c r="AK430">
        <v>11130.3</v>
      </c>
      <c r="AL430">
        <v>0</v>
      </c>
      <c r="AM430">
        <v>0</v>
      </c>
      <c r="AN430">
        <v>0</v>
      </c>
      <c r="AO430">
        <v>11130.3</v>
      </c>
      <c r="AP430">
        <v>0</v>
      </c>
      <c r="AQ430">
        <v>83</v>
      </c>
      <c r="AR430">
        <v>0</v>
      </c>
      <c r="AS430">
        <v>0</v>
      </c>
      <c r="AT430">
        <v>70</v>
      </c>
      <c r="AU430">
        <v>10</v>
      </c>
      <c r="AV430">
        <v>1</v>
      </c>
      <c r="AW430">
        <v>1</v>
      </c>
      <c r="AZ430">
        <v>1</v>
      </c>
      <c r="BA430">
        <v>1</v>
      </c>
      <c r="BB430">
        <v>1</v>
      </c>
      <c r="BC430">
        <v>1</v>
      </c>
      <c r="BD430" t="s">
        <v>3</v>
      </c>
      <c r="BE430" t="s">
        <v>3</v>
      </c>
      <c r="BF430" t="s">
        <v>3</v>
      </c>
      <c r="BG430" t="s">
        <v>3</v>
      </c>
      <c r="BH430">
        <v>0</v>
      </c>
      <c r="BI430">
        <v>4</v>
      </c>
      <c r="BJ430" t="s">
        <v>162</v>
      </c>
      <c r="BM430">
        <v>0</v>
      </c>
      <c r="BN430">
        <v>0</v>
      </c>
      <c r="BO430" t="s">
        <v>3</v>
      </c>
      <c r="BP430">
        <v>0</v>
      </c>
      <c r="BQ430">
        <v>1</v>
      </c>
      <c r="BR430">
        <v>0</v>
      </c>
      <c r="BS430">
        <v>1</v>
      </c>
      <c r="BT430">
        <v>1</v>
      </c>
      <c r="BU430">
        <v>1</v>
      </c>
      <c r="BV430">
        <v>1</v>
      </c>
      <c r="BW430">
        <v>1</v>
      </c>
      <c r="BX430">
        <v>1</v>
      </c>
      <c r="BY430" t="s">
        <v>3</v>
      </c>
      <c r="BZ430">
        <v>70</v>
      </c>
      <c r="CA430">
        <v>10</v>
      </c>
      <c r="CE430">
        <v>0</v>
      </c>
      <c r="CF430">
        <v>0</v>
      </c>
      <c r="CG430">
        <v>0</v>
      </c>
      <c r="CM430">
        <v>0</v>
      </c>
      <c r="CN430" t="s">
        <v>3</v>
      </c>
      <c r="CO430">
        <v>0</v>
      </c>
      <c r="CP430">
        <f t="shared" si="393"/>
        <v>0</v>
      </c>
      <c r="CQ430">
        <f t="shared" si="394"/>
        <v>0</v>
      </c>
      <c r="CR430">
        <f>((((ET430)*BB430-(EU430)*BS430)+AE430*BS430)*AV430)</f>
        <v>0</v>
      </c>
      <c r="CS430">
        <f t="shared" si="395"/>
        <v>0</v>
      </c>
      <c r="CT430">
        <f t="shared" si="396"/>
        <v>11130.3</v>
      </c>
      <c r="CU430">
        <f t="shared" si="397"/>
        <v>0</v>
      </c>
      <c r="CV430">
        <f t="shared" si="398"/>
        <v>83</v>
      </c>
      <c r="CW430">
        <f t="shared" si="399"/>
        <v>0</v>
      </c>
      <c r="CX430">
        <f t="shared" si="400"/>
        <v>0</v>
      </c>
      <c r="CY430">
        <f t="shared" si="401"/>
        <v>0</v>
      </c>
      <c r="CZ430">
        <f t="shared" si="402"/>
        <v>0</v>
      </c>
      <c r="DC430" t="s">
        <v>3</v>
      </c>
      <c r="DD430" t="s">
        <v>3</v>
      </c>
      <c r="DE430" t="s">
        <v>3</v>
      </c>
      <c r="DF430" t="s">
        <v>3</v>
      </c>
      <c r="DG430" t="s">
        <v>3</v>
      </c>
      <c r="DH430" t="s">
        <v>3</v>
      </c>
      <c r="DI430" t="s">
        <v>3</v>
      </c>
      <c r="DJ430" t="s">
        <v>3</v>
      </c>
      <c r="DK430" t="s">
        <v>3</v>
      </c>
      <c r="DL430" t="s">
        <v>3</v>
      </c>
      <c r="DM430" t="s">
        <v>3</v>
      </c>
      <c r="DN430">
        <v>0</v>
      </c>
      <c r="DO430">
        <v>0</v>
      </c>
      <c r="DP430">
        <v>1</v>
      </c>
      <c r="DQ430">
        <v>1</v>
      </c>
      <c r="DU430">
        <v>1007</v>
      </c>
      <c r="DV430" t="s">
        <v>132</v>
      </c>
      <c r="DW430" t="s">
        <v>132</v>
      </c>
      <c r="DX430">
        <v>100</v>
      </c>
      <c r="EE430">
        <v>51482689</v>
      </c>
      <c r="EF430">
        <v>1</v>
      </c>
      <c r="EG430" t="s">
        <v>21</v>
      </c>
      <c r="EH430">
        <v>0</v>
      </c>
      <c r="EI430" t="s">
        <v>3</v>
      </c>
      <c r="EJ430">
        <v>4</v>
      </c>
      <c r="EK430">
        <v>0</v>
      </c>
      <c r="EL430" t="s">
        <v>22</v>
      </c>
      <c r="EM430" t="s">
        <v>23</v>
      </c>
      <c r="EO430" t="s">
        <v>3</v>
      </c>
      <c r="EQ430">
        <v>0</v>
      </c>
      <c r="ER430">
        <v>11130.3</v>
      </c>
      <c r="ES430">
        <v>0</v>
      </c>
      <c r="ET430">
        <v>0</v>
      </c>
      <c r="EU430">
        <v>0</v>
      </c>
      <c r="EV430">
        <v>11130.3</v>
      </c>
      <c r="EW430">
        <v>83</v>
      </c>
      <c r="EX430">
        <v>0</v>
      </c>
      <c r="EY430">
        <v>0</v>
      </c>
      <c r="FQ430">
        <v>0</v>
      </c>
      <c r="FR430">
        <f t="shared" si="403"/>
        <v>0</v>
      </c>
      <c r="FS430">
        <v>0</v>
      </c>
      <c r="FX430">
        <v>70</v>
      </c>
      <c r="FY430">
        <v>10</v>
      </c>
      <c r="GA430" t="s">
        <v>3</v>
      </c>
      <c r="GD430">
        <v>0</v>
      </c>
      <c r="GF430">
        <v>-1064522646</v>
      </c>
      <c r="GG430">
        <v>2</v>
      </c>
      <c r="GH430">
        <v>1</v>
      </c>
      <c r="GI430">
        <v>-2</v>
      </c>
      <c r="GJ430">
        <v>0</v>
      </c>
      <c r="GK430">
        <f>ROUND(R430*(R12)/100,2)</f>
        <v>0</v>
      </c>
      <c r="GL430">
        <f t="shared" si="404"/>
        <v>0</v>
      </c>
      <c r="GM430">
        <f>ROUND(O430+X430+Y430+GK430,2)+GX430</f>
        <v>0</v>
      </c>
      <c r="GN430">
        <f>IF(OR(BI430=0,BI430=1),ROUND(O430+X430+Y430+GK430,2),0)</f>
        <v>0</v>
      </c>
      <c r="GO430">
        <f>IF(BI430=2,ROUND(O430+X430+Y430+GK430,2),0)</f>
        <v>0</v>
      </c>
      <c r="GP430">
        <f>IF(BI430=4,ROUND(O430+X430+Y430+GK430,2)+GX430,0)</f>
        <v>0</v>
      </c>
      <c r="GR430">
        <v>0</v>
      </c>
      <c r="GS430">
        <v>3</v>
      </c>
      <c r="GT430">
        <v>0</v>
      </c>
      <c r="GU430" t="s">
        <v>3</v>
      </c>
      <c r="GV430">
        <f t="shared" si="410"/>
        <v>0</v>
      </c>
      <c r="GW430">
        <v>1</v>
      </c>
      <c r="GX430">
        <f t="shared" si="405"/>
        <v>0</v>
      </c>
      <c r="HA430">
        <v>0</v>
      </c>
      <c r="HB430">
        <v>0</v>
      </c>
      <c r="HC430">
        <f t="shared" si="406"/>
        <v>0</v>
      </c>
      <c r="HE430" t="s">
        <v>3</v>
      </c>
      <c r="HF430" t="s">
        <v>3</v>
      </c>
      <c r="IK430">
        <f t="shared" si="407"/>
        <v>0</v>
      </c>
    </row>
    <row r="431" spans="1:245" x14ac:dyDescent="0.2">
      <c r="A431">
        <v>17</v>
      </c>
      <c r="B431">
        <v>1</v>
      </c>
      <c r="C431">
        <f>ROW(SmtRes!A131)</f>
        <v>131</v>
      </c>
      <c r="D431">
        <f>ROW(EtalonRes!A123)</f>
        <v>123</v>
      </c>
      <c r="E431" t="s">
        <v>176</v>
      </c>
      <c r="F431" t="s">
        <v>164</v>
      </c>
      <c r="G431" t="s">
        <v>165</v>
      </c>
      <c r="H431" t="s">
        <v>166</v>
      </c>
      <c r="I431">
        <v>0</v>
      </c>
      <c r="J431">
        <v>0</v>
      </c>
      <c r="O431">
        <f t="shared" si="377"/>
        <v>0</v>
      </c>
      <c r="P431">
        <f t="shared" si="378"/>
        <v>0</v>
      </c>
      <c r="Q431">
        <f t="shared" si="379"/>
        <v>0</v>
      </c>
      <c r="R431">
        <f t="shared" si="380"/>
        <v>0</v>
      </c>
      <c r="S431">
        <f t="shared" si="381"/>
        <v>0</v>
      </c>
      <c r="T431">
        <f t="shared" si="382"/>
        <v>0</v>
      </c>
      <c r="U431">
        <f t="shared" si="383"/>
        <v>0</v>
      </c>
      <c r="V431">
        <f t="shared" si="384"/>
        <v>0</v>
      </c>
      <c r="W431">
        <f t="shared" si="385"/>
        <v>0</v>
      </c>
      <c r="X431">
        <f t="shared" si="386"/>
        <v>0</v>
      </c>
      <c r="Y431">
        <f t="shared" si="387"/>
        <v>0</v>
      </c>
      <c r="AA431">
        <v>52421674</v>
      </c>
      <c r="AB431">
        <f t="shared" si="388"/>
        <v>47.27</v>
      </c>
      <c r="AC431">
        <f>ROUND((ES431),6)</f>
        <v>0</v>
      </c>
      <c r="AD431">
        <f>ROUND((((ET431)-(EU431))+AE431),6)</f>
        <v>47.27</v>
      </c>
      <c r="AE431">
        <f t="shared" si="408"/>
        <v>25.66</v>
      </c>
      <c r="AF431">
        <f t="shared" si="408"/>
        <v>0</v>
      </c>
      <c r="AG431">
        <f t="shared" si="390"/>
        <v>0</v>
      </c>
      <c r="AH431">
        <f t="shared" si="409"/>
        <v>0</v>
      </c>
      <c r="AI431">
        <f t="shared" si="409"/>
        <v>0</v>
      </c>
      <c r="AJ431">
        <f t="shared" si="392"/>
        <v>0</v>
      </c>
      <c r="AK431">
        <v>47.27</v>
      </c>
      <c r="AL431">
        <v>0</v>
      </c>
      <c r="AM431">
        <v>47.27</v>
      </c>
      <c r="AN431">
        <v>25.66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1</v>
      </c>
      <c r="AW431">
        <v>1</v>
      </c>
      <c r="AZ431">
        <v>1</v>
      </c>
      <c r="BA431">
        <v>1</v>
      </c>
      <c r="BB431">
        <v>1</v>
      </c>
      <c r="BC431">
        <v>1</v>
      </c>
      <c r="BD431" t="s">
        <v>3</v>
      </c>
      <c r="BE431" t="s">
        <v>3</v>
      </c>
      <c r="BF431" t="s">
        <v>3</v>
      </c>
      <c r="BG431" t="s">
        <v>3</v>
      </c>
      <c r="BH431">
        <v>0</v>
      </c>
      <c r="BI431">
        <v>4</v>
      </c>
      <c r="BJ431" t="s">
        <v>167</v>
      </c>
      <c r="BM431">
        <v>1</v>
      </c>
      <c r="BN431">
        <v>0</v>
      </c>
      <c r="BO431" t="s">
        <v>3</v>
      </c>
      <c r="BP431">
        <v>0</v>
      </c>
      <c r="BQ431">
        <v>1</v>
      </c>
      <c r="BR431">
        <v>0</v>
      </c>
      <c r="BS431">
        <v>1</v>
      </c>
      <c r="BT431">
        <v>1</v>
      </c>
      <c r="BU431">
        <v>1</v>
      </c>
      <c r="BV431">
        <v>1</v>
      </c>
      <c r="BW431">
        <v>1</v>
      </c>
      <c r="BX431">
        <v>1</v>
      </c>
      <c r="BY431" t="s">
        <v>3</v>
      </c>
      <c r="BZ431">
        <v>0</v>
      </c>
      <c r="CA431">
        <v>0</v>
      </c>
      <c r="CE431">
        <v>0</v>
      </c>
      <c r="CF431">
        <v>0</v>
      </c>
      <c r="CG431">
        <v>0</v>
      </c>
      <c r="CM431">
        <v>0</v>
      </c>
      <c r="CN431" t="s">
        <v>3</v>
      </c>
      <c r="CO431">
        <v>0</v>
      </c>
      <c r="CP431">
        <f t="shared" si="393"/>
        <v>0</v>
      </c>
      <c r="CQ431">
        <f t="shared" si="394"/>
        <v>0</v>
      </c>
      <c r="CR431">
        <f>((((ET431)*BB431-(EU431)*BS431)+AE431*BS431)*AV431)</f>
        <v>47.27</v>
      </c>
      <c r="CS431">
        <f t="shared" si="395"/>
        <v>25.66</v>
      </c>
      <c r="CT431">
        <f t="shared" si="396"/>
        <v>0</v>
      </c>
      <c r="CU431">
        <f t="shared" si="397"/>
        <v>0</v>
      </c>
      <c r="CV431">
        <f t="shared" si="398"/>
        <v>0</v>
      </c>
      <c r="CW431">
        <f t="shared" si="399"/>
        <v>0</v>
      </c>
      <c r="CX431">
        <f t="shared" si="400"/>
        <v>0</v>
      </c>
      <c r="CY431">
        <f t="shared" si="401"/>
        <v>0</v>
      </c>
      <c r="CZ431">
        <f t="shared" si="402"/>
        <v>0</v>
      </c>
      <c r="DC431" t="s">
        <v>3</v>
      </c>
      <c r="DD431" t="s">
        <v>3</v>
      </c>
      <c r="DE431" t="s">
        <v>3</v>
      </c>
      <c r="DF431" t="s">
        <v>3</v>
      </c>
      <c r="DG431" t="s">
        <v>3</v>
      </c>
      <c r="DH431" t="s">
        <v>3</v>
      </c>
      <c r="DI431" t="s">
        <v>3</v>
      </c>
      <c r="DJ431" t="s">
        <v>3</v>
      </c>
      <c r="DK431" t="s">
        <v>3</v>
      </c>
      <c r="DL431" t="s">
        <v>3</v>
      </c>
      <c r="DM431" t="s">
        <v>3</v>
      </c>
      <c r="DN431">
        <v>0</v>
      </c>
      <c r="DO431">
        <v>0</v>
      </c>
      <c r="DP431">
        <v>1</v>
      </c>
      <c r="DQ431">
        <v>1</v>
      </c>
      <c r="DU431">
        <v>1007</v>
      </c>
      <c r="DV431" t="s">
        <v>166</v>
      </c>
      <c r="DW431" t="s">
        <v>166</v>
      </c>
      <c r="DX431">
        <v>1</v>
      </c>
      <c r="EE431">
        <v>51482691</v>
      </c>
      <c r="EF431">
        <v>1</v>
      </c>
      <c r="EG431" t="s">
        <v>21</v>
      </c>
      <c r="EH431">
        <v>0</v>
      </c>
      <c r="EI431" t="s">
        <v>3</v>
      </c>
      <c r="EJ431">
        <v>4</v>
      </c>
      <c r="EK431">
        <v>1</v>
      </c>
      <c r="EL431" t="s">
        <v>37</v>
      </c>
      <c r="EM431" t="s">
        <v>23</v>
      </c>
      <c r="EO431" t="s">
        <v>3</v>
      </c>
      <c r="EQ431">
        <v>0</v>
      </c>
      <c r="ER431">
        <v>47.27</v>
      </c>
      <c r="ES431">
        <v>0</v>
      </c>
      <c r="ET431">
        <v>47.27</v>
      </c>
      <c r="EU431">
        <v>25.66</v>
      </c>
      <c r="EV431">
        <v>0</v>
      </c>
      <c r="EW431">
        <v>0</v>
      </c>
      <c r="EX431">
        <v>0</v>
      </c>
      <c r="EY431">
        <v>0</v>
      </c>
      <c r="FQ431">
        <v>0</v>
      </c>
      <c r="FR431">
        <f t="shared" si="403"/>
        <v>0</v>
      </c>
      <c r="FS431">
        <v>0</v>
      </c>
      <c r="FX431">
        <v>0</v>
      </c>
      <c r="FY431">
        <v>0</v>
      </c>
      <c r="GA431" t="s">
        <v>3</v>
      </c>
      <c r="GD431">
        <v>1</v>
      </c>
      <c r="GF431">
        <v>-297362768</v>
      </c>
      <c r="GG431">
        <v>2</v>
      </c>
      <c r="GH431">
        <v>1</v>
      </c>
      <c r="GI431">
        <v>-2</v>
      </c>
      <c r="GJ431">
        <v>0</v>
      </c>
      <c r="GK431">
        <v>0</v>
      </c>
      <c r="GL431">
        <f t="shared" si="404"/>
        <v>0</v>
      </c>
      <c r="GM431">
        <f>ROUND(O431+X431+Y431,2)+GX431</f>
        <v>0</v>
      </c>
      <c r="GN431">
        <f>IF(OR(BI431=0,BI431=1),ROUND(O431+X431+Y431,2),0)</f>
        <v>0</v>
      </c>
      <c r="GO431">
        <f>IF(BI431=2,ROUND(O431+X431+Y431,2),0)</f>
        <v>0</v>
      </c>
      <c r="GP431">
        <f>IF(BI431=4,ROUND(O431+X431+Y431,2)+GX431,0)</f>
        <v>0</v>
      </c>
      <c r="GR431">
        <v>0</v>
      </c>
      <c r="GS431">
        <v>3</v>
      </c>
      <c r="GT431">
        <v>0</v>
      </c>
      <c r="GU431" t="s">
        <v>3</v>
      </c>
      <c r="GV431">
        <f t="shared" si="410"/>
        <v>0</v>
      </c>
      <c r="GW431">
        <v>1</v>
      </c>
      <c r="GX431">
        <f t="shared" si="405"/>
        <v>0</v>
      </c>
      <c r="HA431">
        <v>0</v>
      </c>
      <c r="HB431">
        <v>0</v>
      </c>
      <c r="HC431">
        <f t="shared" si="406"/>
        <v>0</v>
      </c>
      <c r="HE431" t="s">
        <v>3</v>
      </c>
      <c r="HF431" t="s">
        <v>3</v>
      </c>
      <c r="IK431">
        <f t="shared" si="407"/>
        <v>0</v>
      </c>
    </row>
    <row r="432" spans="1:245" x14ac:dyDescent="0.2">
      <c r="A432">
        <v>17</v>
      </c>
      <c r="B432">
        <v>1</v>
      </c>
      <c r="C432">
        <f>ROW(SmtRes!A132)</f>
        <v>132</v>
      </c>
      <c r="D432">
        <f>ROW(EtalonRes!A124)</f>
        <v>124</v>
      </c>
      <c r="E432" t="s">
        <v>181</v>
      </c>
      <c r="F432" t="s">
        <v>169</v>
      </c>
      <c r="G432" t="s">
        <v>170</v>
      </c>
      <c r="H432" t="s">
        <v>166</v>
      </c>
      <c r="I432">
        <v>0</v>
      </c>
      <c r="J432">
        <v>0</v>
      </c>
      <c r="O432">
        <f t="shared" si="377"/>
        <v>0</v>
      </c>
      <c r="P432">
        <f t="shared" si="378"/>
        <v>0</v>
      </c>
      <c r="Q432">
        <f t="shared" si="379"/>
        <v>0</v>
      </c>
      <c r="R432">
        <f t="shared" si="380"/>
        <v>0</v>
      </c>
      <c r="S432">
        <f t="shared" si="381"/>
        <v>0</v>
      </c>
      <c r="T432">
        <f t="shared" si="382"/>
        <v>0</v>
      </c>
      <c r="U432">
        <f t="shared" si="383"/>
        <v>0</v>
      </c>
      <c r="V432">
        <f t="shared" si="384"/>
        <v>0</v>
      </c>
      <c r="W432">
        <f t="shared" si="385"/>
        <v>0</v>
      </c>
      <c r="X432">
        <f t="shared" si="386"/>
        <v>0</v>
      </c>
      <c r="Y432">
        <f t="shared" si="387"/>
        <v>0</v>
      </c>
      <c r="AA432">
        <v>52421674</v>
      </c>
      <c r="AB432">
        <f t="shared" si="388"/>
        <v>823.5</v>
      </c>
      <c r="AC432">
        <f>ROUND(((ES432*54)),6)</f>
        <v>0</v>
      </c>
      <c r="AD432">
        <f>ROUND(((((ET432*54))-((EU432*54)))+AE432),6)</f>
        <v>823.5</v>
      </c>
      <c r="AE432">
        <f>ROUND(((EU432*54)),6)</f>
        <v>447.12</v>
      </c>
      <c r="AF432">
        <f>ROUND(((EV432*54)),6)</f>
        <v>0</v>
      </c>
      <c r="AG432">
        <f t="shared" si="390"/>
        <v>0</v>
      </c>
      <c r="AH432">
        <f>((EW432*54))</f>
        <v>0</v>
      </c>
      <c r="AI432">
        <f>((EX432*54))</f>
        <v>0</v>
      </c>
      <c r="AJ432">
        <f t="shared" si="392"/>
        <v>0</v>
      </c>
      <c r="AK432">
        <v>15.25</v>
      </c>
      <c r="AL432">
        <v>0</v>
      </c>
      <c r="AM432">
        <v>15.25</v>
      </c>
      <c r="AN432">
        <v>8.2799999999999994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1</v>
      </c>
      <c r="AW432">
        <v>1</v>
      </c>
      <c r="AZ432">
        <v>1</v>
      </c>
      <c r="BA432">
        <v>1</v>
      </c>
      <c r="BB432">
        <v>1</v>
      </c>
      <c r="BC432">
        <v>1</v>
      </c>
      <c r="BD432" t="s">
        <v>3</v>
      </c>
      <c r="BE432" t="s">
        <v>3</v>
      </c>
      <c r="BF432" t="s">
        <v>3</v>
      </c>
      <c r="BG432" t="s">
        <v>3</v>
      </c>
      <c r="BH432">
        <v>0</v>
      </c>
      <c r="BI432">
        <v>4</v>
      </c>
      <c r="BJ432" t="s">
        <v>171</v>
      </c>
      <c r="BM432">
        <v>1</v>
      </c>
      <c r="BN432">
        <v>0</v>
      </c>
      <c r="BO432" t="s">
        <v>3</v>
      </c>
      <c r="BP432">
        <v>0</v>
      </c>
      <c r="BQ432">
        <v>1</v>
      </c>
      <c r="BR432">
        <v>0</v>
      </c>
      <c r="BS432">
        <v>1</v>
      </c>
      <c r="BT432">
        <v>1</v>
      </c>
      <c r="BU432">
        <v>1</v>
      </c>
      <c r="BV432">
        <v>1</v>
      </c>
      <c r="BW432">
        <v>1</v>
      </c>
      <c r="BX432">
        <v>1</v>
      </c>
      <c r="BY432" t="s">
        <v>3</v>
      </c>
      <c r="BZ432">
        <v>0</v>
      </c>
      <c r="CA432">
        <v>0</v>
      </c>
      <c r="CE432">
        <v>0</v>
      </c>
      <c r="CF432">
        <v>0</v>
      </c>
      <c r="CG432">
        <v>0</v>
      </c>
      <c r="CM432">
        <v>0</v>
      </c>
      <c r="CN432" t="s">
        <v>3</v>
      </c>
      <c r="CO432">
        <v>0</v>
      </c>
      <c r="CP432">
        <f t="shared" si="393"/>
        <v>0</v>
      </c>
      <c r="CQ432">
        <f t="shared" si="394"/>
        <v>0</v>
      </c>
      <c r="CR432">
        <f>(((((ET432*54))*BB432-((EU432*54))*BS432)+AE432*BS432)*AV432)</f>
        <v>823.5</v>
      </c>
      <c r="CS432">
        <f t="shared" si="395"/>
        <v>447.12</v>
      </c>
      <c r="CT432">
        <f t="shared" si="396"/>
        <v>0</v>
      </c>
      <c r="CU432">
        <f t="shared" si="397"/>
        <v>0</v>
      </c>
      <c r="CV432">
        <f t="shared" si="398"/>
        <v>0</v>
      </c>
      <c r="CW432">
        <f t="shared" si="399"/>
        <v>0</v>
      </c>
      <c r="CX432">
        <f t="shared" si="400"/>
        <v>0</v>
      </c>
      <c r="CY432">
        <f t="shared" si="401"/>
        <v>0</v>
      </c>
      <c r="CZ432">
        <f t="shared" si="402"/>
        <v>0</v>
      </c>
      <c r="DC432" t="s">
        <v>3</v>
      </c>
      <c r="DD432" t="s">
        <v>172</v>
      </c>
      <c r="DE432" t="s">
        <v>172</v>
      </c>
      <c r="DF432" t="s">
        <v>172</v>
      </c>
      <c r="DG432" t="s">
        <v>172</v>
      </c>
      <c r="DH432" t="s">
        <v>3</v>
      </c>
      <c r="DI432" t="s">
        <v>172</v>
      </c>
      <c r="DJ432" t="s">
        <v>172</v>
      </c>
      <c r="DK432" t="s">
        <v>3</v>
      </c>
      <c r="DL432" t="s">
        <v>3</v>
      </c>
      <c r="DM432" t="s">
        <v>3</v>
      </c>
      <c r="DN432">
        <v>0</v>
      </c>
      <c r="DO432">
        <v>0</v>
      </c>
      <c r="DP432">
        <v>1</v>
      </c>
      <c r="DQ432">
        <v>1</v>
      </c>
      <c r="DU432">
        <v>1007</v>
      </c>
      <c r="DV432" t="s">
        <v>166</v>
      </c>
      <c r="DW432" t="s">
        <v>166</v>
      </c>
      <c r="DX432">
        <v>1</v>
      </c>
      <c r="EE432">
        <v>51482691</v>
      </c>
      <c r="EF432">
        <v>1</v>
      </c>
      <c r="EG432" t="s">
        <v>21</v>
      </c>
      <c r="EH432">
        <v>0</v>
      </c>
      <c r="EI432" t="s">
        <v>3</v>
      </c>
      <c r="EJ432">
        <v>4</v>
      </c>
      <c r="EK432">
        <v>1</v>
      </c>
      <c r="EL432" t="s">
        <v>37</v>
      </c>
      <c r="EM432" t="s">
        <v>23</v>
      </c>
      <c r="EO432" t="s">
        <v>3</v>
      </c>
      <c r="EQ432">
        <v>0</v>
      </c>
      <c r="ER432">
        <v>15.25</v>
      </c>
      <c r="ES432">
        <v>0</v>
      </c>
      <c r="ET432">
        <v>15.25</v>
      </c>
      <c r="EU432">
        <v>8.2799999999999994</v>
      </c>
      <c r="EV432">
        <v>0</v>
      </c>
      <c r="EW432">
        <v>0</v>
      </c>
      <c r="EX432">
        <v>0</v>
      </c>
      <c r="EY432">
        <v>0</v>
      </c>
      <c r="FQ432">
        <v>0</v>
      </c>
      <c r="FR432">
        <f t="shared" si="403"/>
        <v>0</v>
      </c>
      <c r="FS432">
        <v>0</v>
      </c>
      <c r="FX432">
        <v>0</v>
      </c>
      <c r="FY432">
        <v>0</v>
      </c>
      <c r="GA432" t="s">
        <v>3</v>
      </c>
      <c r="GD432">
        <v>1</v>
      </c>
      <c r="GF432">
        <v>1250719171</v>
      </c>
      <c r="GG432">
        <v>2</v>
      </c>
      <c r="GH432">
        <v>1</v>
      </c>
      <c r="GI432">
        <v>-2</v>
      </c>
      <c r="GJ432">
        <v>0</v>
      </c>
      <c r="GK432">
        <v>0</v>
      </c>
      <c r="GL432">
        <f t="shared" si="404"/>
        <v>0</v>
      </c>
      <c r="GM432">
        <f>ROUND(O432+X432+Y432,2)+GX432</f>
        <v>0</v>
      </c>
      <c r="GN432">
        <f>IF(OR(BI432=0,BI432=1),ROUND(O432+X432+Y432,2),0)</f>
        <v>0</v>
      </c>
      <c r="GO432">
        <f>IF(BI432=2,ROUND(O432+X432+Y432,2),0)</f>
        <v>0</v>
      </c>
      <c r="GP432">
        <f>IF(BI432=4,ROUND(O432+X432+Y432,2)+GX432,0)</f>
        <v>0</v>
      </c>
      <c r="GR432">
        <v>0</v>
      </c>
      <c r="GS432">
        <v>3</v>
      </c>
      <c r="GT432">
        <v>0</v>
      </c>
      <c r="GU432" t="s">
        <v>3</v>
      </c>
      <c r="GV432">
        <f t="shared" si="410"/>
        <v>0</v>
      </c>
      <c r="GW432">
        <v>1</v>
      </c>
      <c r="GX432">
        <f t="shared" si="405"/>
        <v>0</v>
      </c>
      <c r="HA432">
        <v>0</v>
      </c>
      <c r="HB432">
        <v>0</v>
      </c>
      <c r="HC432">
        <f t="shared" si="406"/>
        <v>0</v>
      </c>
      <c r="HE432" t="s">
        <v>3</v>
      </c>
      <c r="HF432" t="s">
        <v>3</v>
      </c>
      <c r="IK432">
        <f t="shared" si="407"/>
        <v>0</v>
      </c>
    </row>
    <row r="433" spans="1:245" x14ac:dyDescent="0.2">
      <c r="A433">
        <v>17</v>
      </c>
      <c r="B433">
        <v>1</v>
      </c>
      <c r="E433" t="s">
        <v>196</v>
      </c>
      <c r="F433" t="s">
        <v>48</v>
      </c>
      <c r="G433" t="s">
        <v>174</v>
      </c>
      <c r="H433" t="s">
        <v>27</v>
      </c>
      <c r="I433">
        <v>0</v>
      </c>
      <c r="J433">
        <v>0</v>
      </c>
      <c r="O433">
        <f t="shared" si="377"/>
        <v>0</v>
      </c>
      <c r="P433">
        <f t="shared" si="378"/>
        <v>0</v>
      </c>
      <c r="Q433">
        <f t="shared" si="379"/>
        <v>0</v>
      </c>
      <c r="R433">
        <f t="shared" si="380"/>
        <v>0</v>
      </c>
      <c r="S433">
        <f t="shared" si="381"/>
        <v>0</v>
      </c>
      <c r="T433">
        <f t="shared" si="382"/>
        <v>0</v>
      </c>
      <c r="U433">
        <f t="shared" si="383"/>
        <v>0</v>
      </c>
      <c r="V433">
        <f t="shared" si="384"/>
        <v>0</v>
      </c>
      <c r="W433">
        <f t="shared" si="385"/>
        <v>0</v>
      </c>
      <c r="X433">
        <f t="shared" si="386"/>
        <v>0</v>
      </c>
      <c r="Y433">
        <f t="shared" si="387"/>
        <v>0</v>
      </c>
      <c r="AA433">
        <v>52421674</v>
      </c>
      <c r="AB433">
        <f t="shared" si="388"/>
        <v>100.3</v>
      </c>
      <c r="AC433">
        <f>ROUND((ES433),6)</f>
        <v>100.3</v>
      </c>
      <c r="AD433">
        <f>ROUND((((ET433)-(EU433))+AE433),6)</f>
        <v>0</v>
      </c>
      <c r="AE433">
        <f>ROUND((EU433),6)</f>
        <v>0</v>
      </c>
      <c r="AF433">
        <f>ROUND((EV433),6)</f>
        <v>0</v>
      </c>
      <c r="AG433">
        <f t="shared" si="390"/>
        <v>0</v>
      </c>
      <c r="AH433">
        <f>(EW433)</f>
        <v>0</v>
      </c>
      <c r="AI433">
        <f>(EX433)</f>
        <v>0</v>
      </c>
      <c r="AJ433">
        <f t="shared" si="392"/>
        <v>0</v>
      </c>
      <c r="AK433">
        <v>100.3</v>
      </c>
      <c r="AL433">
        <v>100.3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1</v>
      </c>
      <c r="AW433">
        <v>1</v>
      </c>
      <c r="AZ433">
        <v>1</v>
      </c>
      <c r="BA433">
        <v>1</v>
      </c>
      <c r="BB433">
        <v>1</v>
      </c>
      <c r="BC433">
        <v>1</v>
      </c>
      <c r="BD433" t="s">
        <v>3</v>
      </c>
      <c r="BE433" t="s">
        <v>3</v>
      </c>
      <c r="BF433" t="s">
        <v>3</v>
      </c>
      <c r="BG433" t="s">
        <v>3</v>
      </c>
      <c r="BH433">
        <v>3</v>
      </c>
      <c r="BI433">
        <v>1</v>
      </c>
      <c r="BJ433" t="s">
        <v>3</v>
      </c>
      <c r="BM433">
        <v>6001</v>
      </c>
      <c r="BN433">
        <v>0</v>
      </c>
      <c r="BO433" t="s">
        <v>3</v>
      </c>
      <c r="BP433">
        <v>0</v>
      </c>
      <c r="BQ433">
        <v>0</v>
      </c>
      <c r="BR433">
        <v>0</v>
      </c>
      <c r="BS433">
        <v>1</v>
      </c>
      <c r="BT433">
        <v>1</v>
      </c>
      <c r="BU433">
        <v>1</v>
      </c>
      <c r="BV433">
        <v>1</v>
      </c>
      <c r="BW433">
        <v>1</v>
      </c>
      <c r="BX433">
        <v>1</v>
      </c>
      <c r="BY433" t="s">
        <v>3</v>
      </c>
      <c r="BZ433">
        <v>0</v>
      </c>
      <c r="CA433">
        <v>0</v>
      </c>
      <c r="CE433">
        <v>0</v>
      </c>
      <c r="CF433">
        <v>0</v>
      </c>
      <c r="CG433">
        <v>0</v>
      </c>
      <c r="CM433">
        <v>0</v>
      </c>
      <c r="CN433" t="s">
        <v>3</v>
      </c>
      <c r="CO433">
        <v>0</v>
      </c>
      <c r="CP433">
        <f t="shared" si="393"/>
        <v>0</v>
      </c>
      <c r="CQ433">
        <f t="shared" si="394"/>
        <v>100.3</v>
      </c>
      <c r="CR433">
        <f>((((ET433)*BB433-(EU433)*BS433)+AE433*BS433)*AV433)</f>
        <v>0</v>
      </c>
      <c r="CS433">
        <f t="shared" si="395"/>
        <v>0</v>
      </c>
      <c r="CT433">
        <f t="shared" si="396"/>
        <v>0</v>
      </c>
      <c r="CU433">
        <f t="shared" si="397"/>
        <v>0</v>
      </c>
      <c r="CV433">
        <f t="shared" si="398"/>
        <v>0</v>
      </c>
      <c r="CW433">
        <f t="shared" si="399"/>
        <v>0</v>
      </c>
      <c r="CX433">
        <f t="shared" si="400"/>
        <v>0</v>
      </c>
      <c r="CY433">
        <f t="shared" si="401"/>
        <v>0</v>
      </c>
      <c r="CZ433">
        <f t="shared" si="402"/>
        <v>0</v>
      </c>
      <c r="DC433" t="s">
        <v>3</v>
      </c>
      <c r="DD433" t="s">
        <v>3</v>
      </c>
      <c r="DE433" t="s">
        <v>3</v>
      </c>
      <c r="DF433" t="s">
        <v>3</v>
      </c>
      <c r="DG433" t="s">
        <v>3</v>
      </c>
      <c r="DH433" t="s">
        <v>3</v>
      </c>
      <c r="DI433" t="s">
        <v>3</v>
      </c>
      <c r="DJ433" t="s">
        <v>3</v>
      </c>
      <c r="DK433" t="s">
        <v>3</v>
      </c>
      <c r="DL433" t="s">
        <v>3</v>
      </c>
      <c r="DM433" t="s">
        <v>3</v>
      </c>
      <c r="DN433">
        <v>0</v>
      </c>
      <c r="DO433">
        <v>0</v>
      </c>
      <c r="DP433">
        <v>1</v>
      </c>
      <c r="DQ433">
        <v>1</v>
      </c>
      <c r="DU433">
        <v>1009</v>
      </c>
      <c r="DV433" t="s">
        <v>27</v>
      </c>
      <c r="DW433" t="s">
        <v>27</v>
      </c>
      <c r="DX433">
        <v>1000</v>
      </c>
      <c r="EE433">
        <v>51764353</v>
      </c>
      <c r="EF433">
        <v>0</v>
      </c>
      <c r="EG433" t="s">
        <v>50</v>
      </c>
      <c r="EH433">
        <v>0</v>
      </c>
      <c r="EI433" t="s">
        <v>3</v>
      </c>
      <c r="EJ433">
        <v>1</v>
      </c>
      <c r="EK433">
        <v>6001</v>
      </c>
      <c r="EL433" t="s">
        <v>51</v>
      </c>
      <c r="EM433" t="s">
        <v>50</v>
      </c>
      <c r="EO433" t="s">
        <v>3</v>
      </c>
      <c r="EQ433">
        <v>0</v>
      </c>
      <c r="ER433">
        <v>100.3</v>
      </c>
      <c r="ES433">
        <v>100.3</v>
      </c>
      <c r="ET433">
        <v>0</v>
      </c>
      <c r="EU433">
        <v>0</v>
      </c>
      <c r="EV433">
        <v>0</v>
      </c>
      <c r="EW433">
        <v>0</v>
      </c>
      <c r="EX433">
        <v>0</v>
      </c>
      <c r="EY433">
        <v>0</v>
      </c>
      <c r="EZ433">
        <v>5</v>
      </c>
      <c r="FC433">
        <v>1</v>
      </c>
      <c r="FD433">
        <v>18</v>
      </c>
      <c r="FF433">
        <v>120.36</v>
      </c>
      <c r="FQ433">
        <v>0</v>
      </c>
      <c r="FR433">
        <f t="shared" si="403"/>
        <v>0</v>
      </c>
      <c r="FS433">
        <v>0</v>
      </c>
      <c r="FX433">
        <v>0</v>
      </c>
      <c r="FY433">
        <v>0</v>
      </c>
      <c r="GA433" t="s">
        <v>175</v>
      </c>
      <c r="GD433">
        <v>0</v>
      </c>
      <c r="GF433">
        <v>-1755965665</v>
      </c>
      <c r="GG433">
        <v>2</v>
      </c>
      <c r="GH433">
        <v>3</v>
      </c>
      <c r="GI433">
        <v>-2</v>
      </c>
      <c r="GJ433">
        <v>0</v>
      </c>
      <c r="GK433">
        <f>ROUND(R433*(R12)/100,2)</f>
        <v>0</v>
      </c>
      <c r="GL433">
        <f t="shared" si="404"/>
        <v>0</v>
      </c>
      <c r="GM433">
        <f>ROUND(O433+X433+Y433+GK433,2)+GX433</f>
        <v>0</v>
      </c>
      <c r="GN433">
        <f>IF(OR(BI433=0,BI433=1),ROUND(O433+X433+Y433+GK433,2),0)</f>
        <v>0</v>
      </c>
      <c r="GO433">
        <f>IF(BI433=2,ROUND(O433+X433+Y433+GK433,2),0)</f>
        <v>0</v>
      </c>
      <c r="GP433">
        <f>IF(BI433=4,ROUND(O433+X433+Y433+GK433,2)+GX433,0)</f>
        <v>0</v>
      </c>
      <c r="GR433">
        <v>1</v>
      </c>
      <c r="GS433">
        <v>1</v>
      </c>
      <c r="GT433">
        <v>0</v>
      </c>
      <c r="GU433" t="s">
        <v>3</v>
      </c>
      <c r="GV433">
        <f t="shared" si="410"/>
        <v>0</v>
      </c>
      <c r="GW433">
        <v>1</v>
      </c>
      <c r="GX433">
        <f t="shared" si="405"/>
        <v>0</v>
      </c>
      <c r="HA433">
        <v>0</v>
      </c>
      <c r="HB433">
        <v>0</v>
      </c>
      <c r="HC433">
        <f t="shared" si="406"/>
        <v>0</v>
      </c>
      <c r="HE433" t="s">
        <v>53</v>
      </c>
      <c r="HF433" t="s">
        <v>53</v>
      </c>
      <c r="IK433">
        <f t="shared" si="407"/>
        <v>0</v>
      </c>
    </row>
    <row r="434" spans="1:245" x14ac:dyDescent="0.2">
      <c r="A434">
        <v>17</v>
      </c>
      <c r="B434">
        <v>1</v>
      </c>
      <c r="C434">
        <f>ROW(SmtRes!A135)</f>
        <v>135</v>
      </c>
      <c r="D434">
        <f>ROW(EtalonRes!A128)</f>
        <v>128</v>
      </c>
      <c r="E434" t="s">
        <v>200</v>
      </c>
      <c r="F434" t="s">
        <v>177</v>
      </c>
      <c r="G434" t="s">
        <v>178</v>
      </c>
      <c r="H434" t="s">
        <v>147</v>
      </c>
      <c r="I434">
        <v>0</v>
      </c>
      <c r="J434">
        <v>0</v>
      </c>
      <c r="O434">
        <f t="shared" si="377"/>
        <v>0</v>
      </c>
      <c r="P434">
        <f t="shared" si="378"/>
        <v>0</v>
      </c>
      <c r="Q434">
        <f t="shared" si="379"/>
        <v>0</v>
      </c>
      <c r="R434">
        <f t="shared" si="380"/>
        <v>0</v>
      </c>
      <c r="S434">
        <f t="shared" si="381"/>
        <v>0</v>
      </c>
      <c r="T434">
        <f t="shared" si="382"/>
        <v>0</v>
      </c>
      <c r="U434">
        <f t="shared" si="383"/>
        <v>0</v>
      </c>
      <c r="V434">
        <f t="shared" si="384"/>
        <v>0</v>
      </c>
      <c r="W434">
        <f t="shared" si="385"/>
        <v>0</v>
      </c>
      <c r="X434">
        <f t="shared" si="386"/>
        <v>0</v>
      </c>
      <c r="Y434">
        <f t="shared" si="387"/>
        <v>0</v>
      </c>
      <c r="AA434">
        <v>52421674</v>
      </c>
      <c r="AB434">
        <f t="shared" si="388"/>
        <v>44383.31</v>
      </c>
      <c r="AC434">
        <f>ROUND((ES434),6)</f>
        <v>22120.46</v>
      </c>
      <c r="AD434">
        <f>ROUND((((ET434)-(EU434))+AE434),6)</f>
        <v>0</v>
      </c>
      <c r="AE434">
        <f>ROUND((EU434),6)</f>
        <v>0</v>
      </c>
      <c r="AF434">
        <f>ROUND((EV434),6)</f>
        <v>22262.85</v>
      </c>
      <c r="AG434">
        <f t="shared" si="390"/>
        <v>0</v>
      </c>
      <c r="AH434">
        <f>(EW434)</f>
        <v>115</v>
      </c>
      <c r="AI434">
        <f>(EX434)</f>
        <v>0</v>
      </c>
      <c r="AJ434">
        <f t="shared" si="392"/>
        <v>0</v>
      </c>
      <c r="AK434">
        <v>44383.31</v>
      </c>
      <c r="AL434">
        <v>22120.46</v>
      </c>
      <c r="AM434">
        <v>0</v>
      </c>
      <c r="AN434">
        <v>0</v>
      </c>
      <c r="AO434">
        <v>22262.85</v>
      </c>
      <c r="AP434">
        <v>0</v>
      </c>
      <c r="AQ434">
        <v>115</v>
      </c>
      <c r="AR434">
        <v>0</v>
      </c>
      <c r="AS434">
        <v>0</v>
      </c>
      <c r="AT434">
        <v>70</v>
      </c>
      <c r="AU434">
        <v>10</v>
      </c>
      <c r="AV434">
        <v>1</v>
      </c>
      <c r="AW434">
        <v>1</v>
      </c>
      <c r="AZ434">
        <v>1</v>
      </c>
      <c r="BA434">
        <v>1</v>
      </c>
      <c r="BB434">
        <v>1</v>
      </c>
      <c r="BC434">
        <v>1</v>
      </c>
      <c r="BD434" t="s">
        <v>3</v>
      </c>
      <c r="BE434" t="s">
        <v>3</v>
      </c>
      <c r="BF434" t="s">
        <v>3</v>
      </c>
      <c r="BG434" t="s">
        <v>3</v>
      </c>
      <c r="BH434">
        <v>0</v>
      </c>
      <c r="BI434">
        <v>4</v>
      </c>
      <c r="BJ434" t="s">
        <v>179</v>
      </c>
      <c r="BM434">
        <v>0</v>
      </c>
      <c r="BN434">
        <v>0</v>
      </c>
      <c r="BO434" t="s">
        <v>3</v>
      </c>
      <c r="BP434">
        <v>0</v>
      </c>
      <c r="BQ434">
        <v>1</v>
      </c>
      <c r="BR434">
        <v>0</v>
      </c>
      <c r="BS434">
        <v>1</v>
      </c>
      <c r="BT434">
        <v>1</v>
      </c>
      <c r="BU434">
        <v>1</v>
      </c>
      <c r="BV434">
        <v>1</v>
      </c>
      <c r="BW434">
        <v>1</v>
      </c>
      <c r="BX434">
        <v>1</v>
      </c>
      <c r="BY434" t="s">
        <v>3</v>
      </c>
      <c r="BZ434">
        <v>70</v>
      </c>
      <c r="CA434">
        <v>10</v>
      </c>
      <c r="CE434">
        <v>0</v>
      </c>
      <c r="CF434">
        <v>0</v>
      </c>
      <c r="CG434">
        <v>0</v>
      </c>
      <c r="CM434">
        <v>0</v>
      </c>
      <c r="CN434" t="s">
        <v>3</v>
      </c>
      <c r="CO434">
        <v>0</v>
      </c>
      <c r="CP434">
        <f t="shared" si="393"/>
        <v>0</v>
      </c>
      <c r="CQ434">
        <f t="shared" si="394"/>
        <v>22120.46</v>
      </c>
      <c r="CR434">
        <f>((((ET434)*BB434-(EU434)*BS434)+AE434*BS434)*AV434)</f>
        <v>0</v>
      </c>
      <c r="CS434">
        <f t="shared" si="395"/>
        <v>0</v>
      </c>
      <c r="CT434">
        <f t="shared" si="396"/>
        <v>22262.85</v>
      </c>
      <c r="CU434">
        <f t="shared" si="397"/>
        <v>0</v>
      </c>
      <c r="CV434">
        <f t="shared" si="398"/>
        <v>115</v>
      </c>
      <c r="CW434">
        <f t="shared" si="399"/>
        <v>0</v>
      </c>
      <c r="CX434">
        <f t="shared" si="400"/>
        <v>0</v>
      </c>
      <c r="CY434">
        <f t="shared" si="401"/>
        <v>0</v>
      </c>
      <c r="CZ434">
        <f t="shared" si="402"/>
        <v>0</v>
      </c>
      <c r="DC434" t="s">
        <v>3</v>
      </c>
      <c r="DD434" t="s">
        <v>3</v>
      </c>
      <c r="DE434" t="s">
        <v>3</v>
      </c>
      <c r="DF434" t="s">
        <v>3</v>
      </c>
      <c r="DG434" t="s">
        <v>3</v>
      </c>
      <c r="DH434" t="s">
        <v>3</v>
      </c>
      <c r="DI434" t="s">
        <v>3</v>
      </c>
      <c r="DJ434" t="s">
        <v>3</v>
      </c>
      <c r="DK434" t="s">
        <v>3</v>
      </c>
      <c r="DL434" t="s">
        <v>3</v>
      </c>
      <c r="DM434" t="s">
        <v>3</v>
      </c>
      <c r="DN434">
        <v>0</v>
      </c>
      <c r="DO434">
        <v>0</v>
      </c>
      <c r="DP434">
        <v>1</v>
      </c>
      <c r="DQ434">
        <v>1</v>
      </c>
      <c r="DU434">
        <v>1003</v>
      </c>
      <c r="DV434" t="s">
        <v>147</v>
      </c>
      <c r="DW434" t="s">
        <v>147</v>
      </c>
      <c r="DX434">
        <v>100</v>
      </c>
      <c r="EE434">
        <v>51482689</v>
      </c>
      <c r="EF434">
        <v>1</v>
      </c>
      <c r="EG434" t="s">
        <v>21</v>
      </c>
      <c r="EH434">
        <v>0</v>
      </c>
      <c r="EI434" t="s">
        <v>3</v>
      </c>
      <c r="EJ434">
        <v>4</v>
      </c>
      <c r="EK434">
        <v>0</v>
      </c>
      <c r="EL434" t="s">
        <v>22</v>
      </c>
      <c r="EM434" t="s">
        <v>23</v>
      </c>
      <c r="EO434" t="s">
        <v>3</v>
      </c>
      <c r="EQ434">
        <v>0</v>
      </c>
      <c r="ER434">
        <v>44383.31</v>
      </c>
      <c r="ES434">
        <v>22120.46</v>
      </c>
      <c r="ET434">
        <v>0</v>
      </c>
      <c r="EU434">
        <v>0</v>
      </c>
      <c r="EV434">
        <v>22262.85</v>
      </c>
      <c r="EW434">
        <v>115</v>
      </c>
      <c r="EX434">
        <v>0</v>
      </c>
      <c r="EY434">
        <v>0</v>
      </c>
      <c r="FQ434">
        <v>0</v>
      </c>
      <c r="FR434">
        <f t="shared" si="403"/>
        <v>0</v>
      </c>
      <c r="FS434">
        <v>0</v>
      </c>
      <c r="FX434">
        <v>70</v>
      </c>
      <c r="FY434">
        <v>10</v>
      </c>
      <c r="GA434" t="s">
        <v>3</v>
      </c>
      <c r="GD434">
        <v>0</v>
      </c>
      <c r="GF434">
        <v>-1944420101</v>
      </c>
      <c r="GG434">
        <v>2</v>
      </c>
      <c r="GH434">
        <v>1</v>
      </c>
      <c r="GI434">
        <v>-2</v>
      </c>
      <c r="GJ434">
        <v>0</v>
      </c>
      <c r="GK434">
        <f>ROUND(R434*(R12)/100,2)</f>
        <v>0</v>
      </c>
      <c r="GL434">
        <f t="shared" si="404"/>
        <v>0</v>
      </c>
      <c r="GM434">
        <f>ROUND(O434+X434+Y434+GK434,2)+GX434</f>
        <v>0</v>
      </c>
      <c r="GN434">
        <f>IF(OR(BI434=0,BI434=1),ROUND(O434+X434+Y434+GK434,2),0)</f>
        <v>0</v>
      </c>
      <c r="GO434">
        <f>IF(BI434=2,ROUND(O434+X434+Y434+GK434,2),0)</f>
        <v>0</v>
      </c>
      <c r="GP434">
        <f>IF(BI434=4,ROUND(O434+X434+Y434+GK434,2)+GX434,0)</f>
        <v>0</v>
      </c>
      <c r="GR434">
        <v>0</v>
      </c>
      <c r="GS434">
        <v>3</v>
      </c>
      <c r="GT434">
        <v>0</v>
      </c>
      <c r="GU434" t="s">
        <v>3</v>
      </c>
      <c r="GV434">
        <f t="shared" si="410"/>
        <v>0</v>
      </c>
      <c r="GW434">
        <v>1</v>
      </c>
      <c r="GX434">
        <f t="shared" si="405"/>
        <v>0</v>
      </c>
      <c r="HA434">
        <v>0</v>
      </c>
      <c r="HB434">
        <v>0</v>
      </c>
      <c r="HC434">
        <f t="shared" si="406"/>
        <v>0</v>
      </c>
      <c r="HE434" t="s">
        <v>3</v>
      </c>
      <c r="HF434" t="s">
        <v>3</v>
      </c>
      <c r="IK434">
        <f t="shared" si="407"/>
        <v>0</v>
      </c>
    </row>
    <row r="436" spans="1:245" x14ac:dyDescent="0.2">
      <c r="A436" s="2">
        <v>51</v>
      </c>
      <c r="B436" s="2">
        <f>B418</f>
        <v>1</v>
      </c>
      <c r="C436" s="2">
        <f>A418</f>
        <v>5</v>
      </c>
      <c r="D436" s="2">
        <f>ROW(A418)</f>
        <v>418</v>
      </c>
      <c r="E436" s="2"/>
      <c r="F436" s="2" t="str">
        <f>IF(F418&lt;&gt;"",F418,"")</f>
        <v>Новый подраздел</v>
      </c>
      <c r="G436" s="2" t="str">
        <f>IF(G418&lt;&gt;"",G418,"")</f>
        <v>Демонтаж/монтаж б/у гранитного борта (понижение)</v>
      </c>
      <c r="H436" s="2">
        <v>0</v>
      </c>
      <c r="I436" s="2"/>
      <c r="J436" s="2"/>
      <c r="K436" s="2"/>
      <c r="L436" s="2"/>
      <c r="M436" s="2"/>
      <c r="N436" s="2"/>
      <c r="O436" s="2">
        <f t="shared" ref="O436:T436" si="411">ROUND(AB436,2)</f>
        <v>0</v>
      </c>
      <c r="P436" s="2">
        <f t="shared" si="411"/>
        <v>0</v>
      </c>
      <c r="Q436" s="2">
        <f t="shared" si="411"/>
        <v>0</v>
      </c>
      <c r="R436" s="2">
        <f t="shared" si="411"/>
        <v>0</v>
      </c>
      <c r="S436" s="2">
        <f t="shared" si="411"/>
        <v>0</v>
      </c>
      <c r="T436" s="2">
        <f t="shared" si="411"/>
        <v>0</v>
      </c>
      <c r="U436" s="2">
        <f>AH436</f>
        <v>0</v>
      </c>
      <c r="V436" s="2">
        <f>AI436</f>
        <v>0</v>
      </c>
      <c r="W436" s="2">
        <f>ROUND(AJ436,2)</f>
        <v>0</v>
      </c>
      <c r="X436" s="2">
        <f>ROUND(AK436,2)</f>
        <v>0</v>
      </c>
      <c r="Y436" s="2">
        <f>ROUND(AL436,2)</f>
        <v>0</v>
      </c>
      <c r="Z436" s="2"/>
      <c r="AA436" s="2"/>
      <c r="AB436" s="2">
        <f>ROUND(SUMIF(AA422:AA434,"=52421674",O422:O434),2)</f>
        <v>0</v>
      </c>
      <c r="AC436" s="2">
        <f>ROUND(SUMIF(AA422:AA434,"=52421674",P422:P434),2)</f>
        <v>0</v>
      </c>
      <c r="AD436" s="2">
        <f>ROUND(SUMIF(AA422:AA434,"=52421674",Q422:Q434),2)</f>
        <v>0</v>
      </c>
      <c r="AE436" s="2">
        <f>ROUND(SUMIF(AA422:AA434,"=52421674",R422:R434),2)</f>
        <v>0</v>
      </c>
      <c r="AF436" s="2">
        <f>ROUND(SUMIF(AA422:AA434,"=52421674",S422:S434),2)</f>
        <v>0</v>
      </c>
      <c r="AG436" s="2">
        <f>ROUND(SUMIF(AA422:AA434,"=52421674",T422:T434),2)</f>
        <v>0</v>
      </c>
      <c r="AH436" s="2">
        <f>SUMIF(AA422:AA434,"=52421674",U422:U434)</f>
        <v>0</v>
      </c>
      <c r="AI436" s="2">
        <f>SUMIF(AA422:AA434,"=52421674",V422:V434)</f>
        <v>0</v>
      </c>
      <c r="AJ436" s="2">
        <f>ROUND(SUMIF(AA422:AA434,"=52421674",W422:W434),2)</f>
        <v>0</v>
      </c>
      <c r="AK436" s="2">
        <f>ROUND(SUMIF(AA422:AA434,"=52421674",X422:X434),2)</f>
        <v>0</v>
      </c>
      <c r="AL436" s="2">
        <f>ROUND(SUMIF(AA422:AA434,"=52421674",Y422:Y434),2)</f>
        <v>0</v>
      </c>
      <c r="AM436" s="2"/>
      <c r="AN436" s="2"/>
      <c r="AO436" s="2">
        <f t="shared" ref="AO436:BD436" si="412">ROUND(BX436,2)</f>
        <v>0</v>
      </c>
      <c r="AP436" s="2">
        <f t="shared" si="412"/>
        <v>0</v>
      </c>
      <c r="AQ436" s="2">
        <f t="shared" si="412"/>
        <v>0</v>
      </c>
      <c r="AR436" s="2">
        <f t="shared" si="412"/>
        <v>0</v>
      </c>
      <c r="AS436" s="2">
        <f t="shared" si="412"/>
        <v>0</v>
      </c>
      <c r="AT436" s="2">
        <f t="shared" si="412"/>
        <v>0</v>
      </c>
      <c r="AU436" s="2">
        <f t="shared" si="412"/>
        <v>0</v>
      </c>
      <c r="AV436" s="2">
        <f t="shared" si="412"/>
        <v>0</v>
      </c>
      <c r="AW436" s="2">
        <f t="shared" si="412"/>
        <v>0</v>
      </c>
      <c r="AX436" s="2">
        <f t="shared" si="412"/>
        <v>0</v>
      </c>
      <c r="AY436" s="2">
        <f t="shared" si="412"/>
        <v>0</v>
      </c>
      <c r="AZ436" s="2">
        <f t="shared" si="412"/>
        <v>0</v>
      </c>
      <c r="BA436" s="2">
        <f t="shared" si="412"/>
        <v>0</v>
      </c>
      <c r="BB436" s="2">
        <f t="shared" si="412"/>
        <v>0</v>
      </c>
      <c r="BC436" s="2">
        <f t="shared" si="412"/>
        <v>0</v>
      </c>
      <c r="BD436" s="2">
        <f t="shared" si="412"/>
        <v>0</v>
      </c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>
        <f>ROUND(SUMIF(AA422:AA434,"=52421674",FQ422:FQ434),2)</f>
        <v>0</v>
      </c>
      <c r="BY436" s="2">
        <f>ROUND(SUMIF(AA422:AA434,"=52421674",FR422:FR434),2)</f>
        <v>0</v>
      </c>
      <c r="BZ436" s="2">
        <f>ROUND(SUMIF(AA422:AA434,"=52421674",GL422:GL434),2)</f>
        <v>0</v>
      </c>
      <c r="CA436" s="2">
        <f>ROUND(SUMIF(AA422:AA434,"=52421674",GM422:GM434),2)</f>
        <v>0</v>
      </c>
      <c r="CB436" s="2">
        <f>ROUND(SUMIF(AA422:AA434,"=52421674",GN422:GN434),2)</f>
        <v>0</v>
      </c>
      <c r="CC436" s="2">
        <f>ROUND(SUMIF(AA422:AA434,"=52421674",GO422:GO434),2)</f>
        <v>0</v>
      </c>
      <c r="CD436" s="2">
        <f>ROUND(SUMIF(AA422:AA434,"=52421674",GP422:GP434),2)</f>
        <v>0</v>
      </c>
      <c r="CE436" s="2">
        <f>AC436-BX436</f>
        <v>0</v>
      </c>
      <c r="CF436" s="2">
        <f>AC436-BY436</f>
        <v>0</v>
      </c>
      <c r="CG436" s="2">
        <f>BX436-BZ436</f>
        <v>0</v>
      </c>
      <c r="CH436" s="2">
        <f>AC436-BX436-BY436+BZ436</f>
        <v>0</v>
      </c>
      <c r="CI436" s="2">
        <f>BY436-BZ436</f>
        <v>0</v>
      </c>
      <c r="CJ436" s="2">
        <f>ROUND(SUMIF(AA422:AA434,"=52421674",GX422:GX434),2)</f>
        <v>0</v>
      </c>
      <c r="CK436" s="2">
        <f>ROUND(SUMIF(AA422:AA434,"=52421674",GY422:GY434),2)</f>
        <v>0</v>
      </c>
      <c r="CL436" s="2">
        <f>ROUND(SUMIF(AA422:AA434,"=52421674",GZ422:GZ434),2)</f>
        <v>0</v>
      </c>
      <c r="CM436" s="2">
        <f>ROUND(SUMIF(AA422:AA434,"=52421674",HD422:HD434),2)</f>
        <v>0</v>
      </c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>
        <v>0</v>
      </c>
    </row>
    <row r="438" spans="1:245" x14ac:dyDescent="0.2">
      <c r="A438" s="4">
        <v>50</v>
      </c>
      <c r="B438" s="4">
        <v>0</v>
      </c>
      <c r="C438" s="4">
        <v>0</v>
      </c>
      <c r="D438" s="4">
        <v>1</v>
      </c>
      <c r="E438" s="4">
        <v>201</v>
      </c>
      <c r="F438" s="4">
        <f>ROUND(Source!O436,O438)</f>
        <v>0</v>
      </c>
      <c r="G438" s="4" t="s">
        <v>74</v>
      </c>
      <c r="H438" s="4" t="s">
        <v>75</v>
      </c>
      <c r="I438" s="4"/>
      <c r="J438" s="4"/>
      <c r="K438" s="4">
        <v>201</v>
      </c>
      <c r="L438" s="4">
        <v>1</v>
      </c>
      <c r="M438" s="4">
        <v>3</v>
      </c>
      <c r="N438" s="4" t="s">
        <v>3</v>
      </c>
      <c r="O438" s="4">
        <v>2</v>
      </c>
      <c r="P438" s="4"/>
      <c r="Q438" s="4"/>
      <c r="R438" s="4"/>
      <c r="S438" s="4"/>
      <c r="T438" s="4"/>
      <c r="U438" s="4"/>
      <c r="V438" s="4"/>
      <c r="W438" s="4"/>
    </row>
    <row r="439" spans="1:245" x14ac:dyDescent="0.2">
      <c r="A439" s="4">
        <v>50</v>
      </c>
      <c r="B439" s="4">
        <v>0</v>
      </c>
      <c r="C439" s="4">
        <v>0</v>
      </c>
      <c r="D439" s="4">
        <v>1</v>
      </c>
      <c r="E439" s="4">
        <v>202</v>
      </c>
      <c r="F439" s="4">
        <f>ROUND(Source!P436,O439)</f>
        <v>0</v>
      </c>
      <c r="G439" s="4" t="s">
        <v>76</v>
      </c>
      <c r="H439" s="4" t="s">
        <v>77</v>
      </c>
      <c r="I439" s="4"/>
      <c r="J439" s="4"/>
      <c r="K439" s="4">
        <v>202</v>
      </c>
      <c r="L439" s="4">
        <v>2</v>
      </c>
      <c r="M439" s="4">
        <v>3</v>
      </c>
      <c r="N439" s="4" t="s">
        <v>3</v>
      </c>
      <c r="O439" s="4">
        <v>2</v>
      </c>
      <c r="P439" s="4"/>
      <c r="Q439" s="4"/>
      <c r="R439" s="4"/>
      <c r="S439" s="4"/>
      <c r="T439" s="4"/>
      <c r="U439" s="4"/>
      <c r="V439" s="4"/>
      <c r="W439" s="4"/>
    </row>
    <row r="440" spans="1:245" x14ac:dyDescent="0.2">
      <c r="A440" s="4">
        <v>50</v>
      </c>
      <c r="B440" s="4">
        <v>0</v>
      </c>
      <c r="C440" s="4">
        <v>0</v>
      </c>
      <c r="D440" s="4">
        <v>1</v>
      </c>
      <c r="E440" s="4">
        <v>222</v>
      </c>
      <c r="F440" s="4">
        <f>ROUND(Source!AO436,O440)</f>
        <v>0</v>
      </c>
      <c r="G440" s="4" t="s">
        <v>78</v>
      </c>
      <c r="H440" s="4" t="s">
        <v>79</v>
      </c>
      <c r="I440" s="4"/>
      <c r="J440" s="4"/>
      <c r="K440" s="4">
        <v>222</v>
      </c>
      <c r="L440" s="4">
        <v>3</v>
      </c>
      <c r="M440" s="4">
        <v>3</v>
      </c>
      <c r="N440" s="4" t="s">
        <v>3</v>
      </c>
      <c r="O440" s="4">
        <v>2</v>
      </c>
      <c r="P440" s="4"/>
      <c r="Q440" s="4"/>
      <c r="R440" s="4"/>
      <c r="S440" s="4"/>
      <c r="T440" s="4"/>
      <c r="U440" s="4"/>
      <c r="V440" s="4"/>
      <c r="W440" s="4"/>
    </row>
    <row r="441" spans="1:245" x14ac:dyDescent="0.2">
      <c r="A441" s="4">
        <v>50</v>
      </c>
      <c r="B441" s="4">
        <v>0</v>
      </c>
      <c r="C441" s="4">
        <v>0</v>
      </c>
      <c r="D441" s="4">
        <v>1</v>
      </c>
      <c r="E441" s="4">
        <v>225</v>
      </c>
      <c r="F441" s="4">
        <f>ROUND(Source!AV436,O441)</f>
        <v>0</v>
      </c>
      <c r="G441" s="4" t="s">
        <v>80</v>
      </c>
      <c r="H441" s="4" t="s">
        <v>81</v>
      </c>
      <c r="I441" s="4"/>
      <c r="J441" s="4"/>
      <c r="K441" s="4">
        <v>225</v>
      </c>
      <c r="L441" s="4">
        <v>4</v>
      </c>
      <c r="M441" s="4">
        <v>3</v>
      </c>
      <c r="N441" s="4" t="s">
        <v>3</v>
      </c>
      <c r="O441" s="4">
        <v>2</v>
      </c>
      <c r="P441" s="4"/>
      <c r="Q441" s="4"/>
      <c r="R441" s="4"/>
      <c r="S441" s="4"/>
      <c r="T441" s="4"/>
      <c r="U441" s="4"/>
      <c r="V441" s="4"/>
      <c r="W441" s="4"/>
    </row>
    <row r="442" spans="1:245" x14ac:dyDescent="0.2">
      <c r="A442" s="4">
        <v>50</v>
      </c>
      <c r="B442" s="4">
        <v>0</v>
      </c>
      <c r="C442" s="4">
        <v>0</v>
      </c>
      <c r="D442" s="4">
        <v>1</v>
      </c>
      <c r="E442" s="4">
        <v>226</v>
      </c>
      <c r="F442" s="4">
        <f>ROUND(Source!AW436,O442)</f>
        <v>0</v>
      </c>
      <c r="G442" s="4" t="s">
        <v>82</v>
      </c>
      <c r="H442" s="4" t="s">
        <v>83</v>
      </c>
      <c r="I442" s="4"/>
      <c r="J442" s="4"/>
      <c r="K442" s="4">
        <v>226</v>
      </c>
      <c r="L442" s="4">
        <v>5</v>
      </c>
      <c r="M442" s="4">
        <v>3</v>
      </c>
      <c r="N442" s="4" t="s">
        <v>3</v>
      </c>
      <c r="O442" s="4">
        <v>2</v>
      </c>
      <c r="P442" s="4"/>
      <c r="Q442" s="4"/>
      <c r="R442" s="4"/>
      <c r="S442" s="4"/>
      <c r="T442" s="4"/>
      <c r="U442" s="4"/>
      <c r="V442" s="4"/>
      <c r="W442" s="4"/>
    </row>
    <row r="443" spans="1:245" x14ac:dyDescent="0.2">
      <c r="A443" s="4">
        <v>50</v>
      </c>
      <c r="B443" s="4">
        <v>0</v>
      </c>
      <c r="C443" s="4">
        <v>0</v>
      </c>
      <c r="D443" s="4">
        <v>1</v>
      </c>
      <c r="E443" s="4">
        <v>227</v>
      </c>
      <c r="F443" s="4">
        <f>ROUND(Source!AX436,O443)</f>
        <v>0</v>
      </c>
      <c r="G443" s="4" t="s">
        <v>84</v>
      </c>
      <c r="H443" s="4" t="s">
        <v>85</v>
      </c>
      <c r="I443" s="4"/>
      <c r="J443" s="4"/>
      <c r="K443" s="4">
        <v>227</v>
      </c>
      <c r="L443" s="4">
        <v>6</v>
      </c>
      <c r="M443" s="4">
        <v>3</v>
      </c>
      <c r="N443" s="4" t="s">
        <v>3</v>
      </c>
      <c r="O443" s="4">
        <v>2</v>
      </c>
      <c r="P443" s="4"/>
      <c r="Q443" s="4"/>
      <c r="R443" s="4"/>
      <c r="S443" s="4"/>
      <c r="T443" s="4"/>
      <c r="U443" s="4"/>
      <c r="V443" s="4"/>
      <c r="W443" s="4"/>
    </row>
    <row r="444" spans="1:245" x14ac:dyDescent="0.2">
      <c r="A444" s="4">
        <v>50</v>
      </c>
      <c r="B444" s="4">
        <v>0</v>
      </c>
      <c r="C444" s="4">
        <v>0</v>
      </c>
      <c r="D444" s="4">
        <v>1</v>
      </c>
      <c r="E444" s="4">
        <v>228</v>
      </c>
      <c r="F444" s="4">
        <f>ROUND(Source!AY436,O444)</f>
        <v>0</v>
      </c>
      <c r="G444" s="4" t="s">
        <v>86</v>
      </c>
      <c r="H444" s="4" t="s">
        <v>87</v>
      </c>
      <c r="I444" s="4"/>
      <c r="J444" s="4"/>
      <c r="K444" s="4">
        <v>228</v>
      </c>
      <c r="L444" s="4">
        <v>7</v>
      </c>
      <c r="M444" s="4">
        <v>3</v>
      </c>
      <c r="N444" s="4" t="s">
        <v>3</v>
      </c>
      <c r="O444" s="4">
        <v>2</v>
      </c>
      <c r="P444" s="4"/>
      <c r="Q444" s="4"/>
      <c r="R444" s="4"/>
      <c r="S444" s="4"/>
      <c r="T444" s="4"/>
      <c r="U444" s="4"/>
      <c r="V444" s="4"/>
      <c r="W444" s="4"/>
    </row>
    <row r="445" spans="1:245" x14ac:dyDescent="0.2">
      <c r="A445" s="4">
        <v>50</v>
      </c>
      <c r="B445" s="4">
        <v>0</v>
      </c>
      <c r="C445" s="4">
        <v>0</v>
      </c>
      <c r="D445" s="4">
        <v>1</v>
      </c>
      <c r="E445" s="4">
        <v>216</v>
      </c>
      <c r="F445" s="4">
        <f>ROUND(Source!AP436,O445)</f>
        <v>0</v>
      </c>
      <c r="G445" s="4" t="s">
        <v>88</v>
      </c>
      <c r="H445" s="4" t="s">
        <v>89</v>
      </c>
      <c r="I445" s="4"/>
      <c r="J445" s="4"/>
      <c r="K445" s="4">
        <v>216</v>
      </c>
      <c r="L445" s="4">
        <v>8</v>
      </c>
      <c r="M445" s="4">
        <v>3</v>
      </c>
      <c r="N445" s="4" t="s">
        <v>3</v>
      </c>
      <c r="O445" s="4">
        <v>2</v>
      </c>
      <c r="P445" s="4"/>
      <c r="Q445" s="4"/>
      <c r="R445" s="4"/>
      <c r="S445" s="4"/>
      <c r="T445" s="4"/>
      <c r="U445" s="4"/>
      <c r="V445" s="4"/>
      <c r="W445" s="4"/>
    </row>
    <row r="446" spans="1:245" x14ac:dyDescent="0.2">
      <c r="A446" s="4">
        <v>50</v>
      </c>
      <c r="B446" s="4">
        <v>0</v>
      </c>
      <c r="C446" s="4">
        <v>0</v>
      </c>
      <c r="D446" s="4">
        <v>1</v>
      </c>
      <c r="E446" s="4">
        <v>223</v>
      </c>
      <c r="F446" s="4">
        <f>ROUND(Source!AQ436,O446)</f>
        <v>0</v>
      </c>
      <c r="G446" s="4" t="s">
        <v>90</v>
      </c>
      <c r="H446" s="4" t="s">
        <v>91</v>
      </c>
      <c r="I446" s="4"/>
      <c r="J446" s="4"/>
      <c r="K446" s="4">
        <v>223</v>
      </c>
      <c r="L446" s="4">
        <v>9</v>
      </c>
      <c r="M446" s="4">
        <v>3</v>
      </c>
      <c r="N446" s="4" t="s">
        <v>3</v>
      </c>
      <c r="O446" s="4">
        <v>2</v>
      </c>
      <c r="P446" s="4"/>
      <c r="Q446" s="4"/>
      <c r="R446" s="4"/>
      <c r="S446" s="4"/>
      <c r="T446" s="4"/>
      <c r="U446" s="4"/>
      <c r="V446" s="4"/>
      <c r="W446" s="4"/>
    </row>
    <row r="447" spans="1:245" x14ac:dyDescent="0.2">
      <c r="A447" s="4">
        <v>50</v>
      </c>
      <c r="B447" s="4">
        <v>0</v>
      </c>
      <c r="C447" s="4">
        <v>0</v>
      </c>
      <c r="D447" s="4">
        <v>1</v>
      </c>
      <c r="E447" s="4">
        <v>229</v>
      </c>
      <c r="F447" s="4">
        <f>ROUND(Source!AZ436,O447)</f>
        <v>0</v>
      </c>
      <c r="G447" s="4" t="s">
        <v>92</v>
      </c>
      <c r="H447" s="4" t="s">
        <v>93</v>
      </c>
      <c r="I447" s="4"/>
      <c r="J447" s="4"/>
      <c r="K447" s="4">
        <v>229</v>
      </c>
      <c r="L447" s="4">
        <v>10</v>
      </c>
      <c r="M447" s="4">
        <v>3</v>
      </c>
      <c r="N447" s="4" t="s">
        <v>3</v>
      </c>
      <c r="O447" s="4">
        <v>2</v>
      </c>
      <c r="P447" s="4"/>
      <c r="Q447" s="4"/>
      <c r="R447" s="4"/>
      <c r="S447" s="4"/>
      <c r="T447" s="4"/>
      <c r="U447" s="4"/>
      <c r="V447" s="4"/>
      <c r="W447" s="4"/>
    </row>
    <row r="448" spans="1:245" x14ac:dyDescent="0.2">
      <c r="A448" s="4">
        <v>50</v>
      </c>
      <c r="B448" s="4">
        <v>0</v>
      </c>
      <c r="C448" s="4">
        <v>0</v>
      </c>
      <c r="D448" s="4">
        <v>1</v>
      </c>
      <c r="E448" s="4">
        <v>203</v>
      </c>
      <c r="F448" s="4">
        <f>ROUND(Source!Q436,O448)</f>
        <v>0</v>
      </c>
      <c r="G448" s="4" t="s">
        <v>94</v>
      </c>
      <c r="H448" s="4" t="s">
        <v>95</v>
      </c>
      <c r="I448" s="4"/>
      <c r="J448" s="4"/>
      <c r="K448" s="4">
        <v>203</v>
      </c>
      <c r="L448" s="4">
        <v>11</v>
      </c>
      <c r="M448" s="4">
        <v>3</v>
      </c>
      <c r="N448" s="4" t="s">
        <v>3</v>
      </c>
      <c r="O448" s="4">
        <v>2</v>
      </c>
      <c r="P448" s="4"/>
      <c r="Q448" s="4"/>
      <c r="R448" s="4"/>
      <c r="S448" s="4"/>
      <c r="T448" s="4"/>
      <c r="U448" s="4"/>
      <c r="V448" s="4"/>
      <c r="W448" s="4"/>
    </row>
    <row r="449" spans="1:23" x14ac:dyDescent="0.2">
      <c r="A449" s="4">
        <v>50</v>
      </c>
      <c r="B449" s="4">
        <v>0</v>
      </c>
      <c r="C449" s="4">
        <v>0</v>
      </c>
      <c r="D449" s="4">
        <v>1</v>
      </c>
      <c r="E449" s="4">
        <v>231</v>
      </c>
      <c r="F449" s="4">
        <f>ROUND(Source!BB436,O449)</f>
        <v>0</v>
      </c>
      <c r="G449" s="4" t="s">
        <v>96</v>
      </c>
      <c r="H449" s="4" t="s">
        <v>97</v>
      </c>
      <c r="I449" s="4"/>
      <c r="J449" s="4"/>
      <c r="K449" s="4">
        <v>231</v>
      </c>
      <c r="L449" s="4">
        <v>12</v>
      </c>
      <c r="M449" s="4">
        <v>3</v>
      </c>
      <c r="N449" s="4" t="s">
        <v>3</v>
      </c>
      <c r="O449" s="4">
        <v>2</v>
      </c>
      <c r="P449" s="4"/>
      <c r="Q449" s="4"/>
      <c r="R449" s="4"/>
      <c r="S449" s="4"/>
      <c r="T449" s="4"/>
      <c r="U449" s="4"/>
      <c r="V449" s="4"/>
      <c r="W449" s="4"/>
    </row>
    <row r="450" spans="1:23" x14ac:dyDescent="0.2">
      <c r="A450" s="4">
        <v>50</v>
      </c>
      <c r="B450" s="4">
        <v>0</v>
      </c>
      <c r="C450" s="4">
        <v>0</v>
      </c>
      <c r="D450" s="4">
        <v>1</v>
      </c>
      <c r="E450" s="4">
        <v>204</v>
      </c>
      <c r="F450" s="4">
        <f>ROUND(Source!R436,O450)</f>
        <v>0</v>
      </c>
      <c r="G450" s="4" t="s">
        <v>98</v>
      </c>
      <c r="H450" s="4" t="s">
        <v>99</v>
      </c>
      <c r="I450" s="4"/>
      <c r="J450" s="4"/>
      <c r="K450" s="4">
        <v>204</v>
      </c>
      <c r="L450" s="4">
        <v>13</v>
      </c>
      <c r="M450" s="4">
        <v>3</v>
      </c>
      <c r="N450" s="4" t="s">
        <v>3</v>
      </c>
      <c r="O450" s="4">
        <v>2</v>
      </c>
      <c r="P450" s="4"/>
      <c r="Q450" s="4"/>
      <c r="R450" s="4"/>
      <c r="S450" s="4"/>
      <c r="T450" s="4"/>
      <c r="U450" s="4"/>
      <c r="V450" s="4"/>
      <c r="W450" s="4"/>
    </row>
    <row r="451" spans="1:23" x14ac:dyDescent="0.2">
      <c r="A451" s="4">
        <v>50</v>
      </c>
      <c r="B451" s="4">
        <v>0</v>
      </c>
      <c r="C451" s="4">
        <v>0</v>
      </c>
      <c r="D451" s="4">
        <v>1</v>
      </c>
      <c r="E451" s="4">
        <v>205</v>
      </c>
      <c r="F451" s="4">
        <f>ROUND(Source!S436,O451)</f>
        <v>0</v>
      </c>
      <c r="G451" s="4" t="s">
        <v>100</v>
      </c>
      <c r="H451" s="4" t="s">
        <v>101</v>
      </c>
      <c r="I451" s="4"/>
      <c r="J451" s="4"/>
      <c r="K451" s="4">
        <v>205</v>
      </c>
      <c r="L451" s="4">
        <v>14</v>
      </c>
      <c r="M451" s="4">
        <v>3</v>
      </c>
      <c r="N451" s="4" t="s">
        <v>3</v>
      </c>
      <c r="O451" s="4">
        <v>2</v>
      </c>
      <c r="P451" s="4"/>
      <c r="Q451" s="4"/>
      <c r="R451" s="4"/>
      <c r="S451" s="4"/>
      <c r="T451" s="4"/>
      <c r="U451" s="4"/>
      <c r="V451" s="4"/>
      <c r="W451" s="4"/>
    </row>
    <row r="452" spans="1:23" x14ac:dyDescent="0.2">
      <c r="A452" s="4">
        <v>50</v>
      </c>
      <c r="B452" s="4">
        <v>0</v>
      </c>
      <c r="C452" s="4">
        <v>0</v>
      </c>
      <c r="D452" s="4">
        <v>1</v>
      </c>
      <c r="E452" s="4">
        <v>232</v>
      </c>
      <c r="F452" s="4">
        <f>ROUND(Source!BC436,O452)</f>
        <v>0</v>
      </c>
      <c r="G452" s="4" t="s">
        <v>102</v>
      </c>
      <c r="H452" s="4" t="s">
        <v>103</v>
      </c>
      <c r="I452" s="4"/>
      <c r="J452" s="4"/>
      <c r="K452" s="4">
        <v>232</v>
      </c>
      <c r="L452" s="4">
        <v>15</v>
      </c>
      <c r="M452" s="4">
        <v>3</v>
      </c>
      <c r="N452" s="4" t="s">
        <v>3</v>
      </c>
      <c r="O452" s="4">
        <v>2</v>
      </c>
      <c r="P452" s="4"/>
      <c r="Q452" s="4"/>
      <c r="R452" s="4"/>
      <c r="S452" s="4"/>
      <c r="T452" s="4"/>
      <c r="U452" s="4"/>
      <c r="V452" s="4"/>
      <c r="W452" s="4"/>
    </row>
    <row r="453" spans="1:23" x14ac:dyDescent="0.2">
      <c r="A453" s="4">
        <v>50</v>
      </c>
      <c r="B453" s="4">
        <v>0</v>
      </c>
      <c r="C453" s="4">
        <v>0</v>
      </c>
      <c r="D453" s="4">
        <v>1</v>
      </c>
      <c r="E453" s="4">
        <v>214</v>
      </c>
      <c r="F453" s="4">
        <f>ROUND(Source!AS436,O453)</f>
        <v>0</v>
      </c>
      <c r="G453" s="4" t="s">
        <v>104</v>
      </c>
      <c r="H453" s="4" t="s">
        <v>105</v>
      </c>
      <c r="I453" s="4"/>
      <c r="J453" s="4"/>
      <c r="K453" s="4">
        <v>214</v>
      </c>
      <c r="L453" s="4">
        <v>16</v>
      </c>
      <c r="M453" s="4">
        <v>3</v>
      </c>
      <c r="N453" s="4" t="s">
        <v>3</v>
      </c>
      <c r="O453" s="4">
        <v>2</v>
      </c>
      <c r="P453" s="4"/>
      <c r="Q453" s="4"/>
      <c r="R453" s="4"/>
      <c r="S453" s="4"/>
      <c r="T453" s="4"/>
      <c r="U453" s="4"/>
      <c r="V453" s="4"/>
      <c r="W453" s="4"/>
    </row>
    <row r="454" spans="1:23" x14ac:dyDescent="0.2">
      <c r="A454" s="4">
        <v>50</v>
      </c>
      <c r="B454" s="4">
        <v>0</v>
      </c>
      <c r="C454" s="4">
        <v>0</v>
      </c>
      <c r="D454" s="4">
        <v>1</v>
      </c>
      <c r="E454" s="4">
        <v>215</v>
      </c>
      <c r="F454" s="4">
        <f>ROUND(Source!AT436,O454)</f>
        <v>0</v>
      </c>
      <c r="G454" s="4" t="s">
        <v>106</v>
      </c>
      <c r="H454" s="4" t="s">
        <v>107</v>
      </c>
      <c r="I454" s="4"/>
      <c r="J454" s="4"/>
      <c r="K454" s="4">
        <v>215</v>
      </c>
      <c r="L454" s="4">
        <v>17</v>
      </c>
      <c r="M454" s="4">
        <v>3</v>
      </c>
      <c r="N454" s="4" t="s">
        <v>3</v>
      </c>
      <c r="O454" s="4">
        <v>2</v>
      </c>
      <c r="P454" s="4"/>
      <c r="Q454" s="4"/>
      <c r="R454" s="4"/>
      <c r="S454" s="4"/>
      <c r="T454" s="4"/>
      <c r="U454" s="4"/>
      <c r="V454" s="4"/>
      <c r="W454" s="4"/>
    </row>
    <row r="455" spans="1:23" x14ac:dyDescent="0.2">
      <c r="A455" s="4">
        <v>50</v>
      </c>
      <c r="B455" s="4">
        <v>0</v>
      </c>
      <c r="C455" s="4">
        <v>0</v>
      </c>
      <c r="D455" s="4">
        <v>1</v>
      </c>
      <c r="E455" s="4">
        <v>217</v>
      </c>
      <c r="F455" s="4">
        <f>ROUND(Source!AU436,O455)</f>
        <v>0</v>
      </c>
      <c r="G455" s="4" t="s">
        <v>108</v>
      </c>
      <c r="H455" s="4" t="s">
        <v>109</v>
      </c>
      <c r="I455" s="4"/>
      <c r="J455" s="4"/>
      <c r="K455" s="4">
        <v>217</v>
      </c>
      <c r="L455" s="4">
        <v>18</v>
      </c>
      <c r="M455" s="4">
        <v>3</v>
      </c>
      <c r="N455" s="4" t="s">
        <v>3</v>
      </c>
      <c r="O455" s="4">
        <v>2</v>
      </c>
      <c r="P455" s="4"/>
      <c r="Q455" s="4"/>
      <c r="R455" s="4"/>
      <c r="S455" s="4"/>
      <c r="T455" s="4"/>
      <c r="U455" s="4"/>
      <c r="V455" s="4"/>
      <c r="W455" s="4"/>
    </row>
    <row r="456" spans="1:23" x14ac:dyDescent="0.2">
      <c r="A456" s="4">
        <v>50</v>
      </c>
      <c r="B456" s="4">
        <v>0</v>
      </c>
      <c r="C456" s="4">
        <v>0</v>
      </c>
      <c r="D456" s="4">
        <v>1</v>
      </c>
      <c r="E456" s="4">
        <v>230</v>
      </c>
      <c r="F456" s="4">
        <f>ROUND(Source!BA436,O456)</f>
        <v>0</v>
      </c>
      <c r="G456" s="4" t="s">
        <v>110</v>
      </c>
      <c r="H456" s="4" t="s">
        <v>111</v>
      </c>
      <c r="I456" s="4"/>
      <c r="J456" s="4"/>
      <c r="K456" s="4">
        <v>230</v>
      </c>
      <c r="L456" s="4">
        <v>19</v>
      </c>
      <c r="M456" s="4">
        <v>3</v>
      </c>
      <c r="N456" s="4" t="s">
        <v>3</v>
      </c>
      <c r="O456" s="4">
        <v>2</v>
      </c>
      <c r="P456" s="4"/>
      <c r="Q456" s="4"/>
      <c r="R456" s="4"/>
      <c r="S456" s="4"/>
      <c r="T456" s="4"/>
      <c r="U456" s="4"/>
      <c r="V456" s="4"/>
      <c r="W456" s="4"/>
    </row>
    <row r="457" spans="1:23" x14ac:dyDescent="0.2">
      <c r="A457" s="4">
        <v>50</v>
      </c>
      <c r="B457" s="4">
        <v>0</v>
      </c>
      <c r="C457" s="4">
        <v>0</v>
      </c>
      <c r="D457" s="4">
        <v>1</v>
      </c>
      <c r="E457" s="4">
        <v>206</v>
      </c>
      <c r="F457" s="4">
        <f>ROUND(Source!T436,O457)</f>
        <v>0</v>
      </c>
      <c r="G457" s="4" t="s">
        <v>112</v>
      </c>
      <c r="H457" s="4" t="s">
        <v>113</v>
      </c>
      <c r="I457" s="4"/>
      <c r="J457" s="4"/>
      <c r="K457" s="4">
        <v>206</v>
      </c>
      <c r="L457" s="4">
        <v>20</v>
      </c>
      <c r="M457" s="4">
        <v>3</v>
      </c>
      <c r="N457" s="4" t="s">
        <v>3</v>
      </c>
      <c r="O457" s="4">
        <v>2</v>
      </c>
      <c r="P457" s="4"/>
      <c r="Q457" s="4"/>
      <c r="R457" s="4"/>
      <c r="S457" s="4"/>
      <c r="T457" s="4"/>
      <c r="U457" s="4"/>
      <c r="V457" s="4"/>
      <c r="W457" s="4"/>
    </row>
    <row r="458" spans="1:23" x14ac:dyDescent="0.2">
      <c r="A458" s="4">
        <v>50</v>
      </c>
      <c r="B458" s="4">
        <v>0</v>
      </c>
      <c r="C458" s="4">
        <v>0</v>
      </c>
      <c r="D458" s="4">
        <v>1</v>
      </c>
      <c r="E458" s="4">
        <v>207</v>
      </c>
      <c r="F458" s="4">
        <f>Source!U436</f>
        <v>0</v>
      </c>
      <c r="G458" s="4" t="s">
        <v>114</v>
      </c>
      <c r="H458" s="4" t="s">
        <v>115</v>
      </c>
      <c r="I458" s="4"/>
      <c r="J458" s="4"/>
      <c r="K458" s="4">
        <v>207</v>
      </c>
      <c r="L458" s="4">
        <v>21</v>
      </c>
      <c r="M458" s="4">
        <v>3</v>
      </c>
      <c r="N458" s="4" t="s">
        <v>3</v>
      </c>
      <c r="O458" s="4">
        <v>-1</v>
      </c>
      <c r="P458" s="4"/>
      <c r="Q458" s="4"/>
      <c r="R458" s="4"/>
      <c r="S458" s="4"/>
      <c r="T458" s="4"/>
      <c r="U458" s="4"/>
      <c r="V458" s="4"/>
      <c r="W458" s="4"/>
    </row>
    <row r="459" spans="1:23" x14ac:dyDescent="0.2">
      <c r="A459" s="4">
        <v>50</v>
      </c>
      <c r="B459" s="4">
        <v>0</v>
      </c>
      <c r="C459" s="4">
        <v>0</v>
      </c>
      <c r="D459" s="4">
        <v>1</v>
      </c>
      <c r="E459" s="4">
        <v>208</v>
      </c>
      <c r="F459" s="4">
        <f>Source!V436</f>
        <v>0</v>
      </c>
      <c r="G459" s="4" t="s">
        <v>116</v>
      </c>
      <c r="H459" s="4" t="s">
        <v>117</v>
      </c>
      <c r="I459" s="4"/>
      <c r="J459" s="4"/>
      <c r="K459" s="4">
        <v>208</v>
      </c>
      <c r="L459" s="4">
        <v>22</v>
      </c>
      <c r="M459" s="4">
        <v>3</v>
      </c>
      <c r="N459" s="4" t="s">
        <v>3</v>
      </c>
      <c r="O459" s="4">
        <v>-1</v>
      </c>
      <c r="P459" s="4"/>
      <c r="Q459" s="4"/>
      <c r="R459" s="4"/>
      <c r="S459" s="4"/>
      <c r="T459" s="4"/>
      <c r="U459" s="4"/>
      <c r="V459" s="4"/>
      <c r="W459" s="4"/>
    </row>
    <row r="460" spans="1:23" x14ac:dyDescent="0.2">
      <c r="A460" s="4">
        <v>50</v>
      </c>
      <c r="B460" s="4">
        <v>0</v>
      </c>
      <c r="C460" s="4">
        <v>0</v>
      </c>
      <c r="D460" s="4">
        <v>1</v>
      </c>
      <c r="E460" s="4">
        <v>209</v>
      </c>
      <c r="F460" s="4">
        <f>ROUND(Source!W436,O460)</f>
        <v>0</v>
      </c>
      <c r="G460" s="4" t="s">
        <v>118</v>
      </c>
      <c r="H460" s="4" t="s">
        <v>119</v>
      </c>
      <c r="I460" s="4"/>
      <c r="J460" s="4"/>
      <c r="K460" s="4">
        <v>209</v>
      </c>
      <c r="L460" s="4">
        <v>23</v>
      </c>
      <c r="M460" s="4">
        <v>3</v>
      </c>
      <c r="N460" s="4" t="s">
        <v>3</v>
      </c>
      <c r="O460" s="4">
        <v>2</v>
      </c>
      <c r="P460" s="4"/>
      <c r="Q460" s="4"/>
      <c r="R460" s="4"/>
      <c r="S460" s="4"/>
      <c r="T460" s="4"/>
      <c r="U460" s="4"/>
      <c r="V460" s="4"/>
      <c r="W460" s="4"/>
    </row>
    <row r="461" spans="1:23" x14ac:dyDescent="0.2">
      <c r="A461" s="4">
        <v>50</v>
      </c>
      <c r="B461" s="4">
        <v>0</v>
      </c>
      <c r="C461" s="4">
        <v>0</v>
      </c>
      <c r="D461" s="4">
        <v>1</v>
      </c>
      <c r="E461" s="4">
        <v>233</v>
      </c>
      <c r="F461" s="4">
        <f>ROUND(Source!BD436,O461)</f>
        <v>0</v>
      </c>
      <c r="G461" s="4" t="s">
        <v>120</v>
      </c>
      <c r="H461" s="4" t="s">
        <v>121</v>
      </c>
      <c r="I461" s="4"/>
      <c r="J461" s="4"/>
      <c r="K461" s="4">
        <v>233</v>
      </c>
      <c r="L461" s="4">
        <v>24</v>
      </c>
      <c r="M461" s="4">
        <v>3</v>
      </c>
      <c r="N461" s="4" t="s">
        <v>3</v>
      </c>
      <c r="O461" s="4">
        <v>2</v>
      </c>
      <c r="P461" s="4"/>
      <c r="Q461" s="4"/>
      <c r="R461" s="4"/>
      <c r="S461" s="4"/>
      <c r="T461" s="4"/>
      <c r="U461" s="4"/>
      <c r="V461" s="4"/>
      <c r="W461" s="4"/>
    </row>
    <row r="462" spans="1:23" x14ac:dyDescent="0.2">
      <c r="A462" s="4">
        <v>50</v>
      </c>
      <c r="B462" s="4">
        <v>0</v>
      </c>
      <c r="C462" s="4">
        <v>0</v>
      </c>
      <c r="D462" s="4">
        <v>1</v>
      </c>
      <c r="E462" s="4">
        <v>210</v>
      </c>
      <c r="F462" s="4">
        <f>ROUND(Source!X436,O462)</f>
        <v>0</v>
      </c>
      <c r="G462" s="4" t="s">
        <v>122</v>
      </c>
      <c r="H462" s="4" t="s">
        <v>123</v>
      </c>
      <c r="I462" s="4"/>
      <c r="J462" s="4"/>
      <c r="K462" s="4">
        <v>210</v>
      </c>
      <c r="L462" s="4">
        <v>25</v>
      </c>
      <c r="M462" s="4">
        <v>3</v>
      </c>
      <c r="N462" s="4" t="s">
        <v>3</v>
      </c>
      <c r="O462" s="4">
        <v>2</v>
      </c>
      <c r="P462" s="4"/>
      <c r="Q462" s="4"/>
      <c r="R462" s="4"/>
      <c r="S462" s="4"/>
      <c r="T462" s="4"/>
      <c r="U462" s="4"/>
      <c r="V462" s="4"/>
      <c r="W462" s="4"/>
    </row>
    <row r="463" spans="1:23" x14ac:dyDescent="0.2">
      <c r="A463" s="4">
        <v>50</v>
      </c>
      <c r="B463" s="4">
        <v>0</v>
      </c>
      <c r="C463" s="4">
        <v>0</v>
      </c>
      <c r="D463" s="4">
        <v>1</v>
      </c>
      <c r="E463" s="4">
        <v>211</v>
      </c>
      <c r="F463" s="4">
        <f>ROUND(Source!Y436,O463)</f>
        <v>0</v>
      </c>
      <c r="G463" s="4" t="s">
        <v>124</v>
      </c>
      <c r="H463" s="4" t="s">
        <v>125</v>
      </c>
      <c r="I463" s="4"/>
      <c r="J463" s="4"/>
      <c r="K463" s="4">
        <v>211</v>
      </c>
      <c r="L463" s="4">
        <v>26</v>
      </c>
      <c r="M463" s="4">
        <v>3</v>
      </c>
      <c r="N463" s="4" t="s">
        <v>3</v>
      </c>
      <c r="O463" s="4">
        <v>2</v>
      </c>
      <c r="P463" s="4"/>
      <c r="Q463" s="4"/>
      <c r="R463" s="4"/>
      <c r="S463" s="4"/>
      <c r="T463" s="4"/>
      <c r="U463" s="4"/>
      <c r="V463" s="4"/>
      <c r="W463" s="4"/>
    </row>
    <row r="464" spans="1:23" x14ac:dyDescent="0.2">
      <c r="A464" s="4">
        <v>50</v>
      </c>
      <c r="B464" s="4">
        <v>0</v>
      </c>
      <c r="C464" s="4">
        <v>0</v>
      </c>
      <c r="D464" s="4">
        <v>1</v>
      </c>
      <c r="E464" s="4">
        <v>224</v>
      </c>
      <c r="F464" s="4">
        <f>ROUND(Source!AR436,O464)</f>
        <v>0</v>
      </c>
      <c r="G464" s="4" t="s">
        <v>126</v>
      </c>
      <c r="H464" s="4" t="s">
        <v>127</v>
      </c>
      <c r="I464" s="4"/>
      <c r="J464" s="4"/>
      <c r="K464" s="4">
        <v>224</v>
      </c>
      <c r="L464" s="4">
        <v>27</v>
      </c>
      <c r="M464" s="4">
        <v>3</v>
      </c>
      <c r="N464" s="4" t="s">
        <v>3</v>
      </c>
      <c r="O464" s="4">
        <v>2</v>
      </c>
      <c r="P464" s="4"/>
      <c r="Q464" s="4"/>
      <c r="R464" s="4"/>
      <c r="S464" s="4"/>
      <c r="T464" s="4"/>
      <c r="U464" s="4"/>
      <c r="V464" s="4"/>
      <c r="W464" s="4"/>
    </row>
    <row r="466" spans="1:245" x14ac:dyDescent="0.2">
      <c r="A466" s="1">
        <v>5</v>
      </c>
      <c r="B466" s="1">
        <v>1</v>
      </c>
      <c r="C466" s="1"/>
      <c r="D466" s="1">
        <f>ROW(A483)</f>
        <v>483</v>
      </c>
      <c r="E466" s="1"/>
      <c r="F466" s="1" t="s">
        <v>15</v>
      </c>
      <c r="G466" s="1" t="s">
        <v>260</v>
      </c>
      <c r="H466" s="1" t="s">
        <v>3</v>
      </c>
      <c r="I466" s="1">
        <v>0</v>
      </c>
      <c r="J466" s="1"/>
      <c r="K466" s="1">
        <v>-1</v>
      </c>
      <c r="L466" s="1"/>
      <c r="M466" s="1"/>
      <c r="N466" s="1"/>
      <c r="O466" s="1"/>
      <c r="P466" s="1"/>
      <c r="Q466" s="1"/>
      <c r="R466" s="1"/>
      <c r="S466" s="1"/>
      <c r="T466" s="1"/>
      <c r="U466" s="1" t="s">
        <v>3</v>
      </c>
      <c r="V466" s="1">
        <v>0</v>
      </c>
      <c r="W466" s="1"/>
      <c r="X466" s="1"/>
      <c r="Y466" s="1"/>
      <c r="Z466" s="1"/>
      <c r="AA466" s="1"/>
      <c r="AB466" s="1" t="s">
        <v>3</v>
      </c>
      <c r="AC466" s="1" t="s">
        <v>3</v>
      </c>
      <c r="AD466" s="1" t="s">
        <v>3</v>
      </c>
      <c r="AE466" s="1" t="s">
        <v>3</v>
      </c>
      <c r="AF466" s="1" t="s">
        <v>3</v>
      </c>
      <c r="AG466" s="1" t="s">
        <v>3</v>
      </c>
      <c r="AH466" s="1"/>
      <c r="AI466" s="1"/>
      <c r="AJ466" s="1"/>
      <c r="AK466" s="1"/>
      <c r="AL466" s="1"/>
      <c r="AM466" s="1"/>
      <c r="AN466" s="1"/>
      <c r="AO466" s="1"/>
      <c r="AP466" s="1" t="s">
        <v>3</v>
      </c>
      <c r="AQ466" s="1" t="s">
        <v>3</v>
      </c>
      <c r="AR466" s="1" t="s">
        <v>3</v>
      </c>
      <c r="AS466" s="1"/>
      <c r="AT466" s="1"/>
      <c r="AU466" s="1"/>
      <c r="AV466" s="1"/>
      <c r="AW466" s="1"/>
      <c r="AX466" s="1"/>
      <c r="AY466" s="1"/>
      <c r="AZ466" s="1" t="s">
        <v>3</v>
      </c>
      <c r="BA466" s="1"/>
      <c r="BB466" s="1" t="s">
        <v>3</v>
      </c>
      <c r="BC466" s="1" t="s">
        <v>3</v>
      </c>
      <c r="BD466" s="1" t="s">
        <v>3</v>
      </c>
      <c r="BE466" s="1" t="s">
        <v>3</v>
      </c>
      <c r="BF466" s="1" t="s">
        <v>3</v>
      </c>
      <c r="BG466" s="1" t="s">
        <v>3</v>
      </c>
      <c r="BH466" s="1" t="s">
        <v>3</v>
      </c>
      <c r="BI466" s="1" t="s">
        <v>3</v>
      </c>
      <c r="BJ466" s="1" t="s">
        <v>3</v>
      </c>
      <c r="BK466" s="1" t="s">
        <v>3</v>
      </c>
      <c r="BL466" s="1" t="s">
        <v>3</v>
      </c>
      <c r="BM466" s="1" t="s">
        <v>3</v>
      </c>
      <c r="BN466" s="1" t="s">
        <v>3</v>
      </c>
      <c r="BO466" s="1" t="s">
        <v>3</v>
      </c>
      <c r="BP466" s="1" t="s">
        <v>3</v>
      </c>
      <c r="BQ466" s="1"/>
      <c r="BR466" s="1"/>
      <c r="BS466" s="1"/>
      <c r="BT466" s="1"/>
      <c r="BU466" s="1"/>
      <c r="BV466" s="1"/>
      <c r="BW466" s="1"/>
      <c r="BX466" s="1">
        <v>0</v>
      </c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>
        <v>0</v>
      </c>
    </row>
    <row r="468" spans="1:245" x14ac:dyDescent="0.2">
      <c r="A468" s="2">
        <v>52</v>
      </c>
      <c r="B468" s="2">
        <f t="shared" ref="B468:G468" si="413">B483</f>
        <v>1</v>
      </c>
      <c r="C468" s="2">
        <f t="shared" si="413"/>
        <v>5</v>
      </c>
      <c r="D468" s="2">
        <f t="shared" si="413"/>
        <v>466</v>
      </c>
      <c r="E468" s="2">
        <f t="shared" si="413"/>
        <v>0</v>
      </c>
      <c r="F468" s="2" t="str">
        <f t="shared" si="413"/>
        <v>Новый подраздел</v>
      </c>
      <c r="G468" s="2" t="str">
        <f t="shared" si="413"/>
        <v>Нанесение разметки</v>
      </c>
      <c r="H468" s="2"/>
      <c r="I468" s="2"/>
      <c r="J468" s="2"/>
      <c r="K468" s="2"/>
      <c r="L468" s="2"/>
      <c r="M468" s="2"/>
      <c r="N468" s="2"/>
      <c r="O468" s="2">
        <f t="shared" ref="O468:AT468" si="414">O483</f>
        <v>0</v>
      </c>
      <c r="P468" s="2">
        <f t="shared" si="414"/>
        <v>0</v>
      </c>
      <c r="Q468" s="2">
        <f t="shared" si="414"/>
        <v>0</v>
      </c>
      <c r="R468" s="2">
        <f t="shared" si="414"/>
        <v>0</v>
      </c>
      <c r="S468" s="2">
        <f t="shared" si="414"/>
        <v>0</v>
      </c>
      <c r="T468" s="2">
        <f t="shared" si="414"/>
        <v>0</v>
      </c>
      <c r="U468" s="2">
        <f t="shared" si="414"/>
        <v>0</v>
      </c>
      <c r="V468" s="2">
        <f t="shared" si="414"/>
        <v>0</v>
      </c>
      <c r="W468" s="2">
        <f t="shared" si="414"/>
        <v>0</v>
      </c>
      <c r="X468" s="2">
        <f t="shared" si="414"/>
        <v>0</v>
      </c>
      <c r="Y468" s="2">
        <f t="shared" si="414"/>
        <v>0</v>
      </c>
      <c r="Z468" s="2">
        <f t="shared" si="414"/>
        <v>0</v>
      </c>
      <c r="AA468" s="2">
        <f t="shared" si="414"/>
        <v>0</v>
      </c>
      <c r="AB468" s="2">
        <f t="shared" si="414"/>
        <v>0</v>
      </c>
      <c r="AC468" s="2">
        <f t="shared" si="414"/>
        <v>0</v>
      </c>
      <c r="AD468" s="2">
        <f t="shared" si="414"/>
        <v>0</v>
      </c>
      <c r="AE468" s="2">
        <f t="shared" si="414"/>
        <v>0</v>
      </c>
      <c r="AF468" s="2">
        <f t="shared" si="414"/>
        <v>0</v>
      </c>
      <c r="AG468" s="2">
        <f t="shared" si="414"/>
        <v>0</v>
      </c>
      <c r="AH468" s="2">
        <f t="shared" si="414"/>
        <v>0</v>
      </c>
      <c r="AI468" s="2">
        <f t="shared" si="414"/>
        <v>0</v>
      </c>
      <c r="AJ468" s="2">
        <f t="shared" si="414"/>
        <v>0</v>
      </c>
      <c r="AK468" s="2">
        <f t="shared" si="414"/>
        <v>0</v>
      </c>
      <c r="AL468" s="2">
        <f t="shared" si="414"/>
        <v>0</v>
      </c>
      <c r="AM468" s="2">
        <f t="shared" si="414"/>
        <v>0</v>
      </c>
      <c r="AN468" s="2">
        <f t="shared" si="414"/>
        <v>0</v>
      </c>
      <c r="AO468" s="2">
        <f t="shared" si="414"/>
        <v>0</v>
      </c>
      <c r="AP468" s="2">
        <f t="shared" si="414"/>
        <v>0</v>
      </c>
      <c r="AQ468" s="2">
        <f t="shared" si="414"/>
        <v>0</v>
      </c>
      <c r="AR468" s="2">
        <f t="shared" si="414"/>
        <v>0</v>
      </c>
      <c r="AS468" s="2">
        <f t="shared" si="414"/>
        <v>0</v>
      </c>
      <c r="AT468" s="2">
        <f t="shared" si="414"/>
        <v>0</v>
      </c>
      <c r="AU468" s="2">
        <f t="shared" ref="AU468:BZ468" si="415">AU483</f>
        <v>0</v>
      </c>
      <c r="AV468" s="2">
        <f t="shared" si="415"/>
        <v>0</v>
      </c>
      <c r="AW468" s="2">
        <f t="shared" si="415"/>
        <v>0</v>
      </c>
      <c r="AX468" s="2">
        <f t="shared" si="415"/>
        <v>0</v>
      </c>
      <c r="AY468" s="2">
        <f t="shared" si="415"/>
        <v>0</v>
      </c>
      <c r="AZ468" s="2">
        <f t="shared" si="415"/>
        <v>0</v>
      </c>
      <c r="BA468" s="2">
        <f t="shared" si="415"/>
        <v>0</v>
      </c>
      <c r="BB468" s="2">
        <f t="shared" si="415"/>
        <v>0</v>
      </c>
      <c r="BC468" s="2">
        <f t="shared" si="415"/>
        <v>0</v>
      </c>
      <c r="BD468" s="2">
        <f t="shared" si="415"/>
        <v>0</v>
      </c>
      <c r="BE468" s="2">
        <f t="shared" si="415"/>
        <v>0</v>
      </c>
      <c r="BF468" s="2">
        <f t="shared" si="415"/>
        <v>0</v>
      </c>
      <c r="BG468" s="2">
        <f t="shared" si="415"/>
        <v>0</v>
      </c>
      <c r="BH468" s="2">
        <f t="shared" si="415"/>
        <v>0</v>
      </c>
      <c r="BI468" s="2">
        <f t="shared" si="415"/>
        <v>0</v>
      </c>
      <c r="BJ468" s="2">
        <f t="shared" si="415"/>
        <v>0</v>
      </c>
      <c r="BK468" s="2">
        <f t="shared" si="415"/>
        <v>0</v>
      </c>
      <c r="BL468" s="2">
        <f t="shared" si="415"/>
        <v>0</v>
      </c>
      <c r="BM468" s="2">
        <f t="shared" si="415"/>
        <v>0</v>
      </c>
      <c r="BN468" s="2">
        <f t="shared" si="415"/>
        <v>0</v>
      </c>
      <c r="BO468" s="2">
        <f t="shared" si="415"/>
        <v>0</v>
      </c>
      <c r="BP468" s="2">
        <f t="shared" si="415"/>
        <v>0</v>
      </c>
      <c r="BQ468" s="2">
        <f t="shared" si="415"/>
        <v>0</v>
      </c>
      <c r="BR468" s="2">
        <f t="shared" si="415"/>
        <v>0</v>
      </c>
      <c r="BS468" s="2">
        <f t="shared" si="415"/>
        <v>0</v>
      </c>
      <c r="BT468" s="2">
        <f t="shared" si="415"/>
        <v>0</v>
      </c>
      <c r="BU468" s="2">
        <f t="shared" si="415"/>
        <v>0</v>
      </c>
      <c r="BV468" s="2">
        <f t="shared" si="415"/>
        <v>0</v>
      </c>
      <c r="BW468" s="2">
        <f t="shared" si="415"/>
        <v>0</v>
      </c>
      <c r="BX468" s="2">
        <f t="shared" si="415"/>
        <v>0</v>
      </c>
      <c r="BY468" s="2">
        <f t="shared" si="415"/>
        <v>0</v>
      </c>
      <c r="BZ468" s="2">
        <f t="shared" si="415"/>
        <v>0</v>
      </c>
      <c r="CA468" s="2">
        <f t="shared" ref="CA468:DF468" si="416">CA483</f>
        <v>0</v>
      </c>
      <c r="CB468" s="2">
        <f t="shared" si="416"/>
        <v>0</v>
      </c>
      <c r="CC468" s="2">
        <f t="shared" si="416"/>
        <v>0</v>
      </c>
      <c r="CD468" s="2">
        <f t="shared" si="416"/>
        <v>0</v>
      </c>
      <c r="CE468" s="2">
        <f t="shared" si="416"/>
        <v>0</v>
      </c>
      <c r="CF468" s="2">
        <f t="shared" si="416"/>
        <v>0</v>
      </c>
      <c r="CG468" s="2">
        <f t="shared" si="416"/>
        <v>0</v>
      </c>
      <c r="CH468" s="2">
        <f t="shared" si="416"/>
        <v>0</v>
      </c>
      <c r="CI468" s="2">
        <f t="shared" si="416"/>
        <v>0</v>
      </c>
      <c r="CJ468" s="2">
        <f t="shared" si="416"/>
        <v>0</v>
      </c>
      <c r="CK468" s="2">
        <f t="shared" si="416"/>
        <v>0</v>
      </c>
      <c r="CL468" s="2">
        <f t="shared" si="416"/>
        <v>0</v>
      </c>
      <c r="CM468" s="2">
        <f t="shared" si="416"/>
        <v>0</v>
      </c>
      <c r="CN468" s="2">
        <f t="shared" si="416"/>
        <v>0</v>
      </c>
      <c r="CO468" s="2">
        <f t="shared" si="416"/>
        <v>0</v>
      </c>
      <c r="CP468" s="2">
        <f t="shared" si="416"/>
        <v>0</v>
      </c>
      <c r="CQ468" s="2">
        <f t="shared" si="416"/>
        <v>0</v>
      </c>
      <c r="CR468" s="2">
        <f t="shared" si="416"/>
        <v>0</v>
      </c>
      <c r="CS468" s="2">
        <f t="shared" si="416"/>
        <v>0</v>
      </c>
      <c r="CT468" s="2">
        <f t="shared" si="416"/>
        <v>0</v>
      </c>
      <c r="CU468" s="2">
        <f t="shared" si="416"/>
        <v>0</v>
      </c>
      <c r="CV468" s="2">
        <f t="shared" si="416"/>
        <v>0</v>
      </c>
      <c r="CW468" s="2">
        <f t="shared" si="416"/>
        <v>0</v>
      </c>
      <c r="CX468" s="2">
        <f t="shared" si="416"/>
        <v>0</v>
      </c>
      <c r="CY468" s="2">
        <f t="shared" si="416"/>
        <v>0</v>
      </c>
      <c r="CZ468" s="2">
        <f t="shared" si="416"/>
        <v>0</v>
      </c>
      <c r="DA468" s="2">
        <f t="shared" si="416"/>
        <v>0</v>
      </c>
      <c r="DB468" s="2">
        <f t="shared" si="416"/>
        <v>0</v>
      </c>
      <c r="DC468" s="2">
        <f t="shared" si="416"/>
        <v>0</v>
      </c>
      <c r="DD468" s="2">
        <f t="shared" si="416"/>
        <v>0</v>
      </c>
      <c r="DE468" s="2">
        <f t="shared" si="416"/>
        <v>0</v>
      </c>
      <c r="DF468" s="2">
        <f t="shared" si="416"/>
        <v>0</v>
      </c>
      <c r="DG468" s="3">
        <f t="shared" ref="DG468:EL468" si="417">DG483</f>
        <v>0</v>
      </c>
      <c r="DH468" s="3">
        <f t="shared" si="417"/>
        <v>0</v>
      </c>
      <c r="DI468" s="3">
        <f t="shared" si="417"/>
        <v>0</v>
      </c>
      <c r="DJ468" s="3">
        <f t="shared" si="417"/>
        <v>0</v>
      </c>
      <c r="DK468" s="3">
        <f t="shared" si="417"/>
        <v>0</v>
      </c>
      <c r="DL468" s="3">
        <f t="shared" si="417"/>
        <v>0</v>
      </c>
      <c r="DM468" s="3">
        <f t="shared" si="417"/>
        <v>0</v>
      </c>
      <c r="DN468" s="3">
        <f t="shared" si="417"/>
        <v>0</v>
      </c>
      <c r="DO468" s="3">
        <f t="shared" si="417"/>
        <v>0</v>
      </c>
      <c r="DP468" s="3">
        <f t="shared" si="417"/>
        <v>0</v>
      </c>
      <c r="DQ468" s="3">
        <f t="shared" si="417"/>
        <v>0</v>
      </c>
      <c r="DR468" s="3">
        <f t="shared" si="417"/>
        <v>0</v>
      </c>
      <c r="DS468" s="3">
        <f t="shared" si="417"/>
        <v>0</v>
      </c>
      <c r="DT468" s="3">
        <f t="shared" si="417"/>
        <v>0</v>
      </c>
      <c r="DU468" s="3">
        <f t="shared" si="417"/>
        <v>0</v>
      </c>
      <c r="DV468" s="3">
        <f t="shared" si="417"/>
        <v>0</v>
      </c>
      <c r="DW468" s="3">
        <f t="shared" si="417"/>
        <v>0</v>
      </c>
      <c r="DX468" s="3">
        <f t="shared" si="417"/>
        <v>0</v>
      </c>
      <c r="DY468" s="3">
        <f t="shared" si="417"/>
        <v>0</v>
      </c>
      <c r="DZ468" s="3">
        <f t="shared" si="417"/>
        <v>0</v>
      </c>
      <c r="EA468" s="3">
        <f t="shared" si="417"/>
        <v>0</v>
      </c>
      <c r="EB468" s="3">
        <f t="shared" si="417"/>
        <v>0</v>
      </c>
      <c r="EC468" s="3">
        <f t="shared" si="417"/>
        <v>0</v>
      </c>
      <c r="ED468" s="3">
        <f t="shared" si="417"/>
        <v>0</v>
      </c>
      <c r="EE468" s="3">
        <f t="shared" si="417"/>
        <v>0</v>
      </c>
      <c r="EF468" s="3">
        <f t="shared" si="417"/>
        <v>0</v>
      </c>
      <c r="EG468" s="3">
        <f t="shared" si="417"/>
        <v>0</v>
      </c>
      <c r="EH468" s="3">
        <f t="shared" si="417"/>
        <v>0</v>
      </c>
      <c r="EI468" s="3">
        <f t="shared" si="417"/>
        <v>0</v>
      </c>
      <c r="EJ468" s="3">
        <f t="shared" si="417"/>
        <v>0</v>
      </c>
      <c r="EK468" s="3">
        <f t="shared" si="417"/>
        <v>0</v>
      </c>
      <c r="EL468" s="3">
        <f t="shared" si="417"/>
        <v>0</v>
      </c>
      <c r="EM468" s="3">
        <f t="shared" ref="EM468:FR468" si="418">EM483</f>
        <v>0</v>
      </c>
      <c r="EN468" s="3">
        <f t="shared" si="418"/>
        <v>0</v>
      </c>
      <c r="EO468" s="3">
        <f t="shared" si="418"/>
        <v>0</v>
      </c>
      <c r="EP468" s="3">
        <f t="shared" si="418"/>
        <v>0</v>
      </c>
      <c r="EQ468" s="3">
        <f t="shared" si="418"/>
        <v>0</v>
      </c>
      <c r="ER468" s="3">
        <f t="shared" si="418"/>
        <v>0</v>
      </c>
      <c r="ES468" s="3">
        <f t="shared" si="418"/>
        <v>0</v>
      </c>
      <c r="ET468" s="3">
        <f t="shared" si="418"/>
        <v>0</v>
      </c>
      <c r="EU468" s="3">
        <f t="shared" si="418"/>
        <v>0</v>
      </c>
      <c r="EV468" s="3">
        <f t="shared" si="418"/>
        <v>0</v>
      </c>
      <c r="EW468" s="3">
        <f t="shared" si="418"/>
        <v>0</v>
      </c>
      <c r="EX468" s="3">
        <f t="shared" si="418"/>
        <v>0</v>
      </c>
      <c r="EY468" s="3">
        <f t="shared" si="418"/>
        <v>0</v>
      </c>
      <c r="EZ468" s="3">
        <f t="shared" si="418"/>
        <v>0</v>
      </c>
      <c r="FA468" s="3">
        <f t="shared" si="418"/>
        <v>0</v>
      </c>
      <c r="FB468" s="3">
        <f t="shared" si="418"/>
        <v>0</v>
      </c>
      <c r="FC468" s="3">
        <f t="shared" si="418"/>
        <v>0</v>
      </c>
      <c r="FD468" s="3">
        <f t="shared" si="418"/>
        <v>0</v>
      </c>
      <c r="FE468" s="3">
        <f t="shared" si="418"/>
        <v>0</v>
      </c>
      <c r="FF468" s="3">
        <f t="shared" si="418"/>
        <v>0</v>
      </c>
      <c r="FG468" s="3">
        <f t="shared" si="418"/>
        <v>0</v>
      </c>
      <c r="FH468" s="3">
        <f t="shared" si="418"/>
        <v>0</v>
      </c>
      <c r="FI468" s="3">
        <f t="shared" si="418"/>
        <v>0</v>
      </c>
      <c r="FJ468" s="3">
        <f t="shared" si="418"/>
        <v>0</v>
      </c>
      <c r="FK468" s="3">
        <f t="shared" si="418"/>
        <v>0</v>
      </c>
      <c r="FL468" s="3">
        <f t="shared" si="418"/>
        <v>0</v>
      </c>
      <c r="FM468" s="3">
        <f t="shared" si="418"/>
        <v>0</v>
      </c>
      <c r="FN468" s="3">
        <f t="shared" si="418"/>
        <v>0</v>
      </c>
      <c r="FO468" s="3">
        <f t="shared" si="418"/>
        <v>0</v>
      </c>
      <c r="FP468" s="3">
        <f t="shared" si="418"/>
        <v>0</v>
      </c>
      <c r="FQ468" s="3">
        <f t="shared" si="418"/>
        <v>0</v>
      </c>
      <c r="FR468" s="3">
        <f t="shared" si="418"/>
        <v>0</v>
      </c>
      <c r="FS468" s="3">
        <f t="shared" ref="FS468:GX468" si="419">FS483</f>
        <v>0</v>
      </c>
      <c r="FT468" s="3">
        <f t="shared" si="419"/>
        <v>0</v>
      </c>
      <c r="FU468" s="3">
        <f t="shared" si="419"/>
        <v>0</v>
      </c>
      <c r="FV468" s="3">
        <f t="shared" si="419"/>
        <v>0</v>
      </c>
      <c r="FW468" s="3">
        <f t="shared" si="419"/>
        <v>0</v>
      </c>
      <c r="FX468" s="3">
        <f t="shared" si="419"/>
        <v>0</v>
      </c>
      <c r="FY468" s="3">
        <f t="shared" si="419"/>
        <v>0</v>
      </c>
      <c r="FZ468" s="3">
        <f t="shared" si="419"/>
        <v>0</v>
      </c>
      <c r="GA468" s="3">
        <f t="shared" si="419"/>
        <v>0</v>
      </c>
      <c r="GB468" s="3">
        <f t="shared" si="419"/>
        <v>0</v>
      </c>
      <c r="GC468" s="3">
        <f t="shared" si="419"/>
        <v>0</v>
      </c>
      <c r="GD468" s="3">
        <f t="shared" si="419"/>
        <v>0</v>
      </c>
      <c r="GE468" s="3">
        <f t="shared" si="419"/>
        <v>0</v>
      </c>
      <c r="GF468" s="3">
        <f t="shared" si="419"/>
        <v>0</v>
      </c>
      <c r="GG468" s="3">
        <f t="shared" si="419"/>
        <v>0</v>
      </c>
      <c r="GH468" s="3">
        <f t="shared" si="419"/>
        <v>0</v>
      </c>
      <c r="GI468" s="3">
        <f t="shared" si="419"/>
        <v>0</v>
      </c>
      <c r="GJ468" s="3">
        <f t="shared" si="419"/>
        <v>0</v>
      </c>
      <c r="GK468" s="3">
        <f t="shared" si="419"/>
        <v>0</v>
      </c>
      <c r="GL468" s="3">
        <f t="shared" si="419"/>
        <v>0</v>
      </c>
      <c r="GM468" s="3">
        <f t="shared" si="419"/>
        <v>0</v>
      </c>
      <c r="GN468" s="3">
        <f t="shared" si="419"/>
        <v>0</v>
      </c>
      <c r="GO468" s="3">
        <f t="shared" si="419"/>
        <v>0</v>
      </c>
      <c r="GP468" s="3">
        <f t="shared" si="419"/>
        <v>0</v>
      </c>
      <c r="GQ468" s="3">
        <f t="shared" si="419"/>
        <v>0</v>
      </c>
      <c r="GR468" s="3">
        <f t="shared" si="419"/>
        <v>0</v>
      </c>
      <c r="GS468" s="3">
        <f t="shared" si="419"/>
        <v>0</v>
      </c>
      <c r="GT468" s="3">
        <f t="shared" si="419"/>
        <v>0</v>
      </c>
      <c r="GU468" s="3">
        <f t="shared" si="419"/>
        <v>0</v>
      </c>
      <c r="GV468" s="3">
        <f t="shared" si="419"/>
        <v>0</v>
      </c>
      <c r="GW468" s="3">
        <f t="shared" si="419"/>
        <v>0</v>
      </c>
      <c r="GX468" s="3">
        <f t="shared" si="419"/>
        <v>0</v>
      </c>
    </row>
    <row r="470" spans="1:245" x14ac:dyDescent="0.2">
      <c r="A470">
        <v>17</v>
      </c>
      <c r="B470">
        <v>1</v>
      </c>
      <c r="C470">
        <f>ROW(SmtRes!A139)</f>
        <v>139</v>
      </c>
      <c r="D470">
        <f>ROW(EtalonRes!A132)</f>
        <v>132</v>
      </c>
      <c r="E470" t="s">
        <v>213</v>
      </c>
      <c r="F470" t="s">
        <v>261</v>
      </c>
      <c r="G470" t="s">
        <v>262</v>
      </c>
      <c r="H470" t="s">
        <v>184</v>
      </c>
      <c r="I470">
        <v>0</v>
      </c>
      <c r="J470">
        <v>0</v>
      </c>
      <c r="O470">
        <f t="shared" ref="O470:O481" si="420">ROUND(CP470,2)</f>
        <v>0</v>
      </c>
      <c r="P470">
        <f t="shared" ref="P470:P481" si="421">ROUND(CQ470*I470,2)</f>
        <v>0</v>
      </c>
      <c r="Q470">
        <f t="shared" ref="Q470:Q481" si="422">ROUND(CR470*I470,2)</f>
        <v>0</v>
      </c>
      <c r="R470">
        <f t="shared" ref="R470:R481" si="423">ROUND(CS470*I470,2)</f>
        <v>0</v>
      </c>
      <c r="S470">
        <f t="shared" ref="S470:S481" si="424">ROUND(CT470*I470,2)</f>
        <v>0</v>
      </c>
      <c r="T470">
        <f t="shared" ref="T470:T481" si="425">ROUND(CU470*I470,2)</f>
        <v>0</v>
      </c>
      <c r="U470">
        <f t="shared" ref="U470:U481" si="426">CV470*I470</f>
        <v>0</v>
      </c>
      <c r="V470">
        <f t="shared" ref="V470:V481" si="427">CW470*I470</f>
        <v>0</v>
      </c>
      <c r="W470">
        <f t="shared" ref="W470:W481" si="428">ROUND(CX470*I470,2)</f>
        <v>0</v>
      </c>
      <c r="X470">
        <f t="shared" ref="X470:X481" si="429">ROUND(CY470,2)</f>
        <v>0</v>
      </c>
      <c r="Y470">
        <f t="shared" ref="Y470:Y481" si="430">ROUND(CZ470,2)</f>
        <v>0</v>
      </c>
      <c r="AA470">
        <v>52421674</v>
      </c>
      <c r="AB470">
        <f t="shared" ref="AB470:AB481" si="431">ROUND((AC470+AD470+AF470),6)</f>
        <v>666.59</v>
      </c>
      <c r="AC470">
        <f t="shared" ref="AC470:AC481" si="432">ROUND((ES470),6)</f>
        <v>0</v>
      </c>
      <c r="AD470">
        <f t="shared" ref="AD470:AD481" si="433">ROUND((((ET470)-(EU470))+AE470),6)</f>
        <v>500.82</v>
      </c>
      <c r="AE470">
        <f t="shared" ref="AE470:AE481" si="434">ROUND((EU470),6)</f>
        <v>317.88</v>
      </c>
      <c r="AF470">
        <f t="shared" ref="AF470:AF481" si="435">ROUND((EV470),6)</f>
        <v>165.77</v>
      </c>
      <c r="AG470">
        <f t="shared" ref="AG470:AG481" si="436">ROUND((AP470),6)</f>
        <v>0</v>
      </c>
      <c r="AH470">
        <f t="shared" ref="AH470:AH481" si="437">(EW470)</f>
        <v>0.82</v>
      </c>
      <c r="AI470">
        <f t="shared" ref="AI470:AI481" si="438">(EX470)</f>
        <v>0</v>
      </c>
      <c r="AJ470">
        <f t="shared" ref="AJ470:AJ481" si="439">(AS470)</f>
        <v>0</v>
      </c>
      <c r="AK470">
        <v>666.59</v>
      </c>
      <c r="AL470">
        <v>0</v>
      </c>
      <c r="AM470">
        <v>500.82</v>
      </c>
      <c r="AN470">
        <v>317.88</v>
      </c>
      <c r="AO470">
        <v>165.77</v>
      </c>
      <c r="AP470">
        <v>0</v>
      </c>
      <c r="AQ470">
        <v>0.82</v>
      </c>
      <c r="AR470">
        <v>0</v>
      </c>
      <c r="AS470">
        <v>0</v>
      </c>
      <c r="AT470">
        <v>80</v>
      </c>
      <c r="AU470">
        <v>10</v>
      </c>
      <c r="AV470">
        <v>1</v>
      </c>
      <c r="AW470">
        <v>1</v>
      </c>
      <c r="AZ470">
        <v>1</v>
      </c>
      <c r="BA470">
        <v>1</v>
      </c>
      <c r="BB470">
        <v>1</v>
      </c>
      <c r="BC470">
        <v>1</v>
      </c>
      <c r="BD470" t="s">
        <v>3</v>
      </c>
      <c r="BE470" t="s">
        <v>3</v>
      </c>
      <c r="BF470" t="s">
        <v>3</v>
      </c>
      <c r="BG470" t="s">
        <v>3</v>
      </c>
      <c r="BH470">
        <v>0</v>
      </c>
      <c r="BI470">
        <v>4</v>
      </c>
      <c r="BJ470" t="s">
        <v>263</v>
      </c>
      <c r="BM470">
        <v>2</v>
      </c>
      <c r="BN470">
        <v>0</v>
      </c>
      <c r="BO470" t="s">
        <v>3</v>
      </c>
      <c r="BP470">
        <v>0</v>
      </c>
      <c r="BQ470">
        <v>1</v>
      </c>
      <c r="BR470">
        <v>0</v>
      </c>
      <c r="BS470">
        <v>1</v>
      </c>
      <c r="BT470">
        <v>1</v>
      </c>
      <c r="BU470">
        <v>1</v>
      </c>
      <c r="BV470">
        <v>1</v>
      </c>
      <c r="BW470">
        <v>1</v>
      </c>
      <c r="BX470">
        <v>1</v>
      </c>
      <c r="BY470" t="s">
        <v>3</v>
      </c>
      <c r="BZ470">
        <v>80</v>
      </c>
      <c r="CA470">
        <v>10</v>
      </c>
      <c r="CE470">
        <v>0</v>
      </c>
      <c r="CF470">
        <v>0</v>
      </c>
      <c r="CG470">
        <v>0</v>
      </c>
      <c r="CM470">
        <v>0</v>
      </c>
      <c r="CN470" t="s">
        <v>3</v>
      </c>
      <c r="CO470">
        <v>0</v>
      </c>
      <c r="CP470">
        <f t="shared" ref="CP470:CP481" si="440">(P470+Q470+S470)</f>
        <v>0</v>
      </c>
      <c r="CQ470">
        <f t="shared" ref="CQ470:CQ481" si="441">(AC470*BC470*AW470)</f>
        <v>0</v>
      </c>
      <c r="CR470">
        <f t="shared" ref="CR470:CR481" si="442">((((ET470)*BB470-(EU470)*BS470)+AE470*BS470)*AV470)</f>
        <v>500.82</v>
      </c>
      <c r="CS470">
        <f t="shared" ref="CS470:CS481" si="443">(AE470*BS470*AV470)</f>
        <v>317.88</v>
      </c>
      <c r="CT470">
        <f t="shared" ref="CT470:CT481" si="444">(AF470*BA470*AV470)</f>
        <v>165.77</v>
      </c>
      <c r="CU470">
        <f t="shared" ref="CU470:CU481" si="445">AG470</f>
        <v>0</v>
      </c>
      <c r="CV470">
        <f t="shared" ref="CV470:CV481" si="446">(AH470*AV470)</f>
        <v>0.82</v>
      </c>
      <c r="CW470">
        <f t="shared" ref="CW470:CW481" si="447">AI470</f>
        <v>0</v>
      </c>
      <c r="CX470">
        <f t="shared" ref="CX470:CX481" si="448">AJ470</f>
        <v>0</v>
      </c>
      <c r="CY470">
        <f t="shared" ref="CY470:CY481" si="449">((S470*BZ470)/100)</f>
        <v>0</v>
      </c>
      <c r="CZ470">
        <f t="shared" ref="CZ470:CZ481" si="450">((S470*CA470)/100)</f>
        <v>0</v>
      </c>
      <c r="DC470" t="s">
        <v>3</v>
      </c>
      <c r="DD470" t="s">
        <v>3</v>
      </c>
      <c r="DE470" t="s">
        <v>3</v>
      </c>
      <c r="DF470" t="s">
        <v>3</v>
      </c>
      <c r="DG470" t="s">
        <v>3</v>
      </c>
      <c r="DH470" t="s">
        <v>3</v>
      </c>
      <c r="DI470" t="s">
        <v>3</v>
      </c>
      <c r="DJ470" t="s">
        <v>3</v>
      </c>
      <c r="DK470" t="s">
        <v>3</v>
      </c>
      <c r="DL470" t="s">
        <v>3</v>
      </c>
      <c r="DM470" t="s">
        <v>3</v>
      </c>
      <c r="DN470">
        <v>0</v>
      </c>
      <c r="DO470">
        <v>0</v>
      </c>
      <c r="DP470">
        <v>1</v>
      </c>
      <c r="DQ470">
        <v>1</v>
      </c>
      <c r="DU470">
        <v>1005</v>
      </c>
      <c r="DV470" t="s">
        <v>184</v>
      </c>
      <c r="DW470" t="s">
        <v>184</v>
      </c>
      <c r="DX470">
        <v>1</v>
      </c>
      <c r="EE470">
        <v>51482692</v>
      </c>
      <c r="EF470">
        <v>1</v>
      </c>
      <c r="EG470" t="s">
        <v>21</v>
      </c>
      <c r="EH470">
        <v>0</v>
      </c>
      <c r="EI470" t="s">
        <v>3</v>
      </c>
      <c r="EJ470">
        <v>4</v>
      </c>
      <c r="EK470">
        <v>2</v>
      </c>
      <c r="EL470" t="s">
        <v>186</v>
      </c>
      <c r="EM470" t="s">
        <v>23</v>
      </c>
      <c r="EO470" t="s">
        <v>3</v>
      </c>
      <c r="EQ470">
        <v>0</v>
      </c>
      <c r="ER470">
        <v>666.59</v>
      </c>
      <c r="ES470">
        <v>0</v>
      </c>
      <c r="ET470">
        <v>500.82</v>
      </c>
      <c r="EU470">
        <v>317.88</v>
      </c>
      <c r="EV470">
        <v>165.77</v>
      </c>
      <c r="EW470">
        <v>0.82</v>
      </c>
      <c r="EX470">
        <v>0</v>
      </c>
      <c r="EY470">
        <v>0</v>
      </c>
      <c r="FQ470">
        <v>0</v>
      </c>
      <c r="FR470">
        <f t="shared" ref="FR470:FR481" si="451">ROUND(IF(AND(BH470=3,BI470=3),P470,0),2)</f>
        <v>0</v>
      </c>
      <c r="FS470">
        <v>0</v>
      </c>
      <c r="FX470">
        <v>80</v>
      </c>
      <c r="FY470">
        <v>10</v>
      </c>
      <c r="GA470" t="s">
        <v>3</v>
      </c>
      <c r="GD470">
        <v>0</v>
      </c>
      <c r="GF470">
        <v>1081415349</v>
      </c>
      <c r="GG470">
        <v>2</v>
      </c>
      <c r="GH470">
        <v>1</v>
      </c>
      <c r="GI470">
        <v>-2</v>
      </c>
      <c r="GJ470">
        <v>0</v>
      </c>
      <c r="GK470">
        <f>ROUND(R470*(R12)/100,2)</f>
        <v>0</v>
      </c>
      <c r="GL470">
        <f t="shared" ref="GL470:GL481" si="452">ROUND(IF(AND(BH470=3,BI470=3,FS470&lt;&gt;0),P470,0),2)</f>
        <v>0</v>
      </c>
      <c r="GM470">
        <f t="shared" ref="GM470:GM481" si="453">ROUND(O470+X470+Y470+GK470,2)+GX470</f>
        <v>0</v>
      </c>
      <c r="GN470">
        <f t="shared" ref="GN470:GN481" si="454">IF(OR(BI470=0,BI470=1),ROUND(O470+X470+Y470+GK470,2),0)</f>
        <v>0</v>
      </c>
      <c r="GO470">
        <f t="shared" ref="GO470:GO481" si="455">IF(BI470=2,ROUND(O470+X470+Y470+GK470,2),0)</f>
        <v>0</v>
      </c>
      <c r="GP470">
        <f t="shared" ref="GP470:GP481" si="456">IF(BI470=4,ROUND(O470+X470+Y470+GK470,2)+GX470,0)</f>
        <v>0</v>
      </c>
      <c r="GR470">
        <v>0</v>
      </c>
      <c r="GS470">
        <v>3</v>
      </c>
      <c r="GT470">
        <v>0</v>
      </c>
      <c r="GU470" t="s">
        <v>3</v>
      </c>
      <c r="GV470">
        <f t="shared" ref="GV470:GV481" si="457">ROUND((GT470),6)</f>
        <v>0</v>
      </c>
      <c r="GW470">
        <v>1</v>
      </c>
      <c r="GX470">
        <f t="shared" ref="GX470:GX481" si="458">ROUND(HC470*I470,2)</f>
        <v>0</v>
      </c>
      <c r="HA470">
        <v>0</v>
      </c>
      <c r="HB470">
        <v>0</v>
      </c>
      <c r="HC470">
        <f t="shared" ref="HC470:HC481" si="459">GV470*GW470</f>
        <v>0</v>
      </c>
      <c r="HE470" t="s">
        <v>3</v>
      </c>
      <c r="HF470" t="s">
        <v>3</v>
      </c>
      <c r="IK470">
        <f t="shared" ref="IK470:IK481" si="460">ROUND(GM470*1.2,2)</f>
        <v>0</v>
      </c>
    </row>
    <row r="471" spans="1:245" x14ac:dyDescent="0.2">
      <c r="A471">
        <v>18</v>
      </c>
      <c r="B471">
        <v>1</v>
      </c>
      <c r="C471">
        <v>139</v>
      </c>
      <c r="E471" t="s">
        <v>264</v>
      </c>
      <c r="F471" t="s">
        <v>265</v>
      </c>
      <c r="G471" t="s">
        <v>266</v>
      </c>
      <c r="H471" t="s">
        <v>267</v>
      </c>
      <c r="I471">
        <f>I470*J471</f>
        <v>0</v>
      </c>
      <c r="J471">
        <v>4.0000000000000001E-3</v>
      </c>
      <c r="O471">
        <f t="shared" si="420"/>
        <v>0</v>
      </c>
      <c r="P471">
        <f t="shared" si="421"/>
        <v>0</v>
      </c>
      <c r="Q471">
        <f t="shared" si="422"/>
        <v>0</v>
      </c>
      <c r="R471">
        <f t="shared" si="423"/>
        <v>0</v>
      </c>
      <c r="S471">
        <f t="shared" si="424"/>
        <v>0</v>
      </c>
      <c r="T471">
        <f t="shared" si="425"/>
        <v>0</v>
      </c>
      <c r="U471">
        <f t="shared" si="426"/>
        <v>0</v>
      </c>
      <c r="V471">
        <f t="shared" si="427"/>
        <v>0</v>
      </c>
      <c r="W471">
        <f t="shared" si="428"/>
        <v>0</v>
      </c>
      <c r="X471">
        <f t="shared" si="429"/>
        <v>0</v>
      </c>
      <c r="Y471">
        <f t="shared" si="430"/>
        <v>0</v>
      </c>
      <c r="AA471">
        <v>52421674</v>
      </c>
      <c r="AB471">
        <f t="shared" si="431"/>
        <v>32364.66</v>
      </c>
      <c r="AC471">
        <f t="shared" si="432"/>
        <v>32364.66</v>
      </c>
      <c r="AD471">
        <f t="shared" si="433"/>
        <v>0</v>
      </c>
      <c r="AE471">
        <f t="shared" si="434"/>
        <v>0</v>
      </c>
      <c r="AF471">
        <f t="shared" si="435"/>
        <v>0</v>
      </c>
      <c r="AG471">
        <f t="shared" si="436"/>
        <v>0</v>
      </c>
      <c r="AH471">
        <f t="shared" si="437"/>
        <v>0</v>
      </c>
      <c r="AI471">
        <f t="shared" si="438"/>
        <v>0</v>
      </c>
      <c r="AJ471">
        <f t="shared" si="439"/>
        <v>0</v>
      </c>
      <c r="AK471">
        <v>32364.66</v>
      </c>
      <c r="AL471">
        <v>32364.66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80</v>
      </c>
      <c r="AU471">
        <v>10</v>
      </c>
      <c r="AV471">
        <v>1</v>
      </c>
      <c r="AW471">
        <v>1</v>
      </c>
      <c r="AZ471">
        <v>1</v>
      </c>
      <c r="BA471">
        <v>1</v>
      </c>
      <c r="BB471">
        <v>1</v>
      </c>
      <c r="BC471">
        <v>1</v>
      </c>
      <c r="BD471" t="s">
        <v>3</v>
      </c>
      <c r="BE471" t="s">
        <v>3</v>
      </c>
      <c r="BF471" t="s">
        <v>3</v>
      </c>
      <c r="BG471" t="s">
        <v>3</v>
      </c>
      <c r="BH471">
        <v>3</v>
      </c>
      <c r="BI471">
        <v>4</v>
      </c>
      <c r="BJ471" t="s">
        <v>268</v>
      </c>
      <c r="BM471">
        <v>2</v>
      </c>
      <c r="BN471">
        <v>0</v>
      </c>
      <c r="BO471" t="s">
        <v>3</v>
      </c>
      <c r="BP471">
        <v>0</v>
      </c>
      <c r="BQ471">
        <v>1</v>
      </c>
      <c r="BR471">
        <v>0</v>
      </c>
      <c r="BS471">
        <v>1</v>
      </c>
      <c r="BT471">
        <v>1</v>
      </c>
      <c r="BU471">
        <v>1</v>
      </c>
      <c r="BV471">
        <v>1</v>
      </c>
      <c r="BW471">
        <v>1</v>
      </c>
      <c r="BX471">
        <v>1</v>
      </c>
      <c r="BY471" t="s">
        <v>3</v>
      </c>
      <c r="BZ471">
        <v>80</v>
      </c>
      <c r="CA471">
        <v>10</v>
      </c>
      <c r="CE471">
        <v>0</v>
      </c>
      <c r="CF471">
        <v>0</v>
      </c>
      <c r="CG471">
        <v>0</v>
      </c>
      <c r="CM471">
        <v>0</v>
      </c>
      <c r="CN471" t="s">
        <v>3</v>
      </c>
      <c r="CO471">
        <v>0</v>
      </c>
      <c r="CP471">
        <f t="shared" si="440"/>
        <v>0</v>
      </c>
      <c r="CQ471">
        <f t="shared" si="441"/>
        <v>32364.66</v>
      </c>
      <c r="CR471">
        <f t="shared" si="442"/>
        <v>0</v>
      </c>
      <c r="CS471">
        <f t="shared" si="443"/>
        <v>0</v>
      </c>
      <c r="CT471">
        <f t="shared" si="444"/>
        <v>0</v>
      </c>
      <c r="CU471">
        <f t="shared" si="445"/>
        <v>0</v>
      </c>
      <c r="CV471">
        <f t="shared" si="446"/>
        <v>0</v>
      </c>
      <c r="CW471">
        <f t="shared" si="447"/>
        <v>0</v>
      </c>
      <c r="CX471">
        <f t="shared" si="448"/>
        <v>0</v>
      </c>
      <c r="CY471">
        <f t="shared" si="449"/>
        <v>0</v>
      </c>
      <c r="CZ471">
        <f t="shared" si="450"/>
        <v>0</v>
      </c>
      <c r="DC471" t="s">
        <v>3</v>
      </c>
      <c r="DD471" t="s">
        <v>3</v>
      </c>
      <c r="DE471" t="s">
        <v>3</v>
      </c>
      <c r="DF471" t="s">
        <v>3</v>
      </c>
      <c r="DG471" t="s">
        <v>3</v>
      </c>
      <c r="DH471" t="s">
        <v>3</v>
      </c>
      <c r="DI471" t="s">
        <v>3</v>
      </c>
      <c r="DJ471" t="s">
        <v>3</v>
      </c>
      <c r="DK471" t="s">
        <v>3</v>
      </c>
      <c r="DL471" t="s">
        <v>3</v>
      </c>
      <c r="DM471" t="s">
        <v>3</v>
      </c>
      <c r="DN471">
        <v>0</v>
      </c>
      <c r="DO471">
        <v>0</v>
      </c>
      <c r="DP471">
        <v>1</v>
      </c>
      <c r="DQ471">
        <v>1</v>
      </c>
      <c r="DU471">
        <v>1013</v>
      </c>
      <c r="DV471" t="s">
        <v>267</v>
      </c>
      <c r="DW471" t="s">
        <v>267</v>
      </c>
      <c r="DX471">
        <v>1</v>
      </c>
      <c r="EE471">
        <v>51482692</v>
      </c>
      <c r="EF471">
        <v>1</v>
      </c>
      <c r="EG471" t="s">
        <v>21</v>
      </c>
      <c r="EH471">
        <v>0</v>
      </c>
      <c r="EI471" t="s">
        <v>3</v>
      </c>
      <c r="EJ471">
        <v>4</v>
      </c>
      <c r="EK471">
        <v>2</v>
      </c>
      <c r="EL471" t="s">
        <v>186</v>
      </c>
      <c r="EM471" t="s">
        <v>23</v>
      </c>
      <c r="EO471" t="s">
        <v>3</v>
      </c>
      <c r="EQ471">
        <v>0</v>
      </c>
      <c r="ER471">
        <v>32364.66</v>
      </c>
      <c r="ES471">
        <v>32364.66</v>
      </c>
      <c r="ET471">
        <v>0</v>
      </c>
      <c r="EU471">
        <v>0</v>
      </c>
      <c r="EV471">
        <v>0</v>
      </c>
      <c r="EW471">
        <v>0</v>
      </c>
      <c r="EX471">
        <v>0</v>
      </c>
      <c r="FQ471">
        <v>0</v>
      </c>
      <c r="FR471">
        <f t="shared" si="451"/>
        <v>0</v>
      </c>
      <c r="FS471">
        <v>0</v>
      </c>
      <c r="FX471">
        <v>80</v>
      </c>
      <c r="FY471">
        <v>10</v>
      </c>
      <c r="GA471" t="s">
        <v>3</v>
      </c>
      <c r="GD471">
        <v>0</v>
      </c>
      <c r="GF471">
        <v>-504864471</v>
      </c>
      <c r="GG471">
        <v>2</v>
      </c>
      <c r="GH471">
        <v>1</v>
      </c>
      <c r="GI471">
        <v>-2</v>
      </c>
      <c r="GJ471">
        <v>0</v>
      </c>
      <c r="GK471">
        <f>ROUND(R471*(R12)/100,2)</f>
        <v>0</v>
      </c>
      <c r="GL471">
        <f t="shared" si="452"/>
        <v>0</v>
      </c>
      <c r="GM471">
        <f t="shared" si="453"/>
        <v>0</v>
      </c>
      <c r="GN471">
        <f t="shared" si="454"/>
        <v>0</v>
      </c>
      <c r="GO471">
        <f t="shared" si="455"/>
        <v>0</v>
      </c>
      <c r="GP471">
        <f t="shared" si="456"/>
        <v>0</v>
      </c>
      <c r="GR471">
        <v>0</v>
      </c>
      <c r="GS471">
        <v>3</v>
      </c>
      <c r="GT471">
        <v>0</v>
      </c>
      <c r="GU471" t="s">
        <v>3</v>
      </c>
      <c r="GV471">
        <f t="shared" si="457"/>
        <v>0</v>
      </c>
      <c r="GW471">
        <v>1</v>
      </c>
      <c r="GX471">
        <f t="shared" si="458"/>
        <v>0</v>
      </c>
      <c r="HA471">
        <v>0</v>
      </c>
      <c r="HB471">
        <v>0</v>
      </c>
      <c r="HC471">
        <f t="shared" si="459"/>
        <v>0</v>
      </c>
      <c r="HE471" t="s">
        <v>3</v>
      </c>
      <c r="HF471" t="s">
        <v>3</v>
      </c>
      <c r="IK471">
        <f t="shared" si="460"/>
        <v>0</v>
      </c>
    </row>
    <row r="472" spans="1:245" x14ac:dyDescent="0.2">
      <c r="A472">
        <v>17</v>
      </c>
      <c r="B472">
        <v>1</v>
      </c>
      <c r="C472">
        <f>ROW(SmtRes!A143)</f>
        <v>143</v>
      </c>
      <c r="D472">
        <f>ROW(EtalonRes!A136)</f>
        <v>136</v>
      </c>
      <c r="E472" t="s">
        <v>218</v>
      </c>
      <c r="F472" t="s">
        <v>269</v>
      </c>
      <c r="G472" t="s">
        <v>270</v>
      </c>
      <c r="H472" t="s">
        <v>184</v>
      </c>
      <c r="I472">
        <v>0</v>
      </c>
      <c r="J472">
        <v>0</v>
      </c>
      <c r="O472">
        <f t="shared" si="420"/>
        <v>0</v>
      </c>
      <c r="P472">
        <f t="shared" si="421"/>
        <v>0</v>
      </c>
      <c r="Q472">
        <f t="shared" si="422"/>
        <v>0</v>
      </c>
      <c r="R472">
        <f t="shared" si="423"/>
        <v>0</v>
      </c>
      <c r="S472">
        <f t="shared" si="424"/>
        <v>0</v>
      </c>
      <c r="T472">
        <f t="shared" si="425"/>
        <v>0</v>
      </c>
      <c r="U472">
        <f t="shared" si="426"/>
        <v>0</v>
      </c>
      <c r="V472">
        <f t="shared" si="427"/>
        <v>0</v>
      </c>
      <c r="W472">
        <f t="shared" si="428"/>
        <v>0</v>
      </c>
      <c r="X472">
        <f t="shared" si="429"/>
        <v>0</v>
      </c>
      <c r="Y472">
        <f t="shared" si="430"/>
        <v>0</v>
      </c>
      <c r="AA472">
        <v>52421674</v>
      </c>
      <c r="AB472">
        <f t="shared" si="431"/>
        <v>755.03</v>
      </c>
      <c r="AC472">
        <f t="shared" si="432"/>
        <v>622.36</v>
      </c>
      <c r="AD472">
        <f t="shared" si="433"/>
        <v>99.44</v>
      </c>
      <c r="AE472">
        <f t="shared" si="434"/>
        <v>54.77</v>
      </c>
      <c r="AF472">
        <f t="shared" si="435"/>
        <v>33.229999999999997</v>
      </c>
      <c r="AG472">
        <f t="shared" si="436"/>
        <v>0</v>
      </c>
      <c r="AH472">
        <f t="shared" si="437"/>
        <v>0.16</v>
      </c>
      <c r="AI472">
        <f t="shared" si="438"/>
        <v>0</v>
      </c>
      <c r="AJ472">
        <f t="shared" si="439"/>
        <v>0</v>
      </c>
      <c r="AK472">
        <v>755.03</v>
      </c>
      <c r="AL472">
        <v>622.36</v>
      </c>
      <c r="AM472">
        <v>99.44</v>
      </c>
      <c r="AN472">
        <v>54.77</v>
      </c>
      <c r="AO472">
        <v>33.229999999999997</v>
      </c>
      <c r="AP472">
        <v>0</v>
      </c>
      <c r="AQ472">
        <v>0.16</v>
      </c>
      <c r="AR472">
        <v>0</v>
      </c>
      <c r="AS472">
        <v>0</v>
      </c>
      <c r="AT472">
        <v>80</v>
      </c>
      <c r="AU472">
        <v>10</v>
      </c>
      <c r="AV472">
        <v>1</v>
      </c>
      <c r="AW472">
        <v>1</v>
      </c>
      <c r="AZ472">
        <v>1</v>
      </c>
      <c r="BA472">
        <v>1</v>
      </c>
      <c r="BB472">
        <v>1</v>
      </c>
      <c r="BC472">
        <v>1</v>
      </c>
      <c r="BD472" t="s">
        <v>3</v>
      </c>
      <c r="BE472" t="s">
        <v>3</v>
      </c>
      <c r="BF472" t="s">
        <v>3</v>
      </c>
      <c r="BG472" t="s">
        <v>3</v>
      </c>
      <c r="BH472">
        <v>0</v>
      </c>
      <c r="BI472">
        <v>4</v>
      </c>
      <c r="BJ472" t="s">
        <v>271</v>
      </c>
      <c r="BM472">
        <v>2</v>
      </c>
      <c r="BN472">
        <v>0</v>
      </c>
      <c r="BO472" t="s">
        <v>3</v>
      </c>
      <c r="BP472">
        <v>0</v>
      </c>
      <c r="BQ472">
        <v>1</v>
      </c>
      <c r="BR472">
        <v>0</v>
      </c>
      <c r="BS472">
        <v>1</v>
      </c>
      <c r="BT472">
        <v>1</v>
      </c>
      <c r="BU472">
        <v>1</v>
      </c>
      <c r="BV472">
        <v>1</v>
      </c>
      <c r="BW472">
        <v>1</v>
      </c>
      <c r="BX472">
        <v>1</v>
      </c>
      <c r="BY472" t="s">
        <v>3</v>
      </c>
      <c r="BZ472">
        <v>80</v>
      </c>
      <c r="CA472">
        <v>10</v>
      </c>
      <c r="CE472">
        <v>0</v>
      </c>
      <c r="CF472">
        <v>0</v>
      </c>
      <c r="CG472">
        <v>0</v>
      </c>
      <c r="CM472">
        <v>0</v>
      </c>
      <c r="CN472" t="s">
        <v>3</v>
      </c>
      <c r="CO472">
        <v>0</v>
      </c>
      <c r="CP472">
        <f t="shared" si="440"/>
        <v>0</v>
      </c>
      <c r="CQ472">
        <f t="shared" si="441"/>
        <v>622.36</v>
      </c>
      <c r="CR472">
        <f t="shared" si="442"/>
        <v>99.44</v>
      </c>
      <c r="CS472">
        <f t="shared" si="443"/>
        <v>54.77</v>
      </c>
      <c r="CT472">
        <f t="shared" si="444"/>
        <v>33.229999999999997</v>
      </c>
      <c r="CU472">
        <f t="shared" si="445"/>
        <v>0</v>
      </c>
      <c r="CV472">
        <f t="shared" si="446"/>
        <v>0.16</v>
      </c>
      <c r="CW472">
        <f t="shared" si="447"/>
        <v>0</v>
      </c>
      <c r="CX472">
        <f t="shared" si="448"/>
        <v>0</v>
      </c>
      <c r="CY472">
        <f t="shared" si="449"/>
        <v>0</v>
      </c>
      <c r="CZ472">
        <f t="shared" si="450"/>
        <v>0</v>
      </c>
      <c r="DC472" t="s">
        <v>3</v>
      </c>
      <c r="DD472" t="s">
        <v>3</v>
      </c>
      <c r="DE472" t="s">
        <v>3</v>
      </c>
      <c r="DF472" t="s">
        <v>3</v>
      </c>
      <c r="DG472" t="s">
        <v>3</v>
      </c>
      <c r="DH472" t="s">
        <v>3</v>
      </c>
      <c r="DI472" t="s">
        <v>3</v>
      </c>
      <c r="DJ472" t="s">
        <v>3</v>
      </c>
      <c r="DK472" t="s">
        <v>3</v>
      </c>
      <c r="DL472" t="s">
        <v>3</v>
      </c>
      <c r="DM472" t="s">
        <v>3</v>
      </c>
      <c r="DN472">
        <v>0</v>
      </c>
      <c r="DO472">
        <v>0</v>
      </c>
      <c r="DP472">
        <v>1</v>
      </c>
      <c r="DQ472">
        <v>1</v>
      </c>
      <c r="DU472">
        <v>1005</v>
      </c>
      <c r="DV472" t="s">
        <v>184</v>
      </c>
      <c r="DW472" t="s">
        <v>184</v>
      </c>
      <c r="DX472">
        <v>1</v>
      </c>
      <c r="EE472">
        <v>51482692</v>
      </c>
      <c r="EF472">
        <v>1</v>
      </c>
      <c r="EG472" t="s">
        <v>21</v>
      </c>
      <c r="EH472">
        <v>0</v>
      </c>
      <c r="EI472" t="s">
        <v>3</v>
      </c>
      <c r="EJ472">
        <v>4</v>
      </c>
      <c r="EK472">
        <v>2</v>
      </c>
      <c r="EL472" t="s">
        <v>186</v>
      </c>
      <c r="EM472" t="s">
        <v>23</v>
      </c>
      <c r="EO472" t="s">
        <v>3</v>
      </c>
      <c r="EQ472">
        <v>0</v>
      </c>
      <c r="ER472">
        <v>755.03</v>
      </c>
      <c r="ES472">
        <v>622.36</v>
      </c>
      <c r="ET472">
        <v>99.44</v>
      </c>
      <c r="EU472">
        <v>54.77</v>
      </c>
      <c r="EV472">
        <v>33.229999999999997</v>
      </c>
      <c r="EW472">
        <v>0.16</v>
      </c>
      <c r="EX472">
        <v>0</v>
      </c>
      <c r="EY472">
        <v>0</v>
      </c>
      <c r="FQ472">
        <v>0</v>
      </c>
      <c r="FR472">
        <f t="shared" si="451"/>
        <v>0</v>
      </c>
      <c r="FS472">
        <v>0</v>
      </c>
      <c r="FX472">
        <v>80</v>
      </c>
      <c r="FY472">
        <v>10</v>
      </c>
      <c r="GA472" t="s">
        <v>3</v>
      </c>
      <c r="GD472">
        <v>0</v>
      </c>
      <c r="GF472">
        <v>877209967</v>
      </c>
      <c r="GG472">
        <v>2</v>
      </c>
      <c r="GH472">
        <v>1</v>
      </c>
      <c r="GI472">
        <v>-2</v>
      </c>
      <c r="GJ472">
        <v>0</v>
      </c>
      <c r="GK472">
        <f>ROUND(R472*(R12)/100,2)</f>
        <v>0</v>
      </c>
      <c r="GL472">
        <f t="shared" si="452"/>
        <v>0</v>
      </c>
      <c r="GM472">
        <f t="shared" si="453"/>
        <v>0</v>
      </c>
      <c r="GN472">
        <f t="shared" si="454"/>
        <v>0</v>
      </c>
      <c r="GO472">
        <f t="shared" si="455"/>
        <v>0</v>
      </c>
      <c r="GP472">
        <f t="shared" si="456"/>
        <v>0</v>
      </c>
      <c r="GR472">
        <v>0</v>
      </c>
      <c r="GS472">
        <v>3</v>
      </c>
      <c r="GT472">
        <v>0</v>
      </c>
      <c r="GU472" t="s">
        <v>3</v>
      </c>
      <c r="GV472">
        <f t="shared" si="457"/>
        <v>0</v>
      </c>
      <c r="GW472">
        <v>1</v>
      </c>
      <c r="GX472">
        <f t="shared" si="458"/>
        <v>0</v>
      </c>
      <c r="HA472">
        <v>0</v>
      </c>
      <c r="HB472">
        <v>0</v>
      </c>
      <c r="HC472">
        <f t="shared" si="459"/>
        <v>0</v>
      </c>
      <c r="HE472" t="s">
        <v>3</v>
      </c>
      <c r="HF472" t="s">
        <v>3</v>
      </c>
      <c r="IK472">
        <f t="shared" si="460"/>
        <v>0</v>
      </c>
    </row>
    <row r="473" spans="1:245" x14ac:dyDescent="0.2">
      <c r="A473">
        <v>17</v>
      </c>
      <c r="B473">
        <v>1</v>
      </c>
      <c r="C473">
        <f>ROW(SmtRes!A147)</f>
        <v>147</v>
      </c>
      <c r="D473">
        <f>ROW(EtalonRes!A140)</f>
        <v>140</v>
      </c>
      <c r="E473" t="s">
        <v>223</v>
      </c>
      <c r="F473" t="s">
        <v>272</v>
      </c>
      <c r="G473" t="s">
        <v>273</v>
      </c>
      <c r="H473" t="s">
        <v>184</v>
      </c>
      <c r="I473">
        <v>0</v>
      </c>
      <c r="J473">
        <v>0</v>
      </c>
      <c r="O473">
        <f t="shared" si="420"/>
        <v>0</v>
      </c>
      <c r="P473">
        <f t="shared" si="421"/>
        <v>0</v>
      </c>
      <c r="Q473">
        <f t="shared" si="422"/>
        <v>0</v>
      </c>
      <c r="R473">
        <f t="shared" si="423"/>
        <v>0</v>
      </c>
      <c r="S473">
        <f t="shared" si="424"/>
        <v>0</v>
      </c>
      <c r="T473">
        <f t="shared" si="425"/>
        <v>0</v>
      </c>
      <c r="U473">
        <f t="shared" si="426"/>
        <v>0</v>
      </c>
      <c r="V473">
        <f t="shared" si="427"/>
        <v>0</v>
      </c>
      <c r="W473">
        <f t="shared" si="428"/>
        <v>0</v>
      </c>
      <c r="X473">
        <f t="shared" si="429"/>
        <v>0</v>
      </c>
      <c r="Y473">
        <f t="shared" si="430"/>
        <v>0</v>
      </c>
      <c r="AA473">
        <v>52421674</v>
      </c>
      <c r="AB473">
        <f t="shared" si="431"/>
        <v>1017.44</v>
      </c>
      <c r="AC473">
        <f t="shared" si="432"/>
        <v>622.36</v>
      </c>
      <c r="AD473">
        <f t="shared" si="433"/>
        <v>315.17</v>
      </c>
      <c r="AE473">
        <f t="shared" si="434"/>
        <v>149.78</v>
      </c>
      <c r="AF473">
        <f t="shared" si="435"/>
        <v>79.91</v>
      </c>
      <c r="AG473">
        <f t="shared" si="436"/>
        <v>0</v>
      </c>
      <c r="AH473">
        <f t="shared" si="437"/>
        <v>0.38</v>
      </c>
      <c r="AI473">
        <f t="shared" si="438"/>
        <v>0</v>
      </c>
      <c r="AJ473">
        <f t="shared" si="439"/>
        <v>0</v>
      </c>
      <c r="AK473">
        <v>1017.44</v>
      </c>
      <c r="AL473">
        <v>622.36</v>
      </c>
      <c r="AM473">
        <v>315.17</v>
      </c>
      <c r="AN473">
        <v>149.78</v>
      </c>
      <c r="AO473">
        <v>79.91</v>
      </c>
      <c r="AP473">
        <v>0</v>
      </c>
      <c r="AQ473">
        <v>0.38</v>
      </c>
      <c r="AR473">
        <v>0</v>
      </c>
      <c r="AS473">
        <v>0</v>
      </c>
      <c r="AT473">
        <v>80</v>
      </c>
      <c r="AU473">
        <v>10</v>
      </c>
      <c r="AV473">
        <v>1</v>
      </c>
      <c r="AW473">
        <v>1</v>
      </c>
      <c r="AZ473">
        <v>1</v>
      </c>
      <c r="BA473">
        <v>1</v>
      </c>
      <c r="BB473">
        <v>1</v>
      </c>
      <c r="BC473">
        <v>1</v>
      </c>
      <c r="BD473" t="s">
        <v>3</v>
      </c>
      <c r="BE473" t="s">
        <v>3</v>
      </c>
      <c r="BF473" t="s">
        <v>3</v>
      </c>
      <c r="BG473" t="s">
        <v>3</v>
      </c>
      <c r="BH473">
        <v>0</v>
      </c>
      <c r="BI473">
        <v>4</v>
      </c>
      <c r="BJ473" t="s">
        <v>274</v>
      </c>
      <c r="BM473">
        <v>2</v>
      </c>
      <c r="BN473">
        <v>0</v>
      </c>
      <c r="BO473" t="s">
        <v>3</v>
      </c>
      <c r="BP473">
        <v>0</v>
      </c>
      <c r="BQ473">
        <v>1</v>
      </c>
      <c r="BR473">
        <v>0</v>
      </c>
      <c r="BS473">
        <v>1</v>
      </c>
      <c r="BT473">
        <v>1</v>
      </c>
      <c r="BU473">
        <v>1</v>
      </c>
      <c r="BV473">
        <v>1</v>
      </c>
      <c r="BW473">
        <v>1</v>
      </c>
      <c r="BX473">
        <v>1</v>
      </c>
      <c r="BY473" t="s">
        <v>3</v>
      </c>
      <c r="BZ473">
        <v>80</v>
      </c>
      <c r="CA473">
        <v>10</v>
      </c>
      <c r="CE473">
        <v>0</v>
      </c>
      <c r="CF473">
        <v>0</v>
      </c>
      <c r="CG473">
        <v>0</v>
      </c>
      <c r="CM473">
        <v>0</v>
      </c>
      <c r="CN473" t="s">
        <v>3</v>
      </c>
      <c r="CO473">
        <v>0</v>
      </c>
      <c r="CP473">
        <f t="shared" si="440"/>
        <v>0</v>
      </c>
      <c r="CQ473">
        <f t="shared" si="441"/>
        <v>622.36</v>
      </c>
      <c r="CR473">
        <f t="shared" si="442"/>
        <v>315.17</v>
      </c>
      <c r="CS473">
        <f t="shared" si="443"/>
        <v>149.78</v>
      </c>
      <c r="CT473">
        <f t="shared" si="444"/>
        <v>79.91</v>
      </c>
      <c r="CU473">
        <f t="shared" si="445"/>
        <v>0</v>
      </c>
      <c r="CV473">
        <f t="shared" si="446"/>
        <v>0.38</v>
      </c>
      <c r="CW473">
        <f t="shared" si="447"/>
        <v>0</v>
      </c>
      <c r="CX473">
        <f t="shared" si="448"/>
        <v>0</v>
      </c>
      <c r="CY473">
        <f t="shared" si="449"/>
        <v>0</v>
      </c>
      <c r="CZ473">
        <f t="shared" si="450"/>
        <v>0</v>
      </c>
      <c r="DC473" t="s">
        <v>3</v>
      </c>
      <c r="DD473" t="s">
        <v>3</v>
      </c>
      <c r="DE473" t="s">
        <v>3</v>
      </c>
      <c r="DF473" t="s">
        <v>3</v>
      </c>
      <c r="DG473" t="s">
        <v>3</v>
      </c>
      <c r="DH473" t="s">
        <v>3</v>
      </c>
      <c r="DI473" t="s">
        <v>3</v>
      </c>
      <c r="DJ473" t="s">
        <v>3</v>
      </c>
      <c r="DK473" t="s">
        <v>3</v>
      </c>
      <c r="DL473" t="s">
        <v>3</v>
      </c>
      <c r="DM473" t="s">
        <v>3</v>
      </c>
      <c r="DN473">
        <v>0</v>
      </c>
      <c r="DO473">
        <v>0</v>
      </c>
      <c r="DP473">
        <v>1</v>
      </c>
      <c r="DQ473">
        <v>1</v>
      </c>
      <c r="DU473">
        <v>1005</v>
      </c>
      <c r="DV473" t="s">
        <v>184</v>
      </c>
      <c r="DW473" t="s">
        <v>184</v>
      </c>
      <c r="DX473">
        <v>1</v>
      </c>
      <c r="EE473">
        <v>51482692</v>
      </c>
      <c r="EF473">
        <v>1</v>
      </c>
      <c r="EG473" t="s">
        <v>21</v>
      </c>
      <c r="EH473">
        <v>0</v>
      </c>
      <c r="EI473" t="s">
        <v>3</v>
      </c>
      <c r="EJ473">
        <v>4</v>
      </c>
      <c r="EK473">
        <v>2</v>
      </c>
      <c r="EL473" t="s">
        <v>186</v>
      </c>
      <c r="EM473" t="s">
        <v>23</v>
      </c>
      <c r="EO473" t="s">
        <v>3</v>
      </c>
      <c r="EQ473">
        <v>0</v>
      </c>
      <c r="ER473">
        <v>1017.44</v>
      </c>
      <c r="ES473">
        <v>622.36</v>
      </c>
      <c r="ET473">
        <v>315.17</v>
      </c>
      <c r="EU473">
        <v>149.78</v>
      </c>
      <c r="EV473">
        <v>79.91</v>
      </c>
      <c r="EW473">
        <v>0.38</v>
      </c>
      <c r="EX473">
        <v>0</v>
      </c>
      <c r="EY473">
        <v>0</v>
      </c>
      <c r="FQ473">
        <v>0</v>
      </c>
      <c r="FR473">
        <f t="shared" si="451"/>
        <v>0</v>
      </c>
      <c r="FS473">
        <v>0</v>
      </c>
      <c r="FX473">
        <v>80</v>
      </c>
      <c r="FY473">
        <v>10</v>
      </c>
      <c r="GA473" t="s">
        <v>3</v>
      </c>
      <c r="GD473">
        <v>0</v>
      </c>
      <c r="GF473">
        <v>-1590364219</v>
      </c>
      <c r="GG473">
        <v>2</v>
      </c>
      <c r="GH473">
        <v>1</v>
      </c>
      <c r="GI473">
        <v>-2</v>
      </c>
      <c r="GJ473">
        <v>0</v>
      </c>
      <c r="GK473">
        <f>ROUND(R473*(R12)/100,2)</f>
        <v>0</v>
      </c>
      <c r="GL473">
        <f t="shared" si="452"/>
        <v>0</v>
      </c>
      <c r="GM473">
        <f t="shared" si="453"/>
        <v>0</v>
      </c>
      <c r="GN473">
        <f t="shared" si="454"/>
        <v>0</v>
      </c>
      <c r="GO473">
        <f t="shared" si="455"/>
        <v>0</v>
      </c>
      <c r="GP473">
        <f t="shared" si="456"/>
        <v>0</v>
      </c>
      <c r="GR473">
        <v>0</v>
      </c>
      <c r="GS473">
        <v>3</v>
      </c>
      <c r="GT473">
        <v>0</v>
      </c>
      <c r="GU473" t="s">
        <v>3</v>
      </c>
      <c r="GV473">
        <f t="shared" si="457"/>
        <v>0</v>
      </c>
      <c r="GW473">
        <v>1</v>
      </c>
      <c r="GX473">
        <f t="shared" si="458"/>
        <v>0</v>
      </c>
      <c r="HA473">
        <v>0</v>
      </c>
      <c r="HB473">
        <v>0</v>
      </c>
      <c r="HC473">
        <f t="shared" si="459"/>
        <v>0</v>
      </c>
      <c r="HE473" t="s">
        <v>3</v>
      </c>
      <c r="HF473" t="s">
        <v>3</v>
      </c>
      <c r="IK473">
        <f t="shared" si="460"/>
        <v>0</v>
      </c>
    </row>
    <row r="474" spans="1:245" x14ac:dyDescent="0.2">
      <c r="A474">
        <v>17</v>
      </c>
      <c r="B474">
        <v>1</v>
      </c>
      <c r="C474">
        <f>ROW(SmtRes!A151)</f>
        <v>151</v>
      </c>
      <c r="D474">
        <f>ROW(EtalonRes!A144)</f>
        <v>144</v>
      </c>
      <c r="E474" t="s">
        <v>228</v>
      </c>
      <c r="F474" t="s">
        <v>275</v>
      </c>
      <c r="G474" t="s">
        <v>276</v>
      </c>
      <c r="H474" t="s">
        <v>184</v>
      </c>
      <c r="I474">
        <v>0</v>
      </c>
      <c r="J474">
        <v>0</v>
      </c>
      <c r="O474">
        <f t="shared" si="420"/>
        <v>0</v>
      </c>
      <c r="P474">
        <f t="shared" si="421"/>
        <v>0</v>
      </c>
      <c r="Q474">
        <f t="shared" si="422"/>
        <v>0</v>
      </c>
      <c r="R474">
        <f t="shared" si="423"/>
        <v>0</v>
      </c>
      <c r="S474">
        <f t="shared" si="424"/>
        <v>0</v>
      </c>
      <c r="T474">
        <f t="shared" si="425"/>
        <v>0</v>
      </c>
      <c r="U474">
        <f t="shared" si="426"/>
        <v>0</v>
      </c>
      <c r="V474">
        <f t="shared" si="427"/>
        <v>0</v>
      </c>
      <c r="W474">
        <f t="shared" si="428"/>
        <v>0</v>
      </c>
      <c r="X474">
        <f t="shared" si="429"/>
        <v>0</v>
      </c>
      <c r="Y474">
        <f t="shared" si="430"/>
        <v>0</v>
      </c>
      <c r="AA474">
        <v>52421674</v>
      </c>
      <c r="AB474">
        <f t="shared" si="431"/>
        <v>640.9</v>
      </c>
      <c r="AC474">
        <f t="shared" si="432"/>
        <v>62.99</v>
      </c>
      <c r="AD474">
        <f t="shared" si="433"/>
        <v>156.52000000000001</v>
      </c>
      <c r="AE474">
        <f t="shared" si="434"/>
        <v>38.340000000000003</v>
      </c>
      <c r="AF474">
        <f t="shared" si="435"/>
        <v>421.39</v>
      </c>
      <c r="AG474">
        <f t="shared" si="436"/>
        <v>0</v>
      </c>
      <c r="AH474">
        <f t="shared" si="437"/>
        <v>1.96</v>
      </c>
      <c r="AI474">
        <f t="shared" si="438"/>
        <v>0</v>
      </c>
      <c r="AJ474">
        <f t="shared" si="439"/>
        <v>0</v>
      </c>
      <c r="AK474">
        <v>640.9</v>
      </c>
      <c r="AL474">
        <v>62.99</v>
      </c>
      <c r="AM474">
        <v>156.52000000000001</v>
      </c>
      <c r="AN474">
        <v>38.340000000000003</v>
      </c>
      <c r="AO474">
        <v>421.39</v>
      </c>
      <c r="AP474">
        <v>0</v>
      </c>
      <c r="AQ474">
        <v>1.96</v>
      </c>
      <c r="AR474">
        <v>0</v>
      </c>
      <c r="AS474">
        <v>0</v>
      </c>
      <c r="AT474">
        <v>80</v>
      </c>
      <c r="AU474">
        <v>10</v>
      </c>
      <c r="AV474">
        <v>1</v>
      </c>
      <c r="AW474">
        <v>1</v>
      </c>
      <c r="AZ474">
        <v>1</v>
      </c>
      <c r="BA474">
        <v>1</v>
      </c>
      <c r="BB474">
        <v>1</v>
      </c>
      <c r="BC474">
        <v>1</v>
      </c>
      <c r="BD474" t="s">
        <v>3</v>
      </c>
      <c r="BE474" t="s">
        <v>3</v>
      </c>
      <c r="BF474" t="s">
        <v>3</v>
      </c>
      <c r="BG474" t="s">
        <v>3</v>
      </c>
      <c r="BH474">
        <v>0</v>
      </c>
      <c r="BI474">
        <v>4</v>
      </c>
      <c r="BJ474" t="s">
        <v>277</v>
      </c>
      <c r="BM474">
        <v>2</v>
      </c>
      <c r="BN474">
        <v>0</v>
      </c>
      <c r="BO474" t="s">
        <v>3</v>
      </c>
      <c r="BP474">
        <v>0</v>
      </c>
      <c r="BQ474">
        <v>1</v>
      </c>
      <c r="BR474">
        <v>0</v>
      </c>
      <c r="BS474">
        <v>1</v>
      </c>
      <c r="BT474">
        <v>1</v>
      </c>
      <c r="BU474">
        <v>1</v>
      </c>
      <c r="BV474">
        <v>1</v>
      </c>
      <c r="BW474">
        <v>1</v>
      </c>
      <c r="BX474">
        <v>1</v>
      </c>
      <c r="BY474" t="s">
        <v>3</v>
      </c>
      <c r="BZ474">
        <v>80</v>
      </c>
      <c r="CA474">
        <v>10</v>
      </c>
      <c r="CE474">
        <v>0</v>
      </c>
      <c r="CF474">
        <v>0</v>
      </c>
      <c r="CG474">
        <v>0</v>
      </c>
      <c r="CM474">
        <v>0</v>
      </c>
      <c r="CN474" t="s">
        <v>3</v>
      </c>
      <c r="CO474">
        <v>0</v>
      </c>
      <c r="CP474">
        <f t="shared" si="440"/>
        <v>0</v>
      </c>
      <c r="CQ474">
        <f t="shared" si="441"/>
        <v>62.99</v>
      </c>
      <c r="CR474">
        <f t="shared" si="442"/>
        <v>156.52000000000001</v>
      </c>
      <c r="CS474">
        <f t="shared" si="443"/>
        <v>38.340000000000003</v>
      </c>
      <c r="CT474">
        <f t="shared" si="444"/>
        <v>421.39</v>
      </c>
      <c r="CU474">
        <f t="shared" si="445"/>
        <v>0</v>
      </c>
      <c r="CV474">
        <f t="shared" si="446"/>
        <v>1.96</v>
      </c>
      <c r="CW474">
        <f t="shared" si="447"/>
        <v>0</v>
      </c>
      <c r="CX474">
        <f t="shared" si="448"/>
        <v>0</v>
      </c>
      <c r="CY474">
        <f t="shared" si="449"/>
        <v>0</v>
      </c>
      <c r="CZ474">
        <f t="shared" si="450"/>
        <v>0</v>
      </c>
      <c r="DC474" t="s">
        <v>3</v>
      </c>
      <c r="DD474" t="s">
        <v>3</v>
      </c>
      <c r="DE474" t="s">
        <v>3</v>
      </c>
      <c r="DF474" t="s">
        <v>3</v>
      </c>
      <c r="DG474" t="s">
        <v>3</v>
      </c>
      <c r="DH474" t="s">
        <v>3</v>
      </c>
      <c r="DI474" t="s">
        <v>3</v>
      </c>
      <c r="DJ474" t="s">
        <v>3</v>
      </c>
      <c r="DK474" t="s">
        <v>3</v>
      </c>
      <c r="DL474" t="s">
        <v>3</v>
      </c>
      <c r="DM474" t="s">
        <v>3</v>
      </c>
      <c r="DN474">
        <v>0</v>
      </c>
      <c r="DO474">
        <v>0</v>
      </c>
      <c r="DP474">
        <v>1</v>
      </c>
      <c r="DQ474">
        <v>1</v>
      </c>
      <c r="DU474">
        <v>1005</v>
      </c>
      <c r="DV474" t="s">
        <v>184</v>
      </c>
      <c r="DW474" t="s">
        <v>184</v>
      </c>
      <c r="DX474">
        <v>1</v>
      </c>
      <c r="EE474">
        <v>51482692</v>
      </c>
      <c r="EF474">
        <v>1</v>
      </c>
      <c r="EG474" t="s">
        <v>21</v>
      </c>
      <c r="EH474">
        <v>0</v>
      </c>
      <c r="EI474" t="s">
        <v>3</v>
      </c>
      <c r="EJ474">
        <v>4</v>
      </c>
      <c r="EK474">
        <v>2</v>
      </c>
      <c r="EL474" t="s">
        <v>186</v>
      </c>
      <c r="EM474" t="s">
        <v>23</v>
      </c>
      <c r="EO474" t="s">
        <v>3</v>
      </c>
      <c r="EQ474">
        <v>0</v>
      </c>
      <c r="ER474">
        <v>640.9</v>
      </c>
      <c r="ES474">
        <v>62.99</v>
      </c>
      <c r="ET474">
        <v>156.52000000000001</v>
      </c>
      <c r="EU474">
        <v>38.340000000000003</v>
      </c>
      <c r="EV474">
        <v>421.39</v>
      </c>
      <c r="EW474">
        <v>1.96</v>
      </c>
      <c r="EX474">
        <v>0</v>
      </c>
      <c r="EY474">
        <v>0</v>
      </c>
      <c r="FQ474">
        <v>0</v>
      </c>
      <c r="FR474">
        <f t="shared" si="451"/>
        <v>0</v>
      </c>
      <c r="FS474">
        <v>0</v>
      </c>
      <c r="FX474">
        <v>80</v>
      </c>
      <c r="FY474">
        <v>10</v>
      </c>
      <c r="GA474" t="s">
        <v>3</v>
      </c>
      <c r="GD474">
        <v>0</v>
      </c>
      <c r="GF474">
        <v>315158588</v>
      </c>
      <c r="GG474">
        <v>2</v>
      </c>
      <c r="GH474">
        <v>1</v>
      </c>
      <c r="GI474">
        <v>-2</v>
      </c>
      <c r="GJ474">
        <v>0</v>
      </c>
      <c r="GK474">
        <f>ROUND(R474*(R12)/100,2)</f>
        <v>0</v>
      </c>
      <c r="GL474">
        <f t="shared" si="452"/>
        <v>0</v>
      </c>
      <c r="GM474">
        <f t="shared" si="453"/>
        <v>0</v>
      </c>
      <c r="GN474">
        <f t="shared" si="454"/>
        <v>0</v>
      </c>
      <c r="GO474">
        <f t="shared" si="455"/>
        <v>0</v>
      </c>
      <c r="GP474">
        <f t="shared" si="456"/>
        <v>0</v>
      </c>
      <c r="GR474">
        <v>0</v>
      </c>
      <c r="GS474">
        <v>3</v>
      </c>
      <c r="GT474">
        <v>0</v>
      </c>
      <c r="GU474" t="s">
        <v>3</v>
      </c>
      <c r="GV474">
        <f t="shared" si="457"/>
        <v>0</v>
      </c>
      <c r="GW474">
        <v>1</v>
      </c>
      <c r="GX474">
        <f t="shared" si="458"/>
        <v>0</v>
      </c>
      <c r="HA474">
        <v>0</v>
      </c>
      <c r="HB474">
        <v>0</v>
      </c>
      <c r="HC474">
        <f t="shared" si="459"/>
        <v>0</v>
      </c>
      <c r="HE474" t="s">
        <v>3</v>
      </c>
      <c r="HF474" t="s">
        <v>3</v>
      </c>
      <c r="IK474">
        <f t="shared" si="460"/>
        <v>0</v>
      </c>
    </row>
    <row r="475" spans="1:245" x14ac:dyDescent="0.2">
      <c r="A475">
        <v>17</v>
      </c>
      <c r="B475">
        <v>1</v>
      </c>
      <c r="C475">
        <f>ROW(SmtRes!A157)</f>
        <v>157</v>
      </c>
      <c r="D475">
        <f>ROW(EtalonRes!A149)</f>
        <v>149</v>
      </c>
      <c r="E475" t="s">
        <v>278</v>
      </c>
      <c r="F475" t="s">
        <v>182</v>
      </c>
      <c r="G475" t="s">
        <v>183</v>
      </c>
      <c r="H475" t="s">
        <v>184</v>
      </c>
      <c r="I475">
        <v>0</v>
      </c>
      <c r="J475">
        <v>0</v>
      </c>
      <c r="O475">
        <f t="shared" si="420"/>
        <v>0</v>
      </c>
      <c r="P475">
        <f t="shared" si="421"/>
        <v>0</v>
      </c>
      <c r="Q475">
        <f t="shared" si="422"/>
        <v>0</v>
      </c>
      <c r="R475">
        <f t="shared" si="423"/>
        <v>0</v>
      </c>
      <c r="S475">
        <f t="shared" si="424"/>
        <v>0</v>
      </c>
      <c r="T475">
        <f t="shared" si="425"/>
        <v>0</v>
      </c>
      <c r="U475">
        <f t="shared" si="426"/>
        <v>0</v>
      </c>
      <c r="V475">
        <f t="shared" si="427"/>
        <v>0</v>
      </c>
      <c r="W475">
        <f t="shared" si="428"/>
        <v>0</v>
      </c>
      <c r="X475">
        <f t="shared" si="429"/>
        <v>0</v>
      </c>
      <c r="Y475">
        <f t="shared" si="430"/>
        <v>0</v>
      </c>
      <c r="AA475">
        <v>52421674</v>
      </c>
      <c r="AB475">
        <f t="shared" si="431"/>
        <v>2046.64</v>
      </c>
      <c r="AC475">
        <f t="shared" si="432"/>
        <v>1137.08</v>
      </c>
      <c r="AD475">
        <f t="shared" si="433"/>
        <v>337.7</v>
      </c>
      <c r="AE475">
        <f t="shared" si="434"/>
        <v>199.85</v>
      </c>
      <c r="AF475">
        <f t="shared" si="435"/>
        <v>571.86</v>
      </c>
      <c r="AG475">
        <f t="shared" si="436"/>
        <v>0</v>
      </c>
      <c r="AH475">
        <f t="shared" si="437"/>
        <v>2.35</v>
      </c>
      <c r="AI475">
        <f t="shared" si="438"/>
        <v>0</v>
      </c>
      <c r="AJ475">
        <f t="shared" si="439"/>
        <v>0</v>
      </c>
      <c r="AK475">
        <v>2046.64</v>
      </c>
      <c r="AL475">
        <v>1137.08</v>
      </c>
      <c r="AM475">
        <v>337.7</v>
      </c>
      <c r="AN475">
        <v>199.85</v>
      </c>
      <c r="AO475">
        <v>571.86</v>
      </c>
      <c r="AP475">
        <v>0</v>
      </c>
      <c r="AQ475">
        <v>2.35</v>
      </c>
      <c r="AR475">
        <v>0</v>
      </c>
      <c r="AS475">
        <v>0</v>
      </c>
      <c r="AT475">
        <v>80</v>
      </c>
      <c r="AU475">
        <v>10</v>
      </c>
      <c r="AV475">
        <v>1</v>
      </c>
      <c r="AW475">
        <v>1</v>
      </c>
      <c r="AZ475">
        <v>1</v>
      </c>
      <c r="BA475">
        <v>1</v>
      </c>
      <c r="BB475">
        <v>1</v>
      </c>
      <c r="BC475">
        <v>1</v>
      </c>
      <c r="BD475" t="s">
        <v>3</v>
      </c>
      <c r="BE475" t="s">
        <v>3</v>
      </c>
      <c r="BF475" t="s">
        <v>3</v>
      </c>
      <c r="BG475" t="s">
        <v>3</v>
      </c>
      <c r="BH475">
        <v>0</v>
      </c>
      <c r="BI475">
        <v>4</v>
      </c>
      <c r="BJ475" t="s">
        <v>185</v>
      </c>
      <c r="BM475">
        <v>2</v>
      </c>
      <c r="BN475">
        <v>0</v>
      </c>
      <c r="BO475" t="s">
        <v>3</v>
      </c>
      <c r="BP475">
        <v>0</v>
      </c>
      <c r="BQ475">
        <v>1</v>
      </c>
      <c r="BR475">
        <v>0</v>
      </c>
      <c r="BS475">
        <v>1</v>
      </c>
      <c r="BT475">
        <v>1</v>
      </c>
      <c r="BU475">
        <v>1</v>
      </c>
      <c r="BV475">
        <v>1</v>
      </c>
      <c r="BW475">
        <v>1</v>
      </c>
      <c r="BX475">
        <v>1</v>
      </c>
      <c r="BY475" t="s">
        <v>3</v>
      </c>
      <c r="BZ475">
        <v>80</v>
      </c>
      <c r="CA475">
        <v>10</v>
      </c>
      <c r="CE475">
        <v>0</v>
      </c>
      <c r="CF475">
        <v>0</v>
      </c>
      <c r="CG475">
        <v>0</v>
      </c>
      <c r="CM475">
        <v>0</v>
      </c>
      <c r="CN475" t="s">
        <v>3</v>
      </c>
      <c r="CO475">
        <v>0</v>
      </c>
      <c r="CP475">
        <f t="shared" si="440"/>
        <v>0</v>
      </c>
      <c r="CQ475">
        <f t="shared" si="441"/>
        <v>1137.08</v>
      </c>
      <c r="CR475">
        <f t="shared" si="442"/>
        <v>337.7</v>
      </c>
      <c r="CS475">
        <f t="shared" si="443"/>
        <v>199.85</v>
      </c>
      <c r="CT475">
        <f t="shared" si="444"/>
        <v>571.86</v>
      </c>
      <c r="CU475">
        <f t="shared" si="445"/>
        <v>0</v>
      </c>
      <c r="CV475">
        <f t="shared" si="446"/>
        <v>2.35</v>
      </c>
      <c r="CW475">
        <f t="shared" si="447"/>
        <v>0</v>
      </c>
      <c r="CX475">
        <f t="shared" si="448"/>
        <v>0</v>
      </c>
      <c r="CY475">
        <f t="shared" si="449"/>
        <v>0</v>
      </c>
      <c r="CZ475">
        <f t="shared" si="450"/>
        <v>0</v>
      </c>
      <c r="DC475" t="s">
        <v>3</v>
      </c>
      <c r="DD475" t="s">
        <v>3</v>
      </c>
      <c r="DE475" t="s">
        <v>3</v>
      </c>
      <c r="DF475" t="s">
        <v>3</v>
      </c>
      <c r="DG475" t="s">
        <v>3</v>
      </c>
      <c r="DH475" t="s">
        <v>3</v>
      </c>
      <c r="DI475" t="s">
        <v>3</v>
      </c>
      <c r="DJ475" t="s">
        <v>3</v>
      </c>
      <c r="DK475" t="s">
        <v>3</v>
      </c>
      <c r="DL475" t="s">
        <v>3</v>
      </c>
      <c r="DM475" t="s">
        <v>3</v>
      </c>
      <c r="DN475">
        <v>0</v>
      </c>
      <c r="DO475">
        <v>0</v>
      </c>
      <c r="DP475">
        <v>1</v>
      </c>
      <c r="DQ475">
        <v>1</v>
      </c>
      <c r="DU475">
        <v>1005</v>
      </c>
      <c r="DV475" t="s">
        <v>184</v>
      </c>
      <c r="DW475" t="s">
        <v>184</v>
      </c>
      <c r="DX475">
        <v>1</v>
      </c>
      <c r="EE475">
        <v>51482692</v>
      </c>
      <c r="EF475">
        <v>1</v>
      </c>
      <c r="EG475" t="s">
        <v>21</v>
      </c>
      <c r="EH475">
        <v>0</v>
      </c>
      <c r="EI475" t="s">
        <v>3</v>
      </c>
      <c r="EJ475">
        <v>4</v>
      </c>
      <c r="EK475">
        <v>2</v>
      </c>
      <c r="EL475" t="s">
        <v>186</v>
      </c>
      <c r="EM475" t="s">
        <v>23</v>
      </c>
      <c r="EO475" t="s">
        <v>3</v>
      </c>
      <c r="EQ475">
        <v>0</v>
      </c>
      <c r="ER475">
        <v>2046.64</v>
      </c>
      <c r="ES475">
        <v>1137.08</v>
      </c>
      <c r="ET475">
        <v>337.7</v>
      </c>
      <c r="EU475">
        <v>199.85</v>
      </c>
      <c r="EV475">
        <v>571.86</v>
      </c>
      <c r="EW475">
        <v>2.35</v>
      </c>
      <c r="EX475">
        <v>0</v>
      </c>
      <c r="EY475">
        <v>0</v>
      </c>
      <c r="FQ475">
        <v>0</v>
      </c>
      <c r="FR475">
        <f t="shared" si="451"/>
        <v>0</v>
      </c>
      <c r="FS475">
        <v>0</v>
      </c>
      <c r="FX475">
        <v>80</v>
      </c>
      <c r="FY475">
        <v>10</v>
      </c>
      <c r="GA475" t="s">
        <v>3</v>
      </c>
      <c r="GD475">
        <v>0</v>
      </c>
      <c r="GF475">
        <v>-159447123</v>
      </c>
      <c r="GG475">
        <v>2</v>
      </c>
      <c r="GH475">
        <v>1</v>
      </c>
      <c r="GI475">
        <v>-2</v>
      </c>
      <c r="GJ475">
        <v>0</v>
      </c>
      <c r="GK475">
        <f>ROUND(R475*(R12)/100,2)</f>
        <v>0</v>
      </c>
      <c r="GL475">
        <f t="shared" si="452"/>
        <v>0</v>
      </c>
      <c r="GM475">
        <f t="shared" si="453"/>
        <v>0</v>
      </c>
      <c r="GN475">
        <f t="shared" si="454"/>
        <v>0</v>
      </c>
      <c r="GO475">
        <f t="shared" si="455"/>
        <v>0</v>
      </c>
      <c r="GP475">
        <f t="shared" si="456"/>
        <v>0</v>
      </c>
      <c r="GR475">
        <v>0</v>
      </c>
      <c r="GS475">
        <v>3</v>
      </c>
      <c r="GT475">
        <v>0</v>
      </c>
      <c r="GU475" t="s">
        <v>3</v>
      </c>
      <c r="GV475">
        <f t="shared" si="457"/>
        <v>0</v>
      </c>
      <c r="GW475">
        <v>1</v>
      </c>
      <c r="GX475">
        <f t="shared" si="458"/>
        <v>0</v>
      </c>
      <c r="HA475">
        <v>0</v>
      </c>
      <c r="HB475">
        <v>0</v>
      </c>
      <c r="HC475">
        <f t="shared" si="459"/>
        <v>0</v>
      </c>
      <c r="HE475" t="s">
        <v>3</v>
      </c>
      <c r="HF475" t="s">
        <v>3</v>
      </c>
      <c r="IK475">
        <f t="shared" si="460"/>
        <v>0</v>
      </c>
    </row>
    <row r="476" spans="1:245" x14ac:dyDescent="0.2">
      <c r="A476">
        <v>18</v>
      </c>
      <c r="B476">
        <v>1</v>
      </c>
      <c r="C476">
        <v>156</v>
      </c>
      <c r="E476" t="s">
        <v>279</v>
      </c>
      <c r="F476" t="s">
        <v>188</v>
      </c>
      <c r="G476" t="s">
        <v>189</v>
      </c>
      <c r="H476" t="s">
        <v>190</v>
      </c>
      <c r="I476">
        <f>I475*J476</f>
        <v>0</v>
      </c>
      <c r="J476">
        <v>-6.6000000000000005</v>
      </c>
      <c r="O476">
        <f t="shared" si="420"/>
        <v>0</v>
      </c>
      <c r="P476">
        <f t="shared" si="421"/>
        <v>0</v>
      </c>
      <c r="Q476">
        <f t="shared" si="422"/>
        <v>0</v>
      </c>
      <c r="R476">
        <f t="shared" si="423"/>
        <v>0</v>
      </c>
      <c r="S476">
        <f t="shared" si="424"/>
        <v>0</v>
      </c>
      <c r="T476">
        <f t="shared" si="425"/>
        <v>0</v>
      </c>
      <c r="U476">
        <f t="shared" si="426"/>
        <v>0</v>
      </c>
      <c r="V476">
        <f t="shared" si="427"/>
        <v>0</v>
      </c>
      <c r="W476">
        <f t="shared" si="428"/>
        <v>0</v>
      </c>
      <c r="X476">
        <f t="shared" si="429"/>
        <v>0</v>
      </c>
      <c r="Y476">
        <f t="shared" si="430"/>
        <v>0</v>
      </c>
      <c r="AA476">
        <v>52421674</v>
      </c>
      <c r="AB476">
        <f t="shared" si="431"/>
        <v>124.03</v>
      </c>
      <c r="AC476">
        <f t="shared" si="432"/>
        <v>124.03</v>
      </c>
      <c r="AD476">
        <f t="shared" si="433"/>
        <v>0</v>
      </c>
      <c r="AE476">
        <f t="shared" si="434"/>
        <v>0</v>
      </c>
      <c r="AF476">
        <f t="shared" si="435"/>
        <v>0</v>
      </c>
      <c r="AG476">
        <f t="shared" si="436"/>
        <v>0</v>
      </c>
      <c r="AH476">
        <f t="shared" si="437"/>
        <v>0</v>
      </c>
      <c r="AI476">
        <f t="shared" si="438"/>
        <v>0</v>
      </c>
      <c r="AJ476">
        <f t="shared" si="439"/>
        <v>0</v>
      </c>
      <c r="AK476">
        <v>124.03</v>
      </c>
      <c r="AL476">
        <v>124.03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80</v>
      </c>
      <c r="AU476">
        <v>10</v>
      </c>
      <c r="AV476">
        <v>1</v>
      </c>
      <c r="AW476">
        <v>1</v>
      </c>
      <c r="AZ476">
        <v>1</v>
      </c>
      <c r="BA476">
        <v>1</v>
      </c>
      <c r="BB476">
        <v>1</v>
      </c>
      <c r="BC476">
        <v>1</v>
      </c>
      <c r="BD476" t="s">
        <v>3</v>
      </c>
      <c r="BE476" t="s">
        <v>3</v>
      </c>
      <c r="BF476" t="s">
        <v>3</v>
      </c>
      <c r="BG476" t="s">
        <v>3</v>
      </c>
      <c r="BH476">
        <v>3</v>
      </c>
      <c r="BI476">
        <v>4</v>
      </c>
      <c r="BJ476" t="s">
        <v>191</v>
      </c>
      <c r="BM476">
        <v>2</v>
      </c>
      <c r="BN476">
        <v>0</v>
      </c>
      <c r="BO476" t="s">
        <v>3</v>
      </c>
      <c r="BP476">
        <v>0</v>
      </c>
      <c r="BQ476">
        <v>1</v>
      </c>
      <c r="BR476">
        <v>1</v>
      </c>
      <c r="BS476">
        <v>1</v>
      </c>
      <c r="BT476">
        <v>1</v>
      </c>
      <c r="BU476">
        <v>1</v>
      </c>
      <c r="BV476">
        <v>1</v>
      </c>
      <c r="BW476">
        <v>1</v>
      </c>
      <c r="BX476">
        <v>1</v>
      </c>
      <c r="BY476" t="s">
        <v>3</v>
      </c>
      <c r="BZ476">
        <v>80</v>
      </c>
      <c r="CA476">
        <v>10</v>
      </c>
      <c r="CE476">
        <v>0</v>
      </c>
      <c r="CF476">
        <v>0</v>
      </c>
      <c r="CG476">
        <v>0</v>
      </c>
      <c r="CM476">
        <v>0</v>
      </c>
      <c r="CN476" t="s">
        <v>3</v>
      </c>
      <c r="CO476">
        <v>0</v>
      </c>
      <c r="CP476">
        <f t="shared" si="440"/>
        <v>0</v>
      </c>
      <c r="CQ476">
        <f t="shared" si="441"/>
        <v>124.03</v>
      </c>
      <c r="CR476">
        <f t="shared" si="442"/>
        <v>0</v>
      </c>
      <c r="CS476">
        <f t="shared" si="443"/>
        <v>0</v>
      </c>
      <c r="CT476">
        <f t="shared" si="444"/>
        <v>0</v>
      </c>
      <c r="CU476">
        <f t="shared" si="445"/>
        <v>0</v>
      </c>
      <c r="CV476">
        <f t="shared" si="446"/>
        <v>0</v>
      </c>
      <c r="CW476">
        <f t="shared" si="447"/>
        <v>0</v>
      </c>
      <c r="CX476">
        <f t="shared" si="448"/>
        <v>0</v>
      </c>
      <c r="CY476">
        <f t="shared" si="449"/>
        <v>0</v>
      </c>
      <c r="CZ476">
        <f t="shared" si="450"/>
        <v>0</v>
      </c>
      <c r="DC476" t="s">
        <v>3</v>
      </c>
      <c r="DD476" t="s">
        <v>3</v>
      </c>
      <c r="DE476" t="s">
        <v>3</v>
      </c>
      <c r="DF476" t="s">
        <v>3</v>
      </c>
      <c r="DG476" t="s">
        <v>3</v>
      </c>
      <c r="DH476" t="s">
        <v>3</v>
      </c>
      <c r="DI476" t="s">
        <v>3</v>
      </c>
      <c r="DJ476" t="s">
        <v>3</v>
      </c>
      <c r="DK476" t="s">
        <v>3</v>
      </c>
      <c r="DL476" t="s">
        <v>3</v>
      </c>
      <c r="DM476" t="s">
        <v>3</v>
      </c>
      <c r="DN476">
        <v>0</v>
      </c>
      <c r="DO476">
        <v>0</v>
      </c>
      <c r="DP476">
        <v>1</v>
      </c>
      <c r="DQ476">
        <v>1</v>
      </c>
      <c r="DU476">
        <v>1009</v>
      </c>
      <c r="DV476" t="s">
        <v>190</v>
      </c>
      <c r="DW476" t="s">
        <v>190</v>
      </c>
      <c r="DX476">
        <v>1</v>
      </c>
      <c r="EE476">
        <v>51482692</v>
      </c>
      <c r="EF476">
        <v>1</v>
      </c>
      <c r="EG476" t="s">
        <v>21</v>
      </c>
      <c r="EH476">
        <v>0</v>
      </c>
      <c r="EI476" t="s">
        <v>3</v>
      </c>
      <c r="EJ476">
        <v>4</v>
      </c>
      <c r="EK476">
        <v>2</v>
      </c>
      <c r="EL476" t="s">
        <v>186</v>
      </c>
      <c r="EM476" t="s">
        <v>23</v>
      </c>
      <c r="EO476" t="s">
        <v>3</v>
      </c>
      <c r="EQ476">
        <v>32768</v>
      </c>
      <c r="ER476">
        <v>124.03</v>
      </c>
      <c r="ES476">
        <v>124.03</v>
      </c>
      <c r="ET476">
        <v>0</v>
      </c>
      <c r="EU476">
        <v>0</v>
      </c>
      <c r="EV476">
        <v>0</v>
      </c>
      <c r="EW476">
        <v>0</v>
      </c>
      <c r="EX476">
        <v>0</v>
      </c>
      <c r="FQ476">
        <v>0</v>
      </c>
      <c r="FR476">
        <f t="shared" si="451"/>
        <v>0</v>
      </c>
      <c r="FS476">
        <v>0</v>
      </c>
      <c r="FX476">
        <v>80</v>
      </c>
      <c r="FY476">
        <v>10</v>
      </c>
      <c r="GA476" t="s">
        <v>3</v>
      </c>
      <c r="GD476">
        <v>0</v>
      </c>
      <c r="GF476">
        <v>-892265338</v>
      </c>
      <c r="GG476">
        <v>2</v>
      </c>
      <c r="GH476">
        <v>1</v>
      </c>
      <c r="GI476">
        <v>-2</v>
      </c>
      <c r="GJ476">
        <v>0</v>
      </c>
      <c r="GK476">
        <f>ROUND(R476*(R12)/100,2)</f>
        <v>0</v>
      </c>
      <c r="GL476">
        <f t="shared" si="452"/>
        <v>0</v>
      </c>
      <c r="GM476">
        <f t="shared" si="453"/>
        <v>0</v>
      </c>
      <c r="GN476">
        <f t="shared" si="454"/>
        <v>0</v>
      </c>
      <c r="GO476">
        <f t="shared" si="455"/>
        <v>0</v>
      </c>
      <c r="GP476">
        <f t="shared" si="456"/>
        <v>0</v>
      </c>
      <c r="GR476">
        <v>0</v>
      </c>
      <c r="GS476">
        <v>3</v>
      </c>
      <c r="GT476">
        <v>0</v>
      </c>
      <c r="GU476" t="s">
        <v>3</v>
      </c>
      <c r="GV476">
        <f t="shared" si="457"/>
        <v>0</v>
      </c>
      <c r="GW476">
        <v>1</v>
      </c>
      <c r="GX476">
        <f t="shared" si="458"/>
        <v>0</v>
      </c>
      <c r="HA476">
        <v>0</v>
      </c>
      <c r="HB476">
        <v>0</v>
      </c>
      <c r="HC476">
        <f t="shared" si="459"/>
        <v>0</v>
      </c>
      <c r="HE476" t="s">
        <v>3</v>
      </c>
      <c r="HF476" t="s">
        <v>3</v>
      </c>
      <c r="IK476">
        <f t="shared" si="460"/>
        <v>0</v>
      </c>
    </row>
    <row r="477" spans="1:245" x14ac:dyDescent="0.2">
      <c r="A477">
        <v>18</v>
      </c>
      <c r="B477">
        <v>1</v>
      </c>
      <c r="C477">
        <v>157</v>
      </c>
      <c r="E477" t="s">
        <v>280</v>
      </c>
      <c r="F477" t="s">
        <v>193</v>
      </c>
      <c r="G477" t="s">
        <v>194</v>
      </c>
      <c r="H477" t="s">
        <v>190</v>
      </c>
      <c r="I477">
        <f>I475*J477</f>
        <v>0</v>
      </c>
      <c r="J477">
        <v>6.6000000000000005</v>
      </c>
      <c r="O477">
        <f t="shared" si="420"/>
        <v>0</v>
      </c>
      <c r="P477">
        <f t="shared" si="421"/>
        <v>0</v>
      </c>
      <c r="Q477">
        <f t="shared" si="422"/>
        <v>0</v>
      </c>
      <c r="R477">
        <f t="shared" si="423"/>
        <v>0</v>
      </c>
      <c r="S477">
        <f t="shared" si="424"/>
        <v>0</v>
      </c>
      <c r="T477">
        <f t="shared" si="425"/>
        <v>0</v>
      </c>
      <c r="U477">
        <f t="shared" si="426"/>
        <v>0</v>
      </c>
      <c r="V477">
        <f t="shared" si="427"/>
        <v>0</v>
      </c>
      <c r="W477">
        <f t="shared" si="428"/>
        <v>0</v>
      </c>
      <c r="X477">
        <f t="shared" si="429"/>
        <v>0</v>
      </c>
      <c r="Y477">
        <f t="shared" si="430"/>
        <v>0</v>
      </c>
      <c r="AA477">
        <v>52421674</v>
      </c>
      <c r="AB477">
        <f t="shared" si="431"/>
        <v>129.55000000000001</v>
      </c>
      <c r="AC477">
        <f t="shared" si="432"/>
        <v>129.55000000000001</v>
      </c>
      <c r="AD477">
        <f t="shared" si="433"/>
        <v>0</v>
      </c>
      <c r="AE477">
        <f t="shared" si="434"/>
        <v>0</v>
      </c>
      <c r="AF477">
        <f t="shared" si="435"/>
        <v>0</v>
      </c>
      <c r="AG477">
        <f t="shared" si="436"/>
        <v>0</v>
      </c>
      <c r="AH477">
        <f t="shared" si="437"/>
        <v>0</v>
      </c>
      <c r="AI477">
        <f t="shared" si="438"/>
        <v>0</v>
      </c>
      <c r="AJ477">
        <f t="shared" si="439"/>
        <v>0</v>
      </c>
      <c r="AK477">
        <v>129.55000000000001</v>
      </c>
      <c r="AL477">
        <v>129.55000000000001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80</v>
      </c>
      <c r="AU477">
        <v>10</v>
      </c>
      <c r="AV477">
        <v>1</v>
      </c>
      <c r="AW477">
        <v>1</v>
      </c>
      <c r="AZ477">
        <v>1</v>
      </c>
      <c r="BA477">
        <v>1</v>
      </c>
      <c r="BB477">
        <v>1</v>
      </c>
      <c r="BC477">
        <v>1</v>
      </c>
      <c r="BD477" t="s">
        <v>3</v>
      </c>
      <c r="BE477" t="s">
        <v>3</v>
      </c>
      <c r="BF477" t="s">
        <v>3</v>
      </c>
      <c r="BG477" t="s">
        <v>3</v>
      </c>
      <c r="BH477">
        <v>3</v>
      </c>
      <c r="BI477">
        <v>4</v>
      </c>
      <c r="BJ477" t="s">
        <v>195</v>
      </c>
      <c r="BM477">
        <v>2</v>
      </c>
      <c r="BN477">
        <v>0</v>
      </c>
      <c r="BO477" t="s">
        <v>3</v>
      </c>
      <c r="BP477">
        <v>0</v>
      </c>
      <c r="BQ477">
        <v>1</v>
      </c>
      <c r="BR477">
        <v>0</v>
      </c>
      <c r="BS477">
        <v>1</v>
      </c>
      <c r="BT477">
        <v>1</v>
      </c>
      <c r="BU477">
        <v>1</v>
      </c>
      <c r="BV477">
        <v>1</v>
      </c>
      <c r="BW477">
        <v>1</v>
      </c>
      <c r="BX477">
        <v>1</v>
      </c>
      <c r="BY477" t="s">
        <v>3</v>
      </c>
      <c r="BZ477">
        <v>80</v>
      </c>
      <c r="CA477">
        <v>10</v>
      </c>
      <c r="CE477">
        <v>0</v>
      </c>
      <c r="CF477">
        <v>0</v>
      </c>
      <c r="CG477">
        <v>0</v>
      </c>
      <c r="CM477">
        <v>0</v>
      </c>
      <c r="CN477" t="s">
        <v>3</v>
      </c>
      <c r="CO477">
        <v>0</v>
      </c>
      <c r="CP477">
        <f t="shared" si="440"/>
        <v>0</v>
      </c>
      <c r="CQ477">
        <f t="shared" si="441"/>
        <v>129.55000000000001</v>
      </c>
      <c r="CR477">
        <f t="shared" si="442"/>
        <v>0</v>
      </c>
      <c r="CS477">
        <f t="shared" si="443"/>
        <v>0</v>
      </c>
      <c r="CT477">
        <f t="shared" si="444"/>
        <v>0</v>
      </c>
      <c r="CU477">
        <f t="shared" si="445"/>
        <v>0</v>
      </c>
      <c r="CV477">
        <f t="shared" si="446"/>
        <v>0</v>
      </c>
      <c r="CW477">
        <f t="shared" si="447"/>
        <v>0</v>
      </c>
      <c r="CX477">
        <f t="shared" si="448"/>
        <v>0</v>
      </c>
      <c r="CY477">
        <f t="shared" si="449"/>
        <v>0</v>
      </c>
      <c r="CZ477">
        <f t="shared" si="450"/>
        <v>0</v>
      </c>
      <c r="DC477" t="s">
        <v>3</v>
      </c>
      <c r="DD477" t="s">
        <v>3</v>
      </c>
      <c r="DE477" t="s">
        <v>3</v>
      </c>
      <c r="DF477" t="s">
        <v>3</v>
      </c>
      <c r="DG477" t="s">
        <v>3</v>
      </c>
      <c r="DH477" t="s">
        <v>3</v>
      </c>
      <c r="DI477" t="s">
        <v>3</v>
      </c>
      <c r="DJ477" t="s">
        <v>3</v>
      </c>
      <c r="DK477" t="s">
        <v>3</v>
      </c>
      <c r="DL477" t="s">
        <v>3</v>
      </c>
      <c r="DM477" t="s">
        <v>3</v>
      </c>
      <c r="DN477">
        <v>0</v>
      </c>
      <c r="DO477">
        <v>0</v>
      </c>
      <c r="DP477">
        <v>1</v>
      </c>
      <c r="DQ477">
        <v>1</v>
      </c>
      <c r="DU477">
        <v>1009</v>
      </c>
      <c r="DV477" t="s">
        <v>190</v>
      </c>
      <c r="DW477" t="s">
        <v>190</v>
      </c>
      <c r="DX477">
        <v>1</v>
      </c>
      <c r="EE477">
        <v>51482692</v>
      </c>
      <c r="EF477">
        <v>1</v>
      </c>
      <c r="EG477" t="s">
        <v>21</v>
      </c>
      <c r="EH477">
        <v>0</v>
      </c>
      <c r="EI477" t="s">
        <v>3</v>
      </c>
      <c r="EJ477">
        <v>4</v>
      </c>
      <c r="EK477">
        <v>2</v>
      </c>
      <c r="EL477" t="s">
        <v>186</v>
      </c>
      <c r="EM477" t="s">
        <v>23</v>
      </c>
      <c r="EO477" t="s">
        <v>3</v>
      </c>
      <c r="EQ477">
        <v>0</v>
      </c>
      <c r="ER477">
        <v>129.55000000000001</v>
      </c>
      <c r="ES477">
        <v>129.55000000000001</v>
      </c>
      <c r="ET477">
        <v>0</v>
      </c>
      <c r="EU477">
        <v>0</v>
      </c>
      <c r="EV477">
        <v>0</v>
      </c>
      <c r="EW477">
        <v>0</v>
      </c>
      <c r="EX477">
        <v>0</v>
      </c>
      <c r="FQ477">
        <v>0</v>
      </c>
      <c r="FR477">
        <f t="shared" si="451"/>
        <v>0</v>
      </c>
      <c r="FS477">
        <v>0</v>
      </c>
      <c r="FX477">
        <v>80</v>
      </c>
      <c r="FY477">
        <v>10</v>
      </c>
      <c r="GA477" t="s">
        <v>3</v>
      </c>
      <c r="GD477">
        <v>0</v>
      </c>
      <c r="GF477">
        <v>326718089</v>
      </c>
      <c r="GG477">
        <v>2</v>
      </c>
      <c r="GH477">
        <v>1</v>
      </c>
      <c r="GI477">
        <v>-2</v>
      </c>
      <c r="GJ477">
        <v>0</v>
      </c>
      <c r="GK477">
        <f>ROUND(R477*(R12)/100,2)</f>
        <v>0</v>
      </c>
      <c r="GL477">
        <f t="shared" si="452"/>
        <v>0</v>
      </c>
      <c r="GM477">
        <f t="shared" si="453"/>
        <v>0</v>
      </c>
      <c r="GN477">
        <f t="shared" si="454"/>
        <v>0</v>
      </c>
      <c r="GO477">
        <f t="shared" si="455"/>
        <v>0</v>
      </c>
      <c r="GP477">
        <f t="shared" si="456"/>
        <v>0</v>
      </c>
      <c r="GR477">
        <v>0</v>
      </c>
      <c r="GS477">
        <v>3</v>
      </c>
      <c r="GT477">
        <v>0</v>
      </c>
      <c r="GU477" t="s">
        <v>3</v>
      </c>
      <c r="GV477">
        <f t="shared" si="457"/>
        <v>0</v>
      </c>
      <c r="GW477">
        <v>1</v>
      </c>
      <c r="GX477">
        <f t="shared" si="458"/>
        <v>0</v>
      </c>
      <c r="HA477">
        <v>0</v>
      </c>
      <c r="HB477">
        <v>0</v>
      </c>
      <c r="HC477">
        <f t="shared" si="459"/>
        <v>0</v>
      </c>
      <c r="HE477" t="s">
        <v>3</v>
      </c>
      <c r="HF477" t="s">
        <v>3</v>
      </c>
      <c r="IK477">
        <f t="shared" si="460"/>
        <v>0</v>
      </c>
    </row>
    <row r="478" spans="1:245" x14ac:dyDescent="0.2">
      <c r="A478">
        <v>17</v>
      </c>
      <c r="B478">
        <v>1</v>
      </c>
      <c r="C478">
        <f>ROW(SmtRes!A162)</f>
        <v>162</v>
      </c>
      <c r="D478">
        <f>ROW(EtalonRes!A154)</f>
        <v>154</v>
      </c>
      <c r="E478" t="s">
        <v>281</v>
      </c>
      <c r="F478" t="s">
        <v>197</v>
      </c>
      <c r="G478" t="s">
        <v>198</v>
      </c>
      <c r="H478" t="s">
        <v>184</v>
      </c>
      <c r="I478">
        <v>0</v>
      </c>
      <c r="J478">
        <v>0</v>
      </c>
      <c r="O478">
        <f t="shared" si="420"/>
        <v>0</v>
      </c>
      <c r="P478">
        <f t="shared" si="421"/>
        <v>0</v>
      </c>
      <c r="Q478">
        <f t="shared" si="422"/>
        <v>0</v>
      </c>
      <c r="R478">
        <f t="shared" si="423"/>
        <v>0</v>
      </c>
      <c r="S478">
        <f t="shared" si="424"/>
        <v>0</v>
      </c>
      <c r="T478">
        <f t="shared" si="425"/>
        <v>0</v>
      </c>
      <c r="U478">
        <f t="shared" si="426"/>
        <v>0</v>
      </c>
      <c r="V478">
        <f t="shared" si="427"/>
        <v>0</v>
      </c>
      <c r="W478">
        <f t="shared" si="428"/>
        <v>0</v>
      </c>
      <c r="X478">
        <f t="shared" si="429"/>
        <v>0</v>
      </c>
      <c r="Y478">
        <f t="shared" si="430"/>
        <v>0</v>
      </c>
      <c r="AA478">
        <v>52421674</v>
      </c>
      <c r="AB478">
        <f t="shared" si="431"/>
        <v>2111.12</v>
      </c>
      <c r="AC478">
        <f t="shared" si="432"/>
        <v>1201.56</v>
      </c>
      <c r="AD478">
        <f t="shared" si="433"/>
        <v>337.7</v>
      </c>
      <c r="AE478">
        <f t="shared" si="434"/>
        <v>199.85</v>
      </c>
      <c r="AF478">
        <f t="shared" si="435"/>
        <v>571.86</v>
      </c>
      <c r="AG478">
        <f t="shared" si="436"/>
        <v>0</v>
      </c>
      <c r="AH478">
        <f t="shared" si="437"/>
        <v>2.35</v>
      </c>
      <c r="AI478">
        <f t="shared" si="438"/>
        <v>0</v>
      </c>
      <c r="AJ478">
        <f t="shared" si="439"/>
        <v>0</v>
      </c>
      <c r="AK478">
        <v>2111.12</v>
      </c>
      <c r="AL478">
        <v>1201.56</v>
      </c>
      <c r="AM478">
        <v>337.7</v>
      </c>
      <c r="AN478">
        <v>199.85</v>
      </c>
      <c r="AO478">
        <v>571.86</v>
      </c>
      <c r="AP478">
        <v>0</v>
      </c>
      <c r="AQ478">
        <v>2.35</v>
      </c>
      <c r="AR478">
        <v>0</v>
      </c>
      <c r="AS478">
        <v>0</v>
      </c>
      <c r="AT478">
        <v>80</v>
      </c>
      <c r="AU478">
        <v>10</v>
      </c>
      <c r="AV478">
        <v>1</v>
      </c>
      <c r="AW478">
        <v>1</v>
      </c>
      <c r="AZ478">
        <v>1</v>
      </c>
      <c r="BA478">
        <v>1</v>
      </c>
      <c r="BB478">
        <v>1</v>
      </c>
      <c r="BC478">
        <v>1</v>
      </c>
      <c r="BD478" t="s">
        <v>3</v>
      </c>
      <c r="BE478" t="s">
        <v>3</v>
      </c>
      <c r="BF478" t="s">
        <v>3</v>
      </c>
      <c r="BG478" t="s">
        <v>3</v>
      </c>
      <c r="BH478">
        <v>0</v>
      </c>
      <c r="BI478">
        <v>4</v>
      </c>
      <c r="BJ478" t="s">
        <v>199</v>
      </c>
      <c r="BM478">
        <v>2</v>
      </c>
      <c r="BN478">
        <v>0</v>
      </c>
      <c r="BO478" t="s">
        <v>3</v>
      </c>
      <c r="BP478">
        <v>0</v>
      </c>
      <c r="BQ478">
        <v>1</v>
      </c>
      <c r="BR478">
        <v>0</v>
      </c>
      <c r="BS478">
        <v>1</v>
      </c>
      <c r="BT478">
        <v>1</v>
      </c>
      <c r="BU478">
        <v>1</v>
      </c>
      <c r="BV478">
        <v>1</v>
      </c>
      <c r="BW478">
        <v>1</v>
      </c>
      <c r="BX478">
        <v>1</v>
      </c>
      <c r="BY478" t="s">
        <v>3</v>
      </c>
      <c r="BZ478">
        <v>80</v>
      </c>
      <c r="CA478">
        <v>10</v>
      </c>
      <c r="CE478">
        <v>0</v>
      </c>
      <c r="CF478">
        <v>0</v>
      </c>
      <c r="CG478">
        <v>0</v>
      </c>
      <c r="CM478">
        <v>0</v>
      </c>
      <c r="CN478" t="s">
        <v>3</v>
      </c>
      <c r="CO478">
        <v>0</v>
      </c>
      <c r="CP478">
        <f t="shared" si="440"/>
        <v>0</v>
      </c>
      <c r="CQ478">
        <f t="shared" si="441"/>
        <v>1201.56</v>
      </c>
      <c r="CR478">
        <f t="shared" si="442"/>
        <v>337.7</v>
      </c>
      <c r="CS478">
        <f t="shared" si="443"/>
        <v>199.85</v>
      </c>
      <c r="CT478">
        <f t="shared" si="444"/>
        <v>571.86</v>
      </c>
      <c r="CU478">
        <f t="shared" si="445"/>
        <v>0</v>
      </c>
      <c r="CV478">
        <f t="shared" si="446"/>
        <v>2.35</v>
      </c>
      <c r="CW478">
        <f t="shared" si="447"/>
        <v>0</v>
      </c>
      <c r="CX478">
        <f t="shared" si="448"/>
        <v>0</v>
      </c>
      <c r="CY478">
        <f t="shared" si="449"/>
        <v>0</v>
      </c>
      <c r="CZ478">
        <f t="shared" si="450"/>
        <v>0</v>
      </c>
      <c r="DC478" t="s">
        <v>3</v>
      </c>
      <c r="DD478" t="s">
        <v>3</v>
      </c>
      <c r="DE478" t="s">
        <v>3</v>
      </c>
      <c r="DF478" t="s">
        <v>3</v>
      </c>
      <c r="DG478" t="s">
        <v>3</v>
      </c>
      <c r="DH478" t="s">
        <v>3</v>
      </c>
      <c r="DI478" t="s">
        <v>3</v>
      </c>
      <c r="DJ478" t="s">
        <v>3</v>
      </c>
      <c r="DK478" t="s">
        <v>3</v>
      </c>
      <c r="DL478" t="s">
        <v>3</v>
      </c>
      <c r="DM478" t="s">
        <v>3</v>
      </c>
      <c r="DN478">
        <v>0</v>
      </c>
      <c r="DO478">
        <v>0</v>
      </c>
      <c r="DP478">
        <v>1</v>
      </c>
      <c r="DQ478">
        <v>1</v>
      </c>
      <c r="DU478">
        <v>1005</v>
      </c>
      <c r="DV478" t="s">
        <v>184</v>
      </c>
      <c r="DW478" t="s">
        <v>184</v>
      </c>
      <c r="DX478">
        <v>1</v>
      </c>
      <c r="EE478">
        <v>51482692</v>
      </c>
      <c r="EF478">
        <v>1</v>
      </c>
      <c r="EG478" t="s">
        <v>21</v>
      </c>
      <c r="EH478">
        <v>0</v>
      </c>
      <c r="EI478" t="s">
        <v>3</v>
      </c>
      <c r="EJ478">
        <v>4</v>
      </c>
      <c r="EK478">
        <v>2</v>
      </c>
      <c r="EL478" t="s">
        <v>186</v>
      </c>
      <c r="EM478" t="s">
        <v>23</v>
      </c>
      <c r="EO478" t="s">
        <v>3</v>
      </c>
      <c r="EQ478">
        <v>0</v>
      </c>
      <c r="ER478">
        <v>2111.12</v>
      </c>
      <c r="ES478">
        <v>1201.56</v>
      </c>
      <c r="ET478">
        <v>337.7</v>
      </c>
      <c r="EU478">
        <v>199.85</v>
      </c>
      <c r="EV478">
        <v>571.86</v>
      </c>
      <c r="EW478">
        <v>2.35</v>
      </c>
      <c r="EX478">
        <v>0</v>
      </c>
      <c r="EY478">
        <v>0</v>
      </c>
      <c r="FQ478">
        <v>0</v>
      </c>
      <c r="FR478">
        <f t="shared" si="451"/>
        <v>0</v>
      </c>
      <c r="FS478">
        <v>0</v>
      </c>
      <c r="FX478">
        <v>80</v>
      </c>
      <c r="FY478">
        <v>10</v>
      </c>
      <c r="GA478" t="s">
        <v>3</v>
      </c>
      <c r="GD478">
        <v>0</v>
      </c>
      <c r="GF478">
        <v>-2084179253</v>
      </c>
      <c r="GG478">
        <v>2</v>
      </c>
      <c r="GH478">
        <v>1</v>
      </c>
      <c r="GI478">
        <v>-2</v>
      </c>
      <c r="GJ478">
        <v>0</v>
      </c>
      <c r="GK478">
        <f>ROUND(R478*(R12)/100,2)</f>
        <v>0</v>
      </c>
      <c r="GL478">
        <f t="shared" si="452"/>
        <v>0</v>
      </c>
      <c r="GM478">
        <f t="shared" si="453"/>
        <v>0</v>
      </c>
      <c r="GN478">
        <f t="shared" si="454"/>
        <v>0</v>
      </c>
      <c r="GO478">
        <f t="shared" si="455"/>
        <v>0</v>
      </c>
      <c r="GP478">
        <f t="shared" si="456"/>
        <v>0</v>
      </c>
      <c r="GR478">
        <v>0</v>
      </c>
      <c r="GS478">
        <v>3</v>
      </c>
      <c r="GT478">
        <v>0</v>
      </c>
      <c r="GU478" t="s">
        <v>3</v>
      </c>
      <c r="GV478">
        <f t="shared" si="457"/>
        <v>0</v>
      </c>
      <c r="GW478">
        <v>1</v>
      </c>
      <c r="GX478">
        <f t="shared" si="458"/>
        <v>0</v>
      </c>
      <c r="HA478">
        <v>0</v>
      </c>
      <c r="HB478">
        <v>0</v>
      </c>
      <c r="HC478">
        <f t="shared" si="459"/>
        <v>0</v>
      </c>
      <c r="HE478" t="s">
        <v>3</v>
      </c>
      <c r="HF478" t="s">
        <v>3</v>
      </c>
      <c r="IK478">
        <f t="shared" si="460"/>
        <v>0</v>
      </c>
    </row>
    <row r="479" spans="1:245" x14ac:dyDescent="0.2">
      <c r="A479">
        <v>17</v>
      </c>
      <c r="B479">
        <v>1</v>
      </c>
      <c r="C479">
        <f>ROW(SmtRes!A165)</f>
        <v>165</v>
      </c>
      <c r="D479">
        <f>ROW(EtalonRes!A156)</f>
        <v>156</v>
      </c>
      <c r="E479" t="s">
        <v>282</v>
      </c>
      <c r="F479" t="s">
        <v>201</v>
      </c>
      <c r="G479" t="s">
        <v>202</v>
      </c>
      <c r="H479" t="s">
        <v>184</v>
      </c>
      <c r="I479">
        <v>0</v>
      </c>
      <c r="J479">
        <v>0</v>
      </c>
      <c r="O479">
        <f t="shared" si="420"/>
        <v>0</v>
      </c>
      <c r="P479">
        <f t="shared" si="421"/>
        <v>0</v>
      </c>
      <c r="Q479">
        <f t="shared" si="422"/>
        <v>0</v>
      </c>
      <c r="R479">
        <f t="shared" si="423"/>
        <v>0</v>
      </c>
      <c r="S479">
        <f t="shared" si="424"/>
        <v>0</v>
      </c>
      <c r="T479">
        <f t="shared" si="425"/>
        <v>0</v>
      </c>
      <c r="U479">
        <f t="shared" si="426"/>
        <v>0</v>
      </c>
      <c r="V479">
        <f t="shared" si="427"/>
        <v>0</v>
      </c>
      <c r="W479">
        <f t="shared" si="428"/>
        <v>0</v>
      </c>
      <c r="X479">
        <f t="shared" si="429"/>
        <v>0</v>
      </c>
      <c r="Y479">
        <f t="shared" si="430"/>
        <v>0</v>
      </c>
      <c r="AA479">
        <v>52421674</v>
      </c>
      <c r="AB479">
        <f t="shared" si="431"/>
        <v>23.26</v>
      </c>
      <c r="AC479">
        <f t="shared" si="432"/>
        <v>11.13</v>
      </c>
      <c r="AD479">
        <f t="shared" si="433"/>
        <v>0</v>
      </c>
      <c r="AE479">
        <f t="shared" si="434"/>
        <v>0</v>
      </c>
      <c r="AF479">
        <f t="shared" si="435"/>
        <v>12.13</v>
      </c>
      <c r="AG479">
        <f t="shared" si="436"/>
        <v>0</v>
      </c>
      <c r="AH479">
        <f t="shared" si="437"/>
        <v>0.06</v>
      </c>
      <c r="AI479">
        <f t="shared" si="438"/>
        <v>0</v>
      </c>
      <c r="AJ479">
        <f t="shared" si="439"/>
        <v>0</v>
      </c>
      <c r="AK479">
        <v>23.26</v>
      </c>
      <c r="AL479">
        <v>11.13</v>
      </c>
      <c r="AM479">
        <v>0</v>
      </c>
      <c r="AN479">
        <v>0</v>
      </c>
      <c r="AO479">
        <v>12.13</v>
      </c>
      <c r="AP479">
        <v>0</v>
      </c>
      <c r="AQ479">
        <v>0.06</v>
      </c>
      <c r="AR479">
        <v>0</v>
      </c>
      <c r="AS479">
        <v>0</v>
      </c>
      <c r="AT479">
        <v>80</v>
      </c>
      <c r="AU479">
        <v>10</v>
      </c>
      <c r="AV479">
        <v>1</v>
      </c>
      <c r="AW479">
        <v>1</v>
      </c>
      <c r="AZ479">
        <v>1</v>
      </c>
      <c r="BA479">
        <v>1</v>
      </c>
      <c r="BB479">
        <v>1</v>
      </c>
      <c r="BC479">
        <v>1</v>
      </c>
      <c r="BD479" t="s">
        <v>3</v>
      </c>
      <c r="BE479" t="s">
        <v>3</v>
      </c>
      <c r="BF479" t="s">
        <v>3</v>
      </c>
      <c r="BG479" t="s">
        <v>3</v>
      </c>
      <c r="BH479">
        <v>0</v>
      </c>
      <c r="BI479">
        <v>4</v>
      </c>
      <c r="BJ479" t="s">
        <v>203</v>
      </c>
      <c r="BM479">
        <v>2</v>
      </c>
      <c r="BN479">
        <v>0</v>
      </c>
      <c r="BO479" t="s">
        <v>3</v>
      </c>
      <c r="BP479">
        <v>0</v>
      </c>
      <c r="BQ479">
        <v>1</v>
      </c>
      <c r="BR479">
        <v>0</v>
      </c>
      <c r="BS479">
        <v>1</v>
      </c>
      <c r="BT479">
        <v>1</v>
      </c>
      <c r="BU479">
        <v>1</v>
      </c>
      <c r="BV479">
        <v>1</v>
      </c>
      <c r="BW479">
        <v>1</v>
      </c>
      <c r="BX479">
        <v>1</v>
      </c>
      <c r="BY479" t="s">
        <v>3</v>
      </c>
      <c r="BZ479">
        <v>80</v>
      </c>
      <c r="CA479">
        <v>10</v>
      </c>
      <c r="CE479">
        <v>0</v>
      </c>
      <c r="CF479">
        <v>0</v>
      </c>
      <c r="CG479">
        <v>0</v>
      </c>
      <c r="CM479">
        <v>0</v>
      </c>
      <c r="CN479" t="s">
        <v>3</v>
      </c>
      <c r="CO479">
        <v>0</v>
      </c>
      <c r="CP479">
        <f t="shared" si="440"/>
        <v>0</v>
      </c>
      <c r="CQ479">
        <f t="shared" si="441"/>
        <v>11.13</v>
      </c>
      <c r="CR479">
        <f t="shared" si="442"/>
        <v>0</v>
      </c>
      <c r="CS479">
        <f t="shared" si="443"/>
        <v>0</v>
      </c>
      <c r="CT479">
        <f t="shared" si="444"/>
        <v>12.13</v>
      </c>
      <c r="CU479">
        <f t="shared" si="445"/>
        <v>0</v>
      </c>
      <c r="CV479">
        <f t="shared" si="446"/>
        <v>0.06</v>
      </c>
      <c r="CW479">
        <f t="shared" si="447"/>
        <v>0</v>
      </c>
      <c r="CX479">
        <f t="shared" si="448"/>
        <v>0</v>
      </c>
      <c r="CY479">
        <f t="shared" si="449"/>
        <v>0</v>
      </c>
      <c r="CZ479">
        <f t="shared" si="450"/>
        <v>0</v>
      </c>
      <c r="DC479" t="s">
        <v>3</v>
      </c>
      <c r="DD479" t="s">
        <v>3</v>
      </c>
      <c r="DE479" t="s">
        <v>3</v>
      </c>
      <c r="DF479" t="s">
        <v>3</v>
      </c>
      <c r="DG479" t="s">
        <v>3</v>
      </c>
      <c r="DH479" t="s">
        <v>3</v>
      </c>
      <c r="DI479" t="s">
        <v>3</v>
      </c>
      <c r="DJ479" t="s">
        <v>3</v>
      </c>
      <c r="DK479" t="s">
        <v>3</v>
      </c>
      <c r="DL479" t="s">
        <v>3</v>
      </c>
      <c r="DM479" t="s">
        <v>3</v>
      </c>
      <c r="DN479">
        <v>0</v>
      </c>
      <c r="DO479">
        <v>0</v>
      </c>
      <c r="DP479">
        <v>1</v>
      </c>
      <c r="DQ479">
        <v>1</v>
      </c>
      <c r="DU479">
        <v>1005</v>
      </c>
      <c r="DV479" t="s">
        <v>184</v>
      </c>
      <c r="DW479" t="s">
        <v>184</v>
      </c>
      <c r="DX479">
        <v>1</v>
      </c>
      <c r="EE479">
        <v>51482692</v>
      </c>
      <c r="EF479">
        <v>1</v>
      </c>
      <c r="EG479" t="s">
        <v>21</v>
      </c>
      <c r="EH479">
        <v>0</v>
      </c>
      <c r="EI479" t="s">
        <v>3</v>
      </c>
      <c r="EJ479">
        <v>4</v>
      </c>
      <c r="EK479">
        <v>2</v>
      </c>
      <c r="EL479" t="s">
        <v>186</v>
      </c>
      <c r="EM479" t="s">
        <v>23</v>
      </c>
      <c r="EO479" t="s">
        <v>3</v>
      </c>
      <c r="EQ479">
        <v>0</v>
      </c>
      <c r="ER479">
        <v>23.26</v>
      </c>
      <c r="ES479">
        <v>11.13</v>
      </c>
      <c r="ET479">
        <v>0</v>
      </c>
      <c r="EU479">
        <v>0</v>
      </c>
      <c r="EV479">
        <v>12.13</v>
      </c>
      <c r="EW479">
        <v>0.06</v>
      </c>
      <c r="EX479">
        <v>0</v>
      </c>
      <c r="EY479">
        <v>0</v>
      </c>
      <c r="FQ479">
        <v>0</v>
      </c>
      <c r="FR479">
        <f t="shared" si="451"/>
        <v>0</v>
      </c>
      <c r="FS479">
        <v>0</v>
      </c>
      <c r="FX479">
        <v>80</v>
      </c>
      <c r="FY479">
        <v>10</v>
      </c>
      <c r="GA479" t="s">
        <v>3</v>
      </c>
      <c r="GD479">
        <v>0</v>
      </c>
      <c r="GF479">
        <v>1586931192</v>
      </c>
      <c r="GG479">
        <v>2</v>
      </c>
      <c r="GH479">
        <v>1</v>
      </c>
      <c r="GI479">
        <v>-2</v>
      </c>
      <c r="GJ479">
        <v>0</v>
      </c>
      <c r="GK479">
        <f>ROUND(R479*(R12)/100,2)</f>
        <v>0</v>
      </c>
      <c r="GL479">
        <f t="shared" si="452"/>
        <v>0</v>
      </c>
      <c r="GM479">
        <f t="shared" si="453"/>
        <v>0</v>
      </c>
      <c r="GN479">
        <f t="shared" si="454"/>
        <v>0</v>
      </c>
      <c r="GO479">
        <f t="shared" si="455"/>
        <v>0</v>
      </c>
      <c r="GP479">
        <f t="shared" si="456"/>
        <v>0</v>
      </c>
      <c r="GR479">
        <v>0</v>
      </c>
      <c r="GS479">
        <v>3</v>
      </c>
      <c r="GT479">
        <v>0</v>
      </c>
      <c r="GU479" t="s">
        <v>3</v>
      </c>
      <c r="GV479">
        <f t="shared" si="457"/>
        <v>0</v>
      </c>
      <c r="GW479">
        <v>1</v>
      </c>
      <c r="GX479">
        <f t="shared" si="458"/>
        <v>0</v>
      </c>
      <c r="HA479">
        <v>0</v>
      </c>
      <c r="HB479">
        <v>0</v>
      </c>
      <c r="HC479">
        <f t="shared" si="459"/>
        <v>0</v>
      </c>
      <c r="HE479" t="s">
        <v>3</v>
      </c>
      <c r="HF479" t="s">
        <v>3</v>
      </c>
      <c r="IK479">
        <f t="shared" si="460"/>
        <v>0</v>
      </c>
    </row>
    <row r="480" spans="1:245" x14ac:dyDescent="0.2">
      <c r="A480">
        <v>18</v>
      </c>
      <c r="B480">
        <v>1</v>
      </c>
      <c r="C480">
        <v>164</v>
      </c>
      <c r="E480" t="s">
        <v>283</v>
      </c>
      <c r="F480" t="s">
        <v>205</v>
      </c>
      <c r="G480" t="s">
        <v>206</v>
      </c>
      <c r="H480" t="s">
        <v>190</v>
      </c>
      <c r="I480">
        <f>I479*J480</f>
        <v>0</v>
      </c>
      <c r="J480">
        <v>-0.35</v>
      </c>
      <c r="O480">
        <f t="shared" si="420"/>
        <v>0</v>
      </c>
      <c r="P480">
        <f t="shared" si="421"/>
        <v>0</v>
      </c>
      <c r="Q480">
        <f t="shared" si="422"/>
        <v>0</v>
      </c>
      <c r="R480">
        <f t="shared" si="423"/>
        <v>0</v>
      </c>
      <c r="S480">
        <f t="shared" si="424"/>
        <v>0</v>
      </c>
      <c r="T480">
        <f t="shared" si="425"/>
        <v>0</v>
      </c>
      <c r="U480">
        <f t="shared" si="426"/>
        <v>0</v>
      </c>
      <c r="V480">
        <f t="shared" si="427"/>
        <v>0</v>
      </c>
      <c r="W480">
        <f t="shared" si="428"/>
        <v>0</v>
      </c>
      <c r="X480">
        <f t="shared" si="429"/>
        <v>0</v>
      </c>
      <c r="Y480">
        <f t="shared" si="430"/>
        <v>0</v>
      </c>
      <c r="AA480">
        <v>52421674</v>
      </c>
      <c r="AB480">
        <f t="shared" si="431"/>
        <v>31.8</v>
      </c>
      <c r="AC480">
        <f t="shared" si="432"/>
        <v>31.8</v>
      </c>
      <c r="AD480">
        <f t="shared" si="433"/>
        <v>0</v>
      </c>
      <c r="AE480">
        <f t="shared" si="434"/>
        <v>0</v>
      </c>
      <c r="AF480">
        <f t="shared" si="435"/>
        <v>0</v>
      </c>
      <c r="AG480">
        <f t="shared" si="436"/>
        <v>0</v>
      </c>
      <c r="AH480">
        <f t="shared" si="437"/>
        <v>0</v>
      </c>
      <c r="AI480">
        <f t="shared" si="438"/>
        <v>0</v>
      </c>
      <c r="AJ480">
        <f t="shared" si="439"/>
        <v>0</v>
      </c>
      <c r="AK480">
        <v>31.8</v>
      </c>
      <c r="AL480">
        <v>31.8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80</v>
      </c>
      <c r="AU480">
        <v>10</v>
      </c>
      <c r="AV480">
        <v>1</v>
      </c>
      <c r="AW480">
        <v>1</v>
      </c>
      <c r="AZ480">
        <v>1</v>
      </c>
      <c r="BA480">
        <v>1</v>
      </c>
      <c r="BB480">
        <v>1</v>
      </c>
      <c r="BC480">
        <v>1</v>
      </c>
      <c r="BD480" t="s">
        <v>3</v>
      </c>
      <c r="BE480" t="s">
        <v>3</v>
      </c>
      <c r="BF480" t="s">
        <v>3</v>
      </c>
      <c r="BG480" t="s">
        <v>3</v>
      </c>
      <c r="BH480">
        <v>3</v>
      </c>
      <c r="BI480">
        <v>4</v>
      </c>
      <c r="BJ480" t="s">
        <v>207</v>
      </c>
      <c r="BM480">
        <v>2</v>
      </c>
      <c r="BN480">
        <v>0</v>
      </c>
      <c r="BO480" t="s">
        <v>3</v>
      </c>
      <c r="BP480">
        <v>0</v>
      </c>
      <c r="BQ480">
        <v>1</v>
      </c>
      <c r="BR480">
        <v>1</v>
      </c>
      <c r="BS480">
        <v>1</v>
      </c>
      <c r="BT480">
        <v>1</v>
      </c>
      <c r="BU480">
        <v>1</v>
      </c>
      <c r="BV480">
        <v>1</v>
      </c>
      <c r="BW480">
        <v>1</v>
      </c>
      <c r="BX480">
        <v>1</v>
      </c>
      <c r="BY480" t="s">
        <v>3</v>
      </c>
      <c r="BZ480">
        <v>80</v>
      </c>
      <c r="CA480">
        <v>10</v>
      </c>
      <c r="CE480">
        <v>0</v>
      </c>
      <c r="CF480">
        <v>0</v>
      </c>
      <c r="CG480">
        <v>0</v>
      </c>
      <c r="CM480">
        <v>0</v>
      </c>
      <c r="CN480" t="s">
        <v>3</v>
      </c>
      <c r="CO480">
        <v>0</v>
      </c>
      <c r="CP480">
        <f t="shared" si="440"/>
        <v>0</v>
      </c>
      <c r="CQ480">
        <f t="shared" si="441"/>
        <v>31.8</v>
      </c>
      <c r="CR480">
        <f t="shared" si="442"/>
        <v>0</v>
      </c>
      <c r="CS480">
        <f t="shared" si="443"/>
        <v>0</v>
      </c>
      <c r="CT480">
        <f t="shared" si="444"/>
        <v>0</v>
      </c>
      <c r="CU480">
        <f t="shared" si="445"/>
        <v>0</v>
      </c>
      <c r="CV480">
        <f t="shared" si="446"/>
        <v>0</v>
      </c>
      <c r="CW480">
        <f t="shared" si="447"/>
        <v>0</v>
      </c>
      <c r="CX480">
        <f t="shared" si="448"/>
        <v>0</v>
      </c>
      <c r="CY480">
        <f t="shared" si="449"/>
        <v>0</v>
      </c>
      <c r="CZ480">
        <f t="shared" si="450"/>
        <v>0</v>
      </c>
      <c r="DC480" t="s">
        <v>3</v>
      </c>
      <c r="DD480" t="s">
        <v>3</v>
      </c>
      <c r="DE480" t="s">
        <v>3</v>
      </c>
      <c r="DF480" t="s">
        <v>3</v>
      </c>
      <c r="DG480" t="s">
        <v>3</v>
      </c>
      <c r="DH480" t="s">
        <v>3</v>
      </c>
      <c r="DI480" t="s">
        <v>3</v>
      </c>
      <c r="DJ480" t="s">
        <v>3</v>
      </c>
      <c r="DK480" t="s">
        <v>3</v>
      </c>
      <c r="DL480" t="s">
        <v>3</v>
      </c>
      <c r="DM480" t="s">
        <v>3</v>
      </c>
      <c r="DN480">
        <v>0</v>
      </c>
      <c r="DO480">
        <v>0</v>
      </c>
      <c r="DP480">
        <v>1</v>
      </c>
      <c r="DQ480">
        <v>1</v>
      </c>
      <c r="DU480">
        <v>1009</v>
      </c>
      <c r="DV480" t="s">
        <v>190</v>
      </c>
      <c r="DW480" t="s">
        <v>190</v>
      </c>
      <c r="DX480">
        <v>1</v>
      </c>
      <c r="EE480">
        <v>51482692</v>
      </c>
      <c r="EF480">
        <v>1</v>
      </c>
      <c r="EG480" t="s">
        <v>21</v>
      </c>
      <c r="EH480">
        <v>0</v>
      </c>
      <c r="EI480" t="s">
        <v>3</v>
      </c>
      <c r="EJ480">
        <v>4</v>
      </c>
      <c r="EK480">
        <v>2</v>
      </c>
      <c r="EL480" t="s">
        <v>186</v>
      </c>
      <c r="EM480" t="s">
        <v>23</v>
      </c>
      <c r="EO480" t="s">
        <v>3</v>
      </c>
      <c r="EQ480">
        <v>32768</v>
      </c>
      <c r="ER480">
        <v>31.8</v>
      </c>
      <c r="ES480">
        <v>31.8</v>
      </c>
      <c r="ET480">
        <v>0</v>
      </c>
      <c r="EU480">
        <v>0</v>
      </c>
      <c r="EV480">
        <v>0</v>
      </c>
      <c r="EW480">
        <v>0</v>
      </c>
      <c r="EX480">
        <v>0</v>
      </c>
      <c r="FQ480">
        <v>0</v>
      </c>
      <c r="FR480">
        <f t="shared" si="451"/>
        <v>0</v>
      </c>
      <c r="FS480">
        <v>0</v>
      </c>
      <c r="FX480">
        <v>80</v>
      </c>
      <c r="FY480">
        <v>10</v>
      </c>
      <c r="GA480" t="s">
        <v>3</v>
      </c>
      <c r="GD480">
        <v>0</v>
      </c>
      <c r="GF480">
        <v>-1239380159</v>
      </c>
      <c r="GG480">
        <v>2</v>
      </c>
      <c r="GH480">
        <v>1</v>
      </c>
      <c r="GI480">
        <v>-2</v>
      </c>
      <c r="GJ480">
        <v>0</v>
      </c>
      <c r="GK480">
        <f>ROUND(R480*(R12)/100,2)</f>
        <v>0</v>
      </c>
      <c r="GL480">
        <f t="shared" si="452"/>
        <v>0</v>
      </c>
      <c r="GM480">
        <f t="shared" si="453"/>
        <v>0</v>
      </c>
      <c r="GN480">
        <f t="shared" si="454"/>
        <v>0</v>
      </c>
      <c r="GO480">
        <f t="shared" si="455"/>
        <v>0</v>
      </c>
      <c r="GP480">
        <f t="shared" si="456"/>
        <v>0</v>
      </c>
      <c r="GR480">
        <v>0</v>
      </c>
      <c r="GS480">
        <v>3</v>
      </c>
      <c r="GT480">
        <v>0</v>
      </c>
      <c r="GU480" t="s">
        <v>3</v>
      </c>
      <c r="GV480">
        <f t="shared" si="457"/>
        <v>0</v>
      </c>
      <c r="GW480">
        <v>1</v>
      </c>
      <c r="GX480">
        <f t="shared" si="458"/>
        <v>0</v>
      </c>
      <c r="HA480">
        <v>0</v>
      </c>
      <c r="HB480">
        <v>0</v>
      </c>
      <c r="HC480">
        <f t="shared" si="459"/>
        <v>0</v>
      </c>
      <c r="HE480" t="s">
        <v>3</v>
      </c>
      <c r="HF480" t="s">
        <v>3</v>
      </c>
      <c r="IK480">
        <f t="shared" si="460"/>
        <v>0</v>
      </c>
    </row>
    <row r="481" spans="1:245" x14ac:dyDescent="0.2">
      <c r="A481">
        <v>18</v>
      </c>
      <c r="B481">
        <v>1</v>
      </c>
      <c r="C481">
        <v>165</v>
      </c>
      <c r="E481" t="s">
        <v>284</v>
      </c>
      <c r="F481" t="s">
        <v>209</v>
      </c>
      <c r="G481" t="s">
        <v>210</v>
      </c>
      <c r="H481" t="s">
        <v>27</v>
      </c>
      <c r="I481">
        <f>I479*J481</f>
        <v>0</v>
      </c>
      <c r="J481">
        <v>3.5000000000000005E-4</v>
      </c>
      <c r="O481">
        <f t="shared" si="420"/>
        <v>0</v>
      </c>
      <c r="P481">
        <f t="shared" si="421"/>
        <v>0</v>
      </c>
      <c r="Q481">
        <f t="shared" si="422"/>
        <v>0</v>
      </c>
      <c r="R481">
        <f t="shared" si="423"/>
        <v>0</v>
      </c>
      <c r="S481">
        <f t="shared" si="424"/>
        <v>0</v>
      </c>
      <c r="T481">
        <f t="shared" si="425"/>
        <v>0</v>
      </c>
      <c r="U481">
        <f t="shared" si="426"/>
        <v>0</v>
      </c>
      <c r="V481">
        <f t="shared" si="427"/>
        <v>0</v>
      </c>
      <c r="W481">
        <f t="shared" si="428"/>
        <v>0</v>
      </c>
      <c r="X481">
        <f t="shared" si="429"/>
        <v>0</v>
      </c>
      <c r="Y481">
        <f t="shared" si="430"/>
        <v>0</v>
      </c>
      <c r="AA481">
        <v>52421674</v>
      </c>
      <c r="AB481">
        <f t="shared" si="431"/>
        <v>68136.09</v>
      </c>
      <c r="AC481">
        <f t="shared" si="432"/>
        <v>68136.09</v>
      </c>
      <c r="AD481">
        <f t="shared" si="433"/>
        <v>0</v>
      </c>
      <c r="AE481">
        <f t="shared" si="434"/>
        <v>0</v>
      </c>
      <c r="AF481">
        <f t="shared" si="435"/>
        <v>0</v>
      </c>
      <c r="AG481">
        <f t="shared" si="436"/>
        <v>0</v>
      </c>
      <c r="AH481">
        <f t="shared" si="437"/>
        <v>0</v>
      </c>
      <c r="AI481">
        <f t="shared" si="438"/>
        <v>0</v>
      </c>
      <c r="AJ481">
        <f t="shared" si="439"/>
        <v>0</v>
      </c>
      <c r="AK481">
        <v>68136.09</v>
      </c>
      <c r="AL481">
        <v>68136.09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80</v>
      </c>
      <c r="AU481">
        <v>10</v>
      </c>
      <c r="AV481">
        <v>1</v>
      </c>
      <c r="AW481">
        <v>1</v>
      </c>
      <c r="AZ481">
        <v>1</v>
      </c>
      <c r="BA481">
        <v>1</v>
      </c>
      <c r="BB481">
        <v>1</v>
      </c>
      <c r="BC481">
        <v>1</v>
      </c>
      <c r="BD481" t="s">
        <v>3</v>
      </c>
      <c r="BE481" t="s">
        <v>3</v>
      </c>
      <c r="BF481" t="s">
        <v>3</v>
      </c>
      <c r="BG481" t="s">
        <v>3</v>
      </c>
      <c r="BH481">
        <v>3</v>
      </c>
      <c r="BI481">
        <v>4</v>
      </c>
      <c r="BJ481" t="s">
        <v>211</v>
      </c>
      <c r="BM481">
        <v>2</v>
      </c>
      <c r="BN481">
        <v>0</v>
      </c>
      <c r="BO481" t="s">
        <v>3</v>
      </c>
      <c r="BP481">
        <v>0</v>
      </c>
      <c r="BQ481">
        <v>1</v>
      </c>
      <c r="BR481">
        <v>0</v>
      </c>
      <c r="BS481">
        <v>1</v>
      </c>
      <c r="BT481">
        <v>1</v>
      </c>
      <c r="BU481">
        <v>1</v>
      </c>
      <c r="BV481">
        <v>1</v>
      </c>
      <c r="BW481">
        <v>1</v>
      </c>
      <c r="BX481">
        <v>1</v>
      </c>
      <c r="BY481" t="s">
        <v>3</v>
      </c>
      <c r="BZ481">
        <v>80</v>
      </c>
      <c r="CA481">
        <v>10</v>
      </c>
      <c r="CE481">
        <v>0</v>
      </c>
      <c r="CF481">
        <v>0</v>
      </c>
      <c r="CG481">
        <v>0</v>
      </c>
      <c r="CM481">
        <v>0</v>
      </c>
      <c r="CN481" t="s">
        <v>3</v>
      </c>
      <c r="CO481">
        <v>0</v>
      </c>
      <c r="CP481">
        <f t="shared" si="440"/>
        <v>0</v>
      </c>
      <c r="CQ481">
        <f t="shared" si="441"/>
        <v>68136.09</v>
      </c>
      <c r="CR481">
        <f t="shared" si="442"/>
        <v>0</v>
      </c>
      <c r="CS481">
        <f t="shared" si="443"/>
        <v>0</v>
      </c>
      <c r="CT481">
        <f t="shared" si="444"/>
        <v>0</v>
      </c>
      <c r="CU481">
        <f t="shared" si="445"/>
        <v>0</v>
      </c>
      <c r="CV481">
        <f t="shared" si="446"/>
        <v>0</v>
      </c>
      <c r="CW481">
        <f t="shared" si="447"/>
        <v>0</v>
      </c>
      <c r="CX481">
        <f t="shared" si="448"/>
        <v>0</v>
      </c>
      <c r="CY481">
        <f t="shared" si="449"/>
        <v>0</v>
      </c>
      <c r="CZ481">
        <f t="shared" si="450"/>
        <v>0</v>
      </c>
      <c r="DC481" t="s">
        <v>3</v>
      </c>
      <c r="DD481" t="s">
        <v>3</v>
      </c>
      <c r="DE481" t="s">
        <v>3</v>
      </c>
      <c r="DF481" t="s">
        <v>3</v>
      </c>
      <c r="DG481" t="s">
        <v>3</v>
      </c>
      <c r="DH481" t="s">
        <v>3</v>
      </c>
      <c r="DI481" t="s">
        <v>3</v>
      </c>
      <c r="DJ481" t="s">
        <v>3</v>
      </c>
      <c r="DK481" t="s">
        <v>3</v>
      </c>
      <c r="DL481" t="s">
        <v>3</v>
      </c>
      <c r="DM481" t="s">
        <v>3</v>
      </c>
      <c r="DN481">
        <v>0</v>
      </c>
      <c r="DO481">
        <v>0</v>
      </c>
      <c r="DP481">
        <v>1</v>
      </c>
      <c r="DQ481">
        <v>1</v>
      </c>
      <c r="DU481">
        <v>1009</v>
      </c>
      <c r="DV481" t="s">
        <v>27</v>
      </c>
      <c r="DW481" t="s">
        <v>27</v>
      </c>
      <c r="DX481">
        <v>1000</v>
      </c>
      <c r="EE481">
        <v>51482692</v>
      </c>
      <c r="EF481">
        <v>1</v>
      </c>
      <c r="EG481" t="s">
        <v>21</v>
      </c>
      <c r="EH481">
        <v>0</v>
      </c>
      <c r="EI481" t="s">
        <v>3</v>
      </c>
      <c r="EJ481">
        <v>4</v>
      </c>
      <c r="EK481">
        <v>2</v>
      </c>
      <c r="EL481" t="s">
        <v>186</v>
      </c>
      <c r="EM481" t="s">
        <v>23</v>
      </c>
      <c r="EO481" t="s">
        <v>3</v>
      </c>
      <c r="EQ481">
        <v>0</v>
      </c>
      <c r="ER481">
        <v>68136.09</v>
      </c>
      <c r="ES481">
        <v>68136.09</v>
      </c>
      <c r="ET481">
        <v>0</v>
      </c>
      <c r="EU481">
        <v>0</v>
      </c>
      <c r="EV481">
        <v>0</v>
      </c>
      <c r="EW481">
        <v>0</v>
      </c>
      <c r="EX481">
        <v>0</v>
      </c>
      <c r="FQ481">
        <v>0</v>
      </c>
      <c r="FR481">
        <f t="shared" si="451"/>
        <v>0</v>
      </c>
      <c r="FS481">
        <v>0</v>
      </c>
      <c r="FX481">
        <v>80</v>
      </c>
      <c r="FY481">
        <v>10</v>
      </c>
      <c r="GA481" t="s">
        <v>3</v>
      </c>
      <c r="GD481">
        <v>0</v>
      </c>
      <c r="GF481">
        <v>-1477556458</v>
      </c>
      <c r="GG481">
        <v>2</v>
      </c>
      <c r="GH481">
        <v>1</v>
      </c>
      <c r="GI481">
        <v>-2</v>
      </c>
      <c r="GJ481">
        <v>0</v>
      </c>
      <c r="GK481">
        <f>ROUND(R481*(R12)/100,2)</f>
        <v>0</v>
      </c>
      <c r="GL481">
        <f t="shared" si="452"/>
        <v>0</v>
      </c>
      <c r="GM481">
        <f t="shared" si="453"/>
        <v>0</v>
      </c>
      <c r="GN481">
        <f t="shared" si="454"/>
        <v>0</v>
      </c>
      <c r="GO481">
        <f t="shared" si="455"/>
        <v>0</v>
      </c>
      <c r="GP481">
        <f t="shared" si="456"/>
        <v>0</v>
      </c>
      <c r="GR481">
        <v>0</v>
      </c>
      <c r="GS481">
        <v>3</v>
      </c>
      <c r="GT481">
        <v>0</v>
      </c>
      <c r="GU481" t="s">
        <v>3</v>
      </c>
      <c r="GV481">
        <f t="shared" si="457"/>
        <v>0</v>
      </c>
      <c r="GW481">
        <v>1</v>
      </c>
      <c r="GX481">
        <f t="shared" si="458"/>
        <v>0</v>
      </c>
      <c r="HA481">
        <v>0</v>
      </c>
      <c r="HB481">
        <v>0</v>
      </c>
      <c r="HC481">
        <f t="shared" si="459"/>
        <v>0</v>
      </c>
      <c r="HE481" t="s">
        <v>3</v>
      </c>
      <c r="HF481" t="s">
        <v>3</v>
      </c>
      <c r="IK481">
        <f t="shared" si="460"/>
        <v>0</v>
      </c>
    </row>
    <row r="483" spans="1:245" x14ac:dyDescent="0.2">
      <c r="A483" s="2">
        <v>51</v>
      </c>
      <c r="B483" s="2">
        <f>B466</f>
        <v>1</v>
      </c>
      <c r="C483" s="2">
        <f>A466</f>
        <v>5</v>
      </c>
      <c r="D483" s="2">
        <f>ROW(A466)</f>
        <v>466</v>
      </c>
      <c r="E483" s="2"/>
      <c r="F483" s="2" t="str">
        <f>IF(F466&lt;&gt;"",F466,"")</f>
        <v>Новый подраздел</v>
      </c>
      <c r="G483" s="2" t="str">
        <f>IF(G466&lt;&gt;"",G466,"")</f>
        <v>Нанесение разметки</v>
      </c>
      <c r="H483" s="2">
        <v>0</v>
      </c>
      <c r="I483" s="2"/>
      <c r="J483" s="2"/>
      <c r="K483" s="2"/>
      <c r="L483" s="2"/>
      <c r="M483" s="2"/>
      <c r="N483" s="2"/>
      <c r="O483" s="2">
        <f t="shared" ref="O483:T483" si="461">ROUND(AB483,2)</f>
        <v>0</v>
      </c>
      <c r="P483" s="2">
        <f t="shared" si="461"/>
        <v>0</v>
      </c>
      <c r="Q483" s="2">
        <f t="shared" si="461"/>
        <v>0</v>
      </c>
      <c r="R483" s="2">
        <f t="shared" si="461"/>
        <v>0</v>
      </c>
      <c r="S483" s="2">
        <f t="shared" si="461"/>
        <v>0</v>
      </c>
      <c r="T483" s="2">
        <f t="shared" si="461"/>
        <v>0</v>
      </c>
      <c r="U483" s="2">
        <f>AH483</f>
        <v>0</v>
      </c>
      <c r="V483" s="2">
        <f>AI483</f>
        <v>0</v>
      </c>
      <c r="W483" s="2">
        <f>ROUND(AJ483,2)</f>
        <v>0</v>
      </c>
      <c r="X483" s="2">
        <f>ROUND(AK483,2)</f>
        <v>0</v>
      </c>
      <c r="Y483" s="2">
        <f>ROUND(AL483,2)</f>
        <v>0</v>
      </c>
      <c r="Z483" s="2"/>
      <c r="AA483" s="2"/>
      <c r="AB483" s="2">
        <f>ROUND(SUMIF(AA470:AA481,"=52421674",O470:O481),2)</f>
        <v>0</v>
      </c>
      <c r="AC483" s="2">
        <f>ROUND(SUMIF(AA470:AA481,"=52421674",P470:P481),2)</f>
        <v>0</v>
      </c>
      <c r="AD483" s="2">
        <f>ROUND(SUMIF(AA470:AA481,"=52421674",Q470:Q481),2)</f>
        <v>0</v>
      </c>
      <c r="AE483" s="2">
        <f>ROUND(SUMIF(AA470:AA481,"=52421674",R470:R481),2)</f>
        <v>0</v>
      </c>
      <c r="AF483" s="2">
        <f>ROUND(SUMIF(AA470:AA481,"=52421674",S470:S481),2)</f>
        <v>0</v>
      </c>
      <c r="AG483" s="2">
        <f>ROUND(SUMIF(AA470:AA481,"=52421674",T470:T481),2)</f>
        <v>0</v>
      </c>
      <c r="AH483" s="2">
        <f>SUMIF(AA470:AA481,"=52421674",U470:U481)</f>
        <v>0</v>
      </c>
      <c r="AI483" s="2">
        <f>SUMIF(AA470:AA481,"=52421674",V470:V481)</f>
        <v>0</v>
      </c>
      <c r="AJ483" s="2">
        <f>ROUND(SUMIF(AA470:AA481,"=52421674",W470:W481),2)</f>
        <v>0</v>
      </c>
      <c r="AK483" s="2">
        <f>ROUND(SUMIF(AA470:AA481,"=52421674",X470:X481),2)</f>
        <v>0</v>
      </c>
      <c r="AL483" s="2">
        <f>ROUND(SUMIF(AA470:AA481,"=52421674",Y470:Y481),2)</f>
        <v>0</v>
      </c>
      <c r="AM483" s="2"/>
      <c r="AN483" s="2"/>
      <c r="AO483" s="2">
        <f t="shared" ref="AO483:BD483" si="462">ROUND(BX483,2)</f>
        <v>0</v>
      </c>
      <c r="AP483" s="2">
        <f t="shared" si="462"/>
        <v>0</v>
      </c>
      <c r="AQ483" s="2">
        <f t="shared" si="462"/>
        <v>0</v>
      </c>
      <c r="AR483" s="2">
        <f t="shared" si="462"/>
        <v>0</v>
      </c>
      <c r="AS483" s="2">
        <f t="shared" si="462"/>
        <v>0</v>
      </c>
      <c r="AT483" s="2">
        <f t="shared" si="462"/>
        <v>0</v>
      </c>
      <c r="AU483" s="2">
        <f t="shared" si="462"/>
        <v>0</v>
      </c>
      <c r="AV483" s="2">
        <f t="shared" si="462"/>
        <v>0</v>
      </c>
      <c r="AW483" s="2">
        <f t="shared" si="462"/>
        <v>0</v>
      </c>
      <c r="AX483" s="2">
        <f t="shared" si="462"/>
        <v>0</v>
      </c>
      <c r="AY483" s="2">
        <f t="shared" si="462"/>
        <v>0</v>
      </c>
      <c r="AZ483" s="2">
        <f t="shared" si="462"/>
        <v>0</v>
      </c>
      <c r="BA483" s="2">
        <f t="shared" si="462"/>
        <v>0</v>
      </c>
      <c r="BB483" s="2">
        <f t="shared" si="462"/>
        <v>0</v>
      </c>
      <c r="BC483" s="2">
        <f t="shared" si="462"/>
        <v>0</v>
      </c>
      <c r="BD483" s="2">
        <f t="shared" si="462"/>
        <v>0</v>
      </c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>
        <f>ROUND(SUMIF(AA470:AA481,"=52421674",FQ470:FQ481),2)</f>
        <v>0</v>
      </c>
      <c r="BY483" s="2">
        <f>ROUND(SUMIF(AA470:AA481,"=52421674",FR470:FR481),2)</f>
        <v>0</v>
      </c>
      <c r="BZ483" s="2">
        <f>ROUND(SUMIF(AA470:AA481,"=52421674",GL470:GL481),2)</f>
        <v>0</v>
      </c>
      <c r="CA483" s="2">
        <f>ROUND(SUMIF(AA470:AA481,"=52421674",GM470:GM481),2)</f>
        <v>0</v>
      </c>
      <c r="CB483" s="2">
        <f>ROUND(SUMIF(AA470:AA481,"=52421674",GN470:GN481),2)</f>
        <v>0</v>
      </c>
      <c r="CC483" s="2">
        <f>ROUND(SUMIF(AA470:AA481,"=52421674",GO470:GO481),2)</f>
        <v>0</v>
      </c>
      <c r="CD483" s="2">
        <f>ROUND(SUMIF(AA470:AA481,"=52421674",GP470:GP481),2)</f>
        <v>0</v>
      </c>
      <c r="CE483" s="2">
        <f>AC483-BX483</f>
        <v>0</v>
      </c>
      <c r="CF483" s="2">
        <f>AC483-BY483</f>
        <v>0</v>
      </c>
      <c r="CG483" s="2">
        <f>BX483-BZ483</f>
        <v>0</v>
      </c>
      <c r="CH483" s="2">
        <f>AC483-BX483-BY483+BZ483</f>
        <v>0</v>
      </c>
      <c r="CI483" s="2">
        <f>BY483-BZ483</f>
        <v>0</v>
      </c>
      <c r="CJ483" s="2">
        <f>ROUND(SUMIF(AA470:AA481,"=52421674",GX470:GX481),2)</f>
        <v>0</v>
      </c>
      <c r="CK483" s="2">
        <f>ROUND(SUMIF(AA470:AA481,"=52421674",GY470:GY481),2)</f>
        <v>0</v>
      </c>
      <c r="CL483" s="2">
        <f>ROUND(SUMIF(AA470:AA481,"=52421674",GZ470:GZ481),2)</f>
        <v>0</v>
      </c>
      <c r="CM483" s="2">
        <f>ROUND(SUMIF(AA470:AA481,"=52421674",HD470:HD481),2)</f>
        <v>0</v>
      </c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>
        <v>0</v>
      </c>
    </row>
    <row r="485" spans="1:245" x14ac:dyDescent="0.2">
      <c r="A485" s="4">
        <v>50</v>
      </c>
      <c r="B485" s="4">
        <v>0</v>
      </c>
      <c r="C485" s="4">
        <v>0</v>
      </c>
      <c r="D485" s="4">
        <v>1</v>
      </c>
      <c r="E485" s="4">
        <v>201</v>
      </c>
      <c r="F485" s="4">
        <f>ROUND(Source!O483,O485)</f>
        <v>0</v>
      </c>
      <c r="G485" s="4" t="s">
        <v>74</v>
      </c>
      <c r="H485" s="4" t="s">
        <v>75</v>
      </c>
      <c r="I485" s="4"/>
      <c r="J485" s="4"/>
      <c r="K485" s="4">
        <v>201</v>
      </c>
      <c r="L485" s="4">
        <v>1</v>
      </c>
      <c r="M485" s="4">
        <v>3</v>
      </c>
      <c r="N485" s="4" t="s">
        <v>3</v>
      </c>
      <c r="O485" s="4">
        <v>2</v>
      </c>
      <c r="P485" s="4"/>
      <c r="Q485" s="4"/>
      <c r="R485" s="4"/>
      <c r="S485" s="4"/>
      <c r="T485" s="4"/>
      <c r="U485" s="4"/>
      <c r="V485" s="4"/>
      <c r="W485" s="4"/>
    </row>
    <row r="486" spans="1:245" x14ac:dyDescent="0.2">
      <c r="A486" s="4">
        <v>50</v>
      </c>
      <c r="B486" s="4">
        <v>0</v>
      </c>
      <c r="C486" s="4">
        <v>0</v>
      </c>
      <c r="D486" s="4">
        <v>1</v>
      </c>
      <c r="E486" s="4">
        <v>202</v>
      </c>
      <c r="F486" s="4">
        <f>ROUND(Source!P483,O486)</f>
        <v>0</v>
      </c>
      <c r="G486" s="4" t="s">
        <v>76</v>
      </c>
      <c r="H486" s="4" t="s">
        <v>77</v>
      </c>
      <c r="I486" s="4"/>
      <c r="J486" s="4"/>
      <c r="K486" s="4">
        <v>202</v>
      </c>
      <c r="L486" s="4">
        <v>2</v>
      </c>
      <c r="M486" s="4">
        <v>3</v>
      </c>
      <c r="N486" s="4" t="s">
        <v>3</v>
      </c>
      <c r="O486" s="4">
        <v>2</v>
      </c>
      <c r="P486" s="4"/>
      <c r="Q486" s="4"/>
      <c r="R486" s="4"/>
      <c r="S486" s="4"/>
      <c r="T486" s="4"/>
      <c r="U486" s="4"/>
      <c r="V486" s="4"/>
      <c r="W486" s="4"/>
    </row>
    <row r="487" spans="1:245" x14ac:dyDescent="0.2">
      <c r="A487" s="4">
        <v>50</v>
      </c>
      <c r="B487" s="4">
        <v>0</v>
      </c>
      <c r="C487" s="4">
        <v>0</v>
      </c>
      <c r="D487" s="4">
        <v>1</v>
      </c>
      <c r="E487" s="4">
        <v>222</v>
      </c>
      <c r="F487" s="4">
        <f>ROUND(Source!AO483,O487)</f>
        <v>0</v>
      </c>
      <c r="G487" s="4" t="s">
        <v>78</v>
      </c>
      <c r="H487" s="4" t="s">
        <v>79</v>
      </c>
      <c r="I487" s="4"/>
      <c r="J487" s="4"/>
      <c r="K487" s="4">
        <v>222</v>
      </c>
      <c r="L487" s="4">
        <v>3</v>
      </c>
      <c r="M487" s="4">
        <v>3</v>
      </c>
      <c r="N487" s="4" t="s">
        <v>3</v>
      </c>
      <c r="O487" s="4">
        <v>2</v>
      </c>
      <c r="P487" s="4"/>
      <c r="Q487" s="4"/>
      <c r="R487" s="4"/>
      <c r="S487" s="4"/>
      <c r="T487" s="4"/>
      <c r="U487" s="4"/>
      <c r="V487" s="4"/>
      <c r="W487" s="4"/>
    </row>
    <row r="488" spans="1:245" x14ac:dyDescent="0.2">
      <c r="A488" s="4">
        <v>50</v>
      </c>
      <c r="B488" s="4">
        <v>0</v>
      </c>
      <c r="C488" s="4">
        <v>0</v>
      </c>
      <c r="D488" s="4">
        <v>1</v>
      </c>
      <c r="E488" s="4">
        <v>225</v>
      </c>
      <c r="F488" s="4">
        <f>ROUND(Source!AV483,O488)</f>
        <v>0</v>
      </c>
      <c r="G488" s="4" t="s">
        <v>80</v>
      </c>
      <c r="H488" s="4" t="s">
        <v>81</v>
      </c>
      <c r="I488" s="4"/>
      <c r="J488" s="4"/>
      <c r="K488" s="4">
        <v>225</v>
      </c>
      <c r="L488" s="4">
        <v>4</v>
      </c>
      <c r="M488" s="4">
        <v>3</v>
      </c>
      <c r="N488" s="4" t="s">
        <v>3</v>
      </c>
      <c r="O488" s="4">
        <v>2</v>
      </c>
      <c r="P488" s="4"/>
      <c r="Q488" s="4"/>
      <c r="R488" s="4"/>
      <c r="S488" s="4"/>
      <c r="T488" s="4"/>
      <c r="U488" s="4"/>
      <c r="V488" s="4"/>
      <c r="W488" s="4"/>
    </row>
    <row r="489" spans="1:245" x14ac:dyDescent="0.2">
      <c r="A489" s="4">
        <v>50</v>
      </c>
      <c r="B489" s="4">
        <v>0</v>
      </c>
      <c r="C489" s="4">
        <v>0</v>
      </c>
      <c r="D489" s="4">
        <v>1</v>
      </c>
      <c r="E489" s="4">
        <v>226</v>
      </c>
      <c r="F489" s="4">
        <f>ROUND(Source!AW483,O489)</f>
        <v>0</v>
      </c>
      <c r="G489" s="4" t="s">
        <v>82</v>
      </c>
      <c r="H489" s="4" t="s">
        <v>83</v>
      </c>
      <c r="I489" s="4"/>
      <c r="J489" s="4"/>
      <c r="K489" s="4">
        <v>226</v>
      </c>
      <c r="L489" s="4">
        <v>5</v>
      </c>
      <c r="M489" s="4">
        <v>3</v>
      </c>
      <c r="N489" s="4" t="s">
        <v>3</v>
      </c>
      <c r="O489" s="4">
        <v>2</v>
      </c>
      <c r="P489" s="4"/>
      <c r="Q489" s="4"/>
      <c r="R489" s="4"/>
      <c r="S489" s="4"/>
      <c r="T489" s="4"/>
      <c r="U489" s="4"/>
      <c r="V489" s="4"/>
      <c r="W489" s="4"/>
    </row>
    <row r="490" spans="1:245" x14ac:dyDescent="0.2">
      <c r="A490" s="4">
        <v>50</v>
      </c>
      <c r="B490" s="4">
        <v>0</v>
      </c>
      <c r="C490" s="4">
        <v>0</v>
      </c>
      <c r="D490" s="4">
        <v>1</v>
      </c>
      <c r="E490" s="4">
        <v>227</v>
      </c>
      <c r="F490" s="4">
        <f>ROUND(Source!AX483,O490)</f>
        <v>0</v>
      </c>
      <c r="G490" s="4" t="s">
        <v>84</v>
      </c>
      <c r="H490" s="4" t="s">
        <v>85</v>
      </c>
      <c r="I490" s="4"/>
      <c r="J490" s="4"/>
      <c r="K490" s="4">
        <v>227</v>
      </c>
      <c r="L490" s="4">
        <v>6</v>
      </c>
      <c r="M490" s="4">
        <v>3</v>
      </c>
      <c r="N490" s="4" t="s">
        <v>3</v>
      </c>
      <c r="O490" s="4">
        <v>2</v>
      </c>
      <c r="P490" s="4"/>
      <c r="Q490" s="4"/>
      <c r="R490" s="4"/>
      <c r="S490" s="4"/>
      <c r="T490" s="4"/>
      <c r="U490" s="4"/>
      <c r="V490" s="4"/>
      <c r="W490" s="4"/>
    </row>
    <row r="491" spans="1:245" x14ac:dyDescent="0.2">
      <c r="A491" s="4">
        <v>50</v>
      </c>
      <c r="B491" s="4">
        <v>0</v>
      </c>
      <c r="C491" s="4">
        <v>0</v>
      </c>
      <c r="D491" s="4">
        <v>1</v>
      </c>
      <c r="E491" s="4">
        <v>228</v>
      </c>
      <c r="F491" s="4">
        <f>ROUND(Source!AY483,O491)</f>
        <v>0</v>
      </c>
      <c r="G491" s="4" t="s">
        <v>86</v>
      </c>
      <c r="H491" s="4" t="s">
        <v>87</v>
      </c>
      <c r="I491" s="4"/>
      <c r="J491" s="4"/>
      <c r="K491" s="4">
        <v>228</v>
      </c>
      <c r="L491" s="4">
        <v>7</v>
      </c>
      <c r="M491" s="4">
        <v>3</v>
      </c>
      <c r="N491" s="4" t="s">
        <v>3</v>
      </c>
      <c r="O491" s="4">
        <v>2</v>
      </c>
      <c r="P491" s="4"/>
      <c r="Q491" s="4"/>
      <c r="R491" s="4"/>
      <c r="S491" s="4"/>
      <c r="T491" s="4"/>
      <c r="U491" s="4"/>
      <c r="V491" s="4"/>
      <c r="W491" s="4"/>
    </row>
    <row r="492" spans="1:245" x14ac:dyDescent="0.2">
      <c r="A492" s="4">
        <v>50</v>
      </c>
      <c r="B492" s="4">
        <v>0</v>
      </c>
      <c r="C492" s="4">
        <v>0</v>
      </c>
      <c r="D492" s="4">
        <v>1</v>
      </c>
      <c r="E492" s="4">
        <v>216</v>
      </c>
      <c r="F492" s="4">
        <f>ROUND(Source!AP483,O492)</f>
        <v>0</v>
      </c>
      <c r="G492" s="4" t="s">
        <v>88</v>
      </c>
      <c r="H492" s="4" t="s">
        <v>89</v>
      </c>
      <c r="I492" s="4"/>
      <c r="J492" s="4"/>
      <c r="K492" s="4">
        <v>216</v>
      </c>
      <c r="L492" s="4">
        <v>8</v>
      </c>
      <c r="M492" s="4">
        <v>3</v>
      </c>
      <c r="N492" s="4" t="s">
        <v>3</v>
      </c>
      <c r="O492" s="4">
        <v>2</v>
      </c>
      <c r="P492" s="4"/>
      <c r="Q492" s="4"/>
      <c r="R492" s="4"/>
      <c r="S492" s="4"/>
      <c r="T492" s="4"/>
      <c r="U492" s="4"/>
      <c r="V492" s="4"/>
      <c r="W492" s="4"/>
    </row>
    <row r="493" spans="1:245" x14ac:dyDescent="0.2">
      <c r="A493" s="4">
        <v>50</v>
      </c>
      <c r="B493" s="4">
        <v>0</v>
      </c>
      <c r="C493" s="4">
        <v>0</v>
      </c>
      <c r="D493" s="4">
        <v>1</v>
      </c>
      <c r="E493" s="4">
        <v>223</v>
      </c>
      <c r="F493" s="4">
        <f>ROUND(Source!AQ483,O493)</f>
        <v>0</v>
      </c>
      <c r="G493" s="4" t="s">
        <v>90</v>
      </c>
      <c r="H493" s="4" t="s">
        <v>91</v>
      </c>
      <c r="I493" s="4"/>
      <c r="J493" s="4"/>
      <c r="K493" s="4">
        <v>223</v>
      </c>
      <c r="L493" s="4">
        <v>9</v>
      </c>
      <c r="M493" s="4">
        <v>3</v>
      </c>
      <c r="N493" s="4" t="s">
        <v>3</v>
      </c>
      <c r="O493" s="4">
        <v>2</v>
      </c>
      <c r="P493" s="4"/>
      <c r="Q493" s="4"/>
      <c r="R493" s="4"/>
      <c r="S493" s="4"/>
      <c r="T493" s="4"/>
      <c r="U493" s="4"/>
      <c r="V493" s="4"/>
      <c r="W493" s="4"/>
    </row>
    <row r="494" spans="1:245" x14ac:dyDescent="0.2">
      <c r="A494" s="4">
        <v>50</v>
      </c>
      <c r="B494" s="4">
        <v>0</v>
      </c>
      <c r="C494" s="4">
        <v>0</v>
      </c>
      <c r="D494" s="4">
        <v>1</v>
      </c>
      <c r="E494" s="4">
        <v>229</v>
      </c>
      <c r="F494" s="4">
        <f>ROUND(Source!AZ483,O494)</f>
        <v>0</v>
      </c>
      <c r="G494" s="4" t="s">
        <v>92</v>
      </c>
      <c r="H494" s="4" t="s">
        <v>93</v>
      </c>
      <c r="I494" s="4"/>
      <c r="J494" s="4"/>
      <c r="K494" s="4">
        <v>229</v>
      </c>
      <c r="L494" s="4">
        <v>10</v>
      </c>
      <c r="M494" s="4">
        <v>3</v>
      </c>
      <c r="N494" s="4" t="s">
        <v>3</v>
      </c>
      <c r="O494" s="4">
        <v>2</v>
      </c>
      <c r="P494" s="4"/>
      <c r="Q494" s="4"/>
      <c r="R494" s="4"/>
      <c r="S494" s="4"/>
      <c r="T494" s="4"/>
      <c r="U494" s="4"/>
      <c r="V494" s="4"/>
      <c r="W494" s="4"/>
    </row>
    <row r="495" spans="1:245" x14ac:dyDescent="0.2">
      <c r="A495" s="4">
        <v>50</v>
      </c>
      <c r="B495" s="4">
        <v>0</v>
      </c>
      <c r="C495" s="4">
        <v>0</v>
      </c>
      <c r="D495" s="4">
        <v>1</v>
      </c>
      <c r="E495" s="4">
        <v>203</v>
      </c>
      <c r="F495" s="4">
        <f>ROUND(Source!Q483,O495)</f>
        <v>0</v>
      </c>
      <c r="G495" s="4" t="s">
        <v>94</v>
      </c>
      <c r="H495" s="4" t="s">
        <v>95</v>
      </c>
      <c r="I495" s="4"/>
      <c r="J495" s="4"/>
      <c r="K495" s="4">
        <v>203</v>
      </c>
      <c r="L495" s="4">
        <v>11</v>
      </c>
      <c r="M495" s="4">
        <v>3</v>
      </c>
      <c r="N495" s="4" t="s">
        <v>3</v>
      </c>
      <c r="O495" s="4">
        <v>2</v>
      </c>
      <c r="P495" s="4"/>
      <c r="Q495" s="4"/>
      <c r="R495" s="4"/>
      <c r="S495" s="4"/>
      <c r="T495" s="4"/>
      <c r="U495" s="4"/>
      <c r="V495" s="4"/>
      <c r="W495" s="4"/>
    </row>
    <row r="496" spans="1:245" x14ac:dyDescent="0.2">
      <c r="A496" s="4">
        <v>50</v>
      </c>
      <c r="B496" s="4">
        <v>0</v>
      </c>
      <c r="C496" s="4">
        <v>0</v>
      </c>
      <c r="D496" s="4">
        <v>1</v>
      </c>
      <c r="E496" s="4">
        <v>231</v>
      </c>
      <c r="F496" s="4">
        <f>ROUND(Source!BB483,O496)</f>
        <v>0</v>
      </c>
      <c r="G496" s="4" t="s">
        <v>96</v>
      </c>
      <c r="H496" s="4" t="s">
        <v>97</v>
      </c>
      <c r="I496" s="4"/>
      <c r="J496" s="4"/>
      <c r="K496" s="4">
        <v>231</v>
      </c>
      <c r="L496" s="4">
        <v>12</v>
      </c>
      <c r="M496" s="4">
        <v>3</v>
      </c>
      <c r="N496" s="4" t="s">
        <v>3</v>
      </c>
      <c r="O496" s="4">
        <v>2</v>
      </c>
      <c r="P496" s="4"/>
      <c r="Q496" s="4"/>
      <c r="R496" s="4"/>
      <c r="S496" s="4"/>
      <c r="T496" s="4"/>
      <c r="U496" s="4"/>
      <c r="V496" s="4"/>
      <c r="W496" s="4"/>
    </row>
    <row r="497" spans="1:23" x14ac:dyDescent="0.2">
      <c r="A497" s="4">
        <v>50</v>
      </c>
      <c r="B497" s="4">
        <v>0</v>
      </c>
      <c r="C497" s="4">
        <v>0</v>
      </c>
      <c r="D497" s="4">
        <v>1</v>
      </c>
      <c r="E497" s="4">
        <v>204</v>
      </c>
      <c r="F497" s="4">
        <f>ROUND(Source!R483,O497)</f>
        <v>0</v>
      </c>
      <c r="G497" s="4" t="s">
        <v>98</v>
      </c>
      <c r="H497" s="4" t="s">
        <v>99</v>
      </c>
      <c r="I497" s="4"/>
      <c r="J497" s="4"/>
      <c r="K497" s="4">
        <v>204</v>
      </c>
      <c r="L497" s="4">
        <v>13</v>
      </c>
      <c r="M497" s="4">
        <v>3</v>
      </c>
      <c r="N497" s="4" t="s">
        <v>3</v>
      </c>
      <c r="O497" s="4">
        <v>2</v>
      </c>
      <c r="P497" s="4"/>
      <c r="Q497" s="4"/>
      <c r="R497" s="4"/>
      <c r="S497" s="4"/>
      <c r="T497" s="4"/>
      <c r="U497" s="4"/>
      <c r="V497" s="4"/>
      <c r="W497" s="4"/>
    </row>
    <row r="498" spans="1:23" x14ac:dyDescent="0.2">
      <c r="A498" s="4">
        <v>50</v>
      </c>
      <c r="B498" s="4">
        <v>0</v>
      </c>
      <c r="C498" s="4">
        <v>0</v>
      </c>
      <c r="D498" s="4">
        <v>1</v>
      </c>
      <c r="E498" s="4">
        <v>205</v>
      </c>
      <c r="F498" s="4">
        <f>ROUND(Source!S483,O498)</f>
        <v>0</v>
      </c>
      <c r="G498" s="4" t="s">
        <v>100</v>
      </c>
      <c r="H498" s="4" t="s">
        <v>101</v>
      </c>
      <c r="I498" s="4"/>
      <c r="J498" s="4"/>
      <c r="K498" s="4">
        <v>205</v>
      </c>
      <c r="L498" s="4">
        <v>14</v>
      </c>
      <c r="M498" s="4">
        <v>3</v>
      </c>
      <c r="N498" s="4" t="s">
        <v>3</v>
      </c>
      <c r="O498" s="4">
        <v>2</v>
      </c>
      <c r="P498" s="4"/>
      <c r="Q498" s="4"/>
      <c r="R498" s="4"/>
      <c r="S498" s="4"/>
      <c r="T498" s="4"/>
      <c r="U498" s="4"/>
      <c r="V498" s="4"/>
      <c r="W498" s="4"/>
    </row>
    <row r="499" spans="1:23" x14ac:dyDescent="0.2">
      <c r="A499" s="4">
        <v>50</v>
      </c>
      <c r="B499" s="4">
        <v>0</v>
      </c>
      <c r="C499" s="4">
        <v>0</v>
      </c>
      <c r="D499" s="4">
        <v>1</v>
      </c>
      <c r="E499" s="4">
        <v>232</v>
      </c>
      <c r="F499" s="4">
        <f>ROUND(Source!BC483,O499)</f>
        <v>0</v>
      </c>
      <c r="G499" s="4" t="s">
        <v>102</v>
      </c>
      <c r="H499" s="4" t="s">
        <v>103</v>
      </c>
      <c r="I499" s="4"/>
      <c r="J499" s="4"/>
      <c r="K499" s="4">
        <v>232</v>
      </c>
      <c r="L499" s="4">
        <v>15</v>
      </c>
      <c r="M499" s="4">
        <v>3</v>
      </c>
      <c r="N499" s="4" t="s">
        <v>3</v>
      </c>
      <c r="O499" s="4">
        <v>2</v>
      </c>
      <c r="P499" s="4"/>
      <c r="Q499" s="4"/>
      <c r="R499" s="4"/>
      <c r="S499" s="4"/>
      <c r="T499" s="4"/>
      <c r="U499" s="4"/>
      <c r="V499" s="4"/>
      <c r="W499" s="4"/>
    </row>
    <row r="500" spans="1:23" x14ac:dyDescent="0.2">
      <c r="A500" s="4">
        <v>50</v>
      </c>
      <c r="B500" s="4">
        <v>0</v>
      </c>
      <c r="C500" s="4">
        <v>0</v>
      </c>
      <c r="D500" s="4">
        <v>1</v>
      </c>
      <c r="E500" s="4">
        <v>214</v>
      </c>
      <c r="F500" s="4">
        <f>ROUND(Source!AS483,O500)</f>
        <v>0</v>
      </c>
      <c r="G500" s="4" t="s">
        <v>104</v>
      </c>
      <c r="H500" s="4" t="s">
        <v>105</v>
      </c>
      <c r="I500" s="4"/>
      <c r="J500" s="4"/>
      <c r="K500" s="4">
        <v>214</v>
      </c>
      <c r="L500" s="4">
        <v>16</v>
      </c>
      <c r="M500" s="4">
        <v>3</v>
      </c>
      <c r="N500" s="4" t="s">
        <v>3</v>
      </c>
      <c r="O500" s="4">
        <v>2</v>
      </c>
      <c r="P500" s="4"/>
      <c r="Q500" s="4"/>
      <c r="R500" s="4"/>
      <c r="S500" s="4"/>
      <c r="T500" s="4"/>
      <c r="U500" s="4"/>
      <c r="V500" s="4"/>
      <c r="W500" s="4"/>
    </row>
    <row r="501" spans="1:23" x14ac:dyDescent="0.2">
      <c r="A501" s="4">
        <v>50</v>
      </c>
      <c r="B501" s="4">
        <v>0</v>
      </c>
      <c r="C501" s="4">
        <v>0</v>
      </c>
      <c r="D501" s="4">
        <v>1</v>
      </c>
      <c r="E501" s="4">
        <v>215</v>
      </c>
      <c r="F501" s="4">
        <f>ROUND(Source!AT483,O501)</f>
        <v>0</v>
      </c>
      <c r="G501" s="4" t="s">
        <v>106</v>
      </c>
      <c r="H501" s="4" t="s">
        <v>107</v>
      </c>
      <c r="I501" s="4"/>
      <c r="J501" s="4"/>
      <c r="K501" s="4">
        <v>215</v>
      </c>
      <c r="L501" s="4">
        <v>17</v>
      </c>
      <c r="M501" s="4">
        <v>3</v>
      </c>
      <c r="N501" s="4" t="s">
        <v>3</v>
      </c>
      <c r="O501" s="4">
        <v>2</v>
      </c>
      <c r="P501" s="4"/>
      <c r="Q501" s="4"/>
      <c r="R501" s="4"/>
      <c r="S501" s="4"/>
      <c r="T501" s="4"/>
      <c r="U501" s="4"/>
      <c r="V501" s="4"/>
      <c r="W501" s="4"/>
    </row>
    <row r="502" spans="1:23" x14ac:dyDescent="0.2">
      <c r="A502" s="4">
        <v>50</v>
      </c>
      <c r="B502" s="4">
        <v>0</v>
      </c>
      <c r="C502" s="4">
        <v>0</v>
      </c>
      <c r="D502" s="4">
        <v>1</v>
      </c>
      <c r="E502" s="4">
        <v>217</v>
      </c>
      <c r="F502" s="4">
        <f>ROUND(Source!AU483,O502)</f>
        <v>0</v>
      </c>
      <c r="G502" s="4" t="s">
        <v>108</v>
      </c>
      <c r="H502" s="4" t="s">
        <v>109</v>
      </c>
      <c r="I502" s="4"/>
      <c r="J502" s="4"/>
      <c r="K502" s="4">
        <v>217</v>
      </c>
      <c r="L502" s="4">
        <v>18</v>
      </c>
      <c r="M502" s="4">
        <v>3</v>
      </c>
      <c r="N502" s="4" t="s">
        <v>3</v>
      </c>
      <c r="O502" s="4">
        <v>2</v>
      </c>
      <c r="P502" s="4"/>
      <c r="Q502" s="4"/>
      <c r="R502" s="4"/>
      <c r="S502" s="4"/>
      <c r="T502" s="4"/>
      <c r="U502" s="4"/>
      <c r="V502" s="4"/>
      <c r="W502" s="4"/>
    </row>
    <row r="503" spans="1:23" x14ac:dyDescent="0.2">
      <c r="A503" s="4">
        <v>50</v>
      </c>
      <c r="B503" s="4">
        <v>0</v>
      </c>
      <c r="C503" s="4">
        <v>0</v>
      </c>
      <c r="D503" s="4">
        <v>1</v>
      </c>
      <c r="E503" s="4">
        <v>230</v>
      </c>
      <c r="F503" s="4">
        <f>ROUND(Source!BA483,O503)</f>
        <v>0</v>
      </c>
      <c r="G503" s="4" t="s">
        <v>110</v>
      </c>
      <c r="H503" s="4" t="s">
        <v>111</v>
      </c>
      <c r="I503" s="4"/>
      <c r="J503" s="4"/>
      <c r="K503" s="4">
        <v>230</v>
      </c>
      <c r="L503" s="4">
        <v>19</v>
      </c>
      <c r="M503" s="4">
        <v>3</v>
      </c>
      <c r="N503" s="4" t="s">
        <v>3</v>
      </c>
      <c r="O503" s="4">
        <v>2</v>
      </c>
      <c r="P503" s="4"/>
      <c r="Q503" s="4"/>
      <c r="R503" s="4"/>
      <c r="S503" s="4"/>
      <c r="T503" s="4"/>
      <c r="U503" s="4"/>
      <c r="V503" s="4"/>
      <c r="W503" s="4"/>
    </row>
    <row r="504" spans="1:23" x14ac:dyDescent="0.2">
      <c r="A504" s="4">
        <v>50</v>
      </c>
      <c r="B504" s="4">
        <v>0</v>
      </c>
      <c r="C504" s="4">
        <v>0</v>
      </c>
      <c r="D504" s="4">
        <v>1</v>
      </c>
      <c r="E504" s="4">
        <v>206</v>
      </c>
      <c r="F504" s="4">
        <f>ROUND(Source!T483,O504)</f>
        <v>0</v>
      </c>
      <c r="G504" s="4" t="s">
        <v>112</v>
      </c>
      <c r="H504" s="4" t="s">
        <v>113</v>
      </c>
      <c r="I504" s="4"/>
      <c r="J504" s="4"/>
      <c r="K504" s="4">
        <v>206</v>
      </c>
      <c r="L504" s="4">
        <v>20</v>
      </c>
      <c r="M504" s="4">
        <v>3</v>
      </c>
      <c r="N504" s="4" t="s">
        <v>3</v>
      </c>
      <c r="O504" s="4">
        <v>2</v>
      </c>
      <c r="P504" s="4"/>
      <c r="Q504" s="4"/>
      <c r="R504" s="4"/>
      <c r="S504" s="4"/>
      <c r="T504" s="4"/>
      <c r="U504" s="4"/>
      <c r="V504" s="4"/>
      <c r="W504" s="4"/>
    </row>
    <row r="505" spans="1:23" x14ac:dyDescent="0.2">
      <c r="A505" s="4">
        <v>50</v>
      </c>
      <c r="B505" s="4">
        <v>0</v>
      </c>
      <c r="C505" s="4">
        <v>0</v>
      </c>
      <c r="D505" s="4">
        <v>1</v>
      </c>
      <c r="E505" s="4">
        <v>207</v>
      </c>
      <c r="F505" s="4">
        <f>Source!U483</f>
        <v>0</v>
      </c>
      <c r="G505" s="4" t="s">
        <v>114</v>
      </c>
      <c r="H505" s="4" t="s">
        <v>115</v>
      </c>
      <c r="I505" s="4"/>
      <c r="J505" s="4"/>
      <c r="K505" s="4">
        <v>207</v>
      </c>
      <c r="L505" s="4">
        <v>21</v>
      </c>
      <c r="M505" s="4">
        <v>3</v>
      </c>
      <c r="N505" s="4" t="s">
        <v>3</v>
      </c>
      <c r="O505" s="4">
        <v>-1</v>
      </c>
      <c r="P505" s="4"/>
      <c r="Q505" s="4"/>
      <c r="R505" s="4"/>
      <c r="S505" s="4"/>
      <c r="T505" s="4"/>
      <c r="U505" s="4"/>
      <c r="V505" s="4"/>
      <c r="W505" s="4"/>
    </row>
    <row r="506" spans="1:23" x14ac:dyDescent="0.2">
      <c r="A506" s="4">
        <v>50</v>
      </c>
      <c r="B506" s="4">
        <v>0</v>
      </c>
      <c r="C506" s="4">
        <v>0</v>
      </c>
      <c r="D506" s="4">
        <v>1</v>
      </c>
      <c r="E506" s="4">
        <v>208</v>
      </c>
      <c r="F506" s="4">
        <f>Source!V483</f>
        <v>0</v>
      </c>
      <c r="G506" s="4" t="s">
        <v>116</v>
      </c>
      <c r="H506" s="4" t="s">
        <v>117</v>
      </c>
      <c r="I506" s="4"/>
      <c r="J506" s="4"/>
      <c r="K506" s="4">
        <v>208</v>
      </c>
      <c r="L506" s="4">
        <v>22</v>
      </c>
      <c r="M506" s="4">
        <v>3</v>
      </c>
      <c r="N506" s="4" t="s">
        <v>3</v>
      </c>
      <c r="O506" s="4">
        <v>-1</v>
      </c>
      <c r="P506" s="4"/>
      <c r="Q506" s="4"/>
      <c r="R506" s="4"/>
      <c r="S506" s="4"/>
      <c r="T506" s="4"/>
      <c r="U506" s="4"/>
      <c r="V506" s="4"/>
      <c r="W506" s="4"/>
    </row>
    <row r="507" spans="1:23" x14ac:dyDescent="0.2">
      <c r="A507" s="4">
        <v>50</v>
      </c>
      <c r="B507" s="4">
        <v>0</v>
      </c>
      <c r="C507" s="4">
        <v>0</v>
      </c>
      <c r="D507" s="4">
        <v>1</v>
      </c>
      <c r="E507" s="4">
        <v>209</v>
      </c>
      <c r="F507" s="4">
        <f>ROUND(Source!W483,O507)</f>
        <v>0</v>
      </c>
      <c r="G507" s="4" t="s">
        <v>118</v>
      </c>
      <c r="H507" s="4" t="s">
        <v>119</v>
      </c>
      <c r="I507" s="4"/>
      <c r="J507" s="4"/>
      <c r="K507" s="4">
        <v>209</v>
      </c>
      <c r="L507" s="4">
        <v>23</v>
      </c>
      <c r="M507" s="4">
        <v>3</v>
      </c>
      <c r="N507" s="4" t="s">
        <v>3</v>
      </c>
      <c r="O507" s="4">
        <v>2</v>
      </c>
      <c r="P507" s="4"/>
      <c r="Q507" s="4"/>
      <c r="R507" s="4"/>
      <c r="S507" s="4"/>
      <c r="T507" s="4"/>
      <c r="U507" s="4"/>
      <c r="V507" s="4"/>
      <c r="W507" s="4"/>
    </row>
    <row r="508" spans="1:23" x14ac:dyDescent="0.2">
      <c r="A508" s="4">
        <v>50</v>
      </c>
      <c r="B508" s="4">
        <v>0</v>
      </c>
      <c r="C508" s="4">
        <v>0</v>
      </c>
      <c r="D508" s="4">
        <v>1</v>
      </c>
      <c r="E508" s="4">
        <v>233</v>
      </c>
      <c r="F508" s="4">
        <f>ROUND(Source!BD483,O508)</f>
        <v>0</v>
      </c>
      <c r="G508" s="4" t="s">
        <v>120</v>
      </c>
      <c r="H508" s="4" t="s">
        <v>121</v>
      </c>
      <c r="I508" s="4"/>
      <c r="J508" s="4"/>
      <c r="K508" s="4">
        <v>233</v>
      </c>
      <c r="L508" s="4">
        <v>24</v>
      </c>
      <c r="M508" s="4">
        <v>3</v>
      </c>
      <c r="N508" s="4" t="s">
        <v>3</v>
      </c>
      <c r="O508" s="4">
        <v>2</v>
      </c>
      <c r="P508" s="4"/>
      <c r="Q508" s="4"/>
      <c r="R508" s="4"/>
      <c r="S508" s="4"/>
      <c r="T508" s="4"/>
      <c r="U508" s="4"/>
      <c r="V508" s="4"/>
      <c r="W508" s="4"/>
    </row>
    <row r="509" spans="1:23" x14ac:dyDescent="0.2">
      <c r="A509" s="4">
        <v>50</v>
      </c>
      <c r="B509" s="4">
        <v>0</v>
      </c>
      <c r="C509" s="4">
        <v>0</v>
      </c>
      <c r="D509" s="4">
        <v>1</v>
      </c>
      <c r="E509" s="4">
        <v>210</v>
      </c>
      <c r="F509" s="4">
        <f>ROUND(Source!X483,O509)</f>
        <v>0</v>
      </c>
      <c r="G509" s="4" t="s">
        <v>122</v>
      </c>
      <c r="H509" s="4" t="s">
        <v>123</v>
      </c>
      <c r="I509" s="4"/>
      <c r="J509" s="4"/>
      <c r="K509" s="4">
        <v>210</v>
      </c>
      <c r="L509" s="4">
        <v>25</v>
      </c>
      <c r="M509" s="4">
        <v>3</v>
      </c>
      <c r="N509" s="4" t="s">
        <v>3</v>
      </c>
      <c r="O509" s="4">
        <v>2</v>
      </c>
      <c r="P509" s="4"/>
      <c r="Q509" s="4"/>
      <c r="R509" s="4"/>
      <c r="S509" s="4"/>
      <c r="T509" s="4"/>
      <c r="U509" s="4"/>
      <c r="V509" s="4"/>
      <c r="W509" s="4"/>
    </row>
    <row r="510" spans="1:23" x14ac:dyDescent="0.2">
      <c r="A510" s="4">
        <v>50</v>
      </c>
      <c r="B510" s="4">
        <v>0</v>
      </c>
      <c r="C510" s="4">
        <v>0</v>
      </c>
      <c r="D510" s="4">
        <v>1</v>
      </c>
      <c r="E510" s="4">
        <v>211</v>
      </c>
      <c r="F510" s="4">
        <f>ROUND(Source!Y483,O510)</f>
        <v>0</v>
      </c>
      <c r="G510" s="4" t="s">
        <v>124</v>
      </c>
      <c r="H510" s="4" t="s">
        <v>125</v>
      </c>
      <c r="I510" s="4"/>
      <c r="J510" s="4"/>
      <c r="K510" s="4">
        <v>211</v>
      </c>
      <c r="L510" s="4">
        <v>26</v>
      </c>
      <c r="M510" s="4">
        <v>3</v>
      </c>
      <c r="N510" s="4" t="s">
        <v>3</v>
      </c>
      <c r="O510" s="4">
        <v>2</v>
      </c>
      <c r="P510" s="4"/>
      <c r="Q510" s="4"/>
      <c r="R510" s="4"/>
      <c r="S510" s="4"/>
      <c r="T510" s="4"/>
      <c r="U510" s="4"/>
      <c r="V510" s="4"/>
      <c r="W510" s="4"/>
    </row>
    <row r="511" spans="1:23" x14ac:dyDescent="0.2">
      <c r="A511" s="4">
        <v>50</v>
      </c>
      <c r="B511" s="4">
        <v>0</v>
      </c>
      <c r="C511" s="4">
        <v>0</v>
      </c>
      <c r="D511" s="4">
        <v>1</v>
      </c>
      <c r="E511" s="4">
        <v>224</v>
      </c>
      <c r="F511" s="4">
        <f>ROUND(Source!AR483,O511)</f>
        <v>0</v>
      </c>
      <c r="G511" s="4" t="s">
        <v>126</v>
      </c>
      <c r="H511" s="4" t="s">
        <v>127</v>
      </c>
      <c r="I511" s="4"/>
      <c r="J511" s="4"/>
      <c r="K511" s="4">
        <v>224</v>
      </c>
      <c r="L511" s="4">
        <v>27</v>
      </c>
      <c r="M511" s="4">
        <v>3</v>
      </c>
      <c r="N511" s="4" t="s">
        <v>3</v>
      </c>
      <c r="O511" s="4">
        <v>2</v>
      </c>
      <c r="P511" s="4"/>
      <c r="Q511" s="4"/>
      <c r="R511" s="4"/>
      <c r="S511" s="4"/>
      <c r="T511" s="4"/>
      <c r="U511" s="4"/>
      <c r="V511" s="4"/>
      <c r="W511" s="4"/>
    </row>
    <row r="513" spans="1:245" x14ac:dyDescent="0.2">
      <c r="A513" s="1">
        <v>5</v>
      </c>
      <c r="B513" s="1">
        <v>1</v>
      </c>
      <c r="C513" s="1"/>
      <c r="D513" s="1">
        <f>ROW(A542)</f>
        <v>542</v>
      </c>
      <c r="E513" s="1"/>
      <c r="F513" s="1" t="s">
        <v>15</v>
      </c>
      <c r="G513" s="1" t="s">
        <v>285</v>
      </c>
      <c r="H513" s="1" t="s">
        <v>3</v>
      </c>
      <c r="I513" s="1">
        <v>0</v>
      </c>
      <c r="J513" s="1"/>
      <c r="K513" s="1">
        <v>-1</v>
      </c>
      <c r="L513" s="1"/>
      <c r="M513" s="1"/>
      <c r="N513" s="1"/>
      <c r="O513" s="1"/>
      <c r="P513" s="1"/>
      <c r="Q513" s="1"/>
      <c r="R513" s="1"/>
      <c r="S513" s="1"/>
      <c r="T513" s="1"/>
      <c r="U513" s="1" t="s">
        <v>3</v>
      </c>
      <c r="V513" s="1">
        <v>0</v>
      </c>
      <c r="W513" s="1"/>
      <c r="X513" s="1"/>
      <c r="Y513" s="1"/>
      <c r="Z513" s="1"/>
      <c r="AA513" s="1"/>
      <c r="AB513" s="1" t="s">
        <v>3</v>
      </c>
      <c r="AC513" s="1" t="s">
        <v>3</v>
      </c>
      <c r="AD513" s="1" t="s">
        <v>3</v>
      </c>
      <c r="AE513" s="1" t="s">
        <v>3</v>
      </c>
      <c r="AF513" s="1" t="s">
        <v>3</v>
      </c>
      <c r="AG513" s="1" t="s">
        <v>3</v>
      </c>
      <c r="AH513" s="1"/>
      <c r="AI513" s="1"/>
      <c r="AJ513" s="1"/>
      <c r="AK513" s="1"/>
      <c r="AL513" s="1"/>
      <c r="AM513" s="1"/>
      <c r="AN513" s="1"/>
      <c r="AO513" s="1"/>
      <c r="AP513" s="1" t="s">
        <v>3</v>
      </c>
      <c r="AQ513" s="1" t="s">
        <v>3</v>
      </c>
      <c r="AR513" s="1" t="s">
        <v>3</v>
      </c>
      <c r="AS513" s="1"/>
      <c r="AT513" s="1"/>
      <c r="AU513" s="1"/>
      <c r="AV513" s="1"/>
      <c r="AW513" s="1"/>
      <c r="AX513" s="1"/>
      <c r="AY513" s="1"/>
      <c r="AZ513" s="1" t="s">
        <v>3</v>
      </c>
      <c r="BA513" s="1"/>
      <c r="BB513" s="1" t="s">
        <v>3</v>
      </c>
      <c r="BC513" s="1" t="s">
        <v>3</v>
      </c>
      <c r="BD513" s="1" t="s">
        <v>3</v>
      </c>
      <c r="BE513" s="1" t="s">
        <v>3</v>
      </c>
      <c r="BF513" s="1" t="s">
        <v>3</v>
      </c>
      <c r="BG513" s="1" t="s">
        <v>3</v>
      </c>
      <c r="BH513" s="1" t="s">
        <v>3</v>
      </c>
      <c r="BI513" s="1" t="s">
        <v>3</v>
      </c>
      <c r="BJ513" s="1" t="s">
        <v>3</v>
      </c>
      <c r="BK513" s="1" t="s">
        <v>3</v>
      </c>
      <c r="BL513" s="1" t="s">
        <v>3</v>
      </c>
      <c r="BM513" s="1" t="s">
        <v>3</v>
      </c>
      <c r="BN513" s="1" t="s">
        <v>3</v>
      </c>
      <c r="BO513" s="1" t="s">
        <v>3</v>
      </c>
      <c r="BP513" s="1" t="s">
        <v>3</v>
      </c>
      <c r="BQ513" s="1"/>
      <c r="BR513" s="1"/>
      <c r="BS513" s="1"/>
      <c r="BT513" s="1"/>
      <c r="BU513" s="1"/>
      <c r="BV513" s="1"/>
      <c r="BW513" s="1"/>
      <c r="BX513" s="1">
        <v>0</v>
      </c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>
        <v>0</v>
      </c>
    </row>
    <row r="515" spans="1:245" x14ac:dyDescent="0.2">
      <c r="A515" s="2">
        <v>52</v>
      </c>
      <c r="B515" s="2">
        <f t="shared" ref="B515:G515" si="463">B542</f>
        <v>1</v>
      </c>
      <c r="C515" s="2">
        <f t="shared" si="463"/>
        <v>5</v>
      </c>
      <c r="D515" s="2">
        <f t="shared" si="463"/>
        <v>513</v>
      </c>
      <c r="E515" s="2">
        <f t="shared" si="463"/>
        <v>0</v>
      </c>
      <c r="F515" s="2" t="str">
        <f t="shared" si="463"/>
        <v>Новый подраздел</v>
      </c>
      <c r="G515" s="2" t="str">
        <f t="shared" si="463"/>
        <v>Дорожные знаки</v>
      </c>
      <c r="H515" s="2"/>
      <c r="I515" s="2"/>
      <c r="J515" s="2"/>
      <c r="K515" s="2"/>
      <c r="L515" s="2"/>
      <c r="M515" s="2"/>
      <c r="N515" s="2"/>
      <c r="O515" s="2">
        <f t="shared" ref="O515:AT515" si="464">O542</f>
        <v>0</v>
      </c>
      <c r="P515" s="2">
        <f t="shared" si="464"/>
        <v>0</v>
      </c>
      <c r="Q515" s="2">
        <f t="shared" si="464"/>
        <v>0</v>
      </c>
      <c r="R515" s="2">
        <f t="shared" si="464"/>
        <v>0</v>
      </c>
      <c r="S515" s="2">
        <f t="shared" si="464"/>
        <v>0</v>
      </c>
      <c r="T515" s="2">
        <f t="shared" si="464"/>
        <v>0</v>
      </c>
      <c r="U515" s="2">
        <f t="shared" si="464"/>
        <v>0</v>
      </c>
      <c r="V515" s="2">
        <f t="shared" si="464"/>
        <v>0</v>
      </c>
      <c r="W515" s="2">
        <f t="shared" si="464"/>
        <v>0</v>
      </c>
      <c r="X515" s="2">
        <f t="shared" si="464"/>
        <v>0</v>
      </c>
      <c r="Y515" s="2">
        <f t="shared" si="464"/>
        <v>0</v>
      </c>
      <c r="Z515" s="2">
        <f t="shared" si="464"/>
        <v>0</v>
      </c>
      <c r="AA515" s="2">
        <f t="shared" si="464"/>
        <v>0</v>
      </c>
      <c r="AB515" s="2">
        <f t="shared" si="464"/>
        <v>0</v>
      </c>
      <c r="AC515" s="2">
        <f t="shared" si="464"/>
        <v>0</v>
      </c>
      <c r="AD515" s="2">
        <f t="shared" si="464"/>
        <v>0</v>
      </c>
      <c r="AE515" s="2">
        <f t="shared" si="464"/>
        <v>0</v>
      </c>
      <c r="AF515" s="2">
        <f t="shared" si="464"/>
        <v>0</v>
      </c>
      <c r="AG515" s="2">
        <f t="shared" si="464"/>
        <v>0</v>
      </c>
      <c r="AH515" s="2">
        <f t="shared" si="464"/>
        <v>0</v>
      </c>
      <c r="AI515" s="2">
        <f t="shared" si="464"/>
        <v>0</v>
      </c>
      <c r="AJ515" s="2">
        <f t="shared" si="464"/>
        <v>0</v>
      </c>
      <c r="AK515" s="2">
        <f t="shared" si="464"/>
        <v>0</v>
      </c>
      <c r="AL515" s="2">
        <f t="shared" si="464"/>
        <v>0</v>
      </c>
      <c r="AM515" s="2">
        <f t="shared" si="464"/>
        <v>0</v>
      </c>
      <c r="AN515" s="2">
        <f t="shared" si="464"/>
        <v>0</v>
      </c>
      <c r="AO515" s="2">
        <f t="shared" si="464"/>
        <v>0</v>
      </c>
      <c r="AP515" s="2">
        <f t="shared" si="464"/>
        <v>0</v>
      </c>
      <c r="AQ515" s="2">
        <f t="shared" si="464"/>
        <v>0</v>
      </c>
      <c r="AR515" s="2">
        <f t="shared" si="464"/>
        <v>0</v>
      </c>
      <c r="AS515" s="2">
        <f t="shared" si="464"/>
        <v>0</v>
      </c>
      <c r="AT515" s="2">
        <f t="shared" si="464"/>
        <v>0</v>
      </c>
      <c r="AU515" s="2">
        <f t="shared" ref="AU515:BZ515" si="465">AU542</f>
        <v>0</v>
      </c>
      <c r="AV515" s="2">
        <f t="shared" si="465"/>
        <v>0</v>
      </c>
      <c r="AW515" s="2">
        <f t="shared" si="465"/>
        <v>0</v>
      </c>
      <c r="AX515" s="2">
        <f t="shared" si="465"/>
        <v>0</v>
      </c>
      <c r="AY515" s="2">
        <f t="shared" si="465"/>
        <v>0</v>
      </c>
      <c r="AZ515" s="2">
        <f t="shared" si="465"/>
        <v>0</v>
      </c>
      <c r="BA515" s="2">
        <f t="shared" si="465"/>
        <v>0</v>
      </c>
      <c r="BB515" s="2">
        <f t="shared" si="465"/>
        <v>0</v>
      </c>
      <c r="BC515" s="2">
        <f t="shared" si="465"/>
        <v>0</v>
      </c>
      <c r="BD515" s="2">
        <f t="shared" si="465"/>
        <v>0</v>
      </c>
      <c r="BE515" s="2">
        <f t="shared" si="465"/>
        <v>0</v>
      </c>
      <c r="BF515" s="2">
        <f t="shared" si="465"/>
        <v>0</v>
      </c>
      <c r="BG515" s="2">
        <f t="shared" si="465"/>
        <v>0</v>
      </c>
      <c r="BH515" s="2">
        <f t="shared" si="465"/>
        <v>0</v>
      </c>
      <c r="BI515" s="2">
        <f t="shared" si="465"/>
        <v>0</v>
      </c>
      <c r="BJ515" s="2">
        <f t="shared" si="465"/>
        <v>0</v>
      </c>
      <c r="BK515" s="2">
        <f t="shared" si="465"/>
        <v>0</v>
      </c>
      <c r="BL515" s="2">
        <f t="shared" si="465"/>
        <v>0</v>
      </c>
      <c r="BM515" s="2">
        <f t="shared" si="465"/>
        <v>0</v>
      </c>
      <c r="BN515" s="2">
        <f t="shared" si="465"/>
        <v>0</v>
      </c>
      <c r="BO515" s="2">
        <f t="shared" si="465"/>
        <v>0</v>
      </c>
      <c r="BP515" s="2">
        <f t="shared" si="465"/>
        <v>0</v>
      </c>
      <c r="BQ515" s="2">
        <f t="shared" si="465"/>
        <v>0</v>
      </c>
      <c r="BR515" s="2">
        <f t="shared" si="465"/>
        <v>0</v>
      </c>
      <c r="BS515" s="2">
        <f t="shared" si="465"/>
        <v>0</v>
      </c>
      <c r="BT515" s="2">
        <f t="shared" si="465"/>
        <v>0</v>
      </c>
      <c r="BU515" s="2">
        <f t="shared" si="465"/>
        <v>0</v>
      </c>
      <c r="BV515" s="2">
        <f t="shared" si="465"/>
        <v>0</v>
      </c>
      <c r="BW515" s="2">
        <f t="shared" si="465"/>
        <v>0</v>
      </c>
      <c r="BX515" s="2">
        <f t="shared" si="465"/>
        <v>0</v>
      </c>
      <c r="BY515" s="2">
        <f t="shared" si="465"/>
        <v>0</v>
      </c>
      <c r="BZ515" s="2">
        <f t="shared" si="465"/>
        <v>0</v>
      </c>
      <c r="CA515" s="2">
        <f t="shared" ref="CA515:DF515" si="466">CA542</f>
        <v>0</v>
      </c>
      <c r="CB515" s="2">
        <f t="shared" si="466"/>
        <v>0</v>
      </c>
      <c r="CC515" s="2">
        <f t="shared" si="466"/>
        <v>0</v>
      </c>
      <c r="CD515" s="2">
        <f t="shared" si="466"/>
        <v>0</v>
      </c>
      <c r="CE515" s="2">
        <f t="shared" si="466"/>
        <v>0</v>
      </c>
      <c r="CF515" s="2">
        <f t="shared" si="466"/>
        <v>0</v>
      </c>
      <c r="CG515" s="2">
        <f t="shared" si="466"/>
        <v>0</v>
      </c>
      <c r="CH515" s="2">
        <f t="shared" si="466"/>
        <v>0</v>
      </c>
      <c r="CI515" s="2">
        <f t="shared" si="466"/>
        <v>0</v>
      </c>
      <c r="CJ515" s="2">
        <f t="shared" si="466"/>
        <v>0</v>
      </c>
      <c r="CK515" s="2">
        <f t="shared" si="466"/>
        <v>0</v>
      </c>
      <c r="CL515" s="2">
        <f t="shared" si="466"/>
        <v>0</v>
      </c>
      <c r="CM515" s="2">
        <f t="shared" si="466"/>
        <v>0</v>
      </c>
      <c r="CN515" s="2">
        <f t="shared" si="466"/>
        <v>0</v>
      </c>
      <c r="CO515" s="2">
        <f t="shared" si="466"/>
        <v>0</v>
      </c>
      <c r="CP515" s="2">
        <f t="shared" si="466"/>
        <v>0</v>
      </c>
      <c r="CQ515" s="2">
        <f t="shared" si="466"/>
        <v>0</v>
      </c>
      <c r="CR515" s="2">
        <f t="shared" si="466"/>
        <v>0</v>
      </c>
      <c r="CS515" s="2">
        <f t="shared" si="466"/>
        <v>0</v>
      </c>
      <c r="CT515" s="2">
        <f t="shared" si="466"/>
        <v>0</v>
      </c>
      <c r="CU515" s="2">
        <f t="shared" si="466"/>
        <v>0</v>
      </c>
      <c r="CV515" s="2">
        <f t="shared" si="466"/>
        <v>0</v>
      </c>
      <c r="CW515" s="2">
        <f t="shared" si="466"/>
        <v>0</v>
      </c>
      <c r="CX515" s="2">
        <f t="shared" si="466"/>
        <v>0</v>
      </c>
      <c r="CY515" s="2">
        <f t="shared" si="466"/>
        <v>0</v>
      </c>
      <c r="CZ515" s="2">
        <f t="shared" si="466"/>
        <v>0</v>
      </c>
      <c r="DA515" s="2">
        <f t="shared" si="466"/>
        <v>0</v>
      </c>
      <c r="DB515" s="2">
        <f t="shared" si="466"/>
        <v>0</v>
      </c>
      <c r="DC515" s="2">
        <f t="shared" si="466"/>
        <v>0</v>
      </c>
      <c r="DD515" s="2">
        <f t="shared" si="466"/>
        <v>0</v>
      </c>
      <c r="DE515" s="2">
        <f t="shared" si="466"/>
        <v>0</v>
      </c>
      <c r="DF515" s="2">
        <f t="shared" si="466"/>
        <v>0</v>
      </c>
      <c r="DG515" s="3">
        <f t="shared" ref="DG515:EL515" si="467">DG542</f>
        <v>0</v>
      </c>
      <c r="DH515" s="3">
        <f t="shared" si="467"/>
        <v>0</v>
      </c>
      <c r="DI515" s="3">
        <f t="shared" si="467"/>
        <v>0</v>
      </c>
      <c r="DJ515" s="3">
        <f t="shared" si="467"/>
        <v>0</v>
      </c>
      <c r="DK515" s="3">
        <f t="shared" si="467"/>
        <v>0</v>
      </c>
      <c r="DL515" s="3">
        <f t="shared" si="467"/>
        <v>0</v>
      </c>
      <c r="DM515" s="3">
        <f t="shared" si="467"/>
        <v>0</v>
      </c>
      <c r="DN515" s="3">
        <f t="shared" si="467"/>
        <v>0</v>
      </c>
      <c r="DO515" s="3">
        <f t="shared" si="467"/>
        <v>0</v>
      </c>
      <c r="DP515" s="3">
        <f t="shared" si="467"/>
        <v>0</v>
      </c>
      <c r="DQ515" s="3">
        <f t="shared" si="467"/>
        <v>0</v>
      </c>
      <c r="DR515" s="3">
        <f t="shared" si="467"/>
        <v>0</v>
      </c>
      <c r="DS515" s="3">
        <f t="shared" si="467"/>
        <v>0</v>
      </c>
      <c r="DT515" s="3">
        <f t="shared" si="467"/>
        <v>0</v>
      </c>
      <c r="DU515" s="3">
        <f t="shared" si="467"/>
        <v>0</v>
      </c>
      <c r="DV515" s="3">
        <f t="shared" si="467"/>
        <v>0</v>
      </c>
      <c r="DW515" s="3">
        <f t="shared" si="467"/>
        <v>0</v>
      </c>
      <c r="DX515" s="3">
        <f t="shared" si="467"/>
        <v>0</v>
      </c>
      <c r="DY515" s="3">
        <f t="shared" si="467"/>
        <v>0</v>
      </c>
      <c r="DZ515" s="3">
        <f t="shared" si="467"/>
        <v>0</v>
      </c>
      <c r="EA515" s="3">
        <f t="shared" si="467"/>
        <v>0</v>
      </c>
      <c r="EB515" s="3">
        <f t="shared" si="467"/>
        <v>0</v>
      </c>
      <c r="EC515" s="3">
        <f t="shared" si="467"/>
        <v>0</v>
      </c>
      <c r="ED515" s="3">
        <f t="shared" si="467"/>
        <v>0</v>
      </c>
      <c r="EE515" s="3">
        <f t="shared" si="467"/>
        <v>0</v>
      </c>
      <c r="EF515" s="3">
        <f t="shared" si="467"/>
        <v>0</v>
      </c>
      <c r="EG515" s="3">
        <f t="shared" si="467"/>
        <v>0</v>
      </c>
      <c r="EH515" s="3">
        <f t="shared" si="467"/>
        <v>0</v>
      </c>
      <c r="EI515" s="3">
        <f t="shared" si="467"/>
        <v>0</v>
      </c>
      <c r="EJ515" s="3">
        <f t="shared" si="467"/>
        <v>0</v>
      </c>
      <c r="EK515" s="3">
        <f t="shared" si="467"/>
        <v>0</v>
      </c>
      <c r="EL515" s="3">
        <f t="shared" si="467"/>
        <v>0</v>
      </c>
      <c r="EM515" s="3">
        <f t="shared" ref="EM515:FR515" si="468">EM542</f>
        <v>0</v>
      </c>
      <c r="EN515" s="3">
        <f t="shared" si="468"/>
        <v>0</v>
      </c>
      <c r="EO515" s="3">
        <f t="shared" si="468"/>
        <v>0</v>
      </c>
      <c r="EP515" s="3">
        <f t="shared" si="468"/>
        <v>0</v>
      </c>
      <c r="EQ515" s="3">
        <f t="shared" si="468"/>
        <v>0</v>
      </c>
      <c r="ER515" s="3">
        <f t="shared" si="468"/>
        <v>0</v>
      </c>
      <c r="ES515" s="3">
        <f t="shared" si="468"/>
        <v>0</v>
      </c>
      <c r="ET515" s="3">
        <f t="shared" si="468"/>
        <v>0</v>
      </c>
      <c r="EU515" s="3">
        <f t="shared" si="468"/>
        <v>0</v>
      </c>
      <c r="EV515" s="3">
        <f t="shared" si="468"/>
        <v>0</v>
      </c>
      <c r="EW515" s="3">
        <f t="shared" si="468"/>
        <v>0</v>
      </c>
      <c r="EX515" s="3">
        <f t="shared" si="468"/>
        <v>0</v>
      </c>
      <c r="EY515" s="3">
        <f t="shared" si="468"/>
        <v>0</v>
      </c>
      <c r="EZ515" s="3">
        <f t="shared" si="468"/>
        <v>0</v>
      </c>
      <c r="FA515" s="3">
        <f t="shared" si="468"/>
        <v>0</v>
      </c>
      <c r="FB515" s="3">
        <f t="shared" si="468"/>
        <v>0</v>
      </c>
      <c r="FC515" s="3">
        <f t="shared" si="468"/>
        <v>0</v>
      </c>
      <c r="FD515" s="3">
        <f t="shared" si="468"/>
        <v>0</v>
      </c>
      <c r="FE515" s="3">
        <f t="shared" si="468"/>
        <v>0</v>
      </c>
      <c r="FF515" s="3">
        <f t="shared" si="468"/>
        <v>0</v>
      </c>
      <c r="FG515" s="3">
        <f t="shared" si="468"/>
        <v>0</v>
      </c>
      <c r="FH515" s="3">
        <f t="shared" si="468"/>
        <v>0</v>
      </c>
      <c r="FI515" s="3">
        <f t="shared" si="468"/>
        <v>0</v>
      </c>
      <c r="FJ515" s="3">
        <f t="shared" si="468"/>
        <v>0</v>
      </c>
      <c r="FK515" s="3">
        <f t="shared" si="468"/>
        <v>0</v>
      </c>
      <c r="FL515" s="3">
        <f t="shared" si="468"/>
        <v>0</v>
      </c>
      <c r="FM515" s="3">
        <f t="shared" si="468"/>
        <v>0</v>
      </c>
      <c r="FN515" s="3">
        <f t="shared" si="468"/>
        <v>0</v>
      </c>
      <c r="FO515" s="3">
        <f t="shared" si="468"/>
        <v>0</v>
      </c>
      <c r="FP515" s="3">
        <f t="shared" si="468"/>
        <v>0</v>
      </c>
      <c r="FQ515" s="3">
        <f t="shared" si="468"/>
        <v>0</v>
      </c>
      <c r="FR515" s="3">
        <f t="shared" si="468"/>
        <v>0</v>
      </c>
      <c r="FS515" s="3">
        <f t="shared" ref="FS515:GX515" si="469">FS542</f>
        <v>0</v>
      </c>
      <c r="FT515" s="3">
        <f t="shared" si="469"/>
        <v>0</v>
      </c>
      <c r="FU515" s="3">
        <f t="shared" si="469"/>
        <v>0</v>
      </c>
      <c r="FV515" s="3">
        <f t="shared" si="469"/>
        <v>0</v>
      </c>
      <c r="FW515" s="3">
        <f t="shared" si="469"/>
        <v>0</v>
      </c>
      <c r="FX515" s="3">
        <f t="shared" si="469"/>
        <v>0</v>
      </c>
      <c r="FY515" s="3">
        <f t="shared" si="469"/>
        <v>0</v>
      </c>
      <c r="FZ515" s="3">
        <f t="shared" si="469"/>
        <v>0</v>
      </c>
      <c r="GA515" s="3">
        <f t="shared" si="469"/>
        <v>0</v>
      </c>
      <c r="GB515" s="3">
        <f t="shared" si="469"/>
        <v>0</v>
      </c>
      <c r="GC515" s="3">
        <f t="shared" si="469"/>
        <v>0</v>
      </c>
      <c r="GD515" s="3">
        <f t="shared" si="469"/>
        <v>0</v>
      </c>
      <c r="GE515" s="3">
        <f t="shared" si="469"/>
        <v>0</v>
      </c>
      <c r="GF515" s="3">
        <f t="shared" si="469"/>
        <v>0</v>
      </c>
      <c r="GG515" s="3">
        <f t="shared" si="469"/>
        <v>0</v>
      </c>
      <c r="GH515" s="3">
        <f t="shared" si="469"/>
        <v>0</v>
      </c>
      <c r="GI515" s="3">
        <f t="shared" si="469"/>
        <v>0</v>
      </c>
      <c r="GJ515" s="3">
        <f t="shared" si="469"/>
        <v>0</v>
      </c>
      <c r="GK515" s="3">
        <f t="shared" si="469"/>
        <v>0</v>
      </c>
      <c r="GL515" s="3">
        <f t="shared" si="469"/>
        <v>0</v>
      </c>
      <c r="GM515" s="3">
        <f t="shared" si="469"/>
        <v>0</v>
      </c>
      <c r="GN515" s="3">
        <f t="shared" si="469"/>
        <v>0</v>
      </c>
      <c r="GO515" s="3">
        <f t="shared" si="469"/>
        <v>0</v>
      </c>
      <c r="GP515" s="3">
        <f t="shared" si="469"/>
        <v>0</v>
      </c>
      <c r="GQ515" s="3">
        <f t="shared" si="469"/>
        <v>0</v>
      </c>
      <c r="GR515" s="3">
        <f t="shared" si="469"/>
        <v>0</v>
      </c>
      <c r="GS515" s="3">
        <f t="shared" si="469"/>
        <v>0</v>
      </c>
      <c r="GT515" s="3">
        <f t="shared" si="469"/>
        <v>0</v>
      </c>
      <c r="GU515" s="3">
        <f t="shared" si="469"/>
        <v>0</v>
      </c>
      <c r="GV515" s="3">
        <f t="shared" si="469"/>
        <v>0</v>
      </c>
      <c r="GW515" s="3">
        <f t="shared" si="469"/>
        <v>0</v>
      </c>
      <c r="GX515" s="3">
        <f t="shared" si="469"/>
        <v>0</v>
      </c>
    </row>
    <row r="517" spans="1:245" x14ac:dyDescent="0.2">
      <c r="A517">
        <v>17</v>
      </c>
      <c r="B517">
        <v>1</v>
      </c>
      <c r="C517">
        <f>ROW(SmtRes!A169)</f>
        <v>169</v>
      </c>
      <c r="D517">
        <f>ROW(EtalonRes!A161)</f>
        <v>161</v>
      </c>
      <c r="E517" t="s">
        <v>286</v>
      </c>
      <c r="F517" t="s">
        <v>214</v>
      </c>
      <c r="G517" t="s">
        <v>215</v>
      </c>
      <c r="H517" t="s">
        <v>216</v>
      </c>
      <c r="I517">
        <v>0</v>
      </c>
      <c r="J517">
        <v>0</v>
      </c>
      <c r="O517">
        <f t="shared" ref="O517:O540" si="470">ROUND(CP517,2)</f>
        <v>0</v>
      </c>
      <c r="P517">
        <f t="shared" ref="P517:P540" si="471">ROUND(CQ517*I517,2)</f>
        <v>0</v>
      </c>
      <c r="Q517">
        <f t="shared" ref="Q517:Q540" si="472">ROUND(CR517*I517,2)</f>
        <v>0</v>
      </c>
      <c r="R517">
        <f t="shared" ref="R517:R540" si="473">ROUND(CS517*I517,2)</f>
        <v>0</v>
      </c>
      <c r="S517">
        <f t="shared" ref="S517:S540" si="474">ROUND(CT517*I517,2)</f>
        <v>0</v>
      </c>
      <c r="T517">
        <f t="shared" ref="T517:T540" si="475">ROUND(CU517*I517,2)</f>
        <v>0</v>
      </c>
      <c r="U517">
        <f t="shared" ref="U517:U540" si="476">CV517*I517</f>
        <v>0</v>
      </c>
      <c r="V517">
        <f t="shared" ref="V517:V540" si="477">CW517*I517</f>
        <v>0</v>
      </c>
      <c r="W517">
        <f t="shared" ref="W517:W540" si="478">ROUND(CX517*I517,2)</f>
        <v>0</v>
      </c>
      <c r="X517">
        <f t="shared" ref="X517:X540" si="479">ROUND(CY517,2)</f>
        <v>0</v>
      </c>
      <c r="Y517">
        <f t="shared" ref="Y517:Y540" si="480">ROUND(CZ517,2)</f>
        <v>0</v>
      </c>
      <c r="AA517">
        <v>52421674</v>
      </c>
      <c r="AB517">
        <f t="shared" ref="AB517:AB540" si="481">ROUND((AC517+AD517+AF517),6)</f>
        <v>17395.044000000002</v>
      </c>
      <c r="AC517">
        <f>ROUND(((ES517*0)),6)</f>
        <v>0</v>
      </c>
      <c r="AD517">
        <f>ROUND(((((ET517*0.2))-((EU517*0.2)))+AE517),6)</f>
        <v>3545.4659999999999</v>
      </c>
      <c r="AE517">
        <f>ROUND(((EU517*0.2)),6)</f>
        <v>1752.2439999999999</v>
      </c>
      <c r="AF517">
        <f>ROUND(((EV517*0.2)),6)</f>
        <v>13849.578</v>
      </c>
      <c r="AG517">
        <f t="shared" ref="AG517:AG540" si="482">ROUND((AP517),6)</f>
        <v>0</v>
      </c>
      <c r="AH517">
        <f>((EW517*0.2))</f>
        <v>68.50800000000001</v>
      </c>
      <c r="AI517">
        <f>((EX517*0.2))</f>
        <v>0</v>
      </c>
      <c r="AJ517">
        <f t="shared" ref="AJ517:AJ540" si="483">(AS517)</f>
        <v>0</v>
      </c>
      <c r="AK517">
        <v>272625.28000000003</v>
      </c>
      <c r="AL517">
        <v>185650.06</v>
      </c>
      <c r="AM517">
        <v>17727.330000000002</v>
      </c>
      <c r="AN517">
        <v>8761.2199999999993</v>
      </c>
      <c r="AO517">
        <v>69247.89</v>
      </c>
      <c r="AP517">
        <v>0</v>
      </c>
      <c r="AQ517">
        <v>342.54</v>
      </c>
      <c r="AR517">
        <v>0</v>
      </c>
      <c r="AS517">
        <v>0</v>
      </c>
      <c r="AT517">
        <v>70</v>
      </c>
      <c r="AU517">
        <v>10</v>
      </c>
      <c r="AV517">
        <v>1</v>
      </c>
      <c r="AW517">
        <v>1</v>
      </c>
      <c r="AZ517">
        <v>1</v>
      </c>
      <c r="BA517">
        <v>1</v>
      </c>
      <c r="BB517">
        <v>1</v>
      </c>
      <c r="BC517">
        <v>1</v>
      </c>
      <c r="BD517" t="s">
        <v>3</v>
      </c>
      <c r="BE517" t="s">
        <v>3</v>
      </c>
      <c r="BF517" t="s">
        <v>3</v>
      </c>
      <c r="BG517" t="s">
        <v>3</v>
      </c>
      <c r="BH517">
        <v>0</v>
      </c>
      <c r="BI517">
        <v>4</v>
      </c>
      <c r="BJ517" t="s">
        <v>217</v>
      </c>
      <c r="BM517">
        <v>0</v>
      </c>
      <c r="BN517">
        <v>0</v>
      </c>
      <c r="BO517" t="s">
        <v>3</v>
      </c>
      <c r="BP517">
        <v>0</v>
      </c>
      <c r="BQ517">
        <v>1</v>
      </c>
      <c r="BR517">
        <v>0</v>
      </c>
      <c r="BS517">
        <v>1</v>
      </c>
      <c r="BT517">
        <v>1</v>
      </c>
      <c r="BU517">
        <v>1</v>
      </c>
      <c r="BV517">
        <v>1</v>
      </c>
      <c r="BW517">
        <v>1</v>
      </c>
      <c r="BX517">
        <v>1</v>
      </c>
      <c r="BY517" t="s">
        <v>3</v>
      </c>
      <c r="BZ517">
        <v>70</v>
      </c>
      <c r="CA517">
        <v>10</v>
      </c>
      <c r="CE517">
        <v>0</v>
      </c>
      <c r="CF517">
        <v>0</v>
      </c>
      <c r="CG517">
        <v>0</v>
      </c>
      <c r="CM517">
        <v>0</v>
      </c>
      <c r="CN517" t="s">
        <v>764</v>
      </c>
      <c r="CO517">
        <v>0</v>
      </c>
      <c r="CP517">
        <f t="shared" ref="CP517:CP540" si="484">(P517+Q517+S517)</f>
        <v>0</v>
      </c>
      <c r="CQ517">
        <f t="shared" ref="CQ517:CQ540" si="485">(AC517*BC517*AW517)</f>
        <v>0</v>
      </c>
      <c r="CR517">
        <f>(((((ET517*0.2))*BB517-((EU517*0.2))*BS517)+AE517*BS517)*AV517)</f>
        <v>3545.4660000000003</v>
      </c>
      <c r="CS517">
        <f t="shared" ref="CS517:CS540" si="486">(AE517*BS517*AV517)</f>
        <v>1752.2439999999999</v>
      </c>
      <c r="CT517">
        <f t="shared" ref="CT517:CT540" si="487">(AF517*BA517*AV517)</f>
        <v>13849.578</v>
      </c>
      <c r="CU517">
        <f t="shared" ref="CU517:CU540" si="488">AG517</f>
        <v>0</v>
      </c>
      <c r="CV517">
        <f t="shared" ref="CV517:CV540" si="489">(AH517*AV517)</f>
        <v>68.50800000000001</v>
      </c>
      <c r="CW517">
        <f t="shared" ref="CW517:CW540" si="490">AI517</f>
        <v>0</v>
      </c>
      <c r="CX517">
        <f t="shared" ref="CX517:CX540" si="491">AJ517</f>
        <v>0</v>
      </c>
      <c r="CY517">
        <f t="shared" ref="CY517:CY540" si="492">((S517*BZ517)/100)</f>
        <v>0</v>
      </c>
      <c r="CZ517">
        <f t="shared" ref="CZ517:CZ540" si="493">((S517*CA517)/100)</f>
        <v>0</v>
      </c>
      <c r="DC517" t="s">
        <v>3</v>
      </c>
      <c r="DD517" t="s">
        <v>287</v>
      </c>
      <c r="DE517" t="s">
        <v>288</v>
      </c>
      <c r="DF517" t="s">
        <v>288</v>
      </c>
      <c r="DG517" t="s">
        <v>288</v>
      </c>
      <c r="DH517" t="s">
        <v>3</v>
      </c>
      <c r="DI517" t="s">
        <v>288</v>
      </c>
      <c r="DJ517" t="s">
        <v>288</v>
      </c>
      <c r="DK517" t="s">
        <v>3</v>
      </c>
      <c r="DL517" t="s">
        <v>3</v>
      </c>
      <c r="DM517" t="s">
        <v>3</v>
      </c>
      <c r="DN517">
        <v>0</v>
      </c>
      <c r="DO517">
        <v>0</v>
      </c>
      <c r="DP517">
        <v>1</v>
      </c>
      <c r="DQ517">
        <v>1</v>
      </c>
      <c r="DU517">
        <v>1010</v>
      </c>
      <c r="DV517" t="s">
        <v>216</v>
      </c>
      <c r="DW517" t="s">
        <v>216</v>
      </c>
      <c r="DX517">
        <v>100</v>
      </c>
      <c r="EE517">
        <v>51482689</v>
      </c>
      <c r="EF517">
        <v>1</v>
      </c>
      <c r="EG517" t="s">
        <v>21</v>
      </c>
      <c r="EH517">
        <v>0</v>
      </c>
      <c r="EI517" t="s">
        <v>3</v>
      </c>
      <c r="EJ517">
        <v>4</v>
      </c>
      <c r="EK517">
        <v>0</v>
      </c>
      <c r="EL517" t="s">
        <v>22</v>
      </c>
      <c r="EM517" t="s">
        <v>23</v>
      </c>
      <c r="EO517" t="s">
        <v>289</v>
      </c>
      <c r="EQ517">
        <v>0</v>
      </c>
      <c r="ER517">
        <v>272625.28000000003</v>
      </c>
      <c r="ES517">
        <v>185650.06</v>
      </c>
      <c r="ET517">
        <v>17727.330000000002</v>
      </c>
      <c r="EU517">
        <v>8761.2199999999993</v>
      </c>
      <c r="EV517">
        <v>69247.89</v>
      </c>
      <c r="EW517">
        <v>342.54</v>
      </c>
      <c r="EX517">
        <v>0</v>
      </c>
      <c r="EY517">
        <v>0</v>
      </c>
      <c r="FQ517">
        <v>0</v>
      </c>
      <c r="FR517">
        <f t="shared" ref="FR517:FR540" si="494">ROUND(IF(AND(BH517=3,BI517=3),P517,0),2)</f>
        <v>0</v>
      </c>
      <c r="FS517">
        <v>0</v>
      </c>
      <c r="FX517">
        <v>70</v>
      </c>
      <c r="FY517">
        <v>10</v>
      </c>
      <c r="GA517" t="s">
        <v>3</v>
      </c>
      <c r="GD517">
        <v>0</v>
      </c>
      <c r="GF517">
        <v>801305787</v>
      </c>
      <c r="GG517">
        <v>2</v>
      </c>
      <c r="GH517">
        <v>1</v>
      </c>
      <c r="GI517">
        <v>-2</v>
      </c>
      <c r="GJ517">
        <v>0</v>
      </c>
      <c r="GK517">
        <f>ROUND(R517*(R12)/100,2)</f>
        <v>0</v>
      </c>
      <c r="GL517">
        <f t="shared" ref="GL517:GL540" si="495">ROUND(IF(AND(BH517=3,BI517=3,FS517&lt;&gt;0),P517,0),2)</f>
        <v>0</v>
      </c>
      <c r="GM517">
        <f t="shared" ref="GM517:GM540" si="496">ROUND(O517+X517+Y517+GK517,2)+GX517</f>
        <v>0</v>
      </c>
      <c r="GN517">
        <f t="shared" ref="GN517:GN540" si="497">IF(OR(BI517=0,BI517=1),ROUND(O517+X517+Y517+GK517,2),0)</f>
        <v>0</v>
      </c>
      <c r="GO517">
        <f t="shared" ref="GO517:GO540" si="498">IF(BI517=2,ROUND(O517+X517+Y517+GK517,2),0)</f>
        <v>0</v>
      </c>
      <c r="GP517">
        <f t="shared" ref="GP517:GP540" si="499">IF(BI517=4,ROUND(O517+X517+Y517+GK517,2)+GX517,0)</f>
        <v>0</v>
      </c>
      <c r="GR517">
        <v>0</v>
      </c>
      <c r="GS517">
        <v>3</v>
      </c>
      <c r="GT517">
        <v>0</v>
      </c>
      <c r="GU517" t="s">
        <v>3</v>
      </c>
      <c r="GV517">
        <f t="shared" ref="GV517:GV540" si="500">ROUND((GT517),6)</f>
        <v>0</v>
      </c>
      <c r="GW517">
        <v>1</v>
      </c>
      <c r="GX517">
        <f t="shared" ref="GX517:GX540" si="501">ROUND(HC517*I517,2)</f>
        <v>0</v>
      </c>
      <c r="HA517">
        <v>0</v>
      </c>
      <c r="HB517">
        <v>0</v>
      </c>
      <c r="HC517">
        <f t="shared" ref="HC517:HC540" si="502">GV517*GW517</f>
        <v>0</v>
      </c>
      <c r="HE517" t="s">
        <v>3</v>
      </c>
      <c r="HF517" t="s">
        <v>3</v>
      </c>
      <c r="IK517">
        <f t="shared" ref="IK517:IK540" si="503">ROUND(GM517*1.2,2)</f>
        <v>0</v>
      </c>
    </row>
    <row r="518" spans="1:245" x14ac:dyDescent="0.2">
      <c r="A518">
        <v>17</v>
      </c>
      <c r="B518">
        <v>1</v>
      </c>
      <c r="C518">
        <f>ROW(SmtRes!A171)</f>
        <v>171</v>
      </c>
      <c r="D518">
        <f>ROW(EtalonRes!A164)</f>
        <v>164</v>
      </c>
      <c r="E518" t="s">
        <v>290</v>
      </c>
      <c r="F518" t="s">
        <v>230</v>
      </c>
      <c r="G518" t="s">
        <v>231</v>
      </c>
      <c r="H518" t="s">
        <v>216</v>
      </c>
      <c r="I518">
        <v>0</v>
      </c>
      <c r="J518">
        <v>0</v>
      </c>
      <c r="O518">
        <f t="shared" si="470"/>
        <v>0</v>
      </c>
      <c r="P518">
        <f t="shared" si="471"/>
        <v>0</v>
      </c>
      <c r="Q518">
        <f t="shared" si="472"/>
        <v>0</v>
      </c>
      <c r="R518">
        <f t="shared" si="473"/>
        <v>0</v>
      </c>
      <c r="S518">
        <f t="shared" si="474"/>
        <v>0</v>
      </c>
      <c r="T518">
        <f t="shared" si="475"/>
        <v>0</v>
      </c>
      <c r="U518">
        <f t="shared" si="476"/>
        <v>0</v>
      </c>
      <c r="V518">
        <f t="shared" si="477"/>
        <v>0</v>
      </c>
      <c r="W518">
        <f t="shared" si="478"/>
        <v>0</v>
      </c>
      <c r="X518">
        <f t="shared" si="479"/>
        <v>0</v>
      </c>
      <c r="Y518">
        <f t="shared" si="480"/>
        <v>0</v>
      </c>
      <c r="AA518">
        <v>52421674</v>
      </c>
      <c r="AB518">
        <f t="shared" si="481"/>
        <v>3698.6619999999998</v>
      </c>
      <c r="AC518">
        <f>ROUND(((ES518*0)),6)</f>
        <v>0</v>
      </c>
      <c r="AD518">
        <f>ROUND(((((ET518*0.2))-((EU518*0.2)))+AE518),6)</f>
        <v>0</v>
      </c>
      <c r="AE518">
        <f>ROUND(((EU518*0.2)),6)</f>
        <v>0</v>
      </c>
      <c r="AF518">
        <f>ROUND(((EV518*0.2)),6)</f>
        <v>3698.6619999999998</v>
      </c>
      <c r="AG518">
        <f t="shared" si="482"/>
        <v>0</v>
      </c>
      <c r="AH518">
        <f>((EW518*0.2))</f>
        <v>15.87</v>
      </c>
      <c r="AI518">
        <f>((EX518*0.2))</f>
        <v>0</v>
      </c>
      <c r="AJ518">
        <f t="shared" si="483"/>
        <v>0</v>
      </c>
      <c r="AK518">
        <v>31214.31</v>
      </c>
      <c r="AL518">
        <v>12721</v>
      </c>
      <c r="AM518">
        <v>0</v>
      </c>
      <c r="AN518">
        <v>0</v>
      </c>
      <c r="AO518">
        <v>18493.310000000001</v>
      </c>
      <c r="AP518">
        <v>0</v>
      </c>
      <c r="AQ518">
        <v>79.349999999999994</v>
      </c>
      <c r="AR518">
        <v>0</v>
      </c>
      <c r="AS518">
        <v>0</v>
      </c>
      <c r="AT518">
        <v>70</v>
      </c>
      <c r="AU518">
        <v>10</v>
      </c>
      <c r="AV518">
        <v>1</v>
      </c>
      <c r="AW518">
        <v>1</v>
      </c>
      <c r="AZ518">
        <v>1</v>
      </c>
      <c r="BA518">
        <v>1</v>
      </c>
      <c r="BB518">
        <v>1</v>
      </c>
      <c r="BC518">
        <v>1</v>
      </c>
      <c r="BD518" t="s">
        <v>3</v>
      </c>
      <c r="BE518" t="s">
        <v>3</v>
      </c>
      <c r="BF518" t="s">
        <v>3</v>
      </c>
      <c r="BG518" t="s">
        <v>3</v>
      </c>
      <c r="BH518">
        <v>0</v>
      </c>
      <c r="BI518">
        <v>4</v>
      </c>
      <c r="BJ518" t="s">
        <v>232</v>
      </c>
      <c r="BM518">
        <v>0</v>
      </c>
      <c r="BN518">
        <v>0</v>
      </c>
      <c r="BO518" t="s">
        <v>3</v>
      </c>
      <c r="BP518">
        <v>0</v>
      </c>
      <c r="BQ518">
        <v>1</v>
      </c>
      <c r="BR518">
        <v>0</v>
      </c>
      <c r="BS518">
        <v>1</v>
      </c>
      <c r="BT518">
        <v>1</v>
      </c>
      <c r="BU518">
        <v>1</v>
      </c>
      <c r="BV518">
        <v>1</v>
      </c>
      <c r="BW518">
        <v>1</v>
      </c>
      <c r="BX518">
        <v>1</v>
      </c>
      <c r="BY518" t="s">
        <v>3</v>
      </c>
      <c r="BZ518">
        <v>70</v>
      </c>
      <c r="CA518">
        <v>10</v>
      </c>
      <c r="CE518">
        <v>0</v>
      </c>
      <c r="CF518">
        <v>0</v>
      </c>
      <c r="CG518">
        <v>0</v>
      </c>
      <c r="CM518">
        <v>0</v>
      </c>
      <c r="CN518" t="s">
        <v>764</v>
      </c>
      <c r="CO518">
        <v>0</v>
      </c>
      <c r="CP518">
        <f t="shared" si="484"/>
        <v>0</v>
      </c>
      <c r="CQ518">
        <f t="shared" si="485"/>
        <v>0</v>
      </c>
      <c r="CR518">
        <f>(((((ET518*0.2))*BB518-((EU518*0.2))*BS518)+AE518*BS518)*AV518)</f>
        <v>0</v>
      </c>
      <c r="CS518">
        <f t="shared" si="486"/>
        <v>0</v>
      </c>
      <c r="CT518">
        <f t="shared" si="487"/>
        <v>3698.6619999999998</v>
      </c>
      <c r="CU518">
        <f t="shared" si="488"/>
        <v>0</v>
      </c>
      <c r="CV518">
        <f t="shared" si="489"/>
        <v>15.87</v>
      </c>
      <c r="CW518">
        <f t="shared" si="490"/>
        <v>0</v>
      </c>
      <c r="CX518">
        <f t="shared" si="491"/>
        <v>0</v>
      </c>
      <c r="CY518">
        <f t="shared" si="492"/>
        <v>0</v>
      </c>
      <c r="CZ518">
        <f t="shared" si="493"/>
        <v>0</v>
      </c>
      <c r="DC518" t="s">
        <v>3</v>
      </c>
      <c r="DD518" t="s">
        <v>287</v>
      </c>
      <c r="DE518" t="s">
        <v>288</v>
      </c>
      <c r="DF518" t="s">
        <v>288</v>
      </c>
      <c r="DG518" t="s">
        <v>288</v>
      </c>
      <c r="DH518" t="s">
        <v>3</v>
      </c>
      <c r="DI518" t="s">
        <v>288</v>
      </c>
      <c r="DJ518" t="s">
        <v>288</v>
      </c>
      <c r="DK518" t="s">
        <v>3</v>
      </c>
      <c r="DL518" t="s">
        <v>3</v>
      </c>
      <c r="DM518" t="s">
        <v>3</v>
      </c>
      <c r="DN518">
        <v>0</v>
      </c>
      <c r="DO518">
        <v>0</v>
      </c>
      <c r="DP518">
        <v>1</v>
      </c>
      <c r="DQ518">
        <v>1</v>
      </c>
      <c r="DU518">
        <v>1010</v>
      </c>
      <c r="DV518" t="s">
        <v>216</v>
      </c>
      <c r="DW518" t="s">
        <v>216</v>
      </c>
      <c r="DX518">
        <v>100</v>
      </c>
      <c r="EE518">
        <v>51482689</v>
      </c>
      <c r="EF518">
        <v>1</v>
      </c>
      <c r="EG518" t="s">
        <v>21</v>
      </c>
      <c r="EH518">
        <v>0</v>
      </c>
      <c r="EI518" t="s">
        <v>3</v>
      </c>
      <c r="EJ518">
        <v>4</v>
      </c>
      <c r="EK518">
        <v>0</v>
      </c>
      <c r="EL518" t="s">
        <v>22</v>
      </c>
      <c r="EM518" t="s">
        <v>23</v>
      </c>
      <c r="EO518" t="s">
        <v>289</v>
      </c>
      <c r="EQ518">
        <v>0</v>
      </c>
      <c r="ER518">
        <v>31214.31</v>
      </c>
      <c r="ES518">
        <v>12721</v>
      </c>
      <c r="ET518">
        <v>0</v>
      </c>
      <c r="EU518">
        <v>0</v>
      </c>
      <c r="EV518">
        <v>18493.310000000001</v>
      </c>
      <c r="EW518">
        <v>79.349999999999994</v>
      </c>
      <c r="EX518">
        <v>0</v>
      </c>
      <c r="EY518">
        <v>0</v>
      </c>
      <c r="FQ518">
        <v>0</v>
      </c>
      <c r="FR518">
        <f t="shared" si="494"/>
        <v>0</v>
      </c>
      <c r="FS518">
        <v>0</v>
      </c>
      <c r="FX518">
        <v>70</v>
      </c>
      <c r="FY518">
        <v>10</v>
      </c>
      <c r="GA518" t="s">
        <v>3</v>
      </c>
      <c r="GD518">
        <v>0</v>
      </c>
      <c r="GF518">
        <v>1905416798</v>
      </c>
      <c r="GG518">
        <v>2</v>
      </c>
      <c r="GH518">
        <v>1</v>
      </c>
      <c r="GI518">
        <v>-2</v>
      </c>
      <c r="GJ518">
        <v>0</v>
      </c>
      <c r="GK518">
        <f>ROUND(R518*(R12)/100,2)</f>
        <v>0</v>
      </c>
      <c r="GL518">
        <f t="shared" si="495"/>
        <v>0</v>
      </c>
      <c r="GM518">
        <f t="shared" si="496"/>
        <v>0</v>
      </c>
      <c r="GN518">
        <f t="shared" si="497"/>
        <v>0</v>
      </c>
      <c r="GO518">
        <f t="shared" si="498"/>
        <v>0</v>
      </c>
      <c r="GP518">
        <f t="shared" si="499"/>
        <v>0</v>
      </c>
      <c r="GR518">
        <v>0</v>
      </c>
      <c r="GS518">
        <v>3</v>
      </c>
      <c r="GT518">
        <v>0</v>
      </c>
      <c r="GU518" t="s">
        <v>3</v>
      </c>
      <c r="GV518">
        <f t="shared" si="500"/>
        <v>0</v>
      </c>
      <c r="GW518">
        <v>1</v>
      </c>
      <c r="GX518">
        <f t="shared" si="501"/>
        <v>0</v>
      </c>
      <c r="HA518">
        <v>0</v>
      </c>
      <c r="HB518">
        <v>0</v>
      </c>
      <c r="HC518">
        <f t="shared" si="502"/>
        <v>0</v>
      </c>
      <c r="HE518" t="s">
        <v>3</v>
      </c>
      <c r="HF518" t="s">
        <v>3</v>
      </c>
      <c r="IK518">
        <f t="shared" si="503"/>
        <v>0</v>
      </c>
    </row>
    <row r="519" spans="1:245" x14ac:dyDescent="0.2">
      <c r="A519">
        <v>17</v>
      </c>
      <c r="B519">
        <v>1</v>
      </c>
      <c r="C519">
        <f>ROW(SmtRes!A175)</f>
        <v>175</v>
      </c>
      <c r="D519">
        <f>ROW(EtalonRes!A169)</f>
        <v>169</v>
      </c>
      <c r="E519" t="s">
        <v>291</v>
      </c>
      <c r="F519" t="s">
        <v>214</v>
      </c>
      <c r="G519" t="s">
        <v>215</v>
      </c>
      <c r="H519" t="s">
        <v>216</v>
      </c>
      <c r="I519">
        <v>0</v>
      </c>
      <c r="J519">
        <v>0</v>
      </c>
      <c r="O519">
        <f t="shared" si="470"/>
        <v>0</v>
      </c>
      <c r="P519">
        <f t="shared" si="471"/>
        <v>0</v>
      </c>
      <c r="Q519">
        <f t="shared" si="472"/>
        <v>0</v>
      </c>
      <c r="R519">
        <f t="shared" si="473"/>
        <v>0</v>
      </c>
      <c r="S519">
        <f t="shared" si="474"/>
        <v>0</v>
      </c>
      <c r="T519">
        <f t="shared" si="475"/>
        <v>0</v>
      </c>
      <c r="U519">
        <f t="shared" si="476"/>
        <v>0</v>
      </c>
      <c r="V519">
        <f t="shared" si="477"/>
        <v>0</v>
      </c>
      <c r="W519">
        <f t="shared" si="478"/>
        <v>0</v>
      </c>
      <c r="X519">
        <f t="shared" si="479"/>
        <v>0</v>
      </c>
      <c r="Y519">
        <f t="shared" si="480"/>
        <v>0</v>
      </c>
      <c r="AA519">
        <v>52421674</v>
      </c>
      <c r="AB519">
        <f t="shared" si="481"/>
        <v>272625.28000000003</v>
      </c>
      <c r="AC519">
        <f t="shared" ref="AC519:AC540" si="504">ROUND((ES519),6)</f>
        <v>185650.06</v>
      </c>
      <c r="AD519">
        <f t="shared" ref="AD519:AD540" si="505">ROUND((((ET519)-(EU519))+AE519),6)</f>
        <v>17727.330000000002</v>
      </c>
      <c r="AE519">
        <f t="shared" ref="AE519:AE540" si="506">ROUND((EU519),6)</f>
        <v>8761.2199999999993</v>
      </c>
      <c r="AF519">
        <f t="shared" ref="AF519:AF540" si="507">ROUND((EV519),6)</f>
        <v>69247.89</v>
      </c>
      <c r="AG519">
        <f t="shared" si="482"/>
        <v>0</v>
      </c>
      <c r="AH519">
        <f t="shared" ref="AH519:AH540" si="508">(EW519)</f>
        <v>342.54</v>
      </c>
      <c r="AI519">
        <f t="shared" ref="AI519:AI540" si="509">(EX519)</f>
        <v>0</v>
      </c>
      <c r="AJ519">
        <f t="shared" si="483"/>
        <v>0</v>
      </c>
      <c r="AK519">
        <v>272625.28000000003</v>
      </c>
      <c r="AL519">
        <v>185650.06</v>
      </c>
      <c r="AM519">
        <v>17727.330000000002</v>
      </c>
      <c r="AN519">
        <v>8761.2199999999993</v>
      </c>
      <c r="AO519">
        <v>69247.89</v>
      </c>
      <c r="AP519">
        <v>0</v>
      </c>
      <c r="AQ519">
        <v>342.54</v>
      </c>
      <c r="AR519">
        <v>0</v>
      </c>
      <c r="AS519">
        <v>0</v>
      </c>
      <c r="AT519">
        <v>70</v>
      </c>
      <c r="AU519">
        <v>10</v>
      </c>
      <c r="AV519">
        <v>1</v>
      </c>
      <c r="AW519">
        <v>1</v>
      </c>
      <c r="AZ519">
        <v>1</v>
      </c>
      <c r="BA519">
        <v>1</v>
      </c>
      <c r="BB519">
        <v>1</v>
      </c>
      <c r="BC519">
        <v>1</v>
      </c>
      <c r="BD519" t="s">
        <v>3</v>
      </c>
      <c r="BE519" t="s">
        <v>3</v>
      </c>
      <c r="BF519" t="s">
        <v>3</v>
      </c>
      <c r="BG519" t="s">
        <v>3</v>
      </c>
      <c r="BH519">
        <v>0</v>
      </c>
      <c r="BI519">
        <v>4</v>
      </c>
      <c r="BJ519" t="s">
        <v>217</v>
      </c>
      <c r="BM519">
        <v>0</v>
      </c>
      <c r="BN519">
        <v>0</v>
      </c>
      <c r="BO519" t="s">
        <v>3</v>
      </c>
      <c r="BP519">
        <v>0</v>
      </c>
      <c r="BQ519">
        <v>1</v>
      </c>
      <c r="BR519">
        <v>0</v>
      </c>
      <c r="BS519">
        <v>1</v>
      </c>
      <c r="BT519">
        <v>1</v>
      </c>
      <c r="BU519">
        <v>1</v>
      </c>
      <c r="BV519">
        <v>1</v>
      </c>
      <c r="BW519">
        <v>1</v>
      </c>
      <c r="BX519">
        <v>1</v>
      </c>
      <c r="BY519" t="s">
        <v>3</v>
      </c>
      <c r="BZ519">
        <v>70</v>
      </c>
      <c r="CA519">
        <v>10</v>
      </c>
      <c r="CE519">
        <v>0</v>
      </c>
      <c r="CF519">
        <v>0</v>
      </c>
      <c r="CG519">
        <v>0</v>
      </c>
      <c r="CM519">
        <v>0</v>
      </c>
      <c r="CN519" t="s">
        <v>3</v>
      </c>
      <c r="CO519">
        <v>0</v>
      </c>
      <c r="CP519">
        <f t="shared" si="484"/>
        <v>0</v>
      </c>
      <c r="CQ519">
        <f t="shared" si="485"/>
        <v>185650.06</v>
      </c>
      <c r="CR519">
        <f t="shared" ref="CR519:CR540" si="510">((((ET519)*BB519-(EU519)*BS519)+AE519*BS519)*AV519)</f>
        <v>17727.330000000002</v>
      </c>
      <c r="CS519">
        <f t="shared" si="486"/>
        <v>8761.2199999999993</v>
      </c>
      <c r="CT519">
        <f t="shared" si="487"/>
        <v>69247.89</v>
      </c>
      <c r="CU519">
        <f t="shared" si="488"/>
        <v>0</v>
      </c>
      <c r="CV519">
        <f t="shared" si="489"/>
        <v>342.54</v>
      </c>
      <c r="CW519">
        <f t="shared" si="490"/>
        <v>0</v>
      </c>
      <c r="CX519">
        <f t="shared" si="491"/>
        <v>0</v>
      </c>
      <c r="CY519">
        <f t="shared" si="492"/>
        <v>0</v>
      </c>
      <c r="CZ519">
        <f t="shared" si="493"/>
        <v>0</v>
      </c>
      <c r="DC519" t="s">
        <v>3</v>
      </c>
      <c r="DD519" t="s">
        <v>3</v>
      </c>
      <c r="DE519" t="s">
        <v>3</v>
      </c>
      <c r="DF519" t="s">
        <v>3</v>
      </c>
      <c r="DG519" t="s">
        <v>3</v>
      </c>
      <c r="DH519" t="s">
        <v>3</v>
      </c>
      <c r="DI519" t="s">
        <v>3</v>
      </c>
      <c r="DJ519" t="s">
        <v>3</v>
      </c>
      <c r="DK519" t="s">
        <v>3</v>
      </c>
      <c r="DL519" t="s">
        <v>3</v>
      </c>
      <c r="DM519" t="s">
        <v>3</v>
      </c>
      <c r="DN519">
        <v>0</v>
      </c>
      <c r="DO519">
        <v>0</v>
      </c>
      <c r="DP519">
        <v>1</v>
      </c>
      <c r="DQ519">
        <v>1</v>
      </c>
      <c r="DU519">
        <v>1010</v>
      </c>
      <c r="DV519" t="s">
        <v>216</v>
      </c>
      <c r="DW519" t="s">
        <v>216</v>
      </c>
      <c r="DX519">
        <v>100</v>
      </c>
      <c r="EE519">
        <v>51482689</v>
      </c>
      <c r="EF519">
        <v>1</v>
      </c>
      <c r="EG519" t="s">
        <v>21</v>
      </c>
      <c r="EH519">
        <v>0</v>
      </c>
      <c r="EI519" t="s">
        <v>3</v>
      </c>
      <c r="EJ519">
        <v>4</v>
      </c>
      <c r="EK519">
        <v>0</v>
      </c>
      <c r="EL519" t="s">
        <v>22</v>
      </c>
      <c r="EM519" t="s">
        <v>23</v>
      </c>
      <c r="EO519" t="s">
        <v>3</v>
      </c>
      <c r="EQ519">
        <v>0</v>
      </c>
      <c r="ER519">
        <v>272625.28000000003</v>
      </c>
      <c r="ES519">
        <v>185650.06</v>
      </c>
      <c r="ET519">
        <v>17727.330000000002</v>
      </c>
      <c r="EU519">
        <v>8761.2199999999993</v>
      </c>
      <c r="EV519">
        <v>69247.89</v>
      </c>
      <c r="EW519">
        <v>342.54</v>
      </c>
      <c r="EX519">
        <v>0</v>
      </c>
      <c r="EY519">
        <v>0</v>
      </c>
      <c r="FQ519">
        <v>0</v>
      </c>
      <c r="FR519">
        <f t="shared" si="494"/>
        <v>0</v>
      </c>
      <c r="FS519">
        <v>0</v>
      </c>
      <c r="FX519">
        <v>70</v>
      </c>
      <c r="FY519">
        <v>10</v>
      </c>
      <c r="GA519" t="s">
        <v>3</v>
      </c>
      <c r="GD519">
        <v>0</v>
      </c>
      <c r="GF519">
        <v>801305787</v>
      </c>
      <c r="GG519">
        <v>2</v>
      </c>
      <c r="GH519">
        <v>1</v>
      </c>
      <c r="GI519">
        <v>-2</v>
      </c>
      <c r="GJ519">
        <v>0</v>
      </c>
      <c r="GK519">
        <f>ROUND(R519*(R12)/100,2)</f>
        <v>0</v>
      </c>
      <c r="GL519">
        <f t="shared" si="495"/>
        <v>0</v>
      </c>
      <c r="GM519">
        <f t="shared" si="496"/>
        <v>0</v>
      </c>
      <c r="GN519">
        <f t="shared" si="497"/>
        <v>0</v>
      </c>
      <c r="GO519">
        <f t="shared" si="498"/>
        <v>0</v>
      </c>
      <c r="GP519">
        <f t="shared" si="499"/>
        <v>0</v>
      </c>
      <c r="GR519">
        <v>0</v>
      </c>
      <c r="GS519">
        <v>3</v>
      </c>
      <c r="GT519">
        <v>0</v>
      </c>
      <c r="GU519" t="s">
        <v>3</v>
      </c>
      <c r="GV519">
        <f t="shared" si="500"/>
        <v>0</v>
      </c>
      <c r="GW519">
        <v>1</v>
      </c>
      <c r="GX519">
        <f t="shared" si="501"/>
        <v>0</v>
      </c>
      <c r="HA519">
        <v>0</v>
      </c>
      <c r="HB519">
        <v>0</v>
      </c>
      <c r="HC519">
        <f t="shared" si="502"/>
        <v>0</v>
      </c>
      <c r="HE519" t="s">
        <v>3</v>
      </c>
      <c r="HF519" t="s">
        <v>3</v>
      </c>
      <c r="IK519">
        <f t="shared" si="503"/>
        <v>0</v>
      </c>
    </row>
    <row r="520" spans="1:245" x14ac:dyDescent="0.2">
      <c r="A520">
        <v>17</v>
      </c>
      <c r="B520">
        <v>1</v>
      </c>
      <c r="C520">
        <f>ROW(SmtRes!A177)</f>
        <v>177</v>
      </c>
      <c r="D520">
        <f>ROW(EtalonRes!A172)</f>
        <v>172</v>
      </c>
      <c r="E520" t="s">
        <v>292</v>
      </c>
      <c r="F520" t="s">
        <v>230</v>
      </c>
      <c r="G520" t="s">
        <v>231</v>
      </c>
      <c r="H520" t="s">
        <v>216</v>
      </c>
      <c r="I520">
        <v>0</v>
      </c>
      <c r="J520">
        <v>0</v>
      </c>
      <c r="O520">
        <f t="shared" si="470"/>
        <v>0</v>
      </c>
      <c r="P520">
        <f t="shared" si="471"/>
        <v>0</v>
      </c>
      <c r="Q520">
        <f t="shared" si="472"/>
        <v>0</v>
      </c>
      <c r="R520">
        <f t="shared" si="473"/>
        <v>0</v>
      </c>
      <c r="S520">
        <f t="shared" si="474"/>
        <v>0</v>
      </c>
      <c r="T520">
        <f t="shared" si="475"/>
        <v>0</v>
      </c>
      <c r="U520">
        <f t="shared" si="476"/>
        <v>0</v>
      </c>
      <c r="V520">
        <f t="shared" si="477"/>
        <v>0</v>
      </c>
      <c r="W520">
        <f t="shared" si="478"/>
        <v>0</v>
      </c>
      <c r="X520">
        <f t="shared" si="479"/>
        <v>0</v>
      </c>
      <c r="Y520">
        <f t="shared" si="480"/>
        <v>0</v>
      </c>
      <c r="AA520">
        <v>52421674</v>
      </c>
      <c r="AB520">
        <f t="shared" si="481"/>
        <v>31214.31</v>
      </c>
      <c r="AC520">
        <f t="shared" si="504"/>
        <v>12721</v>
      </c>
      <c r="AD520">
        <f t="shared" si="505"/>
        <v>0</v>
      </c>
      <c r="AE520">
        <f t="shared" si="506"/>
        <v>0</v>
      </c>
      <c r="AF520">
        <f t="shared" si="507"/>
        <v>18493.310000000001</v>
      </c>
      <c r="AG520">
        <f t="shared" si="482"/>
        <v>0</v>
      </c>
      <c r="AH520">
        <f t="shared" si="508"/>
        <v>79.349999999999994</v>
      </c>
      <c r="AI520">
        <f t="shared" si="509"/>
        <v>0</v>
      </c>
      <c r="AJ520">
        <f t="shared" si="483"/>
        <v>0</v>
      </c>
      <c r="AK520">
        <v>31214.31</v>
      </c>
      <c r="AL520">
        <v>12721</v>
      </c>
      <c r="AM520">
        <v>0</v>
      </c>
      <c r="AN520">
        <v>0</v>
      </c>
      <c r="AO520">
        <v>18493.310000000001</v>
      </c>
      <c r="AP520">
        <v>0</v>
      </c>
      <c r="AQ520">
        <v>79.349999999999994</v>
      </c>
      <c r="AR520">
        <v>0</v>
      </c>
      <c r="AS520">
        <v>0</v>
      </c>
      <c r="AT520">
        <v>70</v>
      </c>
      <c r="AU520">
        <v>10</v>
      </c>
      <c r="AV520">
        <v>1</v>
      </c>
      <c r="AW520">
        <v>1</v>
      </c>
      <c r="AZ520">
        <v>1</v>
      </c>
      <c r="BA520">
        <v>1</v>
      </c>
      <c r="BB520">
        <v>1</v>
      </c>
      <c r="BC520">
        <v>1</v>
      </c>
      <c r="BD520" t="s">
        <v>3</v>
      </c>
      <c r="BE520" t="s">
        <v>3</v>
      </c>
      <c r="BF520" t="s">
        <v>3</v>
      </c>
      <c r="BG520" t="s">
        <v>3</v>
      </c>
      <c r="BH520">
        <v>0</v>
      </c>
      <c r="BI520">
        <v>4</v>
      </c>
      <c r="BJ520" t="s">
        <v>232</v>
      </c>
      <c r="BM520">
        <v>0</v>
      </c>
      <c r="BN520">
        <v>0</v>
      </c>
      <c r="BO520" t="s">
        <v>3</v>
      </c>
      <c r="BP520">
        <v>0</v>
      </c>
      <c r="BQ520">
        <v>1</v>
      </c>
      <c r="BR520">
        <v>0</v>
      </c>
      <c r="BS520">
        <v>1</v>
      </c>
      <c r="BT520">
        <v>1</v>
      </c>
      <c r="BU520">
        <v>1</v>
      </c>
      <c r="BV520">
        <v>1</v>
      </c>
      <c r="BW520">
        <v>1</v>
      </c>
      <c r="BX520">
        <v>1</v>
      </c>
      <c r="BY520" t="s">
        <v>3</v>
      </c>
      <c r="BZ520">
        <v>70</v>
      </c>
      <c r="CA520">
        <v>10</v>
      </c>
      <c r="CE520">
        <v>0</v>
      </c>
      <c r="CF520">
        <v>0</v>
      </c>
      <c r="CG520">
        <v>0</v>
      </c>
      <c r="CM520">
        <v>0</v>
      </c>
      <c r="CN520" t="s">
        <v>3</v>
      </c>
      <c r="CO520">
        <v>0</v>
      </c>
      <c r="CP520">
        <f t="shared" si="484"/>
        <v>0</v>
      </c>
      <c r="CQ520">
        <f t="shared" si="485"/>
        <v>12721</v>
      </c>
      <c r="CR520">
        <f t="shared" si="510"/>
        <v>0</v>
      </c>
      <c r="CS520">
        <f t="shared" si="486"/>
        <v>0</v>
      </c>
      <c r="CT520">
        <f t="shared" si="487"/>
        <v>18493.310000000001</v>
      </c>
      <c r="CU520">
        <f t="shared" si="488"/>
        <v>0</v>
      </c>
      <c r="CV520">
        <f t="shared" si="489"/>
        <v>79.349999999999994</v>
      </c>
      <c r="CW520">
        <f t="shared" si="490"/>
        <v>0</v>
      </c>
      <c r="CX520">
        <f t="shared" si="491"/>
        <v>0</v>
      </c>
      <c r="CY520">
        <f t="shared" si="492"/>
        <v>0</v>
      </c>
      <c r="CZ520">
        <f t="shared" si="493"/>
        <v>0</v>
      </c>
      <c r="DC520" t="s">
        <v>3</v>
      </c>
      <c r="DD520" t="s">
        <v>3</v>
      </c>
      <c r="DE520" t="s">
        <v>3</v>
      </c>
      <c r="DF520" t="s">
        <v>3</v>
      </c>
      <c r="DG520" t="s">
        <v>3</v>
      </c>
      <c r="DH520" t="s">
        <v>3</v>
      </c>
      <c r="DI520" t="s">
        <v>3</v>
      </c>
      <c r="DJ520" t="s">
        <v>3</v>
      </c>
      <c r="DK520" t="s">
        <v>3</v>
      </c>
      <c r="DL520" t="s">
        <v>3</v>
      </c>
      <c r="DM520" t="s">
        <v>3</v>
      </c>
      <c r="DN520">
        <v>0</v>
      </c>
      <c r="DO520">
        <v>0</v>
      </c>
      <c r="DP520">
        <v>1</v>
      </c>
      <c r="DQ520">
        <v>1</v>
      </c>
      <c r="DU520">
        <v>1010</v>
      </c>
      <c r="DV520" t="s">
        <v>216</v>
      </c>
      <c r="DW520" t="s">
        <v>216</v>
      </c>
      <c r="DX520">
        <v>100</v>
      </c>
      <c r="EE520">
        <v>51482689</v>
      </c>
      <c r="EF520">
        <v>1</v>
      </c>
      <c r="EG520" t="s">
        <v>21</v>
      </c>
      <c r="EH520">
        <v>0</v>
      </c>
      <c r="EI520" t="s">
        <v>3</v>
      </c>
      <c r="EJ520">
        <v>4</v>
      </c>
      <c r="EK520">
        <v>0</v>
      </c>
      <c r="EL520" t="s">
        <v>22</v>
      </c>
      <c r="EM520" t="s">
        <v>23</v>
      </c>
      <c r="EO520" t="s">
        <v>3</v>
      </c>
      <c r="EQ520">
        <v>0</v>
      </c>
      <c r="ER520">
        <v>31214.31</v>
      </c>
      <c r="ES520">
        <v>12721</v>
      </c>
      <c r="ET520">
        <v>0</v>
      </c>
      <c r="EU520">
        <v>0</v>
      </c>
      <c r="EV520">
        <v>18493.310000000001</v>
      </c>
      <c r="EW520">
        <v>79.349999999999994</v>
      </c>
      <c r="EX520">
        <v>0</v>
      </c>
      <c r="EY520">
        <v>0</v>
      </c>
      <c r="FQ520">
        <v>0</v>
      </c>
      <c r="FR520">
        <f t="shared" si="494"/>
        <v>0</v>
      </c>
      <c r="FS520">
        <v>0</v>
      </c>
      <c r="FX520">
        <v>70</v>
      </c>
      <c r="FY520">
        <v>10</v>
      </c>
      <c r="GA520" t="s">
        <v>3</v>
      </c>
      <c r="GD520">
        <v>0</v>
      </c>
      <c r="GF520">
        <v>1905416798</v>
      </c>
      <c r="GG520">
        <v>2</v>
      </c>
      <c r="GH520">
        <v>1</v>
      </c>
      <c r="GI520">
        <v>-2</v>
      </c>
      <c r="GJ520">
        <v>0</v>
      </c>
      <c r="GK520">
        <f>ROUND(R520*(R12)/100,2)</f>
        <v>0</v>
      </c>
      <c r="GL520">
        <f t="shared" si="495"/>
        <v>0</v>
      </c>
      <c r="GM520">
        <f t="shared" si="496"/>
        <v>0</v>
      </c>
      <c r="GN520">
        <f t="shared" si="497"/>
        <v>0</v>
      </c>
      <c r="GO520">
        <f t="shared" si="498"/>
        <v>0</v>
      </c>
      <c r="GP520">
        <f t="shared" si="499"/>
        <v>0</v>
      </c>
      <c r="GR520">
        <v>0</v>
      </c>
      <c r="GS520">
        <v>3</v>
      </c>
      <c r="GT520">
        <v>0</v>
      </c>
      <c r="GU520" t="s">
        <v>3</v>
      </c>
      <c r="GV520">
        <f t="shared" si="500"/>
        <v>0</v>
      </c>
      <c r="GW520">
        <v>1</v>
      </c>
      <c r="GX520">
        <f t="shared" si="501"/>
        <v>0</v>
      </c>
      <c r="HA520">
        <v>0</v>
      </c>
      <c r="HB520">
        <v>0</v>
      </c>
      <c r="HC520">
        <f t="shared" si="502"/>
        <v>0</v>
      </c>
      <c r="HE520" t="s">
        <v>3</v>
      </c>
      <c r="HF520" t="s">
        <v>3</v>
      </c>
      <c r="IK520">
        <f t="shared" si="503"/>
        <v>0</v>
      </c>
    </row>
    <row r="521" spans="1:245" x14ac:dyDescent="0.2">
      <c r="A521">
        <v>17</v>
      </c>
      <c r="B521">
        <v>1</v>
      </c>
      <c r="E521" t="s">
        <v>293</v>
      </c>
      <c r="F521" t="s">
        <v>224</v>
      </c>
      <c r="G521" t="s">
        <v>294</v>
      </c>
      <c r="H521" t="s">
        <v>221</v>
      </c>
      <c r="I521">
        <v>0</v>
      </c>
      <c r="J521">
        <v>0</v>
      </c>
      <c r="O521">
        <f t="shared" si="470"/>
        <v>0</v>
      </c>
      <c r="P521">
        <f t="shared" si="471"/>
        <v>0</v>
      </c>
      <c r="Q521">
        <f t="shared" si="472"/>
        <v>0</v>
      </c>
      <c r="R521">
        <f t="shared" si="473"/>
        <v>0</v>
      </c>
      <c r="S521">
        <f t="shared" si="474"/>
        <v>0</v>
      </c>
      <c r="T521">
        <f t="shared" si="475"/>
        <v>0</v>
      </c>
      <c r="U521">
        <f t="shared" si="476"/>
        <v>0</v>
      </c>
      <c r="V521">
        <f t="shared" si="477"/>
        <v>0</v>
      </c>
      <c r="W521">
        <f t="shared" si="478"/>
        <v>0</v>
      </c>
      <c r="X521">
        <f t="shared" si="479"/>
        <v>0</v>
      </c>
      <c r="Y521">
        <f t="shared" si="480"/>
        <v>0</v>
      </c>
      <c r="AA521">
        <v>52421674</v>
      </c>
      <c r="AB521">
        <f t="shared" si="481"/>
        <v>1502.86</v>
      </c>
      <c r="AC521">
        <f t="shared" si="504"/>
        <v>1502.86</v>
      </c>
      <c r="AD521">
        <f t="shared" si="505"/>
        <v>0</v>
      </c>
      <c r="AE521">
        <f t="shared" si="506"/>
        <v>0</v>
      </c>
      <c r="AF521">
        <f t="shared" si="507"/>
        <v>0</v>
      </c>
      <c r="AG521">
        <f t="shared" si="482"/>
        <v>0</v>
      </c>
      <c r="AH521">
        <f t="shared" si="508"/>
        <v>0</v>
      </c>
      <c r="AI521">
        <f t="shared" si="509"/>
        <v>0</v>
      </c>
      <c r="AJ521">
        <f t="shared" si="483"/>
        <v>0</v>
      </c>
      <c r="AK521">
        <v>1502.8600000000001</v>
      </c>
      <c r="AL521">
        <v>1502.8600000000001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70</v>
      </c>
      <c r="AU521">
        <v>10</v>
      </c>
      <c r="AV521">
        <v>1</v>
      </c>
      <c r="AW521">
        <v>1</v>
      </c>
      <c r="AZ521">
        <v>1</v>
      </c>
      <c r="BA521">
        <v>1</v>
      </c>
      <c r="BB521">
        <v>1</v>
      </c>
      <c r="BC521">
        <v>1</v>
      </c>
      <c r="BD521" t="s">
        <v>3</v>
      </c>
      <c r="BE521" t="s">
        <v>3</v>
      </c>
      <c r="BF521" t="s">
        <v>3</v>
      </c>
      <c r="BG521" t="s">
        <v>3</v>
      </c>
      <c r="BH521">
        <v>3</v>
      </c>
      <c r="BI521">
        <v>4</v>
      </c>
      <c r="BJ521" t="s">
        <v>3</v>
      </c>
      <c r="BM521">
        <v>0</v>
      </c>
      <c r="BN521">
        <v>0</v>
      </c>
      <c r="BO521" t="s">
        <v>3</v>
      </c>
      <c r="BP521">
        <v>0</v>
      </c>
      <c r="BQ521">
        <v>1</v>
      </c>
      <c r="BR521">
        <v>0</v>
      </c>
      <c r="BS521">
        <v>1</v>
      </c>
      <c r="BT521">
        <v>1</v>
      </c>
      <c r="BU521">
        <v>1</v>
      </c>
      <c r="BV521">
        <v>1</v>
      </c>
      <c r="BW521">
        <v>1</v>
      </c>
      <c r="BX521">
        <v>1</v>
      </c>
      <c r="BY521" t="s">
        <v>3</v>
      </c>
      <c r="BZ521">
        <v>70</v>
      </c>
      <c r="CA521">
        <v>10</v>
      </c>
      <c r="CE521">
        <v>0</v>
      </c>
      <c r="CF521">
        <v>0</v>
      </c>
      <c r="CG521">
        <v>0</v>
      </c>
      <c r="CM521">
        <v>0</v>
      </c>
      <c r="CN521" t="s">
        <v>3</v>
      </c>
      <c r="CO521">
        <v>0</v>
      </c>
      <c r="CP521">
        <f t="shared" si="484"/>
        <v>0</v>
      </c>
      <c r="CQ521">
        <f t="shared" si="485"/>
        <v>1502.86</v>
      </c>
      <c r="CR521">
        <f t="shared" si="510"/>
        <v>0</v>
      </c>
      <c r="CS521">
        <f t="shared" si="486"/>
        <v>0</v>
      </c>
      <c r="CT521">
        <f t="shared" si="487"/>
        <v>0</v>
      </c>
      <c r="CU521">
        <f t="shared" si="488"/>
        <v>0</v>
      </c>
      <c r="CV521">
        <f t="shared" si="489"/>
        <v>0</v>
      </c>
      <c r="CW521">
        <f t="shared" si="490"/>
        <v>0</v>
      </c>
      <c r="CX521">
        <f t="shared" si="491"/>
        <v>0</v>
      </c>
      <c r="CY521">
        <f t="shared" si="492"/>
        <v>0</v>
      </c>
      <c r="CZ521">
        <f t="shared" si="493"/>
        <v>0</v>
      </c>
      <c r="DC521" t="s">
        <v>3</v>
      </c>
      <c r="DD521" t="s">
        <v>3</v>
      </c>
      <c r="DE521" t="s">
        <v>3</v>
      </c>
      <c r="DF521" t="s">
        <v>3</v>
      </c>
      <c r="DG521" t="s">
        <v>3</v>
      </c>
      <c r="DH521" t="s">
        <v>3</v>
      </c>
      <c r="DI521" t="s">
        <v>3</v>
      </c>
      <c r="DJ521" t="s">
        <v>3</v>
      </c>
      <c r="DK521" t="s">
        <v>3</v>
      </c>
      <c r="DL521" t="s">
        <v>3</v>
      </c>
      <c r="DM521" t="s">
        <v>3</v>
      </c>
      <c r="DN521">
        <v>0</v>
      </c>
      <c r="DO521">
        <v>0</v>
      </c>
      <c r="DP521">
        <v>1</v>
      </c>
      <c r="DQ521">
        <v>1</v>
      </c>
      <c r="DU521">
        <v>1010</v>
      </c>
      <c r="DV521" t="s">
        <v>221</v>
      </c>
      <c r="DW521" t="s">
        <v>221</v>
      </c>
      <c r="DX521">
        <v>1</v>
      </c>
      <c r="EE521">
        <v>51482689</v>
      </c>
      <c r="EF521">
        <v>1</v>
      </c>
      <c r="EG521" t="s">
        <v>21</v>
      </c>
      <c r="EH521">
        <v>0</v>
      </c>
      <c r="EI521" t="s">
        <v>3</v>
      </c>
      <c r="EJ521">
        <v>4</v>
      </c>
      <c r="EK521">
        <v>0</v>
      </c>
      <c r="EL521" t="s">
        <v>22</v>
      </c>
      <c r="EM521" t="s">
        <v>23</v>
      </c>
      <c r="EO521" t="s">
        <v>3</v>
      </c>
      <c r="EQ521">
        <v>0</v>
      </c>
      <c r="ER521">
        <v>1502.8600000000001</v>
      </c>
      <c r="ES521">
        <v>1502.8600000000001</v>
      </c>
      <c r="ET521">
        <v>0</v>
      </c>
      <c r="EU521">
        <v>0</v>
      </c>
      <c r="EV521">
        <v>0</v>
      </c>
      <c r="EW521">
        <v>0</v>
      </c>
      <c r="EX521">
        <v>0</v>
      </c>
      <c r="EY521">
        <v>0</v>
      </c>
      <c r="EZ521">
        <v>5</v>
      </c>
      <c r="FC521">
        <v>1</v>
      </c>
      <c r="FD521">
        <v>18</v>
      </c>
      <c r="FF521">
        <v>1790</v>
      </c>
      <c r="FQ521">
        <v>0</v>
      </c>
      <c r="FR521">
        <f t="shared" si="494"/>
        <v>0</v>
      </c>
      <c r="FS521">
        <v>0</v>
      </c>
      <c r="FX521">
        <v>70</v>
      </c>
      <c r="FY521">
        <v>10</v>
      </c>
      <c r="GA521" t="s">
        <v>295</v>
      </c>
      <c r="GD521">
        <v>0</v>
      </c>
      <c r="GF521">
        <v>994000667</v>
      </c>
      <c r="GG521">
        <v>2</v>
      </c>
      <c r="GH521">
        <v>3</v>
      </c>
      <c r="GI521">
        <v>-2</v>
      </c>
      <c r="GJ521">
        <v>0</v>
      </c>
      <c r="GK521">
        <f>ROUND(R521*(R12)/100,2)</f>
        <v>0</v>
      </c>
      <c r="GL521">
        <f t="shared" si="495"/>
        <v>0</v>
      </c>
      <c r="GM521">
        <f t="shared" si="496"/>
        <v>0</v>
      </c>
      <c r="GN521">
        <f t="shared" si="497"/>
        <v>0</v>
      </c>
      <c r="GO521">
        <f t="shared" si="498"/>
        <v>0</v>
      </c>
      <c r="GP521">
        <f t="shared" si="499"/>
        <v>0</v>
      </c>
      <c r="GR521">
        <v>1</v>
      </c>
      <c r="GS521">
        <v>1</v>
      </c>
      <c r="GT521">
        <v>0</v>
      </c>
      <c r="GU521" t="s">
        <v>3</v>
      </c>
      <c r="GV521">
        <f t="shared" si="500"/>
        <v>0</v>
      </c>
      <c r="GW521">
        <v>1</v>
      </c>
      <c r="GX521">
        <f t="shared" si="501"/>
        <v>0</v>
      </c>
      <c r="HA521">
        <v>0</v>
      </c>
      <c r="HB521">
        <v>0</v>
      </c>
      <c r="HC521">
        <f t="shared" si="502"/>
        <v>0</v>
      </c>
      <c r="HE521" t="s">
        <v>53</v>
      </c>
      <c r="HF521" t="s">
        <v>227</v>
      </c>
      <c r="IK521">
        <f t="shared" si="503"/>
        <v>0</v>
      </c>
    </row>
    <row r="522" spans="1:245" x14ac:dyDescent="0.2">
      <c r="A522">
        <v>17</v>
      </c>
      <c r="B522">
        <v>1</v>
      </c>
      <c r="E522" t="s">
        <v>296</v>
      </c>
      <c r="F522" t="s">
        <v>224</v>
      </c>
      <c r="G522" t="s">
        <v>297</v>
      </c>
      <c r="H522" t="s">
        <v>221</v>
      </c>
      <c r="I522">
        <v>0</v>
      </c>
      <c r="J522">
        <v>0</v>
      </c>
      <c r="O522">
        <f t="shared" si="470"/>
        <v>0</v>
      </c>
      <c r="P522">
        <f t="shared" si="471"/>
        <v>0</v>
      </c>
      <c r="Q522">
        <f t="shared" si="472"/>
        <v>0</v>
      </c>
      <c r="R522">
        <f t="shared" si="473"/>
        <v>0</v>
      </c>
      <c r="S522">
        <f t="shared" si="474"/>
        <v>0</v>
      </c>
      <c r="T522">
        <f t="shared" si="475"/>
        <v>0</v>
      </c>
      <c r="U522">
        <f t="shared" si="476"/>
        <v>0</v>
      </c>
      <c r="V522">
        <f t="shared" si="477"/>
        <v>0</v>
      </c>
      <c r="W522">
        <f t="shared" si="478"/>
        <v>0</v>
      </c>
      <c r="X522">
        <f t="shared" si="479"/>
        <v>0</v>
      </c>
      <c r="Y522">
        <f t="shared" si="480"/>
        <v>0</v>
      </c>
      <c r="AA522">
        <v>52421674</v>
      </c>
      <c r="AB522">
        <f t="shared" si="481"/>
        <v>1889.06</v>
      </c>
      <c r="AC522">
        <f t="shared" si="504"/>
        <v>1889.06</v>
      </c>
      <c r="AD522">
        <f t="shared" si="505"/>
        <v>0</v>
      </c>
      <c r="AE522">
        <f t="shared" si="506"/>
        <v>0</v>
      </c>
      <c r="AF522">
        <f t="shared" si="507"/>
        <v>0</v>
      </c>
      <c r="AG522">
        <f t="shared" si="482"/>
        <v>0</v>
      </c>
      <c r="AH522">
        <f t="shared" si="508"/>
        <v>0</v>
      </c>
      <c r="AI522">
        <f t="shared" si="509"/>
        <v>0</v>
      </c>
      <c r="AJ522">
        <f t="shared" si="483"/>
        <v>0</v>
      </c>
      <c r="AK522">
        <v>1889.06</v>
      </c>
      <c r="AL522">
        <v>1889.06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70</v>
      </c>
      <c r="AU522">
        <v>10</v>
      </c>
      <c r="AV522">
        <v>1</v>
      </c>
      <c r="AW522">
        <v>1</v>
      </c>
      <c r="AZ522">
        <v>1</v>
      </c>
      <c r="BA522">
        <v>1</v>
      </c>
      <c r="BB522">
        <v>1</v>
      </c>
      <c r="BC522">
        <v>1</v>
      </c>
      <c r="BD522" t="s">
        <v>3</v>
      </c>
      <c r="BE522" t="s">
        <v>3</v>
      </c>
      <c r="BF522" t="s">
        <v>3</v>
      </c>
      <c r="BG522" t="s">
        <v>3</v>
      </c>
      <c r="BH522">
        <v>3</v>
      </c>
      <c r="BI522">
        <v>4</v>
      </c>
      <c r="BJ522" t="s">
        <v>3</v>
      </c>
      <c r="BM522">
        <v>0</v>
      </c>
      <c r="BN522">
        <v>0</v>
      </c>
      <c r="BO522" t="s">
        <v>3</v>
      </c>
      <c r="BP522">
        <v>0</v>
      </c>
      <c r="BQ522">
        <v>1</v>
      </c>
      <c r="BR522">
        <v>0</v>
      </c>
      <c r="BS522">
        <v>1</v>
      </c>
      <c r="BT522">
        <v>1</v>
      </c>
      <c r="BU522">
        <v>1</v>
      </c>
      <c r="BV522">
        <v>1</v>
      </c>
      <c r="BW522">
        <v>1</v>
      </c>
      <c r="BX522">
        <v>1</v>
      </c>
      <c r="BY522" t="s">
        <v>3</v>
      </c>
      <c r="BZ522">
        <v>70</v>
      </c>
      <c r="CA522">
        <v>10</v>
      </c>
      <c r="CE522">
        <v>0</v>
      </c>
      <c r="CF522">
        <v>0</v>
      </c>
      <c r="CG522">
        <v>0</v>
      </c>
      <c r="CM522">
        <v>0</v>
      </c>
      <c r="CN522" t="s">
        <v>3</v>
      </c>
      <c r="CO522">
        <v>0</v>
      </c>
      <c r="CP522">
        <f t="shared" si="484"/>
        <v>0</v>
      </c>
      <c r="CQ522">
        <f t="shared" si="485"/>
        <v>1889.06</v>
      </c>
      <c r="CR522">
        <f t="shared" si="510"/>
        <v>0</v>
      </c>
      <c r="CS522">
        <f t="shared" si="486"/>
        <v>0</v>
      </c>
      <c r="CT522">
        <f t="shared" si="487"/>
        <v>0</v>
      </c>
      <c r="CU522">
        <f t="shared" si="488"/>
        <v>0</v>
      </c>
      <c r="CV522">
        <f t="shared" si="489"/>
        <v>0</v>
      </c>
      <c r="CW522">
        <f t="shared" si="490"/>
        <v>0</v>
      </c>
      <c r="CX522">
        <f t="shared" si="491"/>
        <v>0</v>
      </c>
      <c r="CY522">
        <f t="shared" si="492"/>
        <v>0</v>
      </c>
      <c r="CZ522">
        <f t="shared" si="493"/>
        <v>0</v>
      </c>
      <c r="DC522" t="s">
        <v>3</v>
      </c>
      <c r="DD522" t="s">
        <v>3</v>
      </c>
      <c r="DE522" t="s">
        <v>3</v>
      </c>
      <c r="DF522" t="s">
        <v>3</v>
      </c>
      <c r="DG522" t="s">
        <v>3</v>
      </c>
      <c r="DH522" t="s">
        <v>3</v>
      </c>
      <c r="DI522" t="s">
        <v>3</v>
      </c>
      <c r="DJ522" t="s">
        <v>3</v>
      </c>
      <c r="DK522" t="s">
        <v>3</v>
      </c>
      <c r="DL522" t="s">
        <v>3</v>
      </c>
      <c r="DM522" t="s">
        <v>3</v>
      </c>
      <c r="DN522">
        <v>0</v>
      </c>
      <c r="DO522">
        <v>0</v>
      </c>
      <c r="DP522">
        <v>1</v>
      </c>
      <c r="DQ522">
        <v>1</v>
      </c>
      <c r="DU522">
        <v>1010</v>
      </c>
      <c r="DV522" t="s">
        <v>221</v>
      </c>
      <c r="DW522" t="s">
        <v>221</v>
      </c>
      <c r="DX522">
        <v>1</v>
      </c>
      <c r="EE522">
        <v>51482689</v>
      </c>
      <c r="EF522">
        <v>1</v>
      </c>
      <c r="EG522" t="s">
        <v>21</v>
      </c>
      <c r="EH522">
        <v>0</v>
      </c>
      <c r="EI522" t="s">
        <v>3</v>
      </c>
      <c r="EJ522">
        <v>4</v>
      </c>
      <c r="EK522">
        <v>0</v>
      </c>
      <c r="EL522" t="s">
        <v>22</v>
      </c>
      <c r="EM522" t="s">
        <v>23</v>
      </c>
      <c r="EO522" t="s">
        <v>3</v>
      </c>
      <c r="EQ522">
        <v>0</v>
      </c>
      <c r="ER522">
        <v>1889.06</v>
      </c>
      <c r="ES522">
        <v>1889.06</v>
      </c>
      <c r="ET522">
        <v>0</v>
      </c>
      <c r="EU522">
        <v>0</v>
      </c>
      <c r="EV522">
        <v>0</v>
      </c>
      <c r="EW522">
        <v>0</v>
      </c>
      <c r="EX522">
        <v>0</v>
      </c>
      <c r="EY522">
        <v>0</v>
      </c>
      <c r="EZ522">
        <v>5</v>
      </c>
      <c r="FC522">
        <v>1</v>
      </c>
      <c r="FD522">
        <v>18</v>
      </c>
      <c r="FF522">
        <v>2250</v>
      </c>
      <c r="FQ522">
        <v>0</v>
      </c>
      <c r="FR522">
        <f t="shared" si="494"/>
        <v>0</v>
      </c>
      <c r="FS522">
        <v>0</v>
      </c>
      <c r="FX522">
        <v>70</v>
      </c>
      <c r="FY522">
        <v>10</v>
      </c>
      <c r="GA522" t="s">
        <v>298</v>
      </c>
      <c r="GD522">
        <v>0</v>
      </c>
      <c r="GF522">
        <v>2026939925</v>
      </c>
      <c r="GG522">
        <v>2</v>
      </c>
      <c r="GH522">
        <v>3</v>
      </c>
      <c r="GI522">
        <v>-2</v>
      </c>
      <c r="GJ522">
        <v>0</v>
      </c>
      <c r="GK522">
        <f>ROUND(R522*(R12)/100,2)</f>
        <v>0</v>
      </c>
      <c r="GL522">
        <f t="shared" si="495"/>
        <v>0</v>
      </c>
      <c r="GM522">
        <f t="shared" si="496"/>
        <v>0</v>
      </c>
      <c r="GN522">
        <f t="shared" si="497"/>
        <v>0</v>
      </c>
      <c r="GO522">
        <f t="shared" si="498"/>
        <v>0</v>
      </c>
      <c r="GP522">
        <f t="shared" si="499"/>
        <v>0</v>
      </c>
      <c r="GR522">
        <v>1</v>
      </c>
      <c r="GS522">
        <v>1</v>
      </c>
      <c r="GT522">
        <v>0</v>
      </c>
      <c r="GU522" t="s">
        <v>3</v>
      </c>
      <c r="GV522">
        <f t="shared" si="500"/>
        <v>0</v>
      </c>
      <c r="GW522">
        <v>1</v>
      </c>
      <c r="GX522">
        <f t="shared" si="501"/>
        <v>0</v>
      </c>
      <c r="HA522">
        <v>0</v>
      </c>
      <c r="HB522">
        <v>0</v>
      </c>
      <c r="HC522">
        <f t="shared" si="502"/>
        <v>0</v>
      </c>
      <c r="HE522" t="s">
        <v>53</v>
      </c>
      <c r="HF522" t="s">
        <v>227</v>
      </c>
      <c r="IK522">
        <f t="shared" si="503"/>
        <v>0</v>
      </c>
    </row>
    <row r="523" spans="1:245" x14ac:dyDescent="0.2">
      <c r="A523">
        <v>17</v>
      </c>
      <c r="B523">
        <v>1</v>
      </c>
      <c r="E523" t="s">
        <v>299</v>
      </c>
      <c r="F523" t="s">
        <v>224</v>
      </c>
      <c r="G523" t="s">
        <v>225</v>
      </c>
      <c r="H523" t="s">
        <v>221</v>
      </c>
      <c r="I523">
        <v>0</v>
      </c>
      <c r="J523">
        <v>0</v>
      </c>
      <c r="O523">
        <f t="shared" si="470"/>
        <v>0</v>
      </c>
      <c r="P523">
        <f t="shared" si="471"/>
        <v>0</v>
      </c>
      <c r="Q523">
        <f t="shared" si="472"/>
        <v>0</v>
      </c>
      <c r="R523">
        <f t="shared" si="473"/>
        <v>0</v>
      </c>
      <c r="S523">
        <f t="shared" si="474"/>
        <v>0</v>
      </c>
      <c r="T523">
        <f t="shared" si="475"/>
        <v>0</v>
      </c>
      <c r="U523">
        <f t="shared" si="476"/>
        <v>0</v>
      </c>
      <c r="V523">
        <f t="shared" si="477"/>
        <v>0</v>
      </c>
      <c r="W523">
        <f t="shared" si="478"/>
        <v>0</v>
      </c>
      <c r="X523">
        <f t="shared" si="479"/>
        <v>0</v>
      </c>
      <c r="Y523">
        <f t="shared" si="480"/>
        <v>0</v>
      </c>
      <c r="AA523">
        <v>52421674</v>
      </c>
      <c r="AB523">
        <f t="shared" si="481"/>
        <v>2686.67</v>
      </c>
      <c r="AC523">
        <f t="shared" si="504"/>
        <v>2686.67</v>
      </c>
      <c r="AD523">
        <f t="shared" si="505"/>
        <v>0</v>
      </c>
      <c r="AE523">
        <f t="shared" si="506"/>
        <v>0</v>
      </c>
      <c r="AF523">
        <f t="shared" si="507"/>
        <v>0</v>
      </c>
      <c r="AG523">
        <f t="shared" si="482"/>
        <v>0</v>
      </c>
      <c r="AH523">
        <f t="shared" si="508"/>
        <v>0</v>
      </c>
      <c r="AI523">
        <f t="shared" si="509"/>
        <v>0</v>
      </c>
      <c r="AJ523">
        <f t="shared" si="483"/>
        <v>0</v>
      </c>
      <c r="AK523">
        <v>2686.67</v>
      </c>
      <c r="AL523">
        <v>2686.67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70</v>
      </c>
      <c r="AU523">
        <v>10</v>
      </c>
      <c r="AV523">
        <v>1</v>
      </c>
      <c r="AW523">
        <v>1</v>
      </c>
      <c r="AZ523">
        <v>1</v>
      </c>
      <c r="BA523">
        <v>1</v>
      </c>
      <c r="BB523">
        <v>1</v>
      </c>
      <c r="BC523">
        <v>1</v>
      </c>
      <c r="BD523" t="s">
        <v>3</v>
      </c>
      <c r="BE523" t="s">
        <v>3</v>
      </c>
      <c r="BF523" t="s">
        <v>3</v>
      </c>
      <c r="BG523" t="s">
        <v>3</v>
      </c>
      <c r="BH523">
        <v>3</v>
      </c>
      <c r="BI523">
        <v>4</v>
      </c>
      <c r="BJ523" t="s">
        <v>3</v>
      </c>
      <c r="BM523">
        <v>0</v>
      </c>
      <c r="BN523">
        <v>0</v>
      </c>
      <c r="BO523" t="s">
        <v>3</v>
      </c>
      <c r="BP523">
        <v>0</v>
      </c>
      <c r="BQ523">
        <v>1</v>
      </c>
      <c r="BR523">
        <v>0</v>
      </c>
      <c r="BS523">
        <v>1</v>
      </c>
      <c r="BT523">
        <v>1</v>
      </c>
      <c r="BU523">
        <v>1</v>
      </c>
      <c r="BV523">
        <v>1</v>
      </c>
      <c r="BW523">
        <v>1</v>
      </c>
      <c r="BX523">
        <v>1</v>
      </c>
      <c r="BY523" t="s">
        <v>3</v>
      </c>
      <c r="BZ523">
        <v>70</v>
      </c>
      <c r="CA523">
        <v>10</v>
      </c>
      <c r="CE523">
        <v>0</v>
      </c>
      <c r="CF523">
        <v>0</v>
      </c>
      <c r="CG523">
        <v>0</v>
      </c>
      <c r="CM523">
        <v>0</v>
      </c>
      <c r="CN523" t="s">
        <v>3</v>
      </c>
      <c r="CO523">
        <v>0</v>
      </c>
      <c r="CP523">
        <f t="shared" si="484"/>
        <v>0</v>
      </c>
      <c r="CQ523">
        <f t="shared" si="485"/>
        <v>2686.67</v>
      </c>
      <c r="CR523">
        <f t="shared" si="510"/>
        <v>0</v>
      </c>
      <c r="CS523">
        <f t="shared" si="486"/>
        <v>0</v>
      </c>
      <c r="CT523">
        <f t="shared" si="487"/>
        <v>0</v>
      </c>
      <c r="CU523">
        <f t="shared" si="488"/>
        <v>0</v>
      </c>
      <c r="CV523">
        <f t="shared" si="489"/>
        <v>0</v>
      </c>
      <c r="CW523">
        <f t="shared" si="490"/>
        <v>0</v>
      </c>
      <c r="CX523">
        <f t="shared" si="491"/>
        <v>0</v>
      </c>
      <c r="CY523">
        <f t="shared" si="492"/>
        <v>0</v>
      </c>
      <c r="CZ523">
        <f t="shared" si="493"/>
        <v>0</v>
      </c>
      <c r="DC523" t="s">
        <v>3</v>
      </c>
      <c r="DD523" t="s">
        <v>3</v>
      </c>
      <c r="DE523" t="s">
        <v>3</v>
      </c>
      <c r="DF523" t="s">
        <v>3</v>
      </c>
      <c r="DG523" t="s">
        <v>3</v>
      </c>
      <c r="DH523" t="s">
        <v>3</v>
      </c>
      <c r="DI523" t="s">
        <v>3</v>
      </c>
      <c r="DJ523" t="s">
        <v>3</v>
      </c>
      <c r="DK523" t="s">
        <v>3</v>
      </c>
      <c r="DL523" t="s">
        <v>3</v>
      </c>
      <c r="DM523" t="s">
        <v>3</v>
      </c>
      <c r="DN523">
        <v>0</v>
      </c>
      <c r="DO523">
        <v>0</v>
      </c>
      <c r="DP523">
        <v>1</v>
      </c>
      <c r="DQ523">
        <v>1</v>
      </c>
      <c r="DU523">
        <v>1010</v>
      </c>
      <c r="DV523" t="s">
        <v>221</v>
      </c>
      <c r="DW523" t="s">
        <v>221</v>
      </c>
      <c r="DX523">
        <v>1</v>
      </c>
      <c r="EE523">
        <v>51482689</v>
      </c>
      <c r="EF523">
        <v>1</v>
      </c>
      <c r="EG523" t="s">
        <v>21</v>
      </c>
      <c r="EH523">
        <v>0</v>
      </c>
      <c r="EI523" t="s">
        <v>3</v>
      </c>
      <c r="EJ523">
        <v>4</v>
      </c>
      <c r="EK523">
        <v>0</v>
      </c>
      <c r="EL523" t="s">
        <v>22</v>
      </c>
      <c r="EM523" t="s">
        <v>23</v>
      </c>
      <c r="EO523" t="s">
        <v>3</v>
      </c>
      <c r="EQ523">
        <v>0</v>
      </c>
      <c r="ER523">
        <v>2686.67</v>
      </c>
      <c r="ES523">
        <v>2686.67</v>
      </c>
      <c r="ET523">
        <v>0</v>
      </c>
      <c r="EU523">
        <v>0</v>
      </c>
      <c r="EV523">
        <v>0</v>
      </c>
      <c r="EW523">
        <v>0</v>
      </c>
      <c r="EX523">
        <v>0</v>
      </c>
      <c r="EY523">
        <v>0</v>
      </c>
      <c r="EZ523">
        <v>5</v>
      </c>
      <c r="FC523">
        <v>1</v>
      </c>
      <c r="FD523">
        <v>18</v>
      </c>
      <c r="FF523">
        <v>3200</v>
      </c>
      <c r="FQ523">
        <v>0</v>
      </c>
      <c r="FR523">
        <f t="shared" si="494"/>
        <v>0</v>
      </c>
      <c r="FS523">
        <v>0</v>
      </c>
      <c r="FX523">
        <v>70</v>
      </c>
      <c r="FY523">
        <v>10</v>
      </c>
      <c r="GA523" t="s">
        <v>226</v>
      </c>
      <c r="GD523">
        <v>0</v>
      </c>
      <c r="GF523">
        <v>-301994752</v>
      </c>
      <c r="GG523">
        <v>2</v>
      </c>
      <c r="GH523">
        <v>3</v>
      </c>
      <c r="GI523">
        <v>-2</v>
      </c>
      <c r="GJ523">
        <v>0</v>
      </c>
      <c r="GK523">
        <f>ROUND(R523*(R12)/100,2)</f>
        <v>0</v>
      </c>
      <c r="GL523">
        <f t="shared" si="495"/>
        <v>0</v>
      </c>
      <c r="GM523">
        <f t="shared" si="496"/>
        <v>0</v>
      </c>
      <c r="GN523">
        <f t="shared" si="497"/>
        <v>0</v>
      </c>
      <c r="GO523">
        <f t="shared" si="498"/>
        <v>0</v>
      </c>
      <c r="GP523">
        <f t="shared" si="499"/>
        <v>0</v>
      </c>
      <c r="GR523">
        <v>1</v>
      </c>
      <c r="GS523">
        <v>1</v>
      </c>
      <c r="GT523">
        <v>0</v>
      </c>
      <c r="GU523" t="s">
        <v>3</v>
      </c>
      <c r="GV523">
        <f t="shared" si="500"/>
        <v>0</v>
      </c>
      <c r="GW523">
        <v>1</v>
      </c>
      <c r="GX523">
        <f t="shared" si="501"/>
        <v>0</v>
      </c>
      <c r="HA523">
        <v>0</v>
      </c>
      <c r="HB523">
        <v>0</v>
      </c>
      <c r="HC523">
        <f t="shared" si="502"/>
        <v>0</v>
      </c>
      <c r="HE523" t="s">
        <v>53</v>
      </c>
      <c r="HF523" t="s">
        <v>227</v>
      </c>
      <c r="IK523">
        <f t="shared" si="503"/>
        <v>0</v>
      </c>
    </row>
    <row r="524" spans="1:245" x14ac:dyDescent="0.2">
      <c r="A524">
        <v>17</v>
      </c>
      <c r="B524">
        <v>1</v>
      </c>
      <c r="E524" t="s">
        <v>300</v>
      </c>
      <c r="F524" t="s">
        <v>224</v>
      </c>
      <c r="G524" t="s">
        <v>229</v>
      </c>
      <c r="H524" t="s">
        <v>221</v>
      </c>
      <c r="I524">
        <v>0</v>
      </c>
      <c r="J524">
        <v>0</v>
      </c>
      <c r="O524">
        <f t="shared" si="470"/>
        <v>0</v>
      </c>
      <c r="P524">
        <f t="shared" si="471"/>
        <v>0</v>
      </c>
      <c r="Q524">
        <f t="shared" si="472"/>
        <v>0</v>
      </c>
      <c r="R524">
        <f t="shared" si="473"/>
        <v>0</v>
      </c>
      <c r="S524">
        <f t="shared" si="474"/>
        <v>0</v>
      </c>
      <c r="T524">
        <f t="shared" si="475"/>
        <v>0</v>
      </c>
      <c r="U524">
        <f t="shared" si="476"/>
        <v>0</v>
      </c>
      <c r="V524">
        <f t="shared" si="477"/>
        <v>0</v>
      </c>
      <c r="W524">
        <f t="shared" si="478"/>
        <v>0</v>
      </c>
      <c r="X524">
        <f t="shared" si="479"/>
        <v>0</v>
      </c>
      <c r="Y524">
        <f t="shared" si="480"/>
        <v>0</v>
      </c>
      <c r="AA524">
        <v>52421674</v>
      </c>
      <c r="AB524">
        <f t="shared" si="481"/>
        <v>2686.67</v>
      </c>
      <c r="AC524">
        <f t="shared" si="504"/>
        <v>2686.67</v>
      </c>
      <c r="AD524">
        <f t="shared" si="505"/>
        <v>0</v>
      </c>
      <c r="AE524">
        <f t="shared" si="506"/>
        <v>0</v>
      </c>
      <c r="AF524">
        <f t="shared" si="507"/>
        <v>0</v>
      </c>
      <c r="AG524">
        <f t="shared" si="482"/>
        <v>0</v>
      </c>
      <c r="AH524">
        <f t="shared" si="508"/>
        <v>0</v>
      </c>
      <c r="AI524">
        <f t="shared" si="509"/>
        <v>0</v>
      </c>
      <c r="AJ524">
        <f t="shared" si="483"/>
        <v>0</v>
      </c>
      <c r="AK524">
        <v>2686.67</v>
      </c>
      <c r="AL524">
        <v>2686.67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70</v>
      </c>
      <c r="AU524">
        <v>10</v>
      </c>
      <c r="AV524">
        <v>1</v>
      </c>
      <c r="AW524">
        <v>1</v>
      </c>
      <c r="AZ524">
        <v>1</v>
      </c>
      <c r="BA524">
        <v>1</v>
      </c>
      <c r="BB524">
        <v>1</v>
      </c>
      <c r="BC524">
        <v>1</v>
      </c>
      <c r="BD524" t="s">
        <v>3</v>
      </c>
      <c r="BE524" t="s">
        <v>3</v>
      </c>
      <c r="BF524" t="s">
        <v>3</v>
      </c>
      <c r="BG524" t="s">
        <v>3</v>
      </c>
      <c r="BH524">
        <v>3</v>
      </c>
      <c r="BI524">
        <v>4</v>
      </c>
      <c r="BJ524" t="s">
        <v>3</v>
      </c>
      <c r="BM524">
        <v>0</v>
      </c>
      <c r="BN524">
        <v>0</v>
      </c>
      <c r="BO524" t="s">
        <v>3</v>
      </c>
      <c r="BP524">
        <v>0</v>
      </c>
      <c r="BQ524">
        <v>1</v>
      </c>
      <c r="BR524">
        <v>0</v>
      </c>
      <c r="BS524">
        <v>1</v>
      </c>
      <c r="BT524">
        <v>1</v>
      </c>
      <c r="BU524">
        <v>1</v>
      </c>
      <c r="BV524">
        <v>1</v>
      </c>
      <c r="BW524">
        <v>1</v>
      </c>
      <c r="BX524">
        <v>1</v>
      </c>
      <c r="BY524" t="s">
        <v>3</v>
      </c>
      <c r="BZ524">
        <v>70</v>
      </c>
      <c r="CA524">
        <v>10</v>
      </c>
      <c r="CE524">
        <v>0</v>
      </c>
      <c r="CF524">
        <v>0</v>
      </c>
      <c r="CG524">
        <v>0</v>
      </c>
      <c r="CM524">
        <v>0</v>
      </c>
      <c r="CN524" t="s">
        <v>3</v>
      </c>
      <c r="CO524">
        <v>0</v>
      </c>
      <c r="CP524">
        <f t="shared" si="484"/>
        <v>0</v>
      </c>
      <c r="CQ524">
        <f t="shared" si="485"/>
        <v>2686.67</v>
      </c>
      <c r="CR524">
        <f t="shared" si="510"/>
        <v>0</v>
      </c>
      <c r="CS524">
        <f t="shared" si="486"/>
        <v>0</v>
      </c>
      <c r="CT524">
        <f t="shared" si="487"/>
        <v>0</v>
      </c>
      <c r="CU524">
        <f t="shared" si="488"/>
        <v>0</v>
      </c>
      <c r="CV524">
        <f t="shared" si="489"/>
        <v>0</v>
      </c>
      <c r="CW524">
        <f t="shared" si="490"/>
        <v>0</v>
      </c>
      <c r="CX524">
        <f t="shared" si="491"/>
        <v>0</v>
      </c>
      <c r="CY524">
        <f t="shared" si="492"/>
        <v>0</v>
      </c>
      <c r="CZ524">
        <f t="shared" si="493"/>
        <v>0</v>
      </c>
      <c r="DC524" t="s">
        <v>3</v>
      </c>
      <c r="DD524" t="s">
        <v>3</v>
      </c>
      <c r="DE524" t="s">
        <v>3</v>
      </c>
      <c r="DF524" t="s">
        <v>3</v>
      </c>
      <c r="DG524" t="s">
        <v>3</v>
      </c>
      <c r="DH524" t="s">
        <v>3</v>
      </c>
      <c r="DI524" t="s">
        <v>3</v>
      </c>
      <c r="DJ524" t="s">
        <v>3</v>
      </c>
      <c r="DK524" t="s">
        <v>3</v>
      </c>
      <c r="DL524" t="s">
        <v>3</v>
      </c>
      <c r="DM524" t="s">
        <v>3</v>
      </c>
      <c r="DN524">
        <v>0</v>
      </c>
      <c r="DO524">
        <v>0</v>
      </c>
      <c r="DP524">
        <v>1</v>
      </c>
      <c r="DQ524">
        <v>1</v>
      </c>
      <c r="DU524">
        <v>1010</v>
      </c>
      <c r="DV524" t="s">
        <v>221</v>
      </c>
      <c r="DW524" t="s">
        <v>221</v>
      </c>
      <c r="DX524">
        <v>1</v>
      </c>
      <c r="EE524">
        <v>51482689</v>
      </c>
      <c r="EF524">
        <v>1</v>
      </c>
      <c r="EG524" t="s">
        <v>21</v>
      </c>
      <c r="EH524">
        <v>0</v>
      </c>
      <c r="EI524" t="s">
        <v>3</v>
      </c>
      <c r="EJ524">
        <v>4</v>
      </c>
      <c r="EK524">
        <v>0</v>
      </c>
      <c r="EL524" t="s">
        <v>22</v>
      </c>
      <c r="EM524" t="s">
        <v>23</v>
      </c>
      <c r="EO524" t="s">
        <v>3</v>
      </c>
      <c r="EQ524">
        <v>0</v>
      </c>
      <c r="ER524">
        <v>2686.67</v>
      </c>
      <c r="ES524">
        <v>2686.67</v>
      </c>
      <c r="ET524">
        <v>0</v>
      </c>
      <c r="EU524">
        <v>0</v>
      </c>
      <c r="EV524">
        <v>0</v>
      </c>
      <c r="EW524">
        <v>0</v>
      </c>
      <c r="EX524">
        <v>0</v>
      </c>
      <c r="EY524">
        <v>0</v>
      </c>
      <c r="EZ524">
        <v>5</v>
      </c>
      <c r="FC524">
        <v>1</v>
      </c>
      <c r="FD524">
        <v>18</v>
      </c>
      <c r="FF524">
        <v>3200</v>
      </c>
      <c r="FQ524">
        <v>0</v>
      </c>
      <c r="FR524">
        <f t="shared" si="494"/>
        <v>0</v>
      </c>
      <c r="FS524">
        <v>0</v>
      </c>
      <c r="FX524">
        <v>70</v>
      </c>
      <c r="FY524">
        <v>10</v>
      </c>
      <c r="GA524" t="s">
        <v>226</v>
      </c>
      <c r="GD524">
        <v>0</v>
      </c>
      <c r="GF524">
        <v>-870334828</v>
      </c>
      <c r="GG524">
        <v>2</v>
      </c>
      <c r="GH524">
        <v>3</v>
      </c>
      <c r="GI524">
        <v>-2</v>
      </c>
      <c r="GJ524">
        <v>0</v>
      </c>
      <c r="GK524">
        <f>ROUND(R524*(R12)/100,2)</f>
        <v>0</v>
      </c>
      <c r="GL524">
        <f t="shared" si="495"/>
        <v>0</v>
      </c>
      <c r="GM524">
        <f t="shared" si="496"/>
        <v>0</v>
      </c>
      <c r="GN524">
        <f t="shared" si="497"/>
        <v>0</v>
      </c>
      <c r="GO524">
        <f t="shared" si="498"/>
        <v>0</v>
      </c>
      <c r="GP524">
        <f t="shared" si="499"/>
        <v>0</v>
      </c>
      <c r="GR524">
        <v>1</v>
      </c>
      <c r="GS524">
        <v>1</v>
      </c>
      <c r="GT524">
        <v>0</v>
      </c>
      <c r="GU524" t="s">
        <v>3</v>
      </c>
      <c r="GV524">
        <f t="shared" si="500"/>
        <v>0</v>
      </c>
      <c r="GW524">
        <v>1</v>
      </c>
      <c r="GX524">
        <f t="shared" si="501"/>
        <v>0</v>
      </c>
      <c r="HA524">
        <v>0</v>
      </c>
      <c r="HB524">
        <v>0</v>
      </c>
      <c r="HC524">
        <f t="shared" si="502"/>
        <v>0</v>
      </c>
      <c r="HE524" t="s">
        <v>53</v>
      </c>
      <c r="HF524" t="s">
        <v>227</v>
      </c>
      <c r="IK524">
        <f t="shared" si="503"/>
        <v>0</v>
      </c>
    </row>
    <row r="525" spans="1:245" x14ac:dyDescent="0.2">
      <c r="A525">
        <v>17</v>
      </c>
      <c r="B525">
        <v>1</v>
      </c>
      <c r="E525" t="s">
        <v>301</v>
      </c>
      <c r="F525" t="s">
        <v>224</v>
      </c>
      <c r="G525" t="s">
        <v>302</v>
      </c>
      <c r="H525" t="s">
        <v>221</v>
      </c>
      <c r="I525">
        <v>0</v>
      </c>
      <c r="J525">
        <v>0</v>
      </c>
      <c r="O525">
        <f t="shared" si="470"/>
        <v>0</v>
      </c>
      <c r="P525">
        <f t="shared" si="471"/>
        <v>0</v>
      </c>
      <c r="Q525">
        <f t="shared" si="472"/>
        <v>0</v>
      </c>
      <c r="R525">
        <f t="shared" si="473"/>
        <v>0</v>
      </c>
      <c r="S525">
        <f t="shared" si="474"/>
        <v>0</v>
      </c>
      <c r="T525">
        <f t="shared" si="475"/>
        <v>0</v>
      </c>
      <c r="U525">
        <f t="shared" si="476"/>
        <v>0</v>
      </c>
      <c r="V525">
        <f t="shared" si="477"/>
        <v>0</v>
      </c>
      <c r="W525">
        <f t="shared" si="478"/>
        <v>0</v>
      </c>
      <c r="X525">
        <f t="shared" si="479"/>
        <v>0</v>
      </c>
      <c r="Y525">
        <f t="shared" si="480"/>
        <v>0</v>
      </c>
      <c r="AA525">
        <v>52421674</v>
      </c>
      <c r="AB525">
        <f t="shared" si="481"/>
        <v>842.1</v>
      </c>
      <c r="AC525">
        <f t="shared" si="504"/>
        <v>842.1</v>
      </c>
      <c r="AD525">
        <f t="shared" si="505"/>
        <v>0</v>
      </c>
      <c r="AE525">
        <f t="shared" si="506"/>
        <v>0</v>
      </c>
      <c r="AF525">
        <f t="shared" si="507"/>
        <v>0</v>
      </c>
      <c r="AG525">
        <f t="shared" si="482"/>
        <v>0</v>
      </c>
      <c r="AH525">
        <f t="shared" si="508"/>
        <v>0</v>
      </c>
      <c r="AI525">
        <f t="shared" si="509"/>
        <v>0</v>
      </c>
      <c r="AJ525">
        <f t="shared" si="483"/>
        <v>0</v>
      </c>
      <c r="AK525">
        <v>842.1</v>
      </c>
      <c r="AL525">
        <v>842.1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70</v>
      </c>
      <c r="AU525">
        <v>10</v>
      </c>
      <c r="AV525">
        <v>1</v>
      </c>
      <c r="AW525">
        <v>1</v>
      </c>
      <c r="AZ525">
        <v>1</v>
      </c>
      <c r="BA525">
        <v>1</v>
      </c>
      <c r="BB525">
        <v>1</v>
      </c>
      <c r="BC525">
        <v>1</v>
      </c>
      <c r="BD525" t="s">
        <v>3</v>
      </c>
      <c r="BE525" t="s">
        <v>3</v>
      </c>
      <c r="BF525" t="s">
        <v>3</v>
      </c>
      <c r="BG525" t="s">
        <v>3</v>
      </c>
      <c r="BH525">
        <v>3</v>
      </c>
      <c r="BI525">
        <v>4</v>
      </c>
      <c r="BJ525" t="s">
        <v>3</v>
      </c>
      <c r="BM525">
        <v>0</v>
      </c>
      <c r="BN525">
        <v>0</v>
      </c>
      <c r="BO525" t="s">
        <v>3</v>
      </c>
      <c r="BP525">
        <v>0</v>
      </c>
      <c r="BQ525">
        <v>1</v>
      </c>
      <c r="BR525">
        <v>0</v>
      </c>
      <c r="BS525">
        <v>1</v>
      </c>
      <c r="BT525">
        <v>1</v>
      </c>
      <c r="BU525">
        <v>1</v>
      </c>
      <c r="BV525">
        <v>1</v>
      </c>
      <c r="BW525">
        <v>1</v>
      </c>
      <c r="BX525">
        <v>1</v>
      </c>
      <c r="BY525" t="s">
        <v>3</v>
      </c>
      <c r="BZ525">
        <v>70</v>
      </c>
      <c r="CA525">
        <v>10</v>
      </c>
      <c r="CE525">
        <v>0</v>
      </c>
      <c r="CF525">
        <v>0</v>
      </c>
      <c r="CG525">
        <v>0</v>
      </c>
      <c r="CM525">
        <v>0</v>
      </c>
      <c r="CN525" t="s">
        <v>3</v>
      </c>
      <c r="CO525">
        <v>0</v>
      </c>
      <c r="CP525">
        <f t="shared" si="484"/>
        <v>0</v>
      </c>
      <c r="CQ525">
        <f t="shared" si="485"/>
        <v>842.1</v>
      </c>
      <c r="CR525">
        <f t="shared" si="510"/>
        <v>0</v>
      </c>
      <c r="CS525">
        <f t="shared" si="486"/>
        <v>0</v>
      </c>
      <c r="CT525">
        <f t="shared" si="487"/>
        <v>0</v>
      </c>
      <c r="CU525">
        <f t="shared" si="488"/>
        <v>0</v>
      </c>
      <c r="CV525">
        <f t="shared" si="489"/>
        <v>0</v>
      </c>
      <c r="CW525">
        <f t="shared" si="490"/>
        <v>0</v>
      </c>
      <c r="CX525">
        <f t="shared" si="491"/>
        <v>0</v>
      </c>
      <c r="CY525">
        <f t="shared" si="492"/>
        <v>0</v>
      </c>
      <c r="CZ525">
        <f t="shared" si="493"/>
        <v>0</v>
      </c>
      <c r="DC525" t="s">
        <v>3</v>
      </c>
      <c r="DD525" t="s">
        <v>3</v>
      </c>
      <c r="DE525" t="s">
        <v>3</v>
      </c>
      <c r="DF525" t="s">
        <v>3</v>
      </c>
      <c r="DG525" t="s">
        <v>3</v>
      </c>
      <c r="DH525" t="s">
        <v>3</v>
      </c>
      <c r="DI525" t="s">
        <v>3</v>
      </c>
      <c r="DJ525" t="s">
        <v>3</v>
      </c>
      <c r="DK525" t="s">
        <v>3</v>
      </c>
      <c r="DL525" t="s">
        <v>3</v>
      </c>
      <c r="DM525" t="s">
        <v>3</v>
      </c>
      <c r="DN525">
        <v>0</v>
      </c>
      <c r="DO525">
        <v>0</v>
      </c>
      <c r="DP525">
        <v>1</v>
      </c>
      <c r="DQ525">
        <v>1</v>
      </c>
      <c r="DU525">
        <v>1010</v>
      </c>
      <c r="DV525" t="s">
        <v>221</v>
      </c>
      <c r="DW525" t="s">
        <v>221</v>
      </c>
      <c r="DX525">
        <v>1</v>
      </c>
      <c r="EE525">
        <v>51482689</v>
      </c>
      <c r="EF525">
        <v>1</v>
      </c>
      <c r="EG525" t="s">
        <v>21</v>
      </c>
      <c r="EH525">
        <v>0</v>
      </c>
      <c r="EI525" t="s">
        <v>3</v>
      </c>
      <c r="EJ525">
        <v>4</v>
      </c>
      <c r="EK525">
        <v>0</v>
      </c>
      <c r="EL525" t="s">
        <v>22</v>
      </c>
      <c r="EM525" t="s">
        <v>23</v>
      </c>
      <c r="EO525" t="s">
        <v>3</v>
      </c>
      <c r="EQ525">
        <v>0</v>
      </c>
      <c r="ER525">
        <v>842.1</v>
      </c>
      <c r="ES525">
        <v>842.1</v>
      </c>
      <c r="ET525">
        <v>0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5</v>
      </c>
      <c r="FC525">
        <v>1</v>
      </c>
      <c r="FD525">
        <v>18</v>
      </c>
      <c r="FF525">
        <v>1003</v>
      </c>
      <c r="FQ525">
        <v>0</v>
      </c>
      <c r="FR525">
        <f t="shared" si="494"/>
        <v>0</v>
      </c>
      <c r="FS525">
        <v>0</v>
      </c>
      <c r="FX525">
        <v>70</v>
      </c>
      <c r="FY525">
        <v>10</v>
      </c>
      <c r="GA525" t="s">
        <v>303</v>
      </c>
      <c r="GD525">
        <v>0</v>
      </c>
      <c r="GF525">
        <v>252180878</v>
      </c>
      <c r="GG525">
        <v>2</v>
      </c>
      <c r="GH525">
        <v>3</v>
      </c>
      <c r="GI525">
        <v>-2</v>
      </c>
      <c r="GJ525">
        <v>0</v>
      </c>
      <c r="GK525">
        <f>ROUND(R525*(R12)/100,2)</f>
        <v>0</v>
      </c>
      <c r="GL525">
        <f t="shared" si="495"/>
        <v>0</v>
      </c>
      <c r="GM525">
        <f t="shared" si="496"/>
        <v>0</v>
      </c>
      <c r="GN525">
        <f t="shared" si="497"/>
        <v>0</v>
      </c>
      <c r="GO525">
        <f t="shared" si="498"/>
        <v>0</v>
      </c>
      <c r="GP525">
        <f t="shared" si="499"/>
        <v>0</v>
      </c>
      <c r="GR525">
        <v>1</v>
      </c>
      <c r="GS525">
        <v>1</v>
      </c>
      <c r="GT525">
        <v>0</v>
      </c>
      <c r="GU525" t="s">
        <v>3</v>
      </c>
      <c r="GV525">
        <f t="shared" si="500"/>
        <v>0</v>
      </c>
      <c r="GW525">
        <v>1</v>
      </c>
      <c r="GX525">
        <f t="shared" si="501"/>
        <v>0</v>
      </c>
      <c r="HA525">
        <v>0</v>
      </c>
      <c r="HB525">
        <v>0</v>
      </c>
      <c r="HC525">
        <f t="shared" si="502"/>
        <v>0</v>
      </c>
      <c r="HE525" t="s">
        <v>53</v>
      </c>
      <c r="HF525" t="s">
        <v>227</v>
      </c>
      <c r="IK525">
        <f t="shared" si="503"/>
        <v>0</v>
      </c>
    </row>
    <row r="526" spans="1:245" x14ac:dyDescent="0.2">
      <c r="A526">
        <v>17</v>
      </c>
      <c r="B526">
        <v>1</v>
      </c>
      <c r="E526" t="s">
        <v>304</v>
      </c>
      <c r="F526" t="s">
        <v>224</v>
      </c>
      <c r="G526" t="s">
        <v>305</v>
      </c>
      <c r="H526" t="s">
        <v>221</v>
      </c>
      <c r="I526">
        <v>0</v>
      </c>
      <c r="J526">
        <v>0</v>
      </c>
      <c r="O526">
        <f t="shared" si="470"/>
        <v>0</v>
      </c>
      <c r="P526">
        <f t="shared" si="471"/>
        <v>0</v>
      </c>
      <c r="Q526">
        <f t="shared" si="472"/>
        <v>0</v>
      </c>
      <c r="R526">
        <f t="shared" si="473"/>
        <v>0</v>
      </c>
      <c r="S526">
        <f t="shared" si="474"/>
        <v>0</v>
      </c>
      <c r="T526">
        <f t="shared" si="475"/>
        <v>0</v>
      </c>
      <c r="U526">
        <f t="shared" si="476"/>
        <v>0</v>
      </c>
      <c r="V526">
        <f t="shared" si="477"/>
        <v>0</v>
      </c>
      <c r="W526">
        <f t="shared" si="478"/>
        <v>0</v>
      </c>
      <c r="X526">
        <f t="shared" si="479"/>
        <v>0</v>
      </c>
      <c r="Y526">
        <f t="shared" si="480"/>
        <v>0</v>
      </c>
      <c r="AA526">
        <v>52421674</v>
      </c>
      <c r="AB526">
        <f t="shared" si="481"/>
        <v>1612</v>
      </c>
      <c r="AC526">
        <f t="shared" si="504"/>
        <v>1612</v>
      </c>
      <c r="AD526">
        <f t="shared" si="505"/>
        <v>0</v>
      </c>
      <c r="AE526">
        <f t="shared" si="506"/>
        <v>0</v>
      </c>
      <c r="AF526">
        <f t="shared" si="507"/>
        <v>0</v>
      </c>
      <c r="AG526">
        <f t="shared" si="482"/>
        <v>0</v>
      </c>
      <c r="AH526">
        <f t="shared" si="508"/>
        <v>0</v>
      </c>
      <c r="AI526">
        <f t="shared" si="509"/>
        <v>0</v>
      </c>
      <c r="AJ526">
        <f t="shared" si="483"/>
        <v>0</v>
      </c>
      <c r="AK526">
        <v>1612</v>
      </c>
      <c r="AL526">
        <v>1612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70</v>
      </c>
      <c r="AU526">
        <v>10</v>
      </c>
      <c r="AV526">
        <v>1</v>
      </c>
      <c r="AW526">
        <v>1</v>
      </c>
      <c r="AZ526">
        <v>1</v>
      </c>
      <c r="BA526">
        <v>1</v>
      </c>
      <c r="BB526">
        <v>1</v>
      </c>
      <c r="BC526">
        <v>1</v>
      </c>
      <c r="BD526" t="s">
        <v>3</v>
      </c>
      <c r="BE526" t="s">
        <v>3</v>
      </c>
      <c r="BF526" t="s">
        <v>3</v>
      </c>
      <c r="BG526" t="s">
        <v>3</v>
      </c>
      <c r="BH526">
        <v>3</v>
      </c>
      <c r="BI526">
        <v>4</v>
      </c>
      <c r="BJ526" t="s">
        <v>3</v>
      </c>
      <c r="BM526">
        <v>0</v>
      </c>
      <c r="BN526">
        <v>0</v>
      </c>
      <c r="BO526" t="s">
        <v>3</v>
      </c>
      <c r="BP526">
        <v>0</v>
      </c>
      <c r="BQ526">
        <v>1</v>
      </c>
      <c r="BR526">
        <v>0</v>
      </c>
      <c r="BS526">
        <v>1</v>
      </c>
      <c r="BT526">
        <v>1</v>
      </c>
      <c r="BU526">
        <v>1</v>
      </c>
      <c r="BV526">
        <v>1</v>
      </c>
      <c r="BW526">
        <v>1</v>
      </c>
      <c r="BX526">
        <v>1</v>
      </c>
      <c r="BY526" t="s">
        <v>3</v>
      </c>
      <c r="BZ526">
        <v>70</v>
      </c>
      <c r="CA526">
        <v>10</v>
      </c>
      <c r="CE526">
        <v>0</v>
      </c>
      <c r="CF526">
        <v>0</v>
      </c>
      <c r="CG526">
        <v>0</v>
      </c>
      <c r="CM526">
        <v>0</v>
      </c>
      <c r="CN526" t="s">
        <v>3</v>
      </c>
      <c r="CO526">
        <v>0</v>
      </c>
      <c r="CP526">
        <f t="shared" si="484"/>
        <v>0</v>
      </c>
      <c r="CQ526">
        <f t="shared" si="485"/>
        <v>1612</v>
      </c>
      <c r="CR526">
        <f t="shared" si="510"/>
        <v>0</v>
      </c>
      <c r="CS526">
        <f t="shared" si="486"/>
        <v>0</v>
      </c>
      <c r="CT526">
        <f t="shared" si="487"/>
        <v>0</v>
      </c>
      <c r="CU526">
        <f t="shared" si="488"/>
        <v>0</v>
      </c>
      <c r="CV526">
        <f t="shared" si="489"/>
        <v>0</v>
      </c>
      <c r="CW526">
        <f t="shared" si="490"/>
        <v>0</v>
      </c>
      <c r="CX526">
        <f t="shared" si="491"/>
        <v>0</v>
      </c>
      <c r="CY526">
        <f t="shared" si="492"/>
        <v>0</v>
      </c>
      <c r="CZ526">
        <f t="shared" si="493"/>
        <v>0</v>
      </c>
      <c r="DC526" t="s">
        <v>3</v>
      </c>
      <c r="DD526" t="s">
        <v>3</v>
      </c>
      <c r="DE526" t="s">
        <v>3</v>
      </c>
      <c r="DF526" t="s">
        <v>3</v>
      </c>
      <c r="DG526" t="s">
        <v>3</v>
      </c>
      <c r="DH526" t="s">
        <v>3</v>
      </c>
      <c r="DI526" t="s">
        <v>3</v>
      </c>
      <c r="DJ526" t="s">
        <v>3</v>
      </c>
      <c r="DK526" t="s">
        <v>3</v>
      </c>
      <c r="DL526" t="s">
        <v>3</v>
      </c>
      <c r="DM526" t="s">
        <v>3</v>
      </c>
      <c r="DN526">
        <v>0</v>
      </c>
      <c r="DO526">
        <v>0</v>
      </c>
      <c r="DP526">
        <v>1</v>
      </c>
      <c r="DQ526">
        <v>1</v>
      </c>
      <c r="DU526">
        <v>1010</v>
      </c>
      <c r="DV526" t="s">
        <v>221</v>
      </c>
      <c r="DW526" t="s">
        <v>221</v>
      </c>
      <c r="DX526">
        <v>1</v>
      </c>
      <c r="EE526">
        <v>51482689</v>
      </c>
      <c r="EF526">
        <v>1</v>
      </c>
      <c r="EG526" t="s">
        <v>21</v>
      </c>
      <c r="EH526">
        <v>0</v>
      </c>
      <c r="EI526" t="s">
        <v>3</v>
      </c>
      <c r="EJ526">
        <v>4</v>
      </c>
      <c r="EK526">
        <v>0</v>
      </c>
      <c r="EL526" t="s">
        <v>22</v>
      </c>
      <c r="EM526" t="s">
        <v>23</v>
      </c>
      <c r="EO526" t="s">
        <v>3</v>
      </c>
      <c r="EQ526">
        <v>0</v>
      </c>
      <c r="ER526">
        <v>1612</v>
      </c>
      <c r="ES526">
        <v>1612</v>
      </c>
      <c r="ET526">
        <v>0</v>
      </c>
      <c r="EU526">
        <v>0</v>
      </c>
      <c r="EV526">
        <v>0</v>
      </c>
      <c r="EW526">
        <v>0</v>
      </c>
      <c r="EX526">
        <v>0</v>
      </c>
      <c r="EY526">
        <v>0</v>
      </c>
      <c r="EZ526">
        <v>5</v>
      </c>
      <c r="FC526">
        <v>1</v>
      </c>
      <c r="FD526">
        <v>18</v>
      </c>
      <c r="FF526">
        <v>1920</v>
      </c>
      <c r="FQ526">
        <v>0</v>
      </c>
      <c r="FR526">
        <f t="shared" si="494"/>
        <v>0</v>
      </c>
      <c r="FS526">
        <v>0</v>
      </c>
      <c r="FX526">
        <v>70</v>
      </c>
      <c r="FY526">
        <v>10</v>
      </c>
      <c r="GA526" t="s">
        <v>306</v>
      </c>
      <c r="GD526">
        <v>0</v>
      </c>
      <c r="GF526">
        <v>-1074101382</v>
      </c>
      <c r="GG526">
        <v>2</v>
      </c>
      <c r="GH526">
        <v>3</v>
      </c>
      <c r="GI526">
        <v>-2</v>
      </c>
      <c r="GJ526">
        <v>0</v>
      </c>
      <c r="GK526">
        <f>ROUND(R526*(R12)/100,2)</f>
        <v>0</v>
      </c>
      <c r="GL526">
        <f t="shared" si="495"/>
        <v>0</v>
      </c>
      <c r="GM526">
        <f t="shared" si="496"/>
        <v>0</v>
      </c>
      <c r="GN526">
        <f t="shared" si="497"/>
        <v>0</v>
      </c>
      <c r="GO526">
        <f t="shared" si="498"/>
        <v>0</v>
      </c>
      <c r="GP526">
        <f t="shared" si="499"/>
        <v>0</v>
      </c>
      <c r="GR526">
        <v>1</v>
      </c>
      <c r="GS526">
        <v>1</v>
      </c>
      <c r="GT526">
        <v>0</v>
      </c>
      <c r="GU526" t="s">
        <v>3</v>
      </c>
      <c r="GV526">
        <f t="shared" si="500"/>
        <v>0</v>
      </c>
      <c r="GW526">
        <v>1</v>
      </c>
      <c r="GX526">
        <f t="shared" si="501"/>
        <v>0</v>
      </c>
      <c r="HA526">
        <v>0</v>
      </c>
      <c r="HB526">
        <v>0</v>
      </c>
      <c r="HC526">
        <f t="shared" si="502"/>
        <v>0</v>
      </c>
      <c r="HE526" t="s">
        <v>53</v>
      </c>
      <c r="HF526" t="s">
        <v>227</v>
      </c>
      <c r="IK526">
        <f t="shared" si="503"/>
        <v>0</v>
      </c>
    </row>
    <row r="527" spans="1:245" x14ac:dyDescent="0.2">
      <c r="A527">
        <v>17</v>
      </c>
      <c r="B527">
        <v>1</v>
      </c>
      <c r="E527" t="s">
        <v>307</v>
      </c>
      <c r="F527" t="s">
        <v>224</v>
      </c>
      <c r="G527" t="s">
        <v>308</v>
      </c>
      <c r="H527" t="s">
        <v>221</v>
      </c>
      <c r="I527">
        <v>0</v>
      </c>
      <c r="J527">
        <v>0</v>
      </c>
      <c r="O527">
        <f t="shared" si="470"/>
        <v>0</v>
      </c>
      <c r="P527">
        <f t="shared" si="471"/>
        <v>0</v>
      </c>
      <c r="Q527">
        <f t="shared" si="472"/>
        <v>0</v>
      </c>
      <c r="R527">
        <f t="shared" si="473"/>
        <v>0</v>
      </c>
      <c r="S527">
        <f t="shared" si="474"/>
        <v>0</v>
      </c>
      <c r="T527">
        <f t="shared" si="475"/>
        <v>0</v>
      </c>
      <c r="U527">
        <f t="shared" si="476"/>
        <v>0</v>
      </c>
      <c r="V527">
        <f t="shared" si="477"/>
        <v>0</v>
      </c>
      <c r="W527">
        <f t="shared" si="478"/>
        <v>0</v>
      </c>
      <c r="X527">
        <f t="shared" si="479"/>
        <v>0</v>
      </c>
      <c r="Y527">
        <f t="shared" si="480"/>
        <v>0</v>
      </c>
      <c r="AA527">
        <v>52421674</v>
      </c>
      <c r="AB527">
        <f t="shared" si="481"/>
        <v>1502.86</v>
      </c>
      <c r="AC527">
        <f t="shared" si="504"/>
        <v>1502.86</v>
      </c>
      <c r="AD527">
        <f t="shared" si="505"/>
        <v>0</v>
      </c>
      <c r="AE527">
        <f t="shared" si="506"/>
        <v>0</v>
      </c>
      <c r="AF527">
        <f t="shared" si="507"/>
        <v>0</v>
      </c>
      <c r="AG527">
        <f t="shared" si="482"/>
        <v>0</v>
      </c>
      <c r="AH527">
        <f t="shared" si="508"/>
        <v>0</v>
      </c>
      <c r="AI527">
        <f t="shared" si="509"/>
        <v>0</v>
      </c>
      <c r="AJ527">
        <f t="shared" si="483"/>
        <v>0</v>
      </c>
      <c r="AK527">
        <v>1502.8600000000001</v>
      </c>
      <c r="AL527">
        <v>1502.8600000000001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70</v>
      </c>
      <c r="AU527">
        <v>10</v>
      </c>
      <c r="AV527">
        <v>1</v>
      </c>
      <c r="AW527">
        <v>1</v>
      </c>
      <c r="AZ527">
        <v>1</v>
      </c>
      <c r="BA527">
        <v>1</v>
      </c>
      <c r="BB527">
        <v>1</v>
      </c>
      <c r="BC527">
        <v>1</v>
      </c>
      <c r="BD527" t="s">
        <v>3</v>
      </c>
      <c r="BE527" t="s">
        <v>3</v>
      </c>
      <c r="BF527" t="s">
        <v>3</v>
      </c>
      <c r="BG527" t="s">
        <v>3</v>
      </c>
      <c r="BH527">
        <v>3</v>
      </c>
      <c r="BI527">
        <v>4</v>
      </c>
      <c r="BJ527" t="s">
        <v>3</v>
      </c>
      <c r="BM527">
        <v>0</v>
      </c>
      <c r="BN527">
        <v>0</v>
      </c>
      <c r="BO527" t="s">
        <v>3</v>
      </c>
      <c r="BP527">
        <v>0</v>
      </c>
      <c r="BQ527">
        <v>1</v>
      </c>
      <c r="BR527">
        <v>0</v>
      </c>
      <c r="BS527">
        <v>1</v>
      </c>
      <c r="BT527">
        <v>1</v>
      </c>
      <c r="BU527">
        <v>1</v>
      </c>
      <c r="BV527">
        <v>1</v>
      </c>
      <c r="BW527">
        <v>1</v>
      </c>
      <c r="BX527">
        <v>1</v>
      </c>
      <c r="BY527" t="s">
        <v>3</v>
      </c>
      <c r="BZ527">
        <v>70</v>
      </c>
      <c r="CA527">
        <v>10</v>
      </c>
      <c r="CE527">
        <v>0</v>
      </c>
      <c r="CF527">
        <v>0</v>
      </c>
      <c r="CG527">
        <v>0</v>
      </c>
      <c r="CM527">
        <v>0</v>
      </c>
      <c r="CN527" t="s">
        <v>3</v>
      </c>
      <c r="CO527">
        <v>0</v>
      </c>
      <c r="CP527">
        <f t="shared" si="484"/>
        <v>0</v>
      </c>
      <c r="CQ527">
        <f t="shared" si="485"/>
        <v>1502.86</v>
      </c>
      <c r="CR527">
        <f t="shared" si="510"/>
        <v>0</v>
      </c>
      <c r="CS527">
        <f t="shared" si="486"/>
        <v>0</v>
      </c>
      <c r="CT527">
        <f t="shared" si="487"/>
        <v>0</v>
      </c>
      <c r="CU527">
        <f t="shared" si="488"/>
        <v>0</v>
      </c>
      <c r="CV527">
        <f t="shared" si="489"/>
        <v>0</v>
      </c>
      <c r="CW527">
        <f t="shared" si="490"/>
        <v>0</v>
      </c>
      <c r="CX527">
        <f t="shared" si="491"/>
        <v>0</v>
      </c>
      <c r="CY527">
        <f t="shared" si="492"/>
        <v>0</v>
      </c>
      <c r="CZ527">
        <f t="shared" si="493"/>
        <v>0</v>
      </c>
      <c r="DC527" t="s">
        <v>3</v>
      </c>
      <c r="DD527" t="s">
        <v>3</v>
      </c>
      <c r="DE527" t="s">
        <v>3</v>
      </c>
      <c r="DF527" t="s">
        <v>3</v>
      </c>
      <c r="DG527" t="s">
        <v>3</v>
      </c>
      <c r="DH527" t="s">
        <v>3</v>
      </c>
      <c r="DI527" t="s">
        <v>3</v>
      </c>
      <c r="DJ527" t="s">
        <v>3</v>
      </c>
      <c r="DK527" t="s">
        <v>3</v>
      </c>
      <c r="DL527" t="s">
        <v>3</v>
      </c>
      <c r="DM527" t="s">
        <v>3</v>
      </c>
      <c r="DN527">
        <v>0</v>
      </c>
      <c r="DO527">
        <v>0</v>
      </c>
      <c r="DP527">
        <v>1</v>
      </c>
      <c r="DQ527">
        <v>1</v>
      </c>
      <c r="DU527">
        <v>1010</v>
      </c>
      <c r="DV527" t="s">
        <v>221</v>
      </c>
      <c r="DW527" t="s">
        <v>221</v>
      </c>
      <c r="DX527">
        <v>1</v>
      </c>
      <c r="EE527">
        <v>51482689</v>
      </c>
      <c r="EF527">
        <v>1</v>
      </c>
      <c r="EG527" t="s">
        <v>21</v>
      </c>
      <c r="EH527">
        <v>0</v>
      </c>
      <c r="EI527" t="s">
        <v>3</v>
      </c>
      <c r="EJ527">
        <v>4</v>
      </c>
      <c r="EK527">
        <v>0</v>
      </c>
      <c r="EL527" t="s">
        <v>22</v>
      </c>
      <c r="EM527" t="s">
        <v>23</v>
      </c>
      <c r="EO527" t="s">
        <v>3</v>
      </c>
      <c r="EQ527">
        <v>0</v>
      </c>
      <c r="ER527">
        <v>1502.8600000000001</v>
      </c>
      <c r="ES527">
        <v>1502.8600000000001</v>
      </c>
      <c r="ET527">
        <v>0</v>
      </c>
      <c r="EU527">
        <v>0</v>
      </c>
      <c r="EV527">
        <v>0</v>
      </c>
      <c r="EW527">
        <v>0</v>
      </c>
      <c r="EX527">
        <v>0</v>
      </c>
      <c r="EY527">
        <v>0</v>
      </c>
      <c r="EZ527">
        <v>5</v>
      </c>
      <c r="FC527">
        <v>1</v>
      </c>
      <c r="FD527">
        <v>18</v>
      </c>
      <c r="FF527">
        <v>1790</v>
      </c>
      <c r="FQ527">
        <v>0</v>
      </c>
      <c r="FR527">
        <f t="shared" si="494"/>
        <v>0</v>
      </c>
      <c r="FS527">
        <v>0</v>
      </c>
      <c r="FX527">
        <v>70</v>
      </c>
      <c r="FY527">
        <v>10</v>
      </c>
      <c r="GA527" t="s">
        <v>295</v>
      </c>
      <c r="GD527">
        <v>0</v>
      </c>
      <c r="GF527">
        <v>-876931821</v>
      </c>
      <c r="GG527">
        <v>2</v>
      </c>
      <c r="GH527">
        <v>3</v>
      </c>
      <c r="GI527">
        <v>-2</v>
      </c>
      <c r="GJ527">
        <v>0</v>
      </c>
      <c r="GK527">
        <f>ROUND(R527*(R12)/100,2)</f>
        <v>0</v>
      </c>
      <c r="GL527">
        <f t="shared" si="495"/>
        <v>0</v>
      </c>
      <c r="GM527">
        <f t="shared" si="496"/>
        <v>0</v>
      </c>
      <c r="GN527">
        <f t="shared" si="497"/>
        <v>0</v>
      </c>
      <c r="GO527">
        <f t="shared" si="498"/>
        <v>0</v>
      </c>
      <c r="GP527">
        <f t="shared" si="499"/>
        <v>0</v>
      </c>
      <c r="GR527">
        <v>1</v>
      </c>
      <c r="GS527">
        <v>1</v>
      </c>
      <c r="GT527">
        <v>0</v>
      </c>
      <c r="GU527" t="s">
        <v>3</v>
      </c>
      <c r="GV527">
        <f t="shared" si="500"/>
        <v>0</v>
      </c>
      <c r="GW527">
        <v>1</v>
      </c>
      <c r="GX527">
        <f t="shared" si="501"/>
        <v>0</v>
      </c>
      <c r="HA527">
        <v>0</v>
      </c>
      <c r="HB527">
        <v>0</v>
      </c>
      <c r="HC527">
        <f t="shared" si="502"/>
        <v>0</v>
      </c>
      <c r="HE527" t="s">
        <v>53</v>
      </c>
      <c r="HF527" t="s">
        <v>227</v>
      </c>
      <c r="IK527">
        <f t="shared" si="503"/>
        <v>0</v>
      </c>
    </row>
    <row r="528" spans="1:245" x14ac:dyDescent="0.2">
      <c r="A528">
        <v>17</v>
      </c>
      <c r="B528">
        <v>1</v>
      </c>
      <c r="E528" t="s">
        <v>309</v>
      </c>
      <c r="F528" t="s">
        <v>224</v>
      </c>
      <c r="G528" t="s">
        <v>310</v>
      </c>
      <c r="H528" t="s">
        <v>221</v>
      </c>
      <c r="I528">
        <v>0</v>
      </c>
      <c r="J528">
        <v>0</v>
      </c>
      <c r="O528">
        <f t="shared" si="470"/>
        <v>0</v>
      </c>
      <c r="P528">
        <f t="shared" si="471"/>
        <v>0</v>
      </c>
      <c r="Q528">
        <f t="shared" si="472"/>
        <v>0</v>
      </c>
      <c r="R528">
        <f t="shared" si="473"/>
        <v>0</v>
      </c>
      <c r="S528">
        <f t="shared" si="474"/>
        <v>0</v>
      </c>
      <c r="T528">
        <f t="shared" si="475"/>
        <v>0</v>
      </c>
      <c r="U528">
        <f t="shared" si="476"/>
        <v>0</v>
      </c>
      <c r="V528">
        <f t="shared" si="477"/>
        <v>0</v>
      </c>
      <c r="W528">
        <f t="shared" si="478"/>
        <v>0</v>
      </c>
      <c r="X528">
        <f t="shared" si="479"/>
        <v>0</v>
      </c>
      <c r="Y528">
        <f t="shared" si="480"/>
        <v>0</v>
      </c>
      <c r="AA528">
        <v>52421674</v>
      </c>
      <c r="AB528">
        <f t="shared" si="481"/>
        <v>1502.86</v>
      </c>
      <c r="AC528">
        <f t="shared" si="504"/>
        <v>1502.86</v>
      </c>
      <c r="AD528">
        <f t="shared" si="505"/>
        <v>0</v>
      </c>
      <c r="AE528">
        <f t="shared" si="506"/>
        <v>0</v>
      </c>
      <c r="AF528">
        <f t="shared" si="507"/>
        <v>0</v>
      </c>
      <c r="AG528">
        <f t="shared" si="482"/>
        <v>0</v>
      </c>
      <c r="AH528">
        <f t="shared" si="508"/>
        <v>0</v>
      </c>
      <c r="AI528">
        <f t="shared" si="509"/>
        <v>0</v>
      </c>
      <c r="AJ528">
        <f t="shared" si="483"/>
        <v>0</v>
      </c>
      <c r="AK528">
        <v>1502.8600000000001</v>
      </c>
      <c r="AL528">
        <v>1502.8600000000001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70</v>
      </c>
      <c r="AU528">
        <v>10</v>
      </c>
      <c r="AV528">
        <v>1</v>
      </c>
      <c r="AW528">
        <v>1</v>
      </c>
      <c r="AZ528">
        <v>1</v>
      </c>
      <c r="BA528">
        <v>1</v>
      </c>
      <c r="BB528">
        <v>1</v>
      </c>
      <c r="BC528">
        <v>1</v>
      </c>
      <c r="BD528" t="s">
        <v>3</v>
      </c>
      <c r="BE528" t="s">
        <v>3</v>
      </c>
      <c r="BF528" t="s">
        <v>3</v>
      </c>
      <c r="BG528" t="s">
        <v>3</v>
      </c>
      <c r="BH528">
        <v>3</v>
      </c>
      <c r="BI528">
        <v>4</v>
      </c>
      <c r="BJ528" t="s">
        <v>3</v>
      </c>
      <c r="BM528">
        <v>0</v>
      </c>
      <c r="BN528">
        <v>0</v>
      </c>
      <c r="BO528" t="s">
        <v>3</v>
      </c>
      <c r="BP528">
        <v>0</v>
      </c>
      <c r="BQ528">
        <v>1</v>
      </c>
      <c r="BR528">
        <v>0</v>
      </c>
      <c r="BS528">
        <v>1</v>
      </c>
      <c r="BT528">
        <v>1</v>
      </c>
      <c r="BU528">
        <v>1</v>
      </c>
      <c r="BV528">
        <v>1</v>
      </c>
      <c r="BW528">
        <v>1</v>
      </c>
      <c r="BX528">
        <v>1</v>
      </c>
      <c r="BY528" t="s">
        <v>3</v>
      </c>
      <c r="BZ528">
        <v>70</v>
      </c>
      <c r="CA528">
        <v>10</v>
      </c>
      <c r="CE528">
        <v>0</v>
      </c>
      <c r="CF528">
        <v>0</v>
      </c>
      <c r="CG528">
        <v>0</v>
      </c>
      <c r="CM528">
        <v>0</v>
      </c>
      <c r="CN528" t="s">
        <v>3</v>
      </c>
      <c r="CO528">
        <v>0</v>
      </c>
      <c r="CP528">
        <f t="shared" si="484"/>
        <v>0</v>
      </c>
      <c r="CQ528">
        <f t="shared" si="485"/>
        <v>1502.86</v>
      </c>
      <c r="CR528">
        <f t="shared" si="510"/>
        <v>0</v>
      </c>
      <c r="CS528">
        <f t="shared" si="486"/>
        <v>0</v>
      </c>
      <c r="CT528">
        <f t="shared" si="487"/>
        <v>0</v>
      </c>
      <c r="CU528">
        <f t="shared" si="488"/>
        <v>0</v>
      </c>
      <c r="CV528">
        <f t="shared" si="489"/>
        <v>0</v>
      </c>
      <c r="CW528">
        <f t="shared" si="490"/>
        <v>0</v>
      </c>
      <c r="CX528">
        <f t="shared" si="491"/>
        <v>0</v>
      </c>
      <c r="CY528">
        <f t="shared" si="492"/>
        <v>0</v>
      </c>
      <c r="CZ528">
        <f t="shared" si="493"/>
        <v>0</v>
      </c>
      <c r="DC528" t="s">
        <v>3</v>
      </c>
      <c r="DD528" t="s">
        <v>3</v>
      </c>
      <c r="DE528" t="s">
        <v>3</v>
      </c>
      <c r="DF528" t="s">
        <v>3</v>
      </c>
      <c r="DG528" t="s">
        <v>3</v>
      </c>
      <c r="DH528" t="s">
        <v>3</v>
      </c>
      <c r="DI528" t="s">
        <v>3</v>
      </c>
      <c r="DJ528" t="s">
        <v>3</v>
      </c>
      <c r="DK528" t="s">
        <v>3</v>
      </c>
      <c r="DL528" t="s">
        <v>3</v>
      </c>
      <c r="DM528" t="s">
        <v>3</v>
      </c>
      <c r="DN528">
        <v>0</v>
      </c>
      <c r="DO528">
        <v>0</v>
      </c>
      <c r="DP528">
        <v>1</v>
      </c>
      <c r="DQ528">
        <v>1</v>
      </c>
      <c r="DU528">
        <v>1010</v>
      </c>
      <c r="DV528" t="s">
        <v>221</v>
      </c>
      <c r="DW528" t="s">
        <v>221</v>
      </c>
      <c r="DX528">
        <v>1</v>
      </c>
      <c r="EE528">
        <v>51482689</v>
      </c>
      <c r="EF528">
        <v>1</v>
      </c>
      <c r="EG528" t="s">
        <v>21</v>
      </c>
      <c r="EH528">
        <v>0</v>
      </c>
      <c r="EI528" t="s">
        <v>3</v>
      </c>
      <c r="EJ528">
        <v>4</v>
      </c>
      <c r="EK528">
        <v>0</v>
      </c>
      <c r="EL528" t="s">
        <v>22</v>
      </c>
      <c r="EM528" t="s">
        <v>23</v>
      </c>
      <c r="EO528" t="s">
        <v>3</v>
      </c>
      <c r="EQ528">
        <v>0</v>
      </c>
      <c r="ER528">
        <v>1502.8600000000001</v>
      </c>
      <c r="ES528">
        <v>1502.8600000000001</v>
      </c>
      <c r="ET528">
        <v>0</v>
      </c>
      <c r="EU528">
        <v>0</v>
      </c>
      <c r="EV528">
        <v>0</v>
      </c>
      <c r="EW528">
        <v>0</v>
      </c>
      <c r="EX528">
        <v>0</v>
      </c>
      <c r="EY528">
        <v>0</v>
      </c>
      <c r="EZ528">
        <v>5</v>
      </c>
      <c r="FC528">
        <v>1</v>
      </c>
      <c r="FD528">
        <v>18</v>
      </c>
      <c r="FF528">
        <v>1790</v>
      </c>
      <c r="FQ528">
        <v>0</v>
      </c>
      <c r="FR528">
        <f t="shared" si="494"/>
        <v>0</v>
      </c>
      <c r="FS528">
        <v>0</v>
      </c>
      <c r="FX528">
        <v>70</v>
      </c>
      <c r="FY528">
        <v>10</v>
      </c>
      <c r="GA528" t="s">
        <v>295</v>
      </c>
      <c r="GD528">
        <v>0</v>
      </c>
      <c r="GF528">
        <v>-655568127</v>
      </c>
      <c r="GG528">
        <v>2</v>
      </c>
      <c r="GH528">
        <v>3</v>
      </c>
      <c r="GI528">
        <v>-2</v>
      </c>
      <c r="GJ528">
        <v>0</v>
      </c>
      <c r="GK528">
        <f>ROUND(R528*(R12)/100,2)</f>
        <v>0</v>
      </c>
      <c r="GL528">
        <f t="shared" si="495"/>
        <v>0</v>
      </c>
      <c r="GM528">
        <f t="shared" si="496"/>
        <v>0</v>
      </c>
      <c r="GN528">
        <f t="shared" si="497"/>
        <v>0</v>
      </c>
      <c r="GO528">
        <f t="shared" si="498"/>
        <v>0</v>
      </c>
      <c r="GP528">
        <f t="shared" si="499"/>
        <v>0</v>
      </c>
      <c r="GR528">
        <v>1</v>
      </c>
      <c r="GS528">
        <v>1</v>
      </c>
      <c r="GT528">
        <v>0</v>
      </c>
      <c r="GU528" t="s">
        <v>3</v>
      </c>
      <c r="GV528">
        <f t="shared" si="500"/>
        <v>0</v>
      </c>
      <c r="GW528">
        <v>1</v>
      </c>
      <c r="GX528">
        <f t="shared" si="501"/>
        <v>0</v>
      </c>
      <c r="HA528">
        <v>0</v>
      </c>
      <c r="HB528">
        <v>0</v>
      </c>
      <c r="HC528">
        <f t="shared" si="502"/>
        <v>0</v>
      </c>
      <c r="HE528" t="s">
        <v>53</v>
      </c>
      <c r="HF528" t="s">
        <v>227</v>
      </c>
      <c r="IK528">
        <f t="shared" si="503"/>
        <v>0</v>
      </c>
    </row>
    <row r="529" spans="1:245" x14ac:dyDescent="0.2">
      <c r="A529">
        <v>17</v>
      </c>
      <c r="B529">
        <v>1</v>
      </c>
      <c r="E529" t="s">
        <v>311</v>
      </c>
      <c r="F529" t="s">
        <v>224</v>
      </c>
      <c r="G529" t="s">
        <v>312</v>
      </c>
      <c r="H529" t="s">
        <v>221</v>
      </c>
      <c r="I529">
        <v>0</v>
      </c>
      <c r="J529">
        <v>0</v>
      </c>
      <c r="O529">
        <f t="shared" si="470"/>
        <v>0</v>
      </c>
      <c r="P529">
        <f t="shared" si="471"/>
        <v>0</v>
      </c>
      <c r="Q529">
        <f t="shared" si="472"/>
        <v>0</v>
      </c>
      <c r="R529">
        <f t="shared" si="473"/>
        <v>0</v>
      </c>
      <c r="S529">
        <f t="shared" si="474"/>
        <v>0</v>
      </c>
      <c r="T529">
        <f t="shared" si="475"/>
        <v>0</v>
      </c>
      <c r="U529">
        <f t="shared" si="476"/>
        <v>0</v>
      </c>
      <c r="V529">
        <f t="shared" si="477"/>
        <v>0</v>
      </c>
      <c r="W529">
        <f t="shared" si="478"/>
        <v>0</v>
      </c>
      <c r="X529">
        <f t="shared" si="479"/>
        <v>0</v>
      </c>
      <c r="Y529">
        <f t="shared" si="480"/>
        <v>0</v>
      </c>
      <c r="AA529">
        <v>52421674</v>
      </c>
      <c r="AB529">
        <f t="shared" si="481"/>
        <v>1502.86</v>
      </c>
      <c r="AC529">
        <f t="shared" si="504"/>
        <v>1502.86</v>
      </c>
      <c r="AD529">
        <f t="shared" si="505"/>
        <v>0</v>
      </c>
      <c r="AE529">
        <f t="shared" si="506"/>
        <v>0</v>
      </c>
      <c r="AF529">
        <f t="shared" si="507"/>
        <v>0</v>
      </c>
      <c r="AG529">
        <f t="shared" si="482"/>
        <v>0</v>
      </c>
      <c r="AH529">
        <f t="shared" si="508"/>
        <v>0</v>
      </c>
      <c r="AI529">
        <f t="shared" si="509"/>
        <v>0</v>
      </c>
      <c r="AJ529">
        <f t="shared" si="483"/>
        <v>0</v>
      </c>
      <c r="AK529">
        <v>1502.8600000000001</v>
      </c>
      <c r="AL529">
        <v>1502.8600000000001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70</v>
      </c>
      <c r="AU529">
        <v>10</v>
      </c>
      <c r="AV529">
        <v>1</v>
      </c>
      <c r="AW529">
        <v>1</v>
      </c>
      <c r="AZ529">
        <v>1</v>
      </c>
      <c r="BA529">
        <v>1</v>
      </c>
      <c r="BB529">
        <v>1</v>
      </c>
      <c r="BC529">
        <v>1</v>
      </c>
      <c r="BD529" t="s">
        <v>3</v>
      </c>
      <c r="BE529" t="s">
        <v>3</v>
      </c>
      <c r="BF529" t="s">
        <v>3</v>
      </c>
      <c r="BG529" t="s">
        <v>3</v>
      </c>
      <c r="BH529">
        <v>3</v>
      </c>
      <c r="BI529">
        <v>4</v>
      </c>
      <c r="BJ529" t="s">
        <v>3</v>
      </c>
      <c r="BM529">
        <v>0</v>
      </c>
      <c r="BN529">
        <v>0</v>
      </c>
      <c r="BO529" t="s">
        <v>3</v>
      </c>
      <c r="BP529">
        <v>0</v>
      </c>
      <c r="BQ529">
        <v>1</v>
      </c>
      <c r="BR529">
        <v>0</v>
      </c>
      <c r="BS529">
        <v>1</v>
      </c>
      <c r="BT529">
        <v>1</v>
      </c>
      <c r="BU529">
        <v>1</v>
      </c>
      <c r="BV529">
        <v>1</v>
      </c>
      <c r="BW529">
        <v>1</v>
      </c>
      <c r="BX529">
        <v>1</v>
      </c>
      <c r="BY529" t="s">
        <v>3</v>
      </c>
      <c r="BZ529">
        <v>70</v>
      </c>
      <c r="CA529">
        <v>10</v>
      </c>
      <c r="CE529">
        <v>0</v>
      </c>
      <c r="CF529">
        <v>0</v>
      </c>
      <c r="CG529">
        <v>0</v>
      </c>
      <c r="CM529">
        <v>0</v>
      </c>
      <c r="CN529" t="s">
        <v>3</v>
      </c>
      <c r="CO529">
        <v>0</v>
      </c>
      <c r="CP529">
        <f t="shared" si="484"/>
        <v>0</v>
      </c>
      <c r="CQ529">
        <f t="shared" si="485"/>
        <v>1502.86</v>
      </c>
      <c r="CR529">
        <f t="shared" si="510"/>
        <v>0</v>
      </c>
      <c r="CS529">
        <f t="shared" si="486"/>
        <v>0</v>
      </c>
      <c r="CT529">
        <f t="shared" si="487"/>
        <v>0</v>
      </c>
      <c r="CU529">
        <f t="shared" si="488"/>
        <v>0</v>
      </c>
      <c r="CV529">
        <f t="shared" si="489"/>
        <v>0</v>
      </c>
      <c r="CW529">
        <f t="shared" si="490"/>
        <v>0</v>
      </c>
      <c r="CX529">
        <f t="shared" si="491"/>
        <v>0</v>
      </c>
      <c r="CY529">
        <f t="shared" si="492"/>
        <v>0</v>
      </c>
      <c r="CZ529">
        <f t="shared" si="493"/>
        <v>0</v>
      </c>
      <c r="DC529" t="s">
        <v>3</v>
      </c>
      <c r="DD529" t="s">
        <v>3</v>
      </c>
      <c r="DE529" t="s">
        <v>3</v>
      </c>
      <c r="DF529" t="s">
        <v>3</v>
      </c>
      <c r="DG529" t="s">
        <v>3</v>
      </c>
      <c r="DH529" t="s">
        <v>3</v>
      </c>
      <c r="DI529" t="s">
        <v>3</v>
      </c>
      <c r="DJ529" t="s">
        <v>3</v>
      </c>
      <c r="DK529" t="s">
        <v>3</v>
      </c>
      <c r="DL529" t="s">
        <v>3</v>
      </c>
      <c r="DM529" t="s">
        <v>3</v>
      </c>
      <c r="DN529">
        <v>0</v>
      </c>
      <c r="DO529">
        <v>0</v>
      </c>
      <c r="DP529">
        <v>1</v>
      </c>
      <c r="DQ529">
        <v>1</v>
      </c>
      <c r="DU529">
        <v>1010</v>
      </c>
      <c r="DV529" t="s">
        <v>221</v>
      </c>
      <c r="DW529" t="s">
        <v>221</v>
      </c>
      <c r="DX529">
        <v>1</v>
      </c>
      <c r="EE529">
        <v>51482689</v>
      </c>
      <c r="EF529">
        <v>1</v>
      </c>
      <c r="EG529" t="s">
        <v>21</v>
      </c>
      <c r="EH529">
        <v>0</v>
      </c>
      <c r="EI529" t="s">
        <v>3</v>
      </c>
      <c r="EJ529">
        <v>4</v>
      </c>
      <c r="EK529">
        <v>0</v>
      </c>
      <c r="EL529" t="s">
        <v>22</v>
      </c>
      <c r="EM529" t="s">
        <v>23</v>
      </c>
      <c r="EO529" t="s">
        <v>3</v>
      </c>
      <c r="EQ529">
        <v>0</v>
      </c>
      <c r="ER529">
        <v>1502.8600000000001</v>
      </c>
      <c r="ES529">
        <v>1502.8600000000001</v>
      </c>
      <c r="ET529">
        <v>0</v>
      </c>
      <c r="EU529">
        <v>0</v>
      </c>
      <c r="EV529">
        <v>0</v>
      </c>
      <c r="EW529">
        <v>0</v>
      </c>
      <c r="EX529">
        <v>0</v>
      </c>
      <c r="EY529">
        <v>0</v>
      </c>
      <c r="EZ529">
        <v>5</v>
      </c>
      <c r="FC529">
        <v>1</v>
      </c>
      <c r="FD529">
        <v>18</v>
      </c>
      <c r="FF529">
        <v>1790</v>
      </c>
      <c r="FQ529">
        <v>0</v>
      </c>
      <c r="FR529">
        <f t="shared" si="494"/>
        <v>0</v>
      </c>
      <c r="FS529">
        <v>0</v>
      </c>
      <c r="FX529">
        <v>70</v>
      </c>
      <c r="FY529">
        <v>10</v>
      </c>
      <c r="GA529" t="s">
        <v>295</v>
      </c>
      <c r="GD529">
        <v>0</v>
      </c>
      <c r="GF529">
        <v>282430043</v>
      </c>
      <c r="GG529">
        <v>2</v>
      </c>
      <c r="GH529">
        <v>3</v>
      </c>
      <c r="GI529">
        <v>-2</v>
      </c>
      <c r="GJ529">
        <v>0</v>
      </c>
      <c r="GK529">
        <f>ROUND(R529*(R12)/100,2)</f>
        <v>0</v>
      </c>
      <c r="GL529">
        <f t="shared" si="495"/>
        <v>0</v>
      </c>
      <c r="GM529">
        <f t="shared" si="496"/>
        <v>0</v>
      </c>
      <c r="GN529">
        <f t="shared" si="497"/>
        <v>0</v>
      </c>
      <c r="GO529">
        <f t="shared" si="498"/>
        <v>0</v>
      </c>
      <c r="GP529">
        <f t="shared" si="499"/>
        <v>0</v>
      </c>
      <c r="GR529">
        <v>1</v>
      </c>
      <c r="GS529">
        <v>1</v>
      </c>
      <c r="GT529">
        <v>0</v>
      </c>
      <c r="GU529" t="s">
        <v>3</v>
      </c>
      <c r="GV529">
        <f t="shared" si="500"/>
        <v>0</v>
      </c>
      <c r="GW529">
        <v>1</v>
      </c>
      <c r="GX529">
        <f t="shared" si="501"/>
        <v>0</v>
      </c>
      <c r="HA529">
        <v>0</v>
      </c>
      <c r="HB529">
        <v>0</v>
      </c>
      <c r="HC529">
        <f t="shared" si="502"/>
        <v>0</v>
      </c>
      <c r="HE529" t="s">
        <v>53</v>
      </c>
      <c r="HF529" t="s">
        <v>227</v>
      </c>
      <c r="IK529">
        <f t="shared" si="503"/>
        <v>0</v>
      </c>
    </row>
    <row r="530" spans="1:245" x14ac:dyDescent="0.2">
      <c r="A530">
        <v>17</v>
      </c>
      <c r="B530">
        <v>1</v>
      </c>
      <c r="E530" t="s">
        <v>313</v>
      </c>
      <c r="F530" t="s">
        <v>224</v>
      </c>
      <c r="G530" t="s">
        <v>314</v>
      </c>
      <c r="H530" t="s">
        <v>221</v>
      </c>
      <c r="I530">
        <v>0</v>
      </c>
      <c r="J530">
        <v>0</v>
      </c>
      <c r="O530">
        <f t="shared" si="470"/>
        <v>0</v>
      </c>
      <c r="P530">
        <f t="shared" si="471"/>
        <v>0</v>
      </c>
      <c r="Q530">
        <f t="shared" si="472"/>
        <v>0</v>
      </c>
      <c r="R530">
        <f t="shared" si="473"/>
        <v>0</v>
      </c>
      <c r="S530">
        <f t="shared" si="474"/>
        <v>0</v>
      </c>
      <c r="T530">
        <f t="shared" si="475"/>
        <v>0</v>
      </c>
      <c r="U530">
        <f t="shared" si="476"/>
        <v>0</v>
      </c>
      <c r="V530">
        <f t="shared" si="477"/>
        <v>0</v>
      </c>
      <c r="W530">
        <f t="shared" si="478"/>
        <v>0</v>
      </c>
      <c r="X530">
        <f t="shared" si="479"/>
        <v>0</v>
      </c>
      <c r="Y530">
        <f t="shared" si="480"/>
        <v>0</v>
      </c>
      <c r="AA530">
        <v>52421674</v>
      </c>
      <c r="AB530">
        <f t="shared" si="481"/>
        <v>1502.86</v>
      </c>
      <c r="AC530">
        <f t="shared" si="504"/>
        <v>1502.86</v>
      </c>
      <c r="AD530">
        <f t="shared" si="505"/>
        <v>0</v>
      </c>
      <c r="AE530">
        <f t="shared" si="506"/>
        <v>0</v>
      </c>
      <c r="AF530">
        <f t="shared" si="507"/>
        <v>0</v>
      </c>
      <c r="AG530">
        <f t="shared" si="482"/>
        <v>0</v>
      </c>
      <c r="AH530">
        <f t="shared" si="508"/>
        <v>0</v>
      </c>
      <c r="AI530">
        <f t="shared" si="509"/>
        <v>0</v>
      </c>
      <c r="AJ530">
        <f t="shared" si="483"/>
        <v>0</v>
      </c>
      <c r="AK530">
        <v>1502.8600000000001</v>
      </c>
      <c r="AL530">
        <v>1502.8600000000001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70</v>
      </c>
      <c r="AU530">
        <v>10</v>
      </c>
      <c r="AV530">
        <v>1</v>
      </c>
      <c r="AW530">
        <v>1</v>
      </c>
      <c r="AZ530">
        <v>1</v>
      </c>
      <c r="BA530">
        <v>1</v>
      </c>
      <c r="BB530">
        <v>1</v>
      </c>
      <c r="BC530">
        <v>1</v>
      </c>
      <c r="BD530" t="s">
        <v>3</v>
      </c>
      <c r="BE530" t="s">
        <v>3</v>
      </c>
      <c r="BF530" t="s">
        <v>3</v>
      </c>
      <c r="BG530" t="s">
        <v>3</v>
      </c>
      <c r="BH530">
        <v>3</v>
      </c>
      <c r="BI530">
        <v>4</v>
      </c>
      <c r="BJ530" t="s">
        <v>3</v>
      </c>
      <c r="BM530">
        <v>0</v>
      </c>
      <c r="BN530">
        <v>0</v>
      </c>
      <c r="BO530" t="s">
        <v>3</v>
      </c>
      <c r="BP530">
        <v>0</v>
      </c>
      <c r="BQ530">
        <v>1</v>
      </c>
      <c r="BR530">
        <v>0</v>
      </c>
      <c r="BS530">
        <v>1</v>
      </c>
      <c r="BT530">
        <v>1</v>
      </c>
      <c r="BU530">
        <v>1</v>
      </c>
      <c r="BV530">
        <v>1</v>
      </c>
      <c r="BW530">
        <v>1</v>
      </c>
      <c r="BX530">
        <v>1</v>
      </c>
      <c r="BY530" t="s">
        <v>3</v>
      </c>
      <c r="BZ530">
        <v>70</v>
      </c>
      <c r="CA530">
        <v>10</v>
      </c>
      <c r="CE530">
        <v>0</v>
      </c>
      <c r="CF530">
        <v>0</v>
      </c>
      <c r="CG530">
        <v>0</v>
      </c>
      <c r="CM530">
        <v>0</v>
      </c>
      <c r="CN530" t="s">
        <v>3</v>
      </c>
      <c r="CO530">
        <v>0</v>
      </c>
      <c r="CP530">
        <f t="shared" si="484"/>
        <v>0</v>
      </c>
      <c r="CQ530">
        <f t="shared" si="485"/>
        <v>1502.86</v>
      </c>
      <c r="CR530">
        <f t="shared" si="510"/>
        <v>0</v>
      </c>
      <c r="CS530">
        <f t="shared" si="486"/>
        <v>0</v>
      </c>
      <c r="CT530">
        <f t="shared" si="487"/>
        <v>0</v>
      </c>
      <c r="CU530">
        <f t="shared" si="488"/>
        <v>0</v>
      </c>
      <c r="CV530">
        <f t="shared" si="489"/>
        <v>0</v>
      </c>
      <c r="CW530">
        <f t="shared" si="490"/>
        <v>0</v>
      </c>
      <c r="CX530">
        <f t="shared" si="491"/>
        <v>0</v>
      </c>
      <c r="CY530">
        <f t="shared" si="492"/>
        <v>0</v>
      </c>
      <c r="CZ530">
        <f t="shared" si="493"/>
        <v>0</v>
      </c>
      <c r="DC530" t="s">
        <v>3</v>
      </c>
      <c r="DD530" t="s">
        <v>3</v>
      </c>
      <c r="DE530" t="s">
        <v>3</v>
      </c>
      <c r="DF530" t="s">
        <v>3</v>
      </c>
      <c r="DG530" t="s">
        <v>3</v>
      </c>
      <c r="DH530" t="s">
        <v>3</v>
      </c>
      <c r="DI530" t="s">
        <v>3</v>
      </c>
      <c r="DJ530" t="s">
        <v>3</v>
      </c>
      <c r="DK530" t="s">
        <v>3</v>
      </c>
      <c r="DL530" t="s">
        <v>3</v>
      </c>
      <c r="DM530" t="s">
        <v>3</v>
      </c>
      <c r="DN530">
        <v>0</v>
      </c>
      <c r="DO530">
        <v>0</v>
      </c>
      <c r="DP530">
        <v>1</v>
      </c>
      <c r="DQ530">
        <v>1</v>
      </c>
      <c r="DU530">
        <v>1010</v>
      </c>
      <c r="DV530" t="s">
        <v>221</v>
      </c>
      <c r="DW530" t="s">
        <v>221</v>
      </c>
      <c r="DX530">
        <v>1</v>
      </c>
      <c r="EE530">
        <v>51482689</v>
      </c>
      <c r="EF530">
        <v>1</v>
      </c>
      <c r="EG530" t="s">
        <v>21</v>
      </c>
      <c r="EH530">
        <v>0</v>
      </c>
      <c r="EI530" t="s">
        <v>3</v>
      </c>
      <c r="EJ530">
        <v>4</v>
      </c>
      <c r="EK530">
        <v>0</v>
      </c>
      <c r="EL530" t="s">
        <v>22</v>
      </c>
      <c r="EM530" t="s">
        <v>23</v>
      </c>
      <c r="EO530" t="s">
        <v>3</v>
      </c>
      <c r="EQ530">
        <v>0</v>
      </c>
      <c r="ER530">
        <v>1502.8600000000001</v>
      </c>
      <c r="ES530">
        <v>1502.8600000000001</v>
      </c>
      <c r="ET530">
        <v>0</v>
      </c>
      <c r="EU530">
        <v>0</v>
      </c>
      <c r="EV530">
        <v>0</v>
      </c>
      <c r="EW530">
        <v>0</v>
      </c>
      <c r="EX530">
        <v>0</v>
      </c>
      <c r="EY530">
        <v>0</v>
      </c>
      <c r="EZ530">
        <v>5</v>
      </c>
      <c r="FC530">
        <v>1</v>
      </c>
      <c r="FD530">
        <v>18</v>
      </c>
      <c r="FF530">
        <v>1790</v>
      </c>
      <c r="FQ530">
        <v>0</v>
      </c>
      <c r="FR530">
        <f t="shared" si="494"/>
        <v>0</v>
      </c>
      <c r="FS530">
        <v>0</v>
      </c>
      <c r="FX530">
        <v>70</v>
      </c>
      <c r="FY530">
        <v>10</v>
      </c>
      <c r="GA530" t="s">
        <v>295</v>
      </c>
      <c r="GD530">
        <v>0</v>
      </c>
      <c r="GF530">
        <v>-2033017857</v>
      </c>
      <c r="GG530">
        <v>2</v>
      </c>
      <c r="GH530">
        <v>3</v>
      </c>
      <c r="GI530">
        <v>-2</v>
      </c>
      <c r="GJ530">
        <v>0</v>
      </c>
      <c r="GK530">
        <f>ROUND(R530*(R12)/100,2)</f>
        <v>0</v>
      </c>
      <c r="GL530">
        <f t="shared" si="495"/>
        <v>0</v>
      </c>
      <c r="GM530">
        <f t="shared" si="496"/>
        <v>0</v>
      </c>
      <c r="GN530">
        <f t="shared" si="497"/>
        <v>0</v>
      </c>
      <c r="GO530">
        <f t="shared" si="498"/>
        <v>0</v>
      </c>
      <c r="GP530">
        <f t="shared" si="499"/>
        <v>0</v>
      </c>
      <c r="GR530">
        <v>1</v>
      </c>
      <c r="GS530">
        <v>1</v>
      </c>
      <c r="GT530">
        <v>0</v>
      </c>
      <c r="GU530" t="s">
        <v>3</v>
      </c>
      <c r="GV530">
        <f t="shared" si="500"/>
        <v>0</v>
      </c>
      <c r="GW530">
        <v>1</v>
      </c>
      <c r="GX530">
        <f t="shared" si="501"/>
        <v>0</v>
      </c>
      <c r="HA530">
        <v>0</v>
      </c>
      <c r="HB530">
        <v>0</v>
      </c>
      <c r="HC530">
        <f t="shared" si="502"/>
        <v>0</v>
      </c>
      <c r="HE530" t="s">
        <v>53</v>
      </c>
      <c r="HF530" t="s">
        <v>227</v>
      </c>
      <c r="IK530">
        <f t="shared" si="503"/>
        <v>0</v>
      </c>
    </row>
    <row r="531" spans="1:245" x14ac:dyDescent="0.2">
      <c r="A531">
        <v>17</v>
      </c>
      <c r="B531">
        <v>1</v>
      </c>
      <c r="E531" t="s">
        <v>315</v>
      </c>
      <c r="F531" t="s">
        <v>224</v>
      </c>
      <c r="G531" t="s">
        <v>316</v>
      </c>
      <c r="H531" t="s">
        <v>221</v>
      </c>
      <c r="I531">
        <v>0</v>
      </c>
      <c r="J531">
        <v>0</v>
      </c>
      <c r="O531">
        <f t="shared" si="470"/>
        <v>0</v>
      </c>
      <c r="P531">
        <f t="shared" si="471"/>
        <v>0</v>
      </c>
      <c r="Q531">
        <f t="shared" si="472"/>
        <v>0</v>
      </c>
      <c r="R531">
        <f t="shared" si="473"/>
        <v>0</v>
      </c>
      <c r="S531">
        <f t="shared" si="474"/>
        <v>0</v>
      </c>
      <c r="T531">
        <f t="shared" si="475"/>
        <v>0</v>
      </c>
      <c r="U531">
        <f t="shared" si="476"/>
        <v>0</v>
      </c>
      <c r="V531">
        <f t="shared" si="477"/>
        <v>0</v>
      </c>
      <c r="W531">
        <f t="shared" si="478"/>
        <v>0</v>
      </c>
      <c r="X531">
        <f t="shared" si="479"/>
        <v>0</v>
      </c>
      <c r="Y531">
        <f t="shared" si="480"/>
        <v>0</v>
      </c>
      <c r="AA531">
        <v>52421674</v>
      </c>
      <c r="AB531">
        <f t="shared" si="481"/>
        <v>1502.86</v>
      </c>
      <c r="AC531">
        <f t="shared" si="504"/>
        <v>1502.86</v>
      </c>
      <c r="AD531">
        <f t="shared" si="505"/>
        <v>0</v>
      </c>
      <c r="AE531">
        <f t="shared" si="506"/>
        <v>0</v>
      </c>
      <c r="AF531">
        <f t="shared" si="507"/>
        <v>0</v>
      </c>
      <c r="AG531">
        <f t="shared" si="482"/>
        <v>0</v>
      </c>
      <c r="AH531">
        <f t="shared" si="508"/>
        <v>0</v>
      </c>
      <c r="AI531">
        <f t="shared" si="509"/>
        <v>0</v>
      </c>
      <c r="AJ531">
        <f t="shared" si="483"/>
        <v>0</v>
      </c>
      <c r="AK531">
        <v>1502.8600000000001</v>
      </c>
      <c r="AL531">
        <v>1502.8600000000001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70</v>
      </c>
      <c r="AU531">
        <v>10</v>
      </c>
      <c r="AV531">
        <v>1</v>
      </c>
      <c r="AW531">
        <v>1</v>
      </c>
      <c r="AZ531">
        <v>1</v>
      </c>
      <c r="BA531">
        <v>1</v>
      </c>
      <c r="BB531">
        <v>1</v>
      </c>
      <c r="BC531">
        <v>1</v>
      </c>
      <c r="BD531" t="s">
        <v>3</v>
      </c>
      <c r="BE531" t="s">
        <v>3</v>
      </c>
      <c r="BF531" t="s">
        <v>3</v>
      </c>
      <c r="BG531" t="s">
        <v>3</v>
      </c>
      <c r="BH531">
        <v>3</v>
      </c>
      <c r="BI531">
        <v>4</v>
      </c>
      <c r="BJ531" t="s">
        <v>3</v>
      </c>
      <c r="BM531">
        <v>0</v>
      </c>
      <c r="BN531">
        <v>0</v>
      </c>
      <c r="BO531" t="s">
        <v>3</v>
      </c>
      <c r="BP531">
        <v>0</v>
      </c>
      <c r="BQ531">
        <v>1</v>
      </c>
      <c r="BR531">
        <v>0</v>
      </c>
      <c r="BS531">
        <v>1</v>
      </c>
      <c r="BT531">
        <v>1</v>
      </c>
      <c r="BU531">
        <v>1</v>
      </c>
      <c r="BV531">
        <v>1</v>
      </c>
      <c r="BW531">
        <v>1</v>
      </c>
      <c r="BX531">
        <v>1</v>
      </c>
      <c r="BY531" t="s">
        <v>3</v>
      </c>
      <c r="BZ531">
        <v>70</v>
      </c>
      <c r="CA531">
        <v>10</v>
      </c>
      <c r="CE531">
        <v>0</v>
      </c>
      <c r="CF531">
        <v>0</v>
      </c>
      <c r="CG531">
        <v>0</v>
      </c>
      <c r="CM531">
        <v>0</v>
      </c>
      <c r="CN531" t="s">
        <v>3</v>
      </c>
      <c r="CO531">
        <v>0</v>
      </c>
      <c r="CP531">
        <f t="shared" si="484"/>
        <v>0</v>
      </c>
      <c r="CQ531">
        <f t="shared" si="485"/>
        <v>1502.86</v>
      </c>
      <c r="CR531">
        <f t="shared" si="510"/>
        <v>0</v>
      </c>
      <c r="CS531">
        <f t="shared" si="486"/>
        <v>0</v>
      </c>
      <c r="CT531">
        <f t="shared" si="487"/>
        <v>0</v>
      </c>
      <c r="CU531">
        <f t="shared" si="488"/>
        <v>0</v>
      </c>
      <c r="CV531">
        <f t="shared" si="489"/>
        <v>0</v>
      </c>
      <c r="CW531">
        <f t="shared" si="490"/>
        <v>0</v>
      </c>
      <c r="CX531">
        <f t="shared" si="491"/>
        <v>0</v>
      </c>
      <c r="CY531">
        <f t="shared" si="492"/>
        <v>0</v>
      </c>
      <c r="CZ531">
        <f t="shared" si="493"/>
        <v>0</v>
      </c>
      <c r="DC531" t="s">
        <v>3</v>
      </c>
      <c r="DD531" t="s">
        <v>3</v>
      </c>
      <c r="DE531" t="s">
        <v>3</v>
      </c>
      <c r="DF531" t="s">
        <v>3</v>
      </c>
      <c r="DG531" t="s">
        <v>3</v>
      </c>
      <c r="DH531" t="s">
        <v>3</v>
      </c>
      <c r="DI531" t="s">
        <v>3</v>
      </c>
      <c r="DJ531" t="s">
        <v>3</v>
      </c>
      <c r="DK531" t="s">
        <v>3</v>
      </c>
      <c r="DL531" t="s">
        <v>3</v>
      </c>
      <c r="DM531" t="s">
        <v>3</v>
      </c>
      <c r="DN531">
        <v>0</v>
      </c>
      <c r="DO531">
        <v>0</v>
      </c>
      <c r="DP531">
        <v>1</v>
      </c>
      <c r="DQ531">
        <v>1</v>
      </c>
      <c r="DU531">
        <v>1010</v>
      </c>
      <c r="DV531" t="s">
        <v>221</v>
      </c>
      <c r="DW531" t="s">
        <v>221</v>
      </c>
      <c r="DX531">
        <v>1</v>
      </c>
      <c r="EE531">
        <v>51482689</v>
      </c>
      <c r="EF531">
        <v>1</v>
      </c>
      <c r="EG531" t="s">
        <v>21</v>
      </c>
      <c r="EH531">
        <v>0</v>
      </c>
      <c r="EI531" t="s">
        <v>3</v>
      </c>
      <c r="EJ531">
        <v>4</v>
      </c>
      <c r="EK531">
        <v>0</v>
      </c>
      <c r="EL531" t="s">
        <v>22</v>
      </c>
      <c r="EM531" t="s">
        <v>23</v>
      </c>
      <c r="EO531" t="s">
        <v>3</v>
      </c>
      <c r="EQ531">
        <v>0</v>
      </c>
      <c r="ER531">
        <v>1502.8600000000001</v>
      </c>
      <c r="ES531">
        <v>1502.8600000000001</v>
      </c>
      <c r="ET531">
        <v>0</v>
      </c>
      <c r="EU531">
        <v>0</v>
      </c>
      <c r="EV531">
        <v>0</v>
      </c>
      <c r="EW531">
        <v>0</v>
      </c>
      <c r="EX531">
        <v>0</v>
      </c>
      <c r="EY531">
        <v>0</v>
      </c>
      <c r="EZ531">
        <v>5</v>
      </c>
      <c r="FC531">
        <v>1</v>
      </c>
      <c r="FD531">
        <v>18</v>
      </c>
      <c r="FF531">
        <v>1790</v>
      </c>
      <c r="FQ531">
        <v>0</v>
      </c>
      <c r="FR531">
        <f t="shared" si="494"/>
        <v>0</v>
      </c>
      <c r="FS531">
        <v>0</v>
      </c>
      <c r="FX531">
        <v>70</v>
      </c>
      <c r="FY531">
        <v>10</v>
      </c>
      <c r="GA531" t="s">
        <v>295</v>
      </c>
      <c r="GD531">
        <v>0</v>
      </c>
      <c r="GF531">
        <v>380070519</v>
      </c>
      <c r="GG531">
        <v>2</v>
      </c>
      <c r="GH531">
        <v>3</v>
      </c>
      <c r="GI531">
        <v>-2</v>
      </c>
      <c r="GJ531">
        <v>0</v>
      </c>
      <c r="GK531">
        <f>ROUND(R531*(R12)/100,2)</f>
        <v>0</v>
      </c>
      <c r="GL531">
        <f t="shared" si="495"/>
        <v>0</v>
      </c>
      <c r="GM531">
        <f t="shared" si="496"/>
        <v>0</v>
      </c>
      <c r="GN531">
        <f t="shared" si="497"/>
        <v>0</v>
      </c>
      <c r="GO531">
        <f t="shared" si="498"/>
        <v>0</v>
      </c>
      <c r="GP531">
        <f t="shared" si="499"/>
        <v>0</v>
      </c>
      <c r="GR531">
        <v>1</v>
      </c>
      <c r="GS531">
        <v>1</v>
      </c>
      <c r="GT531">
        <v>0</v>
      </c>
      <c r="GU531" t="s">
        <v>3</v>
      </c>
      <c r="GV531">
        <f t="shared" si="500"/>
        <v>0</v>
      </c>
      <c r="GW531">
        <v>1</v>
      </c>
      <c r="GX531">
        <f t="shared" si="501"/>
        <v>0</v>
      </c>
      <c r="HA531">
        <v>0</v>
      </c>
      <c r="HB531">
        <v>0</v>
      </c>
      <c r="HC531">
        <f t="shared" si="502"/>
        <v>0</v>
      </c>
      <c r="HE531" t="s">
        <v>53</v>
      </c>
      <c r="HF531" t="s">
        <v>227</v>
      </c>
      <c r="IK531">
        <f t="shared" si="503"/>
        <v>0</v>
      </c>
    </row>
    <row r="532" spans="1:245" x14ac:dyDescent="0.2">
      <c r="A532">
        <v>17</v>
      </c>
      <c r="B532">
        <v>1</v>
      </c>
      <c r="E532" t="s">
        <v>317</v>
      </c>
      <c r="F532" t="s">
        <v>224</v>
      </c>
      <c r="G532" t="s">
        <v>318</v>
      </c>
      <c r="H532" t="s">
        <v>221</v>
      </c>
      <c r="I532">
        <v>0</v>
      </c>
      <c r="J532">
        <v>0</v>
      </c>
      <c r="O532">
        <f t="shared" si="470"/>
        <v>0</v>
      </c>
      <c r="P532">
        <f t="shared" si="471"/>
        <v>0</v>
      </c>
      <c r="Q532">
        <f t="shared" si="472"/>
        <v>0</v>
      </c>
      <c r="R532">
        <f t="shared" si="473"/>
        <v>0</v>
      </c>
      <c r="S532">
        <f t="shared" si="474"/>
        <v>0</v>
      </c>
      <c r="T532">
        <f t="shared" si="475"/>
        <v>0</v>
      </c>
      <c r="U532">
        <f t="shared" si="476"/>
        <v>0</v>
      </c>
      <c r="V532">
        <f t="shared" si="477"/>
        <v>0</v>
      </c>
      <c r="W532">
        <f t="shared" si="478"/>
        <v>0</v>
      </c>
      <c r="X532">
        <f t="shared" si="479"/>
        <v>0</v>
      </c>
      <c r="Y532">
        <f t="shared" si="480"/>
        <v>0</v>
      </c>
      <c r="AA532">
        <v>52421674</v>
      </c>
      <c r="AB532">
        <f t="shared" si="481"/>
        <v>1502.86</v>
      </c>
      <c r="AC532">
        <f t="shared" si="504"/>
        <v>1502.86</v>
      </c>
      <c r="AD532">
        <f t="shared" si="505"/>
        <v>0</v>
      </c>
      <c r="AE532">
        <f t="shared" si="506"/>
        <v>0</v>
      </c>
      <c r="AF532">
        <f t="shared" si="507"/>
        <v>0</v>
      </c>
      <c r="AG532">
        <f t="shared" si="482"/>
        <v>0</v>
      </c>
      <c r="AH532">
        <f t="shared" si="508"/>
        <v>0</v>
      </c>
      <c r="AI532">
        <f t="shared" si="509"/>
        <v>0</v>
      </c>
      <c r="AJ532">
        <f t="shared" si="483"/>
        <v>0</v>
      </c>
      <c r="AK532">
        <v>1502.8600000000001</v>
      </c>
      <c r="AL532">
        <v>1502.8600000000001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70</v>
      </c>
      <c r="AU532">
        <v>10</v>
      </c>
      <c r="AV532">
        <v>1</v>
      </c>
      <c r="AW532">
        <v>1</v>
      </c>
      <c r="AZ532">
        <v>1</v>
      </c>
      <c r="BA532">
        <v>1</v>
      </c>
      <c r="BB532">
        <v>1</v>
      </c>
      <c r="BC532">
        <v>1</v>
      </c>
      <c r="BD532" t="s">
        <v>3</v>
      </c>
      <c r="BE532" t="s">
        <v>3</v>
      </c>
      <c r="BF532" t="s">
        <v>3</v>
      </c>
      <c r="BG532" t="s">
        <v>3</v>
      </c>
      <c r="BH532">
        <v>3</v>
      </c>
      <c r="BI532">
        <v>4</v>
      </c>
      <c r="BJ532" t="s">
        <v>3</v>
      </c>
      <c r="BM532">
        <v>0</v>
      </c>
      <c r="BN532">
        <v>0</v>
      </c>
      <c r="BO532" t="s">
        <v>3</v>
      </c>
      <c r="BP532">
        <v>0</v>
      </c>
      <c r="BQ532">
        <v>1</v>
      </c>
      <c r="BR532">
        <v>0</v>
      </c>
      <c r="BS532">
        <v>1</v>
      </c>
      <c r="BT532">
        <v>1</v>
      </c>
      <c r="BU532">
        <v>1</v>
      </c>
      <c r="BV532">
        <v>1</v>
      </c>
      <c r="BW532">
        <v>1</v>
      </c>
      <c r="BX532">
        <v>1</v>
      </c>
      <c r="BY532" t="s">
        <v>3</v>
      </c>
      <c r="BZ532">
        <v>70</v>
      </c>
      <c r="CA532">
        <v>10</v>
      </c>
      <c r="CE532">
        <v>0</v>
      </c>
      <c r="CF532">
        <v>0</v>
      </c>
      <c r="CG532">
        <v>0</v>
      </c>
      <c r="CM532">
        <v>0</v>
      </c>
      <c r="CN532" t="s">
        <v>3</v>
      </c>
      <c r="CO532">
        <v>0</v>
      </c>
      <c r="CP532">
        <f t="shared" si="484"/>
        <v>0</v>
      </c>
      <c r="CQ532">
        <f t="shared" si="485"/>
        <v>1502.86</v>
      </c>
      <c r="CR532">
        <f t="shared" si="510"/>
        <v>0</v>
      </c>
      <c r="CS532">
        <f t="shared" si="486"/>
        <v>0</v>
      </c>
      <c r="CT532">
        <f t="shared" si="487"/>
        <v>0</v>
      </c>
      <c r="CU532">
        <f t="shared" si="488"/>
        <v>0</v>
      </c>
      <c r="CV532">
        <f t="shared" si="489"/>
        <v>0</v>
      </c>
      <c r="CW532">
        <f t="shared" si="490"/>
        <v>0</v>
      </c>
      <c r="CX532">
        <f t="shared" si="491"/>
        <v>0</v>
      </c>
      <c r="CY532">
        <f t="shared" si="492"/>
        <v>0</v>
      </c>
      <c r="CZ532">
        <f t="shared" si="493"/>
        <v>0</v>
      </c>
      <c r="DC532" t="s">
        <v>3</v>
      </c>
      <c r="DD532" t="s">
        <v>3</v>
      </c>
      <c r="DE532" t="s">
        <v>3</v>
      </c>
      <c r="DF532" t="s">
        <v>3</v>
      </c>
      <c r="DG532" t="s">
        <v>3</v>
      </c>
      <c r="DH532" t="s">
        <v>3</v>
      </c>
      <c r="DI532" t="s">
        <v>3</v>
      </c>
      <c r="DJ532" t="s">
        <v>3</v>
      </c>
      <c r="DK532" t="s">
        <v>3</v>
      </c>
      <c r="DL532" t="s">
        <v>3</v>
      </c>
      <c r="DM532" t="s">
        <v>3</v>
      </c>
      <c r="DN532">
        <v>0</v>
      </c>
      <c r="DO532">
        <v>0</v>
      </c>
      <c r="DP532">
        <v>1</v>
      </c>
      <c r="DQ532">
        <v>1</v>
      </c>
      <c r="DU532">
        <v>1010</v>
      </c>
      <c r="DV532" t="s">
        <v>221</v>
      </c>
      <c r="DW532" t="s">
        <v>221</v>
      </c>
      <c r="DX532">
        <v>1</v>
      </c>
      <c r="EE532">
        <v>51482689</v>
      </c>
      <c r="EF532">
        <v>1</v>
      </c>
      <c r="EG532" t="s">
        <v>21</v>
      </c>
      <c r="EH532">
        <v>0</v>
      </c>
      <c r="EI532" t="s">
        <v>3</v>
      </c>
      <c r="EJ532">
        <v>4</v>
      </c>
      <c r="EK532">
        <v>0</v>
      </c>
      <c r="EL532" t="s">
        <v>22</v>
      </c>
      <c r="EM532" t="s">
        <v>23</v>
      </c>
      <c r="EO532" t="s">
        <v>3</v>
      </c>
      <c r="EQ532">
        <v>0</v>
      </c>
      <c r="ER532">
        <v>1502.8600000000001</v>
      </c>
      <c r="ES532">
        <v>1502.8600000000001</v>
      </c>
      <c r="ET532">
        <v>0</v>
      </c>
      <c r="EU532">
        <v>0</v>
      </c>
      <c r="EV532">
        <v>0</v>
      </c>
      <c r="EW532">
        <v>0</v>
      </c>
      <c r="EX532">
        <v>0</v>
      </c>
      <c r="EY532">
        <v>0</v>
      </c>
      <c r="EZ532">
        <v>5</v>
      </c>
      <c r="FC532">
        <v>1</v>
      </c>
      <c r="FD532">
        <v>18</v>
      </c>
      <c r="FF532">
        <v>1790</v>
      </c>
      <c r="FQ532">
        <v>0</v>
      </c>
      <c r="FR532">
        <f t="shared" si="494"/>
        <v>0</v>
      </c>
      <c r="FS532">
        <v>0</v>
      </c>
      <c r="FX532">
        <v>70</v>
      </c>
      <c r="FY532">
        <v>10</v>
      </c>
      <c r="GA532" t="s">
        <v>295</v>
      </c>
      <c r="GD532">
        <v>0</v>
      </c>
      <c r="GF532">
        <v>-1962815590</v>
      </c>
      <c r="GG532">
        <v>2</v>
      </c>
      <c r="GH532">
        <v>3</v>
      </c>
      <c r="GI532">
        <v>-2</v>
      </c>
      <c r="GJ532">
        <v>0</v>
      </c>
      <c r="GK532">
        <f>ROUND(R532*(R12)/100,2)</f>
        <v>0</v>
      </c>
      <c r="GL532">
        <f t="shared" si="495"/>
        <v>0</v>
      </c>
      <c r="GM532">
        <f t="shared" si="496"/>
        <v>0</v>
      </c>
      <c r="GN532">
        <f t="shared" si="497"/>
        <v>0</v>
      </c>
      <c r="GO532">
        <f t="shared" si="498"/>
        <v>0</v>
      </c>
      <c r="GP532">
        <f t="shared" si="499"/>
        <v>0</v>
      </c>
      <c r="GR532">
        <v>1</v>
      </c>
      <c r="GS532">
        <v>1</v>
      </c>
      <c r="GT532">
        <v>0</v>
      </c>
      <c r="GU532" t="s">
        <v>3</v>
      </c>
      <c r="GV532">
        <f t="shared" si="500"/>
        <v>0</v>
      </c>
      <c r="GW532">
        <v>1</v>
      </c>
      <c r="GX532">
        <f t="shared" si="501"/>
        <v>0</v>
      </c>
      <c r="HA532">
        <v>0</v>
      </c>
      <c r="HB532">
        <v>0</v>
      </c>
      <c r="HC532">
        <f t="shared" si="502"/>
        <v>0</v>
      </c>
      <c r="HE532" t="s">
        <v>53</v>
      </c>
      <c r="HF532" t="s">
        <v>227</v>
      </c>
      <c r="IK532">
        <f t="shared" si="503"/>
        <v>0</v>
      </c>
    </row>
    <row r="533" spans="1:245" x14ac:dyDescent="0.2">
      <c r="A533">
        <v>17</v>
      </c>
      <c r="B533">
        <v>1</v>
      </c>
      <c r="E533" t="s">
        <v>319</v>
      </c>
      <c r="F533" t="s">
        <v>224</v>
      </c>
      <c r="G533" t="s">
        <v>320</v>
      </c>
      <c r="H533" t="s">
        <v>221</v>
      </c>
      <c r="I533">
        <v>0</v>
      </c>
      <c r="J533">
        <v>0</v>
      </c>
      <c r="O533">
        <f t="shared" si="470"/>
        <v>0</v>
      </c>
      <c r="P533">
        <f t="shared" si="471"/>
        <v>0</v>
      </c>
      <c r="Q533">
        <f t="shared" si="472"/>
        <v>0</v>
      </c>
      <c r="R533">
        <f t="shared" si="473"/>
        <v>0</v>
      </c>
      <c r="S533">
        <f t="shared" si="474"/>
        <v>0</v>
      </c>
      <c r="T533">
        <f t="shared" si="475"/>
        <v>0</v>
      </c>
      <c r="U533">
        <f t="shared" si="476"/>
        <v>0</v>
      </c>
      <c r="V533">
        <f t="shared" si="477"/>
        <v>0</v>
      </c>
      <c r="W533">
        <f t="shared" si="478"/>
        <v>0</v>
      </c>
      <c r="X533">
        <f t="shared" si="479"/>
        <v>0</v>
      </c>
      <c r="Y533">
        <f t="shared" si="480"/>
        <v>0</v>
      </c>
      <c r="AA533">
        <v>52421674</v>
      </c>
      <c r="AB533">
        <f t="shared" si="481"/>
        <v>1502.86</v>
      </c>
      <c r="AC533">
        <f t="shared" si="504"/>
        <v>1502.86</v>
      </c>
      <c r="AD533">
        <f t="shared" si="505"/>
        <v>0</v>
      </c>
      <c r="AE533">
        <f t="shared" si="506"/>
        <v>0</v>
      </c>
      <c r="AF533">
        <f t="shared" si="507"/>
        <v>0</v>
      </c>
      <c r="AG533">
        <f t="shared" si="482"/>
        <v>0</v>
      </c>
      <c r="AH533">
        <f t="shared" si="508"/>
        <v>0</v>
      </c>
      <c r="AI533">
        <f t="shared" si="509"/>
        <v>0</v>
      </c>
      <c r="AJ533">
        <f t="shared" si="483"/>
        <v>0</v>
      </c>
      <c r="AK533">
        <v>1502.8600000000001</v>
      </c>
      <c r="AL533">
        <v>1502.8600000000001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70</v>
      </c>
      <c r="AU533">
        <v>10</v>
      </c>
      <c r="AV533">
        <v>1</v>
      </c>
      <c r="AW533">
        <v>1</v>
      </c>
      <c r="AZ533">
        <v>1</v>
      </c>
      <c r="BA533">
        <v>1</v>
      </c>
      <c r="BB533">
        <v>1</v>
      </c>
      <c r="BC533">
        <v>1</v>
      </c>
      <c r="BD533" t="s">
        <v>3</v>
      </c>
      <c r="BE533" t="s">
        <v>3</v>
      </c>
      <c r="BF533" t="s">
        <v>3</v>
      </c>
      <c r="BG533" t="s">
        <v>3</v>
      </c>
      <c r="BH533">
        <v>3</v>
      </c>
      <c r="BI533">
        <v>4</v>
      </c>
      <c r="BJ533" t="s">
        <v>3</v>
      </c>
      <c r="BM533">
        <v>0</v>
      </c>
      <c r="BN533">
        <v>0</v>
      </c>
      <c r="BO533" t="s">
        <v>3</v>
      </c>
      <c r="BP533">
        <v>0</v>
      </c>
      <c r="BQ533">
        <v>1</v>
      </c>
      <c r="BR533">
        <v>0</v>
      </c>
      <c r="BS533">
        <v>1</v>
      </c>
      <c r="BT533">
        <v>1</v>
      </c>
      <c r="BU533">
        <v>1</v>
      </c>
      <c r="BV533">
        <v>1</v>
      </c>
      <c r="BW533">
        <v>1</v>
      </c>
      <c r="BX533">
        <v>1</v>
      </c>
      <c r="BY533" t="s">
        <v>3</v>
      </c>
      <c r="BZ533">
        <v>70</v>
      </c>
      <c r="CA533">
        <v>10</v>
      </c>
      <c r="CE533">
        <v>0</v>
      </c>
      <c r="CF533">
        <v>0</v>
      </c>
      <c r="CG533">
        <v>0</v>
      </c>
      <c r="CM533">
        <v>0</v>
      </c>
      <c r="CN533" t="s">
        <v>3</v>
      </c>
      <c r="CO533">
        <v>0</v>
      </c>
      <c r="CP533">
        <f t="shared" si="484"/>
        <v>0</v>
      </c>
      <c r="CQ533">
        <f t="shared" si="485"/>
        <v>1502.86</v>
      </c>
      <c r="CR533">
        <f t="shared" si="510"/>
        <v>0</v>
      </c>
      <c r="CS533">
        <f t="shared" si="486"/>
        <v>0</v>
      </c>
      <c r="CT533">
        <f t="shared" si="487"/>
        <v>0</v>
      </c>
      <c r="CU533">
        <f t="shared" si="488"/>
        <v>0</v>
      </c>
      <c r="CV533">
        <f t="shared" si="489"/>
        <v>0</v>
      </c>
      <c r="CW533">
        <f t="shared" si="490"/>
        <v>0</v>
      </c>
      <c r="CX533">
        <f t="shared" si="491"/>
        <v>0</v>
      </c>
      <c r="CY533">
        <f t="shared" si="492"/>
        <v>0</v>
      </c>
      <c r="CZ533">
        <f t="shared" si="493"/>
        <v>0</v>
      </c>
      <c r="DC533" t="s">
        <v>3</v>
      </c>
      <c r="DD533" t="s">
        <v>3</v>
      </c>
      <c r="DE533" t="s">
        <v>3</v>
      </c>
      <c r="DF533" t="s">
        <v>3</v>
      </c>
      <c r="DG533" t="s">
        <v>3</v>
      </c>
      <c r="DH533" t="s">
        <v>3</v>
      </c>
      <c r="DI533" t="s">
        <v>3</v>
      </c>
      <c r="DJ533" t="s">
        <v>3</v>
      </c>
      <c r="DK533" t="s">
        <v>3</v>
      </c>
      <c r="DL533" t="s">
        <v>3</v>
      </c>
      <c r="DM533" t="s">
        <v>3</v>
      </c>
      <c r="DN533">
        <v>0</v>
      </c>
      <c r="DO533">
        <v>0</v>
      </c>
      <c r="DP533">
        <v>1</v>
      </c>
      <c r="DQ533">
        <v>1</v>
      </c>
      <c r="DU533">
        <v>1010</v>
      </c>
      <c r="DV533" t="s">
        <v>221</v>
      </c>
      <c r="DW533" t="s">
        <v>221</v>
      </c>
      <c r="DX533">
        <v>1</v>
      </c>
      <c r="EE533">
        <v>51482689</v>
      </c>
      <c r="EF533">
        <v>1</v>
      </c>
      <c r="EG533" t="s">
        <v>21</v>
      </c>
      <c r="EH533">
        <v>0</v>
      </c>
      <c r="EI533" t="s">
        <v>3</v>
      </c>
      <c r="EJ533">
        <v>4</v>
      </c>
      <c r="EK533">
        <v>0</v>
      </c>
      <c r="EL533" t="s">
        <v>22</v>
      </c>
      <c r="EM533" t="s">
        <v>23</v>
      </c>
      <c r="EO533" t="s">
        <v>3</v>
      </c>
      <c r="EQ533">
        <v>0</v>
      </c>
      <c r="ER533">
        <v>1502.8600000000001</v>
      </c>
      <c r="ES533">
        <v>1502.8600000000001</v>
      </c>
      <c r="ET533">
        <v>0</v>
      </c>
      <c r="EU533">
        <v>0</v>
      </c>
      <c r="EV533">
        <v>0</v>
      </c>
      <c r="EW533">
        <v>0</v>
      </c>
      <c r="EX533">
        <v>0</v>
      </c>
      <c r="EY533">
        <v>0</v>
      </c>
      <c r="EZ533">
        <v>5</v>
      </c>
      <c r="FC533">
        <v>1</v>
      </c>
      <c r="FD533">
        <v>18</v>
      </c>
      <c r="FF533">
        <v>1790</v>
      </c>
      <c r="FQ533">
        <v>0</v>
      </c>
      <c r="FR533">
        <f t="shared" si="494"/>
        <v>0</v>
      </c>
      <c r="FS533">
        <v>0</v>
      </c>
      <c r="FX533">
        <v>70</v>
      </c>
      <c r="FY533">
        <v>10</v>
      </c>
      <c r="GA533" t="s">
        <v>295</v>
      </c>
      <c r="GD533">
        <v>0</v>
      </c>
      <c r="GF533">
        <v>-759217475</v>
      </c>
      <c r="GG533">
        <v>2</v>
      </c>
      <c r="GH533">
        <v>3</v>
      </c>
      <c r="GI533">
        <v>-2</v>
      </c>
      <c r="GJ533">
        <v>0</v>
      </c>
      <c r="GK533">
        <f>ROUND(R533*(R12)/100,2)</f>
        <v>0</v>
      </c>
      <c r="GL533">
        <f t="shared" si="495"/>
        <v>0</v>
      </c>
      <c r="GM533">
        <f t="shared" si="496"/>
        <v>0</v>
      </c>
      <c r="GN533">
        <f t="shared" si="497"/>
        <v>0</v>
      </c>
      <c r="GO533">
        <f t="shared" si="498"/>
        <v>0</v>
      </c>
      <c r="GP533">
        <f t="shared" si="499"/>
        <v>0</v>
      </c>
      <c r="GR533">
        <v>1</v>
      </c>
      <c r="GS533">
        <v>1</v>
      </c>
      <c r="GT533">
        <v>0</v>
      </c>
      <c r="GU533" t="s">
        <v>3</v>
      </c>
      <c r="GV533">
        <f t="shared" si="500"/>
        <v>0</v>
      </c>
      <c r="GW533">
        <v>1</v>
      </c>
      <c r="GX533">
        <f t="shared" si="501"/>
        <v>0</v>
      </c>
      <c r="HA533">
        <v>0</v>
      </c>
      <c r="HB533">
        <v>0</v>
      </c>
      <c r="HC533">
        <f t="shared" si="502"/>
        <v>0</v>
      </c>
      <c r="HE533" t="s">
        <v>53</v>
      </c>
      <c r="HF533" t="s">
        <v>227</v>
      </c>
      <c r="IK533">
        <f t="shared" si="503"/>
        <v>0</v>
      </c>
    </row>
    <row r="534" spans="1:245" x14ac:dyDescent="0.2">
      <c r="A534">
        <v>17</v>
      </c>
      <c r="B534">
        <v>1</v>
      </c>
      <c r="E534" t="s">
        <v>321</v>
      </c>
      <c r="F534" t="s">
        <v>224</v>
      </c>
      <c r="G534" t="s">
        <v>322</v>
      </c>
      <c r="H534" t="s">
        <v>221</v>
      </c>
      <c r="I534">
        <v>0</v>
      </c>
      <c r="J534">
        <v>0</v>
      </c>
      <c r="O534">
        <f t="shared" si="470"/>
        <v>0</v>
      </c>
      <c r="P534">
        <f t="shared" si="471"/>
        <v>0</v>
      </c>
      <c r="Q534">
        <f t="shared" si="472"/>
        <v>0</v>
      </c>
      <c r="R534">
        <f t="shared" si="473"/>
        <v>0</v>
      </c>
      <c r="S534">
        <f t="shared" si="474"/>
        <v>0</v>
      </c>
      <c r="T534">
        <f t="shared" si="475"/>
        <v>0</v>
      </c>
      <c r="U534">
        <f t="shared" si="476"/>
        <v>0</v>
      </c>
      <c r="V534">
        <f t="shared" si="477"/>
        <v>0</v>
      </c>
      <c r="W534">
        <f t="shared" si="478"/>
        <v>0</v>
      </c>
      <c r="X534">
        <f t="shared" si="479"/>
        <v>0</v>
      </c>
      <c r="Y534">
        <f t="shared" si="480"/>
        <v>0</v>
      </c>
      <c r="AA534">
        <v>52421674</v>
      </c>
      <c r="AB534">
        <f t="shared" si="481"/>
        <v>1502.86</v>
      </c>
      <c r="AC534">
        <f t="shared" si="504"/>
        <v>1502.86</v>
      </c>
      <c r="AD534">
        <f t="shared" si="505"/>
        <v>0</v>
      </c>
      <c r="AE534">
        <f t="shared" si="506"/>
        <v>0</v>
      </c>
      <c r="AF534">
        <f t="shared" si="507"/>
        <v>0</v>
      </c>
      <c r="AG534">
        <f t="shared" si="482"/>
        <v>0</v>
      </c>
      <c r="AH534">
        <f t="shared" si="508"/>
        <v>0</v>
      </c>
      <c r="AI534">
        <f t="shared" si="509"/>
        <v>0</v>
      </c>
      <c r="AJ534">
        <f t="shared" si="483"/>
        <v>0</v>
      </c>
      <c r="AK534">
        <v>1502.8600000000001</v>
      </c>
      <c r="AL534">
        <v>1502.8600000000001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70</v>
      </c>
      <c r="AU534">
        <v>10</v>
      </c>
      <c r="AV534">
        <v>1</v>
      </c>
      <c r="AW534">
        <v>1</v>
      </c>
      <c r="AZ534">
        <v>1</v>
      </c>
      <c r="BA534">
        <v>1</v>
      </c>
      <c r="BB534">
        <v>1</v>
      </c>
      <c r="BC534">
        <v>1</v>
      </c>
      <c r="BD534" t="s">
        <v>3</v>
      </c>
      <c r="BE534" t="s">
        <v>3</v>
      </c>
      <c r="BF534" t="s">
        <v>3</v>
      </c>
      <c r="BG534" t="s">
        <v>3</v>
      </c>
      <c r="BH534">
        <v>3</v>
      </c>
      <c r="BI534">
        <v>4</v>
      </c>
      <c r="BJ534" t="s">
        <v>3</v>
      </c>
      <c r="BM534">
        <v>0</v>
      </c>
      <c r="BN534">
        <v>0</v>
      </c>
      <c r="BO534" t="s">
        <v>3</v>
      </c>
      <c r="BP534">
        <v>0</v>
      </c>
      <c r="BQ534">
        <v>1</v>
      </c>
      <c r="BR534">
        <v>0</v>
      </c>
      <c r="BS534">
        <v>1</v>
      </c>
      <c r="BT534">
        <v>1</v>
      </c>
      <c r="BU534">
        <v>1</v>
      </c>
      <c r="BV534">
        <v>1</v>
      </c>
      <c r="BW534">
        <v>1</v>
      </c>
      <c r="BX534">
        <v>1</v>
      </c>
      <c r="BY534" t="s">
        <v>3</v>
      </c>
      <c r="BZ534">
        <v>70</v>
      </c>
      <c r="CA534">
        <v>10</v>
      </c>
      <c r="CE534">
        <v>0</v>
      </c>
      <c r="CF534">
        <v>0</v>
      </c>
      <c r="CG534">
        <v>0</v>
      </c>
      <c r="CM534">
        <v>0</v>
      </c>
      <c r="CN534" t="s">
        <v>3</v>
      </c>
      <c r="CO534">
        <v>0</v>
      </c>
      <c r="CP534">
        <f t="shared" si="484"/>
        <v>0</v>
      </c>
      <c r="CQ534">
        <f t="shared" si="485"/>
        <v>1502.86</v>
      </c>
      <c r="CR534">
        <f t="shared" si="510"/>
        <v>0</v>
      </c>
      <c r="CS534">
        <f t="shared" si="486"/>
        <v>0</v>
      </c>
      <c r="CT534">
        <f t="shared" si="487"/>
        <v>0</v>
      </c>
      <c r="CU534">
        <f t="shared" si="488"/>
        <v>0</v>
      </c>
      <c r="CV534">
        <f t="shared" si="489"/>
        <v>0</v>
      </c>
      <c r="CW534">
        <f t="shared" si="490"/>
        <v>0</v>
      </c>
      <c r="CX534">
        <f t="shared" si="491"/>
        <v>0</v>
      </c>
      <c r="CY534">
        <f t="shared" si="492"/>
        <v>0</v>
      </c>
      <c r="CZ534">
        <f t="shared" si="493"/>
        <v>0</v>
      </c>
      <c r="DC534" t="s">
        <v>3</v>
      </c>
      <c r="DD534" t="s">
        <v>3</v>
      </c>
      <c r="DE534" t="s">
        <v>3</v>
      </c>
      <c r="DF534" t="s">
        <v>3</v>
      </c>
      <c r="DG534" t="s">
        <v>3</v>
      </c>
      <c r="DH534" t="s">
        <v>3</v>
      </c>
      <c r="DI534" t="s">
        <v>3</v>
      </c>
      <c r="DJ534" t="s">
        <v>3</v>
      </c>
      <c r="DK534" t="s">
        <v>3</v>
      </c>
      <c r="DL534" t="s">
        <v>3</v>
      </c>
      <c r="DM534" t="s">
        <v>3</v>
      </c>
      <c r="DN534">
        <v>0</v>
      </c>
      <c r="DO534">
        <v>0</v>
      </c>
      <c r="DP534">
        <v>1</v>
      </c>
      <c r="DQ534">
        <v>1</v>
      </c>
      <c r="DU534">
        <v>1010</v>
      </c>
      <c r="DV534" t="s">
        <v>221</v>
      </c>
      <c r="DW534" t="s">
        <v>221</v>
      </c>
      <c r="DX534">
        <v>1</v>
      </c>
      <c r="EE534">
        <v>51482689</v>
      </c>
      <c r="EF534">
        <v>1</v>
      </c>
      <c r="EG534" t="s">
        <v>21</v>
      </c>
      <c r="EH534">
        <v>0</v>
      </c>
      <c r="EI534" t="s">
        <v>3</v>
      </c>
      <c r="EJ534">
        <v>4</v>
      </c>
      <c r="EK534">
        <v>0</v>
      </c>
      <c r="EL534" t="s">
        <v>22</v>
      </c>
      <c r="EM534" t="s">
        <v>23</v>
      </c>
      <c r="EO534" t="s">
        <v>3</v>
      </c>
      <c r="EQ534">
        <v>0</v>
      </c>
      <c r="ER534">
        <v>1502.8600000000001</v>
      </c>
      <c r="ES534">
        <v>1502.8600000000001</v>
      </c>
      <c r="ET534">
        <v>0</v>
      </c>
      <c r="EU534">
        <v>0</v>
      </c>
      <c r="EV534">
        <v>0</v>
      </c>
      <c r="EW534">
        <v>0</v>
      </c>
      <c r="EX534">
        <v>0</v>
      </c>
      <c r="EY534">
        <v>0</v>
      </c>
      <c r="EZ534">
        <v>5</v>
      </c>
      <c r="FC534">
        <v>1</v>
      </c>
      <c r="FD534">
        <v>18</v>
      </c>
      <c r="FF534">
        <v>1790</v>
      </c>
      <c r="FQ534">
        <v>0</v>
      </c>
      <c r="FR534">
        <f t="shared" si="494"/>
        <v>0</v>
      </c>
      <c r="FS534">
        <v>0</v>
      </c>
      <c r="FX534">
        <v>70</v>
      </c>
      <c r="FY534">
        <v>10</v>
      </c>
      <c r="GA534" t="s">
        <v>295</v>
      </c>
      <c r="GD534">
        <v>0</v>
      </c>
      <c r="GF534">
        <v>-1465481078</v>
      </c>
      <c r="GG534">
        <v>2</v>
      </c>
      <c r="GH534">
        <v>3</v>
      </c>
      <c r="GI534">
        <v>-2</v>
      </c>
      <c r="GJ534">
        <v>0</v>
      </c>
      <c r="GK534">
        <f>ROUND(R534*(R12)/100,2)</f>
        <v>0</v>
      </c>
      <c r="GL534">
        <f t="shared" si="495"/>
        <v>0</v>
      </c>
      <c r="GM534">
        <f t="shared" si="496"/>
        <v>0</v>
      </c>
      <c r="GN534">
        <f t="shared" si="497"/>
        <v>0</v>
      </c>
      <c r="GO534">
        <f t="shared" si="498"/>
        <v>0</v>
      </c>
      <c r="GP534">
        <f t="shared" si="499"/>
        <v>0</v>
      </c>
      <c r="GR534">
        <v>1</v>
      </c>
      <c r="GS534">
        <v>1</v>
      </c>
      <c r="GT534">
        <v>0</v>
      </c>
      <c r="GU534" t="s">
        <v>3</v>
      </c>
      <c r="GV534">
        <f t="shared" si="500"/>
        <v>0</v>
      </c>
      <c r="GW534">
        <v>1</v>
      </c>
      <c r="GX534">
        <f t="shared" si="501"/>
        <v>0</v>
      </c>
      <c r="HA534">
        <v>0</v>
      </c>
      <c r="HB534">
        <v>0</v>
      </c>
      <c r="HC534">
        <f t="shared" si="502"/>
        <v>0</v>
      </c>
      <c r="HE534" t="s">
        <v>53</v>
      </c>
      <c r="HF534" t="s">
        <v>227</v>
      </c>
      <c r="IK534">
        <f t="shared" si="503"/>
        <v>0</v>
      </c>
    </row>
    <row r="535" spans="1:245" x14ac:dyDescent="0.2">
      <c r="A535">
        <v>17</v>
      </c>
      <c r="B535">
        <v>1</v>
      </c>
      <c r="E535" t="s">
        <v>323</v>
      </c>
      <c r="F535" t="s">
        <v>224</v>
      </c>
      <c r="G535" t="s">
        <v>322</v>
      </c>
      <c r="H535" t="s">
        <v>221</v>
      </c>
      <c r="I535">
        <v>0</v>
      </c>
      <c r="J535">
        <v>0</v>
      </c>
      <c r="O535">
        <f t="shared" si="470"/>
        <v>0</v>
      </c>
      <c r="P535">
        <f t="shared" si="471"/>
        <v>0</v>
      </c>
      <c r="Q535">
        <f t="shared" si="472"/>
        <v>0</v>
      </c>
      <c r="R535">
        <f t="shared" si="473"/>
        <v>0</v>
      </c>
      <c r="S535">
        <f t="shared" si="474"/>
        <v>0</v>
      </c>
      <c r="T535">
        <f t="shared" si="475"/>
        <v>0</v>
      </c>
      <c r="U535">
        <f t="shared" si="476"/>
        <v>0</v>
      </c>
      <c r="V535">
        <f t="shared" si="477"/>
        <v>0</v>
      </c>
      <c r="W535">
        <f t="shared" si="478"/>
        <v>0</v>
      </c>
      <c r="X535">
        <f t="shared" si="479"/>
        <v>0</v>
      </c>
      <c r="Y535">
        <f t="shared" si="480"/>
        <v>0</v>
      </c>
      <c r="AA535">
        <v>52421674</v>
      </c>
      <c r="AB535">
        <f t="shared" si="481"/>
        <v>1502.86</v>
      </c>
      <c r="AC535">
        <f t="shared" si="504"/>
        <v>1502.86</v>
      </c>
      <c r="AD535">
        <f t="shared" si="505"/>
        <v>0</v>
      </c>
      <c r="AE535">
        <f t="shared" si="506"/>
        <v>0</v>
      </c>
      <c r="AF535">
        <f t="shared" si="507"/>
        <v>0</v>
      </c>
      <c r="AG535">
        <f t="shared" si="482"/>
        <v>0</v>
      </c>
      <c r="AH535">
        <f t="shared" si="508"/>
        <v>0</v>
      </c>
      <c r="AI535">
        <f t="shared" si="509"/>
        <v>0</v>
      </c>
      <c r="AJ535">
        <f t="shared" si="483"/>
        <v>0</v>
      </c>
      <c r="AK535">
        <v>1502.8600000000001</v>
      </c>
      <c r="AL535">
        <v>1502.8600000000001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70</v>
      </c>
      <c r="AU535">
        <v>10</v>
      </c>
      <c r="AV535">
        <v>1</v>
      </c>
      <c r="AW535">
        <v>1</v>
      </c>
      <c r="AZ535">
        <v>1</v>
      </c>
      <c r="BA535">
        <v>1</v>
      </c>
      <c r="BB535">
        <v>1</v>
      </c>
      <c r="BC535">
        <v>1</v>
      </c>
      <c r="BD535" t="s">
        <v>3</v>
      </c>
      <c r="BE535" t="s">
        <v>3</v>
      </c>
      <c r="BF535" t="s">
        <v>3</v>
      </c>
      <c r="BG535" t="s">
        <v>3</v>
      </c>
      <c r="BH535">
        <v>3</v>
      </c>
      <c r="BI535">
        <v>4</v>
      </c>
      <c r="BJ535" t="s">
        <v>3</v>
      </c>
      <c r="BM535">
        <v>0</v>
      </c>
      <c r="BN535">
        <v>0</v>
      </c>
      <c r="BO535" t="s">
        <v>3</v>
      </c>
      <c r="BP535">
        <v>0</v>
      </c>
      <c r="BQ535">
        <v>1</v>
      </c>
      <c r="BR535">
        <v>0</v>
      </c>
      <c r="BS535">
        <v>1</v>
      </c>
      <c r="BT535">
        <v>1</v>
      </c>
      <c r="BU535">
        <v>1</v>
      </c>
      <c r="BV535">
        <v>1</v>
      </c>
      <c r="BW535">
        <v>1</v>
      </c>
      <c r="BX535">
        <v>1</v>
      </c>
      <c r="BY535" t="s">
        <v>3</v>
      </c>
      <c r="BZ535">
        <v>70</v>
      </c>
      <c r="CA535">
        <v>10</v>
      </c>
      <c r="CE535">
        <v>0</v>
      </c>
      <c r="CF535">
        <v>0</v>
      </c>
      <c r="CG535">
        <v>0</v>
      </c>
      <c r="CM535">
        <v>0</v>
      </c>
      <c r="CN535" t="s">
        <v>3</v>
      </c>
      <c r="CO535">
        <v>0</v>
      </c>
      <c r="CP535">
        <f t="shared" si="484"/>
        <v>0</v>
      </c>
      <c r="CQ535">
        <f t="shared" si="485"/>
        <v>1502.86</v>
      </c>
      <c r="CR535">
        <f t="shared" si="510"/>
        <v>0</v>
      </c>
      <c r="CS535">
        <f t="shared" si="486"/>
        <v>0</v>
      </c>
      <c r="CT535">
        <f t="shared" si="487"/>
        <v>0</v>
      </c>
      <c r="CU535">
        <f t="shared" si="488"/>
        <v>0</v>
      </c>
      <c r="CV535">
        <f t="shared" si="489"/>
        <v>0</v>
      </c>
      <c r="CW535">
        <f t="shared" si="490"/>
        <v>0</v>
      </c>
      <c r="CX535">
        <f t="shared" si="491"/>
        <v>0</v>
      </c>
      <c r="CY535">
        <f t="shared" si="492"/>
        <v>0</v>
      </c>
      <c r="CZ535">
        <f t="shared" si="493"/>
        <v>0</v>
      </c>
      <c r="DC535" t="s">
        <v>3</v>
      </c>
      <c r="DD535" t="s">
        <v>3</v>
      </c>
      <c r="DE535" t="s">
        <v>3</v>
      </c>
      <c r="DF535" t="s">
        <v>3</v>
      </c>
      <c r="DG535" t="s">
        <v>3</v>
      </c>
      <c r="DH535" t="s">
        <v>3</v>
      </c>
      <c r="DI535" t="s">
        <v>3</v>
      </c>
      <c r="DJ535" t="s">
        <v>3</v>
      </c>
      <c r="DK535" t="s">
        <v>3</v>
      </c>
      <c r="DL535" t="s">
        <v>3</v>
      </c>
      <c r="DM535" t="s">
        <v>3</v>
      </c>
      <c r="DN535">
        <v>0</v>
      </c>
      <c r="DO535">
        <v>0</v>
      </c>
      <c r="DP535">
        <v>1</v>
      </c>
      <c r="DQ535">
        <v>1</v>
      </c>
      <c r="DU535">
        <v>1010</v>
      </c>
      <c r="DV535" t="s">
        <v>221</v>
      </c>
      <c r="DW535" t="s">
        <v>221</v>
      </c>
      <c r="DX535">
        <v>1</v>
      </c>
      <c r="EE535">
        <v>51482689</v>
      </c>
      <c r="EF535">
        <v>1</v>
      </c>
      <c r="EG535" t="s">
        <v>21</v>
      </c>
      <c r="EH535">
        <v>0</v>
      </c>
      <c r="EI535" t="s">
        <v>3</v>
      </c>
      <c r="EJ535">
        <v>4</v>
      </c>
      <c r="EK535">
        <v>0</v>
      </c>
      <c r="EL535" t="s">
        <v>22</v>
      </c>
      <c r="EM535" t="s">
        <v>23</v>
      </c>
      <c r="EO535" t="s">
        <v>3</v>
      </c>
      <c r="EQ535">
        <v>0</v>
      </c>
      <c r="ER535">
        <v>1502.8600000000001</v>
      </c>
      <c r="ES535">
        <v>1502.8600000000001</v>
      </c>
      <c r="ET535">
        <v>0</v>
      </c>
      <c r="EU535">
        <v>0</v>
      </c>
      <c r="EV535">
        <v>0</v>
      </c>
      <c r="EW535">
        <v>0</v>
      </c>
      <c r="EX535">
        <v>0</v>
      </c>
      <c r="EY535">
        <v>0</v>
      </c>
      <c r="EZ535">
        <v>5</v>
      </c>
      <c r="FC535">
        <v>1</v>
      </c>
      <c r="FD535">
        <v>18</v>
      </c>
      <c r="FF535">
        <v>1790</v>
      </c>
      <c r="FQ535">
        <v>0</v>
      </c>
      <c r="FR535">
        <f t="shared" si="494"/>
        <v>0</v>
      </c>
      <c r="FS535">
        <v>0</v>
      </c>
      <c r="FX535">
        <v>70</v>
      </c>
      <c r="FY535">
        <v>10</v>
      </c>
      <c r="GA535" t="s">
        <v>295</v>
      </c>
      <c r="GD535">
        <v>0</v>
      </c>
      <c r="GF535">
        <v>-1465481078</v>
      </c>
      <c r="GG535">
        <v>2</v>
      </c>
      <c r="GH535">
        <v>3</v>
      </c>
      <c r="GI535">
        <v>-2</v>
      </c>
      <c r="GJ535">
        <v>0</v>
      </c>
      <c r="GK535">
        <f>ROUND(R535*(R12)/100,2)</f>
        <v>0</v>
      </c>
      <c r="GL535">
        <f t="shared" si="495"/>
        <v>0</v>
      </c>
      <c r="GM535">
        <f t="shared" si="496"/>
        <v>0</v>
      </c>
      <c r="GN535">
        <f t="shared" si="497"/>
        <v>0</v>
      </c>
      <c r="GO535">
        <f t="shared" si="498"/>
        <v>0</v>
      </c>
      <c r="GP535">
        <f t="shared" si="499"/>
        <v>0</v>
      </c>
      <c r="GR535">
        <v>1</v>
      </c>
      <c r="GS535">
        <v>1</v>
      </c>
      <c r="GT535">
        <v>0</v>
      </c>
      <c r="GU535" t="s">
        <v>3</v>
      </c>
      <c r="GV535">
        <f t="shared" si="500"/>
        <v>0</v>
      </c>
      <c r="GW535">
        <v>1</v>
      </c>
      <c r="GX535">
        <f t="shared" si="501"/>
        <v>0</v>
      </c>
      <c r="HA535">
        <v>0</v>
      </c>
      <c r="HB535">
        <v>0</v>
      </c>
      <c r="HC535">
        <f t="shared" si="502"/>
        <v>0</v>
      </c>
      <c r="HE535" t="s">
        <v>53</v>
      </c>
      <c r="HF535" t="s">
        <v>227</v>
      </c>
      <c r="IK535">
        <f t="shared" si="503"/>
        <v>0</v>
      </c>
    </row>
    <row r="536" spans="1:245" x14ac:dyDescent="0.2">
      <c r="A536">
        <v>17</v>
      </c>
      <c r="B536">
        <v>1</v>
      </c>
      <c r="E536" t="s">
        <v>324</v>
      </c>
      <c r="F536" t="s">
        <v>224</v>
      </c>
      <c r="G536" t="s">
        <v>325</v>
      </c>
      <c r="H536" t="s">
        <v>221</v>
      </c>
      <c r="I536">
        <v>0</v>
      </c>
      <c r="J536">
        <v>0</v>
      </c>
      <c r="O536">
        <f t="shared" si="470"/>
        <v>0</v>
      </c>
      <c r="P536">
        <f t="shared" si="471"/>
        <v>0</v>
      </c>
      <c r="Q536">
        <f t="shared" si="472"/>
        <v>0</v>
      </c>
      <c r="R536">
        <f t="shared" si="473"/>
        <v>0</v>
      </c>
      <c r="S536">
        <f t="shared" si="474"/>
        <v>0</v>
      </c>
      <c r="T536">
        <f t="shared" si="475"/>
        <v>0</v>
      </c>
      <c r="U536">
        <f t="shared" si="476"/>
        <v>0</v>
      </c>
      <c r="V536">
        <f t="shared" si="477"/>
        <v>0</v>
      </c>
      <c r="W536">
        <f t="shared" si="478"/>
        <v>0</v>
      </c>
      <c r="X536">
        <f t="shared" si="479"/>
        <v>0</v>
      </c>
      <c r="Y536">
        <f t="shared" si="480"/>
        <v>0</v>
      </c>
      <c r="AA536">
        <v>52421674</v>
      </c>
      <c r="AB536">
        <f t="shared" si="481"/>
        <v>1502.86</v>
      </c>
      <c r="AC536">
        <f t="shared" si="504"/>
        <v>1502.86</v>
      </c>
      <c r="AD536">
        <f t="shared" si="505"/>
        <v>0</v>
      </c>
      <c r="AE536">
        <f t="shared" si="506"/>
        <v>0</v>
      </c>
      <c r="AF536">
        <f t="shared" si="507"/>
        <v>0</v>
      </c>
      <c r="AG536">
        <f t="shared" si="482"/>
        <v>0</v>
      </c>
      <c r="AH536">
        <f t="shared" si="508"/>
        <v>0</v>
      </c>
      <c r="AI536">
        <f t="shared" si="509"/>
        <v>0</v>
      </c>
      <c r="AJ536">
        <f t="shared" si="483"/>
        <v>0</v>
      </c>
      <c r="AK536">
        <v>1502.8600000000001</v>
      </c>
      <c r="AL536">
        <v>1502.8600000000001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70</v>
      </c>
      <c r="AU536">
        <v>10</v>
      </c>
      <c r="AV536">
        <v>1</v>
      </c>
      <c r="AW536">
        <v>1</v>
      </c>
      <c r="AZ536">
        <v>1</v>
      </c>
      <c r="BA536">
        <v>1</v>
      </c>
      <c r="BB536">
        <v>1</v>
      </c>
      <c r="BC536">
        <v>1</v>
      </c>
      <c r="BD536" t="s">
        <v>3</v>
      </c>
      <c r="BE536" t="s">
        <v>3</v>
      </c>
      <c r="BF536" t="s">
        <v>3</v>
      </c>
      <c r="BG536" t="s">
        <v>3</v>
      </c>
      <c r="BH536">
        <v>3</v>
      </c>
      <c r="BI536">
        <v>4</v>
      </c>
      <c r="BJ536" t="s">
        <v>3</v>
      </c>
      <c r="BM536">
        <v>0</v>
      </c>
      <c r="BN536">
        <v>0</v>
      </c>
      <c r="BO536" t="s">
        <v>3</v>
      </c>
      <c r="BP536">
        <v>0</v>
      </c>
      <c r="BQ536">
        <v>1</v>
      </c>
      <c r="BR536">
        <v>0</v>
      </c>
      <c r="BS536">
        <v>1</v>
      </c>
      <c r="BT536">
        <v>1</v>
      </c>
      <c r="BU536">
        <v>1</v>
      </c>
      <c r="BV536">
        <v>1</v>
      </c>
      <c r="BW536">
        <v>1</v>
      </c>
      <c r="BX536">
        <v>1</v>
      </c>
      <c r="BY536" t="s">
        <v>3</v>
      </c>
      <c r="BZ536">
        <v>70</v>
      </c>
      <c r="CA536">
        <v>10</v>
      </c>
      <c r="CE536">
        <v>0</v>
      </c>
      <c r="CF536">
        <v>0</v>
      </c>
      <c r="CG536">
        <v>0</v>
      </c>
      <c r="CM536">
        <v>0</v>
      </c>
      <c r="CN536" t="s">
        <v>3</v>
      </c>
      <c r="CO536">
        <v>0</v>
      </c>
      <c r="CP536">
        <f t="shared" si="484"/>
        <v>0</v>
      </c>
      <c r="CQ536">
        <f t="shared" si="485"/>
        <v>1502.86</v>
      </c>
      <c r="CR536">
        <f t="shared" si="510"/>
        <v>0</v>
      </c>
      <c r="CS536">
        <f t="shared" si="486"/>
        <v>0</v>
      </c>
      <c r="CT536">
        <f t="shared" si="487"/>
        <v>0</v>
      </c>
      <c r="CU536">
        <f t="shared" si="488"/>
        <v>0</v>
      </c>
      <c r="CV536">
        <f t="shared" si="489"/>
        <v>0</v>
      </c>
      <c r="CW536">
        <f t="shared" si="490"/>
        <v>0</v>
      </c>
      <c r="CX536">
        <f t="shared" si="491"/>
        <v>0</v>
      </c>
      <c r="CY536">
        <f t="shared" si="492"/>
        <v>0</v>
      </c>
      <c r="CZ536">
        <f t="shared" si="493"/>
        <v>0</v>
      </c>
      <c r="DC536" t="s">
        <v>3</v>
      </c>
      <c r="DD536" t="s">
        <v>3</v>
      </c>
      <c r="DE536" t="s">
        <v>3</v>
      </c>
      <c r="DF536" t="s">
        <v>3</v>
      </c>
      <c r="DG536" t="s">
        <v>3</v>
      </c>
      <c r="DH536" t="s">
        <v>3</v>
      </c>
      <c r="DI536" t="s">
        <v>3</v>
      </c>
      <c r="DJ536" t="s">
        <v>3</v>
      </c>
      <c r="DK536" t="s">
        <v>3</v>
      </c>
      <c r="DL536" t="s">
        <v>3</v>
      </c>
      <c r="DM536" t="s">
        <v>3</v>
      </c>
      <c r="DN536">
        <v>0</v>
      </c>
      <c r="DO536">
        <v>0</v>
      </c>
      <c r="DP536">
        <v>1</v>
      </c>
      <c r="DQ536">
        <v>1</v>
      </c>
      <c r="DU536">
        <v>1010</v>
      </c>
      <c r="DV536" t="s">
        <v>221</v>
      </c>
      <c r="DW536" t="s">
        <v>221</v>
      </c>
      <c r="DX536">
        <v>1</v>
      </c>
      <c r="EE536">
        <v>51482689</v>
      </c>
      <c r="EF536">
        <v>1</v>
      </c>
      <c r="EG536" t="s">
        <v>21</v>
      </c>
      <c r="EH536">
        <v>0</v>
      </c>
      <c r="EI536" t="s">
        <v>3</v>
      </c>
      <c r="EJ536">
        <v>4</v>
      </c>
      <c r="EK536">
        <v>0</v>
      </c>
      <c r="EL536" t="s">
        <v>22</v>
      </c>
      <c r="EM536" t="s">
        <v>23</v>
      </c>
      <c r="EO536" t="s">
        <v>3</v>
      </c>
      <c r="EQ536">
        <v>0</v>
      </c>
      <c r="ER536">
        <v>1502.8600000000001</v>
      </c>
      <c r="ES536">
        <v>1502.8600000000001</v>
      </c>
      <c r="ET536">
        <v>0</v>
      </c>
      <c r="EU536">
        <v>0</v>
      </c>
      <c r="EV536">
        <v>0</v>
      </c>
      <c r="EW536">
        <v>0</v>
      </c>
      <c r="EX536">
        <v>0</v>
      </c>
      <c r="EY536">
        <v>0</v>
      </c>
      <c r="EZ536">
        <v>5</v>
      </c>
      <c r="FC536">
        <v>1</v>
      </c>
      <c r="FD536">
        <v>18</v>
      </c>
      <c r="FF536">
        <v>1790</v>
      </c>
      <c r="FQ536">
        <v>0</v>
      </c>
      <c r="FR536">
        <f t="shared" si="494"/>
        <v>0</v>
      </c>
      <c r="FS536">
        <v>0</v>
      </c>
      <c r="FX536">
        <v>70</v>
      </c>
      <c r="FY536">
        <v>10</v>
      </c>
      <c r="GA536" t="s">
        <v>295</v>
      </c>
      <c r="GD536">
        <v>0</v>
      </c>
      <c r="GF536">
        <v>1755100744</v>
      </c>
      <c r="GG536">
        <v>2</v>
      </c>
      <c r="GH536">
        <v>3</v>
      </c>
      <c r="GI536">
        <v>-2</v>
      </c>
      <c r="GJ536">
        <v>0</v>
      </c>
      <c r="GK536">
        <f>ROUND(R536*(R12)/100,2)</f>
        <v>0</v>
      </c>
      <c r="GL536">
        <f t="shared" si="495"/>
        <v>0</v>
      </c>
      <c r="GM536">
        <f t="shared" si="496"/>
        <v>0</v>
      </c>
      <c r="GN536">
        <f t="shared" si="497"/>
        <v>0</v>
      </c>
      <c r="GO536">
        <f t="shared" si="498"/>
        <v>0</v>
      </c>
      <c r="GP536">
        <f t="shared" si="499"/>
        <v>0</v>
      </c>
      <c r="GR536">
        <v>1</v>
      </c>
      <c r="GS536">
        <v>1</v>
      </c>
      <c r="GT536">
        <v>0</v>
      </c>
      <c r="GU536" t="s">
        <v>3</v>
      </c>
      <c r="GV536">
        <f t="shared" si="500"/>
        <v>0</v>
      </c>
      <c r="GW536">
        <v>1</v>
      </c>
      <c r="GX536">
        <f t="shared" si="501"/>
        <v>0</v>
      </c>
      <c r="HA536">
        <v>0</v>
      </c>
      <c r="HB536">
        <v>0</v>
      </c>
      <c r="HC536">
        <f t="shared" si="502"/>
        <v>0</v>
      </c>
      <c r="HE536" t="s">
        <v>53</v>
      </c>
      <c r="HF536" t="s">
        <v>227</v>
      </c>
      <c r="IK536">
        <f t="shared" si="503"/>
        <v>0</v>
      </c>
    </row>
    <row r="537" spans="1:245" x14ac:dyDescent="0.2">
      <c r="A537">
        <v>17</v>
      </c>
      <c r="B537">
        <v>1</v>
      </c>
      <c r="E537" t="s">
        <v>326</v>
      </c>
      <c r="F537" t="s">
        <v>224</v>
      </c>
      <c r="G537" t="s">
        <v>327</v>
      </c>
      <c r="H537" t="s">
        <v>221</v>
      </c>
      <c r="I537">
        <v>0</v>
      </c>
      <c r="J537">
        <v>0</v>
      </c>
      <c r="O537">
        <f t="shared" si="470"/>
        <v>0</v>
      </c>
      <c r="P537">
        <f t="shared" si="471"/>
        <v>0</v>
      </c>
      <c r="Q537">
        <f t="shared" si="472"/>
        <v>0</v>
      </c>
      <c r="R537">
        <f t="shared" si="473"/>
        <v>0</v>
      </c>
      <c r="S537">
        <f t="shared" si="474"/>
        <v>0</v>
      </c>
      <c r="T537">
        <f t="shared" si="475"/>
        <v>0</v>
      </c>
      <c r="U537">
        <f t="shared" si="476"/>
        <v>0</v>
      </c>
      <c r="V537">
        <f t="shared" si="477"/>
        <v>0</v>
      </c>
      <c r="W537">
        <f t="shared" si="478"/>
        <v>0</v>
      </c>
      <c r="X537">
        <f t="shared" si="479"/>
        <v>0</v>
      </c>
      <c r="Y537">
        <f t="shared" si="480"/>
        <v>0</v>
      </c>
      <c r="AA537">
        <v>52421674</v>
      </c>
      <c r="AB537">
        <f t="shared" si="481"/>
        <v>1502.86</v>
      </c>
      <c r="AC537">
        <f t="shared" si="504"/>
        <v>1502.86</v>
      </c>
      <c r="AD537">
        <f t="shared" si="505"/>
        <v>0</v>
      </c>
      <c r="AE537">
        <f t="shared" si="506"/>
        <v>0</v>
      </c>
      <c r="AF537">
        <f t="shared" si="507"/>
        <v>0</v>
      </c>
      <c r="AG537">
        <f t="shared" si="482"/>
        <v>0</v>
      </c>
      <c r="AH537">
        <f t="shared" si="508"/>
        <v>0</v>
      </c>
      <c r="AI537">
        <f t="shared" si="509"/>
        <v>0</v>
      </c>
      <c r="AJ537">
        <f t="shared" si="483"/>
        <v>0</v>
      </c>
      <c r="AK537">
        <v>1502.8600000000001</v>
      </c>
      <c r="AL537">
        <v>1502.8600000000001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70</v>
      </c>
      <c r="AU537">
        <v>10</v>
      </c>
      <c r="AV537">
        <v>1</v>
      </c>
      <c r="AW537">
        <v>1</v>
      </c>
      <c r="AZ537">
        <v>1</v>
      </c>
      <c r="BA537">
        <v>1</v>
      </c>
      <c r="BB537">
        <v>1</v>
      </c>
      <c r="BC537">
        <v>1</v>
      </c>
      <c r="BD537" t="s">
        <v>3</v>
      </c>
      <c r="BE537" t="s">
        <v>3</v>
      </c>
      <c r="BF537" t="s">
        <v>3</v>
      </c>
      <c r="BG537" t="s">
        <v>3</v>
      </c>
      <c r="BH537">
        <v>3</v>
      </c>
      <c r="BI537">
        <v>4</v>
      </c>
      <c r="BJ537" t="s">
        <v>3</v>
      </c>
      <c r="BM537">
        <v>0</v>
      </c>
      <c r="BN537">
        <v>0</v>
      </c>
      <c r="BO537" t="s">
        <v>3</v>
      </c>
      <c r="BP537">
        <v>0</v>
      </c>
      <c r="BQ537">
        <v>1</v>
      </c>
      <c r="BR537">
        <v>0</v>
      </c>
      <c r="BS537">
        <v>1</v>
      </c>
      <c r="BT537">
        <v>1</v>
      </c>
      <c r="BU537">
        <v>1</v>
      </c>
      <c r="BV537">
        <v>1</v>
      </c>
      <c r="BW537">
        <v>1</v>
      </c>
      <c r="BX537">
        <v>1</v>
      </c>
      <c r="BY537" t="s">
        <v>3</v>
      </c>
      <c r="BZ537">
        <v>70</v>
      </c>
      <c r="CA537">
        <v>10</v>
      </c>
      <c r="CE537">
        <v>0</v>
      </c>
      <c r="CF537">
        <v>0</v>
      </c>
      <c r="CG537">
        <v>0</v>
      </c>
      <c r="CM537">
        <v>0</v>
      </c>
      <c r="CN537" t="s">
        <v>3</v>
      </c>
      <c r="CO537">
        <v>0</v>
      </c>
      <c r="CP537">
        <f t="shared" si="484"/>
        <v>0</v>
      </c>
      <c r="CQ537">
        <f t="shared" si="485"/>
        <v>1502.86</v>
      </c>
      <c r="CR537">
        <f t="shared" si="510"/>
        <v>0</v>
      </c>
      <c r="CS537">
        <f t="shared" si="486"/>
        <v>0</v>
      </c>
      <c r="CT537">
        <f t="shared" si="487"/>
        <v>0</v>
      </c>
      <c r="CU537">
        <f t="shared" si="488"/>
        <v>0</v>
      </c>
      <c r="CV537">
        <f t="shared" si="489"/>
        <v>0</v>
      </c>
      <c r="CW537">
        <f t="shared" si="490"/>
        <v>0</v>
      </c>
      <c r="CX537">
        <f t="shared" si="491"/>
        <v>0</v>
      </c>
      <c r="CY537">
        <f t="shared" si="492"/>
        <v>0</v>
      </c>
      <c r="CZ537">
        <f t="shared" si="493"/>
        <v>0</v>
      </c>
      <c r="DC537" t="s">
        <v>3</v>
      </c>
      <c r="DD537" t="s">
        <v>3</v>
      </c>
      <c r="DE537" t="s">
        <v>3</v>
      </c>
      <c r="DF537" t="s">
        <v>3</v>
      </c>
      <c r="DG537" t="s">
        <v>3</v>
      </c>
      <c r="DH537" t="s">
        <v>3</v>
      </c>
      <c r="DI537" t="s">
        <v>3</v>
      </c>
      <c r="DJ537" t="s">
        <v>3</v>
      </c>
      <c r="DK537" t="s">
        <v>3</v>
      </c>
      <c r="DL537" t="s">
        <v>3</v>
      </c>
      <c r="DM537" t="s">
        <v>3</v>
      </c>
      <c r="DN537">
        <v>0</v>
      </c>
      <c r="DO537">
        <v>0</v>
      </c>
      <c r="DP537">
        <v>1</v>
      </c>
      <c r="DQ537">
        <v>1</v>
      </c>
      <c r="DU537">
        <v>1010</v>
      </c>
      <c r="DV537" t="s">
        <v>221</v>
      </c>
      <c r="DW537" t="s">
        <v>221</v>
      </c>
      <c r="DX537">
        <v>1</v>
      </c>
      <c r="EE537">
        <v>51482689</v>
      </c>
      <c r="EF537">
        <v>1</v>
      </c>
      <c r="EG537" t="s">
        <v>21</v>
      </c>
      <c r="EH537">
        <v>0</v>
      </c>
      <c r="EI537" t="s">
        <v>3</v>
      </c>
      <c r="EJ537">
        <v>4</v>
      </c>
      <c r="EK537">
        <v>0</v>
      </c>
      <c r="EL537" t="s">
        <v>22</v>
      </c>
      <c r="EM537" t="s">
        <v>23</v>
      </c>
      <c r="EO537" t="s">
        <v>3</v>
      </c>
      <c r="EQ537">
        <v>0</v>
      </c>
      <c r="ER537">
        <v>1502.8600000000001</v>
      </c>
      <c r="ES537">
        <v>1502.8600000000001</v>
      </c>
      <c r="ET537">
        <v>0</v>
      </c>
      <c r="EU537">
        <v>0</v>
      </c>
      <c r="EV537">
        <v>0</v>
      </c>
      <c r="EW537">
        <v>0</v>
      </c>
      <c r="EX537">
        <v>0</v>
      </c>
      <c r="EY537">
        <v>0</v>
      </c>
      <c r="EZ537">
        <v>5</v>
      </c>
      <c r="FC537">
        <v>1</v>
      </c>
      <c r="FD537">
        <v>18</v>
      </c>
      <c r="FF537">
        <v>1790</v>
      </c>
      <c r="FQ537">
        <v>0</v>
      </c>
      <c r="FR537">
        <f t="shared" si="494"/>
        <v>0</v>
      </c>
      <c r="FS537">
        <v>0</v>
      </c>
      <c r="FX537">
        <v>70</v>
      </c>
      <c r="FY537">
        <v>10</v>
      </c>
      <c r="GA537" t="s">
        <v>295</v>
      </c>
      <c r="GD537">
        <v>0</v>
      </c>
      <c r="GF537">
        <v>-898468079</v>
      </c>
      <c r="GG537">
        <v>2</v>
      </c>
      <c r="GH537">
        <v>3</v>
      </c>
      <c r="GI537">
        <v>-2</v>
      </c>
      <c r="GJ537">
        <v>0</v>
      </c>
      <c r="GK537">
        <f>ROUND(R537*(R12)/100,2)</f>
        <v>0</v>
      </c>
      <c r="GL537">
        <f t="shared" si="495"/>
        <v>0</v>
      </c>
      <c r="GM537">
        <f t="shared" si="496"/>
        <v>0</v>
      </c>
      <c r="GN537">
        <f t="shared" si="497"/>
        <v>0</v>
      </c>
      <c r="GO537">
        <f t="shared" si="498"/>
        <v>0</v>
      </c>
      <c r="GP537">
        <f t="shared" si="499"/>
        <v>0</v>
      </c>
      <c r="GR537">
        <v>1</v>
      </c>
      <c r="GS537">
        <v>1</v>
      </c>
      <c r="GT537">
        <v>0</v>
      </c>
      <c r="GU537" t="s">
        <v>3</v>
      </c>
      <c r="GV537">
        <f t="shared" si="500"/>
        <v>0</v>
      </c>
      <c r="GW537">
        <v>1</v>
      </c>
      <c r="GX537">
        <f t="shared" si="501"/>
        <v>0</v>
      </c>
      <c r="HA537">
        <v>0</v>
      </c>
      <c r="HB537">
        <v>0</v>
      </c>
      <c r="HC537">
        <f t="shared" si="502"/>
        <v>0</v>
      </c>
      <c r="HE537" t="s">
        <v>53</v>
      </c>
      <c r="HF537" t="s">
        <v>227</v>
      </c>
      <c r="IK537">
        <f t="shared" si="503"/>
        <v>0</v>
      </c>
    </row>
    <row r="538" spans="1:245" x14ac:dyDescent="0.2">
      <c r="A538">
        <v>17</v>
      </c>
      <c r="B538">
        <v>1</v>
      </c>
      <c r="E538" t="s">
        <v>328</v>
      </c>
      <c r="F538" t="s">
        <v>224</v>
      </c>
      <c r="G538" t="s">
        <v>329</v>
      </c>
      <c r="H538" t="s">
        <v>221</v>
      </c>
      <c r="I538">
        <v>0</v>
      </c>
      <c r="J538">
        <v>0</v>
      </c>
      <c r="O538">
        <f t="shared" si="470"/>
        <v>0</v>
      </c>
      <c r="P538">
        <f t="shared" si="471"/>
        <v>0</v>
      </c>
      <c r="Q538">
        <f t="shared" si="472"/>
        <v>0</v>
      </c>
      <c r="R538">
        <f t="shared" si="473"/>
        <v>0</v>
      </c>
      <c r="S538">
        <f t="shared" si="474"/>
        <v>0</v>
      </c>
      <c r="T538">
        <f t="shared" si="475"/>
        <v>0</v>
      </c>
      <c r="U538">
        <f t="shared" si="476"/>
        <v>0</v>
      </c>
      <c r="V538">
        <f t="shared" si="477"/>
        <v>0</v>
      </c>
      <c r="W538">
        <f t="shared" si="478"/>
        <v>0</v>
      </c>
      <c r="X538">
        <f t="shared" si="479"/>
        <v>0</v>
      </c>
      <c r="Y538">
        <f t="shared" si="480"/>
        <v>0</v>
      </c>
      <c r="AA538">
        <v>52421674</v>
      </c>
      <c r="AB538">
        <f t="shared" si="481"/>
        <v>1502.86</v>
      </c>
      <c r="AC538">
        <f t="shared" si="504"/>
        <v>1502.86</v>
      </c>
      <c r="AD538">
        <f t="shared" si="505"/>
        <v>0</v>
      </c>
      <c r="AE538">
        <f t="shared" si="506"/>
        <v>0</v>
      </c>
      <c r="AF538">
        <f t="shared" si="507"/>
        <v>0</v>
      </c>
      <c r="AG538">
        <f t="shared" si="482"/>
        <v>0</v>
      </c>
      <c r="AH538">
        <f t="shared" si="508"/>
        <v>0</v>
      </c>
      <c r="AI538">
        <f t="shared" si="509"/>
        <v>0</v>
      </c>
      <c r="AJ538">
        <f t="shared" si="483"/>
        <v>0</v>
      </c>
      <c r="AK538">
        <v>1502.8600000000001</v>
      </c>
      <c r="AL538">
        <v>1502.8600000000001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70</v>
      </c>
      <c r="AU538">
        <v>10</v>
      </c>
      <c r="AV538">
        <v>1</v>
      </c>
      <c r="AW538">
        <v>1</v>
      </c>
      <c r="AZ538">
        <v>1</v>
      </c>
      <c r="BA538">
        <v>1</v>
      </c>
      <c r="BB538">
        <v>1</v>
      </c>
      <c r="BC538">
        <v>1</v>
      </c>
      <c r="BD538" t="s">
        <v>3</v>
      </c>
      <c r="BE538" t="s">
        <v>3</v>
      </c>
      <c r="BF538" t="s">
        <v>3</v>
      </c>
      <c r="BG538" t="s">
        <v>3</v>
      </c>
      <c r="BH538">
        <v>3</v>
      </c>
      <c r="BI538">
        <v>4</v>
      </c>
      <c r="BJ538" t="s">
        <v>3</v>
      </c>
      <c r="BM538">
        <v>0</v>
      </c>
      <c r="BN538">
        <v>0</v>
      </c>
      <c r="BO538" t="s">
        <v>3</v>
      </c>
      <c r="BP538">
        <v>0</v>
      </c>
      <c r="BQ538">
        <v>1</v>
      </c>
      <c r="BR538">
        <v>0</v>
      </c>
      <c r="BS538">
        <v>1</v>
      </c>
      <c r="BT538">
        <v>1</v>
      </c>
      <c r="BU538">
        <v>1</v>
      </c>
      <c r="BV538">
        <v>1</v>
      </c>
      <c r="BW538">
        <v>1</v>
      </c>
      <c r="BX538">
        <v>1</v>
      </c>
      <c r="BY538" t="s">
        <v>3</v>
      </c>
      <c r="BZ538">
        <v>70</v>
      </c>
      <c r="CA538">
        <v>10</v>
      </c>
      <c r="CE538">
        <v>0</v>
      </c>
      <c r="CF538">
        <v>0</v>
      </c>
      <c r="CG538">
        <v>0</v>
      </c>
      <c r="CM538">
        <v>0</v>
      </c>
      <c r="CN538" t="s">
        <v>3</v>
      </c>
      <c r="CO538">
        <v>0</v>
      </c>
      <c r="CP538">
        <f t="shared" si="484"/>
        <v>0</v>
      </c>
      <c r="CQ538">
        <f t="shared" si="485"/>
        <v>1502.86</v>
      </c>
      <c r="CR538">
        <f t="shared" si="510"/>
        <v>0</v>
      </c>
      <c r="CS538">
        <f t="shared" si="486"/>
        <v>0</v>
      </c>
      <c r="CT538">
        <f t="shared" si="487"/>
        <v>0</v>
      </c>
      <c r="CU538">
        <f t="shared" si="488"/>
        <v>0</v>
      </c>
      <c r="CV538">
        <f t="shared" si="489"/>
        <v>0</v>
      </c>
      <c r="CW538">
        <f t="shared" si="490"/>
        <v>0</v>
      </c>
      <c r="CX538">
        <f t="shared" si="491"/>
        <v>0</v>
      </c>
      <c r="CY538">
        <f t="shared" si="492"/>
        <v>0</v>
      </c>
      <c r="CZ538">
        <f t="shared" si="493"/>
        <v>0</v>
      </c>
      <c r="DC538" t="s">
        <v>3</v>
      </c>
      <c r="DD538" t="s">
        <v>3</v>
      </c>
      <c r="DE538" t="s">
        <v>3</v>
      </c>
      <c r="DF538" t="s">
        <v>3</v>
      </c>
      <c r="DG538" t="s">
        <v>3</v>
      </c>
      <c r="DH538" t="s">
        <v>3</v>
      </c>
      <c r="DI538" t="s">
        <v>3</v>
      </c>
      <c r="DJ538" t="s">
        <v>3</v>
      </c>
      <c r="DK538" t="s">
        <v>3</v>
      </c>
      <c r="DL538" t="s">
        <v>3</v>
      </c>
      <c r="DM538" t="s">
        <v>3</v>
      </c>
      <c r="DN538">
        <v>0</v>
      </c>
      <c r="DO538">
        <v>0</v>
      </c>
      <c r="DP538">
        <v>1</v>
      </c>
      <c r="DQ538">
        <v>1</v>
      </c>
      <c r="DU538">
        <v>1010</v>
      </c>
      <c r="DV538" t="s">
        <v>221</v>
      </c>
      <c r="DW538" t="s">
        <v>221</v>
      </c>
      <c r="DX538">
        <v>1</v>
      </c>
      <c r="EE538">
        <v>51482689</v>
      </c>
      <c r="EF538">
        <v>1</v>
      </c>
      <c r="EG538" t="s">
        <v>21</v>
      </c>
      <c r="EH538">
        <v>0</v>
      </c>
      <c r="EI538" t="s">
        <v>3</v>
      </c>
      <c r="EJ538">
        <v>4</v>
      </c>
      <c r="EK538">
        <v>0</v>
      </c>
      <c r="EL538" t="s">
        <v>22</v>
      </c>
      <c r="EM538" t="s">
        <v>23</v>
      </c>
      <c r="EO538" t="s">
        <v>3</v>
      </c>
      <c r="EQ538">
        <v>0</v>
      </c>
      <c r="ER538">
        <v>1502.8600000000001</v>
      </c>
      <c r="ES538">
        <v>1502.8600000000001</v>
      </c>
      <c r="ET538">
        <v>0</v>
      </c>
      <c r="EU538">
        <v>0</v>
      </c>
      <c r="EV538">
        <v>0</v>
      </c>
      <c r="EW538">
        <v>0</v>
      </c>
      <c r="EX538">
        <v>0</v>
      </c>
      <c r="EY538">
        <v>0</v>
      </c>
      <c r="EZ538">
        <v>5</v>
      </c>
      <c r="FC538">
        <v>1</v>
      </c>
      <c r="FD538">
        <v>18</v>
      </c>
      <c r="FF538">
        <v>1790</v>
      </c>
      <c r="FQ538">
        <v>0</v>
      </c>
      <c r="FR538">
        <f t="shared" si="494"/>
        <v>0</v>
      </c>
      <c r="FS538">
        <v>0</v>
      </c>
      <c r="FX538">
        <v>70</v>
      </c>
      <c r="FY538">
        <v>10</v>
      </c>
      <c r="GA538" t="s">
        <v>295</v>
      </c>
      <c r="GD538">
        <v>0</v>
      </c>
      <c r="GF538">
        <v>934279668</v>
      </c>
      <c r="GG538">
        <v>2</v>
      </c>
      <c r="GH538">
        <v>3</v>
      </c>
      <c r="GI538">
        <v>-2</v>
      </c>
      <c r="GJ538">
        <v>0</v>
      </c>
      <c r="GK538">
        <f>ROUND(R538*(R12)/100,2)</f>
        <v>0</v>
      </c>
      <c r="GL538">
        <f t="shared" si="495"/>
        <v>0</v>
      </c>
      <c r="GM538">
        <f t="shared" si="496"/>
        <v>0</v>
      </c>
      <c r="GN538">
        <f t="shared" si="497"/>
        <v>0</v>
      </c>
      <c r="GO538">
        <f t="shared" si="498"/>
        <v>0</v>
      </c>
      <c r="GP538">
        <f t="shared" si="499"/>
        <v>0</v>
      </c>
      <c r="GR538">
        <v>1</v>
      </c>
      <c r="GS538">
        <v>1</v>
      </c>
      <c r="GT538">
        <v>0</v>
      </c>
      <c r="GU538" t="s">
        <v>3</v>
      </c>
      <c r="GV538">
        <f t="shared" si="500"/>
        <v>0</v>
      </c>
      <c r="GW538">
        <v>1</v>
      </c>
      <c r="GX538">
        <f t="shared" si="501"/>
        <v>0</v>
      </c>
      <c r="HA538">
        <v>0</v>
      </c>
      <c r="HB538">
        <v>0</v>
      </c>
      <c r="HC538">
        <f t="shared" si="502"/>
        <v>0</v>
      </c>
      <c r="HE538" t="s">
        <v>53</v>
      </c>
      <c r="HF538" t="s">
        <v>227</v>
      </c>
      <c r="IK538">
        <f t="shared" si="503"/>
        <v>0</v>
      </c>
    </row>
    <row r="539" spans="1:245" x14ac:dyDescent="0.2">
      <c r="A539">
        <v>17</v>
      </c>
      <c r="B539">
        <v>1</v>
      </c>
      <c r="E539" t="s">
        <v>330</v>
      </c>
      <c r="F539" t="s">
        <v>224</v>
      </c>
      <c r="G539" t="s">
        <v>331</v>
      </c>
      <c r="H539" t="s">
        <v>221</v>
      </c>
      <c r="I539">
        <v>0</v>
      </c>
      <c r="J539">
        <v>0</v>
      </c>
      <c r="O539">
        <f t="shared" si="470"/>
        <v>0</v>
      </c>
      <c r="P539">
        <f t="shared" si="471"/>
        <v>0</v>
      </c>
      <c r="Q539">
        <f t="shared" si="472"/>
        <v>0</v>
      </c>
      <c r="R539">
        <f t="shared" si="473"/>
        <v>0</v>
      </c>
      <c r="S539">
        <f t="shared" si="474"/>
        <v>0</v>
      </c>
      <c r="T539">
        <f t="shared" si="475"/>
        <v>0</v>
      </c>
      <c r="U539">
        <f t="shared" si="476"/>
        <v>0</v>
      </c>
      <c r="V539">
        <f t="shared" si="477"/>
        <v>0</v>
      </c>
      <c r="W539">
        <f t="shared" si="478"/>
        <v>0</v>
      </c>
      <c r="X539">
        <f t="shared" si="479"/>
        <v>0</v>
      </c>
      <c r="Y539">
        <f t="shared" si="480"/>
        <v>0</v>
      </c>
      <c r="AA539">
        <v>52421674</v>
      </c>
      <c r="AB539">
        <f t="shared" si="481"/>
        <v>1502.86</v>
      </c>
      <c r="AC539">
        <f t="shared" si="504"/>
        <v>1502.86</v>
      </c>
      <c r="AD539">
        <f t="shared" si="505"/>
        <v>0</v>
      </c>
      <c r="AE539">
        <f t="shared" si="506"/>
        <v>0</v>
      </c>
      <c r="AF539">
        <f t="shared" si="507"/>
        <v>0</v>
      </c>
      <c r="AG539">
        <f t="shared" si="482"/>
        <v>0</v>
      </c>
      <c r="AH539">
        <f t="shared" si="508"/>
        <v>0</v>
      </c>
      <c r="AI539">
        <f t="shared" si="509"/>
        <v>0</v>
      </c>
      <c r="AJ539">
        <f t="shared" si="483"/>
        <v>0</v>
      </c>
      <c r="AK539">
        <v>1502.8600000000001</v>
      </c>
      <c r="AL539">
        <v>1502.8600000000001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70</v>
      </c>
      <c r="AU539">
        <v>10</v>
      </c>
      <c r="AV539">
        <v>1</v>
      </c>
      <c r="AW539">
        <v>1</v>
      </c>
      <c r="AZ539">
        <v>1</v>
      </c>
      <c r="BA539">
        <v>1</v>
      </c>
      <c r="BB539">
        <v>1</v>
      </c>
      <c r="BC539">
        <v>1</v>
      </c>
      <c r="BD539" t="s">
        <v>3</v>
      </c>
      <c r="BE539" t="s">
        <v>3</v>
      </c>
      <c r="BF539" t="s">
        <v>3</v>
      </c>
      <c r="BG539" t="s">
        <v>3</v>
      </c>
      <c r="BH539">
        <v>3</v>
      </c>
      <c r="BI539">
        <v>4</v>
      </c>
      <c r="BJ539" t="s">
        <v>3</v>
      </c>
      <c r="BM539">
        <v>0</v>
      </c>
      <c r="BN539">
        <v>0</v>
      </c>
      <c r="BO539" t="s">
        <v>3</v>
      </c>
      <c r="BP539">
        <v>0</v>
      </c>
      <c r="BQ539">
        <v>1</v>
      </c>
      <c r="BR539">
        <v>0</v>
      </c>
      <c r="BS539">
        <v>1</v>
      </c>
      <c r="BT539">
        <v>1</v>
      </c>
      <c r="BU539">
        <v>1</v>
      </c>
      <c r="BV539">
        <v>1</v>
      </c>
      <c r="BW539">
        <v>1</v>
      </c>
      <c r="BX539">
        <v>1</v>
      </c>
      <c r="BY539" t="s">
        <v>3</v>
      </c>
      <c r="BZ539">
        <v>70</v>
      </c>
      <c r="CA539">
        <v>10</v>
      </c>
      <c r="CE539">
        <v>0</v>
      </c>
      <c r="CF539">
        <v>0</v>
      </c>
      <c r="CG539">
        <v>0</v>
      </c>
      <c r="CM539">
        <v>0</v>
      </c>
      <c r="CN539" t="s">
        <v>3</v>
      </c>
      <c r="CO539">
        <v>0</v>
      </c>
      <c r="CP539">
        <f t="shared" si="484"/>
        <v>0</v>
      </c>
      <c r="CQ539">
        <f t="shared" si="485"/>
        <v>1502.86</v>
      </c>
      <c r="CR539">
        <f t="shared" si="510"/>
        <v>0</v>
      </c>
      <c r="CS539">
        <f t="shared" si="486"/>
        <v>0</v>
      </c>
      <c r="CT539">
        <f t="shared" si="487"/>
        <v>0</v>
      </c>
      <c r="CU539">
        <f t="shared" si="488"/>
        <v>0</v>
      </c>
      <c r="CV539">
        <f t="shared" si="489"/>
        <v>0</v>
      </c>
      <c r="CW539">
        <f t="shared" si="490"/>
        <v>0</v>
      </c>
      <c r="CX539">
        <f t="shared" si="491"/>
        <v>0</v>
      </c>
      <c r="CY539">
        <f t="shared" si="492"/>
        <v>0</v>
      </c>
      <c r="CZ539">
        <f t="shared" si="493"/>
        <v>0</v>
      </c>
      <c r="DC539" t="s">
        <v>3</v>
      </c>
      <c r="DD539" t="s">
        <v>3</v>
      </c>
      <c r="DE539" t="s">
        <v>3</v>
      </c>
      <c r="DF539" t="s">
        <v>3</v>
      </c>
      <c r="DG539" t="s">
        <v>3</v>
      </c>
      <c r="DH539" t="s">
        <v>3</v>
      </c>
      <c r="DI539" t="s">
        <v>3</v>
      </c>
      <c r="DJ539" t="s">
        <v>3</v>
      </c>
      <c r="DK539" t="s">
        <v>3</v>
      </c>
      <c r="DL539" t="s">
        <v>3</v>
      </c>
      <c r="DM539" t="s">
        <v>3</v>
      </c>
      <c r="DN539">
        <v>0</v>
      </c>
      <c r="DO539">
        <v>0</v>
      </c>
      <c r="DP539">
        <v>1</v>
      </c>
      <c r="DQ539">
        <v>1</v>
      </c>
      <c r="DU539">
        <v>1010</v>
      </c>
      <c r="DV539" t="s">
        <v>221</v>
      </c>
      <c r="DW539" t="s">
        <v>221</v>
      </c>
      <c r="DX539">
        <v>1</v>
      </c>
      <c r="EE539">
        <v>51482689</v>
      </c>
      <c r="EF539">
        <v>1</v>
      </c>
      <c r="EG539" t="s">
        <v>21</v>
      </c>
      <c r="EH539">
        <v>0</v>
      </c>
      <c r="EI539" t="s">
        <v>3</v>
      </c>
      <c r="EJ539">
        <v>4</v>
      </c>
      <c r="EK539">
        <v>0</v>
      </c>
      <c r="EL539" t="s">
        <v>22</v>
      </c>
      <c r="EM539" t="s">
        <v>23</v>
      </c>
      <c r="EO539" t="s">
        <v>3</v>
      </c>
      <c r="EQ539">
        <v>0</v>
      </c>
      <c r="ER539">
        <v>1502.8600000000001</v>
      </c>
      <c r="ES539">
        <v>1502.8600000000001</v>
      </c>
      <c r="ET539">
        <v>0</v>
      </c>
      <c r="EU539">
        <v>0</v>
      </c>
      <c r="EV539">
        <v>0</v>
      </c>
      <c r="EW539">
        <v>0</v>
      </c>
      <c r="EX539">
        <v>0</v>
      </c>
      <c r="EY539">
        <v>0</v>
      </c>
      <c r="EZ539">
        <v>5</v>
      </c>
      <c r="FC539">
        <v>1</v>
      </c>
      <c r="FD539">
        <v>18</v>
      </c>
      <c r="FF539">
        <v>1790</v>
      </c>
      <c r="FQ539">
        <v>0</v>
      </c>
      <c r="FR539">
        <f t="shared" si="494"/>
        <v>0</v>
      </c>
      <c r="FS539">
        <v>0</v>
      </c>
      <c r="FX539">
        <v>70</v>
      </c>
      <c r="FY539">
        <v>10</v>
      </c>
      <c r="GA539" t="s">
        <v>295</v>
      </c>
      <c r="GD539">
        <v>0</v>
      </c>
      <c r="GF539">
        <v>1182314492</v>
      </c>
      <c r="GG539">
        <v>2</v>
      </c>
      <c r="GH539">
        <v>3</v>
      </c>
      <c r="GI539">
        <v>-2</v>
      </c>
      <c r="GJ539">
        <v>0</v>
      </c>
      <c r="GK539">
        <f>ROUND(R539*(R12)/100,2)</f>
        <v>0</v>
      </c>
      <c r="GL539">
        <f t="shared" si="495"/>
        <v>0</v>
      </c>
      <c r="GM539">
        <f t="shared" si="496"/>
        <v>0</v>
      </c>
      <c r="GN539">
        <f t="shared" si="497"/>
        <v>0</v>
      </c>
      <c r="GO539">
        <f t="shared" si="498"/>
        <v>0</v>
      </c>
      <c r="GP539">
        <f t="shared" si="499"/>
        <v>0</v>
      </c>
      <c r="GR539">
        <v>1</v>
      </c>
      <c r="GS539">
        <v>1</v>
      </c>
      <c r="GT539">
        <v>0</v>
      </c>
      <c r="GU539" t="s">
        <v>3</v>
      </c>
      <c r="GV539">
        <f t="shared" si="500"/>
        <v>0</v>
      </c>
      <c r="GW539">
        <v>1</v>
      </c>
      <c r="GX539">
        <f t="shared" si="501"/>
        <v>0</v>
      </c>
      <c r="HA539">
        <v>0</v>
      </c>
      <c r="HB539">
        <v>0</v>
      </c>
      <c r="HC539">
        <f t="shared" si="502"/>
        <v>0</v>
      </c>
      <c r="HE539" t="s">
        <v>53</v>
      </c>
      <c r="HF539" t="s">
        <v>227</v>
      </c>
      <c r="IK539">
        <f t="shared" si="503"/>
        <v>0</v>
      </c>
    </row>
    <row r="540" spans="1:245" x14ac:dyDescent="0.2">
      <c r="A540">
        <v>17</v>
      </c>
      <c r="B540">
        <v>1</v>
      </c>
      <c r="E540" t="s">
        <v>332</v>
      </c>
      <c r="F540" t="s">
        <v>224</v>
      </c>
      <c r="G540" t="s">
        <v>333</v>
      </c>
      <c r="H540" t="s">
        <v>221</v>
      </c>
      <c r="I540">
        <v>0</v>
      </c>
      <c r="J540">
        <v>0</v>
      </c>
      <c r="O540">
        <f t="shared" si="470"/>
        <v>0</v>
      </c>
      <c r="P540">
        <f t="shared" si="471"/>
        <v>0</v>
      </c>
      <c r="Q540">
        <f t="shared" si="472"/>
        <v>0</v>
      </c>
      <c r="R540">
        <f t="shared" si="473"/>
        <v>0</v>
      </c>
      <c r="S540">
        <f t="shared" si="474"/>
        <v>0</v>
      </c>
      <c r="T540">
        <f t="shared" si="475"/>
        <v>0</v>
      </c>
      <c r="U540">
        <f t="shared" si="476"/>
        <v>0</v>
      </c>
      <c r="V540">
        <f t="shared" si="477"/>
        <v>0</v>
      </c>
      <c r="W540">
        <f t="shared" si="478"/>
        <v>0</v>
      </c>
      <c r="X540">
        <f t="shared" si="479"/>
        <v>0</v>
      </c>
      <c r="Y540">
        <f t="shared" si="480"/>
        <v>0</v>
      </c>
      <c r="AA540">
        <v>52421674</v>
      </c>
      <c r="AB540">
        <f t="shared" si="481"/>
        <v>1502.86</v>
      </c>
      <c r="AC540">
        <f t="shared" si="504"/>
        <v>1502.86</v>
      </c>
      <c r="AD540">
        <f t="shared" si="505"/>
        <v>0</v>
      </c>
      <c r="AE540">
        <f t="shared" si="506"/>
        <v>0</v>
      </c>
      <c r="AF540">
        <f t="shared" si="507"/>
        <v>0</v>
      </c>
      <c r="AG540">
        <f t="shared" si="482"/>
        <v>0</v>
      </c>
      <c r="AH540">
        <f t="shared" si="508"/>
        <v>0</v>
      </c>
      <c r="AI540">
        <f t="shared" si="509"/>
        <v>0</v>
      </c>
      <c r="AJ540">
        <f t="shared" si="483"/>
        <v>0</v>
      </c>
      <c r="AK540">
        <v>1502.8600000000001</v>
      </c>
      <c r="AL540">
        <v>1502.8600000000001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70</v>
      </c>
      <c r="AU540">
        <v>10</v>
      </c>
      <c r="AV540">
        <v>1</v>
      </c>
      <c r="AW540">
        <v>1</v>
      </c>
      <c r="AZ540">
        <v>1</v>
      </c>
      <c r="BA540">
        <v>1</v>
      </c>
      <c r="BB540">
        <v>1</v>
      </c>
      <c r="BC540">
        <v>1</v>
      </c>
      <c r="BD540" t="s">
        <v>3</v>
      </c>
      <c r="BE540" t="s">
        <v>3</v>
      </c>
      <c r="BF540" t="s">
        <v>3</v>
      </c>
      <c r="BG540" t="s">
        <v>3</v>
      </c>
      <c r="BH540">
        <v>3</v>
      </c>
      <c r="BI540">
        <v>4</v>
      </c>
      <c r="BJ540" t="s">
        <v>3</v>
      </c>
      <c r="BM540">
        <v>0</v>
      </c>
      <c r="BN540">
        <v>0</v>
      </c>
      <c r="BO540" t="s">
        <v>3</v>
      </c>
      <c r="BP540">
        <v>0</v>
      </c>
      <c r="BQ540">
        <v>1</v>
      </c>
      <c r="BR540">
        <v>0</v>
      </c>
      <c r="BS540">
        <v>1</v>
      </c>
      <c r="BT540">
        <v>1</v>
      </c>
      <c r="BU540">
        <v>1</v>
      </c>
      <c r="BV540">
        <v>1</v>
      </c>
      <c r="BW540">
        <v>1</v>
      </c>
      <c r="BX540">
        <v>1</v>
      </c>
      <c r="BY540" t="s">
        <v>3</v>
      </c>
      <c r="BZ540">
        <v>70</v>
      </c>
      <c r="CA540">
        <v>10</v>
      </c>
      <c r="CE540">
        <v>0</v>
      </c>
      <c r="CF540">
        <v>0</v>
      </c>
      <c r="CG540">
        <v>0</v>
      </c>
      <c r="CM540">
        <v>0</v>
      </c>
      <c r="CN540" t="s">
        <v>3</v>
      </c>
      <c r="CO540">
        <v>0</v>
      </c>
      <c r="CP540">
        <f t="shared" si="484"/>
        <v>0</v>
      </c>
      <c r="CQ540">
        <f t="shared" si="485"/>
        <v>1502.86</v>
      </c>
      <c r="CR540">
        <f t="shared" si="510"/>
        <v>0</v>
      </c>
      <c r="CS540">
        <f t="shared" si="486"/>
        <v>0</v>
      </c>
      <c r="CT540">
        <f t="shared" si="487"/>
        <v>0</v>
      </c>
      <c r="CU540">
        <f t="shared" si="488"/>
        <v>0</v>
      </c>
      <c r="CV540">
        <f t="shared" si="489"/>
        <v>0</v>
      </c>
      <c r="CW540">
        <f t="shared" si="490"/>
        <v>0</v>
      </c>
      <c r="CX540">
        <f t="shared" si="491"/>
        <v>0</v>
      </c>
      <c r="CY540">
        <f t="shared" si="492"/>
        <v>0</v>
      </c>
      <c r="CZ540">
        <f t="shared" si="493"/>
        <v>0</v>
      </c>
      <c r="DC540" t="s">
        <v>3</v>
      </c>
      <c r="DD540" t="s">
        <v>3</v>
      </c>
      <c r="DE540" t="s">
        <v>3</v>
      </c>
      <c r="DF540" t="s">
        <v>3</v>
      </c>
      <c r="DG540" t="s">
        <v>3</v>
      </c>
      <c r="DH540" t="s">
        <v>3</v>
      </c>
      <c r="DI540" t="s">
        <v>3</v>
      </c>
      <c r="DJ540" t="s">
        <v>3</v>
      </c>
      <c r="DK540" t="s">
        <v>3</v>
      </c>
      <c r="DL540" t="s">
        <v>3</v>
      </c>
      <c r="DM540" t="s">
        <v>3</v>
      </c>
      <c r="DN540">
        <v>0</v>
      </c>
      <c r="DO540">
        <v>0</v>
      </c>
      <c r="DP540">
        <v>1</v>
      </c>
      <c r="DQ540">
        <v>1</v>
      </c>
      <c r="DU540">
        <v>1010</v>
      </c>
      <c r="DV540" t="s">
        <v>221</v>
      </c>
      <c r="DW540" t="s">
        <v>221</v>
      </c>
      <c r="DX540">
        <v>1</v>
      </c>
      <c r="EE540">
        <v>51482689</v>
      </c>
      <c r="EF540">
        <v>1</v>
      </c>
      <c r="EG540" t="s">
        <v>21</v>
      </c>
      <c r="EH540">
        <v>0</v>
      </c>
      <c r="EI540" t="s">
        <v>3</v>
      </c>
      <c r="EJ540">
        <v>4</v>
      </c>
      <c r="EK540">
        <v>0</v>
      </c>
      <c r="EL540" t="s">
        <v>22</v>
      </c>
      <c r="EM540" t="s">
        <v>23</v>
      </c>
      <c r="EO540" t="s">
        <v>3</v>
      </c>
      <c r="EQ540">
        <v>0</v>
      </c>
      <c r="ER540">
        <v>1502.8600000000001</v>
      </c>
      <c r="ES540">
        <v>1502.8600000000001</v>
      </c>
      <c r="ET540">
        <v>0</v>
      </c>
      <c r="EU540">
        <v>0</v>
      </c>
      <c r="EV540">
        <v>0</v>
      </c>
      <c r="EW540">
        <v>0</v>
      </c>
      <c r="EX540">
        <v>0</v>
      </c>
      <c r="EY540">
        <v>0</v>
      </c>
      <c r="EZ540">
        <v>5</v>
      </c>
      <c r="FC540">
        <v>1</v>
      </c>
      <c r="FD540">
        <v>18</v>
      </c>
      <c r="FF540">
        <v>1790</v>
      </c>
      <c r="FQ540">
        <v>0</v>
      </c>
      <c r="FR540">
        <f t="shared" si="494"/>
        <v>0</v>
      </c>
      <c r="FS540">
        <v>0</v>
      </c>
      <c r="FX540">
        <v>70</v>
      </c>
      <c r="FY540">
        <v>10</v>
      </c>
      <c r="GA540" t="s">
        <v>295</v>
      </c>
      <c r="GD540">
        <v>0</v>
      </c>
      <c r="GF540">
        <v>-1973352206</v>
      </c>
      <c r="GG540">
        <v>2</v>
      </c>
      <c r="GH540">
        <v>3</v>
      </c>
      <c r="GI540">
        <v>-2</v>
      </c>
      <c r="GJ540">
        <v>0</v>
      </c>
      <c r="GK540">
        <f>ROUND(R540*(R12)/100,2)</f>
        <v>0</v>
      </c>
      <c r="GL540">
        <f t="shared" si="495"/>
        <v>0</v>
      </c>
      <c r="GM540">
        <f t="shared" si="496"/>
        <v>0</v>
      </c>
      <c r="GN540">
        <f t="shared" si="497"/>
        <v>0</v>
      </c>
      <c r="GO540">
        <f t="shared" si="498"/>
        <v>0</v>
      </c>
      <c r="GP540">
        <f t="shared" si="499"/>
        <v>0</v>
      </c>
      <c r="GR540">
        <v>1</v>
      </c>
      <c r="GS540">
        <v>1</v>
      </c>
      <c r="GT540">
        <v>0</v>
      </c>
      <c r="GU540" t="s">
        <v>3</v>
      </c>
      <c r="GV540">
        <f t="shared" si="500"/>
        <v>0</v>
      </c>
      <c r="GW540">
        <v>1</v>
      </c>
      <c r="GX540">
        <f t="shared" si="501"/>
        <v>0</v>
      </c>
      <c r="HA540">
        <v>0</v>
      </c>
      <c r="HB540">
        <v>0</v>
      </c>
      <c r="HC540">
        <f t="shared" si="502"/>
        <v>0</v>
      </c>
      <c r="HE540" t="s">
        <v>53</v>
      </c>
      <c r="HF540" t="s">
        <v>227</v>
      </c>
      <c r="IK540">
        <f t="shared" si="503"/>
        <v>0</v>
      </c>
    </row>
    <row r="542" spans="1:245" x14ac:dyDescent="0.2">
      <c r="A542" s="2">
        <v>51</v>
      </c>
      <c r="B542" s="2">
        <f>B513</f>
        <v>1</v>
      </c>
      <c r="C542" s="2">
        <f>A513</f>
        <v>5</v>
      </c>
      <c r="D542" s="2">
        <f>ROW(A513)</f>
        <v>513</v>
      </c>
      <c r="E542" s="2"/>
      <c r="F542" s="2" t="str">
        <f>IF(F513&lt;&gt;"",F513,"")</f>
        <v>Новый подраздел</v>
      </c>
      <c r="G542" s="2" t="str">
        <f>IF(G513&lt;&gt;"",G513,"")</f>
        <v>Дорожные знаки</v>
      </c>
      <c r="H542" s="2">
        <v>0</v>
      </c>
      <c r="I542" s="2"/>
      <c r="J542" s="2"/>
      <c r="K542" s="2"/>
      <c r="L542" s="2"/>
      <c r="M542" s="2"/>
      <c r="N542" s="2"/>
      <c r="O542" s="2">
        <f t="shared" ref="O542:T542" si="511">ROUND(AB542,2)</f>
        <v>0</v>
      </c>
      <c r="P542" s="2">
        <f t="shared" si="511"/>
        <v>0</v>
      </c>
      <c r="Q542" s="2">
        <f t="shared" si="511"/>
        <v>0</v>
      </c>
      <c r="R542" s="2">
        <f t="shared" si="511"/>
        <v>0</v>
      </c>
      <c r="S542" s="2">
        <f t="shared" si="511"/>
        <v>0</v>
      </c>
      <c r="T542" s="2">
        <f t="shared" si="511"/>
        <v>0</v>
      </c>
      <c r="U542" s="2">
        <f>AH542</f>
        <v>0</v>
      </c>
      <c r="V542" s="2">
        <f>AI542</f>
        <v>0</v>
      </c>
      <c r="W542" s="2">
        <f>ROUND(AJ542,2)</f>
        <v>0</v>
      </c>
      <c r="X542" s="2">
        <f>ROUND(AK542,2)</f>
        <v>0</v>
      </c>
      <c r="Y542" s="2">
        <f>ROUND(AL542,2)</f>
        <v>0</v>
      </c>
      <c r="Z542" s="2"/>
      <c r="AA542" s="2"/>
      <c r="AB542" s="2">
        <f>ROUND(SUMIF(AA517:AA540,"=52421674",O517:O540),2)</f>
        <v>0</v>
      </c>
      <c r="AC542" s="2">
        <f>ROUND(SUMIF(AA517:AA540,"=52421674",P517:P540),2)</f>
        <v>0</v>
      </c>
      <c r="AD542" s="2">
        <f>ROUND(SUMIF(AA517:AA540,"=52421674",Q517:Q540),2)</f>
        <v>0</v>
      </c>
      <c r="AE542" s="2">
        <f>ROUND(SUMIF(AA517:AA540,"=52421674",R517:R540),2)</f>
        <v>0</v>
      </c>
      <c r="AF542" s="2">
        <f>ROUND(SUMIF(AA517:AA540,"=52421674",S517:S540),2)</f>
        <v>0</v>
      </c>
      <c r="AG542" s="2">
        <f>ROUND(SUMIF(AA517:AA540,"=52421674",T517:T540),2)</f>
        <v>0</v>
      </c>
      <c r="AH542" s="2">
        <f>SUMIF(AA517:AA540,"=52421674",U517:U540)</f>
        <v>0</v>
      </c>
      <c r="AI542" s="2">
        <f>SUMIF(AA517:AA540,"=52421674",V517:V540)</f>
        <v>0</v>
      </c>
      <c r="AJ542" s="2">
        <f>ROUND(SUMIF(AA517:AA540,"=52421674",W517:W540),2)</f>
        <v>0</v>
      </c>
      <c r="AK542" s="2">
        <f>ROUND(SUMIF(AA517:AA540,"=52421674",X517:X540),2)</f>
        <v>0</v>
      </c>
      <c r="AL542" s="2">
        <f>ROUND(SUMIF(AA517:AA540,"=52421674",Y517:Y540),2)</f>
        <v>0</v>
      </c>
      <c r="AM542" s="2"/>
      <c r="AN542" s="2"/>
      <c r="AO542" s="2">
        <f t="shared" ref="AO542:BD542" si="512">ROUND(BX542,2)</f>
        <v>0</v>
      </c>
      <c r="AP542" s="2">
        <f t="shared" si="512"/>
        <v>0</v>
      </c>
      <c r="AQ542" s="2">
        <f t="shared" si="512"/>
        <v>0</v>
      </c>
      <c r="AR542" s="2">
        <f t="shared" si="512"/>
        <v>0</v>
      </c>
      <c r="AS542" s="2">
        <f t="shared" si="512"/>
        <v>0</v>
      </c>
      <c r="AT542" s="2">
        <f t="shared" si="512"/>
        <v>0</v>
      </c>
      <c r="AU542" s="2">
        <f t="shared" si="512"/>
        <v>0</v>
      </c>
      <c r="AV542" s="2">
        <f t="shared" si="512"/>
        <v>0</v>
      </c>
      <c r="AW542" s="2">
        <f t="shared" si="512"/>
        <v>0</v>
      </c>
      <c r="AX542" s="2">
        <f t="shared" si="512"/>
        <v>0</v>
      </c>
      <c r="AY542" s="2">
        <f t="shared" si="512"/>
        <v>0</v>
      </c>
      <c r="AZ542" s="2">
        <f t="shared" si="512"/>
        <v>0</v>
      </c>
      <c r="BA542" s="2">
        <f t="shared" si="512"/>
        <v>0</v>
      </c>
      <c r="BB542" s="2">
        <f t="shared" si="512"/>
        <v>0</v>
      </c>
      <c r="BC542" s="2">
        <f t="shared" si="512"/>
        <v>0</v>
      </c>
      <c r="BD542" s="2">
        <f t="shared" si="512"/>
        <v>0</v>
      </c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>
        <f>ROUND(SUMIF(AA517:AA540,"=52421674",FQ517:FQ540),2)</f>
        <v>0</v>
      </c>
      <c r="BY542" s="2">
        <f>ROUND(SUMIF(AA517:AA540,"=52421674",FR517:FR540),2)</f>
        <v>0</v>
      </c>
      <c r="BZ542" s="2">
        <f>ROUND(SUMIF(AA517:AA540,"=52421674",GL517:GL540),2)</f>
        <v>0</v>
      </c>
      <c r="CA542" s="2">
        <f>ROUND(SUMIF(AA517:AA540,"=52421674",GM517:GM540),2)</f>
        <v>0</v>
      </c>
      <c r="CB542" s="2">
        <f>ROUND(SUMIF(AA517:AA540,"=52421674",GN517:GN540),2)</f>
        <v>0</v>
      </c>
      <c r="CC542" s="2">
        <f>ROUND(SUMIF(AA517:AA540,"=52421674",GO517:GO540),2)</f>
        <v>0</v>
      </c>
      <c r="CD542" s="2">
        <f>ROUND(SUMIF(AA517:AA540,"=52421674",GP517:GP540),2)</f>
        <v>0</v>
      </c>
      <c r="CE542" s="2">
        <f>AC542-BX542</f>
        <v>0</v>
      </c>
      <c r="CF542" s="2">
        <f>AC542-BY542</f>
        <v>0</v>
      </c>
      <c r="CG542" s="2">
        <f>BX542-BZ542</f>
        <v>0</v>
      </c>
      <c r="CH542" s="2">
        <f>AC542-BX542-BY542+BZ542</f>
        <v>0</v>
      </c>
      <c r="CI542" s="2">
        <f>BY542-BZ542</f>
        <v>0</v>
      </c>
      <c r="CJ542" s="2">
        <f>ROUND(SUMIF(AA517:AA540,"=52421674",GX517:GX540),2)</f>
        <v>0</v>
      </c>
      <c r="CK542" s="2">
        <f>ROUND(SUMIF(AA517:AA540,"=52421674",GY517:GY540),2)</f>
        <v>0</v>
      </c>
      <c r="CL542" s="2">
        <f>ROUND(SUMIF(AA517:AA540,"=52421674",GZ517:GZ540),2)</f>
        <v>0</v>
      </c>
      <c r="CM542" s="2">
        <f>ROUND(SUMIF(AA517:AA540,"=52421674",HD517:HD540),2)</f>
        <v>0</v>
      </c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>
        <v>0</v>
      </c>
    </row>
    <row r="544" spans="1:245" x14ac:dyDescent="0.2">
      <c r="A544" s="4">
        <v>50</v>
      </c>
      <c r="B544" s="4">
        <v>0</v>
      </c>
      <c r="C544" s="4">
        <v>0</v>
      </c>
      <c r="D544" s="4">
        <v>1</v>
      </c>
      <c r="E544" s="4">
        <v>201</v>
      </c>
      <c r="F544" s="4">
        <f>ROUND(Source!O542,O544)</f>
        <v>0</v>
      </c>
      <c r="G544" s="4" t="s">
        <v>74</v>
      </c>
      <c r="H544" s="4" t="s">
        <v>75</v>
      </c>
      <c r="I544" s="4"/>
      <c r="J544" s="4"/>
      <c r="K544" s="4">
        <v>201</v>
      </c>
      <c r="L544" s="4">
        <v>1</v>
      </c>
      <c r="M544" s="4">
        <v>3</v>
      </c>
      <c r="N544" s="4" t="s">
        <v>3</v>
      </c>
      <c r="O544" s="4">
        <v>2</v>
      </c>
      <c r="P544" s="4"/>
      <c r="Q544" s="4"/>
      <c r="R544" s="4"/>
      <c r="S544" s="4"/>
      <c r="T544" s="4"/>
      <c r="U544" s="4"/>
      <c r="V544" s="4"/>
      <c r="W544" s="4"/>
    </row>
    <row r="545" spans="1:23" x14ac:dyDescent="0.2">
      <c r="A545" s="4">
        <v>50</v>
      </c>
      <c r="B545" s="4">
        <v>0</v>
      </c>
      <c r="C545" s="4">
        <v>0</v>
      </c>
      <c r="D545" s="4">
        <v>1</v>
      </c>
      <c r="E545" s="4">
        <v>202</v>
      </c>
      <c r="F545" s="4">
        <f>ROUND(Source!P542,O545)</f>
        <v>0</v>
      </c>
      <c r="G545" s="4" t="s">
        <v>76</v>
      </c>
      <c r="H545" s="4" t="s">
        <v>77</v>
      </c>
      <c r="I545" s="4"/>
      <c r="J545" s="4"/>
      <c r="K545" s="4">
        <v>202</v>
      </c>
      <c r="L545" s="4">
        <v>2</v>
      </c>
      <c r="M545" s="4">
        <v>3</v>
      </c>
      <c r="N545" s="4" t="s">
        <v>3</v>
      </c>
      <c r="O545" s="4">
        <v>2</v>
      </c>
      <c r="P545" s="4"/>
      <c r="Q545" s="4"/>
      <c r="R545" s="4"/>
      <c r="S545" s="4"/>
      <c r="T545" s="4"/>
      <c r="U545" s="4"/>
      <c r="V545" s="4"/>
      <c r="W545" s="4"/>
    </row>
    <row r="546" spans="1:23" x14ac:dyDescent="0.2">
      <c r="A546" s="4">
        <v>50</v>
      </c>
      <c r="B546" s="4">
        <v>0</v>
      </c>
      <c r="C546" s="4">
        <v>0</v>
      </c>
      <c r="D546" s="4">
        <v>1</v>
      </c>
      <c r="E546" s="4">
        <v>222</v>
      </c>
      <c r="F546" s="4">
        <f>ROUND(Source!AO542,O546)</f>
        <v>0</v>
      </c>
      <c r="G546" s="4" t="s">
        <v>78</v>
      </c>
      <c r="H546" s="4" t="s">
        <v>79</v>
      </c>
      <c r="I546" s="4"/>
      <c r="J546" s="4"/>
      <c r="K546" s="4">
        <v>222</v>
      </c>
      <c r="L546" s="4">
        <v>3</v>
      </c>
      <c r="M546" s="4">
        <v>3</v>
      </c>
      <c r="N546" s="4" t="s">
        <v>3</v>
      </c>
      <c r="O546" s="4">
        <v>2</v>
      </c>
      <c r="P546" s="4"/>
      <c r="Q546" s="4"/>
      <c r="R546" s="4"/>
      <c r="S546" s="4"/>
      <c r="T546" s="4"/>
      <c r="U546" s="4"/>
      <c r="V546" s="4"/>
      <c r="W546" s="4"/>
    </row>
    <row r="547" spans="1:23" x14ac:dyDescent="0.2">
      <c r="A547" s="4">
        <v>50</v>
      </c>
      <c r="B547" s="4">
        <v>0</v>
      </c>
      <c r="C547" s="4">
        <v>0</v>
      </c>
      <c r="D547" s="4">
        <v>1</v>
      </c>
      <c r="E547" s="4">
        <v>225</v>
      </c>
      <c r="F547" s="4">
        <f>ROUND(Source!AV542,O547)</f>
        <v>0</v>
      </c>
      <c r="G547" s="4" t="s">
        <v>80</v>
      </c>
      <c r="H547" s="4" t="s">
        <v>81</v>
      </c>
      <c r="I547" s="4"/>
      <c r="J547" s="4"/>
      <c r="K547" s="4">
        <v>225</v>
      </c>
      <c r="L547" s="4">
        <v>4</v>
      </c>
      <c r="M547" s="4">
        <v>3</v>
      </c>
      <c r="N547" s="4" t="s">
        <v>3</v>
      </c>
      <c r="O547" s="4">
        <v>2</v>
      </c>
      <c r="P547" s="4"/>
      <c r="Q547" s="4"/>
      <c r="R547" s="4"/>
      <c r="S547" s="4"/>
      <c r="T547" s="4"/>
      <c r="U547" s="4"/>
      <c r="V547" s="4"/>
      <c r="W547" s="4"/>
    </row>
    <row r="548" spans="1:23" x14ac:dyDescent="0.2">
      <c r="A548" s="4">
        <v>50</v>
      </c>
      <c r="B548" s="4">
        <v>0</v>
      </c>
      <c r="C548" s="4">
        <v>0</v>
      </c>
      <c r="D548" s="4">
        <v>1</v>
      </c>
      <c r="E548" s="4">
        <v>226</v>
      </c>
      <c r="F548" s="4">
        <f>ROUND(Source!AW542,O548)</f>
        <v>0</v>
      </c>
      <c r="G548" s="4" t="s">
        <v>82</v>
      </c>
      <c r="H548" s="4" t="s">
        <v>83</v>
      </c>
      <c r="I548" s="4"/>
      <c r="J548" s="4"/>
      <c r="K548" s="4">
        <v>226</v>
      </c>
      <c r="L548" s="4">
        <v>5</v>
      </c>
      <c r="M548" s="4">
        <v>3</v>
      </c>
      <c r="N548" s="4" t="s">
        <v>3</v>
      </c>
      <c r="O548" s="4">
        <v>2</v>
      </c>
      <c r="P548" s="4"/>
      <c r="Q548" s="4"/>
      <c r="R548" s="4"/>
      <c r="S548" s="4"/>
      <c r="T548" s="4"/>
      <c r="U548" s="4"/>
      <c r="V548" s="4"/>
      <c r="W548" s="4"/>
    </row>
    <row r="549" spans="1:23" x14ac:dyDescent="0.2">
      <c r="A549" s="4">
        <v>50</v>
      </c>
      <c r="B549" s="4">
        <v>0</v>
      </c>
      <c r="C549" s="4">
        <v>0</v>
      </c>
      <c r="D549" s="4">
        <v>1</v>
      </c>
      <c r="E549" s="4">
        <v>227</v>
      </c>
      <c r="F549" s="4">
        <f>ROUND(Source!AX542,O549)</f>
        <v>0</v>
      </c>
      <c r="G549" s="4" t="s">
        <v>84</v>
      </c>
      <c r="H549" s="4" t="s">
        <v>85</v>
      </c>
      <c r="I549" s="4"/>
      <c r="J549" s="4"/>
      <c r="K549" s="4">
        <v>227</v>
      </c>
      <c r="L549" s="4">
        <v>6</v>
      </c>
      <c r="M549" s="4">
        <v>3</v>
      </c>
      <c r="N549" s="4" t="s">
        <v>3</v>
      </c>
      <c r="O549" s="4">
        <v>2</v>
      </c>
      <c r="P549" s="4"/>
      <c r="Q549" s="4"/>
      <c r="R549" s="4"/>
      <c r="S549" s="4"/>
      <c r="T549" s="4"/>
      <c r="U549" s="4"/>
      <c r="V549" s="4"/>
      <c r="W549" s="4"/>
    </row>
    <row r="550" spans="1:23" x14ac:dyDescent="0.2">
      <c r="A550" s="4">
        <v>50</v>
      </c>
      <c r="B550" s="4">
        <v>0</v>
      </c>
      <c r="C550" s="4">
        <v>0</v>
      </c>
      <c r="D550" s="4">
        <v>1</v>
      </c>
      <c r="E550" s="4">
        <v>228</v>
      </c>
      <c r="F550" s="4">
        <f>ROUND(Source!AY542,O550)</f>
        <v>0</v>
      </c>
      <c r="G550" s="4" t="s">
        <v>86</v>
      </c>
      <c r="H550" s="4" t="s">
        <v>87</v>
      </c>
      <c r="I550" s="4"/>
      <c r="J550" s="4"/>
      <c r="K550" s="4">
        <v>228</v>
      </c>
      <c r="L550" s="4">
        <v>7</v>
      </c>
      <c r="M550" s="4">
        <v>3</v>
      </c>
      <c r="N550" s="4" t="s">
        <v>3</v>
      </c>
      <c r="O550" s="4">
        <v>2</v>
      </c>
      <c r="P550" s="4"/>
      <c r="Q550" s="4"/>
      <c r="R550" s="4"/>
      <c r="S550" s="4"/>
      <c r="T550" s="4"/>
      <c r="U550" s="4"/>
      <c r="V550" s="4"/>
      <c r="W550" s="4"/>
    </row>
    <row r="551" spans="1:23" x14ac:dyDescent="0.2">
      <c r="A551" s="4">
        <v>50</v>
      </c>
      <c r="B551" s="4">
        <v>0</v>
      </c>
      <c r="C551" s="4">
        <v>0</v>
      </c>
      <c r="D551" s="4">
        <v>1</v>
      </c>
      <c r="E551" s="4">
        <v>216</v>
      </c>
      <c r="F551" s="4">
        <f>ROUND(Source!AP542,O551)</f>
        <v>0</v>
      </c>
      <c r="G551" s="4" t="s">
        <v>88</v>
      </c>
      <c r="H551" s="4" t="s">
        <v>89</v>
      </c>
      <c r="I551" s="4"/>
      <c r="J551" s="4"/>
      <c r="K551" s="4">
        <v>216</v>
      </c>
      <c r="L551" s="4">
        <v>8</v>
      </c>
      <c r="M551" s="4">
        <v>3</v>
      </c>
      <c r="N551" s="4" t="s">
        <v>3</v>
      </c>
      <c r="O551" s="4">
        <v>2</v>
      </c>
      <c r="P551" s="4"/>
      <c r="Q551" s="4"/>
      <c r="R551" s="4"/>
      <c r="S551" s="4"/>
      <c r="T551" s="4"/>
      <c r="U551" s="4"/>
      <c r="V551" s="4"/>
      <c r="W551" s="4"/>
    </row>
    <row r="552" spans="1:23" x14ac:dyDescent="0.2">
      <c r="A552" s="4">
        <v>50</v>
      </c>
      <c r="B552" s="4">
        <v>0</v>
      </c>
      <c r="C552" s="4">
        <v>0</v>
      </c>
      <c r="D552" s="4">
        <v>1</v>
      </c>
      <c r="E552" s="4">
        <v>223</v>
      </c>
      <c r="F552" s="4">
        <f>ROUND(Source!AQ542,O552)</f>
        <v>0</v>
      </c>
      <c r="G552" s="4" t="s">
        <v>90</v>
      </c>
      <c r="H552" s="4" t="s">
        <v>91</v>
      </c>
      <c r="I552" s="4"/>
      <c r="J552" s="4"/>
      <c r="K552" s="4">
        <v>223</v>
      </c>
      <c r="L552" s="4">
        <v>9</v>
      </c>
      <c r="M552" s="4">
        <v>3</v>
      </c>
      <c r="N552" s="4" t="s">
        <v>3</v>
      </c>
      <c r="O552" s="4">
        <v>2</v>
      </c>
      <c r="P552" s="4"/>
      <c r="Q552" s="4"/>
      <c r="R552" s="4"/>
      <c r="S552" s="4"/>
      <c r="T552" s="4"/>
      <c r="U552" s="4"/>
      <c r="V552" s="4"/>
      <c r="W552" s="4"/>
    </row>
    <row r="553" spans="1:23" x14ac:dyDescent="0.2">
      <c r="A553" s="4">
        <v>50</v>
      </c>
      <c r="B553" s="4">
        <v>0</v>
      </c>
      <c r="C553" s="4">
        <v>0</v>
      </c>
      <c r="D553" s="4">
        <v>1</v>
      </c>
      <c r="E553" s="4">
        <v>229</v>
      </c>
      <c r="F553" s="4">
        <f>ROUND(Source!AZ542,O553)</f>
        <v>0</v>
      </c>
      <c r="G553" s="4" t="s">
        <v>92</v>
      </c>
      <c r="H553" s="4" t="s">
        <v>93</v>
      </c>
      <c r="I553" s="4"/>
      <c r="J553" s="4"/>
      <c r="K553" s="4">
        <v>229</v>
      </c>
      <c r="L553" s="4">
        <v>10</v>
      </c>
      <c r="M553" s="4">
        <v>3</v>
      </c>
      <c r="N553" s="4" t="s">
        <v>3</v>
      </c>
      <c r="O553" s="4">
        <v>2</v>
      </c>
      <c r="P553" s="4"/>
      <c r="Q553" s="4"/>
      <c r="R553" s="4"/>
      <c r="S553" s="4"/>
      <c r="T553" s="4"/>
      <c r="U553" s="4"/>
      <c r="V553" s="4"/>
      <c r="W553" s="4"/>
    </row>
    <row r="554" spans="1:23" x14ac:dyDescent="0.2">
      <c r="A554" s="4">
        <v>50</v>
      </c>
      <c r="B554" s="4">
        <v>0</v>
      </c>
      <c r="C554" s="4">
        <v>0</v>
      </c>
      <c r="D554" s="4">
        <v>1</v>
      </c>
      <c r="E554" s="4">
        <v>203</v>
      </c>
      <c r="F554" s="4">
        <f>ROUND(Source!Q542,O554)</f>
        <v>0</v>
      </c>
      <c r="G554" s="4" t="s">
        <v>94</v>
      </c>
      <c r="H554" s="4" t="s">
        <v>95</v>
      </c>
      <c r="I554" s="4"/>
      <c r="J554" s="4"/>
      <c r="K554" s="4">
        <v>203</v>
      </c>
      <c r="L554" s="4">
        <v>11</v>
      </c>
      <c r="M554" s="4">
        <v>3</v>
      </c>
      <c r="N554" s="4" t="s">
        <v>3</v>
      </c>
      <c r="O554" s="4">
        <v>2</v>
      </c>
      <c r="P554" s="4"/>
      <c r="Q554" s="4"/>
      <c r="R554" s="4"/>
      <c r="S554" s="4"/>
      <c r="T554" s="4"/>
      <c r="U554" s="4"/>
      <c r="V554" s="4"/>
      <c r="W554" s="4"/>
    </row>
    <row r="555" spans="1:23" x14ac:dyDescent="0.2">
      <c r="A555" s="4">
        <v>50</v>
      </c>
      <c r="B555" s="4">
        <v>0</v>
      </c>
      <c r="C555" s="4">
        <v>0</v>
      </c>
      <c r="D555" s="4">
        <v>1</v>
      </c>
      <c r="E555" s="4">
        <v>231</v>
      </c>
      <c r="F555" s="4">
        <f>ROUND(Source!BB542,O555)</f>
        <v>0</v>
      </c>
      <c r="G555" s="4" t="s">
        <v>96</v>
      </c>
      <c r="H555" s="4" t="s">
        <v>97</v>
      </c>
      <c r="I555" s="4"/>
      <c r="J555" s="4"/>
      <c r="K555" s="4">
        <v>231</v>
      </c>
      <c r="L555" s="4">
        <v>12</v>
      </c>
      <c r="M555" s="4">
        <v>3</v>
      </c>
      <c r="N555" s="4" t="s">
        <v>3</v>
      </c>
      <c r="O555" s="4">
        <v>2</v>
      </c>
      <c r="P555" s="4"/>
      <c r="Q555" s="4"/>
      <c r="R555" s="4"/>
      <c r="S555" s="4"/>
      <c r="T555" s="4"/>
      <c r="U555" s="4"/>
      <c r="V555" s="4"/>
      <c r="W555" s="4"/>
    </row>
    <row r="556" spans="1:23" x14ac:dyDescent="0.2">
      <c r="A556" s="4">
        <v>50</v>
      </c>
      <c r="B556" s="4">
        <v>0</v>
      </c>
      <c r="C556" s="4">
        <v>0</v>
      </c>
      <c r="D556" s="4">
        <v>1</v>
      </c>
      <c r="E556" s="4">
        <v>204</v>
      </c>
      <c r="F556" s="4">
        <f>ROUND(Source!R542,O556)</f>
        <v>0</v>
      </c>
      <c r="G556" s="4" t="s">
        <v>98</v>
      </c>
      <c r="H556" s="4" t="s">
        <v>99</v>
      </c>
      <c r="I556" s="4"/>
      <c r="J556" s="4"/>
      <c r="K556" s="4">
        <v>204</v>
      </c>
      <c r="L556" s="4">
        <v>13</v>
      </c>
      <c r="M556" s="4">
        <v>3</v>
      </c>
      <c r="N556" s="4" t="s">
        <v>3</v>
      </c>
      <c r="O556" s="4">
        <v>2</v>
      </c>
      <c r="P556" s="4"/>
      <c r="Q556" s="4"/>
      <c r="R556" s="4"/>
      <c r="S556" s="4"/>
      <c r="T556" s="4"/>
      <c r="U556" s="4"/>
      <c r="V556" s="4"/>
      <c r="W556" s="4"/>
    </row>
    <row r="557" spans="1:23" x14ac:dyDescent="0.2">
      <c r="A557" s="4">
        <v>50</v>
      </c>
      <c r="B557" s="4">
        <v>0</v>
      </c>
      <c r="C557" s="4">
        <v>0</v>
      </c>
      <c r="D557" s="4">
        <v>1</v>
      </c>
      <c r="E557" s="4">
        <v>205</v>
      </c>
      <c r="F557" s="4">
        <f>ROUND(Source!S542,O557)</f>
        <v>0</v>
      </c>
      <c r="G557" s="4" t="s">
        <v>100</v>
      </c>
      <c r="H557" s="4" t="s">
        <v>101</v>
      </c>
      <c r="I557" s="4"/>
      <c r="J557" s="4"/>
      <c r="K557" s="4">
        <v>205</v>
      </c>
      <c r="L557" s="4">
        <v>14</v>
      </c>
      <c r="M557" s="4">
        <v>3</v>
      </c>
      <c r="N557" s="4" t="s">
        <v>3</v>
      </c>
      <c r="O557" s="4">
        <v>2</v>
      </c>
      <c r="P557" s="4"/>
      <c r="Q557" s="4"/>
      <c r="R557" s="4"/>
      <c r="S557" s="4"/>
      <c r="T557" s="4"/>
      <c r="U557" s="4"/>
      <c r="V557" s="4"/>
      <c r="W557" s="4"/>
    </row>
    <row r="558" spans="1:23" x14ac:dyDescent="0.2">
      <c r="A558" s="4">
        <v>50</v>
      </c>
      <c r="B558" s="4">
        <v>0</v>
      </c>
      <c r="C558" s="4">
        <v>0</v>
      </c>
      <c r="D558" s="4">
        <v>1</v>
      </c>
      <c r="E558" s="4">
        <v>232</v>
      </c>
      <c r="F558" s="4">
        <f>ROUND(Source!BC542,O558)</f>
        <v>0</v>
      </c>
      <c r="G558" s="4" t="s">
        <v>102</v>
      </c>
      <c r="H558" s="4" t="s">
        <v>103</v>
      </c>
      <c r="I558" s="4"/>
      <c r="J558" s="4"/>
      <c r="K558" s="4">
        <v>232</v>
      </c>
      <c r="L558" s="4">
        <v>15</v>
      </c>
      <c r="M558" s="4">
        <v>3</v>
      </c>
      <c r="N558" s="4" t="s">
        <v>3</v>
      </c>
      <c r="O558" s="4">
        <v>2</v>
      </c>
      <c r="P558" s="4"/>
      <c r="Q558" s="4"/>
      <c r="R558" s="4"/>
      <c r="S558" s="4"/>
      <c r="T558" s="4"/>
      <c r="U558" s="4"/>
      <c r="V558" s="4"/>
      <c r="W558" s="4"/>
    </row>
    <row r="559" spans="1:23" x14ac:dyDescent="0.2">
      <c r="A559" s="4">
        <v>50</v>
      </c>
      <c r="B559" s="4">
        <v>0</v>
      </c>
      <c r="C559" s="4">
        <v>0</v>
      </c>
      <c r="D559" s="4">
        <v>1</v>
      </c>
      <c r="E559" s="4">
        <v>214</v>
      </c>
      <c r="F559" s="4">
        <f>ROUND(Source!AS542,O559)</f>
        <v>0</v>
      </c>
      <c r="G559" s="4" t="s">
        <v>104</v>
      </c>
      <c r="H559" s="4" t="s">
        <v>105</v>
      </c>
      <c r="I559" s="4"/>
      <c r="J559" s="4"/>
      <c r="K559" s="4">
        <v>214</v>
      </c>
      <c r="L559" s="4">
        <v>16</v>
      </c>
      <c r="M559" s="4">
        <v>3</v>
      </c>
      <c r="N559" s="4" t="s">
        <v>3</v>
      </c>
      <c r="O559" s="4">
        <v>2</v>
      </c>
      <c r="P559" s="4"/>
      <c r="Q559" s="4"/>
      <c r="R559" s="4"/>
      <c r="S559" s="4"/>
      <c r="T559" s="4"/>
      <c r="U559" s="4"/>
      <c r="V559" s="4"/>
      <c r="W559" s="4"/>
    </row>
    <row r="560" spans="1:23" x14ac:dyDescent="0.2">
      <c r="A560" s="4">
        <v>50</v>
      </c>
      <c r="B560" s="4">
        <v>0</v>
      </c>
      <c r="C560" s="4">
        <v>0</v>
      </c>
      <c r="D560" s="4">
        <v>1</v>
      </c>
      <c r="E560" s="4">
        <v>215</v>
      </c>
      <c r="F560" s="4">
        <f>ROUND(Source!AT542,O560)</f>
        <v>0</v>
      </c>
      <c r="G560" s="4" t="s">
        <v>106</v>
      </c>
      <c r="H560" s="4" t="s">
        <v>107</v>
      </c>
      <c r="I560" s="4"/>
      <c r="J560" s="4"/>
      <c r="K560" s="4">
        <v>215</v>
      </c>
      <c r="L560" s="4">
        <v>17</v>
      </c>
      <c r="M560" s="4">
        <v>3</v>
      </c>
      <c r="N560" s="4" t="s">
        <v>3</v>
      </c>
      <c r="O560" s="4">
        <v>2</v>
      </c>
      <c r="P560" s="4"/>
      <c r="Q560" s="4"/>
      <c r="R560" s="4"/>
      <c r="S560" s="4"/>
      <c r="T560" s="4"/>
      <c r="U560" s="4"/>
      <c r="V560" s="4"/>
      <c r="W560" s="4"/>
    </row>
    <row r="561" spans="1:206" x14ac:dyDescent="0.2">
      <c r="A561" s="4">
        <v>50</v>
      </c>
      <c r="B561" s="4">
        <v>0</v>
      </c>
      <c r="C561" s="4">
        <v>0</v>
      </c>
      <c r="D561" s="4">
        <v>1</v>
      </c>
      <c r="E561" s="4">
        <v>217</v>
      </c>
      <c r="F561" s="4">
        <f>ROUND(Source!AU542,O561)</f>
        <v>0</v>
      </c>
      <c r="G561" s="4" t="s">
        <v>108</v>
      </c>
      <c r="H561" s="4" t="s">
        <v>109</v>
      </c>
      <c r="I561" s="4"/>
      <c r="J561" s="4"/>
      <c r="K561" s="4">
        <v>217</v>
      </c>
      <c r="L561" s="4">
        <v>18</v>
      </c>
      <c r="M561" s="4">
        <v>3</v>
      </c>
      <c r="N561" s="4" t="s">
        <v>3</v>
      </c>
      <c r="O561" s="4">
        <v>2</v>
      </c>
      <c r="P561" s="4"/>
      <c r="Q561" s="4"/>
      <c r="R561" s="4"/>
      <c r="S561" s="4"/>
      <c r="T561" s="4"/>
      <c r="U561" s="4"/>
      <c r="V561" s="4"/>
      <c r="W561" s="4"/>
    </row>
    <row r="562" spans="1:206" x14ac:dyDescent="0.2">
      <c r="A562" s="4">
        <v>50</v>
      </c>
      <c r="B562" s="4">
        <v>0</v>
      </c>
      <c r="C562" s="4">
        <v>0</v>
      </c>
      <c r="D562" s="4">
        <v>1</v>
      </c>
      <c r="E562" s="4">
        <v>230</v>
      </c>
      <c r="F562" s="4">
        <f>ROUND(Source!BA542,O562)</f>
        <v>0</v>
      </c>
      <c r="G562" s="4" t="s">
        <v>110</v>
      </c>
      <c r="H562" s="4" t="s">
        <v>111</v>
      </c>
      <c r="I562" s="4"/>
      <c r="J562" s="4"/>
      <c r="K562" s="4">
        <v>230</v>
      </c>
      <c r="L562" s="4">
        <v>19</v>
      </c>
      <c r="M562" s="4">
        <v>3</v>
      </c>
      <c r="N562" s="4" t="s">
        <v>3</v>
      </c>
      <c r="O562" s="4">
        <v>2</v>
      </c>
      <c r="P562" s="4"/>
      <c r="Q562" s="4"/>
      <c r="R562" s="4"/>
      <c r="S562" s="4"/>
      <c r="T562" s="4"/>
      <c r="U562" s="4"/>
      <c r="V562" s="4"/>
      <c r="W562" s="4"/>
    </row>
    <row r="563" spans="1:206" x14ac:dyDescent="0.2">
      <c r="A563" s="4">
        <v>50</v>
      </c>
      <c r="B563" s="4">
        <v>0</v>
      </c>
      <c r="C563" s="4">
        <v>0</v>
      </c>
      <c r="D563" s="4">
        <v>1</v>
      </c>
      <c r="E563" s="4">
        <v>206</v>
      </c>
      <c r="F563" s="4">
        <f>ROUND(Source!T542,O563)</f>
        <v>0</v>
      </c>
      <c r="G563" s="4" t="s">
        <v>112</v>
      </c>
      <c r="H563" s="4" t="s">
        <v>113</v>
      </c>
      <c r="I563" s="4"/>
      <c r="J563" s="4"/>
      <c r="K563" s="4">
        <v>206</v>
      </c>
      <c r="L563" s="4">
        <v>20</v>
      </c>
      <c r="M563" s="4">
        <v>3</v>
      </c>
      <c r="N563" s="4" t="s">
        <v>3</v>
      </c>
      <c r="O563" s="4">
        <v>2</v>
      </c>
      <c r="P563" s="4"/>
      <c r="Q563" s="4"/>
      <c r="R563" s="4"/>
      <c r="S563" s="4"/>
      <c r="T563" s="4"/>
      <c r="U563" s="4"/>
      <c r="V563" s="4"/>
      <c r="W563" s="4"/>
    </row>
    <row r="564" spans="1:206" x14ac:dyDescent="0.2">
      <c r="A564" s="4">
        <v>50</v>
      </c>
      <c r="B564" s="4">
        <v>0</v>
      </c>
      <c r="C564" s="4">
        <v>0</v>
      </c>
      <c r="D564" s="4">
        <v>1</v>
      </c>
      <c r="E564" s="4">
        <v>207</v>
      </c>
      <c r="F564" s="4">
        <f>Source!U542</f>
        <v>0</v>
      </c>
      <c r="G564" s="4" t="s">
        <v>114</v>
      </c>
      <c r="H564" s="4" t="s">
        <v>115</v>
      </c>
      <c r="I564" s="4"/>
      <c r="J564" s="4"/>
      <c r="K564" s="4">
        <v>207</v>
      </c>
      <c r="L564" s="4">
        <v>21</v>
      </c>
      <c r="M564" s="4">
        <v>3</v>
      </c>
      <c r="N564" s="4" t="s">
        <v>3</v>
      </c>
      <c r="O564" s="4">
        <v>-1</v>
      </c>
      <c r="P564" s="4"/>
      <c r="Q564" s="4"/>
      <c r="R564" s="4"/>
      <c r="S564" s="4"/>
      <c r="T564" s="4"/>
      <c r="U564" s="4"/>
      <c r="V564" s="4"/>
      <c r="W564" s="4"/>
    </row>
    <row r="565" spans="1:206" x14ac:dyDescent="0.2">
      <c r="A565" s="4">
        <v>50</v>
      </c>
      <c r="B565" s="4">
        <v>0</v>
      </c>
      <c r="C565" s="4">
        <v>0</v>
      </c>
      <c r="D565" s="4">
        <v>1</v>
      </c>
      <c r="E565" s="4">
        <v>208</v>
      </c>
      <c r="F565" s="4">
        <f>Source!V542</f>
        <v>0</v>
      </c>
      <c r="G565" s="4" t="s">
        <v>116</v>
      </c>
      <c r="H565" s="4" t="s">
        <v>117</v>
      </c>
      <c r="I565" s="4"/>
      <c r="J565" s="4"/>
      <c r="K565" s="4">
        <v>208</v>
      </c>
      <c r="L565" s="4">
        <v>22</v>
      </c>
      <c r="M565" s="4">
        <v>3</v>
      </c>
      <c r="N565" s="4" t="s">
        <v>3</v>
      </c>
      <c r="O565" s="4">
        <v>-1</v>
      </c>
      <c r="P565" s="4"/>
      <c r="Q565" s="4"/>
      <c r="R565" s="4"/>
      <c r="S565" s="4"/>
      <c r="T565" s="4"/>
      <c r="U565" s="4"/>
      <c r="V565" s="4"/>
      <c r="W565" s="4"/>
    </row>
    <row r="566" spans="1:206" x14ac:dyDescent="0.2">
      <c r="A566" s="4">
        <v>50</v>
      </c>
      <c r="B566" s="4">
        <v>0</v>
      </c>
      <c r="C566" s="4">
        <v>0</v>
      </c>
      <c r="D566" s="4">
        <v>1</v>
      </c>
      <c r="E566" s="4">
        <v>209</v>
      </c>
      <c r="F566" s="4">
        <f>ROUND(Source!W542,O566)</f>
        <v>0</v>
      </c>
      <c r="G566" s="4" t="s">
        <v>118</v>
      </c>
      <c r="H566" s="4" t="s">
        <v>119</v>
      </c>
      <c r="I566" s="4"/>
      <c r="J566" s="4"/>
      <c r="K566" s="4">
        <v>209</v>
      </c>
      <c r="L566" s="4">
        <v>23</v>
      </c>
      <c r="M566" s="4">
        <v>3</v>
      </c>
      <c r="N566" s="4" t="s">
        <v>3</v>
      </c>
      <c r="O566" s="4">
        <v>2</v>
      </c>
      <c r="P566" s="4"/>
      <c r="Q566" s="4"/>
      <c r="R566" s="4"/>
      <c r="S566" s="4"/>
      <c r="T566" s="4"/>
      <c r="U566" s="4"/>
      <c r="V566" s="4"/>
      <c r="W566" s="4"/>
    </row>
    <row r="567" spans="1:206" x14ac:dyDescent="0.2">
      <c r="A567" s="4">
        <v>50</v>
      </c>
      <c r="B567" s="4">
        <v>0</v>
      </c>
      <c r="C567" s="4">
        <v>0</v>
      </c>
      <c r="D567" s="4">
        <v>1</v>
      </c>
      <c r="E567" s="4">
        <v>233</v>
      </c>
      <c r="F567" s="4">
        <f>ROUND(Source!BD542,O567)</f>
        <v>0</v>
      </c>
      <c r="G567" s="4" t="s">
        <v>120</v>
      </c>
      <c r="H567" s="4" t="s">
        <v>121</v>
      </c>
      <c r="I567" s="4"/>
      <c r="J567" s="4"/>
      <c r="K567" s="4">
        <v>233</v>
      </c>
      <c r="L567" s="4">
        <v>24</v>
      </c>
      <c r="M567" s="4">
        <v>3</v>
      </c>
      <c r="N567" s="4" t="s">
        <v>3</v>
      </c>
      <c r="O567" s="4">
        <v>2</v>
      </c>
      <c r="P567" s="4"/>
      <c r="Q567" s="4"/>
      <c r="R567" s="4"/>
      <c r="S567" s="4"/>
      <c r="T567" s="4"/>
      <c r="U567" s="4"/>
      <c r="V567" s="4"/>
      <c r="W567" s="4"/>
    </row>
    <row r="568" spans="1:206" x14ac:dyDescent="0.2">
      <c r="A568" s="4">
        <v>50</v>
      </c>
      <c r="B568" s="4">
        <v>0</v>
      </c>
      <c r="C568" s="4">
        <v>0</v>
      </c>
      <c r="D568" s="4">
        <v>1</v>
      </c>
      <c r="E568" s="4">
        <v>210</v>
      </c>
      <c r="F568" s="4">
        <f>ROUND(Source!X542,O568)</f>
        <v>0</v>
      </c>
      <c r="G568" s="4" t="s">
        <v>122</v>
      </c>
      <c r="H568" s="4" t="s">
        <v>123</v>
      </c>
      <c r="I568" s="4"/>
      <c r="J568" s="4"/>
      <c r="K568" s="4">
        <v>210</v>
      </c>
      <c r="L568" s="4">
        <v>25</v>
      </c>
      <c r="M568" s="4">
        <v>3</v>
      </c>
      <c r="N568" s="4" t="s">
        <v>3</v>
      </c>
      <c r="O568" s="4">
        <v>2</v>
      </c>
      <c r="P568" s="4"/>
      <c r="Q568" s="4"/>
      <c r="R568" s="4"/>
      <c r="S568" s="4"/>
      <c r="T568" s="4"/>
      <c r="U568" s="4"/>
      <c r="V568" s="4"/>
      <c r="W568" s="4"/>
    </row>
    <row r="569" spans="1:206" x14ac:dyDescent="0.2">
      <c r="A569" s="4">
        <v>50</v>
      </c>
      <c r="B569" s="4">
        <v>0</v>
      </c>
      <c r="C569" s="4">
        <v>0</v>
      </c>
      <c r="D569" s="4">
        <v>1</v>
      </c>
      <c r="E569" s="4">
        <v>211</v>
      </c>
      <c r="F569" s="4">
        <f>ROUND(Source!Y542,O569)</f>
        <v>0</v>
      </c>
      <c r="G569" s="4" t="s">
        <v>124</v>
      </c>
      <c r="H569" s="4" t="s">
        <v>125</v>
      </c>
      <c r="I569" s="4"/>
      <c r="J569" s="4"/>
      <c r="K569" s="4">
        <v>211</v>
      </c>
      <c r="L569" s="4">
        <v>26</v>
      </c>
      <c r="M569" s="4">
        <v>3</v>
      </c>
      <c r="N569" s="4" t="s">
        <v>3</v>
      </c>
      <c r="O569" s="4">
        <v>2</v>
      </c>
      <c r="P569" s="4"/>
      <c r="Q569" s="4"/>
      <c r="R569" s="4"/>
      <c r="S569" s="4"/>
      <c r="T569" s="4"/>
      <c r="U569" s="4"/>
      <c r="V569" s="4"/>
      <c r="W569" s="4"/>
    </row>
    <row r="570" spans="1:206" x14ac:dyDescent="0.2">
      <c r="A570" s="4">
        <v>50</v>
      </c>
      <c r="B570" s="4">
        <v>0</v>
      </c>
      <c r="C570" s="4">
        <v>0</v>
      </c>
      <c r="D570" s="4">
        <v>1</v>
      </c>
      <c r="E570" s="4">
        <v>224</v>
      </c>
      <c r="F570" s="4">
        <f>ROUND(Source!AR542,O570)</f>
        <v>0</v>
      </c>
      <c r="G570" s="4" t="s">
        <v>126</v>
      </c>
      <c r="H570" s="4" t="s">
        <v>127</v>
      </c>
      <c r="I570" s="4"/>
      <c r="J570" s="4"/>
      <c r="K570" s="4">
        <v>224</v>
      </c>
      <c r="L570" s="4">
        <v>27</v>
      </c>
      <c r="M570" s="4">
        <v>3</v>
      </c>
      <c r="N570" s="4" t="s">
        <v>3</v>
      </c>
      <c r="O570" s="4">
        <v>2</v>
      </c>
      <c r="P570" s="4"/>
      <c r="Q570" s="4"/>
      <c r="R570" s="4"/>
      <c r="S570" s="4"/>
      <c r="T570" s="4"/>
      <c r="U570" s="4"/>
      <c r="V570" s="4"/>
      <c r="W570" s="4"/>
    </row>
    <row r="572" spans="1:206" x14ac:dyDescent="0.2">
      <c r="A572" s="2">
        <v>51</v>
      </c>
      <c r="B572" s="2">
        <f>B318</f>
        <v>1</v>
      </c>
      <c r="C572" s="2">
        <f>A318</f>
        <v>4</v>
      </c>
      <c r="D572" s="2">
        <f>ROW(A318)</f>
        <v>318</v>
      </c>
      <c r="E572" s="2"/>
      <c r="F572" s="2" t="str">
        <f>IF(F318&lt;&gt;"",F318,"")</f>
        <v>Новый раздел</v>
      </c>
      <c r="G572" s="2" t="str">
        <f>IF(G318&lt;&gt;"",G318,"")</f>
        <v>Обустройство нового пешеходного перехода</v>
      </c>
      <c r="H572" s="2">
        <v>0</v>
      </c>
      <c r="I572" s="2"/>
      <c r="J572" s="2"/>
      <c r="K572" s="2"/>
      <c r="L572" s="2"/>
      <c r="M572" s="2"/>
      <c r="N572" s="2"/>
      <c r="O572" s="2">
        <f t="shared" ref="O572:T572" si="513">ROUND(O340+O388+O436+O483+O542+AB572,2)</f>
        <v>0</v>
      </c>
      <c r="P572" s="2">
        <f t="shared" si="513"/>
        <v>0</v>
      </c>
      <c r="Q572" s="2">
        <f t="shared" si="513"/>
        <v>0</v>
      </c>
      <c r="R572" s="2">
        <f t="shared" si="513"/>
        <v>0</v>
      </c>
      <c r="S572" s="2">
        <f t="shared" si="513"/>
        <v>0</v>
      </c>
      <c r="T572" s="2">
        <f t="shared" si="513"/>
        <v>0</v>
      </c>
      <c r="U572" s="2">
        <f>U340+U388+U436+U483+U542+AH572</f>
        <v>0</v>
      </c>
      <c r="V572" s="2">
        <f>V340+V388+V436+V483+V542+AI572</f>
        <v>0</v>
      </c>
      <c r="W572" s="2">
        <f>ROUND(W340+W388+W436+W483+W542+AJ572,2)</f>
        <v>0</v>
      </c>
      <c r="X572" s="2">
        <f>ROUND(X340+X388+X436+X483+X542+AK572,2)</f>
        <v>0</v>
      </c>
      <c r="Y572" s="2">
        <f>ROUND(Y340+Y388+Y436+Y483+Y542+AL572,2)</f>
        <v>0</v>
      </c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>
        <f t="shared" ref="AO572:BD572" si="514">ROUND(AO340+AO388+AO436+AO483+AO542+BX572,2)</f>
        <v>0</v>
      </c>
      <c r="AP572" s="2">
        <f t="shared" si="514"/>
        <v>0</v>
      </c>
      <c r="AQ572" s="2">
        <f t="shared" si="514"/>
        <v>0</v>
      </c>
      <c r="AR572" s="2">
        <f t="shared" si="514"/>
        <v>0</v>
      </c>
      <c r="AS572" s="2">
        <f t="shared" si="514"/>
        <v>0</v>
      </c>
      <c r="AT572" s="2">
        <f t="shared" si="514"/>
        <v>0</v>
      </c>
      <c r="AU572" s="2">
        <f t="shared" si="514"/>
        <v>0</v>
      </c>
      <c r="AV572" s="2">
        <f t="shared" si="514"/>
        <v>0</v>
      </c>
      <c r="AW572" s="2">
        <f t="shared" si="514"/>
        <v>0</v>
      </c>
      <c r="AX572" s="2">
        <f t="shared" si="514"/>
        <v>0</v>
      </c>
      <c r="AY572" s="2">
        <f t="shared" si="514"/>
        <v>0</v>
      </c>
      <c r="AZ572" s="2">
        <f t="shared" si="514"/>
        <v>0</v>
      </c>
      <c r="BA572" s="2">
        <f t="shared" si="514"/>
        <v>0</v>
      </c>
      <c r="BB572" s="2">
        <f t="shared" si="514"/>
        <v>0</v>
      </c>
      <c r="BC572" s="2">
        <f t="shared" si="514"/>
        <v>0</v>
      </c>
      <c r="BD572" s="2">
        <f t="shared" si="514"/>
        <v>0</v>
      </c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>
        <v>0</v>
      </c>
    </row>
    <row r="574" spans="1:206" x14ac:dyDescent="0.2">
      <c r="A574" s="4">
        <v>50</v>
      </c>
      <c r="B574" s="4">
        <v>0</v>
      </c>
      <c r="C574" s="4">
        <v>0</v>
      </c>
      <c r="D574" s="4">
        <v>1</v>
      </c>
      <c r="E574" s="4">
        <v>201</v>
      </c>
      <c r="F574" s="4">
        <f>ROUND(Source!O572,O574)</f>
        <v>0</v>
      </c>
      <c r="G574" s="4" t="s">
        <v>74</v>
      </c>
      <c r="H574" s="4" t="s">
        <v>75</v>
      </c>
      <c r="I574" s="4"/>
      <c r="J574" s="4"/>
      <c r="K574" s="4">
        <v>201</v>
      </c>
      <c r="L574" s="4">
        <v>1</v>
      </c>
      <c r="M574" s="4">
        <v>3</v>
      </c>
      <c r="N574" s="4" t="s">
        <v>3</v>
      </c>
      <c r="O574" s="4">
        <v>2</v>
      </c>
      <c r="P574" s="4"/>
      <c r="Q574" s="4"/>
      <c r="R574" s="4"/>
      <c r="S574" s="4"/>
      <c r="T574" s="4"/>
      <c r="U574" s="4"/>
      <c r="V574" s="4"/>
      <c r="W574" s="4"/>
    </row>
    <row r="575" spans="1:206" x14ac:dyDescent="0.2">
      <c r="A575" s="4">
        <v>50</v>
      </c>
      <c r="B575" s="4">
        <v>0</v>
      </c>
      <c r="C575" s="4">
        <v>0</v>
      </c>
      <c r="D575" s="4">
        <v>1</v>
      </c>
      <c r="E575" s="4">
        <v>202</v>
      </c>
      <c r="F575" s="4">
        <f>ROUND(Source!P572,O575)</f>
        <v>0</v>
      </c>
      <c r="G575" s="4" t="s">
        <v>76</v>
      </c>
      <c r="H575" s="4" t="s">
        <v>77</v>
      </c>
      <c r="I575" s="4"/>
      <c r="J575" s="4"/>
      <c r="K575" s="4">
        <v>202</v>
      </c>
      <c r="L575" s="4">
        <v>2</v>
      </c>
      <c r="M575" s="4">
        <v>3</v>
      </c>
      <c r="N575" s="4" t="s">
        <v>3</v>
      </c>
      <c r="O575" s="4">
        <v>2</v>
      </c>
      <c r="P575" s="4"/>
      <c r="Q575" s="4"/>
      <c r="R575" s="4"/>
      <c r="S575" s="4"/>
      <c r="T575" s="4"/>
      <c r="U575" s="4"/>
      <c r="V575" s="4"/>
      <c r="W575" s="4"/>
    </row>
    <row r="576" spans="1:206" x14ac:dyDescent="0.2">
      <c r="A576" s="4">
        <v>50</v>
      </c>
      <c r="B576" s="4">
        <v>0</v>
      </c>
      <c r="C576" s="4">
        <v>0</v>
      </c>
      <c r="D576" s="4">
        <v>1</v>
      </c>
      <c r="E576" s="4">
        <v>222</v>
      </c>
      <c r="F576" s="4">
        <f>ROUND(Source!AO572,O576)</f>
        <v>0</v>
      </c>
      <c r="G576" s="4" t="s">
        <v>78</v>
      </c>
      <c r="H576" s="4" t="s">
        <v>79</v>
      </c>
      <c r="I576" s="4"/>
      <c r="J576" s="4"/>
      <c r="K576" s="4">
        <v>222</v>
      </c>
      <c r="L576" s="4">
        <v>3</v>
      </c>
      <c r="M576" s="4">
        <v>3</v>
      </c>
      <c r="N576" s="4" t="s">
        <v>3</v>
      </c>
      <c r="O576" s="4">
        <v>2</v>
      </c>
      <c r="P576" s="4"/>
      <c r="Q576" s="4"/>
      <c r="R576" s="4"/>
      <c r="S576" s="4"/>
      <c r="T576" s="4"/>
      <c r="U576" s="4"/>
      <c r="V576" s="4"/>
      <c r="W576" s="4"/>
    </row>
    <row r="577" spans="1:23" x14ac:dyDescent="0.2">
      <c r="A577" s="4">
        <v>50</v>
      </c>
      <c r="B577" s="4">
        <v>0</v>
      </c>
      <c r="C577" s="4">
        <v>0</v>
      </c>
      <c r="D577" s="4">
        <v>1</v>
      </c>
      <c r="E577" s="4">
        <v>225</v>
      </c>
      <c r="F577" s="4">
        <f>ROUND(Source!AV572,O577)</f>
        <v>0</v>
      </c>
      <c r="G577" s="4" t="s">
        <v>80</v>
      </c>
      <c r="H577" s="4" t="s">
        <v>81</v>
      </c>
      <c r="I577" s="4"/>
      <c r="J577" s="4"/>
      <c r="K577" s="4">
        <v>225</v>
      </c>
      <c r="L577" s="4">
        <v>4</v>
      </c>
      <c r="M577" s="4">
        <v>3</v>
      </c>
      <c r="N577" s="4" t="s">
        <v>3</v>
      </c>
      <c r="O577" s="4">
        <v>2</v>
      </c>
      <c r="P577" s="4"/>
      <c r="Q577" s="4"/>
      <c r="R577" s="4"/>
      <c r="S577" s="4"/>
      <c r="T577" s="4"/>
      <c r="U577" s="4"/>
      <c r="V577" s="4"/>
      <c r="W577" s="4"/>
    </row>
    <row r="578" spans="1:23" x14ac:dyDescent="0.2">
      <c r="A578" s="4">
        <v>50</v>
      </c>
      <c r="B578" s="4">
        <v>0</v>
      </c>
      <c r="C578" s="4">
        <v>0</v>
      </c>
      <c r="D578" s="4">
        <v>1</v>
      </c>
      <c r="E578" s="4">
        <v>226</v>
      </c>
      <c r="F578" s="4">
        <f>ROUND(Source!AW572,O578)</f>
        <v>0</v>
      </c>
      <c r="G578" s="4" t="s">
        <v>82</v>
      </c>
      <c r="H578" s="4" t="s">
        <v>83</v>
      </c>
      <c r="I578" s="4"/>
      <c r="J578" s="4"/>
      <c r="K578" s="4">
        <v>226</v>
      </c>
      <c r="L578" s="4">
        <v>5</v>
      </c>
      <c r="M578" s="4">
        <v>3</v>
      </c>
      <c r="N578" s="4" t="s">
        <v>3</v>
      </c>
      <c r="O578" s="4">
        <v>2</v>
      </c>
      <c r="P578" s="4"/>
      <c r="Q578" s="4"/>
      <c r="R578" s="4"/>
      <c r="S578" s="4"/>
      <c r="T578" s="4"/>
      <c r="U578" s="4"/>
      <c r="V578" s="4"/>
      <c r="W578" s="4"/>
    </row>
    <row r="579" spans="1:23" x14ac:dyDescent="0.2">
      <c r="A579" s="4">
        <v>50</v>
      </c>
      <c r="B579" s="4">
        <v>0</v>
      </c>
      <c r="C579" s="4">
        <v>0</v>
      </c>
      <c r="D579" s="4">
        <v>1</v>
      </c>
      <c r="E579" s="4">
        <v>227</v>
      </c>
      <c r="F579" s="4">
        <f>ROUND(Source!AX572,O579)</f>
        <v>0</v>
      </c>
      <c r="G579" s="4" t="s">
        <v>84</v>
      </c>
      <c r="H579" s="4" t="s">
        <v>85</v>
      </c>
      <c r="I579" s="4"/>
      <c r="J579" s="4"/>
      <c r="K579" s="4">
        <v>227</v>
      </c>
      <c r="L579" s="4">
        <v>6</v>
      </c>
      <c r="M579" s="4">
        <v>3</v>
      </c>
      <c r="N579" s="4" t="s">
        <v>3</v>
      </c>
      <c r="O579" s="4">
        <v>2</v>
      </c>
      <c r="P579" s="4"/>
      <c r="Q579" s="4"/>
      <c r="R579" s="4"/>
      <c r="S579" s="4"/>
      <c r="T579" s="4"/>
      <c r="U579" s="4"/>
      <c r="V579" s="4"/>
      <c r="W579" s="4"/>
    </row>
    <row r="580" spans="1:23" x14ac:dyDescent="0.2">
      <c r="A580" s="4">
        <v>50</v>
      </c>
      <c r="B580" s="4">
        <v>0</v>
      </c>
      <c r="C580" s="4">
        <v>0</v>
      </c>
      <c r="D580" s="4">
        <v>1</v>
      </c>
      <c r="E580" s="4">
        <v>228</v>
      </c>
      <c r="F580" s="4">
        <f>ROUND(Source!AY572,O580)</f>
        <v>0</v>
      </c>
      <c r="G580" s="4" t="s">
        <v>86</v>
      </c>
      <c r="H580" s="4" t="s">
        <v>87</v>
      </c>
      <c r="I580" s="4"/>
      <c r="J580" s="4"/>
      <c r="K580" s="4">
        <v>228</v>
      </c>
      <c r="L580" s="4">
        <v>7</v>
      </c>
      <c r="M580" s="4">
        <v>3</v>
      </c>
      <c r="N580" s="4" t="s">
        <v>3</v>
      </c>
      <c r="O580" s="4">
        <v>2</v>
      </c>
      <c r="P580" s="4"/>
      <c r="Q580" s="4"/>
      <c r="R580" s="4"/>
      <c r="S580" s="4"/>
      <c r="T580" s="4"/>
      <c r="U580" s="4"/>
      <c r="V580" s="4"/>
      <c r="W580" s="4"/>
    </row>
    <row r="581" spans="1:23" x14ac:dyDescent="0.2">
      <c r="A581" s="4">
        <v>50</v>
      </c>
      <c r="B581" s="4">
        <v>0</v>
      </c>
      <c r="C581" s="4">
        <v>0</v>
      </c>
      <c r="D581" s="4">
        <v>1</v>
      </c>
      <c r="E581" s="4">
        <v>216</v>
      </c>
      <c r="F581" s="4">
        <f>ROUND(Source!AP572,O581)</f>
        <v>0</v>
      </c>
      <c r="G581" s="4" t="s">
        <v>88</v>
      </c>
      <c r="H581" s="4" t="s">
        <v>89</v>
      </c>
      <c r="I581" s="4"/>
      <c r="J581" s="4"/>
      <c r="K581" s="4">
        <v>216</v>
      </c>
      <c r="L581" s="4">
        <v>8</v>
      </c>
      <c r="M581" s="4">
        <v>3</v>
      </c>
      <c r="N581" s="4" t="s">
        <v>3</v>
      </c>
      <c r="O581" s="4">
        <v>2</v>
      </c>
      <c r="P581" s="4"/>
      <c r="Q581" s="4"/>
      <c r="R581" s="4"/>
      <c r="S581" s="4"/>
      <c r="T581" s="4"/>
      <c r="U581" s="4"/>
      <c r="V581" s="4"/>
      <c r="W581" s="4"/>
    </row>
    <row r="582" spans="1:23" x14ac:dyDescent="0.2">
      <c r="A582" s="4">
        <v>50</v>
      </c>
      <c r="B582" s="4">
        <v>0</v>
      </c>
      <c r="C582" s="4">
        <v>0</v>
      </c>
      <c r="D582" s="4">
        <v>1</v>
      </c>
      <c r="E582" s="4">
        <v>223</v>
      </c>
      <c r="F582" s="4">
        <f>ROUND(Source!AQ572,O582)</f>
        <v>0</v>
      </c>
      <c r="G582" s="4" t="s">
        <v>90</v>
      </c>
      <c r="H582" s="4" t="s">
        <v>91</v>
      </c>
      <c r="I582" s="4"/>
      <c r="J582" s="4"/>
      <c r="K582" s="4">
        <v>223</v>
      </c>
      <c r="L582" s="4">
        <v>9</v>
      </c>
      <c r="M582" s="4">
        <v>3</v>
      </c>
      <c r="N582" s="4" t="s">
        <v>3</v>
      </c>
      <c r="O582" s="4">
        <v>2</v>
      </c>
      <c r="P582" s="4"/>
      <c r="Q582" s="4"/>
      <c r="R582" s="4"/>
      <c r="S582" s="4"/>
      <c r="T582" s="4"/>
      <c r="U582" s="4"/>
      <c r="V582" s="4"/>
      <c r="W582" s="4"/>
    </row>
    <row r="583" spans="1:23" x14ac:dyDescent="0.2">
      <c r="A583" s="4">
        <v>50</v>
      </c>
      <c r="B583" s="4">
        <v>0</v>
      </c>
      <c r="C583" s="4">
        <v>0</v>
      </c>
      <c r="D583" s="4">
        <v>1</v>
      </c>
      <c r="E583" s="4">
        <v>229</v>
      </c>
      <c r="F583" s="4">
        <f>ROUND(Source!AZ572,O583)</f>
        <v>0</v>
      </c>
      <c r="G583" s="4" t="s">
        <v>92</v>
      </c>
      <c r="H583" s="4" t="s">
        <v>93</v>
      </c>
      <c r="I583" s="4"/>
      <c r="J583" s="4"/>
      <c r="K583" s="4">
        <v>229</v>
      </c>
      <c r="L583" s="4">
        <v>10</v>
      </c>
      <c r="M583" s="4">
        <v>3</v>
      </c>
      <c r="N583" s="4" t="s">
        <v>3</v>
      </c>
      <c r="O583" s="4">
        <v>2</v>
      </c>
      <c r="P583" s="4"/>
      <c r="Q583" s="4"/>
      <c r="R583" s="4"/>
      <c r="S583" s="4"/>
      <c r="T583" s="4"/>
      <c r="U583" s="4"/>
      <c r="V583" s="4"/>
      <c r="W583" s="4"/>
    </row>
    <row r="584" spans="1:23" x14ac:dyDescent="0.2">
      <c r="A584" s="4">
        <v>50</v>
      </c>
      <c r="B584" s="4">
        <v>0</v>
      </c>
      <c r="C584" s="4">
        <v>0</v>
      </c>
      <c r="D584" s="4">
        <v>1</v>
      </c>
      <c r="E584" s="4">
        <v>203</v>
      </c>
      <c r="F584" s="4">
        <f>ROUND(Source!Q572,O584)</f>
        <v>0</v>
      </c>
      <c r="G584" s="4" t="s">
        <v>94</v>
      </c>
      <c r="H584" s="4" t="s">
        <v>95</v>
      </c>
      <c r="I584" s="4"/>
      <c r="J584" s="4"/>
      <c r="K584" s="4">
        <v>203</v>
      </c>
      <c r="L584" s="4">
        <v>11</v>
      </c>
      <c r="M584" s="4">
        <v>3</v>
      </c>
      <c r="N584" s="4" t="s">
        <v>3</v>
      </c>
      <c r="O584" s="4">
        <v>2</v>
      </c>
      <c r="P584" s="4"/>
      <c r="Q584" s="4"/>
      <c r="R584" s="4"/>
      <c r="S584" s="4"/>
      <c r="T584" s="4"/>
      <c r="U584" s="4"/>
      <c r="V584" s="4"/>
      <c r="W584" s="4"/>
    </row>
    <row r="585" spans="1:23" x14ac:dyDescent="0.2">
      <c r="A585" s="4">
        <v>50</v>
      </c>
      <c r="B585" s="4">
        <v>0</v>
      </c>
      <c r="C585" s="4">
        <v>0</v>
      </c>
      <c r="D585" s="4">
        <v>1</v>
      </c>
      <c r="E585" s="4">
        <v>231</v>
      </c>
      <c r="F585" s="4">
        <f>ROUND(Source!BB572,O585)</f>
        <v>0</v>
      </c>
      <c r="G585" s="4" t="s">
        <v>96</v>
      </c>
      <c r="H585" s="4" t="s">
        <v>97</v>
      </c>
      <c r="I585" s="4"/>
      <c r="J585" s="4"/>
      <c r="K585" s="4">
        <v>231</v>
      </c>
      <c r="L585" s="4">
        <v>12</v>
      </c>
      <c r="M585" s="4">
        <v>3</v>
      </c>
      <c r="N585" s="4" t="s">
        <v>3</v>
      </c>
      <c r="O585" s="4">
        <v>2</v>
      </c>
      <c r="P585" s="4"/>
      <c r="Q585" s="4"/>
      <c r="R585" s="4"/>
      <c r="S585" s="4"/>
      <c r="T585" s="4"/>
      <c r="U585" s="4"/>
      <c r="V585" s="4"/>
      <c r="W585" s="4"/>
    </row>
    <row r="586" spans="1:23" x14ac:dyDescent="0.2">
      <c r="A586" s="4">
        <v>50</v>
      </c>
      <c r="B586" s="4">
        <v>0</v>
      </c>
      <c r="C586" s="4">
        <v>0</v>
      </c>
      <c r="D586" s="4">
        <v>1</v>
      </c>
      <c r="E586" s="4">
        <v>204</v>
      </c>
      <c r="F586" s="4">
        <f>ROUND(Source!R572,O586)</f>
        <v>0</v>
      </c>
      <c r="G586" s="4" t="s">
        <v>98</v>
      </c>
      <c r="H586" s="4" t="s">
        <v>99</v>
      </c>
      <c r="I586" s="4"/>
      <c r="J586" s="4"/>
      <c r="K586" s="4">
        <v>204</v>
      </c>
      <c r="L586" s="4">
        <v>13</v>
      </c>
      <c r="M586" s="4">
        <v>3</v>
      </c>
      <c r="N586" s="4" t="s">
        <v>3</v>
      </c>
      <c r="O586" s="4">
        <v>2</v>
      </c>
      <c r="P586" s="4"/>
      <c r="Q586" s="4"/>
      <c r="R586" s="4"/>
      <c r="S586" s="4"/>
      <c r="T586" s="4"/>
      <c r="U586" s="4"/>
      <c r="V586" s="4"/>
      <c r="W586" s="4"/>
    </row>
    <row r="587" spans="1:23" x14ac:dyDescent="0.2">
      <c r="A587" s="4">
        <v>50</v>
      </c>
      <c r="B587" s="4">
        <v>0</v>
      </c>
      <c r="C587" s="4">
        <v>0</v>
      </c>
      <c r="D587" s="4">
        <v>1</v>
      </c>
      <c r="E587" s="4">
        <v>205</v>
      </c>
      <c r="F587" s="4">
        <f>ROUND(Source!S572,O587)</f>
        <v>0</v>
      </c>
      <c r="G587" s="4" t="s">
        <v>100</v>
      </c>
      <c r="H587" s="4" t="s">
        <v>101</v>
      </c>
      <c r="I587" s="4"/>
      <c r="J587" s="4"/>
      <c r="K587" s="4">
        <v>205</v>
      </c>
      <c r="L587" s="4">
        <v>14</v>
      </c>
      <c r="M587" s="4">
        <v>3</v>
      </c>
      <c r="N587" s="4" t="s">
        <v>3</v>
      </c>
      <c r="O587" s="4">
        <v>2</v>
      </c>
      <c r="P587" s="4"/>
      <c r="Q587" s="4"/>
      <c r="R587" s="4"/>
      <c r="S587" s="4"/>
      <c r="T587" s="4"/>
      <c r="U587" s="4"/>
      <c r="V587" s="4"/>
      <c r="W587" s="4"/>
    </row>
    <row r="588" spans="1:23" x14ac:dyDescent="0.2">
      <c r="A588" s="4">
        <v>50</v>
      </c>
      <c r="B588" s="4">
        <v>0</v>
      </c>
      <c r="C588" s="4">
        <v>0</v>
      </c>
      <c r="D588" s="4">
        <v>1</v>
      </c>
      <c r="E588" s="4">
        <v>232</v>
      </c>
      <c r="F588" s="4">
        <f>ROUND(Source!BC572,O588)</f>
        <v>0</v>
      </c>
      <c r="G588" s="4" t="s">
        <v>102</v>
      </c>
      <c r="H588" s="4" t="s">
        <v>103</v>
      </c>
      <c r="I588" s="4"/>
      <c r="J588" s="4"/>
      <c r="K588" s="4">
        <v>232</v>
      </c>
      <c r="L588" s="4">
        <v>15</v>
      </c>
      <c r="M588" s="4">
        <v>3</v>
      </c>
      <c r="N588" s="4" t="s">
        <v>3</v>
      </c>
      <c r="O588" s="4">
        <v>2</v>
      </c>
      <c r="P588" s="4"/>
      <c r="Q588" s="4"/>
      <c r="R588" s="4"/>
      <c r="S588" s="4"/>
      <c r="T588" s="4"/>
      <c r="U588" s="4"/>
      <c r="V588" s="4"/>
      <c r="W588" s="4"/>
    </row>
    <row r="589" spans="1:23" x14ac:dyDescent="0.2">
      <c r="A589" s="4">
        <v>50</v>
      </c>
      <c r="B589" s="4">
        <v>0</v>
      </c>
      <c r="C589" s="4">
        <v>0</v>
      </c>
      <c r="D589" s="4">
        <v>1</v>
      </c>
      <c r="E589" s="4">
        <v>214</v>
      </c>
      <c r="F589" s="4">
        <f>ROUND(Source!AS572,O589)</f>
        <v>0</v>
      </c>
      <c r="G589" s="4" t="s">
        <v>104</v>
      </c>
      <c r="H589" s="4" t="s">
        <v>105</v>
      </c>
      <c r="I589" s="4"/>
      <c r="J589" s="4"/>
      <c r="K589" s="4">
        <v>214</v>
      </c>
      <c r="L589" s="4">
        <v>16</v>
      </c>
      <c r="M589" s="4">
        <v>3</v>
      </c>
      <c r="N589" s="4" t="s">
        <v>3</v>
      </c>
      <c r="O589" s="4">
        <v>2</v>
      </c>
      <c r="P589" s="4"/>
      <c r="Q589" s="4"/>
      <c r="R589" s="4"/>
      <c r="S589" s="4"/>
      <c r="T589" s="4"/>
      <c r="U589" s="4"/>
      <c r="V589" s="4"/>
      <c r="W589" s="4"/>
    </row>
    <row r="590" spans="1:23" x14ac:dyDescent="0.2">
      <c r="A590" s="4">
        <v>50</v>
      </c>
      <c r="B590" s="4">
        <v>0</v>
      </c>
      <c r="C590" s="4">
        <v>0</v>
      </c>
      <c r="D590" s="4">
        <v>1</v>
      </c>
      <c r="E590" s="4">
        <v>215</v>
      </c>
      <c r="F590" s="4">
        <f>ROUND(Source!AT572,O590)</f>
        <v>0</v>
      </c>
      <c r="G590" s="4" t="s">
        <v>106</v>
      </c>
      <c r="H590" s="4" t="s">
        <v>107</v>
      </c>
      <c r="I590" s="4"/>
      <c r="J590" s="4"/>
      <c r="K590" s="4">
        <v>215</v>
      </c>
      <c r="L590" s="4">
        <v>17</v>
      </c>
      <c r="M590" s="4">
        <v>3</v>
      </c>
      <c r="N590" s="4" t="s">
        <v>3</v>
      </c>
      <c r="O590" s="4">
        <v>2</v>
      </c>
      <c r="P590" s="4"/>
      <c r="Q590" s="4"/>
      <c r="R590" s="4"/>
      <c r="S590" s="4"/>
      <c r="T590" s="4"/>
      <c r="U590" s="4"/>
      <c r="V590" s="4"/>
      <c r="W590" s="4"/>
    </row>
    <row r="591" spans="1:23" x14ac:dyDescent="0.2">
      <c r="A591" s="4">
        <v>50</v>
      </c>
      <c r="B591" s="4">
        <v>0</v>
      </c>
      <c r="C591" s="4">
        <v>0</v>
      </c>
      <c r="D591" s="4">
        <v>1</v>
      </c>
      <c r="E591" s="4">
        <v>217</v>
      </c>
      <c r="F591" s="4">
        <f>ROUND(Source!AU572,O591)</f>
        <v>0</v>
      </c>
      <c r="G591" s="4" t="s">
        <v>108</v>
      </c>
      <c r="H591" s="4" t="s">
        <v>109</v>
      </c>
      <c r="I591" s="4"/>
      <c r="J591" s="4"/>
      <c r="K591" s="4">
        <v>217</v>
      </c>
      <c r="L591" s="4">
        <v>18</v>
      </c>
      <c r="M591" s="4">
        <v>3</v>
      </c>
      <c r="N591" s="4" t="s">
        <v>3</v>
      </c>
      <c r="O591" s="4">
        <v>2</v>
      </c>
      <c r="P591" s="4"/>
      <c r="Q591" s="4"/>
      <c r="R591" s="4"/>
      <c r="S591" s="4"/>
      <c r="T591" s="4"/>
      <c r="U591" s="4"/>
      <c r="V591" s="4"/>
      <c r="W591" s="4"/>
    </row>
    <row r="592" spans="1:23" x14ac:dyDescent="0.2">
      <c r="A592" s="4">
        <v>50</v>
      </c>
      <c r="B592" s="4">
        <v>0</v>
      </c>
      <c r="C592" s="4">
        <v>0</v>
      </c>
      <c r="D592" s="4">
        <v>1</v>
      </c>
      <c r="E592" s="4">
        <v>230</v>
      </c>
      <c r="F592" s="4">
        <f>ROUND(Source!BA572,O592)</f>
        <v>0</v>
      </c>
      <c r="G592" s="4" t="s">
        <v>110</v>
      </c>
      <c r="H592" s="4" t="s">
        <v>111</v>
      </c>
      <c r="I592" s="4"/>
      <c r="J592" s="4"/>
      <c r="K592" s="4">
        <v>230</v>
      </c>
      <c r="L592" s="4">
        <v>19</v>
      </c>
      <c r="M592" s="4">
        <v>3</v>
      </c>
      <c r="N592" s="4" t="s">
        <v>3</v>
      </c>
      <c r="O592" s="4">
        <v>2</v>
      </c>
      <c r="P592" s="4"/>
      <c r="Q592" s="4"/>
      <c r="R592" s="4"/>
      <c r="S592" s="4"/>
      <c r="T592" s="4"/>
      <c r="U592" s="4"/>
      <c r="V592" s="4"/>
      <c r="W592" s="4"/>
    </row>
    <row r="593" spans="1:206" x14ac:dyDescent="0.2">
      <c r="A593" s="4">
        <v>50</v>
      </c>
      <c r="B593" s="4">
        <v>0</v>
      </c>
      <c r="C593" s="4">
        <v>0</v>
      </c>
      <c r="D593" s="4">
        <v>1</v>
      </c>
      <c r="E593" s="4">
        <v>206</v>
      </c>
      <c r="F593" s="4">
        <f>ROUND(Source!T572,O593)</f>
        <v>0</v>
      </c>
      <c r="G593" s="4" t="s">
        <v>112</v>
      </c>
      <c r="H593" s="4" t="s">
        <v>113</v>
      </c>
      <c r="I593" s="4"/>
      <c r="J593" s="4"/>
      <c r="K593" s="4">
        <v>206</v>
      </c>
      <c r="L593" s="4">
        <v>20</v>
      </c>
      <c r="M593" s="4">
        <v>3</v>
      </c>
      <c r="N593" s="4" t="s">
        <v>3</v>
      </c>
      <c r="O593" s="4">
        <v>2</v>
      </c>
      <c r="P593" s="4"/>
      <c r="Q593" s="4"/>
      <c r="R593" s="4"/>
      <c r="S593" s="4"/>
      <c r="T593" s="4"/>
      <c r="U593" s="4"/>
      <c r="V593" s="4"/>
      <c r="W593" s="4"/>
    </row>
    <row r="594" spans="1:206" x14ac:dyDescent="0.2">
      <c r="A594" s="4">
        <v>50</v>
      </c>
      <c r="B594" s="4">
        <v>0</v>
      </c>
      <c r="C594" s="4">
        <v>0</v>
      </c>
      <c r="D594" s="4">
        <v>1</v>
      </c>
      <c r="E594" s="4">
        <v>207</v>
      </c>
      <c r="F594" s="4">
        <f>Source!U572</f>
        <v>0</v>
      </c>
      <c r="G594" s="4" t="s">
        <v>114</v>
      </c>
      <c r="H594" s="4" t="s">
        <v>115</v>
      </c>
      <c r="I594" s="4"/>
      <c r="J594" s="4"/>
      <c r="K594" s="4">
        <v>207</v>
      </c>
      <c r="L594" s="4">
        <v>21</v>
      </c>
      <c r="M594" s="4">
        <v>3</v>
      </c>
      <c r="N594" s="4" t="s">
        <v>3</v>
      </c>
      <c r="O594" s="4">
        <v>-1</v>
      </c>
      <c r="P594" s="4"/>
      <c r="Q594" s="4"/>
      <c r="R594" s="4"/>
      <c r="S594" s="4"/>
      <c r="T594" s="4"/>
      <c r="U594" s="4"/>
      <c r="V594" s="4"/>
      <c r="W594" s="4"/>
    </row>
    <row r="595" spans="1:206" x14ac:dyDescent="0.2">
      <c r="A595" s="4">
        <v>50</v>
      </c>
      <c r="B595" s="4">
        <v>0</v>
      </c>
      <c r="C595" s="4">
        <v>0</v>
      </c>
      <c r="D595" s="4">
        <v>1</v>
      </c>
      <c r="E595" s="4">
        <v>208</v>
      </c>
      <c r="F595" s="4">
        <f>Source!V572</f>
        <v>0</v>
      </c>
      <c r="G595" s="4" t="s">
        <v>116</v>
      </c>
      <c r="H595" s="4" t="s">
        <v>117</v>
      </c>
      <c r="I595" s="4"/>
      <c r="J595" s="4"/>
      <c r="K595" s="4">
        <v>208</v>
      </c>
      <c r="L595" s="4">
        <v>22</v>
      </c>
      <c r="M595" s="4">
        <v>3</v>
      </c>
      <c r="N595" s="4" t="s">
        <v>3</v>
      </c>
      <c r="O595" s="4">
        <v>-1</v>
      </c>
      <c r="P595" s="4"/>
      <c r="Q595" s="4"/>
      <c r="R595" s="4"/>
      <c r="S595" s="4"/>
      <c r="T595" s="4"/>
      <c r="U595" s="4"/>
      <c r="V595" s="4"/>
      <c r="W595" s="4"/>
    </row>
    <row r="596" spans="1:206" x14ac:dyDescent="0.2">
      <c r="A596" s="4">
        <v>50</v>
      </c>
      <c r="B596" s="4">
        <v>0</v>
      </c>
      <c r="C596" s="4">
        <v>0</v>
      </c>
      <c r="D596" s="4">
        <v>1</v>
      </c>
      <c r="E596" s="4">
        <v>209</v>
      </c>
      <c r="F596" s="4">
        <f>ROUND(Source!W572,O596)</f>
        <v>0</v>
      </c>
      <c r="G596" s="4" t="s">
        <v>118</v>
      </c>
      <c r="H596" s="4" t="s">
        <v>119</v>
      </c>
      <c r="I596" s="4"/>
      <c r="J596" s="4"/>
      <c r="K596" s="4">
        <v>209</v>
      </c>
      <c r="L596" s="4">
        <v>23</v>
      </c>
      <c r="M596" s="4">
        <v>3</v>
      </c>
      <c r="N596" s="4" t="s">
        <v>3</v>
      </c>
      <c r="O596" s="4">
        <v>2</v>
      </c>
      <c r="P596" s="4"/>
      <c r="Q596" s="4"/>
      <c r="R596" s="4"/>
      <c r="S596" s="4"/>
      <c r="T596" s="4"/>
      <c r="U596" s="4"/>
      <c r="V596" s="4"/>
      <c r="W596" s="4"/>
    </row>
    <row r="597" spans="1:206" x14ac:dyDescent="0.2">
      <c r="A597" s="4">
        <v>50</v>
      </c>
      <c r="B597" s="4">
        <v>0</v>
      </c>
      <c r="C597" s="4">
        <v>0</v>
      </c>
      <c r="D597" s="4">
        <v>1</v>
      </c>
      <c r="E597" s="4">
        <v>233</v>
      </c>
      <c r="F597" s="4">
        <f>ROUND(Source!BD572,O597)</f>
        <v>0</v>
      </c>
      <c r="G597" s="4" t="s">
        <v>120</v>
      </c>
      <c r="H597" s="4" t="s">
        <v>121</v>
      </c>
      <c r="I597" s="4"/>
      <c r="J597" s="4"/>
      <c r="K597" s="4">
        <v>233</v>
      </c>
      <c r="L597" s="4">
        <v>24</v>
      </c>
      <c r="M597" s="4">
        <v>3</v>
      </c>
      <c r="N597" s="4" t="s">
        <v>3</v>
      </c>
      <c r="O597" s="4">
        <v>2</v>
      </c>
      <c r="P597" s="4"/>
      <c r="Q597" s="4"/>
      <c r="R597" s="4"/>
      <c r="S597" s="4"/>
      <c r="T597" s="4"/>
      <c r="U597" s="4"/>
      <c r="V597" s="4"/>
      <c r="W597" s="4"/>
    </row>
    <row r="598" spans="1:206" x14ac:dyDescent="0.2">
      <c r="A598" s="4">
        <v>50</v>
      </c>
      <c r="B598" s="4">
        <v>0</v>
      </c>
      <c r="C598" s="4">
        <v>0</v>
      </c>
      <c r="D598" s="4">
        <v>1</v>
      </c>
      <c r="E598" s="4">
        <v>210</v>
      </c>
      <c r="F598" s="4">
        <f>ROUND(Source!X572,O598)</f>
        <v>0</v>
      </c>
      <c r="G598" s="4" t="s">
        <v>122</v>
      </c>
      <c r="H598" s="4" t="s">
        <v>123</v>
      </c>
      <c r="I598" s="4"/>
      <c r="J598" s="4"/>
      <c r="K598" s="4">
        <v>210</v>
      </c>
      <c r="L598" s="4">
        <v>25</v>
      </c>
      <c r="M598" s="4">
        <v>3</v>
      </c>
      <c r="N598" s="4" t="s">
        <v>3</v>
      </c>
      <c r="O598" s="4">
        <v>2</v>
      </c>
      <c r="P598" s="4"/>
      <c r="Q598" s="4"/>
      <c r="R598" s="4"/>
      <c r="S598" s="4"/>
      <c r="T598" s="4"/>
      <c r="U598" s="4"/>
      <c r="V598" s="4"/>
      <c r="W598" s="4"/>
    </row>
    <row r="599" spans="1:206" x14ac:dyDescent="0.2">
      <c r="A599" s="4">
        <v>50</v>
      </c>
      <c r="B599" s="4">
        <v>0</v>
      </c>
      <c r="C599" s="4">
        <v>0</v>
      </c>
      <c r="D599" s="4">
        <v>1</v>
      </c>
      <c r="E599" s="4">
        <v>211</v>
      </c>
      <c r="F599" s="4">
        <f>ROUND(Source!Y572,O599)</f>
        <v>0</v>
      </c>
      <c r="G599" s="4" t="s">
        <v>124</v>
      </c>
      <c r="H599" s="4" t="s">
        <v>125</v>
      </c>
      <c r="I599" s="4"/>
      <c r="J599" s="4"/>
      <c r="K599" s="4">
        <v>211</v>
      </c>
      <c r="L599" s="4">
        <v>26</v>
      </c>
      <c r="M599" s="4">
        <v>3</v>
      </c>
      <c r="N599" s="4" t="s">
        <v>3</v>
      </c>
      <c r="O599" s="4">
        <v>2</v>
      </c>
      <c r="P599" s="4"/>
      <c r="Q599" s="4"/>
      <c r="R599" s="4"/>
      <c r="S599" s="4"/>
      <c r="T599" s="4"/>
      <c r="U599" s="4"/>
      <c r="V599" s="4"/>
      <c r="W599" s="4"/>
    </row>
    <row r="600" spans="1:206" x14ac:dyDescent="0.2">
      <c r="A600" s="4">
        <v>50</v>
      </c>
      <c r="B600" s="4">
        <v>0</v>
      </c>
      <c r="C600" s="4">
        <v>0</v>
      </c>
      <c r="D600" s="4">
        <v>1</v>
      </c>
      <c r="E600" s="4">
        <v>224</v>
      </c>
      <c r="F600" s="4">
        <f>ROUND(Source!AR572,O600)</f>
        <v>0</v>
      </c>
      <c r="G600" s="4" t="s">
        <v>126</v>
      </c>
      <c r="H600" s="4" t="s">
        <v>127</v>
      </c>
      <c r="I600" s="4"/>
      <c r="J600" s="4"/>
      <c r="K600" s="4">
        <v>224</v>
      </c>
      <c r="L600" s="4">
        <v>27</v>
      </c>
      <c r="M600" s="4">
        <v>3</v>
      </c>
      <c r="N600" s="4" t="s">
        <v>3</v>
      </c>
      <c r="O600" s="4">
        <v>2</v>
      </c>
      <c r="P600" s="4"/>
      <c r="Q600" s="4"/>
      <c r="R600" s="4"/>
      <c r="S600" s="4"/>
      <c r="T600" s="4"/>
      <c r="U600" s="4"/>
      <c r="V600" s="4"/>
      <c r="W600" s="4"/>
    </row>
    <row r="602" spans="1:206" x14ac:dyDescent="0.2">
      <c r="A602" s="1">
        <v>4</v>
      </c>
      <c r="B602" s="1">
        <v>1</v>
      </c>
      <c r="C602" s="1"/>
      <c r="D602" s="1">
        <f>ROW(A788)</f>
        <v>788</v>
      </c>
      <c r="E602" s="1"/>
      <c r="F602" s="1" t="s">
        <v>13</v>
      </c>
      <c r="G602" s="1" t="s">
        <v>334</v>
      </c>
      <c r="H602" s="1" t="s">
        <v>3</v>
      </c>
      <c r="I602" s="1">
        <v>0</v>
      </c>
      <c r="J602" s="1"/>
      <c r="K602" s="1">
        <v>0</v>
      </c>
      <c r="L602" s="1"/>
      <c r="M602" s="1"/>
      <c r="N602" s="1"/>
      <c r="O602" s="1"/>
      <c r="P602" s="1"/>
      <c r="Q602" s="1"/>
      <c r="R602" s="1"/>
      <c r="S602" s="1"/>
      <c r="T602" s="1"/>
      <c r="U602" s="1" t="s">
        <v>3</v>
      </c>
      <c r="V602" s="1">
        <v>0</v>
      </c>
      <c r="W602" s="1"/>
      <c r="X602" s="1"/>
      <c r="Y602" s="1"/>
      <c r="Z602" s="1"/>
      <c r="AA602" s="1"/>
      <c r="AB602" s="1" t="s">
        <v>3</v>
      </c>
      <c r="AC602" s="1" t="s">
        <v>3</v>
      </c>
      <c r="AD602" s="1" t="s">
        <v>3</v>
      </c>
      <c r="AE602" s="1" t="s">
        <v>3</v>
      </c>
      <c r="AF602" s="1" t="s">
        <v>3</v>
      </c>
      <c r="AG602" s="1" t="s">
        <v>3</v>
      </c>
      <c r="AH602" s="1"/>
      <c r="AI602" s="1"/>
      <c r="AJ602" s="1"/>
      <c r="AK602" s="1"/>
      <c r="AL602" s="1"/>
      <c r="AM602" s="1"/>
      <c r="AN602" s="1"/>
      <c r="AO602" s="1"/>
      <c r="AP602" s="1" t="s">
        <v>3</v>
      </c>
      <c r="AQ602" s="1" t="s">
        <v>3</v>
      </c>
      <c r="AR602" s="1" t="s">
        <v>3</v>
      </c>
      <c r="AS602" s="1"/>
      <c r="AT602" s="1"/>
      <c r="AU602" s="1"/>
      <c r="AV602" s="1"/>
      <c r="AW602" s="1"/>
      <c r="AX602" s="1"/>
      <c r="AY602" s="1"/>
      <c r="AZ602" s="1" t="s">
        <v>3</v>
      </c>
      <c r="BA602" s="1"/>
      <c r="BB602" s="1" t="s">
        <v>3</v>
      </c>
      <c r="BC602" s="1" t="s">
        <v>3</v>
      </c>
      <c r="BD602" s="1" t="s">
        <v>3</v>
      </c>
      <c r="BE602" s="1" t="s">
        <v>3</v>
      </c>
      <c r="BF602" s="1" t="s">
        <v>3</v>
      </c>
      <c r="BG602" s="1" t="s">
        <v>3</v>
      </c>
      <c r="BH602" s="1" t="s">
        <v>3</v>
      </c>
      <c r="BI602" s="1" t="s">
        <v>3</v>
      </c>
      <c r="BJ602" s="1" t="s">
        <v>3</v>
      </c>
      <c r="BK602" s="1" t="s">
        <v>3</v>
      </c>
      <c r="BL602" s="1" t="s">
        <v>3</v>
      </c>
      <c r="BM602" s="1" t="s">
        <v>3</v>
      </c>
      <c r="BN602" s="1" t="s">
        <v>3</v>
      </c>
      <c r="BO602" s="1" t="s">
        <v>3</v>
      </c>
      <c r="BP602" s="1" t="s">
        <v>3</v>
      </c>
      <c r="BQ602" s="1"/>
      <c r="BR602" s="1"/>
      <c r="BS602" s="1"/>
      <c r="BT602" s="1"/>
      <c r="BU602" s="1"/>
      <c r="BV602" s="1"/>
      <c r="BW602" s="1"/>
      <c r="BX602" s="1">
        <v>0</v>
      </c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>
        <v>0</v>
      </c>
    </row>
    <row r="604" spans="1:206" x14ac:dyDescent="0.2">
      <c r="A604" s="2">
        <v>52</v>
      </c>
      <c r="B604" s="2">
        <f t="shared" ref="B604:G604" si="515">B788</f>
        <v>1</v>
      </c>
      <c r="C604" s="2">
        <f t="shared" si="515"/>
        <v>4</v>
      </c>
      <c r="D604" s="2">
        <f t="shared" si="515"/>
        <v>602</v>
      </c>
      <c r="E604" s="2">
        <f t="shared" si="515"/>
        <v>0</v>
      </c>
      <c r="F604" s="2" t="str">
        <f t="shared" si="515"/>
        <v>Новый раздел</v>
      </c>
      <c r="G604" s="2" t="str">
        <f t="shared" si="515"/>
        <v>Демонтаж старого пешеходного перехода</v>
      </c>
      <c r="H604" s="2"/>
      <c r="I604" s="2"/>
      <c r="J604" s="2"/>
      <c r="K604" s="2"/>
      <c r="L604" s="2"/>
      <c r="M604" s="2"/>
      <c r="N604" s="2"/>
      <c r="O604" s="2">
        <f t="shared" ref="O604:AT604" si="516">O788</f>
        <v>0</v>
      </c>
      <c r="P604" s="2">
        <f t="shared" si="516"/>
        <v>0</v>
      </c>
      <c r="Q604" s="2">
        <f t="shared" si="516"/>
        <v>0</v>
      </c>
      <c r="R604" s="2">
        <f t="shared" si="516"/>
        <v>0</v>
      </c>
      <c r="S604" s="2">
        <f t="shared" si="516"/>
        <v>0</v>
      </c>
      <c r="T604" s="2">
        <f t="shared" si="516"/>
        <v>0</v>
      </c>
      <c r="U604" s="2">
        <f t="shared" si="516"/>
        <v>0</v>
      </c>
      <c r="V604" s="2">
        <f t="shared" si="516"/>
        <v>0</v>
      </c>
      <c r="W604" s="2">
        <f t="shared" si="516"/>
        <v>0</v>
      </c>
      <c r="X604" s="2">
        <f t="shared" si="516"/>
        <v>0</v>
      </c>
      <c r="Y604" s="2">
        <f t="shared" si="516"/>
        <v>0</v>
      </c>
      <c r="Z604" s="2">
        <f t="shared" si="516"/>
        <v>0</v>
      </c>
      <c r="AA604" s="2">
        <f t="shared" si="516"/>
        <v>0</v>
      </c>
      <c r="AB604" s="2">
        <f t="shared" si="516"/>
        <v>0</v>
      </c>
      <c r="AC604" s="2">
        <f t="shared" si="516"/>
        <v>0</v>
      </c>
      <c r="AD604" s="2">
        <f t="shared" si="516"/>
        <v>0</v>
      </c>
      <c r="AE604" s="2">
        <f t="shared" si="516"/>
        <v>0</v>
      </c>
      <c r="AF604" s="2">
        <f t="shared" si="516"/>
        <v>0</v>
      </c>
      <c r="AG604" s="2">
        <f t="shared" si="516"/>
        <v>0</v>
      </c>
      <c r="AH604" s="2">
        <f t="shared" si="516"/>
        <v>0</v>
      </c>
      <c r="AI604" s="2">
        <f t="shared" si="516"/>
        <v>0</v>
      </c>
      <c r="AJ604" s="2">
        <f t="shared" si="516"/>
        <v>0</v>
      </c>
      <c r="AK604" s="2">
        <f t="shared" si="516"/>
        <v>0</v>
      </c>
      <c r="AL604" s="2">
        <f t="shared" si="516"/>
        <v>0</v>
      </c>
      <c r="AM604" s="2">
        <f t="shared" si="516"/>
        <v>0</v>
      </c>
      <c r="AN604" s="2">
        <f t="shared" si="516"/>
        <v>0</v>
      </c>
      <c r="AO604" s="2">
        <f t="shared" si="516"/>
        <v>0</v>
      </c>
      <c r="AP604" s="2">
        <f t="shared" si="516"/>
        <v>0</v>
      </c>
      <c r="AQ604" s="2">
        <f t="shared" si="516"/>
        <v>0</v>
      </c>
      <c r="AR604" s="2">
        <f t="shared" si="516"/>
        <v>0</v>
      </c>
      <c r="AS604" s="2">
        <f t="shared" si="516"/>
        <v>0</v>
      </c>
      <c r="AT604" s="2">
        <f t="shared" si="516"/>
        <v>0</v>
      </c>
      <c r="AU604" s="2">
        <f t="shared" ref="AU604:BZ604" si="517">AU788</f>
        <v>0</v>
      </c>
      <c r="AV604" s="2">
        <f t="shared" si="517"/>
        <v>0</v>
      </c>
      <c r="AW604" s="2">
        <f t="shared" si="517"/>
        <v>0</v>
      </c>
      <c r="AX604" s="2">
        <f t="shared" si="517"/>
        <v>0</v>
      </c>
      <c r="AY604" s="2">
        <f t="shared" si="517"/>
        <v>0</v>
      </c>
      <c r="AZ604" s="2">
        <f t="shared" si="517"/>
        <v>0</v>
      </c>
      <c r="BA604" s="2">
        <f t="shared" si="517"/>
        <v>0</v>
      </c>
      <c r="BB604" s="2">
        <f t="shared" si="517"/>
        <v>0</v>
      </c>
      <c r="BC604" s="2">
        <f t="shared" si="517"/>
        <v>0</v>
      </c>
      <c r="BD604" s="2">
        <f t="shared" si="517"/>
        <v>0</v>
      </c>
      <c r="BE604" s="2">
        <f t="shared" si="517"/>
        <v>0</v>
      </c>
      <c r="BF604" s="2">
        <f t="shared" si="517"/>
        <v>0</v>
      </c>
      <c r="BG604" s="2">
        <f t="shared" si="517"/>
        <v>0</v>
      </c>
      <c r="BH604" s="2">
        <f t="shared" si="517"/>
        <v>0</v>
      </c>
      <c r="BI604" s="2">
        <f t="shared" si="517"/>
        <v>0</v>
      </c>
      <c r="BJ604" s="2">
        <f t="shared" si="517"/>
        <v>0</v>
      </c>
      <c r="BK604" s="2">
        <f t="shared" si="517"/>
        <v>0</v>
      </c>
      <c r="BL604" s="2">
        <f t="shared" si="517"/>
        <v>0</v>
      </c>
      <c r="BM604" s="2">
        <f t="shared" si="517"/>
        <v>0</v>
      </c>
      <c r="BN604" s="2">
        <f t="shared" si="517"/>
        <v>0</v>
      </c>
      <c r="BO604" s="2">
        <f t="shared" si="517"/>
        <v>0</v>
      </c>
      <c r="BP604" s="2">
        <f t="shared" si="517"/>
        <v>0</v>
      </c>
      <c r="BQ604" s="2">
        <f t="shared" si="517"/>
        <v>0</v>
      </c>
      <c r="BR604" s="2">
        <f t="shared" si="517"/>
        <v>0</v>
      </c>
      <c r="BS604" s="2">
        <f t="shared" si="517"/>
        <v>0</v>
      </c>
      <c r="BT604" s="2">
        <f t="shared" si="517"/>
        <v>0</v>
      </c>
      <c r="BU604" s="2">
        <f t="shared" si="517"/>
        <v>0</v>
      </c>
      <c r="BV604" s="2">
        <f t="shared" si="517"/>
        <v>0</v>
      </c>
      <c r="BW604" s="2">
        <f t="shared" si="517"/>
        <v>0</v>
      </c>
      <c r="BX604" s="2">
        <f t="shared" si="517"/>
        <v>0</v>
      </c>
      <c r="BY604" s="2">
        <f t="shared" si="517"/>
        <v>0</v>
      </c>
      <c r="BZ604" s="2">
        <f t="shared" si="517"/>
        <v>0</v>
      </c>
      <c r="CA604" s="2">
        <f t="shared" ref="CA604:DF604" si="518">CA788</f>
        <v>0</v>
      </c>
      <c r="CB604" s="2">
        <f t="shared" si="518"/>
        <v>0</v>
      </c>
      <c r="CC604" s="2">
        <f t="shared" si="518"/>
        <v>0</v>
      </c>
      <c r="CD604" s="2">
        <f t="shared" si="518"/>
        <v>0</v>
      </c>
      <c r="CE604" s="2">
        <f t="shared" si="518"/>
        <v>0</v>
      </c>
      <c r="CF604" s="2">
        <f t="shared" si="518"/>
        <v>0</v>
      </c>
      <c r="CG604" s="2">
        <f t="shared" si="518"/>
        <v>0</v>
      </c>
      <c r="CH604" s="2">
        <f t="shared" si="518"/>
        <v>0</v>
      </c>
      <c r="CI604" s="2">
        <f t="shared" si="518"/>
        <v>0</v>
      </c>
      <c r="CJ604" s="2">
        <f t="shared" si="518"/>
        <v>0</v>
      </c>
      <c r="CK604" s="2">
        <f t="shared" si="518"/>
        <v>0</v>
      </c>
      <c r="CL604" s="2">
        <f t="shared" si="518"/>
        <v>0</v>
      </c>
      <c r="CM604" s="2">
        <f t="shared" si="518"/>
        <v>0</v>
      </c>
      <c r="CN604" s="2">
        <f t="shared" si="518"/>
        <v>0</v>
      </c>
      <c r="CO604" s="2">
        <f t="shared" si="518"/>
        <v>0</v>
      </c>
      <c r="CP604" s="2">
        <f t="shared" si="518"/>
        <v>0</v>
      </c>
      <c r="CQ604" s="2">
        <f t="shared" si="518"/>
        <v>0</v>
      </c>
      <c r="CR604" s="2">
        <f t="shared" si="518"/>
        <v>0</v>
      </c>
      <c r="CS604" s="2">
        <f t="shared" si="518"/>
        <v>0</v>
      </c>
      <c r="CT604" s="2">
        <f t="shared" si="518"/>
        <v>0</v>
      </c>
      <c r="CU604" s="2">
        <f t="shared" si="518"/>
        <v>0</v>
      </c>
      <c r="CV604" s="2">
        <f t="shared" si="518"/>
        <v>0</v>
      </c>
      <c r="CW604" s="2">
        <f t="shared" si="518"/>
        <v>0</v>
      </c>
      <c r="CX604" s="2">
        <f t="shared" si="518"/>
        <v>0</v>
      </c>
      <c r="CY604" s="2">
        <f t="shared" si="518"/>
        <v>0</v>
      </c>
      <c r="CZ604" s="2">
        <f t="shared" si="518"/>
        <v>0</v>
      </c>
      <c r="DA604" s="2">
        <f t="shared" si="518"/>
        <v>0</v>
      </c>
      <c r="DB604" s="2">
        <f t="shared" si="518"/>
        <v>0</v>
      </c>
      <c r="DC604" s="2">
        <f t="shared" si="518"/>
        <v>0</v>
      </c>
      <c r="DD604" s="2">
        <f t="shared" si="518"/>
        <v>0</v>
      </c>
      <c r="DE604" s="2">
        <f t="shared" si="518"/>
        <v>0</v>
      </c>
      <c r="DF604" s="2">
        <f t="shared" si="518"/>
        <v>0</v>
      </c>
      <c r="DG604" s="3">
        <f t="shared" ref="DG604:EL604" si="519">DG788</f>
        <v>0</v>
      </c>
      <c r="DH604" s="3">
        <f t="shared" si="519"/>
        <v>0</v>
      </c>
      <c r="DI604" s="3">
        <f t="shared" si="519"/>
        <v>0</v>
      </c>
      <c r="DJ604" s="3">
        <f t="shared" si="519"/>
        <v>0</v>
      </c>
      <c r="DK604" s="3">
        <f t="shared" si="519"/>
        <v>0</v>
      </c>
      <c r="DL604" s="3">
        <f t="shared" si="519"/>
        <v>0</v>
      </c>
      <c r="DM604" s="3">
        <f t="shared" si="519"/>
        <v>0</v>
      </c>
      <c r="DN604" s="3">
        <f t="shared" si="519"/>
        <v>0</v>
      </c>
      <c r="DO604" s="3">
        <f t="shared" si="519"/>
        <v>0</v>
      </c>
      <c r="DP604" s="3">
        <f t="shared" si="519"/>
        <v>0</v>
      </c>
      <c r="DQ604" s="3">
        <f t="shared" si="519"/>
        <v>0</v>
      </c>
      <c r="DR604" s="3">
        <f t="shared" si="519"/>
        <v>0</v>
      </c>
      <c r="DS604" s="3">
        <f t="shared" si="519"/>
        <v>0</v>
      </c>
      <c r="DT604" s="3">
        <f t="shared" si="519"/>
        <v>0</v>
      </c>
      <c r="DU604" s="3">
        <f t="shared" si="519"/>
        <v>0</v>
      </c>
      <c r="DV604" s="3">
        <f t="shared" si="519"/>
        <v>0</v>
      </c>
      <c r="DW604" s="3">
        <f t="shared" si="519"/>
        <v>0</v>
      </c>
      <c r="DX604" s="3">
        <f t="shared" si="519"/>
        <v>0</v>
      </c>
      <c r="DY604" s="3">
        <f t="shared" si="519"/>
        <v>0</v>
      </c>
      <c r="DZ604" s="3">
        <f t="shared" si="519"/>
        <v>0</v>
      </c>
      <c r="EA604" s="3">
        <f t="shared" si="519"/>
        <v>0</v>
      </c>
      <c r="EB604" s="3">
        <f t="shared" si="519"/>
        <v>0</v>
      </c>
      <c r="EC604" s="3">
        <f t="shared" si="519"/>
        <v>0</v>
      </c>
      <c r="ED604" s="3">
        <f t="shared" si="519"/>
        <v>0</v>
      </c>
      <c r="EE604" s="3">
        <f t="shared" si="519"/>
        <v>0</v>
      </c>
      <c r="EF604" s="3">
        <f t="shared" si="519"/>
        <v>0</v>
      </c>
      <c r="EG604" s="3">
        <f t="shared" si="519"/>
        <v>0</v>
      </c>
      <c r="EH604" s="3">
        <f t="shared" si="519"/>
        <v>0</v>
      </c>
      <c r="EI604" s="3">
        <f t="shared" si="519"/>
        <v>0</v>
      </c>
      <c r="EJ604" s="3">
        <f t="shared" si="519"/>
        <v>0</v>
      </c>
      <c r="EK604" s="3">
        <f t="shared" si="519"/>
        <v>0</v>
      </c>
      <c r="EL604" s="3">
        <f t="shared" si="519"/>
        <v>0</v>
      </c>
      <c r="EM604" s="3">
        <f t="shared" ref="EM604:FR604" si="520">EM788</f>
        <v>0</v>
      </c>
      <c r="EN604" s="3">
        <f t="shared" si="520"/>
        <v>0</v>
      </c>
      <c r="EO604" s="3">
        <f t="shared" si="520"/>
        <v>0</v>
      </c>
      <c r="EP604" s="3">
        <f t="shared" si="520"/>
        <v>0</v>
      </c>
      <c r="EQ604" s="3">
        <f t="shared" si="520"/>
        <v>0</v>
      </c>
      <c r="ER604" s="3">
        <f t="shared" si="520"/>
        <v>0</v>
      </c>
      <c r="ES604" s="3">
        <f t="shared" si="520"/>
        <v>0</v>
      </c>
      <c r="ET604" s="3">
        <f t="shared" si="520"/>
        <v>0</v>
      </c>
      <c r="EU604" s="3">
        <f t="shared" si="520"/>
        <v>0</v>
      </c>
      <c r="EV604" s="3">
        <f t="shared" si="520"/>
        <v>0</v>
      </c>
      <c r="EW604" s="3">
        <f t="shared" si="520"/>
        <v>0</v>
      </c>
      <c r="EX604" s="3">
        <f t="shared" si="520"/>
        <v>0</v>
      </c>
      <c r="EY604" s="3">
        <f t="shared" si="520"/>
        <v>0</v>
      </c>
      <c r="EZ604" s="3">
        <f t="shared" si="520"/>
        <v>0</v>
      </c>
      <c r="FA604" s="3">
        <f t="shared" si="520"/>
        <v>0</v>
      </c>
      <c r="FB604" s="3">
        <f t="shared" si="520"/>
        <v>0</v>
      </c>
      <c r="FC604" s="3">
        <f t="shared" si="520"/>
        <v>0</v>
      </c>
      <c r="FD604" s="3">
        <f t="shared" si="520"/>
        <v>0</v>
      </c>
      <c r="FE604" s="3">
        <f t="shared" si="520"/>
        <v>0</v>
      </c>
      <c r="FF604" s="3">
        <f t="shared" si="520"/>
        <v>0</v>
      </c>
      <c r="FG604" s="3">
        <f t="shared" si="520"/>
        <v>0</v>
      </c>
      <c r="FH604" s="3">
        <f t="shared" si="520"/>
        <v>0</v>
      </c>
      <c r="FI604" s="3">
        <f t="shared" si="520"/>
        <v>0</v>
      </c>
      <c r="FJ604" s="3">
        <f t="shared" si="520"/>
        <v>0</v>
      </c>
      <c r="FK604" s="3">
        <f t="shared" si="520"/>
        <v>0</v>
      </c>
      <c r="FL604" s="3">
        <f t="shared" si="520"/>
        <v>0</v>
      </c>
      <c r="FM604" s="3">
        <f t="shared" si="520"/>
        <v>0</v>
      </c>
      <c r="FN604" s="3">
        <f t="shared" si="520"/>
        <v>0</v>
      </c>
      <c r="FO604" s="3">
        <f t="shared" si="520"/>
        <v>0</v>
      </c>
      <c r="FP604" s="3">
        <f t="shared" si="520"/>
        <v>0</v>
      </c>
      <c r="FQ604" s="3">
        <f t="shared" si="520"/>
        <v>0</v>
      </c>
      <c r="FR604" s="3">
        <f t="shared" si="520"/>
        <v>0</v>
      </c>
      <c r="FS604" s="3">
        <f t="shared" ref="FS604:GX604" si="521">FS788</f>
        <v>0</v>
      </c>
      <c r="FT604" s="3">
        <f t="shared" si="521"/>
        <v>0</v>
      </c>
      <c r="FU604" s="3">
        <f t="shared" si="521"/>
        <v>0</v>
      </c>
      <c r="FV604" s="3">
        <f t="shared" si="521"/>
        <v>0</v>
      </c>
      <c r="FW604" s="3">
        <f t="shared" si="521"/>
        <v>0</v>
      </c>
      <c r="FX604" s="3">
        <f t="shared" si="521"/>
        <v>0</v>
      </c>
      <c r="FY604" s="3">
        <f t="shared" si="521"/>
        <v>0</v>
      </c>
      <c r="FZ604" s="3">
        <f t="shared" si="521"/>
        <v>0</v>
      </c>
      <c r="GA604" s="3">
        <f t="shared" si="521"/>
        <v>0</v>
      </c>
      <c r="GB604" s="3">
        <f t="shared" si="521"/>
        <v>0</v>
      </c>
      <c r="GC604" s="3">
        <f t="shared" si="521"/>
        <v>0</v>
      </c>
      <c r="GD604" s="3">
        <f t="shared" si="521"/>
        <v>0</v>
      </c>
      <c r="GE604" s="3">
        <f t="shared" si="521"/>
        <v>0</v>
      </c>
      <c r="GF604" s="3">
        <f t="shared" si="521"/>
        <v>0</v>
      </c>
      <c r="GG604" s="3">
        <f t="shared" si="521"/>
        <v>0</v>
      </c>
      <c r="GH604" s="3">
        <f t="shared" si="521"/>
        <v>0</v>
      </c>
      <c r="GI604" s="3">
        <f t="shared" si="521"/>
        <v>0</v>
      </c>
      <c r="GJ604" s="3">
        <f t="shared" si="521"/>
        <v>0</v>
      </c>
      <c r="GK604" s="3">
        <f t="shared" si="521"/>
        <v>0</v>
      </c>
      <c r="GL604" s="3">
        <f t="shared" si="521"/>
        <v>0</v>
      </c>
      <c r="GM604" s="3">
        <f t="shared" si="521"/>
        <v>0</v>
      </c>
      <c r="GN604" s="3">
        <f t="shared" si="521"/>
        <v>0</v>
      </c>
      <c r="GO604" s="3">
        <f t="shared" si="521"/>
        <v>0</v>
      </c>
      <c r="GP604" s="3">
        <f t="shared" si="521"/>
        <v>0</v>
      </c>
      <c r="GQ604" s="3">
        <f t="shared" si="521"/>
        <v>0</v>
      </c>
      <c r="GR604" s="3">
        <f t="shared" si="521"/>
        <v>0</v>
      </c>
      <c r="GS604" s="3">
        <f t="shared" si="521"/>
        <v>0</v>
      </c>
      <c r="GT604" s="3">
        <f t="shared" si="521"/>
        <v>0</v>
      </c>
      <c r="GU604" s="3">
        <f t="shared" si="521"/>
        <v>0</v>
      </c>
      <c r="GV604" s="3">
        <f t="shared" si="521"/>
        <v>0</v>
      </c>
      <c r="GW604" s="3">
        <f t="shared" si="521"/>
        <v>0</v>
      </c>
      <c r="GX604" s="3">
        <f t="shared" si="521"/>
        <v>0</v>
      </c>
    </row>
    <row r="606" spans="1:206" x14ac:dyDescent="0.2">
      <c r="A606" s="1">
        <v>5</v>
      </c>
      <c r="B606" s="1">
        <v>1</v>
      </c>
      <c r="C606" s="1"/>
      <c r="D606" s="1">
        <f>ROW(A624)</f>
        <v>624</v>
      </c>
      <c r="E606" s="1"/>
      <c r="F606" s="1" t="s">
        <v>15</v>
      </c>
      <c r="G606" s="1" t="s">
        <v>16</v>
      </c>
      <c r="H606" s="1" t="s">
        <v>3</v>
      </c>
      <c r="I606" s="1">
        <v>0</v>
      </c>
      <c r="J606" s="1"/>
      <c r="K606" s="1">
        <v>-1</v>
      </c>
      <c r="L606" s="1"/>
      <c r="M606" s="1"/>
      <c r="N606" s="1"/>
      <c r="O606" s="1"/>
      <c r="P606" s="1"/>
      <c r="Q606" s="1"/>
      <c r="R606" s="1"/>
      <c r="S606" s="1"/>
      <c r="T606" s="1"/>
      <c r="U606" s="1" t="s">
        <v>3</v>
      </c>
      <c r="V606" s="1">
        <v>0</v>
      </c>
      <c r="W606" s="1"/>
      <c r="X606" s="1"/>
      <c r="Y606" s="1"/>
      <c r="Z606" s="1"/>
      <c r="AA606" s="1"/>
      <c r="AB606" s="1" t="s">
        <v>3</v>
      </c>
      <c r="AC606" s="1" t="s">
        <v>3</v>
      </c>
      <c r="AD606" s="1" t="s">
        <v>3</v>
      </c>
      <c r="AE606" s="1" t="s">
        <v>3</v>
      </c>
      <c r="AF606" s="1" t="s">
        <v>3</v>
      </c>
      <c r="AG606" s="1" t="s">
        <v>3</v>
      </c>
      <c r="AH606" s="1"/>
      <c r="AI606" s="1"/>
      <c r="AJ606" s="1"/>
      <c r="AK606" s="1"/>
      <c r="AL606" s="1"/>
      <c r="AM606" s="1"/>
      <c r="AN606" s="1"/>
      <c r="AO606" s="1"/>
      <c r="AP606" s="1" t="s">
        <v>3</v>
      </c>
      <c r="AQ606" s="1" t="s">
        <v>3</v>
      </c>
      <c r="AR606" s="1" t="s">
        <v>3</v>
      </c>
      <c r="AS606" s="1"/>
      <c r="AT606" s="1"/>
      <c r="AU606" s="1"/>
      <c r="AV606" s="1"/>
      <c r="AW606" s="1"/>
      <c r="AX606" s="1"/>
      <c r="AY606" s="1"/>
      <c r="AZ606" s="1" t="s">
        <v>3</v>
      </c>
      <c r="BA606" s="1"/>
      <c r="BB606" s="1" t="s">
        <v>3</v>
      </c>
      <c r="BC606" s="1" t="s">
        <v>3</v>
      </c>
      <c r="BD606" s="1" t="s">
        <v>3</v>
      </c>
      <c r="BE606" s="1" t="s">
        <v>3</v>
      </c>
      <c r="BF606" s="1" t="s">
        <v>3</v>
      </c>
      <c r="BG606" s="1" t="s">
        <v>3</v>
      </c>
      <c r="BH606" s="1" t="s">
        <v>3</v>
      </c>
      <c r="BI606" s="1" t="s">
        <v>3</v>
      </c>
      <c r="BJ606" s="1" t="s">
        <v>3</v>
      </c>
      <c r="BK606" s="1" t="s">
        <v>3</v>
      </c>
      <c r="BL606" s="1" t="s">
        <v>3</v>
      </c>
      <c r="BM606" s="1" t="s">
        <v>3</v>
      </c>
      <c r="BN606" s="1" t="s">
        <v>3</v>
      </c>
      <c r="BO606" s="1" t="s">
        <v>3</v>
      </c>
      <c r="BP606" s="1" t="s">
        <v>3</v>
      </c>
      <c r="BQ606" s="1"/>
      <c r="BR606" s="1"/>
      <c r="BS606" s="1"/>
      <c r="BT606" s="1"/>
      <c r="BU606" s="1"/>
      <c r="BV606" s="1"/>
      <c r="BW606" s="1"/>
      <c r="BX606" s="1">
        <v>0</v>
      </c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>
        <v>0</v>
      </c>
    </row>
    <row r="608" spans="1:206" x14ac:dyDescent="0.2">
      <c r="A608" s="2">
        <v>52</v>
      </c>
      <c r="B608" s="2">
        <f t="shared" ref="B608:G608" si="522">B624</f>
        <v>1</v>
      </c>
      <c r="C608" s="2">
        <f t="shared" si="522"/>
        <v>5</v>
      </c>
      <c r="D608" s="2">
        <f t="shared" si="522"/>
        <v>606</v>
      </c>
      <c r="E608" s="2">
        <f t="shared" si="522"/>
        <v>0</v>
      </c>
      <c r="F608" s="2" t="str">
        <f t="shared" si="522"/>
        <v>Новый подраздел</v>
      </c>
      <c r="G608" s="2" t="str">
        <f t="shared" si="522"/>
        <v>Разборка асфальтобетонного покрытия (тротуар) с последующим восстановлением</v>
      </c>
      <c r="H608" s="2"/>
      <c r="I608" s="2"/>
      <c r="J608" s="2"/>
      <c r="K608" s="2"/>
      <c r="L608" s="2"/>
      <c r="M608" s="2"/>
      <c r="N608" s="2"/>
      <c r="O608" s="2">
        <f t="shared" ref="O608:AT608" si="523">O624</f>
        <v>0</v>
      </c>
      <c r="P608" s="2">
        <f t="shared" si="523"/>
        <v>0</v>
      </c>
      <c r="Q608" s="2">
        <f t="shared" si="523"/>
        <v>0</v>
      </c>
      <c r="R608" s="2">
        <f t="shared" si="523"/>
        <v>0</v>
      </c>
      <c r="S608" s="2">
        <f t="shared" si="523"/>
        <v>0</v>
      </c>
      <c r="T608" s="2">
        <f t="shared" si="523"/>
        <v>0</v>
      </c>
      <c r="U608" s="2">
        <f t="shared" si="523"/>
        <v>0</v>
      </c>
      <c r="V608" s="2">
        <f t="shared" si="523"/>
        <v>0</v>
      </c>
      <c r="W608" s="2">
        <f t="shared" si="523"/>
        <v>0</v>
      </c>
      <c r="X608" s="2">
        <f t="shared" si="523"/>
        <v>0</v>
      </c>
      <c r="Y608" s="2">
        <f t="shared" si="523"/>
        <v>0</v>
      </c>
      <c r="Z608" s="2">
        <f t="shared" si="523"/>
        <v>0</v>
      </c>
      <c r="AA608" s="2">
        <f t="shared" si="523"/>
        <v>0</v>
      </c>
      <c r="AB608" s="2">
        <f t="shared" si="523"/>
        <v>0</v>
      </c>
      <c r="AC608" s="2">
        <f t="shared" si="523"/>
        <v>0</v>
      </c>
      <c r="AD608" s="2">
        <f t="shared" si="523"/>
        <v>0</v>
      </c>
      <c r="AE608" s="2">
        <f t="shared" si="523"/>
        <v>0</v>
      </c>
      <c r="AF608" s="2">
        <f t="shared" si="523"/>
        <v>0</v>
      </c>
      <c r="AG608" s="2">
        <f t="shared" si="523"/>
        <v>0</v>
      </c>
      <c r="AH608" s="2">
        <f t="shared" si="523"/>
        <v>0</v>
      </c>
      <c r="AI608" s="2">
        <f t="shared" si="523"/>
        <v>0</v>
      </c>
      <c r="AJ608" s="2">
        <f t="shared" si="523"/>
        <v>0</v>
      </c>
      <c r="AK608" s="2">
        <f t="shared" si="523"/>
        <v>0</v>
      </c>
      <c r="AL608" s="2">
        <f t="shared" si="523"/>
        <v>0</v>
      </c>
      <c r="AM608" s="2">
        <f t="shared" si="523"/>
        <v>0</v>
      </c>
      <c r="AN608" s="2">
        <f t="shared" si="523"/>
        <v>0</v>
      </c>
      <c r="AO608" s="2">
        <f t="shared" si="523"/>
        <v>0</v>
      </c>
      <c r="AP608" s="2">
        <f t="shared" si="523"/>
        <v>0</v>
      </c>
      <c r="AQ608" s="2">
        <f t="shared" si="523"/>
        <v>0</v>
      </c>
      <c r="AR608" s="2">
        <f t="shared" si="523"/>
        <v>0</v>
      </c>
      <c r="AS608" s="2">
        <f t="shared" si="523"/>
        <v>0</v>
      </c>
      <c r="AT608" s="2">
        <f t="shared" si="523"/>
        <v>0</v>
      </c>
      <c r="AU608" s="2">
        <f t="shared" ref="AU608:BZ608" si="524">AU624</f>
        <v>0</v>
      </c>
      <c r="AV608" s="2">
        <f t="shared" si="524"/>
        <v>0</v>
      </c>
      <c r="AW608" s="2">
        <f t="shared" si="524"/>
        <v>0</v>
      </c>
      <c r="AX608" s="2">
        <f t="shared" si="524"/>
        <v>0</v>
      </c>
      <c r="AY608" s="2">
        <f t="shared" si="524"/>
        <v>0</v>
      </c>
      <c r="AZ608" s="2">
        <f t="shared" si="524"/>
        <v>0</v>
      </c>
      <c r="BA608" s="2">
        <f t="shared" si="524"/>
        <v>0</v>
      </c>
      <c r="BB608" s="2">
        <f t="shared" si="524"/>
        <v>0</v>
      </c>
      <c r="BC608" s="2">
        <f t="shared" si="524"/>
        <v>0</v>
      </c>
      <c r="BD608" s="2">
        <f t="shared" si="524"/>
        <v>0</v>
      </c>
      <c r="BE608" s="2">
        <f t="shared" si="524"/>
        <v>0</v>
      </c>
      <c r="BF608" s="2">
        <f t="shared" si="524"/>
        <v>0</v>
      </c>
      <c r="BG608" s="2">
        <f t="shared" si="524"/>
        <v>0</v>
      </c>
      <c r="BH608" s="2">
        <f t="shared" si="524"/>
        <v>0</v>
      </c>
      <c r="BI608" s="2">
        <f t="shared" si="524"/>
        <v>0</v>
      </c>
      <c r="BJ608" s="2">
        <f t="shared" si="524"/>
        <v>0</v>
      </c>
      <c r="BK608" s="2">
        <f t="shared" si="524"/>
        <v>0</v>
      </c>
      <c r="BL608" s="2">
        <f t="shared" si="524"/>
        <v>0</v>
      </c>
      <c r="BM608" s="2">
        <f t="shared" si="524"/>
        <v>0</v>
      </c>
      <c r="BN608" s="2">
        <f t="shared" si="524"/>
        <v>0</v>
      </c>
      <c r="BO608" s="2">
        <f t="shared" si="524"/>
        <v>0</v>
      </c>
      <c r="BP608" s="2">
        <f t="shared" si="524"/>
        <v>0</v>
      </c>
      <c r="BQ608" s="2">
        <f t="shared" si="524"/>
        <v>0</v>
      </c>
      <c r="BR608" s="2">
        <f t="shared" si="524"/>
        <v>0</v>
      </c>
      <c r="BS608" s="2">
        <f t="shared" si="524"/>
        <v>0</v>
      </c>
      <c r="BT608" s="2">
        <f t="shared" si="524"/>
        <v>0</v>
      </c>
      <c r="BU608" s="2">
        <f t="shared" si="524"/>
        <v>0</v>
      </c>
      <c r="BV608" s="2">
        <f t="shared" si="524"/>
        <v>0</v>
      </c>
      <c r="BW608" s="2">
        <f t="shared" si="524"/>
        <v>0</v>
      </c>
      <c r="BX608" s="2">
        <f t="shared" si="524"/>
        <v>0</v>
      </c>
      <c r="BY608" s="2">
        <f t="shared" si="524"/>
        <v>0</v>
      </c>
      <c r="BZ608" s="2">
        <f t="shared" si="524"/>
        <v>0</v>
      </c>
      <c r="CA608" s="2">
        <f t="shared" ref="CA608:DF608" si="525">CA624</f>
        <v>0</v>
      </c>
      <c r="CB608" s="2">
        <f t="shared" si="525"/>
        <v>0</v>
      </c>
      <c r="CC608" s="2">
        <f t="shared" si="525"/>
        <v>0</v>
      </c>
      <c r="CD608" s="2">
        <f t="shared" si="525"/>
        <v>0</v>
      </c>
      <c r="CE608" s="2">
        <f t="shared" si="525"/>
        <v>0</v>
      </c>
      <c r="CF608" s="2">
        <f t="shared" si="525"/>
        <v>0</v>
      </c>
      <c r="CG608" s="2">
        <f t="shared" si="525"/>
        <v>0</v>
      </c>
      <c r="CH608" s="2">
        <f t="shared" si="525"/>
        <v>0</v>
      </c>
      <c r="CI608" s="2">
        <f t="shared" si="525"/>
        <v>0</v>
      </c>
      <c r="CJ608" s="2">
        <f t="shared" si="525"/>
        <v>0</v>
      </c>
      <c r="CK608" s="2">
        <f t="shared" si="525"/>
        <v>0</v>
      </c>
      <c r="CL608" s="2">
        <f t="shared" si="525"/>
        <v>0</v>
      </c>
      <c r="CM608" s="2">
        <f t="shared" si="525"/>
        <v>0</v>
      </c>
      <c r="CN608" s="2">
        <f t="shared" si="525"/>
        <v>0</v>
      </c>
      <c r="CO608" s="2">
        <f t="shared" si="525"/>
        <v>0</v>
      </c>
      <c r="CP608" s="2">
        <f t="shared" si="525"/>
        <v>0</v>
      </c>
      <c r="CQ608" s="2">
        <f t="shared" si="525"/>
        <v>0</v>
      </c>
      <c r="CR608" s="2">
        <f t="shared" si="525"/>
        <v>0</v>
      </c>
      <c r="CS608" s="2">
        <f t="shared" si="525"/>
        <v>0</v>
      </c>
      <c r="CT608" s="2">
        <f t="shared" si="525"/>
        <v>0</v>
      </c>
      <c r="CU608" s="2">
        <f t="shared" si="525"/>
        <v>0</v>
      </c>
      <c r="CV608" s="2">
        <f t="shared" si="525"/>
        <v>0</v>
      </c>
      <c r="CW608" s="2">
        <f t="shared" si="525"/>
        <v>0</v>
      </c>
      <c r="CX608" s="2">
        <f t="shared" si="525"/>
        <v>0</v>
      </c>
      <c r="CY608" s="2">
        <f t="shared" si="525"/>
        <v>0</v>
      </c>
      <c r="CZ608" s="2">
        <f t="shared" si="525"/>
        <v>0</v>
      </c>
      <c r="DA608" s="2">
        <f t="shared" si="525"/>
        <v>0</v>
      </c>
      <c r="DB608" s="2">
        <f t="shared" si="525"/>
        <v>0</v>
      </c>
      <c r="DC608" s="2">
        <f t="shared" si="525"/>
        <v>0</v>
      </c>
      <c r="DD608" s="2">
        <f t="shared" si="525"/>
        <v>0</v>
      </c>
      <c r="DE608" s="2">
        <f t="shared" si="525"/>
        <v>0</v>
      </c>
      <c r="DF608" s="2">
        <f t="shared" si="525"/>
        <v>0</v>
      </c>
      <c r="DG608" s="3">
        <f t="shared" ref="DG608:EL608" si="526">DG624</f>
        <v>0</v>
      </c>
      <c r="DH608" s="3">
        <f t="shared" si="526"/>
        <v>0</v>
      </c>
      <c r="DI608" s="3">
        <f t="shared" si="526"/>
        <v>0</v>
      </c>
      <c r="DJ608" s="3">
        <f t="shared" si="526"/>
        <v>0</v>
      </c>
      <c r="DK608" s="3">
        <f t="shared" si="526"/>
        <v>0</v>
      </c>
      <c r="DL608" s="3">
        <f t="shared" si="526"/>
        <v>0</v>
      </c>
      <c r="DM608" s="3">
        <f t="shared" si="526"/>
        <v>0</v>
      </c>
      <c r="DN608" s="3">
        <f t="shared" si="526"/>
        <v>0</v>
      </c>
      <c r="DO608" s="3">
        <f t="shared" si="526"/>
        <v>0</v>
      </c>
      <c r="DP608" s="3">
        <f t="shared" si="526"/>
        <v>0</v>
      </c>
      <c r="DQ608" s="3">
        <f t="shared" si="526"/>
        <v>0</v>
      </c>
      <c r="DR608" s="3">
        <f t="shared" si="526"/>
        <v>0</v>
      </c>
      <c r="DS608" s="3">
        <f t="shared" si="526"/>
        <v>0</v>
      </c>
      <c r="DT608" s="3">
        <f t="shared" si="526"/>
        <v>0</v>
      </c>
      <c r="DU608" s="3">
        <f t="shared" si="526"/>
        <v>0</v>
      </c>
      <c r="DV608" s="3">
        <f t="shared" si="526"/>
        <v>0</v>
      </c>
      <c r="DW608" s="3">
        <f t="shared" si="526"/>
        <v>0</v>
      </c>
      <c r="DX608" s="3">
        <f t="shared" si="526"/>
        <v>0</v>
      </c>
      <c r="DY608" s="3">
        <f t="shared" si="526"/>
        <v>0</v>
      </c>
      <c r="DZ608" s="3">
        <f t="shared" si="526"/>
        <v>0</v>
      </c>
      <c r="EA608" s="3">
        <f t="shared" si="526"/>
        <v>0</v>
      </c>
      <c r="EB608" s="3">
        <f t="shared" si="526"/>
        <v>0</v>
      </c>
      <c r="EC608" s="3">
        <f t="shared" si="526"/>
        <v>0</v>
      </c>
      <c r="ED608" s="3">
        <f t="shared" si="526"/>
        <v>0</v>
      </c>
      <c r="EE608" s="3">
        <f t="shared" si="526"/>
        <v>0</v>
      </c>
      <c r="EF608" s="3">
        <f t="shared" si="526"/>
        <v>0</v>
      </c>
      <c r="EG608" s="3">
        <f t="shared" si="526"/>
        <v>0</v>
      </c>
      <c r="EH608" s="3">
        <f t="shared" si="526"/>
        <v>0</v>
      </c>
      <c r="EI608" s="3">
        <f t="shared" si="526"/>
        <v>0</v>
      </c>
      <c r="EJ608" s="3">
        <f t="shared" si="526"/>
        <v>0</v>
      </c>
      <c r="EK608" s="3">
        <f t="shared" si="526"/>
        <v>0</v>
      </c>
      <c r="EL608" s="3">
        <f t="shared" si="526"/>
        <v>0</v>
      </c>
      <c r="EM608" s="3">
        <f t="shared" ref="EM608:FR608" si="527">EM624</f>
        <v>0</v>
      </c>
      <c r="EN608" s="3">
        <f t="shared" si="527"/>
        <v>0</v>
      </c>
      <c r="EO608" s="3">
        <f t="shared" si="527"/>
        <v>0</v>
      </c>
      <c r="EP608" s="3">
        <f t="shared" si="527"/>
        <v>0</v>
      </c>
      <c r="EQ608" s="3">
        <f t="shared" si="527"/>
        <v>0</v>
      </c>
      <c r="ER608" s="3">
        <f t="shared" si="527"/>
        <v>0</v>
      </c>
      <c r="ES608" s="3">
        <f t="shared" si="527"/>
        <v>0</v>
      </c>
      <c r="ET608" s="3">
        <f t="shared" si="527"/>
        <v>0</v>
      </c>
      <c r="EU608" s="3">
        <f t="shared" si="527"/>
        <v>0</v>
      </c>
      <c r="EV608" s="3">
        <f t="shared" si="527"/>
        <v>0</v>
      </c>
      <c r="EW608" s="3">
        <f t="shared" si="527"/>
        <v>0</v>
      </c>
      <c r="EX608" s="3">
        <f t="shared" si="527"/>
        <v>0</v>
      </c>
      <c r="EY608" s="3">
        <f t="shared" si="527"/>
        <v>0</v>
      </c>
      <c r="EZ608" s="3">
        <f t="shared" si="527"/>
        <v>0</v>
      </c>
      <c r="FA608" s="3">
        <f t="shared" si="527"/>
        <v>0</v>
      </c>
      <c r="FB608" s="3">
        <f t="shared" si="527"/>
        <v>0</v>
      </c>
      <c r="FC608" s="3">
        <f t="shared" si="527"/>
        <v>0</v>
      </c>
      <c r="FD608" s="3">
        <f t="shared" si="527"/>
        <v>0</v>
      </c>
      <c r="FE608" s="3">
        <f t="shared" si="527"/>
        <v>0</v>
      </c>
      <c r="FF608" s="3">
        <f t="shared" si="527"/>
        <v>0</v>
      </c>
      <c r="FG608" s="3">
        <f t="shared" si="527"/>
        <v>0</v>
      </c>
      <c r="FH608" s="3">
        <f t="shared" si="527"/>
        <v>0</v>
      </c>
      <c r="FI608" s="3">
        <f t="shared" si="527"/>
        <v>0</v>
      </c>
      <c r="FJ608" s="3">
        <f t="shared" si="527"/>
        <v>0</v>
      </c>
      <c r="FK608" s="3">
        <f t="shared" si="527"/>
        <v>0</v>
      </c>
      <c r="FL608" s="3">
        <f t="shared" si="527"/>
        <v>0</v>
      </c>
      <c r="FM608" s="3">
        <f t="shared" si="527"/>
        <v>0</v>
      </c>
      <c r="FN608" s="3">
        <f t="shared" si="527"/>
        <v>0</v>
      </c>
      <c r="FO608" s="3">
        <f t="shared" si="527"/>
        <v>0</v>
      </c>
      <c r="FP608" s="3">
        <f t="shared" si="527"/>
        <v>0</v>
      </c>
      <c r="FQ608" s="3">
        <f t="shared" si="527"/>
        <v>0</v>
      </c>
      <c r="FR608" s="3">
        <f t="shared" si="527"/>
        <v>0</v>
      </c>
      <c r="FS608" s="3">
        <f t="shared" ref="FS608:GX608" si="528">FS624</f>
        <v>0</v>
      </c>
      <c r="FT608" s="3">
        <f t="shared" si="528"/>
        <v>0</v>
      </c>
      <c r="FU608" s="3">
        <f t="shared" si="528"/>
        <v>0</v>
      </c>
      <c r="FV608" s="3">
        <f t="shared" si="528"/>
        <v>0</v>
      </c>
      <c r="FW608" s="3">
        <f t="shared" si="528"/>
        <v>0</v>
      </c>
      <c r="FX608" s="3">
        <f t="shared" si="528"/>
        <v>0</v>
      </c>
      <c r="FY608" s="3">
        <f t="shared" si="528"/>
        <v>0</v>
      </c>
      <c r="FZ608" s="3">
        <f t="shared" si="528"/>
        <v>0</v>
      </c>
      <c r="GA608" s="3">
        <f t="shared" si="528"/>
        <v>0</v>
      </c>
      <c r="GB608" s="3">
        <f t="shared" si="528"/>
        <v>0</v>
      </c>
      <c r="GC608" s="3">
        <f t="shared" si="528"/>
        <v>0</v>
      </c>
      <c r="GD608" s="3">
        <f t="shared" si="528"/>
        <v>0</v>
      </c>
      <c r="GE608" s="3">
        <f t="shared" si="528"/>
        <v>0</v>
      </c>
      <c r="GF608" s="3">
        <f t="shared" si="528"/>
        <v>0</v>
      </c>
      <c r="GG608" s="3">
        <f t="shared" si="528"/>
        <v>0</v>
      </c>
      <c r="GH608" s="3">
        <f t="shared" si="528"/>
        <v>0</v>
      </c>
      <c r="GI608" s="3">
        <f t="shared" si="528"/>
        <v>0</v>
      </c>
      <c r="GJ608" s="3">
        <f t="shared" si="528"/>
        <v>0</v>
      </c>
      <c r="GK608" s="3">
        <f t="shared" si="528"/>
        <v>0</v>
      </c>
      <c r="GL608" s="3">
        <f t="shared" si="528"/>
        <v>0</v>
      </c>
      <c r="GM608" s="3">
        <f t="shared" si="528"/>
        <v>0</v>
      </c>
      <c r="GN608" s="3">
        <f t="shared" si="528"/>
        <v>0</v>
      </c>
      <c r="GO608" s="3">
        <f t="shared" si="528"/>
        <v>0</v>
      </c>
      <c r="GP608" s="3">
        <f t="shared" si="528"/>
        <v>0</v>
      </c>
      <c r="GQ608" s="3">
        <f t="shared" si="528"/>
        <v>0</v>
      </c>
      <c r="GR608" s="3">
        <f t="shared" si="528"/>
        <v>0</v>
      </c>
      <c r="GS608" s="3">
        <f t="shared" si="528"/>
        <v>0</v>
      </c>
      <c r="GT608" s="3">
        <f t="shared" si="528"/>
        <v>0</v>
      </c>
      <c r="GU608" s="3">
        <f t="shared" si="528"/>
        <v>0</v>
      </c>
      <c r="GV608" s="3">
        <f t="shared" si="528"/>
        <v>0</v>
      </c>
      <c r="GW608" s="3">
        <f t="shared" si="528"/>
        <v>0</v>
      </c>
      <c r="GX608" s="3">
        <f t="shared" si="528"/>
        <v>0</v>
      </c>
    </row>
    <row r="610" spans="1:245" x14ac:dyDescent="0.2">
      <c r="A610">
        <v>17</v>
      </c>
      <c r="B610">
        <v>1</v>
      </c>
      <c r="C610">
        <f>ROW(SmtRes!A178)</f>
        <v>178</v>
      </c>
      <c r="D610">
        <f>ROW(EtalonRes!A173)</f>
        <v>173</v>
      </c>
      <c r="E610" t="s">
        <v>335</v>
      </c>
      <c r="F610" t="s">
        <v>17</v>
      </c>
      <c r="G610" t="s">
        <v>18</v>
      </c>
      <c r="H610" t="s">
        <v>19</v>
      </c>
      <c r="I610">
        <v>0</v>
      </c>
      <c r="J610">
        <v>0</v>
      </c>
      <c r="O610">
        <f t="shared" ref="O610:O622" si="529">ROUND(CP610,2)</f>
        <v>0</v>
      </c>
      <c r="P610">
        <f t="shared" ref="P610:P622" si="530">ROUND(CQ610*I610,2)</f>
        <v>0</v>
      </c>
      <c r="Q610">
        <f t="shared" ref="Q610:Q622" si="531">ROUND(CR610*I610,2)</f>
        <v>0</v>
      </c>
      <c r="R610">
        <f t="shared" ref="R610:R622" si="532">ROUND(CS610*I610,2)</f>
        <v>0</v>
      </c>
      <c r="S610">
        <f t="shared" ref="S610:S622" si="533">ROUND(CT610*I610,2)</f>
        <v>0</v>
      </c>
      <c r="T610">
        <f t="shared" ref="T610:T622" si="534">ROUND(CU610*I610,2)</f>
        <v>0</v>
      </c>
      <c r="U610">
        <f t="shared" ref="U610:U622" si="535">CV610*I610</f>
        <v>0</v>
      </c>
      <c r="V610">
        <f t="shared" ref="V610:V622" si="536">CW610*I610</f>
        <v>0</v>
      </c>
      <c r="W610">
        <f t="shared" ref="W610:W622" si="537">ROUND(CX610*I610,2)</f>
        <v>0</v>
      </c>
      <c r="X610">
        <f t="shared" ref="X610:X622" si="538">ROUND(CY610,2)</f>
        <v>0</v>
      </c>
      <c r="Y610">
        <f t="shared" ref="Y610:Y622" si="539">ROUND(CZ610,2)</f>
        <v>0</v>
      </c>
      <c r="AA610">
        <v>52421674</v>
      </c>
      <c r="AB610">
        <f t="shared" ref="AB610:AB622" si="540">ROUND((AC610+AD610+AF610),6)</f>
        <v>10772.1</v>
      </c>
      <c r="AC610">
        <f>ROUND((ES610),6)</f>
        <v>0</v>
      </c>
      <c r="AD610">
        <f>ROUND((((ET610)-(EU610))+AE610),6)</f>
        <v>0</v>
      </c>
      <c r="AE610">
        <f t="shared" ref="AE610:AF614" si="541">ROUND((EU610),6)</f>
        <v>0</v>
      </c>
      <c r="AF610">
        <f t="shared" si="541"/>
        <v>10772.1</v>
      </c>
      <c r="AG610">
        <f t="shared" ref="AG610:AG622" si="542">ROUND((AP610),6)</f>
        <v>0</v>
      </c>
      <c r="AH610">
        <f t="shared" ref="AH610:AI614" si="543">(EW610)</f>
        <v>59.6</v>
      </c>
      <c r="AI610">
        <f t="shared" si="543"/>
        <v>0</v>
      </c>
      <c r="AJ610">
        <f t="shared" ref="AJ610:AJ622" si="544">(AS610)</f>
        <v>0</v>
      </c>
      <c r="AK610">
        <v>10772.1</v>
      </c>
      <c r="AL610">
        <v>0</v>
      </c>
      <c r="AM610">
        <v>0</v>
      </c>
      <c r="AN610">
        <v>0</v>
      </c>
      <c r="AO610">
        <v>10772.1</v>
      </c>
      <c r="AP610">
        <v>0</v>
      </c>
      <c r="AQ610">
        <v>59.6</v>
      </c>
      <c r="AR610">
        <v>0</v>
      </c>
      <c r="AS610">
        <v>0</v>
      </c>
      <c r="AT610">
        <v>70</v>
      </c>
      <c r="AU610">
        <v>10</v>
      </c>
      <c r="AV610">
        <v>1</v>
      </c>
      <c r="AW610">
        <v>1</v>
      </c>
      <c r="AZ610">
        <v>1</v>
      </c>
      <c r="BA610">
        <v>1</v>
      </c>
      <c r="BB610">
        <v>1</v>
      </c>
      <c r="BC610">
        <v>1</v>
      </c>
      <c r="BD610" t="s">
        <v>3</v>
      </c>
      <c r="BE610" t="s">
        <v>3</v>
      </c>
      <c r="BF610" t="s">
        <v>3</v>
      </c>
      <c r="BG610" t="s">
        <v>3</v>
      </c>
      <c r="BH610">
        <v>0</v>
      </c>
      <c r="BI610">
        <v>4</v>
      </c>
      <c r="BJ610" t="s">
        <v>20</v>
      </c>
      <c r="BM610">
        <v>0</v>
      </c>
      <c r="BN610">
        <v>0</v>
      </c>
      <c r="BO610" t="s">
        <v>3</v>
      </c>
      <c r="BP610">
        <v>0</v>
      </c>
      <c r="BQ610">
        <v>1</v>
      </c>
      <c r="BR610">
        <v>0</v>
      </c>
      <c r="BS610">
        <v>1</v>
      </c>
      <c r="BT610">
        <v>1</v>
      </c>
      <c r="BU610">
        <v>1</v>
      </c>
      <c r="BV610">
        <v>1</v>
      </c>
      <c r="BW610">
        <v>1</v>
      </c>
      <c r="BX610">
        <v>1</v>
      </c>
      <c r="BY610" t="s">
        <v>3</v>
      </c>
      <c r="BZ610">
        <v>70</v>
      </c>
      <c r="CA610">
        <v>10</v>
      </c>
      <c r="CE610">
        <v>0</v>
      </c>
      <c r="CF610">
        <v>0</v>
      </c>
      <c r="CG610">
        <v>0</v>
      </c>
      <c r="CM610">
        <v>0</v>
      </c>
      <c r="CN610" t="s">
        <v>3</v>
      </c>
      <c r="CO610">
        <v>0</v>
      </c>
      <c r="CP610">
        <f t="shared" ref="CP610:CP622" si="545">(P610+Q610+S610)</f>
        <v>0</v>
      </c>
      <c r="CQ610">
        <f t="shared" ref="CQ610:CQ622" si="546">(AC610*BC610*AW610)</f>
        <v>0</v>
      </c>
      <c r="CR610">
        <f>((((ET610)*BB610-(EU610)*BS610)+AE610*BS610)*AV610)</f>
        <v>0</v>
      </c>
      <c r="CS610">
        <f t="shared" ref="CS610:CS622" si="547">(AE610*BS610*AV610)</f>
        <v>0</v>
      </c>
      <c r="CT610">
        <f t="shared" ref="CT610:CT622" si="548">(AF610*BA610*AV610)</f>
        <v>10772.1</v>
      </c>
      <c r="CU610">
        <f t="shared" ref="CU610:CU622" si="549">AG610</f>
        <v>0</v>
      </c>
      <c r="CV610">
        <f t="shared" ref="CV610:CV622" si="550">(AH610*AV610)</f>
        <v>59.6</v>
      </c>
      <c r="CW610">
        <f t="shared" ref="CW610:CW622" si="551">AI610</f>
        <v>0</v>
      </c>
      <c r="CX610">
        <f t="shared" ref="CX610:CX622" si="552">AJ610</f>
        <v>0</v>
      </c>
      <c r="CY610">
        <f t="shared" ref="CY610:CY622" si="553">((S610*BZ610)/100)</f>
        <v>0</v>
      </c>
      <c r="CZ610">
        <f t="shared" ref="CZ610:CZ622" si="554">((S610*CA610)/100)</f>
        <v>0</v>
      </c>
      <c r="DC610" t="s">
        <v>3</v>
      </c>
      <c r="DD610" t="s">
        <v>3</v>
      </c>
      <c r="DE610" t="s">
        <v>3</v>
      </c>
      <c r="DF610" t="s">
        <v>3</v>
      </c>
      <c r="DG610" t="s">
        <v>3</v>
      </c>
      <c r="DH610" t="s">
        <v>3</v>
      </c>
      <c r="DI610" t="s">
        <v>3</v>
      </c>
      <c r="DJ610" t="s">
        <v>3</v>
      </c>
      <c r="DK610" t="s">
        <v>3</v>
      </c>
      <c r="DL610" t="s">
        <v>3</v>
      </c>
      <c r="DM610" t="s">
        <v>3</v>
      </c>
      <c r="DN610">
        <v>0</v>
      </c>
      <c r="DO610">
        <v>0</v>
      </c>
      <c r="DP610">
        <v>1</v>
      </c>
      <c r="DQ610">
        <v>1</v>
      </c>
      <c r="DU610">
        <v>1005</v>
      </c>
      <c r="DV610" t="s">
        <v>19</v>
      </c>
      <c r="DW610" t="s">
        <v>19</v>
      </c>
      <c r="DX610">
        <v>1000</v>
      </c>
      <c r="EE610">
        <v>51482689</v>
      </c>
      <c r="EF610">
        <v>1</v>
      </c>
      <c r="EG610" t="s">
        <v>21</v>
      </c>
      <c r="EH610">
        <v>0</v>
      </c>
      <c r="EI610" t="s">
        <v>3</v>
      </c>
      <c r="EJ610">
        <v>4</v>
      </c>
      <c r="EK610">
        <v>0</v>
      </c>
      <c r="EL610" t="s">
        <v>22</v>
      </c>
      <c r="EM610" t="s">
        <v>23</v>
      </c>
      <c r="EO610" t="s">
        <v>3</v>
      </c>
      <c r="EQ610">
        <v>0</v>
      </c>
      <c r="ER610">
        <v>10772.1</v>
      </c>
      <c r="ES610">
        <v>0</v>
      </c>
      <c r="ET610">
        <v>0</v>
      </c>
      <c r="EU610">
        <v>0</v>
      </c>
      <c r="EV610">
        <v>10772.1</v>
      </c>
      <c r="EW610">
        <v>59.6</v>
      </c>
      <c r="EX610">
        <v>0</v>
      </c>
      <c r="EY610">
        <v>0</v>
      </c>
      <c r="FQ610">
        <v>0</v>
      </c>
      <c r="FR610">
        <f t="shared" ref="FR610:FR622" si="555">ROUND(IF(AND(BH610=3,BI610=3),P610,0),2)</f>
        <v>0</v>
      </c>
      <c r="FS610">
        <v>0</v>
      </c>
      <c r="FX610">
        <v>70</v>
      </c>
      <c r="FY610">
        <v>10</v>
      </c>
      <c r="GA610" t="s">
        <v>3</v>
      </c>
      <c r="GD610">
        <v>0</v>
      </c>
      <c r="GF610">
        <v>-387888668</v>
      </c>
      <c r="GG610">
        <v>2</v>
      </c>
      <c r="GH610">
        <v>1</v>
      </c>
      <c r="GI610">
        <v>-2</v>
      </c>
      <c r="GJ610">
        <v>0</v>
      </c>
      <c r="GK610">
        <f>ROUND(R610*(R12)/100,2)</f>
        <v>0</v>
      </c>
      <c r="GL610">
        <f t="shared" ref="GL610:GL622" si="556">ROUND(IF(AND(BH610=3,BI610=3,FS610&lt;&gt;0),P610,0),2)</f>
        <v>0</v>
      </c>
      <c r="GM610">
        <f>ROUND(O610+X610+Y610+GK610,2)+GX610</f>
        <v>0</v>
      </c>
      <c r="GN610">
        <f>IF(OR(BI610=0,BI610=1),ROUND(O610+X610+Y610+GK610,2),0)</f>
        <v>0</v>
      </c>
      <c r="GO610">
        <f>IF(BI610=2,ROUND(O610+X610+Y610+GK610,2),0)</f>
        <v>0</v>
      </c>
      <c r="GP610">
        <f>IF(BI610=4,ROUND(O610+X610+Y610+GK610,2)+GX610,0)</f>
        <v>0</v>
      </c>
      <c r="GR610">
        <v>0</v>
      </c>
      <c r="GS610">
        <v>3</v>
      </c>
      <c r="GT610">
        <v>0</v>
      </c>
      <c r="GU610" t="s">
        <v>3</v>
      </c>
      <c r="GV610">
        <f>ROUND((GT610),6)</f>
        <v>0</v>
      </c>
      <c r="GW610">
        <v>1</v>
      </c>
      <c r="GX610">
        <f t="shared" ref="GX610:GX622" si="557">ROUND(HC610*I610,2)</f>
        <v>0</v>
      </c>
      <c r="HA610">
        <v>0</v>
      </c>
      <c r="HB610">
        <v>0</v>
      </c>
      <c r="HC610">
        <f t="shared" ref="HC610:HC622" si="558">GV610*GW610</f>
        <v>0</v>
      </c>
      <c r="HE610" t="s">
        <v>3</v>
      </c>
      <c r="HF610" t="s">
        <v>3</v>
      </c>
      <c r="IK610">
        <f t="shared" ref="IK610:IK622" si="559">ROUND(GM610*1.2,2)</f>
        <v>0</v>
      </c>
    </row>
    <row r="611" spans="1:245" x14ac:dyDescent="0.2">
      <c r="A611">
        <v>17</v>
      </c>
      <c r="B611">
        <v>1</v>
      </c>
      <c r="C611">
        <f>ROW(SmtRes!A179)</f>
        <v>179</v>
      </c>
      <c r="D611">
        <f>ROW(EtalonRes!A174)</f>
        <v>174</v>
      </c>
      <c r="E611" t="s">
        <v>336</v>
      </c>
      <c r="F611" t="s">
        <v>25</v>
      </c>
      <c r="G611" t="s">
        <v>26</v>
      </c>
      <c r="H611" t="s">
        <v>27</v>
      </c>
      <c r="I611">
        <v>0</v>
      </c>
      <c r="J611">
        <v>0</v>
      </c>
      <c r="O611">
        <f t="shared" si="529"/>
        <v>0</v>
      </c>
      <c r="P611">
        <f t="shared" si="530"/>
        <v>0</v>
      </c>
      <c r="Q611">
        <f t="shared" si="531"/>
        <v>0</v>
      </c>
      <c r="R611">
        <f t="shared" si="532"/>
        <v>0</v>
      </c>
      <c r="S611">
        <f t="shared" si="533"/>
        <v>0</v>
      </c>
      <c r="T611">
        <f t="shared" si="534"/>
        <v>0</v>
      </c>
      <c r="U611">
        <f t="shared" si="535"/>
        <v>0</v>
      </c>
      <c r="V611">
        <f t="shared" si="536"/>
        <v>0</v>
      </c>
      <c r="W611">
        <f t="shared" si="537"/>
        <v>0</v>
      </c>
      <c r="X611">
        <f t="shared" si="538"/>
        <v>0</v>
      </c>
      <c r="Y611">
        <f t="shared" si="539"/>
        <v>0</v>
      </c>
      <c r="AA611">
        <v>52421674</v>
      </c>
      <c r="AB611">
        <f t="shared" si="540"/>
        <v>80.25</v>
      </c>
      <c r="AC611">
        <f>ROUND((ES611),6)</f>
        <v>0</v>
      </c>
      <c r="AD611">
        <f>ROUND((((ET611)-(EU611))+AE611),6)</f>
        <v>80.25</v>
      </c>
      <c r="AE611">
        <f t="shared" si="541"/>
        <v>25.84</v>
      </c>
      <c r="AF611">
        <f t="shared" si="541"/>
        <v>0</v>
      </c>
      <c r="AG611">
        <f t="shared" si="542"/>
        <v>0</v>
      </c>
      <c r="AH611">
        <f t="shared" si="543"/>
        <v>0</v>
      </c>
      <c r="AI611">
        <f t="shared" si="543"/>
        <v>0</v>
      </c>
      <c r="AJ611">
        <f t="shared" si="544"/>
        <v>0</v>
      </c>
      <c r="AK611">
        <v>80.25</v>
      </c>
      <c r="AL611">
        <v>0</v>
      </c>
      <c r="AM611">
        <v>80.25</v>
      </c>
      <c r="AN611">
        <v>25.84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70</v>
      </c>
      <c r="AU611">
        <v>10</v>
      </c>
      <c r="AV611">
        <v>1</v>
      </c>
      <c r="AW611">
        <v>1</v>
      </c>
      <c r="AZ611">
        <v>1</v>
      </c>
      <c r="BA611">
        <v>1</v>
      </c>
      <c r="BB611">
        <v>1</v>
      </c>
      <c r="BC611">
        <v>1</v>
      </c>
      <c r="BD611" t="s">
        <v>3</v>
      </c>
      <c r="BE611" t="s">
        <v>3</v>
      </c>
      <c r="BF611" t="s">
        <v>3</v>
      </c>
      <c r="BG611" t="s">
        <v>3</v>
      </c>
      <c r="BH611">
        <v>0</v>
      </c>
      <c r="BI611">
        <v>4</v>
      </c>
      <c r="BJ611" t="s">
        <v>28</v>
      </c>
      <c r="BM611">
        <v>0</v>
      </c>
      <c r="BN611">
        <v>0</v>
      </c>
      <c r="BO611" t="s">
        <v>3</v>
      </c>
      <c r="BP611">
        <v>0</v>
      </c>
      <c r="BQ611">
        <v>1</v>
      </c>
      <c r="BR611">
        <v>0</v>
      </c>
      <c r="BS611">
        <v>1</v>
      </c>
      <c r="BT611">
        <v>1</v>
      </c>
      <c r="BU611">
        <v>1</v>
      </c>
      <c r="BV611">
        <v>1</v>
      </c>
      <c r="BW611">
        <v>1</v>
      </c>
      <c r="BX611">
        <v>1</v>
      </c>
      <c r="BY611" t="s">
        <v>3</v>
      </c>
      <c r="BZ611">
        <v>70</v>
      </c>
      <c r="CA611">
        <v>10</v>
      </c>
      <c r="CE611">
        <v>0</v>
      </c>
      <c r="CF611">
        <v>0</v>
      </c>
      <c r="CG611">
        <v>0</v>
      </c>
      <c r="CM611">
        <v>0</v>
      </c>
      <c r="CN611" t="s">
        <v>3</v>
      </c>
      <c r="CO611">
        <v>0</v>
      </c>
      <c r="CP611">
        <f t="shared" si="545"/>
        <v>0</v>
      </c>
      <c r="CQ611">
        <f t="shared" si="546"/>
        <v>0</v>
      </c>
      <c r="CR611">
        <f>((((ET611)*BB611-(EU611)*BS611)+AE611*BS611)*AV611)</f>
        <v>80.25</v>
      </c>
      <c r="CS611">
        <f t="shared" si="547"/>
        <v>25.84</v>
      </c>
      <c r="CT611">
        <f t="shared" si="548"/>
        <v>0</v>
      </c>
      <c r="CU611">
        <f t="shared" si="549"/>
        <v>0</v>
      </c>
      <c r="CV611">
        <f t="shared" si="550"/>
        <v>0</v>
      </c>
      <c r="CW611">
        <f t="shared" si="551"/>
        <v>0</v>
      </c>
      <c r="CX611">
        <f t="shared" si="552"/>
        <v>0</v>
      </c>
      <c r="CY611">
        <f t="shared" si="553"/>
        <v>0</v>
      </c>
      <c r="CZ611">
        <f t="shared" si="554"/>
        <v>0</v>
      </c>
      <c r="DC611" t="s">
        <v>3</v>
      </c>
      <c r="DD611" t="s">
        <v>3</v>
      </c>
      <c r="DE611" t="s">
        <v>3</v>
      </c>
      <c r="DF611" t="s">
        <v>3</v>
      </c>
      <c r="DG611" t="s">
        <v>3</v>
      </c>
      <c r="DH611" t="s">
        <v>3</v>
      </c>
      <c r="DI611" t="s">
        <v>3</v>
      </c>
      <c r="DJ611" t="s">
        <v>3</v>
      </c>
      <c r="DK611" t="s">
        <v>3</v>
      </c>
      <c r="DL611" t="s">
        <v>3</v>
      </c>
      <c r="DM611" t="s">
        <v>3</v>
      </c>
      <c r="DN611">
        <v>0</v>
      </c>
      <c r="DO611">
        <v>0</v>
      </c>
      <c r="DP611">
        <v>1</v>
      </c>
      <c r="DQ611">
        <v>1</v>
      </c>
      <c r="DU611">
        <v>1009</v>
      </c>
      <c r="DV611" t="s">
        <v>27</v>
      </c>
      <c r="DW611" t="s">
        <v>27</v>
      </c>
      <c r="DX611">
        <v>1000</v>
      </c>
      <c r="EE611">
        <v>51482689</v>
      </c>
      <c r="EF611">
        <v>1</v>
      </c>
      <c r="EG611" t="s">
        <v>21</v>
      </c>
      <c r="EH611">
        <v>0</v>
      </c>
      <c r="EI611" t="s">
        <v>3</v>
      </c>
      <c r="EJ611">
        <v>4</v>
      </c>
      <c r="EK611">
        <v>0</v>
      </c>
      <c r="EL611" t="s">
        <v>22</v>
      </c>
      <c r="EM611" t="s">
        <v>23</v>
      </c>
      <c r="EO611" t="s">
        <v>3</v>
      </c>
      <c r="EQ611">
        <v>0</v>
      </c>
      <c r="ER611">
        <v>80.25</v>
      </c>
      <c r="ES611">
        <v>0</v>
      </c>
      <c r="ET611">
        <v>80.25</v>
      </c>
      <c r="EU611">
        <v>25.84</v>
      </c>
      <c r="EV611">
        <v>0</v>
      </c>
      <c r="EW611">
        <v>0</v>
      </c>
      <c r="EX611">
        <v>0</v>
      </c>
      <c r="EY611">
        <v>0</v>
      </c>
      <c r="FQ611">
        <v>0</v>
      </c>
      <c r="FR611">
        <f t="shared" si="555"/>
        <v>0</v>
      </c>
      <c r="FS611">
        <v>0</v>
      </c>
      <c r="FX611">
        <v>70</v>
      </c>
      <c r="FY611">
        <v>10</v>
      </c>
      <c r="GA611" t="s">
        <v>3</v>
      </c>
      <c r="GD611">
        <v>0</v>
      </c>
      <c r="GF611">
        <v>-706956719</v>
      </c>
      <c r="GG611">
        <v>2</v>
      </c>
      <c r="GH611">
        <v>1</v>
      </c>
      <c r="GI611">
        <v>-2</v>
      </c>
      <c r="GJ611">
        <v>0</v>
      </c>
      <c r="GK611">
        <f>ROUND(R611*(R12)/100,2)</f>
        <v>0</v>
      </c>
      <c r="GL611">
        <f t="shared" si="556"/>
        <v>0</v>
      </c>
      <c r="GM611">
        <f>ROUND(O611+X611+Y611+GK611,2)+GX611</f>
        <v>0</v>
      </c>
      <c r="GN611">
        <f>IF(OR(BI611=0,BI611=1),ROUND(O611+X611+Y611+GK611,2),0)</f>
        <v>0</v>
      </c>
      <c r="GO611">
        <f>IF(BI611=2,ROUND(O611+X611+Y611+GK611,2),0)</f>
        <v>0</v>
      </c>
      <c r="GP611">
        <f>IF(BI611=4,ROUND(O611+X611+Y611+GK611,2)+GX611,0)</f>
        <v>0</v>
      </c>
      <c r="GR611">
        <v>0</v>
      </c>
      <c r="GS611">
        <v>3</v>
      </c>
      <c r="GT611">
        <v>0</v>
      </c>
      <c r="GU611" t="s">
        <v>3</v>
      </c>
      <c r="GV611">
        <f>ROUND((GT611),6)</f>
        <v>0</v>
      </c>
      <c r="GW611">
        <v>1</v>
      </c>
      <c r="GX611">
        <f t="shared" si="557"/>
        <v>0</v>
      </c>
      <c r="HA611">
        <v>0</v>
      </c>
      <c r="HB611">
        <v>0</v>
      </c>
      <c r="HC611">
        <f t="shared" si="558"/>
        <v>0</v>
      </c>
      <c r="HE611" t="s">
        <v>3</v>
      </c>
      <c r="HF611" t="s">
        <v>3</v>
      </c>
      <c r="IK611">
        <f t="shared" si="559"/>
        <v>0</v>
      </c>
    </row>
    <row r="612" spans="1:245" x14ac:dyDescent="0.2">
      <c r="A612">
        <v>17</v>
      </c>
      <c r="B612">
        <v>1</v>
      </c>
      <c r="C612">
        <f>ROW(SmtRes!A180)</f>
        <v>180</v>
      </c>
      <c r="D612">
        <f>ROW(EtalonRes!A175)</f>
        <v>175</v>
      </c>
      <c r="E612" t="s">
        <v>337</v>
      </c>
      <c r="F612" t="s">
        <v>30</v>
      </c>
      <c r="G612" t="s">
        <v>31</v>
      </c>
      <c r="H612" t="s">
        <v>27</v>
      </c>
      <c r="I612">
        <v>0</v>
      </c>
      <c r="J612">
        <v>0</v>
      </c>
      <c r="O612">
        <f t="shared" si="529"/>
        <v>0</v>
      </c>
      <c r="P612">
        <f t="shared" si="530"/>
        <v>0</v>
      </c>
      <c r="Q612">
        <f t="shared" si="531"/>
        <v>0</v>
      </c>
      <c r="R612">
        <f t="shared" si="532"/>
        <v>0</v>
      </c>
      <c r="S612">
        <f t="shared" si="533"/>
        <v>0</v>
      </c>
      <c r="T612">
        <f t="shared" si="534"/>
        <v>0</v>
      </c>
      <c r="U612">
        <f t="shared" si="535"/>
        <v>0</v>
      </c>
      <c r="V612">
        <f t="shared" si="536"/>
        <v>0</v>
      </c>
      <c r="W612">
        <f t="shared" si="537"/>
        <v>0</v>
      </c>
      <c r="X612">
        <f t="shared" si="538"/>
        <v>0</v>
      </c>
      <c r="Y612">
        <f t="shared" si="539"/>
        <v>0</v>
      </c>
      <c r="AA612">
        <v>52421674</v>
      </c>
      <c r="AB612">
        <f t="shared" si="540"/>
        <v>124.9</v>
      </c>
      <c r="AC612">
        <f>ROUND((ES612),6)</f>
        <v>0</v>
      </c>
      <c r="AD612">
        <f>ROUND((((ET612)-(EU612))+AE612),6)</f>
        <v>0</v>
      </c>
      <c r="AE612">
        <f t="shared" si="541"/>
        <v>0</v>
      </c>
      <c r="AF612">
        <f t="shared" si="541"/>
        <v>124.9</v>
      </c>
      <c r="AG612">
        <f t="shared" si="542"/>
        <v>0</v>
      </c>
      <c r="AH612">
        <f t="shared" si="543"/>
        <v>1.02</v>
      </c>
      <c r="AI612">
        <f t="shared" si="543"/>
        <v>0</v>
      </c>
      <c r="AJ612">
        <f t="shared" si="544"/>
        <v>0</v>
      </c>
      <c r="AK612">
        <v>124.9</v>
      </c>
      <c r="AL612">
        <v>0</v>
      </c>
      <c r="AM612">
        <v>0</v>
      </c>
      <c r="AN612">
        <v>0</v>
      </c>
      <c r="AO612">
        <v>124.9</v>
      </c>
      <c r="AP612">
        <v>0</v>
      </c>
      <c r="AQ612">
        <v>1.02</v>
      </c>
      <c r="AR612">
        <v>0</v>
      </c>
      <c r="AS612">
        <v>0</v>
      </c>
      <c r="AT612">
        <v>70</v>
      </c>
      <c r="AU612">
        <v>10</v>
      </c>
      <c r="AV612">
        <v>1</v>
      </c>
      <c r="AW612">
        <v>1</v>
      </c>
      <c r="AZ612">
        <v>1</v>
      </c>
      <c r="BA612">
        <v>1</v>
      </c>
      <c r="BB612">
        <v>1</v>
      </c>
      <c r="BC612">
        <v>1</v>
      </c>
      <c r="BD612" t="s">
        <v>3</v>
      </c>
      <c r="BE612" t="s">
        <v>3</v>
      </c>
      <c r="BF612" t="s">
        <v>3</v>
      </c>
      <c r="BG612" t="s">
        <v>3</v>
      </c>
      <c r="BH612">
        <v>0</v>
      </c>
      <c r="BI612">
        <v>4</v>
      </c>
      <c r="BJ612" t="s">
        <v>32</v>
      </c>
      <c r="BM612">
        <v>0</v>
      </c>
      <c r="BN612">
        <v>0</v>
      </c>
      <c r="BO612" t="s">
        <v>3</v>
      </c>
      <c r="BP612">
        <v>0</v>
      </c>
      <c r="BQ612">
        <v>1</v>
      </c>
      <c r="BR612">
        <v>0</v>
      </c>
      <c r="BS612">
        <v>1</v>
      </c>
      <c r="BT612">
        <v>1</v>
      </c>
      <c r="BU612">
        <v>1</v>
      </c>
      <c r="BV612">
        <v>1</v>
      </c>
      <c r="BW612">
        <v>1</v>
      </c>
      <c r="BX612">
        <v>1</v>
      </c>
      <c r="BY612" t="s">
        <v>3</v>
      </c>
      <c r="BZ612">
        <v>70</v>
      </c>
      <c r="CA612">
        <v>10</v>
      </c>
      <c r="CE612">
        <v>0</v>
      </c>
      <c r="CF612">
        <v>0</v>
      </c>
      <c r="CG612">
        <v>0</v>
      </c>
      <c r="CM612">
        <v>0</v>
      </c>
      <c r="CN612" t="s">
        <v>3</v>
      </c>
      <c r="CO612">
        <v>0</v>
      </c>
      <c r="CP612">
        <f t="shared" si="545"/>
        <v>0</v>
      </c>
      <c r="CQ612">
        <f t="shared" si="546"/>
        <v>0</v>
      </c>
      <c r="CR612">
        <f>((((ET612)*BB612-(EU612)*BS612)+AE612*BS612)*AV612)</f>
        <v>0</v>
      </c>
      <c r="CS612">
        <f t="shared" si="547"/>
        <v>0</v>
      </c>
      <c r="CT612">
        <f t="shared" si="548"/>
        <v>124.9</v>
      </c>
      <c r="CU612">
        <f t="shared" si="549"/>
        <v>0</v>
      </c>
      <c r="CV612">
        <f t="shared" si="550"/>
        <v>1.02</v>
      </c>
      <c r="CW612">
        <f t="shared" si="551"/>
        <v>0</v>
      </c>
      <c r="CX612">
        <f t="shared" si="552"/>
        <v>0</v>
      </c>
      <c r="CY612">
        <f t="shared" si="553"/>
        <v>0</v>
      </c>
      <c r="CZ612">
        <f t="shared" si="554"/>
        <v>0</v>
      </c>
      <c r="DC612" t="s">
        <v>3</v>
      </c>
      <c r="DD612" t="s">
        <v>3</v>
      </c>
      <c r="DE612" t="s">
        <v>3</v>
      </c>
      <c r="DF612" t="s">
        <v>3</v>
      </c>
      <c r="DG612" t="s">
        <v>3</v>
      </c>
      <c r="DH612" t="s">
        <v>3</v>
      </c>
      <c r="DI612" t="s">
        <v>3</v>
      </c>
      <c r="DJ612" t="s">
        <v>3</v>
      </c>
      <c r="DK612" t="s">
        <v>3</v>
      </c>
      <c r="DL612" t="s">
        <v>3</v>
      </c>
      <c r="DM612" t="s">
        <v>3</v>
      </c>
      <c r="DN612">
        <v>0</v>
      </c>
      <c r="DO612">
        <v>0</v>
      </c>
      <c r="DP612">
        <v>1</v>
      </c>
      <c r="DQ612">
        <v>1</v>
      </c>
      <c r="DU612">
        <v>1009</v>
      </c>
      <c r="DV612" t="s">
        <v>27</v>
      </c>
      <c r="DW612" t="s">
        <v>27</v>
      </c>
      <c r="DX612">
        <v>1000</v>
      </c>
      <c r="EE612">
        <v>51482689</v>
      </c>
      <c r="EF612">
        <v>1</v>
      </c>
      <c r="EG612" t="s">
        <v>21</v>
      </c>
      <c r="EH612">
        <v>0</v>
      </c>
      <c r="EI612" t="s">
        <v>3</v>
      </c>
      <c r="EJ612">
        <v>4</v>
      </c>
      <c r="EK612">
        <v>0</v>
      </c>
      <c r="EL612" t="s">
        <v>22</v>
      </c>
      <c r="EM612" t="s">
        <v>23</v>
      </c>
      <c r="EO612" t="s">
        <v>3</v>
      </c>
      <c r="EQ612">
        <v>0</v>
      </c>
      <c r="ER612">
        <v>124.9</v>
      </c>
      <c r="ES612">
        <v>0</v>
      </c>
      <c r="ET612">
        <v>0</v>
      </c>
      <c r="EU612">
        <v>0</v>
      </c>
      <c r="EV612">
        <v>124.9</v>
      </c>
      <c r="EW612">
        <v>1.02</v>
      </c>
      <c r="EX612">
        <v>0</v>
      </c>
      <c r="EY612">
        <v>0</v>
      </c>
      <c r="FQ612">
        <v>0</v>
      </c>
      <c r="FR612">
        <f t="shared" si="555"/>
        <v>0</v>
      </c>
      <c r="FS612">
        <v>0</v>
      </c>
      <c r="FX612">
        <v>70</v>
      </c>
      <c r="FY612">
        <v>10</v>
      </c>
      <c r="GA612" t="s">
        <v>3</v>
      </c>
      <c r="GD612">
        <v>0</v>
      </c>
      <c r="GF612">
        <v>44828971</v>
      </c>
      <c r="GG612">
        <v>2</v>
      </c>
      <c r="GH612">
        <v>1</v>
      </c>
      <c r="GI612">
        <v>-2</v>
      </c>
      <c r="GJ612">
        <v>0</v>
      </c>
      <c r="GK612">
        <f>ROUND(R612*(R12)/100,2)</f>
        <v>0</v>
      </c>
      <c r="GL612">
        <f t="shared" si="556"/>
        <v>0</v>
      </c>
      <c r="GM612">
        <f>ROUND(O612+X612+Y612+GK612,2)+GX612</f>
        <v>0</v>
      </c>
      <c r="GN612">
        <f>IF(OR(BI612=0,BI612=1),ROUND(O612+X612+Y612+GK612,2),0)</f>
        <v>0</v>
      </c>
      <c r="GO612">
        <f>IF(BI612=2,ROUND(O612+X612+Y612+GK612,2),0)</f>
        <v>0</v>
      </c>
      <c r="GP612">
        <f>IF(BI612=4,ROUND(O612+X612+Y612+GK612,2)+GX612,0)</f>
        <v>0</v>
      </c>
      <c r="GR612">
        <v>0</v>
      </c>
      <c r="GS612">
        <v>3</v>
      </c>
      <c r="GT612">
        <v>0</v>
      </c>
      <c r="GU612" t="s">
        <v>3</v>
      </c>
      <c r="GV612">
        <f>ROUND((GT612),6)</f>
        <v>0</v>
      </c>
      <c r="GW612">
        <v>1</v>
      </c>
      <c r="GX612">
        <f t="shared" si="557"/>
        <v>0</v>
      </c>
      <c r="HA612">
        <v>0</v>
      </c>
      <c r="HB612">
        <v>0</v>
      </c>
      <c r="HC612">
        <f t="shared" si="558"/>
        <v>0</v>
      </c>
      <c r="HE612" t="s">
        <v>3</v>
      </c>
      <c r="HF612" t="s">
        <v>3</v>
      </c>
      <c r="IK612">
        <f t="shared" si="559"/>
        <v>0</v>
      </c>
    </row>
    <row r="613" spans="1:245" x14ac:dyDescent="0.2">
      <c r="A613">
        <v>17</v>
      </c>
      <c r="B613">
        <v>1</v>
      </c>
      <c r="C613">
        <f>ROW(SmtRes!A182)</f>
        <v>182</v>
      </c>
      <c r="D613">
        <f>ROW(EtalonRes!A177)</f>
        <v>177</v>
      </c>
      <c r="E613" t="s">
        <v>338</v>
      </c>
      <c r="F613" t="s">
        <v>34</v>
      </c>
      <c r="G613" t="s">
        <v>35</v>
      </c>
      <c r="H613" t="s">
        <v>27</v>
      </c>
      <c r="I613">
        <v>0</v>
      </c>
      <c r="J613">
        <v>0</v>
      </c>
      <c r="O613">
        <f t="shared" si="529"/>
        <v>0</v>
      </c>
      <c r="P613">
        <f t="shared" si="530"/>
        <v>0</v>
      </c>
      <c r="Q613">
        <f t="shared" si="531"/>
        <v>0</v>
      </c>
      <c r="R613">
        <f t="shared" si="532"/>
        <v>0</v>
      </c>
      <c r="S613">
        <f t="shared" si="533"/>
        <v>0</v>
      </c>
      <c r="T613">
        <f t="shared" si="534"/>
        <v>0</v>
      </c>
      <c r="U613">
        <f t="shared" si="535"/>
        <v>0</v>
      </c>
      <c r="V613">
        <f t="shared" si="536"/>
        <v>0</v>
      </c>
      <c r="W613">
        <f t="shared" si="537"/>
        <v>0</v>
      </c>
      <c r="X613">
        <f t="shared" si="538"/>
        <v>0</v>
      </c>
      <c r="Y613">
        <f t="shared" si="539"/>
        <v>0</v>
      </c>
      <c r="AA613">
        <v>52421674</v>
      </c>
      <c r="AB613">
        <f t="shared" si="540"/>
        <v>57.83</v>
      </c>
      <c r="AC613">
        <f>ROUND((ES613),6)</f>
        <v>0</v>
      </c>
      <c r="AD613">
        <f>ROUND((((ET613)-(EU613))+AE613),6)</f>
        <v>57.83</v>
      </c>
      <c r="AE613">
        <f t="shared" si="541"/>
        <v>31.44</v>
      </c>
      <c r="AF613">
        <f t="shared" si="541"/>
        <v>0</v>
      </c>
      <c r="AG613">
        <f t="shared" si="542"/>
        <v>0</v>
      </c>
      <c r="AH613">
        <f t="shared" si="543"/>
        <v>0</v>
      </c>
      <c r="AI613">
        <f t="shared" si="543"/>
        <v>0</v>
      </c>
      <c r="AJ613">
        <f t="shared" si="544"/>
        <v>0</v>
      </c>
      <c r="AK613">
        <v>57.83</v>
      </c>
      <c r="AL613">
        <v>0</v>
      </c>
      <c r="AM613">
        <v>57.83</v>
      </c>
      <c r="AN613">
        <v>31.44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1</v>
      </c>
      <c r="AW613">
        <v>1</v>
      </c>
      <c r="AZ613">
        <v>1</v>
      </c>
      <c r="BA613">
        <v>1</v>
      </c>
      <c r="BB613">
        <v>1</v>
      </c>
      <c r="BC613">
        <v>1</v>
      </c>
      <c r="BD613" t="s">
        <v>3</v>
      </c>
      <c r="BE613" t="s">
        <v>3</v>
      </c>
      <c r="BF613" t="s">
        <v>3</v>
      </c>
      <c r="BG613" t="s">
        <v>3</v>
      </c>
      <c r="BH613">
        <v>0</v>
      </c>
      <c r="BI613">
        <v>4</v>
      </c>
      <c r="BJ613" t="s">
        <v>36</v>
      </c>
      <c r="BM613">
        <v>1</v>
      </c>
      <c r="BN613">
        <v>0</v>
      </c>
      <c r="BO613" t="s">
        <v>3</v>
      </c>
      <c r="BP613">
        <v>0</v>
      </c>
      <c r="BQ613">
        <v>1</v>
      </c>
      <c r="BR613">
        <v>0</v>
      </c>
      <c r="BS613">
        <v>1</v>
      </c>
      <c r="BT613">
        <v>1</v>
      </c>
      <c r="BU613">
        <v>1</v>
      </c>
      <c r="BV613">
        <v>1</v>
      </c>
      <c r="BW613">
        <v>1</v>
      </c>
      <c r="BX613">
        <v>1</v>
      </c>
      <c r="BY613" t="s">
        <v>3</v>
      </c>
      <c r="BZ613">
        <v>0</v>
      </c>
      <c r="CA613">
        <v>0</v>
      </c>
      <c r="CE613">
        <v>0</v>
      </c>
      <c r="CF613">
        <v>0</v>
      </c>
      <c r="CG613">
        <v>0</v>
      </c>
      <c r="CM613">
        <v>0</v>
      </c>
      <c r="CN613" t="s">
        <v>3</v>
      </c>
      <c r="CO613">
        <v>0</v>
      </c>
      <c r="CP613">
        <f t="shared" si="545"/>
        <v>0</v>
      </c>
      <c r="CQ613">
        <f t="shared" si="546"/>
        <v>0</v>
      </c>
      <c r="CR613">
        <f>((((ET613)*BB613-(EU613)*BS613)+AE613*BS613)*AV613)</f>
        <v>57.83</v>
      </c>
      <c r="CS613">
        <f t="shared" si="547"/>
        <v>31.44</v>
      </c>
      <c r="CT613">
        <f t="shared" si="548"/>
        <v>0</v>
      </c>
      <c r="CU613">
        <f t="shared" si="549"/>
        <v>0</v>
      </c>
      <c r="CV613">
        <f t="shared" si="550"/>
        <v>0</v>
      </c>
      <c r="CW613">
        <f t="shared" si="551"/>
        <v>0</v>
      </c>
      <c r="CX613">
        <f t="shared" si="552"/>
        <v>0</v>
      </c>
      <c r="CY613">
        <f t="shared" si="553"/>
        <v>0</v>
      </c>
      <c r="CZ613">
        <f t="shared" si="554"/>
        <v>0</v>
      </c>
      <c r="DC613" t="s">
        <v>3</v>
      </c>
      <c r="DD613" t="s">
        <v>3</v>
      </c>
      <c r="DE613" t="s">
        <v>3</v>
      </c>
      <c r="DF613" t="s">
        <v>3</v>
      </c>
      <c r="DG613" t="s">
        <v>3</v>
      </c>
      <c r="DH613" t="s">
        <v>3</v>
      </c>
      <c r="DI613" t="s">
        <v>3</v>
      </c>
      <c r="DJ613" t="s">
        <v>3</v>
      </c>
      <c r="DK613" t="s">
        <v>3</v>
      </c>
      <c r="DL613" t="s">
        <v>3</v>
      </c>
      <c r="DM613" t="s">
        <v>3</v>
      </c>
      <c r="DN613">
        <v>0</v>
      </c>
      <c r="DO613">
        <v>0</v>
      </c>
      <c r="DP613">
        <v>1</v>
      </c>
      <c r="DQ613">
        <v>1</v>
      </c>
      <c r="DU613">
        <v>1009</v>
      </c>
      <c r="DV613" t="s">
        <v>27</v>
      </c>
      <c r="DW613" t="s">
        <v>27</v>
      </c>
      <c r="DX613">
        <v>1000</v>
      </c>
      <c r="EE613">
        <v>51482691</v>
      </c>
      <c r="EF613">
        <v>1</v>
      </c>
      <c r="EG613" t="s">
        <v>21</v>
      </c>
      <c r="EH613">
        <v>0</v>
      </c>
      <c r="EI613" t="s">
        <v>3</v>
      </c>
      <c r="EJ613">
        <v>4</v>
      </c>
      <c r="EK613">
        <v>1</v>
      </c>
      <c r="EL613" t="s">
        <v>37</v>
      </c>
      <c r="EM613" t="s">
        <v>23</v>
      </c>
      <c r="EO613" t="s">
        <v>3</v>
      </c>
      <c r="EQ613">
        <v>0</v>
      </c>
      <c r="ER613">
        <v>57.83</v>
      </c>
      <c r="ES613">
        <v>0</v>
      </c>
      <c r="ET613">
        <v>57.83</v>
      </c>
      <c r="EU613">
        <v>31.44</v>
      </c>
      <c r="EV613">
        <v>0</v>
      </c>
      <c r="EW613">
        <v>0</v>
      </c>
      <c r="EX613">
        <v>0</v>
      </c>
      <c r="EY613">
        <v>0</v>
      </c>
      <c r="FQ613">
        <v>0</v>
      </c>
      <c r="FR613">
        <f t="shared" si="555"/>
        <v>0</v>
      </c>
      <c r="FS613">
        <v>0</v>
      </c>
      <c r="FX613">
        <v>0</v>
      </c>
      <c r="FY613">
        <v>0</v>
      </c>
      <c r="GA613" t="s">
        <v>3</v>
      </c>
      <c r="GD613">
        <v>1</v>
      </c>
      <c r="GF613">
        <v>-1870736679</v>
      </c>
      <c r="GG613">
        <v>2</v>
      </c>
      <c r="GH613">
        <v>1</v>
      </c>
      <c r="GI613">
        <v>-2</v>
      </c>
      <c r="GJ613">
        <v>0</v>
      </c>
      <c r="GK613">
        <v>0</v>
      </c>
      <c r="GL613">
        <f t="shared" si="556"/>
        <v>0</v>
      </c>
      <c r="GM613">
        <f>ROUND(O613+X613+Y613,2)+GX613</f>
        <v>0</v>
      </c>
      <c r="GN613">
        <f>IF(OR(BI613=0,BI613=1),ROUND(O613+X613+Y613,2),0)</f>
        <v>0</v>
      </c>
      <c r="GO613">
        <f>IF(BI613=2,ROUND(O613+X613+Y613,2),0)</f>
        <v>0</v>
      </c>
      <c r="GP613">
        <f>IF(BI613=4,ROUND(O613+X613+Y613,2)+GX613,0)</f>
        <v>0</v>
      </c>
      <c r="GR613">
        <v>0</v>
      </c>
      <c r="GS613">
        <v>3</v>
      </c>
      <c r="GT613">
        <v>0</v>
      </c>
      <c r="GU613" t="s">
        <v>3</v>
      </c>
      <c r="GV613">
        <f>ROUND((GT613),6)</f>
        <v>0</v>
      </c>
      <c r="GW613">
        <v>1</v>
      </c>
      <c r="GX613">
        <f t="shared" si="557"/>
        <v>0</v>
      </c>
      <c r="HA613">
        <v>0</v>
      </c>
      <c r="HB613">
        <v>0</v>
      </c>
      <c r="HC613">
        <f t="shared" si="558"/>
        <v>0</v>
      </c>
      <c r="HE613" t="s">
        <v>3</v>
      </c>
      <c r="HF613" t="s">
        <v>3</v>
      </c>
      <c r="IK613">
        <f t="shared" si="559"/>
        <v>0</v>
      </c>
    </row>
    <row r="614" spans="1:245" x14ac:dyDescent="0.2">
      <c r="A614">
        <v>17</v>
      </c>
      <c r="B614">
        <v>1</v>
      </c>
      <c r="C614">
        <f>ROW(SmtRes!A184)</f>
        <v>184</v>
      </c>
      <c r="D614">
        <f>ROW(EtalonRes!A179)</f>
        <v>179</v>
      </c>
      <c r="E614" t="s">
        <v>339</v>
      </c>
      <c r="F614" t="s">
        <v>39</v>
      </c>
      <c r="G614" t="s">
        <v>40</v>
      </c>
      <c r="H614" t="s">
        <v>27</v>
      </c>
      <c r="I614">
        <v>0</v>
      </c>
      <c r="J614">
        <v>0</v>
      </c>
      <c r="O614">
        <f t="shared" si="529"/>
        <v>0</v>
      </c>
      <c r="P614">
        <f t="shared" si="530"/>
        <v>0</v>
      </c>
      <c r="Q614">
        <f t="shared" si="531"/>
        <v>0</v>
      </c>
      <c r="R614">
        <f t="shared" si="532"/>
        <v>0</v>
      </c>
      <c r="S614">
        <f t="shared" si="533"/>
        <v>0</v>
      </c>
      <c r="T614">
        <f t="shared" si="534"/>
        <v>0</v>
      </c>
      <c r="U614">
        <f t="shared" si="535"/>
        <v>0</v>
      </c>
      <c r="V614">
        <f t="shared" si="536"/>
        <v>0</v>
      </c>
      <c r="W614">
        <f t="shared" si="537"/>
        <v>0</v>
      </c>
      <c r="X614">
        <f t="shared" si="538"/>
        <v>0</v>
      </c>
      <c r="Y614">
        <f t="shared" si="539"/>
        <v>0</v>
      </c>
      <c r="AA614">
        <v>52421674</v>
      </c>
      <c r="AB614">
        <f t="shared" si="540"/>
        <v>165.91</v>
      </c>
      <c r="AC614">
        <f>ROUND((ES614),6)</f>
        <v>0</v>
      </c>
      <c r="AD614">
        <f>ROUND((((ET614)-(EU614))+AE614),6)</f>
        <v>165.91</v>
      </c>
      <c r="AE614">
        <f t="shared" si="541"/>
        <v>90.18</v>
      </c>
      <c r="AF614">
        <f t="shared" si="541"/>
        <v>0</v>
      </c>
      <c r="AG614">
        <f t="shared" si="542"/>
        <v>0</v>
      </c>
      <c r="AH614">
        <f t="shared" si="543"/>
        <v>0</v>
      </c>
      <c r="AI614">
        <f t="shared" si="543"/>
        <v>0</v>
      </c>
      <c r="AJ614">
        <f t="shared" si="544"/>
        <v>0</v>
      </c>
      <c r="AK614">
        <v>165.91</v>
      </c>
      <c r="AL614">
        <v>0</v>
      </c>
      <c r="AM614">
        <v>165.91</v>
      </c>
      <c r="AN614">
        <v>90.18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1</v>
      </c>
      <c r="AW614">
        <v>1</v>
      </c>
      <c r="AZ614">
        <v>1</v>
      </c>
      <c r="BA614">
        <v>1</v>
      </c>
      <c r="BB614">
        <v>1</v>
      </c>
      <c r="BC614">
        <v>1</v>
      </c>
      <c r="BD614" t="s">
        <v>3</v>
      </c>
      <c r="BE614" t="s">
        <v>3</v>
      </c>
      <c r="BF614" t="s">
        <v>3</v>
      </c>
      <c r="BG614" t="s">
        <v>3</v>
      </c>
      <c r="BH614">
        <v>0</v>
      </c>
      <c r="BI614">
        <v>4</v>
      </c>
      <c r="BJ614" t="s">
        <v>41</v>
      </c>
      <c r="BM614">
        <v>1</v>
      </c>
      <c r="BN614">
        <v>0</v>
      </c>
      <c r="BO614" t="s">
        <v>3</v>
      </c>
      <c r="BP614">
        <v>0</v>
      </c>
      <c r="BQ614">
        <v>1</v>
      </c>
      <c r="BR614">
        <v>0</v>
      </c>
      <c r="BS614">
        <v>1</v>
      </c>
      <c r="BT614">
        <v>1</v>
      </c>
      <c r="BU614">
        <v>1</v>
      </c>
      <c r="BV614">
        <v>1</v>
      </c>
      <c r="BW614">
        <v>1</v>
      </c>
      <c r="BX614">
        <v>1</v>
      </c>
      <c r="BY614" t="s">
        <v>3</v>
      </c>
      <c r="BZ614">
        <v>0</v>
      </c>
      <c r="CA614">
        <v>0</v>
      </c>
      <c r="CE614">
        <v>0</v>
      </c>
      <c r="CF614">
        <v>0</v>
      </c>
      <c r="CG614">
        <v>0</v>
      </c>
      <c r="CM614">
        <v>0</v>
      </c>
      <c r="CN614" t="s">
        <v>3</v>
      </c>
      <c r="CO614">
        <v>0</v>
      </c>
      <c r="CP614">
        <f t="shared" si="545"/>
        <v>0</v>
      </c>
      <c r="CQ614">
        <f t="shared" si="546"/>
        <v>0</v>
      </c>
      <c r="CR614">
        <f>((((ET614)*BB614-(EU614)*BS614)+AE614*BS614)*AV614)</f>
        <v>165.91</v>
      </c>
      <c r="CS614">
        <f t="shared" si="547"/>
        <v>90.18</v>
      </c>
      <c r="CT614">
        <f t="shared" si="548"/>
        <v>0</v>
      </c>
      <c r="CU614">
        <f t="shared" si="549"/>
        <v>0</v>
      </c>
      <c r="CV614">
        <f t="shared" si="550"/>
        <v>0</v>
      </c>
      <c r="CW614">
        <f t="shared" si="551"/>
        <v>0</v>
      </c>
      <c r="CX614">
        <f t="shared" si="552"/>
        <v>0</v>
      </c>
      <c r="CY614">
        <f t="shared" si="553"/>
        <v>0</v>
      </c>
      <c r="CZ614">
        <f t="shared" si="554"/>
        <v>0</v>
      </c>
      <c r="DC614" t="s">
        <v>3</v>
      </c>
      <c r="DD614" t="s">
        <v>3</v>
      </c>
      <c r="DE614" t="s">
        <v>3</v>
      </c>
      <c r="DF614" t="s">
        <v>3</v>
      </c>
      <c r="DG614" t="s">
        <v>3</v>
      </c>
      <c r="DH614" t="s">
        <v>3</v>
      </c>
      <c r="DI614" t="s">
        <v>3</v>
      </c>
      <c r="DJ614" t="s">
        <v>3</v>
      </c>
      <c r="DK614" t="s">
        <v>3</v>
      </c>
      <c r="DL614" t="s">
        <v>3</v>
      </c>
      <c r="DM614" t="s">
        <v>3</v>
      </c>
      <c r="DN614">
        <v>0</v>
      </c>
      <c r="DO614">
        <v>0</v>
      </c>
      <c r="DP614">
        <v>1</v>
      </c>
      <c r="DQ614">
        <v>1</v>
      </c>
      <c r="DU614">
        <v>1009</v>
      </c>
      <c r="DV614" t="s">
        <v>27</v>
      </c>
      <c r="DW614" t="s">
        <v>27</v>
      </c>
      <c r="DX614">
        <v>1000</v>
      </c>
      <c r="EE614">
        <v>51482691</v>
      </c>
      <c r="EF614">
        <v>1</v>
      </c>
      <c r="EG614" t="s">
        <v>21</v>
      </c>
      <c r="EH614">
        <v>0</v>
      </c>
      <c r="EI614" t="s">
        <v>3</v>
      </c>
      <c r="EJ614">
        <v>4</v>
      </c>
      <c r="EK614">
        <v>1</v>
      </c>
      <c r="EL614" t="s">
        <v>37</v>
      </c>
      <c r="EM614" t="s">
        <v>23</v>
      </c>
      <c r="EO614" t="s">
        <v>3</v>
      </c>
      <c r="EQ614">
        <v>0</v>
      </c>
      <c r="ER614">
        <v>165.91</v>
      </c>
      <c r="ES614">
        <v>0</v>
      </c>
      <c r="ET614">
        <v>165.91</v>
      </c>
      <c r="EU614">
        <v>90.18</v>
      </c>
      <c r="EV614">
        <v>0</v>
      </c>
      <c r="EW614">
        <v>0</v>
      </c>
      <c r="EX614">
        <v>0</v>
      </c>
      <c r="EY614">
        <v>0</v>
      </c>
      <c r="FQ614">
        <v>0</v>
      </c>
      <c r="FR614">
        <f t="shared" si="555"/>
        <v>0</v>
      </c>
      <c r="FS614">
        <v>0</v>
      </c>
      <c r="FX614">
        <v>0</v>
      </c>
      <c r="FY614">
        <v>0</v>
      </c>
      <c r="GA614" t="s">
        <v>3</v>
      </c>
      <c r="GD614">
        <v>1</v>
      </c>
      <c r="GF614">
        <v>1912105629</v>
      </c>
      <c r="GG614">
        <v>2</v>
      </c>
      <c r="GH614">
        <v>1</v>
      </c>
      <c r="GI614">
        <v>-2</v>
      </c>
      <c r="GJ614">
        <v>0</v>
      </c>
      <c r="GK614">
        <v>0</v>
      </c>
      <c r="GL614">
        <f t="shared" si="556"/>
        <v>0</v>
      </c>
      <c r="GM614">
        <f>ROUND(O614+X614+Y614,2)+GX614</f>
        <v>0</v>
      </c>
      <c r="GN614">
        <f>IF(OR(BI614=0,BI614=1),ROUND(O614+X614+Y614,2),0)</f>
        <v>0</v>
      </c>
      <c r="GO614">
        <f>IF(BI614=2,ROUND(O614+X614+Y614,2),0)</f>
        <v>0</v>
      </c>
      <c r="GP614">
        <f>IF(BI614=4,ROUND(O614+X614+Y614,2)+GX614,0)</f>
        <v>0</v>
      </c>
      <c r="GR614">
        <v>0</v>
      </c>
      <c r="GS614">
        <v>3</v>
      </c>
      <c r="GT614">
        <v>0</v>
      </c>
      <c r="GU614" t="s">
        <v>3</v>
      </c>
      <c r="GV614">
        <f>ROUND((GT614),6)</f>
        <v>0</v>
      </c>
      <c r="GW614">
        <v>1</v>
      </c>
      <c r="GX614">
        <f t="shared" si="557"/>
        <v>0</v>
      </c>
      <c r="HA614">
        <v>0</v>
      </c>
      <c r="HB614">
        <v>0</v>
      </c>
      <c r="HC614">
        <f t="shared" si="558"/>
        <v>0</v>
      </c>
      <c r="HE614" t="s">
        <v>3</v>
      </c>
      <c r="HF614" t="s">
        <v>3</v>
      </c>
      <c r="IK614">
        <f t="shared" si="559"/>
        <v>0</v>
      </c>
    </row>
    <row r="615" spans="1:245" x14ac:dyDescent="0.2">
      <c r="A615">
        <v>17</v>
      </c>
      <c r="B615">
        <v>1</v>
      </c>
      <c r="C615">
        <f>ROW(SmtRes!A186)</f>
        <v>186</v>
      </c>
      <c r="D615">
        <f>ROW(EtalonRes!A181)</f>
        <v>181</v>
      </c>
      <c r="E615" t="s">
        <v>340</v>
      </c>
      <c r="F615" t="s">
        <v>43</v>
      </c>
      <c r="G615" t="s">
        <v>44</v>
      </c>
      <c r="H615" t="s">
        <v>27</v>
      </c>
      <c r="I615">
        <v>0</v>
      </c>
      <c r="J615">
        <v>0</v>
      </c>
      <c r="O615">
        <f t="shared" si="529"/>
        <v>0</v>
      </c>
      <c r="P615">
        <f t="shared" si="530"/>
        <v>0</v>
      </c>
      <c r="Q615">
        <f t="shared" si="531"/>
        <v>0</v>
      </c>
      <c r="R615">
        <f t="shared" si="532"/>
        <v>0</v>
      </c>
      <c r="S615">
        <f t="shared" si="533"/>
        <v>0</v>
      </c>
      <c r="T615">
        <f t="shared" si="534"/>
        <v>0</v>
      </c>
      <c r="U615">
        <f t="shared" si="535"/>
        <v>0</v>
      </c>
      <c r="V615">
        <f t="shared" si="536"/>
        <v>0</v>
      </c>
      <c r="W615">
        <f t="shared" si="537"/>
        <v>0</v>
      </c>
      <c r="X615">
        <f t="shared" si="538"/>
        <v>0</v>
      </c>
      <c r="Y615">
        <f t="shared" si="539"/>
        <v>0</v>
      </c>
      <c r="AA615">
        <v>52421674</v>
      </c>
      <c r="AB615">
        <f t="shared" si="540"/>
        <v>1396.89</v>
      </c>
      <c r="AC615">
        <f>ROUND(((ES615*51)),6)</f>
        <v>0</v>
      </c>
      <c r="AD615">
        <f>ROUND(((((ET615*51))-((EU615*51)))+AE615),6)</f>
        <v>1396.89</v>
      </c>
      <c r="AE615">
        <f>ROUND(((EU615*51)),6)</f>
        <v>759.39</v>
      </c>
      <c r="AF615">
        <f>ROUND(((EV615*51)),6)</f>
        <v>0</v>
      </c>
      <c r="AG615">
        <f t="shared" si="542"/>
        <v>0</v>
      </c>
      <c r="AH615">
        <f>((EW615*51))</f>
        <v>0</v>
      </c>
      <c r="AI615">
        <f>((EX615*51))</f>
        <v>0</v>
      </c>
      <c r="AJ615">
        <f t="shared" si="544"/>
        <v>0</v>
      </c>
      <c r="AK615">
        <v>27.39</v>
      </c>
      <c r="AL615">
        <v>0</v>
      </c>
      <c r="AM615">
        <v>27.39</v>
      </c>
      <c r="AN615">
        <v>14.89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1</v>
      </c>
      <c r="AW615">
        <v>1</v>
      </c>
      <c r="AZ615">
        <v>1</v>
      </c>
      <c r="BA615">
        <v>1</v>
      </c>
      <c r="BB615">
        <v>1</v>
      </c>
      <c r="BC615">
        <v>1</v>
      </c>
      <c r="BD615" t="s">
        <v>3</v>
      </c>
      <c r="BE615" t="s">
        <v>3</v>
      </c>
      <c r="BF615" t="s">
        <v>3</v>
      </c>
      <c r="BG615" t="s">
        <v>3</v>
      </c>
      <c r="BH615">
        <v>0</v>
      </c>
      <c r="BI615">
        <v>4</v>
      </c>
      <c r="BJ615" t="s">
        <v>45</v>
      </c>
      <c r="BM615">
        <v>1</v>
      </c>
      <c r="BN615">
        <v>0</v>
      </c>
      <c r="BO615" t="s">
        <v>3</v>
      </c>
      <c r="BP615">
        <v>0</v>
      </c>
      <c r="BQ615">
        <v>1</v>
      </c>
      <c r="BR615">
        <v>0</v>
      </c>
      <c r="BS615">
        <v>1</v>
      </c>
      <c r="BT615">
        <v>1</v>
      </c>
      <c r="BU615">
        <v>1</v>
      </c>
      <c r="BV615">
        <v>1</v>
      </c>
      <c r="BW615">
        <v>1</v>
      </c>
      <c r="BX615">
        <v>1</v>
      </c>
      <c r="BY615" t="s">
        <v>3</v>
      </c>
      <c r="BZ615">
        <v>0</v>
      </c>
      <c r="CA615">
        <v>0</v>
      </c>
      <c r="CE615">
        <v>0</v>
      </c>
      <c r="CF615">
        <v>0</v>
      </c>
      <c r="CG615">
        <v>0</v>
      </c>
      <c r="CM615">
        <v>0</v>
      </c>
      <c r="CN615" t="s">
        <v>3</v>
      </c>
      <c r="CO615">
        <v>0</v>
      </c>
      <c r="CP615">
        <f t="shared" si="545"/>
        <v>0</v>
      </c>
      <c r="CQ615">
        <f t="shared" si="546"/>
        <v>0</v>
      </c>
      <c r="CR615">
        <f>(((((ET615*51))*BB615-((EU615*51))*BS615)+AE615*BS615)*AV615)</f>
        <v>1396.89</v>
      </c>
      <c r="CS615">
        <f t="shared" si="547"/>
        <v>759.39</v>
      </c>
      <c r="CT615">
        <f t="shared" si="548"/>
        <v>0</v>
      </c>
      <c r="CU615">
        <f t="shared" si="549"/>
        <v>0</v>
      </c>
      <c r="CV615">
        <f t="shared" si="550"/>
        <v>0</v>
      </c>
      <c r="CW615">
        <f t="shared" si="551"/>
        <v>0</v>
      </c>
      <c r="CX615">
        <f t="shared" si="552"/>
        <v>0</v>
      </c>
      <c r="CY615">
        <f t="shared" si="553"/>
        <v>0</v>
      </c>
      <c r="CZ615">
        <f t="shared" si="554"/>
        <v>0</v>
      </c>
      <c r="DC615" t="s">
        <v>3</v>
      </c>
      <c r="DD615" t="s">
        <v>46</v>
      </c>
      <c r="DE615" t="s">
        <v>46</v>
      </c>
      <c r="DF615" t="s">
        <v>46</v>
      </c>
      <c r="DG615" t="s">
        <v>46</v>
      </c>
      <c r="DH615" t="s">
        <v>3</v>
      </c>
      <c r="DI615" t="s">
        <v>46</v>
      </c>
      <c r="DJ615" t="s">
        <v>46</v>
      </c>
      <c r="DK615" t="s">
        <v>3</v>
      </c>
      <c r="DL615" t="s">
        <v>3</v>
      </c>
      <c r="DM615" t="s">
        <v>3</v>
      </c>
      <c r="DN615">
        <v>0</v>
      </c>
      <c r="DO615">
        <v>0</v>
      </c>
      <c r="DP615">
        <v>1</v>
      </c>
      <c r="DQ615">
        <v>1</v>
      </c>
      <c r="DU615">
        <v>1009</v>
      </c>
      <c r="DV615" t="s">
        <v>27</v>
      </c>
      <c r="DW615" t="s">
        <v>27</v>
      </c>
      <c r="DX615">
        <v>1000</v>
      </c>
      <c r="EE615">
        <v>51482691</v>
      </c>
      <c r="EF615">
        <v>1</v>
      </c>
      <c r="EG615" t="s">
        <v>21</v>
      </c>
      <c r="EH615">
        <v>0</v>
      </c>
      <c r="EI615" t="s">
        <v>3</v>
      </c>
      <c r="EJ615">
        <v>4</v>
      </c>
      <c r="EK615">
        <v>1</v>
      </c>
      <c r="EL615" t="s">
        <v>37</v>
      </c>
      <c r="EM615" t="s">
        <v>23</v>
      </c>
      <c r="EO615" t="s">
        <v>3</v>
      </c>
      <c r="EQ615">
        <v>0</v>
      </c>
      <c r="ER615">
        <v>27.39</v>
      </c>
      <c r="ES615">
        <v>0</v>
      </c>
      <c r="ET615">
        <v>27.39</v>
      </c>
      <c r="EU615">
        <v>14.89</v>
      </c>
      <c r="EV615">
        <v>0</v>
      </c>
      <c r="EW615">
        <v>0</v>
      </c>
      <c r="EX615">
        <v>0</v>
      </c>
      <c r="EY615">
        <v>0</v>
      </c>
      <c r="FQ615">
        <v>0</v>
      </c>
      <c r="FR615">
        <f t="shared" si="555"/>
        <v>0</v>
      </c>
      <c r="FS615">
        <v>0</v>
      </c>
      <c r="FX615">
        <v>0</v>
      </c>
      <c r="FY615">
        <v>0</v>
      </c>
      <c r="GA615" t="s">
        <v>3</v>
      </c>
      <c r="GD615">
        <v>1</v>
      </c>
      <c r="GF615">
        <v>972108674</v>
      </c>
      <c r="GG615">
        <v>2</v>
      </c>
      <c r="GH615">
        <v>1</v>
      </c>
      <c r="GI615">
        <v>-2</v>
      </c>
      <c r="GJ615">
        <v>0</v>
      </c>
      <c r="GK615">
        <v>0</v>
      </c>
      <c r="GL615">
        <f t="shared" si="556"/>
        <v>0</v>
      </c>
      <c r="GM615">
        <f>ROUND(O615+X615+Y615,2)+GX615</f>
        <v>0</v>
      </c>
      <c r="GN615">
        <f>IF(OR(BI615=0,BI615=1),ROUND(O615+X615+Y615,2),0)</f>
        <v>0</v>
      </c>
      <c r="GO615">
        <f>IF(BI615=2,ROUND(O615+X615+Y615,2),0)</f>
        <v>0</v>
      </c>
      <c r="GP615">
        <f>IF(BI615=4,ROUND(O615+X615+Y615,2)+GX615,0)</f>
        <v>0</v>
      </c>
      <c r="GR615">
        <v>0</v>
      </c>
      <c r="GS615">
        <v>3</v>
      </c>
      <c r="GT615">
        <v>0</v>
      </c>
      <c r="GU615" t="s">
        <v>46</v>
      </c>
      <c r="GV615">
        <f>ROUND(((GT615*51)),6)</f>
        <v>0</v>
      </c>
      <c r="GW615">
        <v>1</v>
      </c>
      <c r="GX615">
        <f t="shared" si="557"/>
        <v>0</v>
      </c>
      <c r="HA615">
        <v>0</v>
      </c>
      <c r="HB615">
        <v>0</v>
      </c>
      <c r="HC615">
        <f t="shared" si="558"/>
        <v>0</v>
      </c>
      <c r="HE615" t="s">
        <v>3</v>
      </c>
      <c r="HF615" t="s">
        <v>3</v>
      </c>
      <c r="IK615">
        <f t="shared" si="559"/>
        <v>0</v>
      </c>
    </row>
    <row r="616" spans="1:245" x14ac:dyDescent="0.2">
      <c r="A616">
        <v>17</v>
      </c>
      <c r="B616">
        <v>1</v>
      </c>
      <c r="E616" t="s">
        <v>341</v>
      </c>
      <c r="F616" t="s">
        <v>48</v>
      </c>
      <c r="G616" t="s">
        <v>49</v>
      </c>
      <c r="H616" t="s">
        <v>27</v>
      </c>
      <c r="I616">
        <v>0</v>
      </c>
      <c r="J616">
        <v>0</v>
      </c>
      <c r="O616">
        <f t="shared" si="529"/>
        <v>0</v>
      </c>
      <c r="P616">
        <f t="shared" si="530"/>
        <v>0</v>
      </c>
      <c r="Q616">
        <f t="shared" si="531"/>
        <v>0</v>
      </c>
      <c r="R616">
        <f t="shared" si="532"/>
        <v>0</v>
      </c>
      <c r="S616">
        <f t="shared" si="533"/>
        <v>0</v>
      </c>
      <c r="T616">
        <f t="shared" si="534"/>
        <v>0</v>
      </c>
      <c r="U616">
        <f t="shared" si="535"/>
        <v>0</v>
      </c>
      <c r="V616">
        <f t="shared" si="536"/>
        <v>0</v>
      </c>
      <c r="W616">
        <f t="shared" si="537"/>
        <v>0</v>
      </c>
      <c r="X616">
        <f t="shared" si="538"/>
        <v>0</v>
      </c>
      <c r="Y616">
        <f t="shared" si="539"/>
        <v>0</v>
      </c>
      <c r="AA616">
        <v>52421674</v>
      </c>
      <c r="AB616">
        <f t="shared" si="540"/>
        <v>150.61000000000001</v>
      </c>
      <c r="AC616">
        <f t="shared" ref="AC616:AC622" si="560">ROUND((ES616),6)</f>
        <v>150.61000000000001</v>
      </c>
      <c r="AD616">
        <f t="shared" ref="AD616:AD622" si="561">ROUND((((ET616)-(EU616))+AE616),6)</f>
        <v>0</v>
      </c>
      <c r="AE616">
        <f t="shared" ref="AE616:AF622" si="562">ROUND((EU616),6)</f>
        <v>0</v>
      </c>
      <c r="AF616">
        <f t="shared" si="562"/>
        <v>0</v>
      </c>
      <c r="AG616">
        <f t="shared" si="542"/>
        <v>0</v>
      </c>
      <c r="AH616">
        <f t="shared" ref="AH616:AI622" si="563">(EW616)</f>
        <v>0</v>
      </c>
      <c r="AI616">
        <f t="shared" si="563"/>
        <v>0</v>
      </c>
      <c r="AJ616">
        <f t="shared" si="544"/>
        <v>0</v>
      </c>
      <c r="AK616">
        <v>150.61000000000001</v>
      </c>
      <c r="AL616">
        <v>150.61000000000001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1</v>
      </c>
      <c r="AW616">
        <v>1</v>
      </c>
      <c r="AZ616">
        <v>1</v>
      </c>
      <c r="BA616">
        <v>1</v>
      </c>
      <c r="BB616">
        <v>1</v>
      </c>
      <c r="BC616">
        <v>1</v>
      </c>
      <c r="BD616" t="s">
        <v>3</v>
      </c>
      <c r="BE616" t="s">
        <v>3</v>
      </c>
      <c r="BF616" t="s">
        <v>3</v>
      </c>
      <c r="BG616" t="s">
        <v>3</v>
      </c>
      <c r="BH616">
        <v>3</v>
      </c>
      <c r="BI616">
        <v>1</v>
      </c>
      <c r="BJ616" t="s">
        <v>3</v>
      </c>
      <c r="BM616">
        <v>6001</v>
      </c>
      <c r="BN616">
        <v>0</v>
      </c>
      <c r="BO616" t="s">
        <v>3</v>
      </c>
      <c r="BP616">
        <v>0</v>
      </c>
      <c r="BQ616">
        <v>0</v>
      </c>
      <c r="BR616">
        <v>0</v>
      </c>
      <c r="BS616">
        <v>1</v>
      </c>
      <c r="BT616">
        <v>1</v>
      </c>
      <c r="BU616">
        <v>1</v>
      </c>
      <c r="BV616">
        <v>1</v>
      </c>
      <c r="BW616">
        <v>1</v>
      </c>
      <c r="BX616">
        <v>1</v>
      </c>
      <c r="BY616" t="s">
        <v>3</v>
      </c>
      <c r="BZ616">
        <v>0</v>
      </c>
      <c r="CA616">
        <v>0</v>
      </c>
      <c r="CE616">
        <v>0</v>
      </c>
      <c r="CF616">
        <v>0</v>
      </c>
      <c r="CG616">
        <v>0</v>
      </c>
      <c r="CM616">
        <v>0</v>
      </c>
      <c r="CN616" t="s">
        <v>3</v>
      </c>
      <c r="CO616">
        <v>0</v>
      </c>
      <c r="CP616">
        <f t="shared" si="545"/>
        <v>0</v>
      </c>
      <c r="CQ616">
        <f t="shared" si="546"/>
        <v>150.61000000000001</v>
      </c>
      <c r="CR616">
        <f t="shared" ref="CR616:CR622" si="564">((((ET616)*BB616-(EU616)*BS616)+AE616*BS616)*AV616)</f>
        <v>0</v>
      </c>
      <c r="CS616">
        <f t="shared" si="547"/>
        <v>0</v>
      </c>
      <c r="CT616">
        <f t="shared" si="548"/>
        <v>0</v>
      </c>
      <c r="CU616">
        <f t="shared" si="549"/>
        <v>0</v>
      </c>
      <c r="CV616">
        <f t="shared" si="550"/>
        <v>0</v>
      </c>
      <c r="CW616">
        <f t="shared" si="551"/>
        <v>0</v>
      </c>
      <c r="CX616">
        <f t="shared" si="552"/>
        <v>0</v>
      </c>
      <c r="CY616">
        <f t="shared" si="553"/>
        <v>0</v>
      </c>
      <c r="CZ616">
        <f t="shared" si="554"/>
        <v>0</v>
      </c>
      <c r="DC616" t="s">
        <v>3</v>
      </c>
      <c r="DD616" t="s">
        <v>3</v>
      </c>
      <c r="DE616" t="s">
        <v>3</v>
      </c>
      <c r="DF616" t="s">
        <v>3</v>
      </c>
      <c r="DG616" t="s">
        <v>3</v>
      </c>
      <c r="DH616" t="s">
        <v>3</v>
      </c>
      <c r="DI616" t="s">
        <v>3</v>
      </c>
      <c r="DJ616" t="s">
        <v>3</v>
      </c>
      <c r="DK616" t="s">
        <v>3</v>
      </c>
      <c r="DL616" t="s">
        <v>3</v>
      </c>
      <c r="DM616" t="s">
        <v>3</v>
      </c>
      <c r="DN616">
        <v>0</v>
      </c>
      <c r="DO616">
        <v>0</v>
      </c>
      <c r="DP616">
        <v>1</v>
      </c>
      <c r="DQ616">
        <v>1</v>
      </c>
      <c r="DU616">
        <v>1009</v>
      </c>
      <c r="DV616" t="s">
        <v>27</v>
      </c>
      <c r="DW616" t="s">
        <v>27</v>
      </c>
      <c r="DX616">
        <v>1000</v>
      </c>
      <c r="EE616">
        <v>51764353</v>
      </c>
      <c r="EF616">
        <v>0</v>
      </c>
      <c r="EG616" t="s">
        <v>50</v>
      </c>
      <c r="EH616">
        <v>0</v>
      </c>
      <c r="EI616" t="s">
        <v>3</v>
      </c>
      <c r="EJ616">
        <v>1</v>
      </c>
      <c r="EK616">
        <v>6001</v>
      </c>
      <c r="EL616" t="s">
        <v>51</v>
      </c>
      <c r="EM616" t="s">
        <v>50</v>
      </c>
      <c r="EO616" t="s">
        <v>3</v>
      </c>
      <c r="EQ616">
        <v>0</v>
      </c>
      <c r="ER616">
        <v>150.61000000000001</v>
      </c>
      <c r="ES616">
        <v>150.61000000000001</v>
      </c>
      <c r="ET616">
        <v>0</v>
      </c>
      <c r="EU616">
        <v>0</v>
      </c>
      <c r="EV616">
        <v>0</v>
      </c>
      <c r="EW616">
        <v>0</v>
      </c>
      <c r="EX616">
        <v>0</v>
      </c>
      <c r="EY616">
        <v>0</v>
      </c>
      <c r="EZ616">
        <v>5</v>
      </c>
      <c r="FC616">
        <v>1</v>
      </c>
      <c r="FD616">
        <v>18</v>
      </c>
      <c r="FF616">
        <v>180.73</v>
      </c>
      <c r="FQ616">
        <v>0</v>
      </c>
      <c r="FR616">
        <f t="shared" si="555"/>
        <v>0</v>
      </c>
      <c r="FS616">
        <v>0</v>
      </c>
      <c r="FX616">
        <v>0</v>
      </c>
      <c r="FY616">
        <v>0</v>
      </c>
      <c r="GA616" t="s">
        <v>52</v>
      </c>
      <c r="GD616">
        <v>0</v>
      </c>
      <c r="GF616">
        <v>-611639470</v>
      </c>
      <c r="GG616">
        <v>2</v>
      </c>
      <c r="GH616">
        <v>3</v>
      </c>
      <c r="GI616">
        <v>-2</v>
      </c>
      <c r="GJ616">
        <v>0</v>
      </c>
      <c r="GK616">
        <f>ROUND(R616*(R12)/100,2)</f>
        <v>0</v>
      </c>
      <c r="GL616">
        <f t="shared" si="556"/>
        <v>0</v>
      </c>
      <c r="GM616">
        <f t="shared" ref="GM616:GM622" si="565">ROUND(O616+X616+Y616+GK616,2)+GX616</f>
        <v>0</v>
      </c>
      <c r="GN616">
        <f t="shared" ref="GN616:GN622" si="566">IF(OR(BI616=0,BI616=1),ROUND(O616+X616+Y616+GK616,2),0)</f>
        <v>0</v>
      </c>
      <c r="GO616">
        <f t="shared" ref="GO616:GO622" si="567">IF(BI616=2,ROUND(O616+X616+Y616+GK616,2),0)</f>
        <v>0</v>
      </c>
      <c r="GP616">
        <f t="shared" ref="GP616:GP622" si="568">IF(BI616=4,ROUND(O616+X616+Y616+GK616,2)+GX616,0)</f>
        <v>0</v>
      </c>
      <c r="GR616">
        <v>1</v>
      </c>
      <c r="GS616">
        <v>1</v>
      </c>
      <c r="GT616">
        <v>0</v>
      </c>
      <c r="GU616" t="s">
        <v>3</v>
      </c>
      <c r="GV616">
        <f t="shared" ref="GV616:GV622" si="569">ROUND((GT616),6)</f>
        <v>0</v>
      </c>
      <c r="GW616">
        <v>1</v>
      </c>
      <c r="GX616">
        <f t="shared" si="557"/>
        <v>0</v>
      </c>
      <c r="HA616">
        <v>0</v>
      </c>
      <c r="HB616">
        <v>0</v>
      </c>
      <c r="HC616">
        <f t="shared" si="558"/>
        <v>0</v>
      </c>
      <c r="HE616" t="s">
        <v>53</v>
      </c>
      <c r="HF616" t="s">
        <v>53</v>
      </c>
      <c r="IK616">
        <f t="shared" si="559"/>
        <v>0</v>
      </c>
    </row>
    <row r="617" spans="1:245" x14ac:dyDescent="0.2">
      <c r="A617">
        <v>17</v>
      </c>
      <c r="B617">
        <v>1</v>
      </c>
      <c r="C617">
        <f>ROW(SmtRes!A192)</f>
        <v>192</v>
      </c>
      <c r="D617">
        <f>ROW(EtalonRes!A186)</f>
        <v>186</v>
      </c>
      <c r="E617" t="s">
        <v>342</v>
      </c>
      <c r="F617" t="s">
        <v>55</v>
      </c>
      <c r="G617" t="s">
        <v>56</v>
      </c>
      <c r="H617" t="s">
        <v>57</v>
      </c>
      <c r="I617">
        <v>0</v>
      </c>
      <c r="J617">
        <v>0</v>
      </c>
      <c r="O617">
        <f t="shared" si="529"/>
        <v>0</v>
      </c>
      <c r="P617">
        <f t="shared" si="530"/>
        <v>0</v>
      </c>
      <c r="Q617">
        <f t="shared" si="531"/>
        <v>0</v>
      </c>
      <c r="R617">
        <f t="shared" si="532"/>
        <v>0</v>
      </c>
      <c r="S617">
        <f t="shared" si="533"/>
        <v>0</v>
      </c>
      <c r="T617">
        <f t="shared" si="534"/>
        <v>0</v>
      </c>
      <c r="U617">
        <f t="shared" si="535"/>
        <v>0</v>
      </c>
      <c r="V617">
        <f t="shared" si="536"/>
        <v>0</v>
      </c>
      <c r="W617">
        <f t="shared" si="537"/>
        <v>0</v>
      </c>
      <c r="X617">
        <f t="shared" si="538"/>
        <v>0</v>
      </c>
      <c r="Y617">
        <f t="shared" si="539"/>
        <v>0</v>
      </c>
      <c r="AA617">
        <v>52421674</v>
      </c>
      <c r="AB617">
        <f t="shared" si="540"/>
        <v>311955.89</v>
      </c>
      <c r="AC617">
        <f t="shared" si="560"/>
        <v>271719.28999999998</v>
      </c>
      <c r="AD617">
        <f t="shared" si="561"/>
        <v>35461.980000000003</v>
      </c>
      <c r="AE617">
        <f t="shared" si="562"/>
        <v>14481.22</v>
      </c>
      <c r="AF617">
        <f t="shared" si="562"/>
        <v>4774.62</v>
      </c>
      <c r="AG617">
        <f t="shared" si="542"/>
        <v>0</v>
      </c>
      <c r="AH617">
        <f t="shared" si="563"/>
        <v>19.100000000000001</v>
      </c>
      <c r="AI617">
        <f t="shared" si="563"/>
        <v>0</v>
      </c>
      <c r="AJ617">
        <f t="shared" si="544"/>
        <v>0</v>
      </c>
      <c r="AK617">
        <v>311955.89</v>
      </c>
      <c r="AL617">
        <v>271719.28999999998</v>
      </c>
      <c r="AM617">
        <v>35461.980000000003</v>
      </c>
      <c r="AN617">
        <v>14481.22</v>
      </c>
      <c r="AO617">
        <v>4774.62</v>
      </c>
      <c r="AP617">
        <v>0</v>
      </c>
      <c r="AQ617">
        <v>19.100000000000001</v>
      </c>
      <c r="AR617">
        <v>0</v>
      </c>
      <c r="AS617">
        <v>0</v>
      </c>
      <c r="AT617">
        <v>70</v>
      </c>
      <c r="AU617">
        <v>10</v>
      </c>
      <c r="AV617">
        <v>1</v>
      </c>
      <c r="AW617">
        <v>1</v>
      </c>
      <c r="AZ617">
        <v>1</v>
      </c>
      <c r="BA617">
        <v>1</v>
      </c>
      <c r="BB617">
        <v>1</v>
      </c>
      <c r="BC617">
        <v>1</v>
      </c>
      <c r="BD617" t="s">
        <v>3</v>
      </c>
      <c r="BE617" t="s">
        <v>3</v>
      </c>
      <c r="BF617" t="s">
        <v>3</v>
      </c>
      <c r="BG617" t="s">
        <v>3</v>
      </c>
      <c r="BH617">
        <v>0</v>
      </c>
      <c r="BI617">
        <v>4</v>
      </c>
      <c r="BJ617" t="s">
        <v>58</v>
      </c>
      <c r="BM617">
        <v>0</v>
      </c>
      <c r="BN617">
        <v>0</v>
      </c>
      <c r="BO617" t="s">
        <v>3</v>
      </c>
      <c r="BP617">
        <v>0</v>
      </c>
      <c r="BQ617">
        <v>1</v>
      </c>
      <c r="BR617">
        <v>0</v>
      </c>
      <c r="BS617">
        <v>1</v>
      </c>
      <c r="BT617">
        <v>1</v>
      </c>
      <c r="BU617">
        <v>1</v>
      </c>
      <c r="BV617">
        <v>1</v>
      </c>
      <c r="BW617">
        <v>1</v>
      </c>
      <c r="BX617">
        <v>1</v>
      </c>
      <c r="BY617" t="s">
        <v>3</v>
      </c>
      <c r="BZ617">
        <v>70</v>
      </c>
      <c r="CA617">
        <v>10</v>
      </c>
      <c r="CE617">
        <v>0</v>
      </c>
      <c r="CF617">
        <v>0</v>
      </c>
      <c r="CG617">
        <v>0</v>
      </c>
      <c r="CM617">
        <v>0</v>
      </c>
      <c r="CN617" t="s">
        <v>3</v>
      </c>
      <c r="CO617">
        <v>0</v>
      </c>
      <c r="CP617">
        <f t="shared" si="545"/>
        <v>0</v>
      </c>
      <c r="CQ617">
        <f t="shared" si="546"/>
        <v>271719.28999999998</v>
      </c>
      <c r="CR617">
        <f t="shared" si="564"/>
        <v>35461.980000000003</v>
      </c>
      <c r="CS617">
        <f t="shared" si="547"/>
        <v>14481.22</v>
      </c>
      <c r="CT617">
        <f t="shared" si="548"/>
        <v>4774.62</v>
      </c>
      <c r="CU617">
        <f t="shared" si="549"/>
        <v>0</v>
      </c>
      <c r="CV617">
        <f t="shared" si="550"/>
        <v>19.100000000000001</v>
      </c>
      <c r="CW617">
        <f t="shared" si="551"/>
        <v>0</v>
      </c>
      <c r="CX617">
        <f t="shared" si="552"/>
        <v>0</v>
      </c>
      <c r="CY617">
        <f t="shared" si="553"/>
        <v>0</v>
      </c>
      <c r="CZ617">
        <f t="shared" si="554"/>
        <v>0</v>
      </c>
      <c r="DC617" t="s">
        <v>3</v>
      </c>
      <c r="DD617" t="s">
        <v>3</v>
      </c>
      <c r="DE617" t="s">
        <v>3</v>
      </c>
      <c r="DF617" t="s">
        <v>3</v>
      </c>
      <c r="DG617" t="s">
        <v>3</v>
      </c>
      <c r="DH617" t="s">
        <v>3</v>
      </c>
      <c r="DI617" t="s">
        <v>3</v>
      </c>
      <c r="DJ617" t="s">
        <v>3</v>
      </c>
      <c r="DK617" t="s">
        <v>3</v>
      </c>
      <c r="DL617" t="s">
        <v>3</v>
      </c>
      <c r="DM617" t="s">
        <v>3</v>
      </c>
      <c r="DN617">
        <v>0</v>
      </c>
      <c r="DO617">
        <v>0</v>
      </c>
      <c r="DP617">
        <v>1</v>
      </c>
      <c r="DQ617">
        <v>1</v>
      </c>
      <c r="DU617">
        <v>1009</v>
      </c>
      <c r="DV617" t="s">
        <v>57</v>
      </c>
      <c r="DW617" t="s">
        <v>57</v>
      </c>
      <c r="DX617">
        <v>100000</v>
      </c>
      <c r="EE617">
        <v>51482689</v>
      </c>
      <c r="EF617">
        <v>1</v>
      </c>
      <c r="EG617" t="s">
        <v>21</v>
      </c>
      <c r="EH617">
        <v>0</v>
      </c>
      <c r="EI617" t="s">
        <v>3</v>
      </c>
      <c r="EJ617">
        <v>4</v>
      </c>
      <c r="EK617">
        <v>0</v>
      </c>
      <c r="EL617" t="s">
        <v>22</v>
      </c>
      <c r="EM617" t="s">
        <v>23</v>
      </c>
      <c r="EO617" t="s">
        <v>3</v>
      </c>
      <c r="EQ617">
        <v>0</v>
      </c>
      <c r="ER617">
        <v>311955.89</v>
      </c>
      <c r="ES617">
        <v>271719.28999999998</v>
      </c>
      <c r="ET617">
        <v>35461.980000000003</v>
      </c>
      <c r="EU617">
        <v>14481.22</v>
      </c>
      <c r="EV617">
        <v>4774.62</v>
      </c>
      <c r="EW617">
        <v>19.100000000000001</v>
      </c>
      <c r="EX617">
        <v>0</v>
      </c>
      <c r="EY617">
        <v>0</v>
      </c>
      <c r="FQ617">
        <v>0</v>
      </c>
      <c r="FR617">
        <f t="shared" si="555"/>
        <v>0</v>
      </c>
      <c r="FS617">
        <v>0</v>
      </c>
      <c r="FX617">
        <v>70</v>
      </c>
      <c r="FY617">
        <v>10</v>
      </c>
      <c r="GA617" t="s">
        <v>3</v>
      </c>
      <c r="GD617">
        <v>0</v>
      </c>
      <c r="GF617">
        <v>793279665</v>
      </c>
      <c r="GG617">
        <v>2</v>
      </c>
      <c r="GH617">
        <v>1</v>
      </c>
      <c r="GI617">
        <v>-2</v>
      </c>
      <c r="GJ617">
        <v>0</v>
      </c>
      <c r="GK617">
        <f>ROUND(R617*(R12)/100,2)</f>
        <v>0</v>
      </c>
      <c r="GL617">
        <f t="shared" si="556"/>
        <v>0</v>
      </c>
      <c r="GM617">
        <f t="shared" si="565"/>
        <v>0</v>
      </c>
      <c r="GN617">
        <f t="shared" si="566"/>
        <v>0</v>
      </c>
      <c r="GO617">
        <f t="shared" si="567"/>
        <v>0</v>
      </c>
      <c r="GP617">
        <f t="shared" si="568"/>
        <v>0</v>
      </c>
      <c r="GR617">
        <v>0</v>
      </c>
      <c r="GS617">
        <v>3</v>
      </c>
      <c r="GT617">
        <v>0</v>
      </c>
      <c r="GU617" t="s">
        <v>3</v>
      </c>
      <c r="GV617">
        <f t="shared" si="569"/>
        <v>0</v>
      </c>
      <c r="GW617">
        <v>1</v>
      </c>
      <c r="GX617">
        <f t="shared" si="557"/>
        <v>0</v>
      </c>
      <c r="HA617">
        <v>0</v>
      </c>
      <c r="HB617">
        <v>0</v>
      </c>
      <c r="HC617">
        <f t="shared" si="558"/>
        <v>0</v>
      </c>
      <c r="HE617" t="s">
        <v>3</v>
      </c>
      <c r="HF617" t="s">
        <v>3</v>
      </c>
      <c r="IK617">
        <f t="shared" si="559"/>
        <v>0</v>
      </c>
    </row>
    <row r="618" spans="1:245" x14ac:dyDescent="0.2">
      <c r="A618">
        <v>18</v>
      </c>
      <c r="B618">
        <v>1</v>
      </c>
      <c r="C618">
        <v>191</v>
      </c>
      <c r="E618" t="s">
        <v>343</v>
      </c>
      <c r="F618" t="s">
        <v>60</v>
      </c>
      <c r="G618" t="s">
        <v>61</v>
      </c>
      <c r="H618" t="s">
        <v>27</v>
      </c>
      <c r="I618">
        <f>I617*J618</f>
        <v>0</v>
      </c>
      <c r="J618">
        <v>-101</v>
      </c>
      <c r="O618">
        <f t="shared" si="529"/>
        <v>0</v>
      </c>
      <c r="P618">
        <f t="shared" si="530"/>
        <v>0</v>
      </c>
      <c r="Q618">
        <f t="shared" si="531"/>
        <v>0</v>
      </c>
      <c r="R618">
        <f t="shared" si="532"/>
        <v>0</v>
      </c>
      <c r="S618">
        <f t="shared" si="533"/>
        <v>0</v>
      </c>
      <c r="T618">
        <f t="shared" si="534"/>
        <v>0</v>
      </c>
      <c r="U618">
        <f t="shared" si="535"/>
        <v>0</v>
      </c>
      <c r="V618">
        <f t="shared" si="536"/>
        <v>0</v>
      </c>
      <c r="W618">
        <f t="shared" si="537"/>
        <v>0</v>
      </c>
      <c r="X618">
        <f t="shared" si="538"/>
        <v>0</v>
      </c>
      <c r="Y618">
        <f t="shared" si="539"/>
        <v>0</v>
      </c>
      <c r="AA618">
        <v>52421674</v>
      </c>
      <c r="AB618">
        <f t="shared" si="540"/>
        <v>2690.29</v>
      </c>
      <c r="AC618">
        <f t="shared" si="560"/>
        <v>2690.29</v>
      </c>
      <c r="AD618">
        <f t="shared" si="561"/>
        <v>0</v>
      </c>
      <c r="AE618">
        <f t="shared" si="562"/>
        <v>0</v>
      </c>
      <c r="AF618">
        <f t="shared" si="562"/>
        <v>0</v>
      </c>
      <c r="AG618">
        <f t="shared" si="542"/>
        <v>0</v>
      </c>
      <c r="AH618">
        <f t="shared" si="563"/>
        <v>0</v>
      </c>
      <c r="AI618">
        <f t="shared" si="563"/>
        <v>0</v>
      </c>
      <c r="AJ618">
        <f t="shared" si="544"/>
        <v>0</v>
      </c>
      <c r="AK618">
        <v>2690.29</v>
      </c>
      <c r="AL618">
        <v>2690.29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70</v>
      </c>
      <c r="AU618">
        <v>10</v>
      </c>
      <c r="AV618">
        <v>1</v>
      </c>
      <c r="AW618">
        <v>1</v>
      </c>
      <c r="AZ618">
        <v>1</v>
      </c>
      <c r="BA618">
        <v>1</v>
      </c>
      <c r="BB618">
        <v>1</v>
      </c>
      <c r="BC618">
        <v>1</v>
      </c>
      <c r="BD618" t="s">
        <v>3</v>
      </c>
      <c r="BE618" t="s">
        <v>3</v>
      </c>
      <c r="BF618" t="s">
        <v>3</v>
      </c>
      <c r="BG618" t="s">
        <v>3</v>
      </c>
      <c r="BH618">
        <v>3</v>
      </c>
      <c r="BI618">
        <v>4</v>
      </c>
      <c r="BJ618" t="s">
        <v>62</v>
      </c>
      <c r="BM618">
        <v>0</v>
      </c>
      <c r="BN618">
        <v>0</v>
      </c>
      <c r="BO618" t="s">
        <v>3</v>
      </c>
      <c r="BP618">
        <v>0</v>
      </c>
      <c r="BQ618">
        <v>1</v>
      </c>
      <c r="BR618">
        <v>1</v>
      </c>
      <c r="BS618">
        <v>1</v>
      </c>
      <c r="BT618">
        <v>1</v>
      </c>
      <c r="BU618">
        <v>1</v>
      </c>
      <c r="BV618">
        <v>1</v>
      </c>
      <c r="BW618">
        <v>1</v>
      </c>
      <c r="BX618">
        <v>1</v>
      </c>
      <c r="BY618" t="s">
        <v>3</v>
      </c>
      <c r="BZ618">
        <v>70</v>
      </c>
      <c r="CA618">
        <v>10</v>
      </c>
      <c r="CE618">
        <v>0</v>
      </c>
      <c r="CF618">
        <v>0</v>
      </c>
      <c r="CG618">
        <v>0</v>
      </c>
      <c r="CM618">
        <v>0</v>
      </c>
      <c r="CN618" t="s">
        <v>3</v>
      </c>
      <c r="CO618">
        <v>0</v>
      </c>
      <c r="CP618">
        <f t="shared" si="545"/>
        <v>0</v>
      </c>
      <c r="CQ618">
        <f t="shared" si="546"/>
        <v>2690.29</v>
      </c>
      <c r="CR618">
        <f t="shared" si="564"/>
        <v>0</v>
      </c>
      <c r="CS618">
        <f t="shared" si="547"/>
        <v>0</v>
      </c>
      <c r="CT618">
        <f t="shared" si="548"/>
        <v>0</v>
      </c>
      <c r="CU618">
        <f t="shared" si="549"/>
        <v>0</v>
      </c>
      <c r="CV618">
        <f t="shared" si="550"/>
        <v>0</v>
      </c>
      <c r="CW618">
        <f t="shared" si="551"/>
        <v>0</v>
      </c>
      <c r="CX618">
        <f t="shared" si="552"/>
        <v>0</v>
      </c>
      <c r="CY618">
        <f t="shared" si="553"/>
        <v>0</v>
      </c>
      <c r="CZ618">
        <f t="shared" si="554"/>
        <v>0</v>
      </c>
      <c r="DC618" t="s">
        <v>3</v>
      </c>
      <c r="DD618" t="s">
        <v>3</v>
      </c>
      <c r="DE618" t="s">
        <v>3</v>
      </c>
      <c r="DF618" t="s">
        <v>3</v>
      </c>
      <c r="DG618" t="s">
        <v>3</v>
      </c>
      <c r="DH618" t="s">
        <v>3</v>
      </c>
      <c r="DI618" t="s">
        <v>3</v>
      </c>
      <c r="DJ618" t="s">
        <v>3</v>
      </c>
      <c r="DK618" t="s">
        <v>3</v>
      </c>
      <c r="DL618" t="s">
        <v>3</v>
      </c>
      <c r="DM618" t="s">
        <v>3</v>
      </c>
      <c r="DN618">
        <v>0</v>
      </c>
      <c r="DO618">
        <v>0</v>
      </c>
      <c r="DP618">
        <v>1</v>
      </c>
      <c r="DQ618">
        <v>1</v>
      </c>
      <c r="DU618">
        <v>1009</v>
      </c>
      <c r="DV618" t="s">
        <v>27</v>
      </c>
      <c r="DW618" t="s">
        <v>27</v>
      </c>
      <c r="DX618">
        <v>1000</v>
      </c>
      <c r="EE618">
        <v>51482689</v>
      </c>
      <c r="EF618">
        <v>1</v>
      </c>
      <c r="EG618" t="s">
        <v>21</v>
      </c>
      <c r="EH618">
        <v>0</v>
      </c>
      <c r="EI618" t="s">
        <v>3</v>
      </c>
      <c r="EJ618">
        <v>4</v>
      </c>
      <c r="EK618">
        <v>0</v>
      </c>
      <c r="EL618" t="s">
        <v>22</v>
      </c>
      <c r="EM618" t="s">
        <v>23</v>
      </c>
      <c r="EO618" t="s">
        <v>3</v>
      </c>
      <c r="EQ618">
        <v>32768</v>
      </c>
      <c r="ER618">
        <v>2690.29</v>
      </c>
      <c r="ES618">
        <v>2690.29</v>
      </c>
      <c r="ET618">
        <v>0</v>
      </c>
      <c r="EU618">
        <v>0</v>
      </c>
      <c r="EV618">
        <v>0</v>
      </c>
      <c r="EW618">
        <v>0</v>
      </c>
      <c r="EX618">
        <v>0</v>
      </c>
      <c r="FQ618">
        <v>0</v>
      </c>
      <c r="FR618">
        <f t="shared" si="555"/>
        <v>0</v>
      </c>
      <c r="FS618">
        <v>0</v>
      </c>
      <c r="FX618">
        <v>70</v>
      </c>
      <c r="FY618">
        <v>10</v>
      </c>
      <c r="GA618" t="s">
        <v>3</v>
      </c>
      <c r="GD618">
        <v>0</v>
      </c>
      <c r="GF618">
        <v>-2069439204</v>
      </c>
      <c r="GG618">
        <v>2</v>
      </c>
      <c r="GH618">
        <v>1</v>
      </c>
      <c r="GI618">
        <v>-2</v>
      </c>
      <c r="GJ618">
        <v>0</v>
      </c>
      <c r="GK618">
        <f>ROUND(R618*(R12)/100,2)</f>
        <v>0</v>
      </c>
      <c r="GL618">
        <f t="shared" si="556"/>
        <v>0</v>
      </c>
      <c r="GM618">
        <f t="shared" si="565"/>
        <v>0</v>
      </c>
      <c r="GN618">
        <f t="shared" si="566"/>
        <v>0</v>
      </c>
      <c r="GO618">
        <f t="shared" si="567"/>
        <v>0</v>
      </c>
      <c r="GP618">
        <f t="shared" si="568"/>
        <v>0</v>
      </c>
      <c r="GR618">
        <v>0</v>
      </c>
      <c r="GS618">
        <v>3</v>
      </c>
      <c r="GT618">
        <v>0</v>
      </c>
      <c r="GU618" t="s">
        <v>3</v>
      </c>
      <c r="GV618">
        <f t="shared" si="569"/>
        <v>0</v>
      </c>
      <c r="GW618">
        <v>1</v>
      </c>
      <c r="GX618">
        <f t="shared" si="557"/>
        <v>0</v>
      </c>
      <c r="HA618">
        <v>0</v>
      </c>
      <c r="HB618">
        <v>0</v>
      </c>
      <c r="HC618">
        <f t="shared" si="558"/>
        <v>0</v>
      </c>
      <c r="HE618" t="s">
        <v>3</v>
      </c>
      <c r="HF618" t="s">
        <v>3</v>
      </c>
      <c r="IK618">
        <f t="shared" si="559"/>
        <v>0</v>
      </c>
    </row>
    <row r="619" spans="1:245" x14ac:dyDescent="0.2">
      <c r="A619">
        <v>18</v>
      </c>
      <c r="B619">
        <v>1</v>
      </c>
      <c r="C619">
        <v>192</v>
      </c>
      <c r="E619" t="s">
        <v>344</v>
      </c>
      <c r="F619" t="s">
        <v>64</v>
      </c>
      <c r="G619" t="s">
        <v>65</v>
      </c>
      <c r="H619" t="s">
        <v>27</v>
      </c>
      <c r="I619">
        <f>I617*J619</f>
        <v>0</v>
      </c>
      <c r="J619">
        <v>101</v>
      </c>
      <c r="O619">
        <f t="shared" si="529"/>
        <v>0</v>
      </c>
      <c r="P619">
        <f t="shared" si="530"/>
        <v>0</v>
      </c>
      <c r="Q619">
        <f t="shared" si="531"/>
        <v>0</v>
      </c>
      <c r="R619">
        <f t="shared" si="532"/>
        <v>0</v>
      </c>
      <c r="S619">
        <f t="shared" si="533"/>
        <v>0</v>
      </c>
      <c r="T619">
        <f t="shared" si="534"/>
        <v>0</v>
      </c>
      <c r="U619">
        <f t="shared" si="535"/>
        <v>0</v>
      </c>
      <c r="V619">
        <f t="shared" si="536"/>
        <v>0</v>
      </c>
      <c r="W619">
        <f t="shared" si="537"/>
        <v>0</v>
      </c>
      <c r="X619">
        <f t="shared" si="538"/>
        <v>0</v>
      </c>
      <c r="Y619">
        <f t="shared" si="539"/>
        <v>0</v>
      </c>
      <c r="AA619">
        <v>52421674</v>
      </c>
      <c r="AB619">
        <f t="shared" si="540"/>
        <v>2652.04</v>
      </c>
      <c r="AC619">
        <f t="shared" si="560"/>
        <v>2652.04</v>
      </c>
      <c r="AD619">
        <f t="shared" si="561"/>
        <v>0</v>
      </c>
      <c r="AE619">
        <f t="shared" si="562"/>
        <v>0</v>
      </c>
      <c r="AF619">
        <f t="shared" si="562"/>
        <v>0</v>
      </c>
      <c r="AG619">
        <f t="shared" si="542"/>
        <v>0</v>
      </c>
      <c r="AH619">
        <f t="shared" si="563"/>
        <v>0</v>
      </c>
      <c r="AI619">
        <f t="shared" si="563"/>
        <v>0</v>
      </c>
      <c r="AJ619">
        <f t="shared" si="544"/>
        <v>0</v>
      </c>
      <c r="AK619">
        <v>2652.04</v>
      </c>
      <c r="AL619">
        <v>2652.04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70</v>
      </c>
      <c r="AU619">
        <v>10</v>
      </c>
      <c r="AV619">
        <v>1</v>
      </c>
      <c r="AW619">
        <v>1</v>
      </c>
      <c r="AZ619">
        <v>1</v>
      </c>
      <c r="BA619">
        <v>1</v>
      </c>
      <c r="BB619">
        <v>1</v>
      </c>
      <c r="BC619">
        <v>1</v>
      </c>
      <c r="BD619" t="s">
        <v>3</v>
      </c>
      <c r="BE619" t="s">
        <v>3</v>
      </c>
      <c r="BF619" t="s">
        <v>3</v>
      </c>
      <c r="BG619" t="s">
        <v>3</v>
      </c>
      <c r="BH619">
        <v>3</v>
      </c>
      <c r="BI619">
        <v>4</v>
      </c>
      <c r="BJ619" t="s">
        <v>66</v>
      </c>
      <c r="BM619">
        <v>0</v>
      </c>
      <c r="BN619">
        <v>0</v>
      </c>
      <c r="BO619" t="s">
        <v>3</v>
      </c>
      <c r="BP619">
        <v>0</v>
      </c>
      <c r="BQ619">
        <v>1</v>
      </c>
      <c r="BR619">
        <v>0</v>
      </c>
      <c r="BS619">
        <v>1</v>
      </c>
      <c r="BT619">
        <v>1</v>
      </c>
      <c r="BU619">
        <v>1</v>
      </c>
      <c r="BV619">
        <v>1</v>
      </c>
      <c r="BW619">
        <v>1</v>
      </c>
      <c r="BX619">
        <v>1</v>
      </c>
      <c r="BY619" t="s">
        <v>3</v>
      </c>
      <c r="BZ619">
        <v>70</v>
      </c>
      <c r="CA619">
        <v>10</v>
      </c>
      <c r="CE619">
        <v>0</v>
      </c>
      <c r="CF619">
        <v>0</v>
      </c>
      <c r="CG619">
        <v>0</v>
      </c>
      <c r="CM619">
        <v>0</v>
      </c>
      <c r="CN619" t="s">
        <v>3</v>
      </c>
      <c r="CO619">
        <v>0</v>
      </c>
      <c r="CP619">
        <f t="shared" si="545"/>
        <v>0</v>
      </c>
      <c r="CQ619">
        <f t="shared" si="546"/>
        <v>2652.04</v>
      </c>
      <c r="CR619">
        <f t="shared" si="564"/>
        <v>0</v>
      </c>
      <c r="CS619">
        <f t="shared" si="547"/>
        <v>0</v>
      </c>
      <c r="CT619">
        <f t="shared" si="548"/>
        <v>0</v>
      </c>
      <c r="CU619">
        <f t="shared" si="549"/>
        <v>0</v>
      </c>
      <c r="CV619">
        <f t="shared" si="550"/>
        <v>0</v>
      </c>
      <c r="CW619">
        <f t="shared" si="551"/>
        <v>0</v>
      </c>
      <c r="CX619">
        <f t="shared" si="552"/>
        <v>0</v>
      </c>
      <c r="CY619">
        <f t="shared" si="553"/>
        <v>0</v>
      </c>
      <c r="CZ619">
        <f t="shared" si="554"/>
        <v>0</v>
      </c>
      <c r="DC619" t="s">
        <v>3</v>
      </c>
      <c r="DD619" t="s">
        <v>3</v>
      </c>
      <c r="DE619" t="s">
        <v>3</v>
      </c>
      <c r="DF619" t="s">
        <v>3</v>
      </c>
      <c r="DG619" t="s">
        <v>3</v>
      </c>
      <c r="DH619" t="s">
        <v>3</v>
      </c>
      <c r="DI619" t="s">
        <v>3</v>
      </c>
      <c r="DJ619" t="s">
        <v>3</v>
      </c>
      <c r="DK619" t="s">
        <v>3</v>
      </c>
      <c r="DL619" t="s">
        <v>3</v>
      </c>
      <c r="DM619" t="s">
        <v>3</v>
      </c>
      <c r="DN619">
        <v>0</v>
      </c>
      <c r="DO619">
        <v>0</v>
      </c>
      <c r="DP619">
        <v>1</v>
      </c>
      <c r="DQ619">
        <v>1</v>
      </c>
      <c r="DU619">
        <v>1009</v>
      </c>
      <c r="DV619" t="s">
        <v>27</v>
      </c>
      <c r="DW619" t="s">
        <v>27</v>
      </c>
      <c r="DX619">
        <v>1000</v>
      </c>
      <c r="EE619">
        <v>51482689</v>
      </c>
      <c r="EF619">
        <v>1</v>
      </c>
      <c r="EG619" t="s">
        <v>21</v>
      </c>
      <c r="EH619">
        <v>0</v>
      </c>
      <c r="EI619" t="s">
        <v>3</v>
      </c>
      <c r="EJ619">
        <v>4</v>
      </c>
      <c r="EK619">
        <v>0</v>
      </c>
      <c r="EL619" t="s">
        <v>22</v>
      </c>
      <c r="EM619" t="s">
        <v>23</v>
      </c>
      <c r="EO619" t="s">
        <v>3</v>
      </c>
      <c r="EQ619">
        <v>0</v>
      </c>
      <c r="ER619">
        <v>2652.04</v>
      </c>
      <c r="ES619">
        <v>2652.04</v>
      </c>
      <c r="ET619">
        <v>0</v>
      </c>
      <c r="EU619">
        <v>0</v>
      </c>
      <c r="EV619">
        <v>0</v>
      </c>
      <c r="EW619">
        <v>0</v>
      </c>
      <c r="EX619">
        <v>0</v>
      </c>
      <c r="FQ619">
        <v>0</v>
      </c>
      <c r="FR619">
        <f t="shared" si="555"/>
        <v>0</v>
      </c>
      <c r="FS619">
        <v>0</v>
      </c>
      <c r="FX619">
        <v>70</v>
      </c>
      <c r="FY619">
        <v>10</v>
      </c>
      <c r="GA619" t="s">
        <v>3</v>
      </c>
      <c r="GD619">
        <v>0</v>
      </c>
      <c r="GF619">
        <v>-740831190</v>
      </c>
      <c r="GG619">
        <v>2</v>
      </c>
      <c r="GH619">
        <v>1</v>
      </c>
      <c r="GI619">
        <v>-2</v>
      </c>
      <c r="GJ619">
        <v>0</v>
      </c>
      <c r="GK619">
        <f>ROUND(R619*(R12)/100,2)</f>
        <v>0</v>
      </c>
      <c r="GL619">
        <f t="shared" si="556"/>
        <v>0</v>
      </c>
      <c r="GM619">
        <f t="shared" si="565"/>
        <v>0</v>
      </c>
      <c r="GN619">
        <f t="shared" si="566"/>
        <v>0</v>
      </c>
      <c r="GO619">
        <f t="shared" si="567"/>
        <v>0</v>
      </c>
      <c r="GP619">
        <f t="shared" si="568"/>
        <v>0</v>
      </c>
      <c r="GR619">
        <v>0</v>
      </c>
      <c r="GS619">
        <v>3</v>
      </c>
      <c r="GT619">
        <v>0</v>
      </c>
      <c r="GU619" t="s">
        <v>3</v>
      </c>
      <c r="GV619">
        <f t="shared" si="569"/>
        <v>0</v>
      </c>
      <c r="GW619">
        <v>1</v>
      </c>
      <c r="GX619">
        <f t="shared" si="557"/>
        <v>0</v>
      </c>
      <c r="HA619">
        <v>0</v>
      </c>
      <c r="HB619">
        <v>0</v>
      </c>
      <c r="HC619">
        <f t="shared" si="558"/>
        <v>0</v>
      </c>
      <c r="HE619" t="s">
        <v>3</v>
      </c>
      <c r="HF619" t="s">
        <v>3</v>
      </c>
      <c r="IK619">
        <f t="shared" si="559"/>
        <v>0</v>
      </c>
    </row>
    <row r="620" spans="1:245" x14ac:dyDescent="0.2">
      <c r="A620">
        <v>17</v>
      </c>
      <c r="B620">
        <v>1</v>
      </c>
      <c r="C620">
        <f>ROW(SmtRes!A197)</f>
        <v>197</v>
      </c>
      <c r="D620">
        <f>ROW(EtalonRes!A190)</f>
        <v>190</v>
      </c>
      <c r="E620" t="s">
        <v>345</v>
      </c>
      <c r="F620" t="s">
        <v>68</v>
      </c>
      <c r="G620" t="s">
        <v>69</v>
      </c>
      <c r="H620" t="s">
        <v>70</v>
      </c>
      <c r="I620">
        <v>0</v>
      </c>
      <c r="J620">
        <v>0</v>
      </c>
      <c r="O620">
        <f t="shared" si="529"/>
        <v>0</v>
      </c>
      <c r="P620">
        <f t="shared" si="530"/>
        <v>0</v>
      </c>
      <c r="Q620">
        <f t="shared" si="531"/>
        <v>0</v>
      </c>
      <c r="R620">
        <f t="shared" si="532"/>
        <v>0</v>
      </c>
      <c r="S620">
        <f t="shared" si="533"/>
        <v>0</v>
      </c>
      <c r="T620">
        <f t="shared" si="534"/>
        <v>0</v>
      </c>
      <c r="U620">
        <f t="shared" si="535"/>
        <v>0</v>
      </c>
      <c r="V620">
        <f t="shared" si="536"/>
        <v>0</v>
      </c>
      <c r="W620">
        <f t="shared" si="537"/>
        <v>0</v>
      </c>
      <c r="X620">
        <f t="shared" si="538"/>
        <v>0</v>
      </c>
      <c r="Y620">
        <f t="shared" si="539"/>
        <v>0</v>
      </c>
      <c r="AA620">
        <v>52421674</v>
      </c>
      <c r="AB620">
        <f t="shared" si="540"/>
        <v>23966.9</v>
      </c>
      <c r="AC620">
        <f t="shared" si="560"/>
        <v>20488.849999999999</v>
      </c>
      <c r="AD620">
        <f t="shared" si="561"/>
        <v>1123.06</v>
      </c>
      <c r="AE620">
        <f t="shared" si="562"/>
        <v>471.72</v>
      </c>
      <c r="AF620">
        <f t="shared" si="562"/>
        <v>2354.9899999999998</v>
      </c>
      <c r="AG620">
        <f t="shared" si="542"/>
        <v>0</v>
      </c>
      <c r="AH620">
        <f t="shared" si="563"/>
        <v>10.3</v>
      </c>
      <c r="AI620">
        <f t="shared" si="563"/>
        <v>0</v>
      </c>
      <c r="AJ620">
        <f t="shared" si="544"/>
        <v>0</v>
      </c>
      <c r="AK620">
        <v>23966.9</v>
      </c>
      <c r="AL620">
        <v>20488.849999999999</v>
      </c>
      <c r="AM620">
        <v>1123.06</v>
      </c>
      <c r="AN620">
        <v>471.72</v>
      </c>
      <c r="AO620">
        <v>2354.9899999999998</v>
      </c>
      <c r="AP620">
        <v>0</v>
      </c>
      <c r="AQ620">
        <v>10.3</v>
      </c>
      <c r="AR620">
        <v>0</v>
      </c>
      <c r="AS620">
        <v>0</v>
      </c>
      <c r="AT620">
        <v>70</v>
      </c>
      <c r="AU620">
        <v>10</v>
      </c>
      <c r="AV620">
        <v>1</v>
      </c>
      <c r="AW620">
        <v>1</v>
      </c>
      <c r="AZ620">
        <v>1</v>
      </c>
      <c r="BA620">
        <v>1</v>
      </c>
      <c r="BB620">
        <v>1</v>
      </c>
      <c r="BC620">
        <v>1</v>
      </c>
      <c r="BD620" t="s">
        <v>3</v>
      </c>
      <c r="BE620" t="s">
        <v>3</v>
      </c>
      <c r="BF620" t="s">
        <v>3</v>
      </c>
      <c r="BG620" t="s">
        <v>3</v>
      </c>
      <c r="BH620">
        <v>0</v>
      </c>
      <c r="BI620">
        <v>4</v>
      </c>
      <c r="BJ620" t="s">
        <v>71</v>
      </c>
      <c r="BM620">
        <v>0</v>
      </c>
      <c r="BN620">
        <v>0</v>
      </c>
      <c r="BO620" t="s">
        <v>3</v>
      </c>
      <c r="BP620">
        <v>0</v>
      </c>
      <c r="BQ620">
        <v>1</v>
      </c>
      <c r="BR620">
        <v>0</v>
      </c>
      <c r="BS620">
        <v>1</v>
      </c>
      <c r="BT620">
        <v>1</v>
      </c>
      <c r="BU620">
        <v>1</v>
      </c>
      <c r="BV620">
        <v>1</v>
      </c>
      <c r="BW620">
        <v>1</v>
      </c>
      <c r="BX620">
        <v>1</v>
      </c>
      <c r="BY620" t="s">
        <v>3</v>
      </c>
      <c r="BZ620">
        <v>70</v>
      </c>
      <c r="CA620">
        <v>10</v>
      </c>
      <c r="CE620">
        <v>0</v>
      </c>
      <c r="CF620">
        <v>0</v>
      </c>
      <c r="CG620">
        <v>0</v>
      </c>
      <c r="CM620">
        <v>0</v>
      </c>
      <c r="CN620" t="s">
        <v>3</v>
      </c>
      <c r="CO620">
        <v>0</v>
      </c>
      <c r="CP620">
        <f t="shared" si="545"/>
        <v>0</v>
      </c>
      <c r="CQ620">
        <f t="shared" si="546"/>
        <v>20488.849999999999</v>
      </c>
      <c r="CR620">
        <f t="shared" si="564"/>
        <v>1123.06</v>
      </c>
      <c r="CS620">
        <f t="shared" si="547"/>
        <v>471.72</v>
      </c>
      <c r="CT620">
        <f t="shared" si="548"/>
        <v>2354.9899999999998</v>
      </c>
      <c r="CU620">
        <f t="shared" si="549"/>
        <v>0</v>
      </c>
      <c r="CV620">
        <f t="shared" si="550"/>
        <v>10.3</v>
      </c>
      <c r="CW620">
        <f t="shared" si="551"/>
        <v>0</v>
      </c>
      <c r="CX620">
        <f t="shared" si="552"/>
        <v>0</v>
      </c>
      <c r="CY620">
        <f t="shared" si="553"/>
        <v>0</v>
      </c>
      <c r="CZ620">
        <f t="shared" si="554"/>
        <v>0</v>
      </c>
      <c r="DC620" t="s">
        <v>3</v>
      </c>
      <c r="DD620" t="s">
        <v>3</v>
      </c>
      <c r="DE620" t="s">
        <v>3</v>
      </c>
      <c r="DF620" t="s">
        <v>3</v>
      </c>
      <c r="DG620" t="s">
        <v>3</v>
      </c>
      <c r="DH620" t="s">
        <v>3</v>
      </c>
      <c r="DI620" t="s">
        <v>3</v>
      </c>
      <c r="DJ620" t="s">
        <v>3</v>
      </c>
      <c r="DK620" t="s">
        <v>3</v>
      </c>
      <c r="DL620" t="s">
        <v>3</v>
      </c>
      <c r="DM620" t="s">
        <v>3</v>
      </c>
      <c r="DN620">
        <v>0</v>
      </c>
      <c r="DO620">
        <v>0</v>
      </c>
      <c r="DP620">
        <v>1</v>
      </c>
      <c r="DQ620">
        <v>1</v>
      </c>
      <c r="DU620">
        <v>1005</v>
      </c>
      <c r="DV620" t="s">
        <v>70</v>
      </c>
      <c r="DW620" t="s">
        <v>70</v>
      </c>
      <c r="DX620">
        <v>100</v>
      </c>
      <c r="EE620">
        <v>51482689</v>
      </c>
      <c r="EF620">
        <v>1</v>
      </c>
      <c r="EG620" t="s">
        <v>21</v>
      </c>
      <c r="EH620">
        <v>0</v>
      </c>
      <c r="EI620" t="s">
        <v>3</v>
      </c>
      <c r="EJ620">
        <v>4</v>
      </c>
      <c r="EK620">
        <v>0</v>
      </c>
      <c r="EL620" t="s">
        <v>22</v>
      </c>
      <c r="EM620" t="s">
        <v>23</v>
      </c>
      <c r="EO620" t="s">
        <v>3</v>
      </c>
      <c r="EQ620">
        <v>0</v>
      </c>
      <c r="ER620">
        <v>23966.9</v>
      </c>
      <c r="ES620">
        <v>20488.849999999999</v>
      </c>
      <c r="ET620">
        <v>1123.06</v>
      </c>
      <c r="EU620">
        <v>471.72</v>
      </c>
      <c r="EV620">
        <v>2354.9899999999998</v>
      </c>
      <c r="EW620">
        <v>10.3</v>
      </c>
      <c r="EX620">
        <v>0</v>
      </c>
      <c r="EY620">
        <v>0</v>
      </c>
      <c r="FQ620">
        <v>0</v>
      </c>
      <c r="FR620">
        <f t="shared" si="555"/>
        <v>0</v>
      </c>
      <c r="FS620">
        <v>0</v>
      </c>
      <c r="FX620">
        <v>70</v>
      </c>
      <c r="FY620">
        <v>10</v>
      </c>
      <c r="GA620" t="s">
        <v>3</v>
      </c>
      <c r="GD620">
        <v>0</v>
      </c>
      <c r="GF620">
        <v>1620255239</v>
      </c>
      <c r="GG620">
        <v>2</v>
      </c>
      <c r="GH620">
        <v>1</v>
      </c>
      <c r="GI620">
        <v>-2</v>
      </c>
      <c r="GJ620">
        <v>0</v>
      </c>
      <c r="GK620">
        <f>ROUND(R620*(R12)/100,2)</f>
        <v>0</v>
      </c>
      <c r="GL620">
        <f t="shared" si="556"/>
        <v>0</v>
      </c>
      <c r="GM620">
        <f t="shared" si="565"/>
        <v>0</v>
      </c>
      <c r="GN620">
        <f t="shared" si="566"/>
        <v>0</v>
      </c>
      <c r="GO620">
        <f t="shared" si="567"/>
        <v>0</v>
      </c>
      <c r="GP620">
        <f t="shared" si="568"/>
        <v>0</v>
      </c>
      <c r="GR620">
        <v>0</v>
      </c>
      <c r="GS620">
        <v>3</v>
      </c>
      <c r="GT620">
        <v>0</v>
      </c>
      <c r="GU620" t="s">
        <v>3</v>
      </c>
      <c r="GV620">
        <f t="shared" si="569"/>
        <v>0</v>
      </c>
      <c r="GW620">
        <v>1</v>
      </c>
      <c r="GX620">
        <f t="shared" si="557"/>
        <v>0</v>
      </c>
      <c r="HA620">
        <v>0</v>
      </c>
      <c r="HB620">
        <v>0</v>
      </c>
      <c r="HC620">
        <f t="shared" si="558"/>
        <v>0</v>
      </c>
      <c r="HE620" t="s">
        <v>3</v>
      </c>
      <c r="HF620" t="s">
        <v>3</v>
      </c>
      <c r="IK620">
        <f t="shared" si="559"/>
        <v>0</v>
      </c>
    </row>
    <row r="621" spans="1:245" x14ac:dyDescent="0.2">
      <c r="A621">
        <v>18</v>
      </c>
      <c r="B621">
        <v>1</v>
      </c>
      <c r="C621">
        <v>196</v>
      </c>
      <c r="E621" t="s">
        <v>346</v>
      </c>
      <c r="F621" t="s">
        <v>64</v>
      </c>
      <c r="G621" t="s">
        <v>65</v>
      </c>
      <c r="H621" t="s">
        <v>27</v>
      </c>
      <c r="I621">
        <f>I620*J621</f>
        <v>0</v>
      </c>
      <c r="J621">
        <v>-7.14</v>
      </c>
      <c r="O621">
        <f t="shared" si="529"/>
        <v>0</v>
      </c>
      <c r="P621">
        <f t="shared" si="530"/>
        <v>0</v>
      </c>
      <c r="Q621">
        <f t="shared" si="531"/>
        <v>0</v>
      </c>
      <c r="R621">
        <f t="shared" si="532"/>
        <v>0</v>
      </c>
      <c r="S621">
        <f t="shared" si="533"/>
        <v>0</v>
      </c>
      <c r="T621">
        <f t="shared" si="534"/>
        <v>0</v>
      </c>
      <c r="U621">
        <f t="shared" si="535"/>
        <v>0</v>
      </c>
      <c r="V621">
        <f t="shared" si="536"/>
        <v>0</v>
      </c>
      <c r="W621">
        <f t="shared" si="537"/>
        <v>0</v>
      </c>
      <c r="X621">
        <f t="shared" si="538"/>
        <v>0</v>
      </c>
      <c r="Y621">
        <f t="shared" si="539"/>
        <v>0</v>
      </c>
      <c r="AA621">
        <v>52421674</v>
      </c>
      <c r="AB621">
        <f t="shared" si="540"/>
        <v>2652.04</v>
      </c>
      <c r="AC621">
        <f t="shared" si="560"/>
        <v>2652.04</v>
      </c>
      <c r="AD621">
        <f t="shared" si="561"/>
        <v>0</v>
      </c>
      <c r="AE621">
        <f t="shared" si="562"/>
        <v>0</v>
      </c>
      <c r="AF621">
        <f t="shared" si="562"/>
        <v>0</v>
      </c>
      <c r="AG621">
        <f t="shared" si="542"/>
        <v>0</v>
      </c>
      <c r="AH621">
        <f t="shared" si="563"/>
        <v>0</v>
      </c>
      <c r="AI621">
        <f t="shared" si="563"/>
        <v>0</v>
      </c>
      <c r="AJ621">
        <f t="shared" si="544"/>
        <v>0</v>
      </c>
      <c r="AK621">
        <v>2652.04</v>
      </c>
      <c r="AL621">
        <v>2652.04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70</v>
      </c>
      <c r="AU621">
        <v>10</v>
      </c>
      <c r="AV621">
        <v>1</v>
      </c>
      <c r="AW621">
        <v>1</v>
      </c>
      <c r="AZ621">
        <v>1</v>
      </c>
      <c r="BA621">
        <v>1</v>
      </c>
      <c r="BB621">
        <v>1</v>
      </c>
      <c r="BC621">
        <v>1</v>
      </c>
      <c r="BD621" t="s">
        <v>3</v>
      </c>
      <c r="BE621" t="s">
        <v>3</v>
      </c>
      <c r="BF621" t="s">
        <v>3</v>
      </c>
      <c r="BG621" t="s">
        <v>3</v>
      </c>
      <c r="BH621">
        <v>3</v>
      </c>
      <c r="BI621">
        <v>4</v>
      </c>
      <c r="BJ621" t="s">
        <v>66</v>
      </c>
      <c r="BM621">
        <v>0</v>
      </c>
      <c r="BN621">
        <v>0</v>
      </c>
      <c r="BO621" t="s">
        <v>3</v>
      </c>
      <c r="BP621">
        <v>0</v>
      </c>
      <c r="BQ621">
        <v>1</v>
      </c>
      <c r="BR621">
        <v>1</v>
      </c>
      <c r="BS621">
        <v>1</v>
      </c>
      <c r="BT621">
        <v>1</v>
      </c>
      <c r="BU621">
        <v>1</v>
      </c>
      <c r="BV621">
        <v>1</v>
      </c>
      <c r="BW621">
        <v>1</v>
      </c>
      <c r="BX621">
        <v>1</v>
      </c>
      <c r="BY621" t="s">
        <v>3</v>
      </c>
      <c r="BZ621">
        <v>70</v>
      </c>
      <c r="CA621">
        <v>10</v>
      </c>
      <c r="CE621">
        <v>0</v>
      </c>
      <c r="CF621">
        <v>0</v>
      </c>
      <c r="CG621">
        <v>0</v>
      </c>
      <c r="CM621">
        <v>0</v>
      </c>
      <c r="CN621" t="s">
        <v>3</v>
      </c>
      <c r="CO621">
        <v>0</v>
      </c>
      <c r="CP621">
        <f t="shared" si="545"/>
        <v>0</v>
      </c>
      <c r="CQ621">
        <f t="shared" si="546"/>
        <v>2652.04</v>
      </c>
      <c r="CR621">
        <f t="shared" si="564"/>
        <v>0</v>
      </c>
      <c r="CS621">
        <f t="shared" si="547"/>
        <v>0</v>
      </c>
      <c r="CT621">
        <f t="shared" si="548"/>
        <v>0</v>
      </c>
      <c r="CU621">
        <f t="shared" si="549"/>
        <v>0</v>
      </c>
      <c r="CV621">
        <f t="shared" si="550"/>
        <v>0</v>
      </c>
      <c r="CW621">
        <f t="shared" si="551"/>
        <v>0</v>
      </c>
      <c r="CX621">
        <f t="shared" si="552"/>
        <v>0</v>
      </c>
      <c r="CY621">
        <f t="shared" si="553"/>
        <v>0</v>
      </c>
      <c r="CZ621">
        <f t="shared" si="554"/>
        <v>0</v>
      </c>
      <c r="DC621" t="s">
        <v>3</v>
      </c>
      <c r="DD621" t="s">
        <v>3</v>
      </c>
      <c r="DE621" t="s">
        <v>3</v>
      </c>
      <c r="DF621" t="s">
        <v>3</v>
      </c>
      <c r="DG621" t="s">
        <v>3</v>
      </c>
      <c r="DH621" t="s">
        <v>3</v>
      </c>
      <c r="DI621" t="s">
        <v>3</v>
      </c>
      <c r="DJ621" t="s">
        <v>3</v>
      </c>
      <c r="DK621" t="s">
        <v>3</v>
      </c>
      <c r="DL621" t="s">
        <v>3</v>
      </c>
      <c r="DM621" t="s">
        <v>3</v>
      </c>
      <c r="DN621">
        <v>0</v>
      </c>
      <c r="DO621">
        <v>0</v>
      </c>
      <c r="DP621">
        <v>1</v>
      </c>
      <c r="DQ621">
        <v>1</v>
      </c>
      <c r="DU621">
        <v>1009</v>
      </c>
      <c r="DV621" t="s">
        <v>27</v>
      </c>
      <c r="DW621" t="s">
        <v>27</v>
      </c>
      <c r="DX621">
        <v>1000</v>
      </c>
      <c r="EE621">
        <v>51482689</v>
      </c>
      <c r="EF621">
        <v>1</v>
      </c>
      <c r="EG621" t="s">
        <v>21</v>
      </c>
      <c r="EH621">
        <v>0</v>
      </c>
      <c r="EI621" t="s">
        <v>3</v>
      </c>
      <c r="EJ621">
        <v>4</v>
      </c>
      <c r="EK621">
        <v>0</v>
      </c>
      <c r="EL621" t="s">
        <v>22</v>
      </c>
      <c r="EM621" t="s">
        <v>23</v>
      </c>
      <c r="EO621" t="s">
        <v>3</v>
      </c>
      <c r="EQ621">
        <v>32768</v>
      </c>
      <c r="ER621">
        <v>2652.04</v>
      </c>
      <c r="ES621">
        <v>2652.04</v>
      </c>
      <c r="ET621">
        <v>0</v>
      </c>
      <c r="EU621">
        <v>0</v>
      </c>
      <c r="EV621">
        <v>0</v>
      </c>
      <c r="EW621">
        <v>0</v>
      </c>
      <c r="EX621">
        <v>0</v>
      </c>
      <c r="FQ621">
        <v>0</v>
      </c>
      <c r="FR621">
        <f t="shared" si="555"/>
        <v>0</v>
      </c>
      <c r="FS621">
        <v>0</v>
      </c>
      <c r="FX621">
        <v>70</v>
      </c>
      <c r="FY621">
        <v>10</v>
      </c>
      <c r="GA621" t="s">
        <v>3</v>
      </c>
      <c r="GD621">
        <v>0</v>
      </c>
      <c r="GF621">
        <v>-740831190</v>
      </c>
      <c r="GG621">
        <v>2</v>
      </c>
      <c r="GH621">
        <v>1</v>
      </c>
      <c r="GI621">
        <v>-2</v>
      </c>
      <c r="GJ621">
        <v>0</v>
      </c>
      <c r="GK621">
        <f>ROUND(R621*(R12)/100,2)</f>
        <v>0</v>
      </c>
      <c r="GL621">
        <f t="shared" si="556"/>
        <v>0</v>
      </c>
      <c r="GM621">
        <f t="shared" si="565"/>
        <v>0</v>
      </c>
      <c r="GN621">
        <f t="shared" si="566"/>
        <v>0</v>
      </c>
      <c r="GO621">
        <f t="shared" si="567"/>
        <v>0</v>
      </c>
      <c r="GP621">
        <f t="shared" si="568"/>
        <v>0</v>
      </c>
      <c r="GR621">
        <v>0</v>
      </c>
      <c r="GS621">
        <v>3</v>
      </c>
      <c r="GT621">
        <v>0</v>
      </c>
      <c r="GU621" t="s">
        <v>3</v>
      </c>
      <c r="GV621">
        <f t="shared" si="569"/>
        <v>0</v>
      </c>
      <c r="GW621">
        <v>1</v>
      </c>
      <c r="GX621">
        <f t="shared" si="557"/>
        <v>0</v>
      </c>
      <c r="HA621">
        <v>0</v>
      </c>
      <c r="HB621">
        <v>0</v>
      </c>
      <c r="HC621">
        <f t="shared" si="558"/>
        <v>0</v>
      </c>
      <c r="HE621" t="s">
        <v>3</v>
      </c>
      <c r="HF621" t="s">
        <v>3</v>
      </c>
      <c r="IK621">
        <f t="shared" si="559"/>
        <v>0</v>
      </c>
    </row>
    <row r="622" spans="1:245" x14ac:dyDescent="0.2">
      <c r="A622">
        <v>18</v>
      </c>
      <c r="B622">
        <v>1</v>
      </c>
      <c r="C622">
        <v>197</v>
      </c>
      <c r="E622" t="s">
        <v>347</v>
      </c>
      <c r="F622" t="s">
        <v>64</v>
      </c>
      <c r="G622" t="s">
        <v>65</v>
      </c>
      <c r="H622" t="s">
        <v>27</v>
      </c>
      <c r="I622">
        <f>I620*J622</f>
        <v>0</v>
      </c>
      <c r="J622">
        <v>11.9</v>
      </c>
      <c r="O622">
        <f t="shared" si="529"/>
        <v>0</v>
      </c>
      <c r="P622">
        <f t="shared" si="530"/>
        <v>0</v>
      </c>
      <c r="Q622">
        <f t="shared" si="531"/>
        <v>0</v>
      </c>
      <c r="R622">
        <f t="shared" si="532"/>
        <v>0</v>
      </c>
      <c r="S622">
        <f t="shared" si="533"/>
        <v>0</v>
      </c>
      <c r="T622">
        <f t="shared" si="534"/>
        <v>0</v>
      </c>
      <c r="U622">
        <f t="shared" si="535"/>
        <v>0</v>
      </c>
      <c r="V622">
        <f t="shared" si="536"/>
        <v>0</v>
      </c>
      <c r="W622">
        <f t="shared" si="537"/>
        <v>0</v>
      </c>
      <c r="X622">
        <f t="shared" si="538"/>
        <v>0</v>
      </c>
      <c r="Y622">
        <f t="shared" si="539"/>
        <v>0</v>
      </c>
      <c r="AA622">
        <v>52421674</v>
      </c>
      <c r="AB622">
        <f t="shared" si="540"/>
        <v>2652.04</v>
      </c>
      <c r="AC622">
        <f t="shared" si="560"/>
        <v>2652.04</v>
      </c>
      <c r="AD622">
        <f t="shared" si="561"/>
        <v>0</v>
      </c>
      <c r="AE622">
        <f t="shared" si="562"/>
        <v>0</v>
      </c>
      <c r="AF622">
        <f t="shared" si="562"/>
        <v>0</v>
      </c>
      <c r="AG622">
        <f t="shared" si="542"/>
        <v>0</v>
      </c>
      <c r="AH622">
        <f t="shared" si="563"/>
        <v>0</v>
      </c>
      <c r="AI622">
        <f t="shared" si="563"/>
        <v>0</v>
      </c>
      <c r="AJ622">
        <f t="shared" si="544"/>
        <v>0</v>
      </c>
      <c r="AK622">
        <v>2652.04</v>
      </c>
      <c r="AL622">
        <v>2652.04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70</v>
      </c>
      <c r="AU622">
        <v>10</v>
      </c>
      <c r="AV622">
        <v>1</v>
      </c>
      <c r="AW622">
        <v>1</v>
      </c>
      <c r="AZ622">
        <v>1</v>
      </c>
      <c r="BA622">
        <v>1</v>
      </c>
      <c r="BB622">
        <v>1</v>
      </c>
      <c r="BC622">
        <v>1</v>
      </c>
      <c r="BD622" t="s">
        <v>3</v>
      </c>
      <c r="BE622" t="s">
        <v>3</v>
      </c>
      <c r="BF622" t="s">
        <v>3</v>
      </c>
      <c r="BG622" t="s">
        <v>3</v>
      </c>
      <c r="BH622">
        <v>3</v>
      </c>
      <c r="BI622">
        <v>4</v>
      </c>
      <c r="BJ622" t="s">
        <v>66</v>
      </c>
      <c r="BM622">
        <v>0</v>
      </c>
      <c r="BN622">
        <v>0</v>
      </c>
      <c r="BO622" t="s">
        <v>3</v>
      </c>
      <c r="BP622">
        <v>0</v>
      </c>
      <c r="BQ622">
        <v>1</v>
      </c>
      <c r="BR622">
        <v>0</v>
      </c>
      <c r="BS622">
        <v>1</v>
      </c>
      <c r="BT622">
        <v>1</v>
      </c>
      <c r="BU622">
        <v>1</v>
      </c>
      <c r="BV622">
        <v>1</v>
      </c>
      <c r="BW622">
        <v>1</v>
      </c>
      <c r="BX622">
        <v>1</v>
      </c>
      <c r="BY622" t="s">
        <v>3</v>
      </c>
      <c r="BZ622">
        <v>70</v>
      </c>
      <c r="CA622">
        <v>10</v>
      </c>
      <c r="CE622">
        <v>0</v>
      </c>
      <c r="CF622">
        <v>0</v>
      </c>
      <c r="CG622">
        <v>0</v>
      </c>
      <c r="CM622">
        <v>0</v>
      </c>
      <c r="CN622" t="s">
        <v>3</v>
      </c>
      <c r="CO622">
        <v>0</v>
      </c>
      <c r="CP622">
        <f t="shared" si="545"/>
        <v>0</v>
      </c>
      <c r="CQ622">
        <f t="shared" si="546"/>
        <v>2652.04</v>
      </c>
      <c r="CR622">
        <f t="shared" si="564"/>
        <v>0</v>
      </c>
      <c r="CS622">
        <f t="shared" si="547"/>
        <v>0</v>
      </c>
      <c r="CT622">
        <f t="shared" si="548"/>
        <v>0</v>
      </c>
      <c r="CU622">
        <f t="shared" si="549"/>
        <v>0</v>
      </c>
      <c r="CV622">
        <f t="shared" si="550"/>
        <v>0</v>
      </c>
      <c r="CW622">
        <f t="shared" si="551"/>
        <v>0</v>
      </c>
      <c r="CX622">
        <f t="shared" si="552"/>
        <v>0</v>
      </c>
      <c r="CY622">
        <f t="shared" si="553"/>
        <v>0</v>
      </c>
      <c r="CZ622">
        <f t="shared" si="554"/>
        <v>0</v>
      </c>
      <c r="DC622" t="s">
        <v>3</v>
      </c>
      <c r="DD622" t="s">
        <v>3</v>
      </c>
      <c r="DE622" t="s">
        <v>3</v>
      </c>
      <c r="DF622" t="s">
        <v>3</v>
      </c>
      <c r="DG622" t="s">
        <v>3</v>
      </c>
      <c r="DH622" t="s">
        <v>3</v>
      </c>
      <c r="DI622" t="s">
        <v>3</v>
      </c>
      <c r="DJ622" t="s">
        <v>3</v>
      </c>
      <c r="DK622" t="s">
        <v>3</v>
      </c>
      <c r="DL622" t="s">
        <v>3</v>
      </c>
      <c r="DM622" t="s">
        <v>3</v>
      </c>
      <c r="DN622">
        <v>0</v>
      </c>
      <c r="DO622">
        <v>0</v>
      </c>
      <c r="DP622">
        <v>1</v>
      </c>
      <c r="DQ622">
        <v>1</v>
      </c>
      <c r="DU622">
        <v>1009</v>
      </c>
      <c r="DV622" t="s">
        <v>27</v>
      </c>
      <c r="DW622" t="s">
        <v>27</v>
      </c>
      <c r="DX622">
        <v>1000</v>
      </c>
      <c r="EE622">
        <v>51482689</v>
      </c>
      <c r="EF622">
        <v>1</v>
      </c>
      <c r="EG622" t="s">
        <v>21</v>
      </c>
      <c r="EH622">
        <v>0</v>
      </c>
      <c r="EI622" t="s">
        <v>3</v>
      </c>
      <c r="EJ622">
        <v>4</v>
      </c>
      <c r="EK622">
        <v>0</v>
      </c>
      <c r="EL622" t="s">
        <v>22</v>
      </c>
      <c r="EM622" t="s">
        <v>23</v>
      </c>
      <c r="EO622" t="s">
        <v>3</v>
      </c>
      <c r="EQ622">
        <v>0</v>
      </c>
      <c r="ER622">
        <v>2652.04</v>
      </c>
      <c r="ES622">
        <v>2652.04</v>
      </c>
      <c r="ET622">
        <v>0</v>
      </c>
      <c r="EU622">
        <v>0</v>
      </c>
      <c r="EV622">
        <v>0</v>
      </c>
      <c r="EW622">
        <v>0</v>
      </c>
      <c r="EX622">
        <v>0</v>
      </c>
      <c r="FQ622">
        <v>0</v>
      </c>
      <c r="FR622">
        <f t="shared" si="555"/>
        <v>0</v>
      </c>
      <c r="FS622">
        <v>0</v>
      </c>
      <c r="FX622">
        <v>70</v>
      </c>
      <c r="FY622">
        <v>10</v>
      </c>
      <c r="GA622" t="s">
        <v>3</v>
      </c>
      <c r="GD622">
        <v>0</v>
      </c>
      <c r="GF622">
        <v>-740831190</v>
      </c>
      <c r="GG622">
        <v>2</v>
      </c>
      <c r="GH622">
        <v>1</v>
      </c>
      <c r="GI622">
        <v>-2</v>
      </c>
      <c r="GJ622">
        <v>0</v>
      </c>
      <c r="GK622">
        <f>ROUND(R622*(R12)/100,2)</f>
        <v>0</v>
      </c>
      <c r="GL622">
        <f t="shared" si="556"/>
        <v>0</v>
      </c>
      <c r="GM622">
        <f t="shared" si="565"/>
        <v>0</v>
      </c>
      <c r="GN622">
        <f t="shared" si="566"/>
        <v>0</v>
      </c>
      <c r="GO622">
        <f t="shared" si="567"/>
        <v>0</v>
      </c>
      <c r="GP622">
        <f t="shared" si="568"/>
        <v>0</v>
      </c>
      <c r="GR622">
        <v>0</v>
      </c>
      <c r="GS622">
        <v>3</v>
      </c>
      <c r="GT622">
        <v>0</v>
      </c>
      <c r="GU622" t="s">
        <v>3</v>
      </c>
      <c r="GV622">
        <f t="shared" si="569"/>
        <v>0</v>
      </c>
      <c r="GW622">
        <v>1</v>
      </c>
      <c r="GX622">
        <f t="shared" si="557"/>
        <v>0</v>
      </c>
      <c r="HA622">
        <v>0</v>
      </c>
      <c r="HB622">
        <v>0</v>
      </c>
      <c r="HC622">
        <f t="shared" si="558"/>
        <v>0</v>
      </c>
      <c r="HE622" t="s">
        <v>3</v>
      </c>
      <c r="HF622" t="s">
        <v>3</v>
      </c>
      <c r="IK622">
        <f t="shared" si="559"/>
        <v>0</v>
      </c>
    </row>
    <row r="624" spans="1:245" x14ac:dyDescent="0.2">
      <c r="A624" s="2">
        <v>51</v>
      </c>
      <c r="B624" s="2">
        <f>B606</f>
        <v>1</v>
      </c>
      <c r="C624" s="2">
        <f>A606</f>
        <v>5</v>
      </c>
      <c r="D624" s="2">
        <f>ROW(A606)</f>
        <v>606</v>
      </c>
      <c r="E624" s="2"/>
      <c r="F624" s="2" t="str">
        <f>IF(F606&lt;&gt;"",F606,"")</f>
        <v>Новый подраздел</v>
      </c>
      <c r="G624" s="2" t="str">
        <f>IF(G606&lt;&gt;"",G606,"")</f>
        <v>Разборка асфальтобетонного покрытия (тротуар) с последующим восстановлением</v>
      </c>
      <c r="H624" s="2">
        <v>0</v>
      </c>
      <c r="I624" s="2"/>
      <c r="J624" s="2"/>
      <c r="K624" s="2"/>
      <c r="L624" s="2"/>
      <c r="M624" s="2"/>
      <c r="N624" s="2"/>
      <c r="O624" s="2">
        <f t="shared" ref="O624:T624" si="570">ROUND(AB624,2)</f>
        <v>0</v>
      </c>
      <c r="P624" s="2">
        <f t="shared" si="570"/>
        <v>0</v>
      </c>
      <c r="Q624" s="2">
        <f t="shared" si="570"/>
        <v>0</v>
      </c>
      <c r="R624" s="2">
        <f t="shared" si="570"/>
        <v>0</v>
      </c>
      <c r="S624" s="2">
        <f t="shared" si="570"/>
        <v>0</v>
      </c>
      <c r="T624" s="2">
        <f t="shared" si="570"/>
        <v>0</v>
      </c>
      <c r="U624" s="2">
        <f>AH624</f>
        <v>0</v>
      </c>
      <c r="V624" s="2">
        <f>AI624</f>
        <v>0</v>
      </c>
      <c r="W624" s="2">
        <f>ROUND(AJ624,2)</f>
        <v>0</v>
      </c>
      <c r="X624" s="2">
        <f>ROUND(AK624,2)</f>
        <v>0</v>
      </c>
      <c r="Y624" s="2">
        <f>ROUND(AL624,2)</f>
        <v>0</v>
      </c>
      <c r="Z624" s="2"/>
      <c r="AA624" s="2"/>
      <c r="AB624" s="2">
        <f>ROUND(SUMIF(AA610:AA622,"=52421674",O610:O622),2)</f>
        <v>0</v>
      </c>
      <c r="AC624" s="2">
        <f>ROUND(SUMIF(AA610:AA622,"=52421674",P610:P622),2)</f>
        <v>0</v>
      </c>
      <c r="AD624" s="2">
        <f>ROUND(SUMIF(AA610:AA622,"=52421674",Q610:Q622),2)</f>
        <v>0</v>
      </c>
      <c r="AE624" s="2">
        <f>ROUND(SUMIF(AA610:AA622,"=52421674",R610:R622),2)</f>
        <v>0</v>
      </c>
      <c r="AF624" s="2">
        <f>ROUND(SUMIF(AA610:AA622,"=52421674",S610:S622),2)</f>
        <v>0</v>
      </c>
      <c r="AG624" s="2">
        <f>ROUND(SUMIF(AA610:AA622,"=52421674",T610:T622),2)</f>
        <v>0</v>
      </c>
      <c r="AH624" s="2">
        <f>SUMIF(AA610:AA622,"=52421674",U610:U622)</f>
        <v>0</v>
      </c>
      <c r="AI624" s="2">
        <f>SUMIF(AA610:AA622,"=52421674",V610:V622)</f>
        <v>0</v>
      </c>
      <c r="AJ624" s="2">
        <f>ROUND(SUMIF(AA610:AA622,"=52421674",W610:W622),2)</f>
        <v>0</v>
      </c>
      <c r="AK624" s="2">
        <f>ROUND(SUMIF(AA610:AA622,"=52421674",X610:X622),2)</f>
        <v>0</v>
      </c>
      <c r="AL624" s="2">
        <f>ROUND(SUMIF(AA610:AA622,"=52421674",Y610:Y622),2)</f>
        <v>0</v>
      </c>
      <c r="AM624" s="2"/>
      <c r="AN624" s="2"/>
      <c r="AO624" s="2">
        <f t="shared" ref="AO624:BD624" si="571">ROUND(BX624,2)</f>
        <v>0</v>
      </c>
      <c r="AP624" s="2">
        <f t="shared" si="571"/>
        <v>0</v>
      </c>
      <c r="AQ624" s="2">
        <f t="shared" si="571"/>
        <v>0</v>
      </c>
      <c r="AR624" s="2">
        <f t="shared" si="571"/>
        <v>0</v>
      </c>
      <c r="AS624" s="2">
        <f t="shared" si="571"/>
        <v>0</v>
      </c>
      <c r="AT624" s="2">
        <f t="shared" si="571"/>
        <v>0</v>
      </c>
      <c r="AU624" s="2">
        <f t="shared" si="571"/>
        <v>0</v>
      </c>
      <c r="AV624" s="2">
        <f t="shared" si="571"/>
        <v>0</v>
      </c>
      <c r="AW624" s="2">
        <f t="shared" si="571"/>
        <v>0</v>
      </c>
      <c r="AX624" s="2">
        <f t="shared" si="571"/>
        <v>0</v>
      </c>
      <c r="AY624" s="2">
        <f t="shared" si="571"/>
        <v>0</v>
      </c>
      <c r="AZ624" s="2">
        <f t="shared" si="571"/>
        <v>0</v>
      </c>
      <c r="BA624" s="2">
        <f t="shared" si="571"/>
        <v>0</v>
      </c>
      <c r="BB624" s="2">
        <f t="shared" si="571"/>
        <v>0</v>
      </c>
      <c r="BC624" s="2">
        <f t="shared" si="571"/>
        <v>0</v>
      </c>
      <c r="BD624" s="2">
        <f t="shared" si="571"/>
        <v>0</v>
      </c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>
        <f>ROUND(SUMIF(AA610:AA622,"=52421674",FQ610:FQ622),2)</f>
        <v>0</v>
      </c>
      <c r="BY624" s="2">
        <f>ROUND(SUMIF(AA610:AA622,"=52421674",FR610:FR622),2)</f>
        <v>0</v>
      </c>
      <c r="BZ624" s="2">
        <f>ROUND(SUMIF(AA610:AA622,"=52421674",GL610:GL622),2)</f>
        <v>0</v>
      </c>
      <c r="CA624" s="2">
        <f>ROUND(SUMIF(AA610:AA622,"=52421674",GM610:GM622),2)</f>
        <v>0</v>
      </c>
      <c r="CB624" s="2">
        <f>ROUND(SUMIF(AA610:AA622,"=52421674",GN610:GN622),2)</f>
        <v>0</v>
      </c>
      <c r="CC624" s="2">
        <f>ROUND(SUMIF(AA610:AA622,"=52421674",GO610:GO622),2)</f>
        <v>0</v>
      </c>
      <c r="CD624" s="2">
        <f>ROUND(SUMIF(AA610:AA622,"=52421674",GP610:GP622),2)</f>
        <v>0</v>
      </c>
      <c r="CE624" s="2">
        <f>AC624-BX624</f>
        <v>0</v>
      </c>
      <c r="CF624" s="2">
        <f>AC624-BY624</f>
        <v>0</v>
      </c>
      <c r="CG624" s="2">
        <f>BX624-BZ624</f>
        <v>0</v>
      </c>
      <c r="CH624" s="2">
        <f>AC624-BX624-BY624+BZ624</f>
        <v>0</v>
      </c>
      <c r="CI624" s="2">
        <f>BY624-BZ624</f>
        <v>0</v>
      </c>
      <c r="CJ624" s="2">
        <f>ROUND(SUMIF(AA610:AA622,"=52421674",GX610:GX622),2)</f>
        <v>0</v>
      </c>
      <c r="CK624" s="2">
        <f>ROUND(SUMIF(AA610:AA622,"=52421674",GY610:GY622),2)</f>
        <v>0</v>
      </c>
      <c r="CL624" s="2">
        <f>ROUND(SUMIF(AA610:AA622,"=52421674",GZ610:GZ622),2)</f>
        <v>0</v>
      </c>
      <c r="CM624" s="2">
        <f>ROUND(SUMIF(AA610:AA622,"=52421674",HD610:HD622),2)</f>
        <v>0</v>
      </c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>
        <v>0</v>
      </c>
    </row>
    <row r="626" spans="1:23" x14ac:dyDescent="0.2">
      <c r="A626" s="4">
        <v>50</v>
      </c>
      <c r="B626" s="4">
        <v>0</v>
      </c>
      <c r="C626" s="4">
        <v>0</v>
      </c>
      <c r="D626" s="4">
        <v>1</v>
      </c>
      <c r="E626" s="4">
        <v>201</v>
      </c>
      <c r="F626" s="4">
        <f>ROUND(Source!O624,O626)</f>
        <v>0</v>
      </c>
      <c r="G626" s="4" t="s">
        <v>74</v>
      </c>
      <c r="H626" s="4" t="s">
        <v>75</v>
      </c>
      <c r="I626" s="4"/>
      <c r="J626" s="4"/>
      <c r="K626" s="4">
        <v>201</v>
      </c>
      <c r="L626" s="4">
        <v>1</v>
      </c>
      <c r="M626" s="4">
        <v>3</v>
      </c>
      <c r="N626" s="4" t="s">
        <v>3</v>
      </c>
      <c r="O626" s="4">
        <v>2</v>
      </c>
      <c r="P626" s="4"/>
      <c r="Q626" s="4"/>
      <c r="R626" s="4"/>
      <c r="S626" s="4"/>
      <c r="T626" s="4"/>
      <c r="U626" s="4"/>
      <c r="V626" s="4"/>
      <c r="W626" s="4"/>
    </row>
    <row r="627" spans="1:23" x14ac:dyDescent="0.2">
      <c r="A627" s="4">
        <v>50</v>
      </c>
      <c r="B627" s="4">
        <v>0</v>
      </c>
      <c r="C627" s="4">
        <v>0</v>
      </c>
      <c r="D627" s="4">
        <v>1</v>
      </c>
      <c r="E627" s="4">
        <v>202</v>
      </c>
      <c r="F627" s="4">
        <f>ROUND(Source!P624,O627)</f>
        <v>0</v>
      </c>
      <c r="G627" s="4" t="s">
        <v>76</v>
      </c>
      <c r="H627" s="4" t="s">
        <v>77</v>
      </c>
      <c r="I627" s="4"/>
      <c r="J627" s="4"/>
      <c r="K627" s="4">
        <v>202</v>
      </c>
      <c r="L627" s="4">
        <v>2</v>
      </c>
      <c r="M627" s="4">
        <v>3</v>
      </c>
      <c r="N627" s="4" t="s">
        <v>3</v>
      </c>
      <c r="O627" s="4">
        <v>2</v>
      </c>
      <c r="P627" s="4"/>
      <c r="Q627" s="4"/>
      <c r="R627" s="4"/>
      <c r="S627" s="4"/>
      <c r="T627" s="4"/>
      <c r="U627" s="4"/>
      <c r="V627" s="4"/>
      <c r="W627" s="4"/>
    </row>
    <row r="628" spans="1:23" x14ac:dyDescent="0.2">
      <c r="A628" s="4">
        <v>50</v>
      </c>
      <c r="B628" s="4">
        <v>0</v>
      </c>
      <c r="C628" s="4">
        <v>0</v>
      </c>
      <c r="D628" s="4">
        <v>1</v>
      </c>
      <c r="E628" s="4">
        <v>222</v>
      </c>
      <c r="F628" s="4">
        <f>ROUND(Source!AO624,O628)</f>
        <v>0</v>
      </c>
      <c r="G628" s="4" t="s">
        <v>78</v>
      </c>
      <c r="H628" s="4" t="s">
        <v>79</v>
      </c>
      <c r="I628" s="4"/>
      <c r="J628" s="4"/>
      <c r="K628" s="4">
        <v>222</v>
      </c>
      <c r="L628" s="4">
        <v>3</v>
      </c>
      <c r="M628" s="4">
        <v>3</v>
      </c>
      <c r="N628" s="4" t="s">
        <v>3</v>
      </c>
      <c r="O628" s="4">
        <v>2</v>
      </c>
      <c r="P628" s="4"/>
      <c r="Q628" s="4"/>
      <c r="R628" s="4"/>
      <c r="S628" s="4"/>
      <c r="T628" s="4"/>
      <c r="U628" s="4"/>
      <c r="V628" s="4"/>
      <c r="W628" s="4"/>
    </row>
    <row r="629" spans="1:23" x14ac:dyDescent="0.2">
      <c r="A629" s="4">
        <v>50</v>
      </c>
      <c r="B629" s="4">
        <v>0</v>
      </c>
      <c r="C629" s="4">
        <v>0</v>
      </c>
      <c r="D629" s="4">
        <v>1</v>
      </c>
      <c r="E629" s="4">
        <v>225</v>
      </c>
      <c r="F629" s="4">
        <f>ROUND(Source!AV624,O629)</f>
        <v>0</v>
      </c>
      <c r="G629" s="4" t="s">
        <v>80</v>
      </c>
      <c r="H629" s="4" t="s">
        <v>81</v>
      </c>
      <c r="I629" s="4"/>
      <c r="J629" s="4"/>
      <c r="K629" s="4">
        <v>225</v>
      </c>
      <c r="L629" s="4">
        <v>4</v>
      </c>
      <c r="M629" s="4">
        <v>3</v>
      </c>
      <c r="N629" s="4" t="s">
        <v>3</v>
      </c>
      <c r="O629" s="4">
        <v>2</v>
      </c>
      <c r="P629" s="4"/>
      <c r="Q629" s="4"/>
      <c r="R629" s="4"/>
      <c r="S629" s="4"/>
      <c r="T629" s="4"/>
      <c r="U629" s="4"/>
      <c r="V629" s="4"/>
      <c r="W629" s="4"/>
    </row>
    <row r="630" spans="1:23" x14ac:dyDescent="0.2">
      <c r="A630" s="4">
        <v>50</v>
      </c>
      <c r="B630" s="4">
        <v>0</v>
      </c>
      <c r="C630" s="4">
        <v>0</v>
      </c>
      <c r="D630" s="4">
        <v>1</v>
      </c>
      <c r="E630" s="4">
        <v>226</v>
      </c>
      <c r="F630" s="4">
        <f>ROUND(Source!AW624,O630)</f>
        <v>0</v>
      </c>
      <c r="G630" s="4" t="s">
        <v>82</v>
      </c>
      <c r="H630" s="4" t="s">
        <v>83</v>
      </c>
      <c r="I630" s="4"/>
      <c r="J630" s="4"/>
      <c r="K630" s="4">
        <v>226</v>
      </c>
      <c r="L630" s="4">
        <v>5</v>
      </c>
      <c r="M630" s="4">
        <v>3</v>
      </c>
      <c r="N630" s="4" t="s">
        <v>3</v>
      </c>
      <c r="O630" s="4">
        <v>2</v>
      </c>
      <c r="P630" s="4"/>
      <c r="Q630" s="4"/>
      <c r="R630" s="4"/>
      <c r="S630" s="4"/>
      <c r="T630" s="4"/>
      <c r="U630" s="4"/>
      <c r="V630" s="4"/>
      <c r="W630" s="4"/>
    </row>
    <row r="631" spans="1:23" x14ac:dyDescent="0.2">
      <c r="A631" s="4">
        <v>50</v>
      </c>
      <c r="B631" s="4">
        <v>0</v>
      </c>
      <c r="C631" s="4">
        <v>0</v>
      </c>
      <c r="D631" s="4">
        <v>1</v>
      </c>
      <c r="E631" s="4">
        <v>227</v>
      </c>
      <c r="F631" s="4">
        <f>ROUND(Source!AX624,O631)</f>
        <v>0</v>
      </c>
      <c r="G631" s="4" t="s">
        <v>84</v>
      </c>
      <c r="H631" s="4" t="s">
        <v>85</v>
      </c>
      <c r="I631" s="4"/>
      <c r="J631" s="4"/>
      <c r="K631" s="4">
        <v>227</v>
      </c>
      <c r="L631" s="4">
        <v>6</v>
      </c>
      <c r="M631" s="4">
        <v>3</v>
      </c>
      <c r="N631" s="4" t="s">
        <v>3</v>
      </c>
      <c r="O631" s="4">
        <v>2</v>
      </c>
      <c r="P631" s="4"/>
      <c r="Q631" s="4"/>
      <c r="R631" s="4"/>
      <c r="S631" s="4"/>
      <c r="T631" s="4"/>
      <c r="U631" s="4"/>
      <c r="V631" s="4"/>
      <c r="W631" s="4"/>
    </row>
    <row r="632" spans="1:23" x14ac:dyDescent="0.2">
      <c r="A632" s="4">
        <v>50</v>
      </c>
      <c r="B632" s="4">
        <v>0</v>
      </c>
      <c r="C632" s="4">
        <v>0</v>
      </c>
      <c r="D632" s="4">
        <v>1</v>
      </c>
      <c r="E632" s="4">
        <v>228</v>
      </c>
      <c r="F632" s="4">
        <f>ROUND(Source!AY624,O632)</f>
        <v>0</v>
      </c>
      <c r="G632" s="4" t="s">
        <v>86</v>
      </c>
      <c r="H632" s="4" t="s">
        <v>87</v>
      </c>
      <c r="I632" s="4"/>
      <c r="J632" s="4"/>
      <c r="K632" s="4">
        <v>228</v>
      </c>
      <c r="L632" s="4">
        <v>7</v>
      </c>
      <c r="M632" s="4">
        <v>3</v>
      </c>
      <c r="N632" s="4" t="s">
        <v>3</v>
      </c>
      <c r="O632" s="4">
        <v>2</v>
      </c>
      <c r="P632" s="4"/>
      <c r="Q632" s="4"/>
      <c r="R632" s="4"/>
      <c r="S632" s="4"/>
      <c r="T632" s="4"/>
      <c r="U632" s="4"/>
      <c r="V632" s="4"/>
      <c r="W632" s="4"/>
    </row>
    <row r="633" spans="1:23" x14ac:dyDescent="0.2">
      <c r="A633" s="4">
        <v>50</v>
      </c>
      <c r="B633" s="4">
        <v>0</v>
      </c>
      <c r="C633" s="4">
        <v>0</v>
      </c>
      <c r="D633" s="4">
        <v>1</v>
      </c>
      <c r="E633" s="4">
        <v>216</v>
      </c>
      <c r="F633" s="4">
        <f>ROUND(Source!AP624,O633)</f>
        <v>0</v>
      </c>
      <c r="G633" s="4" t="s">
        <v>88</v>
      </c>
      <c r="H633" s="4" t="s">
        <v>89</v>
      </c>
      <c r="I633" s="4"/>
      <c r="J633" s="4"/>
      <c r="K633" s="4">
        <v>216</v>
      </c>
      <c r="L633" s="4">
        <v>8</v>
      </c>
      <c r="M633" s="4">
        <v>3</v>
      </c>
      <c r="N633" s="4" t="s">
        <v>3</v>
      </c>
      <c r="O633" s="4">
        <v>2</v>
      </c>
      <c r="P633" s="4"/>
      <c r="Q633" s="4"/>
      <c r="R633" s="4"/>
      <c r="S633" s="4"/>
      <c r="T633" s="4"/>
      <c r="U633" s="4"/>
      <c r="V633" s="4"/>
      <c r="W633" s="4"/>
    </row>
    <row r="634" spans="1:23" x14ac:dyDescent="0.2">
      <c r="A634" s="4">
        <v>50</v>
      </c>
      <c r="B634" s="4">
        <v>0</v>
      </c>
      <c r="C634" s="4">
        <v>0</v>
      </c>
      <c r="D634" s="4">
        <v>1</v>
      </c>
      <c r="E634" s="4">
        <v>223</v>
      </c>
      <c r="F634" s="4">
        <f>ROUND(Source!AQ624,O634)</f>
        <v>0</v>
      </c>
      <c r="G634" s="4" t="s">
        <v>90</v>
      </c>
      <c r="H634" s="4" t="s">
        <v>91</v>
      </c>
      <c r="I634" s="4"/>
      <c r="J634" s="4"/>
      <c r="K634" s="4">
        <v>223</v>
      </c>
      <c r="L634" s="4">
        <v>9</v>
      </c>
      <c r="M634" s="4">
        <v>3</v>
      </c>
      <c r="N634" s="4" t="s">
        <v>3</v>
      </c>
      <c r="O634" s="4">
        <v>2</v>
      </c>
      <c r="P634" s="4"/>
      <c r="Q634" s="4"/>
      <c r="R634" s="4"/>
      <c r="S634" s="4"/>
      <c r="T634" s="4"/>
      <c r="U634" s="4"/>
      <c r="V634" s="4"/>
      <c r="W634" s="4"/>
    </row>
    <row r="635" spans="1:23" x14ac:dyDescent="0.2">
      <c r="A635" s="4">
        <v>50</v>
      </c>
      <c r="B635" s="4">
        <v>0</v>
      </c>
      <c r="C635" s="4">
        <v>0</v>
      </c>
      <c r="D635" s="4">
        <v>1</v>
      </c>
      <c r="E635" s="4">
        <v>229</v>
      </c>
      <c r="F635" s="4">
        <f>ROUND(Source!AZ624,O635)</f>
        <v>0</v>
      </c>
      <c r="G635" s="4" t="s">
        <v>92</v>
      </c>
      <c r="H635" s="4" t="s">
        <v>93</v>
      </c>
      <c r="I635" s="4"/>
      <c r="J635" s="4"/>
      <c r="K635" s="4">
        <v>229</v>
      </c>
      <c r="L635" s="4">
        <v>10</v>
      </c>
      <c r="M635" s="4">
        <v>3</v>
      </c>
      <c r="N635" s="4" t="s">
        <v>3</v>
      </c>
      <c r="O635" s="4">
        <v>2</v>
      </c>
      <c r="P635" s="4"/>
      <c r="Q635" s="4"/>
      <c r="R635" s="4"/>
      <c r="S635" s="4"/>
      <c r="T635" s="4"/>
      <c r="U635" s="4"/>
      <c r="V635" s="4"/>
      <c r="W635" s="4"/>
    </row>
    <row r="636" spans="1:23" x14ac:dyDescent="0.2">
      <c r="A636" s="4">
        <v>50</v>
      </c>
      <c r="B636" s="4">
        <v>0</v>
      </c>
      <c r="C636" s="4">
        <v>0</v>
      </c>
      <c r="D636" s="4">
        <v>1</v>
      </c>
      <c r="E636" s="4">
        <v>203</v>
      </c>
      <c r="F636" s="4">
        <f>ROUND(Source!Q624,O636)</f>
        <v>0</v>
      </c>
      <c r="G636" s="4" t="s">
        <v>94</v>
      </c>
      <c r="H636" s="4" t="s">
        <v>95</v>
      </c>
      <c r="I636" s="4"/>
      <c r="J636" s="4"/>
      <c r="K636" s="4">
        <v>203</v>
      </c>
      <c r="L636" s="4">
        <v>11</v>
      </c>
      <c r="M636" s="4">
        <v>3</v>
      </c>
      <c r="N636" s="4" t="s">
        <v>3</v>
      </c>
      <c r="O636" s="4">
        <v>2</v>
      </c>
      <c r="P636" s="4"/>
      <c r="Q636" s="4"/>
      <c r="R636" s="4"/>
      <c r="S636" s="4"/>
      <c r="T636" s="4"/>
      <c r="U636" s="4"/>
      <c r="V636" s="4"/>
      <c r="W636" s="4"/>
    </row>
    <row r="637" spans="1:23" x14ac:dyDescent="0.2">
      <c r="A637" s="4">
        <v>50</v>
      </c>
      <c r="B637" s="4">
        <v>0</v>
      </c>
      <c r="C637" s="4">
        <v>0</v>
      </c>
      <c r="D637" s="4">
        <v>1</v>
      </c>
      <c r="E637" s="4">
        <v>231</v>
      </c>
      <c r="F637" s="4">
        <f>ROUND(Source!BB624,O637)</f>
        <v>0</v>
      </c>
      <c r="G637" s="4" t="s">
        <v>96</v>
      </c>
      <c r="H637" s="4" t="s">
        <v>97</v>
      </c>
      <c r="I637" s="4"/>
      <c r="J637" s="4"/>
      <c r="K637" s="4">
        <v>231</v>
      </c>
      <c r="L637" s="4">
        <v>12</v>
      </c>
      <c r="M637" s="4">
        <v>3</v>
      </c>
      <c r="N637" s="4" t="s">
        <v>3</v>
      </c>
      <c r="O637" s="4">
        <v>2</v>
      </c>
      <c r="P637" s="4"/>
      <c r="Q637" s="4"/>
      <c r="R637" s="4"/>
      <c r="S637" s="4"/>
      <c r="T637" s="4"/>
      <c r="U637" s="4"/>
      <c r="V637" s="4"/>
      <c r="W637" s="4"/>
    </row>
    <row r="638" spans="1:23" x14ac:dyDescent="0.2">
      <c r="A638" s="4">
        <v>50</v>
      </c>
      <c r="B638" s="4">
        <v>0</v>
      </c>
      <c r="C638" s="4">
        <v>0</v>
      </c>
      <c r="D638" s="4">
        <v>1</v>
      </c>
      <c r="E638" s="4">
        <v>204</v>
      </c>
      <c r="F638" s="4">
        <f>ROUND(Source!R624,O638)</f>
        <v>0</v>
      </c>
      <c r="G638" s="4" t="s">
        <v>98</v>
      </c>
      <c r="H638" s="4" t="s">
        <v>99</v>
      </c>
      <c r="I638" s="4"/>
      <c r="J638" s="4"/>
      <c r="K638" s="4">
        <v>204</v>
      </c>
      <c r="L638" s="4">
        <v>13</v>
      </c>
      <c r="M638" s="4">
        <v>3</v>
      </c>
      <c r="N638" s="4" t="s">
        <v>3</v>
      </c>
      <c r="O638" s="4">
        <v>2</v>
      </c>
      <c r="P638" s="4"/>
      <c r="Q638" s="4"/>
      <c r="R638" s="4"/>
      <c r="S638" s="4"/>
      <c r="T638" s="4"/>
      <c r="U638" s="4"/>
      <c r="V638" s="4"/>
      <c r="W638" s="4"/>
    </row>
    <row r="639" spans="1:23" x14ac:dyDescent="0.2">
      <c r="A639" s="4">
        <v>50</v>
      </c>
      <c r="B639" s="4">
        <v>0</v>
      </c>
      <c r="C639" s="4">
        <v>0</v>
      </c>
      <c r="D639" s="4">
        <v>1</v>
      </c>
      <c r="E639" s="4">
        <v>205</v>
      </c>
      <c r="F639" s="4">
        <f>ROUND(Source!S624,O639)</f>
        <v>0</v>
      </c>
      <c r="G639" s="4" t="s">
        <v>100</v>
      </c>
      <c r="H639" s="4" t="s">
        <v>101</v>
      </c>
      <c r="I639" s="4"/>
      <c r="J639" s="4"/>
      <c r="K639" s="4">
        <v>205</v>
      </c>
      <c r="L639" s="4">
        <v>14</v>
      </c>
      <c r="M639" s="4">
        <v>3</v>
      </c>
      <c r="N639" s="4" t="s">
        <v>3</v>
      </c>
      <c r="O639" s="4">
        <v>2</v>
      </c>
      <c r="P639" s="4"/>
      <c r="Q639" s="4"/>
      <c r="R639" s="4"/>
      <c r="S639" s="4"/>
      <c r="T639" s="4"/>
      <c r="U639" s="4"/>
      <c r="V639" s="4"/>
      <c r="W639" s="4"/>
    </row>
    <row r="640" spans="1:23" x14ac:dyDescent="0.2">
      <c r="A640" s="4">
        <v>50</v>
      </c>
      <c r="B640" s="4">
        <v>0</v>
      </c>
      <c r="C640" s="4">
        <v>0</v>
      </c>
      <c r="D640" s="4">
        <v>1</v>
      </c>
      <c r="E640" s="4">
        <v>232</v>
      </c>
      <c r="F640" s="4">
        <f>ROUND(Source!BC624,O640)</f>
        <v>0</v>
      </c>
      <c r="G640" s="4" t="s">
        <v>102</v>
      </c>
      <c r="H640" s="4" t="s">
        <v>103</v>
      </c>
      <c r="I640" s="4"/>
      <c r="J640" s="4"/>
      <c r="K640" s="4">
        <v>232</v>
      </c>
      <c r="L640" s="4">
        <v>15</v>
      </c>
      <c r="M640" s="4">
        <v>3</v>
      </c>
      <c r="N640" s="4" t="s">
        <v>3</v>
      </c>
      <c r="O640" s="4">
        <v>2</v>
      </c>
      <c r="P640" s="4"/>
      <c r="Q640" s="4"/>
      <c r="R640" s="4"/>
      <c r="S640" s="4"/>
      <c r="T640" s="4"/>
      <c r="U640" s="4"/>
      <c r="V640" s="4"/>
      <c r="W640" s="4"/>
    </row>
    <row r="641" spans="1:206" x14ac:dyDescent="0.2">
      <c r="A641" s="4">
        <v>50</v>
      </c>
      <c r="B641" s="4">
        <v>0</v>
      </c>
      <c r="C641" s="4">
        <v>0</v>
      </c>
      <c r="D641" s="4">
        <v>1</v>
      </c>
      <c r="E641" s="4">
        <v>214</v>
      </c>
      <c r="F641" s="4">
        <f>ROUND(Source!AS624,O641)</f>
        <v>0</v>
      </c>
      <c r="G641" s="4" t="s">
        <v>104</v>
      </c>
      <c r="H641" s="4" t="s">
        <v>105</v>
      </c>
      <c r="I641" s="4"/>
      <c r="J641" s="4"/>
      <c r="K641" s="4">
        <v>214</v>
      </c>
      <c r="L641" s="4">
        <v>16</v>
      </c>
      <c r="M641" s="4">
        <v>3</v>
      </c>
      <c r="N641" s="4" t="s">
        <v>3</v>
      </c>
      <c r="O641" s="4">
        <v>2</v>
      </c>
      <c r="P641" s="4"/>
      <c r="Q641" s="4"/>
      <c r="R641" s="4"/>
      <c r="S641" s="4"/>
      <c r="T641" s="4"/>
      <c r="U641" s="4"/>
      <c r="V641" s="4"/>
      <c r="W641" s="4"/>
    </row>
    <row r="642" spans="1:206" x14ac:dyDescent="0.2">
      <c r="A642" s="4">
        <v>50</v>
      </c>
      <c r="B642" s="4">
        <v>0</v>
      </c>
      <c r="C642" s="4">
        <v>0</v>
      </c>
      <c r="D642" s="4">
        <v>1</v>
      </c>
      <c r="E642" s="4">
        <v>215</v>
      </c>
      <c r="F642" s="4">
        <f>ROUND(Source!AT624,O642)</f>
        <v>0</v>
      </c>
      <c r="G642" s="4" t="s">
        <v>106</v>
      </c>
      <c r="H642" s="4" t="s">
        <v>107</v>
      </c>
      <c r="I642" s="4"/>
      <c r="J642" s="4"/>
      <c r="K642" s="4">
        <v>215</v>
      </c>
      <c r="L642" s="4">
        <v>17</v>
      </c>
      <c r="M642" s="4">
        <v>3</v>
      </c>
      <c r="N642" s="4" t="s">
        <v>3</v>
      </c>
      <c r="O642" s="4">
        <v>2</v>
      </c>
      <c r="P642" s="4"/>
      <c r="Q642" s="4"/>
      <c r="R642" s="4"/>
      <c r="S642" s="4"/>
      <c r="T642" s="4"/>
      <c r="U642" s="4"/>
      <c r="V642" s="4"/>
      <c r="W642" s="4"/>
    </row>
    <row r="643" spans="1:206" x14ac:dyDescent="0.2">
      <c r="A643" s="4">
        <v>50</v>
      </c>
      <c r="B643" s="4">
        <v>0</v>
      </c>
      <c r="C643" s="4">
        <v>0</v>
      </c>
      <c r="D643" s="4">
        <v>1</v>
      </c>
      <c r="E643" s="4">
        <v>217</v>
      </c>
      <c r="F643" s="4">
        <f>ROUND(Source!AU624,O643)</f>
        <v>0</v>
      </c>
      <c r="G643" s="4" t="s">
        <v>108</v>
      </c>
      <c r="H643" s="4" t="s">
        <v>109</v>
      </c>
      <c r="I643" s="4"/>
      <c r="J643" s="4"/>
      <c r="K643" s="4">
        <v>217</v>
      </c>
      <c r="L643" s="4">
        <v>18</v>
      </c>
      <c r="M643" s="4">
        <v>3</v>
      </c>
      <c r="N643" s="4" t="s">
        <v>3</v>
      </c>
      <c r="O643" s="4">
        <v>2</v>
      </c>
      <c r="P643" s="4"/>
      <c r="Q643" s="4"/>
      <c r="R643" s="4"/>
      <c r="S643" s="4"/>
      <c r="T643" s="4"/>
      <c r="U643" s="4"/>
      <c r="V643" s="4"/>
      <c r="W643" s="4"/>
    </row>
    <row r="644" spans="1:206" x14ac:dyDescent="0.2">
      <c r="A644" s="4">
        <v>50</v>
      </c>
      <c r="B644" s="4">
        <v>0</v>
      </c>
      <c r="C644" s="4">
        <v>0</v>
      </c>
      <c r="D644" s="4">
        <v>1</v>
      </c>
      <c r="E644" s="4">
        <v>230</v>
      </c>
      <c r="F644" s="4">
        <f>ROUND(Source!BA624,O644)</f>
        <v>0</v>
      </c>
      <c r="G644" s="4" t="s">
        <v>110</v>
      </c>
      <c r="H644" s="4" t="s">
        <v>111</v>
      </c>
      <c r="I644" s="4"/>
      <c r="J644" s="4"/>
      <c r="K644" s="4">
        <v>230</v>
      </c>
      <c r="L644" s="4">
        <v>19</v>
      </c>
      <c r="M644" s="4">
        <v>3</v>
      </c>
      <c r="N644" s="4" t="s">
        <v>3</v>
      </c>
      <c r="O644" s="4">
        <v>2</v>
      </c>
      <c r="P644" s="4"/>
      <c r="Q644" s="4"/>
      <c r="R644" s="4"/>
      <c r="S644" s="4"/>
      <c r="T644" s="4"/>
      <c r="U644" s="4"/>
      <c r="V644" s="4"/>
      <c r="W644" s="4"/>
    </row>
    <row r="645" spans="1:206" x14ac:dyDescent="0.2">
      <c r="A645" s="4">
        <v>50</v>
      </c>
      <c r="B645" s="4">
        <v>0</v>
      </c>
      <c r="C645" s="4">
        <v>0</v>
      </c>
      <c r="D645" s="4">
        <v>1</v>
      </c>
      <c r="E645" s="4">
        <v>206</v>
      </c>
      <c r="F645" s="4">
        <f>ROUND(Source!T624,O645)</f>
        <v>0</v>
      </c>
      <c r="G645" s="4" t="s">
        <v>112</v>
      </c>
      <c r="H645" s="4" t="s">
        <v>113</v>
      </c>
      <c r="I645" s="4"/>
      <c r="J645" s="4"/>
      <c r="K645" s="4">
        <v>206</v>
      </c>
      <c r="L645" s="4">
        <v>20</v>
      </c>
      <c r="M645" s="4">
        <v>3</v>
      </c>
      <c r="N645" s="4" t="s">
        <v>3</v>
      </c>
      <c r="O645" s="4">
        <v>2</v>
      </c>
      <c r="P645" s="4"/>
      <c r="Q645" s="4"/>
      <c r="R645" s="4"/>
      <c r="S645" s="4"/>
      <c r="T645" s="4"/>
      <c r="U645" s="4"/>
      <c r="V645" s="4"/>
      <c r="W645" s="4"/>
    </row>
    <row r="646" spans="1:206" x14ac:dyDescent="0.2">
      <c r="A646" s="4">
        <v>50</v>
      </c>
      <c r="B646" s="4">
        <v>0</v>
      </c>
      <c r="C646" s="4">
        <v>0</v>
      </c>
      <c r="D646" s="4">
        <v>1</v>
      </c>
      <c r="E646" s="4">
        <v>207</v>
      </c>
      <c r="F646" s="4">
        <f>Source!U624</f>
        <v>0</v>
      </c>
      <c r="G646" s="4" t="s">
        <v>114</v>
      </c>
      <c r="H646" s="4" t="s">
        <v>115</v>
      </c>
      <c r="I646" s="4"/>
      <c r="J646" s="4"/>
      <c r="K646" s="4">
        <v>207</v>
      </c>
      <c r="L646" s="4">
        <v>21</v>
      </c>
      <c r="M646" s="4">
        <v>3</v>
      </c>
      <c r="N646" s="4" t="s">
        <v>3</v>
      </c>
      <c r="O646" s="4">
        <v>-1</v>
      </c>
      <c r="P646" s="4"/>
      <c r="Q646" s="4"/>
      <c r="R646" s="4"/>
      <c r="S646" s="4"/>
      <c r="T646" s="4"/>
      <c r="U646" s="4"/>
      <c r="V646" s="4"/>
      <c r="W646" s="4"/>
    </row>
    <row r="647" spans="1:206" x14ac:dyDescent="0.2">
      <c r="A647" s="4">
        <v>50</v>
      </c>
      <c r="B647" s="4">
        <v>0</v>
      </c>
      <c r="C647" s="4">
        <v>0</v>
      </c>
      <c r="D647" s="4">
        <v>1</v>
      </c>
      <c r="E647" s="4">
        <v>208</v>
      </c>
      <c r="F647" s="4">
        <f>Source!V624</f>
        <v>0</v>
      </c>
      <c r="G647" s="4" t="s">
        <v>116</v>
      </c>
      <c r="H647" s="4" t="s">
        <v>117</v>
      </c>
      <c r="I647" s="4"/>
      <c r="J647" s="4"/>
      <c r="K647" s="4">
        <v>208</v>
      </c>
      <c r="L647" s="4">
        <v>22</v>
      </c>
      <c r="M647" s="4">
        <v>3</v>
      </c>
      <c r="N647" s="4" t="s">
        <v>3</v>
      </c>
      <c r="O647" s="4">
        <v>-1</v>
      </c>
      <c r="P647" s="4"/>
      <c r="Q647" s="4"/>
      <c r="R647" s="4"/>
      <c r="S647" s="4"/>
      <c r="T647" s="4"/>
      <c r="U647" s="4"/>
      <c r="V647" s="4"/>
      <c r="W647" s="4"/>
    </row>
    <row r="648" spans="1:206" x14ac:dyDescent="0.2">
      <c r="A648" s="4">
        <v>50</v>
      </c>
      <c r="B648" s="4">
        <v>0</v>
      </c>
      <c r="C648" s="4">
        <v>0</v>
      </c>
      <c r="D648" s="4">
        <v>1</v>
      </c>
      <c r="E648" s="4">
        <v>209</v>
      </c>
      <c r="F648" s="4">
        <f>ROUND(Source!W624,O648)</f>
        <v>0</v>
      </c>
      <c r="G648" s="4" t="s">
        <v>118</v>
      </c>
      <c r="H648" s="4" t="s">
        <v>119</v>
      </c>
      <c r="I648" s="4"/>
      <c r="J648" s="4"/>
      <c r="K648" s="4">
        <v>209</v>
      </c>
      <c r="L648" s="4">
        <v>23</v>
      </c>
      <c r="M648" s="4">
        <v>3</v>
      </c>
      <c r="N648" s="4" t="s">
        <v>3</v>
      </c>
      <c r="O648" s="4">
        <v>2</v>
      </c>
      <c r="P648" s="4"/>
      <c r="Q648" s="4"/>
      <c r="R648" s="4"/>
      <c r="S648" s="4"/>
      <c r="T648" s="4"/>
      <c r="U648" s="4"/>
      <c r="V648" s="4"/>
      <c r="W648" s="4"/>
    </row>
    <row r="649" spans="1:206" x14ac:dyDescent="0.2">
      <c r="A649" s="4">
        <v>50</v>
      </c>
      <c r="B649" s="4">
        <v>0</v>
      </c>
      <c r="C649" s="4">
        <v>0</v>
      </c>
      <c r="D649" s="4">
        <v>1</v>
      </c>
      <c r="E649" s="4">
        <v>233</v>
      </c>
      <c r="F649" s="4">
        <f>ROUND(Source!BD624,O649)</f>
        <v>0</v>
      </c>
      <c r="G649" s="4" t="s">
        <v>120</v>
      </c>
      <c r="H649" s="4" t="s">
        <v>121</v>
      </c>
      <c r="I649" s="4"/>
      <c r="J649" s="4"/>
      <c r="K649" s="4">
        <v>233</v>
      </c>
      <c r="L649" s="4">
        <v>24</v>
      </c>
      <c r="M649" s="4">
        <v>3</v>
      </c>
      <c r="N649" s="4" t="s">
        <v>3</v>
      </c>
      <c r="O649" s="4">
        <v>2</v>
      </c>
      <c r="P649" s="4"/>
      <c r="Q649" s="4"/>
      <c r="R649" s="4"/>
      <c r="S649" s="4"/>
      <c r="T649" s="4"/>
      <c r="U649" s="4"/>
      <c r="V649" s="4"/>
      <c r="W649" s="4"/>
    </row>
    <row r="650" spans="1:206" x14ac:dyDescent="0.2">
      <c r="A650" s="4">
        <v>50</v>
      </c>
      <c r="B650" s="4">
        <v>0</v>
      </c>
      <c r="C650" s="4">
        <v>0</v>
      </c>
      <c r="D650" s="4">
        <v>1</v>
      </c>
      <c r="E650" s="4">
        <v>210</v>
      </c>
      <c r="F650" s="4">
        <f>ROUND(Source!X624,O650)</f>
        <v>0</v>
      </c>
      <c r="G650" s="4" t="s">
        <v>122</v>
      </c>
      <c r="H650" s="4" t="s">
        <v>123</v>
      </c>
      <c r="I650" s="4"/>
      <c r="J650" s="4"/>
      <c r="K650" s="4">
        <v>210</v>
      </c>
      <c r="L650" s="4">
        <v>25</v>
      </c>
      <c r="M650" s="4">
        <v>3</v>
      </c>
      <c r="N650" s="4" t="s">
        <v>3</v>
      </c>
      <c r="O650" s="4">
        <v>2</v>
      </c>
      <c r="P650" s="4"/>
      <c r="Q650" s="4"/>
      <c r="R650" s="4"/>
      <c r="S650" s="4"/>
      <c r="T650" s="4"/>
      <c r="U650" s="4"/>
      <c r="V650" s="4"/>
      <c r="W650" s="4"/>
    </row>
    <row r="651" spans="1:206" x14ac:dyDescent="0.2">
      <c r="A651" s="4">
        <v>50</v>
      </c>
      <c r="B651" s="4">
        <v>0</v>
      </c>
      <c r="C651" s="4">
        <v>0</v>
      </c>
      <c r="D651" s="4">
        <v>1</v>
      </c>
      <c r="E651" s="4">
        <v>211</v>
      </c>
      <c r="F651" s="4">
        <f>ROUND(Source!Y624,O651)</f>
        <v>0</v>
      </c>
      <c r="G651" s="4" t="s">
        <v>124</v>
      </c>
      <c r="H651" s="4" t="s">
        <v>125</v>
      </c>
      <c r="I651" s="4"/>
      <c r="J651" s="4"/>
      <c r="K651" s="4">
        <v>211</v>
      </c>
      <c r="L651" s="4">
        <v>26</v>
      </c>
      <c r="M651" s="4">
        <v>3</v>
      </c>
      <c r="N651" s="4" t="s">
        <v>3</v>
      </c>
      <c r="O651" s="4">
        <v>2</v>
      </c>
      <c r="P651" s="4"/>
      <c r="Q651" s="4"/>
      <c r="R651" s="4"/>
      <c r="S651" s="4"/>
      <c r="T651" s="4"/>
      <c r="U651" s="4"/>
      <c r="V651" s="4"/>
      <c r="W651" s="4"/>
    </row>
    <row r="652" spans="1:206" x14ac:dyDescent="0.2">
      <c r="A652" s="4">
        <v>50</v>
      </c>
      <c r="B652" s="4">
        <v>0</v>
      </c>
      <c r="C652" s="4">
        <v>0</v>
      </c>
      <c r="D652" s="4">
        <v>1</v>
      </c>
      <c r="E652" s="4">
        <v>224</v>
      </c>
      <c r="F652" s="4">
        <f>ROUND(Source!AR624,O652)</f>
        <v>0</v>
      </c>
      <c r="G652" s="4" t="s">
        <v>126</v>
      </c>
      <c r="H652" s="4" t="s">
        <v>127</v>
      </c>
      <c r="I652" s="4"/>
      <c r="J652" s="4"/>
      <c r="K652" s="4">
        <v>224</v>
      </c>
      <c r="L652" s="4">
        <v>27</v>
      </c>
      <c r="M652" s="4">
        <v>3</v>
      </c>
      <c r="N652" s="4" t="s">
        <v>3</v>
      </c>
      <c r="O652" s="4">
        <v>2</v>
      </c>
      <c r="P652" s="4"/>
      <c r="Q652" s="4"/>
      <c r="R652" s="4"/>
      <c r="S652" s="4"/>
      <c r="T652" s="4"/>
      <c r="U652" s="4"/>
      <c r="V652" s="4"/>
      <c r="W652" s="4"/>
    </row>
    <row r="654" spans="1:206" x14ac:dyDescent="0.2">
      <c r="A654" s="1">
        <v>5</v>
      </c>
      <c r="B654" s="1">
        <v>1</v>
      </c>
      <c r="C654" s="1"/>
      <c r="D654" s="1">
        <f>ROW(A672)</f>
        <v>672</v>
      </c>
      <c r="E654" s="1"/>
      <c r="F654" s="1" t="s">
        <v>15</v>
      </c>
      <c r="G654" s="1" t="s">
        <v>235</v>
      </c>
      <c r="H654" s="1" t="s">
        <v>3</v>
      </c>
      <c r="I654" s="1">
        <v>0</v>
      </c>
      <c r="J654" s="1"/>
      <c r="K654" s="1">
        <v>0</v>
      </c>
      <c r="L654" s="1"/>
      <c r="M654" s="1"/>
      <c r="N654" s="1"/>
      <c r="O654" s="1"/>
      <c r="P654" s="1"/>
      <c r="Q654" s="1"/>
      <c r="R654" s="1"/>
      <c r="S654" s="1"/>
      <c r="T654" s="1"/>
      <c r="U654" s="1" t="s">
        <v>3</v>
      </c>
      <c r="V654" s="1">
        <v>0</v>
      </c>
      <c r="W654" s="1"/>
      <c r="X654" s="1"/>
      <c r="Y654" s="1"/>
      <c r="Z654" s="1"/>
      <c r="AA654" s="1"/>
      <c r="AB654" s="1" t="s">
        <v>3</v>
      </c>
      <c r="AC654" s="1" t="s">
        <v>3</v>
      </c>
      <c r="AD654" s="1" t="s">
        <v>3</v>
      </c>
      <c r="AE654" s="1" t="s">
        <v>3</v>
      </c>
      <c r="AF654" s="1" t="s">
        <v>3</v>
      </c>
      <c r="AG654" s="1" t="s">
        <v>3</v>
      </c>
      <c r="AH654" s="1"/>
      <c r="AI654" s="1"/>
      <c r="AJ654" s="1"/>
      <c r="AK654" s="1"/>
      <c r="AL654" s="1"/>
      <c r="AM654" s="1"/>
      <c r="AN654" s="1"/>
      <c r="AO654" s="1"/>
      <c r="AP654" s="1" t="s">
        <v>3</v>
      </c>
      <c r="AQ654" s="1" t="s">
        <v>3</v>
      </c>
      <c r="AR654" s="1" t="s">
        <v>3</v>
      </c>
      <c r="AS654" s="1"/>
      <c r="AT654" s="1"/>
      <c r="AU654" s="1"/>
      <c r="AV654" s="1"/>
      <c r="AW654" s="1"/>
      <c r="AX654" s="1"/>
      <c r="AY654" s="1"/>
      <c r="AZ654" s="1" t="s">
        <v>3</v>
      </c>
      <c r="BA654" s="1"/>
      <c r="BB654" s="1" t="s">
        <v>3</v>
      </c>
      <c r="BC654" s="1" t="s">
        <v>3</v>
      </c>
      <c r="BD654" s="1" t="s">
        <v>3</v>
      </c>
      <c r="BE654" s="1" t="s">
        <v>3</v>
      </c>
      <c r="BF654" s="1" t="s">
        <v>3</v>
      </c>
      <c r="BG654" s="1" t="s">
        <v>3</v>
      </c>
      <c r="BH654" s="1" t="s">
        <v>3</v>
      </c>
      <c r="BI654" s="1" t="s">
        <v>3</v>
      </c>
      <c r="BJ654" s="1" t="s">
        <v>3</v>
      </c>
      <c r="BK654" s="1" t="s">
        <v>3</v>
      </c>
      <c r="BL654" s="1" t="s">
        <v>3</v>
      </c>
      <c r="BM654" s="1" t="s">
        <v>3</v>
      </c>
      <c r="BN654" s="1" t="s">
        <v>3</v>
      </c>
      <c r="BO654" s="1" t="s">
        <v>3</v>
      </c>
      <c r="BP654" s="1" t="s">
        <v>3</v>
      </c>
      <c r="BQ654" s="1"/>
      <c r="BR654" s="1"/>
      <c r="BS654" s="1"/>
      <c r="BT654" s="1"/>
      <c r="BU654" s="1"/>
      <c r="BV654" s="1"/>
      <c r="BW654" s="1"/>
      <c r="BX654" s="1">
        <v>0</v>
      </c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>
        <v>0</v>
      </c>
    </row>
    <row r="656" spans="1:206" x14ac:dyDescent="0.2">
      <c r="A656" s="2">
        <v>52</v>
      </c>
      <c r="B656" s="2">
        <f t="shared" ref="B656:G656" si="572">B672</f>
        <v>1</v>
      </c>
      <c r="C656" s="2">
        <f t="shared" si="572"/>
        <v>5</v>
      </c>
      <c r="D656" s="2">
        <f t="shared" si="572"/>
        <v>654</v>
      </c>
      <c r="E656" s="2">
        <f t="shared" si="572"/>
        <v>0</v>
      </c>
      <c r="F656" s="2" t="str">
        <f t="shared" si="572"/>
        <v>Новый подраздел</v>
      </c>
      <c r="G656" s="2" t="str">
        <f t="shared" si="572"/>
        <v>Разборка покрытия из гранитной плитки (тротуар) с последущим восстановлением</v>
      </c>
      <c r="H656" s="2"/>
      <c r="I656" s="2"/>
      <c r="J656" s="2"/>
      <c r="K656" s="2"/>
      <c r="L656" s="2"/>
      <c r="M656" s="2"/>
      <c r="N656" s="2"/>
      <c r="O656" s="2">
        <f t="shared" ref="O656:AT656" si="573">O672</f>
        <v>0</v>
      </c>
      <c r="P656" s="2">
        <f t="shared" si="573"/>
        <v>0</v>
      </c>
      <c r="Q656" s="2">
        <f t="shared" si="573"/>
        <v>0</v>
      </c>
      <c r="R656" s="2">
        <f t="shared" si="573"/>
        <v>0</v>
      </c>
      <c r="S656" s="2">
        <f t="shared" si="573"/>
        <v>0</v>
      </c>
      <c r="T656" s="2">
        <f t="shared" si="573"/>
        <v>0</v>
      </c>
      <c r="U656" s="2">
        <f t="shared" si="573"/>
        <v>0</v>
      </c>
      <c r="V656" s="2">
        <f t="shared" si="573"/>
        <v>0</v>
      </c>
      <c r="W656" s="2">
        <f t="shared" si="573"/>
        <v>0</v>
      </c>
      <c r="X656" s="2">
        <f t="shared" si="573"/>
        <v>0</v>
      </c>
      <c r="Y656" s="2">
        <f t="shared" si="573"/>
        <v>0</v>
      </c>
      <c r="Z656" s="2">
        <f t="shared" si="573"/>
        <v>0</v>
      </c>
      <c r="AA656" s="2">
        <f t="shared" si="573"/>
        <v>0</v>
      </c>
      <c r="AB656" s="2">
        <f t="shared" si="573"/>
        <v>0</v>
      </c>
      <c r="AC656" s="2">
        <f t="shared" si="573"/>
        <v>0</v>
      </c>
      <c r="AD656" s="2">
        <f t="shared" si="573"/>
        <v>0</v>
      </c>
      <c r="AE656" s="2">
        <f t="shared" si="573"/>
        <v>0</v>
      </c>
      <c r="AF656" s="2">
        <f t="shared" si="573"/>
        <v>0</v>
      </c>
      <c r="AG656" s="2">
        <f t="shared" si="573"/>
        <v>0</v>
      </c>
      <c r="AH656" s="2">
        <f t="shared" si="573"/>
        <v>0</v>
      </c>
      <c r="AI656" s="2">
        <f t="shared" si="573"/>
        <v>0</v>
      </c>
      <c r="AJ656" s="2">
        <f t="shared" si="573"/>
        <v>0</v>
      </c>
      <c r="AK656" s="2">
        <f t="shared" si="573"/>
        <v>0</v>
      </c>
      <c r="AL656" s="2">
        <f t="shared" si="573"/>
        <v>0</v>
      </c>
      <c r="AM656" s="2">
        <f t="shared" si="573"/>
        <v>0</v>
      </c>
      <c r="AN656" s="2">
        <f t="shared" si="573"/>
        <v>0</v>
      </c>
      <c r="AO656" s="2">
        <f t="shared" si="573"/>
        <v>0</v>
      </c>
      <c r="AP656" s="2">
        <f t="shared" si="573"/>
        <v>0</v>
      </c>
      <c r="AQ656" s="2">
        <f t="shared" si="573"/>
        <v>0</v>
      </c>
      <c r="AR656" s="2">
        <f t="shared" si="573"/>
        <v>0</v>
      </c>
      <c r="AS656" s="2">
        <f t="shared" si="573"/>
        <v>0</v>
      </c>
      <c r="AT656" s="2">
        <f t="shared" si="573"/>
        <v>0</v>
      </c>
      <c r="AU656" s="2">
        <f t="shared" ref="AU656:BZ656" si="574">AU672</f>
        <v>0</v>
      </c>
      <c r="AV656" s="2">
        <f t="shared" si="574"/>
        <v>0</v>
      </c>
      <c r="AW656" s="2">
        <f t="shared" si="574"/>
        <v>0</v>
      </c>
      <c r="AX656" s="2">
        <f t="shared" si="574"/>
        <v>0</v>
      </c>
      <c r="AY656" s="2">
        <f t="shared" si="574"/>
        <v>0</v>
      </c>
      <c r="AZ656" s="2">
        <f t="shared" si="574"/>
        <v>0</v>
      </c>
      <c r="BA656" s="2">
        <f t="shared" si="574"/>
        <v>0</v>
      </c>
      <c r="BB656" s="2">
        <f t="shared" si="574"/>
        <v>0</v>
      </c>
      <c r="BC656" s="2">
        <f t="shared" si="574"/>
        <v>0</v>
      </c>
      <c r="BD656" s="2">
        <f t="shared" si="574"/>
        <v>0</v>
      </c>
      <c r="BE656" s="2">
        <f t="shared" si="574"/>
        <v>0</v>
      </c>
      <c r="BF656" s="2">
        <f t="shared" si="574"/>
        <v>0</v>
      </c>
      <c r="BG656" s="2">
        <f t="shared" si="574"/>
        <v>0</v>
      </c>
      <c r="BH656" s="2">
        <f t="shared" si="574"/>
        <v>0</v>
      </c>
      <c r="BI656" s="2">
        <f t="shared" si="574"/>
        <v>0</v>
      </c>
      <c r="BJ656" s="2">
        <f t="shared" si="574"/>
        <v>0</v>
      </c>
      <c r="BK656" s="2">
        <f t="shared" si="574"/>
        <v>0</v>
      </c>
      <c r="BL656" s="2">
        <f t="shared" si="574"/>
        <v>0</v>
      </c>
      <c r="BM656" s="2">
        <f t="shared" si="574"/>
        <v>0</v>
      </c>
      <c r="BN656" s="2">
        <f t="shared" si="574"/>
        <v>0</v>
      </c>
      <c r="BO656" s="2">
        <f t="shared" si="574"/>
        <v>0</v>
      </c>
      <c r="BP656" s="2">
        <f t="shared" si="574"/>
        <v>0</v>
      </c>
      <c r="BQ656" s="2">
        <f t="shared" si="574"/>
        <v>0</v>
      </c>
      <c r="BR656" s="2">
        <f t="shared" si="574"/>
        <v>0</v>
      </c>
      <c r="BS656" s="2">
        <f t="shared" si="574"/>
        <v>0</v>
      </c>
      <c r="BT656" s="2">
        <f t="shared" si="574"/>
        <v>0</v>
      </c>
      <c r="BU656" s="2">
        <f t="shared" si="574"/>
        <v>0</v>
      </c>
      <c r="BV656" s="2">
        <f t="shared" si="574"/>
        <v>0</v>
      </c>
      <c r="BW656" s="2">
        <f t="shared" si="574"/>
        <v>0</v>
      </c>
      <c r="BX656" s="2">
        <f t="shared" si="574"/>
        <v>0</v>
      </c>
      <c r="BY656" s="2">
        <f t="shared" si="574"/>
        <v>0</v>
      </c>
      <c r="BZ656" s="2">
        <f t="shared" si="574"/>
        <v>0</v>
      </c>
      <c r="CA656" s="2">
        <f t="shared" ref="CA656:DF656" si="575">CA672</f>
        <v>0</v>
      </c>
      <c r="CB656" s="2">
        <f t="shared" si="575"/>
        <v>0</v>
      </c>
      <c r="CC656" s="2">
        <f t="shared" si="575"/>
        <v>0</v>
      </c>
      <c r="CD656" s="2">
        <f t="shared" si="575"/>
        <v>0</v>
      </c>
      <c r="CE656" s="2">
        <f t="shared" si="575"/>
        <v>0</v>
      </c>
      <c r="CF656" s="2">
        <f t="shared" si="575"/>
        <v>0</v>
      </c>
      <c r="CG656" s="2">
        <f t="shared" si="575"/>
        <v>0</v>
      </c>
      <c r="CH656" s="2">
        <f t="shared" si="575"/>
        <v>0</v>
      </c>
      <c r="CI656" s="2">
        <f t="shared" si="575"/>
        <v>0</v>
      </c>
      <c r="CJ656" s="2">
        <f t="shared" si="575"/>
        <v>0</v>
      </c>
      <c r="CK656" s="2">
        <f t="shared" si="575"/>
        <v>0</v>
      </c>
      <c r="CL656" s="2">
        <f t="shared" si="575"/>
        <v>0</v>
      </c>
      <c r="CM656" s="2">
        <f t="shared" si="575"/>
        <v>0</v>
      </c>
      <c r="CN656" s="2">
        <f t="shared" si="575"/>
        <v>0</v>
      </c>
      <c r="CO656" s="2">
        <f t="shared" si="575"/>
        <v>0</v>
      </c>
      <c r="CP656" s="2">
        <f t="shared" si="575"/>
        <v>0</v>
      </c>
      <c r="CQ656" s="2">
        <f t="shared" si="575"/>
        <v>0</v>
      </c>
      <c r="CR656" s="2">
        <f t="shared" si="575"/>
        <v>0</v>
      </c>
      <c r="CS656" s="2">
        <f t="shared" si="575"/>
        <v>0</v>
      </c>
      <c r="CT656" s="2">
        <f t="shared" si="575"/>
        <v>0</v>
      </c>
      <c r="CU656" s="2">
        <f t="shared" si="575"/>
        <v>0</v>
      </c>
      <c r="CV656" s="2">
        <f t="shared" si="575"/>
        <v>0</v>
      </c>
      <c r="CW656" s="2">
        <f t="shared" si="575"/>
        <v>0</v>
      </c>
      <c r="CX656" s="2">
        <f t="shared" si="575"/>
        <v>0</v>
      </c>
      <c r="CY656" s="2">
        <f t="shared" si="575"/>
        <v>0</v>
      </c>
      <c r="CZ656" s="2">
        <f t="shared" si="575"/>
        <v>0</v>
      </c>
      <c r="DA656" s="2">
        <f t="shared" si="575"/>
        <v>0</v>
      </c>
      <c r="DB656" s="2">
        <f t="shared" si="575"/>
        <v>0</v>
      </c>
      <c r="DC656" s="2">
        <f t="shared" si="575"/>
        <v>0</v>
      </c>
      <c r="DD656" s="2">
        <f t="shared" si="575"/>
        <v>0</v>
      </c>
      <c r="DE656" s="2">
        <f t="shared" si="575"/>
        <v>0</v>
      </c>
      <c r="DF656" s="2">
        <f t="shared" si="575"/>
        <v>0</v>
      </c>
      <c r="DG656" s="3">
        <f t="shared" ref="DG656:EL656" si="576">DG672</f>
        <v>0</v>
      </c>
      <c r="DH656" s="3">
        <f t="shared" si="576"/>
        <v>0</v>
      </c>
      <c r="DI656" s="3">
        <f t="shared" si="576"/>
        <v>0</v>
      </c>
      <c r="DJ656" s="3">
        <f t="shared" si="576"/>
        <v>0</v>
      </c>
      <c r="DK656" s="3">
        <f t="shared" si="576"/>
        <v>0</v>
      </c>
      <c r="DL656" s="3">
        <f t="shared" si="576"/>
        <v>0</v>
      </c>
      <c r="DM656" s="3">
        <f t="shared" si="576"/>
        <v>0</v>
      </c>
      <c r="DN656" s="3">
        <f t="shared" si="576"/>
        <v>0</v>
      </c>
      <c r="DO656" s="3">
        <f t="shared" si="576"/>
        <v>0</v>
      </c>
      <c r="DP656" s="3">
        <f t="shared" si="576"/>
        <v>0</v>
      </c>
      <c r="DQ656" s="3">
        <f t="shared" si="576"/>
        <v>0</v>
      </c>
      <c r="DR656" s="3">
        <f t="shared" si="576"/>
        <v>0</v>
      </c>
      <c r="DS656" s="3">
        <f t="shared" si="576"/>
        <v>0</v>
      </c>
      <c r="DT656" s="3">
        <f t="shared" si="576"/>
        <v>0</v>
      </c>
      <c r="DU656" s="3">
        <f t="shared" si="576"/>
        <v>0</v>
      </c>
      <c r="DV656" s="3">
        <f t="shared" si="576"/>
        <v>0</v>
      </c>
      <c r="DW656" s="3">
        <f t="shared" si="576"/>
        <v>0</v>
      </c>
      <c r="DX656" s="3">
        <f t="shared" si="576"/>
        <v>0</v>
      </c>
      <c r="DY656" s="3">
        <f t="shared" si="576"/>
        <v>0</v>
      </c>
      <c r="DZ656" s="3">
        <f t="shared" si="576"/>
        <v>0</v>
      </c>
      <c r="EA656" s="3">
        <f t="shared" si="576"/>
        <v>0</v>
      </c>
      <c r="EB656" s="3">
        <f t="shared" si="576"/>
        <v>0</v>
      </c>
      <c r="EC656" s="3">
        <f t="shared" si="576"/>
        <v>0</v>
      </c>
      <c r="ED656" s="3">
        <f t="shared" si="576"/>
        <v>0</v>
      </c>
      <c r="EE656" s="3">
        <f t="shared" si="576"/>
        <v>0</v>
      </c>
      <c r="EF656" s="3">
        <f t="shared" si="576"/>
        <v>0</v>
      </c>
      <c r="EG656" s="3">
        <f t="shared" si="576"/>
        <v>0</v>
      </c>
      <c r="EH656" s="3">
        <f t="shared" si="576"/>
        <v>0</v>
      </c>
      <c r="EI656" s="3">
        <f t="shared" si="576"/>
        <v>0</v>
      </c>
      <c r="EJ656" s="3">
        <f t="shared" si="576"/>
        <v>0</v>
      </c>
      <c r="EK656" s="3">
        <f t="shared" si="576"/>
        <v>0</v>
      </c>
      <c r="EL656" s="3">
        <f t="shared" si="576"/>
        <v>0</v>
      </c>
      <c r="EM656" s="3">
        <f t="shared" ref="EM656:FR656" si="577">EM672</f>
        <v>0</v>
      </c>
      <c r="EN656" s="3">
        <f t="shared" si="577"/>
        <v>0</v>
      </c>
      <c r="EO656" s="3">
        <f t="shared" si="577"/>
        <v>0</v>
      </c>
      <c r="EP656" s="3">
        <f t="shared" si="577"/>
        <v>0</v>
      </c>
      <c r="EQ656" s="3">
        <f t="shared" si="577"/>
        <v>0</v>
      </c>
      <c r="ER656" s="3">
        <f t="shared" si="577"/>
        <v>0</v>
      </c>
      <c r="ES656" s="3">
        <f t="shared" si="577"/>
        <v>0</v>
      </c>
      <c r="ET656" s="3">
        <f t="shared" si="577"/>
        <v>0</v>
      </c>
      <c r="EU656" s="3">
        <f t="shared" si="577"/>
        <v>0</v>
      </c>
      <c r="EV656" s="3">
        <f t="shared" si="577"/>
        <v>0</v>
      </c>
      <c r="EW656" s="3">
        <f t="shared" si="577"/>
        <v>0</v>
      </c>
      <c r="EX656" s="3">
        <f t="shared" si="577"/>
        <v>0</v>
      </c>
      <c r="EY656" s="3">
        <f t="shared" si="577"/>
        <v>0</v>
      </c>
      <c r="EZ656" s="3">
        <f t="shared" si="577"/>
        <v>0</v>
      </c>
      <c r="FA656" s="3">
        <f t="shared" si="577"/>
        <v>0</v>
      </c>
      <c r="FB656" s="3">
        <f t="shared" si="577"/>
        <v>0</v>
      </c>
      <c r="FC656" s="3">
        <f t="shared" si="577"/>
        <v>0</v>
      </c>
      <c r="FD656" s="3">
        <f t="shared" si="577"/>
        <v>0</v>
      </c>
      <c r="FE656" s="3">
        <f t="shared" si="577"/>
        <v>0</v>
      </c>
      <c r="FF656" s="3">
        <f t="shared" si="577"/>
        <v>0</v>
      </c>
      <c r="FG656" s="3">
        <f t="shared" si="577"/>
        <v>0</v>
      </c>
      <c r="FH656" s="3">
        <f t="shared" si="577"/>
        <v>0</v>
      </c>
      <c r="FI656" s="3">
        <f t="shared" si="577"/>
        <v>0</v>
      </c>
      <c r="FJ656" s="3">
        <f t="shared" si="577"/>
        <v>0</v>
      </c>
      <c r="FK656" s="3">
        <f t="shared" si="577"/>
        <v>0</v>
      </c>
      <c r="FL656" s="3">
        <f t="shared" si="577"/>
        <v>0</v>
      </c>
      <c r="FM656" s="3">
        <f t="shared" si="577"/>
        <v>0</v>
      </c>
      <c r="FN656" s="3">
        <f t="shared" si="577"/>
        <v>0</v>
      </c>
      <c r="FO656" s="3">
        <f t="shared" si="577"/>
        <v>0</v>
      </c>
      <c r="FP656" s="3">
        <f t="shared" si="577"/>
        <v>0</v>
      </c>
      <c r="FQ656" s="3">
        <f t="shared" si="577"/>
        <v>0</v>
      </c>
      <c r="FR656" s="3">
        <f t="shared" si="577"/>
        <v>0</v>
      </c>
      <c r="FS656" s="3">
        <f t="shared" ref="FS656:GX656" si="578">FS672</f>
        <v>0</v>
      </c>
      <c r="FT656" s="3">
        <f t="shared" si="578"/>
        <v>0</v>
      </c>
      <c r="FU656" s="3">
        <f t="shared" si="578"/>
        <v>0</v>
      </c>
      <c r="FV656" s="3">
        <f t="shared" si="578"/>
        <v>0</v>
      </c>
      <c r="FW656" s="3">
        <f t="shared" si="578"/>
        <v>0</v>
      </c>
      <c r="FX656" s="3">
        <f t="shared" si="578"/>
        <v>0</v>
      </c>
      <c r="FY656" s="3">
        <f t="shared" si="578"/>
        <v>0</v>
      </c>
      <c r="FZ656" s="3">
        <f t="shared" si="578"/>
        <v>0</v>
      </c>
      <c r="GA656" s="3">
        <f t="shared" si="578"/>
        <v>0</v>
      </c>
      <c r="GB656" s="3">
        <f t="shared" si="578"/>
        <v>0</v>
      </c>
      <c r="GC656" s="3">
        <f t="shared" si="578"/>
        <v>0</v>
      </c>
      <c r="GD656" s="3">
        <f t="shared" si="578"/>
        <v>0</v>
      </c>
      <c r="GE656" s="3">
        <f t="shared" si="578"/>
        <v>0</v>
      </c>
      <c r="GF656" s="3">
        <f t="shared" si="578"/>
        <v>0</v>
      </c>
      <c r="GG656" s="3">
        <f t="shared" si="578"/>
        <v>0</v>
      </c>
      <c r="GH656" s="3">
        <f t="shared" si="578"/>
        <v>0</v>
      </c>
      <c r="GI656" s="3">
        <f t="shared" si="578"/>
        <v>0</v>
      </c>
      <c r="GJ656" s="3">
        <f t="shared" si="578"/>
        <v>0</v>
      </c>
      <c r="GK656" s="3">
        <f t="shared" si="578"/>
        <v>0</v>
      </c>
      <c r="GL656" s="3">
        <f t="shared" si="578"/>
        <v>0</v>
      </c>
      <c r="GM656" s="3">
        <f t="shared" si="578"/>
        <v>0</v>
      </c>
      <c r="GN656" s="3">
        <f t="shared" si="578"/>
        <v>0</v>
      </c>
      <c r="GO656" s="3">
        <f t="shared" si="578"/>
        <v>0</v>
      </c>
      <c r="GP656" s="3">
        <f t="shared" si="578"/>
        <v>0</v>
      </c>
      <c r="GQ656" s="3">
        <f t="shared" si="578"/>
        <v>0</v>
      </c>
      <c r="GR656" s="3">
        <f t="shared" si="578"/>
        <v>0</v>
      </c>
      <c r="GS656" s="3">
        <f t="shared" si="578"/>
        <v>0</v>
      </c>
      <c r="GT656" s="3">
        <f t="shared" si="578"/>
        <v>0</v>
      </c>
      <c r="GU656" s="3">
        <f t="shared" si="578"/>
        <v>0</v>
      </c>
      <c r="GV656" s="3">
        <f t="shared" si="578"/>
        <v>0</v>
      </c>
      <c r="GW656" s="3">
        <f t="shared" si="578"/>
        <v>0</v>
      </c>
      <c r="GX656" s="3">
        <f t="shared" si="578"/>
        <v>0</v>
      </c>
    </row>
    <row r="658" spans="1:245" x14ac:dyDescent="0.2">
      <c r="A658">
        <v>17</v>
      </c>
      <c r="B658">
        <v>1</v>
      </c>
      <c r="C658">
        <f>ROW(SmtRes!A198)</f>
        <v>198</v>
      </c>
      <c r="D658">
        <f>ROW(EtalonRes!A191)</f>
        <v>191</v>
      </c>
      <c r="E658" t="s">
        <v>348</v>
      </c>
      <c r="F658" t="s">
        <v>236</v>
      </c>
      <c r="G658" t="s">
        <v>237</v>
      </c>
      <c r="H658" t="s">
        <v>70</v>
      </c>
      <c r="I658">
        <v>0</v>
      </c>
      <c r="J658">
        <v>0</v>
      </c>
      <c r="O658">
        <f t="shared" ref="O658:O670" si="579">ROUND(CP658,2)</f>
        <v>0</v>
      </c>
      <c r="P658">
        <f t="shared" ref="P658:P670" si="580">ROUND(CQ658*I658,2)</f>
        <v>0</v>
      </c>
      <c r="Q658">
        <f t="shared" ref="Q658:Q670" si="581">ROUND(CR658*I658,2)</f>
        <v>0</v>
      </c>
      <c r="R658">
        <f t="shared" ref="R658:R670" si="582">ROUND(CS658*I658,2)</f>
        <v>0</v>
      </c>
      <c r="S658">
        <f t="shared" ref="S658:S670" si="583">ROUND(CT658*I658,2)</f>
        <v>0</v>
      </c>
      <c r="T658">
        <f t="shared" ref="T658:T670" si="584">ROUND(CU658*I658,2)</f>
        <v>0</v>
      </c>
      <c r="U658">
        <f t="shared" ref="U658:U670" si="585">CV658*I658</f>
        <v>0</v>
      </c>
      <c r="V658">
        <f t="shared" ref="V658:V670" si="586">CW658*I658</f>
        <v>0</v>
      </c>
      <c r="W658">
        <f t="shared" ref="W658:W670" si="587">ROUND(CX658*I658,2)</f>
        <v>0</v>
      </c>
      <c r="X658">
        <f t="shared" ref="X658:X670" si="588">ROUND(CY658,2)</f>
        <v>0</v>
      </c>
      <c r="Y658">
        <f t="shared" ref="Y658:Y670" si="589">ROUND(CZ658,2)</f>
        <v>0</v>
      </c>
      <c r="AA658">
        <v>52421674</v>
      </c>
      <c r="AB658">
        <f t="shared" ref="AB658:AB670" si="590">ROUND((AC658+AD658+AF658),6)</f>
        <v>3050.44</v>
      </c>
      <c r="AC658">
        <f t="shared" ref="AC658:AC670" si="591">ROUND((ES658),6)</f>
        <v>0</v>
      </c>
      <c r="AD658">
        <f t="shared" ref="AD658:AD663" si="592">ROUND((((ET658)-(EU658))+AE658),6)</f>
        <v>0</v>
      </c>
      <c r="AE658">
        <f t="shared" ref="AE658:AF663" si="593">ROUND((EU658),6)</f>
        <v>0</v>
      </c>
      <c r="AF658">
        <f t="shared" si="593"/>
        <v>3050.44</v>
      </c>
      <c r="AG658">
        <f t="shared" ref="AG658:AG670" si="594">ROUND((AP658),6)</f>
        <v>0</v>
      </c>
      <c r="AH658">
        <f t="shared" ref="AH658:AI663" si="595">(EW658)</f>
        <v>18.68</v>
      </c>
      <c r="AI658">
        <f t="shared" si="595"/>
        <v>0</v>
      </c>
      <c r="AJ658">
        <f t="shared" ref="AJ658:AJ670" si="596">(AS658)</f>
        <v>0</v>
      </c>
      <c r="AK658">
        <v>3050.44</v>
      </c>
      <c r="AL658">
        <v>0</v>
      </c>
      <c r="AM658">
        <v>0</v>
      </c>
      <c r="AN658">
        <v>0</v>
      </c>
      <c r="AO658">
        <v>3050.44</v>
      </c>
      <c r="AP658">
        <v>0</v>
      </c>
      <c r="AQ658">
        <v>18.68</v>
      </c>
      <c r="AR658">
        <v>0</v>
      </c>
      <c r="AS658">
        <v>0</v>
      </c>
      <c r="AT658">
        <v>70</v>
      </c>
      <c r="AU658">
        <v>10</v>
      </c>
      <c r="AV658">
        <v>1</v>
      </c>
      <c r="AW658">
        <v>1</v>
      </c>
      <c r="AZ658">
        <v>1</v>
      </c>
      <c r="BA658">
        <v>1</v>
      </c>
      <c r="BB658">
        <v>1</v>
      </c>
      <c r="BC658">
        <v>1</v>
      </c>
      <c r="BD658" t="s">
        <v>3</v>
      </c>
      <c r="BE658" t="s">
        <v>3</v>
      </c>
      <c r="BF658" t="s">
        <v>3</v>
      </c>
      <c r="BG658" t="s">
        <v>3</v>
      </c>
      <c r="BH658">
        <v>0</v>
      </c>
      <c r="BI658">
        <v>4</v>
      </c>
      <c r="BJ658" t="s">
        <v>238</v>
      </c>
      <c r="BM658">
        <v>0</v>
      </c>
      <c r="BN658">
        <v>0</v>
      </c>
      <c r="BO658" t="s">
        <v>3</v>
      </c>
      <c r="BP658">
        <v>0</v>
      </c>
      <c r="BQ658">
        <v>1</v>
      </c>
      <c r="BR658">
        <v>0</v>
      </c>
      <c r="BS658">
        <v>1</v>
      </c>
      <c r="BT658">
        <v>1</v>
      </c>
      <c r="BU658">
        <v>1</v>
      </c>
      <c r="BV658">
        <v>1</v>
      </c>
      <c r="BW658">
        <v>1</v>
      </c>
      <c r="BX658">
        <v>1</v>
      </c>
      <c r="BY658" t="s">
        <v>3</v>
      </c>
      <c r="BZ658">
        <v>70</v>
      </c>
      <c r="CA658">
        <v>10</v>
      </c>
      <c r="CE658">
        <v>0</v>
      </c>
      <c r="CF658">
        <v>0</v>
      </c>
      <c r="CG658">
        <v>0</v>
      </c>
      <c r="CM658">
        <v>0</v>
      </c>
      <c r="CN658" t="s">
        <v>3</v>
      </c>
      <c r="CO658">
        <v>0</v>
      </c>
      <c r="CP658">
        <f t="shared" ref="CP658:CP670" si="597">(P658+Q658+S658)</f>
        <v>0</v>
      </c>
      <c r="CQ658">
        <f t="shared" ref="CQ658:CQ670" si="598">(AC658*BC658*AW658)</f>
        <v>0</v>
      </c>
      <c r="CR658">
        <f t="shared" ref="CR658:CR663" si="599">((((ET658)*BB658-(EU658)*BS658)+AE658*BS658)*AV658)</f>
        <v>0</v>
      </c>
      <c r="CS658">
        <f t="shared" ref="CS658:CS670" si="600">(AE658*BS658*AV658)</f>
        <v>0</v>
      </c>
      <c r="CT658">
        <f t="shared" ref="CT658:CT670" si="601">(AF658*BA658*AV658)</f>
        <v>3050.44</v>
      </c>
      <c r="CU658">
        <f t="shared" ref="CU658:CU670" si="602">AG658</f>
        <v>0</v>
      </c>
      <c r="CV658">
        <f t="shared" ref="CV658:CV670" si="603">(AH658*AV658)</f>
        <v>18.68</v>
      </c>
      <c r="CW658">
        <f t="shared" ref="CW658:CW670" si="604">AI658</f>
        <v>0</v>
      </c>
      <c r="CX658">
        <f t="shared" ref="CX658:CX670" si="605">AJ658</f>
        <v>0</v>
      </c>
      <c r="CY658">
        <f t="shared" ref="CY658:CY670" si="606">((S658*BZ658)/100)</f>
        <v>0</v>
      </c>
      <c r="CZ658">
        <f t="shared" ref="CZ658:CZ670" si="607">((S658*CA658)/100)</f>
        <v>0</v>
      </c>
      <c r="DC658" t="s">
        <v>3</v>
      </c>
      <c r="DD658" t="s">
        <v>3</v>
      </c>
      <c r="DE658" t="s">
        <v>3</v>
      </c>
      <c r="DF658" t="s">
        <v>3</v>
      </c>
      <c r="DG658" t="s">
        <v>3</v>
      </c>
      <c r="DH658" t="s">
        <v>3</v>
      </c>
      <c r="DI658" t="s">
        <v>3</v>
      </c>
      <c r="DJ658" t="s">
        <v>3</v>
      </c>
      <c r="DK658" t="s">
        <v>3</v>
      </c>
      <c r="DL658" t="s">
        <v>3</v>
      </c>
      <c r="DM658" t="s">
        <v>3</v>
      </c>
      <c r="DN658">
        <v>0</v>
      </c>
      <c r="DO658">
        <v>0</v>
      </c>
      <c r="DP658">
        <v>1</v>
      </c>
      <c r="DQ658">
        <v>1</v>
      </c>
      <c r="DU658">
        <v>1005</v>
      </c>
      <c r="DV658" t="s">
        <v>70</v>
      </c>
      <c r="DW658" t="s">
        <v>70</v>
      </c>
      <c r="DX658">
        <v>100</v>
      </c>
      <c r="EE658">
        <v>51482689</v>
      </c>
      <c r="EF658">
        <v>1</v>
      </c>
      <c r="EG658" t="s">
        <v>21</v>
      </c>
      <c r="EH658">
        <v>0</v>
      </c>
      <c r="EI658" t="s">
        <v>3</v>
      </c>
      <c r="EJ658">
        <v>4</v>
      </c>
      <c r="EK658">
        <v>0</v>
      </c>
      <c r="EL658" t="s">
        <v>22</v>
      </c>
      <c r="EM658" t="s">
        <v>23</v>
      </c>
      <c r="EO658" t="s">
        <v>3</v>
      </c>
      <c r="EQ658">
        <v>0</v>
      </c>
      <c r="ER658">
        <v>3050.44</v>
      </c>
      <c r="ES658">
        <v>0</v>
      </c>
      <c r="ET658">
        <v>0</v>
      </c>
      <c r="EU658">
        <v>0</v>
      </c>
      <c r="EV658">
        <v>3050.44</v>
      </c>
      <c r="EW658">
        <v>18.68</v>
      </c>
      <c r="EX658">
        <v>0</v>
      </c>
      <c r="EY658">
        <v>0</v>
      </c>
      <c r="FQ658">
        <v>0</v>
      </c>
      <c r="FR658">
        <f t="shared" ref="FR658:FR670" si="608">ROUND(IF(AND(BH658=3,BI658=3),P658,0),2)</f>
        <v>0</v>
      </c>
      <c r="FS658">
        <v>0</v>
      </c>
      <c r="FX658">
        <v>70</v>
      </c>
      <c r="FY658">
        <v>10</v>
      </c>
      <c r="GA658" t="s">
        <v>3</v>
      </c>
      <c r="GD658">
        <v>0</v>
      </c>
      <c r="GF658">
        <v>-898163925</v>
      </c>
      <c r="GG658">
        <v>2</v>
      </c>
      <c r="GH658">
        <v>1</v>
      </c>
      <c r="GI658">
        <v>-2</v>
      </c>
      <c r="GJ658">
        <v>0</v>
      </c>
      <c r="GK658">
        <f>ROUND(R658*(R12)/100,2)</f>
        <v>0</v>
      </c>
      <c r="GL658">
        <f t="shared" ref="GL658:GL670" si="609">ROUND(IF(AND(BH658=3,BI658=3,FS658&lt;&gt;0),P658,0),2)</f>
        <v>0</v>
      </c>
      <c r="GM658">
        <f>ROUND(O658+X658+Y658+GK658,2)+GX658</f>
        <v>0</v>
      </c>
      <c r="GN658">
        <f>IF(OR(BI658=0,BI658=1),ROUND(O658+X658+Y658+GK658,2),0)</f>
        <v>0</v>
      </c>
      <c r="GO658">
        <f>IF(BI658=2,ROUND(O658+X658+Y658+GK658,2),0)</f>
        <v>0</v>
      </c>
      <c r="GP658">
        <f>IF(BI658=4,ROUND(O658+X658+Y658+GK658,2)+GX658,0)</f>
        <v>0</v>
      </c>
      <c r="GR658">
        <v>0</v>
      </c>
      <c r="GS658">
        <v>3</v>
      </c>
      <c r="GT658">
        <v>0</v>
      </c>
      <c r="GU658" t="s">
        <v>3</v>
      </c>
      <c r="GV658">
        <f t="shared" ref="GV658:GV670" si="610">ROUND((GT658),6)</f>
        <v>0</v>
      </c>
      <c r="GW658">
        <v>1</v>
      </c>
      <c r="GX658">
        <f t="shared" ref="GX658:GX670" si="611">ROUND(HC658*I658,2)</f>
        <v>0</v>
      </c>
      <c r="HA658">
        <v>0</v>
      </c>
      <c r="HB658">
        <v>0</v>
      </c>
      <c r="HC658">
        <f t="shared" ref="HC658:HC670" si="612">GV658*GW658</f>
        <v>0</v>
      </c>
      <c r="HE658" t="s">
        <v>3</v>
      </c>
      <c r="HF658" t="s">
        <v>3</v>
      </c>
      <c r="IK658">
        <f t="shared" ref="IK658:IK670" si="613">ROUND(GM658*1.2,2)</f>
        <v>0</v>
      </c>
    </row>
    <row r="659" spans="1:245" x14ac:dyDescent="0.2">
      <c r="A659">
        <v>17</v>
      </c>
      <c r="B659">
        <v>1</v>
      </c>
      <c r="C659">
        <f>ROW(SmtRes!A201)</f>
        <v>201</v>
      </c>
      <c r="D659">
        <f>ROW(EtalonRes!A194)</f>
        <v>194</v>
      </c>
      <c r="E659" t="s">
        <v>349</v>
      </c>
      <c r="F659" t="s">
        <v>239</v>
      </c>
      <c r="G659" t="s">
        <v>240</v>
      </c>
      <c r="H659" t="s">
        <v>132</v>
      </c>
      <c r="I659">
        <v>0</v>
      </c>
      <c r="J659">
        <v>0</v>
      </c>
      <c r="O659">
        <f t="shared" si="579"/>
        <v>0</v>
      </c>
      <c r="P659">
        <f t="shared" si="580"/>
        <v>0</v>
      </c>
      <c r="Q659">
        <f t="shared" si="581"/>
        <v>0</v>
      </c>
      <c r="R659">
        <f t="shared" si="582"/>
        <v>0</v>
      </c>
      <c r="S659">
        <f t="shared" si="583"/>
        <v>0</v>
      </c>
      <c r="T659">
        <f t="shared" si="584"/>
        <v>0</v>
      </c>
      <c r="U659">
        <f t="shared" si="585"/>
        <v>0</v>
      </c>
      <c r="V659">
        <f t="shared" si="586"/>
        <v>0</v>
      </c>
      <c r="W659">
        <f t="shared" si="587"/>
        <v>0</v>
      </c>
      <c r="X659">
        <f t="shared" si="588"/>
        <v>0</v>
      </c>
      <c r="Y659">
        <f t="shared" si="589"/>
        <v>0</v>
      </c>
      <c r="AA659">
        <v>52421674</v>
      </c>
      <c r="AB659">
        <f t="shared" si="590"/>
        <v>4767.8500000000004</v>
      </c>
      <c r="AC659">
        <f t="shared" si="591"/>
        <v>0</v>
      </c>
      <c r="AD659">
        <f t="shared" si="592"/>
        <v>3335.19</v>
      </c>
      <c r="AE659">
        <f t="shared" si="593"/>
        <v>1610.9</v>
      </c>
      <c r="AF659">
        <f t="shared" si="593"/>
        <v>1432.66</v>
      </c>
      <c r="AG659">
        <f t="shared" si="594"/>
        <v>0</v>
      </c>
      <c r="AH659">
        <f t="shared" si="595"/>
        <v>11.7</v>
      </c>
      <c r="AI659">
        <f t="shared" si="595"/>
        <v>0</v>
      </c>
      <c r="AJ659">
        <f t="shared" si="596"/>
        <v>0</v>
      </c>
      <c r="AK659">
        <v>4767.8500000000004</v>
      </c>
      <c r="AL659">
        <v>0</v>
      </c>
      <c r="AM659">
        <v>3335.19</v>
      </c>
      <c r="AN659">
        <v>1610.9</v>
      </c>
      <c r="AO659">
        <v>1432.66</v>
      </c>
      <c r="AP659">
        <v>0</v>
      </c>
      <c r="AQ659">
        <v>11.7</v>
      </c>
      <c r="AR659">
        <v>0</v>
      </c>
      <c r="AS659">
        <v>0</v>
      </c>
      <c r="AT659">
        <v>70</v>
      </c>
      <c r="AU659">
        <v>10</v>
      </c>
      <c r="AV659">
        <v>1</v>
      </c>
      <c r="AW659">
        <v>1</v>
      </c>
      <c r="AZ659">
        <v>1</v>
      </c>
      <c r="BA659">
        <v>1</v>
      </c>
      <c r="BB659">
        <v>1</v>
      </c>
      <c r="BC659">
        <v>1</v>
      </c>
      <c r="BD659" t="s">
        <v>3</v>
      </c>
      <c r="BE659" t="s">
        <v>3</v>
      </c>
      <c r="BF659" t="s">
        <v>3</v>
      </c>
      <c r="BG659" t="s">
        <v>3</v>
      </c>
      <c r="BH659">
        <v>0</v>
      </c>
      <c r="BI659">
        <v>4</v>
      </c>
      <c r="BJ659" t="s">
        <v>241</v>
      </c>
      <c r="BM659">
        <v>0</v>
      </c>
      <c r="BN659">
        <v>0</v>
      </c>
      <c r="BO659" t="s">
        <v>3</v>
      </c>
      <c r="BP659">
        <v>0</v>
      </c>
      <c r="BQ659">
        <v>1</v>
      </c>
      <c r="BR659">
        <v>0</v>
      </c>
      <c r="BS659">
        <v>1</v>
      </c>
      <c r="BT659">
        <v>1</v>
      </c>
      <c r="BU659">
        <v>1</v>
      </c>
      <c r="BV659">
        <v>1</v>
      </c>
      <c r="BW659">
        <v>1</v>
      </c>
      <c r="BX659">
        <v>1</v>
      </c>
      <c r="BY659" t="s">
        <v>3</v>
      </c>
      <c r="BZ659">
        <v>70</v>
      </c>
      <c r="CA659">
        <v>10</v>
      </c>
      <c r="CE659">
        <v>0</v>
      </c>
      <c r="CF659">
        <v>0</v>
      </c>
      <c r="CG659">
        <v>0</v>
      </c>
      <c r="CM659">
        <v>0</v>
      </c>
      <c r="CN659" t="s">
        <v>3</v>
      </c>
      <c r="CO659">
        <v>0</v>
      </c>
      <c r="CP659">
        <f t="shared" si="597"/>
        <v>0</v>
      </c>
      <c r="CQ659">
        <f t="shared" si="598"/>
        <v>0</v>
      </c>
      <c r="CR659">
        <f t="shared" si="599"/>
        <v>3335.19</v>
      </c>
      <c r="CS659">
        <f t="shared" si="600"/>
        <v>1610.9</v>
      </c>
      <c r="CT659">
        <f t="shared" si="601"/>
        <v>1432.66</v>
      </c>
      <c r="CU659">
        <f t="shared" si="602"/>
        <v>0</v>
      </c>
      <c r="CV659">
        <f t="shared" si="603"/>
        <v>11.7</v>
      </c>
      <c r="CW659">
        <f t="shared" si="604"/>
        <v>0</v>
      </c>
      <c r="CX659">
        <f t="shared" si="605"/>
        <v>0</v>
      </c>
      <c r="CY659">
        <f t="shared" si="606"/>
        <v>0</v>
      </c>
      <c r="CZ659">
        <f t="shared" si="607"/>
        <v>0</v>
      </c>
      <c r="DC659" t="s">
        <v>3</v>
      </c>
      <c r="DD659" t="s">
        <v>3</v>
      </c>
      <c r="DE659" t="s">
        <v>3</v>
      </c>
      <c r="DF659" t="s">
        <v>3</v>
      </c>
      <c r="DG659" t="s">
        <v>3</v>
      </c>
      <c r="DH659" t="s">
        <v>3</v>
      </c>
      <c r="DI659" t="s">
        <v>3</v>
      </c>
      <c r="DJ659" t="s">
        <v>3</v>
      </c>
      <c r="DK659" t="s">
        <v>3</v>
      </c>
      <c r="DL659" t="s">
        <v>3</v>
      </c>
      <c r="DM659" t="s">
        <v>3</v>
      </c>
      <c r="DN659">
        <v>0</v>
      </c>
      <c r="DO659">
        <v>0</v>
      </c>
      <c r="DP659">
        <v>1</v>
      </c>
      <c r="DQ659">
        <v>1</v>
      </c>
      <c r="DU659">
        <v>1007</v>
      </c>
      <c r="DV659" t="s">
        <v>132</v>
      </c>
      <c r="DW659" t="s">
        <v>132</v>
      </c>
      <c r="DX659">
        <v>100</v>
      </c>
      <c r="EE659">
        <v>51482689</v>
      </c>
      <c r="EF659">
        <v>1</v>
      </c>
      <c r="EG659" t="s">
        <v>21</v>
      </c>
      <c r="EH659">
        <v>0</v>
      </c>
      <c r="EI659" t="s">
        <v>3</v>
      </c>
      <c r="EJ659">
        <v>4</v>
      </c>
      <c r="EK659">
        <v>0</v>
      </c>
      <c r="EL659" t="s">
        <v>22</v>
      </c>
      <c r="EM659" t="s">
        <v>23</v>
      </c>
      <c r="EO659" t="s">
        <v>3</v>
      </c>
      <c r="EQ659">
        <v>0</v>
      </c>
      <c r="ER659">
        <v>4767.8500000000004</v>
      </c>
      <c r="ES659">
        <v>0</v>
      </c>
      <c r="ET659">
        <v>3335.19</v>
      </c>
      <c r="EU659">
        <v>1610.9</v>
      </c>
      <c r="EV659">
        <v>1432.66</v>
      </c>
      <c r="EW659">
        <v>11.7</v>
      </c>
      <c r="EX659">
        <v>0</v>
      </c>
      <c r="EY659">
        <v>0</v>
      </c>
      <c r="FQ659">
        <v>0</v>
      </c>
      <c r="FR659">
        <f t="shared" si="608"/>
        <v>0</v>
      </c>
      <c r="FS659">
        <v>0</v>
      </c>
      <c r="FX659">
        <v>70</v>
      </c>
      <c r="FY659">
        <v>10</v>
      </c>
      <c r="GA659" t="s">
        <v>3</v>
      </c>
      <c r="GD659">
        <v>0</v>
      </c>
      <c r="GF659">
        <v>-40243718</v>
      </c>
      <c r="GG659">
        <v>2</v>
      </c>
      <c r="GH659">
        <v>1</v>
      </c>
      <c r="GI659">
        <v>-2</v>
      </c>
      <c r="GJ659">
        <v>0</v>
      </c>
      <c r="GK659">
        <f>ROUND(R659*(R12)/100,2)</f>
        <v>0</v>
      </c>
      <c r="GL659">
        <f t="shared" si="609"/>
        <v>0</v>
      </c>
      <c r="GM659">
        <f>ROUND(O659+X659+Y659+GK659,2)+GX659</f>
        <v>0</v>
      </c>
      <c r="GN659">
        <f>IF(OR(BI659=0,BI659=1),ROUND(O659+X659+Y659+GK659,2),0)</f>
        <v>0</v>
      </c>
      <c r="GO659">
        <f>IF(BI659=2,ROUND(O659+X659+Y659+GK659,2),0)</f>
        <v>0</v>
      </c>
      <c r="GP659">
        <f>IF(BI659=4,ROUND(O659+X659+Y659+GK659,2)+GX659,0)</f>
        <v>0</v>
      </c>
      <c r="GR659">
        <v>0</v>
      </c>
      <c r="GS659">
        <v>3</v>
      </c>
      <c r="GT659">
        <v>0</v>
      </c>
      <c r="GU659" t="s">
        <v>3</v>
      </c>
      <c r="GV659">
        <f t="shared" si="610"/>
        <v>0</v>
      </c>
      <c r="GW659">
        <v>1</v>
      </c>
      <c r="GX659">
        <f t="shared" si="611"/>
        <v>0</v>
      </c>
      <c r="HA659">
        <v>0</v>
      </c>
      <c r="HB659">
        <v>0</v>
      </c>
      <c r="HC659">
        <f t="shared" si="612"/>
        <v>0</v>
      </c>
      <c r="HE659" t="s">
        <v>3</v>
      </c>
      <c r="HF659" t="s">
        <v>3</v>
      </c>
      <c r="IK659">
        <f t="shared" si="613"/>
        <v>0</v>
      </c>
    </row>
    <row r="660" spans="1:245" x14ac:dyDescent="0.2">
      <c r="A660">
        <v>17</v>
      </c>
      <c r="B660">
        <v>1</v>
      </c>
      <c r="C660">
        <f>ROW(SmtRes!A202)</f>
        <v>202</v>
      </c>
      <c r="D660">
        <f>ROW(EtalonRes!A195)</f>
        <v>195</v>
      </c>
      <c r="E660" t="s">
        <v>350</v>
      </c>
      <c r="F660" t="s">
        <v>25</v>
      </c>
      <c r="G660" t="s">
        <v>26</v>
      </c>
      <c r="H660" t="s">
        <v>27</v>
      </c>
      <c r="I660">
        <v>0</v>
      </c>
      <c r="J660">
        <v>0</v>
      </c>
      <c r="O660">
        <f t="shared" si="579"/>
        <v>0</v>
      </c>
      <c r="P660">
        <f t="shared" si="580"/>
        <v>0</v>
      </c>
      <c r="Q660">
        <f t="shared" si="581"/>
        <v>0</v>
      </c>
      <c r="R660">
        <f t="shared" si="582"/>
        <v>0</v>
      </c>
      <c r="S660">
        <f t="shared" si="583"/>
        <v>0</v>
      </c>
      <c r="T660">
        <f t="shared" si="584"/>
        <v>0</v>
      </c>
      <c r="U660">
        <f t="shared" si="585"/>
        <v>0</v>
      </c>
      <c r="V660">
        <f t="shared" si="586"/>
        <v>0</v>
      </c>
      <c r="W660">
        <f t="shared" si="587"/>
        <v>0</v>
      </c>
      <c r="X660">
        <f t="shared" si="588"/>
        <v>0</v>
      </c>
      <c r="Y660">
        <f t="shared" si="589"/>
        <v>0</v>
      </c>
      <c r="AA660">
        <v>52421674</v>
      </c>
      <c r="AB660">
        <f t="shared" si="590"/>
        <v>80.25</v>
      </c>
      <c r="AC660">
        <f t="shared" si="591"/>
        <v>0</v>
      </c>
      <c r="AD660">
        <f t="shared" si="592"/>
        <v>80.25</v>
      </c>
      <c r="AE660">
        <f t="shared" si="593"/>
        <v>25.84</v>
      </c>
      <c r="AF660">
        <f t="shared" si="593"/>
        <v>0</v>
      </c>
      <c r="AG660">
        <f t="shared" si="594"/>
        <v>0</v>
      </c>
      <c r="AH660">
        <f t="shared" si="595"/>
        <v>0</v>
      </c>
      <c r="AI660">
        <f t="shared" si="595"/>
        <v>0</v>
      </c>
      <c r="AJ660">
        <f t="shared" si="596"/>
        <v>0</v>
      </c>
      <c r="AK660">
        <v>80.25</v>
      </c>
      <c r="AL660">
        <v>0</v>
      </c>
      <c r="AM660">
        <v>80.25</v>
      </c>
      <c r="AN660">
        <v>25.84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70</v>
      </c>
      <c r="AU660">
        <v>10</v>
      </c>
      <c r="AV660">
        <v>1</v>
      </c>
      <c r="AW660">
        <v>1</v>
      </c>
      <c r="AZ660">
        <v>1</v>
      </c>
      <c r="BA660">
        <v>1</v>
      </c>
      <c r="BB660">
        <v>1</v>
      </c>
      <c r="BC660">
        <v>1</v>
      </c>
      <c r="BD660" t="s">
        <v>3</v>
      </c>
      <c r="BE660" t="s">
        <v>3</v>
      </c>
      <c r="BF660" t="s">
        <v>3</v>
      </c>
      <c r="BG660" t="s">
        <v>3</v>
      </c>
      <c r="BH660">
        <v>0</v>
      </c>
      <c r="BI660">
        <v>4</v>
      </c>
      <c r="BJ660" t="s">
        <v>28</v>
      </c>
      <c r="BM660">
        <v>0</v>
      </c>
      <c r="BN660">
        <v>0</v>
      </c>
      <c r="BO660" t="s">
        <v>3</v>
      </c>
      <c r="BP660">
        <v>0</v>
      </c>
      <c r="BQ660">
        <v>1</v>
      </c>
      <c r="BR660">
        <v>0</v>
      </c>
      <c r="BS660">
        <v>1</v>
      </c>
      <c r="BT660">
        <v>1</v>
      </c>
      <c r="BU660">
        <v>1</v>
      </c>
      <c r="BV660">
        <v>1</v>
      </c>
      <c r="BW660">
        <v>1</v>
      </c>
      <c r="BX660">
        <v>1</v>
      </c>
      <c r="BY660" t="s">
        <v>3</v>
      </c>
      <c r="BZ660">
        <v>70</v>
      </c>
      <c r="CA660">
        <v>10</v>
      </c>
      <c r="CE660">
        <v>0</v>
      </c>
      <c r="CF660">
        <v>0</v>
      </c>
      <c r="CG660">
        <v>0</v>
      </c>
      <c r="CM660">
        <v>0</v>
      </c>
      <c r="CN660" t="s">
        <v>3</v>
      </c>
      <c r="CO660">
        <v>0</v>
      </c>
      <c r="CP660">
        <f t="shared" si="597"/>
        <v>0</v>
      </c>
      <c r="CQ660">
        <f t="shared" si="598"/>
        <v>0</v>
      </c>
      <c r="CR660">
        <f t="shared" si="599"/>
        <v>80.25</v>
      </c>
      <c r="CS660">
        <f t="shared" si="600"/>
        <v>25.84</v>
      </c>
      <c r="CT660">
        <f t="shared" si="601"/>
        <v>0</v>
      </c>
      <c r="CU660">
        <f t="shared" si="602"/>
        <v>0</v>
      </c>
      <c r="CV660">
        <f t="shared" si="603"/>
        <v>0</v>
      </c>
      <c r="CW660">
        <f t="shared" si="604"/>
        <v>0</v>
      </c>
      <c r="CX660">
        <f t="shared" si="605"/>
        <v>0</v>
      </c>
      <c r="CY660">
        <f t="shared" si="606"/>
        <v>0</v>
      </c>
      <c r="CZ660">
        <f t="shared" si="607"/>
        <v>0</v>
      </c>
      <c r="DC660" t="s">
        <v>3</v>
      </c>
      <c r="DD660" t="s">
        <v>3</v>
      </c>
      <c r="DE660" t="s">
        <v>3</v>
      </c>
      <c r="DF660" t="s">
        <v>3</v>
      </c>
      <c r="DG660" t="s">
        <v>3</v>
      </c>
      <c r="DH660" t="s">
        <v>3</v>
      </c>
      <c r="DI660" t="s">
        <v>3</v>
      </c>
      <c r="DJ660" t="s">
        <v>3</v>
      </c>
      <c r="DK660" t="s">
        <v>3</v>
      </c>
      <c r="DL660" t="s">
        <v>3</v>
      </c>
      <c r="DM660" t="s">
        <v>3</v>
      </c>
      <c r="DN660">
        <v>0</v>
      </c>
      <c r="DO660">
        <v>0</v>
      </c>
      <c r="DP660">
        <v>1</v>
      </c>
      <c r="DQ660">
        <v>1</v>
      </c>
      <c r="DU660">
        <v>1009</v>
      </c>
      <c r="DV660" t="s">
        <v>27</v>
      </c>
      <c r="DW660" t="s">
        <v>27</v>
      </c>
      <c r="DX660">
        <v>1000</v>
      </c>
      <c r="EE660">
        <v>51482689</v>
      </c>
      <c r="EF660">
        <v>1</v>
      </c>
      <c r="EG660" t="s">
        <v>21</v>
      </c>
      <c r="EH660">
        <v>0</v>
      </c>
      <c r="EI660" t="s">
        <v>3</v>
      </c>
      <c r="EJ660">
        <v>4</v>
      </c>
      <c r="EK660">
        <v>0</v>
      </c>
      <c r="EL660" t="s">
        <v>22</v>
      </c>
      <c r="EM660" t="s">
        <v>23</v>
      </c>
      <c r="EO660" t="s">
        <v>3</v>
      </c>
      <c r="EQ660">
        <v>0</v>
      </c>
      <c r="ER660">
        <v>80.25</v>
      </c>
      <c r="ES660">
        <v>0</v>
      </c>
      <c r="ET660">
        <v>80.25</v>
      </c>
      <c r="EU660">
        <v>25.84</v>
      </c>
      <c r="EV660">
        <v>0</v>
      </c>
      <c r="EW660">
        <v>0</v>
      </c>
      <c r="EX660">
        <v>0</v>
      </c>
      <c r="EY660">
        <v>0</v>
      </c>
      <c r="FQ660">
        <v>0</v>
      </c>
      <c r="FR660">
        <f t="shared" si="608"/>
        <v>0</v>
      </c>
      <c r="FS660">
        <v>0</v>
      </c>
      <c r="FX660">
        <v>70</v>
      </c>
      <c r="FY660">
        <v>10</v>
      </c>
      <c r="GA660" t="s">
        <v>3</v>
      </c>
      <c r="GD660">
        <v>0</v>
      </c>
      <c r="GF660">
        <v>-706956719</v>
      </c>
      <c r="GG660">
        <v>2</v>
      </c>
      <c r="GH660">
        <v>1</v>
      </c>
      <c r="GI660">
        <v>-2</v>
      </c>
      <c r="GJ660">
        <v>0</v>
      </c>
      <c r="GK660">
        <f>ROUND(R660*(R12)/100,2)</f>
        <v>0</v>
      </c>
      <c r="GL660">
        <f t="shared" si="609"/>
        <v>0</v>
      </c>
      <c r="GM660">
        <f>ROUND(O660+X660+Y660+GK660,2)+GX660</f>
        <v>0</v>
      </c>
      <c r="GN660">
        <f>IF(OR(BI660=0,BI660=1),ROUND(O660+X660+Y660+GK660,2),0)</f>
        <v>0</v>
      </c>
      <c r="GO660">
        <f>IF(BI660=2,ROUND(O660+X660+Y660+GK660,2),0)</f>
        <v>0</v>
      </c>
      <c r="GP660">
        <f>IF(BI660=4,ROUND(O660+X660+Y660+GK660,2)+GX660,0)</f>
        <v>0</v>
      </c>
      <c r="GR660">
        <v>0</v>
      </c>
      <c r="GS660">
        <v>3</v>
      </c>
      <c r="GT660">
        <v>0</v>
      </c>
      <c r="GU660" t="s">
        <v>3</v>
      </c>
      <c r="GV660">
        <f t="shared" si="610"/>
        <v>0</v>
      </c>
      <c r="GW660">
        <v>1</v>
      </c>
      <c r="GX660">
        <f t="shared" si="611"/>
        <v>0</v>
      </c>
      <c r="HA660">
        <v>0</v>
      </c>
      <c r="HB660">
        <v>0</v>
      </c>
      <c r="HC660">
        <f t="shared" si="612"/>
        <v>0</v>
      </c>
      <c r="HE660" t="s">
        <v>3</v>
      </c>
      <c r="HF660" t="s">
        <v>3</v>
      </c>
      <c r="IK660">
        <f t="shared" si="613"/>
        <v>0</v>
      </c>
    </row>
    <row r="661" spans="1:245" x14ac:dyDescent="0.2">
      <c r="A661">
        <v>17</v>
      </c>
      <c r="B661">
        <v>1</v>
      </c>
      <c r="C661">
        <f>ROW(SmtRes!A204)</f>
        <v>204</v>
      </c>
      <c r="D661">
        <f>ROW(EtalonRes!A197)</f>
        <v>197</v>
      </c>
      <c r="E661" t="s">
        <v>351</v>
      </c>
      <c r="F661" t="s">
        <v>34</v>
      </c>
      <c r="G661" t="s">
        <v>35</v>
      </c>
      <c r="H661" t="s">
        <v>27</v>
      </c>
      <c r="I661">
        <v>0</v>
      </c>
      <c r="J661">
        <v>0</v>
      </c>
      <c r="O661">
        <f t="shared" si="579"/>
        <v>0</v>
      </c>
      <c r="P661">
        <f t="shared" si="580"/>
        <v>0</v>
      </c>
      <c r="Q661">
        <f t="shared" si="581"/>
        <v>0</v>
      </c>
      <c r="R661">
        <f t="shared" si="582"/>
        <v>0</v>
      </c>
      <c r="S661">
        <f t="shared" si="583"/>
        <v>0</v>
      </c>
      <c r="T661">
        <f t="shared" si="584"/>
        <v>0</v>
      </c>
      <c r="U661">
        <f t="shared" si="585"/>
        <v>0</v>
      </c>
      <c r="V661">
        <f t="shared" si="586"/>
        <v>0</v>
      </c>
      <c r="W661">
        <f t="shared" si="587"/>
        <v>0</v>
      </c>
      <c r="X661">
        <f t="shared" si="588"/>
        <v>0</v>
      </c>
      <c r="Y661">
        <f t="shared" si="589"/>
        <v>0</v>
      </c>
      <c r="AA661">
        <v>52421674</v>
      </c>
      <c r="AB661">
        <f t="shared" si="590"/>
        <v>57.83</v>
      </c>
      <c r="AC661">
        <f t="shared" si="591"/>
        <v>0</v>
      </c>
      <c r="AD661">
        <f t="shared" si="592"/>
        <v>57.83</v>
      </c>
      <c r="AE661">
        <f t="shared" si="593"/>
        <v>31.44</v>
      </c>
      <c r="AF661">
        <f t="shared" si="593"/>
        <v>0</v>
      </c>
      <c r="AG661">
        <f t="shared" si="594"/>
        <v>0</v>
      </c>
      <c r="AH661">
        <f t="shared" si="595"/>
        <v>0</v>
      </c>
      <c r="AI661">
        <f t="shared" si="595"/>
        <v>0</v>
      </c>
      <c r="AJ661">
        <f t="shared" si="596"/>
        <v>0</v>
      </c>
      <c r="AK661">
        <v>57.83</v>
      </c>
      <c r="AL661">
        <v>0</v>
      </c>
      <c r="AM661">
        <v>57.83</v>
      </c>
      <c r="AN661">
        <v>31.44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1</v>
      </c>
      <c r="AW661">
        <v>1</v>
      </c>
      <c r="AZ661">
        <v>1</v>
      </c>
      <c r="BA661">
        <v>1</v>
      </c>
      <c r="BB661">
        <v>1</v>
      </c>
      <c r="BC661">
        <v>1</v>
      </c>
      <c r="BD661" t="s">
        <v>3</v>
      </c>
      <c r="BE661" t="s">
        <v>3</v>
      </c>
      <c r="BF661" t="s">
        <v>3</v>
      </c>
      <c r="BG661" t="s">
        <v>3</v>
      </c>
      <c r="BH661">
        <v>0</v>
      </c>
      <c r="BI661">
        <v>4</v>
      </c>
      <c r="BJ661" t="s">
        <v>36</v>
      </c>
      <c r="BM661">
        <v>1</v>
      </c>
      <c r="BN661">
        <v>0</v>
      </c>
      <c r="BO661" t="s">
        <v>3</v>
      </c>
      <c r="BP661">
        <v>0</v>
      </c>
      <c r="BQ661">
        <v>1</v>
      </c>
      <c r="BR661">
        <v>0</v>
      </c>
      <c r="BS661">
        <v>1</v>
      </c>
      <c r="BT661">
        <v>1</v>
      </c>
      <c r="BU661">
        <v>1</v>
      </c>
      <c r="BV661">
        <v>1</v>
      </c>
      <c r="BW661">
        <v>1</v>
      </c>
      <c r="BX661">
        <v>1</v>
      </c>
      <c r="BY661" t="s">
        <v>3</v>
      </c>
      <c r="BZ661">
        <v>0</v>
      </c>
      <c r="CA661">
        <v>0</v>
      </c>
      <c r="CE661">
        <v>0</v>
      </c>
      <c r="CF661">
        <v>0</v>
      </c>
      <c r="CG661">
        <v>0</v>
      </c>
      <c r="CM661">
        <v>0</v>
      </c>
      <c r="CN661" t="s">
        <v>3</v>
      </c>
      <c r="CO661">
        <v>0</v>
      </c>
      <c r="CP661">
        <f t="shared" si="597"/>
        <v>0</v>
      </c>
      <c r="CQ661">
        <f t="shared" si="598"/>
        <v>0</v>
      </c>
      <c r="CR661">
        <f t="shared" si="599"/>
        <v>57.83</v>
      </c>
      <c r="CS661">
        <f t="shared" si="600"/>
        <v>31.44</v>
      </c>
      <c r="CT661">
        <f t="shared" si="601"/>
        <v>0</v>
      </c>
      <c r="CU661">
        <f t="shared" si="602"/>
        <v>0</v>
      </c>
      <c r="CV661">
        <f t="shared" si="603"/>
        <v>0</v>
      </c>
      <c r="CW661">
        <f t="shared" si="604"/>
        <v>0</v>
      </c>
      <c r="CX661">
        <f t="shared" si="605"/>
        <v>0</v>
      </c>
      <c r="CY661">
        <f t="shared" si="606"/>
        <v>0</v>
      </c>
      <c r="CZ661">
        <f t="shared" si="607"/>
        <v>0</v>
      </c>
      <c r="DC661" t="s">
        <v>3</v>
      </c>
      <c r="DD661" t="s">
        <v>3</v>
      </c>
      <c r="DE661" t="s">
        <v>3</v>
      </c>
      <c r="DF661" t="s">
        <v>3</v>
      </c>
      <c r="DG661" t="s">
        <v>3</v>
      </c>
      <c r="DH661" t="s">
        <v>3</v>
      </c>
      <c r="DI661" t="s">
        <v>3</v>
      </c>
      <c r="DJ661" t="s">
        <v>3</v>
      </c>
      <c r="DK661" t="s">
        <v>3</v>
      </c>
      <c r="DL661" t="s">
        <v>3</v>
      </c>
      <c r="DM661" t="s">
        <v>3</v>
      </c>
      <c r="DN661">
        <v>0</v>
      </c>
      <c r="DO661">
        <v>0</v>
      </c>
      <c r="DP661">
        <v>1</v>
      </c>
      <c r="DQ661">
        <v>1</v>
      </c>
      <c r="DU661">
        <v>1009</v>
      </c>
      <c r="DV661" t="s">
        <v>27</v>
      </c>
      <c r="DW661" t="s">
        <v>27</v>
      </c>
      <c r="DX661">
        <v>1000</v>
      </c>
      <c r="EE661">
        <v>51482691</v>
      </c>
      <c r="EF661">
        <v>1</v>
      </c>
      <c r="EG661" t="s">
        <v>21</v>
      </c>
      <c r="EH661">
        <v>0</v>
      </c>
      <c r="EI661" t="s">
        <v>3</v>
      </c>
      <c r="EJ661">
        <v>4</v>
      </c>
      <c r="EK661">
        <v>1</v>
      </c>
      <c r="EL661" t="s">
        <v>37</v>
      </c>
      <c r="EM661" t="s">
        <v>23</v>
      </c>
      <c r="EO661" t="s">
        <v>3</v>
      </c>
      <c r="EQ661">
        <v>0</v>
      </c>
      <c r="ER661">
        <v>57.83</v>
      </c>
      <c r="ES661">
        <v>0</v>
      </c>
      <c r="ET661">
        <v>57.83</v>
      </c>
      <c r="EU661">
        <v>31.44</v>
      </c>
      <c r="EV661">
        <v>0</v>
      </c>
      <c r="EW661">
        <v>0</v>
      </c>
      <c r="EX661">
        <v>0</v>
      </c>
      <c r="EY661">
        <v>0</v>
      </c>
      <c r="FQ661">
        <v>0</v>
      </c>
      <c r="FR661">
        <f t="shared" si="608"/>
        <v>0</v>
      </c>
      <c r="FS661">
        <v>0</v>
      </c>
      <c r="FX661">
        <v>0</v>
      </c>
      <c r="FY661">
        <v>0</v>
      </c>
      <c r="GA661" t="s">
        <v>3</v>
      </c>
      <c r="GD661">
        <v>1</v>
      </c>
      <c r="GF661">
        <v>-1870736679</v>
      </c>
      <c r="GG661">
        <v>2</v>
      </c>
      <c r="GH661">
        <v>1</v>
      </c>
      <c r="GI661">
        <v>-2</v>
      </c>
      <c r="GJ661">
        <v>0</v>
      </c>
      <c r="GK661">
        <v>0</v>
      </c>
      <c r="GL661">
        <f t="shared" si="609"/>
        <v>0</v>
      </c>
      <c r="GM661">
        <f>ROUND(O661+X661+Y661,2)+GX661</f>
        <v>0</v>
      </c>
      <c r="GN661">
        <f>IF(OR(BI661=0,BI661=1),ROUND(O661+X661+Y661,2),0)</f>
        <v>0</v>
      </c>
      <c r="GO661">
        <f>IF(BI661=2,ROUND(O661+X661+Y661,2),0)</f>
        <v>0</v>
      </c>
      <c r="GP661">
        <f>IF(BI661=4,ROUND(O661+X661+Y661,2)+GX661,0)</f>
        <v>0</v>
      </c>
      <c r="GR661">
        <v>0</v>
      </c>
      <c r="GS661">
        <v>3</v>
      </c>
      <c r="GT661">
        <v>0</v>
      </c>
      <c r="GU661" t="s">
        <v>3</v>
      </c>
      <c r="GV661">
        <f t="shared" si="610"/>
        <v>0</v>
      </c>
      <c r="GW661">
        <v>1</v>
      </c>
      <c r="GX661">
        <f t="shared" si="611"/>
        <v>0</v>
      </c>
      <c r="HA661">
        <v>0</v>
      </c>
      <c r="HB661">
        <v>0</v>
      </c>
      <c r="HC661">
        <f t="shared" si="612"/>
        <v>0</v>
      </c>
      <c r="HE661" t="s">
        <v>3</v>
      </c>
      <c r="HF661" t="s">
        <v>3</v>
      </c>
      <c r="IK661">
        <f t="shared" si="613"/>
        <v>0</v>
      </c>
    </row>
    <row r="662" spans="1:245" x14ac:dyDescent="0.2">
      <c r="A662">
        <v>17</v>
      </c>
      <c r="B662">
        <v>1</v>
      </c>
      <c r="C662">
        <f>ROW(SmtRes!A205)</f>
        <v>205</v>
      </c>
      <c r="D662">
        <f>ROW(EtalonRes!A198)</f>
        <v>198</v>
      </c>
      <c r="E662" t="s">
        <v>352</v>
      </c>
      <c r="F662" t="s">
        <v>30</v>
      </c>
      <c r="G662" t="s">
        <v>31</v>
      </c>
      <c r="H662" t="s">
        <v>27</v>
      </c>
      <c r="I662">
        <v>0</v>
      </c>
      <c r="J662">
        <v>0</v>
      </c>
      <c r="O662">
        <f t="shared" si="579"/>
        <v>0</v>
      </c>
      <c r="P662">
        <f t="shared" si="580"/>
        <v>0</v>
      </c>
      <c r="Q662">
        <f t="shared" si="581"/>
        <v>0</v>
      </c>
      <c r="R662">
        <f t="shared" si="582"/>
        <v>0</v>
      </c>
      <c r="S662">
        <f t="shared" si="583"/>
        <v>0</v>
      </c>
      <c r="T662">
        <f t="shared" si="584"/>
        <v>0</v>
      </c>
      <c r="U662">
        <f t="shared" si="585"/>
        <v>0</v>
      </c>
      <c r="V662">
        <f t="shared" si="586"/>
        <v>0</v>
      </c>
      <c r="W662">
        <f t="shared" si="587"/>
        <v>0</v>
      </c>
      <c r="X662">
        <f t="shared" si="588"/>
        <v>0</v>
      </c>
      <c r="Y662">
        <f t="shared" si="589"/>
        <v>0</v>
      </c>
      <c r="AA662">
        <v>52421674</v>
      </c>
      <c r="AB662">
        <f t="shared" si="590"/>
        <v>124.9</v>
      </c>
      <c r="AC662">
        <f t="shared" si="591"/>
        <v>0</v>
      </c>
      <c r="AD662">
        <f t="shared" si="592"/>
        <v>0</v>
      </c>
      <c r="AE662">
        <f t="shared" si="593"/>
        <v>0</v>
      </c>
      <c r="AF662">
        <f t="shared" si="593"/>
        <v>124.9</v>
      </c>
      <c r="AG662">
        <f t="shared" si="594"/>
        <v>0</v>
      </c>
      <c r="AH662">
        <f t="shared" si="595"/>
        <v>1.02</v>
      </c>
      <c r="AI662">
        <f t="shared" si="595"/>
        <v>0</v>
      </c>
      <c r="AJ662">
        <f t="shared" si="596"/>
        <v>0</v>
      </c>
      <c r="AK662">
        <v>124.9</v>
      </c>
      <c r="AL662">
        <v>0</v>
      </c>
      <c r="AM662">
        <v>0</v>
      </c>
      <c r="AN662">
        <v>0</v>
      </c>
      <c r="AO662">
        <v>124.9</v>
      </c>
      <c r="AP662">
        <v>0</v>
      </c>
      <c r="AQ662">
        <v>1.02</v>
      </c>
      <c r="AR662">
        <v>0</v>
      </c>
      <c r="AS662">
        <v>0</v>
      </c>
      <c r="AT662">
        <v>70</v>
      </c>
      <c r="AU662">
        <v>10</v>
      </c>
      <c r="AV662">
        <v>1</v>
      </c>
      <c r="AW662">
        <v>1</v>
      </c>
      <c r="AZ662">
        <v>1</v>
      </c>
      <c r="BA662">
        <v>1</v>
      </c>
      <c r="BB662">
        <v>1</v>
      </c>
      <c r="BC662">
        <v>1</v>
      </c>
      <c r="BD662" t="s">
        <v>3</v>
      </c>
      <c r="BE662" t="s">
        <v>3</v>
      </c>
      <c r="BF662" t="s">
        <v>3</v>
      </c>
      <c r="BG662" t="s">
        <v>3</v>
      </c>
      <c r="BH662">
        <v>0</v>
      </c>
      <c r="BI662">
        <v>4</v>
      </c>
      <c r="BJ662" t="s">
        <v>32</v>
      </c>
      <c r="BM662">
        <v>0</v>
      </c>
      <c r="BN662">
        <v>0</v>
      </c>
      <c r="BO662" t="s">
        <v>3</v>
      </c>
      <c r="BP662">
        <v>0</v>
      </c>
      <c r="BQ662">
        <v>1</v>
      </c>
      <c r="BR662">
        <v>0</v>
      </c>
      <c r="BS662">
        <v>1</v>
      </c>
      <c r="BT662">
        <v>1</v>
      </c>
      <c r="BU662">
        <v>1</v>
      </c>
      <c r="BV662">
        <v>1</v>
      </c>
      <c r="BW662">
        <v>1</v>
      </c>
      <c r="BX662">
        <v>1</v>
      </c>
      <c r="BY662" t="s">
        <v>3</v>
      </c>
      <c r="BZ662">
        <v>70</v>
      </c>
      <c r="CA662">
        <v>10</v>
      </c>
      <c r="CE662">
        <v>0</v>
      </c>
      <c r="CF662">
        <v>0</v>
      </c>
      <c r="CG662">
        <v>0</v>
      </c>
      <c r="CM662">
        <v>0</v>
      </c>
      <c r="CN662" t="s">
        <v>3</v>
      </c>
      <c r="CO662">
        <v>0</v>
      </c>
      <c r="CP662">
        <f t="shared" si="597"/>
        <v>0</v>
      </c>
      <c r="CQ662">
        <f t="shared" si="598"/>
        <v>0</v>
      </c>
      <c r="CR662">
        <f t="shared" si="599"/>
        <v>0</v>
      </c>
      <c r="CS662">
        <f t="shared" si="600"/>
        <v>0</v>
      </c>
      <c r="CT662">
        <f t="shared" si="601"/>
        <v>124.9</v>
      </c>
      <c r="CU662">
        <f t="shared" si="602"/>
        <v>0</v>
      </c>
      <c r="CV662">
        <f t="shared" si="603"/>
        <v>1.02</v>
      </c>
      <c r="CW662">
        <f t="shared" si="604"/>
        <v>0</v>
      </c>
      <c r="CX662">
        <f t="shared" si="605"/>
        <v>0</v>
      </c>
      <c r="CY662">
        <f t="shared" si="606"/>
        <v>0</v>
      </c>
      <c r="CZ662">
        <f t="shared" si="607"/>
        <v>0</v>
      </c>
      <c r="DC662" t="s">
        <v>3</v>
      </c>
      <c r="DD662" t="s">
        <v>3</v>
      </c>
      <c r="DE662" t="s">
        <v>3</v>
      </c>
      <c r="DF662" t="s">
        <v>3</v>
      </c>
      <c r="DG662" t="s">
        <v>3</v>
      </c>
      <c r="DH662" t="s">
        <v>3</v>
      </c>
      <c r="DI662" t="s">
        <v>3</v>
      </c>
      <c r="DJ662" t="s">
        <v>3</v>
      </c>
      <c r="DK662" t="s">
        <v>3</v>
      </c>
      <c r="DL662" t="s">
        <v>3</v>
      </c>
      <c r="DM662" t="s">
        <v>3</v>
      </c>
      <c r="DN662">
        <v>0</v>
      </c>
      <c r="DO662">
        <v>0</v>
      </c>
      <c r="DP662">
        <v>1</v>
      </c>
      <c r="DQ662">
        <v>1</v>
      </c>
      <c r="DU662">
        <v>1009</v>
      </c>
      <c r="DV662" t="s">
        <v>27</v>
      </c>
      <c r="DW662" t="s">
        <v>27</v>
      </c>
      <c r="DX662">
        <v>1000</v>
      </c>
      <c r="EE662">
        <v>51482689</v>
      </c>
      <c r="EF662">
        <v>1</v>
      </c>
      <c r="EG662" t="s">
        <v>21</v>
      </c>
      <c r="EH662">
        <v>0</v>
      </c>
      <c r="EI662" t="s">
        <v>3</v>
      </c>
      <c r="EJ662">
        <v>4</v>
      </c>
      <c r="EK662">
        <v>0</v>
      </c>
      <c r="EL662" t="s">
        <v>22</v>
      </c>
      <c r="EM662" t="s">
        <v>23</v>
      </c>
      <c r="EO662" t="s">
        <v>3</v>
      </c>
      <c r="EQ662">
        <v>0</v>
      </c>
      <c r="ER662">
        <v>124.9</v>
      </c>
      <c r="ES662">
        <v>0</v>
      </c>
      <c r="ET662">
        <v>0</v>
      </c>
      <c r="EU662">
        <v>0</v>
      </c>
      <c r="EV662">
        <v>124.9</v>
      </c>
      <c r="EW662">
        <v>1.02</v>
      </c>
      <c r="EX662">
        <v>0</v>
      </c>
      <c r="EY662">
        <v>0</v>
      </c>
      <c r="FQ662">
        <v>0</v>
      </c>
      <c r="FR662">
        <f t="shared" si="608"/>
        <v>0</v>
      </c>
      <c r="FS662">
        <v>0</v>
      </c>
      <c r="FX662">
        <v>70</v>
      </c>
      <c r="FY662">
        <v>10</v>
      </c>
      <c r="GA662" t="s">
        <v>3</v>
      </c>
      <c r="GD662">
        <v>0</v>
      </c>
      <c r="GF662">
        <v>44828971</v>
      </c>
      <c r="GG662">
        <v>2</v>
      </c>
      <c r="GH662">
        <v>1</v>
      </c>
      <c r="GI662">
        <v>-2</v>
      </c>
      <c r="GJ662">
        <v>0</v>
      </c>
      <c r="GK662">
        <f>ROUND(R662*(R12)/100,2)</f>
        <v>0</v>
      </c>
      <c r="GL662">
        <f t="shared" si="609"/>
        <v>0</v>
      </c>
      <c r="GM662">
        <f>ROUND(O662+X662+Y662+GK662,2)+GX662</f>
        <v>0</v>
      </c>
      <c r="GN662">
        <f>IF(OR(BI662=0,BI662=1),ROUND(O662+X662+Y662+GK662,2),0)</f>
        <v>0</v>
      </c>
      <c r="GO662">
        <f>IF(BI662=2,ROUND(O662+X662+Y662+GK662,2),0)</f>
        <v>0</v>
      </c>
      <c r="GP662">
        <f>IF(BI662=4,ROUND(O662+X662+Y662+GK662,2)+GX662,0)</f>
        <v>0</v>
      </c>
      <c r="GR662">
        <v>0</v>
      </c>
      <c r="GS662">
        <v>3</v>
      </c>
      <c r="GT662">
        <v>0</v>
      </c>
      <c r="GU662" t="s">
        <v>3</v>
      </c>
      <c r="GV662">
        <f t="shared" si="610"/>
        <v>0</v>
      </c>
      <c r="GW662">
        <v>1</v>
      </c>
      <c r="GX662">
        <f t="shared" si="611"/>
        <v>0</v>
      </c>
      <c r="HA662">
        <v>0</v>
      </c>
      <c r="HB662">
        <v>0</v>
      </c>
      <c r="HC662">
        <f t="shared" si="612"/>
        <v>0</v>
      </c>
      <c r="HE662" t="s">
        <v>3</v>
      </c>
      <c r="HF662" t="s">
        <v>3</v>
      </c>
      <c r="IK662">
        <f t="shared" si="613"/>
        <v>0</v>
      </c>
    </row>
    <row r="663" spans="1:245" x14ac:dyDescent="0.2">
      <c r="A663">
        <v>17</v>
      </c>
      <c r="B663">
        <v>1</v>
      </c>
      <c r="C663">
        <f>ROW(SmtRes!A207)</f>
        <v>207</v>
      </c>
      <c r="D663">
        <f>ROW(EtalonRes!A200)</f>
        <v>200</v>
      </c>
      <c r="E663" t="s">
        <v>353</v>
      </c>
      <c r="F663" t="s">
        <v>39</v>
      </c>
      <c r="G663" t="s">
        <v>40</v>
      </c>
      <c r="H663" t="s">
        <v>27</v>
      </c>
      <c r="I663">
        <v>0</v>
      </c>
      <c r="J663">
        <v>0</v>
      </c>
      <c r="O663">
        <f t="shared" si="579"/>
        <v>0</v>
      </c>
      <c r="P663">
        <f t="shared" si="580"/>
        <v>0</v>
      </c>
      <c r="Q663">
        <f t="shared" si="581"/>
        <v>0</v>
      </c>
      <c r="R663">
        <f t="shared" si="582"/>
        <v>0</v>
      </c>
      <c r="S663">
        <f t="shared" si="583"/>
        <v>0</v>
      </c>
      <c r="T663">
        <f t="shared" si="584"/>
        <v>0</v>
      </c>
      <c r="U663">
        <f t="shared" si="585"/>
        <v>0</v>
      </c>
      <c r="V663">
        <f t="shared" si="586"/>
        <v>0</v>
      </c>
      <c r="W663">
        <f t="shared" si="587"/>
        <v>0</v>
      </c>
      <c r="X663">
        <f t="shared" si="588"/>
        <v>0</v>
      </c>
      <c r="Y663">
        <f t="shared" si="589"/>
        <v>0</v>
      </c>
      <c r="AA663">
        <v>52421674</v>
      </c>
      <c r="AB663">
        <f t="shared" si="590"/>
        <v>165.91</v>
      </c>
      <c r="AC663">
        <f t="shared" si="591"/>
        <v>0</v>
      </c>
      <c r="AD663">
        <f t="shared" si="592"/>
        <v>165.91</v>
      </c>
      <c r="AE663">
        <f t="shared" si="593"/>
        <v>90.18</v>
      </c>
      <c r="AF663">
        <f t="shared" si="593"/>
        <v>0</v>
      </c>
      <c r="AG663">
        <f t="shared" si="594"/>
        <v>0</v>
      </c>
      <c r="AH663">
        <f t="shared" si="595"/>
        <v>0</v>
      </c>
      <c r="AI663">
        <f t="shared" si="595"/>
        <v>0</v>
      </c>
      <c r="AJ663">
        <f t="shared" si="596"/>
        <v>0</v>
      </c>
      <c r="AK663">
        <v>165.91</v>
      </c>
      <c r="AL663">
        <v>0</v>
      </c>
      <c r="AM663">
        <v>165.91</v>
      </c>
      <c r="AN663">
        <v>90.18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1</v>
      </c>
      <c r="AW663">
        <v>1</v>
      </c>
      <c r="AZ663">
        <v>1</v>
      </c>
      <c r="BA663">
        <v>1</v>
      </c>
      <c r="BB663">
        <v>1</v>
      </c>
      <c r="BC663">
        <v>1</v>
      </c>
      <c r="BD663" t="s">
        <v>3</v>
      </c>
      <c r="BE663" t="s">
        <v>3</v>
      </c>
      <c r="BF663" t="s">
        <v>3</v>
      </c>
      <c r="BG663" t="s">
        <v>3</v>
      </c>
      <c r="BH663">
        <v>0</v>
      </c>
      <c r="BI663">
        <v>4</v>
      </c>
      <c r="BJ663" t="s">
        <v>41</v>
      </c>
      <c r="BM663">
        <v>1</v>
      </c>
      <c r="BN663">
        <v>0</v>
      </c>
      <c r="BO663" t="s">
        <v>3</v>
      </c>
      <c r="BP663">
        <v>0</v>
      </c>
      <c r="BQ663">
        <v>1</v>
      </c>
      <c r="BR663">
        <v>0</v>
      </c>
      <c r="BS663">
        <v>1</v>
      </c>
      <c r="BT663">
        <v>1</v>
      </c>
      <c r="BU663">
        <v>1</v>
      </c>
      <c r="BV663">
        <v>1</v>
      </c>
      <c r="BW663">
        <v>1</v>
      </c>
      <c r="BX663">
        <v>1</v>
      </c>
      <c r="BY663" t="s">
        <v>3</v>
      </c>
      <c r="BZ663">
        <v>0</v>
      </c>
      <c r="CA663">
        <v>0</v>
      </c>
      <c r="CE663">
        <v>0</v>
      </c>
      <c r="CF663">
        <v>0</v>
      </c>
      <c r="CG663">
        <v>0</v>
      </c>
      <c r="CM663">
        <v>0</v>
      </c>
      <c r="CN663" t="s">
        <v>3</v>
      </c>
      <c r="CO663">
        <v>0</v>
      </c>
      <c r="CP663">
        <f t="shared" si="597"/>
        <v>0</v>
      </c>
      <c r="CQ663">
        <f t="shared" si="598"/>
        <v>0</v>
      </c>
      <c r="CR663">
        <f t="shared" si="599"/>
        <v>165.91</v>
      </c>
      <c r="CS663">
        <f t="shared" si="600"/>
        <v>90.18</v>
      </c>
      <c r="CT663">
        <f t="shared" si="601"/>
        <v>0</v>
      </c>
      <c r="CU663">
        <f t="shared" si="602"/>
        <v>0</v>
      </c>
      <c r="CV663">
        <f t="shared" si="603"/>
        <v>0</v>
      </c>
      <c r="CW663">
        <f t="shared" si="604"/>
        <v>0</v>
      </c>
      <c r="CX663">
        <f t="shared" si="605"/>
        <v>0</v>
      </c>
      <c r="CY663">
        <f t="shared" si="606"/>
        <v>0</v>
      </c>
      <c r="CZ663">
        <f t="shared" si="607"/>
        <v>0</v>
      </c>
      <c r="DC663" t="s">
        <v>3</v>
      </c>
      <c r="DD663" t="s">
        <v>3</v>
      </c>
      <c r="DE663" t="s">
        <v>3</v>
      </c>
      <c r="DF663" t="s">
        <v>3</v>
      </c>
      <c r="DG663" t="s">
        <v>3</v>
      </c>
      <c r="DH663" t="s">
        <v>3</v>
      </c>
      <c r="DI663" t="s">
        <v>3</v>
      </c>
      <c r="DJ663" t="s">
        <v>3</v>
      </c>
      <c r="DK663" t="s">
        <v>3</v>
      </c>
      <c r="DL663" t="s">
        <v>3</v>
      </c>
      <c r="DM663" t="s">
        <v>3</v>
      </c>
      <c r="DN663">
        <v>0</v>
      </c>
      <c r="DO663">
        <v>0</v>
      </c>
      <c r="DP663">
        <v>1</v>
      </c>
      <c r="DQ663">
        <v>1</v>
      </c>
      <c r="DU663">
        <v>1009</v>
      </c>
      <c r="DV663" t="s">
        <v>27</v>
      </c>
      <c r="DW663" t="s">
        <v>27</v>
      </c>
      <c r="DX663">
        <v>1000</v>
      </c>
      <c r="EE663">
        <v>51482691</v>
      </c>
      <c r="EF663">
        <v>1</v>
      </c>
      <c r="EG663" t="s">
        <v>21</v>
      </c>
      <c r="EH663">
        <v>0</v>
      </c>
      <c r="EI663" t="s">
        <v>3</v>
      </c>
      <c r="EJ663">
        <v>4</v>
      </c>
      <c r="EK663">
        <v>1</v>
      </c>
      <c r="EL663" t="s">
        <v>37</v>
      </c>
      <c r="EM663" t="s">
        <v>23</v>
      </c>
      <c r="EO663" t="s">
        <v>3</v>
      </c>
      <c r="EQ663">
        <v>0</v>
      </c>
      <c r="ER663">
        <v>165.91</v>
      </c>
      <c r="ES663">
        <v>0</v>
      </c>
      <c r="ET663">
        <v>165.91</v>
      </c>
      <c r="EU663">
        <v>90.18</v>
      </c>
      <c r="EV663">
        <v>0</v>
      </c>
      <c r="EW663">
        <v>0</v>
      </c>
      <c r="EX663">
        <v>0</v>
      </c>
      <c r="EY663">
        <v>0</v>
      </c>
      <c r="FQ663">
        <v>0</v>
      </c>
      <c r="FR663">
        <f t="shared" si="608"/>
        <v>0</v>
      </c>
      <c r="FS663">
        <v>0</v>
      </c>
      <c r="FX663">
        <v>0</v>
      </c>
      <c r="FY663">
        <v>0</v>
      </c>
      <c r="GA663" t="s">
        <v>3</v>
      </c>
      <c r="GD663">
        <v>1</v>
      </c>
      <c r="GF663">
        <v>1912105629</v>
      </c>
      <c r="GG663">
        <v>2</v>
      </c>
      <c r="GH663">
        <v>1</v>
      </c>
      <c r="GI663">
        <v>-2</v>
      </c>
      <c r="GJ663">
        <v>0</v>
      </c>
      <c r="GK663">
        <v>0</v>
      </c>
      <c r="GL663">
        <f t="shared" si="609"/>
        <v>0</v>
      </c>
      <c r="GM663">
        <f>ROUND(O663+X663+Y663,2)+GX663</f>
        <v>0</v>
      </c>
      <c r="GN663">
        <f>IF(OR(BI663=0,BI663=1),ROUND(O663+X663+Y663,2),0)</f>
        <v>0</v>
      </c>
      <c r="GO663">
        <f>IF(BI663=2,ROUND(O663+X663+Y663,2),0)</f>
        <v>0</v>
      </c>
      <c r="GP663">
        <f>IF(BI663=4,ROUND(O663+X663+Y663,2)+GX663,0)</f>
        <v>0</v>
      </c>
      <c r="GR663">
        <v>0</v>
      </c>
      <c r="GS663">
        <v>3</v>
      </c>
      <c r="GT663">
        <v>0</v>
      </c>
      <c r="GU663" t="s">
        <v>3</v>
      </c>
      <c r="GV663">
        <f t="shared" si="610"/>
        <v>0</v>
      </c>
      <c r="GW663">
        <v>1</v>
      </c>
      <c r="GX663">
        <f t="shared" si="611"/>
        <v>0</v>
      </c>
      <c r="HA663">
        <v>0</v>
      </c>
      <c r="HB663">
        <v>0</v>
      </c>
      <c r="HC663">
        <f t="shared" si="612"/>
        <v>0</v>
      </c>
      <c r="HE663" t="s">
        <v>3</v>
      </c>
      <c r="HF663" t="s">
        <v>3</v>
      </c>
      <c r="IK663">
        <f t="shared" si="613"/>
        <v>0</v>
      </c>
    </row>
    <row r="664" spans="1:245" x14ac:dyDescent="0.2">
      <c r="A664">
        <v>17</v>
      </c>
      <c r="B664">
        <v>1</v>
      </c>
      <c r="C664">
        <f>ROW(SmtRes!A209)</f>
        <v>209</v>
      </c>
      <c r="D664">
        <f>ROW(EtalonRes!A202)</f>
        <v>202</v>
      </c>
      <c r="E664" t="s">
        <v>354</v>
      </c>
      <c r="F664" t="s">
        <v>43</v>
      </c>
      <c r="G664" t="s">
        <v>44</v>
      </c>
      <c r="H664" t="s">
        <v>27</v>
      </c>
      <c r="I664">
        <v>0</v>
      </c>
      <c r="J664">
        <v>0</v>
      </c>
      <c r="O664">
        <f t="shared" si="579"/>
        <v>0</v>
      </c>
      <c r="P664">
        <f t="shared" si="580"/>
        <v>0</v>
      </c>
      <c r="Q664">
        <f t="shared" si="581"/>
        <v>0</v>
      </c>
      <c r="R664">
        <f t="shared" si="582"/>
        <v>0</v>
      </c>
      <c r="S664">
        <f t="shared" si="583"/>
        <v>0</v>
      </c>
      <c r="T664">
        <f t="shared" si="584"/>
        <v>0</v>
      </c>
      <c r="U664">
        <f t="shared" si="585"/>
        <v>0</v>
      </c>
      <c r="V664">
        <f t="shared" si="586"/>
        <v>0</v>
      </c>
      <c r="W664">
        <f t="shared" si="587"/>
        <v>0</v>
      </c>
      <c r="X664">
        <f t="shared" si="588"/>
        <v>0</v>
      </c>
      <c r="Y664">
        <f t="shared" si="589"/>
        <v>0</v>
      </c>
      <c r="AA664">
        <v>52421674</v>
      </c>
      <c r="AB664">
        <f t="shared" si="590"/>
        <v>1396.89</v>
      </c>
      <c r="AC664">
        <f t="shared" si="591"/>
        <v>0</v>
      </c>
      <c r="AD664">
        <f>ROUND(((((ET664*51))-((EU664*51)))+AE664),6)</f>
        <v>1396.89</v>
      </c>
      <c r="AE664">
        <f>ROUND(((EU664*51)),6)</f>
        <v>759.39</v>
      </c>
      <c r="AF664">
        <f t="shared" ref="AF664:AF670" si="614">ROUND((EV664),6)</f>
        <v>0</v>
      </c>
      <c r="AG664">
        <f t="shared" si="594"/>
        <v>0</v>
      </c>
      <c r="AH664">
        <f t="shared" ref="AH664:AH670" si="615">(EW664)</f>
        <v>0</v>
      </c>
      <c r="AI664">
        <f>((EX664*51))</f>
        <v>0</v>
      </c>
      <c r="AJ664">
        <f t="shared" si="596"/>
        <v>0</v>
      </c>
      <c r="AK664">
        <v>27.39</v>
      </c>
      <c r="AL664">
        <v>0</v>
      </c>
      <c r="AM664">
        <v>27.39</v>
      </c>
      <c r="AN664">
        <v>14.89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1</v>
      </c>
      <c r="AW664">
        <v>1</v>
      </c>
      <c r="AZ664">
        <v>1</v>
      </c>
      <c r="BA664">
        <v>1</v>
      </c>
      <c r="BB664">
        <v>1</v>
      </c>
      <c r="BC664">
        <v>1</v>
      </c>
      <c r="BD664" t="s">
        <v>3</v>
      </c>
      <c r="BE664" t="s">
        <v>3</v>
      </c>
      <c r="BF664" t="s">
        <v>3</v>
      </c>
      <c r="BG664" t="s">
        <v>3</v>
      </c>
      <c r="BH664">
        <v>0</v>
      </c>
      <c r="BI664">
        <v>4</v>
      </c>
      <c r="BJ664" t="s">
        <v>45</v>
      </c>
      <c r="BM664">
        <v>1</v>
      </c>
      <c r="BN664">
        <v>0</v>
      </c>
      <c r="BO664" t="s">
        <v>3</v>
      </c>
      <c r="BP664">
        <v>0</v>
      </c>
      <c r="BQ664">
        <v>1</v>
      </c>
      <c r="BR664">
        <v>0</v>
      </c>
      <c r="BS664">
        <v>1</v>
      </c>
      <c r="BT664">
        <v>1</v>
      </c>
      <c r="BU664">
        <v>1</v>
      </c>
      <c r="BV664">
        <v>1</v>
      </c>
      <c r="BW664">
        <v>1</v>
      </c>
      <c r="BX664">
        <v>1</v>
      </c>
      <c r="BY664" t="s">
        <v>3</v>
      </c>
      <c r="BZ664">
        <v>0</v>
      </c>
      <c r="CA664">
        <v>0</v>
      </c>
      <c r="CE664">
        <v>0</v>
      </c>
      <c r="CF664">
        <v>0</v>
      </c>
      <c r="CG664">
        <v>0</v>
      </c>
      <c r="CM664">
        <v>0</v>
      </c>
      <c r="CN664" t="s">
        <v>3</v>
      </c>
      <c r="CO664">
        <v>0</v>
      </c>
      <c r="CP664">
        <f t="shared" si="597"/>
        <v>0</v>
      </c>
      <c r="CQ664">
        <f t="shared" si="598"/>
        <v>0</v>
      </c>
      <c r="CR664">
        <f>(((((ET664*51))*BB664-((EU664*51))*BS664)+AE664*BS664)*AV664)</f>
        <v>1396.89</v>
      </c>
      <c r="CS664">
        <f t="shared" si="600"/>
        <v>759.39</v>
      </c>
      <c r="CT664">
        <f t="shared" si="601"/>
        <v>0</v>
      </c>
      <c r="CU664">
        <f t="shared" si="602"/>
        <v>0</v>
      </c>
      <c r="CV664">
        <f t="shared" si="603"/>
        <v>0</v>
      </c>
      <c r="CW664">
        <f t="shared" si="604"/>
        <v>0</v>
      </c>
      <c r="CX664">
        <f t="shared" si="605"/>
        <v>0</v>
      </c>
      <c r="CY664">
        <f t="shared" si="606"/>
        <v>0</v>
      </c>
      <c r="CZ664">
        <f t="shared" si="607"/>
        <v>0</v>
      </c>
      <c r="DC664" t="s">
        <v>3</v>
      </c>
      <c r="DD664" t="s">
        <v>3</v>
      </c>
      <c r="DE664" t="s">
        <v>242</v>
      </c>
      <c r="DF664" t="s">
        <v>242</v>
      </c>
      <c r="DG664" t="s">
        <v>3</v>
      </c>
      <c r="DH664" t="s">
        <v>3</v>
      </c>
      <c r="DI664" t="s">
        <v>3</v>
      </c>
      <c r="DJ664" t="s">
        <v>242</v>
      </c>
      <c r="DK664" t="s">
        <v>3</v>
      </c>
      <c r="DL664" t="s">
        <v>3</v>
      </c>
      <c r="DM664" t="s">
        <v>3</v>
      </c>
      <c r="DN664">
        <v>0</v>
      </c>
      <c r="DO664">
        <v>0</v>
      </c>
      <c r="DP664">
        <v>1</v>
      </c>
      <c r="DQ664">
        <v>1</v>
      </c>
      <c r="DU664">
        <v>1009</v>
      </c>
      <c r="DV664" t="s">
        <v>27</v>
      </c>
      <c r="DW664" t="s">
        <v>27</v>
      </c>
      <c r="DX664">
        <v>1000</v>
      </c>
      <c r="EE664">
        <v>51482691</v>
      </c>
      <c r="EF664">
        <v>1</v>
      </c>
      <c r="EG664" t="s">
        <v>21</v>
      </c>
      <c r="EH664">
        <v>0</v>
      </c>
      <c r="EI664" t="s">
        <v>3</v>
      </c>
      <c r="EJ664">
        <v>4</v>
      </c>
      <c r="EK664">
        <v>1</v>
      </c>
      <c r="EL664" t="s">
        <v>37</v>
      </c>
      <c r="EM664" t="s">
        <v>23</v>
      </c>
      <c r="EO664" t="s">
        <v>3</v>
      </c>
      <c r="EQ664">
        <v>0</v>
      </c>
      <c r="ER664">
        <v>27.39</v>
      </c>
      <c r="ES664">
        <v>0</v>
      </c>
      <c r="ET664">
        <v>27.39</v>
      </c>
      <c r="EU664">
        <v>14.89</v>
      </c>
      <c r="EV664">
        <v>0</v>
      </c>
      <c r="EW664">
        <v>0</v>
      </c>
      <c r="EX664">
        <v>0</v>
      </c>
      <c r="EY664">
        <v>0</v>
      </c>
      <c r="FQ664">
        <v>0</v>
      </c>
      <c r="FR664">
        <f t="shared" si="608"/>
        <v>0</v>
      </c>
      <c r="FS664">
        <v>0</v>
      </c>
      <c r="FX664">
        <v>0</v>
      </c>
      <c r="FY664">
        <v>0</v>
      </c>
      <c r="GA664" t="s">
        <v>3</v>
      </c>
      <c r="GD664">
        <v>1</v>
      </c>
      <c r="GF664">
        <v>972108674</v>
      </c>
      <c r="GG664">
        <v>2</v>
      </c>
      <c r="GH664">
        <v>1</v>
      </c>
      <c r="GI664">
        <v>-2</v>
      </c>
      <c r="GJ664">
        <v>0</v>
      </c>
      <c r="GK664">
        <v>0</v>
      </c>
      <c r="GL664">
        <f t="shared" si="609"/>
        <v>0</v>
      </c>
      <c r="GM664">
        <f>ROUND(O664+X664+Y664,2)+GX664</f>
        <v>0</v>
      </c>
      <c r="GN664">
        <f>IF(OR(BI664=0,BI664=1),ROUND(O664+X664+Y664,2),0)</f>
        <v>0</v>
      </c>
      <c r="GO664">
        <f>IF(BI664=2,ROUND(O664+X664+Y664,2),0)</f>
        <v>0</v>
      </c>
      <c r="GP664">
        <f>IF(BI664=4,ROUND(O664+X664+Y664,2)+GX664,0)</f>
        <v>0</v>
      </c>
      <c r="GR664">
        <v>0</v>
      </c>
      <c r="GS664">
        <v>3</v>
      </c>
      <c r="GT664">
        <v>0</v>
      </c>
      <c r="GU664" t="s">
        <v>3</v>
      </c>
      <c r="GV664">
        <f t="shared" si="610"/>
        <v>0</v>
      </c>
      <c r="GW664">
        <v>1</v>
      </c>
      <c r="GX664">
        <f t="shared" si="611"/>
        <v>0</v>
      </c>
      <c r="HA664">
        <v>0</v>
      </c>
      <c r="HB664">
        <v>0</v>
      </c>
      <c r="HC664">
        <f t="shared" si="612"/>
        <v>0</v>
      </c>
      <c r="HE664" t="s">
        <v>3</v>
      </c>
      <c r="HF664" t="s">
        <v>3</v>
      </c>
      <c r="IK664">
        <f t="shared" si="613"/>
        <v>0</v>
      </c>
    </row>
    <row r="665" spans="1:245" x14ac:dyDescent="0.2">
      <c r="A665">
        <v>17</v>
      </c>
      <c r="B665">
        <v>1</v>
      </c>
      <c r="E665" t="s">
        <v>355</v>
      </c>
      <c r="F665" t="s">
        <v>48</v>
      </c>
      <c r="G665" t="s">
        <v>49</v>
      </c>
      <c r="H665" t="s">
        <v>243</v>
      </c>
      <c r="I665">
        <v>0</v>
      </c>
      <c r="J665">
        <v>0</v>
      </c>
      <c r="O665">
        <f t="shared" si="579"/>
        <v>0</v>
      </c>
      <c r="P665">
        <f t="shared" si="580"/>
        <v>0</v>
      </c>
      <c r="Q665">
        <f t="shared" si="581"/>
        <v>0</v>
      </c>
      <c r="R665">
        <f t="shared" si="582"/>
        <v>0</v>
      </c>
      <c r="S665">
        <f t="shared" si="583"/>
        <v>0</v>
      </c>
      <c r="T665">
        <f t="shared" si="584"/>
        <v>0</v>
      </c>
      <c r="U665">
        <f t="shared" si="585"/>
        <v>0</v>
      </c>
      <c r="V665">
        <f t="shared" si="586"/>
        <v>0</v>
      </c>
      <c r="W665">
        <f t="shared" si="587"/>
        <v>0</v>
      </c>
      <c r="X665">
        <f t="shared" si="588"/>
        <v>0</v>
      </c>
      <c r="Y665">
        <f t="shared" si="589"/>
        <v>0</v>
      </c>
      <c r="AA665">
        <v>52421674</v>
      </c>
      <c r="AB665">
        <f t="shared" si="590"/>
        <v>200.6</v>
      </c>
      <c r="AC665">
        <f t="shared" si="591"/>
        <v>200.6</v>
      </c>
      <c r="AD665">
        <f t="shared" ref="AD665:AD670" si="616">ROUND((((ET665)-(EU665))+AE665),6)</f>
        <v>0</v>
      </c>
      <c r="AE665">
        <f t="shared" ref="AE665:AE670" si="617">ROUND((EU665),6)</f>
        <v>0</v>
      </c>
      <c r="AF665">
        <f t="shared" si="614"/>
        <v>0</v>
      </c>
      <c r="AG665">
        <f t="shared" si="594"/>
        <v>0</v>
      </c>
      <c r="AH665">
        <f t="shared" si="615"/>
        <v>0</v>
      </c>
      <c r="AI665">
        <f t="shared" ref="AI665:AI670" si="618">(EX665)</f>
        <v>0</v>
      </c>
      <c r="AJ665">
        <f t="shared" si="596"/>
        <v>0</v>
      </c>
      <c r="AK665">
        <v>200.6</v>
      </c>
      <c r="AL665">
        <v>200.6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70</v>
      </c>
      <c r="AU665">
        <v>10</v>
      </c>
      <c r="AV665">
        <v>1</v>
      </c>
      <c r="AW665">
        <v>1</v>
      </c>
      <c r="AZ665">
        <v>1</v>
      </c>
      <c r="BA665">
        <v>1</v>
      </c>
      <c r="BB665">
        <v>1</v>
      </c>
      <c r="BC665">
        <v>1</v>
      </c>
      <c r="BD665" t="s">
        <v>3</v>
      </c>
      <c r="BE665" t="s">
        <v>3</v>
      </c>
      <c r="BF665" t="s">
        <v>3</v>
      </c>
      <c r="BG665" t="s">
        <v>3</v>
      </c>
      <c r="BH665">
        <v>3</v>
      </c>
      <c r="BI665">
        <v>4</v>
      </c>
      <c r="BJ665" t="s">
        <v>3</v>
      </c>
      <c r="BM665">
        <v>0</v>
      </c>
      <c r="BN665">
        <v>0</v>
      </c>
      <c r="BO665" t="s">
        <v>3</v>
      </c>
      <c r="BP665">
        <v>0</v>
      </c>
      <c r="BQ665">
        <v>1</v>
      </c>
      <c r="BR665">
        <v>0</v>
      </c>
      <c r="BS665">
        <v>1</v>
      </c>
      <c r="BT665">
        <v>1</v>
      </c>
      <c r="BU665">
        <v>1</v>
      </c>
      <c r="BV665">
        <v>1</v>
      </c>
      <c r="BW665">
        <v>1</v>
      </c>
      <c r="BX665">
        <v>1</v>
      </c>
      <c r="BY665" t="s">
        <v>3</v>
      </c>
      <c r="BZ665">
        <v>70</v>
      </c>
      <c r="CA665">
        <v>10</v>
      </c>
      <c r="CE665">
        <v>0</v>
      </c>
      <c r="CF665">
        <v>0</v>
      </c>
      <c r="CG665">
        <v>0</v>
      </c>
      <c r="CM665">
        <v>0</v>
      </c>
      <c r="CN665" t="s">
        <v>3</v>
      </c>
      <c r="CO665">
        <v>0</v>
      </c>
      <c r="CP665">
        <f t="shared" si="597"/>
        <v>0</v>
      </c>
      <c r="CQ665">
        <f t="shared" si="598"/>
        <v>200.6</v>
      </c>
      <c r="CR665">
        <f t="shared" ref="CR665:CR670" si="619">((((ET665)*BB665-(EU665)*BS665)+AE665*BS665)*AV665)</f>
        <v>0</v>
      </c>
      <c r="CS665">
        <f t="shared" si="600"/>
        <v>0</v>
      </c>
      <c r="CT665">
        <f t="shared" si="601"/>
        <v>0</v>
      </c>
      <c r="CU665">
        <f t="shared" si="602"/>
        <v>0</v>
      </c>
      <c r="CV665">
        <f t="shared" si="603"/>
        <v>0</v>
      </c>
      <c r="CW665">
        <f t="shared" si="604"/>
        <v>0</v>
      </c>
      <c r="CX665">
        <f t="shared" si="605"/>
        <v>0</v>
      </c>
      <c r="CY665">
        <f t="shared" si="606"/>
        <v>0</v>
      </c>
      <c r="CZ665">
        <f t="shared" si="607"/>
        <v>0</v>
      </c>
      <c r="DC665" t="s">
        <v>3</v>
      </c>
      <c r="DD665" t="s">
        <v>3</v>
      </c>
      <c r="DE665" t="s">
        <v>3</v>
      </c>
      <c r="DF665" t="s">
        <v>3</v>
      </c>
      <c r="DG665" t="s">
        <v>3</v>
      </c>
      <c r="DH665" t="s">
        <v>3</v>
      </c>
      <c r="DI665" t="s">
        <v>3</v>
      </c>
      <c r="DJ665" t="s">
        <v>3</v>
      </c>
      <c r="DK665" t="s">
        <v>3</v>
      </c>
      <c r="DL665" t="s">
        <v>3</v>
      </c>
      <c r="DM665" t="s">
        <v>3</v>
      </c>
      <c r="DN665">
        <v>0</v>
      </c>
      <c r="DO665">
        <v>0</v>
      </c>
      <c r="DP665">
        <v>1</v>
      </c>
      <c r="DQ665">
        <v>1</v>
      </c>
      <c r="DU665">
        <v>1013</v>
      </c>
      <c r="DV665" t="s">
        <v>243</v>
      </c>
      <c r="DW665" t="s">
        <v>243</v>
      </c>
      <c r="DX665">
        <v>1</v>
      </c>
      <c r="EE665">
        <v>51482689</v>
      </c>
      <c r="EF665">
        <v>1</v>
      </c>
      <c r="EG665" t="s">
        <v>21</v>
      </c>
      <c r="EH665">
        <v>0</v>
      </c>
      <c r="EI665" t="s">
        <v>3</v>
      </c>
      <c r="EJ665">
        <v>4</v>
      </c>
      <c r="EK665">
        <v>0</v>
      </c>
      <c r="EL665" t="s">
        <v>22</v>
      </c>
      <c r="EM665" t="s">
        <v>23</v>
      </c>
      <c r="EO665" t="s">
        <v>3</v>
      </c>
      <c r="EQ665">
        <v>0</v>
      </c>
      <c r="ER665">
        <v>200.6</v>
      </c>
      <c r="ES665">
        <v>200.6</v>
      </c>
      <c r="ET665">
        <v>0</v>
      </c>
      <c r="EU665">
        <v>0</v>
      </c>
      <c r="EV665">
        <v>0</v>
      </c>
      <c r="EW665">
        <v>0</v>
      </c>
      <c r="EX665">
        <v>0</v>
      </c>
      <c r="EY665">
        <v>0</v>
      </c>
      <c r="EZ665">
        <v>5</v>
      </c>
      <c r="FC665">
        <v>1</v>
      </c>
      <c r="FD665">
        <v>18</v>
      </c>
      <c r="FF665">
        <v>240.72</v>
      </c>
      <c r="FQ665">
        <v>0</v>
      </c>
      <c r="FR665">
        <f t="shared" si="608"/>
        <v>0</v>
      </c>
      <c r="FS665">
        <v>0</v>
      </c>
      <c r="FX665">
        <v>70</v>
      </c>
      <c r="FY665">
        <v>10</v>
      </c>
      <c r="GA665" t="s">
        <v>244</v>
      </c>
      <c r="GD665">
        <v>0</v>
      </c>
      <c r="GF665">
        <v>-781122754</v>
      </c>
      <c r="GG665">
        <v>2</v>
      </c>
      <c r="GH665">
        <v>3</v>
      </c>
      <c r="GI665">
        <v>-2</v>
      </c>
      <c r="GJ665">
        <v>0</v>
      </c>
      <c r="GK665">
        <f>ROUND(R665*(R12)/100,2)</f>
        <v>0</v>
      </c>
      <c r="GL665">
        <f t="shared" si="609"/>
        <v>0</v>
      </c>
      <c r="GM665">
        <f t="shared" ref="GM665:GM670" si="620">ROUND(O665+X665+Y665+GK665,2)+GX665</f>
        <v>0</v>
      </c>
      <c r="GN665">
        <f t="shared" ref="GN665:GN670" si="621">IF(OR(BI665=0,BI665=1),ROUND(O665+X665+Y665+GK665,2),0)</f>
        <v>0</v>
      </c>
      <c r="GO665">
        <f t="shared" ref="GO665:GO670" si="622">IF(BI665=2,ROUND(O665+X665+Y665+GK665,2),0)</f>
        <v>0</v>
      </c>
      <c r="GP665">
        <f t="shared" ref="GP665:GP670" si="623">IF(BI665=4,ROUND(O665+X665+Y665+GK665,2)+GX665,0)</f>
        <v>0</v>
      </c>
      <c r="GR665">
        <v>1</v>
      </c>
      <c r="GS665">
        <v>1</v>
      </c>
      <c r="GT665">
        <v>0</v>
      </c>
      <c r="GU665" t="s">
        <v>3</v>
      </c>
      <c r="GV665">
        <f t="shared" si="610"/>
        <v>0</v>
      </c>
      <c r="GW665">
        <v>1</v>
      </c>
      <c r="GX665">
        <f t="shared" si="611"/>
        <v>0</v>
      </c>
      <c r="HA665">
        <v>0</v>
      </c>
      <c r="HB665">
        <v>0</v>
      </c>
      <c r="HC665">
        <f t="shared" si="612"/>
        <v>0</v>
      </c>
      <c r="HE665" t="s">
        <v>53</v>
      </c>
      <c r="HF665" t="s">
        <v>53</v>
      </c>
      <c r="IK665">
        <f t="shared" si="613"/>
        <v>0</v>
      </c>
    </row>
    <row r="666" spans="1:245" x14ac:dyDescent="0.2">
      <c r="A666">
        <v>17</v>
      </c>
      <c r="B666">
        <v>1</v>
      </c>
      <c r="E666" t="s">
        <v>356</v>
      </c>
      <c r="F666" t="s">
        <v>48</v>
      </c>
      <c r="G666" t="s">
        <v>245</v>
      </c>
      <c r="H666" t="s">
        <v>243</v>
      </c>
      <c r="I666">
        <v>0</v>
      </c>
      <c r="J666">
        <v>0</v>
      </c>
      <c r="O666">
        <f t="shared" si="579"/>
        <v>0</v>
      </c>
      <c r="P666">
        <f t="shared" si="580"/>
        <v>0</v>
      </c>
      <c r="Q666">
        <f t="shared" si="581"/>
        <v>0</v>
      </c>
      <c r="R666">
        <f t="shared" si="582"/>
        <v>0</v>
      </c>
      <c r="S666">
        <f t="shared" si="583"/>
        <v>0</v>
      </c>
      <c r="T666">
        <f t="shared" si="584"/>
        <v>0</v>
      </c>
      <c r="U666">
        <f t="shared" si="585"/>
        <v>0</v>
      </c>
      <c r="V666">
        <f t="shared" si="586"/>
        <v>0</v>
      </c>
      <c r="W666">
        <f t="shared" si="587"/>
        <v>0</v>
      </c>
      <c r="X666">
        <f t="shared" si="588"/>
        <v>0</v>
      </c>
      <c r="Y666">
        <f t="shared" si="589"/>
        <v>0</v>
      </c>
      <c r="AA666">
        <v>52421674</v>
      </c>
      <c r="AB666">
        <f t="shared" si="590"/>
        <v>200.6</v>
      </c>
      <c r="AC666">
        <f t="shared" si="591"/>
        <v>200.6</v>
      </c>
      <c r="AD666">
        <f t="shared" si="616"/>
        <v>0</v>
      </c>
      <c r="AE666">
        <f t="shared" si="617"/>
        <v>0</v>
      </c>
      <c r="AF666">
        <f t="shared" si="614"/>
        <v>0</v>
      </c>
      <c r="AG666">
        <f t="shared" si="594"/>
        <v>0</v>
      </c>
      <c r="AH666">
        <f t="shared" si="615"/>
        <v>0</v>
      </c>
      <c r="AI666">
        <f t="shared" si="618"/>
        <v>0</v>
      </c>
      <c r="AJ666">
        <f t="shared" si="596"/>
        <v>0</v>
      </c>
      <c r="AK666">
        <v>200.6</v>
      </c>
      <c r="AL666">
        <v>200.6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70</v>
      </c>
      <c r="AU666">
        <v>10</v>
      </c>
      <c r="AV666">
        <v>1</v>
      </c>
      <c r="AW666">
        <v>1</v>
      </c>
      <c r="AZ666">
        <v>1</v>
      </c>
      <c r="BA666">
        <v>1</v>
      </c>
      <c r="BB666">
        <v>1</v>
      </c>
      <c r="BC666">
        <v>1</v>
      </c>
      <c r="BD666" t="s">
        <v>3</v>
      </c>
      <c r="BE666" t="s">
        <v>3</v>
      </c>
      <c r="BF666" t="s">
        <v>3</v>
      </c>
      <c r="BG666" t="s">
        <v>3</v>
      </c>
      <c r="BH666">
        <v>3</v>
      </c>
      <c r="BI666">
        <v>4</v>
      </c>
      <c r="BJ666" t="s">
        <v>3</v>
      </c>
      <c r="BM666">
        <v>0</v>
      </c>
      <c r="BN666">
        <v>0</v>
      </c>
      <c r="BO666" t="s">
        <v>3</v>
      </c>
      <c r="BP666">
        <v>0</v>
      </c>
      <c r="BQ666">
        <v>1</v>
      </c>
      <c r="BR666">
        <v>0</v>
      </c>
      <c r="BS666">
        <v>1</v>
      </c>
      <c r="BT666">
        <v>1</v>
      </c>
      <c r="BU666">
        <v>1</v>
      </c>
      <c r="BV666">
        <v>1</v>
      </c>
      <c r="BW666">
        <v>1</v>
      </c>
      <c r="BX666">
        <v>1</v>
      </c>
      <c r="BY666" t="s">
        <v>3</v>
      </c>
      <c r="BZ666">
        <v>70</v>
      </c>
      <c r="CA666">
        <v>10</v>
      </c>
      <c r="CE666">
        <v>0</v>
      </c>
      <c r="CF666">
        <v>0</v>
      </c>
      <c r="CG666">
        <v>0</v>
      </c>
      <c r="CM666">
        <v>0</v>
      </c>
      <c r="CN666" t="s">
        <v>3</v>
      </c>
      <c r="CO666">
        <v>0</v>
      </c>
      <c r="CP666">
        <f t="shared" si="597"/>
        <v>0</v>
      </c>
      <c r="CQ666">
        <f t="shared" si="598"/>
        <v>200.6</v>
      </c>
      <c r="CR666">
        <f t="shared" si="619"/>
        <v>0</v>
      </c>
      <c r="CS666">
        <f t="shared" si="600"/>
        <v>0</v>
      </c>
      <c r="CT666">
        <f t="shared" si="601"/>
        <v>0</v>
      </c>
      <c r="CU666">
        <f t="shared" si="602"/>
        <v>0</v>
      </c>
      <c r="CV666">
        <f t="shared" si="603"/>
        <v>0</v>
      </c>
      <c r="CW666">
        <f t="shared" si="604"/>
        <v>0</v>
      </c>
      <c r="CX666">
        <f t="shared" si="605"/>
        <v>0</v>
      </c>
      <c r="CY666">
        <f t="shared" si="606"/>
        <v>0</v>
      </c>
      <c r="CZ666">
        <f t="shared" si="607"/>
        <v>0</v>
      </c>
      <c r="DC666" t="s">
        <v>3</v>
      </c>
      <c r="DD666" t="s">
        <v>3</v>
      </c>
      <c r="DE666" t="s">
        <v>3</v>
      </c>
      <c r="DF666" t="s">
        <v>3</v>
      </c>
      <c r="DG666" t="s">
        <v>3</v>
      </c>
      <c r="DH666" t="s">
        <v>3</v>
      </c>
      <c r="DI666" t="s">
        <v>3</v>
      </c>
      <c r="DJ666" t="s">
        <v>3</v>
      </c>
      <c r="DK666" t="s">
        <v>3</v>
      </c>
      <c r="DL666" t="s">
        <v>3</v>
      </c>
      <c r="DM666" t="s">
        <v>3</v>
      </c>
      <c r="DN666">
        <v>0</v>
      </c>
      <c r="DO666">
        <v>0</v>
      </c>
      <c r="DP666">
        <v>1</v>
      </c>
      <c r="DQ666">
        <v>1</v>
      </c>
      <c r="DU666">
        <v>1013</v>
      </c>
      <c r="DV666" t="s">
        <v>243</v>
      </c>
      <c r="DW666" t="s">
        <v>243</v>
      </c>
      <c r="DX666">
        <v>1</v>
      </c>
      <c r="EE666">
        <v>51482689</v>
      </c>
      <c r="EF666">
        <v>1</v>
      </c>
      <c r="EG666" t="s">
        <v>21</v>
      </c>
      <c r="EH666">
        <v>0</v>
      </c>
      <c r="EI666" t="s">
        <v>3</v>
      </c>
      <c r="EJ666">
        <v>4</v>
      </c>
      <c r="EK666">
        <v>0</v>
      </c>
      <c r="EL666" t="s">
        <v>22</v>
      </c>
      <c r="EM666" t="s">
        <v>23</v>
      </c>
      <c r="EO666" t="s">
        <v>3</v>
      </c>
      <c r="EQ666">
        <v>0</v>
      </c>
      <c r="ER666">
        <v>200.6</v>
      </c>
      <c r="ES666">
        <v>200.6</v>
      </c>
      <c r="ET666">
        <v>0</v>
      </c>
      <c r="EU666">
        <v>0</v>
      </c>
      <c r="EV666">
        <v>0</v>
      </c>
      <c r="EW666">
        <v>0</v>
      </c>
      <c r="EX666">
        <v>0</v>
      </c>
      <c r="EY666">
        <v>0</v>
      </c>
      <c r="EZ666">
        <v>5</v>
      </c>
      <c r="FC666">
        <v>1</v>
      </c>
      <c r="FD666">
        <v>18</v>
      </c>
      <c r="FF666">
        <v>240.72</v>
      </c>
      <c r="FQ666">
        <v>0</v>
      </c>
      <c r="FR666">
        <f t="shared" si="608"/>
        <v>0</v>
      </c>
      <c r="FS666">
        <v>0</v>
      </c>
      <c r="FX666">
        <v>70</v>
      </c>
      <c r="FY666">
        <v>10</v>
      </c>
      <c r="GA666" t="s">
        <v>244</v>
      </c>
      <c r="GD666">
        <v>0</v>
      </c>
      <c r="GF666">
        <v>950076062</v>
      </c>
      <c r="GG666">
        <v>2</v>
      </c>
      <c r="GH666">
        <v>3</v>
      </c>
      <c r="GI666">
        <v>-2</v>
      </c>
      <c r="GJ666">
        <v>0</v>
      </c>
      <c r="GK666">
        <f>ROUND(R666*(R12)/100,2)</f>
        <v>0</v>
      </c>
      <c r="GL666">
        <f t="shared" si="609"/>
        <v>0</v>
      </c>
      <c r="GM666">
        <f t="shared" si="620"/>
        <v>0</v>
      </c>
      <c r="GN666">
        <f t="shared" si="621"/>
        <v>0</v>
      </c>
      <c r="GO666">
        <f t="shared" si="622"/>
        <v>0</v>
      </c>
      <c r="GP666">
        <f t="shared" si="623"/>
        <v>0</v>
      </c>
      <c r="GR666">
        <v>1</v>
      </c>
      <c r="GS666">
        <v>1</v>
      </c>
      <c r="GT666">
        <v>0</v>
      </c>
      <c r="GU666" t="s">
        <v>3</v>
      </c>
      <c r="GV666">
        <f t="shared" si="610"/>
        <v>0</v>
      </c>
      <c r="GW666">
        <v>1</v>
      </c>
      <c r="GX666">
        <f t="shared" si="611"/>
        <v>0</v>
      </c>
      <c r="HA666">
        <v>0</v>
      </c>
      <c r="HB666">
        <v>0</v>
      </c>
      <c r="HC666">
        <f t="shared" si="612"/>
        <v>0</v>
      </c>
      <c r="HE666" t="s">
        <v>53</v>
      </c>
      <c r="HF666" t="s">
        <v>53</v>
      </c>
      <c r="IK666">
        <f t="shared" si="613"/>
        <v>0</v>
      </c>
    </row>
    <row r="667" spans="1:245" x14ac:dyDescent="0.2">
      <c r="A667">
        <v>17</v>
      </c>
      <c r="B667">
        <v>1</v>
      </c>
      <c r="C667">
        <f>ROW(SmtRes!A216)</f>
        <v>216</v>
      </c>
      <c r="D667">
        <f>ROW(EtalonRes!A208)</f>
        <v>208</v>
      </c>
      <c r="E667" t="s">
        <v>357</v>
      </c>
      <c r="F667" t="s">
        <v>246</v>
      </c>
      <c r="G667" t="s">
        <v>247</v>
      </c>
      <c r="H667" t="s">
        <v>70</v>
      </c>
      <c r="I667">
        <v>0</v>
      </c>
      <c r="J667">
        <v>0</v>
      </c>
      <c r="O667">
        <f t="shared" si="579"/>
        <v>0</v>
      </c>
      <c r="P667">
        <f t="shared" si="580"/>
        <v>0</v>
      </c>
      <c r="Q667">
        <f t="shared" si="581"/>
        <v>0</v>
      </c>
      <c r="R667">
        <f t="shared" si="582"/>
        <v>0</v>
      </c>
      <c r="S667">
        <f t="shared" si="583"/>
        <v>0</v>
      </c>
      <c r="T667">
        <f t="shared" si="584"/>
        <v>0</v>
      </c>
      <c r="U667">
        <f t="shared" si="585"/>
        <v>0</v>
      </c>
      <c r="V667">
        <f t="shared" si="586"/>
        <v>0</v>
      </c>
      <c r="W667">
        <f t="shared" si="587"/>
        <v>0</v>
      </c>
      <c r="X667">
        <f t="shared" si="588"/>
        <v>0</v>
      </c>
      <c r="Y667">
        <f t="shared" si="589"/>
        <v>0</v>
      </c>
      <c r="AA667">
        <v>52421674</v>
      </c>
      <c r="AB667">
        <f t="shared" si="590"/>
        <v>154448.92000000001</v>
      </c>
      <c r="AC667">
        <f t="shared" si="591"/>
        <v>38903.75</v>
      </c>
      <c r="AD667">
        <f t="shared" si="616"/>
        <v>4229.88</v>
      </c>
      <c r="AE667">
        <f t="shared" si="617"/>
        <v>1242.99</v>
      </c>
      <c r="AF667">
        <f t="shared" si="614"/>
        <v>111315.29</v>
      </c>
      <c r="AG667">
        <f t="shared" si="594"/>
        <v>0</v>
      </c>
      <c r="AH667">
        <f t="shared" si="615"/>
        <v>451.95</v>
      </c>
      <c r="AI667">
        <f t="shared" si="618"/>
        <v>0</v>
      </c>
      <c r="AJ667">
        <f t="shared" si="596"/>
        <v>0</v>
      </c>
      <c r="AK667">
        <v>154448.92000000001</v>
      </c>
      <c r="AL667">
        <v>38903.75</v>
      </c>
      <c r="AM667">
        <v>4229.88</v>
      </c>
      <c r="AN667">
        <v>1242.99</v>
      </c>
      <c r="AO667">
        <v>111315.29</v>
      </c>
      <c r="AP667">
        <v>0</v>
      </c>
      <c r="AQ667">
        <v>451.95</v>
      </c>
      <c r="AR667">
        <v>0</v>
      </c>
      <c r="AS667">
        <v>0</v>
      </c>
      <c r="AT667">
        <v>70</v>
      </c>
      <c r="AU667">
        <v>10</v>
      </c>
      <c r="AV667">
        <v>1</v>
      </c>
      <c r="AW667">
        <v>1</v>
      </c>
      <c r="AZ667">
        <v>1</v>
      </c>
      <c r="BA667">
        <v>1</v>
      </c>
      <c r="BB667">
        <v>1</v>
      </c>
      <c r="BC667">
        <v>1</v>
      </c>
      <c r="BD667" t="s">
        <v>3</v>
      </c>
      <c r="BE667" t="s">
        <v>3</v>
      </c>
      <c r="BF667" t="s">
        <v>3</v>
      </c>
      <c r="BG667" t="s">
        <v>3</v>
      </c>
      <c r="BH667">
        <v>0</v>
      </c>
      <c r="BI667">
        <v>4</v>
      </c>
      <c r="BJ667" t="s">
        <v>248</v>
      </c>
      <c r="BM667">
        <v>0</v>
      </c>
      <c r="BN667">
        <v>0</v>
      </c>
      <c r="BO667" t="s">
        <v>3</v>
      </c>
      <c r="BP667">
        <v>0</v>
      </c>
      <c r="BQ667">
        <v>1</v>
      </c>
      <c r="BR667">
        <v>0</v>
      </c>
      <c r="BS667">
        <v>1</v>
      </c>
      <c r="BT667">
        <v>1</v>
      </c>
      <c r="BU667">
        <v>1</v>
      </c>
      <c r="BV667">
        <v>1</v>
      </c>
      <c r="BW667">
        <v>1</v>
      </c>
      <c r="BX667">
        <v>1</v>
      </c>
      <c r="BY667" t="s">
        <v>3</v>
      </c>
      <c r="BZ667">
        <v>70</v>
      </c>
      <c r="CA667">
        <v>10</v>
      </c>
      <c r="CE667">
        <v>0</v>
      </c>
      <c r="CF667">
        <v>0</v>
      </c>
      <c r="CG667">
        <v>0</v>
      </c>
      <c r="CM667">
        <v>0</v>
      </c>
      <c r="CN667" t="s">
        <v>3</v>
      </c>
      <c r="CO667">
        <v>0</v>
      </c>
      <c r="CP667">
        <f t="shared" si="597"/>
        <v>0</v>
      </c>
      <c r="CQ667">
        <f t="shared" si="598"/>
        <v>38903.75</v>
      </c>
      <c r="CR667">
        <f t="shared" si="619"/>
        <v>4229.88</v>
      </c>
      <c r="CS667">
        <f t="shared" si="600"/>
        <v>1242.99</v>
      </c>
      <c r="CT667">
        <f t="shared" si="601"/>
        <v>111315.29</v>
      </c>
      <c r="CU667">
        <f t="shared" si="602"/>
        <v>0</v>
      </c>
      <c r="CV667">
        <f t="shared" si="603"/>
        <v>451.95</v>
      </c>
      <c r="CW667">
        <f t="shared" si="604"/>
        <v>0</v>
      </c>
      <c r="CX667">
        <f t="shared" si="605"/>
        <v>0</v>
      </c>
      <c r="CY667">
        <f t="shared" si="606"/>
        <v>0</v>
      </c>
      <c r="CZ667">
        <f t="shared" si="607"/>
        <v>0</v>
      </c>
      <c r="DC667" t="s">
        <v>3</v>
      </c>
      <c r="DD667" t="s">
        <v>3</v>
      </c>
      <c r="DE667" t="s">
        <v>3</v>
      </c>
      <c r="DF667" t="s">
        <v>3</v>
      </c>
      <c r="DG667" t="s">
        <v>3</v>
      </c>
      <c r="DH667" t="s">
        <v>3</v>
      </c>
      <c r="DI667" t="s">
        <v>3</v>
      </c>
      <c r="DJ667" t="s">
        <v>3</v>
      </c>
      <c r="DK667" t="s">
        <v>3</v>
      </c>
      <c r="DL667" t="s">
        <v>3</v>
      </c>
      <c r="DM667" t="s">
        <v>3</v>
      </c>
      <c r="DN667">
        <v>0</v>
      </c>
      <c r="DO667">
        <v>0</v>
      </c>
      <c r="DP667">
        <v>1</v>
      </c>
      <c r="DQ667">
        <v>1</v>
      </c>
      <c r="DU667">
        <v>1005</v>
      </c>
      <c r="DV667" t="s">
        <v>70</v>
      </c>
      <c r="DW667" t="s">
        <v>70</v>
      </c>
      <c r="DX667">
        <v>100</v>
      </c>
      <c r="EE667">
        <v>51482689</v>
      </c>
      <c r="EF667">
        <v>1</v>
      </c>
      <c r="EG667" t="s">
        <v>21</v>
      </c>
      <c r="EH667">
        <v>0</v>
      </c>
      <c r="EI667" t="s">
        <v>3</v>
      </c>
      <c r="EJ667">
        <v>4</v>
      </c>
      <c r="EK667">
        <v>0</v>
      </c>
      <c r="EL667" t="s">
        <v>22</v>
      </c>
      <c r="EM667" t="s">
        <v>23</v>
      </c>
      <c r="EO667" t="s">
        <v>3</v>
      </c>
      <c r="EQ667">
        <v>0</v>
      </c>
      <c r="ER667">
        <v>154448.92000000001</v>
      </c>
      <c r="ES667">
        <v>38903.75</v>
      </c>
      <c r="ET667">
        <v>4229.88</v>
      </c>
      <c r="EU667">
        <v>1242.99</v>
      </c>
      <c r="EV667">
        <v>111315.29</v>
      </c>
      <c r="EW667">
        <v>451.95</v>
      </c>
      <c r="EX667">
        <v>0</v>
      </c>
      <c r="EY667">
        <v>0</v>
      </c>
      <c r="FQ667">
        <v>0</v>
      </c>
      <c r="FR667">
        <f t="shared" si="608"/>
        <v>0</v>
      </c>
      <c r="FS667">
        <v>0</v>
      </c>
      <c r="FX667">
        <v>70</v>
      </c>
      <c r="FY667">
        <v>10</v>
      </c>
      <c r="GA667" t="s">
        <v>3</v>
      </c>
      <c r="GD667">
        <v>0</v>
      </c>
      <c r="GF667">
        <v>231622327</v>
      </c>
      <c r="GG667">
        <v>2</v>
      </c>
      <c r="GH667">
        <v>1</v>
      </c>
      <c r="GI667">
        <v>-2</v>
      </c>
      <c r="GJ667">
        <v>0</v>
      </c>
      <c r="GK667">
        <f>ROUND(R667*(R12)/100,2)</f>
        <v>0</v>
      </c>
      <c r="GL667">
        <f t="shared" si="609"/>
        <v>0</v>
      </c>
      <c r="GM667">
        <f t="shared" si="620"/>
        <v>0</v>
      </c>
      <c r="GN667">
        <f t="shared" si="621"/>
        <v>0</v>
      </c>
      <c r="GO667">
        <f t="shared" si="622"/>
        <v>0</v>
      </c>
      <c r="GP667">
        <f t="shared" si="623"/>
        <v>0</v>
      </c>
      <c r="GR667">
        <v>0</v>
      </c>
      <c r="GS667">
        <v>3</v>
      </c>
      <c r="GT667">
        <v>0</v>
      </c>
      <c r="GU667" t="s">
        <v>3</v>
      </c>
      <c r="GV667">
        <f t="shared" si="610"/>
        <v>0</v>
      </c>
      <c r="GW667">
        <v>1</v>
      </c>
      <c r="GX667">
        <f t="shared" si="611"/>
        <v>0</v>
      </c>
      <c r="HA667">
        <v>0</v>
      </c>
      <c r="HB667">
        <v>0</v>
      </c>
      <c r="HC667">
        <f t="shared" si="612"/>
        <v>0</v>
      </c>
      <c r="HE667" t="s">
        <v>3</v>
      </c>
      <c r="HF667" t="s">
        <v>3</v>
      </c>
      <c r="IK667">
        <f t="shared" si="613"/>
        <v>0</v>
      </c>
    </row>
    <row r="668" spans="1:245" x14ac:dyDescent="0.2">
      <c r="A668">
        <v>18</v>
      </c>
      <c r="B668">
        <v>1</v>
      </c>
      <c r="C668">
        <v>214</v>
      </c>
      <c r="E668" t="s">
        <v>358</v>
      </c>
      <c r="F668" t="s">
        <v>250</v>
      </c>
      <c r="G668" t="s">
        <v>251</v>
      </c>
      <c r="H668" t="s">
        <v>184</v>
      </c>
      <c r="I668">
        <f>I667*J668</f>
        <v>0</v>
      </c>
      <c r="J668">
        <v>60</v>
      </c>
      <c r="O668">
        <f t="shared" si="579"/>
        <v>0</v>
      </c>
      <c r="P668">
        <f t="shared" si="580"/>
        <v>0</v>
      </c>
      <c r="Q668">
        <f t="shared" si="581"/>
        <v>0</v>
      </c>
      <c r="R668">
        <f t="shared" si="582"/>
        <v>0</v>
      </c>
      <c r="S668">
        <f t="shared" si="583"/>
        <v>0</v>
      </c>
      <c r="T668">
        <f t="shared" si="584"/>
        <v>0</v>
      </c>
      <c r="U668">
        <f t="shared" si="585"/>
        <v>0</v>
      </c>
      <c r="V668">
        <f t="shared" si="586"/>
        <v>0</v>
      </c>
      <c r="W668">
        <f t="shared" si="587"/>
        <v>0</v>
      </c>
      <c r="X668">
        <f t="shared" si="588"/>
        <v>0</v>
      </c>
      <c r="Y668">
        <f t="shared" si="589"/>
        <v>0</v>
      </c>
      <c r="AA668">
        <v>52421674</v>
      </c>
      <c r="AB668">
        <f t="shared" si="590"/>
        <v>6531.13</v>
      </c>
      <c r="AC668">
        <f t="shared" si="591"/>
        <v>6531.13</v>
      </c>
      <c r="AD668">
        <f t="shared" si="616"/>
        <v>0</v>
      </c>
      <c r="AE668">
        <f t="shared" si="617"/>
        <v>0</v>
      </c>
      <c r="AF668">
        <f t="shared" si="614"/>
        <v>0</v>
      </c>
      <c r="AG668">
        <f t="shared" si="594"/>
        <v>0</v>
      </c>
      <c r="AH668">
        <f t="shared" si="615"/>
        <v>0</v>
      </c>
      <c r="AI668">
        <f t="shared" si="618"/>
        <v>0</v>
      </c>
      <c r="AJ668">
        <f t="shared" si="596"/>
        <v>0</v>
      </c>
      <c r="AK668">
        <v>6531.13</v>
      </c>
      <c r="AL668">
        <v>6531.13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70</v>
      </c>
      <c r="AU668">
        <v>10</v>
      </c>
      <c r="AV668">
        <v>1</v>
      </c>
      <c r="AW668">
        <v>1</v>
      </c>
      <c r="AZ668">
        <v>1</v>
      </c>
      <c r="BA668">
        <v>1</v>
      </c>
      <c r="BB668">
        <v>1</v>
      </c>
      <c r="BC668">
        <v>1</v>
      </c>
      <c r="BD668" t="s">
        <v>3</v>
      </c>
      <c r="BE668" t="s">
        <v>3</v>
      </c>
      <c r="BF668" t="s">
        <v>3</v>
      </c>
      <c r="BG668" t="s">
        <v>3</v>
      </c>
      <c r="BH668">
        <v>3</v>
      </c>
      <c r="BI668">
        <v>4</v>
      </c>
      <c r="BJ668" t="s">
        <v>252</v>
      </c>
      <c r="BM668">
        <v>0</v>
      </c>
      <c r="BN668">
        <v>0</v>
      </c>
      <c r="BO668" t="s">
        <v>3</v>
      </c>
      <c r="BP668">
        <v>0</v>
      </c>
      <c r="BQ668">
        <v>1</v>
      </c>
      <c r="BR668">
        <v>0</v>
      </c>
      <c r="BS668">
        <v>1</v>
      </c>
      <c r="BT668">
        <v>1</v>
      </c>
      <c r="BU668">
        <v>1</v>
      </c>
      <c r="BV668">
        <v>1</v>
      </c>
      <c r="BW668">
        <v>1</v>
      </c>
      <c r="BX668">
        <v>1</v>
      </c>
      <c r="BY668" t="s">
        <v>3</v>
      </c>
      <c r="BZ668">
        <v>70</v>
      </c>
      <c r="CA668">
        <v>10</v>
      </c>
      <c r="CE668">
        <v>0</v>
      </c>
      <c r="CF668">
        <v>0</v>
      </c>
      <c r="CG668">
        <v>0</v>
      </c>
      <c r="CM668">
        <v>0</v>
      </c>
      <c r="CN668" t="s">
        <v>3</v>
      </c>
      <c r="CO668">
        <v>0</v>
      </c>
      <c r="CP668">
        <f t="shared" si="597"/>
        <v>0</v>
      </c>
      <c r="CQ668">
        <f t="shared" si="598"/>
        <v>6531.13</v>
      </c>
      <c r="CR668">
        <f t="shared" si="619"/>
        <v>0</v>
      </c>
      <c r="CS668">
        <f t="shared" si="600"/>
        <v>0</v>
      </c>
      <c r="CT668">
        <f t="shared" si="601"/>
        <v>0</v>
      </c>
      <c r="CU668">
        <f t="shared" si="602"/>
        <v>0</v>
      </c>
      <c r="CV668">
        <f t="shared" si="603"/>
        <v>0</v>
      </c>
      <c r="CW668">
        <f t="shared" si="604"/>
        <v>0</v>
      </c>
      <c r="CX668">
        <f t="shared" si="605"/>
        <v>0</v>
      </c>
      <c r="CY668">
        <f t="shared" si="606"/>
        <v>0</v>
      </c>
      <c r="CZ668">
        <f t="shared" si="607"/>
        <v>0</v>
      </c>
      <c r="DC668" t="s">
        <v>3</v>
      </c>
      <c r="DD668" t="s">
        <v>3</v>
      </c>
      <c r="DE668" t="s">
        <v>3</v>
      </c>
      <c r="DF668" t="s">
        <v>3</v>
      </c>
      <c r="DG668" t="s">
        <v>3</v>
      </c>
      <c r="DH668" t="s">
        <v>3</v>
      </c>
      <c r="DI668" t="s">
        <v>3</v>
      </c>
      <c r="DJ668" t="s">
        <v>3</v>
      </c>
      <c r="DK668" t="s">
        <v>3</v>
      </c>
      <c r="DL668" t="s">
        <v>3</v>
      </c>
      <c r="DM668" t="s">
        <v>3</v>
      </c>
      <c r="DN668">
        <v>0</v>
      </c>
      <c r="DO668">
        <v>0</v>
      </c>
      <c r="DP668">
        <v>1</v>
      </c>
      <c r="DQ668">
        <v>1</v>
      </c>
      <c r="DU668">
        <v>1005</v>
      </c>
      <c r="DV668" t="s">
        <v>184</v>
      </c>
      <c r="DW668" t="s">
        <v>184</v>
      </c>
      <c r="DX668">
        <v>1</v>
      </c>
      <c r="EE668">
        <v>51482689</v>
      </c>
      <c r="EF668">
        <v>1</v>
      </c>
      <c r="EG668" t="s">
        <v>21</v>
      </c>
      <c r="EH668">
        <v>0</v>
      </c>
      <c r="EI668" t="s">
        <v>3</v>
      </c>
      <c r="EJ668">
        <v>4</v>
      </c>
      <c r="EK668">
        <v>0</v>
      </c>
      <c r="EL668" t="s">
        <v>22</v>
      </c>
      <c r="EM668" t="s">
        <v>23</v>
      </c>
      <c r="EO668" t="s">
        <v>3</v>
      </c>
      <c r="EQ668">
        <v>0</v>
      </c>
      <c r="ER668">
        <v>6531.13</v>
      </c>
      <c r="ES668">
        <v>6531.13</v>
      </c>
      <c r="ET668">
        <v>0</v>
      </c>
      <c r="EU668">
        <v>0</v>
      </c>
      <c r="EV668">
        <v>0</v>
      </c>
      <c r="EW668">
        <v>0</v>
      </c>
      <c r="EX668">
        <v>0</v>
      </c>
      <c r="FQ668">
        <v>0</v>
      </c>
      <c r="FR668">
        <f t="shared" si="608"/>
        <v>0</v>
      </c>
      <c r="FS668">
        <v>0</v>
      </c>
      <c r="FX668">
        <v>70</v>
      </c>
      <c r="FY668">
        <v>10</v>
      </c>
      <c r="GA668" t="s">
        <v>3</v>
      </c>
      <c r="GD668">
        <v>0</v>
      </c>
      <c r="GF668">
        <v>1061162857</v>
      </c>
      <c r="GG668">
        <v>2</v>
      </c>
      <c r="GH668">
        <v>1</v>
      </c>
      <c r="GI668">
        <v>-2</v>
      </c>
      <c r="GJ668">
        <v>0</v>
      </c>
      <c r="GK668">
        <f>ROUND(R668*(R12)/100,2)</f>
        <v>0</v>
      </c>
      <c r="GL668">
        <f t="shared" si="609"/>
        <v>0</v>
      </c>
      <c r="GM668">
        <f t="shared" si="620"/>
        <v>0</v>
      </c>
      <c r="GN668">
        <f t="shared" si="621"/>
        <v>0</v>
      </c>
      <c r="GO668">
        <f t="shared" si="622"/>
        <v>0</v>
      </c>
      <c r="GP668">
        <f t="shared" si="623"/>
        <v>0</v>
      </c>
      <c r="GR668">
        <v>0</v>
      </c>
      <c r="GS668">
        <v>3</v>
      </c>
      <c r="GT668">
        <v>0</v>
      </c>
      <c r="GU668" t="s">
        <v>3</v>
      </c>
      <c r="GV668">
        <f t="shared" si="610"/>
        <v>0</v>
      </c>
      <c r="GW668">
        <v>1</v>
      </c>
      <c r="GX668">
        <f t="shared" si="611"/>
        <v>0</v>
      </c>
      <c r="HA668">
        <v>0</v>
      </c>
      <c r="HB668">
        <v>0</v>
      </c>
      <c r="HC668">
        <f t="shared" si="612"/>
        <v>0</v>
      </c>
      <c r="HE668" t="s">
        <v>3</v>
      </c>
      <c r="HF668" t="s">
        <v>3</v>
      </c>
      <c r="IK668">
        <f t="shared" si="613"/>
        <v>0</v>
      </c>
    </row>
    <row r="669" spans="1:245" x14ac:dyDescent="0.2">
      <c r="A669">
        <v>18</v>
      </c>
      <c r="B669">
        <v>1</v>
      </c>
      <c r="C669">
        <v>213</v>
      </c>
      <c r="E669" t="s">
        <v>359</v>
      </c>
      <c r="F669" t="s">
        <v>254</v>
      </c>
      <c r="G669" t="s">
        <v>255</v>
      </c>
      <c r="H669" t="s">
        <v>184</v>
      </c>
      <c r="I669">
        <f>I667*J669</f>
        <v>0</v>
      </c>
      <c r="J669">
        <v>40</v>
      </c>
      <c r="O669">
        <f t="shared" si="579"/>
        <v>0</v>
      </c>
      <c r="P669">
        <f t="shared" si="580"/>
        <v>0</v>
      </c>
      <c r="Q669">
        <f t="shared" si="581"/>
        <v>0</v>
      </c>
      <c r="R669">
        <f t="shared" si="582"/>
        <v>0</v>
      </c>
      <c r="S669">
        <f t="shared" si="583"/>
        <v>0</v>
      </c>
      <c r="T669">
        <f t="shared" si="584"/>
        <v>0</v>
      </c>
      <c r="U669">
        <f t="shared" si="585"/>
        <v>0</v>
      </c>
      <c r="V669">
        <f t="shared" si="586"/>
        <v>0</v>
      </c>
      <c r="W669">
        <f t="shared" si="587"/>
        <v>0</v>
      </c>
      <c r="X669">
        <f t="shared" si="588"/>
        <v>0</v>
      </c>
      <c r="Y669">
        <f t="shared" si="589"/>
        <v>0</v>
      </c>
      <c r="AA669">
        <v>52421674</v>
      </c>
      <c r="AB669">
        <f t="shared" si="590"/>
        <v>5367.33</v>
      </c>
      <c r="AC669">
        <f t="shared" si="591"/>
        <v>5367.33</v>
      </c>
      <c r="AD669">
        <f t="shared" si="616"/>
        <v>0</v>
      </c>
      <c r="AE669">
        <f t="shared" si="617"/>
        <v>0</v>
      </c>
      <c r="AF669">
        <f t="shared" si="614"/>
        <v>0</v>
      </c>
      <c r="AG669">
        <f t="shared" si="594"/>
        <v>0</v>
      </c>
      <c r="AH669">
        <f t="shared" si="615"/>
        <v>0</v>
      </c>
      <c r="AI669">
        <f t="shared" si="618"/>
        <v>0</v>
      </c>
      <c r="AJ669">
        <f t="shared" si="596"/>
        <v>0</v>
      </c>
      <c r="AK669">
        <v>5367.33</v>
      </c>
      <c r="AL669">
        <v>5367.33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70</v>
      </c>
      <c r="AU669">
        <v>10</v>
      </c>
      <c r="AV669">
        <v>1</v>
      </c>
      <c r="AW669">
        <v>1</v>
      </c>
      <c r="AZ669">
        <v>1</v>
      </c>
      <c r="BA669">
        <v>1</v>
      </c>
      <c r="BB669">
        <v>1</v>
      </c>
      <c r="BC669">
        <v>1</v>
      </c>
      <c r="BD669" t="s">
        <v>3</v>
      </c>
      <c r="BE669" t="s">
        <v>3</v>
      </c>
      <c r="BF669" t="s">
        <v>3</v>
      </c>
      <c r="BG669" t="s">
        <v>3</v>
      </c>
      <c r="BH669">
        <v>3</v>
      </c>
      <c r="BI669">
        <v>4</v>
      </c>
      <c r="BJ669" t="s">
        <v>256</v>
      </c>
      <c r="BM669">
        <v>0</v>
      </c>
      <c r="BN669">
        <v>0</v>
      </c>
      <c r="BO669" t="s">
        <v>3</v>
      </c>
      <c r="BP669">
        <v>0</v>
      </c>
      <c r="BQ669">
        <v>1</v>
      </c>
      <c r="BR669">
        <v>0</v>
      </c>
      <c r="BS669">
        <v>1</v>
      </c>
      <c r="BT669">
        <v>1</v>
      </c>
      <c r="BU669">
        <v>1</v>
      </c>
      <c r="BV669">
        <v>1</v>
      </c>
      <c r="BW669">
        <v>1</v>
      </c>
      <c r="BX669">
        <v>1</v>
      </c>
      <c r="BY669" t="s">
        <v>3</v>
      </c>
      <c r="BZ669">
        <v>70</v>
      </c>
      <c r="CA669">
        <v>10</v>
      </c>
      <c r="CE669">
        <v>0</v>
      </c>
      <c r="CF669">
        <v>0</v>
      </c>
      <c r="CG669">
        <v>0</v>
      </c>
      <c r="CM669">
        <v>0</v>
      </c>
      <c r="CN669" t="s">
        <v>3</v>
      </c>
      <c r="CO669">
        <v>0</v>
      </c>
      <c r="CP669">
        <f t="shared" si="597"/>
        <v>0</v>
      </c>
      <c r="CQ669">
        <f t="shared" si="598"/>
        <v>5367.33</v>
      </c>
      <c r="CR669">
        <f t="shared" si="619"/>
        <v>0</v>
      </c>
      <c r="CS669">
        <f t="shared" si="600"/>
        <v>0</v>
      </c>
      <c r="CT669">
        <f t="shared" si="601"/>
        <v>0</v>
      </c>
      <c r="CU669">
        <f t="shared" si="602"/>
        <v>0</v>
      </c>
      <c r="CV669">
        <f t="shared" si="603"/>
        <v>0</v>
      </c>
      <c r="CW669">
        <f t="shared" si="604"/>
        <v>0</v>
      </c>
      <c r="CX669">
        <f t="shared" si="605"/>
        <v>0</v>
      </c>
      <c r="CY669">
        <f t="shared" si="606"/>
        <v>0</v>
      </c>
      <c r="CZ669">
        <f t="shared" si="607"/>
        <v>0</v>
      </c>
      <c r="DC669" t="s">
        <v>3</v>
      </c>
      <c r="DD669" t="s">
        <v>3</v>
      </c>
      <c r="DE669" t="s">
        <v>3</v>
      </c>
      <c r="DF669" t="s">
        <v>3</v>
      </c>
      <c r="DG669" t="s">
        <v>3</v>
      </c>
      <c r="DH669" t="s">
        <v>3</v>
      </c>
      <c r="DI669" t="s">
        <v>3</v>
      </c>
      <c r="DJ669" t="s">
        <v>3</v>
      </c>
      <c r="DK669" t="s">
        <v>3</v>
      </c>
      <c r="DL669" t="s">
        <v>3</v>
      </c>
      <c r="DM669" t="s">
        <v>3</v>
      </c>
      <c r="DN669">
        <v>0</v>
      </c>
      <c r="DO669">
        <v>0</v>
      </c>
      <c r="DP669">
        <v>1</v>
      </c>
      <c r="DQ669">
        <v>1</v>
      </c>
      <c r="DU669">
        <v>1005</v>
      </c>
      <c r="DV669" t="s">
        <v>184</v>
      </c>
      <c r="DW669" t="s">
        <v>184</v>
      </c>
      <c r="DX669">
        <v>1</v>
      </c>
      <c r="EE669">
        <v>51482689</v>
      </c>
      <c r="EF669">
        <v>1</v>
      </c>
      <c r="EG669" t="s">
        <v>21</v>
      </c>
      <c r="EH669">
        <v>0</v>
      </c>
      <c r="EI669" t="s">
        <v>3</v>
      </c>
      <c r="EJ669">
        <v>4</v>
      </c>
      <c r="EK669">
        <v>0</v>
      </c>
      <c r="EL669" t="s">
        <v>22</v>
      </c>
      <c r="EM669" t="s">
        <v>23</v>
      </c>
      <c r="EO669" t="s">
        <v>3</v>
      </c>
      <c r="EQ669">
        <v>0</v>
      </c>
      <c r="ER669">
        <v>5367.33</v>
      </c>
      <c r="ES669">
        <v>5367.33</v>
      </c>
      <c r="ET669">
        <v>0</v>
      </c>
      <c r="EU669">
        <v>0</v>
      </c>
      <c r="EV669">
        <v>0</v>
      </c>
      <c r="EW669">
        <v>0</v>
      </c>
      <c r="EX669">
        <v>0</v>
      </c>
      <c r="FQ669">
        <v>0</v>
      </c>
      <c r="FR669">
        <f t="shared" si="608"/>
        <v>0</v>
      </c>
      <c r="FS669">
        <v>0</v>
      </c>
      <c r="FX669">
        <v>70</v>
      </c>
      <c r="FY669">
        <v>10</v>
      </c>
      <c r="GA669" t="s">
        <v>3</v>
      </c>
      <c r="GD669">
        <v>0</v>
      </c>
      <c r="GF669">
        <v>1315487449</v>
      </c>
      <c r="GG669">
        <v>2</v>
      </c>
      <c r="GH669">
        <v>1</v>
      </c>
      <c r="GI669">
        <v>-2</v>
      </c>
      <c r="GJ669">
        <v>0</v>
      </c>
      <c r="GK669">
        <f>ROUND(R669*(R12)/100,2)</f>
        <v>0</v>
      </c>
      <c r="GL669">
        <f t="shared" si="609"/>
        <v>0</v>
      </c>
      <c r="GM669">
        <f t="shared" si="620"/>
        <v>0</v>
      </c>
      <c r="GN669">
        <f t="shared" si="621"/>
        <v>0</v>
      </c>
      <c r="GO669">
        <f t="shared" si="622"/>
        <v>0</v>
      </c>
      <c r="GP669">
        <f t="shared" si="623"/>
        <v>0</v>
      </c>
      <c r="GR669">
        <v>0</v>
      </c>
      <c r="GS669">
        <v>3</v>
      </c>
      <c r="GT669">
        <v>0</v>
      </c>
      <c r="GU669" t="s">
        <v>3</v>
      </c>
      <c r="GV669">
        <f t="shared" si="610"/>
        <v>0</v>
      </c>
      <c r="GW669">
        <v>1</v>
      </c>
      <c r="GX669">
        <f t="shared" si="611"/>
        <v>0</v>
      </c>
      <c r="HA669">
        <v>0</v>
      </c>
      <c r="HB669">
        <v>0</v>
      </c>
      <c r="HC669">
        <f t="shared" si="612"/>
        <v>0</v>
      </c>
      <c r="HE669" t="s">
        <v>3</v>
      </c>
      <c r="HF669" t="s">
        <v>3</v>
      </c>
      <c r="IK669">
        <f t="shared" si="613"/>
        <v>0</v>
      </c>
    </row>
    <row r="670" spans="1:245" x14ac:dyDescent="0.2">
      <c r="A670">
        <v>17</v>
      </c>
      <c r="B670">
        <v>1</v>
      </c>
      <c r="C670">
        <f>ROW(SmtRes!A220)</f>
        <v>220</v>
      </c>
      <c r="D670">
        <f>ROW(EtalonRes!A212)</f>
        <v>212</v>
      </c>
      <c r="E670" t="s">
        <v>360</v>
      </c>
      <c r="F670" t="s">
        <v>257</v>
      </c>
      <c r="G670" t="s">
        <v>258</v>
      </c>
      <c r="H670" t="s">
        <v>147</v>
      </c>
      <c r="I670">
        <v>0</v>
      </c>
      <c r="J670">
        <v>0</v>
      </c>
      <c r="O670">
        <f t="shared" si="579"/>
        <v>0</v>
      </c>
      <c r="P670">
        <f t="shared" si="580"/>
        <v>0</v>
      </c>
      <c r="Q670">
        <f t="shared" si="581"/>
        <v>0</v>
      </c>
      <c r="R670">
        <f t="shared" si="582"/>
        <v>0</v>
      </c>
      <c r="S670">
        <f t="shared" si="583"/>
        <v>0</v>
      </c>
      <c r="T670">
        <f t="shared" si="584"/>
        <v>0</v>
      </c>
      <c r="U670">
        <f t="shared" si="585"/>
        <v>0</v>
      </c>
      <c r="V670">
        <f t="shared" si="586"/>
        <v>0</v>
      </c>
      <c r="W670">
        <f t="shared" si="587"/>
        <v>0</v>
      </c>
      <c r="X670">
        <f t="shared" si="588"/>
        <v>0</v>
      </c>
      <c r="Y670">
        <f t="shared" si="589"/>
        <v>0</v>
      </c>
      <c r="AA670">
        <v>52421674</v>
      </c>
      <c r="AB670">
        <f t="shared" si="590"/>
        <v>25864.78</v>
      </c>
      <c r="AC670">
        <f t="shared" si="591"/>
        <v>958.97</v>
      </c>
      <c r="AD670">
        <f t="shared" si="616"/>
        <v>14751.45</v>
      </c>
      <c r="AE670">
        <f t="shared" si="617"/>
        <v>12630.24</v>
      </c>
      <c r="AF670">
        <f t="shared" si="614"/>
        <v>10154.36</v>
      </c>
      <c r="AG670">
        <f t="shared" si="594"/>
        <v>0</v>
      </c>
      <c r="AH670">
        <f t="shared" si="615"/>
        <v>37.840000000000003</v>
      </c>
      <c r="AI670">
        <f t="shared" si="618"/>
        <v>0</v>
      </c>
      <c r="AJ670">
        <f t="shared" si="596"/>
        <v>0</v>
      </c>
      <c r="AK670">
        <v>25864.78</v>
      </c>
      <c r="AL670">
        <v>958.97</v>
      </c>
      <c r="AM670">
        <v>14751.45</v>
      </c>
      <c r="AN670">
        <v>12630.24</v>
      </c>
      <c r="AO670">
        <v>10154.36</v>
      </c>
      <c r="AP670">
        <v>0</v>
      </c>
      <c r="AQ670">
        <v>37.840000000000003</v>
      </c>
      <c r="AR670">
        <v>0</v>
      </c>
      <c r="AS670">
        <v>0</v>
      </c>
      <c r="AT670">
        <v>70</v>
      </c>
      <c r="AU670">
        <v>10</v>
      </c>
      <c r="AV670">
        <v>1</v>
      </c>
      <c r="AW670">
        <v>1</v>
      </c>
      <c r="AZ670">
        <v>1</v>
      </c>
      <c r="BA670">
        <v>1</v>
      </c>
      <c r="BB670">
        <v>1</v>
      </c>
      <c r="BC670">
        <v>1</v>
      </c>
      <c r="BD670" t="s">
        <v>3</v>
      </c>
      <c r="BE670" t="s">
        <v>3</v>
      </c>
      <c r="BF670" t="s">
        <v>3</v>
      </c>
      <c r="BG670" t="s">
        <v>3</v>
      </c>
      <c r="BH670">
        <v>0</v>
      </c>
      <c r="BI670">
        <v>4</v>
      </c>
      <c r="BJ670" t="s">
        <v>259</v>
      </c>
      <c r="BM670">
        <v>0</v>
      </c>
      <c r="BN670">
        <v>0</v>
      </c>
      <c r="BO670" t="s">
        <v>3</v>
      </c>
      <c r="BP670">
        <v>0</v>
      </c>
      <c r="BQ670">
        <v>1</v>
      </c>
      <c r="BR670">
        <v>0</v>
      </c>
      <c r="BS670">
        <v>1</v>
      </c>
      <c r="BT670">
        <v>1</v>
      </c>
      <c r="BU670">
        <v>1</v>
      </c>
      <c r="BV670">
        <v>1</v>
      </c>
      <c r="BW670">
        <v>1</v>
      </c>
      <c r="BX670">
        <v>1</v>
      </c>
      <c r="BY670" t="s">
        <v>3</v>
      </c>
      <c r="BZ670">
        <v>70</v>
      </c>
      <c r="CA670">
        <v>10</v>
      </c>
      <c r="CE670">
        <v>0</v>
      </c>
      <c r="CF670">
        <v>0</v>
      </c>
      <c r="CG670">
        <v>0</v>
      </c>
      <c r="CM670">
        <v>0</v>
      </c>
      <c r="CN670" t="s">
        <v>3</v>
      </c>
      <c r="CO670">
        <v>0</v>
      </c>
      <c r="CP670">
        <f t="shared" si="597"/>
        <v>0</v>
      </c>
      <c r="CQ670">
        <f t="shared" si="598"/>
        <v>958.97</v>
      </c>
      <c r="CR670">
        <f t="shared" si="619"/>
        <v>14751.45</v>
      </c>
      <c r="CS670">
        <f t="shared" si="600"/>
        <v>12630.24</v>
      </c>
      <c r="CT670">
        <f t="shared" si="601"/>
        <v>10154.36</v>
      </c>
      <c r="CU670">
        <f t="shared" si="602"/>
        <v>0</v>
      </c>
      <c r="CV670">
        <f t="shared" si="603"/>
        <v>37.840000000000003</v>
      </c>
      <c r="CW670">
        <f t="shared" si="604"/>
        <v>0</v>
      </c>
      <c r="CX670">
        <f t="shared" si="605"/>
        <v>0</v>
      </c>
      <c r="CY670">
        <f t="shared" si="606"/>
        <v>0</v>
      </c>
      <c r="CZ670">
        <f t="shared" si="607"/>
        <v>0</v>
      </c>
      <c r="DC670" t="s">
        <v>3</v>
      </c>
      <c r="DD670" t="s">
        <v>3</v>
      </c>
      <c r="DE670" t="s">
        <v>3</v>
      </c>
      <c r="DF670" t="s">
        <v>3</v>
      </c>
      <c r="DG670" t="s">
        <v>3</v>
      </c>
      <c r="DH670" t="s">
        <v>3</v>
      </c>
      <c r="DI670" t="s">
        <v>3</v>
      </c>
      <c r="DJ670" t="s">
        <v>3</v>
      </c>
      <c r="DK670" t="s">
        <v>3</v>
      </c>
      <c r="DL670" t="s">
        <v>3</v>
      </c>
      <c r="DM670" t="s">
        <v>3</v>
      </c>
      <c r="DN670">
        <v>0</v>
      </c>
      <c r="DO670">
        <v>0</v>
      </c>
      <c r="DP670">
        <v>1</v>
      </c>
      <c r="DQ670">
        <v>1</v>
      </c>
      <c r="DU670">
        <v>1003</v>
      </c>
      <c r="DV670" t="s">
        <v>147</v>
      </c>
      <c r="DW670" t="s">
        <v>147</v>
      </c>
      <c r="DX670">
        <v>100</v>
      </c>
      <c r="EE670">
        <v>51482689</v>
      </c>
      <c r="EF670">
        <v>1</v>
      </c>
      <c r="EG670" t="s">
        <v>21</v>
      </c>
      <c r="EH670">
        <v>0</v>
      </c>
      <c r="EI670" t="s">
        <v>3</v>
      </c>
      <c r="EJ670">
        <v>4</v>
      </c>
      <c r="EK670">
        <v>0</v>
      </c>
      <c r="EL670" t="s">
        <v>22</v>
      </c>
      <c r="EM670" t="s">
        <v>23</v>
      </c>
      <c r="EO670" t="s">
        <v>3</v>
      </c>
      <c r="EQ670">
        <v>0</v>
      </c>
      <c r="ER670">
        <v>25864.78</v>
      </c>
      <c r="ES670">
        <v>958.97</v>
      </c>
      <c r="ET670">
        <v>14751.45</v>
      </c>
      <c r="EU670">
        <v>12630.24</v>
      </c>
      <c r="EV670">
        <v>10154.36</v>
      </c>
      <c r="EW670">
        <v>37.840000000000003</v>
      </c>
      <c r="EX670">
        <v>0</v>
      </c>
      <c r="EY670">
        <v>0</v>
      </c>
      <c r="FQ670">
        <v>0</v>
      </c>
      <c r="FR670">
        <f t="shared" si="608"/>
        <v>0</v>
      </c>
      <c r="FS670">
        <v>0</v>
      </c>
      <c r="FX670">
        <v>70</v>
      </c>
      <c r="FY670">
        <v>10</v>
      </c>
      <c r="GA670" t="s">
        <v>3</v>
      </c>
      <c r="GD670">
        <v>0</v>
      </c>
      <c r="GF670">
        <v>-2026764523</v>
      </c>
      <c r="GG670">
        <v>2</v>
      </c>
      <c r="GH670">
        <v>1</v>
      </c>
      <c r="GI670">
        <v>-2</v>
      </c>
      <c r="GJ670">
        <v>0</v>
      </c>
      <c r="GK670">
        <f>ROUND(R670*(R12)/100,2)</f>
        <v>0</v>
      </c>
      <c r="GL670">
        <f t="shared" si="609"/>
        <v>0</v>
      </c>
      <c r="GM670">
        <f t="shared" si="620"/>
        <v>0</v>
      </c>
      <c r="GN670">
        <f t="shared" si="621"/>
        <v>0</v>
      </c>
      <c r="GO670">
        <f t="shared" si="622"/>
        <v>0</v>
      </c>
      <c r="GP670">
        <f t="shared" si="623"/>
        <v>0</v>
      </c>
      <c r="GR670">
        <v>0</v>
      </c>
      <c r="GS670">
        <v>3</v>
      </c>
      <c r="GT670">
        <v>0</v>
      </c>
      <c r="GU670" t="s">
        <v>3</v>
      </c>
      <c r="GV670">
        <f t="shared" si="610"/>
        <v>0</v>
      </c>
      <c r="GW670">
        <v>1</v>
      </c>
      <c r="GX670">
        <f t="shared" si="611"/>
        <v>0</v>
      </c>
      <c r="HA670">
        <v>0</v>
      </c>
      <c r="HB670">
        <v>0</v>
      </c>
      <c r="HC670">
        <f t="shared" si="612"/>
        <v>0</v>
      </c>
      <c r="HE670" t="s">
        <v>3</v>
      </c>
      <c r="HF670" t="s">
        <v>3</v>
      </c>
      <c r="IK670">
        <f t="shared" si="613"/>
        <v>0</v>
      </c>
    </row>
    <row r="672" spans="1:245" x14ac:dyDescent="0.2">
      <c r="A672" s="2">
        <v>51</v>
      </c>
      <c r="B672" s="2">
        <f>B654</f>
        <v>1</v>
      </c>
      <c r="C672" s="2">
        <f>A654</f>
        <v>5</v>
      </c>
      <c r="D672" s="2">
        <f>ROW(A654)</f>
        <v>654</v>
      </c>
      <c r="E672" s="2"/>
      <c r="F672" s="2" t="str">
        <f>IF(F654&lt;&gt;"",F654,"")</f>
        <v>Новый подраздел</v>
      </c>
      <c r="G672" s="2" t="str">
        <f>IF(G654&lt;&gt;"",G654,"")</f>
        <v>Разборка покрытия из гранитной плитки (тротуар) с последущим восстановлением</v>
      </c>
      <c r="H672" s="2">
        <v>0</v>
      </c>
      <c r="I672" s="2"/>
      <c r="J672" s="2"/>
      <c r="K672" s="2"/>
      <c r="L672" s="2"/>
      <c r="M672" s="2"/>
      <c r="N672" s="2"/>
      <c r="O672" s="2">
        <f t="shared" ref="O672:T672" si="624">ROUND(AB672,2)</f>
        <v>0</v>
      </c>
      <c r="P672" s="2">
        <f t="shared" si="624"/>
        <v>0</v>
      </c>
      <c r="Q672" s="2">
        <f t="shared" si="624"/>
        <v>0</v>
      </c>
      <c r="R672" s="2">
        <f t="shared" si="624"/>
        <v>0</v>
      </c>
      <c r="S672" s="2">
        <f t="shared" si="624"/>
        <v>0</v>
      </c>
      <c r="T672" s="2">
        <f t="shared" si="624"/>
        <v>0</v>
      </c>
      <c r="U672" s="2">
        <f>AH672</f>
        <v>0</v>
      </c>
      <c r="V672" s="2">
        <f>AI672</f>
        <v>0</v>
      </c>
      <c r="W672" s="2">
        <f>ROUND(AJ672,2)</f>
        <v>0</v>
      </c>
      <c r="X672" s="2">
        <f>ROUND(AK672,2)</f>
        <v>0</v>
      </c>
      <c r="Y672" s="2">
        <f>ROUND(AL672,2)</f>
        <v>0</v>
      </c>
      <c r="Z672" s="2"/>
      <c r="AA672" s="2"/>
      <c r="AB672" s="2">
        <f>ROUND(SUMIF(AA658:AA670,"=52421674",O658:O670),2)</f>
        <v>0</v>
      </c>
      <c r="AC672" s="2">
        <f>ROUND(SUMIF(AA658:AA670,"=52421674",P658:P670),2)</f>
        <v>0</v>
      </c>
      <c r="AD672" s="2">
        <f>ROUND(SUMIF(AA658:AA670,"=52421674",Q658:Q670),2)</f>
        <v>0</v>
      </c>
      <c r="AE672" s="2">
        <f>ROUND(SUMIF(AA658:AA670,"=52421674",R658:R670),2)</f>
        <v>0</v>
      </c>
      <c r="AF672" s="2">
        <f>ROUND(SUMIF(AA658:AA670,"=52421674",S658:S670),2)</f>
        <v>0</v>
      </c>
      <c r="AG672" s="2">
        <f>ROUND(SUMIF(AA658:AA670,"=52421674",T658:T670),2)</f>
        <v>0</v>
      </c>
      <c r="AH672" s="2">
        <f>SUMIF(AA658:AA670,"=52421674",U658:U670)</f>
        <v>0</v>
      </c>
      <c r="AI672" s="2">
        <f>SUMIF(AA658:AA670,"=52421674",V658:V670)</f>
        <v>0</v>
      </c>
      <c r="AJ672" s="2">
        <f>ROUND(SUMIF(AA658:AA670,"=52421674",W658:W670),2)</f>
        <v>0</v>
      </c>
      <c r="AK672" s="2">
        <f>ROUND(SUMIF(AA658:AA670,"=52421674",X658:X670),2)</f>
        <v>0</v>
      </c>
      <c r="AL672" s="2">
        <f>ROUND(SUMIF(AA658:AA670,"=52421674",Y658:Y670),2)</f>
        <v>0</v>
      </c>
      <c r="AM672" s="2"/>
      <c r="AN672" s="2"/>
      <c r="AO672" s="2">
        <f t="shared" ref="AO672:BD672" si="625">ROUND(BX672,2)</f>
        <v>0</v>
      </c>
      <c r="AP672" s="2">
        <f t="shared" si="625"/>
        <v>0</v>
      </c>
      <c r="AQ672" s="2">
        <f t="shared" si="625"/>
        <v>0</v>
      </c>
      <c r="AR672" s="2">
        <f t="shared" si="625"/>
        <v>0</v>
      </c>
      <c r="AS672" s="2">
        <f t="shared" si="625"/>
        <v>0</v>
      </c>
      <c r="AT672" s="2">
        <f t="shared" si="625"/>
        <v>0</v>
      </c>
      <c r="AU672" s="2">
        <f t="shared" si="625"/>
        <v>0</v>
      </c>
      <c r="AV672" s="2">
        <f t="shared" si="625"/>
        <v>0</v>
      </c>
      <c r="AW672" s="2">
        <f t="shared" si="625"/>
        <v>0</v>
      </c>
      <c r="AX672" s="2">
        <f t="shared" si="625"/>
        <v>0</v>
      </c>
      <c r="AY672" s="2">
        <f t="shared" si="625"/>
        <v>0</v>
      </c>
      <c r="AZ672" s="2">
        <f t="shared" si="625"/>
        <v>0</v>
      </c>
      <c r="BA672" s="2">
        <f t="shared" si="625"/>
        <v>0</v>
      </c>
      <c r="BB672" s="2">
        <f t="shared" si="625"/>
        <v>0</v>
      </c>
      <c r="BC672" s="2">
        <f t="shared" si="625"/>
        <v>0</v>
      </c>
      <c r="BD672" s="2">
        <f t="shared" si="625"/>
        <v>0</v>
      </c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>
        <f>ROUND(SUMIF(AA658:AA670,"=52421674",FQ658:FQ670),2)</f>
        <v>0</v>
      </c>
      <c r="BY672" s="2">
        <f>ROUND(SUMIF(AA658:AA670,"=52421674",FR658:FR670),2)</f>
        <v>0</v>
      </c>
      <c r="BZ672" s="2">
        <f>ROUND(SUMIF(AA658:AA670,"=52421674",GL658:GL670),2)</f>
        <v>0</v>
      </c>
      <c r="CA672" s="2">
        <f>ROUND(SUMIF(AA658:AA670,"=52421674",GM658:GM670),2)</f>
        <v>0</v>
      </c>
      <c r="CB672" s="2">
        <f>ROUND(SUMIF(AA658:AA670,"=52421674",GN658:GN670),2)</f>
        <v>0</v>
      </c>
      <c r="CC672" s="2">
        <f>ROUND(SUMIF(AA658:AA670,"=52421674",GO658:GO670),2)</f>
        <v>0</v>
      </c>
      <c r="CD672" s="2">
        <f>ROUND(SUMIF(AA658:AA670,"=52421674",GP658:GP670),2)</f>
        <v>0</v>
      </c>
      <c r="CE672" s="2">
        <f>AC672-BX672</f>
        <v>0</v>
      </c>
      <c r="CF672" s="2">
        <f>AC672-BY672</f>
        <v>0</v>
      </c>
      <c r="CG672" s="2">
        <f>BX672-BZ672</f>
        <v>0</v>
      </c>
      <c r="CH672" s="2">
        <f>AC672-BX672-BY672+BZ672</f>
        <v>0</v>
      </c>
      <c r="CI672" s="2">
        <f>BY672-BZ672</f>
        <v>0</v>
      </c>
      <c r="CJ672" s="2">
        <f>ROUND(SUMIF(AA658:AA670,"=52421674",GX658:GX670),2)</f>
        <v>0</v>
      </c>
      <c r="CK672" s="2">
        <f>ROUND(SUMIF(AA658:AA670,"=52421674",GY658:GY670),2)</f>
        <v>0</v>
      </c>
      <c r="CL672" s="2">
        <f>ROUND(SUMIF(AA658:AA670,"=52421674",GZ658:GZ670),2)</f>
        <v>0</v>
      </c>
      <c r="CM672" s="2">
        <f>ROUND(SUMIF(AA658:AA670,"=52421674",HD658:HD670),2)</f>
        <v>0</v>
      </c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>
        <v>0</v>
      </c>
    </row>
    <row r="674" spans="1:23" x14ac:dyDescent="0.2">
      <c r="A674" s="4">
        <v>50</v>
      </c>
      <c r="B674" s="4">
        <v>0</v>
      </c>
      <c r="C674" s="4">
        <v>0</v>
      </c>
      <c r="D674" s="4">
        <v>1</v>
      </c>
      <c r="E674" s="4">
        <v>201</v>
      </c>
      <c r="F674" s="4">
        <f>ROUND(Source!O672,O674)</f>
        <v>0</v>
      </c>
      <c r="G674" s="4" t="s">
        <v>74</v>
      </c>
      <c r="H674" s="4" t="s">
        <v>75</v>
      </c>
      <c r="I674" s="4"/>
      <c r="J674" s="4"/>
      <c r="K674" s="4">
        <v>201</v>
      </c>
      <c r="L674" s="4">
        <v>1</v>
      </c>
      <c r="M674" s="4">
        <v>3</v>
      </c>
      <c r="N674" s="4" t="s">
        <v>3</v>
      </c>
      <c r="O674" s="4">
        <v>2</v>
      </c>
      <c r="P674" s="4"/>
      <c r="Q674" s="4"/>
      <c r="R674" s="4"/>
      <c r="S674" s="4"/>
      <c r="T674" s="4"/>
      <c r="U674" s="4"/>
      <c r="V674" s="4"/>
      <c r="W674" s="4"/>
    </row>
    <row r="675" spans="1:23" x14ac:dyDescent="0.2">
      <c r="A675" s="4">
        <v>50</v>
      </c>
      <c r="B675" s="4">
        <v>0</v>
      </c>
      <c r="C675" s="4">
        <v>0</v>
      </c>
      <c r="D675" s="4">
        <v>1</v>
      </c>
      <c r="E675" s="4">
        <v>202</v>
      </c>
      <c r="F675" s="4">
        <f>ROUND(Source!P672,O675)</f>
        <v>0</v>
      </c>
      <c r="G675" s="4" t="s">
        <v>76</v>
      </c>
      <c r="H675" s="4" t="s">
        <v>77</v>
      </c>
      <c r="I675" s="4"/>
      <c r="J675" s="4"/>
      <c r="K675" s="4">
        <v>202</v>
      </c>
      <c r="L675" s="4">
        <v>2</v>
      </c>
      <c r="M675" s="4">
        <v>3</v>
      </c>
      <c r="N675" s="4" t="s">
        <v>3</v>
      </c>
      <c r="O675" s="4">
        <v>2</v>
      </c>
      <c r="P675" s="4"/>
      <c r="Q675" s="4"/>
      <c r="R675" s="4"/>
      <c r="S675" s="4"/>
      <c r="T675" s="4"/>
      <c r="U675" s="4"/>
      <c r="V675" s="4"/>
      <c r="W675" s="4"/>
    </row>
    <row r="676" spans="1:23" x14ac:dyDescent="0.2">
      <c r="A676" s="4">
        <v>50</v>
      </c>
      <c r="B676" s="4">
        <v>0</v>
      </c>
      <c r="C676" s="4">
        <v>0</v>
      </c>
      <c r="D676" s="4">
        <v>1</v>
      </c>
      <c r="E676" s="4">
        <v>222</v>
      </c>
      <c r="F676" s="4">
        <f>ROUND(Source!AO672,O676)</f>
        <v>0</v>
      </c>
      <c r="G676" s="4" t="s">
        <v>78</v>
      </c>
      <c r="H676" s="4" t="s">
        <v>79</v>
      </c>
      <c r="I676" s="4"/>
      <c r="J676" s="4"/>
      <c r="K676" s="4">
        <v>222</v>
      </c>
      <c r="L676" s="4">
        <v>3</v>
      </c>
      <c r="M676" s="4">
        <v>3</v>
      </c>
      <c r="N676" s="4" t="s">
        <v>3</v>
      </c>
      <c r="O676" s="4">
        <v>2</v>
      </c>
      <c r="P676" s="4"/>
      <c r="Q676" s="4"/>
      <c r="R676" s="4"/>
      <c r="S676" s="4"/>
      <c r="T676" s="4"/>
      <c r="U676" s="4"/>
      <c r="V676" s="4"/>
      <c r="W676" s="4"/>
    </row>
    <row r="677" spans="1:23" x14ac:dyDescent="0.2">
      <c r="A677" s="4">
        <v>50</v>
      </c>
      <c r="B677" s="4">
        <v>0</v>
      </c>
      <c r="C677" s="4">
        <v>0</v>
      </c>
      <c r="D677" s="4">
        <v>1</v>
      </c>
      <c r="E677" s="4">
        <v>225</v>
      </c>
      <c r="F677" s="4">
        <f>ROUND(Source!AV672,O677)</f>
        <v>0</v>
      </c>
      <c r="G677" s="4" t="s">
        <v>80</v>
      </c>
      <c r="H677" s="4" t="s">
        <v>81</v>
      </c>
      <c r="I677" s="4"/>
      <c r="J677" s="4"/>
      <c r="K677" s="4">
        <v>225</v>
      </c>
      <c r="L677" s="4">
        <v>4</v>
      </c>
      <c r="M677" s="4">
        <v>3</v>
      </c>
      <c r="N677" s="4" t="s">
        <v>3</v>
      </c>
      <c r="O677" s="4">
        <v>2</v>
      </c>
      <c r="P677" s="4"/>
      <c r="Q677" s="4"/>
      <c r="R677" s="4"/>
      <c r="S677" s="4"/>
      <c r="T677" s="4"/>
      <c r="U677" s="4"/>
      <c r="V677" s="4"/>
      <c r="W677" s="4"/>
    </row>
    <row r="678" spans="1:23" x14ac:dyDescent="0.2">
      <c r="A678" s="4">
        <v>50</v>
      </c>
      <c r="B678" s="4">
        <v>0</v>
      </c>
      <c r="C678" s="4">
        <v>0</v>
      </c>
      <c r="D678" s="4">
        <v>1</v>
      </c>
      <c r="E678" s="4">
        <v>226</v>
      </c>
      <c r="F678" s="4">
        <f>ROUND(Source!AW672,O678)</f>
        <v>0</v>
      </c>
      <c r="G678" s="4" t="s">
        <v>82</v>
      </c>
      <c r="H678" s="4" t="s">
        <v>83</v>
      </c>
      <c r="I678" s="4"/>
      <c r="J678" s="4"/>
      <c r="K678" s="4">
        <v>226</v>
      </c>
      <c r="L678" s="4">
        <v>5</v>
      </c>
      <c r="M678" s="4">
        <v>3</v>
      </c>
      <c r="N678" s="4" t="s">
        <v>3</v>
      </c>
      <c r="O678" s="4">
        <v>2</v>
      </c>
      <c r="P678" s="4"/>
      <c r="Q678" s="4"/>
      <c r="R678" s="4"/>
      <c r="S678" s="4"/>
      <c r="T678" s="4"/>
      <c r="U678" s="4"/>
      <c r="V678" s="4"/>
      <c r="W678" s="4"/>
    </row>
    <row r="679" spans="1:23" x14ac:dyDescent="0.2">
      <c r="A679" s="4">
        <v>50</v>
      </c>
      <c r="B679" s="4">
        <v>0</v>
      </c>
      <c r="C679" s="4">
        <v>0</v>
      </c>
      <c r="D679" s="4">
        <v>1</v>
      </c>
      <c r="E679" s="4">
        <v>227</v>
      </c>
      <c r="F679" s="4">
        <f>ROUND(Source!AX672,O679)</f>
        <v>0</v>
      </c>
      <c r="G679" s="4" t="s">
        <v>84</v>
      </c>
      <c r="H679" s="4" t="s">
        <v>85</v>
      </c>
      <c r="I679" s="4"/>
      <c r="J679" s="4"/>
      <c r="K679" s="4">
        <v>227</v>
      </c>
      <c r="L679" s="4">
        <v>6</v>
      </c>
      <c r="M679" s="4">
        <v>3</v>
      </c>
      <c r="N679" s="4" t="s">
        <v>3</v>
      </c>
      <c r="O679" s="4">
        <v>2</v>
      </c>
      <c r="P679" s="4"/>
      <c r="Q679" s="4"/>
      <c r="R679" s="4"/>
      <c r="S679" s="4"/>
      <c r="T679" s="4"/>
      <c r="U679" s="4"/>
      <c r="V679" s="4"/>
      <c r="W679" s="4"/>
    </row>
    <row r="680" spans="1:23" x14ac:dyDescent="0.2">
      <c r="A680" s="4">
        <v>50</v>
      </c>
      <c r="B680" s="4">
        <v>0</v>
      </c>
      <c r="C680" s="4">
        <v>0</v>
      </c>
      <c r="D680" s="4">
        <v>1</v>
      </c>
      <c r="E680" s="4">
        <v>228</v>
      </c>
      <c r="F680" s="4">
        <f>ROUND(Source!AY672,O680)</f>
        <v>0</v>
      </c>
      <c r="G680" s="4" t="s">
        <v>86</v>
      </c>
      <c r="H680" s="4" t="s">
        <v>87</v>
      </c>
      <c r="I680" s="4"/>
      <c r="J680" s="4"/>
      <c r="K680" s="4">
        <v>228</v>
      </c>
      <c r="L680" s="4">
        <v>7</v>
      </c>
      <c r="M680" s="4">
        <v>3</v>
      </c>
      <c r="N680" s="4" t="s">
        <v>3</v>
      </c>
      <c r="O680" s="4">
        <v>2</v>
      </c>
      <c r="P680" s="4"/>
      <c r="Q680" s="4"/>
      <c r="R680" s="4"/>
      <c r="S680" s="4"/>
      <c r="T680" s="4"/>
      <c r="U680" s="4"/>
      <c r="V680" s="4"/>
      <c r="W680" s="4"/>
    </row>
    <row r="681" spans="1:23" x14ac:dyDescent="0.2">
      <c r="A681" s="4">
        <v>50</v>
      </c>
      <c r="B681" s="4">
        <v>0</v>
      </c>
      <c r="C681" s="4">
        <v>0</v>
      </c>
      <c r="D681" s="4">
        <v>1</v>
      </c>
      <c r="E681" s="4">
        <v>216</v>
      </c>
      <c r="F681" s="4">
        <f>ROUND(Source!AP672,O681)</f>
        <v>0</v>
      </c>
      <c r="G681" s="4" t="s">
        <v>88</v>
      </c>
      <c r="H681" s="4" t="s">
        <v>89</v>
      </c>
      <c r="I681" s="4"/>
      <c r="J681" s="4"/>
      <c r="K681" s="4">
        <v>216</v>
      </c>
      <c r="L681" s="4">
        <v>8</v>
      </c>
      <c r="M681" s="4">
        <v>3</v>
      </c>
      <c r="N681" s="4" t="s">
        <v>3</v>
      </c>
      <c r="O681" s="4">
        <v>2</v>
      </c>
      <c r="P681" s="4"/>
      <c r="Q681" s="4"/>
      <c r="R681" s="4"/>
      <c r="S681" s="4"/>
      <c r="T681" s="4"/>
      <c r="U681" s="4"/>
      <c r="V681" s="4"/>
      <c r="W681" s="4"/>
    </row>
    <row r="682" spans="1:23" x14ac:dyDescent="0.2">
      <c r="A682" s="4">
        <v>50</v>
      </c>
      <c r="B682" s="4">
        <v>0</v>
      </c>
      <c r="C682" s="4">
        <v>0</v>
      </c>
      <c r="D682" s="4">
        <v>1</v>
      </c>
      <c r="E682" s="4">
        <v>223</v>
      </c>
      <c r="F682" s="4">
        <f>ROUND(Source!AQ672,O682)</f>
        <v>0</v>
      </c>
      <c r="G682" s="4" t="s">
        <v>90</v>
      </c>
      <c r="H682" s="4" t="s">
        <v>91</v>
      </c>
      <c r="I682" s="4"/>
      <c r="J682" s="4"/>
      <c r="K682" s="4">
        <v>223</v>
      </c>
      <c r="L682" s="4">
        <v>9</v>
      </c>
      <c r="M682" s="4">
        <v>3</v>
      </c>
      <c r="N682" s="4" t="s">
        <v>3</v>
      </c>
      <c r="O682" s="4">
        <v>2</v>
      </c>
      <c r="P682" s="4"/>
      <c r="Q682" s="4"/>
      <c r="R682" s="4"/>
      <c r="S682" s="4"/>
      <c r="T682" s="4"/>
      <c r="U682" s="4"/>
      <c r="V682" s="4"/>
      <c r="W682" s="4"/>
    </row>
    <row r="683" spans="1:23" x14ac:dyDescent="0.2">
      <c r="A683" s="4">
        <v>50</v>
      </c>
      <c r="B683" s="4">
        <v>0</v>
      </c>
      <c r="C683" s="4">
        <v>0</v>
      </c>
      <c r="D683" s="4">
        <v>1</v>
      </c>
      <c r="E683" s="4">
        <v>229</v>
      </c>
      <c r="F683" s="4">
        <f>ROUND(Source!AZ672,O683)</f>
        <v>0</v>
      </c>
      <c r="G683" s="4" t="s">
        <v>92</v>
      </c>
      <c r="H683" s="4" t="s">
        <v>93</v>
      </c>
      <c r="I683" s="4"/>
      <c r="J683" s="4"/>
      <c r="K683" s="4">
        <v>229</v>
      </c>
      <c r="L683" s="4">
        <v>10</v>
      </c>
      <c r="M683" s="4">
        <v>3</v>
      </c>
      <c r="N683" s="4" t="s">
        <v>3</v>
      </c>
      <c r="O683" s="4">
        <v>2</v>
      </c>
      <c r="P683" s="4"/>
      <c r="Q683" s="4"/>
      <c r="R683" s="4"/>
      <c r="S683" s="4"/>
      <c r="T683" s="4"/>
      <c r="U683" s="4"/>
      <c r="V683" s="4"/>
      <c r="W683" s="4"/>
    </row>
    <row r="684" spans="1:23" x14ac:dyDescent="0.2">
      <c r="A684" s="4">
        <v>50</v>
      </c>
      <c r="B684" s="4">
        <v>0</v>
      </c>
      <c r="C684" s="4">
        <v>0</v>
      </c>
      <c r="D684" s="4">
        <v>1</v>
      </c>
      <c r="E684" s="4">
        <v>203</v>
      </c>
      <c r="F684" s="4">
        <f>ROUND(Source!Q672,O684)</f>
        <v>0</v>
      </c>
      <c r="G684" s="4" t="s">
        <v>94</v>
      </c>
      <c r="H684" s="4" t="s">
        <v>95</v>
      </c>
      <c r="I684" s="4"/>
      <c r="J684" s="4"/>
      <c r="K684" s="4">
        <v>203</v>
      </c>
      <c r="L684" s="4">
        <v>11</v>
      </c>
      <c r="M684" s="4">
        <v>3</v>
      </c>
      <c r="N684" s="4" t="s">
        <v>3</v>
      </c>
      <c r="O684" s="4">
        <v>2</v>
      </c>
      <c r="P684" s="4"/>
      <c r="Q684" s="4"/>
      <c r="R684" s="4"/>
      <c r="S684" s="4"/>
      <c r="T684" s="4"/>
      <c r="U684" s="4"/>
      <c r="V684" s="4"/>
      <c r="W684" s="4"/>
    </row>
    <row r="685" spans="1:23" x14ac:dyDescent="0.2">
      <c r="A685" s="4">
        <v>50</v>
      </c>
      <c r="B685" s="4">
        <v>0</v>
      </c>
      <c r="C685" s="4">
        <v>0</v>
      </c>
      <c r="D685" s="4">
        <v>1</v>
      </c>
      <c r="E685" s="4">
        <v>231</v>
      </c>
      <c r="F685" s="4">
        <f>ROUND(Source!BB672,O685)</f>
        <v>0</v>
      </c>
      <c r="G685" s="4" t="s">
        <v>96</v>
      </c>
      <c r="H685" s="4" t="s">
        <v>97</v>
      </c>
      <c r="I685" s="4"/>
      <c r="J685" s="4"/>
      <c r="K685" s="4">
        <v>231</v>
      </c>
      <c r="L685" s="4">
        <v>12</v>
      </c>
      <c r="M685" s="4">
        <v>3</v>
      </c>
      <c r="N685" s="4" t="s">
        <v>3</v>
      </c>
      <c r="O685" s="4">
        <v>2</v>
      </c>
      <c r="P685" s="4"/>
      <c r="Q685" s="4"/>
      <c r="R685" s="4"/>
      <c r="S685" s="4"/>
      <c r="T685" s="4"/>
      <c r="U685" s="4"/>
      <c r="V685" s="4"/>
      <c r="W685" s="4"/>
    </row>
    <row r="686" spans="1:23" x14ac:dyDescent="0.2">
      <c r="A686" s="4">
        <v>50</v>
      </c>
      <c r="B686" s="4">
        <v>0</v>
      </c>
      <c r="C686" s="4">
        <v>0</v>
      </c>
      <c r="D686" s="4">
        <v>1</v>
      </c>
      <c r="E686" s="4">
        <v>204</v>
      </c>
      <c r="F686" s="4">
        <f>ROUND(Source!R672,O686)</f>
        <v>0</v>
      </c>
      <c r="G686" s="4" t="s">
        <v>98</v>
      </c>
      <c r="H686" s="4" t="s">
        <v>99</v>
      </c>
      <c r="I686" s="4"/>
      <c r="J686" s="4"/>
      <c r="K686" s="4">
        <v>204</v>
      </c>
      <c r="L686" s="4">
        <v>13</v>
      </c>
      <c r="M686" s="4">
        <v>3</v>
      </c>
      <c r="N686" s="4" t="s">
        <v>3</v>
      </c>
      <c r="O686" s="4">
        <v>2</v>
      </c>
      <c r="P686" s="4"/>
      <c r="Q686" s="4"/>
      <c r="R686" s="4"/>
      <c r="S686" s="4"/>
      <c r="T686" s="4"/>
      <c r="U686" s="4"/>
      <c r="V686" s="4"/>
      <c r="W686" s="4"/>
    </row>
    <row r="687" spans="1:23" x14ac:dyDescent="0.2">
      <c r="A687" s="4">
        <v>50</v>
      </c>
      <c r="B687" s="4">
        <v>0</v>
      </c>
      <c r="C687" s="4">
        <v>0</v>
      </c>
      <c r="D687" s="4">
        <v>1</v>
      </c>
      <c r="E687" s="4">
        <v>205</v>
      </c>
      <c r="F687" s="4">
        <f>ROUND(Source!S672,O687)</f>
        <v>0</v>
      </c>
      <c r="G687" s="4" t="s">
        <v>100</v>
      </c>
      <c r="H687" s="4" t="s">
        <v>101</v>
      </c>
      <c r="I687" s="4"/>
      <c r="J687" s="4"/>
      <c r="K687" s="4">
        <v>205</v>
      </c>
      <c r="L687" s="4">
        <v>14</v>
      </c>
      <c r="M687" s="4">
        <v>3</v>
      </c>
      <c r="N687" s="4" t="s">
        <v>3</v>
      </c>
      <c r="O687" s="4">
        <v>2</v>
      </c>
      <c r="P687" s="4"/>
      <c r="Q687" s="4"/>
      <c r="R687" s="4"/>
      <c r="S687" s="4"/>
      <c r="T687" s="4"/>
      <c r="U687" s="4"/>
      <c r="V687" s="4"/>
      <c r="W687" s="4"/>
    </row>
    <row r="688" spans="1:23" x14ac:dyDescent="0.2">
      <c r="A688" s="4">
        <v>50</v>
      </c>
      <c r="B688" s="4">
        <v>0</v>
      </c>
      <c r="C688" s="4">
        <v>0</v>
      </c>
      <c r="D688" s="4">
        <v>1</v>
      </c>
      <c r="E688" s="4">
        <v>232</v>
      </c>
      <c r="F688" s="4">
        <f>ROUND(Source!BC672,O688)</f>
        <v>0</v>
      </c>
      <c r="G688" s="4" t="s">
        <v>102</v>
      </c>
      <c r="H688" s="4" t="s">
        <v>103</v>
      </c>
      <c r="I688" s="4"/>
      <c r="J688" s="4"/>
      <c r="K688" s="4">
        <v>232</v>
      </c>
      <c r="L688" s="4">
        <v>15</v>
      </c>
      <c r="M688" s="4">
        <v>3</v>
      </c>
      <c r="N688" s="4" t="s">
        <v>3</v>
      </c>
      <c r="O688" s="4">
        <v>2</v>
      </c>
      <c r="P688" s="4"/>
      <c r="Q688" s="4"/>
      <c r="R688" s="4"/>
      <c r="S688" s="4"/>
      <c r="T688" s="4"/>
      <c r="U688" s="4"/>
      <c r="V688" s="4"/>
      <c r="W688" s="4"/>
    </row>
    <row r="689" spans="1:206" x14ac:dyDescent="0.2">
      <c r="A689" s="4">
        <v>50</v>
      </c>
      <c r="B689" s="4">
        <v>0</v>
      </c>
      <c r="C689" s="4">
        <v>0</v>
      </c>
      <c r="D689" s="4">
        <v>1</v>
      </c>
      <c r="E689" s="4">
        <v>214</v>
      </c>
      <c r="F689" s="4">
        <f>ROUND(Source!AS672,O689)</f>
        <v>0</v>
      </c>
      <c r="G689" s="4" t="s">
        <v>104</v>
      </c>
      <c r="H689" s="4" t="s">
        <v>105</v>
      </c>
      <c r="I689" s="4"/>
      <c r="J689" s="4"/>
      <c r="K689" s="4">
        <v>214</v>
      </c>
      <c r="L689" s="4">
        <v>16</v>
      </c>
      <c r="M689" s="4">
        <v>3</v>
      </c>
      <c r="N689" s="4" t="s">
        <v>3</v>
      </c>
      <c r="O689" s="4">
        <v>2</v>
      </c>
      <c r="P689" s="4"/>
      <c r="Q689" s="4"/>
      <c r="R689" s="4"/>
      <c r="S689" s="4"/>
      <c r="T689" s="4"/>
      <c r="U689" s="4"/>
      <c r="V689" s="4"/>
      <c r="W689" s="4"/>
    </row>
    <row r="690" spans="1:206" x14ac:dyDescent="0.2">
      <c r="A690" s="4">
        <v>50</v>
      </c>
      <c r="B690" s="4">
        <v>0</v>
      </c>
      <c r="C690" s="4">
        <v>0</v>
      </c>
      <c r="D690" s="4">
        <v>1</v>
      </c>
      <c r="E690" s="4">
        <v>215</v>
      </c>
      <c r="F690" s="4">
        <f>ROUND(Source!AT672,O690)</f>
        <v>0</v>
      </c>
      <c r="G690" s="4" t="s">
        <v>106</v>
      </c>
      <c r="H690" s="4" t="s">
        <v>107</v>
      </c>
      <c r="I690" s="4"/>
      <c r="J690" s="4"/>
      <c r="K690" s="4">
        <v>215</v>
      </c>
      <c r="L690" s="4">
        <v>17</v>
      </c>
      <c r="M690" s="4">
        <v>3</v>
      </c>
      <c r="N690" s="4" t="s">
        <v>3</v>
      </c>
      <c r="O690" s="4">
        <v>2</v>
      </c>
      <c r="P690" s="4"/>
      <c r="Q690" s="4"/>
      <c r="R690" s="4"/>
      <c r="S690" s="4"/>
      <c r="T690" s="4"/>
      <c r="U690" s="4"/>
      <c r="V690" s="4"/>
      <c r="W690" s="4"/>
    </row>
    <row r="691" spans="1:206" x14ac:dyDescent="0.2">
      <c r="A691" s="4">
        <v>50</v>
      </c>
      <c r="B691" s="4">
        <v>0</v>
      </c>
      <c r="C691" s="4">
        <v>0</v>
      </c>
      <c r="D691" s="4">
        <v>1</v>
      </c>
      <c r="E691" s="4">
        <v>217</v>
      </c>
      <c r="F691" s="4">
        <f>ROUND(Source!AU672,O691)</f>
        <v>0</v>
      </c>
      <c r="G691" s="4" t="s">
        <v>108</v>
      </c>
      <c r="H691" s="4" t="s">
        <v>109</v>
      </c>
      <c r="I691" s="4"/>
      <c r="J691" s="4"/>
      <c r="K691" s="4">
        <v>217</v>
      </c>
      <c r="L691" s="4">
        <v>18</v>
      </c>
      <c r="M691" s="4">
        <v>3</v>
      </c>
      <c r="N691" s="4" t="s">
        <v>3</v>
      </c>
      <c r="O691" s="4">
        <v>2</v>
      </c>
      <c r="P691" s="4"/>
      <c r="Q691" s="4"/>
      <c r="R691" s="4"/>
      <c r="S691" s="4"/>
      <c r="T691" s="4"/>
      <c r="U691" s="4"/>
      <c r="V691" s="4"/>
      <c r="W691" s="4"/>
    </row>
    <row r="692" spans="1:206" x14ac:dyDescent="0.2">
      <c r="A692" s="4">
        <v>50</v>
      </c>
      <c r="B692" s="4">
        <v>0</v>
      </c>
      <c r="C692" s="4">
        <v>0</v>
      </c>
      <c r="D692" s="4">
        <v>1</v>
      </c>
      <c r="E692" s="4">
        <v>230</v>
      </c>
      <c r="F692" s="4">
        <f>ROUND(Source!BA672,O692)</f>
        <v>0</v>
      </c>
      <c r="G692" s="4" t="s">
        <v>110</v>
      </c>
      <c r="H692" s="4" t="s">
        <v>111</v>
      </c>
      <c r="I692" s="4"/>
      <c r="J692" s="4"/>
      <c r="K692" s="4">
        <v>230</v>
      </c>
      <c r="L692" s="4">
        <v>19</v>
      </c>
      <c r="M692" s="4">
        <v>3</v>
      </c>
      <c r="N692" s="4" t="s">
        <v>3</v>
      </c>
      <c r="O692" s="4">
        <v>2</v>
      </c>
      <c r="P692" s="4"/>
      <c r="Q692" s="4"/>
      <c r="R692" s="4"/>
      <c r="S692" s="4"/>
      <c r="T692" s="4"/>
      <c r="U692" s="4"/>
      <c r="V692" s="4"/>
      <c r="W692" s="4"/>
    </row>
    <row r="693" spans="1:206" x14ac:dyDescent="0.2">
      <c r="A693" s="4">
        <v>50</v>
      </c>
      <c r="B693" s="4">
        <v>0</v>
      </c>
      <c r="C693" s="4">
        <v>0</v>
      </c>
      <c r="D693" s="4">
        <v>1</v>
      </c>
      <c r="E693" s="4">
        <v>206</v>
      </c>
      <c r="F693" s="4">
        <f>ROUND(Source!T672,O693)</f>
        <v>0</v>
      </c>
      <c r="G693" s="4" t="s">
        <v>112</v>
      </c>
      <c r="H693" s="4" t="s">
        <v>113</v>
      </c>
      <c r="I693" s="4"/>
      <c r="J693" s="4"/>
      <c r="K693" s="4">
        <v>206</v>
      </c>
      <c r="L693" s="4">
        <v>20</v>
      </c>
      <c r="M693" s="4">
        <v>3</v>
      </c>
      <c r="N693" s="4" t="s">
        <v>3</v>
      </c>
      <c r="O693" s="4">
        <v>2</v>
      </c>
      <c r="P693" s="4"/>
      <c r="Q693" s="4"/>
      <c r="R693" s="4"/>
      <c r="S693" s="4"/>
      <c r="T693" s="4"/>
      <c r="U693" s="4"/>
      <c r="V693" s="4"/>
      <c r="W693" s="4"/>
    </row>
    <row r="694" spans="1:206" x14ac:dyDescent="0.2">
      <c r="A694" s="4">
        <v>50</v>
      </c>
      <c r="B694" s="4">
        <v>0</v>
      </c>
      <c r="C694" s="4">
        <v>0</v>
      </c>
      <c r="D694" s="4">
        <v>1</v>
      </c>
      <c r="E694" s="4">
        <v>207</v>
      </c>
      <c r="F694" s="4">
        <f>Source!U672</f>
        <v>0</v>
      </c>
      <c r="G694" s="4" t="s">
        <v>114</v>
      </c>
      <c r="H694" s="4" t="s">
        <v>115</v>
      </c>
      <c r="I694" s="4"/>
      <c r="J694" s="4"/>
      <c r="K694" s="4">
        <v>207</v>
      </c>
      <c r="L694" s="4">
        <v>21</v>
      </c>
      <c r="M694" s="4">
        <v>3</v>
      </c>
      <c r="N694" s="4" t="s">
        <v>3</v>
      </c>
      <c r="O694" s="4">
        <v>-1</v>
      </c>
      <c r="P694" s="4"/>
      <c r="Q694" s="4"/>
      <c r="R694" s="4"/>
      <c r="S694" s="4"/>
      <c r="T694" s="4"/>
      <c r="U694" s="4"/>
      <c r="V694" s="4"/>
      <c r="W694" s="4"/>
    </row>
    <row r="695" spans="1:206" x14ac:dyDescent="0.2">
      <c r="A695" s="4">
        <v>50</v>
      </c>
      <c r="B695" s="4">
        <v>0</v>
      </c>
      <c r="C695" s="4">
        <v>0</v>
      </c>
      <c r="D695" s="4">
        <v>1</v>
      </c>
      <c r="E695" s="4">
        <v>208</v>
      </c>
      <c r="F695" s="4">
        <f>Source!V672</f>
        <v>0</v>
      </c>
      <c r="G695" s="4" t="s">
        <v>116</v>
      </c>
      <c r="H695" s="4" t="s">
        <v>117</v>
      </c>
      <c r="I695" s="4"/>
      <c r="J695" s="4"/>
      <c r="K695" s="4">
        <v>208</v>
      </c>
      <c r="L695" s="4">
        <v>22</v>
      </c>
      <c r="M695" s="4">
        <v>3</v>
      </c>
      <c r="N695" s="4" t="s">
        <v>3</v>
      </c>
      <c r="O695" s="4">
        <v>-1</v>
      </c>
      <c r="P695" s="4"/>
      <c r="Q695" s="4"/>
      <c r="R695" s="4"/>
      <c r="S695" s="4"/>
      <c r="T695" s="4"/>
      <c r="U695" s="4"/>
      <c r="V695" s="4"/>
      <c r="W695" s="4"/>
    </row>
    <row r="696" spans="1:206" x14ac:dyDescent="0.2">
      <c r="A696" s="4">
        <v>50</v>
      </c>
      <c r="B696" s="4">
        <v>0</v>
      </c>
      <c r="C696" s="4">
        <v>0</v>
      </c>
      <c r="D696" s="4">
        <v>1</v>
      </c>
      <c r="E696" s="4">
        <v>209</v>
      </c>
      <c r="F696" s="4">
        <f>ROUND(Source!W672,O696)</f>
        <v>0</v>
      </c>
      <c r="G696" s="4" t="s">
        <v>118</v>
      </c>
      <c r="H696" s="4" t="s">
        <v>119</v>
      </c>
      <c r="I696" s="4"/>
      <c r="J696" s="4"/>
      <c r="K696" s="4">
        <v>209</v>
      </c>
      <c r="L696" s="4">
        <v>23</v>
      </c>
      <c r="M696" s="4">
        <v>3</v>
      </c>
      <c r="N696" s="4" t="s">
        <v>3</v>
      </c>
      <c r="O696" s="4">
        <v>2</v>
      </c>
      <c r="P696" s="4"/>
      <c r="Q696" s="4"/>
      <c r="R696" s="4"/>
      <c r="S696" s="4"/>
      <c r="T696" s="4"/>
      <c r="U696" s="4"/>
      <c r="V696" s="4"/>
      <c r="W696" s="4"/>
    </row>
    <row r="697" spans="1:206" x14ac:dyDescent="0.2">
      <c r="A697" s="4">
        <v>50</v>
      </c>
      <c r="B697" s="4">
        <v>0</v>
      </c>
      <c r="C697" s="4">
        <v>0</v>
      </c>
      <c r="D697" s="4">
        <v>1</v>
      </c>
      <c r="E697" s="4">
        <v>233</v>
      </c>
      <c r="F697" s="4">
        <f>ROUND(Source!BD672,O697)</f>
        <v>0</v>
      </c>
      <c r="G697" s="4" t="s">
        <v>120</v>
      </c>
      <c r="H697" s="4" t="s">
        <v>121</v>
      </c>
      <c r="I697" s="4"/>
      <c r="J697" s="4"/>
      <c r="K697" s="4">
        <v>233</v>
      </c>
      <c r="L697" s="4">
        <v>24</v>
      </c>
      <c r="M697" s="4">
        <v>3</v>
      </c>
      <c r="N697" s="4" t="s">
        <v>3</v>
      </c>
      <c r="O697" s="4">
        <v>2</v>
      </c>
      <c r="P697" s="4"/>
      <c r="Q697" s="4"/>
      <c r="R697" s="4"/>
      <c r="S697" s="4"/>
      <c r="T697" s="4"/>
      <c r="U697" s="4"/>
      <c r="V697" s="4"/>
      <c r="W697" s="4"/>
    </row>
    <row r="698" spans="1:206" x14ac:dyDescent="0.2">
      <c r="A698" s="4">
        <v>50</v>
      </c>
      <c r="B698" s="4">
        <v>0</v>
      </c>
      <c r="C698" s="4">
        <v>0</v>
      </c>
      <c r="D698" s="4">
        <v>1</v>
      </c>
      <c r="E698" s="4">
        <v>210</v>
      </c>
      <c r="F698" s="4">
        <f>ROUND(Source!X672,O698)</f>
        <v>0</v>
      </c>
      <c r="G698" s="4" t="s">
        <v>122</v>
      </c>
      <c r="H698" s="4" t="s">
        <v>123</v>
      </c>
      <c r="I698" s="4"/>
      <c r="J698" s="4"/>
      <c r="K698" s="4">
        <v>210</v>
      </c>
      <c r="L698" s="4">
        <v>25</v>
      </c>
      <c r="M698" s="4">
        <v>3</v>
      </c>
      <c r="N698" s="4" t="s">
        <v>3</v>
      </c>
      <c r="O698" s="4">
        <v>2</v>
      </c>
      <c r="P698" s="4"/>
      <c r="Q698" s="4"/>
      <c r="R698" s="4"/>
      <c r="S698" s="4"/>
      <c r="T698" s="4"/>
      <c r="U698" s="4"/>
      <c r="V698" s="4"/>
      <c r="W698" s="4"/>
    </row>
    <row r="699" spans="1:206" x14ac:dyDescent="0.2">
      <c r="A699" s="4">
        <v>50</v>
      </c>
      <c r="B699" s="4">
        <v>0</v>
      </c>
      <c r="C699" s="4">
        <v>0</v>
      </c>
      <c r="D699" s="4">
        <v>1</v>
      </c>
      <c r="E699" s="4">
        <v>211</v>
      </c>
      <c r="F699" s="4">
        <f>ROUND(Source!Y672,O699)</f>
        <v>0</v>
      </c>
      <c r="G699" s="4" t="s">
        <v>124</v>
      </c>
      <c r="H699" s="4" t="s">
        <v>125</v>
      </c>
      <c r="I699" s="4"/>
      <c r="J699" s="4"/>
      <c r="K699" s="4">
        <v>211</v>
      </c>
      <c r="L699" s="4">
        <v>26</v>
      </c>
      <c r="M699" s="4">
        <v>3</v>
      </c>
      <c r="N699" s="4" t="s">
        <v>3</v>
      </c>
      <c r="O699" s="4">
        <v>2</v>
      </c>
      <c r="P699" s="4"/>
      <c r="Q699" s="4"/>
      <c r="R699" s="4"/>
      <c r="S699" s="4"/>
      <c r="T699" s="4"/>
      <c r="U699" s="4"/>
      <c r="V699" s="4"/>
      <c r="W699" s="4"/>
    </row>
    <row r="700" spans="1:206" x14ac:dyDescent="0.2">
      <c r="A700" s="4">
        <v>50</v>
      </c>
      <c r="B700" s="4">
        <v>0</v>
      </c>
      <c r="C700" s="4">
        <v>0</v>
      </c>
      <c r="D700" s="4">
        <v>1</v>
      </c>
      <c r="E700" s="4">
        <v>224</v>
      </c>
      <c r="F700" s="4">
        <f>ROUND(Source!AR672,O700)</f>
        <v>0</v>
      </c>
      <c r="G700" s="4" t="s">
        <v>126</v>
      </c>
      <c r="H700" s="4" t="s">
        <v>127</v>
      </c>
      <c r="I700" s="4"/>
      <c r="J700" s="4"/>
      <c r="K700" s="4">
        <v>224</v>
      </c>
      <c r="L700" s="4">
        <v>27</v>
      </c>
      <c r="M700" s="4">
        <v>3</v>
      </c>
      <c r="N700" s="4" t="s">
        <v>3</v>
      </c>
      <c r="O700" s="4">
        <v>2</v>
      </c>
      <c r="P700" s="4"/>
      <c r="Q700" s="4"/>
      <c r="R700" s="4"/>
      <c r="S700" s="4"/>
      <c r="T700" s="4"/>
      <c r="U700" s="4"/>
      <c r="V700" s="4"/>
      <c r="W700" s="4"/>
    </row>
    <row r="702" spans="1:206" x14ac:dyDescent="0.2">
      <c r="A702" s="1">
        <v>5</v>
      </c>
      <c r="B702" s="1">
        <v>1</v>
      </c>
      <c r="C702" s="1"/>
      <c r="D702" s="1">
        <f>ROW(A721)</f>
        <v>721</v>
      </c>
      <c r="E702" s="1"/>
      <c r="F702" s="1" t="s">
        <v>15</v>
      </c>
      <c r="G702" s="1" t="s">
        <v>361</v>
      </c>
      <c r="H702" s="1" t="s">
        <v>3</v>
      </c>
      <c r="I702" s="1">
        <v>0</v>
      </c>
      <c r="J702" s="1"/>
      <c r="K702" s="1">
        <v>-1</v>
      </c>
      <c r="L702" s="1"/>
      <c r="M702" s="1"/>
      <c r="N702" s="1"/>
      <c r="O702" s="1"/>
      <c r="P702" s="1"/>
      <c r="Q702" s="1"/>
      <c r="R702" s="1"/>
      <c r="S702" s="1"/>
      <c r="T702" s="1"/>
      <c r="U702" s="1" t="s">
        <v>3</v>
      </c>
      <c r="V702" s="1">
        <v>0</v>
      </c>
      <c r="W702" s="1"/>
      <c r="X702" s="1"/>
      <c r="Y702" s="1"/>
      <c r="Z702" s="1"/>
      <c r="AA702" s="1"/>
      <c r="AB702" s="1" t="s">
        <v>3</v>
      </c>
      <c r="AC702" s="1" t="s">
        <v>3</v>
      </c>
      <c r="AD702" s="1" t="s">
        <v>3</v>
      </c>
      <c r="AE702" s="1" t="s">
        <v>3</v>
      </c>
      <c r="AF702" s="1" t="s">
        <v>3</v>
      </c>
      <c r="AG702" s="1" t="s">
        <v>3</v>
      </c>
      <c r="AH702" s="1"/>
      <c r="AI702" s="1"/>
      <c r="AJ702" s="1"/>
      <c r="AK702" s="1"/>
      <c r="AL702" s="1"/>
      <c r="AM702" s="1"/>
      <c r="AN702" s="1"/>
      <c r="AO702" s="1"/>
      <c r="AP702" s="1" t="s">
        <v>3</v>
      </c>
      <c r="AQ702" s="1" t="s">
        <v>3</v>
      </c>
      <c r="AR702" s="1" t="s">
        <v>3</v>
      </c>
      <c r="AS702" s="1"/>
      <c r="AT702" s="1"/>
      <c r="AU702" s="1"/>
      <c r="AV702" s="1"/>
      <c r="AW702" s="1"/>
      <c r="AX702" s="1"/>
      <c r="AY702" s="1"/>
      <c r="AZ702" s="1" t="s">
        <v>3</v>
      </c>
      <c r="BA702" s="1"/>
      <c r="BB702" s="1" t="s">
        <v>3</v>
      </c>
      <c r="BC702" s="1" t="s">
        <v>3</v>
      </c>
      <c r="BD702" s="1" t="s">
        <v>3</v>
      </c>
      <c r="BE702" s="1" t="s">
        <v>3</v>
      </c>
      <c r="BF702" s="1" t="s">
        <v>3</v>
      </c>
      <c r="BG702" s="1" t="s">
        <v>3</v>
      </c>
      <c r="BH702" s="1" t="s">
        <v>3</v>
      </c>
      <c r="BI702" s="1" t="s">
        <v>3</v>
      </c>
      <c r="BJ702" s="1" t="s">
        <v>3</v>
      </c>
      <c r="BK702" s="1" t="s">
        <v>3</v>
      </c>
      <c r="BL702" s="1" t="s">
        <v>3</v>
      </c>
      <c r="BM702" s="1" t="s">
        <v>3</v>
      </c>
      <c r="BN702" s="1" t="s">
        <v>3</v>
      </c>
      <c r="BO702" s="1" t="s">
        <v>3</v>
      </c>
      <c r="BP702" s="1" t="s">
        <v>3</v>
      </c>
      <c r="BQ702" s="1"/>
      <c r="BR702" s="1"/>
      <c r="BS702" s="1"/>
      <c r="BT702" s="1"/>
      <c r="BU702" s="1"/>
      <c r="BV702" s="1"/>
      <c r="BW702" s="1"/>
      <c r="BX702" s="1">
        <v>0</v>
      </c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>
        <v>0</v>
      </c>
    </row>
    <row r="704" spans="1:206" x14ac:dyDescent="0.2">
      <c r="A704" s="2">
        <v>52</v>
      </c>
      <c r="B704" s="2">
        <f t="shared" ref="B704:G704" si="626">B721</f>
        <v>1</v>
      </c>
      <c r="C704" s="2">
        <f t="shared" si="626"/>
        <v>5</v>
      </c>
      <c r="D704" s="2">
        <f t="shared" si="626"/>
        <v>702</v>
      </c>
      <c r="E704" s="2">
        <f t="shared" si="626"/>
        <v>0</v>
      </c>
      <c r="F704" s="2" t="str">
        <f t="shared" si="626"/>
        <v>Новый подраздел</v>
      </c>
      <c r="G704" s="2" t="str">
        <f t="shared" si="626"/>
        <v>Демонтаж/монтаж б/у гранитного борта (повышение)</v>
      </c>
      <c r="H704" s="2"/>
      <c r="I704" s="2"/>
      <c r="J704" s="2"/>
      <c r="K704" s="2"/>
      <c r="L704" s="2"/>
      <c r="M704" s="2"/>
      <c r="N704" s="2"/>
      <c r="O704" s="2">
        <f t="shared" ref="O704:AT704" si="627">O721</f>
        <v>0</v>
      </c>
      <c r="P704" s="2">
        <f t="shared" si="627"/>
        <v>0</v>
      </c>
      <c r="Q704" s="2">
        <f t="shared" si="627"/>
        <v>0</v>
      </c>
      <c r="R704" s="2">
        <f t="shared" si="627"/>
        <v>0</v>
      </c>
      <c r="S704" s="2">
        <f t="shared" si="627"/>
        <v>0</v>
      </c>
      <c r="T704" s="2">
        <f t="shared" si="627"/>
        <v>0</v>
      </c>
      <c r="U704" s="2">
        <f t="shared" si="627"/>
        <v>0</v>
      </c>
      <c r="V704" s="2">
        <f t="shared" si="627"/>
        <v>0</v>
      </c>
      <c r="W704" s="2">
        <f t="shared" si="627"/>
        <v>0</v>
      </c>
      <c r="X704" s="2">
        <f t="shared" si="627"/>
        <v>0</v>
      </c>
      <c r="Y704" s="2">
        <f t="shared" si="627"/>
        <v>0</v>
      </c>
      <c r="Z704" s="2">
        <f t="shared" si="627"/>
        <v>0</v>
      </c>
      <c r="AA704" s="2">
        <f t="shared" si="627"/>
        <v>0</v>
      </c>
      <c r="AB704" s="2">
        <f t="shared" si="627"/>
        <v>0</v>
      </c>
      <c r="AC704" s="2">
        <f t="shared" si="627"/>
        <v>0</v>
      </c>
      <c r="AD704" s="2">
        <f t="shared" si="627"/>
        <v>0</v>
      </c>
      <c r="AE704" s="2">
        <f t="shared" si="627"/>
        <v>0</v>
      </c>
      <c r="AF704" s="2">
        <f t="shared" si="627"/>
        <v>0</v>
      </c>
      <c r="AG704" s="2">
        <f t="shared" si="627"/>
        <v>0</v>
      </c>
      <c r="AH704" s="2">
        <f t="shared" si="627"/>
        <v>0</v>
      </c>
      <c r="AI704" s="2">
        <f t="shared" si="627"/>
        <v>0</v>
      </c>
      <c r="AJ704" s="2">
        <f t="shared" si="627"/>
        <v>0</v>
      </c>
      <c r="AK704" s="2">
        <f t="shared" si="627"/>
        <v>0</v>
      </c>
      <c r="AL704" s="2">
        <f t="shared" si="627"/>
        <v>0</v>
      </c>
      <c r="AM704" s="2">
        <f t="shared" si="627"/>
        <v>0</v>
      </c>
      <c r="AN704" s="2">
        <f t="shared" si="627"/>
        <v>0</v>
      </c>
      <c r="AO704" s="2">
        <f t="shared" si="627"/>
        <v>0</v>
      </c>
      <c r="AP704" s="2">
        <f t="shared" si="627"/>
        <v>0</v>
      </c>
      <c r="AQ704" s="2">
        <f t="shared" si="627"/>
        <v>0</v>
      </c>
      <c r="AR704" s="2">
        <f t="shared" si="627"/>
        <v>0</v>
      </c>
      <c r="AS704" s="2">
        <f t="shared" si="627"/>
        <v>0</v>
      </c>
      <c r="AT704" s="2">
        <f t="shared" si="627"/>
        <v>0</v>
      </c>
      <c r="AU704" s="2">
        <f t="shared" ref="AU704:BZ704" si="628">AU721</f>
        <v>0</v>
      </c>
      <c r="AV704" s="2">
        <f t="shared" si="628"/>
        <v>0</v>
      </c>
      <c r="AW704" s="2">
        <f t="shared" si="628"/>
        <v>0</v>
      </c>
      <c r="AX704" s="2">
        <f t="shared" si="628"/>
        <v>0</v>
      </c>
      <c r="AY704" s="2">
        <f t="shared" si="628"/>
        <v>0</v>
      </c>
      <c r="AZ704" s="2">
        <f t="shared" si="628"/>
        <v>0</v>
      </c>
      <c r="BA704" s="2">
        <f t="shared" si="628"/>
        <v>0</v>
      </c>
      <c r="BB704" s="2">
        <f t="shared" si="628"/>
        <v>0</v>
      </c>
      <c r="BC704" s="2">
        <f t="shared" si="628"/>
        <v>0</v>
      </c>
      <c r="BD704" s="2">
        <f t="shared" si="628"/>
        <v>0</v>
      </c>
      <c r="BE704" s="2">
        <f t="shared" si="628"/>
        <v>0</v>
      </c>
      <c r="BF704" s="2">
        <f t="shared" si="628"/>
        <v>0</v>
      </c>
      <c r="BG704" s="2">
        <f t="shared" si="628"/>
        <v>0</v>
      </c>
      <c r="BH704" s="2">
        <f t="shared" si="628"/>
        <v>0</v>
      </c>
      <c r="BI704" s="2">
        <f t="shared" si="628"/>
        <v>0</v>
      </c>
      <c r="BJ704" s="2">
        <f t="shared" si="628"/>
        <v>0</v>
      </c>
      <c r="BK704" s="2">
        <f t="shared" si="628"/>
        <v>0</v>
      </c>
      <c r="BL704" s="2">
        <f t="shared" si="628"/>
        <v>0</v>
      </c>
      <c r="BM704" s="2">
        <f t="shared" si="628"/>
        <v>0</v>
      </c>
      <c r="BN704" s="2">
        <f t="shared" si="628"/>
        <v>0</v>
      </c>
      <c r="BO704" s="2">
        <f t="shared" si="628"/>
        <v>0</v>
      </c>
      <c r="BP704" s="2">
        <f t="shared" si="628"/>
        <v>0</v>
      </c>
      <c r="BQ704" s="2">
        <f t="shared" si="628"/>
        <v>0</v>
      </c>
      <c r="BR704" s="2">
        <f t="shared" si="628"/>
        <v>0</v>
      </c>
      <c r="BS704" s="2">
        <f t="shared" si="628"/>
        <v>0</v>
      </c>
      <c r="BT704" s="2">
        <f t="shared" si="628"/>
        <v>0</v>
      </c>
      <c r="BU704" s="2">
        <f t="shared" si="628"/>
        <v>0</v>
      </c>
      <c r="BV704" s="2">
        <f t="shared" si="628"/>
        <v>0</v>
      </c>
      <c r="BW704" s="2">
        <f t="shared" si="628"/>
        <v>0</v>
      </c>
      <c r="BX704" s="2">
        <f t="shared" si="628"/>
        <v>0</v>
      </c>
      <c r="BY704" s="2">
        <f t="shared" si="628"/>
        <v>0</v>
      </c>
      <c r="BZ704" s="2">
        <f t="shared" si="628"/>
        <v>0</v>
      </c>
      <c r="CA704" s="2">
        <f t="shared" ref="CA704:DF704" si="629">CA721</f>
        <v>0</v>
      </c>
      <c r="CB704" s="2">
        <f t="shared" si="629"/>
        <v>0</v>
      </c>
      <c r="CC704" s="2">
        <f t="shared" si="629"/>
        <v>0</v>
      </c>
      <c r="CD704" s="2">
        <f t="shared" si="629"/>
        <v>0</v>
      </c>
      <c r="CE704" s="2">
        <f t="shared" si="629"/>
        <v>0</v>
      </c>
      <c r="CF704" s="2">
        <f t="shared" si="629"/>
        <v>0</v>
      </c>
      <c r="CG704" s="2">
        <f t="shared" si="629"/>
        <v>0</v>
      </c>
      <c r="CH704" s="2">
        <f t="shared" si="629"/>
        <v>0</v>
      </c>
      <c r="CI704" s="2">
        <f t="shared" si="629"/>
        <v>0</v>
      </c>
      <c r="CJ704" s="2">
        <f t="shared" si="629"/>
        <v>0</v>
      </c>
      <c r="CK704" s="2">
        <f t="shared" si="629"/>
        <v>0</v>
      </c>
      <c r="CL704" s="2">
        <f t="shared" si="629"/>
        <v>0</v>
      </c>
      <c r="CM704" s="2">
        <f t="shared" si="629"/>
        <v>0</v>
      </c>
      <c r="CN704" s="2">
        <f t="shared" si="629"/>
        <v>0</v>
      </c>
      <c r="CO704" s="2">
        <f t="shared" si="629"/>
        <v>0</v>
      </c>
      <c r="CP704" s="2">
        <f t="shared" si="629"/>
        <v>0</v>
      </c>
      <c r="CQ704" s="2">
        <f t="shared" si="629"/>
        <v>0</v>
      </c>
      <c r="CR704" s="2">
        <f t="shared" si="629"/>
        <v>0</v>
      </c>
      <c r="CS704" s="2">
        <f t="shared" si="629"/>
        <v>0</v>
      </c>
      <c r="CT704" s="2">
        <f t="shared" si="629"/>
        <v>0</v>
      </c>
      <c r="CU704" s="2">
        <f t="shared" si="629"/>
        <v>0</v>
      </c>
      <c r="CV704" s="2">
        <f t="shared" si="629"/>
        <v>0</v>
      </c>
      <c r="CW704" s="2">
        <f t="shared" si="629"/>
        <v>0</v>
      </c>
      <c r="CX704" s="2">
        <f t="shared" si="629"/>
        <v>0</v>
      </c>
      <c r="CY704" s="2">
        <f t="shared" si="629"/>
        <v>0</v>
      </c>
      <c r="CZ704" s="2">
        <f t="shared" si="629"/>
        <v>0</v>
      </c>
      <c r="DA704" s="2">
        <f t="shared" si="629"/>
        <v>0</v>
      </c>
      <c r="DB704" s="2">
        <f t="shared" si="629"/>
        <v>0</v>
      </c>
      <c r="DC704" s="2">
        <f t="shared" si="629"/>
        <v>0</v>
      </c>
      <c r="DD704" s="2">
        <f t="shared" si="629"/>
        <v>0</v>
      </c>
      <c r="DE704" s="2">
        <f t="shared" si="629"/>
        <v>0</v>
      </c>
      <c r="DF704" s="2">
        <f t="shared" si="629"/>
        <v>0</v>
      </c>
      <c r="DG704" s="3">
        <f t="shared" ref="DG704:EL704" si="630">DG721</f>
        <v>0</v>
      </c>
      <c r="DH704" s="3">
        <f t="shared" si="630"/>
        <v>0</v>
      </c>
      <c r="DI704" s="3">
        <f t="shared" si="630"/>
        <v>0</v>
      </c>
      <c r="DJ704" s="3">
        <f t="shared" si="630"/>
        <v>0</v>
      </c>
      <c r="DK704" s="3">
        <f t="shared" si="630"/>
        <v>0</v>
      </c>
      <c r="DL704" s="3">
        <f t="shared" si="630"/>
        <v>0</v>
      </c>
      <c r="DM704" s="3">
        <f t="shared" si="630"/>
        <v>0</v>
      </c>
      <c r="DN704" s="3">
        <f t="shared" si="630"/>
        <v>0</v>
      </c>
      <c r="DO704" s="3">
        <f t="shared" si="630"/>
        <v>0</v>
      </c>
      <c r="DP704" s="3">
        <f t="shared" si="630"/>
        <v>0</v>
      </c>
      <c r="DQ704" s="3">
        <f t="shared" si="630"/>
        <v>0</v>
      </c>
      <c r="DR704" s="3">
        <f t="shared" si="630"/>
        <v>0</v>
      </c>
      <c r="DS704" s="3">
        <f t="shared" si="630"/>
        <v>0</v>
      </c>
      <c r="DT704" s="3">
        <f t="shared" si="630"/>
        <v>0</v>
      </c>
      <c r="DU704" s="3">
        <f t="shared" si="630"/>
        <v>0</v>
      </c>
      <c r="DV704" s="3">
        <f t="shared" si="630"/>
        <v>0</v>
      </c>
      <c r="DW704" s="3">
        <f t="shared" si="630"/>
        <v>0</v>
      </c>
      <c r="DX704" s="3">
        <f t="shared" si="630"/>
        <v>0</v>
      </c>
      <c r="DY704" s="3">
        <f t="shared" si="630"/>
        <v>0</v>
      </c>
      <c r="DZ704" s="3">
        <f t="shared" si="630"/>
        <v>0</v>
      </c>
      <c r="EA704" s="3">
        <f t="shared" si="630"/>
        <v>0</v>
      </c>
      <c r="EB704" s="3">
        <f t="shared" si="630"/>
        <v>0</v>
      </c>
      <c r="EC704" s="3">
        <f t="shared" si="630"/>
        <v>0</v>
      </c>
      <c r="ED704" s="3">
        <f t="shared" si="630"/>
        <v>0</v>
      </c>
      <c r="EE704" s="3">
        <f t="shared" si="630"/>
        <v>0</v>
      </c>
      <c r="EF704" s="3">
        <f t="shared" si="630"/>
        <v>0</v>
      </c>
      <c r="EG704" s="3">
        <f t="shared" si="630"/>
        <v>0</v>
      </c>
      <c r="EH704" s="3">
        <f t="shared" si="630"/>
        <v>0</v>
      </c>
      <c r="EI704" s="3">
        <f t="shared" si="630"/>
        <v>0</v>
      </c>
      <c r="EJ704" s="3">
        <f t="shared" si="630"/>
        <v>0</v>
      </c>
      <c r="EK704" s="3">
        <f t="shared" si="630"/>
        <v>0</v>
      </c>
      <c r="EL704" s="3">
        <f t="shared" si="630"/>
        <v>0</v>
      </c>
      <c r="EM704" s="3">
        <f t="shared" ref="EM704:FR704" si="631">EM721</f>
        <v>0</v>
      </c>
      <c r="EN704" s="3">
        <f t="shared" si="631"/>
        <v>0</v>
      </c>
      <c r="EO704" s="3">
        <f t="shared" si="631"/>
        <v>0</v>
      </c>
      <c r="EP704" s="3">
        <f t="shared" si="631"/>
        <v>0</v>
      </c>
      <c r="EQ704" s="3">
        <f t="shared" si="631"/>
        <v>0</v>
      </c>
      <c r="ER704" s="3">
        <f t="shared" si="631"/>
        <v>0</v>
      </c>
      <c r="ES704" s="3">
        <f t="shared" si="631"/>
        <v>0</v>
      </c>
      <c r="ET704" s="3">
        <f t="shared" si="631"/>
        <v>0</v>
      </c>
      <c r="EU704" s="3">
        <f t="shared" si="631"/>
        <v>0</v>
      </c>
      <c r="EV704" s="3">
        <f t="shared" si="631"/>
        <v>0</v>
      </c>
      <c r="EW704" s="3">
        <f t="shared" si="631"/>
        <v>0</v>
      </c>
      <c r="EX704" s="3">
        <f t="shared" si="631"/>
        <v>0</v>
      </c>
      <c r="EY704" s="3">
        <f t="shared" si="631"/>
        <v>0</v>
      </c>
      <c r="EZ704" s="3">
        <f t="shared" si="631"/>
        <v>0</v>
      </c>
      <c r="FA704" s="3">
        <f t="shared" si="631"/>
        <v>0</v>
      </c>
      <c r="FB704" s="3">
        <f t="shared" si="631"/>
        <v>0</v>
      </c>
      <c r="FC704" s="3">
        <f t="shared" si="631"/>
        <v>0</v>
      </c>
      <c r="FD704" s="3">
        <f t="shared" si="631"/>
        <v>0</v>
      </c>
      <c r="FE704" s="3">
        <f t="shared" si="631"/>
        <v>0</v>
      </c>
      <c r="FF704" s="3">
        <f t="shared" si="631"/>
        <v>0</v>
      </c>
      <c r="FG704" s="3">
        <f t="shared" si="631"/>
        <v>0</v>
      </c>
      <c r="FH704" s="3">
        <f t="shared" si="631"/>
        <v>0</v>
      </c>
      <c r="FI704" s="3">
        <f t="shared" si="631"/>
        <v>0</v>
      </c>
      <c r="FJ704" s="3">
        <f t="shared" si="631"/>
        <v>0</v>
      </c>
      <c r="FK704" s="3">
        <f t="shared" si="631"/>
        <v>0</v>
      </c>
      <c r="FL704" s="3">
        <f t="shared" si="631"/>
        <v>0</v>
      </c>
      <c r="FM704" s="3">
        <f t="shared" si="631"/>
        <v>0</v>
      </c>
      <c r="FN704" s="3">
        <f t="shared" si="631"/>
        <v>0</v>
      </c>
      <c r="FO704" s="3">
        <f t="shared" si="631"/>
        <v>0</v>
      </c>
      <c r="FP704" s="3">
        <f t="shared" si="631"/>
        <v>0</v>
      </c>
      <c r="FQ704" s="3">
        <f t="shared" si="631"/>
        <v>0</v>
      </c>
      <c r="FR704" s="3">
        <f t="shared" si="631"/>
        <v>0</v>
      </c>
      <c r="FS704" s="3">
        <f t="shared" ref="FS704:GX704" si="632">FS721</f>
        <v>0</v>
      </c>
      <c r="FT704" s="3">
        <f t="shared" si="632"/>
        <v>0</v>
      </c>
      <c r="FU704" s="3">
        <f t="shared" si="632"/>
        <v>0</v>
      </c>
      <c r="FV704" s="3">
        <f t="shared" si="632"/>
        <v>0</v>
      </c>
      <c r="FW704" s="3">
        <f t="shared" si="632"/>
        <v>0</v>
      </c>
      <c r="FX704" s="3">
        <f t="shared" si="632"/>
        <v>0</v>
      </c>
      <c r="FY704" s="3">
        <f t="shared" si="632"/>
        <v>0</v>
      </c>
      <c r="FZ704" s="3">
        <f t="shared" si="632"/>
        <v>0</v>
      </c>
      <c r="GA704" s="3">
        <f t="shared" si="632"/>
        <v>0</v>
      </c>
      <c r="GB704" s="3">
        <f t="shared" si="632"/>
        <v>0</v>
      </c>
      <c r="GC704" s="3">
        <f t="shared" si="632"/>
        <v>0</v>
      </c>
      <c r="GD704" s="3">
        <f t="shared" si="632"/>
        <v>0</v>
      </c>
      <c r="GE704" s="3">
        <f t="shared" si="632"/>
        <v>0</v>
      </c>
      <c r="GF704" s="3">
        <f t="shared" si="632"/>
        <v>0</v>
      </c>
      <c r="GG704" s="3">
        <f t="shared" si="632"/>
        <v>0</v>
      </c>
      <c r="GH704" s="3">
        <f t="shared" si="632"/>
        <v>0</v>
      </c>
      <c r="GI704" s="3">
        <f t="shared" si="632"/>
        <v>0</v>
      </c>
      <c r="GJ704" s="3">
        <f t="shared" si="632"/>
        <v>0</v>
      </c>
      <c r="GK704" s="3">
        <f t="shared" si="632"/>
        <v>0</v>
      </c>
      <c r="GL704" s="3">
        <f t="shared" si="632"/>
        <v>0</v>
      </c>
      <c r="GM704" s="3">
        <f t="shared" si="632"/>
        <v>0</v>
      </c>
      <c r="GN704" s="3">
        <f t="shared" si="632"/>
        <v>0</v>
      </c>
      <c r="GO704" s="3">
        <f t="shared" si="632"/>
        <v>0</v>
      </c>
      <c r="GP704" s="3">
        <f t="shared" si="632"/>
        <v>0</v>
      </c>
      <c r="GQ704" s="3">
        <f t="shared" si="632"/>
        <v>0</v>
      </c>
      <c r="GR704" s="3">
        <f t="shared" si="632"/>
        <v>0</v>
      </c>
      <c r="GS704" s="3">
        <f t="shared" si="632"/>
        <v>0</v>
      </c>
      <c r="GT704" s="3">
        <f t="shared" si="632"/>
        <v>0</v>
      </c>
      <c r="GU704" s="3">
        <f t="shared" si="632"/>
        <v>0</v>
      </c>
      <c r="GV704" s="3">
        <f t="shared" si="632"/>
        <v>0</v>
      </c>
      <c r="GW704" s="3">
        <f t="shared" si="632"/>
        <v>0</v>
      </c>
      <c r="GX704" s="3">
        <f t="shared" si="632"/>
        <v>0</v>
      </c>
    </row>
    <row r="706" spans="1:245" x14ac:dyDescent="0.2">
      <c r="A706">
        <v>17</v>
      </c>
      <c r="B706">
        <v>1</v>
      </c>
      <c r="C706">
        <f>ROW(SmtRes!A221)</f>
        <v>221</v>
      </c>
      <c r="D706">
        <f>ROW(EtalonRes!A213)</f>
        <v>213</v>
      </c>
      <c r="E706" t="s">
        <v>362</v>
      </c>
      <c r="F706" t="s">
        <v>145</v>
      </c>
      <c r="G706" t="s">
        <v>146</v>
      </c>
      <c r="H706" t="s">
        <v>147</v>
      </c>
      <c r="I706">
        <v>0</v>
      </c>
      <c r="J706">
        <v>0</v>
      </c>
      <c r="O706">
        <f t="shared" ref="O706:O719" si="633">ROUND(CP706,2)</f>
        <v>0</v>
      </c>
      <c r="P706">
        <f t="shared" ref="P706:P719" si="634">ROUND(CQ706*I706,2)</f>
        <v>0</v>
      </c>
      <c r="Q706">
        <f t="shared" ref="Q706:Q719" si="635">ROUND(CR706*I706,2)</f>
        <v>0</v>
      </c>
      <c r="R706">
        <f t="shared" ref="R706:R719" si="636">ROUND(CS706*I706,2)</f>
        <v>0</v>
      </c>
      <c r="S706">
        <f t="shared" ref="S706:S719" si="637">ROUND(CT706*I706,2)</f>
        <v>0</v>
      </c>
      <c r="T706">
        <f t="shared" ref="T706:T719" si="638">ROUND(CU706*I706,2)</f>
        <v>0</v>
      </c>
      <c r="U706">
        <f t="shared" ref="U706:U719" si="639">CV706*I706</f>
        <v>0</v>
      </c>
      <c r="V706">
        <f t="shared" ref="V706:V719" si="640">CW706*I706</f>
        <v>0</v>
      </c>
      <c r="W706">
        <f t="shared" ref="W706:W719" si="641">ROUND(CX706*I706,2)</f>
        <v>0</v>
      </c>
      <c r="X706">
        <f t="shared" ref="X706:X719" si="642">ROUND(CY706,2)</f>
        <v>0</v>
      </c>
      <c r="Y706">
        <f t="shared" ref="Y706:Y719" si="643">ROUND(CZ706,2)</f>
        <v>0</v>
      </c>
      <c r="AA706">
        <v>52421674</v>
      </c>
      <c r="AB706">
        <f t="shared" ref="AB706:AB719" si="644">ROUND((AC706+AD706+AF706),6)</f>
        <v>15505.67</v>
      </c>
      <c r="AC706">
        <f>ROUND((ES706),6)</f>
        <v>0</v>
      </c>
      <c r="AD706">
        <f>ROUND((((ET706)-(EU706))+AE706),6)</f>
        <v>0</v>
      </c>
      <c r="AE706">
        <f t="shared" ref="AE706:AF710" si="645">ROUND((EU706),6)</f>
        <v>0</v>
      </c>
      <c r="AF706">
        <f t="shared" si="645"/>
        <v>15505.67</v>
      </c>
      <c r="AG706">
        <f t="shared" ref="AG706:AG719" si="646">ROUND((AP706),6)</f>
        <v>0</v>
      </c>
      <c r="AH706">
        <f t="shared" ref="AH706:AI710" si="647">(EW706)</f>
        <v>76.7</v>
      </c>
      <c r="AI706">
        <f t="shared" si="647"/>
        <v>0</v>
      </c>
      <c r="AJ706">
        <f t="shared" ref="AJ706:AJ719" si="648">(AS706)</f>
        <v>0</v>
      </c>
      <c r="AK706">
        <v>15505.67</v>
      </c>
      <c r="AL706">
        <v>0</v>
      </c>
      <c r="AM706">
        <v>0</v>
      </c>
      <c r="AN706">
        <v>0</v>
      </c>
      <c r="AO706">
        <v>15505.67</v>
      </c>
      <c r="AP706">
        <v>0</v>
      </c>
      <c r="AQ706">
        <v>76.7</v>
      </c>
      <c r="AR706">
        <v>0</v>
      </c>
      <c r="AS706">
        <v>0</v>
      </c>
      <c r="AT706">
        <v>70</v>
      </c>
      <c r="AU706">
        <v>10</v>
      </c>
      <c r="AV706">
        <v>1</v>
      </c>
      <c r="AW706">
        <v>1</v>
      </c>
      <c r="AZ706">
        <v>1</v>
      </c>
      <c r="BA706">
        <v>1</v>
      </c>
      <c r="BB706">
        <v>1</v>
      </c>
      <c r="BC706">
        <v>1</v>
      </c>
      <c r="BD706" t="s">
        <v>3</v>
      </c>
      <c r="BE706" t="s">
        <v>3</v>
      </c>
      <c r="BF706" t="s">
        <v>3</v>
      </c>
      <c r="BG706" t="s">
        <v>3</v>
      </c>
      <c r="BH706">
        <v>0</v>
      </c>
      <c r="BI706">
        <v>4</v>
      </c>
      <c r="BJ706" t="s">
        <v>148</v>
      </c>
      <c r="BM706">
        <v>0</v>
      </c>
      <c r="BN706">
        <v>0</v>
      </c>
      <c r="BO706" t="s">
        <v>3</v>
      </c>
      <c r="BP706">
        <v>0</v>
      </c>
      <c r="BQ706">
        <v>1</v>
      </c>
      <c r="BR706">
        <v>0</v>
      </c>
      <c r="BS706">
        <v>1</v>
      </c>
      <c r="BT706">
        <v>1</v>
      </c>
      <c r="BU706">
        <v>1</v>
      </c>
      <c r="BV706">
        <v>1</v>
      </c>
      <c r="BW706">
        <v>1</v>
      </c>
      <c r="BX706">
        <v>1</v>
      </c>
      <c r="BY706" t="s">
        <v>3</v>
      </c>
      <c r="BZ706">
        <v>70</v>
      </c>
      <c r="CA706">
        <v>10</v>
      </c>
      <c r="CE706">
        <v>0</v>
      </c>
      <c r="CF706">
        <v>0</v>
      </c>
      <c r="CG706">
        <v>0</v>
      </c>
      <c r="CM706">
        <v>0</v>
      </c>
      <c r="CN706" t="s">
        <v>3</v>
      </c>
      <c r="CO706">
        <v>0</v>
      </c>
      <c r="CP706">
        <f t="shared" ref="CP706:CP719" si="649">(P706+Q706+S706)</f>
        <v>0</v>
      </c>
      <c r="CQ706">
        <f t="shared" ref="CQ706:CQ719" si="650">(AC706*BC706*AW706)</f>
        <v>0</v>
      </c>
      <c r="CR706">
        <f>((((ET706)*BB706-(EU706)*BS706)+AE706*BS706)*AV706)</f>
        <v>0</v>
      </c>
      <c r="CS706">
        <f t="shared" ref="CS706:CS719" si="651">(AE706*BS706*AV706)</f>
        <v>0</v>
      </c>
      <c r="CT706">
        <f t="shared" ref="CT706:CT719" si="652">(AF706*BA706*AV706)</f>
        <v>15505.67</v>
      </c>
      <c r="CU706">
        <f t="shared" ref="CU706:CU719" si="653">AG706</f>
        <v>0</v>
      </c>
      <c r="CV706">
        <f t="shared" ref="CV706:CV719" si="654">(AH706*AV706)</f>
        <v>76.7</v>
      </c>
      <c r="CW706">
        <f t="shared" ref="CW706:CW719" si="655">AI706</f>
        <v>0</v>
      </c>
      <c r="CX706">
        <f t="shared" ref="CX706:CX719" si="656">AJ706</f>
        <v>0</v>
      </c>
      <c r="CY706">
        <f t="shared" ref="CY706:CY719" si="657">((S706*BZ706)/100)</f>
        <v>0</v>
      </c>
      <c r="CZ706">
        <f t="shared" ref="CZ706:CZ719" si="658">((S706*CA706)/100)</f>
        <v>0</v>
      </c>
      <c r="DC706" t="s">
        <v>3</v>
      </c>
      <c r="DD706" t="s">
        <v>3</v>
      </c>
      <c r="DE706" t="s">
        <v>3</v>
      </c>
      <c r="DF706" t="s">
        <v>3</v>
      </c>
      <c r="DG706" t="s">
        <v>3</v>
      </c>
      <c r="DH706" t="s">
        <v>3</v>
      </c>
      <c r="DI706" t="s">
        <v>3</v>
      </c>
      <c r="DJ706" t="s">
        <v>3</v>
      </c>
      <c r="DK706" t="s">
        <v>3</v>
      </c>
      <c r="DL706" t="s">
        <v>3</v>
      </c>
      <c r="DM706" t="s">
        <v>3</v>
      </c>
      <c r="DN706">
        <v>0</v>
      </c>
      <c r="DO706">
        <v>0</v>
      </c>
      <c r="DP706">
        <v>1</v>
      </c>
      <c r="DQ706">
        <v>1</v>
      </c>
      <c r="DU706">
        <v>1003</v>
      </c>
      <c r="DV706" t="s">
        <v>147</v>
      </c>
      <c r="DW706" t="s">
        <v>147</v>
      </c>
      <c r="DX706">
        <v>100</v>
      </c>
      <c r="EE706">
        <v>51482689</v>
      </c>
      <c r="EF706">
        <v>1</v>
      </c>
      <c r="EG706" t="s">
        <v>21</v>
      </c>
      <c r="EH706">
        <v>0</v>
      </c>
      <c r="EI706" t="s">
        <v>3</v>
      </c>
      <c r="EJ706">
        <v>4</v>
      </c>
      <c r="EK706">
        <v>0</v>
      </c>
      <c r="EL706" t="s">
        <v>22</v>
      </c>
      <c r="EM706" t="s">
        <v>23</v>
      </c>
      <c r="EO706" t="s">
        <v>3</v>
      </c>
      <c r="EQ706">
        <v>0</v>
      </c>
      <c r="ER706">
        <v>15505.67</v>
      </c>
      <c r="ES706">
        <v>0</v>
      </c>
      <c r="ET706">
        <v>0</v>
      </c>
      <c r="EU706">
        <v>0</v>
      </c>
      <c r="EV706">
        <v>15505.67</v>
      </c>
      <c r="EW706">
        <v>76.7</v>
      </c>
      <c r="EX706">
        <v>0</v>
      </c>
      <c r="EY706">
        <v>0</v>
      </c>
      <c r="FQ706">
        <v>0</v>
      </c>
      <c r="FR706">
        <f t="shared" ref="FR706:FR719" si="659">ROUND(IF(AND(BH706=3,BI706=3),P706,0),2)</f>
        <v>0</v>
      </c>
      <c r="FS706">
        <v>0</v>
      </c>
      <c r="FX706">
        <v>70</v>
      </c>
      <c r="FY706">
        <v>10</v>
      </c>
      <c r="GA706" t="s">
        <v>3</v>
      </c>
      <c r="GD706">
        <v>0</v>
      </c>
      <c r="GF706">
        <v>-1527906705</v>
      </c>
      <c r="GG706">
        <v>2</v>
      </c>
      <c r="GH706">
        <v>1</v>
      </c>
      <c r="GI706">
        <v>-2</v>
      </c>
      <c r="GJ706">
        <v>0</v>
      </c>
      <c r="GK706">
        <f>ROUND(R706*(R12)/100,2)</f>
        <v>0</v>
      </c>
      <c r="GL706">
        <f t="shared" ref="GL706:GL719" si="660">ROUND(IF(AND(BH706=3,BI706=3,FS706&lt;&gt;0),P706,0),2)</f>
        <v>0</v>
      </c>
      <c r="GM706">
        <f>ROUND(O706+X706+Y706+GK706,2)+GX706</f>
        <v>0</v>
      </c>
      <c r="GN706">
        <f>IF(OR(BI706=0,BI706=1),ROUND(O706+X706+Y706+GK706,2),0)</f>
        <v>0</v>
      </c>
      <c r="GO706">
        <f>IF(BI706=2,ROUND(O706+X706+Y706+GK706,2),0)</f>
        <v>0</v>
      </c>
      <c r="GP706">
        <f>IF(BI706=4,ROUND(O706+X706+Y706+GK706,2)+GX706,0)</f>
        <v>0</v>
      </c>
      <c r="GR706">
        <v>0</v>
      </c>
      <c r="GS706">
        <v>3</v>
      </c>
      <c r="GT706">
        <v>0</v>
      </c>
      <c r="GU706" t="s">
        <v>3</v>
      </c>
      <c r="GV706">
        <f>ROUND((GT706),6)</f>
        <v>0</v>
      </c>
      <c r="GW706">
        <v>1</v>
      </c>
      <c r="GX706">
        <f t="shared" ref="GX706:GX719" si="661">ROUND(HC706*I706,2)</f>
        <v>0</v>
      </c>
      <c r="HA706">
        <v>0</v>
      </c>
      <c r="HB706">
        <v>0</v>
      </c>
      <c r="HC706">
        <f t="shared" ref="HC706:HC719" si="662">GV706*GW706</f>
        <v>0</v>
      </c>
      <c r="HE706" t="s">
        <v>3</v>
      </c>
      <c r="HF706" t="s">
        <v>3</v>
      </c>
      <c r="IK706">
        <f t="shared" ref="IK706:IK719" si="663">ROUND(GM706*1.2,2)</f>
        <v>0</v>
      </c>
    </row>
    <row r="707" spans="1:245" x14ac:dyDescent="0.2">
      <c r="A707">
        <v>17</v>
      </c>
      <c r="B707">
        <v>1</v>
      </c>
      <c r="C707">
        <f>ROW(SmtRes!A222)</f>
        <v>222</v>
      </c>
      <c r="D707">
        <f>ROW(EtalonRes!A214)</f>
        <v>214</v>
      </c>
      <c r="E707" t="s">
        <v>363</v>
      </c>
      <c r="F707" t="s">
        <v>25</v>
      </c>
      <c r="G707" t="s">
        <v>26</v>
      </c>
      <c r="H707" t="s">
        <v>27</v>
      </c>
      <c r="I707">
        <v>0</v>
      </c>
      <c r="J707">
        <v>0</v>
      </c>
      <c r="O707">
        <f t="shared" si="633"/>
        <v>0</v>
      </c>
      <c r="P707">
        <f t="shared" si="634"/>
        <v>0</v>
      </c>
      <c r="Q707">
        <f t="shared" si="635"/>
        <v>0</v>
      </c>
      <c r="R707">
        <f t="shared" si="636"/>
        <v>0</v>
      </c>
      <c r="S707">
        <f t="shared" si="637"/>
        <v>0</v>
      </c>
      <c r="T707">
        <f t="shared" si="638"/>
        <v>0</v>
      </c>
      <c r="U707">
        <f t="shared" si="639"/>
        <v>0</v>
      </c>
      <c r="V707">
        <f t="shared" si="640"/>
        <v>0</v>
      </c>
      <c r="W707">
        <f t="shared" si="641"/>
        <v>0</v>
      </c>
      <c r="X707">
        <f t="shared" si="642"/>
        <v>0</v>
      </c>
      <c r="Y707">
        <f t="shared" si="643"/>
        <v>0</v>
      </c>
      <c r="AA707">
        <v>52421674</v>
      </c>
      <c r="AB707">
        <f t="shared" si="644"/>
        <v>80.25</v>
      </c>
      <c r="AC707">
        <f>ROUND((ES707),6)</f>
        <v>0</v>
      </c>
      <c r="AD707">
        <f>ROUND((((ET707)-(EU707))+AE707),6)</f>
        <v>80.25</v>
      </c>
      <c r="AE707">
        <f t="shared" si="645"/>
        <v>25.84</v>
      </c>
      <c r="AF707">
        <f t="shared" si="645"/>
        <v>0</v>
      </c>
      <c r="AG707">
        <f t="shared" si="646"/>
        <v>0</v>
      </c>
      <c r="AH707">
        <f t="shared" si="647"/>
        <v>0</v>
      </c>
      <c r="AI707">
        <f t="shared" si="647"/>
        <v>0</v>
      </c>
      <c r="AJ707">
        <f t="shared" si="648"/>
        <v>0</v>
      </c>
      <c r="AK707">
        <v>80.25</v>
      </c>
      <c r="AL707">
        <v>0</v>
      </c>
      <c r="AM707">
        <v>80.25</v>
      </c>
      <c r="AN707">
        <v>25.84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70</v>
      </c>
      <c r="AU707">
        <v>10</v>
      </c>
      <c r="AV707">
        <v>1</v>
      </c>
      <c r="AW707">
        <v>1</v>
      </c>
      <c r="AZ707">
        <v>1</v>
      </c>
      <c r="BA707">
        <v>1</v>
      </c>
      <c r="BB707">
        <v>1</v>
      </c>
      <c r="BC707">
        <v>1</v>
      </c>
      <c r="BD707" t="s">
        <v>3</v>
      </c>
      <c r="BE707" t="s">
        <v>3</v>
      </c>
      <c r="BF707" t="s">
        <v>3</v>
      </c>
      <c r="BG707" t="s">
        <v>3</v>
      </c>
      <c r="BH707">
        <v>0</v>
      </c>
      <c r="BI707">
        <v>4</v>
      </c>
      <c r="BJ707" t="s">
        <v>28</v>
      </c>
      <c r="BM707">
        <v>0</v>
      </c>
      <c r="BN707">
        <v>0</v>
      </c>
      <c r="BO707" t="s">
        <v>3</v>
      </c>
      <c r="BP707">
        <v>0</v>
      </c>
      <c r="BQ707">
        <v>1</v>
      </c>
      <c r="BR707">
        <v>0</v>
      </c>
      <c r="BS707">
        <v>1</v>
      </c>
      <c r="BT707">
        <v>1</v>
      </c>
      <c r="BU707">
        <v>1</v>
      </c>
      <c r="BV707">
        <v>1</v>
      </c>
      <c r="BW707">
        <v>1</v>
      </c>
      <c r="BX707">
        <v>1</v>
      </c>
      <c r="BY707" t="s">
        <v>3</v>
      </c>
      <c r="BZ707">
        <v>70</v>
      </c>
      <c r="CA707">
        <v>10</v>
      </c>
      <c r="CE707">
        <v>0</v>
      </c>
      <c r="CF707">
        <v>0</v>
      </c>
      <c r="CG707">
        <v>0</v>
      </c>
      <c r="CM707">
        <v>0</v>
      </c>
      <c r="CN707" t="s">
        <v>3</v>
      </c>
      <c r="CO707">
        <v>0</v>
      </c>
      <c r="CP707">
        <f t="shared" si="649"/>
        <v>0</v>
      </c>
      <c r="CQ707">
        <f t="shared" si="650"/>
        <v>0</v>
      </c>
      <c r="CR707">
        <f>((((ET707)*BB707-(EU707)*BS707)+AE707*BS707)*AV707)</f>
        <v>80.25</v>
      </c>
      <c r="CS707">
        <f t="shared" si="651"/>
        <v>25.84</v>
      </c>
      <c r="CT707">
        <f t="shared" si="652"/>
        <v>0</v>
      </c>
      <c r="CU707">
        <f t="shared" si="653"/>
        <v>0</v>
      </c>
      <c r="CV707">
        <f t="shared" si="654"/>
        <v>0</v>
      </c>
      <c r="CW707">
        <f t="shared" si="655"/>
        <v>0</v>
      </c>
      <c r="CX707">
        <f t="shared" si="656"/>
        <v>0</v>
      </c>
      <c r="CY707">
        <f t="shared" si="657"/>
        <v>0</v>
      </c>
      <c r="CZ707">
        <f t="shared" si="658"/>
        <v>0</v>
      </c>
      <c r="DC707" t="s">
        <v>3</v>
      </c>
      <c r="DD707" t="s">
        <v>3</v>
      </c>
      <c r="DE707" t="s">
        <v>3</v>
      </c>
      <c r="DF707" t="s">
        <v>3</v>
      </c>
      <c r="DG707" t="s">
        <v>3</v>
      </c>
      <c r="DH707" t="s">
        <v>3</v>
      </c>
      <c r="DI707" t="s">
        <v>3</v>
      </c>
      <c r="DJ707" t="s">
        <v>3</v>
      </c>
      <c r="DK707" t="s">
        <v>3</v>
      </c>
      <c r="DL707" t="s">
        <v>3</v>
      </c>
      <c r="DM707" t="s">
        <v>3</v>
      </c>
      <c r="DN707">
        <v>0</v>
      </c>
      <c r="DO707">
        <v>0</v>
      </c>
      <c r="DP707">
        <v>1</v>
      </c>
      <c r="DQ707">
        <v>1</v>
      </c>
      <c r="DU707">
        <v>1009</v>
      </c>
      <c r="DV707" t="s">
        <v>27</v>
      </c>
      <c r="DW707" t="s">
        <v>27</v>
      </c>
      <c r="DX707">
        <v>1000</v>
      </c>
      <c r="EE707">
        <v>51482689</v>
      </c>
      <c r="EF707">
        <v>1</v>
      </c>
      <c r="EG707" t="s">
        <v>21</v>
      </c>
      <c r="EH707">
        <v>0</v>
      </c>
      <c r="EI707" t="s">
        <v>3</v>
      </c>
      <c r="EJ707">
        <v>4</v>
      </c>
      <c r="EK707">
        <v>0</v>
      </c>
      <c r="EL707" t="s">
        <v>22</v>
      </c>
      <c r="EM707" t="s">
        <v>23</v>
      </c>
      <c r="EO707" t="s">
        <v>3</v>
      </c>
      <c r="EQ707">
        <v>0</v>
      </c>
      <c r="ER707">
        <v>80.25</v>
      </c>
      <c r="ES707">
        <v>0</v>
      </c>
      <c r="ET707">
        <v>80.25</v>
      </c>
      <c r="EU707">
        <v>25.84</v>
      </c>
      <c r="EV707">
        <v>0</v>
      </c>
      <c r="EW707">
        <v>0</v>
      </c>
      <c r="EX707">
        <v>0</v>
      </c>
      <c r="EY707">
        <v>0</v>
      </c>
      <c r="FQ707">
        <v>0</v>
      </c>
      <c r="FR707">
        <f t="shared" si="659"/>
        <v>0</v>
      </c>
      <c r="FS707">
        <v>0</v>
      </c>
      <c r="FX707">
        <v>70</v>
      </c>
      <c r="FY707">
        <v>10</v>
      </c>
      <c r="GA707" t="s">
        <v>3</v>
      </c>
      <c r="GD707">
        <v>0</v>
      </c>
      <c r="GF707">
        <v>-706956719</v>
      </c>
      <c r="GG707">
        <v>2</v>
      </c>
      <c r="GH707">
        <v>1</v>
      </c>
      <c r="GI707">
        <v>-2</v>
      </c>
      <c r="GJ707">
        <v>0</v>
      </c>
      <c r="GK707">
        <f>ROUND(R707*(R12)/100,2)</f>
        <v>0</v>
      </c>
      <c r="GL707">
        <f t="shared" si="660"/>
        <v>0</v>
      </c>
      <c r="GM707">
        <f>ROUND(O707+X707+Y707+GK707,2)+GX707</f>
        <v>0</v>
      </c>
      <c r="GN707">
        <f>IF(OR(BI707=0,BI707=1),ROUND(O707+X707+Y707+GK707,2),0)</f>
        <v>0</v>
      </c>
      <c r="GO707">
        <f>IF(BI707=2,ROUND(O707+X707+Y707+GK707,2),0)</f>
        <v>0</v>
      </c>
      <c r="GP707">
        <f>IF(BI707=4,ROUND(O707+X707+Y707+GK707,2)+GX707,0)</f>
        <v>0</v>
      </c>
      <c r="GR707">
        <v>0</v>
      </c>
      <c r="GS707">
        <v>3</v>
      </c>
      <c r="GT707">
        <v>0</v>
      </c>
      <c r="GU707" t="s">
        <v>3</v>
      </c>
      <c r="GV707">
        <f>ROUND((GT707),6)</f>
        <v>0</v>
      </c>
      <c r="GW707">
        <v>1</v>
      </c>
      <c r="GX707">
        <f t="shared" si="661"/>
        <v>0</v>
      </c>
      <c r="HA707">
        <v>0</v>
      </c>
      <c r="HB707">
        <v>0</v>
      </c>
      <c r="HC707">
        <f t="shared" si="662"/>
        <v>0</v>
      </c>
      <c r="HE707" t="s">
        <v>3</v>
      </c>
      <c r="HF707" t="s">
        <v>3</v>
      </c>
      <c r="IK707">
        <f t="shared" si="663"/>
        <v>0</v>
      </c>
    </row>
    <row r="708" spans="1:245" x14ac:dyDescent="0.2">
      <c r="A708">
        <v>17</v>
      </c>
      <c r="B708">
        <v>1</v>
      </c>
      <c r="C708">
        <f>ROW(SmtRes!A223)</f>
        <v>223</v>
      </c>
      <c r="D708">
        <f>ROW(EtalonRes!A215)</f>
        <v>215</v>
      </c>
      <c r="E708" t="s">
        <v>364</v>
      </c>
      <c r="F708" t="s">
        <v>30</v>
      </c>
      <c r="G708" t="s">
        <v>31</v>
      </c>
      <c r="H708" t="s">
        <v>27</v>
      </c>
      <c r="I708">
        <v>0</v>
      </c>
      <c r="J708">
        <v>0</v>
      </c>
      <c r="O708">
        <f t="shared" si="633"/>
        <v>0</v>
      </c>
      <c r="P708">
        <f t="shared" si="634"/>
        <v>0</v>
      </c>
      <c r="Q708">
        <f t="shared" si="635"/>
        <v>0</v>
      </c>
      <c r="R708">
        <f t="shared" si="636"/>
        <v>0</v>
      </c>
      <c r="S708">
        <f t="shared" si="637"/>
        <v>0</v>
      </c>
      <c r="T708">
        <f t="shared" si="638"/>
        <v>0</v>
      </c>
      <c r="U708">
        <f t="shared" si="639"/>
        <v>0</v>
      </c>
      <c r="V708">
        <f t="shared" si="640"/>
        <v>0</v>
      </c>
      <c r="W708">
        <f t="shared" si="641"/>
        <v>0</v>
      </c>
      <c r="X708">
        <f t="shared" si="642"/>
        <v>0</v>
      </c>
      <c r="Y708">
        <f t="shared" si="643"/>
        <v>0</v>
      </c>
      <c r="AA708">
        <v>52421674</v>
      </c>
      <c r="AB708">
        <f t="shared" si="644"/>
        <v>124.9</v>
      </c>
      <c r="AC708">
        <f>ROUND((ES708),6)</f>
        <v>0</v>
      </c>
      <c r="AD708">
        <f>ROUND((((ET708)-(EU708))+AE708),6)</f>
        <v>0</v>
      </c>
      <c r="AE708">
        <f t="shared" si="645"/>
        <v>0</v>
      </c>
      <c r="AF708">
        <f t="shared" si="645"/>
        <v>124.9</v>
      </c>
      <c r="AG708">
        <f t="shared" si="646"/>
        <v>0</v>
      </c>
      <c r="AH708">
        <f t="shared" si="647"/>
        <v>1.02</v>
      </c>
      <c r="AI708">
        <f t="shared" si="647"/>
        <v>0</v>
      </c>
      <c r="AJ708">
        <f t="shared" si="648"/>
        <v>0</v>
      </c>
      <c r="AK708">
        <v>124.9</v>
      </c>
      <c r="AL708">
        <v>0</v>
      </c>
      <c r="AM708">
        <v>0</v>
      </c>
      <c r="AN708">
        <v>0</v>
      </c>
      <c r="AO708">
        <v>124.9</v>
      </c>
      <c r="AP708">
        <v>0</v>
      </c>
      <c r="AQ708">
        <v>1.02</v>
      </c>
      <c r="AR708">
        <v>0</v>
      </c>
      <c r="AS708">
        <v>0</v>
      </c>
      <c r="AT708">
        <v>70</v>
      </c>
      <c r="AU708">
        <v>10</v>
      </c>
      <c r="AV708">
        <v>1</v>
      </c>
      <c r="AW708">
        <v>1</v>
      </c>
      <c r="AZ708">
        <v>1</v>
      </c>
      <c r="BA708">
        <v>1</v>
      </c>
      <c r="BB708">
        <v>1</v>
      </c>
      <c r="BC708">
        <v>1</v>
      </c>
      <c r="BD708" t="s">
        <v>3</v>
      </c>
      <c r="BE708" t="s">
        <v>3</v>
      </c>
      <c r="BF708" t="s">
        <v>3</v>
      </c>
      <c r="BG708" t="s">
        <v>3</v>
      </c>
      <c r="BH708">
        <v>0</v>
      </c>
      <c r="BI708">
        <v>4</v>
      </c>
      <c r="BJ708" t="s">
        <v>32</v>
      </c>
      <c r="BM708">
        <v>0</v>
      </c>
      <c r="BN708">
        <v>0</v>
      </c>
      <c r="BO708" t="s">
        <v>3</v>
      </c>
      <c r="BP708">
        <v>0</v>
      </c>
      <c r="BQ708">
        <v>1</v>
      </c>
      <c r="BR708">
        <v>0</v>
      </c>
      <c r="BS708">
        <v>1</v>
      </c>
      <c r="BT708">
        <v>1</v>
      </c>
      <c r="BU708">
        <v>1</v>
      </c>
      <c r="BV708">
        <v>1</v>
      </c>
      <c r="BW708">
        <v>1</v>
      </c>
      <c r="BX708">
        <v>1</v>
      </c>
      <c r="BY708" t="s">
        <v>3</v>
      </c>
      <c r="BZ708">
        <v>70</v>
      </c>
      <c r="CA708">
        <v>10</v>
      </c>
      <c r="CE708">
        <v>0</v>
      </c>
      <c r="CF708">
        <v>0</v>
      </c>
      <c r="CG708">
        <v>0</v>
      </c>
      <c r="CM708">
        <v>0</v>
      </c>
      <c r="CN708" t="s">
        <v>3</v>
      </c>
      <c r="CO708">
        <v>0</v>
      </c>
      <c r="CP708">
        <f t="shared" si="649"/>
        <v>0</v>
      </c>
      <c r="CQ708">
        <f t="shared" si="650"/>
        <v>0</v>
      </c>
      <c r="CR708">
        <f>((((ET708)*BB708-(EU708)*BS708)+AE708*BS708)*AV708)</f>
        <v>0</v>
      </c>
      <c r="CS708">
        <f t="shared" si="651"/>
        <v>0</v>
      </c>
      <c r="CT708">
        <f t="shared" si="652"/>
        <v>124.9</v>
      </c>
      <c r="CU708">
        <f t="shared" si="653"/>
        <v>0</v>
      </c>
      <c r="CV708">
        <f t="shared" si="654"/>
        <v>1.02</v>
      </c>
      <c r="CW708">
        <f t="shared" si="655"/>
        <v>0</v>
      </c>
      <c r="CX708">
        <f t="shared" si="656"/>
        <v>0</v>
      </c>
      <c r="CY708">
        <f t="shared" si="657"/>
        <v>0</v>
      </c>
      <c r="CZ708">
        <f t="shared" si="658"/>
        <v>0</v>
      </c>
      <c r="DC708" t="s">
        <v>3</v>
      </c>
      <c r="DD708" t="s">
        <v>3</v>
      </c>
      <c r="DE708" t="s">
        <v>3</v>
      </c>
      <c r="DF708" t="s">
        <v>3</v>
      </c>
      <c r="DG708" t="s">
        <v>3</v>
      </c>
      <c r="DH708" t="s">
        <v>3</v>
      </c>
      <c r="DI708" t="s">
        <v>3</v>
      </c>
      <c r="DJ708" t="s">
        <v>3</v>
      </c>
      <c r="DK708" t="s">
        <v>3</v>
      </c>
      <c r="DL708" t="s">
        <v>3</v>
      </c>
      <c r="DM708" t="s">
        <v>3</v>
      </c>
      <c r="DN708">
        <v>0</v>
      </c>
      <c r="DO708">
        <v>0</v>
      </c>
      <c r="DP708">
        <v>1</v>
      </c>
      <c r="DQ708">
        <v>1</v>
      </c>
      <c r="DU708">
        <v>1009</v>
      </c>
      <c r="DV708" t="s">
        <v>27</v>
      </c>
      <c r="DW708" t="s">
        <v>27</v>
      </c>
      <c r="DX708">
        <v>1000</v>
      </c>
      <c r="EE708">
        <v>51482689</v>
      </c>
      <c r="EF708">
        <v>1</v>
      </c>
      <c r="EG708" t="s">
        <v>21</v>
      </c>
      <c r="EH708">
        <v>0</v>
      </c>
      <c r="EI708" t="s">
        <v>3</v>
      </c>
      <c r="EJ708">
        <v>4</v>
      </c>
      <c r="EK708">
        <v>0</v>
      </c>
      <c r="EL708" t="s">
        <v>22</v>
      </c>
      <c r="EM708" t="s">
        <v>23</v>
      </c>
      <c r="EO708" t="s">
        <v>3</v>
      </c>
      <c r="EQ708">
        <v>0</v>
      </c>
      <c r="ER708">
        <v>124.9</v>
      </c>
      <c r="ES708">
        <v>0</v>
      </c>
      <c r="ET708">
        <v>0</v>
      </c>
      <c r="EU708">
        <v>0</v>
      </c>
      <c r="EV708">
        <v>124.9</v>
      </c>
      <c r="EW708">
        <v>1.02</v>
      </c>
      <c r="EX708">
        <v>0</v>
      </c>
      <c r="EY708">
        <v>0</v>
      </c>
      <c r="FQ708">
        <v>0</v>
      </c>
      <c r="FR708">
        <f t="shared" si="659"/>
        <v>0</v>
      </c>
      <c r="FS708">
        <v>0</v>
      </c>
      <c r="FX708">
        <v>70</v>
      </c>
      <c r="FY708">
        <v>10</v>
      </c>
      <c r="GA708" t="s">
        <v>3</v>
      </c>
      <c r="GD708">
        <v>0</v>
      </c>
      <c r="GF708">
        <v>44828971</v>
      </c>
      <c r="GG708">
        <v>2</v>
      </c>
      <c r="GH708">
        <v>1</v>
      </c>
      <c r="GI708">
        <v>-2</v>
      </c>
      <c r="GJ708">
        <v>0</v>
      </c>
      <c r="GK708">
        <f>ROUND(R708*(R12)/100,2)</f>
        <v>0</v>
      </c>
      <c r="GL708">
        <f t="shared" si="660"/>
        <v>0</v>
      </c>
      <c r="GM708">
        <f>ROUND(O708+X708+Y708+GK708,2)+GX708</f>
        <v>0</v>
      </c>
      <c r="GN708">
        <f>IF(OR(BI708=0,BI708=1),ROUND(O708+X708+Y708+GK708,2),0)</f>
        <v>0</v>
      </c>
      <c r="GO708">
        <f>IF(BI708=2,ROUND(O708+X708+Y708+GK708,2),0)</f>
        <v>0</v>
      </c>
      <c r="GP708">
        <f>IF(BI708=4,ROUND(O708+X708+Y708+GK708,2)+GX708,0)</f>
        <v>0</v>
      </c>
      <c r="GR708">
        <v>0</v>
      </c>
      <c r="GS708">
        <v>3</v>
      </c>
      <c r="GT708">
        <v>0</v>
      </c>
      <c r="GU708" t="s">
        <v>3</v>
      </c>
      <c r="GV708">
        <f>ROUND((GT708),6)</f>
        <v>0</v>
      </c>
      <c r="GW708">
        <v>1</v>
      </c>
      <c r="GX708">
        <f t="shared" si="661"/>
        <v>0</v>
      </c>
      <c r="HA708">
        <v>0</v>
      </c>
      <c r="HB708">
        <v>0</v>
      </c>
      <c r="HC708">
        <f t="shared" si="662"/>
        <v>0</v>
      </c>
      <c r="HE708" t="s">
        <v>3</v>
      </c>
      <c r="HF708" t="s">
        <v>3</v>
      </c>
      <c r="IK708">
        <f t="shared" si="663"/>
        <v>0</v>
      </c>
    </row>
    <row r="709" spans="1:245" x14ac:dyDescent="0.2">
      <c r="A709">
        <v>17</v>
      </c>
      <c r="B709">
        <v>1</v>
      </c>
      <c r="C709">
        <f>ROW(SmtRes!A225)</f>
        <v>225</v>
      </c>
      <c r="D709">
        <f>ROW(EtalonRes!A217)</f>
        <v>217</v>
      </c>
      <c r="E709" t="s">
        <v>365</v>
      </c>
      <c r="F709" t="s">
        <v>34</v>
      </c>
      <c r="G709" t="s">
        <v>35</v>
      </c>
      <c r="H709" t="s">
        <v>27</v>
      </c>
      <c r="I709">
        <v>0</v>
      </c>
      <c r="J709">
        <v>0</v>
      </c>
      <c r="O709">
        <f t="shared" si="633"/>
        <v>0</v>
      </c>
      <c r="P709">
        <f t="shared" si="634"/>
        <v>0</v>
      </c>
      <c r="Q709">
        <f t="shared" si="635"/>
        <v>0</v>
      </c>
      <c r="R709">
        <f t="shared" si="636"/>
        <v>0</v>
      </c>
      <c r="S709">
        <f t="shared" si="637"/>
        <v>0</v>
      </c>
      <c r="T709">
        <f t="shared" si="638"/>
        <v>0</v>
      </c>
      <c r="U709">
        <f t="shared" si="639"/>
        <v>0</v>
      </c>
      <c r="V709">
        <f t="shared" si="640"/>
        <v>0</v>
      </c>
      <c r="W709">
        <f t="shared" si="641"/>
        <v>0</v>
      </c>
      <c r="X709">
        <f t="shared" si="642"/>
        <v>0</v>
      </c>
      <c r="Y709">
        <f t="shared" si="643"/>
        <v>0</v>
      </c>
      <c r="AA709">
        <v>52421674</v>
      </c>
      <c r="AB709">
        <f t="shared" si="644"/>
        <v>57.83</v>
      </c>
      <c r="AC709">
        <f>ROUND((ES709),6)</f>
        <v>0</v>
      </c>
      <c r="AD709">
        <f>ROUND((((ET709)-(EU709))+AE709),6)</f>
        <v>57.83</v>
      </c>
      <c r="AE709">
        <f t="shared" si="645"/>
        <v>31.44</v>
      </c>
      <c r="AF709">
        <f t="shared" si="645"/>
        <v>0</v>
      </c>
      <c r="AG709">
        <f t="shared" si="646"/>
        <v>0</v>
      </c>
      <c r="AH709">
        <f t="shared" si="647"/>
        <v>0</v>
      </c>
      <c r="AI709">
        <f t="shared" si="647"/>
        <v>0</v>
      </c>
      <c r="AJ709">
        <f t="shared" si="648"/>
        <v>0</v>
      </c>
      <c r="AK709">
        <v>57.83</v>
      </c>
      <c r="AL709">
        <v>0</v>
      </c>
      <c r="AM709">
        <v>57.83</v>
      </c>
      <c r="AN709">
        <v>31.44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1</v>
      </c>
      <c r="AW709">
        <v>1</v>
      </c>
      <c r="AZ709">
        <v>1</v>
      </c>
      <c r="BA709">
        <v>1</v>
      </c>
      <c r="BB709">
        <v>1</v>
      </c>
      <c r="BC709">
        <v>1</v>
      </c>
      <c r="BD709" t="s">
        <v>3</v>
      </c>
      <c r="BE709" t="s">
        <v>3</v>
      </c>
      <c r="BF709" t="s">
        <v>3</v>
      </c>
      <c r="BG709" t="s">
        <v>3</v>
      </c>
      <c r="BH709">
        <v>0</v>
      </c>
      <c r="BI709">
        <v>4</v>
      </c>
      <c r="BJ709" t="s">
        <v>36</v>
      </c>
      <c r="BM709">
        <v>1</v>
      </c>
      <c r="BN709">
        <v>0</v>
      </c>
      <c r="BO709" t="s">
        <v>3</v>
      </c>
      <c r="BP709">
        <v>0</v>
      </c>
      <c r="BQ709">
        <v>1</v>
      </c>
      <c r="BR709">
        <v>0</v>
      </c>
      <c r="BS709">
        <v>1</v>
      </c>
      <c r="BT709">
        <v>1</v>
      </c>
      <c r="BU709">
        <v>1</v>
      </c>
      <c r="BV709">
        <v>1</v>
      </c>
      <c r="BW709">
        <v>1</v>
      </c>
      <c r="BX709">
        <v>1</v>
      </c>
      <c r="BY709" t="s">
        <v>3</v>
      </c>
      <c r="BZ709">
        <v>0</v>
      </c>
      <c r="CA709">
        <v>0</v>
      </c>
      <c r="CE709">
        <v>0</v>
      </c>
      <c r="CF709">
        <v>0</v>
      </c>
      <c r="CG709">
        <v>0</v>
      </c>
      <c r="CM709">
        <v>0</v>
      </c>
      <c r="CN709" t="s">
        <v>3</v>
      </c>
      <c r="CO709">
        <v>0</v>
      </c>
      <c r="CP709">
        <f t="shared" si="649"/>
        <v>0</v>
      </c>
      <c r="CQ709">
        <f t="shared" si="650"/>
        <v>0</v>
      </c>
      <c r="CR709">
        <f>((((ET709)*BB709-(EU709)*BS709)+AE709*BS709)*AV709)</f>
        <v>57.83</v>
      </c>
      <c r="CS709">
        <f t="shared" si="651"/>
        <v>31.44</v>
      </c>
      <c r="CT709">
        <f t="shared" si="652"/>
        <v>0</v>
      </c>
      <c r="CU709">
        <f t="shared" si="653"/>
        <v>0</v>
      </c>
      <c r="CV709">
        <f t="shared" si="654"/>
        <v>0</v>
      </c>
      <c r="CW709">
        <f t="shared" si="655"/>
        <v>0</v>
      </c>
      <c r="CX709">
        <f t="shared" si="656"/>
        <v>0</v>
      </c>
      <c r="CY709">
        <f t="shared" si="657"/>
        <v>0</v>
      </c>
      <c r="CZ709">
        <f t="shared" si="658"/>
        <v>0</v>
      </c>
      <c r="DC709" t="s">
        <v>3</v>
      </c>
      <c r="DD709" t="s">
        <v>3</v>
      </c>
      <c r="DE709" t="s">
        <v>3</v>
      </c>
      <c r="DF709" t="s">
        <v>3</v>
      </c>
      <c r="DG709" t="s">
        <v>3</v>
      </c>
      <c r="DH709" t="s">
        <v>3</v>
      </c>
      <c r="DI709" t="s">
        <v>3</v>
      </c>
      <c r="DJ709" t="s">
        <v>3</v>
      </c>
      <c r="DK709" t="s">
        <v>3</v>
      </c>
      <c r="DL709" t="s">
        <v>3</v>
      </c>
      <c r="DM709" t="s">
        <v>3</v>
      </c>
      <c r="DN709">
        <v>0</v>
      </c>
      <c r="DO709">
        <v>0</v>
      </c>
      <c r="DP709">
        <v>1</v>
      </c>
      <c r="DQ709">
        <v>1</v>
      </c>
      <c r="DU709">
        <v>1009</v>
      </c>
      <c r="DV709" t="s">
        <v>27</v>
      </c>
      <c r="DW709" t="s">
        <v>27</v>
      </c>
      <c r="DX709">
        <v>1000</v>
      </c>
      <c r="EE709">
        <v>51482691</v>
      </c>
      <c r="EF709">
        <v>1</v>
      </c>
      <c r="EG709" t="s">
        <v>21</v>
      </c>
      <c r="EH709">
        <v>0</v>
      </c>
      <c r="EI709" t="s">
        <v>3</v>
      </c>
      <c r="EJ709">
        <v>4</v>
      </c>
      <c r="EK709">
        <v>1</v>
      </c>
      <c r="EL709" t="s">
        <v>37</v>
      </c>
      <c r="EM709" t="s">
        <v>23</v>
      </c>
      <c r="EO709" t="s">
        <v>3</v>
      </c>
      <c r="EQ709">
        <v>0</v>
      </c>
      <c r="ER709">
        <v>57.83</v>
      </c>
      <c r="ES709">
        <v>0</v>
      </c>
      <c r="ET709">
        <v>57.83</v>
      </c>
      <c r="EU709">
        <v>31.44</v>
      </c>
      <c r="EV709">
        <v>0</v>
      </c>
      <c r="EW709">
        <v>0</v>
      </c>
      <c r="EX709">
        <v>0</v>
      </c>
      <c r="EY709">
        <v>0</v>
      </c>
      <c r="FQ709">
        <v>0</v>
      </c>
      <c r="FR709">
        <f t="shared" si="659"/>
        <v>0</v>
      </c>
      <c r="FS709">
        <v>0</v>
      </c>
      <c r="FX709">
        <v>0</v>
      </c>
      <c r="FY709">
        <v>0</v>
      </c>
      <c r="GA709" t="s">
        <v>3</v>
      </c>
      <c r="GD709">
        <v>1</v>
      </c>
      <c r="GF709">
        <v>-1870736679</v>
      </c>
      <c r="GG709">
        <v>2</v>
      </c>
      <c r="GH709">
        <v>1</v>
      </c>
      <c r="GI709">
        <v>-2</v>
      </c>
      <c r="GJ709">
        <v>0</v>
      </c>
      <c r="GK709">
        <v>0</v>
      </c>
      <c r="GL709">
        <f t="shared" si="660"/>
        <v>0</v>
      </c>
      <c r="GM709">
        <f>ROUND(O709+X709+Y709,2)+GX709</f>
        <v>0</v>
      </c>
      <c r="GN709">
        <f>IF(OR(BI709=0,BI709=1),ROUND(O709+X709+Y709,2),0)</f>
        <v>0</v>
      </c>
      <c r="GO709">
        <f>IF(BI709=2,ROUND(O709+X709+Y709,2),0)</f>
        <v>0</v>
      </c>
      <c r="GP709">
        <f>IF(BI709=4,ROUND(O709+X709+Y709,2)+GX709,0)</f>
        <v>0</v>
      </c>
      <c r="GR709">
        <v>0</v>
      </c>
      <c r="GS709">
        <v>3</v>
      </c>
      <c r="GT709">
        <v>0</v>
      </c>
      <c r="GU709" t="s">
        <v>3</v>
      </c>
      <c r="GV709">
        <f>ROUND((GT709),6)</f>
        <v>0</v>
      </c>
      <c r="GW709">
        <v>1</v>
      </c>
      <c r="GX709">
        <f t="shared" si="661"/>
        <v>0</v>
      </c>
      <c r="HA709">
        <v>0</v>
      </c>
      <c r="HB709">
        <v>0</v>
      </c>
      <c r="HC709">
        <f t="shared" si="662"/>
        <v>0</v>
      </c>
      <c r="HE709" t="s">
        <v>3</v>
      </c>
      <c r="HF709" t="s">
        <v>3</v>
      </c>
      <c r="IK709">
        <f t="shared" si="663"/>
        <v>0</v>
      </c>
    </row>
    <row r="710" spans="1:245" x14ac:dyDescent="0.2">
      <c r="A710">
        <v>17</v>
      </c>
      <c r="B710">
        <v>1</v>
      </c>
      <c r="C710">
        <f>ROW(SmtRes!A227)</f>
        <v>227</v>
      </c>
      <c r="D710">
        <f>ROW(EtalonRes!A219)</f>
        <v>219</v>
      </c>
      <c r="E710" t="s">
        <v>366</v>
      </c>
      <c r="F710" t="s">
        <v>39</v>
      </c>
      <c r="G710" t="s">
        <v>40</v>
      </c>
      <c r="H710" t="s">
        <v>27</v>
      </c>
      <c r="I710">
        <v>0</v>
      </c>
      <c r="J710">
        <v>0</v>
      </c>
      <c r="O710">
        <f t="shared" si="633"/>
        <v>0</v>
      </c>
      <c r="P710">
        <f t="shared" si="634"/>
        <v>0</v>
      </c>
      <c r="Q710">
        <f t="shared" si="635"/>
        <v>0</v>
      </c>
      <c r="R710">
        <f t="shared" si="636"/>
        <v>0</v>
      </c>
      <c r="S710">
        <f t="shared" si="637"/>
        <v>0</v>
      </c>
      <c r="T710">
        <f t="shared" si="638"/>
        <v>0</v>
      </c>
      <c r="U710">
        <f t="shared" si="639"/>
        <v>0</v>
      </c>
      <c r="V710">
        <f t="shared" si="640"/>
        <v>0</v>
      </c>
      <c r="W710">
        <f t="shared" si="641"/>
        <v>0</v>
      </c>
      <c r="X710">
        <f t="shared" si="642"/>
        <v>0</v>
      </c>
      <c r="Y710">
        <f t="shared" si="643"/>
        <v>0</v>
      </c>
      <c r="AA710">
        <v>52421674</v>
      </c>
      <c r="AB710">
        <f t="shared" si="644"/>
        <v>165.91</v>
      </c>
      <c r="AC710">
        <f>ROUND((ES710),6)</f>
        <v>0</v>
      </c>
      <c r="AD710">
        <f>ROUND((((ET710)-(EU710))+AE710),6)</f>
        <v>165.91</v>
      </c>
      <c r="AE710">
        <f t="shared" si="645"/>
        <v>90.18</v>
      </c>
      <c r="AF710">
        <f t="shared" si="645"/>
        <v>0</v>
      </c>
      <c r="AG710">
        <f t="shared" si="646"/>
        <v>0</v>
      </c>
      <c r="AH710">
        <f t="shared" si="647"/>
        <v>0</v>
      </c>
      <c r="AI710">
        <f t="shared" si="647"/>
        <v>0</v>
      </c>
      <c r="AJ710">
        <f t="shared" si="648"/>
        <v>0</v>
      </c>
      <c r="AK710">
        <v>165.91</v>
      </c>
      <c r="AL710">
        <v>0</v>
      </c>
      <c r="AM710">
        <v>165.91</v>
      </c>
      <c r="AN710">
        <v>90.18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1</v>
      </c>
      <c r="AW710">
        <v>1</v>
      </c>
      <c r="AZ710">
        <v>1</v>
      </c>
      <c r="BA710">
        <v>1</v>
      </c>
      <c r="BB710">
        <v>1</v>
      </c>
      <c r="BC710">
        <v>1</v>
      </c>
      <c r="BD710" t="s">
        <v>3</v>
      </c>
      <c r="BE710" t="s">
        <v>3</v>
      </c>
      <c r="BF710" t="s">
        <v>3</v>
      </c>
      <c r="BG710" t="s">
        <v>3</v>
      </c>
      <c r="BH710">
        <v>0</v>
      </c>
      <c r="BI710">
        <v>4</v>
      </c>
      <c r="BJ710" t="s">
        <v>41</v>
      </c>
      <c r="BM710">
        <v>1</v>
      </c>
      <c r="BN710">
        <v>0</v>
      </c>
      <c r="BO710" t="s">
        <v>3</v>
      </c>
      <c r="BP710">
        <v>0</v>
      </c>
      <c r="BQ710">
        <v>1</v>
      </c>
      <c r="BR710">
        <v>0</v>
      </c>
      <c r="BS710">
        <v>1</v>
      </c>
      <c r="BT710">
        <v>1</v>
      </c>
      <c r="BU710">
        <v>1</v>
      </c>
      <c r="BV710">
        <v>1</v>
      </c>
      <c r="BW710">
        <v>1</v>
      </c>
      <c r="BX710">
        <v>1</v>
      </c>
      <c r="BY710" t="s">
        <v>3</v>
      </c>
      <c r="BZ710">
        <v>0</v>
      </c>
      <c r="CA710">
        <v>0</v>
      </c>
      <c r="CE710">
        <v>0</v>
      </c>
      <c r="CF710">
        <v>0</v>
      </c>
      <c r="CG710">
        <v>0</v>
      </c>
      <c r="CM710">
        <v>0</v>
      </c>
      <c r="CN710" t="s">
        <v>3</v>
      </c>
      <c r="CO710">
        <v>0</v>
      </c>
      <c r="CP710">
        <f t="shared" si="649"/>
        <v>0</v>
      </c>
      <c r="CQ710">
        <f t="shared" si="650"/>
        <v>0</v>
      </c>
      <c r="CR710">
        <f>((((ET710)*BB710-(EU710)*BS710)+AE710*BS710)*AV710)</f>
        <v>165.91</v>
      </c>
      <c r="CS710">
        <f t="shared" si="651"/>
        <v>90.18</v>
      </c>
      <c r="CT710">
        <f t="shared" si="652"/>
        <v>0</v>
      </c>
      <c r="CU710">
        <f t="shared" si="653"/>
        <v>0</v>
      </c>
      <c r="CV710">
        <f t="shared" si="654"/>
        <v>0</v>
      </c>
      <c r="CW710">
        <f t="shared" si="655"/>
        <v>0</v>
      </c>
      <c r="CX710">
        <f t="shared" si="656"/>
        <v>0</v>
      </c>
      <c r="CY710">
        <f t="shared" si="657"/>
        <v>0</v>
      </c>
      <c r="CZ710">
        <f t="shared" si="658"/>
        <v>0</v>
      </c>
      <c r="DC710" t="s">
        <v>3</v>
      </c>
      <c r="DD710" t="s">
        <v>3</v>
      </c>
      <c r="DE710" t="s">
        <v>3</v>
      </c>
      <c r="DF710" t="s">
        <v>3</v>
      </c>
      <c r="DG710" t="s">
        <v>3</v>
      </c>
      <c r="DH710" t="s">
        <v>3</v>
      </c>
      <c r="DI710" t="s">
        <v>3</v>
      </c>
      <c r="DJ710" t="s">
        <v>3</v>
      </c>
      <c r="DK710" t="s">
        <v>3</v>
      </c>
      <c r="DL710" t="s">
        <v>3</v>
      </c>
      <c r="DM710" t="s">
        <v>3</v>
      </c>
      <c r="DN710">
        <v>0</v>
      </c>
      <c r="DO710">
        <v>0</v>
      </c>
      <c r="DP710">
        <v>1</v>
      </c>
      <c r="DQ710">
        <v>1</v>
      </c>
      <c r="DU710">
        <v>1009</v>
      </c>
      <c r="DV710" t="s">
        <v>27</v>
      </c>
      <c r="DW710" t="s">
        <v>27</v>
      </c>
      <c r="DX710">
        <v>1000</v>
      </c>
      <c r="EE710">
        <v>51482691</v>
      </c>
      <c r="EF710">
        <v>1</v>
      </c>
      <c r="EG710" t="s">
        <v>21</v>
      </c>
      <c r="EH710">
        <v>0</v>
      </c>
      <c r="EI710" t="s">
        <v>3</v>
      </c>
      <c r="EJ710">
        <v>4</v>
      </c>
      <c r="EK710">
        <v>1</v>
      </c>
      <c r="EL710" t="s">
        <v>37</v>
      </c>
      <c r="EM710" t="s">
        <v>23</v>
      </c>
      <c r="EO710" t="s">
        <v>3</v>
      </c>
      <c r="EQ710">
        <v>0</v>
      </c>
      <c r="ER710">
        <v>165.91</v>
      </c>
      <c r="ES710">
        <v>0</v>
      </c>
      <c r="ET710">
        <v>165.91</v>
      </c>
      <c r="EU710">
        <v>90.18</v>
      </c>
      <c r="EV710">
        <v>0</v>
      </c>
      <c r="EW710">
        <v>0</v>
      </c>
      <c r="EX710">
        <v>0</v>
      </c>
      <c r="EY710">
        <v>0</v>
      </c>
      <c r="FQ710">
        <v>0</v>
      </c>
      <c r="FR710">
        <f t="shared" si="659"/>
        <v>0</v>
      </c>
      <c r="FS710">
        <v>0</v>
      </c>
      <c r="FX710">
        <v>0</v>
      </c>
      <c r="FY710">
        <v>0</v>
      </c>
      <c r="GA710" t="s">
        <v>3</v>
      </c>
      <c r="GD710">
        <v>1</v>
      </c>
      <c r="GF710">
        <v>1912105629</v>
      </c>
      <c r="GG710">
        <v>2</v>
      </c>
      <c r="GH710">
        <v>1</v>
      </c>
      <c r="GI710">
        <v>-2</v>
      </c>
      <c r="GJ710">
        <v>0</v>
      </c>
      <c r="GK710">
        <v>0</v>
      </c>
      <c r="GL710">
        <f t="shared" si="660"/>
        <v>0</v>
      </c>
      <c r="GM710">
        <f>ROUND(O710+X710+Y710,2)+GX710</f>
        <v>0</v>
      </c>
      <c r="GN710">
        <f>IF(OR(BI710=0,BI710=1),ROUND(O710+X710+Y710,2),0)</f>
        <v>0</v>
      </c>
      <c r="GO710">
        <f>IF(BI710=2,ROUND(O710+X710+Y710,2),0)</f>
        <v>0</v>
      </c>
      <c r="GP710">
        <f>IF(BI710=4,ROUND(O710+X710+Y710,2)+GX710,0)</f>
        <v>0</v>
      </c>
      <c r="GR710">
        <v>0</v>
      </c>
      <c r="GS710">
        <v>3</v>
      </c>
      <c r="GT710">
        <v>0</v>
      </c>
      <c r="GU710" t="s">
        <v>3</v>
      </c>
      <c r="GV710">
        <f>ROUND((GT710),6)</f>
        <v>0</v>
      </c>
      <c r="GW710">
        <v>1</v>
      </c>
      <c r="GX710">
        <f t="shared" si="661"/>
        <v>0</v>
      </c>
      <c r="HA710">
        <v>0</v>
      </c>
      <c r="HB710">
        <v>0</v>
      </c>
      <c r="HC710">
        <f t="shared" si="662"/>
        <v>0</v>
      </c>
      <c r="HE710" t="s">
        <v>3</v>
      </c>
      <c r="HF710" t="s">
        <v>3</v>
      </c>
      <c r="IK710">
        <f t="shared" si="663"/>
        <v>0</v>
      </c>
    </row>
    <row r="711" spans="1:245" x14ac:dyDescent="0.2">
      <c r="A711">
        <v>17</v>
      </c>
      <c r="B711">
        <v>1</v>
      </c>
      <c r="C711">
        <f>ROW(SmtRes!A229)</f>
        <v>229</v>
      </c>
      <c r="D711">
        <f>ROW(EtalonRes!A221)</f>
        <v>221</v>
      </c>
      <c r="E711" t="s">
        <v>367</v>
      </c>
      <c r="F711" t="s">
        <v>43</v>
      </c>
      <c r="G711" t="s">
        <v>44</v>
      </c>
      <c r="H711" t="s">
        <v>27</v>
      </c>
      <c r="I711">
        <v>0</v>
      </c>
      <c r="J711">
        <v>0</v>
      </c>
      <c r="O711">
        <f t="shared" si="633"/>
        <v>0</v>
      </c>
      <c r="P711">
        <f t="shared" si="634"/>
        <v>0</v>
      </c>
      <c r="Q711">
        <f t="shared" si="635"/>
        <v>0</v>
      </c>
      <c r="R711">
        <f t="shared" si="636"/>
        <v>0</v>
      </c>
      <c r="S711">
        <f t="shared" si="637"/>
        <v>0</v>
      </c>
      <c r="T711">
        <f t="shared" si="638"/>
        <v>0</v>
      </c>
      <c r="U711">
        <f t="shared" si="639"/>
        <v>0</v>
      </c>
      <c r="V711">
        <f t="shared" si="640"/>
        <v>0</v>
      </c>
      <c r="W711">
        <f t="shared" si="641"/>
        <v>0</v>
      </c>
      <c r="X711">
        <f t="shared" si="642"/>
        <v>0</v>
      </c>
      <c r="Y711">
        <f t="shared" si="643"/>
        <v>0</v>
      </c>
      <c r="AA711">
        <v>52421674</v>
      </c>
      <c r="AB711">
        <f t="shared" si="644"/>
        <v>1396.89</v>
      </c>
      <c r="AC711">
        <f>ROUND(((ES711*51)),6)</f>
        <v>0</v>
      </c>
      <c r="AD711">
        <f>ROUND(((((ET711*51))-((EU711*51)))+AE711),6)</f>
        <v>1396.89</v>
      </c>
      <c r="AE711">
        <f>ROUND(((EU711*51)),6)</f>
        <v>759.39</v>
      </c>
      <c r="AF711">
        <f>ROUND(((EV711*51)),6)</f>
        <v>0</v>
      </c>
      <c r="AG711">
        <f t="shared" si="646"/>
        <v>0</v>
      </c>
      <c r="AH711">
        <f>((EW711*51))</f>
        <v>0</v>
      </c>
      <c r="AI711">
        <f>((EX711*51))</f>
        <v>0</v>
      </c>
      <c r="AJ711">
        <f t="shared" si="648"/>
        <v>0</v>
      </c>
      <c r="AK711">
        <v>27.39</v>
      </c>
      <c r="AL711">
        <v>0</v>
      </c>
      <c r="AM711">
        <v>27.39</v>
      </c>
      <c r="AN711">
        <v>14.89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1</v>
      </c>
      <c r="AW711">
        <v>1</v>
      </c>
      <c r="AZ711">
        <v>1</v>
      </c>
      <c r="BA711">
        <v>1</v>
      </c>
      <c r="BB711">
        <v>1</v>
      </c>
      <c r="BC711">
        <v>1</v>
      </c>
      <c r="BD711" t="s">
        <v>3</v>
      </c>
      <c r="BE711" t="s">
        <v>3</v>
      </c>
      <c r="BF711" t="s">
        <v>3</v>
      </c>
      <c r="BG711" t="s">
        <v>3</v>
      </c>
      <c r="BH711">
        <v>0</v>
      </c>
      <c r="BI711">
        <v>4</v>
      </c>
      <c r="BJ711" t="s">
        <v>45</v>
      </c>
      <c r="BM711">
        <v>1</v>
      </c>
      <c r="BN711">
        <v>0</v>
      </c>
      <c r="BO711" t="s">
        <v>3</v>
      </c>
      <c r="BP711">
        <v>0</v>
      </c>
      <c r="BQ711">
        <v>1</v>
      </c>
      <c r="BR711">
        <v>0</v>
      </c>
      <c r="BS711">
        <v>1</v>
      </c>
      <c r="BT711">
        <v>1</v>
      </c>
      <c r="BU711">
        <v>1</v>
      </c>
      <c r="BV711">
        <v>1</v>
      </c>
      <c r="BW711">
        <v>1</v>
      </c>
      <c r="BX711">
        <v>1</v>
      </c>
      <c r="BY711" t="s">
        <v>3</v>
      </c>
      <c r="BZ711">
        <v>0</v>
      </c>
      <c r="CA711">
        <v>0</v>
      </c>
      <c r="CE711">
        <v>0</v>
      </c>
      <c r="CF711">
        <v>0</v>
      </c>
      <c r="CG711">
        <v>0</v>
      </c>
      <c r="CM711">
        <v>0</v>
      </c>
      <c r="CN711" t="s">
        <v>3</v>
      </c>
      <c r="CO711">
        <v>0</v>
      </c>
      <c r="CP711">
        <f t="shared" si="649"/>
        <v>0</v>
      </c>
      <c r="CQ711">
        <f t="shared" si="650"/>
        <v>0</v>
      </c>
      <c r="CR711">
        <f>(((((ET711*51))*BB711-((EU711*51))*BS711)+AE711*BS711)*AV711)</f>
        <v>1396.89</v>
      </c>
      <c r="CS711">
        <f t="shared" si="651"/>
        <v>759.39</v>
      </c>
      <c r="CT711">
        <f t="shared" si="652"/>
        <v>0</v>
      </c>
      <c r="CU711">
        <f t="shared" si="653"/>
        <v>0</v>
      </c>
      <c r="CV711">
        <f t="shared" si="654"/>
        <v>0</v>
      </c>
      <c r="CW711">
        <f t="shared" si="655"/>
        <v>0</v>
      </c>
      <c r="CX711">
        <f t="shared" si="656"/>
        <v>0</v>
      </c>
      <c r="CY711">
        <f t="shared" si="657"/>
        <v>0</v>
      </c>
      <c r="CZ711">
        <f t="shared" si="658"/>
        <v>0</v>
      </c>
      <c r="DC711" t="s">
        <v>3</v>
      </c>
      <c r="DD711" t="s">
        <v>46</v>
      </c>
      <c r="DE711" t="s">
        <v>46</v>
      </c>
      <c r="DF711" t="s">
        <v>46</v>
      </c>
      <c r="DG711" t="s">
        <v>46</v>
      </c>
      <c r="DH711" t="s">
        <v>3</v>
      </c>
      <c r="DI711" t="s">
        <v>46</v>
      </c>
      <c r="DJ711" t="s">
        <v>46</v>
      </c>
      <c r="DK711" t="s">
        <v>3</v>
      </c>
      <c r="DL711" t="s">
        <v>3</v>
      </c>
      <c r="DM711" t="s">
        <v>3</v>
      </c>
      <c r="DN711">
        <v>0</v>
      </c>
      <c r="DO711">
        <v>0</v>
      </c>
      <c r="DP711">
        <v>1</v>
      </c>
      <c r="DQ711">
        <v>1</v>
      </c>
      <c r="DU711">
        <v>1009</v>
      </c>
      <c r="DV711" t="s">
        <v>27</v>
      </c>
      <c r="DW711" t="s">
        <v>27</v>
      </c>
      <c r="DX711">
        <v>1000</v>
      </c>
      <c r="EE711">
        <v>51482691</v>
      </c>
      <c r="EF711">
        <v>1</v>
      </c>
      <c r="EG711" t="s">
        <v>21</v>
      </c>
      <c r="EH711">
        <v>0</v>
      </c>
      <c r="EI711" t="s">
        <v>3</v>
      </c>
      <c r="EJ711">
        <v>4</v>
      </c>
      <c r="EK711">
        <v>1</v>
      </c>
      <c r="EL711" t="s">
        <v>37</v>
      </c>
      <c r="EM711" t="s">
        <v>23</v>
      </c>
      <c r="EO711" t="s">
        <v>3</v>
      </c>
      <c r="EQ711">
        <v>0</v>
      </c>
      <c r="ER711">
        <v>27.39</v>
      </c>
      <c r="ES711">
        <v>0</v>
      </c>
      <c r="ET711">
        <v>27.39</v>
      </c>
      <c r="EU711">
        <v>14.89</v>
      </c>
      <c r="EV711">
        <v>0</v>
      </c>
      <c r="EW711">
        <v>0</v>
      </c>
      <c r="EX711">
        <v>0</v>
      </c>
      <c r="EY711">
        <v>0</v>
      </c>
      <c r="FQ711">
        <v>0</v>
      </c>
      <c r="FR711">
        <f t="shared" si="659"/>
        <v>0</v>
      </c>
      <c r="FS711">
        <v>0</v>
      </c>
      <c r="FX711">
        <v>0</v>
      </c>
      <c r="FY711">
        <v>0</v>
      </c>
      <c r="GA711" t="s">
        <v>3</v>
      </c>
      <c r="GD711">
        <v>1</v>
      </c>
      <c r="GF711">
        <v>972108674</v>
      </c>
      <c r="GG711">
        <v>2</v>
      </c>
      <c r="GH711">
        <v>1</v>
      </c>
      <c r="GI711">
        <v>-2</v>
      </c>
      <c r="GJ711">
        <v>0</v>
      </c>
      <c r="GK711">
        <v>0</v>
      </c>
      <c r="GL711">
        <f t="shared" si="660"/>
        <v>0</v>
      </c>
      <c r="GM711">
        <f>ROUND(O711+X711+Y711,2)+GX711</f>
        <v>0</v>
      </c>
      <c r="GN711">
        <f>IF(OR(BI711=0,BI711=1),ROUND(O711+X711+Y711,2),0)</f>
        <v>0</v>
      </c>
      <c r="GO711">
        <f>IF(BI711=2,ROUND(O711+X711+Y711,2),0)</f>
        <v>0</v>
      </c>
      <c r="GP711">
        <f>IF(BI711=4,ROUND(O711+X711+Y711,2)+GX711,0)</f>
        <v>0</v>
      </c>
      <c r="GR711">
        <v>0</v>
      </c>
      <c r="GS711">
        <v>3</v>
      </c>
      <c r="GT711">
        <v>0</v>
      </c>
      <c r="GU711" t="s">
        <v>46</v>
      </c>
      <c r="GV711">
        <f>ROUND(((GT711*51)),6)</f>
        <v>0</v>
      </c>
      <c r="GW711">
        <v>1</v>
      </c>
      <c r="GX711">
        <f t="shared" si="661"/>
        <v>0</v>
      </c>
      <c r="HA711">
        <v>0</v>
      </c>
      <c r="HB711">
        <v>0</v>
      </c>
      <c r="HC711">
        <f t="shared" si="662"/>
        <v>0</v>
      </c>
      <c r="HE711" t="s">
        <v>3</v>
      </c>
      <c r="HF711" t="s">
        <v>3</v>
      </c>
      <c r="IK711">
        <f t="shared" si="663"/>
        <v>0</v>
      </c>
    </row>
    <row r="712" spans="1:245" x14ac:dyDescent="0.2">
      <c r="A712">
        <v>17</v>
      </c>
      <c r="B712">
        <v>1</v>
      </c>
      <c r="E712" t="s">
        <v>368</v>
      </c>
      <c r="F712" t="s">
        <v>48</v>
      </c>
      <c r="G712" t="s">
        <v>49</v>
      </c>
      <c r="H712" t="s">
        <v>27</v>
      </c>
      <c r="I712">
        <v>0</v>
      </c>
      <c r="J712">
        <v>0</v>
      </c>
      <c r="O712">
        <f t="shared" si="633"/>
        <v>0</v>
      </c>
      <c r="P712">
        <f t="shared" si="634"/>
        <v>0</v>
      </c>
      <c r="Q712">
        <f t="shared" si="635"/>
        <v>0</v>
      </c>
      <c r="R712">
        <f t="shared" si="636"/>
        <v>0</v>
      </c>
      <c r="S712">
        <f t="shared" si="637"/>
        <v>0</v>
      </c>
      <c r="T712">
        <f t="shared" si="638"/>
        <v>0</v>
      </c>
      <c r="U712">
        <f t="shared" si="639"/>
        <v>0</v>
      </c>
      <c r="V712">
        <f t="shared" si="640"/>
        <v>0</v>
      </c>
      <c r="W712">
        <f t="shared" si="641"/>
        <v>0</v>
      </c>
      <c r="X712">
        <f t="shared" si="642"/>
        <v>0</v>
      </c>
      <c r="Y712">
        <f t="shared" si="643"/>
        <v>0</v>
      </c>
      <c r="AA712">
        <v>52421674</v>
      </c>
      <c r="AB712">
        <f t="shared" si="644"/>
        <v>150.61000000000001</v>
      </c>
      <c r="AC712">
        <f>ROUND((ES712),6)</f>
        <v>150.61000000000001</v>
      </c>
      <c r="AD712">
        <f>ROUND((((ET712)-(EU712))+AE712),6)</f>
        <v>0</v>
      </c>
      <c r="AE712">
        <f t="shared" ref="AE712:AF715" si="664">ROUND((EU712),6)</f>
        <v>0</v>
      </c>
      <c r="AF712">
        <f t="shared" si="664"/>
        <v>0</v>
      </c>
      <c r="AG712">
        <f t="shared" si="646"/>
        <v>0</v>
      </c>
      <c r="AH712">
        <f t="shared" ref="AH712:AI715" si="665">(EW712)</f>
        <v>0</v>
      </c>
      <c r="AI712">
        <f t="shared" si="665"/>
        <v>0</v>
      </c>
      <c r="AJ712">
        <f t="shared" si="648"/>
        <v>0</v>
      </c>
      <c r="AK712">
        <v>150.61000000000001</v>
      </c>
      <c r="AL712">
        <v>150.61000000000001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1</v>
      </c>
      <c r="AW712">
        <v>1</v>
      </c>
      <c r="AZ712">
        <v>1</v>
      </c>
      <c r="BA712">
        <v>1</v>
      </c>
      <c r="BB712">
        <v>1</v>
      </c>
      <c r="BC712">
        <v>1</v>
      </c>
      <c r="BD712" t="s">
        <v>3</v>
      </c>
      <c r="BE712" t="s">
        <v>3</v>
      </c>
      <c r="BF712" t="s">
        <v>3</v>
      </c>
      <c r="BG712" t="s">
        <v>3</v>
      </c>
      <c r="BH712">
        <v>3</v>
      </c>
      <c r="BI712">
        <v>1</v>
      </c>
      <c r="BJ712" t="s">
        <v>3</v>
      </c>
      <c r="BM712">
        <v>6001</v>
      </c>
      <c r="BN712">
        <v>0</v>
      </c>
      <c r="BO712" t="s">
        <v>3</v>
      </c>
      <c r="BP712">
        <v>0</v>
      </c>
      <c r="BQ712">
        <v>0</v>
      </c>
      <c r="BR712">
        <v>0</v>
      </c>
      <c r="BS712">
        <v>1</v>
      </c>
      <c r="BT712">
        <v>1</v>
      </c>
      <c r="BU712">
        <v>1</v>
      </c>
      <c r="BV712">
        <v>1</v>
      </c>
      <c r="BW712">
        <v>1</v>
      </c>
      <c r="BX712">
        <v>1</v>
      </c>
      <c r="BY712" t="s">
        <v>3</v>
      </c>
      <c r="BZ712">
        <v>0</v>
      </c>
      <c r="CA712">
        <v>0</v>
      </c>
      <c r="CE712">
        <v>0</v>
      </c>
      <c r="CF712">
        <v>0</v>
      </c>
      <c r="CG712">
        <v>0</v>
      </c>
      <c r="CM712">
        <v>0</v>
      </c>
      <c r="CN712" t="s">
        <v>3</v>
      </c>
      <c r="CO712">
        <v>0</v>
      </c>
      <c r="CP712">
        <f t="shared" si="649"/>
        <v>0</v>
      </c>
      <c r="CQ712">
        <f t="shared" si="650"/>
        <v>150.61000000000001</v>
      </c>
      <c r="CR712">
        <f>((((ET712)*BB712-(EU712)*BS712)+AE712*BS712)*AV712)</f>
        <v>0</v>
      </c>
      <c r="CS712">
        <f t="shared" si="651"/>
        <v>0</v>
      </c>
      <c r="CT712">
        <f t="shared" si="652"/>
        <v>0</v>
      </c>
      <c r="CU712">
        <f t="shared" si="653"/>
        <v>0</v>
      </c>
      <c r="CV712">
        <f t="shared" si="654"/>
        <v>0</v>
      </c>
      <c r="CW712">
        <f t="shared" si="655"/>
        <v>0</v>
      </c>
      <c r="CX712">
        <f t="shared" si="656"/>
        <v>0</v>
      </c>
      <c r="CY712">
        <f t="shared" si="657"/>
        <v>0</v>
      </c>
      <c r="CZ712">
        <f t="shared" si="658"/>
        <v>0</v>
      </c>
      <c r="DC712" t="s">
        <v>3</v>
      </c>
      <c r="DD712" t="s">
        <v>3</v>
      </c>
      <c r="DE712" t="s">
        <v>3</v>
      </c>
      <c r="DF712" t="s">
        <v>3</v>
      </c>
      <c r="DG712" t="s">
        <v>3</v>
      </c>
      <c r="DH712" t="s">
        <v>3</v>
      </c>
      <c r="DI712" t="s">
        <v>3</v>
      </c>
      <c r="DJ712" t="s">
        <v>3</v>
      </c>
      <c r="DK712" t="s">
        <v>3</v>
      </c>
      <c r="DL712" t="s">
        <v>3</v>
      </c>
      <c r="DM712" t="s">
        <v>3</v>
      </c>
      <c r="DN712">
        <v>0</v>
      </c>
      <c r="DO712">
        <v>0</v>
      </c>
      <c r="DP712">
        <v>1</v>
      </c>
      <c r="DQ712">
        <v>1</v>
      </c>
      <c r="DU712">
        <v>1009</v>
      </c>
      <c r="DV712" t="s">
        <v>27</v>
      </c>
      <c r="DW712" t="s">
        <v>27</v>
      </c>
      <c r="DX712">
        <v>1000</v>
      </c>
      <c r="EE712">
        <v>51764353</v>
      </c>
      <c r="EF712">
        <v>0</v>
      </c>
      <c r="EG712" t="s">
        <v>50</v>
      </c>
      <c r="EH712">
        <v>0</v>
      </c>
      <c r="EI712" t="s">
        <v>3</v>
      </c>
      <c r="EJ712">
        <v>1</v>
      </c>
      <c r="EK712">
        <v>6001</v>
      </c>
      <c r="EL712" t="s">
        <v>51</v>
      </c>
      <c r="EM712" t="s">
        <v>50</v>
      </c>
      <c r="EO712" t="s">
        <v>3</v>
      </c>
      <c r="EQ712">
        <v>0</v>
      </c>
      <c r="ER712">
        <v>150.61000000000001</v>
      </c>
      <c r="ES712">
        <v>150.61000000000001</v>
      </c>
      <c r="ET712">
        <v>0</v>
      </c>
      <c r="EU712">
        <v>0</v>
      </c>
      <c r="EV712">
        <v>0</v>
      </c>
      <c r="EW712">
        <v>0</v>
      </c>
      <c r="EX712">
        <v>0</v>
      </c>
      <c r="EY712">
        <v>0</v>
      </c>
      <c r="EZ712">
        <v>5</v>
      </c>
      <c r="FC712">
        <v>1</v>
      </c>
      <c r="FD712">
        <v>18</v>
      </c>
      <c r="FF712">
        <v>180.73</v>
      </c>
      <c r="FQ712">
        <v>0</v>
      </c>
      <c r="FR712">
        <f t="shared" si="659"/>
        <v>0</v>
      </c>
      <c r="FS712">
        <v>0</v>
      </c>
      <c r="FX712">
        <v>0</v>
      </c>
      <c r="FY712">
        <v>0</v>
      </c>
      <c r="GA712" t="s">
        <v>52</v>
      </c>
      <c r="GD712">
        <v>0</v>
      </c>
      <c r="GF712">
        <v>-611639470</v>
      </c>
      <c r="GG712">
        <v>2</v>
      </c>
      <c r="GH712">
        <v>3</v>
      </c>
      <c r="GI712">
        <v>-2</v>
      </c>
      <c r="GJ712">
        <v>0</v>
      </c>
      <c r="GK712">
        <f>ROUND(R712*(R12)/100,2)</f>
        <v>0</v>
      </c>
      <c r="GL712">
        <f t="shared" si="660"/>
        <v>0</v>
      </c>
      <c r="GM712">
        <f>ROUND(O712+X712+Y712+GK712,2)+GX712</f>
        <v>0</v>
      </c>
      <c r="GN712">
        <f>IF(OR(BI712=0,BI712=1),ROUND(O712+X712+Y712+GK712,2),0)</f>
        <v>0</v>
      </c>
      <c r="GO712">
        <f>IF(BI712=2,ROUND(O712+X712+Y712+GK712,2),0)</f>
        <v>0</v>
      </c>
      <c r="GP712">
        <f>IF(BI712=4,ROUND(O712+X712+Y712+GK712,2)+GX712,0)</f>
        <v>0</v>
      </c>
      <c r="GR712">
        <v>1</v>
      </c>
      <c r="GS712">
        <v>1</v>
      </c>
      <c r="GT712">
        <v>0</v>
      </c>
      <c r="GU712" t="s">
        <v>3</v>
      </c>
      <c r="GV712">
        <f t="shared" ref="GV712:GV719" si="666">ROUND((GT712),6)</f>
        <v>0</v>
      </c>
      <c r="GW712">
        <v>1</v>
      </c>
      <c r="GX712">
        <f t="shared" si="661"/>
        <v>0</v>
      </c>
      <c r="HA712">
        <v>0</v>
      </c>
      <c r="HB712">
        <v>0</v>
      </c>
      <c r="HC712">
        <f t="shared" si="662"/>
        <v>0</v>
      </c>
      <c r="HE712" t="s">
        <v>53</v>
      </c>
      <c r="HF712" t="s">
        <v>53</v>
      </c>
      <c r="IK712">
        <f t="shared" si="663"/>
        <v>0</v>
      </c>
    </row>
    <row r="713" spans="1:245" x14ac:dyDescent="0.2">
      <c r="A713">
        <v>17</v>
      </c>
      <c r="B713">
        <v>1</v>
      </c>
      <c r="C713">
        <f>ROW(SmtRes!A230)</f>
        <v>230</v>
      </c>
      <c r="D713">
        <f>ROW(EtalonRes!A222)</f>
        <v>222</v>
      </c>
      <c r="E713" t="s">
        <v>3</v>
      </c>
      <c r="F713" t="s">
        <v>156</v>
      </c>
      <c r="G713" t="s">
        <v>157</v>
      </c>
      <c r="H713" t="s">
        <v>132</v>
      </c>
      <c r="I713">
        <v>0</v>
      </c>
      <c r="J713">
        <v>0</v>
      </c>
      <c r="O713">
        <f t="shared" si="633"/>
        <v>0</v>
      </c>
      <c r="P713">
        <f t="shared" si="634"/>
        <v>0</v>
      </c>
      <c r="Q713">
        <f t="shared" si="635"/>
        <v>0</v>
      </c>
      <c r="R713">
        <f t="shared" si="636"/>
        <v>0</v>
      </c>
      <c r="S713">
        <f t="shared" si="637"/>
        <v>0</v>
      </c>
      <c r="T713">
        <f t="shared" si="638"/>
        <v>0</v>
      </c>
      <c r="U713">
        <f t="shared" si="639"/>
        <v>0</v>
      </c>
      <c r="V713">
        <f t="shared" si="640"/>
        <v>0</v>
      </c>
      <c r="W713">
        <f t="shared" si="641"/>
        <v>0</v>
      </c>
      <c r="X713">
        <f t="shared" si="642"/>
        <v>0</v>
      </c>
      <c r="Y713">
        <f t="shared" si="643"/>
        <v>0</v>
      </c>
      <c r="AA713">
        <v>-1</v>
      </c>
      <c r="AB713">
        <f t="shared" si="644"/>
        <v>41951.1</v>
      </c>
      <c r="AC713">
        <f>ROUND((ES713),6)</f>
        <v>0</v>
      </c>
      <c r="AD713">
        <f>ROUND((((ET713)-(EU713))+AE713),6)</f>
        <v>0</v>
      </c>
      <c r="AE713">
        <f t="shared" si="664"/>
        <v>0</v>
      </c>
      <c r="AF713">
        <f t="shared" si="664"/>
        <v>41951.1</v>
      </c>
      <c r="AG713">
        <f t="shared" si="646"/>
        <v>0</v>
      </c>
      <c r="AH713">
        <f t="shared" si="665"/>
        <v>221.6</v>
      </c>
      <c r="AI713">
        <f t="shared" si="665"/>
        <v>0</v>
      </c>
      <c r="AJ713">
        <f t="shared" si="648"/>
        <v>0</v>
      </c>
      <c r="AK713">
        <v>41951.1</v>
      </c>
      <c r="AL713">
        <v>0</v>
      </c>
      <c r="AM713">
        <v>0</v>
      </c>
      <c r="AN713">
        <v>0</v>
      </c>
      <c r="AO713">
        <v>41951.1</v>
      </c>
      <c r="AP713">
        <v>0</v>
      </c>
      <c r="AQ713">
        <v>221.6</v>
      </c>
      <c r="AR713">
        <v>0</v>
      </c>
      <c r="AS713">
        <v>0</v>
      </c>
      <c r="AT713">
        <v>70</v>
      </c>
      <c r="AU713">
        <v>10</v>
      </c>
      <c r="AV713">
        <v>1</v>
      </c>
      <c r="AW713">
        <v>1</v>
      </c>
      <c r="AZ713">
        <v>1</v>
      </c>
      <c r="BA713">
        <v>1</v>
      </c>
      <c r="BB713">
        <v>1</v>
      </c>
      <c r="BC713">
        <v>1</v>
      </c>
      <c r="BD713" t="s">
        <v>3</v>
      </c>
      <c r="BE713" t="s">
        <v>3</v>
      </c>
      <c r="BF713" t="s">
        <v>3</v>
      </c>
      <c r="BG713" t="s">
        <v>3</v>
      </c>
      <c r="BH713">
        <v>0</v>
      </c>
      <c r="BI713">
        <v>4</v>
      </c>
      <c r="BJ713" t="s">
        <v>158</v>
      </c>
      <c r="BM713">
        <v>0</v>
      </c>
      <c r="BN713">
        <v>0</v>
      </c>
      <c r="BO713" t="s">
        <v>3</v>
      </c>
      <c r="BP713">
        <v>0</v>
      </c>
      <c r="BQ713">
        <v>1</v>
      </c>
      <c r="BR713">
        <v>0</v>
      </c>
      <c r="BS713">
        <v>1</v>
      </c>
      <c r="BT713">
        <v>1</v>
      </c>
      <c r="BU713">
        <v>1</v>
      </c>
      <c r="BV713">
        <v>1</v>
      </c>
      <c r="BW713">
        <v>1</v>
      </c>
      <c r="BX713">
        <v>1</v>
      </c>
      <c r="BY713" t="s">
        <v>3</v>
      </c>
      <c r="BZ713">
        <v>70</v>
      </c>
      <c r="CA713">
        <v>10</v>
      </c>
      <c r="CE713">
        <v>0</v>
      </c>
      <c r="CF713">
        <v>0</v>
      </c>
      <c r="CG713">
        <v>0</v>
      </c>
      <c r="CM713">
        <v>0</v>
      </c>
      <c r="CN713" t="s">
        <v>3</v>
      </c>
      <c r="CO713">
        <v>0</v>
      </c>
      <c r="CP713">
        <f t="shared" si="649"/>
        <v>0</v>
      </c>
      <c r="CQ713">
        <f t="shared" si="650"/>
        <v>0</v>
      </c>
      <c r="CR713">
        <f>((((ET713)*BB713-(EU713)*BS713)+AE713*BS713)*AV713)</f>
        <v>0</v>
      </c>
      <c r="CS713">
        <f t="shared" si="651"/>
        <v>0</v>
      </c>
      <c r="CT713">
        <f t="shared" si="652"/>
        <v>41951.1</v>
      </c>
      <c r="CU713">
        <f t="shared" si="653"/>
        <v>0</v>
      </c>
      <c r="CV713">
        <f t="shared" si="654"/>
        <v>221.6</v>
      </c>
      <c r="CW713">
        <f t="shared" si="655"/>
        <v>0</v>
      </c>
      <c r="CX713">
        <f t="shared" si="656"/>
        <v>0</v>
      </c>
      <c r="CY713">
        <f t="shared" si="657"/>
        <v>0</v>
      </c>
      <c r="CZ713">
        <f t="shared" si="658"/>
        <v>0</v>
      </c>
      <c r="DC713" t="s">
        <v>3</v>
      </c>
      <c r="DD713" t="s">
        <v>3</v>
      </c>
      <c r="DE713" t="s">
        <v>3</v>
      </c>
      <c r="DF713" t="s">
        <v>3</v>
      </c>
      <c r="DG713" t="s">
        <v>3</v>
      </c>
      <c r="DH713" t="s">
        <v>3</v>
      </c>
      <c r="DI713" t="s">
        <v>3</v>
      </c>
      <c r="DJ713" t="s">
        <v>3</v>
      </c>
      <c r="DK713" t="s">
        <v>3</v>
      </c>
      <c r="DL713" t="s">
        <v>3</v>
      </c>
      <c r="DM713" t="s">
        <v>3</v>
      </c>
      <c r="DN713">
        <v>0</v>
      </c>
      <c r="DO713">
        <v>0</v>
      </c>
      <c r="DP713">
        <v>1</v>
      </c>
      <c r="DQ713">
        <v>1</v>
      </c>
      <c r="DU713">
        <v>1007</v>
      </c>
      <c r="DV713" t="s">
        <v>132</v>
      </c>
      <c r="DW713" t="s">
        <v>132</v>
      </c>
      <c r="DX713">
        <v>100</v>
      </c>
      <c r="EE713">
        <v>51482689</v>
      </c>
      <c r="EF713">
        <v>1</v>
      </c>
      <c r="EG713" t="s">
        <v>21</v>
      </c>
      <c r="EH713">
        <v>0</v>
      </c>
      <c r="EI713" t="s">
        <v>3</v>
      </c>
      <c r="EJ713">
        <v>4</v>
      </c>
      <c r="EK713">
        <v>0</v>
      </c>
      <c r="EL713" t="s">
        <v>22</v>
      </c>
      <c r="EM713" t="s">
        <v>23</v>
      </c>
      <c r="EO713" t="s">
        <v>3</v>
      </c>
      <c r="EQ713">
        <v>1024</v>
      </c>
      <c r="ER713">
        <v>41951.1</v>
      </c>
      <c r="ES713">
        <v>0</v>
      </c>
      <c r="ET713">
        <v>0</v>
      </c>
      <c r="EU713">
        <v>0</v>
      </c>
      <c r="EV713">
        <v>41951.1</v>
      </c>
      <c r="EW713">
        <v>221.6</v>
      </c>
      <c r="EX713">
        <v>0</v>
      </c>
      <c r="EY713">
        <v>0</v>
      </c>
      <c r="FQ713">
        <v>0</v>
      </c>
      <c r="FR713">
        <f t="shared" si="659"/>
        <v>0</v>
      </c>
      <c r="FS713">
        <v>0</v>
      </c>
      <c r="FX713">
        <v>70</v>
      </c>
      <c r="FY713">
        <v>10</v>
      </c>
      <c r="GA713" t="s">
        <v>3</v>
      </c>
      <c r="GD713">
        <v>0</v>
      </c>
      <c r="GF713">
        <v>-447582349</v>
      </c>
      <c r="GG713">
        <v>2</v>
      </c>
      <c r="GH713">
        <v>1</v>
      </c>
      <c r="GI713">
        <v>-2</v>
      </c>
      <c r="GJ713">
        <v>0</v>
      </c>
      <c r="GK713">
        <f>ROUND(R713*(R12)/100,2)</f>
        <v>0</v>
      </c>
      <c r="GL713">
        <f t="shared" si="660"/>
        <v>0</v>
      </c>
      <c r="GM713">
        <f>ROUND(O713+X713+Y713+GK713,2)+GX713</f>
        <v>0</v>
      </c>
      <c r="GN713">
        <f>IF(OR(BI713=0,BI713=1),ROUND(O713+X713+Y713+GK713,2),0)</f>
        <v>0</v>
      </c>
      <c r="GO713">
        <f>IF(BI713=2,ROUND(O713+X713+Y713+GK713,2),0)</f>
        <v>0</v>
      </c>
      <c r="GP713">
        <f>IF(BI713=4,ROUND(O713+X713+Y713+GK713,2)+GX713,0)</f>
        <v>0</v>
      </c>
      <c r="GR713">
        <v>0</v>
      </c>
      <c r="GS713">
        <v>3</v>
      </c>
      <c r="GT713">
        <v>0</v>
      </c>
      <c r="GU713" t="s">
        <v>3</v>
      </c>
      <c r="GV713">
        <f t="shared" si="666"/>
        <v>0</v>
      </c>
      <c r="GW713">
        <v>1</v>
      </c>
      <c r="GX713">
        <f t="shared" si="661"/>
        <v>0</v>
      </c>
      <c r="HA713">
        <v>0</v>
      </c>
      <c r="HB713">
        <v>0</v>
      </c>
      <c r="HC713">
        <f t="shared" si="662"/>
        <v>0</v>
      </c>
      <c r="HE713" t="s">
        <v>3</v>
      </c>
      <c r="HF713" t="s">
        <v>3</v>
      </c>
      <c r="IK713">
        <f t="shared" si="663"/>
        <v>0</v>
      </c>
    </row>
    <row r="714" spans="1:245" x14ac:dyDescent="0.2">
      <c r="A714">
        <v>17</v>
      </c>
      <c r="B714">
        <v>1</v>
      </c>
      <c r="C714">
        <f>ROW(SmtRes!A231)</f>
        <v>231</v>
      </c>
      <c r="D714">
        <f>ROW(EtalonRes!A223)</f>
        <v>223</v>
      </c>
      <c r="E714" t="s">
        <v>3</v>
      </c>
      <c r="F714" t="s">
        <v>160</v>
      </c>
      <c r="G714" t="s">
        <v>161</v>
      </c>
      <c r="H714" t="s">
        <v>132</v>
      </c>
      <c r="I714">
        <v>0</v>
      </c>
      <c r="J714">
        <v>0</v>
      </c>
      <c r="O714">
        <f t="shared" si="633"/>
        <v>0</v>
      </c>
      <c r="P714">
        <f t="shared" si="634"/>
        <v>0</v>
      </c>
      <c r="Q714">
        <f t="shared" si="635"/>
        <v>0</v>
      </c>
      <c r="R714">
        <f t="shared" si="636"/>
        <v>0</v>
      </c>
      <c r="S714">
        <f t="shared" si="637"/>
        <v>0</v>
      </c>
      <c r="T714">
        <f t="shared" si="638"/>
        <v>0</v>
      </c>
      <c r="U714">
        <f t="shared" si="639"/>
        <v>0</v>
      </c>
      <c r="V714">
        <f t="shared" si="640"/>
        <v>0</v>
      </c>
      <c r="W714">
        <f t="shared" si="641"/>
        <v>0</v>
      </c>
      <c r="X714">
        <f t="shared" si="642"/>
        <v>0</v>
      </c>
      <c r="Y714">
        <f t="shared" si="643"/>
        <v>0</v>
      </c>
      <c r="AA714">
        <v>-1</v>
      </c>
      <c r="AB714">
        <f t="shared" si="644"/>
        <v>11130.3</v>
      </c>
      <c r="AC714">
        <f>ROUND((ES714),6)</f>
        <v>0</v>
      </c>
      <c r="AD714">
        <f>ROUND((((ET714)-(EU714))+AE714),6)</f>
        <v>0</v>
      </c>
      <c r="AE714">
        <f t="shared" si="664"/>
        <v>0</v>
      </c>
      <c r="AF714">
        <f t="shared" si="664"/>
        <v>11130.3</v>
      </c>
      <c r="AG714">
        <f t="shared" si="646"/>
        <v>0</v>
      </c>
      <c r="AH714">
        <f t="shared" si="665"/>
        <v>83</v>
      </c>
      <c r="AI714">
        <f t="shared" si="665"/>
        <v>0</v>
      </c>
      <c r="AJ714">
        <f t="shared" si="648"/>
        <v>0</v>
      </c>
      <c r="AK714">
        <v>11130.3</v>
      </c>
      <c r="AL714">
        <v>0</v>
      </c>
      <c r="AM714">
        <v>0</v>
      </c>
      <c r="AN714">
        <v>0</v>
      </c>
      <c r="AO714">
        <v>11130.3</v>
      </c>
      <c r="AP714">
        <v>0</v>
      </c>
      <c r="AQ714">
        <v>83</v>
      </c>
      <c r="AR714">
        <v>0</v>
      </c>
      <c r="AS714">
        <v>0</v>
      </c>
      <c r="AT714">
        <v>70</v>
      </c>
      <c r="AU714">
        <v>10</v>
      </c>
      <c r="AV714">
        <v>1</v>
      </c>
      <c r="AW714">
        <v>1</v>
      </c>
      <c r="AZ714">
        <v>1</v>
      </c>
      <c r="BA714">
        <v>1</v>
      </c>
      <c r="BB714">
        <v>1</v>
      </c>
      <c r="BC714">
        <v>1</v>
      </c>
      <c r="BD714" t="s">
        <v>3</v>
      </c>
      <c r="BE714" t="s">
        <v>3</v>
      </c>
      <c r="BF714" t="s">
        <v>3</v>
      </c>
      <c r="BG714" t="s">
        <v>3</v>
      </c>
      <c r="BH714">
        <v>0</v>
      </c>
      <c r="BI714">
        <v>4</v>
      </c>
      <c r="BJ714" t="s">
        <v>162</v>
      </c>
      <c r="BM714">
        <v>0</v>
      </c>
      <c r="BN714">
        <v>0</v>
      </c>
      <c r="BO714" t="s">
        <v>3</v>
      </c>
      <c r="BP714">
        <v>0</v>
      </c>
      <c r="BQ714">
        <v>1</v>
      </c>
      <c r="BR714">
        <v>0</v>
      </c>
      <c r="BS714">
        <v>1</v>
      </c>
      <c r="BT714">
        <v>1</v>
      </c>
      <c r="BU714">
        <v>1</v>
      </c>
      <c r="BV714">
        <v>1</v>
      </c>
      <c r="BW714">
        <v>1</v>
      </c>
      <c r="BX714">
        <v>1</v>
      </c>
      <c r="BY714" t="s">
        <v>3</v>
      </c>
      <c r="BZ714">
        <v>70</v>
      </c>
      <c r="CA714">
        <v>10</v>
      </c>
      <c r="CE714">
        <v>0</v>
      </c>
      <c r="CF714">
        <v>0</v>
      </c>
      <c r="CG714">
        <v>0</v>
      </c>
      <c r="CM714">
        <v>0</v>
      </c>
      <c r="CN714" t="s">
        <v>3</v>
      </c>
      <c r="CO714">
        <v>0</v>
      </c>
      <c r="CP714">
        <f t="shared" si="649"/>
        <v>0</v>
      </c>
      <c r="CQ714">
        <f t="shared" si="650"/>
        <v>0</v>
      </c>
      <c r="CR714">
        <f>((((ET714)*BB714-(EU714)*BS714)+AE714*BS714)*AV714)</f>
        <v>0</v>
      </c>
      <c r="CS714">
        <f t="shared" si="651"/>
        <v>0</v>
      </c>
      <c r="CT714">
        <f t="shared" si="652"/>
        <v>11130.3</v>
      </c>
      <c r="CU714">
        <f t="shared" si="653"/>
        <v>0</v>
      </c>
      <c r="CV714">
        <f t="shared" si="654"/>
        <v>83</v>
      </c>
      <c r="CW714">
        <f t="shared" si="655"/>
        <v>0</v>
      </c>
      <c r="CX714">
        <f t="shared" si="656"/>
        <v>0</v>
      </c>
      <c r="CY714">
        <f t="shared" si="657"/>
        <v>0</v>
      </c>
      <c r="CZ714">
        <f t="shared" si="658"/>
        <v>0</v>
      </c>
      <c r="DC714" t="s">
        <v>3</v>
      </c>
      <c r="DD714" t="s">
        <v>3</v>
      </c>
      <c r="DE714" t="s">
        <v>3</v>
      </c>
      <c r="DF714" t="s">
        <v>3</v>
      </c>
      <c r="DG714" t="s">
        <v>3</v>
      </c>
      <c r="DH714" t="s">
        <v>3</v>
      </c>
      <c r="DI714" t="s">
        <v>3</v>
      </c>
      <c r="DJ714" t="s">
        <v>3</v>
      </c>
      <c r="DK714" t="s">
        <v>3</v>
      </c>
      <c r="DL714" t="s">
        <v>3</v>
      </c>
      <c r="DM714" t="s">
        <v>3</v>
      </c>
      <c r="DN714">
        <v>0</v>
      </c>
      <c r="DO714">
        <v>0</v>
      </c>
      <c r="DP714">
        <v>1</v>
      </c>
      <c r="DQ714">
        <v>1</v>
      </c>
      <c r="DU714">
        <v>1007</v>
      </c>
      <c r="DV714" t="s">
        <v>132</v>
      </c>
      <c r="DW714" t="s">
        <v>132</v>
      </c>
      <c r="DX714">
        <v>100</v>
      </c>
      <c r="EE714">
        <v>51482689</v>
      </c>
      <c r="EF714">
        <v>1</v>
      </c>
      <c r="EG714" t="s">
        <v>21</v>
      </c>
      <c r="EH714">
        <v>0</v>
      </c>
      <c r="EI714" t="s">
        <v>3</v>
      </c>
      <c r="EJ714">
        <v>4</v>
      </c>
      <c r="EK714">
        <v>0</v>
      </c>
      <c r="EL714" t="s">
        <v>22</v>
      </c>
      <c r="EM714" t="s">
        <v>23</v>
      </c>
      <c r="EO714" t="s">
        <v>3</v>
      </c>
      <c r="EQ714">
        <v>1024</v>
      </c>
      <c r="ER714">
        <v>11130.3</v>
      </c>
      <c r="ES714">
        <v>0</v>
      </c>
      <c r="ET714">
        <v>0</v>
      </c>
      <c r="EU714">
        <v>0</v>
      </c>
      <c r="EV714">
        <v>11130.3</v>
      </c>
      <c r="EW714">
        <v>83</v>
      </c>
      <c r="EX714">
        <v>0</v>
      </c>
      <c r="EY714">
        <v>0</v>
      </c>
      <c r="FQ714">
        <v>0</v>
      </c>
      <c r="FR714">
        <f t="shared" si="659"/>
        <v>0</v>
      </c>
      <c r="FS714">
        <v>0</v>
      </c>
      <c r="FX714">
        <v>70</v>
      </c>
      <c r="FY714">
        <v>10</v>
      </c>
      <c r="GA714" t="s">
        <v>3</v>
      </c>
      <c r="GD714">
        <v>0</v>
      </c>
      <c r="GF714">
        <v>-1064522646</v>
      </c>
      <c r="GG714">
        <v>2</v>
      </c>
      <c r="GH714">
        <v>1</v>
      </c>
      <c r="GI714">
        <v>-2</v>
      </c>
      <c r="GJ714">
        <v>0</v>
      </c>
      <c r="GK714">
        <f>ROUND(R714*(R12)/100,2)</f>
        <v>0</v>
      </c>
      <c r="GL714">
        <f t="shared" si="660"/>
        <v>0</v>
      </c>
      <c r="GM714">
        <f>ROUND(O714+X714+Y714+GK714,2)+GX714</f>
        <v>0</v>
      </c>
      <c r="GN714">
        <f>IF(OR(BI714=0,BI714=1),ROUND(O714+X714+Y714+GK714,2),0)</f>
        <v>0</v>
      </c>
      <c r="GO714">
        <f>IF(BI714=2,ROUND(O714+X714+Y714+GK714,2),0)</f>
        <v>0</v>
      </c>
      <c r="GP714">
        <f>IF(BI714=4,ROUND(O714+X714+Y714+GK714,2)+GX714,0)</f>
        <v>0</v>
      </c>
      <c r="GR714">
        <v>0</v>
      </c>
      <c r="GS714">
        <v>3</v>
      </c>
      <c r="GT714">
        <v>0</v>
      </c>
      <c r="GU714" t="s">
        <v>3</v>
      </c>
      <c r="GV714">
        <f t="shared" si="666"/>
        <v>0</v>
      </c>
      <c r="GW714">
        <v>1</v>
      </c>
      <c r="GX714">
        <f t="shared" si="661"/>
        <v>0</v>
      </c>
      <c r="HA714">
        <v>0</v>
      </c>
      <c r="HB714">
        <v>0</v>
      </c>
      <c r="HC714">
        <f t="shared" si="662"/>
        <v>0</v>
      </c>
      <c r="HE714" t="s">
        <v>3</v>
      </c>
      <c r="HF714" t="s">
        <v>3</v>
      </c>
      <c r="IK714">
        <f t="shared" si="663"/>
        <v>0</v>
      </c>
    </row>
    <row r="715" spans="1:245" x14ac:dyDescent="0.2">
      <c r="A715">
        <v>17</v>
      </c>
      <c r="B715">
        <v>1</v>
      </c>
      <c r="C715">
        <f>ROW(SmtRes!A232)</f>
        <v>232</v>
      </c>
      <c r="D715">
        <f>ROW(EtalonRes!A224)</f>
        <v>224</v>
      </c>
      <c r="E715" t="s">
        <v>3</v>
      </c>
      <c r="F715" t="s">
        <v>164</v>
      </c>
      <c r="G715" t="s">
        <v>165</v>
      </c>
      <c r="H715" t="s">
        <v>166</v>
      </c>
      <c r="I715">
        <v>0</v>
      </c>
      <c r="J715">
        <v>0</v>
      </c>
      <c r="O715">
        <f t="shared" si="633"/>
        <v>0</v>
      </c>
      <c r="P715">
        <f t="shared" si="634"/>
        <v>0</v>
      </c>
      <c r="Q715">
        <f t="shared" si="635"/>
        <v>0</v>
      </c>
      <c r="R715">
        <f t="shared" si="636"/>
        <v>0</v>
      </c>
      <c r="S715">
        <f t="shared" si="637"/>
        <v>0</v>
      </c>
      <c r="T715">
        <f t="shared" si="638"/>
        <v>0</v>
      </c>
      <c r="U715">
        <f t="shared" si="639"/>
        <v>0</v>
      </c>
      <c r="V715">
        <f t="shared" si="640"/>
        <v>0</v>
      </c>
      <c r="W715">
        <f t="shared" si="641"/>
        <v>0</v>
      </c>
      <c r="X715">
        <f t="shared" si="642"/>
        <v>0</v>
      </c>
      <c r="Y715">
        <f t="shared" si="643"/>
        <v>0</v>
      </c>
      <c r="AA715">
        <v>-1</v>
      </c>
      <c r="AB715">
        <f t="shared" si="644"/>
        <v>47.27</v>
      </c>
      <c r="AC715">
        <f>ROUND((ES715),6)</f>
        <v>0</v>
      </c>
      <c r="AD715">
        <f>ROUND((((ET715)-(EU715))+AE715),6)</f>
        <v>47.27</v>
      </c>
      <c r="AE715">
        <f t="shared" si="664"/>
        <v>25.66</v>
      </c>
      <c r="AF715">
        <f t="shared" si="664"/>
        <v>0</v>
      </c>
      <c r="AG715">
        <f t="shared" si="646"/>
        <v>0</v>
      </c>
      <c r="AH715">
        <f t="shared" si="665"/>
        <v>0</v>
      </c>
      <c r="AI715">
        <f t="shared" si="665"/>
        <v>0</v>
      </c>
      <c r="AJ715">
        <f t="shared" si="648"/>
        <v>0</v>
      </c>
      <c r="AK715">
        <v>47.27</v>
      </c>
      <c r="AL715">
        <v>0</v>
      </c>
      <c r="AM715">
        <v>47.27</v>
      </c>
      <c r="AN715">
        <v>25.66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1</v>
      </c>
      <c r="AW715">
        <v>1</v>
      </c>
      <c r="AZ715">
        <v>1</v>
      </c>
      <c r="BA715">
        <v>1</v>
      </c>
      <c r="BB715">
        <v>1</v>
      </c>
      <c r="BC715">
        <v>1</v>
      </c>
      <c r="BD715" t="s">
        <v>3</v>
      </c>
      <c r="BE715" t="s">
        <v>3</v>
      </c>
      <c r="BF715" t="s">
        <v>3</v>
      </c>
      <c r="BG715" t="s">
        <v>3</v>
      </c>
      <c r="BH715">
        <v>0</v>
      </c>
      <c r="BI715">
        <v>4</v>
      </c>
      <c r="BJ715" t="s">
        <v>167</v>
      </c>
      <c r="BM715">
        <v>1</v>
      </c>
      <c r="BN715">
        <v>0</v>
      </c>
      <c r="BO715" t="s">
        <v>3</v>
      </c>
      <c r="BP715">
        <v>0</v>
      </c>
      <c r="BQ715">
        <v>1</v>
      </c>
      <c r="BR715">
        <v>0</v>
      </c>
      <c r="BS715">
        <v>1</v>
      </c>
      <c r="BT715">
        <v>1</v>
      </c>
      <c r="BU715">
        <v>1</v>
      </c>
      <c r="BV715">
        <v>1</v>
      </c>
      <c r="BW715">
        <v>1</v>
      </c>
      <c r="BX715">
        <v>1</v>
      </c>
      <c r="BY715" t="s">
        <v>3</v>
      </c>
      <c r="BZ715">
        <v>0</v>
      </c>
      <c r="CA715">
        <v>0</v>
      </c>
      <c r="CE715">
        <v>0</v>
      </c>
      <c r="CF715">
        <v>0</v>
      </c>
      <c r="CG715">
        <v>0</v>
      </c>
      <c r="CM715">
        <v>0</v>
      </c>
      <c r="CN715" t="s">
        <v>3</v>
      </c>
      <c r="CO715">
        <v>0</v>
      </c>
      <c r="CP715">
        <f t="shared" si="649"/>
        <v>0</v>
      </c>
      <c r="CQ715">
        <f t="shared" si="650"/>
        <v>0</v>
      </c>
      <c r="CR715">
        <f>((((ET715)*BB715-(EU715)*BS715)+AE715*BS715)*AV715)</f>
        <v>47.27</v>
      </c>
      <c r="CS715">
        <f t="shared" si="651"/>
        <v>25.66</v>
      </c>
      <c r="CT715">
        <f t="shared" si="652"/>
        <v>0</v>
      </c>
      <c r="CU715">
        <f t="shared" si="653"/>
        <v>0</v>
      </c>
      <c r="CV715">
        <f t="shared" si="654"/>
        <v>0</v>
      </c>
      <c r="CW715">
        <f t="shared" si="655"/>
        <v>0</v>
      </c>
      <c r="CX715">
        <f t="shared" si="656"/>
        <v>0</v>
      </c>
      <c r="CY715">
        <f t="shared" si="657"/>
        <v>0</v>
      </c>
      <c r="CZ715">
        <f t="shared" si="658"/>
        <v>0</v>
      </c>
      <c r="DC715" t="s">
        <v>3</v>
      </c>
      <c r="DD715" t="s">
        <v>3</v>
      </c>
      <c r="DE715" t="s">
        <v>3</v>
      </c>
      <c r="DF715" t="s">
        <v>3</v>
      </c>
      <c r="DG715" t="s">
        <v>3</v>
      </c>
      <c r="DH715" t="s">
        <v>3</v>
      </c>
      <c r="DI715" t="s">
        <v>3</v>
      </c>
      <c r="DJ715" t="s">
        <v>3</v>
      </c>
      <c r="DK715" t="s">
        <v>3</v>
      </c>
      <c r="DL715" t="s">
        <v>3</v>
      </c>
      <c r="DM715" t="s">
        <v>3</v>
      </c>
      <c r="DN715">
        <v>0</v>
      </c>
      <c r="DO715">
        <v>0</v>
      </c>
      <c r="DP715">
        <v>1</v>
      </c>
      <c r="DQ715">
        <v>1</v>
      </c>
      <c r="DU715">
        <v>1007</v>
      </c>
      <c r="DV715" t="s">
        <v>166</v>
      </c>
      <c r="DW715" t="s">
        <v>166</v>
      </c>
      <c r="DX715">
        <v>1</v>
      </c>
      <c r="EE715">
        <v>51482691</v>
      </c>
      <c r="EF715">
        <v>1</v>
      </c>
      <c r="EG715" t="s">
        <v>21</v>
      </c>
      <c r="EH715">
        <v>0</v>
      </c>
      <c r="EI715" t="s">
        <v>3</v>
      </c>
      <c r="EJ715">
        <v>4</v>
      </c>
      <c r="EK715">
        <v>1</v>
      </c>
      <c r="EL715" t="s">
        <v>37</v>
      </c>
      <c r="EM715" t="s">
        <v>23</v>
      </c>
      <c r="EO715" t="s">
        <v>3</v>
      </c>
      <c r="EQ715">
        <v>1024</v>
      </c>
      <c r="ER715">
        <v>47.27</v>
      </c>
      <c r="ES715">
        <v>0</v>
      </c>
      <c r="ET715">
        <v>47.27</v>
      </c>
      <c r="EU715">
        <v>25.66</v>
      </c>
      <c r="EV715">
        <v>0</v>
      </c>
      <c r="EW715">
        <v>0</v>
      </c>
      <c r="EX715">
        <v>0</v>
      </c>
      <c r="EY715">
        <v>0</v>
      </c>
      <c r="FQ715">
        <v>0</v>
      </c>
      <c r="FR715">
        <f t="shared" si="659"/>
        <v>0</v>
      </c>
      <c r="FS715">
        <v>0</v>
      </c>
      <c r="FX715">
        <v>0</v>
      </c>
      <c r="FY715">
        <v>0</v>
      </c>
      <c r="GA715" t="s">
        <v>3</v>
      </c>
      <c r="GD715">
        <v>1</v>
      </c>
      <c r="GF715">
        <v>-297362768</v>
      </c>
      <c r="GG715">
        <v>2</v>
      </c>
      <c r="GH715">
        <v>1</v>
      </c>
      <c r="GI715">
        <v>-2</v>
      </c>
      <c r="GJ715">
        <v>0</v>
      </c>
      <c r="GK715">
        <v>0</v>
      </c>
      <c r="GL715">
        <f t="shared" si="660"/>
        <v>0</v>
      </c>
      <c r="GM715">
        <f>ROUND(O715+X715+Y715,2)+GX715</f>
        <v>0</v>
      </c>
      <c r="GN715">
        <f>IF(OR(BI715=0,BI715=1),ROUND(O715+X715+Y715,2),0)</f>
        <v>0</v>
      </c>
      <c r="GO715">
        <f>IF(BI715=2,ROUND(O715+X715+Y715,2),0)</f>
        <v>0</v>
      </c>
      <c r="GP715">
        <f>IF(BI715=4,ROUND(O715+X715+Y715,2)+GX715,0)</f>
        <v>0</v>
      </c>
      <c r="GR715">
        <v>0</v>
      </c>
      <c r="GS715">
        <v>3</v>
      </c>
      <c r="GT715">
        <v>0</v>
      </c>
      <c r="GU715" t="s">
        <v>3</v>
      </c>
      <c r="GV715">
        <f t="shared" si="666"/>
        <v>0</v>
      </c>
      <c r="GW715">
        <v>1</v>
      </c>
      <c r="GX715">
        <f t="shared" si="661"/>
        <v>0</v>
      </c>
      <c r="HA715">
        <v>0</v>
      </c>
      <c r="HB715">
        <v>0</v>
      </c>
      <c r="HC715">
        <f t="shared" si="662"/>
        <v>0</v>
      </c>
      <c r="HE715" t="s">
        <v>3</v>
      </c>
      <c r="HF715" t="s">
        <v>3</v>
      </c>
      <c r="IK715">
        <f t="shared" si="663"/>
        <v>0</v>
      </c>
    </row>
    <row r="716" spans="1:245" x14ac:dyDescent="0.2">
      <c r="A716">
        <v>17</v>
      </c>
      <c r="B716">
        <v>1</v>
      </c>
      <c r="C716">
        <f>ROW(SmtRes!A233)</f>
        <v>233</v>
      </c>
      <c r="D716">
        <f>ROW(EtalonRes!A225)</f>
        <v>225</v>
      </c>
      <c r="E716" t="s">
        <v>3</v>
      </c>
      <c r="F716" t="s">
        <v>169</v>
      </c>
      <c r="G716" t="s">
        <v>170</v>
      </c>
      <c r="H716" t="s">
        <v>166</v>
      </c>
      <c r="I716">
        <v>0</v>
      </c>
      <c r="J716">
        <v>0</v>
      </c>
      <c r="O716">
        <f t="shared" si="633"/>
        <v>0</v>
      </c>
      <c r="P716">
        <f t="shared" si="634"/>
        <v>0</v>
      </c>
      <c r="Q716">
        <f t="shared" si="635"/>
        <v>0</v>
      </c>
      <c r="R716">
        <f t="shared" si="636"/>
        <v>0</v>
      </c>
      <c r="S716">
        <f t="shared" si="637"/>
        <v>0</v>
      </c>
      <c r="T716">
        <f t="shared" si="638"/>
        <v>0</v>
      </c>
      <c r="U716">
        <f t="shared" si="639"/>
        <v>0</v>
      </c>
      <c r="V716">
        <f t="shared" si="640"/>
        <v>0</v>
      </c>
      <c r="W716">
        <f t="shared" si="641"/>
        <v>0</v>
      </c>
      <c r="X716">
        <f t="shared" si="642"/>
        <v>0</v>
      </c>
      <c r="Y716">
        <f t="shared" si="643"/>
        <v>0</v>
      </c>
      <c r="AA716">
        <v>-1</v>
      </c>
      <c r="AB716">
        <f t="shared" si="644"/>
        <v>823.5</v>
      </c>
      <c r="AC716">
        <f>ROUND(((ES716*54)),6)</f>
        <v>0</v>
      </c>
      <c r="AD716">
        <f>ROUND(((((ET716*54))-((EU716*54)))+AE716),6)</f>
        <v>823.5</v>
      </c>
      <c r="AE716">
        <f>ROUND(((EU716*54)),6)</f>
        <v>447.12</v>
      </c>
      <c r="AF716">
        <f>ROUND(((EV716*54)),6)</f>
        <v>0</v>
      </c>
      <c r="AG716">
        <f t="shared" si="646"/>
        <v>0</v>
      </c>
      <c r="AH716">
        <f>((EW716*54))</f>
        <v>0</v>
      </c>
      <c r="AI716">
        <f>((EX716*54))</f>
        <v>0</v>
      </c>
      <c r="AJ716">
        <f t="shared" si="648"/>
        <v>0</v>
      </c>
      <c r="AK716">
        <v>15.25</v>
      </c>
      <c r="AL716">
        <v>0</v>
      </c>
      <c r="AM716">
        <v>15.25</v>
      </c>
      <c r="AN716">
        <v>8.2799999999999994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1</v>
      </c>
      <c r="AW716">
        <v>1</v>
      </c>
      <c r="AZ716">
        <v>1</v>
      </c>
      <c r="BA716">
        <v>1</v>
      </c>
      <c r="BB716">
        <v>1</v>
      </c>
      <c r="BC716">
        <v>1</v>
      </c>
      <c r="BD716" t="s">
        <v>3</v>
      </c>
      <c r="BE716" t="s">
        <v>3</v>
      </c>
      <c r="BF716" t="s">
        <v>3</v>
      </c>
      <c r="BG716" t="s">
        <v>3</v>
      </c>
      <c r="BH716">
        <v>0</v>
      </c>
      <c r="BI716">
        <v>4</v>
      </c>
      <c r="BJ716" t="s">
        <v>171</v>
      </c>
      <c r="BM716">
        <v>1</v>
      </c>
      <c r="BN716">
        <v>0</v>
      </c>
      <c r="BO716" t="s">
        <v>3</v>
      </c>
      <c r="BP716">
        <v>0</v>
      </c>
      <c r="BQ716">
        <v>1</v>
      </c>
      <c r="BR716">
        <v>0</v>
      </c>
      <c r="BS716">
        <v>1</v>
      </c>
      <c r="BT716">
        <v>1</v>
      </c>
      <c r="BU716">
        <v>1</v>
      </c>
      <c r="BV716">
        <v>1</v>
      </c>
      <c r="BW716">
        <v>1</v>
      </c>
      <c r="BX716">
        <v>1</v>
      </c>
      <c r="BY716" t="s">
        <v>3</v>
      </c>
      <c r="BZ716">
        <v>0</v>
      </c>
      <c r="CA716">
        <v>0</v>
      </c>
      <c r="CE716">
        <v>0</v>
      </c>
      <c r="CF716">
        <v>0</v>
      </c>
      <c r="CG716">
        <v>0</v>
      </c>
      <c r="CM716">
        <v>0</v>
      </c>
      <c r="CN716" t="s">
        <v>3</v>
      </c>
      <c r="CO716">
        <v>0</v>
      </c>
      <c r="CP716">
        <f t="shared" si="649"/>
        <v>0</v>
      </c>
      <c r="CQ716">
        <f t="shared" si="650"/>
        <v>0</v>
      </c>
      <c r="CR716">
        <f>(((((ET716*54))*BB716-((EU716*54))*BS716)+AE716*BS716)*AV716)</f>
        <v>823.5</v>
      </c>
      <c r="CS716">
        <f t="shared" si="651"/>
        <v>447.12</v>
      </c>
      <c r="CT716">
        <f t="shared" si="652"/>
        <v>0</v>
      </c>
      <c r="CU716">
        <f t="shared" si="653"/>
        <v>0</v>
      </c>
      <c r="CV716">
        <f t="shared" si="654"/>
        <v>0</v>
      </c>
      <c r="CW716">
        <f t="shared" si="655"/>
        <v>0</v>
      </c>
      <c r="CX716">
        <f t="shared" si="656"/>
        <v>0</v>
      </c>
      <c r="CY716">
        <f t="shared" si="657"/>
        <v>0</v>
      </c>
      <c r="CZ716">
        <f t="shared" si="658"/>
        <v>0</v>
      </c>
      <c r="DC716" t="s">
        <v>3</v>
      </c>
      <c r="DD716" t="s">
        <v>172</v>
      </c>
      <c r="DE716" t="s">
        <v>172</v>
      </c>
      <c r="DF716" t="s">
        <v>172</v>
      </c>
      <c r="DG716" t="s">
        <v>172</v>
      </c>
      <c r="DH716" t="s">
        <v>3</v>
      </c>
      <c r="DI716" t="s">
        <v>172</v>
      </c>
      <c r="DJ716" t="s">
        <v>172</v>
      </c>
      <c r="DK716" t="s">
        <v>3</v>
      </c>
      <c r="DL716" t="s">
        <v>3</v>
      </c>
      <c r="DM716" t="s">
        <v>3</v>
      </c>
      <c r="DN716">
        <v>0</v>
      </c>
      <c r="DO716">
        <v>0</v>
      </c>
      <c r="DP716">
        <v>1</v>
      </c>
      <c r="DQ716">
        <v>1</v>
      </c>
      <c r="DU716">
        <v>1007</v>
      </c>
      <c r="DV716" t="s">
        <v>166</v>
      </c>
      <c r="DW716" t="s">
        <v>166</v>
      </c>
      <c r="DX716">
        <v>1</v>
      </c>
      <c r="EE716">
        <v>51482691</v>
      </c>
      <c r="EF716">
        <v>1</v>
      </c>
      <c r="EG716" t="s">
        <v>21</v>
      </c>
      <c r="EH716">
        <v>0</v>
      </c>
      <c r="EI716" t="s">
        <v>3</v>
      </c>
      <c r="EJ716">
        <v>4</v>
      </c>
      <c r="EK716">
        <v>1</v>
      </c>
      <c r="EL716" t="s">
        <v>37</v>
      </c>
      <c r="EM716" t="s">
        <v>23</v>
      </c>
      <c r="EO716" t="s">
        <v>3</v>
      </c>
      <c r="EQ716">
        <v>1024</v>
      </c>
      <c r="ER716">
        <v>15.25</v>
      </c>
      <c r="ES716">
        <v>0</v>
      </c>
      <c r="ET716">
        <v>15.25</v>
      </c>
      <c r="EU716">
        <v>8.2799999999999994</v>
      </c>
      <c r="EV716">
        <v>0</v>
      </c>
      <c r="EW716">
        <v>0</v>
      </c>
      <c r="EX716">
        <v>0</v>
      </c>
      <c r="EY716">
        <v>0</v>
      </c>
      <c r="FQ716">
        <v>0</v>
      </c>
      <c r="FR716">
        <f t="shared" si="659"/>
        <v>0</v>
      </c>
      <c r="FS716">
        <v>0</v>
      </c>
      <c r="FX716">
        <v>0</v>
      </c>
      <c r="FY716">
        <v>0</v>
      </c>
      <c r="GA716" t="s">
        <v>3</v>
      </c>
      <c r="GD716">
        <v>1</v>
      </c>
      <c r="GF716">
        <v>1250719171</v>
      </c>
      <c r="GG716">
        <v>2</v>
      </c>
      <c r="GH716">
        <v>1</v>
      </c>
      <c r="GI716">
        <v>-2</v>
      </c>
      <c r="GJ716">
        <v>0</v>
      </c>
      <c r="GK716">
        <v>0</v>
      </c>
      <c r="GL716">
        <f t="shared" si="660"/>
        <v>0</v>
      </c>
      <c r="GM716">
        <f>ROUND(O716+X716+Y716,2)+GX716</f>
        <v>0</v>
      </c>
      <c r="GN716">
        <f>IF(OR(BI716=0,BI716=1),ROUND(O716+X716+Y716,2),0)</f>
        <v>0</v>
      </c>
      <c r="GO716">
        <f>IF(BI716=2,ROUND(O716+X716+Y716,2),0)</f>
        <v>0</v>
      </c>
      <c r="GP716">
        <f>IF(BI716=4,ROUND(O716+X716+Y716,2)+GX716,0)</f>
        <v>0</v>
      </c>
      <c r="GR716">
        <v>0</v>
      </c>
      <c r="GS716">
        <v>3</v>
      </c>
      <c r="GT716">
        <v>0</v>
      </c>
      <c r="GU716" t="s">
        <v>3</v>
      </c>
      <c r="GV716">
        <f t="shared" si="666"/>
        <v>0</v>
      </c>
      <c r="GW716">
        <v>1</v>
      </c>
      <c r="GX716">
        <f t="shared" si="661"/>
        <v>0</v>
      </c>
      <c r="HA716">
        <v>0</v>
      </c>
      <c r="HB716">
        <v>0</v>
      </c>
      <c r="HC716">
        <f t="shared" si="662"/>
        <v>0</v>
      </c>
      <c r="HE716" t="s">
        <v>3</v>
      </c>
      <c r="HF716" t="s">
        <v>3</v>
      </c>
      <c r="IK716">
        <f t="shared" si="663"/>
        <v>0</v>
      </c>
    </row>
    <row r="717" spans="1:245" x14ac:dyDescent="0.2">
      <c r="A717">
        <v>17</v>
      </c>
      <c r="B717">
        <v>1</v>
      </c>
      <c r="E717" t="s">
        <v>3</v>
      </c>
      <c r="F717" t="s">
        <v>48</v>
      </c>
      <c r="G717" t="s">
        <v>174</v>
      </c>
      <c r="H717" t="s">
        <v>27</v>
      </c>
      <c r="I717">
        <v>0</v>
      </c>
      <c r="J717">
        <v>0</v>
      </c>
      <c r="O717">
        <f t="shared" si="633"/>
        <v>0</v>
      </c>
      <c r="P717">
        <f t="shared" si="634"/>
        <v>0</v>
      </c>
      <c r="Q717">
        <f t="shared" si="635"/>
        <v>0</v>
      </c>
      <c r="R717">
        <f t="shared" si="636"/>
        <v>0</v>
      </c>
      <c r="S717">
        <f t="shared" si="637"/>
        <v>0</v>
      </c>
      <c r="T717">
        <f t="shared" si="638"/>
        <v>0</v>
      </c>
      <c r="U717">
        <f t="shared" si="639"/>
        <v>0</v>
      </c>
      <c r="V717">
        <f t="shared" si="640"/>
        <v>0</v>
      </c>
      <c r="W717">
        <f t="shared" si="641"/>
        <v>0</v>
      </c>
      <c r="X717">
        <f t="shared" si="642"/>
        <v>0</v>
      </c>
      <c r="Y717">
        <f t="shared" si="643"/>
        <v>0</v>
      </c>
      <c r="AA717">
        <v>-1</v>
      </c>
      <c r="AB717">
        <f t="shared" si="644"/>
        <v>100.3</v>
      </c>
      <c r="AC717">
        <f>ROUND((ES717),6)</f>
        <v>100.3</v>
      </c>
      <c r="AD717">
        <f>ROUND((((ET717)-(EU717))+AE717),6)</f>
        <v>0</v>
      </c>
      <c r="AE717">
        <f t="shared" ref="AE717:AF719" si="667">ROUND((EU717),6)</f>
        <v>0</v>
      </c>
      <c r="AF717">
        <f t="shared" si="667"/>
        <v>0</v>
      </c>
      <c r="AG717">
        <f t="shared" si="646"/>
        <v>0</v>
      </c>
      <c r="AH717">
        <f t="shared" ref="AH717:AI719" si="668">(EW717)</f>
        <v>0</v>
      </c>
      <c r="AI717">
        <f t="shared" si="668"/>
        <v>0</v>
      </c>
      <c r="AJ717">
        <f t="shared" si="648"/>
        <v>0</v>
      </c>
      <c r="AK717">
        <v>100.3</v>
      </c>
      <c r="AL717">
        <v>100.3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1</v>
      </c>
      <c r="AW717">
        <v>1</v>
      </c>
      <c r="AZ717">
        <v>1</v>
      </c>
      <c r="BA717">
        <v>1</v>
      </c>
      <c r="BB717">
        <v>1</v>
      </c>
      <c r="BC717">
        <v>1</v>
      </c>
      <c r="BD717" t="s">
        <v>3</v>
      </c>
      <c r="BE717" t="s">
        <v>3</v>
      </c>
      <c r="BF717" t="s">
        <v>3</v>
      </c>
      <c r="BG717" t="s">
        <v>3</v>
      </c>
      <c r="BH717">
        <v>3</v>
      </c>
      <c r="BI717">
        <v>1</v>
      </c>
      <c r="BJ717" t="s">
        <v>3</v>
      </c>
      <c r="BM717">
        <v>6001</v>
      </c>
      <c r="BN717">
        <v>0</v>
      </c>
      <c r="BO717" t="s">
        <v>3</v>
      </c>
      <c r="BP717">
        <v>0</v>
      </c>
      <c r="BQ717">
        <v>0</v>
      </c>
      <c r="BR717">
        <v>0</v>
      </c>
      <c r="BS717">
        <v>1</v>
      </c>
      <c r="BT717">
        <v>1</v>
      </c>
      <c r="BU717">
        <v>1</v>
      </c>
      <c r="BV717">
        <v>1</v>
      </c>
      <c r="BW717">
        <v>1</v>
      </c>
      <c r="BX717">
        <v>1</v>
      </c>
      <c r="BY717" t="s">
        <v>3</v>
      </c>
      <c r="BZ717">
        <v>0</v>
      </c>
      <c r="CA717">
        <v>0</v>
      </c>
      <c r="CE717">
        <v>0</v>
      </c>
      <c r="CF717">
        <v>0</v>
      </c>
      <c r="CG717">
        <v>0</v>
      </c>
      <c r="CM717">
        <v>0</v>
      </c>
      <c r="CN717" t="s">
        <v>3</v>
      </c>
      <c r="CO717">
        <v>0</v>
      </c>
      <c r="CP717">
        <f t="shared" si="649"/>
        <v>0</v>
      </c>
      <c r="CQ717">
        <f t="shared" si="650"/>
        <v>100.3</v>
      </c>
      <c r="CR717">
        <f>((((ET717)*BB717-(EU717)*BS717)+AE717*BS717)*AV717)</f>
        <v>0</v>
      </c>
      <c r="CS717">
        <f t="shared" si="651"/>
        <v>0</v>
      </c>
      <c r="CT717">
        <f t="shared" si="652"/>
        <v>0</v>
      </c>
      <c r="CU717">
        <f t="shared" si="653"/>
        <v>0</v>
      </c>
      <c r="CV717">
        <f t="shared" si="654"/>
        <v>0</v>
      </c>
      <c r="CW717">
        <f t="shared" si="655"/>
        <v>0</v>
      </c>
      <c r="CX717">
        <f t="shared" si="656"/>
        <v>0</v>
      </c>
      <c r="CY717">
        <f t="shared" si="657"/>
        <v>0</v>
      </c>
      <c r="CZ717">
        <f t="shared" si="658"/>
        <v>0</v>
      </c>
      <c r="DC717" t="s">
        <v>3</v>
      </c>
      <c r="DD717" t="s">
        <v>3</v>
      </c>
      <c r="DE717" t="s">
        <v>3</v>
      </c>
      <c r="DF717" t="s">
        <v>3</v>
      </c>
      <c r="DG717" t="s">
        <v>3</v>
      </c>
      <c r="DH717" t="s">
        <v>3</v>
      </c>
      <c r="DI717" t="s">
        <v>3</v>
      </c>
      <c r="DJ717" t="s">
        <v>3</v>
      </c>
      <c r="DK717" t="s">
        <v>3</v>
      </c>
      <c r="DL717" t="s">
        <v>3</v>
      </c>
      <c r="DM717" t="s">
        <v>3</v>
      </c>
      <c r="DN717">
        <v>0</v>
      </c>
      <c r="DO717">
        <v>0</v>
      </c>
      <c r="DP717">
        <v>1</v>
      </c>
      <c r="DQ717">
        <v>1</v>
      </c>
      <c r="DU717">
        <v>1009</v>
      </c>
      <c r="DV717" t="s">
        <v>27</v>
      </c>
      <c r="DW717" t="s">
        <v>27</v>
      </c>
      <c r="DX717">
        <v>1000</v>
      </c>
      <c r="EE717">
        <v>51764353</v>
      </c>
      <c r="EF717">
        <v>0</v>
      </c>
      <c r="EG717" t="s">
        <v>50</v>
      </c>
      <c r="EH717">
        <v>0</v>
      </c>
      <c r="EI717" t="s">
        <v>3</v>
      </c>
      <c r="EJ717">
        <v>1</v>
      </c>
      <c r="EK717">
        <v>6001</v>
      </c>
      <c r="EL717" t="s">
        <v>51</v>
      </c>
      <c r="EM717" t="s">
        <v>50</v>
      </c>
      <c r="EO717" t="s">
        <v>3</v>
      </c>
      <c r="EQ717">
        <v>1024</v>
      </c>
      <c r="ER717">
        <v>100.3</v>
      </c>
      <c r="ES717">
        <v>100.3</v>
      </c>
      <c r="ET717">
        <v>0</v>
      </c>
      <c r="EU717">
        <v>0</v>
      </c>
      <c r="EV717">
        <v>0</v>
      </c>
      <c r="EW717">
        <v>0</v>
      </c>
      <c r="EX717">
        <v>0</v>
      </c>
      <c r="EY717">
        <v>0</v>
      </c>
      <c r="EZ717">
        <v>5</v>
      </c>
      <c r="FC717">
        <v>1</v>
      </c>
      <c r="FD717">
        <v>18</v>
      </c>
      <c r="FF717">
        <v>120.36</v>
      </c>
      <c r="FQ717">
        <v>0</v>
      </c>
      <c r="FR717">
        <f t="shared" si="659"/>
        <v>0</v>
      </c>
      <c r="FS717">
        <v>0</v>
      </c>
      <c r="FX717">
        <v>0</v>
      </c>
      <c r="FY717">
        <v>0</v>
      </c>
      <c r="GA717" t="s">
        <v>175</v>
      </c>
      <c r="GD717">
        <v>0</v>
      </c>
      <c r="GF717">
        <v>-1755965665</v>
      </c>
      <c r="GG717">
        <v>2</v>
      </c>
      <c r="GH717">
        <v>3</v>
      </c>
      <c r="GI717">
        <v>-2</v>
      </c>
      <c r="GJ717">
        <v>0</v>
      </c>
      <c r="GK717">
        <f>ROUND(R717*(R12)/100,2)</f>
        <v>0</v>
      </c>
      <c r="GL717">
        <f t="shared" si="660"/>
        <v>0</v>
      </c>
      <c r="GM717">
        <f>ROUND(O717+X717+Y717+GK717,2)+GX717</f>
        <v>0</v>
      </c>
      <c r="GN717">
        <f>IF(OR(BI717=0,BI717=1),ROUND(O717+X717+Y717+GK717,2),0)</f>
        <v>0</v>
      </c>
      <c r="GO717">
        <f>IF(BI717=2,ROUND(O717+X717+Y717+GK717,2),0)</f>
        <v>0</v>
      </c>
      <c r="GP717">
        <f>IF(BI717=4,ROUND(O717+X717+Y717+GK717,2)+GX717,0)</f>
        <v>0</v>
      </c>
      <c r="GR717">
        <v>1</v>
      </c>
      <c r="GS717">
        <v>1</v>
      </c>
      <c r="GT717">
        <v>0</v>
      </c>
      <c r="GU717" t="s">
        <v>3</v>
      </c>
      <c r="GV717">
        <f t="shared" si="666"/>
        <v>0</v>
      </c>
      <c r="GW717">
        <v>1</v>
      </c>
      <c r="GX717">
        <f t="shared" si="661"/>
        <v>0</v>
      </c>
      <c r="HA717">
        <v>0</v>
      </c>
      <c r="HB717">
        <v>0</v>
      </c>
      <c r="HC717">
        <f t="shared" si="662"/>
        <v>0</v>
      </c>
      <c r="HE717" t="s">
        <v>53</v>
      </c>
      <c r="HF717" t="s">
        <v>53</v>
      </c>
      <c r="IK717">
        <f t="shared" si="663"/>
        <v>0</v>
      </c>
    </row>
    <row r="718" spans="1:245" x14ac:dyDescent="0.2">
      <c r="A718">
        <v>17</v>
      </c>
      <c r="B718">
        <v>1</v>
      </c>
      <c r="C718">
        <f>ROW(SmtRes!A241)</f>
        <v>241</v>
      </c>
      <c r="D718">
        <f>ROW(EtalonRes!A233)</f>
        <v>233</v>
      </c>
      <c r="E718" t="s">
        <v>369</v>
      </c>
      <c r="F718" t="s">
        <v>370</v>
      </c>
      <c r="G718" t="s">
        <v>371</v>
      </c>
      <c r="H718" t="s">
        <v>132</v>
      </c>
      <c r="I718">
        <v>0</v>
      </c>
      <c r="J718">
        <v>0</v>
      </c>
      <c r="O718">
        <f t="shared" si="633"/>
        <v>0</v>
      </c>
      <c r="P718">
        <f t="shared" si="634"/>
        <v>0</v>
      </c>
      <c r="Q718">
        <f t="shared" si="635"/>
        <v>0</v>
      </c>
      <c r="R718">
        <f t="shared" si="636"/>
        <v>0</v>
      </c>
      <c r="S718">
        <f t="shared" si="637"/>
        <v>0</v>
      </c>
      <c r="T718">
        <f t="shared" si="638"/>
        <v>0</v>
      </c>
      <c r="U718">
        <f t="shared" si="639"/>
        <v>0</v>
      </c>
      <c r="V718">
        <f t="shared" si="640"/>
        <v>0</v>
      </c>
      <c r="W718">
        <f t="shared" si="641"/>
        <v>0</v>
      </c>
      <c r="X718">
        <f t="shared" si="642"/>
        <v>0</v>
      </c>
      <c r="Y718">
        <f t="shared" si="643"/>
        <v>0</v>
      </c>
      <c r="AA718">
        <v>52421674</v>
      </c>
      <c r="AB718">
        <f t="shared" si="644"/>
        <v>75863.820000000007</v>
      </c>
      <c r="AC718">
        <f>ROUND((ES718),6)</f>
        <v>65162.05</v>
      </c>
      <c r="AD718">
        <f>ROUND((((ET718)-(EU718))+AE718),6)</f>
        <v>7602.23</v>
      </c>
      <c r="AE718">
        <f t="shared" si="667"/>
        <v>3222.98</v>
      </c>
      <c r="AF718">
        <f t="shared" si="667"/>
        <v>3099.54</v>
      </c>
      <c r="AG718">
        <f t="shared" si="646"/>
        <v>0</v>
      </c>
      <c r="AH718">
        <f t="shared" si="668"/>
        <v>16.559999999999999</v>
      </c>
      <c r="AI718">
        <f t="shared" si="668"/>
        <v>0</v>
      </c>
      <c r="AJ718">
        <f t="shared" si="648"/>
        <v>0</v>
      </c>
      <c r="AK718">
        <v>75863.820000000007</v>
      </c>
      <c r="AL718">
        <v>65162.05</v>
      </c>
      <c r="AM718">
        <v>7602.23</v>
      </c>
      <c r="AN718">
        <v>3222.98</v>
      </c>
      <c r="AO718">
        <v>3099.54</v>
      </c>
      <c r="AP718">
        <v>0</v>
      </c>
      <c r="AQ718">
        <v>16.559999999999999</v>
      </c>
      <c r="AR718">
        <v>0</v>
      </c>
      <c r="AS718">
        <v>0</v>
      </c>
      <c r="AT718">
        <v>70</v>
      </c>
      <c r="AU718">
        <v>10</v>
      </c>
      <c r="AV718">
        <v>1</v>
      </c>
      <c r="AW718">
        <v>1</v>
      </c>
      <c r="AZ718">
        <v>1</v>
      </c>
      <c r="BA718">
        <v>1</v>
      </c>
      <c r="BB718">
        <v>1</v>
      </c>
      <c r="BC718">
        <v>1</v>
      </c>
      <c r="BD718" t="s">
        <v>3</v>
      </c>
      <c r="BE718" t="s">
        <v>3</v>
      </c>
      <c r="BF718" t="s">
        <v>3</v>
      </c>
      <c r="BG718" t="s">
        <v>3</v>
      </c>
      <c r="BH718">
        <v>0</v>
      </c>
      <c r="BI718">
        <v>4</v>
      </c>
      <c r="BJ718" t="s">
        <v>372</v>
      </c>
      <c r="BM718">
        <v>0</v>
      </c>
      <c r="BN718">
        <v>0</v>
      </c>
      <c r="BO718" t="s">
        <v>3</v>
      </c>
      <c r="BP718">
        <v>0</v>
      </c>
      <c r="BQ718">
        <v>1</v>
      </c>
      <c r="BR718">
        <v>0</v>
      </c>
      <c r="BS718">
        <v>1</v>
      </c>
      <c r="BT718">
        <v>1</v>
      </c>
      <c r="BU718">
        <v>1</v>
      </c>
      <c r="BV718">
        <v>1</v>
      </c>
      <c r="BW718">
        <v>1</v>
      </c>
      <c r="BX718">
        <v>1</v>
      </c>
      <c r="BY718" t="s">
        <v>3</v>
      </c>
      <c r="BZ718">
        <v>70</v>
      </c>
      <c r="CA718">
        <v>10</v>
      </c>
      <c r="CE718">
        <v>0</v>
      </c>
      <c r="CF718">
        <v>0</v>
      </c>
      <c r="CG718">
        <v>0</v>
      </c>
      <c r="CM718">
        <v>0</v>
      </c>
      <c r="CN718" t="s">
        <v>3</v>
      </c>
      <c r="CO718">
        <v>0</v>
      </c>
      <c r="CP718">
        <f t="shared" si="649"/>
        <v>0</v>
      </c>
      <c r="CQ718">
        <f t="shared" si="650"/>
        <v>65162.05</v>
      </c>
      <c r="CR718">
        <f>((((ET718)*BB718-(EU718)*BS718)+AE718*BS718)*AV718)</f>
        <v>7602.23</v>
      </c>
      <c r="CS718">
        <f t="shared" si="651"/>
        <v>3222.98</v>
      </c>
      <c r="CT718">
        <f t="shared" si="652"/>
        <v>3099.54</v>
      </c>
      <c r="CU718">
        <f t="shared" si="653"/>
        <v>0</v>
      </c>
      <c r="CV718">
        <f t="shared" si="654"/>
        <v>16.559999999999999</v>
      </c>
      <c r="CW718">
        <f t="shared" si="655"/>
        <v>0</v>
      </c>
      <c r="CX718">
        <f t="shared" si="656"/>
        <v>0</v>
      </c>
      <c r="CY718">
        <f t="shared" si="657"/>
        <v>0</v>
      </c>
      <c r="CZ718">
        <f t="shared" si="658"/>
        <v>0</v>
      </c>
      <c r="DC718" t="s">
        <v>3</v>
      </c>
      <c r="DD718" t="s">
        <v>3</v>
      </c>
      <c r="DE718" t="s">
        <v>3</v>
      </c>
      <c r="DF718" t="s">
        <v>3</v>
      </c>
      <c r="DG718" t="s">
        <v>3</v>
      </c>
      <c r="DH718" t="s">
        <v>3</v>
      </c>
      <c r="DI718" t="s">
        <v>3</v>
      </c>
      <c r="DJ718" t="s">
        <v>3</v>
      </c>
      <c r="DK718" t="s">
        <v>3</v>
      </c>
      <c r="DL718" t="s">
        <v>3</v>
      </c>
      <c r="DM718" t="s">
        <v>3</v>
      </c>
      <c r="DN718">
        <v>0</v>
      </c>
      <c r="DO718">
        <v>0</v>
      </c>
      <c r="DP718">
        <v>1</v>
      </c>
      <c r="DQ718">
        <v>1</v>
      </c>
      <c r="DU718">
        <v>1007</v>
      </c>
      <c r="DV718" t="s">
        <v>132</v>
      </c>
      <c r="DW718" t="s">
        <v>132</v>
      </c>
      <c r="DX718">
        <v>100</v>
      </c>
      <c r="EE718">
        <v>51482689</v>
      </c>
      <c r="EF718">
        <v>1</v>
      </c>
      <c r="EG718" t="s">
        <v>21</v>
      </c>
      <c r="EH718">
        <v>0</v>
      </c>
      <c r="EI718" t="s">
        <v>3</v>
      </c>
      <c r="EJ718">
        <v>4</v>
      </c>
      <c r="EK718">
        <v>0</v>
      </c>
      <c r="EL718" t="s">
        <v>22</v>
      </c>
      <c r="EM718" t="s">
        <v>23</v>
      </c>
      <c r="EO718" t="s">
        <v>3</v>
      </c>
      <c r="EQ718">
        <v>0</v>
      </c>
      <c r="ER718">
        <v>75863.820000000007</v>
      </c>
      <c r="ES718">
        <v>65162.05</v>
      </c>
      <c r="ET718">
        <v>7602.23</v>
      </c>
      <c r="EU718">
        <v>3222.98</v>
      </c>
      <c r="EV718">
        <v>3099.54</v>
      </c>
      <c r="EW718">
        <v>16.559999999999999</v>
      </c>
      <c r="EX718">
        <v>0</v>
      </c>
      <c r="EY718">
        <v>0</v>
      </c>
      <c r="FQ718">
        <v>0</v>
      </c>
      <c r="FR718">
        <f t="shared" si="659"/>
        <v>0</v>
      </c>
      <c r="FS718">
        <v>0</v>
      </c>
      <c r="FX718">
        <v>70</v>
      </c>
      <c r="FY718">
        <v>10</v>
      </c>
      <c r="GA718" t="s">
        <v>3</v>
      </c>
      <c r="GD718">
        <v>0</v>
      </c>
      <c r="GF718">
        <v>2135562757</v>
      </c>
      <c r="GG718">
        <v>2</v>
      </c>
      <c r="GH718">
        <v>1</v>
      </c>
      <c r="GI718">
        <v>-2</v>
      </c>
      <c r="GJ718">
        <v>0</v>
      </c>
      <c r="GK718">
        <f>ROUND(R718*(R12)/100,2)</f>
        <v>0</v>
      </c>
      <c r="GL718">
        <f t="shared" si="660"/>
        <v>0</v>
      </c>
      <c r="GM718">
        <f>ROUND(O718+X718+Y718+GK718,2)+GX718</f>
        <v>0</v>
      </c>
      <c r="GN718">
        <f>IF(OR(BI718=0,BI718=1),ROUND(O718+X718+Y718+GK718,2),0)</f>
        <v>0</v>
      </c>
      <c r="GO718">
        <f>IF(BI718=2,ROUND(O718+X718+Y718+GK718,2),0)</f>
        <v>0</v>
      </c>
      <c r="GP718">
        <f>IF(BI718=4,ROUND(O718+X718+Y718+GK718,2)+GX718,0)</f>
        <v>0</v>
      </c>
      <c r="GR718">
        <v>0</v>
      </c>
      <c r="GS718">
        <v>3</v>
      </c>
      <c r="GT718">
        <v>0</v>
      </c>
      <c r="GU718" t="s">
        <v>3</v>
      </c>
      <c r="GV718">
        <f t="shared" si="666"/>
        <v>0</v>
      </c>
      <c r="GW718">
        <v>1</v>
      </c>
      <c r="GX718">
        <f t="shared" si="661"/>
        <v>0</v>
      </c>
      <c r="HA718">
        <v>0</v>
      </c>
      <c r="HB718">
        <v>0</v>
      </c>
      <c r="HC718">
        <f t="shared" si="662"/>
        <v>0</v>
      </c>
      <c r="HE718" t="s">
        <v>3</v>
      </c>
      <c r="HF718" t="s">
        <v>3</v>
      </c>
      <c r="IK718">
        <f t="shared" si="663"/>
        <v>0</v>
      </c>
    </row>
    <row r="719" spans="1:245" x14ac:dyDescent="0.2">
      <c r="A719">
        <v>17</v>
      </c>
      <c r="B719">
        <v>1</v>
      </c>
      <c r="C719">
        <f>ROW(SmtRes!A244)</f>
        <v>244</v>
      </c>
      <c r="D719">
        <f>ROW(EtalonRes!A237)</f>
        <v>237</v>
      </c>
      <c r="E719" t="s">
        <v>373</v>
      </c>
      <c r="F719" t="s">
        <v>177</v>
      </c>
      <c r="G719" t="s">
        <v>178</v>
      </c>
      <c r="H719" t="s">
        <v>147</v>
      </c>
      <c r="I719">
        <v>0</v>
      </c>
      <c r="J719">
        <v>0</v>
      </c>
      <c r="O719">
        <f t="shared" si="633"/>
        <v>0</v>
      </c>
      <c r="P719">
        <f t="shared" si="634"/>
        <v>0</v>
      </c>
      <c r="Q719">
        <f t="shared" si="635"/>
        <v>0</v>
      </c>
      <c r="R719">
        <f t="shared" si="636"/>
        <v>0</v>
      </c>
      <c r="S719">
        <f t="shared" si="637"/>
        <v>0</v>
      </c>
      <c r="T719">
        <f t="shared" si="638"/>
        <v>0</v>
      </c>
      <c r="U719">
        <f t="shared" si="639"/>
        <v>0</v>
      </c>
      <c r="V719">
        <f t="shared" si="640"/>
        <v>0</v>
      </c>
      <c r="W719">
        <f t="shared" si="641"/>
        <v>0</v>
      </c>
      <c r="X719">
        <f t="shared" si="642"/>
        <v>0</v>
      </c>
      <c r="Y719">
        <f t="shared" si="643"/>
        <v>0</v>
      </c>
      <c r="AA719">
        <v>52421674</v>
      </c>
      <c r="AB719">
        <f t="shared" si="644"/>
        <v>44383.31</v>
      </c>
      <c r="AC719">
        <f>ROUND((ES719),6)</f>
        <v>22120.46</v>
      </c>
      <c r="AD719">
        <f>ROUND((((ET719)-(EU719))+AE719),6)</f>
        <v>0</v>
      </c>
      <c r="AE719">
        <f t="shared" si="667"/>
        <v>0</v>
      </c>
      <c r="AF719">
        <f t="shared" si="667"/>
        <v>22262.85</v>
      </c>
      <c r="AG719">
        <f t="shared" si="646"/>
        <v>0</v>
      </c>
      <c r="AH719">
        <f t="shared" si="668"/>
        <v>115</v>
      </c>
      <c r="AI719">
        <f t="shared" si="668"/>
        <v>0</v>
      </c>
      <c r="AJ719">
        <f t="shared" si="648"/>
        <v>0</v>
      </c>
      <c r="AK719">
        <v>44383.31</v>
      </c>
      <c r="AL719">
        <v>22120.46</v>
      </c>
      <c r="AM719">
        <v>0</v>
      </c>
      <c r="AN719">
        <v>0</v>
      </c>
      <c r="AO719">
        <v>22262.85</v>
      </c>
      <c r="AP719">
        <v>0</v>
      </c>
      <c r="AQ719">
        <v>115</v>
      </c>
      <c r="AR719">
        <v>0</v>
      </c>
      <c r="AS719">
        <v>0</v>
      </c>
      <c r="AT719">
        <v>70</v>
      </c>
      <c r="AU719">
        <v>10</v>
      </c>
      <c r="AV719">
        <v>1</v>
      </c>
      <c r="AW719">
        <v>1</v>
      </c>
      <c r="AZ719">
        <v>1</v>
      </c>
      <c r="BA719">
        <v>1</v>
      </c>
      <c r="BB719">
        <v>1</v>
      </c>
      <c r="BC719">
        <v>1</v>
      </c>
      <c r="BD719" t="s">
        <v>3</v>
      </c>
      <c r="BE719" t="s">
        <v>3</v>
      </c>
      <c r="BF719" t="s">
        <v>3</v>
      </c>
      <c r="BG719" t="s">
        <v>3</v>
      </c>
      <c r="BH719">
        <v>0</v>
      </c>
      <c r="BI719">
        <v>4</v>
      </c>
      <c r="BJ719" t="s">
        <v>179</v>
      </c>
      <c r="BM719">
        <v>0</v>
      </c>
      <c r="BN719">
        <v>0</v>
      </c>
      <c r="BO719" t="s">
        <v>3</v>
      </c>
      <c r="BP719">
        <v>0</v>
      </c>
      <c r="BQ719">
        <v>1</v>
      </c>
      <c r="BR719">
        <v>0</v>
      </c>
      <c r="BS719">
        <v>1</v>
      </c>
      <c r="BT719">
        <v>1</v>
      </c>
      <c r="BU719">
        <v>1</v>
      </c>
      <c r="BV719">
        <v>1</v>
      </c>
      <c r="BW719">
        <v>1</v>
      </c>
      <c r="BX719">
        <v>1</v>
      </c>
      <c r="BY719" t="s">
        <v>3</v>
      </c>
      <c r="BZ719">
        <v>70</v>
      </c>
      <c r="CA719">
        <v>10</v>
      </c>
      <c r="CE719">
        <v>0</v>
      </c>
      <c r="CF719">
        <v>0</v>
      </c>
      <c r="CG719">
        <v>0</v>
      </c>
      <c r="CM719">
        <v>0</v>
      </c>
      <c r="CN719" t="s">
        <v>3</v>
      </c>
      <c r="CO719">
        <v>0</v>
      </c>
      <c r="CP719">
        <f t="shared" si="649"/>
        <v>0</v>
      </c>
      <c r="CQ719">
        <f t="shared" si="650"/>
        <v>22120.46</v>
      </c>
      <c r="CR719">
        <f>((((ET719)*BB719-(EU719)*BS719)+AE719*BS719)*AV719)</f>
        <v>0</v>
      </c>
      <c r="CS719">
        <f t="shared" si="651"/>
        <v>0</v>
      </c>
      <c r="CT719">
        <f t="shared" si="652"/>
        <v>22262.85</v>
      </c>
      <c r="CU719">
        <f t="shared" si="653"/>
        <v>0</v>
      </c>
      <c r="CV719">
        <f t="shared" si="654"/>
        <v>115</v>
      </c>
      <c r="CW719">
        <f t="shared" si="655"/>
        <v>0</v>
      </c>
      <c r="CX719">
        <f t="shared" si="656"/>
        <v>0</v>
      </c>
      <c r="CY719">
        <f t="shared" si="657"/>
        <v>0</v>
      </c>
      <c r="CZ719">
        <f t="shared" si="658"/>
        <v>0</v>
      </c>
      <c r="DC719" t="s">
        <v>3</v>
      </c>
      <c r="DD719" t="s">
        <v>3</v>
      </c>
      <c r="DE719" t="s">
        <v>3</v>
      </c>
      <c r="DF719" t="s">
        <v>3</v>
      </c>
      <c r="DG719" t="s">
        <v>3</v>
      </c>
      <c r="DH719" t="s">
        <v>3</v>
      </c>
      <c r="DI719" t="s">
        <v>3</v>
      </c>
      <c r="DJ719" t="s">
        <v>3</v>
      </c>
      <c r="DK719" t="s">
        <v>3</v>
      </c>
      <c r="DL719" t="s">
        <v>3</v>
      </c>
      <c r="DM719" t="s">
        <v>3</v>
      </c>
      <c r="DN719">
        <v>0</v>
      </c>
      <c r="DO719">
        <v>0</v>
      </c>
      <c r="DP719">
        <v>1</v>
      </c>
      <c r="DQ719">
        <v>1</v>
      </c>
      <c r="DU719">
        <v>1003</v>
      </c>
      <c r="DV719" t="s">
        <v>147</v>
      </c>
      <c r="DW719" t="s">
        <v>147</v>
      </c>
      <c r="DX719">
        <v>100</v>
      </c>
      <c r="EE719">
        <v>51482689</v>
      </c>
      <c r="EF719">
        <v>1</v>
      </c>
      <c r="EG719" t="s">
        <v>21</v>
      </c>
      <c r="EH719">
        <v>0</v>
      </c>
      <c r="EI719" t="s">
        <v>3</v>
      </c>
      <c r="EJ719">
        <v>4</v>
      </c>
      <c r="EK719">
        <v>0</v>
      </c>
      <c r="EL719" t="s">
        <v>22</v>
      </c>
      <c r="EM719" t="s">
        <v>23</v>
      </c>
      <c r="EO719" t="s">
        <v>3</v>
      </c>
      <c r="EQ719">
        <v>0</v>
      </c>
      <c r="ER719">
        <v>44383.31</v>
      </c>
      <c r="ES719">
        <v>22120.46</v>
      </c>
      <c r="ET719">
        <v>0</v>
      </c>
      <c r="EU719">
        <v>0</v>
      </c>
      <c r="EV719">
        <v>22262.85</v>
      </c>
      <c r="EW719">
        <v>115</v>
      </c>
      <c r="EX719">
        <v>0</v>
      </c>
      <c r="EY719">
        <v>0</v>
      </c>
      <c r="FQ719">
        <v>0</v>
      </c>
      <c r="FR719">
        <f t="shared" si="659"/>
        <v>0</v>
      </c>
      <c r="FS719">
        <v>0</v>
      </c>
      <c r="FX719">
        <v>70</v>
      </c>
      <c r="FY719">
        <v>10</v>
      </c>
      <c r="GA719" t="s">
        <v>3</v>
      </c>
      <c r="GD719">
        <v>0</v>
      </c>
      <c r="GF719">
        <v>-1944420101</v>
      </c>
      <c r="GG719">
        <v>2</v>
      </c>
      <c r="GH719">
        <v>1</v>
      </c>
      <c r="GI719">
        <v>-2</v>
      </c>
      <c r="GJ719">
        <v>0</v>
      </c>
      <c r="GK719">
        <f>ROUND(R719*(R12)/100,2)</f>
        <v>0</v>
      </c>
      <c r="GL719">
        <f t="shared" si="660"/>
        <v>0</v>
      </c>
      <c r="GM719">
        <f>ROUND(O719+X719+Y719+GK719,2)+GX719</f>
        <v>0</v>
      </c>
      <c r="GN719">
        <f>IF(OR(BI719=0,BI719=1),ROUND(O719+X719+Y719+GK719,2),0)</f>
        <v>0</v>
      </c>
      <c r="GO719">
        <f>IF(BI719=2,ROUND(O719+X719+Y719+GK719,2),0)</f>
        <v>0</v>
      </c>
      <c r="GP719">
        <f>IF(BI719=4,ROUND(O719+X719+Y719+GK719,2)+GX719,0)</f>
        <v>0</v>
      </c>
      <c r="GR719">
        <v>0</v>
      </c>
      <c r="GS719">
        <v>3</v>
      </c>
      <c r="GT719">
        <v>0</v>
      </c>
      <c r="GU719" t="s">
        <v>3</v>
      </c>
      <c r="GV719">
        <f t="shared" si="666"/>
        <v>0</v>
      </c>
      <c r="GW719">
        <v>1</v>
      </c>
      <c r="GX719">
        <f t="shared" si="661"/>
        <v>0</v>
      </c>
      <c r="HA719">
        <v>0</v>
      </c>
      <c r="HB719">
        <v>0</v>
      </c>
      <c r="HC719">
        <f t="shared" si="662"/>
        <v>0</v>
      </c>
      <c r="HE719" t="s">
        <v>3</v>
      </c>
      <c r="HF719" t="s">
        <v>3</v>
      </c>
      <c r="IK719">
        <f t="shared" si="663"/>
        <v>0</v>
      </c>
    </row>
    <row r="721" spans="1:206" x14ac:dyDescent="0.2">
      <c r="A721" s="2">
        <v>51</v>
      </c>
      <c r="B721" s="2">
        <f>B702</f>
        <v>1</v>
      </c>
      <c r="C721" s="2">
        <f>A702</f>
        <v>5</v>
      </c>
      <c r="D721" s="2">
        <f>ROW(A702)</f>
        <v>702</v>
      </c>
      <c r="E721" s="2"/>
      <c r="F721" s="2" t="str">
        <f>IF(F702&lt;&gt;"",F702,"")</f>
        <v>Новый подраздел</v>
      </c>
      <c r="G721" s="2" t="str">
        <f>IF(G702&lt;&gt;"",G702,"")</f>
        <v>Демонтаж/монтаж б/у гранитного борта (повышение)</v>
      </c>
      <c r="H721" s="2">
        <v>0</v>
      </c>
      <c r="I721" s="2"/>
      <c r="J721" s="2"/>
      <c r="K721" s="2"/>
      <c r="L721" s="2"/>
      <c r="M721" s="2"/>
      <c r="N721" s="2"/>
      <c r="O721" s="2">
        <f t="shared" ref="O721:T721" si="669">ROUND(AB721,2)</f>
        <v>0</v>
      </c>
      <c r="P721" s="2">
        <f t="shared" si="669"/>
        <v>0</v>
      </c>
      <c r="Q721" s="2">
        <f t="shared" si="669"/>
        <v>0</v>
      </c>
      <c r="R721" s="2">
        <f t="shared" si="669"/>
        <v>0</v>
      </c>
      <c r="S721" s="2">
        <f t="shared" si="669"/>
        <v>0</v>
      </c>
      <c r="T721" s="2">
        <f t="shared" si="669"/>
        <v>0</v>
      </c>
      <c r="U721" s="2">
        <f>AH721</f>
        <v>0</v>
      </c>
      <c r="V721" s="2">
        <f>AI721</f>
        <v>0</v>
      </c>
      <c r="W721" s="2">
        <f>ROUND(AJ721,2)</f>
        <v>0</v>
      </c>
      <c r="X721" s="2">
        <f>ROUND(AK721,2)</f>
        <v>0</v>
      </c>
      <c r="Y721" s="2">
        <f>ROUND(AL721,2)</f>
        <v>0</v>
      </c>
      <c r="Z721" s="2"/>
      <c r="AA721" s="2"/>
      <c r="AB721" s="2">
        <f>ROUND(SUMIF(AA706:AA719,"=52421674",O706:O719),2)</f>
        <v>0</v>
      </c>
      <c r="AC721" s="2">
        <f>ROUND(SUMIF(AA706:AA719,"=52421674",P706:P719),2)</f>
        <v>0</v>
      </c>
      <c r="AD721" s="2">
        <f>ROUND(SUMIF(AA706:AA719,"=52421674",Q706:Q719),2)</f>
        <v>0</v>
      </c>
      <c r="AE721" s="2">
        <f>ROUND(SUMIF(AA706:AA719,"=52421674",R706:R719),2)</f>
        <v>0</v>
      </c>
      <c r="AF721" s="2">
        <f>ROUND(SUMIF(AA706:AA719,"=52421674",S706:S719),2)</f>
        <v>0</v>
      </c>
      <c r="AG721" s="2">
        <f>ROUND(SUMIF(AA706:AA719,"=52421674",T706:T719),2)</f>
        <v>0</v>
      </c>
      <c r="AH721" s="2">
        <f>SUMIF(AA706:AA719,"=52421674",U706:U719)</f>
        <v>0</v>
      </c>
      <c r="AI721" s="2">
        <f>SUMIF(AA706:AA719,"=52421674",V706:V719)</f>
        <v>0</v>
      </c>
      <c r="AJ721" s="2">
        <f>ROUND(SUMIF(AA706:AA719,"=52421674",W706:W719),2)</f>
        <v>0</v>
      </c>
      <c r="AK721" s="2">
        <f>ROUND(SUMIF(AA706:AA719,"=52421674",X706:X719),2)</f>
        <v>0</v>
      </c>
      <c r="AL721" s="2">
        <f>ROUND(SUMIF(AA706:AA719,"=52421674",Y706:Y719),2)</f>
        <v>0</v>
      </c>
      <c r="AM721" s="2"/>
      <c r="AN721" s="2"/>
      <c r="AO721" s="2">
        <f t="shared" ref="AO721:BD721" si="670">ROUND(BX721,2)</f>
        <v>0</v>
      </c>
      <c r="AP721" s="2">
        <f t="shared" si="670"/>
        <v>0</v>
      </c>
      <c r="AQ721" s="2">
        <f t="shared" si="670"/>
        <v>0</v>
      </c>
      <c r="AR721" s="2">
        <f t="shared" si="670"/>
        <v>0</v>
      </c>
      <c r="AS721" s="2">
        <f t="shared" si="670"/>
        <v>0</v>
      </c>
      <c r="AT721" s="2">
        <f t="shared" si="670"/>
        <v>0</v>
      </c>
      <c r="AU721" s="2">
        <f t="shared" si="670"/>
        <v>0</v>
      </c>
      <c r="AV721" s="2">
        <f t="shared" si="670"/>
        <v>0</v>
      </c>
      <c r="AW721" s="2">
        <f t="shared" si="670"/>
        <v>0</v>
      </c>
      <c r="AX721" s="2">
        <f t="shared" si="670"/>
        <v>0</v>
      </c>
      <c r="AY721" s="2">
        <f t="shared" si="670"/>
        <v>0</v>
      </c>
      <c r="AZ721" s="2">
        <f t="shared" si="670"/>
        <v>0</v>
      </c>
      <c r="BA721" s="2">
        <f t="shared" si="670"/>
        <v>0</v>
      </c>
      <c r="BB721" s="2">
        <f t="shared" si="670"/>
        <v>0</v>
      </c>
      <c r="BC721" s="2">
        <f t="shared" si="670"/>
        <v>0</v>
      </c>
      <c r="BD721" s="2">
        <f t="shared" si="670"/>
        <v>0</v>
      </c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>
        <f>ROUND(SUMIF(AA706:AA719,"=52421674",FQ706:FQ719),2)</f>
        <v>0</v>
      </c>
      <c r="BY721" s="2">
        <f>ROUND(SUMIF(AA706:AA719,"=52421674",FR706:FR719),2)</f>
        <v>0</v>
      </c>
      <c r="BZ721" s="2">
        <f>ROUND(SUMIF(AA706:AA719,"=52421674",GL706:GL719),2)</f>
        <v>0</v>
      </c>
      <c r="CA721" s="2">
        <f>ROUND(SUMIF(AA706:AA719,"=52421674",GM706:GM719),2)</f>
        <v>0</v>
      </c>
      <c r="CB721" s="2">
        <f>ROUND(SUMIF(AA706:AA719,"=52421674",GN706:GN719),2)</f>
        <v>0</v>
      </c>
      <c r="CC721" s="2">
        <f>ROUND(SUMIF(AA706:AA719,"=52421674",GO706:GO719),2)</f>
        <v>0</v>
      </c>
      <c r="CD721" s="2">
        <f>ROUND(SUMIF(AA706:AA719,"=52421674",GP706:GP719),2)</f>
        <v>0</v>
      </c>
      <c r="CE721" s="2">
        <f>AC721-BX721</f>
        <v>0</v>
      </c>
      <c r="CF721" s="2">
        <f>AC721-BY721</f>
        <v>0</v>
      </c>
      <c r="CG721" s="2">
        <f>BX721-BZ721</f>
        <v>0</v>
      </c>
      <c r="CH721" s="2">
        <f>AC721-BX721-BY721+BZ721</f>
        <v>0</v>
      </c>
      <c r="CI721" s="2">
        <f>BY721-BZ721</f>
        <v>0</v>
      </c>
      <c r="CJ721" s="2">
        <f>ROUND(SUMIF(AA706:AA719,"=52421674",GX706:GX719),2)</f>
        <v>0</v>
      </c>
      <c r="CK721" s="2">
        <f>ROUND(SUMIF(AA706:AA719,"=52421674",GY706:GY719),2)</f>
        <v>0</v>
      </c>
      <c r="CL721" s="2">
        <f>ROUND(SUMIF(AA706:AA719,"=52421674",GZ706:GZ719),2)</f>
        <v>0</v>
      </c>
      <c r="CM721" s="2">
        <f>ROUND(SUMIF(AA706:AA719,"=52421674",HD706:HD719),2)</f>
        <v>0</v>
      </c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>
        <v>0</v>
      </c>
    </row>
    <row r="723" spans="1:206" x14ac:dyDescent="0.2">
      <c r="A723" s="4">
        <v>50</v>
      </c>
      <c r="B723" s="4">
        <v>0</v>
      </c>
      <c r="C723" s="4">
        <v>0</v>
      </c>
      <c r="D723" s="4">
        <v>1</v>
      </c>
      <c r="E723" s="4">
        <v>201</v>
      </c>
      <c r="F723" s="4">
        <f>ROUND(Source!O721,O723)</f>
        <v>0</v>
      </c>
      <c r="G723" s="4" t="s">
        <v>74</v>
      </c>
      <c r="H723" s="4" t="s">
        <v>75</v>
      </c>
      <c r="I723" s="4"/>
      <c r="J723" s="4"/>
      <c r="K723" s="4">
        <v>201</v>
      </c>
      <c r="L723" s="4">
        <v>1</v>
      </c>
      <c r="M723" s="4">
        <v>3</v>
      </c>
      <c r="N723" s="4" t="s">
        <v>3</v>
      </c>
      <c r="O723" s="4">
        <v>2</v>
      </c>
      <c r="P723" s="4"/>
      <c r="Q723" s="4"/>
      <c r="R723" s="4"/>
      <c r="S723" s="4"/>
      <c r="T723" s="4"/>
      <c r="U723" s="4"/>
      <c r="V723" s="4"/>
      <c r="W723" s="4"/>
    </row>
    <row r="724" spans="1:206" x14ac:dyDescent="0.2">
      <c r="A724" s="4">
        <v>50</v>
      </c>
      <c r="B724" s="4">
        <v>0</v>
      </c>
      <c r="C724" s="4">
        <v>0</v>
      </c>
      <c r="D724" s="4">
        <v>1</v>
      </c>
      <c r="E724" s="4">
        <v>202</v>
      </c>
      <c r="F724" s="4">
        <f>ROUND(Source!P721,O724)</f>
        <v>0</v>
      </c>
      <c r="G724" s="4" t="s">
        <v>76</v>
      </c>
      <c r="H724" s="4" t="s">
        <v>77</v>
      </c>
      <c r="I724" s="4"/>
      <c r="J724" s="4"/>
      <c r="K724" s="4">
        <v>202</v>
      </c>
      <c r="L724" s="4">
        <v>2</v>
      </c>
      <c r="M724" s="4">
        <v>3</v>
      </c>
      <c r="N724" s="4" t="s">
        <v>3</v>
      </c>
      <c r="O724" s="4">
        <v>2</v>
      </c>
      <c r="P724" s="4"/>
      <c r="Q724" s="4"/>
      <c r="R724" s="4"/>
      <c r="S724" s="4"/>
      <c r="T724" s="4"/>
      <c r="U724" s="4"/>
      <c r="V724" s="4"/>
      <c r="W724" s="4"/>
    </row>
    <row r="725" spans="1:206" x14ac:dyDescent="0.2">
      <c r="A725" s="4">
        <v>50</v>
      </c>
      <c r="B725" s="4">
        <v>0</v>
      </c>
      <c r="C725" s="4">
        <v>0</v>
      </c>
      <c r="D725" s="4">
        <v>1</v>
      </c>
      <c r="E725" s="4">
        <v>222</v>
      </c>
      <c r="F725" s="4">
        <f>ROUND(Source!AO721,O725)</f>
        <v>0</v>
      </c>
      <c r="G725" s="4" t="s">
        <v>78</v>
      </c>
      <c r="H725" s="4" t="s">
        <v>79</v>
      </c>
      <c r="I725" s="4"/>
      <c r="J725" s="4"/>
      <c r="K725" s="4">
        <v>222</v>
      </c>
      <c r="L725" s="4">
        <v>3</v>
      </c>
      <c r="M725" s="4">
        <v>3</v>
      </c>
      <c r="N725" s="4" t="s">
        <v>3</v>
      </c>
      <c r="O725" s="4">
        <v>2</v>
      </c>
      <c r="P725" s="4"/>
      <c r="Q725" s="4"/>
      <c r="R725" s="4"/>
      <c r="S725" s="4"/>
      <c r="T725" s="4"/>
      <c r="U725" s="4"/>
      <c r="V725" s="4"/>
      <c r="W725" s="4"/>
    </row>
    <row r="726" spans="1:206" x14ac:dyDescent="0.2">
      <c r="A726" s="4">
        <v>50</v>
      </c>
      <c r="B726" s="4">
        <v>0</v>
      </c>
      <c r="C726" s="4">
        <v>0</v>
      </c>
      <c r="D726" s="4">
        <v>1</v>
      </c>
      <c r="E726" s="4">
        <v>225</v>
      </c>
      <c r="F726" s="4">
        <f>ROUND(Source!AV721,O726)</f>
        <v>0</v>
      </c>
      <c r="G726" s="4" t="s">
        <v>80</v>
      </c>
      <c r="H726" s="4" t="s">
        <v>81</v>
      </c>
      <c r="I726" s="4"/>
      <c r="J726" s="4"/>
      <c r="K726" s="4">
        <v>225</v>
      </c>
      <c r="L726" s="4">
        <v>4</v>
      </c>
      <c r="M726" s="4">
        <v>3</v>
      </c>
      <c r="N726" s="4" t="s">
        <v>3</v>
      </c>
      <c r="O726" s="4">
        <v>2</v>
      </c>
      <c r="P726" s="4"/>
      <c r="Q726" s="4"/>
      <c r="R726" s="4"/>
      <c r="S726" s="4"/>
      <c r="T726" s="4"/>
      <c r="U726" s="4"/>
      <c r="V726" s="4"/>
      <c r="W726" s="4"/>
    </row>
    <row r="727" spans="1:206" x14ac:dyDescent="0.2">
      <c r="A727" s="4">
        <v>50</v>
      </c>
      <c r="B727" s="4">
        <v>0</v>
      </c>
      <c r="C727" s="4">
        <v>0</v>
      </c>
      <c r="D727" s="4">
        <v>1</v>
      </c>
      <c r="E727" s="4">
        <v>226</v>
      </c>
      <c r="F727" s="4">
        <f>ROUND(Source!AW721,O727)</f>
        <v>0</v>
      </c>
      <c r="G727" s="4" t="s">
        <v>82</v>
      </c>
      <c r="H727" s="4" t="s">
        <v>83</v>
      </c>
      <c r="I727" s="4"/>
      <c r="J727" s="4"/>
      <c r="K727" s="4">
        <v>226</v>
      </c>
      <c r="L727" s="4">
        <v>5</v>
      </c>
      <c r="M727" s="4">
        <v>3</v>
      </c>
      <c r="N727" s="4" t="s">
        <v>3</v>
      </c>
      <c r="O727" s="4">
        <v>2</v>
      </c>
      <c r="P727" s="4"/>
      <c r="Q727" s="4"/>
      <c r="R727" s="4"/>
      <c r="S727" s="4"/>
      <c r="T727" s="4"/>
      <c r="U727" s="4"/>
      <c r="V727" s="4"/>
      <c r="W727" s="4"/>
    </row>
    <row r="728" spans="1:206" x14ac:dyDescent="0.2">
      <c r="A728" s="4">
        <v>50</v>
      </c>
      <c r="B728" s="4">
        <v>0</v>
      </c>
      <c r="C728" s="4">
        <v>0</v>
      </c>
      <c r="D728" s="4">
        <v>1</v>
      </c>
      <c r="E728" s="4">
        <v>227</v>
      </c>
      <c r="F728" s="4">
        <f>ROUND(Source!AX721,O728)</f>
        <v>0</v>
      </c>
      <c r="G728" s="4" t="s">
        <v>84</v>
      </c>
      <c r="H728" s="4" t="s">
        <v>85</v>
      </c>
      <c r="I728" s="4"/>
      <c r="J728" s="4"/>
      <c r="K728" s="4">
        <v>227</v>
      </c>
      <c r="L728" s="4">
        <v>6</v>
      </c>
      <c r="M728" s="4">
        <v>3</v>
      </c>
      <c r="N728" s="4" t="s">
        <v>3</v>
      </c>
      <c r="O728" s="4">
        <v>2</v>
      </c>
      <c r="P728" s="4"/>
      <c r="Q728" s="4"/>
      <c r="R728" s="4"/>
      <c r="S728" s="4"/>
      <c r="T728" s="4"/>
      <c r="U728" s="4"/>
      <c r="V728" s="4"/>
      <c r="W728" s="4"/>
    </row>
    <row r="729" spans="1:206" x14ac:dyDescent="0.2">
      <c r="A729" s="4">
        <v>50</v>
      </c>
      <c r="B729" s="4">
        <v>0</v>
      </c>
      <c r="C729" s="4">
        <v>0</v>
      </c>
      <c r="D729" s="4">
        <v>1</v>
      </c>
      <c r="E729" s="4">
        <v>228</v>
      </c>
      <c r="F729" s="4">
        <f>ROUND(Source!AY721,O729)</f>
        <v>0</v>
      </c>
      <c r="G729" s="4" t="s">
        <v>86</v>
      </c>
      <c r="H729" s="4" t="s">
        <v>87</v>
      </c>
      <c r="I729" s="4"/>
      <c r="J729" s="4"/>
      <c r="K729" s="4">
        <v>228</v>
      </c>
      <c r="L729" s="4">
        <v>7</v>
      </c>
      <c r="M729" s="4">
        <v>3</v>
      </c>
      <c r="N729" s="4" t="s">
        <v>3</v>
      </c>
      <c r="O729" s="4">
        <v>2</v>
      </c>
      <c r="P729" s="4"/>
      <c r="Q729" s="4"/>
      <c r="R729" s="4"/>
      <c r="S729" s="4"/>
      <c r="T729" s="4"/>
      <c r="U729" s="4"/>
      <c r="V729" s="4"/>
      <c r="W729" s="4"/>
    </row>
    <row r="730" spans="1:206" x14ac:dyDescent="0.2">
      <c r="A730" s="4">
        <v>50</v>
      </c>
      <c r="B730" s="4">
        <v>0</v>
      </c>
      <c r="C730" s="4">
        <v>0</v>
      </c>
      <c r="D730" s="4">
        <v>1</v>
      </c>
      <c r="E730" s="4">
        <v>216</v>
      </c>
      <c r="F730" s="4">
        <f>ROUND(Source!AP721,O730)</f>
        <v>0</v>
      </c>
      <c r="G730" s="4" t="s">
        <v>88</v>
      </c>
      <c r="H730" s="4" t="s">
        <v>89</v>
      </c>
      <c r="I730" s="4"/>
      <c r="J730" s="4"/>
      <c r="K730" s="4">
        <v>216</v>
      </c>
      <c r="L730" s="4">
        <v>8</v>
      </c>
      <c r="M730" s="4">
        <v>3</v>
      </c>
      <c r="N730" s="4" t="s">
        <v>3</v>
      </c>
      <c r="O730" s="4">
        <v>2</v>
      </c>
      <c r="P730" s="4"/>
      <c r="Q730" s="4"/>
      <c r="R730" s="4"/>
      <c r="S730" s="4"/>
      <c r="T730" s="4"/>
      <c r="U730" s="4"/>
      <c r="V730" s="4"/>
      <c r="W730" s="4"/>
    </row>
    <row r="731" spans="1:206" x14ac:dyDescent="0.2">
      <c r="A731" s="4">
        <v>50</v>
      </c>
      <c r="B731" s="4">
        <v>0</v>
      </c>
      <c r="C731" s="4">
        <v>0</v>
      </c>
      <c r="D731" s="4">
        <v>1</v>
      </c>
      <c r="E731" s="4">
        <v>223</v>
      </c>
      <c r="F731" s="4">
        <f>ROUND(Source!AQ721,O731)</f>
        <v>0</v>
      </c>
      <c r="G731" s="4" t="s">
        <v>90</v>
      </c>
      <c r="H731" s="4" t="s">
        <v>91</v>
      </c>
      <c r="I731" s="4"/>
      <c r="J731" s="4"/>
      <c r="K731" s="4">
        <v>223</v>
      </c>
      <c r="L731" s="4">
        <v>9</v>
      </c>
      <c r="M731" s="4">
        <v>3</v>
      </c>
      <c r="N731" s="4" t="s">
        <v>3</v>
      </c>
      <c r="O731" s="4">
        <v>2</v>
      </c>
      <c r="P731" s="4"/>
      <c r="Q731" s="4"/>
      <c r="R731" s="4"/>
      <c r="S731" s="4"/>
      <c r="T731" s="4"/>
      <c r="U731" s="4"/>
      <c r="V731" s="4"/>
      <c r="W731" s="4"/>
    </row>
    <row r="732" spans="1:206" x14ac:dyDescent="0.2">
      <c r="A732" s="4">
        <v>50</v>
      </c>
      <c r="B732" s="4">
        <v>0</v>
      </c>
      <c r="C732" s="4">
        <v>0</v>
      </c>
      <c r="D732" s="4">
        <v>1</v>
      </c>
      <c r="E732" s="4">
        <v>229</v>
      </c>
      <c r="F732" s="4">
        <f>ROUND(Source!AZ721,O732)</f>
        <v>0</v>
      </c>
      <c r="G732" s="4" t="s">
        <v>92</v>
      </c>
      <c r="H732" s="4" t="s">
        <v>93</v>
      </c>
      <c r="I732" s="4"/>
      <c r="J732" s="4"/>
      <c r="K732" s="4">
        <v>229</v>
      </c>
      <c r="L732" s="4">
        <v>10</v>
      </c>
      <c r="M732" s="4">
        <v>3</v>
      </c>
      <c r="N732" s="4" t="s">
        <v>3</v>
      </c>
      <c r="O732" s="4">
        <v>2</v>
      </c>
      <c r="P732" s="4"/>
      <c r="Q732" s="4"/>
      <c r="R732" s="4"/>
      <c r="S732" s="4"/>
      <c r="T732" s="4"/>
      <c r="U732" s="4"/>
      <c r="V732" s="4"/>
      <c r="W732" s="4"/>
    </row>
    <row r="733" spans="1:206" x14ac:dyDescent="0.2">
      <c r="A733" s="4">
        <v>50</v>
      </c>
      <c r="B733" s="4">
        <v>0</v>
      </c>
      <c r="C733" s="4">
        <v>0</v>
      </c>
      <c r="D733" s="4">
        <v>1</v>
      </c>
      <c r="E733" s="4">
        <v>203</v>
      </c>
      <c r="F733" s="4">
        <f>ROUND(Source!Q721,O733)</f>
        <v>0</v>
      </c>
      <c r="G733" s="4" t="s">
        <v>94</v>
      </c>
      <c r="H733" s="4" t="s">
        <v>95</v>
      </c>
      <c r="I733" s="4"/>
      <c r="J733" s="4"/>
      <c r="K733" s="4">
        <v>203</v>
      </c>
      <c r="L733" s="4">
        <v>11</v>
      </c>
      <c r="M733" s="4">
        <v>3</v>
      </c>
      <c r="N733" s="4" t="s">
        <v>3</v>
      </c>
      <c r="O733" s="4">
        <v>2</v>
      </c>
      <c r="P733" s="4"/>
      <c r="Q733" s="4"/>
      <c r="R733" s="4"/>
      <c r="S733" s="4"/>
      <c r="T733" s="4"/>
      <c r="U733" s="4"/>
      <c r="V733" s="4"/>
      <c r="W733" s="4"/>
    </row>
    <row r="734" spans="1:206" x14ac:dyDescent="0.2">
      <c r="A734" s="4">
        <v>50</v>
      </c>
      <c r="B734" s="4">
        <v>0</v>
      </c>
      <c r="C734" s="4">
        <v>0</v>
      </c>
      <c r="D734" s="4">
        <v>1</v>
      </c>
      <c r="E734" s="4">
        <v>231</v>
      </c>
      <c r="F734" s="4">
        <f>ROUND(Source!BB721,O734)</f>
        <v>0</v>
      </c>
      <c r="G734" s="4" t="s">
        <v>96</v>
      </c>
      <c r="H734" s="4" t="s">
        <v>97</v>
      </c>
      <c r="I734" s="4"/>
      <c r="J734" s="4"/>
      <c r="K734" s="4">
        <v>231</v>
      </c>
      <c r="L734" s="4">
        <v>12</v>
      </c>
      <c r="M734" s="4">
        <v>3</v>
      </c>
      <c r="N734" s="4" t="s">
        <v>3</v>
      </c>
      <c r="O734" s="4">
        <v>2</v>
      </c>
      <c r="P734" s="4"/>
      <c r="Q734" s="4"/>
      <c r="R734" s="4"/>
      <c r="S734" s="4"/>
      <c r="T734" s="4"/>
      <c r="U734" s="4"/>
      <c r="V734" s="4"/>
      <c r="W734" s="4"/>
    </row>
    <row r="735" spans="1:206" x14ac:dyDescent="0.2">
      <c r="A735" s="4">
        <v>50</v>
      </c>
      <c r="B735" s="4">
        <v>0</v>
      </c>
      <c r="C735" s="4">
        <v>0</v>
      </c>
      <c r="D735" s="4">
        <v>1</v>
      </c>
      <c r="E735" s="4">
        <v>204</v>
      </c>
      <c r="F735" s="4">
        <f>ROUND(Source!R721,O735)</f>
        <v>0</v>
      </c>
      <c r="G735" s="4" t="s">
        <v>98</v>
      </c>
      <c r="H735" s="4" t="s">
        <v>99</v>
      </c>
      <c r="I735" s="4"/>
      <c r="J735" s="4"/>
      <c r="K735" s="4">
        <v>204</v>
      </c>
      <c r="L735" s="4">
        <v>13</v>
      </c>
      <c r="M735" s="4">
        <v>3</v>
      </c>
      <c r="N735" s="4" t="s">
        <v>3</v>
      </c>
      <c r="O735" s="4">
        <v>2</v>
      </c>
      <c r="P735" s="4"/>
      <c r="Q735" s="4"/>
      <c r="R735" s="4"/>
      <c r="S735" s="4"/>
      <c r="T735" s="4"/>
      <c r="U735" s="4"/>
      <c r="V735" s="4"/>
      <c r="W735" s="4"/>
    </row>
    <row r="736" spans="1:206" x14ac:dyDescent="0.2">
      <c r="A736" s="4">
        <v>50</v>
      </c>
      <c r="B736" s="4">
        <v>0</v>
      </c>
      <c r="C736" s="4">
        <v>0</v>
      </c>
      <c r="D736" s="4">
        <v>1</v>
      </c>
      <c r="E736" s="4">
        <v>205</v>
      </c>
      <c r="F736" s="4">
        <f>ROUND(Source!S721,O736)</f>
        <v>0</v>
      </c>
      <c r="G736" s="4" t="s">
        <v>100</v>
      </c>
      <c r="H736" s="4" t="s">
        <v>101</v>
      </c>
      <c r="I736" s="4"/>
      <c r="J736" s="4"/>
      <c r="K736" s="4">
        <v>205</v>
      </c>
      <c r="L736" s="4">
        <v>14</v>
      </c>
      <c r="M736" s="4">
        <v>3</v>
      </c>
      <c r="N736" s="4" t="s">
        <v>3</v>
      </c>
      <c r="O736" s="4">
        <v>2</v>
      </c>
      <c r="P736" s="4"/>
      <c r="Q736" s="4"/>
      <c r="R736" s="4"/>
      <c r="S736" s="4"/>
      <c r="T736" s="4"/>
      <c r="U736" s="4"/>
      <c r="V736" s="4"/>
      <c r="W736" s="4"/>
    </row>
    <row r="737" spans="1:88" x14ac:dyDescent="0.2">
      <c r="A737" s="4">
        <v>50</v>
      </c>
      <c r="B737" s="4">
        <v>0</v>
      </c>
      <c r="C737" s="4">
        <v>0</v>
      </c>
      <c r="D737" s="4">
        <v>1</v>
      </c>
      <c r="E737" s="4">
        <v>232</v>
      </c>
      <c r="F737" s="4">
        <f>ROUND(Source!BC721,O737)</f>
        <v>0</v>
      </c>
      <c r="G737" s="4" t="s">
        <v>102</v>
      </c>
      <c r="H737" s="4" t="s">
        <v>103</v>
      </c>
      <c r="I737" s="4"/>
      <c r="J737" s="4"/>
      <c r="K737" s="4">
        <v>232</v>
      </c>
      <c r="L737" s="4">
        <v>15</v>
      </c>
      <c r="M737" s="4">
        <v>3</v>
      </c>
      <c r="N737" s="4" t="s">
        <v>3</v>
      </c>
      <c r="O737" s="4">
        <v>2</v>
      </c>
      <c r="P737" s="4"/>
      <c r="Q737" s="4"/>
      <c r="R737" s="4"/>
      <c r="S737" s="4"/>
      <c r="T737" s="4"/>
      <c r="U737" s="4"/>
      <c r="V737" s="4"/>
      <c r="W737" s="4"/>
    </row>
    <row r="738" spans="1:88" x14ac:dyDescent="0.2">
      <c r="A738" s="4">
        <v>50</v>
      </c>
      <c r="B738" s="4">
        <v>0</v>
      </c>
      <c r="C738" s="4">
        <v>0</v>
      </c>
      <c r="D738" s="4">
        <v>1</v>
      </c>
      <c r="E738" s="4">
        <v>214</v>
      </c>
      <c r="F738" s="4">
        <f>ROUND(Source!AS721,O738)</f>
        <v>0</v>
      </c>
      <c r="G738" s="4" t="s">
        <v>104</v>
      </c>
      <c r="H738" s="4" t="s">
        <v>105</v>
      </c>
      <c r="I738" s="4"/>
      <c r="J738" s="4"/>
      <c r="K738" s="4">
        <v>214</v>
      </c>
      <c r="L738" s="4">
        <v>16</v>
      </c>
      <c r="M738" s="4">
        <v>3</v>
      </c>
      <c r="N738" s="4" t="s">
        <v>3</v>
      </c>
      <c r="O738" s="4">
        <v>2</v>
      </c>
      <c r="P738" s="4"/>
      <c r="Q738" s="4"/>
      <c r="R738" s="4"/>
      <c r="S738" s="4"/>
      <c r="T738" s="4"/>
      <c r="U738" s="4"/>
      <c r="V738" s="4"/>
      <c r="W738" s="4"/>
    </row>
    <row r="739" spans="1:88" x14ac:dyDescent="0.2">
      <c r="A739" s="4">
        <v>50</v>
      </c>
      <c r="B739" s="4">
        <v>0</v>
      </c>
      <c r="C739" s="4">
        <v>0</v>
      </c>
      <c r="D739" s="4">
        <v>1</v>
      </c>
      <c r="E739" s="4">
        <v>215</v>
      </c>
      <c r="F739" s="4">
        <f>ROUND(Source!AT721,O739)</f>
        <v>0</v>
      </c>
      <c r="G739" s="4" t="s">
        <v>106</v>
      </c>
      <c r="H739" s="4" t="s">
        <v>107</v>
      </c>
      <c r="I739" s="4"/>
      <c r="J739" s="4"/>
      <c r="K739" s="4">
        <v>215</v>
      </c>
      <c r="L739" s="4">
        <v>17</v>
      </c>
      <c r="M739" s="4">
        <v>3</v>
      </c>
      <c r="N739" s="4" t="s">
        <v>3</v>
      </c>
      <c r="O739" s="4">
        <v>2</v>
      </c>
      <c r="P739" s="4"/>
      <c r="Q739" s="4"/>
      <c r="R739" s="4"/>
      <c r="S739" s="4"/>
      <c r="T739" s="4"/>
      <c r="U739" s="4"/>
      <c r="V739" s="4"/>
      <c r="W739" s="4"/>
    </row>
    <row r="740" spans="1:88" x14ac:dyDescent="0.2">
      <c r="A740" s="4">
        <v>50</v>
      </c>
      <c r="B740" s="4">
        <v>0</v>
      </c>
      <c r="C740" s="4">
        <v>0</v>
      </c>
      <c r="D740" s="4">
        <v>1</v>
      </c>
      <c r="E740" s="4">
        <v>217</v>
      </c>
      <c r="F740" s="4">
        <f>ROUND(Source!AU721,O740)</f>
        <v>0</v>
      </c>
      <c r="G740" s="4" t="s">
        <v>108</v>
      </c>
      <c r="H740" s="4" t="s">
        <v>109</v>
      </c>
      <c r="I740" s="4"/>
      <c r="J740" s="4"/>
      <c r="K740" s="4">
        <v>217</v>
      </c>
      <c r="L740" s="4">
        <v>18</v>
      </c>
      <c r="M740" s="4">
        <v>3</v>
      </c>
      <c r="N740" s="4" t="s">
        <v>3</v>
      </c>
      <c r="O740" s="4">
        <v>2</v>
      </c>
      <c r="P740" s="4"/>
      <c r="Q740" s="4"/>
      <c r="R740" s="4"/>
      <c r="S740" s="4"/>
      <c r="T740" s="4"/>
      <c r="U740" s="4"/>
      <c r="V740" s="4"/>
      <c r="W740" s="4"/>
    </row>
    <row r="741" spans="1:88" x14ac:dyDescent="0.2">
      <c r="A741" s="4">
        <v>50</v>
      </c>
      <c r="B741" s="4">
        <v>0</v>
      </c>
      <c r="C741" s="4">
        <v>0</v>
      </c>
      <c r="D741" s="4">
        <v>1</v>
      </c>
      <c r="E741" s="4">
        <v>230</v>
      </c>
      <c r="F741" s="4">
        <f>ROUND(Source!BA721,O741)</f>
        <v>0</v>
      </c>
      <c r="G741" s="4" t="s">
        <v>110</v>
      </c>
      <c r="H741" s="4" t="s">
        <v>111</v>
      </c>
      <c r="I741" s="4"/>
      <c r="J741" s="4"/>
      <c r="K741" s="4">
        <v>230</v>
      </c>
      <c r="L741" s="4">
        <v>19</v>
      </c>
      <c r="M741" s="4">
        <v>3</v>
      </c>
      <c r="N741" s="4" t="s">
        <v>3</v>
      </c>
      <c r="O741" s="4">
        <v>2</v>
      </c>
      <c r="P741" s="4"/>
      <c r="Q741" s="4"/>
      <c r="R741" s="4"/>
      <c r="S741" s="4"/>
      <c r="T741" s="4"/>
      <c r="U741" s="4"/>
      <c r="V741" s="4"/>
      <c r="W741" s="4"/>
    </row>
    <row r="742" spans="1:88" x14ac:dyDescent="0.2">
      <c r="A742" s="4">
        <v>50</v>
      </c>
      <c r="B742" s="4">
        <v>0</v>
      </c>
      <c r="C742" s="4">
        <v>0</v>
      </c>
      <c r="D742" s="4">
        <v>1</v>
      </c>
      <c r="E742" s="4">
        <v>206</v>
      </c>
      <c r="F742" s="4">
        <f>ROUND(Source!T721,O742)</f>
        <v>0</v>
      </c>
      <c r="G742" s="4" t="s">
        <v>112</v>
      </c>
      <c r="H742" s="4" t="s">
        <v>113</v>
      </c>
      <c r="I742" s="4"/>
      <c r="J742" s="4"/>
      <c r="K742" s="4">
        <v>206</v>
      </c>
      <c r="L742" s="4">
        <v>20</v>
      </c>
      <c r="M742" s="4">
        <v>3</v>
      </c>
      <c r="N742" s="4" t="s">
        <v>3</v>
      </c>
      <c r="O742" s="4">
        <v>2</v>
      </c>
      <c r="P742" s="4"/>
      <c r="Q742" s="4"/>
      <c r="R742" s="4"/>
      <c r="S742" s="4"/>
      <c r="T742" s="4"/>
      <c r="U742" s="4"/>
      <c r="V742" s="4"/>
      <c r="W742" s="4"/>
    </row>
    <row r="743" spans="1:88" x14ac:dyDescent="0.2">
      <c r="A743" s="4">
        <v>50</v>
      </c>
      <c r="B743" s="4">
        <v>0</v>
      </c>
      <c r="C743" s="4">
        <v>0</v>
      </c>
      <c r="D743" s="4">
        <v>1</v>
      </c>
      <c r="E743" s="4">
        <v>207</v>
      </c>
      <c r="F743" s="4">
        <f>Source!U721</f>
        <v>0</v>
      </c>
      <c r="G743" s="4" t="s">
        <v>114</v>
      </c>
      <c r="H743" s="4" t="s">
        <v>115</v>
      </c>
      <c r="I743" s="4"/>
      <c r="J743" s="4"/>
      <c r="K743" s="4">
        <v>207</v>
      </c>
      <c r="L743" s="4">
        <v>21</v>
      </c>
      <c r="M743" s="4">
        <v>3</v>
      </c>
      <c r="N743" s="4" t="s">
        <v>3</v>
      </c>
      <c r="O743" s="4">
        <v>-1</v>
      </c>
      <c r="P743" s="4"/>
      <c r="Q743" s="4"/>
      <c r="R743" s="4"/>
      <c r="S743" s="4"/>
      <c r="T743" s="4"/>
      <c r="U743" s="4"/>
      <c r="V743" s="4"/>
      <c r="W743" s="4"/>
    </row>
    <row r="744" spans="1:88" x14ac:dyDescent="0.2">
      <c r="A744" s="4">
        <v>50</v>
      </c>
      <c r="B744" s="4">
        <v>0</v>
      </c>
      <c r="C744" s="4">
        <v>0</v>
      </c>
      <c r="D744" s="4">
        <v>1</v>
      </c>
      <c r="E744" s="4">
        <v>208</v>
      </c>
      <c r="F744" s="4">
        <f>Source!V721</f>
        <v>0</v>
      </c>
      <c r="G744" s="4" t="s">
        <v>116</v>
      </c>
      <c r="H744" s="4" t="s">
        <v>117</v>
      </c>
      <c r="I744" s="4"/>
      <c r="J744" s="4"/>
      <c r="K744" s="4">
        <v>208</v>
      </c>
      <c r="L744" s="4">
        <v>22</v>
      </c>
      <c r="M744" s="4">
        <v>3</v>
      </c>
      <c r="N744" s="4" t="s">
        <v>3</v>
      </c>
      <c r="O744" s="4">
        <v>-1</v>
      </c>
      <c r="P744" s="4"/>
      <c r="Q744" s="4"/>
      <c r="R744" s="4"/>
      <c r="S744" s="4"/>
      <c r="T744" s="4"/>
      <c r="U744" s="4"/>
      <c r="V744" s="4"/>
      <c r="W744" s="4"/>
    </row>
    <row r="745" spans="1:88" x14ac:dyDescent="0.2">
      <c r="A745" s="4">
        <v>50</v>
      </c>
      <c r="B745" s="4">
        <v>0</v>
      </c>
      <c r="C745" s="4">
        <v>0</v>
      </c>
      <c r="D745" s="4">
        <v>1</v>
      </c>
      <c r="E745" s="4">
        <v>209</v>
      </c>
      <c r="F745" s="4">
        <f>ROUND(Source!W721,O745)</f>
        <v>0</v>
      </c>
      <c r="G745" s="4" t="s">
        <v>118</v>
      </c>
      <c r="H745" s="4" t="s">
        <v>119</v>
      </c>
      <c r="I745" s="4"/>
      <c r="J745" s="4"/>
      <c r="K745" s="4">
        <v>209</v>
      </c>
      <c r="L745" s="4">
        <v>23</v>
      </c>
      <c r="M745" s="4">
        <v>3</v>
      </c>
      <c r="N745" s="4" t="s">
        <v>3</v>
      </c>
      <c r="O745" s="4">
        <v>2</v>
      </c>
      <c r="P745" s="4"/>
      <c r="Q745" s="4"/>
      <c r="R745" s="4"/>
      <c r="S745" s="4"/>
      <c r="T745" s="4"/>
      <c r="U745" s="4"/>
      <c r="V745" s="4"/>
      <c r="W745" s="4"/>
    </row>
    <row r="746" spans="1:88" x14ac:dyDescent="0.2">
      <c r="A746" s="4">
        <v>50</v>
      </c>
      <c r="B746" s="4">
        <v>0</v>
      </c>
      <c r="C746" s="4">
        <v>0</v>
      </c>
      <c r="D746" s="4">
        <v>1</v>
      </c>
      <c r="E746" s="4">
        <v>233</v>
      </c>
      <c r="F746" s="4">
        <f>ROUND(Source!BD721,O746)</f>
        <v>0</v>
      </c>
      <c r="G746" s="4" t="s">
        <v>120</v>
      </c>
      <c r="H746" s="4" t="s">
        <v>121</v>
      </c>
      <c r="I746" s="4"/>
      <c r="J746" s="4"/>
      <c r="K746" s="4">
        <v>233</v>
      </c>
      <c r="L746" s="4">
        <v>24</v>
      </c>
      <c r="M746" s="4">
        <v>3</v>
      </c>
      <c r="N746" s="4" t="s">
        <v>3</v>
      </c>
      <c r="O746" s="4">
        <v>2</v>
      </c>
      <c r="P746" s="4"/>
      <c r="Q746" s="4"/>
      <c r="R746" s="4"/>
      <c r="S746" s="4"/>
      <c r="T746" s="4"/>
      <c r="U746" s="4"/>
      <c r="V746" s="4"/>
      <c r="W746" s="4"/>
    </row>
    <row r="747" spans="1:88" x14ac:dyDescent="0.2">
      <c r="A747" s="4">
        <v>50</v>
      </c>
      <c r="B747" s="4">
        <v>0</v>
      </c>
      <c r="C747" s="4">
        <v>0</v>
      </c>
      <c r="D747" s="4">
        <v>1</v>
      </c>
      <c r="E747" s="4">
        <v>210</v>
      </c>
      <c r="F747" s="4">
        <f>ROUND(Source!X721,O747)</f>
        <v>0</v>
      </c>
      <c r="G747" s="4" t="s">
        <v>122</v>
      </c>
      <c r="H747" s="4" t="s">
        <v>123</v>
      </c>
      <c r="I747" s="4"/>
      <c r="J747" s="4"/>
      <c r="K747" s="4">
        <v>210</v>
      </c>
      <c r="L747" s="4">
        <v>25</v>
      </c>
      <c r="M747" s="4">
        <v>3</v>
      </c>
      <c r="N747" s="4" t="s">
        <v>3</v>
      </c>
      <c r="O747" s="4">
        <v>2</v>
      </c>
      <c r="P747" s="4"/>
      <c r="Q747" s="4"/>
      <c r="R747" s="4"/>
      <c r="S747" s="4"/>
      <c r="T747" s="4"/>
      <c r="U747" s="4"/>
      <c r="V747" s="4"/>
      <c r="W747" s="4"/>
    </row>
    <row r="748" spans="1:88" x14ac:dyDescent="0.2">
      <c r="A748" s="4">
        <v>50</v>
      </c>
      <c r="B748" s="4">
        <v>0</v>
      </c>
      <c r="C748" s="4">
        <v>0</v>
      </c>
      <c r="D748" s="4">
        <v>1</v>
      </c>
      <c r="E748" s="4">
        <v>211</v>
      </c>
      <c r="F748" s="4">
        <f>ROUND(Source!Y721,O748)</f>
        <v>0</v>
      </c>
      <c r="G748" s="4" t="s">
        <v>124</v>
      </c>
      <c r="H748" s="4" t="s">
        <v>125</v>
      </c>
      <c r="I748" s="4"/>
      <c r="J748" s="4"/>
      <c r="K748" s="4">
        <v>211</v>
      </c>
      <c r="L748" s="4">
        <v>26</v>
      </c>
      <c r="M748" s="4">
        <v>3</v>
      </c>
      <c r="N748" s="4" t="s">
        <v>3</v>
      </c>
      <c r="O748" s="4">
        <v>2</v>
      </c>
      <c r="P748" s="4"/>
      <c r="Q748" s="4"/>
      <c r="R748" s="4"/>
      <c r="S748" s="4"/>
      <c r="T748" s="4"/>
      <c r="U748" s="4"/>
      <c r="V748" s="4"/>
      <c r="W748" s="4"/>
    </row>
    <row r="749" spans="1:88" x14ac:dyDescent="0.2">
      <c r="A749" s="4">
        <v>50</v>
      </c>
      <c r="B749" s="4">
        <v>0</v>
      </c>
      <c r="C749" s="4">
        <v>0</v>
      </c>
      <c r="D749" s="4">
        <v>1</v>
      </c>
      <c r="E749" s="4">
        <v>224</v>
      </c>
      <c r="F749" s="4">
        <f>ROUND(Source!AR721,O749)</f>
        <v>0</v>
      </c>
      <c r="G749" s="4" t="s">
        <v>126</v>
      </c>
      <c r="H749" s="4" t="s">
        <v>127</v>
      </c>
      <c r="I749" s="4"/>
      <c r="J749" s="4"/>
      <c r="K749" s="4">
        <v>224</v>
      </c>
      <c r="L749" s="4">
        <v>27</v>
      </c>
      <c r="M749" s="4">
        <v>3</v>
      </c>
      <c r="N749" s="4" t="s">
        <v>3</v>
      </c>
      <c r="O749" s="4">
        <v>2</v>
      </c>
      <c r="P749" s="4"/>
      <c r="Q749" s="4"/>
      <c r="R749" s="4"/>
      <c r="S749" s="4"/>
      <c r="T749" s="4"/>
      <c r="U749" s="4"/>
      <c r="V749" s="4"/>
      <c r="W749" s="4"/>
    </row>
    <row r="751" spans="1:88" x14ac:dyDescent="0.2">
      <c r="A751" s="1">
        <v>5</v>
      </c>
      <c r="B751" s="1">
        <v>1</v>
      </c>
      <c r="C751" s="1"/>
      <c r="D751" s="1">
        <f>ROW(A758)</f>
        <v>758</v>
      </c>
      <c r="E751" s="1"/>
      <c r="F751" s="1" t="s">
        <v>15</v>
      </c>
      <c r="G751" s="1" t="s">
        <v>374</v>
      </c>
      <c r="H751" s="1" t="s">
        <v>3</v>
      </c>
      <c r="I751" s="1">
        <v>0</v>
      </c>
      <c r="J751" s="1"/>
      <c r="K751" s="1">
        <v>0</v>
      </c>
      <c r="L751" s="1"/>
      <c r="M751" s="1"/>
      <c r="N751" s="1"/>
      <c r="O751" s="1"/>
      <c r="P751" s="1"/>
      <c r="Q751" s="1"/>
      <c r="R751" s="1"/>
      <c r="S751" s="1"/>
      <c r="T751" s="1"/>
      <c r="U751" s="1" t="s">
        <v>3</v>
      </c>
      <c r="V751" s="1">
        <v>0</v>
      </c>
      <c r="W751" s="1"/>
      <c r="X751" s="1"/>
      <c r="Y751" s="1"/>
      <c r="Z751" s="1"/>
      <c r="AA751" s="1"/>
      <c r="AB751" s="1" t="s">
        <v>3</v>
      </c>
      <c r="AC751" s="1" t="s">
        <v>3</v>
      </c>
      <c r="AD751" s="1" t="s">
        <v>3</v>
      </c>
      <c r="AE751" s="1" t="s">
        <v>3</v>
      </c>
      <c r="AF751" s="1" t="s">
        <v>3</v>
      </c>
      <c r="AG751" s="1" t="s">
        <v>3</v>
      </c>
      <c r="AH751" s="1"/>
      <c r="AI751" s="1"/>
      <c r="AJ751" s="1"/>
      <c r="AK751" s="1"/>
      <c r="AL751" s="1"/>
      <c r="AM751" s="1"/>
      <c r="AN751" s="1"/>
      <c r="AO751" s="1"/>
      <c r="AP751" s="1" t="s">
        <v>3</v>
      </c>
      <c r="AQ751" s="1" t="s">
        <v>3</v>
      </c>
      <c r="AR751" s="1" t="s">
        <v>3</v>
      </c>
      <c r="AS751" s="1"/>
      <c r="AT751" s="1"/>
      <c r="AU751" s="1"/>
      <c r="AV751" s="1"/>
      <c r="AW751" s="1"/>
      <c r="AX751" s="1"/>
      <c r="AY751" s="1"/>
      <c r="AZ751" s="1" t="s">
        <v>3</v>
      </c>
      <c r="BA751" s="1"/>
      <c r="BB751" s="1" t="s">
        <v>3</v>
      </c>
      <c r="BC751" s="1" t="s">
        <v>3</v>
      </c>
      <c r="BD751" s="1" t="s">
        <v>3</v>
      </c>
      <c r="BE751" s="1" t="s">
        <v>3</v>
      </c>
      <c r="BF751" s="1" t="s">
        <v>3</v>
      </c>
      <c r="BG751" s="1" t="s">
        <v>3</v>
      </c>
      <c r="BH751" s="1" t="s">
        <v>3</v>
      </c>
      <c r="BI751" s="1" t="s">
        <v>3</v>
      </c>
      <c r="BJ751" s="1" t="s">
        <v>3</v>
      </c>
      <c r="BK751" s="1" t="s">
        <v>3</v>
      </c>
      <c r="BL751" s="1" t="s">
        <v>3</v>
      </c>
      <c r="BM751" s="1" t="s">
        <v>3</v>
      </c>
      <c r="BN751" s="1" t="s">
        <v>3</v>
      </c>
      <c r="BO751" s="1" t="s">
        <v>3</v>
      </c>
      <c r="BP751" s="1" t="s">
        <v>3</v>
      </c>
      <c r="BQ751" s="1"/>
      <c r="BR751" s="1"/>
      <c r="BS751" s="1"/>
      <c r="BT751" s="1"/>
      <c r="BU751" s="1"/>
      <c r="BV751" s="1"/>
      <c r="BW751" s="1"/>
      <c r="BX751" s="1">
        <v>0</v>
      </c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>
        <v>0</v>
      </c>
    </row>
    <row r="753" spans="1:245" x14ac:dyDescent="0.2">
      <c r="A753" s="2">
        <v>52</v>
      </c>
      <c r="B753" s="2">
        <f t="shared" ref="B753:G753" si="671">B758</f>
        <v>1</v>
      </c>
      <c r="C753" s="2">
        <f t="shared" si="671"/>
        <v>5</v>
      </c>
      <c r="D753" s="2">
        <f t="shared" si="671"/>
        <v>751</v>
      </c>
      <c r="E753" s="2">
        <f t="shared" si="671"/>
        <v>0</v>
      </c>
      <c r="F753" s="2" t="str">
        <f t="shared" si="671"/>
        <v>Новый подраздел</v>
      </c>
      <c r="G753" s="2" t="str">
        <f t="shared" si="671"/>
        <v>Установка ИДН</v>
      </c>
      <c r="H753" s="2"/>
      <c r="I753" s="2"/>
      <c r="J753" s="2"/>
      <c r="K753" s="2"/>
      <c r="L753" s="2"/>
      <c r="M753" s="2"/>
      <c r="N753" s="2"/>
      <c r="O753" s="2">
        <f t="shared" ref="O753:AT753" si="672">O758</f>
        <v>0</v>
      </c>
      <c r="P753" s="2">
        <f t="shared" si="672"/>
        <v>0</v>
      </c>
      <c r="Q753" s="2">
        <f t="shared" si="672"/>
        <v>0</v>
      </c>
      <c r="R753" s="2">
        <f t="shared" si="672"/>
        <v>0</v>
      </c>
      <c r="S753" s="2">
        <f t="shared" si="672"/>
        <v>0</v>
      </c>
      <c r="T753" s="2">
        <f t="shared" si="672"/>
        <v>0</v>
      </c>
      <c r="U753" s="2">
        <f t="shared" si="672"/>
        <v>0</v>
      </c>
      <c r="V753" s="2">
        <f t="shared" si="672"/>
        <v>0</v>
      </c>
      <c r="W753" s="2">
        <f t="shared" si="672"/>
        <v>0</v>
      </c>
      <c r="X753" s="2">
        <f t="shared" si="672"/>
        <v>0</v>
      </c>
      <c r="Y753" s="2">
        <f t="shared" si="672"/>
        <v>0</v>
      </c>
      <c r="Z753" s="2">
        <f t="shared" si="672"/>
        <v>0</v>
      </c>
      <c r="AA753" s="2">
        <f t="shared" si="672"/>
        <v>0</v>
      </c>
      <c r="AB753" s="2">
        <f t="shared" si="672"/>
        <v>0</v>
      </c>
      <c r="AC753" s="2">
        <f t="shared" si="672"/>
        <v>0</v>
      </c>
      <c r="AD753" s="2">
        <f t="shared" si="672"/>
        <v>0</v>
      </c>
      <c r="AE753" s="2">
        <f t="shared" si="672"/>
        <v>0</v>
      </c>
      <c r="AF753" s="2">
        <f t="shared" si="672"/>
        <v>0</v>
      </c>
      <c r="AG753" s="2">
        <f t="shared" si="672"/>
        <v>0</v>
      </c>
      <c r="AH753" s="2">
        <f t="shared" si="672"/>
        <v>0</v>
      </c>
      <c r="AI753" s="2">
        <f t="shared" si="672"/>
        <v>0</v>
      </c>
      <c r="AJ753" s="2">
        <f t="shared" si="672"/>
        <v>0</v>
      </c>
      <c r="AK753" s="2">
        <f t="shared" si="672"/>
        <v>0</v>
      </c>
      <c r="AL753" s="2">
        <f t="shared" si="672"/>
        <v>0</v>
      </c>
      <c r="AM753" s="2">
        <f t="shared" si="672"/>
        <v>0</v>
      </c>
      <c r="AN753" s="2">
        <f t="shared" si="672"/>
        <v>0</v>
      </c>
      <c r="AO753" s="2">
        <f t="shared" si="672"/>
        <v>0</v>
      </c>
      <c r="AP753" s="2">
        <f t="shared" si="672"/>
        <v>0</v>
      </c>
      <c r="AQ753" s="2">
        <f t="shared" si="672"/>
        <v>0</v>
      </c>
      <c r="AR753" s="2">
        <f t="shared" si="672"/>
        <v>0</v>
      </c>
      <c r="AS753" s="2">
        <f t="shared" si="672"/>
        <v>0</v>
      </c>
      <c r="AT753" s="2">
        <f t="shared" si="672"/>
        <v>0</v>
      </c>
      <c r="AU753" s="2">
        <f t="shared" ref="AU753:BZ753" si="673">AU758</f>
        <v>0</v>
      </c>
      <c r="AV753" s="2">
        <f t="shared" si="673"/>
        <v>0</v>
      </c>
      <c r="AW753" s="2">
        <f t="shared" si="673"/>
        <v>0</v>
      </c>
      <c r="AX753" s="2">
        <f t="shared" si="673"/>
        <v>0</v>
      </c>
      <c r="AY753" s="2">
        <f t="shared" si="673"/>
        <v>0</v>
      </c>
      <c r="AZ753" s="2">
        <f t="shared" si="673"/>
        <v>0</v>
      </c>
      <c r="BA753" s="2">
        <f t="shared" si="673"/>
        <v>0</v>
      </c>
      <c r="BB753" s="2">
        <f t="shared" si="673"/>
        <v>0</v>
      </c>
      <c r="BC753" s="2">
        <f t="shared" si="673"/>
        <v>0</v>
      </c>
      <c r="BD753" s="2">
        <f t="shared" si="673"/>
        <v>0</v>
      </c>
      <c r="BE753" s="2">
        <f t="shared" si="673"/>
        <v>0</v>
      </c>
      <c r="BF753" s="2">
        <f t="shared" si="673"/>
        <v>0</v>
      </c>
      <c r="BG753" s="2">
        <f t="shared" si="673"/>
        <v>0</v>
      </c>
      <c r="BH753" s="2">
        <f t="shared" si="673"/>
        <v>0</v>
      </c>
      <c r="BI753" s="2">
        <f t="shared" si="673"/>
        <v>0</v>
      </c>
      <c r="BJ753" s="2">
        <f t="shared" si="673"/>
        <v>0</v>
      </c>
      <c r="BK753" s="2">
        <f t="shared" si="673"/>
        <v>0</v>
      </c>
      <c r="BL753" s="2">
        <f t="shared" si="673"/>
        <v>0</v>
      </c>
      <c r="BM753" s="2">
        <f t="shared" si="673"/>
        <v>0</v>
      </c>
      <c r="BN753" s="2">
        <f t="shared" si="673"/>
        <v>0</v>
      </c>
      <c r="BO753" s="2">
        <f t="shared" si="673"/>
        <v>0</v>
      </c>
      <c r="BP753" s="2">
        <f t="shared" si="673"/>
        <v>0</v>
      </c>
      <c r="BQ753" s="2">
        <f t="shared" si="673"/>
        <v>0</v>
      </c>
      <c r="BR753" s="2">
        <f t="shared" si="673"/>
        <v>0</v>
      </c>
      <c r="BS753" s="2">
        <f t="shared" si="673"/>
        <v>0</v>
      </c>
      <c r="BT753" s="2">
        <f t="shared" si="673"/>
        <v>0</v>
      </c>
      <c r="BU753" s="2">
        <f t="shared" si="673"/>
        <v>0</v>
      </c>
      <c r="BV753" s="2">
        <f t="shared" si="673"/>
        <v>0</v>
      </c>
      <c r="BW753" s="2">
        <f t="shared" si="673"/>
        <v>0</v>
      </c>
      <c r="BX753" s="2">
        <f t="shared" si="673"/>
        <v>0</v>
      </c>
      <c r="BY753" s="2">
        <f t="shared" si="673"/>
        <v>0</v>
      </c>
      <c r="BZ753" s="2">
        <f t="shared" si="673"/>
        <v>0</v>
      </c>
      <c r="CA753" s="2">
        <f t="shared" ref="CA753:DF753" si="674">CA758</f>
        <v>0</v>
      </c>
      <c r="CB753" s="2">
        <f t="shared" si="674"/>
        <v>0</v>
      </c>
      <c r="CC753" s="2">
        <f t="shared" si="674"/>
        <v>0</v>
      </c>
      <c r="CD753" s="2">
        <f t="shared" si="674"/>
        <v>0</v>
      </c>
      <c r="CE753" s="2">
        <f t="shared" si="674"/>
        <v>0</v>
      </c>
      <c r="CF753" s="2">
        <f t="shared" si="674"/>
        <v>0</v>
      </c>
      <c r="CG753" s="2">
        <f t="shared" si="674"/>
        <v>0</v>
      </c>
      <c r="CH753" s="2">
        <f t="shared" si="674"/>
        <v>0</v>
      </c>
      <c r="CI753" s="2">
        <f t="shared" si="674"/>
        <v>0</v>
      </c>
      <c r="CJ753" s="2">
        <f t="shared" si="674"/>
        <v>0</v>
      </c>
      <c r="CK753" s="2">
        <f t="shared" si="674"/>
        <v>0</v>
      </c>
      <c r="CL753" s="2">
        <f t="shared" si="674"/>
        <v>0</v>
      </c>
      <c r="CM753" s="2">
        <f t="shared" si="674"/>
        <v>0</v>
      </c>
      <c r="CN753" s="2">
        <f t="shared" si="674"/>
        <v>0</v>
      </c>
      <c r="CO753" s="2">
        <f t="shared" si="674"/>
        <v>0</v>
      </c>
      <c r="CP753" s="2">
        <f t="shared" si="674"/>
        <v>0</v>
      </c>
      <c r="CQ753" s="2">
        <f t="shared" si="674"/>
        <v>0</v>
      </c>
      <c r="CR753" s="2">
        <f t="shared" si="674"/>
        <v>0</v>
      </c>
      <c r="CS753" s="2">
        <f t="shared" si="674"/>
        <v>0</v>
      </c>
      <c r="CT753" s="2">
        <f t="shared" si="674"/>
        <v>0</v>
      </c>
      <c r="CU753" s="2">
        <f t="shared" si="674"/>
        <v>0</v>
      </c>
      <c r="CV753" s="2">
        <f t="shared" si="674"/>
        <v>0</v>
      </c>
      <c r="CW753" s="2">
        <f t="shared" si="674"/>
        <v>0</v>
      </c>
      <c r="CX753" s="2">
        <f t="shared" si="674"/>
        <v>0</v>
      </c>
      <c r="CY753" s="2">
        <f t="shared" si="674"/>
        <v>0</v>
      </c>
      <c r="CZ753" s="2">
        <f t="shared" si="674"/>
        <v>0</v>
      </c>
      <c r="DA753" s="2">
        <f t="shared" si="674"/>
        <v>0</v>
      </c>
      <c r="DB753" s="2">
        <f t="shared" si="674"/>
        <v>0</v>
      </c>
      <c r="DC753" s="2">
        <f t="shared" si="674"/>
        <v>0</v>
      </c>
      <c r="DD753" s="2">
        <f t="shared" si="674"/>
        <v>0</v>
      </c>
      <c r="DE753" s="2">
        <f t="shared" si="674"/>
        <v>0</v>
      </c>
      <c r="DF753" s="2">
        <f t="shared" si="674"/>
        <v>0</v>
      </c>
      <c r="DG753" s="3">
        <f t="shared" ref="DG753:EL753" si="675">DG758</f>
        <v>0</v>
      </c>
      <c r="DH753" s="3">
        <f t="shared" si="675"/>
        <v>0</v>
      </c>
      <c r="DI753" s="3">
        <f t="shared" si="675"/>
        <v>0</v>
      </c>
      <c r="DJ753" s="3">
        <f t="shared" si="675"/>
        <v>0</v>
      </c>
      <c r="DK753" s="3">
        <f t="shared" si="675"/>
        <v>0</v>
      </c>
      <c r="DL753" s="3">
        <f t="shared" si="675"/>
        <v>0</v>
      </c>
      <c r="DM753" s="3">
        <f t="shared" si="675"/>
        <v>0</v>
      </c>
      <c r="DN753" s="3">
        <f t="shared" si="675"/>
        <v>0</v>
      </c>
      <c r="DO753" s="3">
        <f t="shared" si="675"/>
        <v>0</v>
      </c>
      <c r="DP753" s="3">
        <f t="shared" si="675"/>
        <v>0</v>
      </c>
      <c r="DQ753" s="3">
        <f t="shared" si="675"/>
        <v>0</v>
      </c>
      <c r="DR753" s="3">
        <f t="shared" si="675"/>
        <v>0</v>
      </c>
      <c r="DS753" s="3">
        <f t="shared" si="675"/>
        <v>0</v>
      </c>
      <c r="DT753" s="3">
        <f t="shared" si="675"/>
        <v>0</v>
      </c>
      <c r="DU753" s="3">
        <f t="shared" si="675"/>
        <v>0</v>
      </c>
      <c r="DV753" s="3">
        <f t="shared" si="675"/>
        <v>0</v>
      </c>
      <c r="DW753" s="3">
        <f t="shared" si="675"/>
        <v>0</v>
      </c>
      <c r="DX753" s="3">
        <f t="shared" si="675"/>
        <v>0</v>
      </c>
      <c r="DY753" s="3">
        <f t="shared" si="675"/>
        <v>0</v>
      </c>
      <c r="DZ753" s="3">
        <f t="shared" si="675"/>
        <v>0</v>
      </c>
      <c r="EA753" s="3">
        <f t="shared" si="675"/>
        <v>0</v>
      </c>
      <c r="EB753" s="3">
        <f t="shared" si="675"/>
        <v>0</v>
      </c>
      <c r="EC753" s="3">
        <f t="shared" si="675"/>
        <v>0</v>
      </c>
      <c r="ED753" s="3">
        <f t="shared" si="675"/>
        <v>0</v>
      </c>
      <c r="EE753" s="3">
        <f t="shared" si="675"/>
        <v>0</v>
      </c>
      <c r="EF753" s="3">
        <f t="shared" si="675"/>
        <v>0</v>
      </c>
      <c r="EG753" s="3">
        <f t="shared" si="675"/>
        <v>0</v>
      </c>
      <c r="EH753" s="3">
        <f t="shared" si="675"/>
        <v>0</v>
      </c>
      <c r="EI753" s="3">
        <f t="shared" si="675"/>
        <v>0</v>
      </c>
      <c r="EJ753" s="3">
        <f t="shared" si="675"/>
        <v>0</v>
      </c>
      <c r="EK753" s="3">
        <f t="shared" si="675"/>
        <v>0</v>
      </c>
      <c r="EL753" s="3">
        <f t="shared" si="675"/>
        <v>0</v>
      </c>
      <c r="EM753" s="3">
        <f t="shared" ref="EM753:FR753" si="676">EM758</f>
        <v>0</v>
      </c>
      <c r="EN753" s="3">
        <f t="shared" si="676"/>
        <v>0</v>
      </c>
      <c r="EO753" s="3">
        <f t="shared" si="676"/>
        <v>0</v>
      </c>
      <c r="EP753" s="3">
        <f t="shared" si="676"/>
        <v>0</v>
      </c>
      <c r="EQ753" s="3">
        <f t="shared" si="676"/>
        <v>0</v>
      </c>
      <c r="ER753" s="3">
        <f t="shared" si="676"/>
        <v>0</v>
      </c>
      <c r="ES753" s="3">
        <f t="shared" si="676"/>
        <v>0</v>
      </c>
      <c r="ET753" s="3">
        <f t="shared" si="676"/>
        <v>0</v>
      </c>
      <c r="EU753" s="3">
        <f t="shared" si="676"/>
        <v>0</v>
      </c>
      <c r="EV753" s="3">
        <f t="shared" si="676"/>
        <v>0</v>
      </c>
      <c r="EW753" s="3">
        <f t="shared" si="676"/>
        <v>0</v>
      </c>
      <c r="EX753" s="3">
        <f t="shared" si="676"/>
        <v>0</v>
      </c>
      <c r="EY753" s="3">
        <f t="shared" si="676"/>
        <v>0</v>
      </c>
      <c r="EZ753" s="3">
        <f t="shared" si="676"/>
        <v>0</v>
      </c>
      <c r="FA753" s="3">
        <f t="shared" si="676"/>
        <v>0</v>
      </c>
      <c r="FB753" s="3">
        <f t="shared" si="676"/>
        <v>0</v>
      </c>
      <c r="FC753" s="3">
        <f t="shared" si="676"/>
        <v>0</v>
      </c>
      <c r="FD753" s="3">
        <f t="shared" si="676"/>
        <v>0</v>
      </c>
      <c r="FE753" s="3">
        <f t="shared" si="676"/>
        <v>0</v>
      </c>
      <c r="FF753" s="3">
        <f t="shared" si="676"/>
        <v>0</v>
      </c>
      <c r="FG753" s="3">
        <f t="shared" si="676"/>
        <v>0</v>
      </c>
      <c r="FH753" s="3">
        <f t="shared" si="676"/>
        <v>0</v>
      </c>
      <c r="FI753" s="3">
        <f t="shared" si="676"/>
        <v>0</v>
      </c>
      <c r="FJ753" s="3">
        <f t="shared" si="676"/>
        <v>0</v>
      </c>
      <c r="FK753" s="3">
        <f t="shared" si="676"/>
        <v>0</v>
      </c>
      <c r="FL753" s="3">
        <f t="shared" si="676"/>
        <v>0</v>
      </c>
      <c r="FM753" s="3">
        <f t="shared" si="676"/>
        <v>0</v>
      </c>
      <c r="FN753" s="3">
        <f t="shared" si="676"/>
        <v>0</v>
      </c>
      <c r="FO753" s="3">
        <f t="shared" si="676"/>
        <v>0</v>
      </c>
      <c r="FP753" s="3">
        <f t="shared" si="676"/>
        <v>0</v>
      </c>
      <c r="FQ753" s="3">
        <f t="shared" si="676"/>
        <v>0</v>
      </c>
      <c r="FR753" s="3">
        <f t="shared" si="676"/>
        <v>0</v>
      </c>
      <c r="FS753" s="3">
        <f t="shared" ref="FS753:GX753" si="677">FS758</f>
        <v>0</v>
      </c>
      <c r="FT753" s="3">
        <f t="shared" si="677"/>
        <v>0</v>
      </c>
      <c r="FU753" s="3">
        <f t="shared" si="677"/>
        <v>0</v>
      </c>
      <c r="FV753" s="3">
        <f t="shared" si="677"/>
        <v>0</v>
      </c>
      <c r="FW753" s="3">
        <f t="shared" si="677"/>
        <v>0</v>
      </c>
      <c r="FX753" s="3">
        <f t="shared" si="677"/>
        <v>0</v>
      </c>
      <c r="FY753" s="3">
        <f t="shared" si="677"/>
        <v>0</v>
      </c>
      <c r="FZ753" s="3">
        <f t="shared" si="677"/>
        <v>0</v>
      </c>
      <c r="GA753" s="3">
        <f t="shared" si="677"/>
        <v>0</v>
      </c>
      <c r="GB753" s="3">
        <f t="shared" si="677"/>
        <v>0</v>
      </c>
      <c r="GC753" s="3">
        <f t="shared" si="677"/>
        <v>0</v>
      </c>
      <c r="GD753" s="3">
        <f t="shared" si="677"/>
        <v>0</v>
      </c>
      <c r="GE753" s="3">
        <f t="shared" si="677"/>
        <v>0</v>
      </c>
      <c r="GF753" s="3">
        <f t="shared" si="677"/>
        <v>0</v>
      </c>
      <c r="GG753" s="3">
        <f t="shared" si="677"/>
        <v>0</v>
      </c>
      <c r="GH753" s="3">
        <f t="shared" si="677"/>
        <v>0</v>
      </c>
      <c r="GI753" s="3">
        <f t="shared" si="677"/>
        <v>0</v>
      </c>
      <c r="GJ753" s="3">
        <f t="shared" si="677"/>
        <v>0</v>
      </c>
      <c r="GK753" s="3">
        <f t="shared" si="677"/>
        <v>0</v>
      </c>
      <c r="GL753" s="3">
        <f t="shared" si="677"/>
        <v>0</v>
      </c>
      <c r="GM753" s="3">
        <f t="shared" si="677"/>
        <v>0</v>
      </c>
      <c r="GN753" s="3">
        <f t="shared" si="677"/>
        <v>0</v>
      </c>
      <c r="GO753" s="3">
        <f t="shared" si="677"/>
        <v>0</v>
      </c>
      <c r="GP753" s="3">
        <f t="shared" si="677"/>
        <v>0</v>
      </c>
      <c r="GQ753" s="3">
        <f t="shared" si="677"/>
        <v>0</v>
      </c>
      <c r="GR753" s="3">
        <f t="shared" si="677"/>
        <v>0</v>
      </c>
      <c r="GS753" s="3">
        <f t="shared" si="677"/>
        <v>0</v>
      </c>
      <c r="GT753" s="3">
        <f t="shared" si="677"/>
        <v>0</v>
      </c>
      <c r="GU753" s="3">
        <f t="shared" si="677"/>
        <v>0</v>
      </c>
      <c r="GV753" s="3">
        <f t="shared" si="677"/>
        <v>0</v>
      </c>
      <c r="GW753" s="3">
        <f t="shared" si="677"/>
        <v>0</v>
      </c>
      <c r="GX753" s="3">
        <f t="shared" si="677"/>
        <v>0</v>
      </c>
    </row>
    <row r="755" spans="1:245" x14ac:dyDescent="0.2">
      <c r="A755">
        <v>17</v>
      </c>
      <c r="B755">
        <v>1</v>
      </c>
      <c r="C755">
        <f>ROW(SmtRes!A251)</f>
        <v>251</v>
      </c>
      <c r="D755">
        <f>ROW(EtalonRes!A244)</f>
        <v>244</v>
      </c>
      <c r="E755" t="s">
        <v>375</v>
      </c>
      <c r="F755" t="s">
        <v>376</v>
      </c>
      <c r="G755" t="s">
        <v>377</v>
      </c>
      <c r="H755" t="s">
        <v>378</v>
      </c>
      <c r="I755">
        <v>0</v>
      </c>
      <c r="J755">
        <v>0</v>
      </c>
      <c r="O755">
        <f>ROUND(CP755,2)</f>
        <v>0</v>
      </c>
      <c r="P755">
        <f>ROUND(CQ755*I755,2)</f>
        <v>0</v>
      </c>
      <c r="Q755">
        <f>ROUND(CR755*I755,2)</f>
        <v>0</v>
      </c>
      <c r="R755">
        <f>ROUND(CS755*I755,2)</f>
        <v>0</v>
      </c>
      <c r="S755">
        <f>ROUND(CT755*I755,2)</f>
        <v>0</v>
      </c>
      <c r="T755">
        <f>ROUND(CU755*I755,2)</f>
        <v>0</v>
      </c>
      <c r="U755">
        <f>CV755*I755</f>
        <v>0</v>
      </c>
      <c r="V755">
        <f>CW755*I755</f>
        <v>0</v>
      </c>
      <c r="W755">
        <f>ROUND(CX755*I755,2)</f>
        <v>0</v>
      </c>
      <c r="X755">
        <f>ROUND(CY755,2)</f>
        <v>0</v>
      </c>
      <c r="Y755">
        <f>ROUND(CZ755,2)</f>
        <v>0</v>
      </c>
      <c r="AA755">
        <v>52421674</v>
      </c>
      <c r="AB755">
        <f>ROUND((AC755+AD755+AF755),6)</f>
        <v>33691.870000000003</v>
      </c>
      <c r="AC755">
        <f>ROUND((ES755),6)</f>
        <v>29077.88</v>
      </c>
      <c r="AD755">
        <f>ROUND((((ET755)-(EU755))+AE755),6)</f>
        <v>49.33</v>
      </c>
      <c r="AE755">
        <f>ROUND((EU755),6)</f>
        <v>5.3</v>
      </c>
      <c r="AF755">
        <f>ROUND((EV755),6)</f>
        <v>4564.66</v>
      </c>
      <c r="AG755">
        <f>ROUND((AP755),6)</f>
        <v>0</v>
      </c>
      <c r="AH755">
        <f>(EW755)</f>
        <v>18.21</v>
      </c>
      <c r="AI755">
        <f>(EX755)</f>
        <v>0</v>
      </c>
      <c r="AJ755">
        <f>(AS755)</f>
        <v>0</v>
      </c>
      <c r="AK755">
        <v>33691.870000000003</v>
      </c>
      <c r="AL755">
        <v>29077.88</v>
      </c>
      <c r="AM755">
        <v>49.33</v>
      </c>
      <c r="AN755">
        <v>5.3</v>
      </c>
      <c r="AO755">
        <v>4564.66</v>
      </c>
      <c r="AP755">
        <v>0</v>
      </c>
      <c r="AQ755">
        <v>18.21</v>
      </c>
      <c r="AR755">
        <v>0</v>
      </c>
      <c r="AS755">
        <v>0</v>
      </c>
      <c r="AT755">
        <v>70</v>
      </c>
      <c r="AU755">
        <v>10</v>
      </c>
      <c r="AV755">
        <v>1</v>
      </c>
      <c r="AW755">
        <v>1</v>
      </c>
      <c r="AZ755">
        <v>1</v>
      </c>
      <c r="BA755">
        <v>1</v>
      </c>
      <c r="BB755">
        <v>1</v>
      </c>
      <c r="BC755">
        <v>1</v>
      </c>
      <c r="BD755" t="s">
        <v>3</v>
      </c>
      <c r="BE755" t="s">
        <v>3</v>
      </c>
      <c r="BF755" t="s">
        <v>3</v>
      </c>
      <c r="BG755" t="s">
        <v>3</v>
      </c>
      <c r="BH755">
        <v>0</v>
      </c>
      <c r="BI755">
        <v>4</v>
      </c>
      <c r="BJ755" t="s">
        <v>379</v>
      </c>
      <c r="BM755">
        <v>0</v>
      </c>
      <c r="BN755">
        <v>0</v>
      </c>
      <c r="BO755" t="s">
        <v>3</v>
      </c>
      <c r="BP755">
        <v>0</v>
      </c>
      <c r="BQ755">
        <v>1</v>
      </c>
      <c r="BR755">
        <v>0</v>
      </c>
      <c r="BS755">
        <v>1</v>
      </c>
      <c r="BT755">
        <v>1</v>
      </c>
      <c r="BU755">
        <v>1</v>
      </c>
      <c r="BV755">
        <v>1</v>
      </c>
      <c r="BW755">
        <v>1</v>
      </c>
      <c r="BX755">
        <v>1</v>
      </c>
      <c r="BY755" t="s">
        <v>3</v>
      </c>
      <c r="BZ755">
        <v>70</v>
      </c>
      <c r="CA755">
        <v>10</v>
      </c>
      <c r="CE755">
        <v>0</v>
      </c>
      <c r="CF755">
        <v>0</v>
      </c>
      <c r="CG755">
        <v>0</v>
      </c>
      <c r="CM755">
        <v>0</v>
      </c>
      <c r="CN755" t="s">
        <v>3</v>
      </c>
      <c r="CO755">
        <v>0</v>
      </c>
      <c r="CP755">
        <f>(P755+Q755+S755)</f>
        <v>0</v>
      </c>
      <c r="CQ755">
        <f>(AC755*BC755*AW755)</f>
        <v>29077.88</v>
      </c>
      <c r="CR755">
        <f>((((ET755)*BB755-(EU755)*BS755)+AE755*BS755)*AV755)</f>
        <v>49.33</v>
      </c>
      <c r="CS755">
        <f>(AE755*BS755*AV755)</f>
        <v>5.3</v>
      </c>
      <c r="CT755">
        <f>(AF755*BA755*AV755)</f>
        <v>4564.66</v>
      </c>
      <c r="CU755">
        <f>AG755</f>
        <v>0</v>
      </c>
      <c r="CV755">
        <f>(AH755*AV755)</f>
        <v>18.21</v>
      </c>
      <c r="CW755">
        <f>AI755</f>
        <v>0</v>
      </c>
      <c r="CX755">
        <f>AJ755</f>
        <v>0</v>
      </c>
      <c r="CY755">
        <f>((S755*BZ755)/100)</f>
        <v>0</v>
      </c>
      <c r="CZ755">
        <f>((S755*CA755)/100)</f>
        <v>0</v>
      </c>
      <c r="DC755" t="s">
        <v>3</v>
      </c>
      <c r="DD755" t="s">
        <v>3</v>
      </c>
      <c r="DE755" t="s">
        <v>3</v>
      </c>
      <c r="DF755" t="s">
        <v>3</v>
      </c>
      <c r="DG755" t="s">
        <v>3</v>
      </c>
      <c r="DH755" t="s">
        <v>3</v>
      </c>
      <c r="DI755" t="s">
        <v>3</v>
      </c>
      <c r="DJ755" t="s">
        <v>3</v>
      </c>
      <c r="DK755" t="s">
        <v>3</v>
      </c>
      <c r="DL755" t="s">
        <v>3</v>
      </c>
      <c r="DM755" t="s">
        <v>3</v>
      </c>
      <c r="DN755">
        <v>0</v>
      </c>
      <c r="DO755">
        <v>0</v>
      </c>
      <c r="DP755">
        <v>1</v>
      </c>
      <c r="DQ755">
        <v>1</v>
      </c>
      <c r="DU755">
        <v>1010</v>
      </c>
      <c r="DV755" t="s">
        <v>378</v>
      </c>
      <c r="DW755" t="s">
        <v>378</v>
      </c>
      <c r="DX755">
        <v>10</v>
      </c>
      <c r="EE755">
        <v>51482689</v>
      </c>
      <c r="EF755">
        <v>1</v>
      </c>
      <c r="EG755" t="s">
        <v>21</v>
      </c>
      <c r="EH755">
        <v>0</v>
      </c>
      <c r="EI755" t="s">
        <v>3</v>
      </c>
      <c r="EJ755">
        <v>4</v>
      </c>
      <c r="EK755">
        <v>0</v>
      </c>
      <c r="EL755" t="s">
        <v>22</v>
      </c>
      <c r="EM755" t="s">
        <v>23</v>
      </c>
      <c r="EO755" t="s">
        <v>3</v>
      </c>
      <c r="EQ755">
        <v>0</v>
      </c>
      <c r="ER755">
        <v>33691.870000000003</v>
      </c>
      <c r="ES755">
        <v>29077.88</v>
      </c>
      <c r="ET755">
        <v>49.33</v>
      </c>
      <c r="EU755">
        <v>5.3</v>
      </c>
      <c r="EV755">
        <v>4564.66</v>
      </c>
      <c r="EW755">
        <v>18.21</v>
      </c>
      <c r="EX755">
        <v>0</v>
      </c>
      <c r="EY755">
        <v>0</v>
      </c>
      <c r="FQ755">
        <v>0</v>
      </c>
      <c r="FR755">
        <f>ROUND(IF(AND(BH755=3,BI755=3),P755,0),2)</f>
        <v>0</v>
      </c>
      <c r="FS755">
        <v>0</v>
      </c>
      <c r="FX755">
        <v>70</v>
      </c>
      <c r="FY755">
        <v>10</v>
      </c>
      <c r="GA755" t="s">
        <v>3</v>
      </c>
      <c r="GD755">
        <v>0</v>
      </c>
      <c r="GF755">
        <v>635733376</v>
      </c>
      <c r="GG755">
        <v>2</v>
      </c>
      <c r="GH755">
        <v>1</v>
      </c>
      <c r="GI755">
        <v>-2</v>
      </c>
      <c r="GJ755">
        <v>0</v>
      </c>
      <c r="GK755">
        <f>ROUND(R755*(R12)/100,2)</f>
        <v>0</v>
      </c>
      <c r="GL755">
        <f>ROUND(IF(AND(BH755=3,BI755=3,FS755&lt;&gt;0),P755,0),2)</f>
        <v>0</v>
      </c>
      <c r="GM755">
        <f>ROUND(O755+X755+Y755+GK755,2)+GX755</f>
        <v>0</v>
      </c>
      <c r="GN755">
        <f>IF(OR(BI755=0,BI755=1),ROUND(O755+X755+Y755+GK755,2),0)</f>
        <v>0</v>
      </c>
      <c r="GO755">
        <f>IF(BI755=2,ROUND(O755+X755+Y755+GK755,2),0)</f>
        <v>0</v>
      </c>
      <c r="GP755">
        <f>IF(BI755=4,ROUND(O755+X755+Y755+GK755,2)+GX755,0)</f>
        <v>0</v>
      </c>
      <c r="GR755">
        <v>0</v>
      </c>
      <c r="GS755">
        <v>3</v>
      </c>
      <c r="GT755">
        <v>0</v>
      </c>
      <c r="GU755" t="s">
        <v>3</v>
      </c>
      <c r="GV755">
        <f>ROUND((GT755),6)</f>
        <v>0</v>
      </c>
      <c r="GW755">
        <v>1</v>
      </c>
      <c r="GX755">
        <f>ROUND(HC755*I755,2)</f>
        <v>0</v>
      </c>
      <c r="HA755">
        <v>0</v>
      </c>
      <c r="HB755">
        <v>0</v>
      </c>
      <c r="HC755">
        <f>GV755*GW755</f>
        <v>0</v>
      </c>
      <c r="HE755" t="s">
        <v>3</v>
      </c>
      <c r="HF755" t="s">
        <v>3</v>
      </c>
      <c r="IK755">
        <f>ROUND(GM755*1.2,2)</f>
        <v>0</v>
      </c>
    </row>
    <row r="756" spans="1:245" x14ac:dyDescent="0.2">
      <c r="A756">
        <v>17</v>
      </c>
      <c r="B756">
        <v>1</v>
      </c>
      <c r="C756">
        <f>ROW(SmtRes!A258)</f>
        <v>258</v>
      </c>
      <c r="D756">
        <f>ROW(EtalonRes!A251)</f>
        <v>251</v>
      </c>
      <c r="E756" t="s">
        <v>380</v>
      </c>
      <c r="F756" t="s">
        <v>381</v>
      </c>
      <c r="G756" t="s">
        <v>382</v>
      </c>
      <c r="H756" t="s">
        <v>378</v>
      </c>
      <c r="I756">
        <v>0</v>
      </c>
      <c r="J756">
        <v>0</v>
      </c>
      <c r="O756">
        <f>ROUND(CP756,2)</f>
        <v>0</v>
      </c>
      <c r="P756">
        <f>ROUND(CQ756*I756,2)</f>
        <v>0</v>
      </c>
      <c r="Q756">
        <f>ROUND(CR756*I756,2)</f>
        <v>0</v>
      </c>
      <c r="R756">
        <f>ROUND(CS756*I756,2)</f>
        <v>0</v>
      </c>
      <c r="S756">
        <f>ROUND(CT756*I756,2)</f>
        <v>0</v>
      </c>
      <c r="T756">
        <f>ROUND(CU756*I756,2)</f>
        <v>0</v>
      </c>
      <c r="U756">
        <f>CV756*I756</f>
        <v>0</v>
      </c>
      <c r="V756">
        <f>CW756*I756</f>
        <v>0</v>
      </c>
      <c r="W756">
        <f>ROUND(CX756*I756,2)</f>
        <v>0</v>
      </c>
      <c r="X756">
        <f>ROUND(CY756,2)</f>
        <v>0</v>
      </c>
      <c r="Y756">
        <f>ROUND(CZ756,2)</f>
        <v>0</v>
      </c>
      <c r="AA756">
        <v>52421674</v>
      </c>
      <c r="AB756">
        <f>ROUND((AC756+AD756+AF756),6)</f>
        <v>19770.54</v>
      </c>
      <c r="AC756">
        <f>ROUND((ES756),6)</f>
        <v>16691.75</v>
      </c>
      <c r="AD756">
        <f>ROUND((((ET756)-(EU756))+AE756),6)</f>
        <v>32.86</v>
      </c>
      <c r="AE756">
        <f>ROUND((EU756),6)</f>
        <v>3.53</v>
      </c>
      <c r="AF756">
        <f>ROUND((EV756),6)</f>
        <v>3045.93</v>
      </c>
      <c r="AG756">
        <f>ROUND((AP756),6)</f>
        <v>0</v>
      </c>
      <c r="AH756">
        <f>(EW756)</f>
        <v>12.15</v>
      </c>
      <c r="AI756">
        <f>(EX756)</f>
        <v>0</v>
      </c>
      <c r="AJ756">
        <f>(AS756)</f>
        <v>0</v>
      </c>
      <c r="AK756">
        <v>19770.54</v>
      </c>
      <c r="AL756">
        <v>16691.75</v>
      </c>
      <c r="AM756">
        <v>32.86</v>
      </c>
      <c r="AN756">
        <v>3.53</v>
      </c>
      <c r="AO756">
        <v>3045.93</v>
      </c>
      <c r="AP756">
        <v>0</v>
      </c>
      <c r="AQ756">
        <v>12.15</v>
      </c>
      <c r="AR756">
        <v>0</v>
      </c>
      <c r="AS756">
        <v>0</v>
      </c>
      <c r="AT756">
        <v>70</v>
      </c>
      <c r="AU756">
        <v>10</v>
      </c>
      <c r="AV756">
        <v>1</v>
      </c>
      <c r="AW756">
        <v>1</v>
      </c>
      <c r="AZ756">
        <v>1</v>
      </c>
      <c r="BA756">
        <v>1</v>
      </c>
      <c r="BB756">
        <v>1</v>
      </c>
      <c r="BC756">
        <v>1</v>
      </c>
      <c r="BD756" t="s">
        <v>3</v>
      </c>
      <c r="BE756" t="s">
        <v>3</v>
      </c>
      <c r="BF756" t="s">
        <v>3</v>
      </c>
      <c r="BG756" t="s">
        <v>3</v>
      </c>
      <c r="BH756">
        <v>0</v>
      </c>
      <c r="BI756">
        <v>4</v>
      </c>
      <c r="BJ756" t="s">
        <v>383</v>
      </c>
      <c r="BM756">
        <v>0</v>
      </c>
      <c r="BN756">
        <v>0</v>
      </c>
      <c r="BO756" t="s">
        <v>3</v>
      </c>
      <c r="BP756">
        <v>0</v>
      </c>
      <c r="BQ756">
        <v>1</v>
      </c>
      <c r="BR756">
        <v>0</v>
      </c>
      <c r="BS756">
        <v>1</v>
      </c>
      <c r="BT756">
        <v>1</v>
      </c>
      <c r="BU756">
        <v>1</v>
      </c>
      <c r="BV756">
        <v>1</v>
      </c>
      <c r="BW756">
        <v>1</v>
      </c>
      <c r="BX756">
        <v>1</v>
      </c>
      <c r="BY756" t="s">
        <v>3</v>
      </c>
      <c r="BZ756">
        <v>70</v>
      </c>
      <c r="CA756">
        <v>10</v>
      </c>
      <c r="CE756">
        <v>0</v>
      </c>
      <c r="CF756">
        <v>0</v>
      </c>
      <c r="CG756">
        <v>0</v>
      </c>
      <c r="CM756">
        <v>0</v>
      </c>
      <c r="CN756" t="s">
        <v>3</v>
      </c>
      <c r="CO756">
        <v>0</v>
      </c>
      <c r="CP756">
        <f>(P756+Q756+S756)</f>
        <v>0</v>
      </c>
      <c r="CQ756">
        <f>(AC756*BC756*AW756)</f>
        <v>16691.75</v>
      </c>
      <c r="CR756">
        <f>((((ET756)*BB756-(EU756)*BS756)+AE756*BS756)*AV756)</f>
        <v>32.86</v>
      </c>
      <c r="CS756">
        <f>(AE756*BS756*AV756)</f>
        <v>3.53</v>
      </c>
      <c r="CT756">
        <f>(AF756*BA756*AV756)</f>
        <v>3045.93</v>
      </c>
      <c r="CU756">
        <f>AG756</f>
        <v>0</v>
      </c>
      <c r="CV756">
        <f>(AH756*AV756)</f>
        <v>12.15</v>
      </c>
      <c r="CW756">
        <f>AI756</f>
        <v>0</v>
      </c>
      <c r="CX756">
        <f>AJ756</f>
        <v>0</v>
      </c>
      <c r="CY756">
        <f>((S756*BZ756)/100)</f>
        <v>0</v>
      </c>
      <c r="CZ756">
        <f>((S756*CA756)/100)</f>
        <v>0</v>
      </c>
      <c r="DC756" t="s">
        <v>3</v>
      </c>
      <c r="DD756" t="s">
        <v>3</v>
      </c>
      <c r="DE756" t="s">
        <v>3</v>
      </c>
      <c r="DF756" t="s">
        <v>3</v>
      </c>
      <c r="DG756" t="s">
        <v>3</v>
      </c>
      <c r="DH756" t="s">
        <v>3</v>
      </c>
      <c r="DI756" t="s">
        <v>3</v>
      </c>
      <c r="DJ756" t="s">
        <v>3</v>
      </c>
      <c r="DK756" t="s">
        <v>3</v>
      </c>
      <c r="DL756" t="s">
        <v>3</v>
      </c>
      <c r="DM756" t="s">
        <v>3</v>
      </c>
      <c r="DN756">
        <v>0</v>
      </c>
      <c r="DO756">
        <v>0</v>
      </c>
      <c r="DP756">
        <v>1</v>
      </c>
      <c r="DQ756">
        <v>1</v>
      </c>
      <c r="DU756">
        <v>1010</v>
      </c>
      <c r="DV756" t="s">
        <v>378</v>
      </c>
      <c r="DW756" t="s">
        <v>378</v>
      </c>
      <c r="DX756">
        <v>10</v>
      </c>
      <c r="EE756">
        <v>51482689</v>
      </c>
      <c r="EF756">
        <v>1</v>
      </c>
      <c r="EG756" t="s">
        <v>21</v>
      </c>
      <c r="EH756">
        <v>0</v>
      </c>
      <c r="EI756" t="s">
        <v>3</v>
      </c>
      <c r="EJ756">
        <v>4</v>
      </c>
      <c r="EK756">
        <v>0</v>
      </c>
      <c r="EL756" t="s">
        <v>22</v>
      </c>
      <c r="EM756" t="s">
        <v>23</v>
      </c>
      <c r="EO756" t="s">
        <v>3</v>
      </c>
      <c r="EQ756">
        <v>0</v>
      </c>
      <c r="ER756">
        <v>19770.54</v>
      </c>
      <c r="ES756">
        <v>16691.75</v>
      </c>
      <c r="ET756">
        <v>32.86</v>
      </c>
      <c r="EU756">
        <v>3.53</v>
      </c>
      <c r="EV756">
        <v>3045.93</v>
      </c>
      <c r="EW756">
        <v>12.15</v>
      </c>
      <c r="EX756">
        <v>0</v>
      </c>
      <c r="EY756">
        <v>0</v>
      </c>
      <c r="FQ756">
        <v>0</v>
      </c>
      <c r="FR756">
        <f>ROUND(IF(AND(BH756=3,BI756=3),P756,0),2)</f>
        <v>0</v>
      </c>
      <c r="FS756">
        <v>0</v>
      </c>
      <c r="FX756">
        <v>70</v>
      </c>
      <c r="FY756">
        <v>10</v>
      </c>
      <c r="GA756" t="s">
        <v>3</v>
      </c>
      <c r="GD756">
        <v>0</v>
      </c>
      <c r="GF756">
        <v>-326989640</v>
      </c>
      <c r="GG756">
        <v>2</v>
      </c>
      <c r="GH756">
        <v>1</v>
      </c>
      <c r="GI756">
        <v>-2</v>
      </c>
      <c r="GJ756">
        <v>0</v>
      </c>
      <c r="GK756">
        <f>ROUND(R756*(R12)/100,2)</f>
        <v>0</v>
      </c>
      <c r="GL756">
        <f>ROUND(IF(AND(BH756=3,BI756=3,FS756&lt;&gt;0),P756,0),2)</f>
        <v>0</v>
      </c>
      <c r="GM756">
        <f>ROUND(O756+X756+Y756+GK756,2)+GX756</f>
        <v>0</v>
      </c>
      <c r="GN756">
        <f>IF(OR(BI756=0,BI756=1),ROUND(O756+X756+Y756+GK756,2),0)</f>
        <v>0</v>
      </c>
      <c r="GO756">
        <f>IF(BI756=2,ROUND(O756+X756+Y756+GK756,2),0)</f>
        <v>0</v>
      </c>
      <c r="GP756">
        <f>IF(BI756=4,ROUND(O756+X756+Y756+GK756,2)+GX756,0)</f>
        <v>0</v>
      </c>
      <c r="GR756">
        <v>0</v>
      </c>
      <c r="GS756">
        <v>3</v>
      </c>
      <c r="GT756">
        <v>0</v>
      </c>
      <c r="GU756" t="s">
        <v>3</v>
      </c>
      <c r="GV756">
        <f>ROUND((GT756),6)</f>
        <v>0</v>
      </c>
      <c r="GW756">
        <v>1</v>
      </c>
      <c r="GX756">
        <f>ROUND(HC756*I756,2)</f>
        <v>0</v>
      </c>
      <c r="HA756">
        <v>0</v>
      </c>
      <c r="HB756">
        <v>0</v>
      </c>
      <c r="HC756">
        <f>GV756*GW756</f>
        <v>0</v>
      </c>
      <c r="HE756" t="s">
        <v>3</v>
      </c>
      <c r="HF756" t="s">
        <v>3</v>
      </c>
      <c r="IK756">
        <f>ROUND(GM756*1.2,2)</f>
        <v>0</v>
      </c>
    </row>
    <row r="758" spans="1:245" x14ac:dyDescent="0.2">
      <c r="A758" s="2">
        <v>51</v>
      </c>
      <c r="B758" s="2">
        <f>B751</f>
        <v>1</v>
      </c>
      <c r="C758" s="2">
        <f>A751</f>
        <v>5</v>
      </c>
      <c r="D758" s="2">
        <f>ROW(A751)</f>
        <v>751</v>
      </c>
      <c r="E758" s="2"/>
      <c r="F758" s="2" t="str">
        <f>IF(F751&lt;&gt;"",F751,"")</f>
        <v>Новый подраздел</v>
      </c>
      <c r="G758" s="2" t="str">
        <f>IF(G751&lt;&gt;"",G751,"")</f>
        <v>Установка ИДН</v>
      </c>
      <c r="H758" s="2">
        <v>0</v>
      </c>
      <c r="I758" s="2"/>
      <c r="J758" s="2"/>
      <c r="K758" s="2"/>
      <c r="L758" s="2"/>
      <c r="M758" s="2"/>
      <c r="N758" s="2"/>
      <c r="O758" s="2">
        <f t="shared" ref="O758:T758" si="678">ROUND(AB758,2)</f>
        <v>0</v>
      </c>
      <c r="P758" s="2">
        <f t="shared" si="678"/>
        <v>0</v>
      </c>
      <c r="Q758" s="2">
        <f t="shared" si="678"/>
        <v>0</v>
      </c>
      <c r="R758" s="2">
        <f t="shared" si="678"/>
        <v>0</v>
      </c>
      <c r="S758" s="2">
        <f t="shared" si="678"/>
        <v>0</v>
      </c>
      <c r="T758" s="2">
        <f t="shared" si="678"/>
        <v>0</v>
      </c>
      <c r="U758" s="2">
        <f>AH758</f>
        <v>0</v>
      </c>
      <c r="V758" s="2">
        <f>AI758</f>
        <v>0</v>
      </c>
      <c r="W758" s="2">
        <f>ROUND(AJ758,2)</f>
        <v>0</v>
      </c>
      <c r="X758" s="2">
        <f>ROUND(AK758,2)</f>
        <v>0</v>
      </c>
      <c r="Y758" s="2">
        <f>ROUND(AL758,2)</f>
        <v>0</v>
      </c>
      <c r="Z758" s="2"/>
      <c r="AA758" s="2"/>
      <c r="AB758" s="2">
        <f>ROUND(SUMIF(AA755:AA756,"=52421674",O755:O756),2)</f>
        <v>0</v>
      </c>
      <c r="AC758" s="2">
        <f>ROUND(SUMIF(AA755:AA756,"=52421674",P755:P756),2)</f>
        <v>0</v>
      </c>
      <c r="AD758" s="2">
        <f>ROUND(SUMIF(AA755:AA756,"=52421674",Q755:Q756),2)</f>
        <v>0</v>
      </c>
      <c r="AE758" s="2">
        <f>ROUND(SUMIF(AA755:AA756,"=52421674",R755:R756),2)</f>
        <v>0</v>
      </c>
      <c r="AF758" s="2">
        <f>ROUND(SUMIF(AA755:AA756,"=52421674",S755:S756),2)</f>
        <v>0</v>
      </c>
      <c r="AG758" s="2">
        <f>ROUND(SUMIF(AA755:AA756,"=52421674",T755:T756),2)</f>
        <v>0</v>
      </c>
      <c r="AH758" s="2">
        <f>SUMIF(AA755:AA756,"=52421674",U755:U756)</f>
        <v>0</v>
      </c>
      <c r="AI758" s="2">
        <f>SUMIF(AA755:AA756,"=52421674",V755:V756)</f>
        <v>0</v>
      </c>
      <c r="AJ758" s="2">
        <f>ROUND(SUMIF(AA755:AA756,"=52421674",W755:W756),2)</f>
        <v>0</v>
      </c>
      <c r="AK758" s="2">
        <f>ROUND(SUMIF(AA755:AA756,"=52421674",X755:X756),2)</f>
        <v>0</v>
      </c>
      <c r="AL758" s="2">
        <f>ROUND(SUMIF(AA755:AA756,"=52421674",Y755:Y756),2)</f>
        <v>0</v>
      </c>
      <c r="AM758" s="2"/>
      <c r="AN758" s="2"/>
      <c r="AO758" s="2">
        <f t="shared" ref="AO758:BD758" si="679">ROUND(BX758,2)</f>
        <v>0</v>
      </c>
      <c r="AP758" s="2">
        <f t="shared" si="679"/>
        <v>0</v>
      </c>
      <c r="AQ758" s="2">
        <f t="shared" si="679"/>
        <v>0</v>
      </c>
      <c r="AR758" s="2">
        <f t="shared" si="679"/>
        <v>0</v>
      </c>
      <c r="AS758" s="2">
        <f t="shared" si="679"/>
        <v>0</v>
      </c>
      <c r="AT758" s="2">
        <f t="shared" si="679"/>
        <v>0</v>
      </c>
      <c r="AU758" s="2">
        <f t="shared" si="679"/>
        <v>0</v>
      </c>
      <c r="AV758" s="2">
        <f t="shared" si="679"/>
        <v>0</v>
      </c>
      <c r="AW758" s="2">
        <f t="shared" si="679"/>
        <v>0</v>
      </c>
      <c r="AX758" s="2">
        <f t="shared" si="679"/>
        <v>0</v>
      </c>
      <c r="AY758" s="2">
        <f t="shared" si="679"/>
        <v>0</v>
      </c>
      <c r="AZ758" s="2">
        <f t="shared" si="679"/>
        <v>0</v>
      </c>
      <c r="BA758" s="2">
        <f t="shared" si="679"/>
        <v>0</v>
      </c>
      <c r="BB758" s="2">
        <f t="shared" si="679"/>
        <v>0</v>
      </c>
      <c r="BC758" s="2">
        <f t="shared" si="679"/>
        <v>0</v>
      </c>
      <c r="BD758" s="2">
        <f t="shared" si="679"/>
        <v>0</v>
      </c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>
        <f>ROUND(SUMIF(AA755:AA756,"=52421674",FQ755:FQ756),2)</f>
        <v>0</v>
      </c>
      <c r="BY758" s="2">
        <f>ROUND(SUMIF(AA755:AA756,"=52421674",FR755:FR756),2)</f>
        <v>0</v>
      </c>
      <c r="BZ758" s="2">
        <f>ROUND(SUMIF(AA755:AA756,"=52421674",GL755:GL756),2)</f>
        <v>0</v>
      </c>
      <c r="CA758" s="2">
        <f>ROUND(SUMIF(AA755:AA756,"=52421674",GM755:GM756),2)</f>
        <v>0</v>
      </c>
      <c r="CB758" s="2">
        <f>ROUND(SUMIF(AA755:AA756,"=52421674",GN755:GN756),2)</f>
        <v>0</v>
      </c>
      <c r="CC758" s="2">
        <f>ROUND(SUMIF(AA755:AA756,"=52421674",GO755:GO756),2)</f>
        <v>0</v>
      </c>
      <c r="CD758" s="2">
        <f>ROUND(SUMIF(AA755:AA756,"=52421674",GP755:GP756),2)</f>
        <v>0</v>
      </c>
      <c r="CE758" s="2">
        <f>AC758-BX758</f>
        <v>0</v>
      </c>
      <c r="CF758" s="2">
        <f>AC758-BY758</f>
        <v>0</v>
      </c>
      <c r="CG758" s="2">
        <f>BX758-BZ758</f>
        <v>0</v>
      </c>
      <c r="CH758" s="2">
        <f>AC758-BX758-BY758+BZ758</f>
        <v>0</v>
      </c>
      <c r="CI758" s="2">
        <f>BY758-BZ758</f>
        <v>0</v>
      </c>
      <c r="CJ758" s="2">
        <f>ROUND(SUMIF(AA755:AA756,"=52421674",GX755:GX756),2)</f>
        <v>0</v>
      </c>
      <c r="CK758" s="2">
        <f>ROUND(SUMIF(AA755:AA756,"=52421674",GY755:GY756),2)</f>
        <v>0</v>
      </c>
      <c r="CL758" s="2">
        <f>ROUND(SUMIF(AA755:AA756,"=52421674",GZ755:GZ756),2)</f>
        <v>0</v>
      </c>
      <c r="CM758" s="2">
        <f>ROUND(SUMIF(AA755:AA756,"=52421674",HD755:HD756),2)</f>
        <v>0</v>
      </c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>
        <v>0</v>
      </c>
    </row>
    <row r="760" spans="1:245" x14ac:dyDescent="0.2">
      <c r="A760" s="4">
        <v>50</v>
      </c>
      <c r="B760" s="4">
        <v>0</v>
      </c>
      <c r="C760" s="4">
        <v>0</v>
      </c>
      <c r="D760" s="4">
        <v>1</v>
      </c>
      <c r="E760" s="4">
        <v>201</v>
      </c>
      <c r="F760" s="4">
        <f>ROUND(Source!O758,O760)</f>
        <v>0</v>
      </c>
      <c r="G760" s="4" t="s">
        <v>74</v>
      </c>
      <c r="H760" s="4" t="s">
        <v>75</v>
      </c>
      <c r="I760" s="4"/>
      <c r="J760" s="4"/>
      <c r="K760" s="4">
        <v>201</v>
      </c>
      <c r="L760" s="4">
        <v>1</v>
      </c>
      <c r="M760" s="4">
        <v>3</v>
      </c>
      <c r="N760" s="4" t="s">
        <v>3</v>
      </c>
      <c r="O760" s="4">
        <v>2</v>
      </c>
      <c r="P760" s="4"/>
      <c r="Q760" s="4"/>
      <c r="R760" s="4"/>
      <c r="S760" s="4"/>
      <c r="T760" s="4"/>
      <c r="U760" s="4"/>
      <c r="V760" s="4"/>
      <c r="W760" s="4"/>
    </row>
    <row r="761" spans="1:245" x14ac:dyDescent="0.2">
      <c r="A761" s="4">
        <v>50</v>
      </c>
      <c r="B761" s="4">
        <v>0</v>
      </c>
      <c r="C761" s="4">
        <v>0</v>
      </c>
      <c r="D761" s="4">
        <v>1</v>
      </c>
      <c r="E761" s="4">
        <v>202</v>
      </c>
      <c r="F761" s="4">
        <f>ROUND(Source!P758,O761)</f>
        <v>0</v>
      </c>
      <c r="G761" s="4" t="s">
        <v>76</v>
      </c>
      <c r="H761" s="4" t="s">
        <v>77</v>
      </c>
      <c r="I761" s="4"/>
      <c r="J761" s="4"/>
      <c r="K761" s="4">
        <v>202</v>
      </c>
      <c r="L761" s="4">
        <v>2</v>
      </c>
      <c r="M761" s="4">
        <v>3</v>
      </c>
      <c r="N761" s="4" t="s">
        <v>3</v>
      </c>
      <c r="O761" s="4">
        <v>2</v>
      </c>
      <c r="P761" s="4"/>
      <c r="Q761" s="4"/>
      <c r="R761" s="4"/>
      <c r="S761" s="4"/>
      <c r="T761" s="4"/>
      <c r="U761" s="4"/>
      <c r="V761" s="4"/>
      <c r="W761" s="4"/>
    </row>
    <row r="762" spans="1:245" x14ac:dyDescent="0.2">
      <c r="A762" s="4">
        <v>50</v>
      </c>
      <c r="B762" s="4">
        <v>0</v>
      </c>
      <c r="C762" s="4">
        <v>0</v>
      </c>
      <c r="D762" s="4">
        <v>1</v>
      </c>
      <c r="E762" s="4">
        <v>222</v>
      </c>
      <c r="F762" s="4">
        <f>ROUND(Source!AO758,O762)</f>
        <v>0</v>
      </c>
      <c r="G762" s="4" t="s">
        <v>78</v>
      </c>
      <c r="H762" s="4" t="s">
        <v>79</v>
      </c>
      <c r="I762" s="4"/>
      <c r="J762" s="4"/>
      <c r="K762" s="4">
        <v>222</v>
      </c>
      <c r="L762" s="4">
        <v>3</v>
      </c>
      <c r="M762" s="4">
        <v>3</v>
      </c>
      <c r="N762" s="4" t="s">
        <v>3</v>
      </c>
      <c r="O762" s="4">
        <v>2</v>
      </c>
      <c r="P762" s="4"/>
      <c r="Q762" s="4"/>
      <c r="R762" s="4"/>
      <c r="S762" s="4"/>
      <c r="T762" s="4"/>
      <c r="U762" s="4"/>
      <c r="V762" s="4"/>
      <c r="W762" s="4"/>
    </row>
    <row r="763" spans="1:245" x14ac:dyDescent="0.2">
      <c r="A763" s="4">
        <v>50</v>
      </c>
      <c r="B763" s="4">
        <v>0</v>
      </c>
      <c r="C763" s="4">
        <v>0</v>
      </c>
      <c r="D763" s="4">
        <v>1</v>
      </c>
      <c r="E763" s="4">
        <v>225</v>
      </c>
      <c r="F763" s="4">
        <f>ROUND(Source!AV758,O763)</f>
        <v>0</v>
      </c>
      <c r="G763" s="4" t="s">
        <v>80</v>
      </c>
      <c r="H763" s="4" t="s">
        <v>81</v>
      </c>
      <c r="I763" s="4"/>
      <c r="J763" s="4"/>
      <c r="K763" s="4">
        <v>225</v>
      </c>
      <c r="L763" s="4">
        <v>4</v>
      </c>
      <c r="M763" s="4">
        <v>3</v>
      </c>
      <c r="N763" s="4" t="s">
        <v>3</v>
      </c>
      <c r="O763" s="4">
        <v>2</v>
      </c>
      <c r="P763" s="4"/>
      <c r="Q763" s="4"/>
      <c r="R763" s="4"/>
      <c r="S763" s="4"/>
      <c r="T763" s="4"/>
      <c r="U763" s="4"/>
      <c r="V763" s="4"/>
      <c r="W763" s="4"/>
    </row>
    <row r="764" spans="1:245" x14ac:dyDescent="0.2">
      <c r="A764" s="4">
        <v>50</v>
      </c>
      <c r="B764" s="4">
        <v>0</v>
      </c>
      <c r="C764" s="4">
        <v>0</v>
      </c>
      <c r="D764" s="4">
        <v>1</v>
      </c>
      <c r="E764" s="4">
        <v>226</v>
      </c>
      <c r="F764" s="4">
        <f>ROUND(Source!AW758,O764)</f>
        <v>0</v>
      </c>
      <c r="G764" s="4" t="s">
        <v>82</v>
      </c>
      <c r="H764" s="4" t="s">
        <v>83</v>
      </c>
      <c r="I764" s="4"/>
      <c r="J764" s="4"/>
      <c r="K764" s="4">
        <v>226</v>
      </c>
      <c r="L764" s="4">
        <v>5</v>
      </c>
      <c r="M764" s="4">
        <v>3</v>
      </c>
      <c r="N764" s="4" t="s">
        <v>3</v>
      </c>
      <c r="O764" s="4">
        <v>2</v>
      </c>
      <c r="P764" s="4"/>
      <c r="Q764" s="4"/>
      <c r="R764" s="4"/>
      <c r="S764" s="4"/>
      <c r="T764" s="4"/>
      <c r="U764" s="4"/>
      <c r="V764" s="4"/>
      <c r="W764" s="4"/>
    </row>
    <row r="765" spans="1:245" x14ac:dyDescent="0.2">
      <c r="A765" s="4">
        <v>50</v>
      </c>
      <c r="B765" s="4">
        <v>0</v>
      </c>
      <c r="C765" s="4">
        <v>0</v>
      </c>
      <c r="D765" s="4">
        <v>1</v>
      </c>
      <c r="E765" s="4">
        <v>227</v>
      </c>
      <c r="F765" s="4">
        <f>ROUND(Source!AX758,O765)</f>
        <v>0</v>
      </c>
      <c r="G765" s="4" t="s">
        <v>84</v>
      </c>
      <c r="H765" s="4" t="s">
        <v>85</v>
      </c>
      <c r="I765" s="4"/>
      <c r="J765" s="4"/>
      <c r="K765" s="4">
        <v>227</v>
      </c>
      <c r="L765" s="4">
        <v>6</v>
      </c>
      <c r="M765" s="4">
        <v>3</v>
      </c>
      <c r="N765" s="4" t="s">
        <v>3</v>
      </c>
      <c r="O765" s="4">
        <v>2</v>
      </c>
      <c r="P765" s="4"/>
      <c r="Q765" s="4"/>
      <c r="R765" s="4"/>
      <c r="S765" s="4"/>
      <c r="T765" s="4"/>
      <c r="U765" s="4"/>
      <c r="V765" s="4"/>
      <c r="W765" s="4"/>
    </row>
    <row r="766" spans="1:245" x14ac:dyDescent="0.2">
      <c r="A766" s="4">
        <v>50</v>
      </c>
      <c r="B766" s="4">
        <v>0</v>
      </c>
      <c r="C766" s="4">
        <v>0</v>
      </c>
      <c r="D766" s="4">
        <v>1</v>
      </c>
      <c r="E766" s="4">
        <v>228</v>
      </c>
      <c r="F766" s="4">
        <f>ROUND(Source!AY758,O766)</f>
        <v>0</v>
      </c>
      <c r="G766" s="4" t="s">
        <v>86</v>
      </c>
      <c r="H766" s="4" t="s">
        <v>87</v>
      </c>
      <c r="I766" s="4"/>
      <c r="J766" s="4"/>
      <c r="K766" s="4">
        <v>228</v>
      </c>
      <c r="L766" s="4">
        <v>7</v>
      </c>
      <c r="M766" s="4">
        <v>3</v>
      </c>
      <c r="N766" s="4" t="s">
        <v>3</v>
      </c>
      <c r="O766" s="4">
        <v>2</v>
      </c>
      <c r="P766" s="4"/>
      <c r="Q766" s="4"/>
      <c r="R766" s="4"/>
      <c r="S766" s="4"/>
      <c r="T766" s="4"/>
      <c r="U766" s="4"/>
      <c r="V766" s="4"/>
      <c r="W766" s="4"/>
    </row>
    <row r="767" spans="1:245" x14ac:dyDescent="0.2">
      <c r="A767" s="4">
        <v>50</v>
      </c>
      <c r="B767" s="4">
        <v>0</v>
      </c>
      <c r="C767" s="4">
        <v>0</v>
      </c>
      <c r="D767" s="4">
        <v>1</v>
      </c>
      <c r="E767" s="4">
        <v>216</v>
      </c>
      <c r="F767" s="4">
        <f>ROUND(Source!AP758,O767)</f>
        <v>0</v>
      </c>
      <c r="G767" s="4" t="s">
        <v>88</v>
      </c>
      <c r="H767" s="4" t="s">
        <v>89</v>
      </c>
      <c r="I767" s="4"/>
      <c r="J767" s="4"/>
      <c r="K767" s="4">
        <v>216</v>
      </c>
      <c r="L767" s="4">
        <v>8</v>
      </c>
      <c r="M767" s="4">
        <v>3</v>
      </c>
      <c r="N767" s="4" t="s">
        <v>3</v>
      </c>
      <c r="O767" s="4">
        <v>2</v>
      </c>
      <c r="P767" s="4"/>
      <c r="Q767" s="4"/>
      <c r="R767" s="4"/>
      <c r="S767" s="4"/>
      <c r="T767" s="4"/>
      <c r="U767" s="4"/>
      <c r="V767" s="4"/>
      <c r="W767" s="4"/>
    </row>
    <row r="768" spans="1:245" x14ac:dyDescent="0.2">
      <c r="A768" s="4">
        <v>50</v>
      </c>
      <c r="B768" s="4">
        <v>0</v>
      </c>
      <c r="C768" s="4">
        <v>0</v>
      </c>
      <c r="D768" s="4">
        <v>1</v>
      </c>
      <c r="E768" s="4">
        <v>223</v>
      </c>
      <c r="F768" s="4">
        <f>ROUND(Source!AQ758,O768)</f>
        <v>0</v>
      </c>
      <c r="G768" s="4" t="s">
        <v>90</v>
      </c>
      <c r="H768" s="4" t="s">
        <v>91</v>
      </c>
      <c r="I768" s="4"/>
      <c r="J768" s="4"/>
      <c r="K768" s="4">
        <v>223</v>
      </c>
      <c r="L768" s="4">
        <v>9</v>
      </c>
      <c r="M768" s="4">
        <v>3</v>
      </c>
      <c r="N768" s="4" t="s">
        <v>3</v>
      </c>
      <c r="O768" s="4">
        <v>2</v>
      </c>
      <c r="P768" s="4"/>
      <c r="Q768" s="4"/>
      <c r="R768" s="4"/>
      <c r="S768" s="4"/>
      <c r="T768" s="4"/>
      <c r="U768" s="4"/>
      <c r="V768" s="4"/>
      <c r="W768" s="4"/>
    </row>
    <row r="769" spans="1:23" x14ac:dyDescent="0.2">
      <c r="A769" s="4">
        <v>50</v>
      </c>
      <c r="B769" s="4">
        <v>0</v>
      </c>
      <c r="C769" s="4">
        <v>0</v>
      </c>
      <c r="D769" s="4">
        <v>1</v>
      </c>
      <c r="E769" s="4">
        <v>229</v>
      </c>
      <c r="F769" s="4">
        <f>ROUND(Source!AZ758,O769)</f>
        <v>0</v>
      </c>
      <c r="G769" s="4" t="s">
        <v>92</v>
      </c>
      <c r="H769" s="4" t="s">
        <v>93</v>
      </c>
      <c r="I769" s="4"/>
      <c r="J769" s="4"/>
      <c r="K769" s="4">
        <v>229</v>
      </c>
      <c r="L769" s="4">
        <v>10</v>
      </c>
      <c r="M769" s="4">
        <v>3</v>
      </c>
      <c r="N769" s="4" t="s">
        <v>3</v>
      </c>
      <c r="O769" s="4">
        <v>2</v>
      </c>
      <c r="P769" s="4"/>
      <c r="Q769" s="4"/>
      <c r="R769" s="4"/>
      <c r="S769" s="4"/>
      <c r="T769" s="4"/>
      <c r="U769" s="4"/>
      <c r="V769" s="4"/>
      <c r="W769" s="4"/>
    </row>
    <row r="770" spans="1:23" x14ac:dyDescent="0.2">
      <c r="A770" s="4">
        <v>50</v>
      </c>
      <c r="B770" s="4">
        <v>0</v>
      </c>
      <c r="C770" s="4">
        <v>0</v>
      </c>
      <c r="D770" s="4">
        <v>1</v>
      </c>
      <c r="E770" s="4">
        <v>203</v>
      </c>
      <c r="F770" s="4">
        <f>ROUND(Source!Q758,O770)</f>
        <v>0</v>
      </c>
      <c r="G770" s="4" t="s">
        <v>94</v>
      </c>
      <c r="H770" s="4" t="s">
        <v>95</v>
      </c>
      <c r="I770" s="4"/>
      <c r="J770" s="4"/>
      <c r="K770" s="4">
        <v>203</v>
      </c>
      <c r="L770" s="4">
        <v>11</v>
      </c>
      <c r="M770" s="4">
        <v>3</v>
      </c>
      <c r="N770" s="4" t="s">
        <v>3</v>
      </c>
      <c r="O770" s="4">
        <v>2</v>
      </c>
      <c r="P770" s="4"/>
      <c r="Q770" s="4"/>
      <c r="R770" s="4"/>
      <c r="S770" s="4"/>
      <c r="T770" s="4"/>
      <c r="U770" s="4"/>
      <c r="V770" s="4"/>
      <c r="W770" s="4"/>
    </row>
    <row r="771" spans="1:23" x14ac:dyDescent="0.2">
      <c r="A771" s="4">
        <v>50</v>
      </c>
      <c r="B771" s="4">
        <v>0</v>
      </c>
      <c r="C771" s="4">
        <v>0</v>
      </c>
      <c r="D771" s="4">
        <v>1</v>
      </c>
      <c r="E771" s="4">
        <v>231</v>
      </c>
      <c r="F771" s="4">
        <f>ROUND(Source!BB758,O771)</f>
        <v>0</v>
      </c>
      <c r="G771" s="4" t="s">
        <v>96</v>
      </c>
      <c r="H771" s="4" t="s">
        <v>97</v>
      </c>
      <c r="I771" s="4"/>
      <c r="J771" s="4"/>
      <c r="K771" s="4">
        <v>231</v>
      </c>
      <c r="L771" s="4">
        <v>12</v>
      </c>
      <c r="M771" s="4">
        <v>3</v>
      </c>
      <c r="N771" s="4" t="s">
        <v>3</v>
      </c>
      <c r="O771" s="4">
        <v>2</v>
      </c>
      <c r="P771" s="4"/>
      <c r="Q771" s="4"/>
      <c r="R771" s="4"/>
      <c r="S771" s="4"/>
      <c r="T771" s="4"/>
      <c r="U771" s="4"/>
      <c r="V771" s="4"/>
      <c r="W771" s="4"/>
    </row>
    <row r="772" spans="1:23" x14ac:dyDescent="0.2">
      <c r="A772" s="4">
        <v>50</v>
      </c>
      <c r="B772" s="4">
        <v>0</v>
      </c>
      <c r="C772" s="4">
        <v>0</v>
      </c>
      <c r="D772" s="4">
        <v>1</v>
      </c>
      <c r="E772" s="4">
        <v>204</v>
      </c>
      <c r="F772" s="4">
        <f>ROUND(Source!R758,O772)</f>
        <v>0</v>
      </c>
      <c r="G772" s="4" t="s">
        <v>98</v>
      </c>
      <c r="H772" s="4" t="s">
        <v>99</v>
      </c>
      <c r="I772" s="4"/>
      <c r="J772" s="4"/>
      <c r="K772" s="4">
        <v>204</v>
      </c>
      <c r="L772" s="4">
        <v>13</v>
      </c>
      <c r="M772" s="4">
        <v>3</v>
      </c>
      <c r="N772" s="4" t="s">
        <v>3</v>
      </c>
      <c r="O772" s="4">
        <v>2</v>
      </c>
      <c r="P772" s="4"/>
      <c r="Q772" s="4"/>
      <c r="R772" s="4"/>
      <c r="S772" s="4"/>
      <c r="T772" s="4"/>
      <c r="U772" s="4"/>
      <c r="V772" s="4"/>
      <c r="W772" s="4"/>
    </row>
    <row r="773" spans="1:23" x14ac:dyDescent="0.2">
      <c r="A773" s="4">
        <v>50</v>
      </c>
      <c r="B773" s="4">
        <v>0</v>
      </c>
      <c r="C773" s="4">
        <v>0</v>
      </c>
      <c r="D773" s="4">
        <v>1</v>
      </c>
      <c r="E773" s="4">
        <v>205</v>
      </c>
      <c r="F773" s="4">
        <f>ROUND(Source!S758,O773)</f>
        <v>0</v>
      </c>
      <c r="G773" s="4" t="s">
        <v>100</v>
      </c>
      <c r="H773" s="4" t="s">
        <v>101</v>
      </c>
      <c r="I773" s="4"/>
      <c r="J773" s="4"/>
      <c r="K773" s="4">
        <v>205</v>
      </c>
      <c r="L773" s="4">
        <v>14</v>
      </c>
      <c r="M773" s="4">
        <v>3</v>
      </c>
      <c r="N773" s="4" t="s">
        <v>3</v>
      </c>
      <c r="O773" s="4">
        <v>2</v>
      </c>
      <c r="P773" s="4"/>
      <c r="Q773" s="4"/>
      <c r="R773" s="4"/>
      <c r="S773" s="4"/>
      <c r="T773" s="4"/>
      <c r="U773" s="4"/>
      <c r="V773" s="4"/>
      <c r="W773" s="4"/>
    </row>
    <row r="774" spans="1:23" x14ac:dyDescent="0.2">
      <c r="A774" s="4">
        <v>50</v>
      </c>
      <c r="B774" s="4">
        <v>0</v>
      </c>
      <c r="C774" s="4">
        <v>0</v>
      </c>
      <c r="D774" s="4">
        <v>1</v>
      </c>
      <c r="E774" s="4">
        <v>232</v>
      </c>
      <c r="F774" s="4">
        <f>ROUND(Source!BC758,O774)</f>
        <v>0</v>
      </c>
      <c r="G774" s="4" t="s">
        <v>102</v>
      </c>
      <c r="H774" s="4" t="s">
        <v>103</v>
      </c>
      <c r="I774" s="4"/>
      <c r="J774" s="4"/>
      <c r="K774" s="4">
        <v>232</v>
      </c>
      <c r="L774" s="4">
        <v>15</v>
      </c>
      <c r="M774" s="4">
        <v>3</v>
      </c>
      <c r="N774" s="4" t="s">
        <v>3</v>
      </c>
      <c r="O774" s="4">
        <v>2</v>
      </c>
      <c r="P774" s="4"/>
      <c r="Q774" s="4"/>
      <c r="R774" s="4"/>
      <c r="S774" s="4"/>
      <c r="T774" s="4"/>
      <c r="U774" s="4"/>
      <c r="V774" s="4"/>
      <c r="W774" s="4"/>
    </row>
    <row r="775" spans="1:23" x14ac:dyDescent="0.2">
      <c r="A775" s="4">
        <v>50</v>
      </c>
      <c r="B775" s="4">
        <v>0</v>
      </c>
      <c r="C775" s="4">
        <v>0</v>
      </c>
      <c r="D775" s="4">
        <v>1</v>
      </c>
      <c r="E775" s="4">
        <v>214</v>
      </c>
      <c r="F775" s="4">
        <f>ROUND(Source!AS758,O775)</f>
        <v>0</v>
      </c>
      <c r="G775" s="4" t="s">
        <v>104</v>
      </c>
      <c r="H775" s="4" t="s">
        <v>105</v>
      </c>
      <c r="I775" s="4"/>
      <c r="J775" s="4"/>
      <c r="K775" s="4">
        <v>214</v>
      </c>
      <c r="L775" s="4">
        <v>16</v>
      </c>
      <c r="M775" s="4">
        <v>3</v>
      </c>
      <c r="N775" s="4" t="s">
        <v>3</v>
      </c>
      <c r="O775" s="4">
        <v>2</v>
      </c>
      <c r="P775" s="4"/>
      <c r="Q775" s="4"/>
      <c r="R775" s="4"/>
      <c r="S775" s="4"/>
      <c r="T775" s="4"/>
      <c r="U775" s="4"/>
      <c r="V775" s="4"/>
      <c r="W775" s="4"/>
    </row>
    <row r="776" spans="1:23" x14ac:dyDescent="0.2">
      <c r="A776" s="4">
        <v>50</v>
      </c>
      <c r="B776" s="4">
        <v>0</v>
      </c>
      <c r="C776" s="4">
        <v>0</v>
      </c>
      <c r="D776" s="4">
        <v>1</v>
      </c>
      <c r="E776" s="4">
        <v>215</v>
      </c>
      <c r="F776" s="4">
        <f>ROUND(Source!AT758,O776)</f>
        <v>0</v>
      </c>
      <c r="G776" s="4" t="s">
        <v>106</v>
      </c>
      <c r="H776" s="4" t="s">
        <v>107</v>
      </c>
      <c r="I776" s="4"/>
      <c r="J776" s="4"/>
      <c r="K776" s="4">
        <v>215</v>
      </c>
      <c r="L776" s="4">
        <v>17</v>
      </c>
      <c r="M776" s="4">
        <v>3</v>
      </c>
      <c r="N776" s="4" t="s">
        <v>3</v>
      </c>
      <c r="O776" s="4">
        <v>2</v>
      </c>
      <c r="P776" s="4"/>
      <c r="Q776" s="4"/>
      <c r="R776" s="4"/>
      <c r="S776" s="4"/>
      <c r="T776" s="4"/>
      <c r="U776" s="4"/>
      <c r="V776" s="4"/>
      <c r="W776" s="4"/>
    </row>
    <row r="777" spans="1:23" x14ac:dyDescent="0.2">
      <c r="A777" s="4">
        <v>50</v>
      </c>
      <c r="B777" s="4">
        <v>0</v>
      </c>
      <c r="C777" s="4">
        <v>0</v>
      </c>
      <c r="D777" s="4">
        <v>1</v>
      </c>
      <c r="E777" s="4">
        <v>217</v>
      </c>
      <c r="F777" s="4">
        <f>ROUND(Source!AU758,O777)</f>
        <v>0</v>
      </c>
      <c r="G777" s="4" t="s">
        <v>108</v>
      </c>
      <c r="H777" s="4" t="s">
        <v>109</v>
      </c>
      <c r="I777" s="4"/>
      <c r="J777" s="4"/>
      <c r="K777" s="4">
        <v>217</v>
      </c>
      <c r="L777" s="4">
        <v>18</v>
      </c>
      <c r="M777" s="4">
        <v>3</v>
      </c>
      <c r="N777" s="4" t="s">
        <v>3</v>
      </c>
      <c r="O777" s="4">
        <v>2</v>
      </c>
      <c r="P777" s="4"/>
      <c r="Q777" s="4"/>
      <c r="R777" s="4"/>
      <c r="S777" s="4"/>
      <c r="T777" s="4"/>
      <c r="U777" s="4"/>
      <c r="V777" s="4"/>
      <c r="W777" s="4"/>
    </row>
    <row r="778" spans="1:23" x14ac:dyDescent="0.2">
      <c r="A778" s="4">
        <v>50</v>
      </c>
      <c r="B778" s="4">
        <v>0</v>
      </c>
      <c r="C778" s="4">
        <v>0</v>
      </c>
      <c r="D778" s="4">
        <v>1</v>
      </c>
      <c r="E778" s="4">
        <v>230</v>
      </c>
      <c r="F778" s="4">
        <f>ROUND(Source!BA758,O778)</f>
        <v>0</v>
      </c>
      <c r="G778" s="4" t="s">
        <v>110</v>
      </c>
      <c r="H778" s="4" t="s">
        <v>111</v>
      </c>
      <c r="I778" s="4"/>
      <c r="J778" s="4"/>
      <c r="K778" s="4">
        <v>230</v>
      </c>
      <c r="L778" s="4">
        <v>19</v>
      </c>
      <c r="M778" s="4">
        <v>3</v>
      </c>
      <c r="N778" s="4" t="s">
        <v>3</v>
      </c>
      <c r="O778" s="4">
        <v>2</v>
      </c>
      <c r="P778" s="4"/>
      <c r="Q778" s="4"/>
      <c r="R778" s="4"/>
      <c r="S778" s="4"/>
      <c r="T778" s="4"/>
      <c r="U778" s="4"/>
      <c r="V778" s="4"/>
      <c r="W778" s="4"/>
    </row>
    <row r="779" spans="1:23" x14ac:dyDescent="0.2">
      <c r="A779" s="4">
        <v>50</v>
      </c>
      <c r="B779" s="4">
        <v>0</v>
      </c>
      <c r="C779" s="4">
        <v>0</v>
      </c>
      <c r="D779" s="4">
        <v>1</v>
      </c>
      <c r="E779" s="4">
        <v>206</v>
      </c>
      <c r="F779" s="4">
        <f>ROUND(Source!T758,O779)</f>
        <v>0</v>
      </c>
      <c r="G779" s="4" t="s">
        <v>112</v>
      </c>
      <c r="H779" s="4" t="s">
        <v>113</v>
      </c>
      <c r="I779" s="4"/>
      <c r="J779" s="4"/>
      <c r="K779" s="4">
        <v>206</v>
      </c>
      <c r="L779" s="4">
        <v>20</v>
      </c>
      <c r="M779" s="4">
        <v>3</v>
      </c>
      <c r="N779" s="4" t="s">
        <v>3</v>
      </c>
      <c r="O779" s="4">
        <v>2</v>
      </c>
      <c r="P779" s="4"/>
      <c r="Q779" s="4"/>
      <c r="R779" s="4"/>
      <c r="S779" s="4"/>
      <c r="T779" s="4"/>
      <c r="U779" s="4"/>
      <c r="V779" s="4"/>
      <c r="W779" s="4"/>
    </row>
    <row r="780" spans="1:23" x14ac:dyDescent="0.2">
      <c r="A780" s="4">
        <v>50</v>
      </c>
      <c r="B780" s="4">
        <v>0</v>
      </c>
      <c r="C780" s="4">
        <v>0</v>
      </c>
      <c r="D780" s="4">
        <v>1</v>
      </c>
      <c r="E780" s="4">
        <v>207</v>
      </c>
      <c r="F780" s="4">
        <f>Source!U758</f>
        <v>0</v>
      </c>
      <c r="G780" s="4" t="s">
        <v>114</v>
      </c>
      <c r="H780" s="4" t="s">
        <v>115</v>
      </c>
      <c r="I780" s="4"/>
      <c r="J780" s="4"/>
      <c r="K780" s="4">
        <v>207</v>
      </c>
      <c r="L780" s="4">
        <v>21</v>
      </c>
      <c r="M780" s="4">
        <v>3</v>
      </c>
      <c r="N780" s="4" t="s">
        <v>3</v>
      </c>
      <c r="O780" s="4">
        <v>-1</v>
      </c>
      <c r="P780" s="4"/>
      <c r="Q780" s="4"/>
      <c r="R780" s="4"/>
      <c r="S780" s="4"/>
      <c r="T780" s="4"/>
      <c r="U780" s="4"/>
      <c r="V780" s="4"/>
      <c r="W780" s="4"/>
    </row>
    <row r="781" spans="1:23" x14ac:dyDescent="0.2">
      <c r="A781" s="4">
        <v>50</v>
      </c>
      <c r="B781" s="4">
        <v>0</v>
      </c>
      <c r="C781" s="4">
        <v>0</v>
      </c>
      <c r="D781" s="4">
        <v>1</v>
      </c>
      <c r="E781" s="4">
        <v>208</v>
      </c>
      <c r="F781" s="4">
        <f>Source!V758</f>
        <v>0</v>
      </c>
      <c r="G781" s="4" t="s">
        <v>116</v>
      </c>
      <c r="H781" s="4" t="s">
        <v>117</v>
      </c>
      <c r="I781" s="4"/>
      <c r="J781" s="4"/>
      <c r="K781" s="4">
        <v>208</v>
      </c>
      <c r="L781" s="4">
        <v>22</v>
      </c>
      <c r="M781" s="4">
        <v>3</v>
      </c>
      <c r="N781" s="4" t="s">
        <v>3</v>
      </c>
      <c r="O781" s="4">
        <v>-1</v>
      </c>
      <c r="P781" s="4"/>
      <c r="Q781" s="4"/>
      <c r="R781" s="4"/>
      <c r="S781" s="4"/>
      <c r="T781" s="4"/>
      <c r="U781" s="4"/>
      <c r="V781" s="4"/>
      <c r="W781" s="4"/>
    </row>
    <row r="782" spans="1:23" x14ac:dyDescent="0.2">
      <c r="A782" s="4">
        <v>50</v>
      </c>
      <c r="B782" s="4">
        <v>0</v>
      </c>
      <c r="C782" s="4">
        <v>0</v>
      </c>
      <c r="D782" s="4">
        <v>1</v>
      </c>
      <c r="E782" s="4">
        <v>209</v>
      </c>
      <c r="F782" s="4">
        <f>ROUND(Source!W758,O782)</f>
        <v>0</v>
      </c>
      <c r="G782" s="4" t="s">
        <v>118</v>
      </c>
      <c r="H782" s="4" t="s">
        <v>119</v>
      </c>
      <c r="I782" s="4"/>
      <c r="J782" s="4"/>
      <c r="K782" s="4">
        <v>209</v>
      </c>
      <c r="L782" s="4">
        <v>23</v>
      </c>
      <c r="M782" s="4">
        <v>3</v>
      </c>
      <c r="N782" s="4" t="s">
        <v>3</v>
      </c>
      <c r="O782" s="4">
        <v>2</v>
      </c>
      <c r="P782" s="4"/>
      <c r="Q782" s="4"/>
      <c r="R782" s="4"/>
      <c r="S782" s="4"/>
      <c r="T782" s="4"/>
      <c r="U782" s="4"/>
      <c r="V782" s="4"/>
      <c r="W782" s="4"/>
    </row>
    <row r="783" spans="1:23" x14ac:dyDescent="0.2">
      <c r="A783" s="4">
        <v>50</v>
      </c>
      <c r="B783" s="4">
        <v>0</v>
      </c>
      <c r="C783" s="4">
        <v>0</v>
      </c>
      <c r="D783" s="4">
        <v>1</v>
      </c>
      <c r="E783" s="4">
        <v>233</v>
      </c>
      <c r="F783" s="4">
        <f>ROUND(Source!BD758,O783)</f>
        <v>0</v>
      </c>
      <c r="G783" s="4" t="s">
        <v>120</v>
      </c>
      <c r="H783" s="4" t="s">
        <v>121</v>
      </c>
      <c r="I783" s="4"/>
      <c r="J783" s="4"/>
      <c r="K783" s="4">
        <v>233</v>
      </c>
      <c r="L783" s="4">
        <v>24</v>
      </c>
      <c r="M783" s="4">
        <v>3</v>
      </c>
      <c r="N783" s="4" t="s">
        <v>3</v>
      </c>
      <c r="O783" s="4">
        <v>2</v>
      </c>
      <c r="P783" s="4"/>
      <c r="Q783" s="4"/>
      <c r="R783" s="4"/>
      <c r="S783" s="4"/>
      <c r="T783" s="4"/>
      <c r="U783" s="4"/>
      <c r="V783" s="4"/>
      <c r="W783" s="4"/>
    </row>
    <row r="784" spans="1:23" x14ac:dyDescent="0.2">
      <c r="A784" s="4">
        <v>50</v>
      </c>
      <c r="B784" s="4">
        <v>0</v>
      </c>
      <c r="C784" s="4">
        <v>0</v>
      </c>
      <c r="D784" s="4">
        <v>1</v>
      </c>
      <c r="E784" s="4">
        <v>210</v>
      </c>
      <c r="F784" s="4">
        <f>ROUND(Source!X758,O784)</f>
        <v>0</v>
      </c>
      <c r="G784" s="4" t="s">
        <v>122</v>
      </c>
      <c r="H784" s="4" t="s">
        <v>123</v>
      </c>
      <c r="I784" s="4"/>
      <c r="J784" s="4"/>
      <c r="K784" s="4">
        <v>210</v>
      </c>
      <c r="L784" s="4">
        <v>25</v>
      </c>
      <c r="M784" s="4">
        <v>3</v>
      </c>
      <c r="N784" s="4" t="s">
        <v>3</v>
      </c>
      <c r="O784" s="4">
        <v>2</v>
      </c>
      <c r="P784" s="4"/>
      <c r="Q784" s="4"/>
      <c r="R784" s="4"/>
      <c r="S784" s="4"/>
      <c r="T784" s="4"/>
      <c r="U784" s="4"/>
      <c r="V784" s="4"/>
      <c r="W784" s="4"/>
    </row>
    <row r="785" spans="1:206" x14ac:dyDescent="0.2">
      <c r="A785" s="4">
        <v>50</v>
      </c>
      <c r="B785" s="4">
        <v>0</v>
      </c>
      <c r="C785" s="4">
        <v>0</v>
      </c>
      <c r="D785" s="4">
        <v>1</v>
      </c>
      <c r="E785" s="4">
        <v>211</v>
      </c>
      <c r="F785" s="4">
        <f>ROUND(Source!Y758,O785)</f>
        <v>0</v>
      </c>
      <c r="G785" s="4" t="s">
        <v>124</v>
      </c>
      <c r="H785" s="4" t="s">
        <v>125</v>
      </c>
      <c r="I785" s="4"/>
      <c r="J785" s="4"/>
      <c r="K785" s="4">
        <v>211</v>
      </c>
      <c r="L785" s="4">
        <v>26</v>
      </c>
      <c r="M785" s="4">
        <v>3</v>
      </c>
      <c r="N785" s="4" t="s">
        <v>3</v>
      </c>
      <c r="O785" s="4">
        <v>2</v>
      </c>
      <c r="P785" s="4"/>
      <c r="Q785" s="4"/>
      <c r="R785" s="4"/>
      <c r="S785" s="4"/>
      <c r="T785" s="4"/>
      <c r="U785" s="4"/>
      <c r="V785" s="4"/>
      <c r="W785" s="4"/>
    </row>
    <row r="786" spans="1:206" x14ac:dyDescent="0.2">
      <c r="A786" s="4">
        <v>50</v>
      </c>
      <c r="B786" s="4">
        <v>0</v>
      </c>
      <c r="C786" s="4">
        <v>0</v>
      </c>
      <c r="D786" s="4">
        <v>1</v>
      </c>
      <c r="E786" s="4">
        <v>224</v>
      </c>
      <c r="F786" s="4">
        <f>ROUND(Source!AR758,O786)</f>
        <v>0</v>
      </c>
      <c r="G786" s="4" t="s">
        <v>126</v>
      </c>
      <c r="H786" s="4" t="s">
        <v>127</v>
      </c>
      <c r="I786" s="4"/>
      <c r="J786" s="4"/>
      <c r="K786" s="4">
        <v>224</v>
      </c>
      <c r="L786" s="4">
        <v>27</v>
      </c>
      <c r="M786" s="4">
        <v>3</v>
      </c>
      <c r="N786" s="4" t="s">
        <v>3</v>
      </c>
      <c r="O786" s="4">
        <v>2</v>
      </c>
      <c r="P786" s="4"/>
      <c r="Q786" s="4"/>
      <c r="R786" s="4"/>
      <c r="S786" s="4"/>
      <c r="T786" s="4"/>
      <c r="U786" s="4"/>
      <c r="V786" s="4"/>
      <c r="W786" s="4"/>
    </row>
    <row r="788" spans="1:206" x14ac:dyDescent="0.2">
      <c r="A788" s="2">
        <v>51</v>
      </c>
      <c r="B788" s="2">
        <f>B602</f>
        <v>1</v>
      </c>
      <c r="C788" s="2">
        <f>A602</f>
        <v>4</v>
      </c>
      <c r="D788" s="2">
        <f>ROW(A602)</f>
        <v>602</v>
      </c>
      <c r="E788" s="2"/>
      <c r="F788" s="2" t="str">
        <f>IF(F602&lt;&gt;"",F602,"")</f>
        <v>Новый раздел</v>
      </c>
      <c r="G788" s="2" t="str">
        <f>IF(G602&lt;&gt;"",G602,"")</f>
        <v>Демонтаж старого пешеходного перехода</v>
      </c>
      <c r="H788" s="2">
        <v>0</v>
      </c>
      <c r="I788" s="2"/>
      <c r="J788" s="2"/>
      <c r="K788" s="2"/>
      <c r="L788" s="2"/>
      <c r="M788" s="2"/>
      <c r="N788" s="2"/>
      <c r="O788" s="2">
        <f t="shared" ref="O788:T788" si="680">ROUND(O624+O672+O721+O758+AB788,2)</f>
        <v>0</v>
      </c>
      <c r="P788" s="2">
        <f t="shared" si="680"/>
        <v>0</v>
      </c>
      <c r="Q788" s="2">
        <f t="shared" si="680"/>
        <v>0</v>
      </c>
      <c r="R788" s="2">
        <f t="shared" si="680"/>
        <v>0</v>
      </c>
      <c r="S788" s="2">
        <f t="shared" si="680"/>
        <v>0</v>
      </c>
      <c r="T788" s="2">
        <f t="shared" si="680"/>
        <v>0</v>
      </c>
      <c r="U788" s="2">
        <f>U624+U672+U721+U758+AH788</f>
        <v>0</v>
      </c>
      <c r="V788" s="2">
        <f>V624+V672+V721+V758+AI788</f>
        <v>0</v>
      </c>
      <c r="W788" s="2">
        <f>ROUND(W624+W672+W721+W758+AJ788,2)</f>
        <v>0</v>
      </c>
      <c r="X788" s="2">
        <f>ROUND(X624+X672+X721+X758+AK788,2)</f>
        <v>0</v>
      </c>
      <c r="Y788" s="2">
        <f>ROUND(Y624+Y672+Y721+Y758+AL788,2)</f>
        <v>0</v>
      </c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>
        <f t="shared" ref="AO788:BD788" si="681">ROUND(AO624+AO672+AO721+AO758+BX788,2)</f>
        <v>0</v>
      </c>
      <c r="AP788" s="2">
        <f t="shared" si="681"/>
        <v>0</v>
      </c>
      <c r="AQ788" s="2">
        <f t="shared" si="681"/>
        <v>0</v>
      </c>
      <c r="AR788" s="2">
        <f t="shared" si="681"/>
        <v>0</v>
      </c>
      <c r="AS788" s="2">
        <f t="shared" si="681"/>
        <v>0</v>
      </c>
      <c r="AT788" s="2">
        <f t="shared" si="681"/>
        <v>0</v>
      </c>
      <c r="AU788" s="2">
        <f t="shared" si="681"/>
        <v>0</v>
      </c>
      <c r="AV788" s="2">
        <f t="shared" si="681"/>
        <v>0</v>
      </c>
      <c r="AW788" s="2">
        <f t="shared" si="681"/>
        <v>0</v>
      </c>
      <c r="AX788" s="2">
        <f t="shared" si="681"/>
        <v>0</v>
      </c>
      <c r="AY788" s="2">
        <f t="shared" si="681"/>
        <v>0</v>
      </c>
      <c r="AZ788" s="2">
        <f t="shared" si="681"/>
        <v>0</v>
      </c>
      <c r="BA788" s="2">
        <f t="shared" si="681"/>
        <v>0</v>
      </c>
      <c r="BB788" s="2">
        <f t="shared" si="681"/>
        <v>0</v>
      </c>
      <c r="BC788" s="2">
        <f t="shared" si="681"/>
        <v>0</v>
      </c>
      <c r="BD788" s="2">
        <f t="shared" si="681"/>
        <v>0</v>
      </c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>
        <v>0</v>
      </c>
    </row>
    <row r="790" spans="1:206" x14ac:dyDescent="0.2">
      <c r="A790" s="4">
        <v>50</v>
      </c>
      <c r="B790" s="4">
        <v>0</v>
      </c>
      <c r="C790" s="4">
        <v>0</v>
      </c>
      <c r="D790" s="4">
        <v>1</v>
      </c>
      <c r="E790" s="4">
        <v>201</v>
      </c>
      <c r="F790" s="4">
        <f>ROUND(Source!O788,O790)</f>
        <v>0</v>
      </c>
      <c r="G790" s="4" t="s">
        <v>74</v>
      </c>
      <c r="H790" s="4" t="s">
        <v>75</v>
      </c>
      <c r="I790" s="4"/>
      <c r="J790" s="4"/>
      <c r="K790" s="4">
        <v>201</v>
      </c>
      <c r="L790" s="4">
        <v>1</v>
      </c>
      <c r="M790" s="4">
        <v>3</v>
      </c>
      <c r="N790" s="4" t="s">
        <v>3</v>
      </c>
      <c r="O790" s="4">
        <v>2</v>
      </c>
      <c r="P790" s="4"/>
      <c r="Q790" s="4"/>
      <c r="R790" s="4"/>
      <c r="S790" s="4"/>
      <c r="T790" s="4"/>
      <c r="U790" s="4"/>
      <c r="V790" s="4"/>
      <c r="W790" s="4"/>
    </row>
    <row r="791" spans="1:206" x14ac:dyDescent="0.2">
      <c r="A791" s="4">
        <v>50</v>
      </c>
      <c r="B791" s="4">
        <v>0</v>
      </c>
      <c r="C791" s="4">
        <v>0</v>
      </c>
      <c r="D791" s="4">
        <v>1</v>
      </c>
      <c r="E791" s="4">
        <v>202</v>
      </c>
      <c r="F791" s="4">
        <f>ROUND(Source!P788,O791)</f>
        <v>0</v>
      </c>
      <c r="G791" s="4" t="s">
        <v>76</v>
      </c>
      <c r="H791" s="4" t="s">
        <v>77</v>
      </c>
      <c r="I791" s="4"/>
      <c r="J791" s="4"/>
      <c r="K791" s="4">
        <v>202</v>
      </c>
      <c r="L791" s="4">
        <v>2</v>
      </c>
      <c r="M791" s="4">
        <v>3</v>
      </c>
      <c r="N791" s="4" t="s">
        <v>3</v>
      </c>
      <c r="O791" s="4">
        <v>2</v>
      </c>
      <c r="P791" s="4"/>
      <c r="Q791" s="4"/>
      <c r="R791" s="4"/>
      <c r="S791" s="4"/>
      <c r="T791" s="4"/>
      <c r="U791" s="4"/>
      <c r="V791" s="4"/>
      <c r="W791" s="4"/>
    </row>
    <row r="792" spans="1:206" x14ac:dyDescent="0.2">
      <c r="A792" s="4">
        <v>50</v>
      </c>
      <c r="B792" s="4">
        <v>0</v>
      </c>
      <c r="C792" s="4">
        <v>0</v>
      </c>
      <c r="D792" s="4">
        <v>1</v>
      </c>
      <c r="E792" s="4">
        <v>222</v>
      </c>
      <c r="F792" s="4">
        <f>ROUND(Source!AO788,O792)</f>
        <v>0</v>
      </c>
      <c r="G792" s="4" t="s">
        <v>78</v>
      </c>
      <c r="H792" s="4" t="s">
        <v>79</v>
      </c>
      <c r="I792" s="4"/>
      <c r="J792" s="4"/>
      <c r="K792" s="4">
        <v>222</v>
      </c>
      <c r="L792" s="4">
        <v>3</v>
      </c>
      <c r="M792" s="4">
        <v>3</v>
      </c>
      <c r="N792" s="4" t="s">
        <v>3</v>
      </c>
      <c r="O792" s="4">
        <v>2</v>
      </c>
      <c r="P792" s="4"/>
      <c r="Q792" s="4"/>
      <c r="R792" s="4"/>
      <c r="S792" s="4"/>
      <c r="T792" s="4"/>
      <c r="U792" s="4"/>
      <c r="V792" s="4"/>
      <c r="W792" s="4"/>
    </row>
    <row r="793" spans="1:206" x14ac:dyDescent="0.2">
      <c r="A793" s="4">
        <v>50</v>
      </c>
      <c r="B793" s="4">
        <v>0</v>
      </c>
      <c r="C793" s="4">
        <v>0</v>
      </c>
      <c r="D793" s="4">
        <v>1</v>
      </c>
      <c r="E793" s="4">
        <v>225</v>
      </c>
      <c r="F793" s="4">
        <f>ROUND(Source!AV788,O793)</f>
        <v>0</v>
      </c>
      <c r="G793" s="4" t="s">
        <v>80</v>
      </c>
      <c r="H793" s="4" t="s">
        <v>81</v>
      </c>
      <c r="I793" s="4"/>
      <c r="J793" s="4"/>
      <c r="K793" s="4">
        <v>225</v>
      </c>
      <c r="L793" s="4">
        <v>4</v>
      </c>
      <c r="M793" s="4">
        <v>3</v>
      </c>
      <c r="N793" s="4" t="s">
        <v>3</v>
      </c>
      <c r="O793" s="4">
        <v>2</v>
      </c>
      <c r="P793" s="4"/>
      <c r="Q793" s="4"/>
      <c r="R793" s="4"/>
      <c r="S793" s="4"/>
      <c r="T793" s="4"/>
      <c r="U793" s="4"/>
      <c r="V793" s="4"/>
      <c r="W793" s="4"/>
    </row>
    <row r="794" spans="1:206" x14ac:dyDescent="0.2">
      <c r="A794" s="4">
        <v>50</v>
      </c>
      <c r="B794" s="4">
        <v>0</v>
      </c>
      <c r="C794" s="4">
        <v>0</v>
      </c>
      <c r="D794" s="4">
        <v>1</v>
      </c>
      <c r="E794" s="4">
        <v>226</v>
      </c>
      <c r="F794" s="4">
        <f>ROUND(Source!AW788,O794)</f>
        <v>0</v>
      </c>
      <c r="G794" s="4" t="s">
        <v>82</v>
      </c>
      <c r="H794" s="4" t="s">
        <v>83</v>
      </c>
      <c r="I794" s="4"/>
      <c r="J794" s="4"/>
      <c r="K794" s="4">
        <v>226</v>
      </c>
      <c r="L794" s="4">
        <v>5</v>
      </c>
      <c r="M794" s="4">
        <v>3</v>
      </c>
      <c r="N794" s="4" t="s">
        <v>3</v>
      </c>
      <c r="O794" s="4">
        <v>2</v>
      </c>
      <c r="P794" s="4"/>
      <c r="Q794" s="4"/>
      <c r="R794" s="4"/>
      <c r="S794" s="4"/>
      <c r="T794" s="4"/>
      <c r="U794" s="4"/>
      <c r="V794" s="4"/>
      <c r="W794" s="4"/>
    </row>
    <row r="795" spans="1:206" x14ac:dyDescent="0.2">
      <c r="A795" s="4">
        <v>50</v>
      </c>
      <c r="B795" s="4">
        <v>0</v>
      </c>
      <c r="C795" s="4">
        <v>0</v>
      </c>
      <c r="D795" s="4">
        <v>1</v>
      </c>
      <c r="E795" s="4">
        <v>227</v>
      </c>
      <c r="F795" s="4">
        <f>ROUND(Source!AX788,O795)</f>
        <v>0</v>
      </c>
      <c r="G795" s="4" t="s">
        <v>84</v>
      </c>
      <c r="H795" s="4" t="s">
        <v>85</v>
      </c>
      <c r="I795" s="4"/>
      <c r="J795" s="4"/>
      <c r="K795" s="4">
        <v>227</v>
      </c>
      <c r="L795" s="4">
        <v>6</v>
      </c>
      <c r="M795" s="4">
        <v>3</v>
      </c>
      <c r="N795" s="4" t="s">
        <v>3</v>
      </c>
      <c r="O795" s="4">
        <v>2</v>
      </c>
      <c r="P795" s="4"/>
      <c r="Q795" s="4"/>
      <c r="R795" s="4"/>
      <c r="S795" s="4"/>
      <c r="T795" s="4"/>
      <c r="U795" s="4"/>
      <c r="V795" s="4"/>
      <c r="W795" s="4"/>
    </row>
    <row r="796" spans="1:206" x14ac:dyDescent="0.2">
      <c r="A796" s="4">
        <v>50</v>
      </c>
      <c r="B796" s="4">
        <v>0</v>
      </c>
      <c r="C796" s="4">
        <v>0</v>
      </c>
      <c r="D796" s="4">
        <v>1</v>
      </c>
      <c r="E796" s="4">
        <v>228</v>
      </c>
      <c r="F796" s="4">
        <f>ROUND(Source!AY788,O796)</f>
        <v>0</v>
      </c>
      <c r="G796" s="4" t="s">
        <v>86</v>
      </c>
      <c r="H796" s="4" t="s">
        <v>87</v>
      </c>
      <c r="I796" s="4"/>
      <c r="J796" s="4"/>
      <c r="K796" s="4">
        <v>228</v>
      </c>
      <c r="L796" s="4">
        <v>7</v>
      </c>
      <c r="M796" s="4">
        <v>3</v>
      </c>
      <c r="N796" s="4" t="s">
        <v>3</v>
      </c>
      <c r="O796" s="4">
        <v>2</v>
      </c>
      <c r="P796" s="4"/>
      <c r="Q796" s="4"/>
      <c r="R796" s="4"/>
      <c r="S796" s="4"/>
      <c r="T796" s="4"/>
      <c r="U796" s="4"/>
      <c r="V796" s="4"/>
      <c r="W796" s="4"/>
    </row>
    <row r="797" spans="1:206" x14ac:dyDescent="0.2">
      <c r="A797" s="4">
        <v>50</v>
      </c>
      <c r="B797" s="4">
        <v>0</v>
      </c>
      <c r="C797" s="4">
        <v>0</v>
      </c>
      <c r="D797" s="4">
        <v>1</v>
      </c>
      <c r="E797" s="4">
        <v>216</v>
      </c>
      <c r="F797" s="4">
        <f>ROUND(Source!AP788,O797)</f>
        <v>0</v>
      </c>
      <c r="G797" s="4" t="s">
        <v>88</v>
      </c>
      <c r="H797" s="4" t="s">
        <v>89</v>
      </c>
      <c r="I797" s="4"/>
      <c r="J797" s="4"/>
      <c r="K797" s="4">
        <v>216</v>
      </c>
      <c r="L797" s="4">
        <v>8</v>
      </c>
      <c r="M797" s="4">
        <v>3</v>
      </c>
      <c r="N797" s="4" t="s">
        <v>3</v>
      </c>
      <c r="O797" s="4">
        <v>2</v>
      </c>
      <c r="P797" s="4"/>
      <c r="Q797" s="4"/>
      <c r="R797" s="4"/>
      <c r="S797" s="4"/>
      <c r="T797" s="4"/>
      <c r="U797" s="4"/>
      <c r="V797" s="4"/>
      <c r="W797" s="4"/>
    </row>
    <row r="798" spans="1:206" x14ac:dyDescent="0.2">
      <c r="A798" s="4">
        <v>50</v>
      </c>
      <c r="B798" s="4">
        <v>0</v>
      </c>
      <c r="C798" s="4">
        <v>0</v>
      </c>
      <c r="D798" s="4">
        <v>1</v>
      </c>
      <c r="E798" s="4">
        <v>223</v>
      </c>
      <c r="F798" s="4">
        <f>ROUND(Source!AQ788,O798)</f>
        <v>0</v>
      </c>
      <c r="G798" s="4" t="s">
        <v>90</v>
      </c>
      <c r="H798" s="4" t="s">
        <v>91</v>
      </c>
      <c r="I798" s="4"/>
      <c r="J798" s="4"/>
      <c r="K798" s="4">
        <v>223</v>
      </c>
      <c r="L798" s="4">
        <v>9</v>
      </c>
      <c r="M798" s="4">
        <v>3</v>
      </c>
      <c r="N798" s="4" t="s">
        <v>3</v>
      </c>
      <c r="O798" s="4">
        <v>2</v>
      </c>
      <c r="P798" s="4"/>
      <c r="Q798" s="4"/>
      <c r="R798" s="4"/>
      <c r="S798" s="4"/>
      <c r="T798" s="4"/>
      <c r="U798" s="4"/>
      <c r="V798" s="4"/>
      <c r="W798" s="4"/>
    </row>
    <row r="799" spans="1:206" x14ac:dyDescent="0.2">
      <c r="A799" s="4">
        <v>50</v>
      </c>
      <c r="B799" s="4">
        <v>0</v>
      </c>
      <c r="C799" s="4">
        <v>0</v>
      </c>
      <c r="D799" s="4">
        <v>1</v>
      </c>
      <c r="E799" s="4">
        <v>229</v>
      </c>
      <c r="F799" s="4">
        <f>ROUND(Source!AZ788,O799)</f>
        <v>0</v>
      </c>
      <c r="G799" s="4" t="s">
        <v>92</v>
      </c>
      <c r="H799" s="4" t="s">
        <v>93</v>
      </c>
      <c r="I799" s="4"/>
      <c r="J799" s="4"/>
      <c r="K799" s="4">
        <v>229</v>
      </c>
      <c r="L799" s="4">
        <v>10</v>
      </c>
      <c r="M799" s="4">
        <v>3</v>
      </c>
      <c r="N799" s="4" t="s">
        <v>3</v>
      </c>
      <c r="O799" s="4">
        <v>2</v>
      </c>
      <c r="P799" s="4"/>
      <c r="Q799" s="4"/>
      <c r="R799" s="4"/>
      <c r="S799" s="4"/>
      <c r="T799" s="4"/>
      <c r="U799" s="4"/>
      <c r="V799" s="4"/>
      <c r="W799" s="4"/>
    </row>
    <row r="800" spans="1:206" x14ac:dyDescent="0.2">
      <c r="A800" s="4">
        <v>50</v>
      </c>
      <c r="B800" s="4">
        <v>0</v>
      </c>
      <c r="C800" s="4">
        <v>0</v>
      </c>
      <c r="D800" s="4">
        <v>1</v>
      </c>
      <c r="E800" s="4">
        <v>203</v>
      </c>
      <c r="F800" s="4">
        <f>ROUND(Source!Q788,O800)</f>
        <v>0</v>
      </c>
      <c r="G800" s="4" t="s">
        <v>94</v>
      </c>
      <c r="H800" s="4" t="s">
        <v>95</v>
      </c>
      <c r="I800" s="4"/>
      <c r="J800" s="4"/>
      <c r="K800" s="4">
        <v>203</v>
      </c>
      <c r="L800" s="4">
        <v>11</v>
      </c>
      <c r="M800" s="4">
        <v>3</v>
      </c>
      <c r="N800" s="4" t="s">
        <v>3</v>
      </c>
      <c r="O800" s="4">
        <v>2</v>
      </c>
      <c r="P800" s="4"/>
      <c r="Q800" s="4"/>
      <c r="R800" s="4"/>
      <c r="S800" s="4"/>
      <c r="T800" s="4"/>
      <c r="U800" s="4"/>
      <c r="V800" s="4"/>
      <c r="W800" s="4"/>
    </row>
    <row r="801" spans="1:23" x14ac:dyDescent="0.2">
      <c r="A801" s="4">
        <v>50</v>
      </c>
      <c r="B801" s="4">
        <v>0</v>
      </c>
      <c r="C801" s="4">
        <v>0</v>
      </c>
      <c r="D801" s="4">
        <v>1</v>
      </c>
      <c r="E801" s="4">
        <v>231</v>
      </c>
      <c r="F801" s="4">
        <f>ROUND(Source!BB788,O801)</f>
        <v>0</v>
      </c>
      <c r="G801" s="4" t="s">
        <v>96</v>
      </c>
      <c r="H801" s="4" t="s">
        <v>97</v>
      </c>
      <c r="I801" s="4"/>
      <c r="J801" s="4"/>
      <c r="K801" s="4">
        <v>231</v>
      </c>
      <c r="L801" s="4">
        <v>12</v>
      </c>
      <c r="M801" s="4">
        <v>3</v>
      </c>
      <c r="N801" s="4" t="s">
        <v>3</v>
      </c>
      <c r="O801" s="4">
        <v>2</v>
      </c>
      <c r="P801" s="4"/>
      <c r="Q801" s="4"/>
      <c r="R801" s="4"/>
      <c r="S801" s="4"/>
      <c r="T801" s="4"/>
      <c r="U801" s="4"/>
      <c r="V801" s="4"/>
      <c r="W801" s="4"/>
    </row>
    <row r="802" spans="1:23" x14ac:dyDescent="0.2">
      <c r="A802" s="4">
        <v>50</v>
      </c>
      <c r="B802" s="4">
        <v>0</v>
      </c>
      <c r="C802" s="4">
        <v>0</v>
      </c>
      <c r="D802" s="4">
        <v>1</v>
      </c>
      <c r="E802" s="4">
        <v>204</v>
      </c>
      <c r="F802" s="4">
        <f>ROUND(Source!R788,O802)</f>
        <v>0</v>
      </c>
      <c r="G802" s="4" t="s">
        <v>98</v>
      </c>
      <c r="H802" s="4" t="s">
        <v>99</v>
      </c>
      <c r="I802" s="4"/>
      <c r="J802" s="4"/>
      <c r="K802" s="4">
        <v>204</v>
      </c>
      <c r="L802" s="4">
        <v>13</v>
      </c>
      <c r="M802" s="4">
        <v>3</v>
      </c>
      <c r="N802" s="4" t="s">
        <v>3</v>
      </c>
      <c r="O802" s="4">
        <v>2</v>
      </c>
      <c r="P802" s="4"/>
      <c r="Q802" s="4"/>
      <c r="R802" s="4"/>
      <c r="S802" s="4"/>
      <c r="T802" s="4"/>
      <c r="U802" s="4"/>
      <c r="V802" s="4"/>
      <c r="W802" s="4"/>
    </row>
    <row r="803" spans="1:23" x14ac:dyDescent="0.2">
      <c r="A803" s="4">
        <v>50</v>
      </c>
      <c r="B803" s="4">
        <v>0</v>
      </c>
      <c r="C803" s="4">
        <v>0</v>
      </c>
      <c r="D803" s="4">
        <v>1</v>
      </c>
      <c r="E803" s="4">
        <v>205</v>
      </c>
      <c r="F803" s="4">
        <f>ROUND(Source!S788,O803)</f>
        <v>0</v>
      </c>
      <c r="G803" s="4" t="s">
        <v>100</v>
      </c>
      <c r="H803" s="4" t="s">
        <v>101</v>
      </c>
      <c r="I803" s="4"/>
      <c r="J803" s="4"/>
      <c r="K803" s="4">
        <v>205</v>
      </c>
      <c r="L803" s="4">
        <v>14</v>
      </c>
      <c r="M803" s="4">
        <v>3</v>
      </c>
      <c r="N803" s="4" t="s">
        <v>3</v>
      </c>
      <c r="O803" s="4">
        <v>2</v>
      </c>
      <c r="P803" s="4"/>
      <c r="Q803" s="4"/>
      <c r="R803" s="4"/>
      <c r="S803" s="4"/>
      <c r="T803" s="4"/>
      <c r="U803" s="4"/>
      <c r="V803" s="4"/>
      <c r="W803" s="4"/>
    </row>
    <row r="804" spans="1:23" x14ac:dyDescent="0.2">
      <c r="A804" s="4">
        <v>50</v>
      </c>
      <c r="B804" s="4">
        <v>0</v>
      </c>
      <c r="C804" s="4">
        <v>0</v>
      </c>
      <c r="D804" s="4">
        <v>1</v>
      </c>
      <c r="E804" s="4">
        <v>232</v>
      </c>
      <c r="F804" s="4">
        <f>ROUND(Source!BC788,O804)</f>
        <v>0</v>
      </c>
      <c r="G804" s="4" t="s">
        <v>102</v>
      </c>
      <c r="H804" s="4" t="s">
        <v>103</v>
      </c>
      <c r="I804" s="4"/>
      <c r="J804" s="4"/>
      <c r="K804" s="4">
        <v>232</v>
      </c>
      <c r="L804" s="4">
        <v>15</v>
      </c>
      <c r="M804" s="4">
        <v>3</v>
      </c>
      <c r="N804" s="4" t="s">
        <v>3</v>
      </c>
      <c r="O804" s="4">
        <v>2</v>
      </c>
      <c r="P804" s="4"/>
      <c r="Q804" s="4"/>
      <c r="R804" s="4"/>
      <c r="S804" s="4"/>
      <c r="T804" s="4"/>
      <c r="U804" s="4"/>
      <c r="V804" s="4"/>
      <c r="W804" s="4"/>
    </row>
    <row r="805" spans="1:23" x14ac:dyDescent="0.2">
      <c r="A805" s="4">
        <v>50</v>
      </c>
      <c r="B805" s="4">
        <v>0</v>
      </c>
      <c r="C805" s="4">
        <v>0</v>
      </c>
      <c r="D805" s="4">
        <v>1</v>
      </c>
      <c r="E805" s="4">
        <v>214</v>
      </c>
      <c r="F805" s="4">
        <f>ROUND(Source!AS788,O805)</f>
        <v>0</v>
      </c>
      <c r="G805" s="4" t="s">
        <v>104</v>
      </c>
      <c r="H805" s="4" t="s">
        <v>105</v>
      </c>
      <c r="I805" s="4"/>
      <c r="J805" s="4"/>
      <c r="K805" s="4">
        <v>214</v>
      </c>
      <c r="L805" s="4">
        <v>16</v>
      </c>
      <c r="M805" s="4">
        <v>3</v>
      </c>
      <c r="N805" s="4" t="s">
        <v>3</v>
      </c>
      <c r="O805" s="4">
        <v>2</v>
      </c>
      <c r="P805" s="4"/>
      <c r="Q805" s="4"/>
      <c r="R805" s="4"/>
      <c r="S805" s="4"/>
      <c r="T805" s="4"/>
      <c r="U805" s="4"/>
      <c r="V805" s="4"/>
      <c r="W805" s="4"/>
    </row>
    <row r="806" spans="1:23" x14ac:dyDescent="0.2">
      <c r="A806" s="4">
        <v>50</v>
      </c>
      <c r="B806" s="4">
        <v>0</v>
      </c>
      <c r="C806" s="4">
        <v>0</v>
      </c>
      <c r="D806" s="4">
        <v>1</v>
      </c>
      <c r="E806" s="4">
        <v>215</v>
      </c>
      <c r="F806" s="4">
        <f>ROUND(Source!AT788,O806)</f>
        <v>0</v>
      </c>
      <c r="G806" s="4" t="s">
        <v>106</v>
      </c>
      <c r="H806" s="4" t="s">
        <v>107</v>
      </c>
      <c r="I806" s="4"/>
      <c r="J806" s="4"/>
      <c r="K806" s="4">
        <v>215</v>
      </c>
      <c r="L806" s="4">
        <v>17</v>
      </c>
      <c r="M806" s="4">
        <v>3</v>
      </c>
      <c r="N806" s="4" t="s">
        <v>3</v>
      </c>
      <c r="O806" s="4">
        <v>2</v>
      </c>
      <c r="P806" s="4"/>
      <c r="Q806" s="4"/>
      <c r="R806" s="4"/>
      <c r="S806" s="4"/>
      <c r="T806" s="4"/>
      <c r="U806" s="4"/>
      <c r="V806" s="4"/>
      <c r="W806" s="4"/>
    </row>
    <row r="807" spans="1:23" x14ac:dyDescent="0.2">
      <c r="A807" s="4">
        <v>50</v>
      </c>
      <c r="B807" s="4">
        <v>0</v>
      </c>
      <c r="C807" s="4">
        <v>0</v>
      </c>
      <c r="D807" s="4">
        <v>1</v>
      </c>
      <c r="E807" s="4">
        <v>217</v>
      </c>
      <c r="F807" s="4">
        <f>ROUND(Source!AU788,O807)</f>
        <v>0</v>
      </c>
      <c r="G807" s="4" t="s">
        <v>108</v>
      </c>
      <c r="H807" s="4" t="s">
        <v>109</v>
      </c>
      <c r="I807" s="4"/>
      <c r="J807" s="4"/>
      <c r="K807" s="4">
        <v>217</v>
      </c>
      <c r="L807" s="4">
        <v>18</v>
      </c>
      <c r="M807" s="4">
        <v>3</v>
      </c>
      <c r="N807" s="4" t="s">
        <v>3</v>
      </c>
      <c r="O807" s="4">
        <v>2</v>
      </c>
      <c r="P807" s="4"/>
      <c r="Q807" s="4"/>
      <c r="R807" s="4"/>
      <c r="S807" s="4"/>
      <c r="T807" s="4"/>
      <c r="U807" s="4"/>
      <c r="V807" s="4"/>
      <c r="W807" s="4"/>
    </row>
    <row r="808" spans="1:23" x14ac:dyDescent="0.2">
      <c r="A808" s="4">
        <v>50</v>
      </c>
      <c r="B808" s="4">
        <v>0</v>
      </c>
      <c r="C808" s="4">
        <v>0</v>
      </c>
      <c r="D808" s="4">
        <v>1</v>
      </c>
      <c r="E808" s="4">
        <v>230</v>
      </c>
      <c r="F808" s="4">
        <f>ROUND(Source!BA788,O808)</f>
        <v>0</v>
      </c>
      <c r="G808" s="4" t="s">
        <v>110</v>
      </c>
      <c r="H808" s="4" t="s">
        <v>111</v>
      </c>
      <c r="I808" s="4"/>
      <c r="J808" s="4"/>
      <c r="K808" s="4">
        <v>230</v>
      </c>
      <c r="L808" s="4">
        <v>19</v>
      </c>
      <c r="M808" s="4">
        <v>3</v>
      </c>
      <c r="N808" s="4" t="s">
        <v>3</v>
      </c>
      <c r="O808" s="4">
        <v>2</v>
      </c>
      <c r="P808" s="4"/>
      <c r="Q808" s="4"/>
      <c r="R808" s="4"/>
      <c r="S808" s="4"/>
      <c r="T808" s="4"/>
      <c r="U808" s="4"/>
      <c r="V808" s="4"/>
      <c r="W808" s="4"/>
    </row>
    <row r="809" spans="1:23" x14ac:dyDescent="0.2">
      <c r="A809" s="4">
        <v>50</v>
      </c>
      <c r="B809" s="4">
        <v>0</v>
      </c>
      <c r="C809" s="4">
        <v>0</v>
      </c>
      <c r="D809" s="4">
        <v>1</v>
      </c>
      <c r="E809" s="4">
        <v>206</v>
      </c>
      <c r="F809" s="4">
        <f>ROUND(Source!T788,O809)</f>
        <v>0</v>
      </c>
      <c r="G809" s="4" t="s">
        <v>112</v>
      </c>
      <c r="H809" s="4" t="s">
        <v>113</v>
      </c>
      <c r="I809" s="4"/>
      <c r="J809" s="4"/>
      <c r="K809" s="4">
        <v>206</v>
      </c>
      <c r="L809" s="4">
        <v>20</v>
      </c>
      <c r="M809" s="4">
        <v>3</v>
      </c>
      <c r="N809" s="4" t="s">
        <v>3</v>
      </c>
      <c r="O809" s="4">
        <v>2</v>
      </c>
      <c r="P809" s="4"/>
      <c r="Q809" s="4"/>
      <c r="R809" s="4"/>
      <c r="S809" s="4"/>
      <c r="T809" s="4"/>
      <c r="U809" s="4"/>
      <c r="V809" s="4"/>
      <c r="W809" s="4"/>
    </row>
    <row r="810" spans="1:23" x14ac:dyDescent="0.2">
      <c r="A810" s="4">
        <v>50</v>
      </c>
      <c r="B810" s="4">
        <v>0</v>
      </c>
      <c r="C810" s="4">
        <v>0</v>
      </c>
      <c r="D810" s="4">
        <v>1</v>
      </c>
      <c r="E810" s="4">
        <v>207</v>
      </c>
      <c r="F810" s="4">
        <f>Source!U788</f>
        <v>0</v>
      </c>
      <c r="G810" s="4" t="s">
        <v>114</v>
      </c>
      <c r="H810" s="4" t="s">
        <v>115</v>
      </c>
      <c r="I810" s="4"/>
      <c r="J810" s="4"/>
      <c r="K810" s="4">
        <v>207</v>
      </c>
      <c r="L810" s="4">
        <v>21</v>
      </c>
      <c r="M810" s="4">
        <v>3</v>
      </c>
      <c r="N810" s="4" t="s">
        <v>3</v>
      </c>
      <c r="O810" s="4">
        <v>-1</v>
      </c>
      <c r="P810" s="4"/>
      <c r="Q810" s="4"/>
      <c r="R810" s="4"/>
      <c r="S810" s="4"/>
      <c r="T810" s="4"/>
      <c r="U810" s="4"/>
      <c r="V810" s="4"/>
      <c r="W810" s="4"/>
    </row>
    <row r="811" spans="1:23" x14ac:dyDescent="0.2">
      <c r="A811" s="4">
        <v>50</v>
      </c>
      <c r="B811" s="4">
        <v>0</v>
      </c>
      <c r="C811" s="4">
        <v>0</v>
      </c>
      <c r="D811" s="4">
        <v>1</v>
      </c>
      <c r="E811" s="4">
        <v>208</v>
      </c>
      <c r="F811" s="4">
        <f>Source!V788</f>
        <v>0</v>
      </c>
      <c r="G811" s="4" t="s">
        <v>116</v>
      </c>
      <c r="H811" s="4" t="s">
        <v>117</v>
      </c>
      <c r="I811" s="4"/>
      <c r="J811" s="4"/>
      <c r="K811" s="4">
        <v>208</v>
      </c>
      <c r="L811" s="4">
        <v>22</v>
      </c>
      <c r="M811" s="4">
        <v>3</v>
      </c>
      <c r="N811" s="4" t="s">
        <v>3</v>
      </c>
      <c r="O811" s="4">
        <v>-1</v>
      </c>
      <c r="P811" s="4"/>
      <c r="Q811" s="4"/>
      <c r="R811" s="4"/>
      <c r="S811" s="4"/>
      <c r="T811" s="4"/>
      <c r="U811" s="4"/>
      <c r="V811" s="4"/>
      <c r="W811" s="4"/>
    </row>
    <row r="812" spans="1:23" x14ac:dyDescent="0.2">
      <c r="A812" s="4">
        <v>50</v>
      </c>
      <c r="B812" s="4">
        <v>0</v>
      </c>
      <c r="C812" s="4">
        <v>0</v>
      </c>
      <c r="D812" s="4">
        <v>1</v>
      </c>
      <c r="E812" s="4">
        <v>209</v>
      </c>
      <c r="F812" s="4">
        <f>ROUND(Source!W788,O812)</f>
        <v>0</v>
      </c>
      <c r="G812" s="4" t="s">
        <v>118</v>
      </c>
      <c r="H812" s="4" t="s">
        <v>119</v>
      </c>
      <c r="I812" s="4"/>
      <c r="J812" s="4"/>
      <c r="K812" s="4">
        <v>209</v>
      </c>
      <c r="L812" s="4">
        <v>23</v>
      </c>
      <c r="M812" s="4">
        <v>3</v>
      </c>
      <c r="N812" s="4" t="s">
        <v>3</v>
      </c>
      <c r="O812" s="4">
        <v>2</v>
      </c>
      <c r="P812" s="4"/>
      <c r="Q812" s="4"/>
      <c r="R812" s="4"/>
      <c r="S812" s="4"/>
      <c r="T812" s="4"/>
      <c r="U812" s="4"/>
      <c r="V812" s="4"/>
      <c r="W812" s="4"/>
    </row>
    <row r="813" spans="1:23" x14ac:dyDescent="0.2">
      <c r="A813" s="4">
        <v>50</v>
      </c>
      <c r="B813" s="4">
        <v>0</v>
      </c>
      <c r="C813" s="4">
        <v>0</v>
      </c>
      <c r="D813" s="4">
        <v>1</v>
      </c>
      <c r="E813" s="4">
        <v>233</v>
      </c>
      <c r="F813" s="4">
        <f>ROUND(Source!BD788,O813)</f>
        <v>0</v>
      </c>
      <c r="G813" s="4" t="s">
        <v>120</v>
      </c>
      <c r="H813" s="4" t="s">
        <v>121</v>
      </c>
      <c r="I813" s="4"/>
      <c r="J813" s="4"/>
      <c r="K813" s="4">
        <v>233</v>
      </c>
      <c r="L813" s="4">
        <v>24</v>
      </c>
      <c r="M813" s="4">
        <v>3</v>
      </c>
      <c r="N813" s="4" t="s">
        <v>3</v>
      </c>
      <c r="O813" s="4">
        <v>2</v>
      </c>
      <c r="P813" s="4"/>
      <c r="Q813" s="4"/>
      <c r="R813" s="4"/>
      <c r="S813" s="4"/>
      <c r="T813" s="4"/>
      <c r="U813" s="4"/>
      <c r="V813" s="4"/>
      <c r="W813" s="4"/>
    </row>
    <row r="814" spans="1:23" x14ac:dyDescent="0.2">
      <c r="A814" s="4">
        <v>50</v>
      </c>
      <c r="B814" s="4">
        <v>0</v>
      </c>
      <c r="C814" s="4">
        <v>0</v>
      </c>
      <c r="D814" s="4">
        <v>1</v>
      </c>
      <c r="E814" s="4">
        <v>210</v>
      </c>
      <c r="F814" s="4">
        <f>ROUND(Source!X788,O814)</f>
        <v>0</v>
      </c>
      <c r="G814" s="4" t="s">
        <v>122</v>
      </c>
      <c r="H814" s="4" t="s">
        <v>123</v>
      </c>
      <c r="I814" s="4"/>
      <c r="J814" s="4"/>
      <c r="K814" s="4">
        <v>210</v>
      </c>
      <c r="L814" s="4">
        <v>25</v>
      </c>
      <c r="M814" s="4">
        <v>3</v>
      </c>
      <c r="N814" s="4" t="s">
        <v>3</v>
      </c>
      <c r="O814" s="4">
        <v>2</v>
      </c>
      <c r="P814" s="4"/>
      <c r="Q814" s="4"/>
      <c r="R814" s="4"/>
      <c r="S814" s="4"/>
      <c r="T814" s="4"/>
      <c r="U814" s="4"/>
      <c r="V814" s="4"/>
      <c r="W814" s="4"/>
    </row>
    <row r="815" spans="1:23" x14ac:dyDescent="0.2">
      <c r="A815" s="4">
        <v>50</v>
      </c>
      <c r="B815" s="4">
        <v>0</v>
      </c>
      <c r="C815" s="4">
        <v>0</v>
      </c>
      <c r="D815" s="4">
        <v>1</v>
      </c>
      <c r="E815" s="4">
        <v>211</v>
      </c>
      <c r="F815" s="4">
        <f>ROUND(Source!Y788,O815)</f>
        <v>0</v>
      </c>
      <c r="G815" s="4" t="s">
        <v>124</v>
      </c>
      <c r="H815" s="4" t="s">
        <v>125</v>
      </c>
      <c r="I815" s="4"/>
      <c r="J815" s="4"/>
      <c r="K815" s="4">
        <v>211</v>
      </c>
      <c r="L815" s="4">
        <v>26</v>
      </c>
      <c r="M815" s="4">
        <v>3</v>
      </c>
      <c r="N815" s="4" t="s">
        <v>3</v>
      </c>
      <c r="O815" s="4">
        <v>2</v>
      </c>
      <c r="P815" s="4"/>
      <c r="Q815" s="4"/>
      <c r="R815" s="4"/>
      <c r="S815" s="4"/>
      <c r="T815" s="4"/>
      <c r="U815" s="4"/>
      <c r="V815" s="4"/>
      <c r="W815" s="4"/>
    </row>
    <row r="816" spans="1:23" x14ac:dyDescent="0.2">
      <c r="A816" s="4">
        <v>50</v>
      </c>
      <c r="B816" s="4">
        <v>0</v>
      </c>
      <c r="C816" s="4">
        <v>0</v>
      </c>
      <c r="D816" s="4">
        <v>1</v>
      </c>
      <c r="E816" s="4">
        <v>224</v>
      </c>
      <c r="F816" s="4">
        <f>ROUND(Source!AR788,O816)</f>
        <v>0</v>
      </c>
      <c r="G816" s="4" t="s">
        <v>126</v>
      </c>
      <c r="H816" s="4" t="s">
        <v>127</v>
      </c>
      <c r="I816" s="4"/>
      <c r="J816" s="4"/>
      <c r="K816" s="4">
        <v>224</v>
      </c>
      <c r="L816" s="4">
        <v>27</v>
      </c>
      <c r="M816" s="4">
        <v>3</v>
      </c>
      <c r="N816" s="4" t="s">
        <v>3</v>
      </c>
      <c r="O816" s="4">
        <v>2</v>
      </c>
      <c r="P816" s="4"/>
      <c r="Q816" s="4"/>
      <c r="R816" s="4"/>
      <c r="S816" s="4"/>
      <c r="T816" s="4"/>
      <c r="U816" s="4"/>
      <c r="V816" s="4"/>
      <c r="W816" s="4"/>
    </row>
    <row r="818" spans="1:206" x14ac:dyDescent="0.2">
      <c r="A818" s="2">
        <v>51</v>
      </c>
      <c r="B818" s="2">
        <f>B314</f>
        <v>1</v>
      </c>
      <c r="C818" s="2">
        <f>A314</f>
        <v>3</v>
      </c>
      <c r="D818" s="2">
        <f>ROW(A314)</f>
        <v>314</v>
      </c>
      <c r="E818" s="2"/>
      <c r="F818" s="2" t="str">
        <f>IF(F314&lt;&gt;"",F314,"")</f>
        <v>2</v>
      </c>
      <c r="G818" s="2" t="str">
        <f>IF(G314&lt;&gt;"",G314,"")</f>
        <v>Чаянова ул. Д. 2 (перенос пешеходного перехода)</v>
      </c>
      <c r="H818" s="2">
        <v>0</v>
      </c>
      <c r="I818" s="2"/>
      <c r="J818" s="2"/>
      <c r="K818" s="2"/>
      <c r="L818" s="2"/>
      <c r="M818" s="2"/>
      <c r="N818" s="2"/>
      <c r="O818" s="2">
        <f t="shared" ref="O818:T818" si="682">ROUND(O572+O788+AB818,2)</f>
        <v>0</v>
      </c>
      <c r="P818" s="2">
        <f t="shared" si="682"/>
        <v>0</v>
      </c>
      <c r="Q818" s="2">
        <f t="shared" si="682"/>
        <v>0</v>
      </c>
      <c r="R818" s="2">
        <f t="shared" si="682"/>
        <v>0</v>
      </c>
      <c r="S818" s="2">
        <f t="shared" si="682"/>
        <v>0</v>
      </c>
      <c r="T818" s="2">
        <f t="shared" si="682"/>
        <v>0</v>
      </c>
      <c r="U818" s="2">
        <f>U572+U788+AH818</f>
        <v>0</v>
      </c>
      <c r="V818" s="2">
        <f>V572+V788+AI818</f>
        <v>0</v>
      </c>
      <c r="W818" s="2">
        <f>ROUND(W572+W788+AJ818,2)</f>
        <v>0</v>
      </c>
      <c r="X818" s="2">
        <f>ROUND(X572+X788+AK818,2)</f>
        <v>0</v>
      </c>
      <c r="Y818" s="2">
        <f>ROUND(Y572+Y788+AL818,2)</f>
        <v>0</v>
      </c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>
        <f t="shared" ref="AO818:BD818" si="683">ROUND(AO572+AO788+BX818,2)</f>
        <v>0</v>
      </c>
      <c r="AP818" s="2">
        <f t="shared" si="683"/>
        <v>0</v>
      </c>
      <c r="AQ818" s="2">
        <f t="shared" si="683"/>
        <v>0</v>
      </c>
      <c r="AR818" s="2">
        <f t="shared" si="683"/>
        <v>0</v>
      </c>
      <c r="AS818" s="2">
        <f t="shared" si="683"/>
        <v>0</v>
      </c>
      <c r="AT818" s="2">
        <f t="shared" si="683"/>
        <v>0</v>
      </c>
      <c r="AU818" s="2">
        <f t="shared" si="683"/>
        <v>0</v>
      </c>
      <c r="AV818" s="2">
        <f t="shared" si="683"/>
        <v>0</v>
      </c>
      <c r="AW818" s="2">
        <f t="shared" si="683"/>
        <v>0</v>
      </c>
      <c r="AX818" s="2">
        <f t="shared" si="683"/>
        <v>0</v>
      </c>
      <c r="AY818" s="2">
        <f t="shared" si="683"/>
        <v>0</v>
      </c>
      <c r="AZ818" s="2">
        <f t="shared" si="683"/>
        <v>0</v>
      </c>
      <c r="BA818" s="2">
        <f t="shared" si="683"/>
        <v>0</v>
      </c>
      <c r="BB818" s="2">
        <f t="shared" si="683"/>
        <v>0</v>
      </c>
      <c r="BC818" s="2">
        <f t="shared" si="683"/>
        <v>0</v>
      </c>
      <c r="BD818" s="2">
        <f t="shared" si="683"/>
        <v>0</v>
      </c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>
        <v>0</v>
      </c>
    </row>
    <row r="820" spans="1:206" x14ac:dyDescent="0.2">
      <c r="A820" s="4">
        <v>50</v>
      </c>
      <c r="B820" s="4">
        <v>0</v>
      </c>
      <c r="C820" s="4">
        <v>0</v>
      </c>
      <c r="D820" s="4">
        <v>1</v>
      </c>
      <c r="E820" s="4">
        <v>201</v>
      </c>
      <c r="F820" s="4">
        <f>ROUND(Source!O818,O820)</f>
        <v>0</v>
      </c>
      <c r="G820" s="4" t="s">
        <v>74</v>
      </c>
      <c r="H820" s="4" t="s">
        <v>75</v>
      </c>
      <c r="I820" s="4"/>
      <c r="J820" s="4"/>
      <c r="K820" s="4">
        <v>201</v>
      </c>
      <c r="L820" s="4">
        <v>1</v>
      </c>
      <c r="M820" s="4">
        <v>3</v>
      </c>
      <c r="N820" s="4" t="s">
        <v>3</v>
      </c>
      <c r="O820" s="4">
        <v>2</v>
      </c>
      <c r="P820" s="4"/>
      <c r="Q820" s="4"/>
      <c r="R820" s="4"/>
      <c r="S820" s="4"/>
      <c r="T820" s="4"/>
      <c r="U820" s="4"/>
      <c r="V820" s="4"/>
      <c r="W820" s="4"/>
    </row>
    <row r="821" spans="1:206" x14ac:dyDescent="0.2">
      <c r="A821" s="4">
        <v>50</v>
      </c>
      <c r="B821" s="4">
        <v>0</v>
      </c>
      <c r="C821" s="4">
        <v>0</v>
      </c>
      <c r="D821" s="4">
        <v>1</v>
      </c>
      <c r="E821" s="4">
        <v>202</v>
      </c>
      <c r="F821" s="4">
        <f>ROUND(Source!P818,O821)</f>
        <v>0</v>
      </c>
      <c r="G821" s="4" t="s">
        <v>76</v>
      </c>
      <c r="H821" s="4" t="s">
        <v>77</v>
      </c>
      <c r="I821" s="4"/>
      <c r="J821" s="4"/>
      <c r="K821" s="4">
        <v>202</v>
      </c>
      <c r="L821" s="4">
        <v>2</v>
      </c>
      <c r="M821" s="4">
        <v>3</v>
      </c>
      <c r="N821" s="4" t="s">
        <v>3</v>
      </c>
      <c r="O821" s="4">
        <v>2</v>
      </c>
      <c r="P821" s="4"/>
      <c r="Q821" s="4"/>
      <c r="R821" s="4"/>
      <c r="S821" s="4"/>
      <c r="T821" s="4"/>
      <c r="U821" s="4"/>
      <c r="V821" s="4"/>
      <c r="W821" s="4"/>
    </row>
    <row r="822" spans="1:206" x14ac:dyDescent="0.2">
      <c r="A822" s="4">
        <v>50</v>
      </c>
      <c r="B822" s="4">
        <v>0</v>
      </c>
      <c r="C822" s="4">
        <v>0</v>
      </c>
      <c r="D822" s="4">
        <v>1</v>
      </c>
      <c r="E822" s="4">
        <v>222</v>
      </c>
      <c r="F822" s="4">
        <f>ROUND(Source!AO818,O822)</f>
        <v>0</v>
      </c>
      <c r="G822" s="4" t="s">
        <v>78</v>
      </c>
      <c r="H822" s="4" t="s">
        <v>79</v>
      </c>
      <c r="I822" s="4"/>
      <c r="J822" s="4"/>
      <c r="K822" s="4">
        <v>222</v>
      </c>
      <c r="L822" s="4">
        <v>3</v>
      </c>
      <c r="M822" s="4">
        <v>3</v>
      </c>
      <c r="N822" s="4" t="s">
        <v>3</v>
      </c>
      <c r="O822" s="4">
        <v>2</v>
      </c>
      <c r="P822" s="4"/>
      <c r="Q822" s="4"/>
      <c r="R822" s="4"/>
      <c r="S822" s="4"/>
      <c r="T822" s="4"/>
      <c r="U822" s="4"/>
      <c r="V822" s="4"/>
      <c r="W822" s="4"/>
    </row>
    <row r="823" spans="1:206" x14ac:dyDescent="0.2">
      <c r="A823" s="4">
        <v>50</v>
      </c>
      <c r="B823" s="4">
        <v>0</v>
      </c>
      <c r="C823" s="4">
        <v>0</v>
      </c>
      <c r="D823" s="4">
        <v>1</v>
      </c>
      <c r="E823" s="4">
        <v>225</v>
      </c>
      <c r="F823" s="4">
        <f>ROUND(Source!AV818,O823)</f>
        <v>0</v>
      </c>
      <c r="G823" s="4" t="s">
        <v>80</v>
      </c>
      <c r="H823" s="4" t="s">
        <v>81</v>
      </c>
      <c r="I823" s="4"/>
      <c r="J823" s="4"/>
      <c r="K823" s="4">
        <v>225</v>
      </c>
      <c r="L823" s="4">
        <v>4</v>
      </c>
      <c r="M823" s="4">
        <v>3</v>
      </c>
      <c r="N823" s="4" t="s">
        <v>3</v>
      </c>
      <c r="O823" s="4">
        <v>2</v>
      </c>
      <c r="P823" s="4"/>
      <c r="Q823" s="4"/>
      <c r="R823" s="4"/>
      <c r="S823" s="4"/>
      <c r="T823" s="4"/>
      <c r="U823" s="4"/>
      <c r="V823" s="4"/>
      <c r="W823" s="4"/>
    </row>
    <row r="824" spans="1:206" x14ac:dyDescent="0.2">
      <c r="A824" s="4">
        <v>50</v>
      </c>
      <c r="B824" s="4">
        <v>0</v>
      </c>
      <c r="C824" s="4">
        <v>0</v>
      </c>
      <c r="D824" s="4">
        <v>1</v>
      </c>
      <c r="E824" s="4">
        <v>226</v>
      </c>
      <c r="F824" s="4">
        <f>ROUND(Source!AW818,O824)</f>
        <v>0</v>
      </c>
      <c r="G824" s="4" t="s">
        <v>82</v>
      </c>
      <c r="H824" s="4" t="s">
        <v>83</v>
      </c>
      <c r="I824" s="4"/>
      <c r="J824" s="4"/>
      <c r="K824" s="4">
        <v>226</v>
      </c>
      <c r="L824" s="4">
        <v>5</v>
      </c>
      <c r="M824" s="4">
        <v>3</v>
      </c>
      <c r="N824" s="4" t="s">
        <v>3</v>
      </c>
      <c r="O824" s="4">
        <v>2</v>
      </c>
      <c r="P824" s="4"/>
      <c r="Q824" s="4"/>
      <c r="R824" s="4"/>
      <c r="S824" s="4"/>
      <c r="T824" s="4"/>
      <c r="U824" s="4"/>
      <c r="V824" s="4"/>
      <c r="W824" s="4"/>
    </row>
    <row r="825" spans="1:206" x14ac:dyDescent="0.2">
      <c r="A825" s="4">
        <v>50</v>
      </c>
      <c r="B825" s="4">
        <v>0</v>
      </c>
      <c r="C825" s="4">
        <v>0</v>
      </c>
      <c r="D825" s="4">
        <v>1</v>
      </c>
      <c r="E825" s="4">
        <v>227</v>
      </c>
      <c r="F825" s="4">
        <f>ROUND(Source!AX818,O825)</f>
        <v>0</v>
      </c>
      <c r="G825" s="4" t="s">
        <v>84</v>
      </c>
      <c r="H825" s="4" t="s">
        <v>85</v>
      </c>
      <c r="I825" s="4"/>
      <c r="J825" s="4"/>
      <c r="K825" s="4">
        <v>227</v>
      </c>
      <c r="L825" s="4">
        <v>6</v>
      </c>
      <c r="M825" s="4">
        <v>3</v>
      </c>
      <c r="N825" s="4" t="s">
        <v>3</v>
      </c>
      <c r="O825" s="4">
        <v>2</v>
      </c>
      <c r="P825" s="4"/>
      <c r="Q825" s="4"/>
      <c r="R825" s="4"/>
      <c r="S825" s="4"/>
      <c r="T825" s="4"/>
      <c r="U825" s="4"/>
      <c r="V825" s="4"/>
      <c r="W825" s="4"/>
    </row>
    <row r="826" spans="1:206" x14ac:dyDescent="0.2">
      <c r="A826" s="4">
        <v>50</v>
      </c>
      <c r="B826" s="4">
        <v>0</v>
      </c>
      <c r="C826" s="4">
        <v>0</v>
      </c>
      <c r="D826" s="4">
        <v>1</v>
      </c>
      <c r="E826" s="4">
        <v>228</v>
      </c>
      <c r="F826" s="4">
        <f>ROUND(Source!AY818,O826)</f>
        <v>0</v>
      </c>
      <c r="G826" s="4" t="s">
        <v>86</v>
      </c>
      <c r="H826" s="4" t="s">
        <v>87</v>
      </c>
      <c r="I826" s="4"/>
      <c r="J826" s="4"/>
      <c r="K826" s="4">
        <v>228</v>
      </c>
      <c r="L826" s="4">
        <v>7</v>
      </c>
      <c r="M826" s="4">
        <v>3</v>
      </c>
      <c r="N826" s="4" t="s">
        <v>3</v>
      </c>
      <c r="O826" s="4">
        <v>2</v>
      </c>
      <c r="P826" s="4"/>
      <c r="Q826" s="4"/>
      <c r="R826" s="4"/>
      <c r="S826" s="4"/>
      <c r="T826" s="4"/>
      <c r="U826" s="4"/>
      <c r="V826" s="4"/>
      <c r="W826" s="4"/>
    </row>
    <row r="827" spans="1:206" x14ac:dyDescent="0.2">
      <c r="A827" s="4">
        <v>50</v>
      </c>
      <c r="B827" s="4">
        <v>0</v>
      </c>
      <c r="C827" s="4">
        <v>0</v>
      </c>
      <c r="D827" s="4">
        <v>1</v>
      </c>
      <c r="E827" s="4">
        <v>216</v>
      </c>
      <c r="F827" s="4">
        <f>ROUND(Source!AP818,O827)</f>
        <v>0</v>
      </c>
      <c r="G827" s="4" t="s">
        <v>88</v>
      </c>
      <c r="H827" s="4" t="s">
        <v>89</v>
      </c>
      <c r="I827" s="4"/>
      <c r="J827" s="4"/>
      <c r="K827" s="4">
        <v>216</v>
      </c>
      <c r="L827" s="4">
        <v>8</v>
      </c>
      <c r="M827" s="4">
        <v>3</v>
      </c>
      <c r="N827" s="4" t="s">
        <v>3</v>
      </c>
      <c r="O827" s="4">
        <v>2</v>
      </c>
      <c r="P827" s="4"/>
      <c r="Q827" s="4"/>
      <c r="R827" s="4"/>
      <c r="S827" s="4"/>
      <c r="T827" s="4"/>
      <c r="U827" s="4"/>
      <c r="V827" s="4"/>
      <c r="W827" s="4"/>
    </row>
    <row r="828" spans="1:206" x14ac:dyDescent="0.2">
      <c r="A828" s="4">
        <v>50</v>
      </c>
      <c r="B828" s="4">
        <v>0</v>
      </c>
      <c r="C828" s="4">
        <v>0</v>
      </c>
      <c r="D828" s="4">
        <v>1</v>
      </c>
      <c r="E828" s="4">
        <v>223</v>
      </c>
      <c r="F828" s="4">
        <f>ROUND(Source!AQ818,O828)</f>
        <v>0</v>
      </c>
      <c r="G828" s="4" t="s">
        <v>90</v>
      </c>
      <c r="H828" s="4" t="s">
        <v>91</v>
      </c>
      <c r="I828" s="4"/>
      <c r="J828" s="4"/>
      <c r="K828" s="4">
        <v>223</v>
      </c>
      <c r="L828" s="4">
        <v>9</v>
      </c>
      <c r="M828" s="4">
        <v>3</v>
      </c>
      <c r="N828" s="4" t="s">
        <v>3</v>
      </c>
      <c r="O828" s="4">
        <v>2</v>
      </c>
      <c r="P828" s="4"/>
      <c r="Q828" s="4"/>
      <c r="R828" s="4"/>
      <c r="S828" s="4"/>
      <c r="T828" s="4"/>
      <c r="U828" s="4"/>
      <c r="V828" s="4"/>
      <c r="W828" s="4"/>
    </row>
    <row r="829" spans="1:206" x14ac:dyDescent="0.2">
      <c r="A829" s="4">
        <v>50</v>
      </c>
      <c r="B829" s="4">
        <v>0</v>
      </c>
      <c r="C829" s="4">
        <v>0</v>
      </c>
      <c r="D829" s="4">
        <v>1</v>
      </c>
      <c r="E829" s="4">
        <v>229</v>
      </c>
      <c r="F829" s="4">
        <f>ROUND(Source!AZ818,O829)</f>
        <v>0</v>
      </c>
      <c r="G829" s="4" t="s">
        <v>92</v>
      </c>
      <c r="H829" s="4" t="s">
        <v>93</v>
      </c>
      <c r="I829" s="4"/>
      <c r="J829" s="4"/>
      <c r="K829" s="4">
        <v>229</v>
      </c>
      <c r="L829" s="4">
        <v>10</v>
      </c>
      <c r="M829" s="4">
        <v>3</v>
      </c>
      <c r="N829" s="4" t="s">
        <v>3</v>
      </c>
      <c r="O829" s="4">
        <v>2</v>
      </c>
      <c r="P829" s="4"/>
      <c r="Q829" s="4"/>
      <c r="R829" s="4"/>
      <c r="S829" s="4"/>
      <c r="T829" s="4"/>
      <c r="U829" s="4"/>
      <c r="V829" s="4"/>
      <c r="W829" s="4"/>
    </row>
    <row r="830" spans="1:206" x14ac:dyDescent="0.2">
      <c r="A830" s="4">
        <v>50</v>
      </c>
      <c r="B830" s="4">
        <v>0</v>
      </c>
      <c r="C830" s="4">
        <v>0</v>
      </c>
      <c r="D830" s="4">
        <v>1</v>
      </c>
      <c r="E830" s="4">
        <v>203</v>
      </c>
      <c r="F830" s="4">
        <f>ROUND(Source!Q818,O830)</f>
        <v>0</v>
      </c>
      <c r="G830" s="4" t="s">
        <v>94</v>
      </c>
      <c r="H830" s="4" t="s">
        <v>95</v>
      </c>
      <c r="I830" s="4"/>
      <c r="J830" s="4"/>
      <c r="K830" s="4">
        <v>203</v>
      </c>
      <c r="L830" s="4">
        <v>11</v>
      </c>
      <c r="M830" s="4">
        <v>3</v>
      </c>
      <c r="N830" s="4" t="s">
        <v>3</v>
      </c>
      <c r="O830" s="4">
        <v>2</v>
      </c>
      <c r="P830" s="4"/>
      <c r="Q830" s="4"/>
      <c r="R830" s="4"/>
      <c r="S830" s="4"/>
      <c r="T830" s="4"/>
      <c r="U830" s="4"/>
      <c r="V830" s="4"/>
      <c r="W830" s="4"/>
    </row>
    <row r="831" spans="1:206" x14ac:dyDescent="0.2">
      <c r="A831" s="4">
        <v>50</v>
      </c>
      <c r="B831" s="4">
        <v>0</v>
      </c>
      <c r="C831" s="4">
        <v>0</v>
      </c>
      <c r="D831" s="4">
        <v>1</v>
      </c>
      <c r="E831" s="4">
        <v>231</v>
      </c>
      <c r="F831" s="4">
        <f>ROUND(Source!BB818,O831)</f>
        <v>0</v>
      </c>
      <c r="G831" s="4" t="s">
        <v>96</v>
      </c>
      <c r="H831" s="4" t="s">
        <v>97</v>
      </c>
      <c r="I831" s="4"/>
      <c r="J831" s="4"/>
      <c r="K831" s="4">
        <v>231</v>
      </c>
      <c r="L831" s="4">
        <v>12</v>
      </c>
      <c r="M831" s="4">
        <v>3</v>
      </c>
      <c r="N831" s="4" t="s">
        <v>3</v>
      </c>
      <c r="O831" s="4">
        <v>2</v>
      </c>
      <c r="P831" s="4"/>
      <c r="Q831" s="4"/>
      <c r="R831" s="4"/>
      <c r="S831" s="4"/>
      <c r="T831" s="4"/>
      <c r="U831" s="4"/>
      <c r="V831" s="4"/>
      <c r="W831" s="4"/>
    </row>
    <row r="832" spans="1:206" x14ac:dyDescent="0.2">
      <c r="A832" s="4">
        <v>50</v>
      </c>
      <c r="B832" s="4">
        <v>0</v>
      </c>
      <c r="C832" s="4">
        <v>0</v>
      </c>
      <c r="D832" s="4">
        <v>1</v>
      </c>
      <c r="E832" s="4">
        <v>204</v>
      </c>
      <c r="F832" s="4">
        <f>ROUND(Source!R818,O832)</f>
        <v>0</v>
      </c>
      <c r="G832" s="4" t="s">
        <v>98</v>
      </c>
      <c r="H832" s="4" t="s">
        <v>99</v>
      </c>
      <c r="I832" s="4"/>
      <c r="J832" s="4"/>
      <c r="K832" s="4">
        <v>204</v>
      </c>
      <c r="L832" s="4">
        <v>13</v>
      </c>
      <c r="M832" s="4">
        <v>3</v>
      </c>
      <c r="N832" s="4" t="s">
        <v>3</v>
      </c>
      <c r="O832" s="4">
        <v>2</v>
      </c>
      <c r="P832" s="4"/>
      <c r="Q832" s="4"/>
      <c r="R832" s="4"/>
      <c r="S832" s="4"/>
      <c r="T832" s="4"/>
      <c r="U832" s="4"/>
      <c r="V832" s="4"/>
      <c r="W832" s="4"/>
    </row>
    <row r="833" spans="1:94" x14ac:dyDescent="0.2">
      <c r="A833" s="4">
        <v>50</v>
      </c>
      <c r="B833" s="4">
        <v>0</v>
      </c>
      <c r="C833" s="4">
        <v>0</v>
      </c>
      <c r="D833" s="4">
        <v>1</v>
      </c>
      <c r="E833" s="4">
        <v>205</v>
      </c>
      <c r="F833" s="4">
        <f>ROUND(Source!S818,O833)</f>
        <v>0</v>
      </c>
      <c r="G833" s="4" t="s">
        <v>100</v>
      </c>
      <c r="H833" s="4" t="s">
        <v>101</v>
      </c>
      <c r="I833" s="4"/>
      <c r="J833" s="4"/>
      <c r="K833" s="4">
        <v>205</v>
      </c>
      <c r="L833" s="4">
        <v>14</v>
      </c>
      <c r="M833" s="4">
        <v>3</v>
      </c>
      <c r="N833" s="4" t="s">
        <v>3</v>
      </c>
      <c r="O833" s="4">
        <v>2</v>
      </c>
      <c r="P833" s="4"/>
      <c r="Q833" s="4"/>
      <c r="R833" s="4"/>
      <c r="S833" s="4"/>
      <c r="T833" s="4"/>
      <c r="U833" s="4"/>
      <c r="V833" s="4"/>
      <c r="W833" s="4"/>
    </row>
    <row r="834" spans="1:94" x14ac:dyDescent="0.2">
      <c r="A834" s="4">
        <v>50</v>
      </c>
      <c r="B834" s="4">
        <v>0</v>
      </c>
      <c r="C834" s="4">
        <v>0</v>
      </c>
      <c r="D834" s="4">
        <v>1</v>
      </c>
      <c r="E834" s="4">
        <v>232</v>
      </c>
      <c r="F834" s="4">
        <f>ROUND(Source!BC818,O834)</f>
        <v>0</v>
      </c>
      <c r="G834" s="4" t="s">
        <v>102</v>
      </c>
      <c r="H834" s="4" t="s">
        <v>103</v>
      </c>
      <c r="I834" s="4"/>
      <c r="J834" s="4"/>
      <c r="K834" s="4">
        <v>232</v>
      </c>
      <c r="L834" s="4">
        <v>15</v>
      </c>
      <c r="M834" s="4">
        <v>3</v>
      </c>
      <c r="N834" s="4" t="s">
        <v>3</v>
      </c>
      <c r="O834" s="4">
        <v>2</v>
      </c>
      <c r="P834" s="4"/>
      <c r="Q834" s="4"/>
      <c r="R834" s="4"/>
      <c r="S834" s="4"/>
      <c r="T834" s="4"/>
      <c r="U834" s="4"/>
      <c r="V834" s="4"/>
      <c r="W834" s="4"/>
    </row>
    <row r="835" spans="1:94" x14ac:dyDescent="0.2">
      <c r="A835" s="4">
        <v>50</v>
      </c>
      <c r="B835" s="4">
        <v>0</v>
      </c>
      <c r="C835" s="4">
        <v>0</v>
      </c>
      <c r="D835" s="4">
        <v>1</v>
      </c>
      <c r="E835" s="4">
        <v>214</v>
      </c>
      <c r="F835" s="4">
        <f>ROUND(Source!AS818,O835)</f>
        <v>0</v>
      </c>
      <c r="G835" s="4" t="s">
        <v>104</v>
      </c>
      <c r="H835" s="4" t="s">
        <v>105</v>
      </c>
      <c r="I835" s="4"/>
      <c r="J835" s="4"/>
      <c r="K835" s="4">
        <v>214</v>
      </c>
      <c r="L835" s="4">
        <v>16</v>
      </c>
      <c r="M835" s="4">
        <v>3</v>
      </c>
      <c r="N835" s="4" t="s">
        <v>3</v>
      </c>
      <c r="O835" s="4">
        <v>2</v>
      </c>
      <c r="P835" s="4"/>
      <c r="Q835" s="4"/>
      <c r="R835" s="4"/>
      <c r="S835" s="4"/>
      <c r="T835" s="4"/>
      <c r="U835" s="4"/>
      <c r="V835" s="4"/>
      <c r="W835" s="4"/>
    </row>
    <row r="836" spans="1:94" x14ac:dyDescent="0.2">
      <c r="A836" s="4">
        <v>50</v>
      </c>
      <c r="B836" s="4">
        <v>0</v>
      </c>
      <c r="C836" s="4">
        <v>0</v>
      </c>
      <c r="D836" s="4">
        <v>1</v>
      </c>
      <c r="E836" s="4">
        <v>215</v>
      </c>
      <c r="F836" s="4">
        <f>ROUND(Source!AT818,O836)</f>
        <v>0</v>
      </c>
      <c r="G836" s="4" t="s">
        <v>106</v>
      </c>
      <c r="H836" s="4" t="s">
        <v>107</v>
      </c>
      <c r="I836" s="4"/>
      <c r="J836" s="4"/>
      <c r="K836" s="4">
        <v>215</v>
      </c>
      <c r="L836" s="4">
        <v>17</v>
      </c>
      <c r="M836" s="4">
        <v>3</v>
      </c>
      <c r="N836" s="4" t="s">
        <v>3</v>
      </c>
      <c r="O836" s="4">
        <v>2</v>
      </c>
      <c r="P836" s="4"/>
      <c r="Q836" s="4"/>
      <c r="R836" s="4"/>
      <c r="S836" s="4"/>
      <c r="T836" s="4"/>
      <c r="U836" s="4"/>
      <c r="V836" s="4"/>
      <c r="W836" s="4"/>
    </row>
    <row r="837" spans="1:94" x14ac:dyDescent="0.2">
      <c r="A837" s="4">
        <v>50</v>
      </c>
      <c r="B837" s="4">
        <v>0</v>
      </c>
      <c r="C837" s="4">
        <v>0</v>
      </c>
      <c r="D837" s="4">
        <v>1</v>
      </c>
      <c r="E837" s="4">
        <v>217</v>
      </c>
      <c r="F837" s="4">
        <f>ROUND(Source!AU818,O837)</f>
        <v>0</v>
      </c>
      <c r="G837" s="4" t="s">
        <v>108</v>
      </c>
      <c r="H837" s="4" t="s">
        <v>109</v>
      </c>
      <c r="I837" s="4"/>
      <c r="J837" s="4"/>
      <c r="K837" s="4">
        <v>217</v>
      </c>
      <c r="L837" s="4">
        <v>18</v>
      </c>
      <c r="M837" s="4">
        <v>3</v>
      </c>
      <c r="N837" s="4" t="s">
        <v>3</v>
      </c>
      <c r="O837" s="4">
        <v>2</v>
      </c>
      <c r="P837" s="4"/>
      <c r="Q837" s="4"/>
      <c r="R837" s="4"/>
      <c r="S837" s="4"/>
      <c r="T837" s="4"/>
      <c r="U837" s="4"/>
      <c r="V837" s="4"/>
      <c r="W837" s="4"/>
    </row>
    <row r="838" spans="1:94" x14ac:dyDescent="0.2">
      <c r="A838" s="4">
        <v>50</v>
      </c>
      <c r="B838" s="4">
        <v>0</v>
      </c>
      <c r="C838" s="4">
        <v>0</v>
      </c>
      <c r="D838" s="4">
        <v>1</v>
      </c>
      <c r="E838" s="4">
        <v>230</v>
      </c>
      <c r="F838" s="4">
        <f>ROUND(Source!BA818,O838)</f>
        <v>0</v>
      </c>
      <c r="G838" s="4" t="s">
        <v>110</v>
      </c>
      <c r="H838" s="4" t="s">
        <v>111</v>
      </c>
      <c r="I838" s="4"/>
      <c r="J838" s="4"/>
      <c r="K838" s="4">
        <v>230</v>
      </c>
      <c r="L838" s="4">
        <v>19</v>
      </c>
      <c r="M838" s="4">
        <v>3</v>
      </c>
      <c r="N838" s="4" t="s">
        <v>3</v>
      </c>
      <c r="O838" s="4">
        <v>2</v>
      </c>
      <c r="P838" s="4"/>
      <c r="Q838" s="4"/>
      <c r="R838" s="4"/>
      <c r="S838" s="4"/>
      <c r="T838" s="4"/>
      <c r="U838" s="4"/>
      <c r="V838" s="4"/>
      <c r="W838" s="4"/>
    </row>
    <row r="839" spans="1:94" x14ac:dyDescent="0.2">
      <c r="A839" s="4">
        <v>50</v>
      </c>
      <c r="B839" s="4">
        <v>0</v>
      </c>
      <c r="C839" s="4">
        <v>0</v>
      </c>
      <c r="D839" s="4">
        <v>1</v>
      </c>
      <c r="E839" s="4">
        <v>206</v>
      </c>
      <c r="F839" s="4">
        <f>ROUND(Source!T818,O839)</f>
        <v>0</v>
      </c>
      <c r="G839" s="4" t="s">
        <v>112</v>
      </c>
      <c r="H839" s="4" t="s">
        <v>113</v>
      </c>
      <c r="I839" s="4"/>
      <c r="J839" s="4"/>
      <c r="K839" s="4">
        <v>206</v>
      </c>
      <c r="L839" s="4">
        <v>20</v>
      </c>
      <c r="M839" s="4">
        <v>3</v>
      </c>
      <c r="N839" s="4" t="s">
        <v>3</v>
      </c>
      <c r="O839" s="4">
        <v>2</v>
      </c>
      <c r="P839" s="4"/>
      <c r="Q839" s="4"/>
      <c r="R839" s="4"/>
      <c r="S839" s="4"/>
      <c r="T839" s="4"/>
      <c r="U839" s="4"/>
      <c r="V839" s="4"/>
      <c r="W839" s="4"/>
    </row>
    <row r="840" spans="1:94" x14ac:dyDescent="0.2">
      <c r="A840" s="4">
        <v>50</v>
      </c>
      <c r="B840" s="4">
        <v>0</v>
      </c>
      <c r="C840" s="4">
        <v>0</v>
      </c>
      <c r="D840" s="4">
        <v>1</v>
      </c>
      <c r="E840" s="4">
        <v>207</v>
      </c>
      <c r="F840" s="4">
        <f>Source!U818</f>
        <v>0</v>
      </c>
      <c r="G840" s="4" t="s">
        <v>114</v>
      </c>
      <c r="H840" s="4" t="s">
        <v>115</v>
      </c>
      <c r="I840" s="4"/>
      <c r="J840" s="4"/>
      <c r="K840" s="4">
        <v>207</v>
      </c>
      <c r="L840" s="4">
        <v>21</v>
      </c>
      <c r="M840" s="4">
        <v>3</v>
      </c>
      <c r="N840" s="4" t="s">
        <v>3</v>
      </c>
      <c r="O840" s="4">
        <v>-1</v>
      </c>
      <c r="P840" s="4"/>
      <c r="Q840" s="4"/>
      <c r="R840" s="4"/>
      <c r="S840" s="4"/>
      <c r="T840" s="4"/>
      <c r="U840" s="4"/>
      <c r="V840" s="4"/>
      <c r="W840" s="4"/>
    </row>
    <row r="841" spans="1:94" x14ac:dyDescent="0.2">
      <c r="A841" s="4">
        <v>50</v>
      </c>
      <c r="B841" s="4">
        <v>0</v>
      </c>
      <c r="C841" s="4">
        <v>0</v>
      </c>
      <c r="D841" s="4">
        <v>1</v>
      </c>
      <c r="E841" s="4">
        <v>208</v>
      </c>
      <c r="F841" s="4">
        <f>Source!V818</f>
        <v>0</v>
      </c>
      <c r="G841" s="4" t="s">
        <v>116</v>
      </c>
      <c r="H841" s="4" t="s">
        <v>117</v>
      </c>
      <c r="I841" s="4"/>
      <c r="J841" s="4"/>
      <c r="K841" s="4">
        <v>208</v>
      </c>
      <c r="L841" s="4">
        <v>22</v>
      </c>
      <c r="M841" s="4">
        <v>3</v>
      </c>
      <c r="N841" s="4" t="s">
        <v>3</v>
      </c>
      <c r="O841" s="4">
        <v>-1</v>
      </c>
      <c r="P841" s="4"/>
      <c r="Q841" s="4"/>
      <c r="R841" s="4"/>
      <c r="S841" s="4"/>
      <c r="T841" s="4"/>
      <c r="U841" s="4"/>
      <c r="V841" s="4"/>
      <c r="W841" s="4"/>
    </row>
    <row r="842" spans="1:94" x14ac:dyDescent="0.2">
      <c r="A842" s="4">
        <v>50</v>
      </c>
      <c r="B842" s="4">
        <v>0</v>
      </c>
      <c r="C842" s="4">
        <v>0</v>
      </c>
      <c r="D842" s="4">
        <v>1</v>
      </c>
      <c r="E842" s="4">
        <v>209</v>
      </c>
      <c r="F842" s="4">
        <f>ROUND(Source!W818,O842)</f>
        <v>0</v>
      </c>
      <c r="G842" s="4" t="s">
        <v>118</v>
      </c>
      <c r="H842" s="4" t="s">
        <v>119</v>
      </c>
      <c r="I842" s="4"/>
      <c r="J842" s="4"/>
      <c r="K842" s="4">
        <v>209</v>
      </c>
      <c r="L842" s="4">
        <v>23</v>
      </c>
      <c r="M842" s="4">
        <v>3</v>
      </c>
      <c r="N842" s="4" t="s">
        <v>3</v>
      </c>
      <c r="O842" s="4">
        <v>2</v>
      </c>
      <c r="P842" s="4"/>
      <c r="Q842" s="4"/>
      <c r="R842" s="4"/>
      <c r="S842" s="4"/>
      <c r="T842" s="4"/>
      <c r="U842" s="4"/>
      <c r="V842" s="4"/>
      <c r="W842" s="4"/>
    </row>
    <row r="843" spans="1:94" x14ac:dyDescent="0.2">
      <c r="A843" s="4">
        <v>50</v>
      </c>
      <c r="B843" s="4">
        <v>0</v>
      </c>
      <c r="C843" s="4">
        <v>0</v>
      </c>
      <c r="D843" s="4">
        <v>1</v>
      </c>
      <c r="E843" s="4">
        <v>233</v>
      </c>
      <c r="F843" s="4">
        <f>ROUND(Source!BD818,O843)</f>
        <v>0</v>
      </c>
      <c r="G843" s="4" t="s">
        <v>120</v>
      </c>
      <c r="H843" s="4" t="s">
        <v>121</v>
      </c>
      <c r="I843" s="4"/>
      <c r="J843" s="4"/>
      <c r="K843" s="4">
        <v>233</v>
      </c>
      <c r="L843" s="4">
        <v>24</v>
      </c>
      <c r="M843" s="4">
        <v>3</v>
      </c>
      <c r="N843" s="4" t="s">
        <v>3</v>
      </c>
      <c r="O843" s="4">
        <v>2</v>
      </c>
      <c r="P843" s="4"/>
      <c r="Q843" s="4"/>
      <c r="R843" s="4"/>
      <c r="S843" s="4"/>
      <c r="T843" s="4"/>
      <c r="U843" s="4"/>
      <c r="V843" s="4"/>
      <c r="W843" s="4"/>
    </row>
    <row r="844" spans="1:94" x14ac:dyDescent="0.2">
      <c r="A844" s="4">
        <v>50</v>
      </c>
      <c r="B844" s="4">
        <v>0</v>
      </c>
      <c r="C844" s="4">
        <v>0</v>
      </c>
      <c r="D844" s="4">
        <v>1</v>
      </c>
      <c r="E844" s="4">
        <v>210</v>
      </c>
      <c r="F844" s="4">
        <f>ROUND(Source!X818,O844)</f>
        <v>0</v>
      </c>
      <c r="G844" s="4" t="s">
        <v>122</v>
      </c>
      <c r="H844" s="4" t="s">
        <v>123</v>
      </c>
      <c r="I844" s="4"/>
      <c r="J844" s="4"/>
      <c r="K844" s="4">
        <v>210</v>
      </c>
      <c r="L844" s="4">
        <v>25</v>
      </c>
      <c r="M844" s="4">
        <v>3</v>
      </c>
      <c r="N844" s="4" t="s">
        <v>3</v>
      </c>
      <c r="O844" s="4">
        <v>2</v>
      </c>
      <c r="P844" s="4"/>
      <c r="Q844" s="4"/>
      <c r="R844" s="4"/>
      <c r="S844" s="4"/>
      <c r="T844" s="4"/>
      <c r="U844" s="4"/>
      <c r="V844" s="4"/>
      <c r="W844" s="4"/>
    </row>
    <row r="845" spans="1:94" x14ac:dyDescent="0.2">
      <c r="A845" s="4">
        <v>50</v>
      </c>
      <c r="B845" s="4">
        <v>0</v>
      </c>
      <c r="C845" s="4">
        <v>0</v>
      </c>
      <c r="D845" s="4">
        <v>1</v>
      </c>
      <c r="E845" s="4">
        <v>211</v>
      </c>
      <c r="F845" s="4">
        <f>ROUND(Source!Y818,O845)</f>
        <v>0</v>
      </c>
      <c r="G845" s="4" t="s">
        <v>124</v>
      </c>
      <c r="H845" s="4" t="s">
        <v>125</v>
      </c>
      <c r="I845" s="4"/>
      <c r="J845" s="4"/>
      <c r="K845" s="4">
        <v>211</v>
      </c>
      <c r="L845" s="4">
        <v>26</v>
      </c>
      <c r="M845" s="4">
        <v>3</v>
      </c>
      <c r="N845" s="4" t="s">
        <v>3</v>
      </c>
      <c r="O845" s="4">
        <v>2</v>
      </c>
      <c r="P845" s="4"/>
      <c r="Q845" s="4"/>
      <c r="R845" s="4"/>
      <c r="S845" s="4"/>
      <c r="T845" s="4"/>
      <c r="U845" s="4"/>
      <c r="V845" s="4"/>
      <c r="W845" s="4"/>
    </row>
    <row r="846" spans="1:94" x14ac:dyDescent="0.2">
      <c r="A846" s="4">
        <v>50</v>
      </c>
      <c r="B846" s="4">
        <v>0</v>
      </c>
      <c r="C846" s="4">
        <v>0</v>
      </c>
      <c r="D846" s="4">
        <v>1</v>
      </c>
      <c r="E846" s="4">
        <v>224</v>
      </c>
      <c r="F846" s="4">
        <f>ROUND(Source!AR818,O846)</f>
        <v>0</v>
      </c>
      <c r="G846" s="4" t="s">
        <v>126</v>
      </c>
      <c r="H846" s="4" t="s">
        <v>127</v>
      </c>
      <c r="I846" s="4"/>
      <c r="J846" s="4"/>
      <c r="K846" s="4">
        <v>224</v>
      </c>
      <c r="L846" s="4">
        <v>27</v>
      </c>
      <c r="M846" s="4">
        <v>3</v>
      </c>
      <c r="N846" s="4" t="s">
        <v>3</v>
      </c>
      <c r="O846" s="4">
        <v>2</v>
      </c>
      <c r="P846" s="4"/>
      <c r="Q846" s="4"/>
      <c r="R846" s="4"/>
      <c r="S846" s="4"/>
      <c r="T846" s="4"/>
      <c r="U846" s="4"/>
      <c r="V846" s="4"/>
      <c r="W846" s="4"/>
    </row>
    <row r="848" spans="1:94" x14ac:dyDescent="0.2">
      <c r="A848" s="1">
        <v>3</v>
      </c>
      <c r="B848" s="1">
        <v>1</v>
      </c>
      <c r="C848" s="1"/>
      <c r="D848" s="1">
        <f>ROW(A1040)</f>
        <v>1040</v>
      </c>
      <c r="E848" s="1"/>
      <c r="F848" s="1" t="s">
        <v>29</v>
      </c>
      <c r="G848" s="1" t="s">
        <v>384</v>
      </c>
      <c r="H848" s="1" t="s">
        <v>3</v>
      </c>
      <c r="I848" s="1">
        <v>0</v>
      </c>
      <c r="J848" s="1" t="s">
        <v>3</v>
      </c>
      <c r="K848" s="1">
        <v>0</v>
      </c>
      <c r="L848" s="1" t="s">
        <v>3</v>
      </c>
      <c r="M848" s="1"/>
      <c r="N848" s="1"/>
      <c r="O848" s="1"/>
      <c r="P848" s="1"/>
      <c r="Q848" s="1"/>
      <c r="R848" s="1"/>
      <c r="S848" s="1"/>
      <c r="T848" s="1"/>
      <c r="U848" s="1" t="s">
        <v>3</v>
      </c>
      <c r="V848" s="1">
        <v>0</v>
      </c>
      <c r="W848" s="1"/>
      <c r="X848" s="1"/>
      <c r="Y848" s="1"/>
      <c r="Z848" s="1"/>
      <c r="AA848" s="1"/>
      <c r="AB848" s="1" t="s">
        <v>3</v>
      </c>
      <c r="AC848" s="1" t="s">
        <v>3</v>
      </c>
      <c r="AD848" s="1" t="s">
        <v>3</v>
      </c>
      <c r="AE848" s="1" t="s">
        <v>3</v>
      </c>
      <c r="AF848" s="1" t="s">
        <v>3</v>
      </c>
      <c r="AG848" s="1" t="s">
        <v>3</v>
      </c>
      <c r="AH848" s="1"/>
      <c r="AI848" s="1"/>
      <c r="AJ848" s="1"/>
      <c r="AK848" s="1"/>
      <c r="AL848" s="1"/>
      <c r="AM848" s="1"/>
      <c r="AN848" s="1"/>
      <c r="AO848" s="1"/>
      <c r="AP848" s="1" t="s">
        <v>3</v>
      </c>
      <c r="AQ848" s="1" t="s">
        <v>3</v>
      </c>
      <c r="AR848" s="1" t="s">
        <v>3</v>
      </c>
      <c r="AS848" s="1"/>
      <c r="AT848" s="1"/>
      <c r="AU848" s="1"/>
      <c r="AV848" s="1"/>
      <c r="AW848" s="1"/>
      <c r="AX848" s="1"/>
      <c r="AY848" s="1"/>
      <c r="AZ848" s="1" t="s">
        <v>3</v>
      </c>
      <c r="BA848" s="1"/>
      <c r="BB848" s="1" t="s">
        <v>3</v>
      </c>
      <c r="BC848" s="1" t="s">
        <v>3</v>
      </c>
      <c r="BD848" s="1" t="s">
        <v>3</v>
      </c>
      <c r="BE848" s="1" t="s">
        <v>3</v>
      </c>
      <c r="BF848" s="1" t="s">
        <v>3</v>
      </c>
      <c r="BG848" s="1" t="s">
        <v>3</v>
      </c>
      <c r="BH848" s="1" t="s">
        <v>3</v>
      </c>
      <c r="BI848" s="1" t="s">
        <v>3</v>
      </c>
      <c r="BJ848" s="1" t="s">
        <v>3</v>
      </c>
      <c r="BK848" s="1" t="s">
        <v>3</v>
      </c>
      <c r="BL848" s="1" t="s">
        <v>3</v>
      </c>
      <c r="BM848" s="1" t="s">
        <v>3</v>
      </c>
      <c r="BN848" s="1" t="s">
        <v>3</v>
      </c>
      <c r="BO848" s="1" t="s">
        <v>3</v>
      </c>
      <c r="BP848" s="1" t="s">
        <v>3</v>
      </c>
      <c r="BQ848" s="1"/>
      <c r="BR848" s="1"/>
      <c r="BS848" s="1"/>
      <c r="BT848" s="1"/>
      <c r="BU848" s="1"/>
      <c r="BV848" s="1"/>
      <c r="BW848" s="1"/>
      <c r="BX848" s="1">
        <v>0</v>
      </c>
      <c r="BY848" s="1"/>
      <c r="BZ848" s="1"/>
      <c r="CA848" s="1"/>
      <c r="CB848" s="1"/>
      <c r="CC848" s="1"/>
      <c r="CD848" s="1"/>
      <c r="CE848" s="1"/>
      <c r="CF848" s="1">
        <v>0</v>
      </c>
      <c r="CG848" s="1">
        <v>0</v>
      </c>
      <c r="CH848" s="1"/>
      <c r="CI848" s="1" t="s">
        <v>3</v>
      </c>
      <c r="CJ848" s="1" t="s">
        <v>3</v>
      </c>
      <c r="CK848" t="s">
        <v>3</v>
      </c>
      <c r="CL848" t="s">
        <v>3</v>
      </c>
      <c r="CM848" t="s">
        <v>3</v>
      </c>
      <c r="CN848" t="s">
        <v>3</v>
      </c>
      <c r="CO848" t="s">
        <v>3</v>
      </c>
      <c r="CP848" t="s">
        <v>3</v>
      </c>
    </row>
    <row r="850" spans="1:245" x14ac:dyDescent="0.2">
      <c r="A850" s="2">
        <v>52</v>
      </c>
      <c r="B850" s="2">
        <f t="shared" ref="B850:G850" si="684">B1040</f>
        <v>1</v>
      </c>
      <c r="C850" s="2">
        <f t="shared" si="684"/>
        <v>3</v>
      </c>
      <c r="D850" s="2">
        <f t="shared" si="684"/>
        <v>848</v>
      </c>
      <c r="E850" s="2">
        <f t="shared" si="684"/>
        <v>0</v>
      </c>
      <c r="F850" s="2" t="str">
        <f t="shared" si="684"/>
        <v>3</v>
      </c>
      <c r="G850" s="2" t="str">
        <f t="shared" si="684"/>
        <v>Новоконная площадь (строительство тротуара и обустройство пешеходного перехода)</v>
      </c>
      <c r="H850" s="2"/>
      <c r="I850" s="2"/>
      <c r="J850" s="2"/>
      <c r="K850" s="2"/>
      <c r="L850" s="2"/>
      <c r="M850" s="2"/>
      <c r="N850" s="2"/>
      <c r="O850" s="2">
        <f t="shared" ref="O850:AT850" si="685">O1040</f>
        <v>268831.39</v>
      </c>
      <c r="P850" s="2">
        <f t="shared" si="685"/>
        <v>185264.56</v>
      </c>
      <c r="Q850" s="2">
        <f t="shared" si="685"/>
        <v>28542.7</v>
      </c>
      <c r="R850" s="2">
        <f t="shared" si="685"/>
        <v>15480.55</v>
      </c>
      <c r="S850" s="2">
        <f t="shared" si="685"/>
        <v>55024.13</v>
      </c>
      <c r="T850" s="2">
        <f t="shared" si="685"/>
        <v>0</v>
      </c>
      <c r="U850" s="2">
        <f t="shared" si="685"/>
        <v>250.21304080000004</v>
      </c>
      <c r="V850" s="2">
        <f t="shared" si="685"/>
        <v>0</v>
      </c>
      <c r="W850" s="2">
        <f t="shared" si="685"/>
        <v>0</v>
      </c>
      <c r="X850" s="2">
        <f t="shared" si="685"/>
        <v>40983.629999999997</v>
      </c>
      <c r="Y850" s="2">
        <f t="shared" si="685"/>
        <v>5502.42</v>
      </c>
      <c r="Z850" s="2">
        <f t="shared" si="685"/>
        <v>0</v>
      </c>
      <c r="AA850" s="2">
        <f t="shared" si="685"/>
        <v>0</v>
      </c>
      <c r="AB850" s="2">
        <f t="shared" si="685"/>
        <v>0</v>
      </c>
      <c r="AC850" s="2">
        <f t="shared" si="685"/>
        <v>0</v>
      </c>
      <c r="AD850" s="2">
        <f t="shared" si="685"/>
        <v>0</v>
      </c>
      <c r="AE850" s="2">
        <f t="shared" si="685"/>
        <v>0</v>
      </c>
      <c r="AF850" s="2">
        <f t="shared" si="685"/>
        <v>0</v>
      </c>
      <c r="AG850" s="2">
        <f t="shared" si="685"/>
        <v>0</v>
      </c>
      <c r="AH850" s="2">
        <f t="shared" si="685"/>
        <v>0</v>
      </c>
      <c r="AI850" s="2">
        <f t="shared" si="685"/>
        <v>0</v>
      </c>
      <c r="AJ850" s="2">
        <f t="shared" si="685"/>
        <v>0</v>
      </c>
      <c r="AK850" s="2">
        <f t="shared" si="685"/>
        <v>0</v>
      </c>
      <c r="AL850" s="2">
        <f t="shared" si="685"/>
        <v>0</v>
      </c>
      <c r="AM850" s="2">
        <f t="shared" si="685"/>
        <v>0</v>
      </c>
      <c r="AN850" s="2">
        <f t="shared" si="685"/>
        <v>0</v>
      </c>
      <c r="AO850" s="2">
        <f t="shared" si="685"/>
        <v>0</v>
      </c>
      <c r="AP850" s="2">
        <f t="shared" si="685"/>
        <v>0</v>
      </c>
      <c r="AQ850" s="2">
        <f t="shared" si="685"/>
        <v>0</v>
      </c>
      <c r="AR850" s="2">
        <f t="shared" si="685"/>
        <v>328074.73</v>
      </c>
      <c r="AS850" s="2">
        <f t="shared" si="685"/>
        <v>792.48</v>
      </c>
      <c r="AT850" s="2">
        <f t="shared" si="685"/>
        <v>0</v>
      </c>
      <c r="AU850" s="2">
        <f t="shared" ref="AU850:BZ850" si="686">AU1040</f>
        <v>327282.25</v>
      </c>
      <c r="AV850" s="2">
        <f t="shared" si="686"/>
        <v>185264.56</v>
      </c>
      <c r="AW850" s="2">
        <f t="shared" si="686"/>
        <v>185264.56</v>
      </c>
      <c r="AX850" s="2">
        <f t="shared" si="686"/>
        <v>0</v>
      </c>
      <c r="AY850" s="2">
        <f t="shared" si="686"/>
        <v>185264.56</v>
      </c>
      <c r="AZ850" s="2">
        <f t="shared" si="686"/>
        <v>0</v>
      </c>
      <c r="BA850" s="2">
        <f t="shared" si="686"/>
        <v>0</v>
      </c>
      <c r="BB850" s="2">
        <f t="shared" si="686"/>
        <v>0</v>
      </c>
      <c r="BC850" s="2">
        <f t="shared" si="686"/>
        <v>0</v>
      </c>
      <c r="BD850" s="2">
        <f t="shared" si="686"/>
        <v>0</v>
      </c>
      <c r="BE850" s="2">
        <f t="shared" si="686"/>
        <v>0</v>
      </c>
      <c r="BF850" s="2">
        <f t="shared" si="686"/>
        <v>0</v>
      </c>
      <c r="BG850" s="2">
        <f t="shared" si="686"/>
        <v>0</v>
      </c>
      <c r="BH850" s="2">
        <f t="shared" si="686"/>
        <v>0</v>
      </c>
      <c r="BI850" s="2">
        <f t="shared" si="686"/>
        <v>0</v>
      </c>
      <c r="BJ850" s="2">
        <f t="shared" si="686"/>
        <v>0</v>
      </c>
      <c r="BK850" s="2">
        <f t="shared" si="686"/>
        <v>0</v>
      </c>
      <c r="BL850" s="2">
        <f t="shared" si="686"/>
        <v>0</v>
      </c>
      <c r="BM850" s="2">
        <f t="shared" si="686"/>
        <v>0</v>
      </c>
      <c r="BN850" s="2">
        <f t="shared" si="686"/>
        <v>0</v>
      </c>
      <c r="BO850" s="2">
        <f t="shared" si="686"/>
        <v>0</v>
      </c>
      <c r="BP850" s="2">
        <f t="shared" si="686"/>
        <v>0</v>
      </c>
      <c r="BQ850" s="2">
        <f t="shared" si="686"/>
        <v>0</v>
      </c>
      <c r="BR850" s="2">
        <f t="shared" si="686"/>
        <v>0</v>
      </c>
      <c r="BS850" s="2">
        <f t="shared" si="686"/>
        <v>0</v>
      </c>
      <c r="BT850" s="2">
        <f t="shared" si="686"/>
        <v>0</v>
      </c>
      <c r="BU850" s="2">
        <f t="shared" si="686"/>
        <v>0</v>
      </c>
      <c r="BV850" s="2">
        <f t="shared" si="686"/>
        <v>0</v>
      </c>
      <c r="BW850" s="2">
        <f t="shared" si="686"/>
        <v>0</v>
      </c>
      <c r="BX850" s="2">
        <f t="shared" si="686"/>
        <v>0</v>
      </c>
      <c r="BY850" s="2">
        <f t="shared" si="686"/>
        <v>0</v>
      </c>
      <c r="BZ850" s="2">
        <f t="shared" si="686"/>
        <v>0</v>
      </c>
      <c r="CA850" s="2">
        <f t="shared" ref="CA850:DF850" si="687">CA1040</f>
        <v>0</v>
      </c>
      <c r="CB850" s="2">
        <f t="shared" si="687"/>
        <v>0</v>
      </c>
      <c r="CC850" s="2">
        <f t="shared" si="687"/>
        <v>0</v>
      </c>
      <c r="CD850" s="2">
        <f t="shared" si="687"/>
        <v>0</v>
      </c>
      <c r="CE850" s="2">
        <f t="shared" si="687"/>
        <v>0</v>
      </c>
      <c r="CF850" s="2">
        <f t="shared" si="687"/>
        <v>0</v>
      </c>
      <c r="CG850" s="2">
        <f t="shared" si="687"/>
        <v>0</v>
      </c>
      <c r="CH850" s="2">
        <f t="shared" si="687"/>
        <v>0</v>
      </c>
      <c r="CI850" s="2">
        <f t="shared" si="687"/>
        <v>0</v>
      </c>
      <c r="CJ850" s="2">
        <f t="shared" si="687"/>
        <v>0</v>
      </c>
      <c r="CK850" s="2">
        <f t="shared" si="687"/>
        <v>0</v>
      </c>
      <c r="CL850" s="2">
        <f t="shared" si="687"/>
        <v>0</v>
      </c>
      <c r="CM850" s="2">
        <f t="shared" si="687"/>
        <v>0</v>
      </c>
      <c r="CN850" s="2">
        <f t="shared" si="687"/>
        <v>0</v>
      </c>
      <c r="CO850" s="2">
        <f t="shared" si="687"/>
        <v>0</v>
      </c>
      <c r="CP850" s="2">
        <f t="shared" si="687"/>
        <v>0</v>
      </c>
      <c r="CQ850" s="2">
        <f t="shared" si="687"/>
        <v>0</v>
      </c>
      <c r="CR850" s="2">
        <f t="shared" si="687"/>
        <v>0</v>
      </c>
      <c r="CS850" s="2">
        <f t="shared" si="687"/>
        <v>0</v>
      </c>
      <c r="CT850" s="2">
        <f t="shared" si="687"/>
        <v>0</v>
      </c>
      <c r="CU850" s="2">
        <f t="shared" si="687"/>
        <v>0</v>
      </c>
      <c r="CV850" s="2">
        <f t="shared" si="687"/>
        <v>0</v>
      </c>
      <c r="CW850" s="2">
        <f t="shared" si="687"/>
        <v>0</v>
      </c>
      <c r="CX850" s="2">
        <f t="shared" si="687"/>
        <v>0</v>
      </c>
      <c r="CY850" s="2">
        <f t="shared" si="687"/>
        <v>0</v>
      </c>
      <c r="CZ850" s="2">
        <f t="shared" si="687"/>
        <v>0</v>
      </c>
      <c r="DA850" s="2">
        <f t="shared" si="687"/>
        <v>0</v>
      </c>
      <c r="DB850" s="2">
        <f t="shared" si="687"/>
        <v>0</v>
      </c>
      <c r="DC850" s="2">
        <f t="shared" si="687"/>
        <v>0</v>
      </c>
      <c r="DD850" s="2">
        <f t="shared" si="687"/>
        <v>0</v>
      </c>
      <c r="DE850" s="2">
        <f t="shared" si="687"/>
        <v>0</v>
      </c>
      <c r="DF850" s="2">
        <f t="shared" si="687"/>
        <v>0</v>
      </c>
      <c r="DG850" s="3">
        <f t="shared" ref="DG850:EL850" si="688">DG1040</f>
        <v>0</v>
      </c>
      <c r="DH850" s="3">
        <f t="shared" si="688"/>
        <v>0</v>
      </c>
      <c r="DI850" s="3">
        <f t="shared" si="688"/>
        <v>0</v>
      </c>
      <c r="DJ850" s="3">
        <f t="shared" si="688"/>
        <v>0</v>
      </c>
      <c r="DK850" s="3">
        <f t="shared" si="688"/>
        <v>0</v>
      </c>
      <c r="DL850" s="3">
        <f t="shared" si="688"/>
        <v>0</v>
      </c>
      <c r="DM850" s="3">
        <f t="shared" si="688"/>
        <v>0</v>
      </c>
      <c r="DN850" s="3">
        <f t="shared" si="688"/>
        <v>0</v>
      </c>
      <c r="DO850" s="3">
        <f t="shared" si="688"/>
        <v>0</v>
      </c>
      <c r="DP850" s="3">
        <f t="shared" si="688"/>
        <v>0</v>
      </c>
      <c r="DQ850" s="3">
        <f t="shared" si="688"/>
        <v>0</v>
      </c>
      <c r="DR850" s="3">
        <f t="shared" si="688"/>
        <v>0</v>
      </c>
      <c r="DS850" s="3">
        <f t="shared" si="688"/>
        <v>0</v>
      </c>
      <c r="DT850" s="3">
        <f t="shared" si="688"/>
        <v>0</v>
      </c>
      <c r="DU850" s="3">
        <f t="shared" si="688"/>
        <v>0</v>
      </c>
      <c r="DV850" s="3">
        <f t="shared" si="688"/>
        <v>0</v>
      </c>
      <c r="DW850" s="3">
        <f t="shared" si="688"/>
        <v>0</v>
      </c>
      <c r="DX850" s="3">
        <f t="shared" si="688"/>
        <v>0</v>
      </c>
      <c r="DY850" s="3">
        <f t="shared" si="688"/>
        <v>0</v>
      </c>
      <c r="DZ850" s="3">
        <f t="shared" si="688"/>
        <v>0</v>
      </c>
      <c r="EA850" s="3">
        <f t="shared" si="688"/>
        <v>0</v>
      </c>
      <c r="EB850" s="3">
        <f t="shared" si="688"/>
        <v>0</v>
      </c>
      <c r="EC850" s="3">
        <f t="shared" si="688"/>
        <v>0</v>
      </c>
      <c r="ED850" s="3">
        <f t="shared" si="688"/>
        <v>0</v>
      </c>
      <c r="EE850" s="3">
        <f t="shared" si="688"/>
        <v>0</v>
      </c>
      <c r="EF850" s="3">
        <f t="shared" si="688"/>
        <v>0</v>
      </c>
      <c r="EG850" s="3">
        <f t="shared" si="688"/>
        <v>0</v>
      </c>
      <c r="EH850" s="3">
        <f t="shared" si="688"/>
        <v>0</v>
      </c>
      <c r="EI850" s="3">
        <f t="shared" si="688"/>
        <v>0</v>
      </c>
      <c r="EJ850" s="3">
        <f t="shared" si="688"/>
        <v>0</v>
      </c>
      <c r="EK850" s="3">
        <f t="shared" si="688"/>
        <v>0</v>
      </c>
      <c r="EL850" s="3">
        <f t="shared" si="688"/>
        <v>0</v>
      </c>
      <c r="EM850" s="3">
        <f t="shared" ref="EM850:FR850" si="689">EM1040</f>
        <v>0</v>
      </c>
      <c r="EN850" s="3">
        <f t="shared" si="689"/>
        <v>0</v>
      </c>
      <c r="EO850" s="3">
        <f t="shared" si="689"/>
        <v>0</v>
      </c>
      <c r="EP850" s="3">
        <f t="shared" si="689"/>
        <v>0</v>
      </c>
      <c r="EQ850" s="3">
        <f t="shared" si="689"/>
        <v>0</v>
      </c>
      <c r="ER850" s="3">
        <f t="shared" si="689"/>
        <v>0</v>
      </c>
      <c r="ES850" s="3">
        <f t="shared" si="689"/>
        <v>0</v>
      </c>
      <c r="ET850" s="3">
        <f t="shared" si="689"/>
        <v>0</v>
      </c>
      <c r="EU850" s="3">
        <f t="shared" si="689"/>
        <v>0</v>
      </c>
      <c r="EV850" s="3">
        <f t="shared" si="689"/>
        <v>0</v>
      </c>
      <c r="EW850" s="3">
        <f t="shared" si="689"/>
        <v>0</v>
      </c>
      <c r="EX850" s="3">
        <f t="shared" si="689"/>
        <v>0</v>
      </c>
      <c r="EY850" s="3">
        <f t="shared" si="689"/>
        <v>0</v>
      </c>
      <c r="EZ850" s="3">
        <f t="shared" si="689"/>
        <v>0</v>
      </c>
      <c r="FA850" s="3">
        <f t="shared" si="689"/>
        <v>0</v>
      </c>
      <c r="FB850" s="3">
        <f t="shared" si="689"/>
        <v>0</v>
      </c>
      <c r="FC850" s="3">
        <f t="shared" si="689"/>
        <v>0</v>
      </c>
      <c r="FD850" s="3">
        <f t="shared" si="689"/>
        <v>0</v>
      </c>
      <c r="FE850" s="3">
        <f t="shared" si="689"/>
        <v>0</v>
      </c>
      <c r="FF850" s="3">
        <f t="shared" si="689"/>
        <v>0</v>
      </c>
      <c r="FG850" s="3">
        <f t="shared" si="689"/>
        <v>0</v>
      </c>
      <c r="FH850" s="3">
        <f t="shared" si="689"/>
        <v>0</v>
      </c>
      <c r="FI850" s="3">
        <f t="shared" si="689"/>
        <v>0</v>
      </c>
      <c r="FJ850" s="3">
        <f t="shared" si="689"/>
        <v>0</v>
      </c>
      <c r="FK850" s="3">
        <f t="shared" si="689"/>
        <v>0</v>
      </c>
      <c r="FL850" s="3">
        <f t="shared" si="689"/>
        <v>0</v>
      </c>
      <c r="FM850" s="3">
        <f t="shared" si="689"/>
        <v>0</v>
      </c>
      <c r="FN850" s="3">
        <f t="shared" si="689"/>
        <v>0</v>
      </c>
      <c r="FO850" s="3">
        <f t="shared" si="689"/>
        <v>0</v>
      </c>
      <c r="FP850" s="3">
        <f t="shared" si="689"/>
        <v>0</v>
      </c>
      <c r="FQ850" s="3">
        <f t="shared" si="689"/>
        <v>0</v>
      </c>
      <c r="FR850" s="3">
        <f t="shared" si="689"/>
        <v>0</v>
      </c>
      <c r="FS850" s="3">
        <f t="shared" ref="FS850:GX850" si="690">FS1040</f>
        <v>0</v>
      </c>
      <c r="FT850" s="3">
        <f t="shared" si="690"/>
        <v>0</v>
      </c>
      <c r="FU850" s="3">
        <f t="shared" si="690"/>
        <v>0</v>
      </c>
      <c r="FV850" s="3">
        <f t="shared" si="690"/>
        <v>0</v>
      </c>
      <c r="FW850" s="3">
        <f t="shared" si="690"/>
        <v>0</v>
      </c>
      <c r="FX850" s="3">
        <f t="shared" si="690"/>
        <v>0</v>
      </c>
      <c r="FY850" s="3">
        <f t="shared" si="690"/>
        <v>0</v>
      </c>
      <c r="FZ850" s="3">
        <f t="shared" si="690"/>
        <v>0</v>
      </c>
      <c r="GA850" s="3">
        <f t="shared" si="690"/>
        <v>0</v>
      </c>
      <c r="GB850" s="3">
        <f t="shared" si="690"/>
        <v>0</v>
      </c>
      <c r="GC850" s="3">
        <f t="shared" si="690"/>
        <v>0</v>
      </c>
      <c r="GD850" s="3">
        <f t="shared" si="690"/>
        <v>0</v>
      </c>
      <c r="GE850" s="3">
        <f t="shared" si="690"/>
        <v>0</v>
      </c>
      <c r="GF850" s="3">
        <f t="shared" si="690"/>
        <v>0</v>
      </c>
      <c r="GG850" s="3">
        <f t="shared" si="690"/>
        <v>0</v>
      </c>
      <c r="GH850" s="3">
        <f t="shared" si="690"/>
        <v>0</v>
      </c>
      <c r="GI850" s="3">
        <f t="shared" si="690"/>
        <v>0</v>
      </c>
      <c r="GJ850" s="3">
        <f t="shared" si="690"/>
        <v>0</v>
      </c>
      <c r="GK850" s="3">
        <f t="shared" si="690"/>
        <v>0</v>
      </c>
      <c r="GL850" s="3">
        <f t="shared" si="690"/>
        <v>0</v>
      </c>
      <c r="GM850" s="3">
        <f t="shared" si="690"/>
        <v>0</v>
      </c>
      <c r="GN850" s="3">
        <f t="shared" si="690"/>
        <v>0</v>
      </c>
      <c r="GO850" s="3">
        <f t="shared" si="690"/>
        <v>0</v>
      </c>
      <c r="GP850" s="3">
        <f t="shared" si="690"/>
        <v>0</v>
      </c>
      <c r="GQ850" s="3">
        <f t="shared" si="690"/>
        <v>0</v>
      </c>
      <c r="GR850" s="3">
        <f t="shared" si="690"/>
        <v>0</v>
      </c>
      <c r="GS850" s="3">
        <f t="shared" si="690"/>
        <v>0</v>
      </c>
      <c r="GT850" s="3">
        <f t="shared" si="690"/>
        <v>0</v>
      </c>
      <c r="GU850" s="3">
        <f t="shared" si="690"/>
        <v>0</v>
      </c>
      <c r="GV850" s="3">
        <f t="shared" si="690"/>
        <v>0</v>
      </c>
      <c r="GW850" s="3">
        <f t="shared" si="690"/>
        <v>0</v>
      </c>
      <c r="GX850" s="3">
        <f t="shared" si="690"/>
        <v>0</v>
      </c>
    </row>
    <row r="852" spans="1:245" x14ac:dyDescent="0.2">
      <c r="A852" s="1">
        <v>4</v>
      </c>
      <c r="B852" s="1">
        <v>1</v>
      </c>
      <c r="C852" s="1"/>
      <c r="D852" s="1">
        <f>ROW(A1010)</f>
        <v>1010</v>
      </c>
      <c r="E852" s="1"/>
      <c r="F852" s="1" t="s">
        <v>13</v>
      </c>
      <c r="G852" s="1" t="s">
        <v>385</v>
      </c>
      <c r="H852" s="1" t="s">
        <v>3</v>
      </c>
      <c r="I852" s="1">
        <v>0</v>
      </c>
      <c r="J852" s="1"/>
      <c r="K852" s="1">
        <v>0</v>
      </c>
      <c r="L852" s="1"/>
      <c r="M852" s="1"/>
      <c r="N852" s="1"/>
      <c r="O852" s="1"/>
      <c r="P852" s="1"/>
      <c r="Q852" s="1"/>
      <c r="R852" s="1"/>
      <c r="S852" s="1"/>
      <c r="T852" s="1"/>
      <c r="U852" s="1" t="s">
        <v>3</v>
      </c>
      <c r="V852" s="1">
        <v>0</v>
      </c>
      <c r="W852" s="1"/>
      <c r="X852" s="1"/>
      <c r="Y852" s="1"/>
      <c r="Z852" s="1"/>
      <c r="AA852" s="1"/>
      <c r="AB852" s="1" t="s">
        <v>3</v>
      </c>
      <c r="AC852" s="1" t="s">
        <v>3</v>
      </c>
      <c r="AD852" s="1" t="s">
        <v>3</v>
      </c>
      <c r="AE852" s="1" t="s">
        <v>3</v>
      </c>
      <c r="AF852" s="1" t="s">
        <v>3</v>
      </c>
      <c r="AG852" s="1" t="s">
        <v>3</v>
      </c>
      <c r="AH852" s="1"/>
      <c r="AI852" s="1"/>
      <c r="AJ852" s="1"/>
      <c r="AK852" s="1"/>
      <c r="AL852" s="1"/>
      <c r="AM852" s="1"/>
      <c r="AN852" s="1"/>
      <c r="AO852" s="1"/>
      <c r="AP852" s="1" t="s">
        <v>3</v>
      </c>
      <c r="AQ852" s="1" t="s">
        <v>3</v>
      </c>
      <c r="AR852" s="1" t="s">
        <v>3</v>
      </c>
      <c r="AS852" s="1"/>
      <c r="AT852" s="1"/>
      <c r="AU852" s="1"/>
      <c r="AV852" s="1"/>
      <c r="AW852" s="1"/>
      <c r="AX852" s="1"/>
      <c r="AY852" s="1"/>
      <c r="AZ852" s="1" t="s">
        <v>3</v>
      </c>
      <c r="BA852" s="1"/>
      <c r="BB852" s="1" t="s">
        <v>3</v>
      </c>
      <c r="BC852" s="1" t="s">
        <v>3</v>
      </c>
      <c r="BD852" s="1" t="s">
        <v>3</v>
      </c>
      <c r="BE852" s="1" t="s">
        <v>3</v>
      </c>
      <c r="BF852" s="1" t="s">
        <v>3</v>
      </c>
      <c r="BG852" s="1" t="s">
        <v>3</v>
      </c>
      <c r="BH852" s="1" t="s">
        <v>3</v>
      </c>
      <c r="BI852" s="1" t="s">
        <v>3</v>
      </c>
      <c r="BJ852" s="1" t="s">
        <v>3</v>
      </c>
      <c r="BK852" s="1" t="s">
        <v>3</v>
      </c>
      <c r="BL852" s="1" t="s">
        <v>3</v>
      </c>
      <c r="BM852" s="1" t="s">
        <v>3</v>
      </c>
      <c r="BN852" s="1" t="s">
        <v>3</v>
      </c>
      <c r="BO852" s="1" t="s">
        <v>3</v>
      </c>
      <c r="BP852" s="1" t="s">
        <v>3</v>
      </c>
      <c r="BQ852" s="1"/>
      <c r="BR852" s="1"/>
      <c r="BS852" s="1"/>
      <c r="BT852" s="1"/>
      <c r="BU852" s="1"/>
      <c r="BV852" s="1"/>
      <c r="BW852" s="1"/>
      <c r="BX852" s="1">
        <v>0</v>
      </c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>
        <v>0</v>
      </c>
    </row>
    <row r="854" spans="1:245" x14ac:dyDescent="0.2">
      <c r="A854" s="2">
        <v>52</v>
      </c>
      <c r="B854" s="2">
        <f t="shared" ref="B854:G854" si="691">B1010</f>
        <v>1</v>
      </c>
      <c r="C854" s="2">
        <f t="shared" si="691"/>
        <v>4</v>
      </c>
      <c r="D854" s="2">
        <f t="shared" si="691"/>
        <v>852</v>
      </c>
      <c r="E854" s="2">
        <f t="shared" si="691"/>
        <v>0</v>
      </c>
      <c r="F854" s="2" t="str">
        <f t="shared" si="691"/>
        <v>Новый раздел</v>
      </c>
      <c r="G854" s="2" t="str">
        <f t="shared" si="691"/>
        <v>Обустройство тротуара за счёт проезжей части</v>
      </c>
      <c r="H854" s="2"/>
      <c r="I854" s="2"/>
      <c r="J854" s="2"/>
      <c r="K854" s="2"/>
      <c r="L854" s="2"/>
      <c r="M854" s="2"/>
      <c r="N854" s="2"/>
      <c r="O854" s="2">
        <f t="shared" ref="O854:AT854" si="692">O1010</f>
        <v>268831.39</v>
      </c>
      <c r="P854" s="2">
        <f t="shared" si="692"/>
        <v>185264.56</v>
      </c>
      <c r="Q854" s="2">
        <f t="shared" si="692"/>
        <v>28542.7</v>
      </c>
      <c r="R854" s="2">
        <f t="shared" si="692"/>
        <v>15480.55</v>
      </c>
      <c r="S854" s="2">
        <f t="shared" si="692"/>
        <v>55024.13</v>
      </c>
      <c r="T854" s="2">
        <f t="shared" si="692"/>
        <v>0</v>
      </c>
      <c r="U854" s="2">
        <f t="shared" si="692"/>
        <v>250.21304080000004</v>
      </c>
      <c r="V854" s="2">
        <f t="shared" si="692"/>
        <v>0</v>
      </c>
      <c r="W854" s="2">
        <f t="shared" si="692"/>
        <v>0</v>
      </c>
      <c r="X854" s="2">
        <f t="shared" si="692"/>
        <v>40983.629999999997</v>
      </c>
      <c r="Y854" s="2">
        <f t="shared" si="692"/>
        <v>5502.42</v>
      </c>
      <c r="Z854" s="2">
        <f t="shared" si="692"/>
        <v>0</v>
      </c>
      <c r="AA854" s="2">
        <f t="shared" si="692"/>
        <v>0</v>
      </c>
      <c r="AB854" s="2">
        <f t="shared" si="692"/>
        <v>53063.66</v>
      </c>
      <c r="AC854" s="2">
        <f t="shared" si="692"/>
        <v>41847.730000000003</v>
      </c>
      <c r="AD854" s="2">
        <f t="shared" si="692"/>
        <v>5643.98</v>
      </c>
      <c r="AE854" s="2">
        <f t="shared" si="692"/>
        <v>2576.1799999999998</v>
      </c>
      <c r="AF854" s="2">
        <f t="shared" si="692"/>
        <v>5571.95</v>
      </c>
      <c r="AG854" s="2">
        <f t="shared" si="692"/>
        <v>0</v>
      </c>
      <c r="AH854" s="2">
        <f t="shared" si="692"/>
        <v>27.46294</v>
      </c>
      <c r="AI854" s="2">
        <f t="shared" si="692"/>
        <v>0</v>
      </c>
      <c r="AJ854" s="2">
        <f t="shared" si="692"/>
        <v>0</v>
      </c>
      <c r="AK854" s="2">
        <f t="shared" si="692"/>
        <v>3900.36</v>
      </c>
      <c r="AL854" s="2">
        <f t="shared" si="692"/>
        <v>557.20000000000005</v>
      </c>
      <c r="AM854" s="2">
        <f t="shared" si="692"/>
        <v>0</v>
      </c>
      <c r="AN854" s="2">
        <f t="shared" si="692"/>
        <v>0</v>
      </c>
      <c r="AO854" s="2">
        <f t="shared" si="692"/>
        <v>0</v>
      </c>
      <c r="AP854" s="2">
        <f t="shared" si="692"/>
        <v>0</v>
      </c>
      <c r="AQ854" s="2">
        <f t="shared" si="692"/>
        <v>0</v>
      </c>
      <c r="AR854" s="2">
        <f t="shared" si="692"/>
        <v>328074.73</v>
      </c>
      <c r="AS854" s="2">
        <f t="shared" si="692"/>
        <v>792.48</v>
      </c>
      <c r="AT854" s="2">
        <f t="shared" si="692"/>
        <v>0</v>
      </c>
      <c r="AU854" s="2">
        <f t="shared" ref="AU854:BZ854" si="693">AU1010</f>
        <v>327282.25</v>
      </c>
      <c r="AV854" s="2">
        <f t="shared" si="693"/>
        <v>185264.56</v>
      </c>
      <c r="AW854" s="2">
        <f t="shared" si="693"/>
        <v>185264.56</v>
      </c>
      <c r="AX854" s="2">
        <f t="shared" si="693"/>
        <v>0</v>
      </c>
      <c r="AY854" s="2">
        <f t="shared" si="693"/>
        <v>185264.56</v>
      </c>
      <c r="AZ854" s="2">
        <f t="shared" si="693"/>
        <v>0</v>
      </c>
      <c r="BA854" s="2">
        <f t="shared" si="693"/>
        <v>0</v>
      </c>
      <c r="BB854" s="2">
        <f t="shared" si="693"/>
        <v>0</v>
      </c>
      <c r="BC854" s="2">
        <f t="shared" si="693"/>
        <v>0</v>
      </c>
      <c r="BD854" s="2">
        <f t="shared" si="693"/>
        <v>0</v>
      </c>
      <c r="BE854" s="2">
        <f t="shared" si="693"/>
        <v>0</v>
      </c>
      <c r="BF854" s="2">
        <f t="shared" si="693"/>
        <v>0</v>
      </c>
      <c r="BG854" s="2">
        <f t="shared" si="693"/>
        <v>0</v>
      </c>
      <c r="BH854" s="2">
        <f t="shared" si="693"/>
        <v>0</v>
      </c>
      <c r="BI854" s="2">
        <f t="shared" si="693"/>
        <v>0</v>
      </c>
      <c r="BJ854" s="2">
        <f t="shared" si="693"/>
        <v>0</v>
      </c>
      <c r="BK854" s="2">
        <f t="shared" si="693"/>
        <v>0</v>
      </c>
      <c r="BL854" s="2">
        <f t="shared" si="693"/>
        <v>0</v>
      </c>
      <c r="BM854" s="2">
        <f t="shared" si="693"/>
        <v>0</v>
      </c>
      <c r="BN854" s="2">
        <f t="shared" si="693"/>
        <v>0</v>
      </c>
      <c r="BO854" s="2">
        <f t="shared" si="693"/>
        <v>0</v>
      </c>
      <c r="BP854" s="2">
        <f t="shared" si="693"/>
        <v>0</v>
      </c>
      <c r="BQ854" s="2">
        <f t="shared" si="693"/>
        <v>0</v>
      </c>
      <c r="BR854" s="2">
        <f t="shared" si="693"/>
        <v>0</v>
      </c>
      <c r="BS854" s="2">
        <f t="shared" si="693"/>
        <v>0</v>
      </c>
      <c r="BT854" s="2">
        <f t="shared" si="693"/>
        <v>0</v>
      </c>
      <c r="BU854" s="2">
        <f t="shared" si="693"/>
        <v>0</v>
      </c>
      <c r="BV854" s="2">
        <f t="shared" si="693"/>
        <v>0</v>
      </c>
      <c r="BW854" s="2">
        <f t="shared" si="693"/>
        <v>0</v>
      </c>
      <c r="BX854" s="2">
        <f t="shared" si="693"/>
        <v>0</v>
      </c>
      <c r="BY854" s="2">
        <f t="shared" si="693"/>
        <v>0</v>
      </c>
      <c r="BZ854" s="2">
        <f t="shared" si="693"/>
        <v>0</v>
      </c>
      <c r="CA854" s="2">
        <f t="shared" ref="CA854:DF854" si="694">CA1010</f>
        <v>59069.04</v>
      </c>
      <c r="CB854" s="2">
        <f t="shared" si="694"/>
        <v>216.88</v>
      </c>
      <c r="CC854" s="2">
        <f t="shared" si="694"/>
        <v>0</v>
      </c>
      <c r="CD854" s="2">
        <f t="shared" si="694"/>
        <v>58852.160000000003</v>
      </c>
      <c r="CE854" s="2">
        <f t="shared" si="694"/>
        <v>41847.730000000003</v>
      </c>
      <c r="CF854" s="2">
        <f t="shared" si="694"/>
        <v>41847.730000000003</v>
      </c>
      <c r="CG854" s="2">
        <f t="shared" si="694"/>
        <v>0</v>
      </c>
      <c r="CH854" s="2">
        <f t="shared" si="694"/>
        <v>41847.730000000003</v>
      </c>
      <c r="CI854" s="2">
        <f t="shared" si="694"/>
        <v>0</v>
      </c>
      <c r="CJ854" s="2">
        <f t="shared" si="694"/>
        <v>0</v>
      </c>
      <c r="CK854" s="2">
        <f t="shared" si="694"/>
        <v>0</v>
      </c>
      <c r="CL854" s="2">
        <f t="shared" si="694"/>
        <v>0</v>
      </c>
      <c r="CM854" s="2">
        <f t="shared" si="694"/>
        <v>0</v>
      </c>
      <c r="CN854" s="2">
        <f t="shared" si="694"/>
        <v>0</v>
      </c>
      <c r="CO854" s="2">
        <f t="shared" si="694"/>
        <v>0</v>
      </c>
      <c r="CP854" s="2">
        <f t="shared" si="694"/>
        <v>0</v>
      </c>
      <c r="CQ854" s="2">
        <f t="shared" si="694"/>
        <v>0</v>
      </c>
      <c r="CR854" s="2">
        <f t="shared" si="694"/>
        <v>0</v>
      </c>
      <c r="CS854" s="2">
        <f t="shared" si="694"/>
        <v>0</v>
      </c>
      <c r="CT854" s="2">
        <f t="shared" si="694"/>
        <v>0</v>
      </c>
      <c r="CU854" s="2">
        <f t="shared" si="694"/>
        <v>0</v>
      </c>
      <c r="CV854" s="2">
        <f t="shared" si="694"/>
        <v>0</v>
      </c>
      <c r="CW854" s="2">
        <f t="shared" si="694"/>
        <v>0</v>
      </c>
      <c r="CX854" s="2">
        <f t="shared" si="694"/>
        <v>0</v>
      </c>
      <c r="CY854" s="2">
        <f t="shared" si="694"/>
        <v>0</v>
      </c>
      <c r="CZ854" s="2">
        <f t="shared" si="694"/>
        <v>0</v>
      </c>
      <c r="DA854" s="2">
        <f t="shared" si="694"/>
        <v>0</v>
      </c>
      <c r="DB854" s="2">
        <f t="shared" si="694"/>
        <v>0</v>
      </c>
      <c r="DC854" s="2">
        <f t="shared" si="694"/>
        <v>0</v>
      </c>
      <c r="DD854" s="2">
        <f t="shared" si="694"/>
        <v>0</v>
      </c>
      <c r="DE854" s="2">
        <f t="shared" si="694"/>
        <v>0</v>
      </c>
      <c r="DF854" s="2">
        <f t="shared" si="694"/>
        <v>0</v>
      </c>
      <c r="DG854" s="3">
        <f t="shared" ref="DG854:EL854" si="695">DG1010</f>
        <v>0</v>
      </c>
      <c r="DH854" s="3">
        <f t="shared" si="695"/>
        <v>0</v>
      </c>
      <c r="DI854" s="3">
        <f t="shared" si="695"/>
        <v>0</v>
      </c>
      <c r="DJ854" s="3">
        <f t="shared" si="695"/>
        <v>0</v>
      </c>
      <c r="DK854" s="3">
        <f t="shared" si="695"/>
        <v>0</v>
      </c>
      <c r="DL854" s="3">
        <f t="shared" si="695"/>
        <v>0</v>
      </c>
      <c r="DM854" s="3">
        <f t="shared" si="695"/>
        <v>0</v>
      </c>
      <c r="DN854" s="3">
        <f t="shared" si="695"/>
        <v>0</v>
      </c>
      <c r="DO854" s="3">
        <f t="shared" si="695"/>
        <v>0</v>
      </c>
      <c r="DP854" s="3">
        <f t="shared" si="695"/>
        <v>0</v>
      </c>
      <c r="DQ854" s="3">
        <f t="shared" si="695"/>
        <v>0</v>
      </c>
      <c r="DR854" s="3">
        <f t="shared" si="695"/>
        <v>0</v>
      </c>
      <c r="DS854" s="3">
        <f t="shared" si="695"/>
        <v>0</v>
      </c>
      <c r="DT854" s="3">
        <f t="shared" si="695"/>
        <v>0</v>
      </c>
      <c r="DU854" s="3">
        <f t="shared" si="695"/>
        <v>0</v>
      </c>
      <c r="DV854" s="3">
        <f t="shared" si="695"/>
        <v>0</v>
      </c>
      <c r="DW854" s="3">
        <f t="shared" si="695"/>
        <v>0</v>
      </c>
      <c r="DX854" s="3">
        <f t="shared" si="695"/>
        <v>0</v>
      </c>
      <c r="DY854" s="3">
        <f t="shared" si="695"/>
        <v>0</v>
      </c>
      <c r="DZ854" s="3">
        <f t="shared" si="695"/>
        <v>0</v>
      </c>
      <c r="EA854" s="3">
        <f t="shared" si="695"/>
        <v>0</v>
      </c>
      <c r="EB854" s="3">
        <f t="shared" si="695"/>
        <v>0</v>
      </c>
      <c r="EC854" s="3">
        <f t="shared" si="695"/>
        <v>0</v>
      </c>
      <c r="ED854" s="3">
        <f t="shared" si="695"/>
        <v>0</v>
      </c>
      <c r="EE854" s="3">
        <f t="shared" si="695"/>
        <v>0</v>
      </c>
      <c r="EF854" s="3">
        <f t="shared" si="695"/>
        <v>0</v>
      </c>
      <c r="EG854" s="3">
        <f t="shared" si="695"/>
        <v>0</v>
      </c>
      <c r="EH854" s="3">
        <f t="shared" si="695"/>
        <v>0</v>
      </c>
      <c r="EI854" s="3">
        <f t="shared" si="695"/>
        <v>0</v>
      </c>
      <c r="EJ854" s="3">
        <f t="shared" si="695"/>
        <v>0</v>
      </c>
      <c r="EK854" s="3">
        <f t="shared" si="695"/>
        <v>0</v>
      </c>
      <c r="EL854" s="3">
        <f t="shared" si="695"/>
        <v>0</v>
      </c>
      <c r="EM854" s="3">
        <f t="shared" ref="EM854:FR854" si="696">EM1010</f>
        <v>0</v>
      </c>
      <c r="EN854" s="3">
        <f t="shared" si="696"/>
        <v>0</v>
      </c>
      <c r="EO854" s="3">
        <f t="shared" si="696"/>
        <v>0</v>
      </c>
      <c r="EP854" s="3">
        <f t="shared" si="696"/>
        <v>0</v>
      </c>
      <c r="EQ854" s="3">
        <f t="shared" si="696"/>
        <v>0</v>
      </c>
      <c r="ER854" s="3">
        <f t="shared" si="696"/>
        <v>0</v>
      </c>
      <c r="ES854" s="3">
        <f t="shared" si="696"/>
        <v>0</v>
      </c>
      <c r="ET854" s="3">
        <f t="shared" si="696"/>
        <v>0</v>
      </c>
      <c r="EU854" s="3">
        <f t="shared" si="696"/>
        <v>0</v>
      </c>
      <c r="EV854" s="3">
        <f t="shared" si="696"/>
        <v>0</v>
      </c>
      <c r="EW854" s="3">
        <f t="shared" si="696"/>
        <v>0</v>
      </c>
      <c r="EX854" s="3">
        <f t="shared" si="696"/>
        <v>0</v>
      </c>
      <c r="EY854" s="3">
        <f t="shared" si="696"/>
        <v>0</v>
      </c>
      <c r="EZ854" s="3">
        <f t="shared" si="696"/>
        <v>0</v>
      </c>
      <c r="FA854" s="3">
        <f t="shared" si="696"/>
        <v>0</v>
      </c>
      <c r="FB854" s="3">
        <f t="shared" si="696"/>
        <v>0</v>
      </c>
      <c r="FC854" s="3">
        <f t="shared" si="696"/>
        <v>0</v>
      </c>
      <c r="FD854" s="3">
        <f t="shared" si="696"/>
        <v>0</v>
      </c>
      <c r="FE854" s="3">
        <f t="shared" si="696"/>
        <v>0</v>
      </c>
      <c r="FF854" s="3">
        <f t="shared" si="696"/>
        <v>0</v>
      </c>
      <c r="FG854" s="3">
        <f t="shared" si="696"/>
        <v>0</v>
      </c>
      <c r="FH854" s="3">
        <f t="shared" si="696"/>
        <v>0</v>
      </c>
      <c r="FI854" s="3">
        <f t="shared" si="696"/>
        <v>0</v>
      </c>
      <c r="FJ854" s="3">
        <f t="shared" si="696"/>
        <v>0</v>
      </c>
      <c r="FK854" s="3">
        <f t="shared" si="696"/>
        <v>0</v>
      </c>
      <c r="FL854" s="3">
        <f t="shared" si="696"/>
        <v>0</v>
      </c>
      <c r="FM854" s="3">
        <f t="shared" si="696"/>
        <v>0</v>
      </c>
      <c r="FN854" s="3">
        <f t="shared" si="696"/>
        <v>0</v>
      </c>
      <c r="FO854" s="3">
        <f t="shared" si="696"/>
        <v>0</v>
      </c>
      <c r="FP854" s="3">
        <f t="shared" si="696"/>
        <v>0</v>
      </c>
      <c r="FQ854" s="3">
        <f t="shared" si="696"/>
        <v>0</v>
      </c>
      <c r="FR854" s="3">
        <f t="shared" si="696"/>
        <v>0</v>
      </c>
      <c r="FS854" s="3">
        <f t="shared" ref="FS854:GX854" si="697">FS1010</f>
        <v>0</v>
      </c>
      <c r="FT854" s="3">
        <f t="shared" si="697"/>
        <v>0</v>
      </c>
      <c r="FU854" s="3">
        <f t="shared" si="697"/>
        <v>0</v>
      </c>
      <c r="FV854" s="3">
        <f t="shared" si="697"/>
        <v>0</v>
      </c>
      <c r="FW854" s="3">
        <f t="shared" si="697"/>
        <v>0</v>
      </c>
      <c r="FX854" s="3">
        <f t="shared" si="697"/>
        <v>0</v>
      </c>
      <c r="FY854" s="3">
        <f t="shared" si="697"/>
        <v>0</v>
      </c>
      <c r="FZ854" s="3">
        <f t="shared" si="697"/>
        <v>0</v>
      </c>
      <c r="GA854" s="3">
        <f t="shared" si="697"/>
        <v>0</v>
      </c>
      <c r="GB854" s="3">
        <f t="shared" si="697"/>
        <v>0</v>
      </c>
      <c r="GC854" s="3">
        <f t="shared" si="697"/>
        <v>0</v>
      </c>
      <c r="GD854" s="3">
        <f t="shared" si="697"/>
        <v>0</v>
      </c>
      <c r="GE854" s="3">
        <f t="shared" si="697"/>
        <v>0</v>
      </c>
      <c r="GF854" s="3">
        <f t="shared" si="697"/>
        <v>0</v>
      </c>
      <c r="GG854" s="3">
        <f t="shared" si="697"/>
        <v>0</v>
      </c>
      <c r="GH854" s="3">
        <f t="shared" si="697"/>
        <v>0</v>
      </c>
      <c r="GI854" s="3">
        <f t="shared" si="697"/>
        <v>0</v>
      </c>
      <c r="GJ854" s="3">
        <f t="shared" si="697"/>
        <v>0</v>
      </c>
      <c r="GK854" s="3">
        <f t="shared" si="697"/>
        <v>0</v>
      </c>
      <c r="GL854" s="3">
        <f t="shared" si="697"/>
        <v>0</v>
      </c>
      <c r="GM854" s="3">
        <f t="shared" si="697"/>
        <v>0</v>
      </c>
      <c r="GN854" s="3">
        <f t="shared" si="697"/>
        <v>0</v>
      </c>
      <c r="GO854" s="3">
        <f t="shared" si="697"/>
        <v>0</v>
      </c>
      <c r="GP854" s="3">
        <f t="shared" si="697"/>
        <v>0</v>
      </c>
      <c r="GQ854" s="3">
        <f t="shared" si="697"/>
        <v>0</v>
      </c>
      <c r="GR854" s="3">
        <f t="shared" si="697"/>
        <v>0</v>
      </c>
      <c r="GS854" s="3">
        <f t="shared" si="697"/>
        <v>0</v>
      </c>
      <c r="GT854" s="3">
        <f t="shared" si="697"/>
        <v>0</v>
      </c>
      <c r="GU854" s="3">
        <f t="shared" si="697"/>
        <v>0</v>
      </c>
      <c r="GV854" s="3">
        <f t="shared" si="697"/>
        <v>0</v>
      </c>
      <c r="GW854" s="3">
        <f t="shared" si="697"/>
        <v>0</v>
      </c>
      <c r="GX854" s="3">
        <f t="shared" si="697"/>
        <v>0</v>
      </c>
    </row>
    <row r="856" spans="1:245" x14ac:dyDescent="0.2">
      <c r="A856">
        <v>17</v>
      </c>
      <c r="B856">
        <v>1</v>
      </c>
      <c r="C856">
        <f>ROW(SmtRes!A262)</f>
        <v>262</v>
      </c>
      <c r="D856">
        <f>ROW(EtalonRes!A255)</f>
        <v>255</v>
      </c>
      <c r="E856" t="s">
        <v>4</v>
      </c>
      <c r="F856" t="s">
        <v>130</v>
      </c>
      <c r="G856" t="s">
        <v>131</v>
      </c>
      <c r="H856" t="s">
        <v>132</v>
      </c>
      <c r="I856">
        <f>ROUND((6*0.2*0.06/100)/6*50,9)</f>
        <v>6.0000000000000001E-3</v>
      </c>
      <c r="J856">
        <v>0</v>
      </c>
      <c r="O856">
        <f t="shared" ref="O856:O867" si="698">ROUND(CP856,2)</f>
        <v>365.32</v>
      </c>
      <c r="P856">
        <f t="shared" ref="P856:P867" si="699">ROUND(CQ856*I856,2)</f>
        <v>0</v>
      </c>
      <c r="Q856">
        <f t="shared" ref="Q856:Q867" si="700">ROUND(CR856*I856,2)</f>
        <v>183.29</v>
      </c>
      <c r="R856">
        <f t="shared" ref="R856:R867" si="701">ROUND(CS856*I856,2)</f>
        <v>101.19</v>
      </c>
      <c r="S856">
        <f t="shared" ref="S856:S867" si="702">ROUND(CT856*I856,2)</f>
        <v>182.03</v>
      </c>
      <c r="T856">
        <f t="shared" ref="T856:T867" si="703">ROUND(CU856*I856,2)</f>
        <v>0</v>
      </c>
      <c r="U856">
        <f t="shared" ref="U856:U867" si="704">CV856*I856</f>
        <v>0.93</v>
      </c>
      <c r="V856">
        <f t="shared" ref="V856:V867" si="705">CW856*I856</f>
        <v>0</v>
      </c>
      <c r="W856">
        <f t="shared" ref="W856:W867" si="706">ROUND(CX856*I856,2)</f>
        <v>0</v>
      </c>
      <c r="X856">
        <f t="shared" ref="X856:X867" si="707">ROUND(CY856,2)</f>
        <v>127.42</v>
      </c>
      <c r="Y856">
        <f t="shared" ref="Y856:Y867" si="708">ROUND(CZ856,2)</f>
        <v>18.2</v>
      </c>
      <c r="AA856">
        <v>52421674</v>
      </c>
      <c r="AB856">
        <f t="shared" ref="AB856:AB867" si="709">ROUND((AC856+AD856+AF856),6)</f>
        <v>60886.85</v>
      </c>
      <c r="AC856">
        <f>ROUND((ES856),6)</f>
        <v>0</v>
      </c>
      <c r="AD856">
        <f>ROUND((((ET856)-(EU856))+AE856),6)</f>
        <v>30548.7</v>
      </c>
      <c r="AE856">
        <f t="shared" ref="AE856:AF860" si="710">ROUND((EU856),6)</f>
        <v>16864.419999999998</v>
      </c>
      <c r="AF856">
        <f t="shared" si="710"/>
        <v>30338.15</v>
      </c>
      <c r="AG856">
        <f t="shared" ref="AG856:AG867" si="711">ROUND((AP856),6)</f>
        <v>0</v>
      </c>
      <c r="AH856">
        <f t="shared" ref="AH856:AI860" si="712">(EW856)</f>
        <v>155</v>
      </c>
      <c r="AI856">
        <f t="shared" si="712"/>
        <v>0</v>
      </c>
      <c r="AJ856">
        <f t="shared" ref="AJ856:AJ867" si="713">(AS856)</f>
        <v>0</v>
      </c>
      <c r="AK856">
        <v>60886.85</v>
      </c>
      <c r="AL856">
        <v>0</v>
      </c>
      <c r="AM856">
        <v>30548.7</v>
      </c>
      <c r="AN856">
        <v>16864.419999999998</v>
      </c>
      <c r="AO856">
        <v>30338.15</v>
      </c>
      <c r="AP856">
        <v>0</v>
      </c>
      <c r="AQ856">
        <v>155</v>
      </c>
      <c r="AR856">
        <v>0</v>
      </c>
      <c r="AS856">
        <v>0</v>
      </c>
      <c r="AT856">
        <v>70</v>
      </c>
      <c r="AU856">
        <v>10</v>
      </c>
      <c r="AV856">
        <v>1</v>
      </c>
      <c r="AW856">
        <v>1</v>
      </c>
      <c r="AZ856">
        <v>1</v>
      </c>
      <c r="BA856">
        <v>1</v>
      </c>
      <c r="BB856">
        <v>1</v>
      </c>
      <c r="BC856">
        <v>1</v>
      </c>
      <c r="BD856" t="s">
        <v>3</v>
      </c>
      <c r="BE856" t="s">
        <v>3</v>
      </c>
      <c r="BF856" t="s">
        <v>3</v>
      </c>
      <c r="BG856" t="s">
        <v>3</v>
      </c>
      <c r="BH856">
        <v>0</v>
      </c>
      <c r="BI856">
        <v>4</v>
      </c>
      <c r="BJ856" t="s">
        <v>133</v>
      </c>
      <c r="BM856">
        <v>0</v>
      </c>
      <c r="BN856">
        <v>0</v>
      </c>
      <c r="BO856" t="s">
        <v>3</v>
      </c>
      <c r="BP856">
        <v>0</v>
      </c>
      <c r="BQ856">
        <v>1</v>
      </c>
      <c r="BR856">
        <v>0</v>
      </c>
      <c r="BS856">
        <v>1</v>
      </c>
      <c r="BT856">
        <v>1</v>
      </c>
      <c r="BU856">
        <v>1</v>
      </c>
      <c r="BV856">
        <v>1</v>
      </c>
      <c r="BW856">
        <v>1</v>
      </c>
      <c r="BX856">
        <v>1</v>
      </c>
      <c r="BY856" t="s">
        <v>3</v>
      </c>
      <c r="BZ856">
        <v>70</v>
      </c>
      <c r="CA856">
        <v>10</v>
      </c>
      <c r="CE856">
        <v>0</v>
      </c>
      <c r="CF856">
        <v>0</v>
      </c>
      <c r="CG856">
        <v>0</v>
      </c>
      <c r="CM856">
        <v>0</v>
      </c>
      <c r="CN856" t="s">
        <v>3</v>
      </c>
      <c r="CO856">
        <v>0</v>
      </c>
      <c r="CP856">
        <f t="shared" ref="CP856:CP867" si="714">(P856+Q856+S856)</f>
        <v>365.32</v>
      </c>
      <c r="CQ856">
        <f t="shared" ref="CQ856:CQ867" si="715">(AC856*BC856*AW856)</f>
        <v>0</v>
      </c>
      <c r="CR856">
        <f>((((ET856)*BB856-(EU856)*BS856)+AE856*BS856)*AV856)</f>
        <v>30548.7</v>
      </c>
      <c r="CS856">
        <f t="shared" ref="CS856:CS867" si="716">(AE856*BS856*AV856)</f>
        <v>16864.419999999998</v>
      </c>
      <c r="CT856">
        <f t="shared" ref="CT856:CT867" si="717">(AF856*BA856*AV856)</f>
        <v>30338.15</v>
      </c>
      <c r="CU856">
        <f t="shared" ref="CU856:CU867" si="718">AG856</f>
        <v>0</v>
      </c>
      <c r="CV856">
        <f t="shared" ref="CV856:CV867" si="719">(AH856*AV856)</f>
        <v>155</v>
      </c>
      <c r="CW856">
        <f t="shared" ref="CW856:CW867" si="720">AI856</f>
        <v>0</v>
      </c>
      <c r="CX856">
        <f t="shared" ref="CX856:CX867" si="721">AJ856</f>
        <v>0</v>
      </c>
      <c r="CY856">
        <f t="shared" ref="CY856:CY867" si="722">((S856*BZ856)/100)</f>
        <v>127.42100000000001</v>
      </c>
      <c r="CZ856">
        <f t="shared" ref="CZ856:CZ867" si="723">((S856*CA856)/100)</f>
        <v>18.202999999999999</v>
      </c>
      <c r="DC856" t="s">
        <v>3</v>
      </c>
      <c r="DD856" t="s">
        <v>3</v>
      </c>
      <c r="DE856" t="s">
        <v>3</v>
      </c>
      <c r="DF856" t="s">
        <v>3</v>
      </c>
      <c r="DG856" t="s">
        <v>3</v>
      </c>
      <c r="DH856" t="s">
        <v>3</v>
      </c>
      <c r="DI856" t="s">
        <v>3</v>
      </c>
      <c r="DJ856" t="s">
        <v>3</v>
      </c>
      <c r="DK856" t="s">
        <v>3</v>
      </c>
      <c r="DL856" t="s">
        <v>3</v>
      </c>
      <c r="DM856" t="s">
        <v>3</v>
      </c>
      <c r="DN856">
        <v>0</v>
      </c>
      <c r="DO856">
        <v>0</v>
      </c>
      <c r="DP856">
        <v>1</v>
      </c>
      <c r="DQ856">
        <v>1</v>
      </c>
      <c r="DU856">
        <v>1007</v>
      </c>
      <c r="DV856" t="s">
        <v>132</v>
      </c>
      <c r="DW856" t="s">
        <v>132</v>
      </c>
      <c r="DX856">
        <v>100</v>
      </c>
      <c r="EE856">
        <v>51482689</v>
      </c>
      <c r="EF856">
        <v>1</v>
      </c>
      <c r="EG856" t="s">
        <v>21</v>
      </c>
      <c r="EH856">
        <v>0</v>
      </c>
      <c r="EI856" t="s">
        <v>3</v>
      </c>
      <c r="EJ856">
        <v>4</v>
      </c>
      <c r="EK856">
        <v>0</v>
      </c>
      <c r="EL856" t="s">
        <v>22</v>
      </c>
      <c r="EM856" t="s">
        <v>23</v>
      </c>
      <c r="EO856" t="s">
        <v>3</v>
      </c>
      <c r="EQ856">
        <v>0</v>
      </c>
      <c r="ER856">
        <v>60886.85</v>
      </c>
      <c r="ES856">
        <v>0</v>
      </c>
      <c r="ET856">
        <v>30548.7</v>
      </c>
      <c r="EU856">
        <v>16864.419999999998</v>
      </c>
      <c r="EV856">
        <v>30338.15</v>
      </c>
      <c r="EW856">
        <v>155</v>
      </c>
      <c r="EX856">
        <v>0</v>
      </c>
      <c r="EY856">
        <v>0</v>
      </c>
      <c r="FQ856">
        <v>0</v>
      </c>
      <c r="FR856">
        <f t="shared" ref="FR856:FR867" si="724">ROUND(IF(AND(BH856=3,BI856=3),P856,0),2)</f>
        <v>0</v>
      </c>
      <c r="FS856">
        <v>0</v>
      </c>
      <c r="FX856">
        <v>70</v>
      </c>
      <c r="FY856">
        <v>10</v>
      </c>
      <c r="GA856" t="s">
        <v>3</v>
      </c>
      <c r="GD856">
        <v>0</v>
      </c>
      <c r="GF856">
        <v>1777309349</v>
      </c>
      <c r="GG856">
        <v>2</v>
      </c>
      <c r="GH856">
        <v>1</v>
      </c>
      <c r="GI856">
        <v>-2</v>
      </c>
      <c r="GJ856">
        <v>0</v>
      </c>
      <c r="GK856">
        <f>ROUND(R856*(R12)/100,2)</f>
        <v>109.29</v>
      </c>
      <c r="GL856">
        <f t="shared" ref="GL856:GL867" si="725">ROUND(IF(AND(BH856=3,BI856=3,FS856&lt;&gt;0),P856,0),2)</f>
        <v>0</v>
      </c>
      <c r="GM856">
        <f>ROUND(O856+X856+Y856+GK856,2)+GX856</f>
        <v>620.23</v>
      </c>
      <c r="GN856">
        <f>IF(OR(BI856=0,BI856=1),ROUND(O856+X856+Y856+GK856,2),0)</f>
        <v>0</v>
      </c>
      <c r="GO856">
        <f>IF(BI856=2,ROUND(O856+X856+Y856+GK856,2),0)</f>
        <v>0</v>
      </c>
      <c r="GP856">
        <f>IF(BI856=4,ROUND(O856+X856+Y856+GK856,2)+GX856,0)</f>
        <v>620.23</v>
      </c>
      <c r="GR856">
        <v>0</v>
      </c>
      <c r="GS856">
        <v>3</v>
      </c>
      <c r="GT856">
        <v>0</v>
      </c>
      <c r="GU856" t="s">
        <v>3</v>
      </c>
      <c r="GV856">
        <f>ROUND((GT856),6)</f>
        <v>0</v>
      </c>
      <c r="GW856">
        <v>1</v>
      </c>
      <c r="GX856">
        <f t="shared" ref="GX856:GX867" si="726">ROUND(HC856*I856,2)</f>
        <v>0</v>
      </c>
      <c r="HA856">
        <v>0</v>
      </c>
      <c r="HB856">
        <v>0</v>
      </c>
      <c r="HC856">
        <f t="shared" ref="HC856:HC867" si="727">GV856*GW856</f>
        <v>0</v>
      </c>
      <c r="HE856" t="s">
        <v>3</v>
      </c>
      <c r="HF856" t="s">
        <v>3</v>
      </c>
      <c r="IK856">
        <f t="shared" ref="IK856:IK867" si="728">ROUND(GM856*1.2,2)</f>
        <v>744.28</v>
      </c>
    </row>
    <row r="857" spans="1:245" x14ac:dyDescent="0.2">
      <c r="A857">
        <v>17</v>
      </c>
      <c r="B857">
        <v>1</v>
      </c>
      <c r="C857">
        <f>ROW(SmtRes!A263)</f>
        <v>263</v>
      </c>
      <c r="D857">
        <f>ROW(EtalonRes!A256)</f>
        <v>256</v>
      </c>
      <c r="E857" t="s">
        <v>24</v>
      </c>
      <c r="F857" t="s">
        <v>25</v>
      </c>
      <c r="G857" t="s">
        <v>26</v>
      </c>
      <c r="H857" t="s">
        <v>27</v>
      </c>
      <c r="I857">
        <v>1.3680000000000001</v>
      </c>
      <c r="J857">
        <v>0</v>
      </c>
      <c r="O857">
        <f t="shared" si="698"/>
        <v>109.78</v>
      </c>
      <c r="P857">
        <f t="shared" si="699"/>
        <v>0</v>
      </c>
      <c r="Q857">
        <f t="shared" si="700"/>
        <v>109.78</v>
      </c>
      <c r="R857">
        <f t="shared" si="701"/>
        <v>35.35</v>
      </c>
      <c r="S857">
        <f t="shared" si="702"/>
        <v>0</v>
      </c>
      <c r="T857">
        <f t="shared" si="703"/>
        <v>0</v>
      </c>
      <c r="U857">
        <f t="shared" si="704"/>
        <v>0</v>
      </c>
      <c r="V857">
        <f t="shared" si="705"/>
        <v>0</v>
      </c>
      <c r="W857">
        <f t="shared" si="706"/>
        <v>0</v>
      </c>
      <c r="X857">
        <f t="shared" si="707"/>
        <v>0</v>
      </c>
      <c r="Y857">
        <f t="shared" si="708"/>
        <v>0</v>
      </c>
      <c r="AA857">
        <v>52421674</v>
      </c>
      <c r="AB857">
        <f t="shared" si="709"/>
        <v>80.25</v>
      </c>
      <c r="AC857">
        <f>ROUND((ES857),6)</f>
        <v>0</v>
      </c>
      <c r="AD857">
        <f>ROUND((((ET857)-(EU857))+AE857),6)</f>
        <v>80.25</v>
      </c>
      <c r="AE857">
        <f t="shared" si="710"/>
        <v>25.84</v>
      </c>
      <c r="AF857">
        <f t="shared" si="710"/>
        <v>0</v>
      </c>
      <c r="AG857">
        <f t="shared" si="711"/>
        <v>0</v>
      </c>
      <c r="AH857">
        <f t="shared" si="712"/>
        <v>0</v>
      </c>
      <c r="AI857">
        <f t="shared" si="712"/>
        <v>0</v>
      </c>
      <c r="AJ857">
        <f t="shared" si="713"/>
        <v>0</v>
      </c>
      <c r="AK857">
        <v>80.25</v>
      </c>
      <c r="AL857">
        <v>0</v>
      </c>
      <c r="AM857">
        <v>80.25</v>
      </c>
      <c r="AN857">
        <v>25.84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70</v>
      </c>
      <c r="AU857">
        <v>10</v>
      </c>
      <c r="AV857">
        <v>1</v>
      </c>
      <c r="AW857">
        <v>1</v>
      </c>
      <c r="AZ857">
        <v>1</v>
      </c>
      <c r="BA857">
        <v>1</v>
      </c>
      <c r="BB857">
        <v>1</v>
      </c>
      <c r="BC857">
        <v>1</v>
      </c>
      <c r="BD857" t="s">
        <v>3</v>
      </c>
      <c r="BE857" t="s">
        <v>3</v>
      </c>
      <c r="BF857" t="s">
        <v>3</v>
      </c>
      <c r="BG857" t="s">
        <v>3</v>
      </c>
      <c r="BH857">
        <v>0</v>
      </c>
      <c r="BI857">
        <v>4</v>
      </c>
      <c r="BJ857" t="s">
        <v>28</v>
      </c>
      <c r="BM857">
        <v>0</v>
      </c>
      <c r="BN857">
        <v>0</v>
      </c>
      <c r="BO857" t="s">
        <v>3</v>
      </c>
      <c r="BP857">
        <v>0</v>
      </c>
      <c r="BQ857">
        <v>1</v>
      </c>
      <c r="BR857">
        <v>0</v>
      </c>
      <c r="BS857">
        <v>1</v>
      </c>
      <c r="BT857">
        <v>1</v>
      </c>
      <c r="BU857">
        <v>1</v>
      </c>
      <c r="BV857">
        <v>1</v>
      </c>
      <c r="BW857">
        <v>1</v>
      </c>
      <c r="BX857">
        <v>1</v>
      </c>
      <c r="BY857" t="s">
        <v>3</v>
      </c>
      <c r="BZ857">
        <v>70</v>
      </c>
      <c r="CA857">
        <v>10</v>
      </c>
      <c r="CE857">
        <v>0</v>
      </c>
      <c r="CF857">
        <v>0</v>
      </c>
      <c r="CG857">
        <v>0</v>
      </c>
      <c r="CM857">
        <v>0</v>
      </c>
      <c r="CN857" t="s">
        <v>3</v>
      </c>
      <c r="CO857">
        <v>0</v>
      </c>
      <c r="CP857">
        <f t="shared" si="714"/>
        <v>109.78</v>
      </c>
      <c r="CQ857">
        <f t="shared" si="715"/>
        <v>0</v>
      </c>
      <c r="CR857">
        <f>((((ET857)*BB857-(EU857)*BS857)+AE857*BS857)*AV857)</f>
        <v>80.25</v>
      </c>
      <c r="CS857">
        <f t="shared" si="716"/>
        <v>25.84</v>
      </c>
      <c r="CT857">
        <f t="shared" si="717"/>
        <v>0</v>
      </c>
      <c r="CU857">
        <f t="shared" si="718"/>
        <v>0</v>
      </c>
      <c r="CV857">
        <f t="shared" si="719"/>
        <v>0</v>
      </c>
      <c r="CW857">
        <f t="shared" si="720"/>
        <v>0</v>
      </c>
      <c r="CX857">
        <f t="shared" si="721"/>
        <v>0</v>
      </c>
      <c r="CY857">
        <f t="shared" si="722"/>
        <v>0</v>
      </c>
      <c r="CZ857">
        <f t="shared" si="723"/>
        <v>0</v>
      </c>
      <c r="DC857" t="s">
        <v>3</v>
      </c>
      <c r="DD857" t="s">
        <v>3</v>
      </c>
      <c r="DE857" t="s">
        <v>3</v>
      </c>
      <c r="DF857" t="s">
        <v>3</v>
      </c>
      <c r="DG857" t="s">
        <v>3</v>
      </c>
      <c r="DH857" t="s">
        <v>3</v>
      </c>
      <c r="DI857" t="s">
        <v>3</v>
      </c>
      <c r="DJ857" t="s">
        <v>3</v>
      </c>
      <c r="DK857" t="s">
        <v>3</v>
      </c>
      <c r="DL857" t="s">
        <v>3</v>
      </c>
      <c r="DM857" t="s">
        <v>3</v>
      </c>
      <c r="DN857">
        <v>0</v>
      </c>
      <c r="DO857">
        <v>0</v>
      </c>
      <c r="DP857">
        <v>1</v>
      </c>
      <c r="DQ857">
        <v>1</v>
      </c>
      <c r="DU857">
        <v>1009</v>
      </c>
      <c r="DV857" t="s">
        <v>27</v>
      </c>
      <c r="DW857" t="s">
        <v>27</v>
      </c>
      <c r="DX857">
        <v>1000</v>
      </c>
      <c r="EE857">
        <v>51482689</v>
      </c>
      <c r="EF857">
        <v>1</v>
      </c>
      <c r="EG857" t="s">
        <v>21</v>
      </c>
      <c r="EH857">
        <v>0</v>
      </c>
      <c r="EI857" t="s">
        <v>3</v>
      </c>
      <c r="EJ857">
        <v>4</v>
      </c>
      <c r="EK857">
        <v>0</v>
      </c>
      <c r="EL857" t="s">
        <v>22</v>
      </c>
      <c r="EM857" t="s">
        <v>23</v>
      </c>
      <c r="EO857" t="s">
        <v>3</v>
      </c>
      <c r="EQ857">
        <v>0</v>
      </c>
      <c r="ER857">
        <v>80.25</v>
      </c>
      <c r="ES857">
        <v>0</v>
      </c>
      <c r="ET857">
        <v>80.25</v>
      </c>
      <c r="EU857">
        <v>25.84</v>
      </c>
      <c r="EV857">
        <v>0</v>
      </c>
      <c r="EW857">
        <v>0</v>
      </c>
      <c r="EX857">
        <v>0</v>
      </c>
      <c r="EY857">
        <v>0</v>
      </c>
      <c r="FQ857">
        <v>0</v>
      </c>
      <c r="FR857">
        <f t="shared" si="724"/>
        <v>0</v>
      </c>
      <c r="FS857">
        <v>0</v>
      </c>
      <c r="FX857">
        <v>70</v>
      </c>
      <c r="FY857">
        <v>10</v>
      </c>
      <c r="GA857" t="s">
        <v>3</v>
      </c>
      <c r="GD857">
        <v>0</v>
      </c>
      <c r="GF857">
        <v>-706956719</v>
      </c>
      <c r="GG857">
        <v>2</v>
      </c>
      <c r="GH857">
        <v>1</v>
      </c>
      <c r="GI857">
        <v>-2</v>
      </c>
      <c r="GJ857">
        <v>0</v>
      </c>
      <c r="GK857">
        <f>ROUND(R857*(R12)/100,2)</f>
        <v>38.18</v>
      </c>
      <c r="GL857">
        <f t="shared" si="725"/>
        <v>0</v>
      </c>
      <c r="GM857">
        <f>ROUND(O857+X857+Y857+GK857,2)+GX857</f>
        <v>147.96</v>
      </c>
      <c r="GN857">
        <f>IF(OR(BI857=0,BI857=1),ROUND(O857+X857+Y857+GK857,2),0)</f>
        <v>0</v>
      </c>
      <c r="GO857">
        <f>IF(BI857=2,ROUND(O857+X857+Y857+GK857,2),0)</f>
        <v>0</v>
      </c>
      <c r="GP857">
        <f>IF(BI857=4,ROUND(O857+X857+Y857+GK857,2)+GX857,0)</f>
        <v>147.96</v>
      </c>
      <c r="GR857">
        <v>0</v>
      </c>
      <c r="GS857">
        <v>3</v>
      </c>
      <c r="GT857">
        <v>0</v>
      </c>
      <c r="GU857" t="s">
        <v>3</v>
      </c>
      <c r="GV857">
        <f>ROUND((GT857),6)</f>
        <v>0</v>
      </c>
      <c r="GW857">
        <v>1</v>
      </c>
      <c r="GX857">
        <f t="shared" si="726"/>
        <v>0</v>
      </c>
      <c r="HA857">
        <v>0</v>
      </c>
      <c r="HB857">
        <v>0</v>
      </c>
      <c r="HC857">
        <f t="shared" si="727"/>
        <v>0</v>
      </c>
      <c r="HE857" t="s">
        <v>3</v>
      </c>
      <c r="HF857" t="s">
        <v>3</v>
      </c>
      <c r="IK857">
        <f t="shared" si="728"/>
        <v>177.55</v>
      </c>
    </row>
    <row r="858" spans="1:245" x14ac:dyDescent="0.2">
      <c r="A858">
        <v>17</v>
      </c>
      <c r="B858">
        <v>1</v>
      </c>
      <c r="C858">
        <f>ROW(SmtRes!A264)</f>
        <v>264</v>
      </c>
      <c r="D858">
        <f>ROW(EtalonRes!A257)</f>
        <v>257</v>
      </c>
      <c r="E858" t="s">
        <v>29</v>
      </c>
      <c r="F858" t="s">
        <v>30</v>
      </c>
      <c r="G858" t="s">
        <v>31</v>
      </c>
      <c r="H858" t="s">
        <v>27</v>
      </c>
      <c r="I858">
        <v>7.1999999999999995E-2</v>
      </c>
      <c r="J858">
        <v>0</v>
      </c>
      <c r="O858">
        <f t="shared" si="698"/>
        <v>8.99</v>
      </c>
      <c r="P858">
        <f t="shared" si="699"/>
        <v>0</v>
      </c>
      <c r="Q858">
        <f t="shared" si="700"/>
        <v>0</v>
      </c>
      <c r="R858">
        <f t="shared" si="701"/>
        <v>0</v>
      </c>
      <c r="S858">
        <f t="shared" si="702"/>
        <v>8.99</v>
      </c>
      <c r="T858">
        <f t="shared" si="703"/>
        <v>0</v>
      </c>
      <c r="U858">
        <f t="shared" si="704"/>
        <v>7.3439999999999991E-2</v>
      </c>
      <c r="V858">
        <f t="shared" si="705"/>
        <v>0</v>
      </c>
      <c r="W858">
        <f t="shared" si="706"/>
        <v>0</v>
      </c>
      <c r="X858">
        <f t="shared" si="707"/>
        <v>6.29</v>
      </c>
      <c r="Y858">
        <f t="shared" si="708"/>
        <v>0.9</v>
      </c>
      <c r="AA858">
        <v>52421674</v>
      </c>
      <c r="AB858">
        <f t="shared" si="709"/>
        <v>124.9</v>
      </c>
      <c r="AC858">
        <f>ROUND((ES858),6)</f>
        <v>0</v>
      </c>
      <c r="AD858">
        <f>ROUND((((ET858)-(EU858))+AE858),6)</f>
        <v>0</v>
      </c>
      <c r="AE858">
        <f t="shared" si="710"/>
        <v>0</v>
      </c>
      <c r="AF858">
        <f t="shared" si="710"/>
        <v>124.9</v>
      </c>
      <c r="AG858">
        <f t="shared" si="711"/>
        <v>0</v>
      </c>
      <c r="AH858">
        <f t="shared" si="712"/>
        <v>1.02</v>
      </c>
      <c r="AI858">
        <f t="shared" si="712"/>
        <v>0</v>
      </c>
      <c r="AJ858">
        <f t="shared" si="713"/>
        <v>0</v>
      </c>
      <c r="AK858">
        <v>124.9</v>
      </c>
      <c r="AL858">
        <v>0</v>
      </c>
      <c r="AM858">
        <v>0</v>
      </c>
      <c r="AN858">
        <v>0</v>
      </c>
      <c r="AO858">
        <v>124.9</v>
      </c>
      <c r="AP858">
        <v>0</v>
      </c>
      <c r="AQ858">
        <v>1.02</v>
      </c>
      <c r="AR858">
        <v>0</v>
      </c>
      <c r="AS858">
        <v>0</v>
      </c>
      <c r="AT858">
        <v>70</v>
      </c>
      <c r="AU858">
        <v>10</v>
      </c>
      <c r="AV858">
        <v>1</v>
      </c>
      <c r="AW858">
        <v>1</v>
      </c>
      <c r="AZ858">
        <v>1</v>
      </c>
      <c r="BA858">
        <v>1</v>
      </c>
      <c r="BB858">
        <v>1</v>
      </c>
      <c r="BC858">
        <v>1</v>
      </c>
      <c r="BD858" t="s">
        <v>3</v>
      </c>
      <c r="BE858" t="s">
        <v>3</v>
      </c>
      <c r="BF858" t="s">
        <v>3</v>
      </c>
      <c r="BG858" t="s">
        <v>3</v>
      </c>
      <c r="BH858">
        <v>0</v>
      </c>
      <c r="BI858">
        <v>4</v>
      </c>
      <c r="BJ858" t="s">
        <v>32</v>
      </c>
      <c r="BM858">
        <v>0</v>
      </c>
      <c r="BN858">
        <v>0</v>
      </c>
      <c r="BO858" t="s">
        <v>3</v>
      </c>
      <c r="BP858">
        <v>0</v>
      </c>
      <c r="BQ858">
        <v>1</v>
      </c>
      <c r="BR858">
        <v>0</v>
      </c>
      <c r="BS858">
        <v>1</v>
      </c>
      <c r="BT858">
        <v>1</v>
      </c>
      <c r="BU858">
        <v>1</v>
      </c>
      <c r="BV858">
        <v>1</v>
      </c>
      <c r="BW858">
        <v>1</v>
      </c>
      <c r="BX858">
        <v>1</v>
      </c>
      <c r="BY858" t="s">
        <v>3</v>
      </c>
      <c r="BZ858">
        <v>70</v>
      </c>
      <c r="CA858">
        <v>10</v>
      </c>
      <c r="CE858">
        <v>0</v>
      </c>
      <c r="CF858">
        <v>0</v>
      </c>
      <c r="CG858">
        <v>0</v>
      </c>
      <c r="CM858">
        <v>0</v>
      </c>
      <c r="CN858" t="s">
        <v>3</v>
      </c>
      <c r="CO858">
        <v>0</v>
      </c>
      <c r="CP858">
        <f t="shared" si="714"/>
        <v>8.99</v>
      </c>
      <c r="CQ858">
        <f t="shared" si="715"/>
        <v>0</v>
      </c>
      <c r="CR858">
        <f>((((ET858)*BB858-(EU858)*BS858)+AE858*BS858)*AV858)</f>
        <v>0</v>
      </c>
      <c r="CS858">
        <f t="shared" si="716"/>
        <v>0</v>
      </c>
      <c r="CT858">
        <f t="shared" si="717"/>
        <v>124.9</v>
      </c>
      <c r="CU858">
        <f t="shared" si="718"/>
        <v>0</v>
      </c>
      <c r="CV858">
        <f t="shared" si="719"/>
        <v>1.02</v>
      </c>
      <c r="CW858">
        <f t="shared" si="720"/>
        <v>0</v>
      </c>
      <c r="CX858">
        <f t="shared" si="721"/>
        <v>0</v>
      </c>
      <c r="CY858">
        <f t="shared" si="722"/>
        <v>6.293000000000001</v>
      </c>
      <c r="CZ858">
        <f t="shared" si="723"/>
        <v>0.89900000000000002</v>
      </c>
      <c r="DC858" t="s">
        <v>3</v>
      </c>
      <c r="DD858" t="s">
        <v>3</v>
      </c>
      <c r="DE858" t="s">
        <v>3</v>
      </c>
      <c r="DF858" t="s">
        <v>3</v>
      </c>
      <c r="DG858" t="s">
        <v>3</v>
      </c>
      <c r="DH858" t="s">
        <v>3</v>
      </c>
      <c r="DI858" t="s">
        <v>3</v>
      </c>
      <c r="DJ858" t="s">
        <v>3</v>
      </c>
      <c r="DK858" t="s">
        <v>3</v>
      </c>
      <c r="DL858" t="s">
        <v>3</v>
      </c>
      <c r="DM858" t="s">
        <v>3</v>
      </c>
      <c r="DN858">
        <v>0</v>
      </c>
      <c r="DO858">
        <v>0</v>
      </c>
      <c r="DP858">
        <v>1</v>
      </c>
      <c r="DQ858">
        <v>1</v>
      </c>
      <c r="DU858">
        <v>1009</v>
      </c>
      <c r="DV858" t="s">
        <v>27</v>
      </c>
      <c r="DW858" t="s">
        <v>27</v>
      </c>
      <c r="DX858">
        <v>1000</v>
      </c>
      <c r="EE858">
        <v>51482689</v>
      </c>
      <c r="EF858">
        <v>1</v>
      </c>
      <c r="EG858" t="s">
        <v>21</v>
      </c>
      <c r="EH858">
        <v>0</v>
      </c>
      <c r="EI858" t="s">
        <v>3</v>
      </c>
      <c r="EJ858">
        <v>4</v>
      </c>
      <c r="EK858">
        <v>0</v>
      </c>
      <c r="EL858" t="s">
        <v>22</v>
      </c>
      <c r="EM858" t="s">
        <v>23</v>
      </c>
      <c r="EO858" t="s">
        <v>3</v>
      </c>
      <c r="EQ858">
        <v>0</v>
      </c>
      <c r="ER858">
        <v>124.9</v>
      </c>
      <c r="ES858">
        <v>0</v>
      </c>
      <c r="ET858">
        <v>0</v>
      </c>
      <c r="EU858">
        <v>0</v>
      </c>
      <c r="EV858">
        <v>124.9</v>
      </c>
      <c r="EW858">
        <v>1.02</v>
      </c>
      <c r="EX858">
        <v>0</v>
      </c>
      <c r="EY858">
        <v>0</v>
      </c>
      <c r="FQ858">
        <v>0</v>
      </c>
      <c r="FR858">
        <f t="shared" si="724"/>
        <v>0</v>
      </c>
      <c r="FS858">
        <v>0</v>
      </c>
      <c r="FX858">
        <v>70</v>
      </c>
      <c r="FY858">
        <v>10</v>
      </c>
      <c r="GA858" t="s">
        <v>3</v>
      </c>
      <c r="GD858">
        <v>0</v>
      </c>
      <c r="GF858">
        <v>44828971</v>
      </c>
      <c r="GG858">
        <v>2</v>
      </c>
      <c r="GH858">
        <v>1</v>
      </c>
      <c r="GI858">
        <v>-2</v>
      </c>
      <c r="GJ858">
        <v>0</v>
      </c>
      <c r="GK858">
        <f>ROUND(R858*(R12)/100,2)</f>
        <v>0</v>
      </c>
      <c r="GL858">
        <f t="shared" si="725"/>
        <v>0</v>
      </c>
      <c r="GM858">
        <f>ROUND(O858+X858+Y858+GK858,2)+GX858</f>
        <v>16.18</v>
      </c>
      <c r="GN858">
        <f>IF(OR(BI858=0,BI858=1),ROUND(O858+X858+Y858+GK858,2),0)</f>
        <v>0</v>
      </c>
      <c r="GO858">
        <f>IF(BI858=2,ROUND(O858+X858+Y858+GK858,2),0)</f>
        <v>0</v>
      </c>
      <c r="GP858">
        <f>IF(BI858=4,ROUND(O858+X858+Y858+GK858,2)+GX858,0)</f>
        <v>16.18</v>
      </c>
      <c r="GR858">
        <v>0</v>
      </c>
      <c r="GS858">
        <v>3</v>
      </c>
      <c r="GT858">
        <v>0</v>
      </c>
      <c r="GU858" t="s">
        <v>3</v>
      </c>
      <c r="GV858">
        <f>ROUND((GT858),6)</f>
        <v>0</v>
      </c>
      <c r="GW858">
        <v>1</v>
      </c>
      <c r="GX858">
        <f t="shared" si="726"/>
        <v>0</v>
      </c>
      <c r="HA858">
        <v>0</v>
      </c>
      <c r="HB858">
        <v>0</v>
      </c>
      <c r="HC858">
        <f t="shared" si="727"/>
        <v>0</v>
      </c>
      <c r="HE858" t="s">
        <v>3</v>
      </c>
      <c r="HF858" t="s">
        <v>3</v>
      </c>
      <c r="IK858">
        <f t="shared" si="728"/>
        <v>19.420000000000002</v>
      </c>
    </row>
    <row r="859" spans="1:245" x14ac:dyDescent="0.2">
      <c r="A859">
        <v>17</v>
      </c>
      <c r="B859">
        <v>1</v>
      </c>
      <c r="C859">
        <f>ROW(SmtRes!A266)</f>
        <v>266</v>
      </c>
      <c r="D859">
        <f>ROW(EtalonRes!A259)</f>
        <v>259</v>
      </c>
      <c r="E859" t="s">
        <v>33</v>
      </c>
      <c r="F859" t="s">
        <v>34</v>
      </c>
      <c r="G859" t="s">
        <v>35</v>
      </c>
      <c r="H859" t="s">
        <v>27</v>
      </c>
      <c r="I859">
        <v>1.3680000000000001</v>
      </c>
      <c r="J859">
        <v>0</v>
      </c>
      <c r="O859">
        <f t="shared" si="698"/>
        <v>79.11</v>
      </c>
      <c r="P859">
        <f t="shared" si="699"/>
        <v>0</v>
      </c>
      <c r="Q859">
        <f t="shared" si="700"/>
        <v>79.11</v>
      </c>
      <c r="R859">
        <f t="shared" si="701"/>
        <v>43.01</v>
      </c>
      <c r="S859">
        <f t="shared" si="702"/>
        <v>0</v>
      </c>
      <c r="T859">
        <f t="shared" si="703"/>
        <v>0</v>
      </c>
      <c r="U859">
        <f t="shared" si="704"/>
        <v>0</v>
      </c>
      <c r="V859">
        <f t="shared" si="705"/>
        <v>0</v>
      </c>
      <c r="W859">
        <f t="shared" si="706"/>
        <v>0</v>
      </c>
      <c r="X859">
        <f t="shared" si="707"/>
        <v>0</v>
      </c>
      <c r="Y859">
        <f t="shared" si="708"/>
        <v>0</v>
      </c>
      <c r="AA859">
        <v>52421674</v>
      </c>
      <c r="AB859">
        <f t="shared" si="709"/>
        <v>57.83</v>
      </c>
      <c r="AC859">
        <f>ROUND((ES859),6)</f>
        <v>0</v>
      </c>
      <c r="AD859">
        <f>ROUND((((ET859)-(EU859))+AE859),6)</f>
        <v>57.83</v>
      </c>
      <c r="AE859">
        <f t="shared" si="710"/>
        <v>31.44</v>
      </c>
      <c r="AF859">
        <f t="shared" si="710"/>
        <v>0</v>
      </c>
      <c r="AG859">
        <f t="shared" si="711"/>
        <v>0</v>
      </c>
      <c r="AH859">
        <f t="shared" si="712"/>
        <v>0</v>
      </c>
      <c r="AI859">
        <f t="shared" si="712"/>
        <v>0</v>
      </c>
      <c r="AJ859">
        <f t="shared" si="713"/>
        <v>0</v>
      </c>
      <c r="AK859">
        <v>57.83</v>
      </c>
      <c r="AL859">
        <v>0</v>
      </c>
      <c r="AM859">
        <v>57.83</v>
      </c>
      <c r="AN859">
        <v>31.44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1</v>
      </c>
      <c r="AW859">
        <v>1</v>
      </c>
      <c r="AZ859">
        <v>1</v>
      </c>
      <c r="BA859">
        <v>1</v>
      </c>
      <c r="BB859">
        <v>1</v>
      </c>
      <c r="BC859">
        <v>1</v>
      </c>
      <c r="BD859" t="s">
        <v>3</v>
      </c>
      <c r="BE859" t="s">
        <v>3</v>
      </c>
      <c r="BF859" t="s">
        <v>3</v>
      </c>
      <c r="BG859" t="s">
        <v>3</v>
      </c>
      <c r="BH859">
        <v>0</v>
      </c>
      <c r="BI859">
        <v>4</v>
      </c>
      <c r="BJ859" t="s">
        <v>36</v>
      </c>
      <c r="BM859">
        <v>1</v>
      </c>
      <c r="BN859">
        <v>0</v>
      </c>
      <c r="BO859" t="s">
        <v>3</v>
      </c>
      <c r="BP859">
        <v>0</v>
      </c>
      <c r="BQ859">
        <v>1</v>
      </c>
      <c r="BR859">
        <v>0</v>
      </c>
      <c r="BS859">
        <v>1</v>
      </c>
      <c r="BT859">
        <v>1</v>
      </c>
      <c r="BU859">
        <v>1</v>
      </c>
      <c r="BV859">
        <v>1</v>
      </c>
      <c r="BW859">
        <v>1</v>
      </c>
      <c r="BX859">
        <v>1</v>
      </c>
      <c r="BY859" t="s">
        <v>3</v>
      </c>
      <c r="BZ859">
        <v>0</v>
      </c>
      <c r="CA859">
        <v>0</v>
      </c>
      <c r="CE859">
        <v>0</v>
      </c>
      <c r="CF859">
        <v>0</v>
      </c>
      <c r="CG859">
        <v>0</v>
      </c>
      <c r="CM859">
        <v>0</v>
      </c>
      <c r="CN859" t="s">
        <v>3</v>
      </c>
      <c r="CO859">
        <v>0</v>
      </c>
      <c r="CP859">
        <f t="shared" si="714"/>
        <v>79.11</v>
      </c>
      <c r="CQ859">
        <f t="shared" si="715"/>
        <v>0</v>
      </c>
      <c r="CR859">
        <f>((((ET859)*BB859-(EU859)*BS859)+AE859*BS859)*AV859)</f>
        <v>57.83</v>
      </c>
      <c r="CS859">
        <f t="shared" si="716"/>
        <v>31.44</v>
      </c>
      <c r="CT859">
        <f t="shared" si="717"/>
        <v>0</v>
      </c>
      <c r="CU859">
        <f t="shared" si="718"/>
        <v>0</v>
      </c>
      <c r="CV859">
        <f t="shared" si="719"/>
        <v>0</v>
      </c>
      <c r="CW859">
        <f t="shared" si="720"/>
        <v>0</v>
      </c>
      <c r="CX859">
        <f t="shared" si="721"/>
        <v>0</v>
      </c>
      <c r="CY859">
        <f t="shared" si="722"/>
        <v>0</v>
      </c>
      <c r="CZ859">
        <f t="shared" si="723"/>
        <v>0</v>
      </c>
      <c r="DC859" t="s">
        <v>3</v>
      </c>
      <c r="DD859" t="s">
        <v>3</v>
      </c>
      <c r="DE859" t="s">
        <v>3</v>
      </c>
      <c r="DF859" t="s">
        <v>3</v>
      </c>
      <c r="DG859" t="s">
        <v>3</v>
      </c>
      <c r="DH859" t="s">
        <v>3</v>
      </c>
      <c r="DI859" t="s">
        <v>3</v>
      </c>
      <c r="DJ859" t="s">
        <v>3</v>
      </c>
      <c r="DK859" t="s">
        <v>3</v>
      </c>
      <c r="DL859" t="s">
        <v>3</v>
      </c>
      <c r="DM859" t="s">
        <v>3</v>
      </c>
      <c r="DN859">
        <v>0</v>
      </c>
      <c r="DO859">
        <v>0</v>
      </c>
      <c r="DP859">
        <v>1</v>
      </c>
      <c r="DQ859">
        <v>1</v>
      </c>
      <c r="DU859">
        <v>1009</v>
      </c>
      <c r="DV859" t="s">
        <v>27</v>
      </c>
      <c r="DW859" t="s">
        <v>27</v>
      </c>
      <c r="DX859">
        <v>1000</v>
      </c>
      <c r="EE859">
        <v>51482691</v>
      </c>
      <c r="EF859">
        <v>1</v>
      </c>
      <c r="EG859" t="s">
        <v>21</v>
      </c>
      <c r="EH859">
        <v>0</v>
      </c>
      <c r="EI859" t="s">
        <v>3</v>
      </c>
      <c r="EJ859">
        <v>4</v>
      </c>
      <c r="EK859">
        <v>1</v>
      </c>
      <c r="EL859" t="s">
        <v>37</v>
      </c>
      <c r="EM859" t="s">
        <v>23</v>
      </c>
      <c r="EO859" t="s">
        <v>3</v>
      </c>
      <c r="EQ859">
        <v>0</v>
      </c>
      <c r="ER859">
        <v>57.83</v>
      </c>
      <c r="ES859">
        <v>0</v>
      </c>
      <c r="ET859">
        <v>57.83</v>
      </c>
      <c r="EU859">
        <v>31.44</v>
      </c>
      <c r="EV859">
        <v>0</v>
      </c>
      <c r="EW859">
        <v>0</v>
      </c>
      <c r="EX859">
        <v>0</v>
      </c>
      <c r="EY859">
        <v>0</v>
      </c>
      <c r="FQ859">
        <v>0</v>
      </c>
      <c r="FR859">
        <f t="shared" si="724"/>
        <v>0</v>
      </c>
      <c r="FS859">
        <v>0</v>
      </c>
      <c r="FX859">
        <v>0</v>
      </c>
      <c r="FY859">
        <v>0</v>
      </c>
      <c r="GA859" t="s">
        <v>3</v>
      </c>
      <c r="GD859">
        <v>1</v>
      </c>
      <c r="GF859">
        <v>-1870736679</v>
      </c>
      <c r="GG859">
        <v>2</v>
      </c>
      <c r="GH859">
        <v>1</v>
      </c>
      <c r="GI859">
        <v>-2</v>
      </c>
      <c r="GJ859">
        <v>0</v>
      </c>
      <c r="GK859">
        <v>0</v>
      </c>
      <c r="GL859">
        <f t="shared" si="725"/>
        <v>0</v>
      </c>
      <c r="GM859">
        <f>ROUND(O859+X859+Y859,2)+GX859</f>
        <v>79.11</v>
      </c>
      <c r="GN859">
        <f>IF(OR(BI859=0,BI859=1),ROUND(O859+X859+Y859,2),0)</f>
        <v>0</v>
      </c>
      <c r="GO859">
        <f>IF(BI859=2,ROUND(O859+X859+Y859,2),0)</f>
        <v>0</v>
      </c>
      <c r="GP859">
        <f>IF(BI859=4,ROUND(O859+X859+Y859,2)+GX859,0)</f>
        <v>79.11</v>
      </c>
      <c r="GR859">
        <v>0</v>
      </c>
      <c r="GS859">
        <v>3</v>
      </c>
      <c r="GT859">
        <v>0</v>
      </c>
      <c r="GU859" t="s">
        <v>3</v>
      </c>
      <c r="GV859">
        <f>ROUND((GT859),6)</f>
        <v>0</v>
      </c>
      <c r="GW859">
        <v>1</v>
      </c>
      <c r="GX859">
        <f t="shared" si="726"/>
        <v>0</v>
      </c>
      <c r="HA859">
        <v>0</v>
      </c>
      <c r="HB859">
        <v>0</v>
      </c>
      <c r="HC859">
        <f t="shared" si="727"/>
        <v>0</v>
      </c>
      <c r="HE859" t="s">
        <v>3</v>
      </c>
      <c r="HF859" t="s">
        <v>3</v>
      </c>
      <c r="IK859">
        <f t="shared" si="728"/>
        <v>94.93</v>
      </c>
    </row>
    <row r="860" spans="1:245" x14ac:dyDescent="0.2">
      <c r="A860">
        <v>17</v>
      </c>
      <c r="B860">
        <v>1</v>
      </c>
      <c r="C860">
        <f>ROW(SmtRes!A268)</f>
        <v>268</v>
      </c>
      <c r="D860">
        <f>ROW(EtalonRes!A261)</f>
        <v>261</v>
      </c>
      <c r="E860" t="s">
        <v>38</v>
      </c>
      <c r="F860" t="s">
        <v>39</v>
      </c>
      <c r="G860" t="s">
        <v>40</v>
      </c>
      <c r="H860" t="s">
        <v>27</v>
      </c>
      <c r="I860">
        <v>7.1999999999999995E-2</v>
      </c>
      <c r="J860">
        <v>0</v>
      </c>
      <c r="O860">
        <f t="shared" si="698"/>
        <v>11.95</v>
      </c>
      <c r="P860">
        <f t="shared" si="699"/>
        <v>0</v>
      </c>
      <c r="Q860">
        <f t="shared" si="700"/>
        <v>11.95</v>
      </c>
      <c r="R860">
        <f t="shared" si="701"/>
        <v>6.49</v>
      </c>
      <c r="S860">
        <f t="shared" si="702"/>
        <v>0</v>
      </c>
      <c r="T860">
        <f t="shared" si="703"/>
        <v>0</v>
      </c>
      <c r="U860">
        <f t="shared" si="704"/>
        <v>0</v>
      </c>
      <c r="V860">
        <f t="shared" si="705"/>
        <v>0</v>
      </c>
      <c r="W860">
        <f t="shared" si="706"/>
        <v>0</v>
      </c>
      <c r="X860">
        <f t="shared" si="707"/>
        <v>0</v>
      </c>
      <c r="Y860">
        <f t="shared" si="708"/>
        <v>0</v>
      </c>
      <c r="AA860">
        <v>52421674</v>
      </c>
      <c r="AB860">
        <f t="shared" si="709"/>
        <v>165.91</v>
      </c>
      <c r="AC860">
        <f>ROUND((ES860),6)</f>
        <v>0</v>
      </c>
      <c r="AD860">
        <f>ROUND((((ET860)-(EU860))+AE860),6)</f>
        <v>165.91</v>
      </c>
      <c r="AE860">
        <f t="shared" si="710"/>
        <v>90.18</v>
      </c>
      <c r="AF860">
        <f t="shared" si="710"/>
        <v>0</v>
      </c>
      <c r="AG860">
        <f t="shared" si="711"/>
        <v>0</v>
      </c>
      <c r="AH860">
        <f t="shared" si="712"/>
        <v>0</v>
      </c>
      <c r="AI860">
        <f t="shared" si="712"/>
        <v>0</v>
      </c>
      <c r="AJ860">
        <f t="shared" si="713"/>
        <v>0</v>
      </c>
      <c r="AK860">
        <v>165.91</v>
      </c>
      <c r="AL860">
        <v>0</v>
      </c>
      <c r="AM860">
        <v>165.91</v>
      </c>
      <c r="AN860">
        <v>90.18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1</v>
      </c>
      <c r="AW860">
        <v>1</v>
      </c>
      <c r="AZ860">
        <v>1</v>
      </c>
      <c r="BA860">
        <v>1</v>
      </c>
      <c r="BB860">
        <v>1</v>
      </c>
      <c r="BC860">
        <v>1</v>
      </c>
      <c r="BD860" t="s">
        <v>3</v>
      </c>
      <c r="BE860" t="s">
        <v>3</v>
      </c>
      <c r="BF860" t="s">
        <v>3</v>
      </c>
      <c r="BG860" t="s">
        <v>3</v>
      </c>
      <c r="BH860">
        <v>0</v>
      </c>
      <c r="BI860">
        <v>4</v>
      </c>
      <c r="BJ860" t="s">
        <v>41</v>
      </c>
      <c r="BM860">
        <v>1</v>
      </c>
      <c r="BN860">
        <v>0</v>
      </c>
      <c r="BO860" t="s">
        <v>3</v>
      </c>
      <c r="BP860">
        <v>0</v>
      </c>
      <c r="BQ860">
        <v>1</v>
      </c>
      <c r="BR860">
        <v>0</v>
      </c>
      <c r="BS860">
        <v>1</v>
      </c>
      <c r="BT860">
        <v>1</v>
      </c>
      <c r="BU860">
        <v>1</v>
      </c>
      <c r="BV860">
        <v>1</v>
      </c>
      <c r="BW860">
        <v>1</v>
      </c>
      <c r="BX860">
        <v>1</v>
      </c>
      <c r="BY860" t="s">
        <v>3</v>
      </c>
      <c r="BZ860">
        <v>0</v>
      </c>
      <c r="CA860">
        <v>0</v>
      </c>
      <c r="CE860">
        <v>0</v>
      </c>
      <c r="CF860">
        <v>0</v>
      </c>
      <c r="CG860">
        <v>0</v>
      </c>
      <c r="CM860">
        <v>0</v>
      </c>
      <c r="CN860" t="s">
        <v>3</v>
      </c>
      <c r="CO860">
        <v>0</v>
      </c>
      <c r="CP860">
        <f t="shared" si="714"/>
        <v>11.95</v>
      </c>
      <c r="CQ860">
        <f t="shared" si="715"/>
        <v>0</v>
      </c>
      <c r="CR860">
        <f>((((ET860)*BB860-(EU860)*BS860)+AE860*BS860)*AV860)</f>
        <v>165.91</v>
      </c>
      <c r="CS860">
        <f t="shared" si="716"/>
        <v>90.18</v>
      </c>
      <c r="CT860">
        <f t="shared" si="717"/>
        <v>0</v>
      </c>
      <c r="CU860">
        <f t="shared" si="718"/>
        <v>0</v>
      </c>
      <c r="CV860">
        <f t="shared" si="719"/>
        <v>0</v>
      </c>
      <c r="CW860">
        <f t="shared" si="720"/>
        <v>0</v>
      </c>
      <c r="CX860">
        <f t="shared" si="721"/>
        <v>0</v>
      </c>
      <c r="CY860">
        <f t="shared" si="722"/>
        <v>0</v>
      </c>
      <c r="CZ860">
        <f t="shared" si="723"/>
        <v>0</v>
      </c>
      <c r="DC860" t="s">
        <v>3</v>
      </c>
      <c r="DD860" t="s">
        <v>3</v>
      </c>
      <c r="DE860" t="s">
        <v>3</v>
      </c>
      <c r="DF860" t="s">
        <v>3</v>
      </c>
      <c r="DG860" t="s">
        <v>3</v>
      </c>
      <c r="DH860" t="s">
        <v>3</v>
      </c>
      <c r="DI860" t="s">
        <v>3</v>
      </c>
      <c r="DJ860" t="s">
        <v>3</v>
      </c>
      <c r="DK860" t="s">
        <v>3</v>
      </c>
      <c r="DL860" t="s">
        <v>3</v>
      </c>
      <c r="DM860" t="s">
        <v>3</v>
      </c>
      <c r="DN860">
        <v>0</v>
      </c>
      <c r="DO860">
        <v>0</v>
      </c>
      <c r="DP860">
        <v>1</v>
      </c>
      <c r="DQ860">
        <v>1</v>
      </c>
      <c r="DU860">
        <v>1009</v>
      </c>
      <c r="DV860" t="s">
        <v>27</v>
      </c>
      <c r="DW860" t="s">
        <v>27</v>
      </c>
      <c r="DX860">
        <v>1000</v>
      </c>
      <c r="EE860">
        <v>51482691</v>
      </c>
      <c r="EF860">
        <v>1</v>
      </c>
      <c r="EG860" t="s">
        <v>21</v>
      </c>
      <c r="EH860">
        <v>0</v>
      </c>
      <c r="EI860" t="s">
        <v>3</v>
      </c>
      <c r="EJ860">
        <v>4</v>
      </c>
      <c r="EK860">
        <v>1</v>
      </c>
      <c r="EL860" t="s">
        <v>37</v>
      </c>
      <c r="EM860" t="s">
        <v>23</v>
      </c>
      <c r="EO860" t="s">
        <v>3</v>
      </c>
      <c r="EQ860">
        <v>0</v>
      </c>
      <c r="ER860">
        <v>165.91</v>
      </c>
      <c r="ES860">
        <v>0</v>
      </c>
      <c r="ET860">
        <v>165.91</v>
      </c>
      <c r="EU860">
        <v>90.18</v>
      </c>
      <c r="EV860">
        <v>0</v>
      </c>
      <c r="EW860">
        <v>0</v>
      </c>
      <c r="EX860">
        <v>0</v>
      </c>
      <c r="EY860">
        <v>0</v>
      </c>
      <c r="FQ860">
        <v>0</v>
      </c>
      <c r="FR860">
        <f t="shared" si="724"/>
        <v>0</v>
      </c>
      <c r="FS860">
        <v>0</v>
      </c>
      <c r="FX860">
        <v>0</v>
      </c>
      <c r="FY860">
        <v>0</v>
      </c>
      <c r="GA860" t="s">
        <v>3</v>
      </c>
      <c r="GD860">
        <v>1</v>
      </c>
      <c r="GF860">
        <v>1912105629</v>
      </c>
      <c r="GG860">
        <v>2</v>
      </c>
      <c r="GH860">
        <v>1</v>
      </c>
      <c r="GI860">
        <v>-2</v>
      </c>
      <c r="GJ860">
        <v>0</v>
      </c>
      <c r="GK860">
        <v>0</v>
      </c>
      <c r="GL860">
        <f t="shared" si="725"/>
        <v>0</v>
      </c>
      <c r="GM860">
        <f>ROUND(O860+X860+Y860,2)+GX860</f>
        <v>11.95</v>
      </c>
      <c r="GN860">
        <f>IF(OR(BI860=0,BI860=1),ROUND(O860+X860+Y860,2),0)</f>
        <v>0</v>
      </c>
      <c r="GO860">
        <f>IF(BI860=2,ROUND(O860+X860+Y860,2),0)</f>
        <v>0</v>
      </c>
      <c r="GP860">
        <f>IF(BI860=4,ROUND(O860+X860+Y860,2)+GX860,0)</f>
        <v>11.95</v>
      </c>
      <c r="GR860">
        <v>0</v>
      </c>
      <c r="GS860">
        <v>3</v>
      </c>
      <c r="GT860">
        <v>0</v>
      </c>
      <c r="GU860" t="s">
        <v>3</v>
      </c>
      <c r="GV860">
        <f>ROUND((GT860),6)</f>
        <v>0</v>
      </c>
      <c r="GW860">
        <v>1</v>
      </c>
      <c r="GX860">
        <f t="shared" si="726"/>
        <v>0</v>
      </c>
      <c r="HA860">
        <v>0</v>
      </c>
      <c r="HB860">
        <v>0</v>
      </c>
      <c r="HC860">
        <f t="shared" si="727"/>
        <v>0</v>
      </c>
      <c r="HE860" t="s">
        <v>3</v>
      </c>
      <c r="HF860" t="s">
        <v>3</v>
      </c>
      <c r="IK860">
        <f t="shared" si="728"/>
        <v>14.34</v>
      </c>
    </row>
    <row r="861" spans="1:245" x14ac:dyDescent="0.2">
      <c r="A861">
        <v>17</v>
      </c>
      <c r="B861">
        <v>1</v>
      </c>
      <c r="C861">
        <f>ROW(SmtRes!A270)</f>
        <v>270</v>
      </c>
      <c r="D861">
        <f>ROW(EtalonRes!A263)</f>
        <v>263</v>
      </c>
      <c r="E861" t="s">
        <v>42</v>
      </c>
      <c r="F861" t="s">
        <v>43</v>
      </c>
      <c r="G861" t="s">
        <v>44</v>
      </c>
      <c r="H861" t="s">
        <v>27</v>
      </c>
      <c r="I861">
        <v>1.44</v>
      </c>
      <c r="J861">
        <v>0</v>
      </c>
      <c r="O861">
        <f t="shared" si="698"/>
        <v>2011.52</v>
      </c>
      <c r="P861">
        <f t="shared" si="699"/>
        <v>0</v>
      </c>
      <c r="Q861">
        <f t="shared" si="700"/>
        <v>2011.52</v>
      </c>
      <c r="R861">
        <f t="shared" si="701"/>
        <v>1093.52</v>
      </c>
      <c r="S861">
        <f t="shared" si="702"/>
        <v>0</v>
      </c>
      <c r="T861">
        <f t="shared" si="703"/>
        <v>0</v>
      </c>
      <c r="U861">
        <f t="shared" si="704"/>
        <v>0</v>
      </c>
      <c r="V861">
        <f t="shared" si="705"/>
        <v>0</v>
      </c>
      <c r="W861">
        <f t="shared" si="706"/>
        <v>0</v>
      </c>
      <c r="X861">
        <f t="shared" si="707"/>
        <v>0</v>
      </c>
      <c r="Y861">
        <f t="shared" si="708"/>
        <v>0</v>
      </c>
      <c r="AA861">
        <v>52421674</v>
      </c>
      <c r="AB861">
        <f t="shared" si="709"/>
        <v>1396.89</v>
      </c>
      <c r="AC861">
        <f>ROUND(((ES861*51)),6)</f>
        <v>0</v>
      </c>
      <c r="AD861">
        <f>ROUND(((((ET861*51))-((EU861*51)))+AE861),6)</f>
        <v>1396.89</v>
      </c>
      <c r="AE861">
        <f>ROUND(((EU861*51)),6)</f>
        <v>759.39</v>
      </c>
      <c r="AF861">
        <f>ROUND(((EV861*51)),6)</f>
        <v>0</v>
      </c>
      <c r="AG861">
        <f t="shared" si="711"/>
        <v>0</v>
      </c>
      <c r="AH861">
        <f>((EW861*51))</f>
        <v>0</v>
      </c>
      <c r="AI861">
        <f>((EX861*51))</f>
        <v>0</v>
      </c>
      <c r="AJ861">
        <f t="shared" si="713"/>
        <v>0</v>
      </c>
      <c r="AK861">
        <v>27.39</v>
      </c>
      <c r="AL861">
        <v>0</v>
      </c>
      <c r="AM861">
        <v>27.39</v>
      </c>
      <c r="AN861">
        <v>14.89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1</v>
      </c>
      <c r="AW861">
        <v>1</v>
      </c>
      <c r="AZ861">
        <v>1</v>
      </c>
      <c r="BA861">
        <v>1</v>
      </c>
      <c r="BB861">
        <v>1</v>
      </c>
      <c r="BC861">
        <v>1</v>
      </c>
      <c r="BD861" t="s">
        <v>3</v>
      </c>
      <c r="BE861" t="s">
        <v>3</v>
      </c>
      <c r="BF861" t="s">
        <v>3</v>
      </c>
      <c r="BG861" t="s">
        <v>3</v>
      </c>
      <c r="BH861">
        <v>0</v>
      </c>
      <c r="BI861">
        <v>4</v>
      </c>
      <c r="BJ861" t="s">
        <v>45</v>
      </c>
      <c r="BM861">
        <v>1</v>
      </c>
      <c r="BN861">
        <v>0</v>
      </c>
      <c r="BO861" t="s">
        <v>3</v>
      </c>
      <c r="BP861">
        <v>0</v>
      </c>
      <c r="BQ861">
        <v>1</v>
      </c>
      <c r="BR861">
        <v>0</v>
      </c>
      <c r="BS861">
        <v>1</v>
      </c>
      <c r="BT861">
        <v>1</v>
      </c>
      <c r="BU861">
        <v>1</v>
      </c>
      <c r="BV861">
        <v>1</v>
      </c>
      <c r="BW861">
        <v>1</v>
      </c>
      <c r="BX861">
        <v>1</v>
      </c>
      <c r="BY861" t="s">
        <v>3</v>
      </c>
      <c r="BZ861">
        <v>0</v>
      </c>
      <c r="CA861">
        <v>0</v>
      </c>
      <c r="CE861">
        <v>0</v>
      </c>
      <c r="CF861">
        <v>0</v>
      </c>
      <c r="CG861">
        <v>0</v>
      </c>
      <c r="CM861">
        <v>0</v>
      </c>
      <c r="CN861" t="s">
        <v>3</v>
      </c>
      <c r="CO861">
        <v>0</v>
      </c>
      <c r="CP861">
        <f t="shared" si="714"/>
        <v>2011.52</v>
      </c>
      <c r="CQ861">
        <f t="shared" si="715"/>
        <v>0</v>
      </c>
      <c r="CR861">
        <f>(((((ET861*51))*BB861-((EU861*51))*BS861)+AE861*BS861)*AV861)</f>
        <v>1396.89</v>
      </c>
      <c r="CS861">
        <f t="shared" si="716"/>
        <v>759.39</v>
      </c>
      <c r="CT861">
        <f t="shared" si="717"/>
        <v>0</v>
      </c>
      <c r="CU861">
        <f t="shared" si="718"/>
        <v>0</v>
      </c>
      <c r="CV861">
        <f t="shared" si="719"/>
        <v>0</v>
      </c>
      <c r="CW861">
        <f t="shared" si="720"/>
        <v>0</v>
      </c>
      <c r="CX861">
        <f t="shared" si="721"/>
        <v>0</v>
      </c>
      <c r="CY861">
        <f t="shared" si="722"/>
        <v>0</v>
      </c>
      <c r="CZ861">
        <f t="shared" si="723"/>
        <v>0</v>
      </c>
      <c r="DC861" t="s">
        <v>3</v>
      </c>
      <c r="DD861" t="s">
        <v>46</v>
      </c>
      <c r="DE861" t="s">
        <v>46</v>
      </c>
      <c r="DF861" t="s">
        <v>46</v>
      </c>
      <c r="DG861" t="s">
        <v>46</v>
      </c>
      <c r="DH861" t="s">
        <v>3</v>
      </c>
      <c r="DI861" t="s">
        <v>46</v>
      </c>
      <c r="DJ861" t="s">
        <v>46</v>
      </c>
      <c r="DK861" t="s">
        <v>3</v>
      </c>
      <c r="DL861" t="s">
        <v>3</v>
      </c>
      <c r="DM861" t="s">
        <v>3</v>
      </c>
      <c r="DN861">
        <v>0</v>
      </c>
      <c r="DO861">
        <v>0</v>
      </c>
      <c r="DP861">
        <v>1</v>
      </c>
      <c r="DQ861">
        <v>1</v>
      </c>
      <c r="DU861">
        <v>1009</v>
      </c>
      <c r="DV861" t="s">
        <v>27</v>
      </c>
      <c r="DW861" t="s">
        <v>27</v>
      </c>
      <c r="DX861">
        <v>1000</v>
      </c>
      <c r="EE861">
        <v>51482691</v>
      </c>
      <c r="EF861">
        <v>1</v>
      </c>
      <c r="EG861" t="s">
        <v>21</v>
      </c>
      <c r="EH861">
        <v>0</v>
      </c>
      <c r="EI861" t="s">
        <v>3</v>
      </c>
      <c r="EJ861">
        <v>4</v>
      </c>
      <c r="EK861">
        <v>1</v>
      </c>
      <c r="EL861" t="s">
        <v>37</v>
      </c>
      <c r="EM861" t="s">
        <v>23</v>
      </c>
      <c r="EO861" t="s">
        <v>3</v>
      </c>
      <c r="EQ861">
        <v>0</v>
      </c>
      <c r="ER861">
        <v>27.39</v>
      </c>
      <c r="ES861">
        <v>0</v>
      </c>
      <c r="ET861">
        <v>27.39</v>
      </c>
      <c r="EU861">
        <v>14.89</v>
      </c>
      <c r="EV861">
        <v>0</v>
      </c>
      <c r="EW861">
        <v>0</v>
      </c>
      <c r="EX861">
        <v>0</v>
      </c>
      <c r="EY861">
        <v>0</v>
      </c>
      <c r="FQ861">
        <v>0</v>
      </c>
      <c r="FR861">
        <f t="shared" si="724"/>
        <v>0</v>
      </c>
      <c r="FS861">
        <v>0</v>
      </c>
      <c r="FX861">
        <v>0</v>
      </c>
      <c r="FY861">
        <v>0</v>
      </c>
      <c r="GA861" t="s">
        <v>3</v>
      </c>
      <c r="GD861">
        <v>1</v>
      </c>
      <c r="GF861">
        <v>972108674</v>
      </c>
      <c r="GG861">
        <v>2</v>
      </c>
      <c r="GH861">
        <v>1</v>
      </c>
      <c r="GI861">
        <v>-2</v>
      </c>
      <c r="GJ861">
        <v>0</v>
      </c>
      <c r="GK861">
        <v>0</v>
      </c>
      <c r="GL861">
        <f t="shared" si="725"/>
        <v>0</v>
      </c>
      <c r="GM861">
        <f>ROUND(O861+X861+Y861,2)+GX861</f>
        <v>2011.52</v>
      </c>
      <c r="GN861">
        <f>IF(OR(BI861=0,BI861=1),ROUND(O861+X861+Y861,2),0)</f>
        <v>0</v>
      </c>
      <c r="GO861">
        <f>IF(BI861=2,ROUND(O861+X861+Y861,2),0)</f>
        <v>0</v>
      </c>
      <c r="GP861">
        <f>IF(BI861=4,ROUND(O861+X861+Y861,2)+GX861,0)</f>
        <v>2011.52</v>
      </c>
      <c r="GR861">
        <v>0</v>
      </c>
      <c r="GS861">
        <v>3</v>
      </c>
      <c r="GT861">
        <v>0</v>
      </c>
      <c r="GU861" t="s">
        <v>46</v>
      </c>
      <c r="GV861">
        <f>ROUND(((GT861*51)),6)</f>
        <v>0</v>
      </c>
      <c r="GW861">
        <v>1</v>
      </c>
      <c r="GX861">
        <f t="shared" si="726"/>
        <v>0</v>
      </c>
      <c r="HA861">
        <v>0</v>
      </c>
      <c r="HB861">
        <v>0</v>
      </c>
      <c r="HC861">
        <f t="shared" si="727"/>
        <v>0</v>
      </c>
      <c r="HE861" t="s">
        <v>3</v>
      </c>
      <c r="HF861" t="s">
        <v>3</v>
      </c>
      <c r="IK861">
        <f t="shared" si="728"/>
        <v>2413.8200000000002</v>
      </c>
    </row>
    <row r="862" spans="1:245" x14ac:dyDescent="0.2">
      <c r="A862">
        <v>17</v>
      </c>
      <c r="B862">
        <v>1</v>
      </c>
      <c r="E862" t="s">
        <v>47</v>
      </c>
      <c r="F862" t="s">
        <v>48</v>
      </c>
      <c r="G862" t="s">
        <v>49</v>
      </c>
      <c r="H862" t="s">
        <v>27</v>
      </c>
      <c r="I862">
        <v>1.44</v>
      </c>
      <c r="J862">
        <v>0</v>
      </c>
      <c r="O862">
        <f t="shared" si="698"/>
        <v>216.88</v>
      </c>
      <c r="P862">
        <f t="shared" si="699"/>
        <v>216.88</v>
      </c>
      <c r="Q862">
        <f t="shared" si="700"/>
        <v>0</v>
      </c>
      <c r="R862">
        <f t="shared" si="701"/>
        <v>0</v>
      </c>
      <c r="S862">
        <f t="shared" si="702"/>
        <v>0</v>
      </c>
      <c r="T862">
        <f t="shared" si="703"/>
        <v>0</v>
      </c>
      <c r="U862">
        <f t="shared" si="704"/>
        <v>0</v>
      </c>
      <c r="V862">
        <f t="shared" si="705"/>
        <v>0</v>
      </c>
      <c r="W862">
        <f t="shared" si="706"/>
        <v>0</v>
      </c>
      <c r="X862">
        <f t="shared" si="707"/>
        <v>0</v>
      </c>
      <c r="Y862">
        <f t="shared" si="708"/>
        <v>0</v>
      </c>
      <c r="AA862">
        <v>52421674</v>
      </c>
      <c r="AB862">
        <f t="shared" si="709"/>
        <v>150.61000000000001</v>
      </c>
      <c r="AC862">
        <f t="shared" ref="AC862:AC867" si="729">ROUND((ES862),6)</f>
        <v>150.61000000000001</v>
      </c>
      <c r="AD862">
        <f t="shared" ref="AD862:AD867" si="730">ROUND((((ET862)-(EU862))+AE862),6)</f>
        <v>0</v>
      </c>
      <c r="AE862">
        <f t="shared" ref="AE862:AF867" si="731">ROUND((EU862),6)</f>
        <v>0</v>
      </c>
      <c r="AF862">
        <f t="shared" si="731"/>
        <v>0</v>
      </c>
      <c r="AG862">
        <f t="shared" si="711"/>
        <v>0</v>
      </c>
      <c r="AH862">
        <f t="shared" ref="AH862:AI867" si="732">(EW862)</f>
        <v>0</v>
      </c>
      <c r="AI862">
        <f t="shared" si="732"/>
        <v>0</v>
      </c>
      <c r="AJ862">
        <f t="shared" si="713"/>
        <v>0</v>
      </c>
      <c r="AK862">
        <v>150.61000000000001</v>
      </c>
      <c r="AL862">
        <v>150.61000000000001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1</v>
      </c>
      <c r="AW862">
        <v>1</v>
      </c>
      <c r="AZ862">
        <v>1</v>
      </c>
      <c r="BA862">
        <v>1</v>
      </c>
      <c r="BB862">
        <v>1</v>
      </c>
      <c r="BC862">
        <v>1</v>
      </c>
      <c r="BD862" t="s">
        <v>3</v>
      </c>
      <c r="BE862" t="s">
        <v>3</v>
      </c>
      <c r="BF862" t="s">
        <v>3</v>
      </c>
      <c r="BG862" t="s">
        <v>3</v>
      </c>
      <c r="BH862">
        <v>3</v>
      </c>
      <c r="BI862">
        <v>1</v>
      </c>
      <c r="BJ862" t="s">
        <v>3</v>
      </c>
      <c r="BM862">
        <v>6001</v>
      </c>
      <c r="BN862">
        <v>0</v>
      </c>
      <c r="BO862" t="s">
        <v>3</v>
      </c>
      <c r="BP862">
        <v>0</v>
      </c>
      <c r="BQ862">
        <v>0</v>
      </c>
      <c r="BR862">
        <v>0</v>
      </c>
      <c r="BS862">
        <v>1</v>
      </c>
      <c r="BT862">
        <v>1</v>
      </c>
      <c r="BU862">
        <v>1</v>
      </c>
      <c r="BV862">
        <v>1</v>
      </c>
      <c r="BW862">
        <v>1</v>
      </c>
      <c r="BX862">
        <v>1</v>
      </c>
      <c r="BY862" t="s">
        <v>3</v>
      </c>
      <c r="BZ862">
        <v>0</v>
      </c>
      <c r="CA862">
        <v>0</v>
      </c>
      <c r="CE862">
        <v>0</v>
      </c>
      <c r="CF862">
        <v>0</v>
      </c>
      <c r="CG862">
        <v>0</v>
      </c>
      <c r="CM862">
        <v>0</v>
      </c>
      <c r="CN862" t="s">
        <v>3</v>
      </c>
      <c r="CO862">
        <v>0</v>
      </c>
      <c r="CP862">
        <f t="shared" si="714"/>
        <v>216.88</v>
      </c>
      <c r="CQ862">
        <f t="shared" si="715"/>
        <v>150.61000000000001</v>
      </c>
      <c r="CR862">
        <f t="shared" ref="CR862:CR867" si="733">((((ET862)*BB862-(EU862)*BS862)+AE862*BS862)*AV862)</f>
        <v>0</v>
      </c>
      <c r="CS862">
        <f t="shared" si="716"/>
        <v>0</v>
      </c>
      <c r="CT862">
        <f t="shared" si="717"/>
        <v>0</v>
      </c>
      <c r="CU862">
        <f t="shared" si="718"/>
        <v>0</v>
      </c>
      <c r="CV862">
        <f t="shared" si="719"/>
        <v>0</v>
      </c>
      <c r="CW862">
        <f t="shared" si="720"/>
        <v>0</v>
      </c>
      <c r="CX862">
        <f t="shared" si="721"/>
        <v>0</v>
      </c>
      <c r="CY862">
        <f t="shared" si="722"/>
        <v>0</v>
      </c>
      <c r="CZ862">
        <f t="shared" si="723"/>
        <v>0</v>
      </c>
      <c r="DC862" t="s">
        <v>3</v>
      </c>
      <c r="DD862" t="s">
        <v>3</v>
      </c>
      <c r="DE862" t="s">
        <v>3</v>
      </c>
      <c r="DF862" t="s">
        <v>3</v>
      </c>
      <c r="DG862" t="s">
        <v>3</v>
      </c>
      <c r="DH862" t="s">
        <v>3</v>
      </c>
      <c r="DI862" t="s">
        <v>3</v>
      </c>
      <c r="DJ862" t="s">
        <v>3</v>
      </c>
      <c r="DK862" t="s">
        <v>3</v>
      </c>
      <c r="DL862" t="s">
        <v>3</v>
      </c>
      <c r="DM862" t="s">
        <v>3</v>
      </c>
      <c r="DN862">
        <v>0</v>
      </c>
      <c r="DO862">
        <v>0</v>
      </c>
      <c r="DP862">
        <v>1</v>
      </c>
      <c r="DQ862">
        <v>1</v>
      </c>
      <c r="DU862">
        <v>1009</v>
      </c>
      <c r="DV862" t="s">
        <v>27</v>
      </c>
      <c r="DW862" t="s">
        <v>27</v>
      </c>
      <c r="DX862">
        <v>1000</v>
      </c>
      <c r="EE862">
        <v>51764353</v>
      </c>
      <c r="EF862">
        <v>0</v>
      </c>
      <c r="EG862" t="s">
        <v>50</v>
      </c>
      <c r="EH862">
        <v>0</v>
      </c>
      <c r="EI862" t="s">
        <v>3</v>
      </c>
      <c r="EJ862">
        <v>1</v>
      </c>
      <c r="EK862">
        <v>6001</v>
      </c>
      <c r="EL862" t="s">
        <v>51</v>
      </c>
      <c r="EM862" t="s">
        <v>50</v>
      </c>
      <c r="EO862" t="s">
        <v>3</v>
      </c>
      <c r="EQ862">
        <v>0</v>
      </c>
      <c r="ER862">
        <v>150.61000000000001</v>
      </c>
      <c r="ES862">
        <v>150.61000000000001</v>
      </c>
      <c r="ET862">
        <v>0</v>
      </c>
      <c r="EU862">
        <v>0</v>
      </c>
      <c r="EV862">
        <v>0</v>
      </c>
      <c r="EW862">
        <v>0</v>
      </c>
      <c r="EX862">
        <v>0</v>
      </c>
      <c r="EY862">
        <v>0</v>
      </c>
      <c r="EZ862">
        <v>5</v>
      </c>
      <c r="FC862">
        <v>1</v>
      </c>
      <c r="FD862">
        <v>18</v>
      </c>
      <c r="FF862">
        <v>180.73</v>
      </c>
      <c r="FQ862">
        <v>0</v>
      </c>
      <c r="FR862">
        <f t="shared" si="724"/>
        <v>0</v>
      </c>
      <c r="FS862">
        <v>0</v>
      </c>
      <c r="FX862">
        <v>0</v>
      </c>
      <c r="FY862">
        <v>0</v>
      </c>
      <c r="GA862" t="s">
        <v>52</v>
      </c>
      <c r="GD862">
        <v>0</v>
      </c>
      <c r="GF862">
        <v>-611639470</v>
      </c>
      <c r="GG862">
        <v>2</v>
      </c>
      <c r="GH862">
        <v>3</v>
      </c>
      <c r="GI862">
        <v>-2</v>
      </c>
      <c r="GJ862">
        <v>0</v>
      </c>
      <c r="GK862">
        <f>ROUND(R862*(R12)/100,2)</f>
        <v>0</v>
      </c>
      <c r="GL862">
        <f t="shared" si="725"/>
        <v>0</v>
      </c>
      <c r="GM862">
        <f t="shared" ref="GM862:GM867" si="734">ROUND(O862+X862+Y862+GK862,2)+GX862</f>
        <v>216.88</v>
      </c>
      <c r="GN862">
        <f t="shared" ref="GN862:GN867" si="735">IF(OR(BI862=0,BI862=1),ROUND(O862+X862+Y862+GK862,2),0)</f>
        <v>216.88</v>
      </c>
      <c r="GO862">
        <f t="shared" ref="GO862:GO867" si="736">IF(BI862=2,ROUND(O862+X862+Y862+GK862,2),0)</f>
        <v>0</v>
      </c>
      <c r="GP862">
        <f t="shared" ref="GP862:GP867" si="737">IF(BI862=4,ROUND(O862+X862+Y862+GK862,2)+GX862,0)</f>
        <v>0</v>
      </c>
      <c r="GR862">
        <v>1</v>
      </c>
      <c r="GS862">
        <v>1</v>
      </c>
      <c r="GT862">
        <v>0</v>
      </c>
      <c r="GU862" t="s">
        <v>3</v>
      </c>
      <c r="GV862">
        <f t="shared" ref="GV862:GV867" si="738">ROUND((GT862),6)</f>
        <v>0</v>
      </c>
      <c r="GW862">
        <v>1</v>
      </c>
      <c r="GX862">
        <f t="shared" si="726"/>
        <v>0</v>
      </c>
      <c r="HA862">
        <v>0</v>
      </c>
      <c r="HB862">
        <v>0</v>
      </c>
      <c r="HC862">
        <f t="shared" si="727"/>
        <v>0</v>
      </c>
      <c r="HE862" t="s">
        <v>53</v>
      </c>
      <c r="HF862" t="s">
        <v>53</v>
      </c>
      <c r="IK862">
        <f t="shared" si="728"/>
        <v>260.26</v>
      </c>
    </row>
    <row r="863" spans="1:245" x14ac:dyDescent="0.2">
      <c r="A863">
        <v>17</v>
      </c>
      <c r="B863">
        <v>1</v>
      </c>
      <c r="C863">
        <f>ROW(SmtRes!A279)</f>
        <v>279</v>
      </c>
      <c r="D863">
        <f>ROW(EtalonRes!A272)</f>
        <v>272</v>
      </c>
      <c r="E863" t="s">
        <v>54</v>
      </c>
      <c r="F863" t="s">
        <v>386</v>
      </c>
      <c r="G863" t="s">
        <v>387</v>
      </c>
      <c r="H863" t="s">
        <v>132</v>
      </c>
      <c r="I863">
        <f>ROUND(5/100,9)</f>
        <v>0.05</v>
      </c>
      <c r="J863">
        <v>0</v>
      </c>
      <c r="O863">
        <f t="shared" si="698"/>
        <v>14043.23</v>
      </c>
      <c r="P863">
        <f t="shared" si="699"/>
        <v>11123.96</v>
      </c>
      <c r="Q863">
        <f t="shared" si="700"/>
        <v>2686.8</v>
      </c>
      <c r="R863">
        <f t="shared" si="701"/>
        <v>1060.76</v>
      </c>
      <c r="S863">
        <f t="shared" si="702"/>
        <v>232.47</v>
      </c>
      <c r="T863">
        <f t="shared" si="703"/>
        <v>0</v>
      </c>
      <c r="U863">
        <f t="shared" si="704"/>
        <v>1.242</v>
      </c>
      <c r="V863">
        <f t="shared" si="705"/>
        <v>0</v>
      </c>
      <c r="W863">
        <f t="shared" si="706"/>
        <v>0</v>
      </c>
      <c r="X863">
        <f t="shared" si="707"/>
        <v>162.72999999999999</v>
      </c>
      <c r="Y863">
        <f t="shared" si="708"/>
        <v>23.25</v>
      </c>
      <c r="AA863">
        <v>52421674</v>
      </c>
      <c r="AB863">
        <f t="shared" si="709"/>
        <v>280864.57</v>
      </c>
      <c r="AC863">
        <f t="shared" si="729"/>
        <v>222479.25</v>
      </c>
      <c r="AD863">
        <f t="shared" si="730"/>
        <v>53736.02</v>
      </c>
      <c r="AE863">
        <f t="shared" si="731"/>
        <v>21215.13</v>
      </c>
      <c r="AF863">
        <f t="shared" si="731"/>
        <v>4649.3</v>
      </c>
      <c r="AG863">
        <f t="shared" si="711"/>
        <v>0</v>
      </c>
      <c r="AH863">
        <f t="shared" si="732"/>
        <v>24.84</v>
      </c>
      <c r="AI863">
        <f t="shared" si="732"/>
        <v>0</v>
      </c>
      <c r="AJ863">
        <f t="shared" si="713"/>
        <v>0</v>
      </c>
      <c r="AK863">
        <v>280864.57</v>
      </c>
      <c r="AL863">
        <v>222479.25</v>
      </c>
      <c r="AM863">
        <v>53736.02</v>
      </c>
      <c r="AN863">
        <v>21215.13</v>
      </c>
      <c r="AO863">
        <v>4649.3</v>
      </c>
      <c r="AP863">
        <v>0</v>
      </c>
      <c r="AQ863">
        <v>24.84</v>
      </c>
      <c r="AR863">
        <v>0</v>
      </c>
      <c r="AS863">
        <v>0</v>
      </c>
      <c r="AT863">
        <v>70</v>
      </c>
      <c r="AU863">
        <v>10</v>
      </c>
      <c r="AV863">
        <v>1</v>
      </c>
      <c r="AW863">
        <v>1</v>
      </c>
      <c r="AZ863">
        <v>1</v>
      </c>
      <c r="BA863">
        <v>1</v>
      </c>
      <c r="BB863">
        <v>1</v>
      </c>
      <c r="BC863">
        <v>1</v>
      </c>
      <c r="BD863" t="s">
        <v>3</v>
      </c>
      <c r="BE863" t="s">
        <v>3</v>
      </c>
      <c r="BF863" t="s">
        <v>3</v>
      </c>
      <c r="BG863" t="s">
        <v>3</v>
      </c>
      <c r="BH863">
        <v>0</v>
      </c>
      <c r="BI863">
        <v>4</v>
      </c>
      <c r="BJ863" t="s">
        <v>388</v>
      </c>
      <c r="BM863">
        <v>0</v>
      </c>
      <c r="BN863">
        <v>0</v>
      </c>
      <c r="BO863" t="s">
        <v>3</v>
      </c>
      <c r="BP863">
        <v>0</v>
      </c>
      <c r="BQ863">
        <v>1</v>
      </c>
      <c r="BR863">
        <v>0</v>
      </c>
      <c r="BS863">
        <v>1</v>
      </c>
      <c r="BT863">
        <v>1</v>
      </c>
      <c r="BU863">
        <v>1</v>
      </c>
      <c r="BV863">
        <v>1</v>
      </c>
      <c r="BW863">
        <v>1</v>
      </c>
      <c r="BX863">
        <v>1</v>
      </c>
      <c r="BY863" t="s">
        <v>3</v>
      </c>
      <c r="BZ863">
        <v>70</v>
      </c>
      <c r="CA863">
        <v>10</v>
      </c>
      <c r="CE863">
        <v>0</v>
      </c>
      <c r="CF863">
        <v>0</v>
      </c>
      <c r="CG863">
        <v>0</v>
      </c>
      <c r="CM863">
        <v>0</v>
      </c>
      <c r="CN863" t="s">
        <v>3</v>
      </c>
      <c r="CO863">
        <v>0</v>
      </c>
      <c r="CP863">
        <f t="shared" si="714"/>
        <v>14043.229999999998</v>
      </c>
      <c r="CQ863">
        <f t="shared" si="715"/>
        <v>222479.25</v>
      </c>
      <c r="CR863">
        <f t="shared" si="733"/>
        <v>53736.02</v>
      </c>
      <c r="CS863">
        <f t="shared" si="716"/>
        <v>21215.13</v>
      </c>
      <c r="CT863">
        <f t="shared" si="717"/>
        <v>4649.3</v>
      </c>
      <c r="CU863">
        <f t="shared" si="718"/>
        <v>0</v>
      </c>
      <c r="CV863">
        <f t="shared" si="719"/>
        <v>24.84</v>
      </c>
      <c r="CW863">
        <f t="shared" si="720"/>
        <v>0</v>
      </c>
      <c r="CX863">
        <f t="shared" si="721"/>
        <v>0</v>
      </c>
      <c r="CY863">
        <f t="shared" si="722"/>
        <v>162.72899999999998</v>
      </c>
      <c r="CZ863">
        <f t="shared" si="723"/>
        <v>23.247</v>
      </c>
      <c r="DC863" t="s">
        <v>3</v>
      </c>
      <c r="DD863" t="s">
        <v>3</v>
      </c>
      <c r="DE863" t="s">
        <v>3</v>
      </c>
      <c r="DF863" t="s">
        <v>3</v>
      </c>
      <c r="DG863" t="s">
        <v>3</v>
      </c>
      <c r="DH863" t="s">
        <v>3</v>
      </c>
      <c r="DI863" t="s">
        <v>3</v>
      </c>
      <c r="DJ863" t="s">
        <v>3</v>
      </c>
      <c r="DK863" t="s">
        <v>3</v>
      </c>
      <c r="DL863" t="s">
        <v>3</v>
      </c>
      <c r="DM863" t="s">
        <v>3</v>
      </c>
      <c r="DN863">
        <v>0</v>
      </c>
      <c r="DO863">
        <v>0</v>
      </c>
      <c r="DP863">
        <v>1</v>
      </c>
      <c r="DQ863">
        <v>1</v>
      </c>
      <c r="DU863">
        <v>1007</v>
      </c>
      <c r="DV863" t="s">
        <v>132</v>
      </c>
      <c r="DW863" t="s">
        <v>132</v>
      </c>
      <c r="DX863">
        <v>100</v>
      </c>
      <c r="EE863">
        <v>51482689</v>
      </c>
      <c r="EF863">
        <v>1</v>
      </c>
      <c r="EG863" t="s">
        <v>21</v>
      </c>
      <c r="EH863">
        <v>0</v>
      </c>
      <c r="EI863" t="s">
        <v>3</v>
      </c>
      <c r="EJ863">
        <v>4</v>
      </c>
      <c r="EK863">
        <v>0</v>
      </c>
      <c r="EL863" t="s">
        <v>22</v>
      </c>
      <c r="EM863" t="s">
        <v>23</v>
      </c>
      <c r="EO863" t="s">
        <v>3</v>
      </c>
      <c r="EQ863">
        <v>0</v>
      </c>
      <c r="ER863">
        <v>280864.57</v>
      </c>
      <c r="ES863">
        <v>222479.25</v>
      </c>
      <c r="ET863">
        <v>53736.02</v>
      </c>
      <c r="EU863">
        <v>21215.13</v>
      </c>
      <c r="EV863">
        <v>4649.3</v>
      </c>
      <c r="EW863">
        <v>24.84</v>
      </c>
      <c r="EX863">
        <v>0</v>
      </c>
      <c r="EY863">
        <v>0</v>
      </c>
      <c r="FQ863">
        <v>0</v>
      </c>
      <c r="FR863">
        <f t="shared" si="724"/>
        <v>0</v>
      </c>
      <c r="FS863">
        <v>0</v>
      </c>
      <c r="FX863">
        <v>70</v>
      </c>
      <c r="FY863">
        <v>10</v>
      </c>
      <c r="GA863" t="s">
        <v>3</v>
      </c>
      <c r="GD863">
        <v>0</v>
      </c>
      <c r="GF863">
        <v>903465972</v>
      </c>
      <c r="GG863">
        <v>2</v>
      </c>
      <c r="GH863">
        <v>1</v>
      </c>
      <c r="GI863">
        <v>-2</v>
      </c>
      <c r="GJ863">
        <v>0</v>
      </c>
      <c r="GK863">
        <f>ROUND(R863*(R12)/100,2)</f>
        <v>1145.6199999999999</v>
      </c>
      <c r="GL863">
        <f t="shared" si="725"/>
        <v>0</v>
      </c>
      <c r="GM863">
        <f t="shared" si="734"/>
        <v>15374.83</v>
      </c>
      <c r="GN863">
        <f t="shared" si="735"/>
        <v>0</v>
      </c>
      <c r="GO863">
        <f t="shared" si="736"/>
        <v>0</v>
      </c>
      <c r="GP863">
        <f t="shared" si="737"/>
        <v>15374.83</v>
      </c>
      <c r="GR863">
        <v>0</v>
      </c>
      <c r="GS863">
        <v>3</v>
      </c>
      <c r="GT863">
        <v>0</v>
      </c>
      <c r="GU863" t="s">
        <v>3</v>
      </c>
      <c r="GV863">
        <f t="shared" si="738"/>
        <v>0</v>
      </c>
      <c r="GW863">
        <v>1</v>
      </c>
      <c r="GX863">
        <f t="shared" si="726"/>
        <v>0</v>
      </c>
      <c r="HA863">
        <v>0</v>
      </c>
      <c r="HB863">
        <v>0</v>
      </c>
      <c r="HC863">
        <f t="shared" si="727"/>
        <v>0</v>
      </c>
      <c r="HE863" t="s">
        <v>3</v>
      </c>
      <c r="HF863" t="s">
        <v>3</v>
      </c>
      <c r="IK863">
        <f t="shared" si="728"/>
        <v>18449.8</v>
      </c>
    </row>
    <row r="864" spans="1:245" x14ac:dyDescent="0.2">
      <c r="A864">
        <v>17</v>
      </c>
      <c r="B864">
        <v>1</v>
      </c>
      <c r="C864">
        <f>ROW(SmtRes!A284)</f>
        <v>284</v>
      </c>
      <c r="D864">
        <f>ROW(EtalonRes!A276)</f>
        <v>276</v>
      </c>
      <c r="E864" t="s">
        <v>67</v>
      </c>
      <c r="F864" t="s">
        <v>68</v>
      </c>
      <c r="G864" t="s">
        <v>69</v>
      </c>
      <c r="H864" t="s">
        <v>70</v>
      </c>
      <c r="I864">
        <f>ROUND((6/100)/6*50,9)</f>
        <v>0.5</v>
      </c>
      <c r="J864">
        <v>0</v>
      </c>
      <c r="O864">
        <f t="shared" si="698"/>
        <v>11983.46</v>
      </c>
      <c r="P864">
        <f t="shared" si="699"/>
        <v>10244.43</v>
      </c>
      <c r="Q864">
        <f t="shared" si="700"/>
        <v>561.53</v>
      </c>
      <c r="R864">
        <f t="shared" si="701"/>
        <v>235.86</v>
      </c>
      <c r="S864">
        <f t="shared" si="702"/>
        <v>1177.5</v>
      </c>
      <c r="T864">
        <f t="shared" si="703"/>
        <v>0</v>
      </c>
      <c r="U864">
        <f t="shared" si="704"/>
        <v>5.15</v>
      </c>
      <c r="V864">
        <f t="shared" si="705"/>
        <v>0</v>
      </c>
      <c r="W864">
        <f t="shared" si="706"/>
        <v>0</v>
      </c>
      <c r="X864">
        <f t="shared" si="707"/>
        <v>824.25</v>
      </c>
      <c r="Y864">
        <f t="shared" si="708"/>
        <v>117.75</v>
      </c>
      <c r="AA864">
        <v>52421674</v>
      </c>
      <c r="AB864">
        <f t="shared" si="709"/>
        <v>23966.9</v>
      </c>
      <c r="AC864">
        <f t="shared" si="729"/>
        <v>20488.849999999999</v>
      </c>
      <c r="AD864">
        <f t="shared" si="730"/>
        <v>1123.06</v>
      </c>
      <c r="AE864">
        <f t="shared" si="731"/>
        <v>471.72</v>
      </c>
      <c r="AF864">
        <f t="shared" si="731"/>
        <v>2354.9899999999998</v>
      </c>
      <c r="AG864">
        <f t="shared" si="711"/>
        <v>0</v>
      </c>
      <c r="AH864">
        <f t="shared" si="732"/>
        <v>10.3</v>
      </c>
      <c r="AI864">
        <f t="shared" si="732"/>
        <v>0</v>
      </c>
      <c r="AJ864">
        <f t="shared" si="713"/>
        <v>0</v>
      </c>
      <c r="AK864">
        <v>23966.9</v>
      </c>
      <c r="AL864">
        <v>20488.849999999999</v>
      </c>
      <c r="AM864">
        <v>1123.06</v>
      </c>
      <c r="AN864">
        <v>471.72</v>
      </c>
      <c r="AO864">
        <v>2354.9899999999998</v>
      </c>
      <c r="AP864">
        <v>0</v>
      </c>
      <c r="AQ864">
        <v>10.3</v>
      </c>
      <c r="AR864">
        <v>0</v>
      </c>
      <c r="AS864">
        <v>0</v>
      </c>
      <c r="AT864">
        <v>70</v>
      </c>
      <c r="AU864">
        <v>10</v>
      </c>
      <c r="AV864">
        <v>1</v>
      </c>
      <c r="AW864">
        <v>1</v>
      </c>
      <c r="AZ864">
        <v>1</v>
      </c>
      <c r="BA864">
        <v>1</v>
      </c>
      <c r="BB864">
        <v>1</v>
      </c>
      <c r="BC864">
        <v>1</v>
      </c>
      <c r="BD864" t="s">
        <v>3</v>
      </c>
      <c r="BE864" t="s">
        <v>3</v>
      </c>
      <c r="BF864" t="s">
        <v>3</v>
      </c>
      <c r="BG864" t="s">
        <v>3</v>
      </c>
      <c r="BH864">
        <v>0</v>
      </c>
      <c r="BI864">
        <v>4</v>
      </c>
      <c r="BJ864" t="s">
        <v>71</v>
      </c>
      <c r="BM864">
        <v>0</v>
      </c>
      <c r="BN864">
        <v>0</v>
      </c>
      <c r="BO864" t="s">
        <v>3</v>
      </c>
      <c r="BP864">
        <v>0</v>
      </c>
      <c r="BQ864">
        <v>1</v>
      </c>
      <c r="BR864">
        <v>0</v>
      </c>
      <c r="BS864">
        <v>1</v>
      </c>
      <c r="BT864">
        <v>1</v>
      </c>
      <c r="BU864">
        <v>1</v>
      </c>
      <c r="BV864">
        <v>1</v>
      </c>
      <c r="BW864">
        <v>1</v>
      </c>
      <c r="BX864">
        <v>1</v>
      </c>
      <c r="BY864" t="s">
        <v>3</v>
      </c>
      <c r="BZ864">
        <v>70</v>
      </c>
      <c r="CA864">
        <v>10</v>
      </c>
      <c r="CE864">
        <v>0</v>
      </c>
      <c r="CF864">
        <v>0</v>
      </c>
      <c r="CG864">
        <v>0</v>
      </c>
      <c r="CM864">
        <v>0</v>
      </c>
      <c r="CN864" t="s">
        <v>3</v>
      </c>
      <c r="CO864">
        <v>0</v>
      </c>
      <c r="CP864">
        <f t="shared" si="714"/>
        <v>11983.460000000001</v>
      </c>
      <c r="CQ864">
        <f t="shared" si="715"/>
        <v>20488.849999999999</v>
      </c>
      <c r="CR864">
        <f t="shared" si="733"/>
        <v>1123.06</v>
      </c>
      <c r="CS864">
        <f t="shared" si="716"/>
        <v>471.72</v>
      </c>
      <c r="CT864">
        <f t="shared" si="717"/>
        <v>2354.9899999999998</v>
      </c>
      <c r="CU864">
        <f t="shared" si="718"/>
        <v>0</v>
      </c>
      <c r="CV864">
        <f t="shared" si="719"/>
        <v>10.3</v>
      </c>
      <c r="CW864">
        <f t="shared" si="720"/>
        <v>0</v>
      </c>
      <c r="CX864">
        <f t="shared" si="721"/>
        <v>0</v>
      </c>
      <c r="CY864">
        <f t="shared" si="722"/>
        <v>824.25</v>
      </c>
      <c r="CZ864">
        <f t="shared" si="723"/>
        <v>117.75</v>
      </c>
      <c r="DC864" t="s">
        <v>3</v>
      </c>
      <c r="DD864" t="s">
        <v>3</v>
      </c>
      <c r="DE864" t="s">
        <v>3</v>
      </c>
      <c r="DF864" t="s">
        <v>3</v>
      </c>
      <c r="DG864" t="s">
        <v>3</v>
      </c>
      <c r="DH864" t="s">
        <v>3</v>
      </c>
      <c r="DI864" t="s">
        <v>3</v>
      </c>
      <c r="DJ864" t="s">
        <v>3</v>
      </c>
      <c r="DK864" t="s">
        <v>3</v>
      </c>
      <c r="DL864" t="s">
        <v>3</v>
      </c>
      <c r="DM864" t="s">
        <v>3</v>
      </c>
      <c r="DN864">
        <v>0</v>
      </c>
      <c r="DO864">
        <v>0</v>
      </c>
      <c r="DP864">
        <v>1</v>
      </c>
      <c r="DQ864">
        <v>1</v>
      </c>
      <c r="DU864">
        <v>1005</v>
      </c>
      <c r="DV864" t="s">
        <v>70</v>
      </c>
      <c r="DW864" t="s">
        <v>70</v>
      </c>
      <c r="DX864">
        <v>100</v>
      </c>
      <c r="EE864">
        <v>51482689</v>
      </c>
      <c r="EF864">
        <v>1</v>
      </c>
      <c r="EG864" t="s">
        <v>21</v>
      </c>
      <c r="EH864">
        <v>0</v>
      </c>
      <c r="EI864" t="s">
        <v>3</v>
      </c>
      <c r="EJ864">
        <v>4</v>
      </c>
      <c r="EK864">
        <v>0</v>
      </c>
      <c r="EL864" t="s">
        <v>22</v>
      </c>
      <c r="EM864" t="s">
        <v>23</v>
      </c>
      <c r="EO864" t="s">
        <v>3</v>
      </c>
      <c r="EQ864">
        <v>0</v>
      </c>
      <c r="ER864">
        <v>23966.9</v>
      </c>
      <c r="ES864">
        <v>20488.849999999999</v>
      </c>
      <c r="ET864">
        <v>1123.06</v>
      </c>
      <c r="EU864">
        <v>471.72</v>
      </c>
      <c r="EV864">
        <v>2354.9899999999998</v>
      </c>
      <c r="EW864">
        <v>10.3</v>
      </c>
      <c r="EX864">
        <v>0</v>
      </c>
      <c r="EY864">
        <v>0</v>
      </c>
      <c r="FQ864">
        <v>0</v>
      </c>
      <c r="FR864">
        <f t="shared" si="724"/>
        <v>0</v>
      </c>
      <c r="FS864">
        <v>0</v>
      </c>
      <c r="FX864">
        <v>70</v>
      </c>
      <c r="FY864">
        <v>10</v>
      </c>
      <c r="GA864" t="s">
        <v>3</v>
      </c>
      <c r="GD864">
        <v>0</v>
      </c>
      <c r="GF864">
        <v>1620255239</v>
      </c>
      <c r="GG864">
        <v>2</v>
      </c>
      <c r="GH864">
        <v>1</v>
      </c>
      <c r="GI864">
        <v>-2</v>
      </c>
      <c r="GJ864">
        <v>0</v>
      </c>
      <c r="GK864">
        <f>ROUND(R864*(R12)/100,2)</f>
        <v>254.73</v>
      </c>
      <c r="GL864">
        <f t="shared" si="725"/>
        <v>0</v>
      </c>
      <c r="GM864">
        <f t="shared" si="734"/>
        <v>13180.19</v>
      </c>
      <c r="GN864">
        <f t="shared" si="735"/>
        <v>0</v>
      </c>
      <c r="GO864">
        <f t="shared" si="736"/>
        <v>0</v>
      </c>
      <c r="GP864">
        <f t="shared" si="737"/>
        <v>13180.19</v>
      </c>
      <c r="GR864">
        <v>0</v>
      </c>
      <c r="GS864">
        <v>3</v>
      </c>
      <c r="GT864">
        <v>0</v>
      </c>
      <c r="GU864" t="s">
        <v>3</v>
      </c>
      <c r="GV864">
        <f t="shared" si="738"/>
        <v>0</v>
      </c>
      <c r="GW864">
        <v>1</v>
      </c>
      <c r="GX864">
        <f t="shared" si="726"/>
        <v>0</v>
      </c>
      <c r="HA864">
        <v>0</v>
      </c>
      <c r="HB864">
        <v>0</v>
      </c>
      <c r="HC864">
        <f t="shared" si="727"/>
        <v>0</v>
      </c>
      <c r="HE864" t="s">
        <v>3</v>
      </c>
      <c r="HF864" t="s">
        <v>3</v>
      </c>
      <c r="IK864">
        <f t="shared" si="728"/>
        <v>15816.23</v>
      </c>
    </row>
    <row r="865" spans="1:245" x14ac:dyDescent="0.2">
      <c r="A865">
        <v>18</v>
      </c>
      <c r="B865">
        <v>1</v>
      </c>
      <c r="C865">
        <v>284</v>
      </c>
      <c r="E865" t="s">
        <v>72</v>
      </c>
      <c r="F865" t="s">
        <v>64</v>
      </c>
      <c r="G865" t="s">
        <v>65</v>
      </c>
      <c r="H865" t="s">
        <v>27</v>
      </c>
      <c r="I865">
        <f>I864*J865</f>
        <v>-3.57</v>
      </c>
      <c r="J865">
        <v>-7.14</v>
      </c>
      <c r="O865">
        <f t="shared" si="698"/>
        <v>-9467.7800000000007</v>
      </c>
      <c r="P865">
        <f t="shared" si="699"/>
        <v>-9467.7800000000007</v>
      </c>
      <c r="Q865">
        <f t="shared" si="700"/>
        <v>0</v>
      </c>
      <c r="R865">
        <f t="shared" si="701"/>
        <v>0</v>
      </c>
      <c r="S865">
        <f t="shared" si="702"/>
        <v>0</v>
      </c>
      <c r="T865">
        <f t="shared" si="703"/>
        <v>0</v>
      </c>
      <c r="U865">
        <f t="shared" si="704"/>
        <v>0</v>
      </c>
      <c r="V865">
        <f t="shared" si="705"/>
        <v>0</v>
      </c>
      <c r="W865">
        <f t="shared" si="706"/>
        <v>0</v>
      </c>
      <c r="X865">
        <f t="shared" si="707"/>
        <v>0</v>
      </c>
      <c r="Y865">
        <f t="shared" si="708"/>
        <v>0</v>
      </c>
      <c r="AA865">
        <v>52421674</v>
      </c>
      <c r="AB865">
        <f t="shared" si="709"/>
        <v>2652.04</v>
      </c>
      <c r="AC865">
        <f t="shared" si="729"/>
        <v>2652.04</v>
      </c>
      <c r="AD865">
        <f t="shared" si="730"/>
        <v>0</v>
      </c>
      <c r="AE865">
        <f t="shared" si="731"/>
        <v>0</v>
      </c>
      <c r="AF865">
        <f t="shared" si="731"/>
        <v>0</v>
      </c>
      <c r="AG865">
        <f t="shared" si="711"/>
        <v>0</v>
      </c>
      <c r="AH865">
        <f t="shared" si="732"/>
        <v>0</v>
      </c>
      <c r="AI865">
        <f t="shared" si="732"/>
        <v>0</v>
      </c>
      <c r="AJ865">
        <f t="shared" si="713"/>
        <v>0</v>
      </c>
      <c r="AK865">
        <v>2652.04</v>
      </c>
      <c r="AL865">
        <v>2652.04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70</v>
      </c>
      <c r="AU865">
        <v>10</v>
      </c>
      <c r="AV865">
        <v>1</v>
      </c>
      <c r="AW865">
        <v>1</v>
      </c>
      <c r="AZ865">
        <v>1</v>
      </c>
      <c r="BA865">
        <v>1</v>
      </c>
      <c r="BB865">
        <v>1</v>
      </c>
      <c r="BC865">
        <v>1</v>
      </c>
      <c r="BD865" t="s">
        <v>3</v>
      </c>
      <c r="BE865" t="s">
        <v>3</v>
      </c>
      <c r="BF865" t="s">
        <v>3</v>
      </c>
      <c r="BG865" t="s">
        <v>3</v>
      </c>
      <c r="BH865">
        <v>3</v>
      </c>
      <c r="BI865">
        <v>4</v>
      </c>
      <c r="BJ865" t="s">
        <v>66</v>
      </c>
      <c r="BM865">
        <v>0</v>
      </c>
      <c r="BN865">
        <v>0</v>
      </c>
      <c r="BO865" t="s">
        <v>3</v>
      </c>
      <c r="BP865">
        <v>0</v>
      </c>
      <c r="BQ865">
        <v>1</v>
      </c>
      <c r="BR865">
        <v>1</v>
      </c>
      <c r="BS865">
        <v>1</v>
      </c>
      <c r="BT865">
        <v>1</v>
      </c>
      <c r="BU865">
        <v>1</v>
      </c>
      <c r="BV865">
        <v>1</v>
      </c>
      <c r="BW865">
        <v>1</v>
      </c>
      <c r="BX865">
        <v>1</v>
      </c>
      <c r="BY865" t="s">
        <v>3</v>
      </c>
      <c r="BZ865">
        <v>70</v>
      </c>
      <c r="CA865">
        <v>10</v>
      </c>
      <c r="CE865">
        <v>0</v>
      </c>
      <c r="CF865">
        <v>0</v>
      </c>
      <c r="CG865">
        <v>0</v>
      </c>
      <c r="CM865">
        <v>0</v>
      </c>
      <c r="CN865" t="s">
        <v>3</v>
      </c>
      <c r="CO865">
        <v>0</v>
      </c>
      <c r="CP865">
        <f t="shared" si="714"/>
        <v>-9467.7800000000007</v>
      </c>
      <c r="CQ865">
        <f t="shared" si="715"/>
        <v>2652.04</v>
      </c>
      <c r="CR865">
        <f t="shared" si="733"/>
        <v>0</v>
      </c>
      <c r="CS865">
        <f t="shared" si="716"/>
        <v>0</v>
      </c>
      <c r="CT865">
        <f t="shared" si="717"/>
        <v>0</v>
      </c>
      <c r="CU865">
        <f t="shared" si="718"/>
        <v>0</v>
      </c>
      <c r="CV865">
        <f t="shared" si="719"/>
        <v>0</v>
      </c>
      <c r="CW865">
        <f t="shared" si="720"/>
        <v>0</v>
      </c>
      <c r="CX865">
        <f t="shared" si="721"/>
        <v>0</v>
      </c>
      <c r="CY865">
        <f t="shared" si="722"/>
        <v>0</v>
      </c>
      <c r="CZ865">
        <f t="shared" si="723"/>
        <v>0</v>
      </c>
      <c r="DC865" t="s">
        <v>3</v>
      </c>
      <c r="DD865" t="s">
        <v>3</v>
      </c>
      <c r="DE865" t="s">
        <v>3</v>
      </c>
      <c r="DF865" t="s">
        <v>3</v>
      </c>
      <c r="DG865" t="s">
        <v>3</v>
      </c>
      <c r="DH865" t="s">
        <v>3</v>
      </c>
      <c r="DI865" t="s">
        <v>3</v>
      </c>
      <c r="DJ865" t="s">
        <v>3</v>
      </c>
      <c r="DK865" t="s">
        <v>3</v>
      </c>
      <c r="DL865" t="s">
        <v>3</v>
      </c>
      <c r="DM865" t="s">
        <v>3</v>
      </c>
      <c r="DN865">
        <v>0</v>
      </c>
      <c r="DO865">
        <v>0</v>
      </c>
      <c r="DP865">
        <v>1</v>
      </c>
      <c r="DQ865">
        <v>1</v>
      </c>
      <c r="DU865">
        <v>1009</v>
      </c>
      <c r="DV865" t="s">
        <v>27</v>
      </c>
      <c r="DW865" t="s">
        <v>27</v>
      </c>
      <c r="DX865">
        <v>1000</v>
      </c>
      <c r="EE865">
        <v>51482689</v>
      </c>
      <c r="EF865">
        <v>1</v>
      </c>
      <c r="EG865" t="s">
        <v>21</v>
      </c>
      <c r="EH865">
        <v>0</v>
      </c>
      <c r="EI865" t="s">
        <v>3</v>
      </c>
      <c r="EJ865">
        <v>4</v>
      </c>
      <c r="EK865">
        <v>0</v>
      </c>
      <c r="EL865" t="s">
        <v>22</v>
      </c>
      <c r="EM865" t="s">
        <v>23</v>
      </c>
      <c r="EO865" t="s">
        <v>3</v>
      </c>
      <c r="EQ865">
        <v>32768</v>
      </c>
      <c r="ER865">
        <v>2652.04</v>
      </c>
      <c r="ES865">
        <v>2652.04</v>
      </c>
      <c r="ET865">
        <v>0</v>
      </c>
      <c r="EU865">
        <v>0</v>
      </c>
      <c r="EV865">
        <v>0</v>
      </c>
      <c r="EW865">
        <v>0</v>
      </c>
      <c r="EX865">
        <v>0</v>
      </c>
      <c r="FQ865">
        <v>0</v>
      </c>
      <c r="FR865">
        <f t="shared" si="724"/>
        <v>0</v>
      </c>
      <c r="FS865">
        <v>0</v>
      </c>
      <c r="FX865">
        <v>70</v>
      </c>
      <c r="FY865">
        <v>10</v>
      </c>
      <c r="GA865" t="s">
        <v>3</v>
      </c>
      <c r="GD865">
        <v>0</v>
      </c>
      <c r="GF865">
        <v>-740831190</v>
      </c>
      <c r="GG865">
        <v>2</v>
      </c>
      <c r="GH865">
        <v>1</v>
      </c>
      <c r="GI865">
        <v>-2</v>
      </c>
      <c r="GJ865">
        <v>0</v>
      </c>
      <c r="GK865">
        <f>ROUND(R865*(R12)/100,2)</f>
        <v>0</v>
      </c>
      <c r="GL865">
        <f t="shared" si="725"/>
        <v>0</v>
      </c>
      <c r="GM865">
        <f t="shared" si="734"/>
        <v>-9467.7800000000007</v>
      </c>
      <c r="GN865">
        <f t="shared" si="735"/>
        <v>0</v>
      </c>
      <c r="GO865">
        <f t="shared" si="736"/>
        <v>0</v>
      </c>
      <c r="GP865">
        <f t="shared" si="737"/>
        <v>-9467.7800000000007</v>
      </c>
      <c r="GR865">
        <v>0</v>
      </c>
      <c r="GS865">
        <v>3</v>
      </c>
      <c r="GT865">
        <v>0</v>
      </c>
      <c r="GU865" t="s">
        <v>3</v>
      </c>
      <c r="GV865">
        <f t="shared" si="738"/>
        <v>0</v>
      </c>
      <c r="GW865">
        <v>1</v>
      </c>
      <c r="GX865">
        <f t="shared" si="726"/>
        <v>0</v>
      </c>
      <c r="HA865">
        <v>0</v>
      </c>
      <c r="HB865">
        <v>0</v>
      </c>
      <c r="HC865">
        <f t="shared" si="727"/>
        <v>0</v>
      </c>
      <c r="HE865" t="s">
        <v>3</v>
      </c>
      <c r="HF865" t="s">
        <v>3</v>
      </c>
      <c r="IK865">
        <f t="shared" si="728"/>
        <v>-11361.34</v>
      </c>
    </row>
    <row r="866" spans="1:245" x14ac:dyDescent="0.2">
      <c r="A866">
        <v>18</v>
      </c>
      <c r="B866">
        <v>1</v>
      </c>
      <c r="C866">
        <v>283</v>
      </c>
      <c r="E866" t="s">
        <v>73</v>
      </c>
      <c r="F866" t="s">
        <v>64</v>
      </c>
      <c r="G866" t="s">
        <v>65</v>
      </c>
      <c r="H866" t="s">
        <v>27</v>
      </c>
      <c r="I866">
        <f>I864*J866</f>
        <v>5.95</v>
      </c>
      <c r="J866">
        <v>11.9</v>
      </c>
      <c r="O866">
        <f t="shared" si="698"/>
        <v>15779.64</v>
      </c>
      <c r="P866">
        <f t="shared" si="699"/>
        <v>15779.64</v>
      </c>
      <c r="Q866">
        <f t="shared" si="700"/>
        <v>0</v>
      </c>
      <c r="R866">
        <f t="shared" si="701"/>
        <v>0</v>
      </c>
      <c r="S866">
        <f t="shared" si="702"/>
        <v>0</v>
      </c>
      <c r="T866">
        <f t="shared" si="703"/>
        <v>0</v>
      </c>
      <c r="U866">
        <f t="shared" si="704"/>
        <v>0</v>
      </c>
      <c r="V866">
        <f t="shared" si="705"/>
        <v>0</v>
      </c>
      <c r="W866">
        <f t="shared" si="706"/>
        <v>0</v>
      </c>
      <c r="X866">
        <f t="shared" si="707"/>
        <v>0</v>
      </c>
      <c r="Y866">
        <f t="shared" si="708"/>
        <v>0</v>
      </c>
      <c r="AA866">
        <v>52421674</v>
      </c>
      <c r="AB866">
        <f t="shared" si="709"/>
        <v>2652.04</v>
      </c>
      <c r="AC866">
        <f t="shared" si="729"/>
        <v>2652.04</v>
      </c>
      <c r="AD866">
        <f t="shared" si="730"/>
        <v>0</v>
      </c>
      <c r="AE866">
        <f t="shared" si="731"/>
        <v>0</v>
      </c>
      <c r="AF866">
        <f t="shared" si="731"/>
        <v>0</v>
      </c>
      <c r="AG866">
        <f t="shared" si="711"/>
        <v>0</v>
      </c>
      <c r="AH866">
        <f t="shared" si="732"/>
        <v>0</v>
      </c>
      <c r="AI866">
        <f t="shared" si="732"/>
        <v>0</v>
      </c>
      <c r="AJ866">
        <f t="shared" si="713"/>
        <v>0</v>
      </c>
      <c r="AK866">
        <v>2652.04</v>
      </c>
      <c r="AL866">
        <v>2652.04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70</v>
      </c>
      <c r="AU866">
        <v>10</v>
      </c>
      <c r="AV866">
        <v>1</v>
      </c>
      <c r="AW866">
        <v>1</v>
      </c>
      <c r="AZ866">
        <v>1</v>
      </c>
      <c r="BA866">
        <v>1</v>
      </c>
      <c r="BB866">
        <v>1</v>
      </c>
      <c r="BC866">
        <v>1</v>
      </c>
      <c r="BD866" t="s">
        <v>3</v>
      </c>
      <c r="BE866" t="s">
        <v>3</v>
      </c>
      <c r="BF866" t="s">
        <v>3</v>
      </c>
      <c r="BG866" t="s">
        <v>3</v>
      </c>
      <c r="BH866">
        <v>3</v>
      </c>
      <c r="BI866">
        <v>4</v>
      </c>
      <c r="BJ866" t="s">
        <v>66</v>
      </c>
      <c r="BM866">
        <v>0</v>
      </c>
      <c r="BN866">
        <v>0</v>
      </c>
      <c r="BO866" t="s">
        <v>3</v>
      </c>
      <c r="BP866">
        <v>0</v>
      </c>
      <c r="BQ866">
        <v>1</v>
      </c>
      <c r="BR866">
        <v>0</v>
      </c>
      <c r="BS866">
        <v>1</v>
      </c>
      <c r="BT866">
        <v>1</v>
      </c>
      <c r="BU866">
        <v>1</v>
      </c>
      <c r="BV866">
        <v>1</v>
      </c>
      <c r="BW866">
        <v>1</v>
      </c>
      <c r="BX866">
        <v>1</v>
      </c>
      <c r="BY866" t="s">
        <v>3</v>
      </c>
      <c r="BZ866">
        <v>70</v>
      </c>
      <c r="CA866">
        <v>10</v>
      </c>
      <c r="CE866">
        <v>0</v>
      </c>
      <c r="CF866">
        <v>0</v>
      </c>
      <c r="CG866">
        <v>0</v>
      </c>
      <c r="CM866">
        <v>0</v>
      </c>
      <c r="CN866" t="s">
        <v>3</v>
      </c>
      <c r="CO866">
        <v>0</v>
      </c>
      <c r="CP866">
        <f t="shared" si="714"/>
        <v>15779.64</v>
      </c>
      <c r="CQ866">
        <f t="shared" si="715"/>
        <v>2652.04</v>
      </c>
      <c r="CR866">
        <f t="shared" si="733"/>
        <v>0</v>
      </c>
      <c r="CS866">
        <f t="shared" si="716"/>
        <v>0</v>
      </c>
      <c r="CT866">
        <f t="shared" si="717"/>
        <v>0</v>
      </c>
      <c r="CU866">
        <f t="shared" si="718"/>
        <v>0</v>
      </c>
      <c r="CV866">
        <f t="shared" si="719"/>
        <v>0</v>
      </c>
      <c r="CW866">
        <f t="shared" si="720"/>
        <v>0</v>
      </c>
      <c r="CX866">
        <f t="shared" si="721"/>
        <v>0</v>
      </c>
      <c r="CY866">
        <f t="shared" si="722"/>
        <v>0</v>
      </c>
      <c r="CZ866">
        <f t="shared" si="723"/>
        <v>0</v>
      </c>
      <c r="DC866" t="s">
        <v>3</v>
      </c>
      <c r="DD866" t="s">
        <v>3</v>
      </c>
      <c r="DE866" t="s">
        <v>3</v>
      </c>
      <c r="DF866" t="s">
        <v>3</v>
      </c>
      <c r="DG866" t="s">
        <v>3</v>
      </c>
      <c r="DH866" t="s">
        <v>3</v>
      </c>
      <c r="DI866" t="s">
        <v>3</v>
      </c>
      <c r="DJ866" t="s">
        <v>3</v>
      </c>
      <c r="DK866" t="s">
        <v>3</v>
      </c>
      <c r="DL866" t="s">
        <v>3</v>
      </c>
      <c r="DM866" t="s">
        <v>3</v>
      </c>
      <c r="DN866">
        <v>0</v>
      </c>
      <c r="DO866">
        <v>0</v>
      </c>
      <c r="DP866">
        <v>1</v>
      </c>
      <c r="DQ866">
        <v>1</v>
      </c>
      <c r="DU866">
        <v>1009</v>
      </c>
      <c r="DV866" t="s">
        <v>27</v>
      </c>
      <c r="DW866" t="s">
        <v>27</v>
      </c>
      <c r="DX866">
        <v>1000</v>
      </c>
      <c r="EE866">
        <v>51482689</v>
      </c>
      <c r="EF866">
        <v>1</v>
      </c>
      <c r="EG866" t="s">
        <v>21</v>
      </c>
      <c r="EH866">
        <v>0</v>
      </c>
      <c r="EI866" t="s">
        <v>3</v>
      </c>
      <c r="EJ866">
        <v>4</v>
      </c>
      <c r="EK866">
        <v>0</v>
      </c>
      <c r="EL866" t="s">
        <v>22</v>
      </c>
      <c r="EM866" t="s">
        <v>23</v>
      </c>
      <c r="EO866" t="s">
        <v>3</v>
      </c>
      <c r="EQ866">
        <v>0</v>
      </c>
      <c r="ER866">
        <v>2652.04</v>
      </c>
      <c r="ES866">
        <v>2652.04</v>
      </c>
      <c r="ET866">
        <v>0</v>
      </c>
      <c r="EU866">
        <v>0</v>
      </c>
      <c r="EV866">
        <v>0</v>
      </c>
      <c r="EW866">
        <v>0</v>
      </c>
      <c r="EX866">
        <v>0</v>
      </c>
      <c r="FQ866">
        <v>0</v>
      </c>
      <c r="FR866">
        <f t="shared" si="724"/>
        <v>0</v>
      </c>
      <c r="FS866">
        <v>0</v>
      </c>
      <c r="FX866">
        <v>70</v>
      </c>
      <c r="FY866">
        <v>10</v>
      </c>
      <c r="GA866" t="s">
        <v>3</v>
      </c>
      <c r="GD866">
        <v>0</v>
      </c>
      <c r="GF866">
        <v>-740831190</v>
      </c>
      <c r="GG866">
        <v>2</v>
      </c>
      <c r="GH866">
        <v>1</v>
      </c>
      <c r="GI866">
        <v>-2</v>
      </c>
      <c r="GJ866">
        <v>0</v>
      </c>
      <c r="GK866">
        <f>ROUND(R866*(R12)/100,2)</f>
        <v>0</v>
      </c>
      <c r="GL866">
        <f t="shared" si="725"/>
        <v>0</v>
      </c>
      <c r="GM866">
        <f t="shared" si="734"/>
        <v>15779.64</v>
      </c>
      <c r="GN866">
        <f t="shared" si="735"/>
        <v>0</v>
      </c>
      <c r="GO866">
        <f t="shared" si="736"/>
        <v>0</v>
      </c>
      <c r="GP866">
        <f t="shared" si="737"/>
        <v>15779.64</v>
      </c>
      <c r="GR866">
        <v>0</v>
      </c>
      <c r="GS866">
        <v>3</v>
      </c>
      <c r="GT866">
        <v>0</v>
      </c>
      <c r="GU866" t="s">
        <v>3</v>
      </c>
      <c r="GV866">
        <f t="shared" si="738"/>
        <v>0</v>
      </c>
      <c r="GW866">
        <v>1</v>
      </c>
      <c r="GX866">
        <f t="shared" si="726"/>
        <v>0</v>
      </c>
      <c r="HA866">
        <v>0</v>
      </c>
      <c r="HB866">
        <v>0</v>
      </c>
      <c r="HC866">
        <f t="shared" si="727"/>
        <v>0</v>
      </c>
      <c r="HE866" t="s">
        <v>3</v>
      </c>
      <c r="HF866" t="s">
        <v>3</v>
      </c>
      <c r="IK866">
        <f t="shared" si="728"/>
        <v>18935.57</v>
      </c>
    </row>
    <row r="867" spans="1:245" x14ac:dyDescent="0.2">
      <c r="A867">
        <v>17</v>
      </c>
      <c r="B867">
        <v>1</v>
      </c>
      <c r="C867">
        <f>ROW(SmtRes!A288)</f>
        <v>288</v>
      </c>
      <c r="D867">
        <f>ROW(EtalonRes!A280)</f>
        <v>280</v>
      </c>
      <c r="E867" t="s">
        <v>129</v>
      </c>
      <c r="F867" t="s">
        <v>389</v>
      </c>
      <c r="G867" t="s">
        <v>390</v>
      </c>
      <c r="H867" t="s">
        <v>147</v>
      </c>
      <c r="I867">
        <f>ROUND(25/100,9)</f>
        <v>0.25</v>
      </c>
      <c r="J867">
        <v>0</v>
      </c>
      <c r="O867">
        <f t="shared" si="698"/>
        <v>17921.560000000001</v>
      </c>
      <c r="P867">
        <f t="shared" si="699"/>
        <v>13950.6</v>
      </c>
      <c r="Q867">
        <f t="shared" si="700"/>
        <v>0</v>
      </c>
      <c r="R867">
        <f t="shared" si="701"/>
        <v>0</v>
      </c>
      <c r="S867">
        <f t="shared" si="702"/>
        <v>3970.96</v>
      </c>
      <c r="T867">
        <f t="shared" si="703"/>
        <v>0</v>
      </c>
      <c r="U867">
        <f t="shared" si="704"/>
        <v>20.067499999999999</v>
      </c>
      <c r="V867">
        <f t="shared" si="705"/>
        <v>0</v>
      </c>
      <c r="W867">
        <f t="shared" si="706"/>
        <v>0</v>
      </c>
      <c r="X867">
        <f t="shared" si="707"/>
        <v>2779.67</v>
      </c>
      <c r="Y867">
        <f t="shared" si="708"/>
        <v>397.1</v>
      </c>
      <c r="AA867">
        <v>52421674</v>
      </c>
      <c r="AB867">
        <f t="shared" si="709"/>
        <v>71686.240000000005</v>
      </c>
      <c r="AC867">
        <f t="shared" si="729"/>
        <v>55802.41</v>
      </c>
      <c r="AD867">
        <f t="shared" si="730"/>
        <v>0</v>
      </c>
      <c r="AE867">
        <f t="shared" si="731"/>
        <v>0</v>
      </c>
      <c r="AF867">
        <f t="shared" si="731"/>
        <v>15883.83</v>
      </c>
      <c r="AG867">
        <f t="shared" si="711"/>
        <v>0</v>
      </c>
      <c r="AH867">
        <f t="shared" si="732"/>
        <v>80.27</v>
      </c>
      <c r="AI867">
        <f t="shared" si="732"/>
        <v>0</v>
      </c>
      <c r="AJ867">
        <f t="shared" si="713"/>
        <v>0</v>
      </c>
      <c r="AK867">
        <v>71686.240000000005</v>
      </c>
      <c r="AL867">
        <v>55802.41</v>
      </c>
      <c r="AM867">
        <v>0</v>
      </c>
      <c r="AN867">
        <v>0</v>
      </c>
      <c r="AO867">
        <v>15883.83</v>
      </c>
      <c r="AP867">
        <v>0</v>
      </c>
      <c r="AQ867">
        <v>80.27</v>
      </c>
      <c r="AR867">
        <v>0</v>
      </c>
      <c r="AS867">
        <v>0</v>
      </c>
      <c r="AT867">
        <v>70</v>
      </c>
      <c r="AU867">
        <v>10</v>
      </c>
      <c r="AV867">
        <v>1</v>
      </c>
      <c r="AW867">
        <v>1</v>
      </c>
      <c r="AZ867">
        <v>1</v>
      </c>
      <c r="BA867">
        <v>1</v>
      </c>
      <c r="BB867">
        <v>1</v>
      </c>
      <c r="BC867">
        <v>1</v>
      </c>
      <c r="BD867" t="s">
        <v>3</v>
      </c>
      <c r="BE867" t="s">
        <v>3</v>
      </c>
      <c r="BF867" t="s">
        <v>3</v>
      </c>
      <c r="BG867" t="s">
        <v>3</v>
      </c>
      <c r="BH867">
        <v>0</v>
      </c>
      <c r="BI867">
        <v>4</v>
      </c>
      <c r="BJ867" t="s">
        <v>391</v>
      </c>
      <c r="BM867">
        <v>0</v>
      </c>
      <c r="BN867">
        <v>0</v>
      </c>
      <c r="BO867" t="s">
        <v>3</v>
      </c>
      <c r="BP867">
        <v>0</v>
      </c>
      <c r="BQ867">
        <v>1</v>
      </c>
      <c r="BR867">
        <v>0</v>
      </c>
      <c r="BS867">
        <v>1</v>
      </c>
      <c r="BT867">
        <v>1</v>
      </c>
      <c r="BU867">
        <v>1</v>
      </c>
      <c r="BV867">
        <v>1</v>
      </c>
      <c r="BW867">
        <v>1</v>
      </c>
      <c r="BX867">
        <v>1</v>
      </c>
      <c r="BY867" t="s">
        <v>3</v>
      </c>
      <c r="BZ867">
        <v>70</v>
      </c>
      <c r="CA867">
        <v>10</v>
      </c>
      <c r="CE867">
        <v>0</v>
      </c>
      <c r="CF867">
        <v>0</v>
      </c>
      <c r="CG867">
        <v>0</v>
      </c>
      <c r="CM867">
        <v>0</v>
      </c>
      <c r="CN867" t="s">
        <v>3</v>
      </c>
      <c r="CO867">
        <v>0</v>
      </c>
      <c r="CP867">
        <f t="shared" si="714"/>
        <v>17921.560000000001</v>
      </c>
      <c r="CQ867">
        <f t="shared" si="715"/>
        <v>55802.41</v>
      </c>
      <c r="CR867">
        <f t="shared" si="733"/>
        <v>0</v>
      </c>
      <c r="CS867">
        <f t="shared" si="716"/>
        <v>0</v>
      </c>
      <c r="CT867">
        <f t="shared" si="717"/>
        <v>15883.83</v>
      </c>
      <c r="CU867">
        <f t="shared" si="718"/>
        <v>0</v>
      </c>
      <c r="CV867">
        <f t="shared" si="719"/>
        <v>80.27</v>
      </c>
      <c r="CW867">
        <f t="shared" si="720"/>
        <v>0</v>
      </c>
      <c r="CX867">
        <f t="shared" si="721"/>
        <v>0</v>
      </c>
      <c r="CY867">
        <f t="shared" si="722"/>
        <v>2779.672</v>
      </c>
      <c r="CZ867">
        <f t="shared" si="723"/>
        <v>397.096</v>
      </c>
      <c r="DC867" t="s">
        <v>3</v>
      </c>
      <c r="DD867" t="s">
        <v>3</v>
      </c>
      <c r="DE867" t="s">
        <v>3</v>
      </c>
      <c r="DF867" t="s">
        <v>3</v>
      </c>
      <c r="DG867" t="s">
        <v>3</v>
      </c>
      <c r="DH867" t="s">
        <v>3</v>
      </c>
      <c r="DI867" t="s">
        <v>3</v>
      </c>
      <c r="DJ867" t="s">
        <v>3</v>
      </c>
      <c r="DK867" t="s">
        <v>3</v>
      </c>
      <c r="DL867" t="s">
        <v>3</v>
      </c>
      <c r="DM867" t="s">
        <v>3</v>
      </c>
      <c r="DN867">
        <v>0</v>
      </c>
      <c r="DO867">
        <v>0</v>
      </c>
      <c r="DP867">
        <v>1</v>
      </c>
      <c r="DQ867">
        <v>1</v>
      </c>
      <c r="DU867">
        <v>1003</v>
      </c>
      <c r="DV867" t="s">
        <v>147</v>
      </c>
      <c r="DW867" t="s">
        <v>147</v>
      </c>
      <c r="DX867">
        <v>100</v>
      </c>
      <c r="EE867">
        <v>51482689</v>
      </c>
      <c r="EF867">
        <v>1</v>
      </c>
      <c r="EG867" t="s">
        <v>21</v>
      </c>
      <c r="EH867">
        <v>0</v>
      </c>
      <c r="EI867" t="s">
        <v>3</v>
      </c>
      <c r="EJ867">
        <v>4</v>
      </c>
      <c r="EK867">
        <v>0</v>
      </c>
      <c r="EL867" t="s">
        <v>22</v>
      </c>
      <c r="EM867" t="s">
        <v>23</v>
      </c>
      <c r="EO867" t="s">
        <v>3</v>
      </c>
      <c r="EQ867">
        <v>0</v>
      </c>
      <c r="ER867">
        <v>71686.240000000005</v>
      </c>
      <c r="ES867">
        <v>55802.41</v>
      </c>
      <c r="ET867">
        <v>0</v>
      </c>
      <c r="EU867">
        <v>0</v>
      </c>
      <c r="EV867">
        <v>15883.83</v>
      </c>
      <c r="EW867">
        <v>80.27</v>
      </c>
      <c r="EX867">
        <v>0</v>
      </c>
      <c r="EY867">
        <v>0</v>
      </c>
      <c r="FQ867">
        <v>0</v>
      </c>
      <c r="FR867">
        <f t="shared" si="724"/>
        <v>0</v>
      </c>
      <c r="FS867">
        <v>0</v>
      </c>
      <c r="FX867">
        <v>70</v>
      </c>
      <c r="FY867">
        <v>10</v>
      </c>
      <c r="GA867" t="s">
        <v>3</v>
      </c>
      <c r="GD867">
        <v>0</v>
      </c>
      <c r="GF867">
        <v>1776689484</v>
      </c>
      <c r="GG867">
        <v>2</v>
      </c>
      <c r="GH867">
        <v>1</v>
      </c>
      <c r="GI867">
        <v>-2</v>
      </c>
      <c r="GJ867">
        <v>0</v>
      </c>
      <c r="GK867">
        <f>ROUND(R867*(R12)/100,2)</f>
        <v>0</v>
      </c>
      <c r="GL867">
        <f t="shared" si="725"/>
        <v>0</v>
      </c>
      <c r="GM867">
        <f t="shared" si="734"/>
        <v>21098.33</v>
      </c>
      <c r="GN867">
        <f t="shared" si="735"/>
        <v>0</v>
      </c>
      <c r="GO867">
        <f t="shared" si="736"/>
        <v>0</v>
      </c>
      <c r="GP867">
        <f t="shared" si="737"/>
        <v>21098.33</v>
      </c>
      <c r="GR867">
        <v>0</v>
      </c>
      <c r="GS867">
        <v>3</v>
      </c>
      <c r="GT867">
        <v>0</v>
      </c>
      <c r="GU867" t="s">
        <v>3</v>
      </c>
      <c r="GV867">
        <f t="shared" si="738"/>
        <v>0</v>
      </c>
      <c r="GW867">
        <v>1</v>
      </c>
      <c r="GX867">
        <f t="shared" si="726"/>
        <v>0</v>
      </c>
      <c r="HA867">
        <v>0</v>
      </c>
      <c r="HB867">
        <v>0</v>
      </c>
      <c r="HC867">
        <f t="shared" si="727"/>
        <v>0</v>
      </c>
      <c r="HE867" t="s">
        <v>3</v>
      </c>
      <c r="HF867" t="s">
        <v>3</v>
      </c>
      <c r="IK867">
        <f t="shared" si="728"/>
        <v>25318</v>
      </c>
    </row>
    <row r="869" spans="1:245" x14ac:dyDescent="0.2">
      <c r="A869" s="1">
        <v>5</v>
      </c>
      <c r="B869" s="1">
        <v>1</v>
      </c>
      <c r="C869" s="1"/>
      <c r="D869" s="1">
        <f>ROW(A887)</f>
        <v>887</v>
      </c>
      <c r="E869" s="1"/>
      <c r="F869" s="1" t="s">
        <v>15</v>
      </c>
      <c r="G869" s="1" t="s">
        <v>392</v>
      </c>
      <c r="H869" s="1" t="s">
        <v>3</v>
      </c>
      <c r="I869" s="1">
        <v>0</v>
      </c>
      <c r="J869" s="1"/>
      <c r="K869" s="1">
        <v>-1</v>
      </c>
      <c r="L869" s="1"/>
      <c r="M869" s="1"/>
      <c r="N869" s="1"/>
      <c r="O869" s="1"/>
      <c r="P869" s="1"/>
      <c r="Q869" s="1"/>
      <c r="R869" s="1"/>
      <c r="S869" s="1"/>
      <c r="T869" s="1"/>
      <c r="U869" s="1" t="s">
        <v>3</v>
      </c>
      <c r="V869" s="1">
        <v>0</v>
      </c>
      <c r="W869" s="1"/>
      <c r="X869" s="1"/>
      <c r="Y869" s="1"/>
      <c r="Z869" s="1"/>
      <c r="AA869" s="1"/>
      <c r="AB869" s="1" t="s">
        <v>3</v>
      </c>
      <c r="AC869" s="1" t="s">
        <v>3</v>
      </c>
      <c r="AD869" s="1" t="s">
        <v>3</v>
      </c>
      <c r="AE869" s="1" t="s">
        <v>3</v>
      </c>
      <c r="AF869" s="1" t="s">
        <v>3</v>
      </c>
      <c r="AG869" s="1" t="s">
        <v>3</v>
      </c>
      <c r="AH869" s="1"/>
      <c r="AI869" s="1"/>
      <c r="AJ869" s="1"/>
      <c r="AK869" s="1"/>
      <c r="AL869" s="1"/>
      <c r="AM869" s="1"/>
      <c r="AN869" s="1"/>
      <c r="AO869" s="1"/>
      <c r="AP869" s="1" t="s">
        <v>3</v>
      </c>
      <c r="AQ869" s="1" t="s">
        <v>3</v>
      </c>
      <c r="AR869" s="1" t="s">
        <v>3</v>
      </c>
      <c r="AS869" s="1"/>
      <c r="AT869" s="1"/>
      <c r="AU869" s="1"/>
      <c r="AV869" s="1"/>
      <c r="AW869" s="1"/>
      <c r="AX869" s="1"/>
      <c r="AY869" s="1"/>
      <c r="AZ869" s="1" t="s">
        <v>3</v>
      </c>
      <c r="BA869" s="1"/>
      <c r="BB869" s="1" t="s">
        <v>3</v>
      </c>
      <c r="BC869" s="1" t="s">
        <v>3</v>
      </c>
      <c r="BD869" s="1" t="s">
        <v>3</v>
      </c>
      <c r="BE869" s="1" t="s">
        <v>3</v>
      </c>
      <c r="BF869" s="1" t="s">
        <v>3</v>
      </c>
      <c r="BG869" s="1" t="s">
        <v>3</v>
      </c>
      <c r="BH869" s="1" t="s">
        <v>3</v>
      </c>
      <c r="BI869" s="1" t="s">
        <v>3</v>
      </c>
      <c r="BJ869" s="1" t="s">
        <v>3</v>
      </c>
      <c r="BK869" s="1" t="s">
        <v>3</v>
      </c>
      <c r="BL869" s="1" t="s">
        <v>3</v>
      </c>
      <c r="BM869" s="1" t="s">
        <v>3</v>
      </c>
      <c r="BN869" s="1" t="s">
        <v>3</v>
      </c>
      <c r="BO869" s="1" t="s">
        <v>3</v>
      </c>
      <c r="BP869" s="1" t="s">
        <v>3</v>
      </c>
      <c r="BQ869" s="1"/>
      <c r="BR869" s="1"/>
      <c r="BS869" s="1"/>
      <c r="BT869" s="1"/>
      <c r="BU869" s="1"/>
      <c r="BV869" s="1"/>
      <c r="BW869" s="1"/>
      <c r="BX869" s="1">
        <v>0</v>
      </c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>
        <v>0</v>
      </c>
    </row>
    <row r="871" spans="1:245" x14ac:dyDescent="0.2">
      <c r="A871" s="2">
        <v>52</v>
      </c>
      <c r="B871" s="2">
        <f t="shared" ref="B871:G871" si="739">B887</f>
        <v>1</v>
      </c>
      <c r="C871" s="2">
        <f t="shared" si="739"/>
        <v>5</v>
      </c>
      <c r="D871" s="2">
        <f t="shared" si="739"/>
        <v>869</v>
      </c>
      <c r="E871" s="2">
        <f t="shared" si="739"/>
        <v>0</v>
      </c>
      <c r="F871" s="2" t="str">
        <f t="shared" si="739"/>
        <v>Новый подраздел</v>
      </c>
      <c r="G871" s="2" t="str">
        <f t="shared" si="739"/>
        <v>Демонтаж/монтаж б/у бетонного борта (понижение)</v>
      </c>
      <c r="H871" s="2"/>
      <c r="I871" s="2"/>
      <c r="J871" s="2"/>
      <c r="K871" s="2"/>
      <c r="L871" s="2"/>
      <c r="M871" s="2"/>
      <c r="N871" s="2"/>
      <c r="O871" s="2">
        <f t="shared" ref="O871:AT871" si="740">O887</f>
        <v>21690.41</v>
      </c>
      <c r="P871" s="2">
        <f t="shared" si="740"/>
        <v>10620.03</v>
      </c>
      <c r="Q871" s="2">
        <f t="shared" si="740"/>
        <v>4840.63</v>
      </c>
      <c r="R871" s="2">
        <f t="shared" si="740"/>
        <v>2587.81</v>
      </c>
      <c r="S871" s="2">
        <f t="shared" si="740"/>
        <v>6229.75</v>
      </c>
      <c r="T871" s="2">
        <f t="shared" si="740"/>
        <v>0</v>
      </c>
      <c r="U871" s="2">
        <f t="shared" si="740"/>
        <v>31.6194408</v>
      </c>
      <c r="V871" s="2">
        <f t="shared" si="740"/>
        <v>0</v>
      </c>
      <c r="W871" s="2">
        <f t="shared" si="740"/>
        <v>0</v>
      </c>
      <c r="X871" s="2">
        <f t="shared" si="740"/>
        <v>4360.8100000000004</v>
      </c>
      <c r="Y871" s="2">
        <f t="shared" si="740"/>
        <v>622.97</v>
      </c>
      <c r="Z871" s="2">
        <f t="shared" si="740"/>
        <v>0</v>
      </c>
      <c r="AA871" s="2">
        <f t="shared" si="740"/>
        <v>0</v>
      </c>
      <c r="AB871" s="2">
        <f t="shared" si="740"/>
        <v>21690.41</v>
      </c>
      <c r="AC871" s="2">
        <f t="shared" si="740"/>
        <v>10620.03</v>
      </c>
      <c r="AD871" s="2">
        <f t="shared" si="740"/>
        <v>4840.63</v>
      </c>
      <c r="AE871" s="2">
        <f t="shared" si="740"/>
        <v>2587.81</v>
      </c>
      <c r="AF871" s="2">
        <f t="shared" si="740"/>
        <v>6229.75</v>
      </c>
      <c r="AG871" s="2">
        <f t="shared" si="740"/>
        <v>0</v>
      </c>
      <c r="AH871" s="2">
        <f t="shared" si="740"/>
        <v>31.6194408</v>
      </c>
      <c r="AI871" s="2">
        <f t="shared" si="740"/>
        <v>0</v>
      </c>
      <c r="AJ871" s="2">
        <f t="shared" si="740"/>
        <v>0</v>
      </c>
      <c r="AK871" s="2">
        <f t="shared" si="740"/>
        <v>4360.8100000000004</v>
      </c>
      <c r="AL871" s="2">
        <f t="shared" si="740"/>
        <v>622.97</v>
      </c>
      <c r="AM871" s="2">
        <f t="shared" si="740"/>
        <v>0</v>
      </c>
      <c r="AN871" s="2">
        <f t="shared" si="740"/>
        <v>0</v>
      </c>
      <c r="AO871" s="2">
        <f t="shared" si="740"/>
        <v>0</v>
      </c>
      <c r="AP871" s="2">
        <f t="shared" si="740"/>
        <v>0</v>
      </c>
      <c r="AQ871" s="2">
        <f t="shared" si="740"/>
        <v>0</v>
      </c>
      <c r="AR871" s="2">
        <f t="shared" si="740"/>
        <v>26741.77</v>
      </c>
      <c r="AS871" s="2">
        <f t="shared" si="740"/>
        <v>575.6</v>
      </c>
      <c r="AT871" s="2">
        <f t="shared" si="740"/>
        <v>0</v>
      </c>
      <c r="AU871" s="2">
        <f t="shared" ref="AU871:BZ871" si="741">AU887</f>
        <v>26166.17</v>
      </c>
      <c r="AV871" s="2">
        <f t="shared" si="741"/>
        <v>10620.03</v>
      </c>
      <c r="AW871" s="2">
        <f t="shared" si="741"/>
        <v>10620.03</v>
      </c>
      <c r="AX871" s="2">
        <f t="shared" si="741"/>
        <v>0</v>
      </c>
      <c r="AY871" s="2">
        <f t="shared" si="741"/>
        <v>10620.03</v>
      </c>
      <c r="AZ871" s="2">
        <f t="shared" si="741"/>
        <v>0</v>
      </c>
      <c r="BA871" s="2">
        <f t="shared" si="741"/>
        <v>0</v>
      </c>
      <c r="BB871" s="2">
        <f t="shared" si="741"/>
        <v>0</v>
      </c>
      <c r="BC871" s="2">
        <f t="shared" si="741"/>
        <v>0</v>
      </c>
      <c r="BD871" s="2">
        <f t="shared" si="741"/>
        <v>0</v>
      </c>
      <c r="BE871" s="2">
        <f t="shared" si="741"/>
        <v>0</v>
      </c>
      <c r="BF871" s="2">
        <f t="shared" si="741"/>
        <v>0</v>
      </c>
      <c r="BG871" s="2">
        <f t="shared" si="741"/>
        <v>0</v>
      </c>
      <c r="BH871" s="2">
        <f t="shared" si="741"/>
        <v>0</v>
      </c>
      <c r="BI871" s="2">
        <f t="shared" si="741"/>
        <v>0</v>
      </c>
      <c r="BJ871" s="2">
        <f t="shared" si="741"/>
        <v>0</v>
      </c>
      <c r="BK871" s="2">
        <f t="shared" si="741"/>
        <v>0</v>
      </c>
      <c r="BL871" s="2">
        <f t="shared" si="741"/>
        <v>0</v>
      </c>
      <c r="BM871" s="2">
        <f t="shared" si="741"/>
        <v>0</v>
      </c>
      <c r="BN871" s="2">
        <f t="shared" si="741"/>
        <v>0</v>
      </c>
      <c r="BO871" s="2">
        <f t="shared" si="741"/>
        <v>0</v>
      </c>
      <c r="BP871" s="2">
        <f t="shared" si="741"/>
        <v>0</v>
      </c>
      <c r="BQ871" s="2">
        <f t="shared" si="741"/>
        <v>0</v>
      </c>
      <c r="BR871" s="2">
        <f t="shared" si="741"/>
        <v>0</v>
      </c>
      <c r="BS871" s="2">
        <f t="shared" si="741"/>
        <v>0</v>
      </c>
      <c r="BT871" s="2">
        <f t="shared" si="741"/>
        <v>0</v>
      </c>
      <c r="BU871" s="2">
        <f t="shared" si="741"/>
        <v>0</v>
      </c>
      <c r="BV871" s="2">
        <f t="shared" si="741"/>
        <v>0</v>
      </c>
      <c r="BW871" s="2">
        <f t="shared" si="741"/>
        <v>0</v>
      </c>
      <c r="BX871" s="2">
        <f t="shared" si="741"/>
        <v>0</v>
      </c>
      <c r="BY871" s="2">
        <f t="shared" si="741"/>
        <v>0</v>
      </c>
      <c r="BZ871" s="2">
        <f t="shared" si="741"/>
        <v>0</v>
      </c>
      <c r="CA871" s="2">
        <f t="shared" ref="CA871:DF871" si="742">CA887</f>
        <v>26741.77</v>
      </c>
      <c r="CB871" s="2">
        <f t="shared" si="742"/>
        <v>575.6</v>
      </c>
      <c r="CC871" s="2">
        <f t="shared" si="742"/>
        <v>0</v>
      </c>
      <c r="CD871" s="2">
        <f t="shared" si="742"/>
        <v>26166.17</v>
      </c>
      <c r="CE871" s="2">
        <f t="shared" si="742"/>
        <v>10620.03</v>
      </c>
      <c r="CF871" s="2">
        <f t="shared" si="742"/>
        <v>10620.03</v>
      </c>
      <c r="CG871" s="2">
        <f t="shared" si="742"/>
        <v>0</v>
      </c>
      <c r="CH871" s="2">
        <f t="shared" si="742"/>
        <v>10620.03</v>
      </c>
      <c r="CI871" s="2">
        <f t="shared" si="742"/>
        <v>0</v>
      </c>
      <c r="CJ871" s="2">
        <f t="shared" si="742"/>
        <v>0</v>
      </c>
      <c r="CK871" s="2">
        <f t="shared" si="742"/>
        <v>0</v>
      </c>
      <c r="CL871" s="2">
        <f t="shared" si="742"/>
        <v>0</v>
      </c>
      <c r="CM871" s="2">
        <f t="shared" si="742"/>
        <v>0</v>
      </c>
      <c r="CN871" s="2">
        <f t="shared" si="742"/>
        <v>0</v>
      </c>
      <c r="CO871" s="2">
        <f t="shared" si="742"/>
        <v>0</v>
      </c>
      <c r="CP871" s="2">
        <f t="shared" si="742"/>
        <v>0</v>
      </c>
      <c r="CQ871" s="2">
        <f t="shared" si="742"/>
        <v>0</v>
      </c>
      <c r="CR871" s="2">
        <f t="shared" si="742"/>
        <v>0</v>
      </c>
      <c r="CS871" s="2">
        <f t="shared" si="742"/>
        <v>0</v>
      </c>
      <c r="CT871" s="2">
        <f t="shared" si="742"/>
        <v>0</v>
      </c>
      <c r="CU871" s="2">
        <f t="shared" si="742"/>
        <v>0</v>
      </c>
      <c r="CV871" s="2">
        <f t="shared" si="742"/>
        <v>0</v>
      </c>
      <c r="CW871" s="2">
        <f t="shared" si="742"/>
        <v>0</v>
      </c>
      <c r="CX871" s="2">
        <f t="shared" si="742"/>
        <v>0</v>
      </c>
      <c r="CY871" s="2">
        <f t="shared" si="742"/>
        <v>0</v>
      </c>
      <c r="CZ871" s="2">
        <f t="shared" si="742"/>
        <v>0</v>
      </c>
      <c r="DA871" s="2">
        <f t="shared" si="742"/>
        <v>0</v>
      </c>
      <c r="DB871" s="2">
        <f t="shared" si="742"/>
        <v>0</v>
      </c>
      <c r="DC871" s="2">
        <f t="shared" si="742"/>
        <v>0</v>
      </c>
      <c r="DD871" s="2">
        <f t="shared" si="742"/>
        <v>0</v>
      </c>
      <c r="DE871" s="2">
        <f t="shared" si="742"/>
        <v>0</v>
      </c>
      <c r="DF871" s="2">
        <f t="shared" si="742"/>
        <v>0</v>
      </c>
      <c r="DG871" s="3">
        <f t="shared" ref="DG871:EL871" si="743">DG887</f>
        <v>0</v>
      </c>
      <c r="DH871" s="3">
        <f t="shared" si="743"/>
        <v>0</v>
      </c>
      <c r="DI871" s="3">
        <f t="shared" si="743"/>
        <v>0</v>
      </c>
      <c r="DJ871" s="3">
        <f t="shared" si="743"/>
        <v>0</v>
      </c>
      <c r="DK871" s="3">
        <f t="shared" si="743"/>
        <v>0</v>
      </c>
      <c r="DL871" s="3">
        <f t="shared" si="743"/>
        <v>0</v>
      </c>
      <c r="DM871" s="3">
        <f t="shared" si="743"/>
        <v>0</v>
      </c>
      <c r="DN871" s="3">
        <f t="shared" si="743"/>
        <v>0</v>
      </c>
      <c r="DO871" s="3">
        <f t="shared" si="743"/>
        <v>0</v>
      </c>
      <c r="DP871" s="3">
        <f t="shared" si="743"/>
        <v>0</v>
      </c>
      <c r="DQ871" s="3">
        <f t="shared" si="743"/>
        <v>0</v>
      </c>
      <c r="DR871" s="3">
        <f t="shared" si="743"/>
        <v>0</v>
      </c>
      <c r="DS871" s="3">
        <f t="shared" si="743"/>
        <v>0</v>
      </c>
      <c r="DT871" s="3">
        <f t="shared" si="743"/>
        <v>0</v>
      </c>
      <c r="DU871" s="3">
        <f t="shared" si="743"/>
        <v>0</v>
      </c>
      <c r="DV871" s="3">
        <f t="shared" si="743"/>
        <v>0</v>
      </c>
      <c r="DW871" s="3">
        <f t="shared" si="743"/>
        <v>0</v>
      </c>
      <c r="DX871" s="3">
        <f t="shared" si="743"/>
        <v>0</v>
      </c>
      <c r="DY871" s="3">
        <f t="shared" si="743"/>
        <v>0</v>
      </c>
      <c r="DZ871" s="3">
        <f t="shared" si="743"/>
        <v>0</v>
      </c>
      <c r="EA871" s="3">
        <f t="shared" si="743"/>
        <v>0</v>
      </c>
      <c r="EB871" s="3">
        <f t="shared" si="743"/>
        <v>0</v>
      </c>
      <c r="EC871" s="3">
        <f t="shared" si="743"/>
        <v>0</v>
      </c>
      <c r="ED871" s="3">
        <f t="shared" si="743"/>
        <v>0</v>
      </c>
      <c r="EE871" s="3">
        <f t="shared" si="743"/>
        <v>0</v>
      </c>
      <c r="EF871" s="3">
        <f t="shared" si="743"/>
        <v>0</v>
      </c>
      <c r="EG871" s="3">
        <f t="shared" si="743"/>
        <v>0</v>
      </c>
      <c r="EH871" s="3">
        <f t="shared" si="743"/>
        <v>0</v>
      </c>
      <c r="EI871" s="3">
        <f t="shared" si="743"/>
        <v>0</v>
      </c>
      <c r="EJ871" s="3">
        <f t="shared" si="743"/>
        <v>0</v>
      </c>
      <c r="EK871" s="3">
        <f t="shared" si="743"/>
        <v>0</v>
      </c>
      <c r="EL871" s="3">
        <f t="shared" si="743"/>
        <v>0</v>
      </c>
      <c r="EM871" s="3">
        <f t="shared" ref="EM871:FR871" si="744">EM887</f>
        <v>0</v>
      </c>
      <c r="EN871" s="3">
        <f t="shared" si="744"/>
        <v>0</v>
      </c>
      <c r="EO871" s="3">
        <f t="shared" si="744"/>
        <v>0</v>
      </c>
      <c r="EP871" s="3">
        <f t="shared" si="744"/>
        <v>0</v>
      </c>
      <c r="EQ871" s="3">
        <f t="shared" si="744"/>
        <v>0</v>
      </c>
      <c r="ER871" s="3">
        <f t="shared" si="744"/>
        <v>0</v>
      </c>
      <c r="ES871" s="3">
        <f t="shared" si="744"/>
        <v>0</v>
      </c>
      <c r="ET871" s="3">
        <f t="shared" si="744"/>
        <v>0</v>
      </c>
      <c r="EU871" s="3">
        <f t="shared" si="744"/>
        <v>0</v>
      </c>
      <c r="EV871" s="3">
        <f t="shared" si="744"/>
        <v>0</v>
      </c>
      <c r="EW871" s="3">
        <f t="shared" si="744"/>
        <v>0</v>
      </c>
      <c r="EX871" s="3">
        <f t="shared" si="744"/>
        <v>0</v>
      </c>
      <c r="EY871" s="3">
        <f t="shared" si="744"/>
        <v>0</v>
      </c>
      <c r="EZ871" s="3">
        <f t="shared" si="744"/>
        <v>0</v>
      </c>
      <c r="FA871" s="3">
        <f t="shared" si="744"/>
        <v>0</v>
      </c>
      <c r="FB871" s="3">
        <f t="shared" si="744"/>
        <v>0</v>
      </c>
      <c r="FC871" s="3">
        <f t="shared" si="744"/>
        <v>0</v>
      </c>
      <c r="FD871" s="3">
        <f t="shared" si="744"/>
        <v>0</v>
      </c>
      <c r="FE871" s="3">
        <f t="shared" si="744"/>
        <v>0</v>
      </c>
      <c r="FF871" s="3">
        <f t="shared" si="744"/>
        <v>0</v>
      </c>
      <c r="FG871" s="3">
        <f t="shared" si="744"/>
        <v>0</v>
      </c>
      <c r="FH871" s="3">
        <f t="shared" si="744"/>
        <v>0</v>
      </c>
      <c r="FI871" s="3">
        <f t="shared" si="744"/>
        <v>0</v>
      </c>
      <c r="FJ871" s="3">
        <f t="shared" si="744"/>
        <v>0</v>
      </c>
      <c r="FK871" s="3">
        <f t="shared" si="744"/>
        <v>0</v>
      </c>
      <c r="FL871" s="3">
        <f t="shared" si="744"/>
        <v>0</v>
      </c>
      <c r="FM871" s="3">
        <f t="shared" si="744"/>
        <v>0</v>
      </c>
      <c r="FN871" s="3">
        <f t="shared" si="744"/>
        <v>0</v>
      </c>
      <c r="FO871" s="3">
        <f t="shared" si="744"/>
        <v>0</v>
      </c>
      <c r="FP871" s="3">
        <f t="shared" si="744"/>
        <v>0</v>
      </c>
      <c r="FQ871" s="3">
        <f t="shared" si="744"/>
        <v>0</v>
      </c>
      <c r="FR871" s="3">
        <f t="shared" si="744"/>
        <v>0</v>
      </c>
      <c r="FS871" s="3">
        <f t="shared" ref="FS871:GX871" si="745">FS887</f>
        <v>0</v>
      </c>
      <c r="FT871" s="3">
        <f t="shared" si="745"/>
        <v>0</v>
      </c>
      <c r="FU871" s="3">
        <f t="shared" si="745"/>
        <v>0</v>
      </c>
      <c r="FV871" s="3">
        <f t="shared" si="745"/>
        <v>0</v>
      </c>
      <c r="FW871" s="3">
        <f t="shared" si="745"/>
        <v>0</v>
      </c>
      <c r="FX871" s="3">
        <f t="shared" si="745"/>
        <v>0</v>
      </c>
      <c r="FY871" s="3">
        <f t="shared" si="745"/>
        <v>0</v>
      </c>
      <c r="FZ871" s="3">
        <f t="shared" si="745"/>
        <v>0</v>
      </c>
      <c r="GA871" s="3">
        <f t="shared" si="745"/>
        <v>0</v>
      </c>
      <c r="GB871" s="3">
        <f t="shared" si="745"/>
        <v>0</v>
      </c>
      <c r="GC871" s="3">
        <f t="shared" si="745"/>
        <v>0</v>
      </c>
      <c r="GD871" s="3">
        <f t="shared" si="745"/>
        <v>0</v>
      </c>
      <c r="GE871" s="3">
        <f t="shared" si="745"/>
        <v>0</v>
      </c>
      <c r="GF871" s="3">
        <f t="shared" si="745"/>
        <v>0</v>
      </c>
      <c r="GG871" s="3">
        <f t="shared" si="745"/>
        <v>0</v>
      </c>
      <c r="GH871" s="3">
        <f t="shared" si="745"/>
        <v>0</v>
      </c>
      <c r="GI871" s="3">
        <f t="shared" si="745"/>
        <v>0</v>
      </c>
      <c r="GJ871" s="3">
        <f t="shared" si="745"/>
        <v>0</v>
      </c>
      <c r="GK871" s="3">
        <f t="shared" si="745"/>
        <v>0</v>
      </c>
      <c r="GL871" s="3">
        <f t="shared" si="745"/>
        <v>0</v>
      </c>
      <c r="GM871" s="3">
        <f t="shared" si="745"/>
        <v>0</v>
      </c>
      <c r="GN871" s="3">
        <f t="shared" si="745"/>
        <v>0</v>
      </c>
      <c r="GO871" s="3">
        <f t="shared" si="745"/>
        <v>0</v>
      </c>
      <c r="GP871" s="3">
        <f t="shared" si="745"/>
        <v>0</v>
      </c>
      <c r="GQ871" s="3">
        <f t="shared" si="745"/>
        <v>0</v>
      </c>
      <c r="GR871" s="3">
        <f t="shared" si="745"/>
        <v>0</v>
      </c>
      <c r="GS871" s="3">
        <f t="shared" si="745"/>
        <v>0</v>
      </c>
      <c r="GT871" s="3">
        <f t="shared" si="745"/>
        <v>0</v>
      </c>
      <c r="GU871" s="3">
        <f t="shared" si="745"/>
        <v>0</v>
      </c>
      <c r="GV871" s="3">
        <f t="shared" si="745"/>
        <v>0</v>
      </c>
      <c r="GW871" s="3">
        <f t="shared" si="745"/>
        <v>0</v>
      </c>
      <c r="GX871" s="3">
        <f t="shared" si="745"/>
        <v>0</v>
      </c>
    </row>
    <row r="873" spans="1:245" x14ac:dyDescent="0.2">
      <c r="A873">
        <v>17</v>
      </c>
      <c r="B873">
        <v>1</v>
      </c>
      <c r="C873">
        <f>ROW(SmtRes!A289)</f>
        <v>289</v>
      </c>
      <c r="D873">
        <f>ROW(EtalonRes!A281)</f>
        <v>281</v>
      </c>
      <c r="E873" t="s">
        <v>134</v>
      </c>
      <c r="F873" t="s">
        <v>145</v>
      </c>
      <c r="G873" t="s">
        <v>146</v>
      </c>
      <c r="H873" t="s">
        <v>147</v>
      </c>
      <c r="I873">
        <f>ROUND((12/100)/12*18,9)</f>
        <v>0.18</v>
      </c>
      <c r="J873">
        <v>0</v>
      </c>
      <c r="O873">
        <f t="shared" ref="O873:O885" si="746">ROUND(CP873,2)</f>
        <v>2791.02</v>
      </c>
      <c r="P873">
        <f t="shared" ref="P873:P885" si="747">ROUND(CQ873*I873,2)</f>
        <v>0</v>
      </c>
      <c r="Q873">
        <f t="shared" ref="Q873:Q885" si="748">ROUND(CR873*I873,2)</f>
        <v>0</v>
      </c>
      <c r="R873">
        <f t="shared" ref="R873:R885" si="749">ROUND(CS873*I873,2)</f>
        <v>0</v>
      </c>
      <c r="S873">
        <f t="shared" ref="S873:S885" si="750">ROUND(CT873*I873,2)</f>
        <v>2791.02</v>
      </c>
      <c r="T873">
        <f t="shared" ref="T873:T885" si="751">ROUND(CU873*I873,2)</f>
        <v>0</v>
      </c>
      <c r="U873">
        <f t="shared" ref="U873:U885" si="752">CV873*I873</f>
        <v>13.805999999999999</v>
      </c>
      <c r="V873">
        <f t="shared" ref="V873:V885" si="753">CW873*I873</f>
        <v>0</v>
      </c>
      <c r="W873">
        <f t="shared" ref="W873:W885" si="754">ROUND(CX873*I873,2)</f>
        <v>0</v>
      </c>
      <c r="X873">
        <f t="shared" ref="X873:X885" si="755">ROUND(CY873,2)</f>
        <v>1953.71</v>
      </c>
      <c r="Y873">
        <f t="shared" ref="Y873:Y885" si="756">ROUND(CZ873,2)</f>
        <v>279.10000000000002</v>
      </c>
      <c r="AA873">
        <v>52421674</v>
      </c>
      <c r="AB873">
        <f t="shared" ref="AB873:AB885" si="757">ROUND((AC873+AD873+AF873),6)</f>
        <v>15505.67</v>
      </c>
      <c r="AC873">
        <f>ROUND((ES873),6)</f>
        <v>0</v>
      </c>
      <c r="AD873">
        <f>ROUND((((ET873)-(EU873))+AE873),6)</f>
        <v>0</v>
      </c>
      <c r="AE873">
        <f t="shared" ref="AE873:AF877" si="758">ROUND((EU873),6)</f>
        <v>0</v>
      </c>
      <c r="AF873">
        <f t="shared" si="758"/>
        <v>15505.67</v>
      </c>
      <c r="AG873">
        <f t="shared" ref="AG873:AG885" si="759">ROUND((AP873),6)</f>
        <v>0</v>
      </c>
      <c r="AH873">
        <f t="shared" ref="AH873:AI877" si="760">(EW873)</f>
        <v>76.7</v>
      </c>
      <c r="AI873">
        <f t="shared" si="760"/>
        <v>0</v>
      </c>
      <c r="AJ873">
        <f t="shared" ref="AJ873:AJ885" si="761">(AS873)</f>
        <v>0</v>
      </c>
      <c r="AK873">
        <v>15505.67</v>
      </c>
      <c r="AL873">
        <v>0</v>
      </c>
      <c r="AM873">
        <v>0</v>
      </c>
      <c r="AN873">
        <v>0</v>
      </c>
      <c r="AO873">
        <v>15505.67</v>
      </c>
      <c r="AP873">
        <v>0</v>
      </c>
      <c r="AQ873">
        <v>76.7</v>
      </c>
      <c r="AR873">
        <v>0</v>
      </c>
      <c r="AS873">
        <v>0</v>
      </c>
      <c r="AT873">
        <v>70</v>
      </c>
      <c r="AU873">
        <v>10</v>
      </c>
      <c r="AV873">
        <v>1</v>
      </c>
      <c r="AW873">
        <v>1</v>
      </c>
      <c r="AZ873">
        <v>1</v>
      </c>
      <c r="BA873">
        <v>1</v>
      </c>
      <c r="BB873">
        <v>1</v>
      </c>
      <c r="BC873">
        <v>1</v>
      </c>
      <c r="BD873" t="s">
        <v>3</v>
      </c>
      <c r="BE873" t="s">
        <v>3</v>
      </c>
      <c r="BF873" t="s">
        <v>3</v>
      </c>
      <c r="BG873" t="s">
        <v>3</v>
      </c>
      <c r="BH873">
        <v>0</v>
      </c>
      <c r="BI873">
        <v>4</v>
      </c>
      <c r="BJ873" t="s">
        <v>148</v>
      </c>
      <c r="BM873">
        <v>0</v>
      </c>
      <c r="BN873">
        <v>0</v>
      </c>
      <c r="BO873" t="s">
        <v>3</v>
      </c>
      <c r="BP873">
        <v>0</v>
      </c>
      <c r="BQ873">
        <v>1</v>
      </c>
      <c r="BR873">
        <v>0</v>
      </c>
      <c r="BS873">
        <v>1</v>
      </c>
      <c r="BT873">
        <v>1</v>
      </c>
      <c r="BU873">
        <v>1</v>
      </c>
      <c r="BV873">
        <v>1</v>
      </c>
      <c r="BW873">
        <v>1</v>
      </c>
      <c r="BX873">
        <v>1</v>
      </c>
      <c r="BY873" t="s">
        <v>3</v>
      </c>
      <c r="BZ873">
        <v>70</v>
      </c>
      <c r="CA873">
        <v>10</v>
      </c>
      <c r="CE873">
        <v>0</v>
      </c>
      <c r="CF873">
        <v>0</v>
      </c>
      <c r="CG873">
        <v>0</v>
      </c>
      <c r="CM873">
        <v>0</v>
      </c>
      <c r="CN873" t="s">
        <v>3</v>
      </c>
      <c r="CO873">
        <v>0</v>
      </c>
      <c r="CP873">
        <f t="shared" ref="CP873:CP885" si="762">(P873+Q873+S873)</f>
        <v>2791.02</v>
      </c>
      <c r="CQ873">
        <f t="shared" ref="CQ873:CQ885" si="763">(AC873*BC873*AW873)</f>
        <v>0</v>
      </c>
      <c r="CR873">
        <f>((((ET873)*BB873-(EU873)*BS873)+AE873*BS873)*AV873)</f>
        <v>0</v>
      </c>
      <c r="CS873">
        <f t="shared" ref="CS873:CS885" si="764">(AE873*BS873*AV873)</f>
        <v>0</v>
      </c>
      <c r="CT873">
        <f t="shared" ref="CT873:CT885" si="765">(AF873*BA873*AV873)</f>
        <v>15505.67</v>
      </c>
      <c r="CU873">
        <f t="shared" ref="CU873:CU885" si="766">AG873</f>
        <v>0</v>
      </c>
      <c r="CV873">
        <f t="shared" ref="CV873:CV885" si="767">(AH873*AV873)</f>
        <v>76.7</v>
      </c>
      <c r="CW873">
        <f t="shared" ref="CW873:CW885" si="768">AI873</f>
        <v>0</v>
      </c>
      <c r="CX873">
        <f t="shared" ref="CX873:CX885" si="769">AJ873</f>
        <v>0</v>
      </c>
      <c r="CY873">
        <f t="shared" ref="CY873:CY885" si="770">((S873*BZ873)/100)</f>
        <v>1953.7139999999999</v>
      </c>
      <c r="CZ873">
        <f t="shared" ref="CZ873:CZ885" si="771">((S873*CA873)/100)</f>
        <v>279.10200000000003</v>
      </c>
      <c r="DC873" t="s">
        <v>3</v>
      </c>
      <c r="DD873" t="s">
        <v>3</v>
      </c>
      <c r="DE873" t="s">
        <v>3</v>
      </c>
      <c r="DF873" t="s">
        <v>3</v>
      </c>
      <c r="DG873" t="s">
        <v>3</v>
      </c>
      <c r="DH873" t="s">
        <v>3</v>
      </c>
      <c r="DI873" t="s">
        <v>3</v>
      </c>
      <c r="DJ873" t="s">
        <v>3</v>
      </c>
      <c r="DK873" t="s">
        <v>3</v>
      </c>
      <c r="DL873" t="s">
        <v>3</v>
      </c>
      <c r="DM873" t="s">
        <v>3</v>
      </c>
      <c r="DN873">
        <v>0</v>
      </c>
      <c r="DO873">
        <v>0</v>
      </c>
      <c r="DP873">
        <v>1</v>
      </c>
      <c r="DQ873">
        <v>1</v>
      </c>
      <c r="DU873">
        <v>1003</v>
      </c>
      <c r="DV873" t="s">
        <v>147</v>
      </c>
      <c r="DW873" t="s">
        <v>147</v>
      </c>
      <c r="DX873">
        <v>100</v>
      </c>
      <c r="EE873">
        <v>51482689</v>
      </c>
      <c r="EF873">
        <v>1</v>
      </c>
      <c r="EG873" t="s">
        <v>21</v>
      </c>
      <c r="EH873">
        <v>0</v>
      </c>
      <c r="EI873" t="s">
        <v>3</v>
      </c>
      <c r="EJ873">
        <v>4</v>
      </c>
      <c r="EK873">
        <v>0</v>
      </c>
      <c r="EL873" t="s">
        <v>22</v>
      </c>
      <c r="EM873" t="s">
        <v>23</v>
      </c>
      <c r="EO873" t="s">
        <v>3</v>
      </c>
      <c r="EQ873">
        <v>0</v>
      </c>
      <c r="ER873">
        <v>15505.67</v>
      </c>
      <c r="ES873">
        <v>0</v>
      </c>
      <c r="ET873">
        <v>0</v>
      </c>
      <c r="EU873">
        <v>0</v>
      </c>
      <c r="EV873">
        <v>15505.67</v>
      </c>
      <c r="EW873">
        <v>76.7</v>
      </c>
      <c r="EX873">
        <v>0</v>
      </c>
      <c r="EY873">
        <v>0</v>
      </c>
      <c r="FQ873">
        <v>0</v>
      </c>
      <c r="FR873">
        <f t="shared" ref="FR873:FR885" si="772">ROUND(IF(AND(BH873=3,BI873=3),P873,0),2)</f>
        <v>0</v>
      </c>
      <c r="FS873">
        <v>0</v>
      </c>
      <c r="FX873">
        <v>70</v>
      </c>
      <c r="FY873">
        <v>10</v>
      </c>
      <c r="GA873" t="s">
        <v>3</v>
      </c>
      <c r="GD873">
        <v>0</v>
      </c>
      <c r="GF873">
        <v>-1527906705</v>
      </c>
      <c r="GG873">
        <v>2</v>
      </c>
      <c r="GH873">
        <v>1</v>
      </c>
      <c r="GI873">
        <v>-2</v>
      </c>
      <c r="GJ873">
        <v>0</v>
      </c>
      <c r="GK873">
        <f>ROUND(R873*(R12)/100,2)</f>
        <v>0</v>
      </c>
      <c r="GL873">
        <f t="shared" ref="GL873:GL885" si="773">ROUND(IF(AND(BH873=3,BI873=3,FS873&lt;&gt;0),P873,0),2)</f>
        <v>0</v>
      </c>
      <c r="GM873">
        <f>ROUND(O873+X873+Y873+GK873,2)+GX873</f>
        <v>5023.83</v>
      </c>
      <c r="GN873">
        <f>IF(OR(BI873=0,BI873=1),ROUND(O873+X873+Y873+GK873,2),0)</f>
        <v>0</v>
      </c>
      <c r="GO873">
        <f>IF(BI873=2,ROUND(O873+X873+Y873+GK873,2),0)</f>
        <v>0</v>
      </c>
      <c r="GP873">
        <f>IF(BI873=4,ROUND(O873+X873+Y873+GK873,2)+GX873,0)</f>
        <v>5023.83</v>
      </c>
      <c r="GR873">
        <v>0</v>
      </c>
      <c r="GS873">
        <v>3</v>
      </c>
      <c r="GT873">
        <v>0</v>
      </c>
      <c r="GU873" t="s">
        <v>3</v>
      </c>
      <c r="GV873">
        <f>ROUND((GT873),6)</f>
        <v>0</v>
      </c>
      <c r="GW873">
        <v>1</v>
      </c>
      <c r="GX873">
        <f t="shared" ref="GX873:GX885" si="774">ROUND(HC873*I873,2)</f>
        <v>0</v>
      </c>
      <c r="HA873">
        <v>0</v>
      </c>
      <c r="HB873">
        <v>0</v>
      </c>
      <c r="HC873">
        <f t="shared" ref="HC873:HC885" si="775">GV873*GW873</f>
        <v>0</v>
      </c>
      <c r="HE873" t="s">
        <v>3</v>
      </c>
      <c r="HF873" t="s">
        <v>3</v>
      </c>
      <c r="IK873">
        <f t="shared" ref="IK873:IK885" si="776">ROUND(GM873*1.2,2)</f>
        <v>6028.6</v>
      </c>
    </row>
    <row r="874" spans="1:245" x14ac:dyDescent="0.2">
      <c r="A874">
        <v>17</v>
      </c>
      <c r="B874">
        <v>1</v>
      </c>
      <c r="C874">
        <f>ROW(SmtRes!A290)</f>
        <v>290</v>
      </c>
      <c r="D874">
        <f>ROW(EtalonRes!A282)</f>
        <v>282</v>
      </c>
      <c r="E874" t="s">
        <v>135</v>
      </c>
      <c r="F874" t="s">
        <v>25</v>
      </c>
      <c r="G874" t="s">
        <v>26</v>
      </c>
      <c r="H874" t="s">
        <v>27</v>
      </c>
      <c r="I874">
        <v>2.42136</v>
      </c>
      <c r="J874">
        <v>0</v>
      </c>
      <c r="O874">
        <f t="shared" si="746"/>
        <v>194.31</v>
      </c>
      <c r="P874">
        <f t="shared" si="747"/>
        <v>0</v>
      </c>
      <c r="Q874">
        <f t="shared" si="748"/>
        <v>194.31</v>
      </c>
      <c r="R874">
        <f t="shared" si="749"/>
        <v>62.57</v>
      </c>
      <c r="S874">
        <f t="shared" si="750"/>
        <v>0</v>
      </c>
      <c r="T874">
        <f t="shared" si="751"/>
        <v>0</v>
      </c>
      <c r="U874">
        <f t="shared" si="752"/>
        <v>0</v>
      </c>
      <c r="V874">
        <f t="shared" si="753"/>
        <v>0</v>
      </c>
      <c r="W874">
        <f t="shared" si="754"/>
        <v>0</v>
      </c>
      <c r="X874">
        <f t="shared" si="755"/>
        <v>0</v>
      </c>
      <c r="Y874">
        <f t="shared" si="756"/>
        <v>0</v>
      </c>
      <c r="AA874">
        <v>52421674</v>
      </c>
      <c r="AB874">
        <f t="shared" si="757"/>
        <v>80.25</v>
      </c>
      <c r="AC874">
        <f>ROUND((ES874),6)</f>
        <v>0</v>
      </c>
      <c r="AD874">
        <f>ROUND((((ET874)-(EU874))+AE874),6)</f>
        <v>80.25</v>
      </c>
      <c r="AE874">
        <f t="shared" si="758"/>
        <v>25.84</v>
      </c>
      <c r="AF874">
        <f t="shared" si="758"/>
        <v>0</v>
      </c>
      <c r="AG874">
        <f t="shared" si="759"/>
        <v>0</v>
      </c>
      <c r="AH874">
        <f t="shared" si="760"/>
        <v>0</v>
      </c>
      <c r="AI874">
        <f t="shared" si="760"/>
        <v>0</v>
      </c>
      <c r="AJ874">
        <f t="shared" si="761"/>
        <v>0</v>
      </c>
      <c r="AK874">
        <v>80.25</v>
      </c>
      <c r="AL874">
        <v>0</v>
      </c>
      <c r="AM874">
        <v>80.25</v>
      </c>
      <c r="AN874">
        <v>25.84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70</v>
      </c>
      <c r="AU874">
        <v>10</v>
      </c>
      <c r="AV874">
        <v>1</v>
      </c>
      <c r="AW874">
        <v>1</v>
      </c>
      <c r="AZ874">
        <v>1</v>
      </c>
      <c r="BA874">
        <v>1</v>
      </c>
      <c r="BB874">
        <v>1</v>
      </c>
      <c r="BC874">
        <v>1</v>
      </c>
      <c r="BD874" t="s">
        <v>3</v>
      </c>
      <c r="BE874" t="s">
        <v>3</v>
      </c>
      <c r="BF874" t="s">
        <v>3</v>
      </c>
      <c r="BG874" t="s">
        <v>3</v>
      </c>
      <c r="BH874">
        <v>0</v>
      </c>
      <c r="BI874">
        <v>4</v>
      </c>
      <c r="BJ874" t="s">
        <v>28</v>
      </c>
      <c r="BM874">
        <v>0</v>
      </c>
      <c r="BN874">
        <v>0</v>
      </c>
      <c r="BO874" t="s">
        <v>3</v>
      </c>
      <c r="BP874">
        <v>0</v>
      </c>
      <c r="BQ874">
        <v>1</v>
      </c>
      <c r="BR874">
        <v>0</v>
      </c>
      <c r="BS874">
        <v>1</v>
      </c>
      <c r="BT874">
        <v>1</v>
      </c>
      <c r="BU874">
        <v>1</v>
      </c>
      <c r="BV874">
        <v>1</v>
      </c>
      <c r="BW874">
        <v>1</v>
      </c>
      <c r="BX874">
        <v>1</v>
      </c>
      <c r="BY874" t="s">
        <v>3</v>
      </c>
      <c r="BZ874">
        <v>70</v>
      </c>
      <c r="CA874">
        <v>10</v>
      </c>
      <c r="CE874">
        <v>0</v>
      </c>
      <c r="CF874">
        <v>0</v>
      </c>
      <c r="CG874">
        <v>0</v>
      </c>
      <c r="CM874">
        <v>0</v>
      </c>
      <c r="CN874" t="s">
        <v>3</v>
      </c>
      <c r="CO874">
        <v>0</v>
      </c>
      <c r="CP874">
        <f t="shared" si="762"/>
        <v>194.31</v>
      </c>
      <c r="CQ874">
        <f t="shared" si="763"/>
        <v>0</v>
      </c>
      <c r="CR874">
        <f>((((ET874)*BB874-(EU874)*BS874)+AE874*BS874)*AV874)</f>
        <v>80.25</v>
      </c>
      <c r="CS874">
        <f t="shared" si="764"/>
        <v>25.84</v>
      </c>
      <c r="CT874">
        <f t="shared" si="765"/>
        <v>0</v>
      </c>
      <c r="CU874">
        <f t="shared" si="766"/>
        <v>0</v>
      </c>
      <c r="CV874">
        <f t="shared" si="767"/>
        <v>0</v>
      </c>
      <c r="CW874">
        <f t="shared" si="768"/>
        <v>0</v>
      </c>
      <c r="CX874">
        <f t="shared" si="769"/>
        <v>0</v>
      </c>
      <c r="CY874">
        <f t="shared" si="770"/>
        <v>0</v>
      </c>
      <c r="CZ874">
        <f t="shared" si="771"/>
        <v>0</v>
      </c>
      <c r="DC874" t="s">
        <v>3</v>
      </c>
      <c r="DD874" t="s">
        <v>3</v>
      </c>
      <c r="DE874" t="s">
        <v>3</v>
      </c>
      <c r="DF874" t="s">
        <v>3</v>
      </c>
      <c r="DG874" t="s">
        <v>3</v>
      </c>
      <c r="DH874" t="s">
        <v>3</v>
      </c>
      <c r="DI874" t="s">
        <v>3</v>
      </c>
      <c r="DJ874" t="s">
        <v>3</v>
      </c>
      <c r="DK874" t="s">
        <v>3</v>
      </c>
      <c r="DL874" t="s">
        <v>3</v>
      </c>
      <c r="DM874" t="s">
        <v>3</v>
      </c>
      <c r="DN874">
        <v>0</v>
      </c>
      <c r="DO874">
        <v>0</v>
      </c>
      <c r="DP874">
        <v>1</v>
      </c>
      <c r="DQ874">
        <v>1</v>
      </c>
      <c r="DU874">
        <v>1009</v>
      </c>
      <c r="DV874" t="s">
        <v>27</v>
      </c>
      <c r="DW874" t="s">
        <v>27</v>
      </c>
      <c r="DX874">
        <v>1000</v>
      </c>
      <c r="EE874">
        <v>51482689</v>
      </c>
      <c r="EF874">
        <v>1</v>
      </c>
      <c r="EG874" t="s">
        <v>21</v>
      </c>
      <c r="EH874">
        <v>0</v>
      </c>
      <c r="EI874" t="s">
        <v>3</v>
      </c>
      <c r="EJ874">
        <v>4</v>
      </c>
      <c r="EK874">
        <v>0</v>
      </c>
      <c r="EL874" t="s">
        <v>22</v>
      </c>
      <c r="EM874" t="s">
        <v>23</v>
      </c>
      <c r="EO874" t="s">
        <v>3</v>
      </c>
      <c r="EQ874">
        <v>0</v>
      </c>
      <c r="ER874">
        <v>80.25</v>
      </c>
      <c r="ES874">
        <v>0</v>
      </c>
      <c r="ET874">
        <v>80.25</v>
      </c>
      <c r="EU874">
        <v>25.84</v>
      </c>
      <c r="EV874">
        <v>0</v>
      </c>
      <c r="EW874">
        <v>0</v>
      </c>
      <c r="EX874">
        <v>0</v>
      </c>
      <c r="EY874">
        <v>0</v>
      </c>
      <c r="FQ874">
        <v>0</v>
      </c>
      <c r="FR874">
        <f t="shared" si="772"/>
        <v>0</v>
      </c>
      <c r="FS874">
        <v>0</v>
      </c>
      <c r="FX874">
        <v>70</v>
      </c>
      <c r="FY874">
        <v>10</v>
      </c>
      <c r="GA874" t="s">
        <v>3</v>
      </c>
      <c r="GD874">
        <v>0</v>
      </c>
      <c r="GF874">
        <v>-706956719</v>
      </c>
      <c r="GG874">
        <v>2</v>
      </c>
      <c r="GH874">
        <v>1</v>
      </c>
      <c r="GI874">
        <v>-2</v>
      </c>
      <c r="GJ874">
        <v>0</v>
      </c>
      <c r="GK874">
        <f>ROUND(R874*(R12)/100,2)</f>
        <v>67.58</v>
      </c>
      <c r="GL874">
        <f t="shared" si="773"/>
        <v>0</v>
      </c>
      <c r="GM874">
        <f>ROUND(O874+X874+Y874+GK874,2)+GX874</f>
        <v>261.89</v>
      </c>
      <c r="GN874">
        <f>IF(OR(BI874=0,BI874=1),ROUND(O874+X874+Y874+GK874,2),0)</f>
        <v>0</v>
      </c>
      <c r="GO874">
        <f>IF(BI874=2,ROUND(O874+X874+Y874+GK874,2),0)</f>
        <v>0</v>
      </c>
      <c r="GP874">
        <f>IF(BI874=4,ROUND(O874+X874+Y874+GK874,2)+GX874,0)</f>
        <v>261.89</v>
      </c>
      <c r="GR874">
        <v>0</v>
      </c>
      <c r="GS874">
        <v>3</v>
      </c>
      <c r="GT874">
        <v>0</v>
      </c>
      <c r="GU874" t="s">
        <v>3</v>
      </c>
      <c r="GV874">
        <f>ROUND((GT874),6)</f>
        <v>0</v>
      </c>
      <c r="GW874">
        <v>1</v>
      </c>
      <c r="GX874">
        <f t="shared" si="774"/>
        <v>0</v>
      </c>
      <c r="HA874">
        <v>0</v>
      </c>
      <c r="HB874">
        <v>0</v>
      </c>
      <c r="HC874">
        <f t="shared" si="775"/>
        <v>0</v>
      </c>
      <c r="HE874" t="s">
        <v>3</v>
      </c>
      <c r="HF874" t="s">
        <v>3</v>
      </c>
      <c r="IK874">
        <f t="shared" si="776"/>
        <v>314.27</v>
      </c>
    </row>
    <row r="875" spans="1:245" x14ac:dyDescent="0.2">
      <c r="A875">
        <v>17</v>
      </c>
      <c r="B875">
        <v>1</v>
      </c>
      <c r="C875">
        <f>ROW(SmtRes!A291)</f>
        <v>291</v>
      </c>
      <c r="D875">
        <f>ROW(EtalonRes!A283)</f>
        <v>283</v>
      </c>
      <c r="E875" t="s">
        <v>136</v>
      </c>
      <c r="F875" t="s">
        <v>30</v>
      </c>
      <c r="G875" t="s">
        <v>31</v>
      </c>
      <c r="H875" t="s">
        <v>27</v>
      </c>
      <c r="I875">
        <v>0.12744</v>
      </c>
      <c r="J875">
        <v>0</v>
      </c>
      <c r="O875">
        <f t="shared" si="746"/>
        <v>15.92</v>
      </c>
      <c r="P875">
        <f t="shared" si="747"/>
        <v>0</v>
      </c>
      <c r="Q875">
        <f t="shared" si="748"/>
        <v>0</v>
      </c>
      <c r="R875">
        <f t="shared" si="749"/>
        <v>0</v>
      </c>
      <c r="S875">
        <f t="shared" si="750"/>
        <v>15.92</v>
      </c>
      <c r="T875">
        <f t="shared" si="751"/>
        <v>0</v>
      </c>
      <c r="U875">
        <f t="shared" si="752"/>
        <v>0.12998879999999999</v>
      </c>
      <c r="V875">
        <f t="shared" si="753"/>
        <v>0</v>
      </c>
      <c r="W875">
        <f t="shared" si="754"/>
        <v>0</v>
      </c>
      <c r="X875">
        <f t="shared" si="755"/>
        <v>11.14</v>
      </c>
      <c r="Y875">
        <f t="shared" si="756"/>
        <v>1.59</v>
      </c>
      <c r="AA875">
        <v>52421674</v>
      </c>
      <c r="AB875">
        <f t="shared" si="757"/>
        <v>124.9</v>
      </c>
      <c r="AC875">
        <f>ROUND((ES875),6)</f>
        <v>0</v>
      </c>
      <c r="AD875">
        <f>ROUND((((ET875)-(EU875))+AE875),6)</f>
        <v>0</v>
      </c>
      <c r="AE875">
        <f t="shared" si="758"/>
        <v>0</v>
      </c>
      <c r="AF875">
        <f t="shared" si="758"/>
        <v>124.9</v>
      </c>
      <c r="AG875">
        <f t="shared" si="759"/>
        <v>0</v>
      </c>
      <c r="AH875">
        <f t="shared" si="760"/>
        <v>1.02</v>
      </c>
      <c r="AI875">
        <f t="shared" si="760"/>
        <v>0</v>
      </c>
      <c r="AJ875">
        <f t="shared" si="761"/>
        <v>0</v>
      </c>
      <c r="AK875">
        <v>124.9</v>
      </c>
      <c r="AL875">
        <v>0</v>
      </c>
      <c r="AM875">
        <v>0</v>
      </c>
      <c r="AN875">
        <v>0</v>
      </c>
      <c r="AO875">
        <v>124.9</v>
      </c>
      <c r="AP875">
        <v>0</v>
      </c>
      <c r="AQ875">
        <v>1.02</v>
      </c>
      <c r="AR875">
        <v>0</v>
      </c>
      <c r="AS875">
        <v>0</v>
      </c>
      <c r="AT875">
        <v>70</v>
      </c>
      <c r="AU875">
        <v>10</v>
      </c>
      <c r="AV875">
        <v>1</v>
      </c>
      <c r="AW875">
        <v>1</v>
      </c>
      <c r="AZ875">
        <v>1</v>
      </c>
      <c r="BA875">
        <v>1</v>
      </c>
      <c r="BB875">
        <v>1</v>
      </c>
      <c r="BC875">
        <v>1</v>
      </c>
      <c r="BD875" t="s">
        <v>3</v>
      </c>
      <c r="BE875" t="s">
        <v>3</v>
      </c>
      <c r="BF875" t="s">
        <v>3</v>
      </c>
      <c r="BG875" t="s">
        <v>3</v>
      </c>
      <c r="BH875">
        <v>0</v>
      </c>
      <c r="BI875">
        <v>4</v>
      </c>
      <c r="BJ875" t="s">
        <v>32</v>
      </c>
      <c r="BM875">
        <v>0</v>
      </c>
      <c r="BN875">
        <v>0</v>
      </c>
      <c r="BO875" t="s">
        <v>3</v>
      </c>
      <c r="BP875">
        <v>0</v>
      </c>
      <c r="BQ875">
        <v>1</v>
      </c>
      <c r="BR875">
        <v>0</v>
      </c>
      <c r="BS875">
        <v>1</v>
      </c>
      <c r="BT875">
        <v>1</v>
      </c>
      <c r="BU875">
        <v>1</v>
      </c>
      <c r="BV875">
        <v>1</v>
      </c>
      <c r="BW875">
        <v>1</v>
      </c>
      <c r="BX875">
        <v>1</v>
      </c>
      <c r="BY875" t="s">
        <v>3</v>
      </c>
      <c r="BZ875">
        <v>70</v>
      </c>
      <c r="CA875">
        <v>10</v>
      </c>
      <c r="CE875">
        <v>0</v>
      </c>
      <c r="CF875">
        <v>0</v>
      </c>
      <c r="CG875">
        <v>0</v>
      </c>
      <c r="CM875">
        <v>0</v>
      </c>
      <c r="CN875" t="s">
        <v>3</v>
      </c>
      <c r="CO875">
        <v>0</v>
      </c>
      <c r="CP875">
        <f t="shared" si="762"/>
        <v>15.92</v>
      </c>
      <c r="CQ875">
        <f t="shared" si="763"/>
        <v>0</v>
      </c>
      <c r="CR875">
        <f>((((ET875)*BB875-(EU875)*BS875)+AE875*BS875)*AV875)</f>
        <v>0</v>
      </c>
      <c r="CS875">
        <f t="shared" si="764"/>
        <v>0</v>
      </c>
      <c r="CT875">
        <f t="shared" si="765"/>
        <v>124.9</v>
      </c>
      <c r="CU875">
        <f t="shared" si="766"/>
        <v>0</v>
      </c>
      <c r="CV875">
        <f t="shared" si="767"/>
        <v>1.02</v>
      </c>
      <c r="CW875">
        <f t="shared" si="768"/>
        <v>0</v>
      </c>
      <c r="CX875">
        <f t="shared" si="769"/>
        <v>0</v>
      </c>
      <c r="CY875">
        <f t="shared" si="770"/>
        <v>11.144</v>
      </c>
      <c r="CZ875">
        <f t="shared" si="771"/>
        <v>1.5919999999999999</v>
      </c>
      <c r="DC875" t="s">
        <v>3</v>
      </c>
      <c r="DD875" t="s">
        <v>3</v>
      </c>
      <c r="DE875" t="s">
        <v>3</v>
      </c>
      <c r="DF875" t="s">
        <v>3</v>
      </c>
      <c r="DG875" t="s">
        <v>3</v>
      </c>
      <c r="DH875" t="s">
        <v>3</v>
      </c>
      <c r="DI875" t="s">
        <v>3</v>
      </c>
      <c r="DJ875" t="s">
        <v>3</v>
      </c>
      <c r="DK875" t="s">
        <v>3</v>
      </c>
      <c r="DL875" t="s">
        <v>3</v>
      </c>
      <c r="DM875" t="s">
        <v>3</v>
      </c>
      <c r="DN875">
        <v>0</v>
      </c>
      <c r="DO875">
        <v>0</v>
      </c>
      <c r="DP875">
        <v>1</v>
      </c>
      <c r="DQ875">
        <v>1</v>
      </c>
      <c r="DU875">
        <v>1009</v>
      </c>
      <c r="DV875" t="s">
        <v>27</v>
      </c>
      <c r="DW875" t="s">
        <v>27</v>
      </c>
      <c r="DX875">
        <v>1000</v>
      </c>
      <c r="EE875">
        <v>51482689</v>
      </c>
      <c r="EF875">
        <v>1</v>
      </c>
      <c r="EG875" t="s">
        <v>21</v>
      </c>
      <c r="EH875">
        <v>0</v>
      </c>
      <c r="EI875" t="s">
        <v>3</v>
      </c>
      <c r="EJ875">
        <v>4</v>
      </c>
      <c r="EK875">
        <v>0</v>
      </c>
      <c r="EL875" t="s">
        <v>22</v>
      </c>
      <c r="EM875" t="s">
        <v>23</v>
      </c>
      <c r="EO875" t="s">
        <v>3</v>
      </c>
      <c r="EQ875">
        <v>0</v>
      </c>
      <c r="ER875">
        <v>124.9</v>
      </c>
      <c r="ES875">
        <v>0</v>
      </c>
      <c r="ET875">
        <v>0</v>
      </c>
      <c r="EU875">
        <v>0</v>
      </c>
      <c r="EV875">
        <v>124.9</v>
      </c>
      <c r="EW875">
        <v>1.02</v>
      </c>
      <c r="EX875">
        <v>0</v>
      </c>
      <c r="EY875">
        <v>0</v>
      </c>
      <c r="FQ875">
        <v>0</v>
      </c>
      <c r="FR875">
        <f t="shared" si="772"/>
        <v>0</v>
      </c>
      <c r="FS875">
        <v>0</v>
      </c>
      <c r="FX875">
        <v>70</v>
      </c>
      <c r="FY875">
        <v>10</v>
      </c>
      <c r="GA875" t="s">
        <v>3</v>
      </c>
      <c r="GD875">
        <v>0</v>
      </c>
      <c r="GF875">
        <v>44828971</v>
      </c>
      <c r="GG875">
        <v>2</v>
      </c>
      <c r="GH875">
        <v>1</v>
      </c>
      <c r="GI875">
        <v>-2</v>
      </c>
      <c r="GJ875">
        <v>0</v>
      </c>
      <c r="GK875">
        <f>ROUND(R875*(R12)/100,2)</f>
        <v>0</v>
      </c>
      <c r="GL875">
        <f t="shared" si="773"/>
        <v>0</v>
      </c>
      <c r="GM875">
        <f>ROUND(O875+X875+Y875+GK875,2)+GX875</f>
        <v>28.65</v>
      </c>
      <c r="GN875">
        <f>IF(OR(BI875=0,BI875=1),ROUND(O875+X875+Y875+GK875,2),0)</f>
        <v>0</v>
      </c>
      <c r="GO875">
        <f>IF(BI875=2,ROUND(O875+X875+Y875+GK875,2),0)</f>
        <v>0</v>
      </c>
      <c r="GP875">
        <f>IF(BI875=4,ROUND(O875+X875+Y875+GK875,2)+GX875,0)</f>
        <v>28.65</v>
      </c>
      <c r="GR875">
        <v>0</v>
      </c>
      <c r="GS875">
        <v>3</v>
      </c>
      <c r="GT875">
        <v>0</v>
      </c>
      <c r="GU875" t="s">
        <v>3</v>
      </c>
      <c r="GV875">
        <f>ROUND((GT875),6)</f>
        <v>0</v>
      </c>
      <c r="GW875">
        <v>1</v>
      </c>
      <c r="GX875">
        <f t="shared" si="774"/>
        <v>0</v>
      </c>
      <c r="HA875">
        <v>0</v>
      </c>
      <c r="HB875">
        <v>0</v>
      </c>
      <c r="HC875">
        <f t="shared" si="775"/>
        <v>0</v>
      </c>
      <c r="HE875" t="s">
        <v>3</v>
      </c>
      <c r="HF875" t="s">
        <v>3</v>
      </c>
      <c r="IK875">
        <f t="shared" si="776"/>
        <v>34.380000000000003</v>
      </c>
    </row>
    <row r="876" spans="1:245" x14ac:dyDescent="0.2">
      <c r="A876">
        <v>17</v>
      </c>
      <c r="B876">
        <v>1</v>
      </c>
      <c r="C876">
        <f>ROW(SmtRes!A293)</f>
        <v>293</v>
      </c>
      <c r="D876">
        <f>ROW(EtalonRes!A285)</f>
        <v>285</v>
      </c>
      <c r="E876" t="s">
        <v>137</v>
      </c>
      <c r="F876" t="s">
        <v>34</v>
      </c>
      <c r="G876" t="s">
        <v>35</v>
      </c>
      <c r="H876" t="s">
        <v>27</v>
      </c>
      <c r="I876">
        <v>2.42136</v>
      </c>
      <c r="J876">
        <v>0</v>
      </c>
      <c r="O876">
        <f t="shared" si="746"/>
        <v>140.03</v>
      </c>
      <c r="P876">
        <f t="shared" si="747"/>
        <v>0</v>
      </c>
      <c r="Q876">
        <f t="shared" si="748"/>
        <v>140.03</v>
      </c>
      <c r="R876">
        <f t="shared" si="749"/>
        <v>76.13</v>
      </c>
      <c r="S876">
        <f t="shared" si="750"/>
        <v>0</v>
      </c>
      <c r="T876">
        <f t="shared" si="751"/>
        <v>0</v>
      </c>
      <c r="U876">
        <f t="shared" si="752"/>
        <v>0</v>
      </c>
      <c r="V876">
        <f t="shared" si="753"/>
        <v>0</v>
      </c>
      <c r="W876">
        <f t="shared" si="754"/>
        <v>0</v>
      </c>
      <c r="X876">
        <f t="shared" si="755"/>
        <v>0</v>
      </c>
      <c r="Y876">
        <f t="shared" si="756"/>
        <v>0</v>
      </c>
      <c r="AA876">
        <v>52421674</v>
      </c>
      <c r="AB876">
        <f t="shared" si="757"/>
        <v>57.83</v>
      </c>
      <c r="AC876">
        <f>ROUND((ES876),6)</f>
        <v>0</v>
      </c>
      <c r="AD876">
        <f>ROUND((((ET876)-(EU876))+AE876),6)</f>
        <v>57.83</v>
      </c>
      <c r="AE876">
        <f t="shared" si="758"/>
        <v>31.44</v>
      </c>
      <c r="AF876">
        <f t="shared" si="758"/>
        <v>0</v>
      </c>
      <c r="AG876">
        <f t="shared" si="759"/>
        <v>0</v>
      </c>
      <c r="AH876">
        <f t="shared" si="760"/>
        <v>0</v>
      </c>
      <c r="AI876">
        <f t="shared" si="760"/>
        <v>0</v>
      </c>
      <c r="AJ876">
        <f t="shared" si="761"/>
        <v>0</v>
      </c>
      <c r="AK876">
        <v>57.83</v>
      </c>
      <c r="AL876">
        <v>0</v>
      </c>
      <c r="AM876">
        <v>57.83</v>
      </c>
      <c r="AN876">
        <v>31.44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1</v>
      </c>
      <c r="AW876">
        <v>1</v>
      </c>
      <c r="AZ876">
        <v>1</v>
      </c>
      <c r="BA876">
        <v>1</v>
      </c>
      <c r="BB876">
        <v>1</v>
      </c>
      <c r="BC876">
        <v>1</v>
      </c>
      <c r="BD876" t="s">
        <v>3</v>
      </c>
      <c r="BE876" t="s">
        <v>3</v>
      </c>
      <c r="BF876" t="s">
        <v>3</v>
      </c>
      <c r="BG876" t="s">
        <v>3</v>
      </c>
      <c r="BH876">
        <v>0</v>
      </c>
      <c r="BI876">
        <v>4</v>
      </c>
      <c r="BJ876" t="s">
        <v>36</v>
      </c>
      <c r="BM876">
        <v>1</v>
      </c>
      <c r="BN876">
        <v>0</v>
      </c>
      <c r="BO876" t="s">
        <v>3</v>
      </c>
      <c r="BP876">
        <v>0</v>
      </c>
      <c r="BQ876">
        <v>1</v>
      </c>
      <c r="BR876">
        <v>0</v>
      </c>
      <c r="BS876">
        <v>1</v>
      </c>
      <c r="BT876">
        <v>1</v>
      </c>
      <c r="BU876">
        <v>1</v>
      </c>
      <c r="BV876">
        <v>1</v>
      </c>
      <c r="BW876">
        <v>1</v>
      </c>
      <c r="BX876">
        <v>1</v>
      </c>
      <c r="BY876" t="s">
        <v>3</v>
      </c>
      <c r="BZ876">
        <v>0</v>
      </c>
      <c r="CA876">
        <v>0</v>
      </c>
      <c r="CE876">
        <v>0</v>
      </c>
      <c r="CF876">
        <v>0</v>
      </c>
      <c r="CG876">
        <v>0</v>
      </c>
      <c r="CM876">
        <v>0</v>
      </c>
      <c r="CN876" t="s">
        <v>3</v>
      </c>
      <c r="CO876">
        <v>0</v>
      </c>
      <c r="CP876">
        <f t="shared" si="762"/>
        <v>140.03</v>
      </c>
      <c r="CQ876">
        <f t="shared" si="763"/>
        <v>0</v>
      </c>
      <c r="CR876">
        <f>((((ET876)*BB876-(EU876)*BS876)+AE876*BS876)*AV876)</f>
        <v>57.83</v>
      </c>
      <c r="CS876">
        <f t="shared" si="764"/>
        <v>31.44</v>
      </c>
      <c r="CT876">
        <f t="shared" si="765"/>
        <v>0</v>
      </c>
      <c r="CU876">
        <f t="shared" si="766"/>
        <v>0</v>
      </c>
      <c r="CV876">
        <f t="shared" si="767"/>
        <v>0</v>
      </c>
      <c r="CW876">
        <f t="shared" si="768"/>
        <v>0</v>
      </c>
      <c r="CX876">
        <f t="shared" si="769"/>
        <v>0</v>
      </c>
      <c r="CY876">
        <f t="shared" si="770"/>
        <v>0</v>
      </c>
      <c r="CZ876">
        <f t="shared" si="771"/>
        <v>0</v>
      </c>
      <c r="DC876" t="s">
        <v>3</v>
      </c>
      <c r="DD876" t="s">
        <v>3</v>
      </c>
      <c r="DE876" t="s">
        <v>3</v>
      </c>
      <c r="DF876" t="s">
        <v>3</v>
      </c>
      <c r="DG876" t="s">
        <v>3</v>
      </c>
      <c r="DH876" t="s">
        <v>3</v>
      </c>
      <c r="DI876" t="s">
        <v>3</v>
      </c>
      <c r="DJ876" t="s">
        <v>3</v>
      </c>
      <c r="DK876" t="s">
        <v>3</v>
      </c>
      <c r="DL876" t="s">
        <v>3</v>
      </c>
      <c r="DM876" t="s">
        <v>3</v>
      </c>
      <c r="DN876">
        <v>0</v>
      </c>
      <c r="DO876">
        <v>0</v>
      </c>
      <c r="DP876">
        <v>1</v>
      </c>
      <c r="DQ876">
        <v>1</v>
      </c>
      <c r="DU876">
        <v>1009</v>
      </c>
      <c r="DV876" t="s">
        <v>27</v>
      </c>
      <c r="DW876" t="s">
        <v>27</v>
      </c>
      <c r="DX876">
        <v>1000</v>
      </c>
      <c r="EE876">
        <v>51482691</v>
      </c>
      <c r="EF876">
        <v>1</v>
      </c>
      <c r="EG876" t="s">
        <v>21</v>
      </c>
      <c r="EH876">
        <v>0</v>
      </c>
      <c r="EI876" t="s">
        <v>3</v>
      </c>
      <c r="EJ876">
        <v>4</v>
      </c>
      <c r="EK876">
        <v>1</v>
      </c>
      <c r="EL876" t="s">
        <v>37</v>
      </c>
      <c r="EM876" t="s">
        <v>23</v>
      </c>
      <c r="EO876" t="s">
        <v>3</v>
      </c>
      <c r="EQ876">
        <v>0</v>
      </c>
      <c r="ER876">
        <v>57.83</v>
      </c>
      <c r="ES876">
        <v>0</v>
      </c>
      <c r="ET876">
        <v>57.83</v>
      </c>
      <c r="EU876">
        <v>31.44</v>
      </c>
      <c r="EV876">
        <v>0</v>
      </c>
      <c r="EW876">
        <v>0</v>
      </c>
      <c r="EX876">
        <v>0</v>
      </c>
      <c r="EY876">
        <v>0</v>
      </c>
      <c r="FQ876">
        <v>0</v>
      </c>
      <c r="FR876">
        <f t="shared" si="772"/>
        <v>0</v>
      </c>
      <c r="FS876">
        <v>0</v>
      </c>
      <c r="FX876">
        <v>0</v>
      </c>
      <c r="FY876">
        <v>0</v>
      </c>
      <c r="GA876" t="s">
        <v>3</v>
      </c>
      <c r="GD876">
        <v>1</v>
      </c>
      <c r="GF876">
        <v>-1870736679</v>
      </c>
      <c r="GG876">
        <v>2</v>
      </c>
      <c r="GH876">
        <v>1</v>
      </c>
      <c r="GI876">
        <v>-2</v>
      </c>
      <c r="GJ876">
        <v>0</v>
      </c>
      <c r="GK876">
        <v>0</v>
      </c>
      <c r="GL876">
        <f t="shared" si="773"/>
        <v>0</v>
      </c>
      <c r="GM876">
        <f>ROUND(O876+X876+Y876,2)+GX876</f>
        <v>140.03</v>
      </c>
      <c r="GN876">
        <f>IF(OR(BI876=0,BI876=1),ROUND(O876+X876+Y876,2),0)</f>
        <v>0</v>
      </c>
      <c r="GO876">
        <f>IF(BI876=2,ROUND(O876+X876+Y876,2),0)</f>
        <v>0</v>
      </c>
      <c r="GP876">
        <f>IF(BI876=4,ROUND(O876+X876+Y876,2)+GX876,0)</f>
        <v>140.03</v>
      </c>
      <c r="GR876">
        <v>0</v>
      </c>
      <c r="GS876">
        <v>3</v>
      </c>
      <c r="GT876">
        <v>0</v>
      </c>
      <c r="GU876" t="s">
        <v>3</v>
      </c>
      <c r="GV876">
        <f>ROUND((GT876),6)</f>
        <v>0</v>
      </c>
      <c r="GW876">
        <v>1</v>
      </c>
      <c r="GX876">
        <f t="shared" si="774"/>
        <v>0</v>
      </c>
      <c r="HA876">
        <v>0</v>
      </c>
      <c r="HB876">
        <v>0</v>
      </c>
      <c r="HC876">
        <f t="shared" si="775"/>
        <v>0</v>
      </c>
      <c r="HE876" t="s">
        <v>3</v>
      </c>
      <c r="HF876" t="s">
        <v>3</v>
      </c>
      <c r="IK876">
        <f t="shared" si="776"/>
        <v>168.04</v>
      </c>
    </row>
    <row r="877" spans="1:245" x14ac:dyDescent="0.2">
      <c r="A877">
        <v>17</v>
      </c>
      <c r="B877">
        <v>1</v>
      </c>
      <c r="C877">
        <f>ROW(SmtRes!A295)</f>
        <v>295</v>
      </c>
      <c r="D877">
        <f>ROW(EtalonRes!A287)</f>
        <v>287</v>
      </c>
      <c r="E877" t="s">
        <v>138</v>
      </c>
      <c r="F877" t="s">
        <v>39</v>
      </c>
      <c r="G877" t="s">
        <v>40</v>
      </c>
      <c r="H877" t="s">
        <v>27</v>
      </c>
      <c r="I877">
        <v>0.12744</v>
      </c>
      <c r="J877">
        <v>0</v>
      </c>
      <c r="O877">
        <f t="shared" si="746"/>
        <v>21.14</v>
      </c>
      <c r="P877">
        <f t="shared" si="747"/>
        <v>0</v>
      </c>
      <c r="Q877">
        <f t="shared" si="748"/>
        <v>21.14</v>
      </c>
      <c r="R877">
        <f t="shared" si="749"/>
        <v>11.49</v>
      </c>
      <c r="S877">
        <f t="shared" si="750"/>
        <v>0</v>
      </c>
      <c r="T877">
        <f t="shared" si="751"/>
        <v>0</v>
      </c>
      <c r="U877">
        <f t="shared" si="752"/>
        <v>0</v>
      </c>
      <c r="V877">
        <f t="shared" si="753"/>
        <v>0</v>
      </c>
      <c r="W877">
        <f t="shared" si="754"/>
        <v>0</v>
      </c>
      <c r="X877">
        <f t="shared" si="755"/>
        <v>0</v>
      </c>
      <c r="Y877">
        <f t="shared" si="756"/>
        <v>0</v>
      </c>
      <c r="AA877">
        <v>52421674</v>
      </c>
      <c r="AB877">
        <f t="shared" si="757"/>
        <v>165.91</v>
      </c>
      <c r="AC877">
        <f>ROUND((ES877),6)</f>
        <v>0</v>
      </c>
      <c r="AD877">
        <f>ROUND((((ET877)-(EU877))+AE877),6)</f>
        <v>165.91</v>
      </c>
      <c r="AE877">
        <f t="shared" si="758"/>
        <v>90.18</v>
      </c>
      <c r="AF877">
        <f t="shared" si="758"/>
        <v>0</v>
      </c>
      <c r="AG877">
        <f t="shared" si="759"/>
        <v>0</v>
      </c>
      <c r="AH877">
        <f t="shared" si="760"/>
        <v>0</v>
      </c>
      <c r="AI877">
        <f t="shared" si="760"/>
        <v>0</v>
      </c>
      <c r="AJ877">
        <f t="shared" si="761"/>
        <v>0</v>
      </c>
      <c r="AK877">
        <v>165.91</v>
      </c>
      <c r="AL877">
        <v>0</v>
      </c>
      <c r="AM877">
        <v>165.91</v>
      </c>
      <c r="AN877">
        <v>90.18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1</v>
      </c>
      <c r="AW877">
        <v>1</v>
      </c>
      <c r="AZ877">
        <v>1</v>
      </c>
      <c r="BA877">
        <v>1</v>
      </c>
      <c r="BB877">
        <v>1</v>
      </c>
      <c r="BC877">
        <v>1</v>
      </c>
      <c r="BD877" t="s">
        <v>3</v>
      </c>
      <c r="BE877" t="s">
        <v>3</v>
      </c>
      <c r="BF877" t="s">
        <v>3</v>
      </c>
      <c r="BG877" t="s">
        <v>3</v>
      </c>
      <c r="BH877">
        <v>0</v>
      </c>
      <c r="BI877">
        <v>4</v>
      </c>
      <c r="BJ877" t="s">
        <v>41</v>
      </c>
      <c r="BM877">
        <v>1</v>
      </c>
      <c r="BN877">
        <v>0</v>
      </c>
      <c r="BO877" t="s">
        <v>3</v>
      </c>
      <c r="BP877">
        <v>0</v>
      </c>
      <c r="BQ877">
        <v>1</v>
      </c>
      <c r="BR877">
        <v>0</v>
      </c>
      <c r="BS877">
        <v>1</v>
      </c>
      <c r="BT877">
        <v>1</v>
      </c>
      <c r="BU877">
        <v>1</v>
      </c>
      <c r="BV877">
        <v>1</v>
      </c>
      <c r="BW877">
        <v>1</v>
      </c>
      <c r="BX877">
        <v>1</v>
      </c>
      <c r="BY877" t="s">
        <v>3</v>
      </c>
      <c r="BZ877">
        <v>0</v>
      </c>
      <c r="CA877">
        <v>0</v>
      </c>
      <c r="CE877">
        <v>0</v>
      </c>
      <c r="CF877">
        <v>0</v>
      </c>
      <c r="CG877">
        <v>0</v>
      </c>
      <c r="CM877">
        <v>0</v>
      </c>
      <c r="CN877" t="s">
        <v>3</v>
      </c>
      <c r="CO877">
        <v>0</v>
      </c>
      <c r="CP877">
        <f t="shared" si="762"/>
        <v>21.14</v>
      </c>
      <c r="CQ877">
        <f t="shared" si="763"/>
        <v>0</v>
      </c>
      <c r="CR877">
        <f>((((ET877)*BB877-(EU877)*BS877)+AE877*BS877)*AV877)</f>
        <v>165.91</v>
      </c>
      <c r="CS877">
        <f t="shared" si="764"/>
        <v>90.18</v>
      </c>
      <c r="CT877">
        <f t="shared" si="765"/>
        <v>0</v>
      </c>
      <c r="CU877">
        <f t="shared" si="766"/>
        <v>0</v>
      </c>
      <c r="CV877">
        <f t="shared" si="767"/>
        <v>0</v>
      </c>
      <c r="CW877">
        <f t="shared" si="768"/>
        <v>0</v>
      </c>
      <c r="CX877">
        <f t="shared" si="769"/>
        <v>0</v>
      </c>
      <c r="CY877">
        <f t="shared" si="770"/>
        <v>0</v>
      </c>
      <c r="CZ877">
        <f t="shared" si="771"/>
        <v>0</v>
      </c>
      <c r="DC877" t="s">
        <v>3</v>
      </c>
      <c r="DD877" t="s">
        <v>3</v>
      </c>
      <c r="DE877" t="s">
        <v>3</v>
      </c>
      <c r="DF877" t="s">
        <v>3</v>
      </c>
      <c r="DG877" t="s">
        <v>3</v>
      </c>
      <c r="DH877" t="s">
        <v>3</v>
      </c>
      <c r="DI877" t="s">
        <v>3</v>
      </c>
      <c r="DJ877" t="s">
        <v>3</v>
      </c>
      <c r="DK877" t="s">
        <v>3</v>
      </c>
      <c r="DL877" t="s">
        <v>3</v>
      </c>
      <c r="DM877" t="s">
        <v>3</v>
      </c>
      <c r="DN877">
        <v>0</v>
      </c>
      <c r="DO877">
        <v>0</v>
      </c>
      <c r="DP877">
        <v>1</v>
      </c>
      <c r="DQ877">
        <v>1</v>
      </c>
      <c r="DU877">
        <v>1009</v>
      </c>
      <c r="DV877" t="s">
        <v>27</v>
      </c>
      <c r="DW877" t="s">
        <v>27</v>
      </c>
      <c r="DX877">
        <v>1000</v>
      </c>
      <c r="EE877">
        <v>51482691</v>
      </c>
      <c r="EF877">
        <v>1</v>
      </c>
      <c r="EG877" t="s">
        <v>21</v>
      </c>
      <c r="EH877">
        <v>0</v>
      </c>
      <c r="EI877" t="s">
        <v>3</v>
      </c>
      <c r="EJ877">
        <v>4</v>
      </c>
      <c r="EK877">
        <v>1</v>
      </c>
      <c r="EL877" t="s">
        <v>37</v>
      </c>
      <c r="EM877" t="s">
        <v>23</v>
      </c>
      <c r="EO877" t="s">
        <v>3</v>
      </c>
      <c r="EQ877">
        <v>0</v>
      </c>
      <c r="ER877">
        <v>165.91</v>
      </c>
      <c r="ES877">
        <v>0</v>
      </c>
      <c r="ET877">
        <v>165.91</v>
      </c>
      <c r="EU877">
        <v>90.18</v>
      </c>
      <c r="EV877">
        <v>0</v>
      </c>
      <c r="EW877">
        <v>0</v>
      </c>
      <c r="EX877">
        <v>0</v>
      </c>
      <c r="EY877">
        <v>0</v>
      </c>
      <c r="FQ877">
        <v>0</v>
      </c>
      <c r="FR877">
        <f t="shared" si="772"/>
        <v>0</v>
      </c>
      <c r="FS877">
        <v>0</v>
      </c>
      <c r="FX877">
        <v>0</v>
      </c>
      <c r="FY877">
        <v>0</v>
      </c>
      <c r="GA877" t="s">
        <v>3</v>
      </c>
      <c r="GD877">
        <v>1</v>
      </c>
      <c r="GF877">
        <v>1912105629</v>
      </c>
      <c r="GG877">
        <v>2</v>
      </c>
      <c r="GH877">
        <v>1</v>
      </c>
      <c r="GI877">
        <v>-2</v>
      </c>
      <c r="GJ877">
        <v>0</v>
      </c>
      <c r="GK877">
        <v>0</v>
      </c>
      <c r="GL877">
        <f t="shared" si="773"/>
        <v>0</v>
      </c>
      <c r="GM877">
        <f>ROUND(O877+X877+Y877,2)+GX877</f>
        <v>21.14</v>
      </c>
      <c r="GN877">
        <f>IF(OR(BI877=0,BI877=1),ROUND(O877+X877+Y877,2),0)</f>
        <v>0</v>
      </c>
      <c r="GO877">
        <f>IF(BI877=2,ROUND(O877+X877+Y877,2),0)</f>
        <v>0</v>
      </c>
      <c r="GP877">
        <f>IF(BI877=4,ROUND(O877+X877+Y877,2)+GX877,0)</f>
        <v>21.14</v>
      </c>
      <c r="GR877">
        <v>0</v>
      </c>
      <c r="GS877">
        <v>3</v>
      </c>
      <c r="GT877">
        <v>0</v>
      </c>
      <c r="GU877" t="s">
        <v>3</v>
      </c>
      <c r="GV877">
        <f>ROUND((GT877),6)</f>
        <v>0</v>
      </c>
      <c r="GW877">
        <v>1</v>
      </c>
      <c r="GX877">
        <f t="shared" si="774"/>
        <v>0</v>
      </c>
      <c r="HA877">
        <v>0</v>
      </c>
      <c r="HB877">
        <v>0</v>
      </c>
      <c r="HC877">
        <f t="shared" si="775"/>
        <v>0</v>
      </c>
      <c r="HE877" t="s">
        <v>3</v>
      </c>
      <c r="HF877" t="s">
        <v>3</v>
      </c>
      <c r="IK877">
        <f t="shared" si="776"/>
        <v>25.37</v>
      </c>
    </row>
    <row r="878" spans="1:245" x14ac:dyDescent="0.2">
      <c r="A878">
        <v>17</v>
      </c>
      <c r="B878">
        <v>1</v>
      </c>
      <c r="C878">
        <f>ROW(SmtRes!A297)</f>
        <v>297</v>
      </c>
      <c r="D878">
        <f>ROW(EtalonRes!A289)</f>
        <v>289</v>
      </c>
      <c r="E878" t="s">
        <v>139</v>
      </c>
      <c r="F878" t="s">
        <v>43</v>
      </c>
      <c r="G878" t="s">
        <v>44</v>
      </c>
      <c r="H878" t="s">
        <v>27</v>
      </c>
      <c r="I878">
        <v>2.5488</v>
      </c>
      <c r="J878">
        <v>0</v>
      </c>
      <c r="O878">
        <f t="shared" si="746"/>
        <v>3560.39</v>
      </c>
      <c r="P878">
        <f t="shared" si="747"/>
        <v>0</v>
      </c>
      <c r="Q878">
        <f t="shared" si="748"/>
        <v>3560.39</v>
      </c>
      <c r="R878">
        <f t="shared" si="749"/>
        <v>1935.53</v>
      </c>
      <c r="S878">
        <f t="shared" si="750"/>
        <v>0</v>
      </c>
      <c r="T878">
        <f t="shared" si="751"/>
        <v>0</v>
      </c>
      <c r="U878">
        <f t="shared" si="752"/>
        <v>0</v>
      </c>
      <c r="V878">
        <f t="shared" si="753"/>
        <v>0</v>
      </c>
      <c r="W878">
        <f t="shared" si="754"/>
        <v>0</v>
      </c>
      <c r="X878">
        <f t="shared" si="755"/>
        <v>0</v>
      </c>
      <c r="Y878">
        <f t="shared" si="756"/>
        <v>0</v>
      </c>
      <c r="AA878">
        <v>52421674</v>
      </c>
      <c r="AB878">
        <f t="shared" si="757"/>
        <v>1396.89</v>
      </c>
      <c r="AC878">
        <f>ROUND(((ES878*51)),6)</f>
        <v>0</v>
      </c>
      <c r="AD878">
        <f>ROUND(((((ET878*51))-((EU878*51)))+AE878),6)</f>
        <v>1396.89</v>
      </c>
      <c r="AE878">
        <f>ROUND(((EU878*51)),6)</f>
        <v>759.39</v>
      </c>
      <c r="AF878">
        <f>ROUND(((EV878*51)),6)</f>
        <v>0</v>
      </c>
      <c r="AG878">
        <f t="shared" si="759"/>
        <v>0</v>
      </c>
      <c r="AH878">
        <f>((EW878*51))</f>
        <v>0</v>
      </c>
      <c r="AI878">
        <f>((EX878*51))</f>
        <v>0</v>
      </c>
      <c r="AJ878">
        <f t="shared" si="761"/>
        <v>0</v>
      </c>
      <c r="AK878">
        <v>27.39</v>
      </c>
      <c r="AL878">
        <v>0</v>
      </c>
      <c r="AM878">
        <v>27.39</v>
      </c>
      <c r="AN878">
        <v>14.89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1</v>
      </c>
      <c r="AW878">
        <v>1</v>
      </c>
      <c r="AZ878">
        <v>1</v>
      </c>
      <c r="BA878">
        <v>1</v>
      </c>
      <c r="BB878">
        <v>1</v>
      </c>
      <c r="BC878">
        <v>1</v>
      </c>
      <c r="BD878" t="s">
        <v>3</v>
      </c>
      <c r="BE878" t="s">
        <v>3</v>
      </c>
      <c r="BF878" t="s">
        <v>3</v>
      </c>
      <c r="BG878" t="s">
        <v>3</v>
      </c>
      <c r="BH878">
        <v>0</v>
      </c>
      <c r="BI878">
        <v>4</v>
      </c>
      <c r="BJ878" t="s">
        <v>45</v>
      </c>
      <c r="BM878">
        <v>1</v>
      </c>
      <c r="BN878">
        <v>0</v>
      </c>
      <c r="BO878" t="s">
        <v>3</v>
      </c>
      <c r="BP878">
        <v>0</v>
      </c>
      <c r="BQ878">
        <v>1</v>
      </c>
      <c r="BR878">
        <v>0</v>
      </c>
      <c r="BS878">
        <v>1</v>
      </c>
      <c r="BT878">
        <v>1</v>
      </c>
      <c r="BU878">
        <v>1</v>
      </c>
      <c r="BV878">
        <v>1</v>
      </c>
      <c r="BW878">
        <v>1</v>
      </c>
      <c r="BX878">
        <v>1</v>
      </c>
      <c r="BY878" t="s">
        <v>3</v>
      </c>
      <c r="BZ878">
        <v>0</v>
      </c>
      <c r="CA878">
        <v>0</v>
      </c>
      <c r="CE878">
        <v>0</v>
      </c>
      <c r="CF878">
        <v>0</v>
      </c>
      <c r="CG878">
        <v>0</v>
      </c>
      <c r="CM878">
        <v>0</v>
      </c>
      <c r="CN878" t="s">
        <v>3</v>
      </c>
      <c r="CO878">
        <v>0</v>
      </c>
      <c r="CP878">
        <f t="shared" si="762"/>
        <v>3560.39</v>
      </c>
      <c r="CQ878">
        <f t="shared" si="763"/>
        <v>0</v>
      </c>
      <c r="CR878">
        <f>(((((ET878*51))*BB878-((EU878*51))*BS878)+AE878*BS878)*AV878)</f>
        <v>1396.89</v>
      </c>
      <c r="CS878">
        <f t="shared" si="764"/>
        <v>759.39</v>
      </c>
      <c r="CT878">
        <f t="shared" si="765"/>
        <v>0</v>
      </c>
      <c r="CU878">
        <f t="shared" si="766"/>
        <v>0</v>
      </c>
      <c r="CV878">
        <f t="shared" si="767"/>
        <v>0</v>
      </c>
      <c r="CW878">
        <f t="shared" si="768"/>
        <v>0</v>
      </c>
      <c r="CX878">
        <f t="shared" si="769"/>
        <v>0</v>
      </c>
      <c r="CY878">
        <f t="shared" si="770"/>
        <v>0</v>
      </c>
      <c r="CZ878">
        <f t="shared" si="771"/>
        <v>0</v>
      </c>
      <c r="DC878" t="s">
        <v>3</v>
      </c>
      <c r="DD878" t="s">
        <v>46</v>
      </c>
      <c r="DE878" t="s">
        <v>46</v>
      </c>
      <c r="DF878" t="s">
        <v>46</v>
      </c>
      <c r="DG878" t="s">
        <v>46</v>
      </c>
      <c r="DH878" t="s">
        <v>3</v>
      </c>
      <c r="DI878" t="s">
        <v>46</v>
      </c>
      <c r="DJ878" t="s">
        <v>46</v>
      </c>
      <c r="DK878" t="s">
        <v>3</v>
      </c>
      <c r="DL878" t="s">
        <v>3</v>
      </c>
      <c r="DM878" t="s">
        <v>3</v>
      </c>
      <c r="DN878">
        <v>0</v>
      </c>
      <c r="DO878">
        <v>0</v>
      </c>
      <c r="DP878">
        <v>1</v>
      </c>
      <c r="DQ878">
        <v>1</v>
      </c>
      <c r="DU878">
        <v>1009</v>
      </c>
      <c r="DV878" t="s">
        <v>27</v>
      </c>
      <c r="DW878" t="s">
        <v>27</v>
      </c>
      <c r="DX878">
        <v>1000</v>
      </c>
      <c r="EE878">
        <v>51482691</v>
      </c>
      <c r="EF878">
        <v>1</v>
      </c>
      <c r="EG878" t="s">
        <v>21</v>
      </c>
      <c r="EH878">
        <v>0</v>
      </c>
      <c r="EI878" t="s">
        <v>3</v>
      </c>
      <c r="EJ878">
        <v>4</v>
      </c>
      <c r="EK878">
        <v>1</v>
      </c>
      <c r="EL878" t="s">
        <v>37</v>
      </c>
      <c r="EM878" t="s">
        <v>23</v>
      </c>
      <c r="EO878" t="s">
        <v>3</v>
      </c>
      <c r="EQ878">
        <v>0</v>
      </c>
      <c r="ER878">
        <v>27.39</v>
      </c>
      <c r="ES878">
        <v>0</v>
      </c>
      <c r="ET878">
        <v>27.39</v>
      </c>
      <c r="EU878">
        <v>14.89</v>
      </c>
      <c r="EV878">
        <v>0</v>
      </c>
      <c r="EW878">
        <v>0</v>
      </c>
      <c r="EX878">
        <v>0</v>
      </c>
      <c r="EY878">
        <v>0</v>
      </c>
      <c r="FQ878">
        <v>0</v>
      </c>
      <c r="FR878">
        <f t="shared" si="772"/>
        <v>0</v>
      </c>
      <c r="FS878">
        <v>0</v>
      </c>
      <c r="FX878">
        <v>0</v>
      </c>
      <c r="FY878">
        <v>0</v>
      </c>
      <c r="GA878" t="s">
        <v>3</v>
      </c>
      <c r="GD878">
        <v>1</v>
      </c>
      <c r="GF878">
        <v>972108674</v>
      </c>
      <c r="GG878">
        <v>2</v>
      </c>
      <c r="GH878">
        <v>1</v>
      </c>
      <c r="GI878">
        <v>-2</v>
      </c>
      <c r="GJ878">
        <v>0</v>
      </c>
      <c r="GK878">
        <v>0</v>
      </c>
      <c r="GL878">
        <f t="shared" si="773"/>
        <v>0</v>
      </c>
      <c r="GM878">
        <f>ROUND(O878+X878+Y878,2)+GX878</f>
        <v>3560.39</v>
      </c>
      <c r="GN878">
        <f>IF(OR(BI878=0,BI878=1),ROUND(O878+X878+Y878,2),0)</f>
        <v>0</v>
      </c>
      <c r="GO878">
        <f>IF(BI878=2,ROUND(O878+X878+Y878,2),0)</f>
        <v>0</v>
      </c>
      <c r="GP878">
        <f>IF(BI878=4,ROUND(O878+X878+Y878,2)+GX878,0)</f>
        <v>3560.39</v>
      </c>
      <c r="GR878">
        <v>0</v>
      </c>
      <c r="GS878">
        <v>3</v>
      </c>
      <c r="GT878">
        <v>0</v>
      </c>
      <c r="GU878" t="s">
        <v>46</v>
      </c>
      <c r="GV878">
        <f>ROUND(((GT878*51)),6)</f>
        <v>0</v>
      </c>
      <c r="GW878">
        <v>1</v>
      </c>
      <c r="GX878">
        <f t="shared" si="774"/>
        <v>0</v>
      </c>
      <c r="HA878">
        <v>0</v>
      </c>
      <c r="HB878">
        <v>0</v>
      </c>
      <c r="HC878">
        <f t="shared" si="775"/>
        <v>0</v>
      </c>
      <c r="HE878" t="s">
        <v>3</v>
      </c>
      <c r="HF878" t="s">
        <v>3</v>
      </c>
      <c r="IK878">
        <f t="shared" si="776"/>
        <v>4272.47</v>
      </c>
    </row>
    <row r="879" spans="1:245" x14ac:dyDescent="0.2">
      <c r="A879">
        <v>17</v>
      </c>
      <c r="B879">
        <v>1</v>
      </c>
      <c r="E879" t="s">
        <v>140</v>
      </c>
      <c r="F879" t="s">
        <v>48</v>
      </c>
      <c r="G879" t="s">
        <v>49</v>
      </c>
      <c r="H879" t="s">
        <v>27</v>
      </c>
      <c r="I879">
        <v>2.5488</v>
      </c>
      <c r="J879">
        <v>0</v>
      </c>
      <c r="O879">
        <f t="shared" si="746"/>
        <v>383.87</v>
      </c>
      <c r="P879">
        <f t="shared" si="747"/>
        <v>383.87</v>
      </c>
      <c r="Q879">
        <f t="shared" si="748"/>
        <v>0</v>
      </c>
      <c r="R879">
        <f t="shared" si="749"/>
        <v>0</v>
      </c>
      <c r="S879">
        <f t="shared" si="750"/>
        <v>0</v>
      </c>
      <c r="T879">
        <f t="shared" si="751"/>
        <v>0</v>
      </c>
      <c r="U879">
        <f t="shared" si="752"/>
        <v>0</v>
      </c>
      <c r="V879">
        <f t="shared" si="753"/>
        <v>0</v>
      </c>
      <c r="W879">
        <f t="shared" si="754"/>
        <v>0</v>
      </c>
      <c r="X879">
        <f t="shared" si="755"/>
        <v>0</v>
      </c>
      <c r="Y879">
        <f t="shared" si="756"/>
        <v>0</v>
      </c>
      <c r="AA879">
        <v>52421674</v>
      </c>
      <c r="AB879">
        <f t="shared" si="757"/>
        <v>150.61000000000001</v>
      </c>
      <c r="AC879">
        <f>ROUND((ES879),6)</f>
        <v>150.61000000000001</v>
      </c>
      <c r="AD879">
        <f>ROUND((((ET879)-(EU879))+AE879),6)</f>
        <v>0</v>
      </c>
      <c r="AE879">
        <f t="shared" ref="AE879:AF882" si="777">ROUND((EU879),6)</f>
        <v>0</v>
      </c>
      <c r="AF879">
        <f t="shared" si="777"/>
        <v>0</v>
      </c>
      <c r="AG879">
        <f t="shared" si="759"/>
        <v>0</v>
      </c>
      <c r="AH879">
        <f t="shared" ref="AH879:AI882" si="778">(EW879)</f>
        <v>0</v>
      </c>
      <c r="AI879">
        <f t="shared" si="778"/>
        <v>0</v>
      </c>
      <c r="AJ879">
        <f t="shared" si="761"/>
        <v>0</v>
      </c>
      <c r="AK879">
        <v>150.61000000000001</v>
      </c>
      <c r="AL879">
        <v>150.61000000000001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1</v>
      </c>
      <c r="AW879">
        <v>1</v>
      </c>
      <c r="AZ879">
        <v>1</v>
      </c>
      <c r="BA879">
        <v>1</v>
      </c>
      <c r="BB879">
        <v>1</v>
      </c>
      <c r="BC879">
        <v>1</v>
      </c>
      <c r="BD879" t="s">
        <v>3</v>
      </c>
      <c r="BE879" t="s">
        <v>3</v>
      </c>
      <c r="BF879" t="s">
        <v>3</v>
      </c>
      <c r="BG879" t="s">
        <v>3</v>
      </c>
      <c r="BH879">
        <v>3</v>
      </c>
      <c r="BI879">
        <v>1</v>
      </c>
      <c r="BJ879" t="s">
        <v>3</v>
      </c>
      <c r="BM879">
        <v>6001</v>
      </c>
      <c r="BN879">
        <v>0</v>
      </c>
      <c r="BO879" t="s">
        <v>3</v>
      </c>
      <c r="BP879">
        <v>0</v>
      </c>
      <c r="BQ879">
        <v>0</v>
      </c>
      <c r="BR879">
        <v>0</v>
      </c>
      <c r="BS879">
        <v>1</v>
      </c>
      <c r="BT879">
        <v>1</v>
      </c>
      <c r="BU879">
        <v>1</v>
      </c>
      <c r="BV879">
        <v>1</v>
      </c>
      <c r="BW879">
        <v>1</v>
      </c>
      <c r="BX879">
        <v>1</v>
      </c>
      <c r="BY879" t="s">
        <v>3</v>
      </c>
      <c r="BZ879">
        <v>0</v>
      </c>
      <c r="CA879">
        <v>0</v>
      </c>
      <c r="CE879">
        <v>0</v>
      </c>
      <c r="CF879">
        <v>0</v>
      </c>
      <c r="CG879">
        <v>0</v>
      </c>
      <c r="CM879">
        <v>0</v>
      </c>
      <c r="CN879" t="s">
        <v>3</v>
      </c>
      <c r="CO879">
        <v>0</v>
      </c>
      <c r="CP879">
        <f t="shared" si="762"/>
        <v>383.87</v>
      </c>
      <c r="CQ879">
        <f t="shared" si="763"/>
        <v>150.61000000000001</v>
      </c>
      <c r="CR879">
        <f>((((ET879)*BB879-(EU879)*BS879)+AE879*BS879)*AV879)</f>
        <v>0</v>
      </c>
      <c r="CS879">
        <f t="shared" si="764"/>
        <v>0</v>
      </c>
      <c r="CT879">
        <f t="shared" si="765"/>
        <v>0</v>
      </c>
      <c r="CU879">
        <f t="shared" si="766"/>
        <v>0</v>
      </c>
      <c r="CV879">
        <f t="shared" si="767"/>
        <v>0</v>
      </c>
      <c r="CW879">
        <f t="shared" si="768"/>
        <v>0</v>
      </c>
      <c r="CX879">
        <f t="shared" si="769"/>
        <v>0</v>
      </c>
      <c r="CY879">
        <f t="shared" si="770"/>
        <v>0</v>
      </c>
      <c r="CZ879">
        <f t="shared" si="771"/>
        <v>0</v>
      </c>
      <c r="DC879" t="s">
        <v>3</v>
      </c>
      <c r="DD879" t="s">
        <v>3</v>
      </c>
      <c r="DE879" t="s">
        <v>3</v>
      </c>
      <c r="DF879" t="s">
        <v>3</v>
      </c>
      <c r="DG879" t="s">
        <v>3</v>
      </c>
      <c r="DH879" t="s">
        <v>3</v>
      </c>
      <c r="DI879" t="s">
        <v>3</v>
      </c>
      <c r="DJ879" t="s">
        <v>3</v>
      </c>
      <c r="DK879" t="s">
        <v>3</v>
      </c>
      <c r="DL879" t="s">
        <v>3</v>
      </c>
      <c r="DM879" t="s">
        <v>3</v>
      </c>
      <c r="DN879">
        <v>0</v>
      </c>
      <c r="DO879">
        <v>0</v>
      </c>
      <c r="DP879">
        <v>1</v>
      </c>
      <c r="DQ879">
        <v>1</v>
      </c>
      <c r="DU879">
        <v>1009</v>
      </c>
      <c r="DV879" t="s">
        <v>27</v>
      </c>
      <c r="DW879" t="s">
        <v>27</v>
      </c>
      <c r="DX879">
        <v>1000</v>
      </c>
      <c r="EE879">
        <v>51764353</v>
      </c>
      <c r="EF879">
        <v>0</v>
      </c>
      <c r="EG879" t="s">
        <v>50</v>
      </c>
      <c r="EH879">
        <v>0</v>
      </c>
      <c r="EI879" t="s">
        <v>3</v>
      </c>
      <c r="EJ879">
        <v>1</v>
      </c>
      <c r="EK879">
        <v>6001</v>
      </c>
      <c r="EL879" t="s">
        <v>51</v>
      </c>
      <c r="EM879" t="s">
        <v>50</v>
      </c>
      <c r="EO879" t="s">
        <v>3</v>
      </c>
      <c r="EQ879">
        <v>0</v>
      </c>
      <c r="ER879">
        <v>150.61000000000001</v>
      </c>
      <c r="ES879">
        <v>150.61000000000001</v>
      </c>
      <c r="ET879">
        <v>0</v>
      </c>
      <c r="EU879">
        <v>0</v>
      </c>
      <c r="EV879">
        <v>0</v>
      </c>
      <c r="EW879">
        <v>0</v>
      </c>
      <c r="EX879">
        <v>0</v>
      </c>
      <c r="EY879">
        <v>0</v>
      </c>
      <c r="EZ879">
        <v>5</v>
      </c>
      <c r="FC879">
        <v>1</v>
      </c>
      <c r="FD879">
        <v>18</v>
      </c>
      <c r="FF879">
        <v>180.73</v>
      </c>
      <c r="FQ879">
        <v>0</v>
      </c>
      <c r="FR879">
        <f t="shared" si="772"/>
        <v>0</v>
      </c>
      <c r="FS879">
        <v>0</v>
      </c>
      <c r="FX879">
        <v>0</v>
      </c>
      <c r="FY879">
        <v>0</v>
      </c>
      <c r="GA879" t="s">
        <v>52</v>
      </c>
      <c r="GD879">
        <v>0</v>
      </c>
      <c r="GF879">
        <v>-611639470</v>
      </c>
      <c r="GG879">
        <v>2</v>
      </c>
      <c r="GH879">
        <v>3</v>
      </c>
      <c r="GI879">
        <v>-2</v>
      </c>
      <c r="GJ879">
        <v>0</v>
      </c>
      <c r="GK879">
        <f>ROUND(R879*(R12)/100,2)</f>
        <v>0</v>
      </c>
      <c r="GL879">
        <f t="shared" si="773"/>
        <v>0</v>
      </c>
      <c r="GM879">
        <f>ROUND(O879+X879+Y879+GK879,2)+GX879</f>
        <v>383.87</v>
      </c>
      <c r="GN879">
        <f>IF(OR(BI879=0,BI879=1),ROUND(O879+X879+Y879+GK879,2),0)</f>
        <v>383.87</v>
      </c>
      <c r="GO879">
        <f>IF(BI879=2,ROUND(O879+X879+Y879+GK879,2),0)</f>
        <v>0</v>
      </c>
      <c r="GP879">
        <f>IF(BI879=4,ROUND(O879+X879+Y879+GK879,2)+GX879,0)</f>
        <v>0</v>
      </c>
      <c r="GR879">
        <v>1</v>
      </c>
      <c r="GS879">
        <v>1</v>
      </c>
      <c r="GT879">
        <v>0</v>
      </c>
      <c r="GU879" t="s">
        <v>3</v>
      </c>
      <c r="GV879">
        <f t="shared" ref="GV879:GV885" si="779">ROUND((GT879),6)</f>
        <v>0</v>
      </c>
      <c r="GW879">
        <v>1</v>
      </c>
      <c r="GX879">
        <f t="shared" si="774"/>
        <v>0</v>
      </c>
      <c r="HA879">
        <v>0</v>
      </c>
      <c r="HB879">
        <v>0</v>
      </c>
      <c r="HC879">
        <f t="shared" si="775"/>
        <v>0</v>
      </c>
      <c r="HE879" t="s">
        <v>53</v>
      </c>
      <c r="HF879" t="s">
        <v>53</v>
      </c>
      <c r="IK879">
        <f t="shared" si="776"/>
        <v>460.64</v>
      </c>
    </row>
    <row r="880" spans="1:245" x14ac:dyDescent="0.2">
      <c r="A880">
        <v>17</v>
      </c>
      <c r="B880">
        <v>1</v>
      </c>
      <c r="C880">
        <f>ROW(SmtRes!A298)</f>
        <v>298</v>
      </c>
      <c r="D880">
        <f>ROW(EtalonRes!A290)</f>
        <v>290</v>
      </c>
      <c r="E880" t="s">
        <v>144</v>
      </c>
      <c r="F880" t="s">
        <v>156</v>
      </c>
      <c r="G880" t="s">
        <v>157</v>
      </c>
      <c r="H880" t="s">
        <v>132</v>
      </c>
      <c r="I880">
        <f>ROUND(((12*0.059)/100)/12*18,9)</f>
        <v>1.0619999999999999E-2</v>
      </c>
      <c r="J880">
        <v>0</v>
      </c>
      <c r="O880">
        <f t="shared" si="746"/>
        <v>445.52</v>
      </c>
      <c r="P880">
        <f t="shared" si="747"/>
        <v>0</v>
      </c>
      <c r="Q880">
        <f t="shared" si="748"/>
        <v>0</v>
      </c>
      <c r="R880">
        <f t="shared" si="749"/>
        <v>0</v>
      </c>
      <c r="S880">
        <f t="shared" si="750"/>
        <v>445.52</v>
      </c>
      <c r="T880">
        <f t="shared" si="751"/>
        <v>0</v>
      </c>
      <c r="U880">
        <f t="shared" si="752"/>
        <v>2.3533919999999999</v>
      </c>
      <c r="V880">
        <f t="shared" si="753"/>
        <v>0</v>
      </c>
      <c r="W880">
        <f t="shared" si="754"/>
        <v>0</v>
      </c>
      <c r="X880">
        <f t="shared" si="755"/>
        <v>311.86</v>
      </c>
      <c r="Y880">
        <f t="shared" si="756"/>
        <v>44.55</v>
      </c>
      <c r="AA880">
        <v>52421674</v>
      </c>
      <c r="AB880">
        <f t="shared" si="757"/>
        <v>41951.1</v>
      </c>
      <c r="AC880">
        <f>ROUND((ES880),6)</f>
        <v>0</v>
      </c>
      <c r="AD880">
        <f>ROUND((((ET880)-(EU880))+AE880),6)</f>
        <v>0</v>
      </c>
      <c r="AE880">
        <f t="shared" si="777"/>
        <v>0</v>
      </c>
      <c r="AF880">
        <f t="shared" si="777"/>
        <v>41951.1</v>
      </c>
      <c r="AG880">
        <f t="shared" si="759"/>
        <v>0</v>
      </c>
      <c r="AH880">
        <f t="shared" si="778"/>
        <v>221.6</v>
      </c>
      <c r="AI880">
        <f t="shared" si="778"/>
        <v>0</v>
      </c>
      <c r="AJ880">
        <f t="shared" si="761"/>
        <v>0</v>
      </c>
      <c r="AK880">
        <v>41951.1</v>
      </c>
      <c r="AL880">
        <v>0</v>
      </c>
      <c r="AM880">
        <v>0</v>
      </c>
      <c r="AN880">
        <v>0</v>
      </c>
      <c r="AO880">
        <v>41951.1</v>
      </c>
      <c r="AP880">
        <v>0</v>
      </c>
      <c r="AQ880">
        <v>221.6</v>
      </c>
      <c r="AR880">
        <v>0</v>
      </c>
      <c r="AS880">
        <v>0</v>
      </c>
      <c r="AT880">
        <v>70</v>
      </c>
      <c r="AU880">
        <v>10</v>
      </c>
      <c r="AV880">
        <v>1</v>
      </c>
      <c r="AW880">
        <v>1</v>
      </c>
      <c r="AZ880">
        <v>1</v>
      </c>
      <c r="BA880">
        <v>1</v>
      </c>
      <c r="BB880">
        <v>1</v>
      </c>
      <c r="BC880">
        <v>1</v>
      </c>
      <c r="BD880" t="s">
        <v>3</v>
      </c>
      <c r="BE880" t="s">
        <v>3</v>
      </c>
      <c r="BF880" t="s">
        <v>3</v>
      </c>
      <c r="BG880" t="s">
        <v>3</v>
      </c>
      <c r="BH880">
        <v>0</v>
      </c>
      <c r="BI880">
        <v>4</v>
      </c>
      <c r="BJ880" t="s">
        <v>158</v>
      </c>
      <c r="BM880">
        <v>0</v>
      </c>
      <c r="BN880">
        <v>0</v>
      </c>
      <c r="BO880" t="s">
        <v>3</v>
      </c>
      <c r="BP880">
        <v>0</v>
      </c>
      <c r="BQ880">
        <v>1</v>
      </c>
      <c r="BR880">
        <v>0</v>
      </c>
      <c r="BS880">
        <v>1</v>
      </c>
      <c r="BT880">
        <v>1</v>
      </c>
      <c r="BU880">
        <v>1</v>
      </c>
      <c r="BV880">
        <v>1</v>
      </c>
      <c r="BW880">
        <v>1</v>
      </c>
      <c r="BX880">
        <v>1</v>
      </c>
      <c r="BY880" t="s">
        <v>3</v>
      </c>
      <c r="BZ880">
        <v>70</v>
      </c>
      <c r="CA880">
        <v>10</v>
      </c>
      <c r="CE880">
        <v>0</v>
      </c>
      <c r="CF880">
        <v>0</v>
      </c>
      <c r="CG880">
        <v>0</v>
      </c>
      <c r="CM880">
        <v>0</v>
      </c>
      <c r="CN880" t="s">
        <v>3</v>
      </c>
      <c r="CO880">
        <v>0</v>
      </c>
      <c r="CP880">
        <f t="shared" si="762"/>
        <v>445.52</v>
      </c>
      <c r="CQ880">
        <f t="shared" si="763"/>
        <v>0</v>
      </c>
      <c r="CR880">
        <f>((((ET880)*BB880-(EU880)*BS880)+AE880*BS880)*AV880)</f>
        <v>0</v>
      </c>
      <c r="CS880">
        <f t="shared" si="764"/>
        <v>0</v>
      </c>
      <c r="CT880">
        <f t="shared" si="765"/>
        <v>41951.1</v>
      </c>
      <c r="CU880">
        <f t="shared" si="766"/>
        <v>0</v>
      </c>
      <c r="CV880">
        <f t="shared" si="767"/>
        <v>221.6</v>
      </c>
      <c r="CW880">
        <f t="shared" si="768"/>
        <v>0</v>
      </c>
      <c r="CX880">
        <f t="shared" si="769"/>
        <v>0</v>
      </c>
      <c r="CY880">
        <f t="shared" si="770"/>
        <v>311.86399999999998</v>
      </c>
      <c r="CZ880">
        <f t="shared" si="771"/>
        <v>44.552</v>
      </c>
      <c r="DC880" t="s">
        <v>3</v>
      </c>
      <c r="DD880" t="s">
        <v>3</v>
      </c>
      <c r="DE880" t="s">
        <v>3</v>
      </c>
      <c r="DF880" t="s">
        <v>3</v>
      </c>
      <c r="DG880" t="s">
        <v>3</v>
      </c>
      <c r="DH880" t="s">
        <v>3</v>
      </c>
      <c r="DI880" t="s">
        <v>3</v>
      </c>
      <c r="DJ880" t="s">
        <v>3</v>
      </c>
      <c r="DK880" t="s">
        <v>3</v>
      </c>
      <c r="DL880" t="s">
        <v>3</v>
      </c>
      <c r="DM880" t="s">
        <v>3</v>
      </c>
      <c r="DN880">
        <v>0</v>
      </c>
      <c r="DO880">
        <v>0</v>
      </c>
      <c r="DP880">
        <v>1</v>
      </c>
      <c r="DQ880">
        <v>1</v>
      </c>
      <c r="DU880">
        <v>1007</v>
      </c>
      <c r="DV880" t="s">
        <v>132</v>
      </c>
      <c r="DW880" t="s">
        <v>132</v>
      </c>
      <c r="DX880">
        <v>100</v>
      </c>
      <c r="EE880">
        <v>51482689</v>
      </c>
      <c r="EF880">
        <v>1</v>
      </c>
      <c r="EG880" t="s">
        <v>21</v>
      </c>
      <c r="EH880">
        <v>0</v>
      </c>
      <c r="EI880" t="s">
        <v>3</v>
      </c>
      <c r="EJ880">
        <v>4</v>
      </c>
      <c r="EK880">
        <v>0</v>
      </c>
      <c r="EL880" t="s">
        <v>22</v>
      </c>
      <c r="EM880" t="s">
        <v>23</v>
      </c>
      <c r="EO880" t="s">
        <v>3</v>
      </c>
      <c r="EQ880">
        <v>0</v>
      </c>
      <c r="ER880">
        <v>41951.1</v>
      </c>
      <c r="ES880">
        <v>0</v>
      </c>
      <c r="ET880">
        <v>0</v>
      </c>
      <c r="EU880">
        <v>0</v>
      </c>
      <c r="EV880">
        <v>41951.1</v>
      </c>
      <c r="EW880">
        <v>221.6</v>
      </c>
      <c r="EX880">
        <v>0</v>
      </c>
      <c r="EY880">
        <v>0</v>
      </c>
      <c r="FQ880">
        <v>0</v>
      </c>
      <c r="FR880">
        <f t="shared" si="772"/>
        <v>0</v>
      </c>
      <c r="FS880">
        <v>0</v>
      </c>
      <c r="FX880">
        <v>70</v>
      </c>
      <c r="FY880">
        <v>10</v>
      </c>
      <c r="GA880" t="s">
        <v>3</v>
      </c>
      <c r="GD880">
        <v>0</v>
      </c>
      <c r="GF880">
        <v>-447582349</v>
      </c>
      <c r="GG880">
        <v>2</v>
      </c>
      <c r="GH880">
        <v>1</v>
      </c>
      <c r="GI880">
        <v>-2</v>
      </c>
      <c r="GJ880">
        <v>0</v>
      </c>
      <c r="GK880">
        <f>ROUND(R880*(R12)/100,2)</f>
        <v>0</v>
      </c>
      <c r="GL880">
        <f t="shared" si="773"/>
        <v>0</v>
      </c>
      <c r="GM880">
        <f>ROUND(O880+X880+Y880+GK880,2)+GX880</f>
        <v>801.93</v>
      </c>
      <c r="GN880">
        <f>IF(OR(BI880=0,BI880=1),ROUND(O880+X880+Y880+GK880,2),0)</f>
        <v>0</v>
      </c>
      <c r="GO880">
        <f>IF(BI880=2,ROUND(O880+X880+Y880+GK880,2),0)</f>
        <v>0</v>
      </c>
      <c r="GP880">
        <f>IF(BI880=4,ROUND(O880+X880+Y880+GK880,2)+GX880,0)</f>
        <v>801.93</v>
      </c>
      <c r="GR880">
        <v>0</v>
      </c>
      <c r="GS880">
        <v>3</v>
      </c>
      <c r="GT880">
        <v>0</v>
      </c>
      <c r="GU880" t="s">
        <v>3</v>
      </c>
      <c r="GV880">
        <f t="shared" si="779"/>
        <v>0</v>
      </c>
      <c r="GW880">
        <v>1</v>
      </c>
      <c r="GX880">
        <f t="shared" si="774"/>
        <v>0</v>
      </c>
      <c r="HA880">
        <v>0</v>
      </c>
      <c r="HB880">
        <v>0</v>
      </c>
      <c r="HC880">
        <f t="shared" si="775"/>
        <v>0</v>
      </c>
      <c r="HE880" t="s">
        <v>3</v>
      </c>
      <c r="HF880" t="s">
        <v>3</v>
      </c>
      <c r="IK880">
        <f t="shared" si="776"/>
        <v>962.32</v>
      </c>
    </row>
    <row r="881" spans="1:245" x14ac:dyDescent="0.2">
      <c r="A881">
        <v>17</v>
      </c>
      <c r="B881">
        <v>1</v>
      </c>
      <c r="C881">
        <f>ROW(SmtRes!A299)</f>
        <v>299</v>
      </c>
      <c r="D881">
        <f>ROW(EtalonRes!A291)</f>
        <v>291</v>
      </c>
      <c r="E881" t="s">
        <v>149</v>
      </c>
      <c r="F881" t="s">
        <v>160</v>
      </c>
      <c r="G881" t="s">
        <v>161</v>
      </c>
      <c r="H881" t="s">
        <v>132</v>
      </c>
      <c r="I881">
        <f>ROUND(((12*0.059)/100)/12*18,9)</f>
        <v>1.0619999999999999E-2</v>
      </c>
      <c r="J881">
        <v>0</v>
      </c>
      <c r="O881">
        <f t="shared" si="746"/>
        <v>118.2</v>
      </c>
      <c r="P881">
        <f t="shared" si="747"/>
        <v>0</v>
      </c>
      <c r="Q881">
        <f t="shared" si="748"/>
        <v>0</v>
      </c>
      <c r="R881">
        <f t="shared" si="749"/>
        <v>0</v>
      </c>
      <c r="S881">
        <f t="shared" si="750"/>
        <v>118.2</v>
      </c>
      <c r="T881">
        <f t="shared" si="751"/>
        <v>0</v>
      </c>
      <c r="U881">
        <f t="shared" si="752"/>
        <v>0.88145999999999991</v>
      </c>
      <c r="V881">
        <f t="shared" si="753"/>
        <v>0</v>
      </c>
      <c r="W881">
        <f t="shared" si="754"/>
        <v>0</v>
      </c>
      <c r="X881">
        <f t="shared" si="755"/>
        <v>82.74</v>
      </c>
      <c r="Y881">
        <f t="shared" si="756"/>
        <v>11.82</v>
      </c>
      <c r="AA881">
        <v>52421674</v>
      </c>
      <c r="AB881">
        <f t="shared" si="757"/>
        <v>11130.3</v>
      </c>
      <c r="AC881">
        <f>ROUND((ES881),6)</f>
        <v>0</v>
      </c>
      <c r="AD881">
        <f>ROUND((((ET881)-(EU881))+AE881),6)</f>
        <v>0</v>
      </c>
      <c r="AE881">
        <f t="shared" si="777"/>
        <v>0</v>
      </c>
      <c r="AF881">
        <f t="shared" si="777"/>
        <v>11130.3</v>
      </c>
      <c r="AG881">
        <f t="shared" si="759"/>
        <v>0</v>
      </c>
      <c r="AH881">
        <f t="shared" si="778"/>
        <v>83</v>
      </c>
      <c r="AI881">
        <f t="shared" si="778"/>
        <v>0</v>
      </c>
      <c r="AJ881">
        <f t="shared" si="761"/>
        <v>0</v>
      </c>
      <c r="AK881">
        <v>11130.3</v>
      </c>
      <c r="AL881">
        <v>0</v>
      </c>
      <c r="AM881">
        <v>0</v>
      </c>
      <c r="AN881">
        <v>0</v>
      </c>
      <c r="AO881">
        <v>11130.3</v>
      </c>
      <c r="AP881">
        <v>0</v>
      </c>
      <c r="AQ881">
        <v>83</v>
      </c>
      <c r="AR881">
        <v>0</v>
      </c>
      <c r="AS881">
        <v>0</v>
      </c>
      <c r="AT881">
        <v>70</v>
      </c>
      <c r="AU881">
        <v>10</v>
      </c>
      <c r="AV881">
        <v>1</v>
      </c>
      <c r="AW881">
        <v>1</v>
      </c>
      <c r="AZ881">
        <v>1</v>
      </c>
      <c r="BA881">
        <v>1</v>
      </c>
      <c r="BB881">
        <v>1</v>
      </c>
      <c r="BC881">
        <v>1</v>
      </c>
      <c r="BD881" t="s">
        <v>3</v>
      </c>
      <c r="BE881" t="s">
        <v>3</v>
      </c>
      <c r="BF881" t="s">
        <v>3</v>
      </c>
      <c r="BG881" t="s">
        <v>3</v>
      </c>
      <c r="BH881">
        <v>0</v>
      </c>
      <c r="BI881">
        <v>4</v>
      </c>
      <c r="BJ881" t="s">
        <v>162</v>
      </c>
      <c r="BM881">
        <v>0</v>
      </c>
      <c r="BN881">
        <v>0</v>
      </c>
      <c r="BO881" t="s">
        <v>3</v>
      </c>
      <c r="BP881">
        <v>0</v>
      </c>
      <c r="BQ881">
        <v>1</v>
      </c>
      <c r="BR881">
        <v>0</v>
      </c>
      <c r="BS881">
        <v>1</v>
      </c>
      <c r="BT881">
        <v>1</v>
      </c>
      <c r="BU881">
        <v>1</v>
      </c>
      <c r="BV881">
        <v>1</v>
      </c>
      <c r="BW881">
        <v>1</v>
      </c>
      <c r="BX881">
        <v>1</v>
      </c>
      <c r="BY881" t="s">
        <v>3</v>
      </c>
      <c r="BZ881">
        <v>70</v>
      </c>
      <c r="CA881">
        <v>10</v>
      </c>
      <c r="CE881">
        <v>0</v>
      </c>
      <c r="CF881">
        <v>0</v>
      </c>
      <c r="CG881">
        <v>0</v>
      </c>
      <c r="CM881">
        <v>0</v>
      </c>
      <c r="CN881" t="s">
        <v>3</v>
      </c>
      <c r="CO881">
        <v>0</v>
      </c>
      <c r="CP881">
        <f t="shared" si="762"/>
        <v>118.2</v>
      </c>
      <c r="CQ881">
        <f t="shared" si="763"/>
        <v>0</v>
      </c>
      <c r="CR881">
        <f>((((ET881)*BB881-(EU881)*BS881)+AE881*BS881)*AV881)</f>
        <v>0</v>
      </c>
      <c r="CS881">
        <f t="shared" si="764"/>
        <v>0</v>
      </c>
      <c r="CT881">
        <f t="shared" si="765"/>
        <v>11130.3</v>
      </c>
      <c r="CU881">
        <f t="shared" si="766"/>
        <v>0</v>
      </c>
      <c r="CV881">
        <f t="shared" si="767"/>
        <v>83</v>
      </c>
      <c r="CW881">
        <f t="shared" si="768"/>
        <v>0</v>
      </c>
      <c r="CX881">
        <f t="shared" si="769"/>
        <v>0</v>
      </c>
      <c r="CY881">
        <f t="shared" si="770"/>
        <v>82.74</v>
      </c>
      <c r="CZ881">
        <f t="shared" si="771"/>
        <v>11.82</v>
      </c>
      <c r="DC881" t="s">
        <v>3</v>
      </c>
      <c r="DD881" t="s">
        <v>3</v>
      </c>
      <c r="DE881" t="s">
        <v>3</v>
      </c>
      <c r="DF881" t="s">
        <v>3</v>
      </c>
      <c r="DG881" t="s">
        <v>3</v>
      </c>
      <c r="DH881" t="s">
        <v>3</v>
      </c>
      <c r="DI881" t="s">
        <v>3</v>
      </c>
      <c r="DJ881" t="s">
        <v>3</v>
      </c>
      <c r="DK881" t="s">
        <v>3</v>
      </c>
      <c r="DL881" t="s">
        <v>3</v>
      </c>
      <c r="DM881" t="s">
        <v>3</v>
      </c>
      <c r="DN881">
        <v>0</v>
      </c>
      <c r="DO881">
        <v>0</v>
      </c>
      <c r="DP881">
        <v>1</v>
      </c>
      <c r="DQ881">
        <v>1</v>
      </c>
      <c r="DU881">
        <v>1007</v>
      </c>
      <c r="DV881" t="s">
        <v>132</v>
      </c>
      <c r="DW881" t="s">
        <v>132</v>
      </c>
      <c r="DX881">
        <v>100</v>
      </c>
      <c r="EE881">
        <v>51482689</v>
      </c>
      <c r="EF881">
        <v>1</v>
      </c>
      <c r="EG881" t="s">
        <v>21</v>
      </c>
      <c r="EH881">
        <v>0</v>
      </c>
      <c r="EI881" t="s">
        <v>3</v>
      </c>
      <c r="EJ881">
        <v>4</v>
      </c>
      <c r="EK881">
        <v>0</v>
      </c>
      <c r="EL881" t="s">
        <v>22</v>
      </c>
      <c r="EM881" t="s">
        <v>23</v>
      </c>
      <c r="EO881" t="s">
        <v>3</v>
      </c>
      <c r="EQ881">
        <v>0</v>
      </c>
      <c r="ER881">
        <v>11130.3</v>
      </c>
      <c r="ES881">
        <v>0</v>
      </c>
      <c r="ET881">
        <v>0</v>
      </c>
      <c r="EU881">
        <v>0</v>
      </c>
      <c r="EV881">
        <v>11130.3</v>
      </c>
      <c r="EW881">
        <v>83</v>
      </c>
      <c r="EX881">
        <v>0</v>
      </c>
      <c r="EY881">
        <v>0</v>
      </c>
      <c r="FQ881">
        <v>0</v>
      </c>
      <c r="FR881">
        <f t="shared" si="772"/>
        <v>0</v>
      </c>
      <c r="FS881">
        <v>0</v>
      </c>
      <c r="FX881">
        <v>70</v>
      </c>
      <c r="FY881">
        <v>10</v>
      </c>
      <c r="GA881" t="s">
        <v>3</v>
      </c>
      <c r="GD881">
        <v>0</v>
      </c>
      <c r="GF881">
        <v>-1064522646</v>
      </c>
      <c r="GG881">
        <v>2</v>
      </c>
      <c r="GH881">
        <v>1</v>
      </c>
      <c r="GI881">
        <v>-2</v>
      </c>
      <c r="GJ881">
        <v>0</v>
      </c>
      <c r="GK881">
        <f>ROUND(R881*(R12)/100,2)</f>
        <v>0</v>
      </c>
      <c r="GL881">
        <f t="shared" si="773"/>
        <v>0</v>
      </c>
      <c r="GM881">
        <f>ROUND(O881+X881+Y881+GK881,2)+GX881</f>
        <v>212.76</v>
      </c>
      <c r="GN881">
        <f>IF(OR(BI881=0,BI881=1),ROUND(O881+X881+Y881+GK881,2),0)</f>
        <v>0</v>
      </c>
      <c r="GO881">
        <f>IF(BI881=2,ROUND(O881+X881+Y881+GK881,2),0)</f>
        <v>0</v>
      </c>
      <c r="GP881">
        <f>IF(BI881=4,ROUND(O881+X881+Y881+GK881,2)+GX881,0)</f>
        <v>212.76</v>
      </c>
      <c r="GR881">
        <v>0</v>
      </c>
      <c r="GS881">
        <v>3</v>
      </c>
      <c r="GT881">
        <v>0</v>
      </c>
      <c r="GU881" t="s">
        <v>3</v>
      </c>
      <c r="GV881">
        <f t="shared" si="779"/>
        <v>0</v>
      </c>
      <c r="GW881">
        <v>1</v>
      </c>
      <c r="GX881">
        <f t="shared" si="774"/>
        <v>0</v>
      </c>
      <c r="HA881">
        <v>0</v>
      </c>
      <c r="HB881">
        <v>0</v>
      </c>
      <c r="HC881">
        <f t="shared" si="775"/>
        <v>0</v>
      </c>
      <c r="HE881" t="s">
        <v>3</v>
      </c>
      <c r="HF881" t="s">
        <v>3</v>
      </c>
      <c r="IK881">
        <f t="shared" si="776"/>
        <v>255.31</v>
      </c>
    </row>
    <row r="882" spans="1:245" x14ac:dyDescent="0.2">
      <c r="A882">
        <v>17</v>
      </c>
      <c r="B882">
        <v>1</v>
      </c>
      <c r="C882">
        <f>ROW(SmtRes!A300)</f>
        <v>300</v>
      </c>
      <c r="D882">
        <f>ROW(EtalonRes!A292)</f>
        <v>292</v>
      </c>
      <c r="E882" t="s">
        <v>150</v>
      </c>
      <c r="F882" t="s">
        <v>164</v>
      </c>
      <c r="G882" t="s">
        <v>165</v>
      </c>
      <c r="H882" t="s">
        <v>166</v>
      </c>
      <c r="I882">
        <f>ROUND(((12*0.059))/12*18,9)</f>
        <v>1.0620000000000001</v>
      </c>
      <c r="J882">
        <v>0</v>
      </c>
      <c r="O882">
        <f t="shared" si="746"/>
        <v>50.2</v>
      </c>
      <c r="P882">
        <f t="shared" si="747"/>
        <v>0</v>
      </c>
      <c r="Q882">
        <f t="shared" si="748"/>
        <v>50.2</v>
      </c>
      <c r="R882">
        <f t="shared" si="749"/>
        <v>27.25</v>
      </c>
      <c r="S882">
        <f t="shared" si="750"/>
        <v>0</v>
      </c>
      <c r="T882">
        <f t="shared" si="751"/>
        <v>0</v>
      </c>
      <c r="U882">
        <f t="shared" si="752"/>
        <v>0</v>
      </c>
      <c r="V882">
        <f t="shared" si="753"/>
        <v>0</v>
      </c>
      <c r="W882">
        <f t="shared" si="754"/>
        <v>0</v>
      </c>
      <c r="X882">
        <f t="shared" si="755"/>
        <v>0</v>
      </c>
      <c r="Y882">
        <f t="shared" si="756"/>
        <v>0</v>
      </c>
      <c r="AA882">
        <v>52421674</v>
      </c>
      <c r="AB882">
        <f t="shared" si="757"/>
        <v>47.27</v>
      </c>
      <c r="AC882">
        <f>ROUND((ES882),6)</f>
        <v>0</v>
      </c>
      <c r="AD882">
        <f>ROUND((((ET882)-(EU882))+AE882),6)</f>
        <v>47.27</v>
      </c>
      <c r="AE882">
        <f t="shared" si="777"/>
        <v>25.66</v>
      </c>
      <c r="AF882">
        <f t="shared" si="777"/>
        <v>0</v>
      </c>
      <c r="AG882">
        <f t="shared" si="759"/>
        <v>0</v>
      </c>
      <c r="AH882">
        <f t="shared" si="778"/>
        <v>0</v>
      </c>
      <c r="AI882">
        <f t="shared" si="778"/>
        <v>0</v>
      </c>
      <c r="AJ882">
        <f t="shared" si="761"/>
        <v>0</v>
      </c>
      <c r="AK882">
        <v>47.27</v>
      </c>
      <c r="AL882">
        <v>0</v>
      </c>
      <c r="AM882">
        <v>47.27</v>
      </c>
      <c r="AN882">
        <v>25.66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</v>
      </c>
      <c r="AW882">
        <v>1</v>
      </c>
      <c r="AZ882">
        <v>1</v>
      </c>
      <c r="BA882">
        <v>1</v>
      </c>
      <c r="BB882">
        <v>1</v>
      </c>
      <c r="BC882">
        <v>1</v>
      </c>
      <c r="BD882" t="s">
        <v>3</v>
      </c>
      <c r="BE882" t="s">
        <v>3</v>
      </c>
      <c r="BF882" t="s">
        <v>3</v>
      </c>
      <c r="BG882" t="s">
        <v>3</v>
      </c>
      <c r="BH882">
        <v>0</v>
      </c>
      <c r="BI882">
        <v>4</v>
      </c>
      <c r="BJ882" t="s">
        <v>167</v>
      </c>
      <c r="BM882">
        <v>1</v>
      </c>
      <c r="BN882">
        <v>0</v>
      </c>
      <c r="BO882" t="s">
        <v>3</v>
      </c>
      <c r="BP882">
        <v>0</v>
      </c>
      <c r="BQ882">
        <v>1</v>
      </c>
      <c r="BR882">
        <v>0</v>
      </c>
      <c r="BS882">
        <v>1</v>
      </c>
      <c r="BT882">
        <v>1</v>
      </c>
      <c r="BU882">
        <v>1</v>
      </c>
      <c r="BV882">
        <v>1</v>
      </c>
      <c r="BW882">
        <v>1</v>
      </c>
      <c r="BX882">
        <v>1</v>
      </c>
      <c r="BY882" t="s">
        <v>3</v>
      </c>
      <c r="BZ882">
        <v>0</v>
      </c>
      <c r="CA882">
        <v>0</v>
      </c>
      <c r="CE882">
        <v>0</v>
      </c>
      <c r="CF882">
        <v>0</v>
      </c>
      <c r="CG882">
        <v>0</v>
      </c>
      <c r="CM882">
        <v>0</v>
      </c>
      <c r="CN882" t="s">
        <v>3</v>
      </c>
      <c r="CO882">
        <v>0</v>
      </c>
      <c r="CP882">
        <f t="shared" si="762"/>
        <v>50.2</v>
      </c>
      <c r="CQ882">
        <f t="shared" si="763"/>
        <v>0</v>
      </c>
      <c r="CR882">
        <f>((((ET882)*BB882-(EU882)*BS882)+AE882*BS882)*AV882)</f>
        <v>47.27</v>
      </c>
      <c r="CS882">
        <f t="shared" si="764"/>
        <v>25.66</v>
      </c>
      <c r="CT882">
        <f t="shared" si="765"/>
        <v>0</v>
      </c>
      <c r="CU882">
        <f t="shared" si="766"/>
        <v>0</v>
      </c>
      <c r="CV882">
        <f t="shared" si="767"/>
        <v>0</v>
      </c>
      <c r="CW882">
        <f t="shared" si="768"/>
        <v>0</v>
      </c>
      <c r="CX882">
        <f t="shared" si="769"/>
        <v>0</v>
      </c>
      <c r="CY882">
        <f t="shared" si="770"/>
        <v>0</v>
      </c>
      <c r="CZ882">
        <f t="shared" si="771"/>
        <v>0</v>
      </c>
      <c r="DC882" t="s">
        <v>3</v>
      </c>
      <c r="DD882" t="s">
        <v>3</v>
      </c>
      <c r="DE882" t="s">
        <v>3</v>
      </c>
      <c r="DF882" t="s">
        <v>3</v>
      </c>
      <c r="DG882" t="s">
        <v>3</v>
      </c>
      <c r="DH882" t="s">
        <v>3</v>
      </c>
      <c r="DI882" t="s">
        <v>3</v>
      </c>
      <c r="DJ882" t="s">
        <v>3</v>
      </c>
      <c r="DK882" t="s">
        <v>3</v>
      </c>
      <c r="DL882" t="s">
        <v>3</v>
      </c>
      <c r="DM882" t="s">
        <v>3</v>
      </c>
      <c r="DN882">
        <v>0</v>
      </c>
      <c r="DO882">
        <v>0</v>
      </c>
      <c r="DP882">
        <v>1</v>
      </c>
      <c r="DQ882">
        <v>1</v>
      </c>
      <c r="DU882">
        <v>1007</v>
      </c>
      <c r="DV882" t="s">
        <v>166</v>
      </c>
      <c r="DW882" t="s">
        <v>166</v>
      </c>
      <c r="DX882">
        <v>1</v>
      </c>
      <c r="EE882">
        <v>51482691</v>
      </c>
      <c r="EF882">
        <v>1</v>
      </c>
      <c r="EG882" t="s">
        <v>21</v>
      </c>
      <c r="EH882">
        <v>0</v>
      </c>
      <c r="EI882" t="s">
        <v>3</v>
      </c>
      <c r="EJ882">
        <v>4</v>
      </c>
      <c r="EK882">
        <v>1</v>
      </c>
      <c r="EL882" t="s">
        <v>37</v>
      </c>
      <c r="EM882" t="s">
        <v>23</v>
      </c>
      <c r="EO882" t="s">
        <v>3</v>
      </c>
      <c r="EQ882">
        <v>0</v>
      </c>
      <c r="ER882">
        <v>47.27</v>
      </c>
      <c r="ES882">
        <v>0</v>
      </c>
      <c r="ET882">
        <v>47.27</v>
      </c>
      <c r="EU882">
        <v>25.66</v>
      </c>
      <c r="EV882">
        <v>0</v>
      </c>
      <c r="EW882">
        <v>0</v>
      </c>
      <c r="EX882">
        <v>0</v>
      </c>
      <c r="EY882">
        <v>0</v>
      </c>
      <c r="FQ882">
        <v>0</v>
      </c>
      <c r="FR882">
        <f t="shared" si="772"/>
        <v>0</v>
      </c>
      <c r="FS882">
        <v>0</v>
      </c>
      <c r="FX882">
        <v>0</v>
      </c>
      <c r="FY882">
        <v>0</v>
      </c>
      <c r="GA882" t="s">
        <v>3</v>
      </c>
      <c r="GD882">
        <v>1</v>
      </c>
      <c r="GF882">
        <v>-297362768</v>
      </c>
      <c r="GG882">
        <v>2</v>
      </c>
      <c r="GH882">
        <v>1</v>
      </c>
      <c r="GI882">
        <v>-2</v>
      </c>
      <c r="GJ882">
        <v>0</v>
      </c>
      <c r="GK882">
        <v>0</v>
      </c>
      <c r="GL882">
        <f t="shared" si="773"/>
        <v>0</v>
      </c>
      <c r="GM882">
        <f>ROUND(O882+X882+Y882,2)+GX882</f>
        <v>50.2</v>
      </c>
      <c r="GN882">
        <f>IF(OR(BI882=0,BI882=1),ROUND(O882+X882+Y882,2),0)</f>
        <v>0</v>
      </c>
      <c r="GO882">
        <f>IF(BI882=2,ROUND(O882+X882+Y882,2),0)</f>
        <v>0</v>
      </c>
      <c r="GP882">
        <f>IF(BI882=4,ROUND(O882+X882+Y882,2)+GX882,0)</f>
        <v>50.2</v>
      </c>
      <c r="GR882">
        <v>0</v>
      </c>
      <c r="GS882">
        <v>3</v>
      </c>
      <c r="GT882">
        <v>0</v>
      </c>
      <c r="GU882" t="s">
        <v>3</v>
      </c>
      <c r="GV882">
        <f t="shared" si="779"/>
        <v>0</v>
      </c>
      <c r="GW882">
        <v>1</v>
      </c>
      <c r="GX882">
        <f t="shared" si="774"/>
        <v>0</v>
      </c>
      <c r="HA882">
        <v>0</v>
      </c>
      <c r="HB882">
        <v>0</v>
      </c>
      <c r="HC882">
        <f t="shared" si="775"/>
        <v>0</v>
      </c>
      <c r="HE882" t="s">
        <v>3</v>
      </c>
      <c r="HF882" t="s">
        <v>3</v>
      </c>
      <c r="IK882">
        <f t="shared" si="776"/>
        <v>60.24</v>
      </c>
    </row>
    <row r="883" spans="1:245" x14ac:dyDescent="0.2">
      <c r="A883">
        <v>17</v>
      </c>
      <c r="B883">
        <v>1</v>
      </c>
      <c r="C883">
        <f>ROW(SmtRes!A301)</f>
        <v>301</v>
      </c>
      <c r="D883">
        <f>ROW(EtalonRes!A293)</f>
        <v>293</v>
      </c>
      <c r="E883" t="s">
        <v>151</v>
      </c>
      <c r="F883" t="s">
        <v>169</v>
      </c>
      <c r="G883" t="s">
        <v>170</v>
      </c>
      <c r="H883" t="s">
        <v>166</v>
      </c>
      <c r="I883">
        <f>ROUND(((12*0.059))/12*18,9)</f>
        <v>1.0620000000000001</v>
      </c>
      <c r="J883">
        <v>0</v>
      </c>
      <c r="O883">
        <f t="shared" si="746"/>
        <v>874.56</v>
      </c>
      <c r="P883">
        <f t="shared" si="747"/>
        <v>0</v>
      </c>
      <c r="Q883">
        <f t="shared" si="748"/>
        <v>874.56</v>
      </c>
      <c r="R883">
        <f t="shared" si="749"/>
        <v>474.84</v>
      </c>
      <c r="S883">
        <f t="shared" si="750"/>
        <v>0</v>
      </c>
      <c r="T883">
        <f t="shared" si="751"/>
        <v>0</v>
      </c>
      <c r="U883">
        <f t="shared" si="752"/>
        <v>0</v>
      </c>
      <c r="V883">
        <f t="shared" si="753"/>
        <v>0</v>
      </c>
      <c r="W883">
        <f t="shared" si="754"/>
        <v>0</v>
      </c>
      <c r="X883">
        <f t="shared" si="755"/>
        <v>0</v>
      </c>
      <c r="Y883">
        <f t="shared" si="756"/>
        <v>0</v>
      </c>
      <c r="AA883">
        <v>52421674</v>
      </c>
      <c r="AB883">
        <f t="shared" si="757"/>
        <v>823.5</v>
      </c>
      <c r="AC883">
        <f>ROUND(((ES883*54)),6)</f>
        <v>0</v>
      </c>
      <c r="AD883">
        <f>ROUND(((((ET883*54))-((EU883*54)))+AE883),6)</f>
        <v>823.5</v>
      </c>
      <c r="AE883">
        <f>ROUND(((EU883*54)),6)</f>
        <v>447.12</v>
      </c>
      <c r="AF883">
        <f>ROUND(((EV883*54)),6)</f>
        <v>0</v>
      </c>
      <c r="AG883">
        <f t="shared" si="759"/>
        <v>0</v>
      </c>
      <c r="AH883">
        <f>((EW883*54))</f>
        <v>0</v>
      </c>
      <c r="AI883">
        <f>((EX883*54))</f>
        <v>0</v>
      </c>
      <c r="AJ883">
        <f t="shared" si="761"/>
        <v>0</v>
      </c>
      <c r="AK883">
        <v>15.25</v>
      </c>
      <c r="AL883">
        <v>0</v>
      </c>
      <c r="AM883">
        <v>15.25</v>
      </c>
      <c r="AN883">
        <v>8.2799999999999994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1</v>
      </c>
      <c r="AW883">
        <v>1</v>
      </c>
      <c r="AZ883">
        <v>1</v>
      </c>
      <c r="BA883">
        <v>1</v>
      </c>
      <c r="BB883">
        <v>1</v>
      </c>
      <c r="BC883">
        <v>1</v>
      </c>
      <c r="BD883" t="s">
        <v>3</v>
      </c>
      <c r="BE883" t="s">
        <v>3</v>
      </c>
      <c r="BF883" t="s">
        <v>3</v>
      </c>
      <c r="BG883" t="s">
        <v>3</v>
      </c>
      <c r="BH883">
        <v>0</v>
      </c>
      <c r="BI883">
        <v>4</v>
      </c>
      <c r="BJ883" t="s">
        <v>171</v>
      </c>
      <c r="BM883">
        <v>1</v>
      </c>
      <c r="BN883">
        <v>0</v>
      </c>
      <c r="BO883" t="s">
        <v>3</v>
      </c>
      <c r="BP883">
        <v>0</v>
      </c>
      <c r="BQ883">
        <v>1</v>
      </c>
      <c r="BR883">
        <v>0</v>
      </c>
      <c r="BS883">
        <v>1</v>
      </c>
      <c r="BT883">
        <v>1</v>
      </c>
      <c r="BU883">
        <v>1</v>
      </c>
      <c r="BV883">
        <v>1</v>
      </c>
      <c r="BW883">
        <v>1</v>
      </c>
      <c r="BX883">
        <v>1</v>
      </c>
      <c r="BY883" t="s">
        <v>3</v>
      </c>
      <c r="BZ883">
        <v>0</v>
      </c>
      <c r="CA883">
        <v>0</v>
      </c>
      <c r="CE883">
        <v>0</v>
      </c>
      <c r="CF883">
        <v>0</v>
      </c>
      <c r="CG883">
        <v>0</v>
      </c>
      <c r="CM883">
        <v>0</v>
      </c>
      <c r="CN883" t="s">
        <v>3</v>
      </c>
      <c r="CO883">
        <v>0</v>
      </c>
      <c r="CP883">
        <f t="shared" si="762"/>
        <v>874.56</v>
      </c>
      <c r="CQ883">
        <f t="shared" si="763"/>
        <v>0</v>
      </c>
      <c r="CR883">
        <f>(((((ET883*54))*BB883-((EU883*54))*BS883)+AE883*BS883)*AV883)</f>
        <v>823.5</v>
      </c>
      <c r="CS883">
        <f t="shared" si="764"/>
        <v>447.12</v>
      </c>
      <c r="CT883">
        <f t="shared" si="765"/>
        <v>0</v>
      </c>
      <c r="CU883">
        <f t="shared" si="766"/>
        <v>0</v>
      </c>
      <c r="CV883">
        <f t="shared" si="767"/>
        <v>0</v>
      </c>
      <c r="CW883">
        <f t="shared" si="768"/>
        <v>0</v>
      </c>
      <c r="CX883">
        <f t="shared" si="769"/>
        <v>0</v>
      </c>
      <c r="CY883">
        <f t="shared" si="770"/>
        <v>0</v>
      </c>
      <c r="CZ883">
        <f t="shared" si="771"/>
        <v>0</v>
      </c>
      <c r="DC883" t="s">
        <v>3</v>
      </c>
      <c r="DD883" t="s">
        <v>172</v>
      </c>
      <c r="DE883" t="s">
        <v>172</v>
      </c>
      <c r="DF883" t="s">
        <v>172</v>
      </c>
      <c r="DG883" t="s">
        <v>172</v>
      </c>
      <c r="DH883" t="s">
        <v>3</v>
      </c>
      <c r="DI883" t="s">
        <v>172</v>
      </c>
      <c r="DJ883" t="s">
        <v>172</v>
      </c>
      <c r="DK883" t="s">
        <v>3</v>
      </c>
      <c r="DL883" t="s">
        <v>3</v>
      </c>
      <c r="DM883" t="s">
        <v>3</v>
      </c>
      <c r="DN883">
        <v>0</v>
      </c>
      <c r="DO883">
        <v>0</v>
      </c>
      <c r="DP883">
        <v>1</v>
      </c>
      <c r="DQ883">
        <v>1</v>
      </c>
      <c r="DU883">
        <v>1007</v>
      </c>
      <c r="DV883" t="s">
        <v>166</v>
      </c>
      <c r="DW883" t="s">
        <v>166</v>
      </c>
      <c r="DX883">
        <v>1</v>
      </c>
      <c r="EE883">
        <v>51482691</v>
      </c>
      <c r="EF883">
        <v>1</v>
      </c>
      <c r="EG883" t="s">
        <v>21</v>
      </c>
      <c r="EH883">
        <v>0</v>
      </c>
      <c r="EI883" t="s">
        <v>3</v>
      </c>
      <c r="EJ883">
        <v>4</v>
      </c>
      <c r="EK883">
        <v>1</v>
      </c>
      <c r="EL883" t="s">
        <v>37</v>
      </c>
      <c r="EM883" t="s">
        <v>23</v>
      </c>
      <c r="EO883" t="s">
        <v>3</v>
      </c>
      <c r="EQ883">
        <v>0</v>
      </c>
      <c r="ER883">
        <v>15.25</v>
      </c>
      <c r="ES883">
        <v>0</v>
      </c>
      <c r="ET883">
        <v>15.25</v>
      </c>
      <c r="EU883">
        <v>8.2799999999999994</v>
      </c>
      <c r="EV883">
        <v>0</v>
      </c>
      <c r="EW883">
        <v>0</v>
      </c>
      <c r="EX883">
        <v>0</v>
      </c>
      <c r="EY883">
        <v>0</v>
      </c>
      <c r="FQ883">
        <v>0</v>
      </c>
      <c r="FR883">
        <f t="shared" si="772"/>
        <v>0</v>
      </c>
      <c r="FS883">
        <v>0</v>
      </c>
      <c r="FX883">
        <v>0</v>
      </c>
      <c r="FY883">
        <v>0</v>
      </c>
      <c r="GA883" t="s">
        <v>3</v>
      </c>
      <c r="GD883">
        <v>1</v>
      </c>
      <c r="GF883">
        <v>1250719171</v>
      </c>
      <c r="GG883">
        <v>2</v>
      </c>
      <c r="GH883">
        <v>1</v>
      </c>
      <c r="GI883">
        <v>-2</v>
      </c>
      <c r="GJ883">
        <v>0</v>
      </c>
      <c r="GK883">
        <v>0</v>
      </c>
      <c r="GL883">
        <f t="shared" si="773"/>
        <v>0</v>
      </c>
      <c r="GM883">
        <f>ROUND(O883+X883+Y883,2)+GX883</f>
        <v>874.56</v>
      </c>
      <c r="GN883">
        <f>IF(OR(BI883=0,BI883=1),ROUND(O883+X883+Y883,2),0)</f>
        <v>0</v>
      </c>
      <c r="GO883">
        <f>IF(BI883=2,ROUND(O883+X883+Y883,2),0)</f>
        <v>0</v>
      </c>
      <c r="GP883">
        <f>IF(BI883=4,ROUND(O883+X883+Y883,2)+GX883,0)</f>
        <v>874.56</v>
      </c>
      <c r="GR883">
        <v>0</v>
      </c>
      <c r="GS883">
        <v>3</v>
      </c>
      <c r="GT883">
        <v>0</v>
      </c>
      <c r="GU883" t="s">
        <v>3</v>
      </c>
      <c r="GV883">
        <f t="shared" si="779"/>
        <v>0</v>
      </c>
      <c r="GW883">
        <v>1</v>
      </c>
      <c r="GX883">
        <f t="shared" si="774"/>
        <v>0</v>
      </c>
      <c r="HA883">
        <v>0</v>
      </c>
      <c r="HB883">
        <v>0</v>
      </c>
      <c r="HC883">
        <f t="shared" si="775"/>
        <v>0</v>
      </c>
      <c r="HE883" t="s">
        <v>3</v>
      </c>
      <c r="HF883" t="s">
        <v>3</v>
      </c>
      <c r="IK883">
        <f t="shared" si="776"/>
        <v>1049.47</v>
      </c>
    </row>
    <row r="884" spans="1:245" x14ac:dyDescent="0.2">
      <c r="A884">
        <v>17</v>
      </c>
      <c r="B884">
        <v>1</v>
      </c>
      <c r="E884" t="s">
        <v>152</v>
      </c>
      <c r="F884" t="s">
        <v>48</v>
      </c>
      <c r="G884" t="s">
        <v>174</v>
      </c>
      <c r="H884" t="s">
        <v>27</v>
      </c>
      <c r="I884">
        <f>ROUND(((12*0.059)*1.8)/12*18,9)</f>
        <v>1.9116</v>
      </c>
      <c r="J884">
        <v>0</v>
      </c>
      <c r="O884">
        <f t="shared" si="746"/>
        <v>191.73</v>
      </c>
      <c r="P884">
        <f t="shared" si="747"/>
        <v>191.73</v>
      </c>
      <c r="Q884">
        <f t="shared" si="748"/>
        <v>0</v>
      </c>
      <c r="R884">
        <f t="shared" si="749"/>
        <v>0</v>
      </c>
      <c r="S884">
        <f t="shared" si="750"/>
        <v>0</v>
      </c>
      <c r="T884">
        <f t="shared" si="751"/>
        <v>0</v>
      </c>
      <c r="U884">
        <f t="shared" si="752"/>
        <v>0</v>
      </c>
      <c r="V884">
        <f t="shared" si="753"/>
        <v>0</v>
      </c>
      <c r="W884">
        <f t="shared" si="754"/>
        <v>0</v>
      </c>
      <c r="X884">
        <f t="shared" si="755"/>
        <v>0</v>
      </c>
      <c r="Y884">
        <f t="shared" si="756"/>
        <v>0</v>
      </c>
      <c r="AA884">
        <v>52421674</v>
      </c>
      <c r="AB884">
        <f t="shared" si="757"/>
        <v>100.3</v>
      </c>
      <c r="AC884">
        <f>ROUND((ES884),6)</f>
        <v>100.3</v>
      </c>
      <c r="AD884">
        <f>ROUND((((ET884)-(EU884))+AE884),6)</f>
        <v>0</v>
      </c>
      <c r="AE884">
        <f>ROUND((EU884),6)</f>
        <v>0</v>
      </c>
      <c r="AF884">
        <f>ROUND((EV884),6)</f>
        <v>0</v>
      </c>
      <c r="AG884">
        <f t="shared" si="759"/>
        <v>0</v>
      </c>
      <c r="AH884">
        <f>(EW884)</f>
        <v>0</v>
      </c>
      <c r="AI884">
        <f>(EX884)</f>
        <v>0</v>
      </c>
      <c r="AJ884">
        <f t="shared" si="761"/>
        <v>0</v>
      </c>
      <c r="AK884">
        <v>100.3</v>
      </c>
      <c r="AL884">
        <v>100.3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1</v>
      </c>
      <c r="AW884">
        <v>1</v>
      </c>
      <c r="AZ884">
        <v>1</v>
      </c>
      <c r="BA884">
        <v>1</v>
      </c>
      <c r="BB884">
        <v>1</v>
      </c>
      <c r="BC884">
        <v>1</v>
      </c>
      <c r="BD884" t="s">
        <v>3</v>
      </c>
      <c r="BE884" t="s">
        <v>3</v>
      </c>
      <c r="BF884" t="s">
        <v>3</v>
      </c>
      <c r="BG884" t="s">
        <v>3</v>
      </c>
      <c r="BH884">
        <v>3</v>
      </c>
      <c r="BI884">
        <v>1</v>
      </c>
      <c r="BJ884" t="s">
        <v>3</v>
      </c>
      <c r="BM884">
        <v>6001</v>
      </c>
      <c r="BN884">
        <v>0</v>
      </c>
      <c r="BO884" t="s">
        <v>3</v>
      </c>
      <c r="BP884">
        <v>0</v>
      </c>
      <c r="BQ884">
        <v>0</v>
      </c>
      <c r="BR884">
        <v>0</v>
      </c>
      <c r="BS884">
        <v>1</v>
      </c>
      <c r="BT884">
        <v>1</v>
      </c>
      <c r="BU884">
        <v>1</v>
      </c>
      <c r="BV884">
        <v>1</v>
      </c>
      <c r="BW884">
        <v>1</v>
      </c>
      <c r="BX884">
        <v>1</v>
      </c>
      <c r="BY884" t="s">
        <v>3</v>
      </c>
      <c r="BZ884">
        <v>0</v>
      </c>
      <c r="CA884">
        <v>0</v>
      </c>
      <c r="CE884">
        <v>0</v>
      </c>
      <c r="CF884">
        <v>0</v>
      </c>
      <c r="CG884">
        <v>0</v>
      </c>
      <c r="CM884">
        <v>0</v>
      </c>
      <c r="CN884" t="s">
        <v>3</v>
      </c>
      <c r="CO884">
        <v>0</v>
      </c>
      <c r="CP884">
        <f t="shared" si="762"/>
        <v>191.73</v>
      </c>
      <c r="CQ884">
        <f t="shared" si="763"/>
        <v>100.3</v>
      </c>
      <c r="CR884">
        <f>((((ET884)*BB884-(EU884)*BS884)+AE884*BS884)*AV884)</f>
        <v>0</v>
      </c>
      <c r="CS884">
        <f t="shared" si="764"/>
        <v>0</v>
      </c>
      <c r="CT884">
        <f t="shared" si="765"/>
        <v>0</v>
      </c>
      <c r="CU884">
        <f t="shared" si="766"/>
        <v>0</v>
      </c>
      <c r="CV884">
        <f t="shared" si="767"/>
        <v>0</v>
      </c>
      <c r="CW884">
        <f t="shared" si="768"/>
        <v>0</v>
      </c>
      <c r="CX884">
        <f t="shared" si="769"/>
        <v>0</v>
      </c>
      <c r="CY884">
        <f t="shared" si="770"/>
        <v>0</v>
      </c>
      <c r="CZ884">
        <f t="shared" si="771"/>
        <v>0</v>
      </c>
      <c r="DC884" t="s">
        <v>3</v>
      </c>
      <c r="DD884" t="s">
        <v>3</v>
      </c>
      <c r="DE884" t="s">
        <v>3</v>
      </c>
      <c r="DF884" t="s">
        <v>3</v>
      </c>
      <c r="DG884" t="s">
        <v>3</v>
      </c>
      <c r="DH884" t="s">
        <v>3</v>
      </c>
      <c r="DI884" t="s">
        <v>3</v>
      </c>
      <c r="DJ884" t="s">
        <v>3</v>
      </c>
      <c r="DK884" t="s">
        <v>3</v>
      </c>
      <c r="DL884" t="s">
        <v>3</v>
      </c>
      <c r="DM884" t="s">
        <v>3</v>
      </c>
      <c r="DN884">
        <v>0</v>
      </c>
      <c r="DO884">
        <v>0</v>
      </c>
      <c r="DP884">
        <v>1</v>
      </c>
      <c r="DQ884">
        <v>1</v>
      </c>
      <c r="DU884">
        <v>1009</v>
      </c>
      <c r="DV884" t="s">
        <v>27</v>
      </c>
      <c r="DW884" t="s">
        <v>27</v>
      </c>
      <c r="DX884">
        <v>1000</v>
      </c>
      <c r="EE884">
        <v>51764353</v>
      </c>
      <c r="EF884">
        <v>0</v>
      </c>
      <c r="EG884" t="s">
        <v>50</v>
      </c>
      <c r="EH884">
        <v>0</v>
      </c>
      <c r="EI884" t="s">
        <v>3</v>
      </c>
      <c r="EJ884">
        <v>1</v>
      </c>
      <c r="EK884">
        <v>6001</v>
      </c>
      <c r="EL884" t="s">
        <v>51</v>
      </c>
      <c r="EM884" t="s">
        <v>50</v>
      </c>
      <c r="EO884" t="s">
        <v>3</v>
      </c>
      <c r="EQ884">
        <v>0</v>
      </c>
      <c r="ER884">
        <v>100.3</v>
      </c>
      <c r="ES884">
        <v>100.3</v>
      </c>
      <c r="ET884">
        <v>0</v>
      </c>
      <c r="EU884">
        <v>0</v>
      </c>
      <c r="EV884">
        <v>0</v>
      </c>
      <c r="EW884">
        <v>0</v>
      </c>
      <c r="EX884">
        <v>0</v>
      </c>
      <c r="EY884">
        <v>0</v>
      </c>
      <c r="EZ884">
        <v>5</v>
      </c>
      <c r="FC884">
        <v>1</v>
      </c>
      <c r="FD884">
        <v>18</v>
      </c>
      <c r="FF884">
        <v>120.36</v>
      </c>
      <c r="FQ884">
        <v>0</v>
      </c>
      <c r="FR884">
        <f t="shared" si="772"/>
        <v>0</v>
      </c>
      <c r="FS884">
        <v>0</v>
      </c>
      <c r="FX884">
        <v>0</v>
      </c>
      <c r="FY884">
        <v>0</v>
      </c>
      <c r="GA884" t="s">
        <v>175</v>
      </c>
      <c r="GD884">
        <v>0</v>
      </c>
      <c r="GF884">
        <v>-1755965665</v>
      </c>
      <c r="GG884">
        <v>2</v>
      </c>
      <c r="GH884">
        <v>3</v>
      </c>
      <c r="GI884">
        <v>-2</v>
      </c>
      <c r="GJ884">
        <v>0</v>
      </c>
      <c r="GK884">
        <f>ROUND(R884*(R12)/100,2)</f>
        <v>0</v>
      </c>
      <c r="GL884">
        <f t="shared" si="773"/>
        <v>0</v>
      </c>
      <c r="GM884">
        <f>ROUND(O884+X884+Y884+GK884,2)+GX884</f>
        <v>191.73</v>
      </c>
      <c r="GN884">
        <f>IF(OR(BI884=0,BI884=1),ROUND(O884+X884+Y884+GK884,2),0)</f>
        <v>191.73</v>
      </c>
      <c r="GO884">
        <f>IF(BI884=2,ROUND(O884+X884+Y884+GK884,2),0)</f>
        <v>0</v>
      </c>
      <c r="GP884">
        <f>IF(BI884=4,ROUND(O884+X884+Y884+GK884,2)+GX884,0)</f>
        <v>0</v>
      </c>
      <c r="GR884">
        <v>1</v>
      </c>
      <c r="GS884">
        <v>1</v>
      </c>
      <c r="GT884">
        <v>0</v>
      </c>
      <c r="GU884" t="s">
        <v>3</v>
      </c>
      <c r="GV884">
        <f t="shared" si="779"/>
        <v>0</v>
      </c>
      <c r="GW884">
        <v>1</v>
      </c>
      <c r="GX884">
        <f t="shared" si="774"/>
        <v>0</v>
      </c>
      <c r="HA884">
        <v>0</v>
      </c>
      <c r="HB884">
        <v>0</v>
      </c>
      <c r="HC884">
        <f t="shared" si="775"/>
        <v>0</v>
      </c>
      <c r="HE884" t="s">
        <v>53</v>
      </c>
      <c r="HF884" t="s">
        <v>53</v>
      </c>
      <c r="IK884">
        <f t="shared" si="776"/>
        <v>230.08</v>
      </c>
    </row>
    <row r="885" spans="1:245" x14ac:dyDescent="0.2">
      <c r="A885">
        <v>17</v>
      </c>
      <c r="B885">
        <v>1</v>
      </c>
      <c r="C885">
        <f>ROW(SmtRes!A305)</f>
        <v>305</v>
      </c>
      <c r="D885">
        <f>ROW(EtalonRes!A297)</f>
        <v>297</v>
      </c>
      <c r="E885" t="s">
        <v>153</v>
      </c>
      <c r="F885" t="s">
        <v>389</v>
      </c>
      <c r="G885" t="s">
        <v>390</v>
      </c>
      <c r="H885" t="s">
        <v>147</v>
      </c>
      <c r="I885">
        <f>ROUND(18/100,9)</f>
        <v>0.18</v>
      </c>
      <c r="J885">
        <v>0</v>
      </c>
      <c r="O885">
        <f t="shared" si="746"/>
        <v>12903.52</v>
      </c>
      <c r="P885">
        <f t="shared" si="747"/>
        <v>10044.43</v>
      </c>
      <c r="Q885">
        <f t="shared" si="748"/>
        <v>0</v>
      </c>
      <c r="R885">
        <f t="shared" si="749"/>
        <v>0</v>
      </c>
      <c r="S885">
        <f t="shared" si="750"/>
        <v>2859.09</v>
      </c>
      <c r="T885">
        <f t="shared" si="751"/>
        <v>0</v>
      </c>
      <c r="U885">
        <f t="shared" si="752"/>
        <v>14.448599999999999</v>
      </c>
      <c r="V885">
        <f t="shared" si="753"/>
        <v>0</v>
      </c>
      <c r="W885">
        <f t="shared" si="754"/>
        <v>0</v>
      </c>
      <c r="X885">
        <f t="shared" si="755"/>
        <v>2001.36</v>
      </c>
      <c r="Y885">
        <f t="shared" si="756"/>
        <v>285.91000000000003</v>
      </c>
      <c r="AA885">
        <v>52421674</v>
      </c>
      <c r="AB885">
        <f t="shared" si="757"/>
        <v>71686.240000000005</v>
      </c>
      <c r="AC885">
        <f>ROUND((ES885),6)</f>
        <v>55802.41</v>
      </c>
      <c r="AD885">
        <f>ROUND((((ET885)-(EU885))+AE885),6)</f>
        <v>0</v>
      </c>
      <c r="AE885">
        <f>ROUND((EU885),6)</f>
        <v>0</v>
      </c>
      <c r="AF885">
        <f>ROUND((EV885),6)</f>
        <v>15883.83</v>
      </c>
      <c r="AG885">
        <f t="shared" si="759"/>
        <v>0</v>
      </c>
      <c r="AH885">
        <f>(EW885)</f>
        <v>80.27</v>
      </c>
      <c r="AI885">
        <f>(EX885)</f>
        <v>0</v>
      </c>
      <c r="AJ885">
        <f t="shared" si="761"/>
        <v>0</v>
      </c>
      <c r="AK885">
        <v>71686.240000000005</v>
      </c>
      <c r="AL885">
        <v>55802.41</v>
      </c>
      <c r="AM885">
        <v>0</v>
      </c>
      <c r="AN885">
        <v>0</v>
      </c>
      <c r="AO885">
        <v>15883.83</v>
      </c>
      <c r="AP885">
        <v>0</v>
      </c>
      <c r="AQ885">
        <v>80.27</v>
      </c>
      <c r="AR885">
        <v>0</v>
      </c>
      <c r="AS885">
        <v>0</v>
      </c>
      <c r="AT885">
        <v>70</v>
      </c>
      <c r="AU885">
        <v>10</v>
      </c>
      <c r="AV885">
        <v>1</v>
      </c>
      <c r="AW885">
        <v>1</v>
      </c>
      <c r="AZ885">
        <v>1</v>
      </c>
      <c r="BA885">
        <v>1</v>
      </c>
      <c r="BB885">
        <v>1</v>
      </c>
      <c r="BC885">
        <v>1</v>
      </c>
      <c r="BD885" t="s">
        <v>3</v>
      </c>
      <c r="BE885" t="s">
        <v>3</v>
      </c>
      <c r="BF885" t="s">
        <v>3</v>
      </c>
      <c r="BG885" t="s">
        <v>3</v>
      </c>
      <c r="BH885">
        <v>0</v>
      </c>
      <c r="BI885">
        <v>4</v>
      </c>
      <c r="BJ885" t="s">
        <v>391</v>
      </c>
      <c r="BM885">
        <v>0</v>
      </c>
      <c r="BN885">
        <v>0</v>
      </c>
      <c r="BO885" t="s">
        <v>3</v>
      </c>
      <c r="BP885">
        <v>0</v>
      </c>
      <c r="BQ885">
        <v>1</v>
      </c>
      <c r="BR885">
        <v>0</v>
      </c>
      <c r="BS885">
        <v>1</v>
      </c>
      <c r="BT885">
        <v>1</v>
      </c>
      <c r="BU885">
        <v>1</v>
      </c>
      <c r="BV885">
        <v>1</v>
      </c>
      <c r="BW885">
        <v>1</v>
      </c>
      <c r="BX885">
        <v>1</v>
      </c>
      <c r="BY885" t="s">
        <v>3</v>
      </c>
      <c r="BZ885">
        <v>70</v>
      </c>
      <c r="CA885">
        <v>10</v>
      </c>
      <c r="CE885">
        <v>0</v>
      </c>
      <c r="CF885">
        <v>0</v>
      </c>
      <c r="CG885">
        <v>0</v>
      </c>
      <c r="CM885">
        <v>0</v>
      </c>
      <c r="CN885" t="s">
        <v>3</v>
      </c>
      <c r="CO885">
        <v>0</v>
      </c>
      <c r="CP885">
        <f t="shared" si="762"/>
        <v>12903.52</v>
      </c>
      <c r="CQ885">
        <f t="shared" si="763"/>
        <v>55802.41</v>
      </c>
      <c r="CR885">
        <f>((((ET885)*BB885-(EU885)*BS885)+AE885*BS885)*AV885)</f>
        <v>0</v>
      </c>
      <c r="CS885">
        <f t="shared" si="764"/>
        <v>0</v>
      </c>
      <c r="CT885">
        <f t="shared" si="765"/>
        <v>15883.83</v>
      </c>
      <c r="CU885">
        <f t="shared" si="766"/>
        <v>0</v>
      </c>
      <c r="CV885">
        <f t="shared" si="767"/>
        <v>80.27</v>
      </c>
      <c r="CW885">
        <f t="shared" si="768"/>
        <v>0</v>
      </c>
      <c r="CX885">
        <f t="shared" si="769"/>
        <v>0</v>
      </c>
      <c r="CY885">
        <f t="shared" si="770"/>
        <v>2001.3630000000003</v>
      </c>
      <c r="CZ885">
        <f t="shared" si="771"/>
        <v>285.90899999999999</v>
      </c>
      <c r="DC885" t="s">
        <v>3</v>
      </c>
      <c r="DD885" t="s">
        <v>3</v>
      </c>
      <c r="DE885" t="s">
        <v>3</v>
      </c>
      <c r="DF885" t="s">
        <v>3</v>
      </c>
      <c r="DG885" t="s">
        <v>3</v>
      </c>
      <c r="DH885" t="s">
        <v>3</v>
      </c>
      <c r="DI885" t="s">
        <v>3</v>
      </c>
      <c r="DJ885" t="s">
        <v>3</v>
      </c>
      <c r="DK885" t="s">
        <v>3</v>
      </c>
      <c r="DL885" t="s">
        <v>3</v>
      </c>
      <c r="DM885" t="s">
        <v>3</v>
      </c>
      <c r="DN885">
        <v>0</v>
      </c>
      <c r="DO885">
        <v>0</v>
      </c>
      <c r="DP885">
        <v>1</v>
      </c>
      <c r="DQ885">
        <v>1</v>
      </c>
      <c r="DU885">
        <v>1003</v>
      </c>
      <c r="DV885" t="s">
        <v>147</v>
      </c>
      <c r="DW885" t="s">
        <v>147</v>
      </c>
      <c r="DX885">
        <v>100</v>
      </c>
      <c r="EE885">
        <v>51482689</v>
      </c>
      <c r="EF885">
        <v>1</v>
      </c>
      <c r="EG885" t="s">
        <v>21</v>
      </c>
      <c r="EH885">
        <v>0</v>
      </c>
      <c r="EI885" t="s">
        <v>3</v>
      </c>
      <c r="EJ885">
        <v>4</v>
      </c>
      <c r="EK885">
        <v>0</v>
      </c>
      <c r="EL885" t="s">
        <v>22</v>
      </c>
      <c r="EM885" t="s">
        <v>23</v>
      </c>
      <c r="EO885" t="s">
        <v>3</v>
      </c>
      <c r="EQ885">
        <v>0</v>
      </c>
      <c r="ER885">
        <v>71686.240000000005</v>
      </c>
      <c r="ES885">
        <v>55802.41</v>
      </c>
      <c r="ET885">
        <v>0</v>
      </c>
      <c r="EU885">
        <v>0</v>
      </c>
      <c r="EV885">
        <v>15883.83</v>
      </c>
      <c r="EW885">
        <v>80.27</v>
      </c>
      <c r="EX885">
        <v>0</v>
      </c>
      <c r="EY885">
        <v>0</v>
      </c>
      <c r="FQ885">
        <v>0</v>
      </c>
      <c r="FR885">
        <f t="shared" si="772"/>
        <v>0</v>
      </c>
      <c r="FS885">
        <v>0</v>
      </c>
      <c r="FX885">
        <v>70</v>
      </c>
      <c r="FY885">
        <v>10</v>
      </c>
      <c r="GA885" t="s">
        <v>3</v>
      </c>
      <c r="GD885">
        <v>0</v>
      </c>
      <c r="GF885">
        <v>1776689484</v>
      </c>
      <c r="GG885">
        <v>2</v>
      </c>
      <c r="GH885">
        <v>1</v>
      </c>
      <c r="GI885">
        <v>-2</v>
      </c>
      <c r="GJ885">
        <v>0</v>
      </c>
      <c r="GK885">
        <f>ROUND(R885*(R12)/100,2)</f>
        <v>0</v>
      </c>
      <c r="GL885">
        <f t="shared" si="773"/>
        <v>0</v>
      </c>
      <c r="GM885">
        <f>ROUND(O885+X885+Y885+GK885,2)+GX885</f>
        <v>15190.79</v>
      </c>
      <c r="GN885">
        <f>IF(OR(BI885=0,BI885=1),ROUND(O885+X885+Y885+GK885,2),0)</f>
        <v>0</v>
      </c>
      <c r="GO885">
        <f>IF(BI885=2,ROUND(O885+X885+Y885+GK885,2),0)</f>
        <v>0</v>
      </c>
      <c r="GP885">
        <f>IF(BI885=4,ROUND(O885+X885+Y885+GK885,2)+GX885,0)</f>
        <v>15190.79</v>
      </c>
      <c r="GR885">
        <v>0</v>
      </c>
      <c r="GS885">
        <v>3</v>
      </c>
      <c r="GT885">
        <v>0</v>
      </c>
      <c r="GU885" t="s">
        <v>3</v>
      </c>
      <c r="GV885">
        <f t="shared" si="779"/>
        <v>0</v>
      </c>
      <c r="GW885">
        <v>1</v>
      </c>
      <c r="GX885">
        <f t="shared" si="774"/>
        <v>0</v>
      </c>
      <c r="HA885">
        <v>0</v>
      </c>
      <c r="HB885">
        <v>0</v>
      </c>
      <c r="HC885">
        <f t="shared" si="775"/>
        <v>0</v>
      </c>
      <c r="HE885" t="s">
        <v>3</v>
      </c>
      <c r="HF885" t="s">
        <v>3</v>
      </c>
      <c r="IK885">
        <f t="shared" si="776"/>
        <v>18228.95</v>
      </c>
    </row>
    <row r="887" spans="1:245" x14ac:dyDescent="0.2">
      <c r="A887" s="2">
        <v>51</v>
      </c>
      <c r="B887" s="2">
        <f>B869</f>
        <v>1</v>
      </c>
      <c r="C887" s="2">
        <f>A869</f>
        <v>5</v>
      </c>
      <c r="D887" s="2">
        <f>ROW(A869)</f>
        <v>869</v>
      </c>
      <c r="E887" s="2"/>
      <c r="F887" s="2" t="str">
        <f>IF(F869&lt;&gt;"",F869,"")</f>
        <v>Новый подраздел</v>
      </c>
      <c r="G887" s="2" t="str">
        <f>IF(G869&lt;&gt;"",G869,"")</f>
        <v>Демонтаж/монтаж б/у бетонного борта (понижение)</v>
      </c>
      <c r="H887" s="2">
        <v>0</v>
      </c>
      <c r="I887" s="2"/>
      <c r="J887" s="2"/>
      <c r="K887" s="2"/>
      <c r="L887" s="2"/>
      <c r="M887" s="2"/>
      <c r="N887" s="2"/>
      <c r="O887" s="2">
        <f t="shared" ref="O887:T887" si="780">ROUND(AB887,2)</f>
        <v>21690.41</v>
      </c>
      <c r="P887" s="2">
        <f t="shared" si="780"/>
        <v>10620.03</v>
      </c>
      <c r="Q887" s="2">
        <f t="shared" si="780"/>
        <v>4840.63</v>
      </c>
      <c r="R887" s="2">
        <f t="shared" si="780"/>
        <v>2587.81</v>
      </c>
      <c r="S887" s="2">
        <f t="shared" si="780"/>
        <v>6229.75</v>
      </c>
      <c r="T887" s="2">
        <f t="shared" si="780"/>
        <v>0</v>
      </c>
      <c r="U887" s="2">
        <f>AH887</f>
        <v>31.6194408</v>
      </c>
      <c r="V887" s="2">
        <f>AI887</f>
        <v>0</v>
      </c>
      <c r="W887" s="2">
        <f>ROUND(AJ887,2)</f>
        <v>0</v>
      </c>
      <c r="X887" s="2">
        <f>ROUND(AK887,2)</f>
        <v>4360.8100000000004</v>
      </c>
      <c r="Y887" s="2">
        <f>ROUND(AL887,2)</f>
        <v>622.97</v>
      </c>
      <c r="Z887" s="2"/>
      <c r="AA887" s="2"/>
      <c r="AB887" s="2">
        <f>ROUND(SUMIF(AA873:AA885,"=52421674",O873:O885),2)</f>
        <v>21690.41</v>
      </c>
      <c r="AC887" s="2">
        <f>ROUND(SUMIF(AA873:AA885,"=52421674",P873:P885),2)</f>
        <v>10620.03</v>
      </c>
      <c r="AD887" s="2">
        <f>ROUND(SUMIF(AA873:AA885,"=52421674",Q873:Q885),2)</f>
        <v>4840.63</v>
      </c>
      <c r="AE887" s="2">
        <f>ROUND(SUMIF(AA873:AA885,"=52421674",R873:R885),2)</f>
        <v>2587.81</v>
      </c>
      <c r="AF887" s="2">
        <f>ROUND(SUMIF(AA873:AA885,"=52421674",S873:S885),2)</f>
        <v>6229.75</v>
      </c>
      <c r="AG887" s="2">
        <f>ROUND(SUMIF(AA873:AA885,"=52421674",T873:T885),2)</f>
        <v>0</v>
      </c>
      <c r="AH887" s="2">
        <f>SUMIF(AA873:AA885,"=52421674",U873:U885)</f>
        <v>31.6194408</v>
      </c>
      <c r="AI887" s="2">
        <f>SUMIF(AA873:AA885,"=52421674",V873:V885)</f>
        <v>0</v>
      </c>
      <c r="AJ887" s="2">
        <f>ROUND(SUMIF(AA873:AA885,"=52421674",W873:W885),2)</f>
        <v>0</v>
      </c>
      <c r="AK887" s="2">
        <f>ROUND(SUMIF(AA873:AA885,"=52421674",X873:X885),2)</f>
        <v>4360.8100000000004</v>
      </c>
      <c r="AL887" s="2">
        <f>ROUND(SUMIF(AA873:AA885,"=52421674",Y873:Y885),2)</f>
        <v>622.97</v>
      </c>
      <c r="AM887" s="2"/>
      <c r="AN887" s="2"/>
      <c r="AO887" s="2">
        <f t="shared" ref="AO887:BD887" si="781">ROUND(BX887,2)</f>
        <v>0</v>
      </c>
      <c r="AP887" s="2">
        <f t="shared" si="781"/>
        <v>0</v>
      </c>
      <c r="AQ887" s="2">
        <f t="shared" si="781"/>
        <v>0</v>
      </c>
      <c r="AR887" s="2">
        <f t="shared" si="781"/>
        <v>26741.77</v>
      </c>
      <c r="AS887" s="2">
        <f t="shared" si="781"/>
        <v>575.6</v>
      </c>
      <c r="AT887" s="2">
        <f t="shared" si="781"/>
        <v>0</v>
      </c>
      <c r="AU887" s="2">
        <f t="shared" si="781"/>
        <v>26166.17</v>
      </c>
      <c r="AV887" s="2">
        <f t="shared" si="781"/>
        <v>10620.03</v>
      </c>
      <c r="AW887" s="2">
        <f t="shared" si="781"/>
        <v>10620.03</v>
      </c>
      <c r="AX887" s="2">
        <f t="shared" si="781"/>
        <v>0</v>
      </c>
      <c r="AY887" s="2">
        <f t="shared" si="781"/>
        <v>10620.03</v>
      </c>
      <c r="AZ887" s="2">
        <f t="shared" si="781"/>
        <v>0</v>
      </c>
      <c r="BA887" s="2">
        <f t="shared" si="781"/>
        <v>0</v>
      </c>
      <c r="BB887" s="2">
        <f t="shared" si="781"/>
        <v>0</v>
      </c>
      <c r="BC887" s="2">
        <f t="shared" si="781"/>
        <v>0</v>
      </c>
      <c r="BD887" s="2">
        <f t="shared" si="781"/>
        <v>0</v>
      </c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>
        <f>ROUND(SUMIF(AA873:AA885,"=52421674",FQ873:FQ885),2)</f>
        <v>0</v>
      </c>
      <c r="BY887" s="2">
        <f>ROUND(SUMIF(AA873:AA885,"=52421674",FR873:FR885),2)</f>
        <v>0</v>
      </c>
      <c r="BZ887" s="2">
        <f>ROUND(SUMIF(AA873:AA885,"=52421674",GL873:GL885),2)</f>
        <v>0</v>
      </c>
      <c r="CA887" s="2">
        <f>ROUND(SUMIF(AA873:AA885,"=52421674",GM873:GM885),2)</f>
        <v>26741.77</v>
      </c>
      <c r="CB887" s="2">
        <f>ROUND(SUMIF(AA873:AA885,"=52421674",GN873:GN885),2)</f>
        <v>575.6</v>
      </c>
      <c r="CC887" s="2">
        <f>ROUND(SUMIF(AA873:AA885,"=52421674",GO873:GO885),2)</f>
        <v>0</v>
      </c>
      <c r="CD887" s="2">
        <f>ROUND(SUMIF(AA873:AA885,"=52421674",GP873:GP885),2)</f>
        <v>26166.17</v>
      </c>
      <c r="CE887" s="2">
        <f>AC887-BX887</f>
        <v>10620.03</v>
      </c>
      <c r="CF887" s="2">
        <f>AC887-BY887</f>
        <v>10620.03</v>
      </c>
      <c r="CG887" s="2">
        <f>BX887-BZ887</f>
        <v>0</v>
      </c>
      <c r="CH887" s="2">
        <f>AC887-BX887-BY887+BZ887</f>
        <v>10620.03</v>
      </c>
      <c r="CI887" s="2">
        <f>BY887-BZ887</f>
        <v>0</v>
      </c>
      <c r="CJ887" s="2">
        <f>ROUND(SUMIF(AA873:AA885,"=52421674",GX873:GX885),2)</f>
        <v>0</v>
      </c>
      <c r="CK887" s="2">
        <f>ROUND(SUMIF(AA873:AA885,"=52421674",GY873:GY885),2)</f>
        <v>0</v>
      </c>
      <c r="CL887" s="2">
        <f>ROUND(SUMIF(AA873:AA885,"=52421674",GZ873:GZ885),2)</f>
        <v>0</v>
      </c>
      <c r="CM887" s="2">
        <f>ROUND(SUMIF(AA873:AA885,"=52421674",HD873:HD885),2)</f>
        <v>0</v>
      </c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>
        <v>0</v>
      </c>
    </row>
    <row r="889" spans="1:245" x14ac:dyDescent="0.2">
      <c r="A889" s="4">
        <v>50</v>
      </c>
      <c r="B889" s="4">
        <v>0</v>
      </c>
      <c r="C889" s="4">
        <v>0</v>
      </c>
      <c r="D889" s="4">
        <v>1</v>
      </c>
      <c r="E889" s="4">
        <v>201</v>
      </c>
      <c r="F889" s="4">
        <f>ROUND(Source!O887,O889)</f>
        <v>21690.41</v>
      </c>
      <c r="G889" s="4" t="s">
        <v>74</v>
      </c>
      <c r="H889" s="4" t="s">
        <v>75</v>
      </c>
      <c r="I889" s="4"/>
      <c r="J889" s="4"/>
      <c r="K889" s="4">
        <v>201</v>
      </c>
      <c r="L889" s="4">
        <v>1</v>
      </c>
      <c r="M889" s="4">
        <v>3</v>
      </c>
      <c r="N889" s="4" t="s">
        <v>3</v>
      </c>
      <c r="O889" s="4">
        <v>2</v>
      </c>
      <c r="P889" s="4"/>
      <c r="Q889" s="4"/>
      <c r="R889" s="4"/>
      <c r="S889" s="4"/>
      <c r="T889" s="4"/>
      <c r="U889" s="4"/>
      <c r="V889" s="4"/>
      <c r="W889" s="4"/>
    </row>
    <row r="890" spans="1:245" x14ac:dyDescent="0.2">
      <c r="A890" s="4">
        <v>50</v>
      </c>
      <c r="B890" s="4">
        <v>0</v>
      </c>
      <c r="C890" s="4">
        <v>0</v>
      </c>
      <c r="D890" s="4">
        <v>1</v>
      </c>
      <c r="E890" s="4">
        <v>202</v>
      </c>
      <c r="F890" s="4">
        <f>ROUND(Source!P887,O890)</f>
        <v>10620.03</v>
      </c>
      <c r="G890" s="4" t="s">
        <v>76</v>
      </c>
      <c r="H890" s="4" t="s">
        <v>77</v>
      </c>
      <c r="I890" s="4"/>
      <c r="J890" s="4"/>
      <c r="K890" s="4">
        <v>202</v>
      </c>
      <c r="L890" s="4">
        <v>2</v>
      </c>
      <c r="M890" s="4">
        <v>3</v>
      </c>
      <c r="N890" s="4" t="s">
        <v>3</v>
      </c>
      <c r="O890" s="4">
        <v>2</v>
      </c>
      <c r="P890" s="4"/>
      <c r="Q890" s="4"/>
      <c r="R890" s="4"/>
      <c r="S890" s="4"/>
      <c r="T890" s="4"/>
      <c r="U890" s="4"/>
      <c r="V890" s="4"/>
      <c r="W890" s="4"/>
    </row>
    <row r="891" spans="1:245" x14ac:dyDescent="0.2">
      <c r="A891" s="4">
        <v>50</v>
      </c>
      <c r="B891" s="4">
        <v>0</v>
      </c>
      <c r="C891" s="4">
        <v>0</v>
      </c>
      <c r="D891" s="4">
        <v>1</v>
      </c>
      <c r="E891" s="4">
        <v>222</v>
      </c>
      <c r="F891" s="4">
        <f>ROUND(Source!AO887,O891)</f>
        <v>0</v>
      </c>
      <c r="G891" s="4" t="s">
        <v>78</v>
      </c>
      <c r="H891" s="4" t="s">
        <v>79</v>
      </c>
      <c r="I891" s="4"/>
      <c r="J891" s="4"/>
      <c r="K891" s="4">
        <v>222</v>
      </c>
      <c r="L891" s="4">
        <v>3</v>
      </c>
      <c r="M891" s="4">
        <v>3</v>
      </c>
      <c r="N891" s="4" t="s">
        <v>3</v>
      </c>
      <c r="O891" s="4">
        <v>2</v>
      </c>
      <c r="P891" s="4"/>
      <c r="Q891" s="4"/>
      <c r="R891" s="4"/>
      <c r="S891" s="4"/>
      <c r="T891" s="4"/>
      <c r="U891" s="4"/>
      <c r="V891" s="4"/>
      <c r="W891" s="4"/>
    </row>
    <row r="892" spans="1:245" x14ac:dyDescent="0.2">
      <c r="A892" s="4">
        <v>50</v>
      </c>
      <c r="B892" s="4">
        <v>0</v>
      </c>
      <c r="C892" s="4">
        <v>0</v>
      </c>
      <c r="D892" s="4">
        <v>1</v>
      </c>
      <c r="E892" s="4">
        <v>225</v>
      </c>
      <c r="F892" s="4">
        <f>ROUND(Source!AV887,O892)</f>
        <v>10620.03</v>
      </c>
      <c r="G892" s="4" t="s">
        <v>80</v>
      </c>
      <c r="H892" s="4" t="s">
        <v>81</v>
      </c>
      <c r="I892" s="4"/>
      <c r="J892" s="4"/>
      <c r="K892" s="4">
        <v>225</v>
      </c>
      <c r="L892" s="4">
        <v>4</v>
      </c>
      <c r="M892" s="4">
        <v>3</v>
      </c>
      <c r="N892" s="4" t="s">
        <v>3</v>
      </c>
      <c r="O892" s="4">
        <v>2</v>
      </c>
      <c r="P892" s="4"/>
      <c r="Q892" s="4"/>
      <c r="R892" s="4"/>
      <c r="S892" s="4"/>
      <c r="T892" s="4"/>
      <c r="U892" s="4"/>
      <c r="V892" s="4"/>
      <c r="W892" s="4"/>
    </row>
    <row r="893" spans="1:245" x14ac:dyDescent="0.2">
      <c r="A893" s="4">
        <v>50</v>
      </c>
      <c r="B893" s="4">
        <v>0</v>
      </c>
      <c r="C893" s="4">
        <v>0</v>
      </c>
      <c r="D893" s="4">
        <v>1</v>
      </c>
      <c r="E893" s="4">
        <v>226</v>
      </c>
      <c r="F893" s="4">
        <f>ROUND(Source!AW887,O893)</f>
        <v>10620.03</v>
      </c>
      <c r="G893" s="4" t="s">
        <v>82</v>
      </c>
      <c r="H893" s="4" t="s">
        <v>83</v>
      </c>
      <c r="I893" s="4"/>
      <c r="J893" s="4"/>
      <c r="K893" s="4">
        <v>226</v>
      </c>
      <c r="L893" s="4">
        <v>5</v>
      </c>
      <c r="M893" s="4">
        <v>3</v>
      </c>
      <c r="N893" s="4" t="s">
        <v>3</v>
      </c>
      <c r="O893" s="4">
        <v>2</v>
      </c>
      <c r="P893" s="4"/>
      <c r="Q893" s="4"/>
      <c r="R893" s="4"/>
      <c r="S893" s="4"/>
      <c r="T893" s="4"/>
      <c r="U893" s="4"/>
      <c r="V893" s="4"/>
      <c r="W893" s="4"/>
    </row>
    <row r="894" spans="1:245" x14ac:dyDescent="0.2">
      <c r="A894" s="4">
        <v>50</v>
      </c>
      <c r="B894" s="4">
        <v>0</v>
      </c>
      <c r="C894" s="4">
        <v>0</v>
      </c>
      <c r="D894" s="4">
        <v>1</v>
      </c>
      <c r="E894" s="4">
        <v>227</v>
      </c>
      <c r="F894" s="4">
        <f>ROUND(Source!AX887,O894)</f>
        <v>0</v>
      </c>
      <c r="G894" s="4" t="s">
        <v>84</v>
      </c>
      <c r="H894" s="4" t="s">
        <v>85</v>
      </c>
      <c r="I894" s="4"/>
      <c r="J894" s="4"/>
      <c r="K894" s="4">
        <v>227</v>
      </c>
      <c r="L894" s="4">
        <v>6</v>
      </c>
      <c r="M894" s="4">
        <v>3</v>
      </c>
      <c r="N894" s="4" t="s">
        <v>3</v>
      </c>
      <c r="O894" s="4">
        <v>2</v>
      </c>
      <c r="P894" s="4"/>
      <c r="Q894" s="4"/>
      <c r="R894" s="4"/>
      <c r="S894" s="4"/>
      <c r="T894" s="4"/>
      <c r="U894" s="4"/>
      <c r="V894" s="4"/>
      <c r="W894" s="4"/>
    </row>
    <row r="895" spans="1:245" x14ac:dyDescent="0.2">
      <c r="A895" s="4">
        <v>50</v>
      </c>
      <c r="B895" s="4">
        <v>0</v>
      </c>
      <c r="C895" s="4">
        <v>0</v>
      </c>
      <c r="D895" s="4">
        <v>1</v>
      </c>
      <c r="E895" s="4">
        <v>228</v>
      </c>
      <c r="F895" s="4">
        <f>ROUND(Source!AY887,O895)</f>
        <v>10620.03</v>
      </c>
      <c r="G895" s="4" t="s">
        <v>86</v>
      </c>
      <c r="H895" s="4" t="s">
        <v>87</v>
      </c>
      <c r="I895" s="4"/>
      <c r="J895" s="4"/>
      <c r="K895" s="4">
        <v>228</v>
      </c>
      <c r="L895" s="4">
        <v>7</v>
      </c>
      <c r="M895" s="4">
        <v>3</v>
      </c>
      <c r="N895" s="4" t="s">
        <v>3</v>
      </c>
      <c r="O895" s="4">
        <v>2</v>
      </c>
      <c r="P895" s="4"/>
      <c r="Q895" s="4"/>
      <c r="R895" s="4"/>
      <c r="S895" s="4"/>
      <c r="T895" s="4"/>
      <c r="U895" s="4"/>
      <c r="V895" s="4"/>
      <c r="W895" s="4"/>
    </row>
    <row r="896" spans="1:245" x14ac:dyDescent="0.2">
      <c r="A896" s="4">
        <v>50</v>
      </c>
      <c r="B896" s="4">
        <v>0</v>
      </c>
      <c r="C896" s="4">
        <v>0</v>
      </c>
      <c r="D896" s="4">
        <v>1</v>
      </c>
      <c r="E896" s="4">
        <v>216</v>
      </c>
      <c r="F896" s="4">
        <f>ROUND(Source!AP887,O896)</f>
        <v>0</v>
      </c>
      <c r="G896" s="4" t="s">
        <v>88</v>
      </c>
      <c r="H896" s="4" t="s">
        <v>89</v>
      </c>
      <c r="I896" s="4"/>
      <c r="J896" s="4"/>
      <c r="K896" s="4">
        <v>216</v>
      </c>
      <c r="L896" s="4">
        <v>8</v>
      </c>
      <c r="M896" s="4">
        <v>3</v>
      </c>
      <c r="N896" s="4" t="s">
        <v>3</v>
      </c>
      <c r="O896" s="4">
        <v>2</v>
      </c>
      <c r="P896" s="4"/>
      <c r="Q896" s="4"/>
      <c r="R896" s="4"/>
      <c r="S896" s="4"/>
      <c r="T896" s="4"/>
      <c r="U896" s="4"/>
      <c r="V896" s="4"/>
      <c r="W896" s="4"/>
    </row>
    <row r="897" spans="1:23" x14ac:dyDescent="0.2">
      <c r="A897" s="4">
        <v>50</v>
      </c>
      <c r="B897" s="4">
        <v>0</v>
      </c>
      <c r="C897" s="4">
        <v>0</v>
      </c>
      <c r="D897" s="4">
        <v>1</v>
      </c>
      <c r="E897" s="4">
        <v>223</v>
      </c>
      <c r="F897" s="4">
        <f>ROUND(Source!AQ887,O897)</f>
        <v>0</v>
      </c>
      <c r="G897" s="4" t="s">
        <v>90</v>
      </c>
      <c r="H897" s="4" t="s">
        <v>91</v>
      </c>
      <c r="I897" s="4"/>
      <c r="J897" s="4"/>
      <c r="K897" s="4">
        <v>223</v>
      </c>
      <c r="L897" s="4">
        <v>9</v>
      </c>
      <c r="M897" s="4">
        <v>3</v>
      </c>
      <c r="N897" s="4" t="s">
        <v>3</v>
      </c>
      <c r="O897" s="4">
        <v>2</v>
      </c>
      <c r="P897" s="4"/>
      <c r="Q897" s="4"/>
      <c r="R897" s="4"/>
      <c r="S897" s="4"/>
      <c r="T897" s="4"/>
      <c r="U897" s="4"/>
      <c r="V897" s="4"/>
      <c r="W897" s="4"/>
    </row>
    <row r="898" spans="1:23" x14ac:dyDescent="0.2">
      <c r="A898" s="4">
        <v>50</v>
      </c>
      <c r="B898" s="4">
        <v>0</v>
      </c>
      <c r="C898" s="4">
        <v>0</v>
      </c>
      <c r="D898" s="4">
        <v>1</v>
      </c>
      <c r="E898" s="4">
        <v>229</v>
      </c>
      <c r="F898" s="4">
        <f>ROUND(Source!AZ887,O898)</f>
        <v>0</v>
      </c>
      <c r="G898" s="4" t="s">
        <v>92</v>
      </c>
      <c r="H898" s="4" t="s">
        <v>93</v>
      </c>
      <c r="I898" s="4"/>
      <c r="J898" s="4"/>
      <c r="K898" s="4">
        <v>229</v>
      </c>
      <c r="L898" s="4">
        <v>10</v>
      </c>
      <c r="M898" s="4">
        <v>3</v>
      </c>
      <c r="N898" s="4" t="s">
        <v>3</v>
      </c>
      <c r="O898" s="4">
        <v>2</v>
      </c>
      <c r="P898" s="4"/>
      <c r="Q898" s="4"/>
      <c r="R898" s="4"/>
      <c r="S898" s="4"/>
      <c r="T898" s="4"/>
      <c r="U898" s="4"/>
      <c r="V898" s="4"/>
      <c r="W898" s="4"/>
    </row>
    <row r="899" spans="1:23" x14ac:dyDescent="0.2">
      <c r="A899" s="4">
        <v>50</v>
      </c>
      <c r="B899" s="4">
        <v>0</v>
      </c>
      <c r="C899" s="4">
        <v>0</v>
      </c>
      <c r="D899" s="4">
        <v>1</v>
      </c>
      <c r="E899" s="4">
        <v>203</v>
      </c>
      <c r="F899" s="4">
        <f>ROUND(Source!Q887,O899)</f>
        <v>4840.63</v>
      </c>
      <c r="G899" s="4" t="s">
        <v>94</v>
      </c>
      <c r="H899" s="4" t="s">
        <v>95</v>
      </c>
      <c r="I899" s="4"/>
      <c r="J899" s="4"/>
      <c r="K899" s="4">
        <v>203</v>
      </c>
      <c r="L899" s="4">
        <v>11</v>
      </c>
      <c r="M899" s="4">
        <v>3</v>
      </c>
      <c r="N899" s="4" t="s">
        <v>3</v>
      </c>
      <c r="O899" s="4">
        <v>2</v>
      </c>
      <c r="P899" s="4"/>
      <c r="Q899" s="4"/>
      <c r="R899" s="4"/>
      <c r="S899" s="4"/>
      <c r="T899" s="4"/>
      <c r="U899" s="4"/>
      <c r="V899" s="4"/>
      <c r="W899" s="4"/>
    </row>
    <row r="900" spans="1:23" x14ac:dyDescent="0.2">
      <c r="A900" s="4">
        <v>50</v>
      </c>
      <c r="B900" s="4">
        <v>0</v>
      </c>
      <c r="C900" s="4">
        <v>0</v>
      </c>
      <c r="D900" s="4">
        <v>1</v>
      </c>
      <c r="E900" s="4">
        <v>231</v>
      </c>
      <c r="F900" s="4">
        <f>ROUND(Source!BB887,O900)</f>
        <v>0</v>
      </c>
      <c r="G900" s="4" t="s">
        <v>96</v>
      </c>
      <c r="H900" s="4" t="s">
        <v>97</v>
      </c>
      <c r="I900" s="4"/>
      <c r="J900" s="4"/>
      <c r="K900" s="4">
        <v>231</v>
      </c>
      <c r="L900" s="4">
        <v>12</v>
      </c>
      <c r="M900" s="4">
        <v>3</v>
      </c>
      <c r="N900" s="4" t="s">
        <v>3</v>
      </c>
      <c r="O900" s="4">
        <v>2</v>
      </c>
      <c r="P900" s="4"/>
      <c r="Q900" s="4"/>
      <c r="R900" s="4"/>
      <c r="S900" s="4"/>
      <c r="T900" s="4"/>
      <c r="U900" s="4"/>
      <c r="V900" s="4"/>
      <c r="W900" s="4"/>
    </row>
    <row r="901" spans="1:23" x14ac:dyDescent="0.2">
      <c r="A901" s="4">
        <v>50</v>
      </c>
      <c r="B901" s="4">
        <v>0</v>
      </c>
      <c r="C901" s="4">
        <v>0</v>
      </c>
      <c r="D901" s="4">
        <v>1</v>
      </c>
      <c r="E901" s="4">
        <v>204</v>
      </c>
      <c r="F901" s="4">
        <f>ROUND(Source!R887,O901)</f>
        <v>2587.81</v>
      </c>
      <c r="G901" s="4" t="s">
        <v>98</v>
      </c>
      <c r="H901" s="4" t="s">
        <v>99</v>
      </c>
      <c r="I901" s="4"/>
      <c r="J901" s="4"/>
      <c r="K901" s="4">
        <v>204</v>
      </c>
      <c r="L901" s="4">
        <v>13</v>
      </c>
      <c r="M901" s="4">
        <v>3</v>
      </c>
      <c r="N901" s="4" t="s">
        <v>3</v>
      </c>
      <c r="O901" s="4">
        <v>2</v>
      </c>
      <c r="P901" s="4"/>
      <c r="Q901" s="4"/>
      <c r="R901" s="4"/>
      <c r="S901" s="4"/>
      <c r="T901" s="4"/>
      <c r="U901" s="4"/>
      <c r="V901" s="4"/>
      <c r="W901" s="4"/>
    </row>
    <row r="902" spans="1:23" x14ac:dyDescent="0.2">
      <c r="A902" s="4">
        <v>50</v>
      </c>
      <c r="B902" s="4">
        <v>0</v>
      </c>
      <c r="C902" s="4">
        <v>0</v>
      </c>
      <c r="D902" s="4">
        <v>1</v>
      </c>
      <c r="E902" s="4">
        <v>205</v>
      </c>
      <c r="F902" s="4">
        <f>ROUND(Source!S887,O902)</f>
        <v>6229.75</v>
      </c>
      <c r="G902" s="4" t="s">
        <v>100</v>
      </c>
      <c r="H902" s="4" t="s">
        <v>101</v>
      </c>
      <c r="I902" s="4"/>
      <c r="J902" s="4"/>
      <c r="K902" s="4">
        <v>205</v>
      </c>
      <c r="L902" s="4">
        <v>14</v>
      </c>
      <c r="M902" s="4">
        <v>3</v>
      </c>
      <c r="N902" s="4" t="s">
        <v>3</v>
      </c>
      <c r="O902" s="4">
        <v>2</v>
      </c>
      <c r="P902" s="4"/>
      <c r="Q902" s="4"/>
      <c r="R902" s="4"/>
      <c r="S902" s="4"/>
      <c r="T902" s="4"/>
      <c r="U902" s="4"/>
      <c r="V902" s="4"/>
      <c r="W902" s="4"/>
    </row>
    <row r="903" spans="1:23" x14ac:dyDescent="0.2">
      <c r="A903" s="4">
        <v>50</v>
      </c>
      <c r="B903" s="4">
        <v>0</v>
      </c>
      <c r="C903" s="4">
        <v>0</v>
      </c>
      <c r="D903" s="4">
        <v>1</v>
      </c>
      <c r="E903" s="4">
        <v>232</v>
      </c>
      <c r="F903" s="4">
        <f>ROUND(Source!BC887,O903)</f>
        <v>0</v>
      </c>
      <c r="G903" s="4" t="s">
        <v>102</v>
      </c>
      <c r="H903" s="4" t="s">
        <v>103</v>
      </c>
      <c r="I903" s="4"/>
      <c r="J903" s="4"/>
      <c r="K903" s="4">
        <v>232</v>
      </c>
      <c r="L903" s="4">
        <v>15</v>
      </c>
      <c r="M903" s="4">
        <v>3</v>
      </c>
      <c r="N903" s="4" t="s">
        <v>3</v>
      </c>
      <c r="O903" s="4">
        <v>2</v>
      </c>
      <c r="P903" s="4"/>
      <c r="Q903" s="4"/>
      <c r="R903" s="4"/>
      <c r="S903" s="4"/>
      <c r="T903" s="4"/>
      <c r="U903" s="4"/>
      <c r="V903" s="4"/>
      <c r="W903" s="4"/>
    </row>
    <row r="904" spans="1:23" x14ac:dyDescent="0.2">
      <c r="A904" s="4">
        <v>50</v>
      </c>
      <c r="B904" s="4">
        <v>0</v>
      </c>
      <c r="C904" s="4">
        <v>0</v>
      </c>
      <c r="D904" s="4">
        <v>1</v>
      </c>
      <c r="E904" s="4">
        <v>214</v>
      </c>
      <c r="F904" s="4">
        <f>ROUND(Source!AS887,O904)</f>
        <v>575.6</v>
      </c>
      <c r="G904" s="4" t="s">
        <v>104</v>
      </c>
      <c r="H904" s="4" t="s">
        <v>105</v>
      </c>
      <c r="I904" s="4"/>
      <c r="J904" s="4"/>
      <c r="K904" s="4">
        <v>214</v>
      </c>
      <c r="L904" s="4">
        <v>16</v>
      </c>
      <c r="M904" s="4">
        <v>3</v>
      </c>
      <c r="N904" s="4" t="s">
        <v>3</v>
      </c>
      <c r="O904" s="4">
        <v>2</v>
      </c>
      <c r="P904" s="4"/>
      <c r="Q904" s="4"/>
      <c r="R904" s="4"/>
      <c r="S904" s="4"/>
      <c r="T904" s="4"/>
      <c r="U904" s="4"/>
      <c r="V904" s="4"/>
      <c r="W904" s="4"/>
    </row>
    <row r="905" spans="1:23" x14ac:dyDescent="0.2">
      <c r="A905" s="4">
        <v>50</v>
      </c>
      <c r="B905" s="4">
        <v>0</v>
      </c>
      <c r="C905" s="4">
        <v>0</v>
      </c>
      <c r="D905" s="4">
        <v>1</v>
      </c>
      <c r="E905" s="4">
        <v>215</v>
      </c>
      <c r="F905" s="4">
        <f>ROUND(Source!AT887,O905)</f>
        <v>0</v>
      </c>
      <c r="G905" s="4" t="s">
        <v>106</v>
      </c>
      <c r="H905" s="4" t="s">
        <v>107</v>
      </c>
      <c r="I905" s="4"/>
      <c r="J905" s="4"/>
      <c r="K905" s="4">
        <v>215</v>
      </c>
      <c r="L905" s="4">
        <v>17</v>
      </c>
      <c r="M905" s="4">
        <v>3</v>
      </c>
      <c r="N905" s="4" t="s">
        <v>3</v>
      </c>
      <c r="O905" s="4">
        <v>2</v>
      </c>
      <c r="P905" s="4"/>
      <c r="Q905" s="4"/>
      <c r="R905" s="4"/>
      <c r="S905" s="4"/>
      <c r="T905" s="4"/>
      <c r="U905" s="4"/>
      <c r="V905" s="4"/>
      <c r="W905" s="4"/>
    </row>
    <row r="906" spans="1:23" x14ac:dyDescent="0.2">
      <c r="A906" s="4">
        <v>50</v>
      </c>
      <c r="B906" s="4">
        <v>0</v>
      </c>
      <c r="C906" s="4">
        <v>0</v>
      </c>
      <c r="D906" s="4">
        <v>1</v>
      </c>
      <c r="E906" s="4">
        <v>217</v>
      </c>
      <c r="F906" s="4">
        <f>ROUND(Source!AU887,O906)</f>
        <v>26166.17</v>
      </c>
      <c r="G906" s="4" t="s">
        <v>108</v>
      </c>
      <c r="H906" s="4" t="s">
        <v>109</v>
      </c>
      <c r="I906" s="4"/>
      <c r="J906" s="4"/>
      <c r="K906" s="4">
        <v>217</v>
      </c>
      <c r="L906" s="4">
        <v>18</v>
      </c>
      <c r="M906" s="4">
        <v>3</v>
      </c>
      <c r="N906" s="4" t="s">
        <v>3</v>
      </c>
      <c r="O906" s="4">
        <v>2</v>
      </c>
      <c r="P906" s="4"/>
      <c r="Q906" s="4"/>
      <c r="R906" s="4"/>
      <c r="S906" s="4"/>
      <c r="T906" s="4"/>
      <c r="U906" s="4"/>
      <c r="V906" s="4"/>
      <c r="W906" s="4"/>
    </row>
    <row r="907" spans="1:23" x14ac:dyDescent="0.2">
      <c r="A907" s="4">
        <v>50</v>
      </c>
      <c r="B907" s="4">
        <v>0</v>
      </c>
      <c r="C907" s="4">
        <v>0</v>
      </c>
      <c r="D907" s="4">
        <v>1</v>
      </c>
      <c r="E907" s="4">
        <v>230</v>
      </c>
      <c r="F907" s="4">
        <f>ROUND(Source!BA887,O907)</f>
        <v>0</v>
      </c>
      <c r="G907" s="4" t="s">
        <v>110</v>
      </c>
      <c r="H907" s="4" t="s">
        <v>111</v>
      </c>
      <c r="I907" s="4"/>
      <c r="J907" s="4"/>
      <c r="K907" s="4">
        <v>230</v>
      </c>
      <c r="L907" s="4">
        <v>19</v>
      </c>
      <c r="M907" s="4">
        <v>3</v>
      </c>
      <c r="N907" s="4" t="s">
        <v>3</v>
      </c>
      <c r="O907" s="4">
        <v>2</v>
      </c>
      <c r="P907" s="4"/>
      <c r="Q907" s="4"/>
      <c r="R907" s="4"/>
      <c r="S907" s="4"/>
      <c r="T907" s="4"/>
      <c r="U907" s="4"/>
      <c r="V907" s="4"/>
      <c r="W907" s="4"/>
    </row>
    <row r="908" spans="1:23" x14ac:dyDescent="0.2">
      <c r="A908" s="4">
        <v>50</v>
      </c>
      <c r="B908" s="4">
        <v>0</v>
      </c>
      <c r="C908" s="4">
        <v>0</v>
      </c>
      <c r="D908" s="4">
        <v>1</v>
      </c>
      <c r="E908" s="4">
        <v>206</v>
      </c>
      <c r="F908" s="4">
        <f>ROUND(Source!T887,O908)</f>
        <v>0</v>
      </c>
      <c r="G908" s="4" t="s">
        <v>112</v>
      </c>
      <c r="H908" s="4" t="s">
        <v>113</v>
      </c>
      <c r="I908" s="4"/>
      <c r="J908" s="4"/>
      <c r="K908" s="4">
        <v>206</v>
      </c>
      <c r="L908" s="4">
        <v>20</v>
      </c>
      <c r="M908" s="4">
        <v>3</v>
      </c>
      <c r="N908" s="4" t="s">
        <v>3</v>
      </c>
      <c r="O908" s="4">
        <v>2</v>
      </c>
      <c r="P908" s="4"/>
      <c r="Q908" s="4"/>
      <c r="R908" s="4"/>
      <c r="S908" s="4"/>
      <c r="T908" s="4"/>
      <c r="U908" s="4"/>
      <c r="V908" s="4"/>
      <c r="W908" s="4"/>
    </row>
    <row r="909" spans="1:23" x14ac:dyDescent="0.2">
      <c r="A909" s="4">
        <v>50</v>
      </c>
      <c r="B909" s="4">
        <v>0</v>
      </c>
      <c r="C909" s="4">
        <v>0</v>
      </c>
      <c r="D909" s="4">
        <v>1</v>
      </c>
      <c r="E909" s="4">
        <v>207</v>
      </c>
      <c r="F909" s="4">
        <f>Source!U887</f>
        <v>31.6194408</v>
      </c>
      <c r="G909" s="4" t="s">
        <v>114</v>
      </c>
      <c r="H909" s="4" t="s">
        <v>115</v>
      </c>
      <c r="I909" s="4"/>
      <c r="J909" s="4"/>
      <c r="K909" s="4">
        <v>207</v>
      </c>
      <c r="L909" s="4">
        <v>21</v>
      </c>
      <c r="M909" s="4">
        <v>3</v>
      </c>
      <c r="N909" s="4" t="s">
        <v>3</v>
      </c>
      <c r="O909" s="4">
        <v>-1</v>
      </c>
      <c r="P909" s="4"/>
      <c r="Q909" s="4"/>
      <c r="R909" s="4"/>
      <c r="S909" s="4"/>
      <c r="T909" s="4"/>
      <c r="U909" s="4"/>
      <c r="V909" s="4"/>
      <c r="W909" s="4"/>
    </row>
    <row r="910" spans="1:23" x14ac:dyDescent="0.2">
      <c r="A910" s="4">
        <v>50</v>
      </c>
      <c r="B910" s="4">
        <v>0</v>
      </c>
      <c r="C910" s="4">
        <v>0</v>
      </c>
      <c r="D910" s="4">
        <v>1</v>
      </c>
      <c r="E910" s="4">
        <v>208</v>
      </c>
      <c r="F910" s="4">
        <f>Source!V887</f>
        <v>0</v>
      </c>
      <c r="G910" s="4" t="s">
        <v>116</v>
      </c>
      <c r="H910" s="4" t="s">
        <v>117</v>
      </c>
      <c r="I910" s="4"/>
      <c r="J910" s="4"/>
      <c r="K910" s="4">
        <v>208</v>
      </c>
      <c r="L910" s="4">
        <v>22</v>
      </c>
      <c r="M910" s="4">
        <v>3</v>
      </c>
      <c r="N910" s="4" t="s">
        <v>3</v>
      </c>
      <c r="O910" s="4">
        <v>-1</v>
      </c>
      <c r="P910" s="4"/>
      <c r="Q910" s="4"/>
      <c r="R910" s="4"/>
      <c r="S910" s="4"/>
      <c r="T910" s="4"/>
      <c r="U910" s="4"/>
      <c r="V910" s="4"/>
      <c r="W910" s="4"/>
    </row>
    <row r="911" spans="1:23" x14ac:dyDescent="0.2">
      <c r="A911" s="4">
        <v>50</v>
      </c>
      <c r="B911" s="4">
        <v>0</v>
      </c>
      <c r="C911" s="4">
        <v>0</v>
      </c>
      <c r="D911" s="4">
        <v>1</v>
      </c>
      <c r="E911" s="4">
        <v>209</v>
      </c>
      <c r="F911" s="4">
        <f>ROUND(Source!W887,O911)</f>
        <v>0</v>
      </c>
      <c r="G911" s="4" t="s">
        <v>118</v>
      </c>
      <c r="H911" s="4" t="s">
        <v>119</v>
      </c>
      <c r="I911" s="4"/>
      <c r="J911" s="4"/>
      <c r="K911" s="4">
        <v>209</v>
      </c>
      <c r="L911" s="4">
        <v>23</v>
      </c>
      <c r="M911" s="4">
        <v>3</v>
      </c>
      <c r="N911" s="4" t="s">
        <v>3</v>
      </c>
      <c r="O911" s="4">
        <v>2</v>
      </c>
      <c r="P911" s="4"/>
      <c r="Q911" s="4"/>
      <c r="R911" s="4"/>
      <c r="S911" s="4"/>
      <c r="T911" s="4"/>
      <c r="U911" s="4"/>
      <c r="V911" s="4"/>
      <c r="W911" s="4"/>
    </row>
    <row r="912" spans="1:23" x14ac:dyDescent="0.2">
      <c r="A912" s="4">
        <v>50</v>
      </c>
      <c r="B912" s="4">
        <v>0</v>
      </c>
      <c r="C912" s="4">
        <v>0</v>
      </c>
      <c r="D912" s="4">
        <v>1</v>
      </c>
      <c r="E912" s="4">
        <v>233</v>
      </c>
      <c r="F912" s="4">
        <f>ROUND(Source!BD887,O912)</f>
        <v>0</v>
      </c>
      <c r="G912" s="4" t="s">
        <v>120</v>
      </c>
      <c r="H912" s="4" t="s">
        <v>121</v>
      </c>
      <c r="I912" s="4"/>
      <c r="J912" s="4"/>
      <c r="K912" s="4">
        <v>233</v>
      </c>
      <c r="L912" s="4">
        <v>24</v>
      </c>
      <c r="M912" s="4">
        <v>3</v>
      </c>
      <c r="N912" s="4" t="s">
        <v>3</v>
      </c>
      <c r="O912" s="4">
        <v>2</v>
      </c>
      <c r="P912" s="4"/>
      <c r="Q912" s="4"/>
      <c r="R912" s="4"/>
      <c r="S912" s="4"/>
      <c r="T912" s="4"/>
      <c r="U912" s="4"/>
      <c r="V912" s="4"/>
      <c r="W912" s="4"/>
    </row>
    <row r="913" spans="1:245" x14ac:dyDescent="0.2">
      <c r="A913" s="4">
        <v>50</v>
      </c>
      <c r="B913" s="4">
        <v>0</v>
      </c>
      <c r="C913" s="4">
        <v>0</v>
      </c>
      <c r="D913" s="4">
        <v>1</v>
      </c>
      <c r="E913" s="4">
        <v>210</v>
      </c>
      <c r="F913" s="4">
        <f>ROUND(Source!X887,O913)</f>
        <v>4360.8100000000004</v>
      </c>
      <c r="G913" s="4" t="s">
        <v>122</v>
      </c>
      <c r="H913" s="4" t="s">
        <v>123</v>
      </c>
      <c r="I913" s="4"/>
      <c r="J913" s="4"/>
      <c r="K913" s="4">
        <v>210</v>
      </c>
      <c r="L913" s="4">
        <v>25</v>
      </c>
      <c r="M913" s="4">
        <v>3</v>
      </c>
      <c r="N913" s="4" t="s">
        <v>3</v>
      </c>
      <c r="O913" s="4">
        <v>2</v>
      </c>
      <c r="P913" s="4"/>
      <c r="Q913" s="4"/>
      <c r="R913" s="4"/>
      <c r="S913" s="4"/>
      <c r="T913" s="4"/>
      <c r="U913" s="4"/>
      <c r="V913" s="4"/>
      <c r="W913" s="4"/>
    </row>
    <row r="914" spans="1:245" x14ac:dyDescent="0.2">
      <c r="A914" s="4">
        <v>50</v>
      </c>
      <c r="B914" s="4">
        <v>0</v>
      </c>
      <c r="C914" s="4">
        <v>0</v>
      </c>
      <c r="D914" s="4">
        <v>1</v>
      </c>
      <c r="E914" s="4">
        <v>211</v>
      </c>
      <c r="F914" s="4">
        <f>ROUND(Source!Y887,O914)</f>
        <v>622.97</v>
      </c>
      <c r="G914" s="4" t="s">
        <v>124</v>
      </c>
      <c r="H914" s="4" t="s">
        <v>125</v>
      </c>
      <c r="I914" s="4"/>
      <c r="J914" s="4"/>
      <c r="K914" s="4">
        <v>211</v>
      </c>
      <c r="L914" s="4">
        <v>26</v>
      </c>
      <c r="M914" s="4">
        <v>3</v>
      </c>
      <c r="N914" s="4" t="s">
        <v>3</v>
      </c>
      <c r="O914" s="4">
        <v>2</v>
      </c>
      <c r="P914" s="4"/>
      <c r="Q914" s="4"/>
      <c r="R914" s="4"/>
      <c r="S914" s="4"/>
      <c r="T914" s="4"/>
      <c r="U914" s="4"/>
      <c r="V914" s="4"/>
      <c r="W914" s="4"/>
    </row>
    <row r="915" spans="1:245" x14ac:dyDescent="0.2">
      <c r="A915" s="4">
        <v>50</v>
      </c>
      <c r="B915" s="4">
        <v>0</v>
      </c>
      <c r="C915" s="4">
        <v>0</v>
      </c>
      <c r="D915" s="4">
        <v>1</v>
      </c>
      <c r="E915" s="4">
        <v>224</v>
      </c>
      <c r="F915" s="4">
        <f>ROUND(Source!AR887,O915)</f>
        <v>26741.77</v>
      </c>
      <c r="G915" s="4" t="s">
        <v>126</v>
      </c>
      <c r="H915" s="4" t="s">
        <v>127</v>
      </c>
      <c r="I915" s="4"/>
      <c r="J915" s="4"/>
      <c r="K915" s="4">
        <v>224</v>
      </c>
      <c r="L915" s="4">
        <v>27</v>
      </c>
      <c r="M915" s="4">
        <v>3</v>
      </c>
      <c r="N915" s="4" t="s">
        <v>3</v>
      </c>
      <c r="O915" s="4">
        <v>2</v>
      </c>
      <c r="P915" s="4"/>
      <c r="Q915" s="4"/>
      <c r="R915" s="4"/>
      <c r="S915" s="4"/>
      <c r="T915" s="4"/>
      <c r="U915" s="4"/>
      <c r="V915" s="4"/>
      <c r="W915" s="4"/>
    </row>
    <row r="917" spans="1:245" x14ac:dyDescent="0.2">
      <c r="A917" s="1">
        <v>5</v>
      </c>
      <c r="B917" s="1">
        <v>1</v>
      </c>
      <c r="C917" s="1"/>
      <c r="D917" s="1">
        <f>ROW(A931)</f>
        <v>931</v>
      </c>
      <c r="E917" s="1"/>
      <c r="F917" s="1" t="s">
        <v>15</v>
      </c>
      <c r="G917" s="1" t="s">
        <v>260</v>
      </c>
      <c r="H917" s="1" t="s">
        <v>3</v>
      </c>
      <c r="I917" s="1">
        <v>0</v>
      </c>
      <c r="J917" s="1"/>
      <c r="K917" s="1">
        <v>-1</v>
      </c>
      <c r="L917" s="1"/>
      <c r="M917" s="1"/>
      <c r="N917" s="1"/>
      <c r="O917" s="1"/>
      <c r="P917" s="1"/>
      <c r="Q917" s="1"/>
      <c r="R917" s="1"/>
      <c r="S917" s="1"/>
      <c r="T917" s="1"/>
      <c r="U917" s="1" t="s">
        <v>3</v>
      </c>
      <c r="V917" s="1">
        <v>0</v>
      </c>
      <c r="W917" s="1"/>
      <c r="X917" s="1"/>
      <c r="Y917" s="1"/>
      <c r="Z917" s="1"/>
      <c r="AA917" s="1"/>
      <c r="AB917" s="1" t="s">
        <v>3</v>
      </c>
      <c r="AC917" s="1" t="s">
        <v>3</v>
      </c>
      <c r="AD917" s="1" t="s">
        <v>3</v>
      </c>
      <c r="AE917" s="1" t="s">
        <v>3</v>
      </c>
      <c r="AF917" s="1" t="s">
        <v>3</v>
      </c>
      <c r="AG917" s="1" t="s">
        <v>3</v>
      </c>
      <c r="AH917" s="1"/>
      <c r="AI917" s="1"/>
      <c r="AJ917" s="1"/>
      <c r="AK917" s="1"/>
      <c r="AL917" s="1"/>
      <c r="AM917" s="1"/>
      <c r="AN917" s="1"/>
      <c r="AO917" s="1"/>
      <c r="AP917" s="1" t="s">
        <v>3</v>
      </c>
      <c r="AQ917" s="1" t="s">
        <v>3</v>
      </c>
      <c r="AR917" s="1" t="s">
        <v>3</v>
      </c>
      <c r="AS917" s="1"/>
      <c r="AT917" s="1"/>
      <c r="AU917" s="1"/>
      <c r="AV917" s="1"/>
      <c r="AW917" s="1"/>
      <c r="AX917" s="1"/>
      <c r="AY917" s="1"/>
      <c r="AZ917" s="1" t="s">
        <v>3</v>
      </c>
      <c r="BA917" s="1"/>
      <c r="BB917" s="1" t="s">
        <v>3</v>
      </c>
      <c r="BC917" s="1" t="s">
        <v>3</v>
      </c>
      <c r="BD917" s="1" t="s">
        <v>3</v>
      </c>
      <c r="BE917" s="1" t="s">
        <v>3</v>
      </c>
      <c r="BF917" s="1" t="s">
        <v>3</v>
      </c>
      <c r="BG917" s="1" t="s">
        <v>3</v>
      </c>
      <c r="BH917" s="1" t="s">
        <v>3</v>
      </c>
      <c r="BI917" s="1" t="s">
        <v>3</v>
      </c>
      <c r="BJ917" s="1" t="s">
        <v>3</v>
      </c>
      <c r="BK917" s="1" t="s">
        <v>3</v>
      </c>
      <c r="BL917" s="1" t="s">
        <v>3</v>
      </c>
      <c r="BM917" s="1" t="s">
        <v>3</v>
      </c>
      <c r="BN917" s="1" t="s">
        <v>3</v>
      </c>
      <c r="BO917" s="1" t="s">
        <v>3</v>
      </c>
      <c r="BP917" s="1" t="s">
        <v>3</v>
      </c>
      <c r="BQ917" s="1"/>
      <c r="BR917" s="1"/>
      <c r="BS917" s="1"/>
      <c r="BT917" s="1"/>
      <c r="BU917" s="1"/>
      <c r="BV917" s="1"/>
      <c r="BW917" s="1"/>
      <c r="BX917" s="1">
        <v>0</v>
      </c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>
        <v>0</v>
      </c>
    </row>
    <row r="919" spans="1:245" x14ac:dyDescent="0.2">
      <c r="A919" s="2">
        <v>52</v>
      </c>
      <c r="B919" s="2">
        <f t="shared" ref="B919:G919" si="782">B931</f>
        <v>1</v>
      </c>
      <c r="C919" s="2">
        <f t="shared" si="782"/>
        <v>5</v>
      </c>
      <c r="D919" s="2">
        <f t="shared" si="782"/>
        <v>917</v>
      </c>
      <c r="E919" s="2">
        <f t="shared" si="782"/>
        <v>0</v>
      </c>
      <c r="F919" s="2" t="str">
        <f t="shared" si="782"/>
        <v>Новый подраздел</v>
      </c>
      <c r="G919" s="2" t="str">
        <f t="shared" si="782"/>
        <v>Нанесение разметки</v>
      </c>
      <c r="H919" s="2"/>
      <c r="I919" s="2"/>
      <c r="J919" s="2"/>
      <c r="K919" s="2"/>
      <c r="L919" s="2"/>
      <c r="M919" s="2"/>
      <c r="N919" s="2"/>
      <c r="O919" s="2">
        <f t="shared" ref="O919:AT919" si="783">O931</f>
        <v>90101.01</v>
      </c>
      <c r="P919" s="2">
        <f t="shared" si="783"/>
        <v>51168.84</v>
      </c>
      <c r="Q919" s="2">
        <f t="shared" si="783"/>
        <v>14264.44</v>
      </c>
      <c r="R919" s="2">
        <f t="shared" si="783"/>
        <v>8441.66</v>
      </c>
      <c r="S919" s="2">
        <f t="shared" si="783"/>
        <v>24667.73</v>
      </c>
      <c r="T919" s="2">
        <f t="shared" si="783"/>
        <v>0</v>
      </c>
      <c r="U919" s="2">
        <f t="shared" si="783"/>
        <v>101.79840000000002</v>
      </c>
      <c r="V919" s="2">
        <f t="shared" si="783"/>
        <v>0</v>
      </c>
      <c r="W919" s="2">
        <f t="shared" si="783"/>
        <v>0</v>
      </c>
      <c r="X919" s="2">
        <f t="shared" si="783"/>
        <v>19734.18</v>
      </c>
      <c r="Y919" s="2">
        <f t="shared" si="783"/>
        <v>2466.7800000000002</v>
      </c>
      <c r="Z919" s="2">
        <f t="shared" si="783"/>
        <v>0</v>
      </c>
      <c r="AA919" s="2">
        <f t="shared" si="783"/>
        <v>0</v>
      </c>
      <c r="AB919" s="2">
        <f t="shared" si="783"/>
        <v>90101.01</v>
      </c>
      <c r="AC919" s="2">
        <f t="shared" si="783"/>
        <v>51168.84</v>
      </c>
      <c r="AD919" s="2">
        <f t="shared" si="783"/>
        <v>14264.44</v>
      </c>
      <c r="AE919" s="2">
        <f t="shared" si="783"/>
        <v>8441.66</v>
      </c>
      <c r="AF919" s="2">
        <f t="shared" si="783"/>
        <v>24667.73</v>
      </c>
      <c r="AG919" s="2">
        <f t="shared" si="783"/>
        <v>0</v>
      </c>
      <c r="AH919" s="2">
        <f t="shared" si="783"/>
        <v>101.79840000000002</v>
      </c>
      <c r="AI919" s="2">
        <f t="shared" si="783"/>
        <v>0</v>
      </c>
      <c r="AJ919" s="2">
        <f t="shared" si="783"/>
        <v>0</v>
      </c>
      <c r="AK919" s="2">
        <f t="shared" si="783"/>
        <v>19734.18</v>
      </c>
      <c r="AL919" s="2">
        <f t="shared" si="783"/>
        <v>2466.7800000000002</v>
      </c>
      <c r="AM919" s="2">
        <f t="shared" si="783"/>
        <v>0</v>
      </c>
      <c r="AN919" s="2">
        <f t="shared" si="783"/>
        <v>0</v>
      </c>
      <c r="AO919" s="2">
        <f t="shared" si="783"/>
        <v>0</v>
      </c>
      <c r="AP919" s="2">
        <f t="shared" si="783"/>
        <v>0</v>
      </c>
      <c r="AQ919" s="2">
        <f t="shared" si="783"/>
        <v>0</v>
      </c>
      <c r="AR919" s="2">
        <f t="shared" si="783"/>
        <v>121418.97</v>
      </c>
      <c r="AS919" s="2">
        <f t="shared" si="783"/>
        <v>0</v>
      </c>
      <c r="AT919" s="2">
        <f t="shared" si="783"/>
        <v>0</v>
      </c>
      <c r="AU919" s="2">
        <f t="shared" ref="AU919:BZ919" si="784">AU931</f>
        <v>121418.97</v>
      </c>
      <c r="AV919" s="2">
        <f t="shared" si="784"/>
        <v>51168.84</v>
      </c>
      <c r="AW919" s="2">
        <f t="shared" si="784"/>
        <v>51168.84</v>
      </c>
      <c r="AX919" s="2">
        <f t="shared" si="784"/>
        <v>0</v>
      </c>
      <c r="AY919" s="2">
        <f t="shared" si="784"/>
        <v>51168.84</v>
      </c>
      <c r="AZ919" s="2">
        <f t="shared" si="784"/>
        <v>0</v>
      </c>
      <c r="BA919" s="2">
        <f t="shared" si="784"/>
        <v>0</v>
      </c>
      <c r="BB919" s="2">
        <f t="shared" si="784"/>
        <v>0</v>
      </c>
      <c r="BC919" s="2">
        <f t="shared" si="784"/>
        <v>0</v>
      </c>
      <c r="BD919" s="2">
        <f t="shared" si="784"/>
        <v>0</v>
      </c>
      <c r="BE919" s="2">
        <f t="shared" si="784"/>
        <v>0</v>
      </c>
      <c r="BF919" s="2">
        <f t="shared" si="784"/>
        <v>0</v>
      </c>
      <c r="BG919" s="2">
        <f t="shared" si="784"/>
        <v>0</v>
      </c>
      <c r="BH919" s="2">
        <f t="shared" si="784"/>
        <v>0</v>
      </c>
      <c r="BI919" s="2">
        <f t="shared" si="784"/>
        <v>0</v>
      </c>
      <c r="BJ919" s="2">
        <f t="shared" si="784"/>
        <v>0</v>
      </c>
      <c r="BK919" s="2">
        <f t="shared" si="784"/>
        <v>0</v>
      </c>
      <c r="BL919" s="2">
        <f t="shared" si="784"/>
        <v>0</v>
      </c>
      <c r="BM919" s="2">
        <f t="shared" si="784"/>
        <v>0</v>
      </c>
      <c r="BN919" s="2">
        <f t="shared" si="784"/>
        <v>0</v>
      </c>
      <c r="BO919" s="2">
        <f t="shared" si="784"/>
        <v>0</v>
      </c>
      <c r="BP919" s="2">
        <f t="shared" si="784"/>
        <v>0</v>
      </c>
      <c r="BQ919" s="2">
        <f t="shared" si="784"/>
        <v>0</v>
      </c>
      <c r="BR919" s="2">
        <f t="shared" si="784"/>
        <v>0</v>
      </c>
      <c r="BS919" s="2">
        <f t="shared" si="784"/>
        <v>0</v>
      </c>
      <c r="BT919" s="2">
        <f t="shared" si="784"/>
        <v>0</v>
      </c>
      <c r="BU919" s="2">
        <f t="shared" si="784"/>
        <v>0</v>
      </c>
      <c r="BV919" s="2">
        <f t="shared" si="784"/>
        <v>0</v>
      </c>
      <c r="BW919" s="2">
        <f t="shared" si="784"/>
        <v>0</v>
      </c>
      <c r="BX919" s="2">
        <f t="shared" si="784"/>
        <v>0</v>
      </c>
      <c r="BY919" s="2">
        <f t="shared" si="784"/>
        <v>0</v>
      </c>
      <c r="BZ919" s="2">
        <f t="shared" si="784"/>
        <v>0</v>
      </c>
      <c r="CA919" s="2">
        <f t="shared" ref="CA919:DF919" si="785">CA931</f>
        <v>121418.97</v>
      </c>
      <c r="CB919" s="2">
        <f t="shared" si="785"/>
        <v>0</v>
      </c>
      <c r="CC919" s="2">
        <f t="shared" si="785"/>
        <v>0</v>
      </c>
      <c r="CD919" s="2">
        <f t="shared" si="785"/>
        <v>121418.97</v>
      </c>
      <c r="CE919" s="2">
        <f t="shared" si="785"/>
        <v>51168.84</v>
      </c>
      <c r="CF919" s="2">
        <f t="shared" si="785"/>
        <v>51168.84</v>
      </c>
      <c r="CG919" s="2">
        <f t="shared" si="785"/>
        <v>0</v>
      </c>
      <c r="CH919" s="2">
        <f t="shared" si="785"/>
        <v>51168.84</v>
      </c>
      <c r="CI919" s="2">
        <f t="shared" si="785"/>
        <v>0</v>
      </c>
      <c r="CJ919" s="2">
        <f t="shared" si="785"/>
        <v>0</v>
      </c>
      <c r="CK919" s="2">
        <f t="shared" si="785"/>
        <v>0</v>
      </c>
      <c r="CL919" s="2">
        <f t="shared" si="785"/>
        <v>0</v>
      </c>
      <c r="CM919" s="2">
        <f t="shared" si="785"/>
        <v>0</v>
      </c>
      <c r="CN919" s="2">
        <f t="shared" si="785"/>
        <v>0</v>
      </c>
      <c r="CO919" s="2">
        <f t="shared" si="785"/>
        <v>0</v>
      </c>
      <c r="CP919" s="2">
        <f t="shared" si="785"/>
        <v>0</v>
      </c>
      <c r="CQ919" s="2">
        <f t="shared" si="785"/>
        <v>0</v>
      </c>
      <c r="CR919" s="2">
        <f t="shared" si="785"/>
        <v>0</v>
      </c>
      <c r="CS919" s="2">
        <f t="shared" si="785"/>
        <v>0</v>
      </c>
      <c r="CT919" s="2">
        <f t="shared" si="785"/>
        <v>0</v>
      </c>
      <c r="CU919" s="2">
        <f t="shared" si="785"/>
        <v>0</v>
      </c>
      <c r="CV919" s="2">
        <f t="shared" si="785"/>
        <v>0</v>
      </c>
      <c r="CW919" s="2">
        <f t="shared" si="785"/>
        <v>0</v>
      </c>
      <c r="CX919" s="2">
        <f t="shared" si="785"/>
        <v>0</v>
      </c>
      <c r="CY919" s="2">
        <f t="shared" si="785"/>
        <v>0</v>
      </c>
      <c r="CZ919" s="2">
        <f t="shared" si="785"/>
        <v>0</v>
      </c>
      <c r="DA919" s="2">
        <f t="shared" si="785"/>
        <v>0</v>
      </c>
      <c r="DB919" s="2">
        <f t="shared" si="785"/>
        <v>0</v>
      </c>
      <c r="DC919" s="2">
        <f t="shared" si="785"/>
        <v>0</v>
      </c>
      <c r="DD919" s="2">
        <f t="shared" si="785"/>
        <v>0</v>
      </c>
      <c r="DE919" s="2">
        <f t="shared" si="785"/>
        <v>0</v>
      </c>
      <c r="DF919" s="2">
        <f t="shared" si="785"/>
        <v>0</v>
      </c>
      <c r="DG919" s="3">
        <f t="shared" ref="DG919:EL919" si="786">DG931</f>
        <v>0</v>
      </c>
      <c r="DH919" s="3">
        <f t="shared" si="786"/>
        <v>0</v>
      </c>
      <c r="DI919" s="3">
        <f t="shared" si="786"/>
        <v>0</v>
      </c>
      <c r="DJ919" s="3">
        <f t="shared" si="786"/>
        <v>0</v>
      </c>
      <c r="DK919" s="3">
        <f t="shared" si="786"/>
        <v>0</v>
      </c>
      <c r="DL919" s="3">
        <f t="shared" si="786"/>
        <v>0</v>
      </c>
      <c r="DM919" s="3">
        <f t="shared" si="786"/>
        <v>0</v>
      </c>
      <c r="DN919" s="3">
        <f t="shared" si="786"/>
        <v>0</v>
      </c>
      <c r="DO919" s="3">
        <f t="shared" si="786"/>
        <v>0</v>
      </c>
      <c r="DP919" s="3">
        <f t="shared" si="786"/>
        <v>0</v>
      </c>
      <c r="DQ919" s="3">
        <f t="shared" si="786"/>
        <v>0</v>
      </c>
      <c r="DR919" s="3">
        <f t="shared" si="786"/>
        <v>0</v>
      </c>
      <c r="DS919" s="3">
        <f t="shared" si="786"/>
        <v>0</v>
      </c>
      <c r="DT919" s="3">
        <f t="shared" si="786"/>
        <v>0</v>
      </c>
      <c r="DU919" s="3">
        <f t="shared" si="786"/>
        <v>0</v>
      </c>
      <c r="DV919" s="3">
        <f t="shared" si="786"/>
        <v>0</v>
      </c>
      <c r="DW919" s="3">
        <f t="shared" si="786"/>
        <v>0</v>
      </c>
      <c r="DX919" s="3">
        <f t="shared" si="786"/>
        <v>0</v>
      </c>
      <c r="DY919" s="3">
        <f t="shared" si="786"/>
        <v>0</v>
      </c>
      <c r="DZ919" s="3">
        <f t="shared" si="786"/>
        <v>0</v>
      </c>
      <c r="EA919" s="3">
        <f t="shared" si="786"/>
        <v>0</v>
      </c>
      <c r="EB919" s="3">
        <f t="shared" si="786"/>
        <v>0</v>
      </c>
      <c r="EC919" s="3">
        <f t="shared" si="786"/>
        <v>0</v>
      </c>
      <c r="ED919" s="3">
        <f t="shared" si="786"/>
        <v>0</v>
      </c>
      <c r="EE919" s="3">
        <f t="shared" si="786"/>
        <v>0</v>
      </c>
      <c r="EF919" s="3">
        <f t="shared" si="786"/>
        <v>0</v>
      </c>
      <c r="EG919" s="3">
        <f t="shared" si="786"/>
        <v>0</v>
      </c>
      <c r="EH919" s="3">
        <f t="shared" si="786"/>
        <v>0</v>
      </c>
      <c r="EI919" s="3">
        <f t="shared" si="786"/>
        <v>0</v>
      </c>
      <c r="EJ919" s="3">
        <f t="shared" si="786"/>
        <v>0</v>
      </c>
      <c r="EK919" s="3">
        <f t="shared" si="786"/>
        <v>0</v>
      </c>
      <c r="EL919" s="3">
        <f t="shared" si="786"/>
        <v>0</v>
      </c>
      <c r="EM919" s="3">
        <f t="shared" ref="EM919:FR919" si="787">EM931</f>
        <v>0</v>
      </c>
      <c r="EN919" s="3">
        <f t="shared" si="787"/>
        <v>0</v>
      </c>
      <c r="EO919" s="3">
        <f t="shared" si="787"/>
        <v>0</v>
      </c>
      <c r="EP919" s="3">
        <f t="shared" si="787"/>
        <v>0</v>
      </c>
      <c r="EQ919" s="3">
        <f t="shared" si="787"/>
        <v>0</v>
      </c>
      <c r="ER919" s="3">
        <f t="shared" si="787"/>
        <v>0</v>
      </c>
      <c r="ES919" s="3">
        <f t="shared" si="787"/>
        <v>0</v>
      </c>
      <c r="ET919" s="3">
        <f t="shared" si="787"/>
        <v>0</v>
      </c>
      <c r="EU919" s="3">
        <f t="shared" si="787"/>
        <v>0</v>
      </c>
      <c r="EV919" s="3">
        <f t="shared" si="787"/>
        <v>0</v>
      </c>
      <c r="EW919" s="3">
        <f t="shared" si="787"/>
        <v>0</v>
      </c>
      <c r="EX919" s="3">
        <f t="shared" si="787"/>
        <v>0</v>
      </c>
      <c r="EY919" s="3">
        <f t="shared" si="787"/>
        <v>0</v>
      </c>
      <c r="EZ919" s="3">
        <f t="shared" si="787"/>
        <v>0</v>
      </c>
      <c r="FA919" s="3">
        <f t="shared" si="787"/>
        <v>0</v>
      </c>
      <c r="FB919" s="3">
        <f t="shared" si="787"/>
        <v>0</v>
      </c>
      <c r="FC919" s="3">
        <f t="shared" si="787"/>
        <v>0</v>
      </c>
      <c r="FD919" s="3">
        <f t="shared" si="787"/>
        <v>0</v>
      </c>
      <c r="FE919" s="3">
        <f t="shared" si="787"/>
        <v>0</v>
      </c>
      <c r="FF919" s="3">
        <f t="shared" si="787"/>
        <v>0</v>
      </c>
      <c r="FG919" s="3">
        <f t="shared" si="787"/>
        <v>0</v>
      </c>
      <c r="FH919" s="3">
        <f t="shared" si="787"/>
        <v>0</v>
      </c>
      <c r="FI919" s="3">
        <f t="shared" si="787"/>
        <v>0</v>
      </c>
      <c r="FJ919" s="3">
        <f t="shared" si="787"/>
        <v>0</v>
      </c>
      <c r="FK919" s="3">
        <f t="shared" si="787"/>
        <v>0</v>
      </c>
      <c r="FL919" s="3">
        <f t="shared" si="787"/>
        <v>0</v>
      </c>
      <c r="FM919" s="3">
        <f t="shared" si="787"/>
        <v>0</v>
      </c>
      <c r="FN919" s="3">
        <f t="shared" si="787"/>
        <v>0</v>
      </c>
      <c r="FO919" s="3">
        <f t="shared" si="787"/>
        <v>0</v>
      </c>
      <c r="FP919" s="3">
        <f t="shared" si="787"/>
        <v>0</v>
      </c>
      <c r="FQ919" s="3">
        <f t="shared" si="787"/>
        <v>0</v>
      </c>
      <c r="FR919" s="3">
        <f t="shared" si="787"/>
        <v>0</v>
      </c>
      <c r="FS919" s="3">
        <f t="shared" ref="FS919:GX919" si="788">FS931</f>
        <v>0</v>
      </c>
      <c r="FT919" s="3">
        <f t="shared" si="788"/>
        <v>0</v>
      </c>
      <c r="FU919" s="3">
        <f t="shared" si="788"/>
        <v>0</v>
      </c>
      <c r="FV919" s="3">
        <f t="shared" si="788"/>
        <v>0</v>
      </c>
      <c r="FW919" s="3">
        <f t="shared" si="788"/>
        <v>0</v>
      </c>
      <c r="FX919" s="3">
        <f t="shared" si="788"/>
        <v>0</v>
      </c>
      <c r="FY919" s="3">
        <f t="shared" si="788"/>
        <v>0</v>
      </c>
      <c r="FZ919" s="3">
        <f t="shared" si="788"/>
        <v>0</v>
      </c>
      <c r="GA919" s="3">
        <f t="shared" si="788"/>
        <v>0</v>
      </c>
      <c r="GB919" s="3">
        <f t="shared" si="788"/>
        <v>0</v>
      </c>
      <c r="GC919" s="3">
        <f t="shared" si="788"/>
        <v>0</v>
      </c>
      <c r="GD919" s="3">
        <f t="shared" si="788"/>
        <v>0</v>
      </c>
      <c r="GE919" s="3">
        <f t="shared" si="788"/>
        <v>0</v>
      </c>
      <c r="GF919" s="3">
        <f t="shared" si="788"/>
        <v>0</v>
      </c>
      <c r="GG919" s="3">
        <f t="shared" si="788"/>
        <v>0</v>
      </c>
      <c r="GH919" s="3">
        <f t="shared" si="788"/>
        <v>0</v>
      </c>
      <c r="GI919" s="3">
        <f t="shared" si="788"/>
        <v>0</v>
      </c>
      <c r="GJ919" s="3">
        <f t="shared" si="788"/>
        <v>0</v>
      </c>
      <c r="GK919" s="3">
        <f t="shared" si="788"/>
        <v>0</v>
      </c>
      <c r="GL919" s="3">
        <f t="shared" si="788"/>
        <v>0</v>
      </c>
      <c r="GM919" s="3">
        <f t="shared" si="788"/>
        <v>0</v>
      </c>
      <c r="GN919" s="3">
        <f t="shared" si="788"/>
        <v>0</v>
      </c>
      <c r="GO919" s="3">
        <f t="shared" si="788"/>
        <v>0</v>
      </c>
      <c r="GP919" s="3">
        <f t="shared" si="788"/>
        <v>0</v>
      </c>
      <c r="GQ919" s="3">
        <f t="shared" si="788"/>
        <v>0</v>
      </c>
      <c r="GR919" s="3">
        <f t="shared" si="788"/>
        <v>0</v>
      </c>
      <c r="GS919" s="3">
        <f t="shared" si="788"/>
        <v>0</v>
      </c>
      <c r="GT919" s="3">
        <f t="shared" si="788"/>
        <v>0</v>
      </c>
      <c r="GU919" s="3">
        <f t="shared" si="788"/>
        <v>0</v>
      </c>
      <c r="GV919" s="3">
        <f t="shared" si="788"/>
        <v>0</v>
      </c>
      <c r="GW919" s="3">
        <f t="shared" si="788"/>
        <v>0</v>
      </c>
      <c r="GX919" s="3">
        <f t="shared" si="788"/>
        <v>0</v>
      </c>
    </row>
    <row r="921" spans="1:245" x14ac:dyDescent="0.2">
      <c r="A921">
        <v>17</v>
      </c>
      <c r="B921">
        <v>1</v>
      </c>
      <c r="C921">
        <f>ROW(SmtRes!A309)</f>
        <v>309</v>
      </c>
      <c r="D921">
        <f>ROW(EtalonRes!A301)</f>
        <v>301</v>
      </c>
      <c r="E921" t="s">
        <v>3</v>
      </c>
      <c r="F921" t="s">
        <v>261</v>
      </c>
      <c r="G921" t="s">
        <v>262</v>
      </c>
      <c r="H921" t="s">
        <v>184</v>
      </c>
      <c r="I921">
        <f>ROUND(34.2+19.6,9)</f>
        <v>53.8</v>
      </c>
      <c r="J921">
        <v>0</v>
      </c>
      <c r="O921">
        <f t="shared" ref="O921:O929" si="789">ROUND(CP921,2)</f>
        <v>35862.550000000003</v>
      </c>
      <c r="P921">
        <f t="shared" ref="P921:P929" si="790">ROUND(CQ921*I921,2)</f>
        <v>0</v>
      </c>
      <c r="Q921">
        <f t="shared" ref="Q921:Q929" si="791">ROUND(CR921*I921,2)</f>
        <v>26944.12</v>
      </c>
      <c r="R921">
        <f t="shared" ref="R921:R929" si="792">ROUND(CS921*I921,2)</f>
        <v>17101.939999999999</v>
      </c>
      <c r="S921">
        <f t="shared" ref="S921:S929" si="793">ROUND(CT921*I921,2)</f>
        <v>8918.43</v>
      </c>
      <c r="T921">
        <f t="shared" ref="T921:T929" si="794">ROUND(CU921*I921,2)</f>
        <v>0</v>
      </c>
      <c r="U921">
        <f t="shared" ref="U921:U929" si="795">CV921*I921</f>
        <v>44.115999999999993</v>
      </c>
      <c r="V921">
        <f t="shared" ref="V921:V929" si="796">CW921*I921</f>
        <v>0</v>
      </c>
      <c r="W921">
        <f t="shared" ref="W921:W929" si="797">ROUND(CX921*I921,2)</f>
        <v>0</v>
      </c>
      <c r="X921">
        <f t="shared" ref="X921:X929" si="798">ROUND(CY921,2)</f>
        <v>7134.74</v>
      </c>
      <c r="Y921">
        <f t="shared" ref="Y921:Y929" si="799">ROUND(CZ921,2)</f>
        <v>891.84</v>
      </c>
      <c r="AA921">
        <v>-1</v>
      </c>
      <c r="AB921">
        <f t="shared" ref="AB921:AB929" si="800">ROUND((AC921+AD921+AF921),6)</f>
        <v>666.59</v>
      </c>
      <c r="AC921">
        <f t="shared" ref="AC921:AC929" si="801">ROUND((ES921),6)</f>
        <v>0</v>
      </c>
      <c r="AD921">
        <f t="shared" ref="AD921:AD929" si="802">ROUND((((ET921)-(EU921))+AE921),6)</f>
        <v>500.82</v>
      </c>
      <c r="AE921">
        <f t="shared" ref="AE921:AE929" si="803">ROUND((EU921),6)</f>
        <v>317.88</v>
      </c>
      <c r="AF921">
        <f t="shared" ref="AF921:AF929" si="804">ROUND((EV921),6)</f>
        <v>165.77</v>
      </c>
      <c r="AG921">
        <f t="shared" ref="AG921:AG929" si="805">ROUND((AP921),6)</f>
        <v>0</v>
      </c>
      <c r="AH921">
        <f t="shared" ref="AH921:AH929" si="806">(EW921)</f>
        <v>0.82</v>
      </c>
      <c r="AI921">
        <f t="shared" ref="AI921:AI929" si="807">(EX921)</f>
        <v>0</v>
      </c>
      <c r="AJ921">
        <f t="shared" ref="AJ921:AJ929" si="808">(AS921)</f>
        <v>0</v>
      </c>
      <c r="AK921">
        <v>666.59</v>
      </c>
      <c r="AL921">
        <v>0</v>
      </c>
      <c r="AM921">
        <v>500.82</v>
      </c>
      <c r="AN921">
        <v>317.88</v>
      </c>
      <c r="AO921">
        <v>165.77</v>
      </c>
      <c r="AP921">
        <v>0</v>
      </c>
      <c r="AQ921">
        <v>0.82</v>
      </c>
      <c r="AR921">
        <v>0</v>
      </c>
      <c r="AS921">
        <v>0</v>
      </c>
      <c r="AT921">
        <v>80</v>
      </c>
      <c r="AU921">
        <v>10</v>
      </c>
      <c r="AV921">
        <v>1</v>
      </c>
      <c r="AW921">
        <v>1</v>
      </c>
      <c r="AZ921">
        <v>1</v>
      </c>
      <c r="BA921">
        <v>1</v>
      </c>
      <c r="BB921">
        <v>1</v>
      </c>
      <c r="BC921">
        <v>1</v>
      </c>
      <c r="BD921" t="s">
        <v>3</v>
      </c>
      <c r="BE921" t="s">
        <v>3</v>
      </c>
      <c r="BF921" t="s">
        <v>3</v>
      </c>
      <c r="BG921" t="s">
        <v>3</v>
      </c>
      <c r="BH921">
        <v>0</v>
      </c>
      <c r="BI921">
        <v>4</v>
      </c>
      <c r="BJ921" t="s">
        <v>263</v>
      </c>
      <c r="BM921">
        <v>2</v>
      </c>
      <c r="BN921">
        <v>0</v>
      </c>
      <c r="BO921" t="s">
        <v>3</v>
      </c>
      <c r="BP921">
        <v>0</v>
      </c>
      <c r="BQ921">
        <v>1</v>
      </c>
      <c r="BR921">
        <v>0</v>
      </c>
      <c r="BS921">
        <v>1</v>
      </c>
      <c r="BT921">
        <v>1</v>
      </c>
      <c r="BU921">
        <v>1</v>
      </c>
      <c r="BV921">
        <v>1</v>
      </c>
      <c r="BW921">
        <v>1</v>
      </c>
      <c r="BX921">
        <v>1</v>
      </c>
      <c r="BY921" t="s">
        <v>3</v>
      </c>
      <c r="BZ921">
        <v>80</v>
      </c>
      <c r="CA921">
        <v>10</v>
      </c>
      <c r="CE921">
        <v>0</v>
      </c>
      <c r="CF921">
        <v>0</v>
      </c>
      <c r="CG921">
        <v>0</v>
      </c>
      <c r="CM921">
        <v>0</v>
      </c>
      <c r="CN921" t="s">
        <v>3</v>
      </c>
      <c r="CO921">
        <v>0</v>
      </c>
      <c r="CP921">
        <f t="shared" ref="CP921:CP929" si="809">(P921+Q921+S921)</f>
        <v>35862.550000000003</v>
      </c>
      <c r="CQ921">
        <f t="shared" ref="CQ921:CQ929" si="810">(AC921*BC921*AW921)</f>
        <v>0</v>
      </c>
      <c r="CR921">
        <f t="shared" ref="CR921:CR929" si="811">((((ET921)*BB921-(EU921)*BS921)+AE921*BS921)*AV921)</f>
        <v>500.82</v>
      </c>
      <c r="CS921">
        <f t="shared" ref="CS921:CS929" si="812">(AE921*BS921*AV921)</f>
        <v>317.88</v>
      </c>
      <c r="CT921">
        <f t="shared" ref="CT921:CT929" si="813">(AF921*BA921*AV921)</f>
        <v>165.77</v>
      </c>
      <c r="CU921">
        <f t="shared" ref="CU921:CU929" si="814">AG921</f>
        <v>0</v>
      </c>
      <c r="CV921">
        <f t="shared" ref="CV921:CV929" si="815">(AH921*AV921)</f>
        <v>0.82</v>
      </c>
      <c r="CW921">
        <f t="shared" ref="CW921:CW929" si="816">AI921</f>
        <v>0</v>
      </c>
      <c r="CX921">
        <f t="shared" ref="CX921:CX929" si="817">AJ921</f>
        <v>0</v>
      </c>
      <c r="CY921">
        <f t="shared" ref="CY921:CY929" si="818">((S921*BZ921)/100)</f>
        <v>7134.7440000000006</v>
      </c>
      <c r="CZ921">
        <f t="shared" ref="CZ921:CZ929" si="819">((S921*CA921)/100)</f>
        <v>891.84300000000007</v>
      </c>
      <c r="DC921" t="s">
        <v>3</v>
      </c>
      <c r="DD921" t="s">
        <v>3</v>
      </c>
      <c r="DE921" t="s">
        <v>3</v>
      </c>
      <c r="DF921" t="s">
        <v>3</v>
      </c>
      <c r="DG921" t="s">
        <v>3</v>
      </c>
      <c r="DH921" t="s">
        <v>3</v>
      </c>
      <c r="DI921" t="s">
        <v>3</v>
      </c>
      <c r="DJ921" t="s">
        <v>3</v>
      </c>
      <c r="DK921" t="s">
        <v>3</v>
      </c>
      <c r="DL921" t="s">
        <v>3</v>
      </c>
      <c r="DM921" t="s">
        <v>3</v>
      </c>
      <c r="DN921">
        <v>0</v>
      </c>
      <c r="DO921">
        <v>0</v>
      </c>
      <c r="DP921">
        <v>1</v>
      </c>
      <c r="DQ921">
        <v>1</v>
      </c>
      <c r="DU921">
        <v>1005</v>
      </c>
      <c r="DV921" t="s">
        <v>184</v>
      </c>
      <c r="DW921" t="s">
        <v>184</v>
      </c>
      <c r="DX921">
        <v>1</v>
      </c>
      <c r="EE921">
        <v>51482692</v>
      </c>
      <c r="EF921">
        <v>1</v>
      </c>
      <c r="EG921" t="s">
        <v>21</v>
      </c>
      <c r="EH921">
        <v>0</v>
      </c>
      <c r="EI921" t="s">
        <v>3</v>
      </c>
      <c r="EJ921">
        <v>4</v>
      </c>
      <c r="EK921">
        <v>2</v>
      </c>
      <c r="EL921" t="s">
        <v>186</v>
      </c>
      <c r="EM921" t="s">
        <v>23</v>
      </c>
      <c r="EO921" t="s">
        <v>3</v>
      </c>
      <c r="EQ921">
        <v>1024</v>
      </c>
      <c r="ER921">
        <v>666.59</v>
      </c>
      <c r="ES921">
        <v>0</v>
      </c>
      <c r="ET921">
        <v>500.82</v>
      </c>
      <c r="EU921">
        <v>317.88</v>
      </c>
      <c r="EV921">
        <v>165.77</v>
      </c>
      <c r="EW921">
        <v>0.82</v>
      </c>
      <c r="EX921">
        <v>0</v>
      </c>
      <c r="EY921">
        <v>0</v>
      </c>
      <c r="FQ921">
        <v>0</v>
      </c>
      <c r="FR921">
        <f t="shared" ref="FR921:FR929" si="820">ROUND(IF(AND(BH921=3,BI921=3),P921,0),2)</f>
        <v>0</v>
      </c>
      <c r="FS921">
        <v>0</v>
      </c>
      <c r="FX921">
        <v>80</v>
      </c>
      <c r="FY921">
        <v>10</v>
      </c>
      <c r="GA921" t="s">
        <v>3</v>
      </c>
      <c r="GD921">
        <v>0</v>
      </c>
      <c r="GF921">
        <v>1081415349</v>
      </c>
      <c r="GG921">
        <v>2</v>
      </c>
      <c r="GH921">
        <v>1</v>
      </c>
      <c r="GI921">
        <v>-2</v>
      </c>
      <c r="GJ921">
        <v>0</v>
      </c>
      <c r="GK921">
        <f>ROUND(R921*(R12)/100,2)</f>
        <v>18470.099999999999</v>
      </c>
      <c r="GL921">
        <f t="shared" ref="GL921:GL929" si="821">ROUND(IF(AND(BH921=3,BI921=3,FS921&lt;&gt;0),P921,0),2)</f>
        <v>0</v>
      </c>
      <c r="GM921">
        <f t="shared" ref="GM921:GM929" si="822">ROUND(O921+X921+Y921+GK921,2)+GX921</f>
        <v>62359.23</v>
      </c>
      <c r="GN921">
        <f t="shared" ref="GN921:GN929" si="823">IF(OR(BI921=0,BI921=1),ROUND(O921+X921+Y921+GK921,2),0)</f>
        <v>0</v>
      </c>
      <c r="GO921">
        <f t="shared" ref="GO921:GO929" si="824">IF(BI921=2,ROUND(O921+X921+Y921+GK921,2),0)</f>
        <v>0</v>
      </c>
      <c r="GP921">
        <f t="shared" ref="GP921:GP929" si="825">IF(BI921=4,ROUND(O921+X921+Y921+GK921,2)+GX921,0)</f>
        <v>62359.23</v>
      </c>
      <c r="GR921">
        <v>0</v>
      </c>
      <c r="GS921">
        <v>3</v>
      </c>
      <c r="GT921">
        <v>0</v>
      </c>
      <c r="GU921" t="s">
        <v>3</v>
      </c>
      <c r="GV921">
        <f t="shared" ref="GV921:GV929" si="826">ROUND((GT921),6)</f>
        <v>0</v>
      </c>
      <c r="GW921">
        <v>1</v>
      </c>
      <c r="GX921">
        <f t="shared" ref="GX921:GX929" si="827">ROUND(HC921*I921,2)</f>
        <v>0</v>
      </c>
      <c r="HA921">
        <v>0</v>
      </c>
      <c r="HB921">
        <v>0</v>
      </c>
      <c r="HC921">
        <f t="shared" ref="HC921:HC929" si="828">GV921*GW921</f>
        <v>0</v>
      </c>
      <c r="HE921" t="s">
        <v>3</v>
      </c>
      <c r="HF921" t="s">
        <v>3</v>
      </c>
      <c r="IK921">
        <f t="shared" ref="IK921:IK929" si="829">ROUND(GM921*1.2,2)</f>
        <v>74831.08</v>
      </c>
    </row>
    <row r="922" spans="1:245" x14ac:dyDescent="0.2">
      <c r="A922">
        <v>18</v>
      </c>
      <c r="B922">
        <v>1</v>
      </c>
      <c r="C922">
        <v>309</v>
      </c>
      <c r="E922" t="s">
        <v>3</v>
      </c>
      <c r="F922" t="s">
        <v>265</v>
      </c>
      <c r="G922" t="s">
        <v>266</v>
      </c>
      <c r="H922" t="s">
        <v>267</v>
      </c>
      <c r="I922">
        <f>I921*J922</f>
        <v>0.2152</v>
      </c>
      <c r="J922">
        <v>4.0000000000000001E-3</v>
      </c>
      <c r="O922">
        <f t="shared" si="789"/>
        <v>6964.87</v>
      </c>
      <c r="P922">
        <f t="shared" si="790"/>
        <v>6964.87</v>
      </c>
      <c r="Q922">
        <f t="shared" si="791"/>
        <v>0</v>
      </c>
      <c r="R922">
        <f t="shared" si="792"/>
        <v>0</v>
      </c>
      <c r="S922">
        <f t="shared" si="793"/>
        <v>0</v>
      </c>
      <c r="T922">
        <f t="shared" si="794"/>
        <v>0</v>
      </c>
      <c r="U922">
        <f t="shared" si="795"/>
        <v>0</v>
      </c>
      <c r="V922">
        <f t="shared" si="796"/>
        <v>0</v>
      </c>
      <c r="W922">
        <f t="shared" si="797"/>
        <v>0</v>
      </c>
      <c r="X922">
        <f t="shared" si="798"/>
        <v>0</v>
      </c>
      <c r="Y922">
        <f t="shared" si="799"/>
        <v>0</v>
      </c>
      <c r="AA922">
        <v>-1</v>
      </c>
      <c r="AB922">
        <f t="shared" si="800"/>
        <v>32364.66</v>
      </c>
      <c r="AC922">
        <f t="shared" si="801"/>
        <v>32364.66</v>
      </c>
      <c r="AD922">
        <f t="shared" si="802"/>
        <v>0</v>
      </c>
      <c r="AE922">
        <f t="shared" si="803"/>
        <v>0</v>
      </c>
      <c r="AF922">
        <f t="shared" si="804"/>
        <v>0</v>
      </c>
      <c r="AG922">
        <f t="shared" si="805"/>
        <v>0</v>
      </c>
      <c r="AH922">
        <f t="shared" si="806"/>
        <v>0</v>
      </c>
      <c r="AI922">
        <f t="shared" si="807"/>
        <v>0</v>
      </c>
      <c r="AJ922">
        <f t="shared" si="808"/>
        <v>0</v>
      </c>
      <c r="AK922">
        <v>32364.66</v>
      </c>
      <c r="AL922">
        <v>32364.66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80</v>
      </c>
      <c r="AU922">
        <v>10</v>
      </c>
      <c r="AV922">
        <v>1</v>
      </c>
      <c r="AW922">
        <v>1</v>
      </c>
      <c r="AZ922">
        <v>1</v>
      </c>
      <c r="BA922">
        <v>1</v>
      </c>
      <c r="BB922">
        <v>1</v>
      </c>
      <c r="BC922">
        <v>1</v>
      </c>
      <c r="BD922" t="s">
        <v>3</v>
      </c>
      <c r="BE922" t="s">
        <v>3</v>
      </c>
      <c r="BF922" t="s">
        <v>3</v>
      </c>
      <c r="BG922" t="s">
        <v>3</v>
      </c>
      <c r="BH922">
        <v>3</v>
      </c>
      <c r="BI922">
        <v>4</v>
      </c>
      <c r="BJ922" t="s">
        <v>268</v>
      </c>
      <c r="BM922">
        <v>2</v>
      </c>
      <c r="BN922">
        <v>0</v>
      </c>
      <c r="BO922" t="s">
        <v>3</v>
      </c>
      <c r="BP922">
        <v>0</v>
      </c>
      <c r="BQ922">
        <v>1</v>
      </c>
      <c r="BR922">
        <v>0</v>
      </c>
      <c r="BS922">
        <v>1</v>
      </c>
      <c r="BT922">
        <v>1</v>
      </c>
      <c r="BU922">
        <v>1</v>
      </c>
      <c r="BV922">
        <v>1</v>
      </c>
      <c r="BW922">
        <v>1</v>
      </c>
      <c r="BX922">
        <v>1</v>
      </c>
      <c r="BY922" t="s">
        <v>3</v>
      </c>
      <c r="BZ922">
        <v>80</v>
      </c>
      <c r="CA922">
        <v>10</v>
      </c>
      <c r="CE922">
        <v>0</v>
      </c>
      <c r="CF922">
        <v>0</v>
      </c>
      <c r="CG922">
        <v>0</v>
      </c>
      <c r="CM922">
        <v>0</v>
      </c>
      <c r="CN922" t="s">
        <v>3</v>
      </c>
      <c r="CO922">
        <v>0</v>
      </c>
      <c r="CP922">
        <f t="shared" si="809"/>
        <v>6964.87</v>
      </c>
      <c r="CQ922">
        <f t="shared" si="810"/>
        <v>32364.66</v>
      </c>
      <c r="CR922">
        <f t="shared" si="811"/>
        <v>0</v>
      </c>
      <c r="CS922">
        <f t="shared" si="812"/>
        <v>0</v>
      </c>
      <c r="CT922">
        <f t="shared" si="813"/>
        <v>0</v>
      </c>
      <c r="CU922">
        <f t="shared" si="814"/>
        <v>0</v>
      </c>
      <c r="CV922">
        <f t="shared" si="815"/>
        <v>0</v>
      </c>
      <c r="CW922">
        <f t="shared" si="816"/>
        <v>0</v>
      </c>
      <c r="CX922">
        <f t="shared" si="817"/>
        <v>0</v>
      </c>
      <c r="CY922">
        <f t="shared" si="818"/>
        <v>0</v>
      </c>
      <c r="CZ922">
        <f t="shared" si="819"/>
        <v>0</v>
      </c>
      <c r="DC922" t="s">
        <v>3</v>
      </c>
      <c r="DD922" t="s">
        <v>3</v>
      </c>
      <c r="DE922" t="s">
        <v>3</v>
      </c>
      <c r="DF922" t="s">
        <v>3</v>
      </c>
      <c r="DG922" t="s">
        <v>3</v>
      </c>
      <c r="DH922" t="s">
        <v>3</v>
      </c>
      <c r="DI922" t="s">
        <v>3</v>
      </c>
      <c r="DJ922" t="s">
        <v>3</v>
      </c>
      <c r="DK922" t="s">
        <v>3</v>
      </c>
      <c r="DL922" t="s">
        <v>3</v>
      </c>
      <c r="DM922" t="s">
        <v>3</v>
      </c>
      <c r="DN922">
        <v>0</v>
      </c>
      <c r="DO922">
        <v>0</v>
      </c>
      <c r="DP922">
        <v>1</v>
      </c>
      <c r="DQ922">
        <v>1</v>
      </c>
      <c r="DU922">
        <v>1013</v>
      </c>
      <c r="DV922" t="s">
        <v>267</v>
      </c>
      <c r="DW922" t="s">
        <v>267</v>
      </c>
      <c r="DX922">
        <v>1</v>
      </c>
      <c r="EE922">
        <v>51482692</v>
      </c>
      <c r="EF922">
        <v>1</v>
      </c>
      <c r="EG922" t="s">
        <v>21</v>
      </c>
      <c r="EH922">
        <v>0</v>
      </c>
      <c r="EI922" t="s">
        <v>3</v>
      </c>
      <c r="EJ922">
        <v>4</v>
      </c>
      <c r="EK922">
        <v>2</v>
      </c>
      <c r="EL922" t="s">
        <v>186</v>
      </c>
      <c r="EM922" t="s">
        <v>23</v>
      </c>
      <c r="EO922" t="s">
        <v>3</v>
      </c>
      <c r="EQ922">
        <v>1024</v>
      </c>
      <c r="ER922">
        <v>32364.66</v>
      </c>
      <c r="ES922">
        <v>32364.66</v>
      </c>
      <c r="ET922">
        <v>0</v>
      </c>
      <c r="EU922">
        <v>0</v>
      </c>
      <c r="EV922">
        <v>0</v>
      </c>
      <c r="EW922">
        <v>0</v>
      </c>
      <c r="EX922">
        <v>0</v>
      </c>
      <c r="FQ922">
        <v>0</v>
      </c>
      <c r="FR922">
        <f t="shared" si="820"/>
        <v>0</v>
      </c>
      <c r="FS922">
        <v>0</v>
      </c>
      <c r="FX922">
        <v>80</v>
      </c>
      <c r="FY922">
        <v>10</v>
      </c>
      <c r="GA922" t="s">
        <v>3</v>
      </c>
      <c r="GD922">
        <v>0</v>
      </c>
      <c r="GF922">
        <v>-504864471</v>
      </c>
      <c r="GG922">
        <v>2</v>
      </c>
      <c r="GH922">
        <v>1</v>
      </c>
      <c r="GI922">
        <v>-2</v>
      </c>
      <c r="GJ922">
        <v>0</v>
      </c>
      <c r="GK922">
        <f>ROUND(R922*(R12)/100,2)</f>
        <v>0</v>
      </c>
      <c r="GL922">
        <f t="shared" si="821"/>
        <v>0</v>
      </c>
      <c r="GM922">
        <f t="shared" si="822"/>
        <v>6964.87</v>
      </c>
      <c r="GN922">
        <f t="shared" si="823"/>
        <v>0</v>
      </c>
      <c r="GO922">
        <f t="shared" si="824"/>
        <v>0</v>
      </c>
      <c r="GP922">
        <f t="shared" si="825"/>
        <v>6964.87</v>
      </c>
      <c r="GR922">
        <v>0</v>
      </c>
      <c r="GS922">
        <v>3</v>
      </c>
      <c r="GT922">
        <v>0</v>
      </c>
      <c r="GU922" t="s">
        <v>3</v>
      </c>
      <c r="GV922">
        <f t="shared" si="826"/>
        <v>0</v>
      </c>
      <c r="GW922">
        <v>1</v>
      </c>
      <c r="GX922">
        <f t="shared" si="827"/>
        <v>0</v>
      </c>
      <c r="HA922">
        <v>0</v>
      </c>
      <c r="HB922">
        <v>0</v>
      </c>
      <c r="HC922">
        <f t="shared" si="828"/>
        <v>0</v>
      </c>
      <c r="HE922" t="s">
        <v>3</v>
      </c>
      <c r="HF922" t="s">
        <v>3</v>
      </c>
      <c r="IK922">
        <f t="shared" si="829"/>
        <v>8357.84</v>
      </c>
    </row>
    <row r="923" spans="1:245" x14ac:dyDescent="0.2">
      <c r="A923">
        <v>17</v>
      </c>
      <c r="B923">
        <v>1</v>
      </c>
      <c r="C923">
        <f>ROW(SmtRes!A315)</f>
        <v>315</v>
      </c>
      <c r="D923">
        <f>ROW(EtalonRes!A306)</f>
        <v>306</v>
      </c>
      <c r="E923" t="s">
        <v>154</v>
      </c>
      <c r="F923" t="s">
        <v>182</v>
      </c>
      <c r="G923" t="s">
        <v>183</v>
      </c>
      <c r="H923" t="s">
        <v>184</v>
      </c>
      <c r="I923">
        <v>21.12</v>
      </c>
      <c r="J923">
        <v>0</v>
      </c>
      <c r="O923">
        <f t="shared" si="789"/>
        <v>43225.03</v>
      </c>
      <c r="P923">
        <f t="shared" si="790"/>
        <v>24015.13</v>
      </c>
      <c r="Q923">
        <f t="shared" si="791"/>
        <v>7132.22</v>
      </c>
      <c r="R923">
        <f t="shared" si="792"/>
        <v>4220.83</v>
      </c>
      <c r="S923">
        <f t="shared" si="793"/>
        <v>12077.68</v>
      </c>
      <c r="T923">
        <f t="shared" si="794"/>
        <v>0</v>
      </c>
      <c r="U923">
        <f t="shared" si="795"/>
        <v>49.632000000000005</v>
      </c>
      <c r="V923">
        <f t="shared" si="796"/>
        <v>0</v>
      </c>
      <c r="W923">
        <f t="shared" si="797"/>
        <v>0</v>
      </c>
      <c r="X923">
        <f t="shared" si="798"/>
        <v>9662.14</v>
      </c>
      <c r="Y923">
        <f t="shared" si="799"/>
        <v>1207.77</v>
      </c>
      <c r="AA923">
        <v>52421674</v>
      </c>
      <c r="AB923">
        <f t="shared" si="800"/>
        <v>2046.64</v>
      </c>
      <c r="AC923">
        <f t="shared" si="801"/>
        <v>1137.08</v>
      </c>
      <c r="AD923">
        <f t="shared" si="802"/>
        <v>337.7</v>
      </c>
      <c r="AE923">
        <f t="shared" si="803"/>
        <v>199.85</v>
      </c>
      <c r="AF923">
        <f t="shared" si="804"/>
        <v>571.86</v>
      </c>
      <c r="AG923">
        <f t="shared" si="805"/>
        <v>0</v>
      </c>
      <c r="AH923">
        <f t="shared" si="806"/>
        <v>2.35</v>
      </c>
      <c r="AI923">
        <f t="shared" si="807"/>
        <v>0</v>
      </c>
      <c r="AJ923">
        <f t="shared" si="808"/>
        <v>0</v>
      </c>
      <c r="AK923">
        <v>2046.64</v>
      </c>
      <c r="AL923">
        <v>1137.08</v>
      </c>
      <c r="AM923">
        <v>337.7</v>
      </c>
      <c r="AN923">
        <v>199.85</v>
      </c>
      <c r="AO923">
        <v>571.86</v>
      </c>
      <c r="AP923">
        <v>0</v>
      </c>
      <c r="AQ923">
        <v>2.35</v>
      </c>
      <c r="AR923">
        <v>0</v>
      </c>
      <c r="AS923">
        <v>0</v>
      </c>
      <c r="AT923">
        <v>80</v>
      </c>
      <c r="AU923">
        <v>10</v>
      </c>
      <c r="AV923">
        <v>1</v>
      </c>
      <c r="AW923">
        <v>1</v>
      </c>
      <c r="AZ923">
        <v>1</v>
      </c>
      <c r="BA923">
        <v>1</v>
      </c>
      <c r="BB923">
        <v>1</v>
      </c>
      <c r="BC923">
        <v>1</v>
      </c>
      <c r="BD923" t="s">
        <v>3</v>
      </c>
      <c r="BE923" t="s">
        <v>3</v>
      </c>
      <c r="BF923" t="s">
        <v>3</v>
      </c>
      <c r="BG923" t="s">
        <v>3</v>
      </c>
      <c r="BH923">
        <v>0</v>
      </c>
      <c r="BI923">
        <v>4</v>
      </c>
      <c r="BJ923" t="s">
        <v>185</v>
      </c>
      <c r="BM923">
        <v>2</v>
      </c>
      <c r="BN923">
        <v>0</v>
      </c>
      <c r="BO923" t="s">
        <v>3</v>
      </c>
      <c r="BP923">
        <v>0</v>
      </c>
      <c r="BQ923">
        <v>1</v>
      </c>
      <c r="BR923">
        <v>0</v>
      </c>
      <c r="BS923">
        <v>1</v>
      </c>
      <c r="BT923">
        <v>1</v>
      </c>
      <c r="BU923">
        <v>1</v>
      </c>
      <c r="BV923">
        <v>1</v>
      </c>
      <c r="BW923">
        <v>1</v>
      </c>
      <c r="BX923">
        <v>1</v>
      </c>
      <c r="BY923" t="s">
        <v>3</v>
      </c>
      <c r="BZ923">
        <v>80</v>
      </c>
      <c r="CA923">
        <v>10</v>
      </c>
      <c r="CE923">
        <v>0</v>
      </c>
      <c r="CF923">
        <v>0</v>
      </c>
      <c r="CG923">
        <v>0</v>
      </c>
      <c r="CM923">
        <v>0</v>
      </c>
      <c r="CN923" t="s">
        <v>3</v>
      </c>
      <c r="CO923">
        <v>0</v>
      </c>
      <c r="CP923">
        <f t="shared" si="809"/>
        <v>43225.03</v>
      </c>
      <c r="CQ923">
        <f t="shared" si="810"/>
        <v>1137.08</v>
      </c>
      <c r="CR923">
        <f t="shared" si="811"/>
        <v>337.7</v>
      </c>
      <c r="CS923">
        <f t="shared" si="812"/>
        <v>199.85</v>
      </c>
      <c r="CT923">
        <f t="shared" si="813"/>
        <v>571.86</v>
      </c>
      <c r="CU923">
        <f t="shared" si="814"/>
        <v>0</v>
      </c>
      <c r="CV923">
        <f t="shared" si="815"/>
        <v>2.35</v>
      </c>
      <c r="CW923">
        <f t="shared" si="816"/>
        <v>0</v>
      </c>
      <c r="CX923">
        <f t="shared" si="817"/>
        <v>0</v>
      </c>
      <c r="CY923">
        <f t="shared" si="818"/>
        <v>9662.1440000000002</v>
      </c>
      <c r="CZ923">
        <f t="shared" si="819"/>
        <v>1207.768</v>
      </c>
      <c r="DC923" t="s">
        <v>3</v>
      </c>
      <c r="DD923" t="s">
        <v>3</v>
      </c>
      <c r="DE923" t="s">
        <v>3</v>
      </c>
      <c r="DF923" t="s">
        <v>3</v>
      </c>
      <c r="DG923" t="s">
        <v>3</v>
      </c>
      <c r="DH923" t="s">
        <v>3</v>
      </c>
      <c r="DI923" t="s">
        <v>3</v>
      </c>
      <c r="DJ923" t="s">
        <v>3</v>
      </c>
      <c r="DK923" t="s">
        <v>3</v>
      </c>
      <c r="DL923" t="s">
        <v>3</v>
      </c>
      <c r="DM923" t="s">
        <v>3</v>
      </c>
      <c r="DN923">
        <v>0</v>
      </c>
      <c r="DO923">
        <v>0</v>
      </c>
      <c r="DP923">
        <v>1</v>
      </c>
      <c r="DQ923">
        <v>1</v>
      </c>
      <c r="DU923">
        <v>1005</v>
      </c>
      <c r="DV923" t="s">
        <v>184</v>
      </c>
      <c r="DW923" t="s">
        <v>184</v>
      </c>
      <c r="DX923">
        <v>1</v>
      </c>
      <c r="EE923">
        <v>51482692</v>
      </c>
      <c r="EF923">
        <v>1</v>
      </c>
      <c r="EG923" t="s">
        <v>21</v>
      </c>
      <c r="EH923">
        <v>0</v>
      </c>
      <c r="EI923" t="s">
        <v>3</v>
      </c>
      <c r="EJ923">
        <v>4</v>
      </c>
      <c r="EK923">
        <v>2</v>
      </c>
      <c r="EL923" t="s">
        <v>186</v>
      </c>
      <c r="EM923" t="s">
        <v>23</v>
      </c>
      <c r="EO923" t="s">
        <v>3</v>
      </c>
      <c r="EQ923">
        <v>0</v>
      </c>
      <c r="ER923">
        <v>2046.64</v>
      </c>
      <c r="ES923">
        <v>1137.08</v>
      </c>
      <c r="ET923">
        <v>337.7</v>
      </c>
      <c r="EU923">
        <v>199.85</v>
      </c>
      <c r="EV923">
        <v>571.86</v>
      </c>
      <c r="EW923">
        <v>2.35</v>
      </c>
      <c r="EX923">
        <v>0</v>
      </c>
      <c r="EY923">
        <v>0</v>
      </c>
      <c r="FQ923">
        <v>0</v>
      </c>
      <c r="FR923">
        <f t="shared" si="820"/>
        <v>0</v>
      </c>
      <c r="FS923">
        <v>0</v>
      </c>
      <c r="FX923">
        <v>80</v>
      </c>
      <c r="FY923">
        <v>10</v>
      </c>
      <c r="GA923" t="s">
        <v>3</v>
      </c>
      <c r="GD923">
        <v>0</v>
      </c>
      <c r="GF923">
        <v>-159447123</v>
      </c>
      <c r="GG923">
        <v>2</v>
      </c>
      <c r="GH923">
        <v>1</v>
      </c>
      <c r="GI923">
        <v>-2</v>
      </c>
      <c r="GJ923">
        <v>0</v>
      </c>
      <c r="GK923">
        <f>ROUND(R923*(R12)/100,2)</f>
        <v>4558.5</v>
      </c>
      <c r="GL923">
        <f t="shared" si="821"/>
        <v>0</v>
      </c>
      <c r="GM923">
        <f t="shared" si="822"/>
        <v>58653.440000000002</v>
      </c>
      <c r="GN923">
        <f t="shared" si="823"/>
        <v>0</v>
      </c>
      <c r="GO923">
        <f t="shared" si="824"/>
        <v>0</v>
      </c>
      <c r="GP923">
        <f t="shared" si="825"/>
        <v>58653.440000000002</v>
      </c>
      <c r="GR923">
        <v>0</v>
      </c>
      <c r="GS923">
        <v>3</v>
      </c>
      <c r="GT923">
        <v>0</v>
      </c>
      <c r="GU923" t="s">
        <v>3</v>
      </c>
      <c r="GV923">
        <f t="shared" si="826"/>
        <v>0</v>
      </c>
      <c r="GW923">
        <v>1</v>
      </c>
      <c r="GX923">
        <f t="shared" si="827"/>
        <v>0</v>
      </c>
      <c r="HA923">
        <v>0</v>
      </c>
      <c r="HB923">
        <v>0</v>
      </c>
      <c r="HC923">
        <f t="shared" si="828"/>
        <v>0</v>
      </c>
      <c r="HE923" t="s">
        <v>3</v>
      </c>
      <c r="HF923" t="s">
        <v>3</v>
      </c>
      <c r="IK923">
        <f t="shared" si="829"/>
        <v>70384.13</v>
      </c>
    </row>
    <row r="924" spans="1:245" x14ac:dyDescent="0.2">
      <c r="A924">
        <v>18</v>
      </c>
      <c r="B924">
        <v>1</v>
      </c>
      <c r="C924">
        <v>314</v>
      </c>
      <c r="E924" t="s">
        <v>393</v>
      </c>
      <c r="F924" t="s">
        <v>188</v>
      </c>
      <c r="G924" t="s">
        <v>189</v>
      </c>
      <c r="H924" t="s">
        <v>190</v>
      </c>
      <c r="I924">
        <f>I923*J924</f>
        <v>-139.392</v>
      </c>
      <c r="J924">
        <v>-6.6</v>
      </c>
      <c r="O924">
        <f t="shared" si="789"/>
        <v>-17288.79</v>
      </c>
      <c r="P924">
        <f t="shared" si="790"/>
        <v>-17288.79</v>
      </c>
      <c r="Q924">
        <f t="shared" si="791"/>
        <v>0</v>
      </c>
      <c r="R924">
        <f t="shared" si="792"/>
        <v>0</v>
      </c>
      <c r="S924">
        <f t="shared" si="793"/>
        <v>0</v>
      </c>
      <c r="T924">
        <f t="shared" si="794"/>
        <v>0</v>
      </c>
      <c r="U924">
        <f t="shared" si="795"/>
        <v>0</v>
      </c>
      <c r="V924">
        <f t="shared" si="796"/>
        <v>0</v>
      </c>
      <c r="W924">
        <f t="shared" si="797"/>
        <v>0</v>
      </c>
      <c r="X924">
        <f t="shared" si="798"/>
        <v>0</v>
      </c>
      <c r="Y924">
        <f t="shared" si="799"/>
        <v>0</v>
      </c>
      <c r="AA924">
        <v>52421674</v>
      </c>
      <c r="AB924">
        <f t="shared" si="800"/>
        <v>124.03</v>
      </c>
      <c r="AC924">
        <f t="shared" si="801"/>
        <v>124.03</v>
      </c>
      <c r="AD924">
        <f t="shared" si="802"/>
        <v>0</v>
      </c>
      <c r="AE924">
        <f t="shared" si="803"/>
        <v>0</v>
      </c>
      <c r="AF924">
        <f t="shared" si="804"/>
        <v>0</v>
      </c>
      <c r="AG924">
        <f t="shared" si="805"/>
        <v>0</v>
      </c>
      <c r="AH924">
        <f t="shared" si="806"/>
        <v>0</v>
      </c>
      <c r="AI924">
        <f t="shared" si="807"/>
        <v>0</v>
      </c>
      <c r="AJ924">
        <f t="shared" si="808"/>
        <v>0</v>
      </c>
      <c r="AK924">
        <v>124.03</v>
      </c>
      <c r="AL924">
        <v>124.03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80</v>
      </c>
      <c r="AU924">
        <v>10</v>
      </c>
      <c r="AV924">
        <v>1</v>
      </c>
      <c r="AW924">
        <v>1</v>
      </c>
      <c r="AZ924">
        <v>1</v>
      </c>
      <c r="BA924">
        <v>1</v>
      </c>
      <c r="BB924">
        <v>1</v>
      </c>
      <c r="BC924">
        <v>1</v>
      </c>
      <c r="BD924" t="s">
        <v>3</v>
      </c>
      <c r="BE924" t="s">
        <v>3</v>
      </c>
      <c r="BF924" t="s">
        <v>3</v>
      </c>
      <c r="BG924" t="s">
        <v>3</v>
      </c>
      <c r="BH924">
        <v>3</v>
      </c>
      <c r="BI924">
        <v>4</v>
      </c>
      <c r="BJ924" t="s">
        <v>191</v>
      </c>
      <c r="BM924">
        <v>2</v>
      </c>
      <c r="BN924">
        <v>0</v>
      </c>
      <c r="BO924" t="s">
        <v>3</v>
      </c>
      <c r="BP924">
        <v>0</v>
      </c>
      <c r="BQ924">
        <v>1</v>
      </c>
      <c r="BR924">
        <v>1</v>
      </c>
      <c r="BS924">
        <v>1</v>
      </c>
      <c r="BT924">
        <v>1</v>
      </c>
      <c r="BU924">
        <v>1</v>
      </c>
      <c r="BV924">
        <v>1</v>
      </c>
      <c r="BW924">
        <v>1</v>
      </c>
      <c r="BX924">
        <v>1</v>
      </c>
      <c r="BY924" t="s">
        <v>3</v>
      </c>
      <c r="BZ924">
        <v>80</v>
      </c>
      <c r="CA924">
        <v>10</v>
      </c>
      <c r="CE924">
        <v>0</v>
      </c>
      <c r="CF924">
        <v>0</v>
      </c>
      <c r="CG924">
        <v>0</v>
      </c>
      <c r="CM924">
        <v>0</v>
      </c>
      <c r="CN924" t="s">
        <v>3</v>
      </c>
      <c r="CO924">
        <v>0</v>
      </c>
      <c r="CP924">
        <f t="shared" si="809"/>
        <v>-17288.79</v>
      </c>
      <c r="CQ924">
        <f t="shared" si="810"/>
        <v>124.03</v>
      </c>
      <c r="CR924">
        <f t="shared" si="811"/>
        <v>0</v>
      </c>
      <c r="CS924">
        <f t="shared" si="812"/>
        <v>0</v>
      </c>
      <c r="CT924">
        <f t="shared" si="813"/>
        <v>0</v>
      </c>
      <c r="CU924">
        <f t="shared" si="814"/>
        <v>0</v>
      </c>
      <c r="CV924">
        <f t="shared" si="815"/>
        <v>0</v>
      </c>
      <c r="CW924">
        <f t="shared" si="816"/>
        <v>0</v>
      </c>
      <c r="CX924">
        <f t="shared" si="817"/>
        <v>0</v>
      </c>
      <c r="CY924">
        <f t="shared" si="818"/>
        <v>0</v>
      </c>
      <c r="CZ924">
        <f t="shared" si="819"/>
        <v>0</v>
      </c>
      <c r="DC924" t="s">
        <v>3</v>
      </c>
      <c r="DD924" t="s">
        <v>3</v>
      </c>
      <c r="DE924" t="s">
        <v>3</v>
      </c>
      <c r="DF924" t="s">
        <v>3</v>
      </c>
      <c r="DG924" t="s">
        <v>3</v>
      </c>
      <c r="DH924" t="s">
        <v>3</v>
      </c>
      <c r="DI924" t="s">
        <v>3</v>
      </c>
      <c r="DJ924" t="s">
        <v>3</v>
      </c>
      <c r="DK924" t="s">
        <v>3</v>
      </c>
      <c r="DL924" t="s">
        <v>3</v>
      </c>
      <c r="DM924" t="s">
        <v>3</v>
      </c>
      <c r="DN924">
        <v>0</v>
      </c>
      <c r="DO924">
        <v>0</v>
      </c>
      <c r="DP924">
        <v>1</v>
      </c>
      <c r="DQ924">
        <v>1</v>
      </c>
      <c r="DU924">
        <v>1009</v>
      </c>
      <c r="DV924" t="s">
        <v>190</v>
      </c>
      <c r="DW924" t="s">
        <v>190</v>
      </c>
      <c r="DX924">
        <v>1</v>
      </c>
      <c r="EE924">
        <v>51482692</v>
      </c>
      <c r="EF924">
        <v>1</v>
      </c>
      <c r="EG924" t="s">
        <v>21</v>
      </c>
      <c r="EH924">
        <v>0</v>
      </c>
      <c r="EI924" t="s">
        <v>3</v>
      </c>
      <c r="EJ924">
        <v>4</v>
      </c>
      <c r="EK924">
        <v>2</v>
      </c>
      <c r="EL924" t="s">
        <v>186</v>
      </c>
      <c r="EM924" t="s">
        <v>23</v>
      </c>
      <c r="EO924" t="s">
        <v>3</v>
      </c>
      <c r="EQ924">
        <v>32768</v>
      </c>
      <c r="ER924">
        <v>124.03</v>
      </c>
      <c r="ES924">
        <v>124.03</v>
      </c>
      <c r="ET924">
        <v>0</v>
      </c>
      <c r="EU924">
        <v>0</v>
      </c>
      <c r="EV924">
        <v>0</v>
      </c>
      <c r="EW924">
        <v>0</v>
      </c>
      <c r="EX924">
        <v>0</v>
      </c>
      <c r="FQ924">
        <v>0</v>
      </c>
      <c r="FR924">
        <f t="shared" si="820"/>
        <v>0</v>
      </c>
      <c r="FS924">
        <v>0</v>
      </c>
      <c r="FX924">
        <v>80</v>
      </c>
      <c r="FY924">
        <v>10</v>
      </c>
      <c r="GA924" t="s">
        <v>3</v>
      </c>
      <c r="GD924">
        <v>0</v>
      </c>
      <c r="GF924">
        <v>-892265338</v>
      </c>
      <c r="GG924">
        <v>2</v>
      </c>
      <c r="GH924">
        <v>1</v>
      </c>
      <c r="GI924">
        <v>-2</v>
      </c>
      <c r="GJ924">
        <v>0</v>
      </c>
      <c r="GK924">
        <f>ROUND(R924*(R12)/100,2)</f>
        <v>0</v>
      </c>
      <c r="GL924">
        <f t="shared" si="821"/>
        <v>0</v>
      </c>
      <c r="GM924">
        <f t="shared" si="822"/>
        <v>-17288.79</v>
      </c>
      <c r="GN924">
        <f t="shared" si="823"/>
        <v>0</v>
      </c>
      <c r="GO924">
        <f t="shared" si="824"/>
        <v>0</v>
      </c>
      <c r="GP924">
        <f t="shared" si="825"/>
        <v>-17288.79</v>
      </c>
      <c r="GR924">
        <v>0</v>
      </c>
      <c r="GS924">
        <v>3</v>
      </c>
      <c r="GT924">
        <v>0</v>
      </c>
      <c r="GU924" t="s">
        <v>3</v>
      </c>
      <c r="GV924">
        <f t="shared" si="826"/>
        <v>0</v>
      </c>
      <c r="GW924">
        <v>1</v>
      </c>
      <c r="GX924">
        <f t="shared" si="827"/>
        <v>0</v>
      </c>
      <c r="HA924">
        <v>0</v>
      </c>
      <c r="HB924">
        <v>0</v>
      </c>
      <c r="HC924">
        <f t="shared" si="828"/>
        <v>0</v>
      </c>
      <c r="HE924" t="s">
        <v>3</v>
      </c>
      <c r="HF924" t="s">
        <v>3</v>
      </c>
      <c r="IK924">
        <f t="shared" si="829"/>
        <v>-20746.55</v>
      </c>
    </row>
    <row r="925" spans="1:245" x14ac:dyDescent="0.2">
      <c r="A925">
        <v>18</v>
      </c>
      <c r="B925">
        <v>1</v>
      </c>
      <c r="C925">
        <v>315</v>
      </c>
      <c r="E925" t="s">
        <v>394</v>
      </c>
      <c r="F925" t="s">
        <v>193</v>
      </c>
      <c r="G925" t="s">
        <v>194</v>
      </c>
      <c r="H925" t="s">
        <v>190</v>
      </c>
      <c r="I925">
        <f>I923*J925</f>
        <v>139.392</v>
      </c>
      <c r="J925">
        <v>6.6</v>
      </c>
      <c r="O925">
        <f t="shared" si="789"/>
        <v>18058.23</v>
      </c>
      <c r="P925">
        <f t="shared" si="790"/>
        <v>18058.23</v>
      </c>
      <c r="Q925">
        <f t="shared" si="791"/>
        <v>0</v>
      </c>
      <c r="R925">
        <f t="shared" si="792"/>
        <v>0</v>
      </c>
      <c r="S925">
        <f t="shared" si="793"/>
        <v>0</v>
      </c>
      <c r="T925">
        <f t="shared" si="794"/>
        <v>0</v>
      </c>
      <c r="U925">
        <f t="shared" si="795"/>
        <v>0</v>
      </c>
      <c r="V925">
        <f t="shared" si="796"/>
        <v>0</v>
      </c>
      <c r="W925">
        <f t="shared" si="797"/>
        <v>0</v>
      </c>
      <c r="X925">
        <f t="shared" si="798"/>
        <v>0</v>
      </c>
      <c r="Y925">
        <f t="shared" si="799"/>
        <v>0</v>
      </c>
      <c r="AA925">
        <v>52421674</v>
      </c>
      <c r="AB925">
        <f t="shared" si="800"/>
        <v>129.55000000000001</v>
      </c>
      <c r="AC925">
        <f t="shared" si="801"/>
        <v>129.55000000000001</v>
      </c>
      <c r="AD925">
        <f t="shared" si="802"/>
        <v>0</v>
      </c>
      <c r="AE925">
        <f t="shared" si="803"/>
        <v>0</v>
      </c>
      <c r="AF925">
        <f t="shared" si="804"/>
        <v>0</v>
      </c>
      <c r="AG925">
        <f t="shared" si="805"/>
        <v>0</v>
      </c>
      <c r="AH925">
        <f t="shared" si="806"/>
        <v>0</v>
      </c>
      <c r="AI925">
        <f t="shared" si="807"/>
        <v>0</v>
      </c>
      <c r="AJ925">
        <f t="shared" si="808"/>
        <v>0</v>
      </c>
      <c r="AK925">
        <v>129.55000000000001</v>
      </c>
      <c r="AL925">
        <v>129.55000000000001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80</v>
      </c>
      <c r="AU925">
        <v>10</v>
      </c>
      <c r="AV925">
        <v>1</v>
      </c>
      <c r="AW925">
        <v>1</v>
      </c>
      <c r="AZ925">
        <v>1</v>
      </c>
      <c r="BA925">
        <v>1</v>
      </c>
      <c r="BB925">
        <v>1</v>
      </c>
      <c r="BC925">
        <v>1</v>
      </c>
      <c r="BD925" t="s">
        <v>3</v>
      </c>
      <c r="BE925" t="s">
        <v>3</v>
      </c>
      <c r="BF925" t="s">
        <v>3</v>
      </c>
      <c r="BG925" t="s">
        <v>3</v>
      </c>
      <c r="BH925">
        <v>3</v>
      </c>
      <c r="BI925">
        <v>4</v>
      </c>
      <c r="BJ925" t="s">
        <v>195</v>
      </c>
      <c r="BM925">
        <v>2</v>
      </c>
      <c r="BN925">
        <v>0</v>
      </c>
      <c r="BO925" t="s">
        <v>3</v>
      </c>
      <c r="BP925">
        <v>0</v>
      </c>
      <c r="BQ925">
        <v>1</v>
      </c>
      <c r="BR925">
        <v>0</v>
      </c>
      <c r="BS925">
        <v>1</v>
      </c>
      <c r="BT925">
        <v>1</v>
      </c>
      <c r="BU925">
        <v>1</v>
      </c>
      <c r="BV925">
        <v>1</v>
      </c>
      <c r="BW925">
        <v>1</v>
      </c>
      <c r="BX925">
        <v>1</v>
      </c>
      <c r="BY925" t="s">
        <v>3</v>
      </c>
      <c r="BZ925">
        <v>80</v>
      </c>
      <c r="CA925">
        <v>10</v>
      </c>
      <c r="CE925">
        <v>0</v>
      </c>
      <c r="CF925">
        <v>0</v>
      </c>
      <c r="CG925">
        <v>0</v>
      </c>
      <c r="CM925">
        <v>0</v>
      </c>
      <c r="CN925" t="s">
        <v>3</v>
      </c>
      <c r="CO925">
        <v>0</v>
      </c>
      <c r="CP925">
        <f t="shared" si="809"/>
        <v>18058.23</v>
      </c>
      <c r="CQ925">
        <f t="shared" si="810"/>
        <v>129.55000000000001</v>
      </c>
      <c r="CR925">
        <f t="shared" si="811"/>
        <v>0</v>
      </c>
      <c r="CS925">
        <f t="shared" si="812"/>
        <v>0</v>
      </c>
      <c r="CT925">
        <f t="shared" si="813"/>
        <v>0</v>
      </c>
      <c r="CU925">
        <f t="shared" si="814"/>
        <v>0</v>
      </c>
      <c r="CV925">
        <f t="shared" si="815"/>
        <v>0</v>
      </c>
      <c r="CW925">
        <f t="shared" si="816"/>
        <v>0</v>
      </c>
      <c r="CX925">
        <f t="shared" si="817"/>
        <v>0</v>
      </c>
      <c r="CY925">
        <f t="shared" si="818"/>
        <v>0</v>
      </c>
      <c r="CZ925">
        <f t="shared" si="819"/>
        <v>0</v>
      </c>
      <c r="DC925" t="s">
        <v>3</v>
      </c>
      <c r="DD925" t="s">
        <v>3</v>
      </c>
      <c r="DE925" t="s">
        <v>3</v>
      </c>
      <c r="DF925" t="s">
        <v>3</v>
      </c>
      <c r="DG925" t="s">
        <v>3</v>
      </c>
      <c r="DH925" t="s">
        <v>3</v>
      </c>
      <c r="DI925" t="s">
        <v>3</v>
      </c>
      <c r="DJ925" t="s">
        <v>3</v>
      </c>
      <c r="DK925" t="s">
        <v>3</v>
      </c>
      <c r="DL925" t="s">
        <v>3</v>
      </c>
      <c r="DM925" t="s">
        <v>3</v>
      </c>
      <c r="DN925">
        <v>0</v>
      </c>
      <c r="DO925">
        <v>0</v>
      </c>
      <c r="DP925">
        <v>1</v>
      </c>
      <c r="DQ925">
        <v>1</v>
      </c>
      <c r="DU925">
        <v>1009</v>
      </c>
      <c r="DV925" t="s">
        <v>190</v>
      </c>
      <c r="DW925" t="s">
        <v>190</v>
      </c>
      <c r="DX925">
        <v>1</v>
      </c>
      <c r="EE925">
        <v>51482692</v>
      </c>
      <c r="EF925">
        <v>1</v>
      </c>
      <c r="EG925" t="s">
        <v>21</v>
      </c>
      <c r="EH925">
        <v>0</v>
      </c>
      <c r="EI925" t="s">
        <v>3</v>
      </c>
      <c r="EJ925">
        <v>4</v>
      </c>
      <c r="EK925">
        <v>2</v>
      </c>
      <c r="EL925" t="s">
        <v>186</v>
      </c>
      <c r="EM925" t="s">
        <v>23</v>
      </c>
      <c r="EO925" t="s">
        <v>3</v>
      </c>
      <c r="EQ925">
        <v>0</v>
      </c>
      <c r="ER925">
        <v>129.55000000000001</v>
      </c>
      <c r="ES925">
        <v>129.55000000000001</v>
      </c>
      <c r="ET925">
        <v>0</v>
      </c>
      <c r="EU925">
        <v>0</v>
      </c>
      <c r="EV925">
        <v>0</v>
      </c>
      <c r="EW925">
        <v>0</v>
      </c>
      <c r="EX925">
        <v>0</v>
      </c>
      <c r="FQ925">
        <v>0</v>
      </c>
      <c r="FR925">
        <f t="shared" si="820"/>
        <v>0</v>
      </c>
      <c r="FS925">
        <v>0</v>
      </c>
      <c r="FX925">
        <v>80</v>
      </c>
      <c r="FY925">
        <v>10</v>
      </c>
      <c r="GA925" t="s">
        <v>3</v>
      </c>
      <c r="GD925">
        <v>0</v>
      </c>
      <c r="GF925">
        <v>326718089</v>
      </c>
      <c r="GG925">
        <v>2</v>
      </c>
      <c r="GH925">
        <v>1</v>
      </c>
      <c r="GI925">
        <v>-2</v>
      </c>
      <c r="GJ925">
        <v>0</v>
      </c>
      <c r="GK925">
        <f>ROUND(R925*(R12)/100,2)</f>
        <v>0</v>
      </c>
      <c r="GL925">
        <f t="shared" si="821"/>
        <v>0</v>
      </c>
      <c r="GM925">
        <f t="shared" si="822"/>
        <v>18058.23</v>
      </c>
      <c r="GN925">
        <f t="shared" si="823"/>
        <v>0</v>
      </c>
      <c r="GO925">
        <f t="shared" si="824"/>
        <v>0</v>
      </c>
      <c r="GP925">
        <f t="shared" si="825"/>
        <v>18058.23</v>
      </c>
      <c r="GR925">
        <v>0</v>
      </c>
      <c r="GS925">
        <v>3</v>
      </c>
      <c r="GT925">
        <v>0</v>
      </c>
      <c r="GU925" t="s">
        <v>3</v>
      </c>
      <c r="GV925">
        <f t="shared" si="826"/>
        <v>0</v>
      </c>
      <c r="GW925">
        <v>1</v>
      </c>
      <c r="GX925">
        <f t="shared" si="827"/>
        <v>0</v>
      </c>
      <c r="HA925">
        <v>0</v>
      </c>
      <c r="HB925">
        <v>0</v>
      </c>
      <c r="HC925">
        <f t="shared" si="828"/>
        <v>0</v>
      </c>
      <c r="HE925" t="s">
        <v>3</v>
      </c>
      <c r="HF925" t="s">
        <v>3</v>
      </c>
      <c r="IK925">
        <f t="shared" si="829"/>
        <v>21669.88</v>
      </c>
    </row>
    <row r="926" spans="1:245" x14ac:dyDescent="0.2">
      <c r="A926">
        <v>17</v>
      </c>
      <c r="B926">
        <v>1</v>
      </c>
      <c r="C926">
        <f>ROW(SmtRes!A320)</f>
        <v>320</v>
      </c>
      <c r="D926">
        <f>ROW(EtalonRes!A311)</f>
        <v>311</v>
      </c>
      <c r="E926" t="s">
        <v>155</v>
      </c>
      <c r="F926" t="s">
        <v>197</v>
      </c>
      <c r="G926" t="s">
        <v>198</v>
      </c>
      <c r="H926" t="s">
        <v>184</v>
      </c>
      <c r="I926">
        <v>21.12</v>
      </c>
      <c r="J926">
        <v>0</v>
      </c>
      <c r="O926">
        <f t="shared" si="789"/>
        <v>44586.85</v>
      </c>
      <c r="P926">
        <f t="shared" si="790"/>
        <v>25376.95</v>
      </c>
      <c r="Q926">
        <f t="shared" si="791"/>
        <v>7132.22</v>
      </c>
      <c r="R926">
        <f t="shared" si="792"/>
        <v>4220.83</v>
      </c>
      <c r="S926">
        <f t="shared" si="793"/>
        <v>12077.68</v>
      </c>
      <c r="T926">
        <f t="shared" si="794"/>
        <v>0</v>
      </c>
      <c r="U926">
        <f t="shared" si="795"/>
        <v>49.632000000000005</v>
      </c>
      <c r="V926">
        <f t="shared" si="796"/>
        <v>0</v>
      </c>
      <c r="W926">
        <f t="shared" si="797"/>
        <v>0</v>
      </c>
      <c r="X926">
        <f t="shared" si="798"/>
        <v>9662.14</v>
      </c>
      <c r="Y926">
        <f t="shared" si="799"/>
        <v>1207.77</v>
      </c>
      <c r="AA926">
        <v>52421674</v>
      </c>
      <c r="AB926">
        <f t="shared" si="800"/>
        <v>2111.12</v>
      </c>
      <c r="AC926">
        <f t="shared" si="801"/>
        <v>1201.56</v>
      </c>
      <c r="AD926">
        <f t="shared" si="802"/>
        <v>337.7</v>
      </c>
      <c r="AE926">
        <f t="shared" si="803"/>
        <v>199.85</v>
      </c>
      <c r="AF926">
        <f t="shared" si="804"/>
        <v>571.86</v>
      </c>
      <c r="AG926">
        <f t="shared" si="805"/>
        <v>0</v>
      </c>
      <c r="AH926">
        <f t="shared" si="806"/>
        <v>2.35</v>
      </c>
      <c r="AI926">
        <f t="shared" si="807"/>
        <v>0</v>
      </c>
      <c r="AJ926">
        <f t="shared" si="808"/>
        <v>0</v>
      </c>
      <c r="AK926">
        <v>2111.12</v>
      </c>
      <c r="AL926">
        <v>1201.56</v>
      </c>
      <c r="AM926">
        <v>337.7</v>
      </c>
      <c r="AN926">
        <v>199.85</v>
      </c>
      <c r="AO926">
        <v>571.86</v>
      </c>
      <c r="AP926">
        <v>0</v>
      </c>
      <c r="AQ926">
        <v>2.35</v>
      </c>
      <c r="AR926">
        <v>0</v>
      </c>
      <c r="AS926">
        <v>0</v>
      </c>
      <c r="AT926">
        <v>80</v>
      </c>
      <c r="AU926">
        <v>10</v>
      </c>
      <c r="AV926">
        <v>1</v>
      </c>
      <c r="AW926">
        <v>1</v>
      </c>
      <c r="AZ926">
        <v>1</v>
      </c>
      <c r="BA926">
        <v>1</v>
      </c>
      <c r="BB926">
        <v>1</v>
      </c>
      <c r="BC926">
        <v>1</v>
      </c>
      <c r="BD926" t="s">
        <v>3</v>
      </c>
      <c r="BE926" t="s">
        <v>3</v>
      </c>
      <c r="BF926" t="s">
        <v>3</v>
      </c>
      <c r="BG926" t="s">
        <v>3</v>
      </c>
      <c r="BH926">
        <v>0</v>
      </c>
      <c r="BI926">
        <v>4</v>
      </c>
      <c r="BJ926" t="s">
        <v>199</v>
      </c>
      <c r="BM926">
        <v>2</v>
      </c>
      <c r="BN926">
        <v>0</v>
      </c>
      <c r="BO926" t="s">
        <v>3</v>
      </c>
      <c r="BP926">
        <v>0</v>
      </c>
      <c r="BQ926">
        <v>1</v>
      </c>
      <c r="BR926">
        <v>0</v>
      </c>
      <c r="BS926">
        <v>1</v>
      </c>
      <c r="BT926">
        <v>1</v>
      </c>
      <c r="BU926">
        <v>1</v>
      </c>
      <c r="BV926">
        <v>1</v>
      </c>
      <c r="BW926">
        <v>1</v>
      </c>
      <c r="BX926">
        <v>1</v>
      </c>
      <c r="BY926" t="s">
        <v>3</v>
      </c>
      <c r="BZ926">
        <v>80</v>
      </c>
      <c r="CA926">
        <v>10</v>
      </c>
      <c r="CE926">
        <v>0</v>
      </c>
      <c r="CF926">
        <v>0</v>
      </c>
      <c r="CG926">
        <v>0</v>
      </c>
      <c r="CM926">
        <v>0</v>
      </c>
      <c r="CN926" t="s">
        <v>3</v>
      </c>
      <c r="CO926">
        <v>0</v>
      </c>
      <c r="CP926">
        <f t="shared" si="809"/>
        <v>44586.850000000006</v>
      </c>
      <c r="CQ926">
        <f t="shared" si="810"/>
        <v>1201.56</v>
      </c>
      <c r="CR926">
        <f t="shared" si="811"/>
        <v>337.7</v>
      </c>
      <c r="CS926">
        <f t="shared" si="812"/>
        <v>199.85</v>
      </c>
      <c r="CT926">
        <f t="shared" si="813"/>
        <v>571.86</v>
      </c>
      <c r="CU926">
        <f t="shared" si="814"/>
        <v>0</v>
      </c>
      <c r="CV926">
        <f t="shared" si="815"/>
        <v>2.35</v>
      </c>
      <c r="CW926">
        <f t="shared" si="816"/>
        <v>0</v>
      </c>
      <c r="CX926">
        <f t="shared" si="817"/>
        <v>0</v>
      </c>
      <c r="CY926">
        <f t="shared" si="818"/>
        <v>9662.1440000000002</v>
      </c>
      <c r="CZ926">
        <f t="shared" si="819"/>
        <v>1207.768</v>
      </c>
      <c r="DC926" t="s">
        <v>3</v>
      </c>
      <c r="DD926" t="s">
        <v>3</v>
      </c>
      <c r="DE926" t="s">
        <v>3</v>
      </c>
      <c r="DF926" t="s">
        <v>3</v>
      </c>
      <c r="DG926" t="s">
        <v>3</v>
      </c>
      <c r="DH926" t="s">
        <v>3</v>
      </c>
      <c r="DI926" t="s">
        <v>3</v>
      </c>
      <c r="DJ926" t="s">
        <v>3</v>
      </c>
      <c r="DK926" t="s">
        <v>3</v>
      </c>
      <c r="DL926" t="s">
        <v>3</v>
      </c>
      <c r="DM926" t="s">
        <v>3</v>
      </c>
      <c r="DN926">
        <v>0</v>
      </c>
      <c r="DO926">
        <v>0</v>
      </c>
      <c r="DP926">
        <v>1</v>
      </c>
      <c r="DQ926">
        <v>1</v>
      </c>
      <c r="DU926">
        <v>1005</v>
      </c>
      <c r="DV926" t="s">
        <v>184</v>
      </c>
      <c r="DW926" t="s">
        <v>184</v>
      </c>
      <c r="DX926">
        <v>1</v>
      </c>
      <c r="EE926">
        <v>51482692</v>
      </c>
      <c r="EF926">
        <v>1</v>
      </c>
      <c r="EG926" t="s">
        <v>21</v>
      </c>
      <c r="EH926">
        <v>0</v>
      </c>
      <c r="EI926" t="s">
        <v>3</v>
      </c>
      <c r="EJ926">
        <v>4</v>
      </c>
      <c r="EK926">
        <v>2</v>
      </c>
      <c r="EL926" t="s">
        <v>186</v>
      </c>
      <c r="EM926" t="s">
        <v>23</v>
      </c>
      <c r="EO926" t="s">
        <v>3</v>
      </c>
      <c r="EQ926">
        <v>0</v>
      </c>
      <c r="ER926">
        <v>2111.12</v>
      </c>
      <c r="ES926">
        <v>1201.56</v>
      </c>
      <c r="ET926">
        <v>337.7</v>
      </c>
      <c r="EU926">
        <v>199.85</v>
      </c>
      <c r="EV926">
        <v>571.86</v>
      </c>
      <c r="EW926">
        <v>2.35</v>
      </c>
      <c r="EX926">
        <v>0</v>
      </c>
      <c r="EY926">
        <v>0</v>
      </c>
      <c r="FQ926">
        <v>0</v>
      </c>
      <c r="FR926">
        <f t="shared" si="820"/>
        <v>0</v>
      </c>
      <c r="FS926">
        <v>0</v>
      </c>
      <c r="FX926">
        <v>80</v>
      </c>
      <c r="FY926">
        <v>10</v>
      </c>
      <c r="GA926" t="s">
        <v>3</v>
      </c>
      <c r="GD926">
        <v>0</v>
      </c>
      <c r="GF926">
        <v>-2084179253</v>
      </c>
      <c r="GG926">
        <v>2</v>
      </c>
      <c r="GH926">
        <v>1</v>
      </c>
      <c r="GI926">
        <v>-2</v>
      </c>
      <c r="GJ926">
        <v>0</v>
      </c>
      <c r="GK926">
        <f>ROUND(R926*(R12)/100,2)</f>
        <v>4558.5</v>
      </c>
      <c r="GL926">
        <f t="shared" si="821"/>
        <v>0</v>
      </c>
      <c r="GM926">
        <f t="shared" si="822"/>
        <v>60015.26</v>
      </c>
      <c r="GN926">
        <f t="shared" si="823"/>
        <v>0</v>
      </c>
      <c r="GO926">
        <f t="shared" si="824"/>
        <v>0</v>
      </c>
      <c r="GP926">
        <f t="shared" si="825"/>
        <v>60015.26</v>
      </c>
      <c r="GR926">
        <v>0</v>
      </c>
      <c r="GS926">
        <v>3</v>
      </c>
      <c r="GT926">
        <v>0</v>
      </c>
      <c r="GU926" t="s">
        <v>3</v>
      </c>
      <c r="GV926">
        <f t="shared" si="826"/>
        <v>0</v>
      </c>
      <c r="GW926">
        <v>1</v>
      </c>
      <c r="GX926">
        <f t="shared" si="827"/>
        <v>0</v>
      </c>
      <c r="HA926">
        <v>0</v>
      </c>
      <c r="HB926">
        <v>0</v>
      </c>
      <c r="HC926">
        <f t="shared" si="828"/>
        <v>0</v>
      </c>
      <c r="HE926" t="s">
        <v>3</v>
      </c>
      <c r="HF926" t="s">
        <v>3</v>
      </c>
      <c r="IK926">
        <f t="shared" si="829"/>
        <v>72018.31</v>
      </c>
    </row>
    <row r="927" spans="1:245" x14ac:dyDescent="0.2">
      <c r="A927">
        <v>17</v>
      </c>
      <c r="B927">
        <v>1</v>
      </c>
      <c r="C927">
        <f>ROW(SmtRes!A323)</f>
        <v>323</v>
      </c>
      <c r="D927">
        <f>ROW(EtalonRes!A313)</f>
        <v>313</v>
      </c>
      <c r="E927" t="s">
        <v>159</v>
      </c>
      <c r="F927" t="s">
        <v>201</v>
      </c>
      <c r="G927" t="s">
        <v>202</v>
      </c>
      <c r="H927" t="s">
        <v>184</v>
      </c>
      <c r="I927">
        <v>42.24</v>
      </c>
      <c r="J927">
        <v>0</v>
      </c>
      <c r="O927">
        <f t="shared" si="789"/>
        <v>982.5</v>
      </c>
      <c r="P927">
        <f t="shared" si="790"/>
        <v>470.13</v>
      </c>
      <c r="Q927">
        <f t="shared" si="791"/>
        <v>0</v>
      </c>
      <c r="R927">
        <f t="shared" si="792"/>
        <v>0</v>
      </c>
      <c r="S927">
        <f t="shared" si="793"/>
        <v>512.37</v>
      </c>
      <c r="T927">
        <f t="shared" si="794"/>
        <v>0</v>
      </c>
      <c r="U927">
        <f t="shared" si="795"/>
        <v>2.5344000000000002</v>
      </c>
      <c r="V927">
        <f t="shared" si="796"/>
        <v>0</v>
      </c>
      <c r="W927">
        <f t="shared" si="797"/>
        <v>0</v>
      </c>
      <c r="X927">
        <f t="shared" si="798"/>
        <v>409.9</v>
      </c>
      <c r="Y927">
        <f t="shared" si="799"/>
        <v>51.24</v>
      </c>
      <c r="AA927">
        <v>52421674</v>
      </c>
      <c r="AB927">
        <f t="shared" si="800"/>
        <v>23.26</v>
      </c>
      <c r="AC927">
        <f t="shared" si="801"/>
        <v>11.13</v>
      </c>
      <c r="AD927">
        <f t="shared" si="802"/>
        <v>0</v>
      </c>
      <c r="AE927">
        <f t="shared" si="803"/>
        <v>0</v>
      </c>
      <c r="AF927">
        <f t="shared" si="804"/>
        <v>12.13</v>
      </c>
      <c r="AG927">
        <f t="shared" si="805"/>
        <v>0</v>
      </c>
      <c r="AH927">
        <f t="shared" si="806"/>
        <v>0.06</v>
      </c>
      <c r="AI927">
        <f t="shared" si="807"/>
        <v>0</v>
      </c>
      <c r="AJ927">
        <f t="shared" si="808"/>
        <v>0</v>
      </c>
      <c r="AK927">
        <v>23.26</v>
      </c>
      <c r="AL927">
        <v>11.13</v>
      </c>
      <c r="AM927">
        <v>0</v>
      </c>
      <c r="AN927">
        <v>0</v>
      </c>
      <c r="AO927">
        <v>12.13</v>
      </c>
      <c r="AP927">
        <v>0</v>
      </c>
      <c r="AQ927">
        <v>0.06</v>
      </c>
      <c r="AR927">
        <v>0</v>
      </c>
      <c r="AS927">
        <v>0</v>
      </c>
      <c r="AT927">
        <v>80</v>
      </c>
      <c r="AU927">
        <v>10</v>
      </c>
      <c r="AV927">
        <v>1</v>
      </c>
      <c r="AW927">
        <v>1</v>
      </c>
      <c r="AZ927">
        <v>1</v>
      </c>
      <c r="BA927">
        <v>1</v>
      </c>
      <c r="BB927">
        <v>1</v>
      </c>
      <c r="BC927">
        <v>1</v>
      </c>
      <c r="BD927" t="s">
        <v>3</v>
      </c>
      <c r="BE927" t="s">
        <v>3</v>
      </c>
      <c r="BF927" t="s">
        <v>3</v>
      </c>
      <c r="BG927" t="s">
        <v>3</v>
      </c>
      <c r="BH927">
        <v>0</v>
      </c>
      <c r="BI927">
        <v>4</v>
      </c>
      <c r="BJ927" t="s">
        <v>203</v>
      </c>
      <c r="BM927">
        <v>2</v>
      </c>
      <c r="BN927">
        <v>0</v>
      </c>
      <c r="BO927" t="s">
        <v>3</v>
      </c>
      <c r="BP927">
        <v>0</v>
      </c>
      <c r="BQ927">
        <v>1</v>
      </c>
      <c r="BR927">
        <v>0</v>
      </c>
      <c r="BS927">
        <v>1</v>
      </c>
      <c r="BT927">
        <v>1</v>
      </c>
      <c r="BU927">
        <v>1</v>
      </c>
      <c r="BV927">
        <v>1</v>
      </c>
      <c r="BW927">
        <v>1</v>
      </c>
      <c r="BX927">
        <v>1</v>
      </c>
      <c r="BY927" t="s">
        <v>3</v>
      </c>
      <c r="BZ927">
        <v>80</v>
      </c>
      <c r="CA927">
        <v>10</v>
      </c>
      <c r="CE927">
        <v>0</v>
      </c>
      <c r="CF927">
        <v>0</v>
      </c>
      <c r="CG927">
        <v>0</v>
      </c>
      <c r="CM927">
        <v>0</v>
      </c>
      <c r="CN927" t="s">
        <v>3</v>
      </c>
      <c r="CO927">
        <v>0</v>
      </c>
      <c r="CP927">
        <f t="shared" si="809"/>
        <v>982.5</v>
      </c>
      <c r="CQ927">
        <f t="shared" si="810"/>
        <v>11.13</v>
      </c>
      <c r="CR927">
        <f t="shared" si="811"/>
        <v>0</v>
      </c>
      <c r="CS927">
        <f t="shared" si="812"/>
        <v>0</v>
      </c>
      <c r="CT927">
        <f t="shared" si="813"/>
        <v>12.13</v>
      </c>
      <c r="CU927">
        <f t="shared" si="814"/>
        <v>0</v>
      </c>
      <c r="CV927">
        <f t="shared" si="815"/>
        <v>0.06</v>
      </c>
      <c r="CW927">
        <f t="shared" si="816"/>
        <v>0</v>
      </c>
      <c r="CX927">
        <f t="shared" si="817"/>
        <v>0</v>
      </c>
      <c r="CY927">
        <f t="shared" si="818"/>
        <v>409.89599999999996</v>
      </c>
      <c r="CZ927">
        <f t="shared" si="819"/>
        <v>51.236999999999995</v>
      </c>
      <c r="DC927" t="s">
        <v>3</v>
      </c>
      <c r="DD927" t="s">
        <v>3</v>
      </c>
      <c r="DE927" t="s">
        <v>3</v>
      </c>
      <c r="DF927" t="s">
        <v>3</v>
      </c>
      <c r="DG927" t="s">
        <v>3</v>
      </c>
      <c r="DH927" t="s">
        <v>3</v>
      </c>
      <c r="DI927" t="s">
        <v>3</v>
      </c>
      <c r="DJ927" t="s">
        <v>3</v>
      </c>
      <c r="DK927" t="s">
        <v>3</v>
      </c>
      <c r="DL927" t="s">
        <v>3</v>
      </c>
      <c r="DM927" t="s">
        <v>3</v>
      </c>
      <c r="DN927">
        <v>0</v>
      </c>
      <c r="DO927">
        <v>0</v>
      </c>
      <c r="DP927">
        <v>1</v>
      </c>
      <c r="DQ927">
        <v>1</v>
      </c>
      <c r="DU927">
        <v>1005</v>
      </c>
      <c r="DV927" t="s">
        <v>184</v>
      </c>
      <c r="DW927" t="s">
        <v>184</v>
      </c>
      <c r="DX927">
        <v>1</v>
      </c>
      <c r="EE927">
        <v>51482692</v>
      </c>
      <c r="EF927">
        <v>1</v>
      </c>
      <c r="EG927" t="s">
        <v>21</v>
      </c>
      <c r="EH927">
        <v>0</v>
      </c>
      <c r="EI927" t="s">
        <v>3</v>
      </c>
      <c r="EJ927">
        <v>4</v>
      </c>
      <c r="EK927">
        <v>2</v>
      </c>
      <c r="EL927" t="s">
        <v>186</v>
      </c>
      <c r="EM927" t="s">
        <v>23</v>
      </c>
      <c r="EO927" t="s">
        <v>3</v>
      </c>
      <c r="EQ927">
        <v>0</v>
      </c>
      <c r="ER927">
        <v>23.26</v>
      </c>
      <c r="ES927">
        <v>11.13</v>
      </c>
      <c r="ET927">
        <v>0</v>
      </c>
      <c r="EU927">
        <v>0</v>
      </c>
      <c r="EV927">
        <v>12.13</v>
      </c>
      <c r="EW927">
        <v>0.06</v>
      </c>
      <c r="EX927">
        <v>0</v>
      </c>
      <c r="EY927">
        <v>0</v>
      </c>
      <c r="FQ927">
        <v>0</v>
      </c>
      <c r="FR927">
        <f t="shared" si="820"/>
        <v>0</v>
      </c>
      <c r="FS927">
        <v>0</v>
      </c>
      <c r="FX927">
        <v>80</v>
      </c>
      <c r="FY927">
        <v>10</v>
      </c>
      <c r="GA927" t="s">
        <v>3</v>
      </c>
      <c r="GD927">
        <v>0</v>
      </c>
      <c r="GF927">
        <v>1586931192</v>
      </c>
      <c r="GG927">
        <v>2</v>
      </c>
      <c r="GH927">
        <v>1</v>
      </c>
      <c r="GI927">
        <v>-2</v>
      </c>
      <c r="GJ927">
        <v>0</v>
      </c>
      <c r="GK927">
        <f>ROUND(R927*(R12)/100,2)</f>
        <v>0</v>
      </c>
      <c r="GL927">
        <f t="shared" si="821"/>
        <v>0</v>
      </c>
      <c r="GM927">
        <f t="shared" si="822"/>
        <v>1443.64</v>
      </c>
      <c r="GN927">
        <f t="shared" si="823"/>
        <v>0</v>
      </c>
      <c r="GO927">
        <f t="shared" si="824"/>
        <v>0</v>
      </c>
      <c r="GP927">
        <f t="shared" si="825"/>
        <v>1443.64</v>
      </c>
      <c r="GR927">
        <v>0</v>
      </c>
      <c r="GS927">
        <v>3</v>
      </c>
      <c r="GT927">
        <v>0</v>
      </c>
      <c r="GU927" t="s">
        <v>3</v>
      </c>
      <c r="GV927">
        <f t="shared" si="826"/>
        <v>0</v>
      </c>
      <c r="GW927">
        <v>1</v>
      </c>
      <c r="GX927">
        <f t="shared" si="827"/>
        <v>0</v>
      </c>
      <c r="HA927">
        <v>0</v>
      </c>
      <c r="HB927">
        <v>0</v>
      </c>
      <c r="HC927">
        <f t="shared" si="828"/>
        <v>0</v>
      </c>
      <c r="HE927" t="s">
        <v>3</v>
      </c>
      <c r="HF927" t="s">
        <v>3</v>
      </c>
      <c r="IK927">
        <f t="shared" si="829"/>
        <v>1732.37</v>
      </c>
    </row>
    <row r="928" spans="1:245" x14ac:dyDescent="0.2">
      <c r="A928">
        <v>18</v>
      </c>
      <c r="B928">
        <v>1</v>
      </c>
      <c r="C928">
        <v>322</v>
      </c>
      <c r="E928" t="s">
        <v>395</v>
      </c>
      <c r="F928" t="s">
        <v>205</v>
      </c>
      <c r="G928" t="s">
        <v>206</v>
      </c>
      <c r="H928" t="s">
        <v>190</v>
      </c>
      <c r="I928">
        <f>I927*J928</f>
        <v>-14.783999999999999</v>
      </c>
      <c r="J928">
        <v>-0.35</v>
      </c>
      <c r="O928">
        <f t="shared" si="789"/>
        <v>-470.13</v>
      </c>
      <c r="P928">
        <f t="shared" si="790"/>
        <v>-470.13</v>
      </c>
      <c r="Q928">
        <f t="shared" si="791"/>
        <v>0</v>
      </c>
      <c r="R928">
        <f t="shared" si="792"/>
        <v>0</v>
      </c>
      <c r="S928">
        <f t="shared" si="793"/>
        <v>0</v>
      </c>
      <c r="T928">
        <f t="shared" si="794"/>
        <v>0</v>
      </c>
      <c r="U928">
        <f t="shared" si="795"/>
        <v>0</v>
      </c>
      <c r="V928">
        <f t="shared" si="796"/>
        <v>0</v>
      </c>
      <c r="W928">
        <f t="shared" si="797"/>
        <v>0</v>
      </c>
      <c r="X928">
        <f t="shared" si="798"/>
        <v>0</v>
      </c>
      <c r="Y928">
        <f t="shared" si="799"/>
        <v>0</v>
      </c>
      <c r="AA928">
        <v>52421674</v>
      </c>
      <c r="AB928">
        <f t="shared" si="800"/>
        <v>31.8</v>
      </c>
      <c r="AC928">
        <f t="shared" si="801"/>
        <v>31.8</v>
      </c>
      <c r="AD928">
        <f t="shared" si="802"/>
        <v>0</v>
      </c>
      <c r="AE928">
        <f t="shared" si="803"/>
        <v>0</v>
      </c>
      <c r="AF928">
        <f t="shared" si="804"/>
        <v>0</v>
      </c>
      <c r="AG928">
        <f t="shared" si="805"/>
        <v>0</v>
      </c>
      <c r="AH928">
        <f t="shared" si="806"/>
        <v>0</v>
      </c>
      <c r="AI928">
        <f t="shared" si="807"/>
        <v>0</v>
      </c>
      <c r="AJ928">
        <f t="shared" si="808"/>
        <v>0</v>
      </c>
      <c r="AK928">
        <v>31.8</v>
      </c>
      <c r="AL928">
        <v>31.8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80</v>
      </c>
      <c r="AU928">
        <v>10</v>
      </c>
      <c r="AV928">
        <v>1</v>
      </c>
      <c r="AW928">
        <v>1</v>
      </c>
      <c r="AZ928">
        <v>1</v>
      </c>
      <c r="BA928">
        <v>1</v>
      </c>
      <c r="BB928">
        <v>1</v>
      </c>
      <c r="BC928">
        <v>1</v>
      </c>
      <c r="BD928" t="s">
        <v>3</v>
      </c>
      <c r="BE928" t="s">
        <v>3</v>
      </c>
      <c r="BF928" t="s">
        <v>3</v>
      </c>
      <c r="BG928" t="s">
        <v>3</v>
      </c>
      <c r="BH928">
        <v>3</v>
      </c>
      <c r="BI928">
        <v>4</v>
      </c>
      <c r="BJ928" t="s">
        <v>207</v>
      </c>
      <c r="BM928">
        <v>2</v>
      </c>
      <c r="BN928">
        <v>0</v>
      </c>
      <c r="BO928" t="s">
        <v>3</v>
      </c>
      <c r="BP928">
        <v>0</v>
      </c>
      <c r="BQ928">
        <v>1</v>
      </c>
      <c r="BR928">
        <v>1</v>
      </c>
      <c r="BS928">
        <v>1</v>
      </c>
      <c r="BT928">
        <v>1</v>
      </c>
      <c r="BU928">
        <v>1</v>
      </c>
      <c r="BV928">
        <v>1</v>
      </c>
      <c r="BW928">
        <v>1</v>
      </c>
      <c r="BX928">
        <v>1</v>
      </c>
      <c r="BY928" t="s">
        <v>3</v>
      </c>
      <c r="BZ928">
        <v>80</v>
      </c>
      <c r="CA928">
        <v>10</v>
      </c>
      <c r="CE928">
        <v>0</v>
      </c>
      <c r="CF928">
        <v>0</v>
      </c>
      <c r="CG928">
        <v>0</v>
      </c>
      <c r="CM928">
        <v>0</v>
      </c>
      <c r="CN928" t="s">
        <v>3</v>
      </c>
      <c r="CO928">
        <v>0</v>
      </c>
      <c r="CP928">
        <f t="shared" si="809"/>
        <v>-470.13</v>
      </c>
      <c r="CQ928">
        <f t="shared" si="810"/>
        <v>31.8</v>
      </c>
      <c r="CR928">
        <f t="shared" si="811"/>
        <v>0</v>
      </c>
      <c r="CS928">
        <f t="shared" si="812"/>
        <v>0</v>
      </c>
      <c r="CT928">
        <f t="shared" si="813"/>
        <v>0</v>
      </c>
      <c r="CU928">
        <f t="shared" si="814"/>
        <v>0</v>
      </c>
      <c r="CV928">
        <f t="shared" si="815"/>
        <v>0</v>
      </c>
      <c r="CW928">
        <f t="shared" si="816"/>
        <v>0</v>
      </c>
      <c r="CX928">
        <f t="shared" si="817"/>
        <v>0</v>
      </c>
      <c r="CY928">
        <f t="shared" si="818"/>
        <v>0</v>
      </c>
      <c r="CZ928">
        <f t="shared" si="819"/>
        <v>0</v>
      </c>
      <c r="DC928" t="s">
        <v>3</v>
      </c>
      <c r="DD928" t="s">
        <v>3</v>
      </c>
      <c r="DE928" t="s">
        <v>3</v>
      </c>
      <c r="DF928" t="s">
        <v>3</v>
      </c>
      <c r="DG928" t="s">
        <v>3</v>
      </c>
      <c r="DH928" t="s">
        <v>3</v>
      </c>
      <c r="DI928" t="s">
        <v>3</v>
      </c>
      <c r="DJ928" t="s">
        <v>3</v>
      </c>
      <c r="DK928" t="s">
        <v>3</v>
      </c>
      <c r="DL928" t="s">
        <v>3</v>
      </c>
      <c r="DM928" t="s">
        <v>3</v>
      </c>
      <c r="DN928">
        <v>0</v>
      </c>
      <c r="DO928">
        <v>0</v>
      </c>
      <c r="DP928">
        <v>1</v>
      </c>
      <c r="DQ928">
        <v>1</v>
      </c>
      <c r="DU928">
        <v>1009</v>
      </c>
      <c r="DV928" t="s">
        <v>190</v>
      </c>
      <c r="DW928" t="s">
        <v>190</v>
      </c>
      <c r="DX928">
        <v>1</v>
      </c>
      <c r="EE928">
        <v>51482692</v>
      </c>
      <c r="EF928">
        <v>1</v>
      </c>
      <c r="EG928" t="s">
        <v>21</v>
      </c>
      <c r="EH928">
        <v>0</v>
      </c>
      <c r="EI928" t="s">
        <v>3</v>
      </c>
      <c r="EJ928">
        <v>4</v>
      </c>
      <c r="EK928">
        <v>2</v>
      </c>
      <c r="EL928" t="s">
        <v>186</v>
      </c>
      <c r="EM928" t="s">
        <v>23</v>
      </c>
      <c r="EO928" t="s">
        <v>3</v>
      </c>
      <c r="EQ928">
        <v>32768</v>
      </c>
      <c r="ER928">
        <v>31.8</v>
      </c>
      <c r="ES928">
        <v>31.8</v>
      </c>
      <c r="ET928">
        <v>0</v>
      </c>
      <c r="EU928">
        <v>0</v>
      </c>
      <c r="EV928">
        <v>0</v>
      </c>
      <c r="EW928">
        <v>0</v>
      </c>
      <c r="EX928">
        <v>0</v>
      </c>
      <c r="FQ928">
        <v>0</v>
      </c>
      <c r="FR928">
        <f t="shared" si="820"/>
        <v>0</v>
      </c>
      <c r="FS928">
        <v>0</v>
      </c>
      <c r="FX928">
        <v>80</v>
      </c>
      <c r="FY928">
        <v>10</v>
      </c>
      <c r="GA928" t="s">
        <v>3</v>
      </c>
      <c r="GD928">
        <v>0</v>
      </c>
      <c r="GF928">
        <v>-1239380159</v>
      </c>
      <c r="GG928">
        <v>2</v>
      </c>
      <c r="GH928">
        <v>1</v>
      </c>
      <c r="GI928">
        <v>-2</v>
      </c>
      <c r="GJ928">
        <v>0</v>
      </c>
      <c r="GK928">
        <f>ROUND(R928*(R12)/100,2)</f>
        <v>0</v>
      </c>
      <c r="GL928">
        <f t="shared" si="821"/>
        <v>0</v>
      </c>
      <c r="GM928">
        <f t="shared" si="822"/>
        <v>-470.13</v>
      </c>
      <c r="GN928">
        <f t="shared" si="823"/>
        <v>0</v>
      </c>
      <c r="GO928">
        <f t="shared" si="824"/>
        <v>0</v>
      </c>
      <c r="GP928">
        <f t="shared" si="825"/>
        <v>-470.13</v>
      </c>
      <c r="GR928">
        <v>0</v>
      </c>
      <c r="GS928">
        <v>3</v>
      </c>
      <c r="GT928">
        <v>0</v>
      </c>
      <c r="GU928" t="s">
        <v>3</v>
      </c>
      <c r="GV928">
        <f t="shared" si="826"/>
        <v>0</v>
      </c>
      <c r="GW928">
        <v>1</v>
      </c>
      <c r="GX928">
        <f t="shared" si="827"/>
        <v>0</v>
      </c>
      <c r="HA928">
        <v>0</v>
      </c>
      <c r="HB928">
        <v>0</v>
      </c>
      <c r="HC928">
        <f t="shared" si="828"/>
        <v>0</v>
      </c>
      <c r="HE928" t="s">
        <v>3</v>
      </c>
      <c r="HF928" t="s">
        <v>3</v>
      </c>
      <c r="IK928">
        <f t="shared" si="829"/>
        <v>-564.16</v>
      </c>
    </row>
    <row r="929" spans="1:245" x14ac:dyDescent="0.2">
      <c r="A929">
        <v>18</v>
      </c>
      <c r="B929">
        <v>1</v>
      </c>
      <c r="C929">
        <v>323</v>
      </c>
      <c r="E929" t="s">
        <v>396</v>
      </c>
      <c r="F929" t="s">
        <v>209</v>
      </c>
      <c r="G929" t="s">
        <v>210</v>
      </c>
      <c r="H929" t="s">
        <v>27</v>
      </c>
      <c r="I929">
        <f>I927*J929</f>
        <v>1.4784E-2</v>
      </c>
      <c r="J929">
        <v>3.5E-4</v>
      </c>
      <c r="O929">
        <f t="shared" si="789"/>
        <v>1007.32</v>
      </c>
      <c r="P929">
        <f t="shared" si="790"/>
        <v>1007.32</v>
      </c>
      <c r="Q929">
        <f t="shared" si="791"/>
        <v>0</v>
      </c>
      <c r="R929">
        <f t="shared" si="792"/>
        <v>0</v>
      </c>
      <c r="S929">
        <f t="shared" si="793"/>
        <v>0</v>
      </c>
      <c r="T929">
        <f t="shared" si="794"/>
        <v>0</v>
      </c>
      <c r="U929">
        <f t="shared" si="795"/>
        <v>0</v>
      </c>
      <c r="V929">
        <f t="shared" si="796"/>
        <v>0</v>
      </c>
      <c r="W929">
        <f t="shared" si="797"/>
        <v>0</v>
      </c>
      <c r="X929">
        <f t="shared" si="798"/>
        <v>0</v>
      </c>
      <c r="Y929">
        <f t="shared" si="799"/>
        <v>0</v>
      </c>
      <c r="AA929">
        <v>52421674</v>
      </c>
      <c r="AB929">
        <f t="shared" si="800"/>
        <v>68136.09</v>
      </c>
      <c r="AC929">
        <f t="shared" si="801"/>
        <v>68136.09</v>
      </c>
      <c r="AD929">
        <f t="shared" si="802"/>
        <v>0</v>
      </c>
      <c r="AE929">
        <f t="shared" si="803"/>
        <v>0</v>
      </c>
      <c r="AF929">
        <f t="shared" si="804"/>
        <v>0</v>
      </c>
      <c r="AG929">
        <f t="shared" si="805"/>
        <v>0</v>
      </c>
      <c r="AH929">
        <f t="shared" si="806"/>
        <v>0</v>
      </c>
      <c r="AI929">
        <f t="shared" si="807"/>
        <v>0</v>
      </c>
      <c r="AJ929">
        <f t="shared" si="808"/>
        <v>0</v>
      </c>
      <c r="AK929">
        <v>68136.09</v>
      </c>
      <c r="AL929">
        <v>68136.09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80</v>
      </c>
      <c r="AU929">
        <v>10</v>
      </c>
      <c r="AV929">
        <v>1</v>
      </c>
      <c r="AW929">
        <v>1</v>
      </c>
      <c r="AZ929">
        <v>1</v>
      </c>
      <c r="BA929">
        <v>1</v>
      </c>
      <c r="BB929">
        <v>1</v>
      </c>
      <c r="BC929">
        <v>1</v>
      </c>
      <c r="BD929" t="s">
        <v>3</v>
      </c>
      <c r="BE929" t="s">
        <v>3</v>
      </c>
      <c r="BF929" t="s">
        <v>3</v>
      </c>
      <c r="BG929" t="s">
        <v>3</v>
      </c>
      <c r="BH929">
        <v>3</v>
      </c>
      <c r="BI929">
        <v>4</v>
      </c>
      <c r="BJ929" t="s">
        <v>211</v>
      </c>
      <c r="BM929">
        <v>2</v>
      </c>
      <c r="BN929">
        <v>0</v>
      </c>
      <c r="BO929" t="s">
        <v>3</v>
      </c>
      <c r="BP929">
        <v>0</v>
      </c>
      <c r="BQ929">
        <v>1</v>
      </c>
      <c r="BR929">
        <v>0</v>
      </c>
      <c r="BS929">
        <v>1</v>
      </c>
      <c r="BT929">
        <v>1</v>
      </c>
      <c r="BU929">
        <v>1</v>
      </c>
      <c r="BV929">
        <v>1</v>
      </c>
      <c r="BW929">
        <v>1</v>
      </c>
      <c r="BX929">
        <v>1</v>
      </c>
      <c r="BY929" t="s">
        <v>3</v>
      </c>
      <c r="BZ929">
        <v>80</v>
      </c>
      <c r="CA929">
        <v>10</v>
      </c>
      <c r="CE929">
        <v>0</v>
      </c>
      <c r="CF929">
        <v>0</v>
      </c>
      <c r="CG929">
        <v>0</v>
      </c>
      <c r="CM929">
        <v>0</v>
      </c>
      <c r="CN929" t="s">
        <v>3</v>
      </c>
      <c r="CO929">
        <v>0</v>
      </c>
      <c r="CP929">
        <f t="shared" si="809"/>
        <v>1007.32</v>
      </c>
      <c r="CQ929">
        <f t="shared" si="810"/>
        <v>68136.09</v>
      </c>
      <c r="CR929">
        <f t="shared" si="811"/>
        <v>0</v>
      </c>
      <c r="CS929">
        <f t="shared" si="812"/>
        <v>0</v>
      </c>
      <c r="CT929">
        <f t="shared" si="813"/>
        <v>0</v>
      </c>
      <c r="CU929">
        <f t="shared" si="814"/>
        <v>0</v>
      </c>
      <c r="CV929">
        <f t="shared" si="815"/>
        <v>0</v>
      </c>
      <c r="CW929">
        <f t="shared" si="816"/>
        <v>0</v>
      </c>
      <c r="CX929">
        <f t="shared" si="817"/>
        <v>0</v>
      </c>
      <c r="CY929">
        <f t="shared" si="818"/>
        <v>0</v>
      </c>
      <c r="CZ929">
        <f t="shared" si="819"/>
        <v>0</v>
      </c>
      <c r="DC929" t="s">
        <v>3</v>
      </c>
      <c r="DD929" t="s">
        <v>3</v>
      </c>
      <c r="DE929" t="s">
        <v>3</v>
      </c>
      <c r="DF929" t="s">
        <v>3</v>
      </c>
      <c r="DG929" t="s">
        <v>3</v>
      </c>
      <c r="DH929" t="s">
        <v>3</v>
      </c>
      <c r="DI929" t="s">
        <v>3</v>
      </c>
      <c r="DJ929" t="s">
        <v>3</v>
      </c>
      <c r="DK929" t="s">
        <v>3</v>
      </c>
      <c r="DL929" t="s">
        <v>3</v>
      </c>
      <c r="DM929" t="s">
        <v>3</v>
      </c>
      <c r="DN929">
        <v>0</v>
      </c>
      <c r="DO929">
        <v>0</v>
      </c>
      <c r="DP929">
        <v>1</v>
      </c>
      <c r="DQ929">
        <v>1</v>
      </c>
      <c r="DU929">
        <v>1009</v>
      </c>
      <c r="DV929" t="s">
        <v>27</v>
      </c>
      <c r="DW929" t="s">
        <v>27</v>
      </c>
      <c r="DX929">
        <v>1000</v>
      </c>
      <c r="EE929">
        <v>51482692</v>
      </c>
      <c r="EF929">
        <v>1</v>
      </c>
      <c r="EG929" t="s">
        <v>21</v>
      </c>
      <c r="EH929">
        <v>0</v>
      </c>
      <c r="EI929" t="s">
        <v>3</v>
      </c>
      <c r="EJ929">
        <v>4</v>
      </c>
      <c r="EK929">
        <v>2</v>
      </c>
      <c r="EL929" t="s">
        <v>186</v>
      </c>
      <c r="EM929" t="s">
        <v>23</v>
      </c>
      <c r="EO929" t="s">
        <v>3</v>
      </c>
      <c r="EQ929">
        <v>0</v>
      </c>
      <c r="ER929">
        <v>68136.09</v>
      </c>
      <c r="ES929">
        <v>68136.09</v>
      </c>
      <c r="ET929">
        <v>0</v>
      </c>
      <c r="EU929">
        <v>0</v>
      </c>
      <c r="EV929">
        <v>0</v>
      </c>
      <c r="EW929">
        <v>0</v>
      </c>
      <c r="EX929">
        <v>0</v>
      </c>
      <c r="FQ929">
        <v>0</v>
      </c>
      <c r="FR929">
        <f t="shared" si="820"/>
        <v>0</v>
      </c>
      <c r="FS929">
        <v>0</v>
      </c>
      <c r="FX929">
        <v>80</v>
      </c>
      <c r="FY929">
        <v>10</v>
      </c>
      <c r="GA929" t="s">
        <v>3</v>
      </c>
      <c r="GD929">
        <v>0</v>
      </c>
      <c r="GF929">
        <v>-1477556458</v>
      </c>
      <c r="GG929">
        <v>2</v>
      </c>
      <c r="GH929">
        <v>1</v>
      </c>
      <c r="GI929">
        <v>-2</v>
      </c>
      <c r="GJ929">
        <v>0</v>
      </c>
      <c r="GK929">
        <f>ROUND(R929*(R12)/100,2)</f>
        <v>0</v>
      </c>
      <c r="GL929">
        <f t="shared" si="821"/>
        <v>0</v>
      </c>
      <c r="GM929">
        <f t="shared" si="822"/>
        <v>1007.32</v>
      </c>
      <c r="GN929">
        <f t="shared" si="823"/>
        <v>0</v>
      </c>
      <c r="GO929">
        <f t="shared" si="824"/>
        <v>0</v>
      </c>
      <c r="GP929">
        <f t="shared" si="825"/>
        <v>1007.32</v>
      </c>
      <c r="GR929">
        <v>0</v>
      </c>
      <c r="GS929">
        <v>3</v>
      </c>
      <c r="GT929">
        <v>0</v>
      </c>
      <c r="GU929" t="s">
        <v>3</v>
      </c>
      <c r="GV929">
        <f t="shared" si="826"/>
        <v>0</v>
      </c>
      <c r="GW929">
        <v>1</v>
      </c>
      <c r="GX929">
        <f t="shared" si="827"/>
        <v>0</v>
      </c>
      <c r="HA929">
        <v>0</v>
      </c>
      <c r="HB929">
        <v>0</v>
      </c>
      <c r="HC929">
        <f t="shared" si="828"/>
        <v>0</v>
      </c>
      <c r="HE929" t="s">
        <v>3</v>
      </c>
      <c r="HF929" t="s">
        <v>3</v>
      </c>
      <c r="IK929">
        <f t="shared" si="829"/>
        <v>1208.78</v>
      </c>
    </row>
    <row r="931" spans="1:245" x14ac:dyDescent="0.2">
      <c r="A931" s="2">
        <v>51</v>
      </c>
      <c r="B931" s="2">
        <f>B917</f>
        <v>1</v>
      </c>
      <c r="C931" s="2">
        <f>A917</f>
        <v>5</v>
      </c>
      <c r="D931" s="2">
        <f>ROW(A917)</f>
        <v>917</v>
      </c>
      <c r="E931" s="2"/>
      <c r="F931" s="2" t="str">
        <f>IF(F917&lt;&gt;"",F917,"")</f>
        <v>Новый подраздел</v>
      </c>
      <c r="G931" s="2" t="str">
        <f>IF(G917&lt;&gt;"",G917,"")</f>
        <v>Нанесение разметки</v>
      </c>
      <c r="H931" s="2">
        <v>0</v>
      </c>
      <c r="I931" s="2"/>
      <c r="J931" s="2"/>
      <c r="K931" s="2"/>
      <c r="L931" s="2"/>
      <c r="M931" s="2"/>
      <c r="N931" s="2"/>
      <c r="O931" s="2">
        <f t="shared" ref="O931:T931" si="830">ROUND(AB931,2)</f>
        <v>90101.01</v>
      </c>
      <c r="P931" s="2">
        <f t="shared" si="830"/>
        <v>51168.84</v>
      </c>
      <c r="Q931" s="2">
        <f t="shared" si="830"/>
        <v>14264.44</v>
      </c>
      <c r="R931" s="2">
        <f t="shared" si="830"/>
        <v>8441.66</v>
      </c>
      <c r="S931" s="2">
        <f t="shared" si="830"/>
        <v>24667.73</v>
      </c>
      <c r="T931" s="2">
        <f t="shared" si="830"/>
        <v>0</v>
      </c>
      <c r="U931" s="2">
        <f>AH931</f>
        <v>101.79840000000002</v>
      </c>
      <c r="V931" s="2">
        <f>AI931</f>
        <v>0</v>
      </c>
      <c r="W931" s="2">
        <f>ROUND(AJ931,2)</f>
        <v>0</v>
      </c>
      <c r="X931" s="2">
        <f>ROUND(AK931,2)</f>
        <v>19734.18</v>
      </c>
      <c r="Y931" s="2">
        <f>ROUND(AL931,2)</f>
        <v>2466.7800000000002</v>
      </c>
      <c r="Z931" s="2"/>
      <c r="AA931" s="2"/>
      <c r="AB931" s="2">
        <f>ROUND(SUMIF(AA921:AA929,"=52421674",O921:O929),2)</f>
        <v>90101.01</v>
      </c>
      <c r="AC931" s="2">
        <f>ROUND(SUMIF(AA921:AA929,"=52421674",P921:P929),2)</f>
        <v>51168.84</v>
      </c>
      <c r="AD931" s="2">
        <f>ROUND(SUMIF(AA921:AA929,"=52421674",Q921:Q929),2)</f>
        <v>14264.44</v>
      </c>
      <c r="AE931" s="2">
        <f>ROUND(SUMIF(AA921:AA929,"=52421674",R921:R929),2)</f>
        <v>8441.66</v>
      </c>
      <c r="AF931" s="2">
        <f>ROUND(SUMIF(AA921:AA929,"=52421674",S921:S929),2)</f>
        <v>24667.73</v>
      </c>
      <c r="AG931" s="2">
        <f>ROUND(SUMIF(AA921:AA929,"=52421674",T921:T929),2)</f>
        <v>0</v>
      </c>
      <c r="AH931" s="2">
        <f>SUMIF(AA921:AA929,"=52421674",U921:U929)</f>
        <v>101.79840000000002</v>
      </c>
      <c r="AI931" s="2">
        <f>SUMIF(AA921:AA929,"=52421674",V921:V929)</f>
        <v>0</v>
      </c>
      <c r="AJ931" s="2">
        <f>ROUND(SUMIF(AA921:AA929,"=52421674",W921:W929),2)</f>
        <v>0</v>
      </c>
      <c r="AK931" s="2">
        <f>ROUND(SUMIF(AA921:AA929,"=52421674",X921:X929),2)</f>
        <v>19734.18</v>
      </c>
      <c r="AL931" s="2">
        <f>ROUND(SUMIF(AA921:AA929,"=52421674",Y921:Y929),2)</f>
        <v>2466.7800000000002</v>
      </c>
      <c r="AM931" s="2"/>
      <c r="AN931" s="2"/>
      <c r="AO931" s="2">
        <f t="shared" ref="AO931:BD931" si="831">ROUND(BX931,2)</f>
        <v>0</v>
      </c>
      <c r="AP931" s="2">
        <f t="shared" si="831"/>
        <v>0</v>
      </c>
      <c r="AQ931" s="2">
        <f t="shared" si="831"/>
        <v>0</v>
      </c>
      <c r="AR931" s="2">
        <f t="shared" si="831"/>
        <v>121418.97</v>
      </c>
      <c r="AS931" s="2">
        <f t="shared" si="831"/>
        <v>0</v>
      </c>
      <c r="AT931" s="2">
        <f t="shared" si="831"/>
        <v>0</v>
      </c>
      <c r="AU931" s="2">
        <f t="shared" si="831"/>
        <v>121418.97</v>
      </c>
      <c r="AV931" s="2">
        <f t="shared" si="831"/>
        <v>51168.84</v>
      </c>
      <c r="AW931" s="2">
        <f t="shared" si="831"/>
        <v>51168.84</v>
      </c>
      <c r="AX931" s="2">
        <f t="shared" si="831"/>
        <v>0</v>
      </c>
      <c r="AY931" s="2">
        <f t="shared" si="831"/>
        <v>51168.84</v>
      </c>
      <c r="AZ931" s="2">
        <f t="shared" si="831"/>
        <v>0</v>
      </c>
      <c r="BA931" s="2">
        <f t="shared" si="831"/>
        <v>0</v>
      </c>
      <c r="BB931" s="2">
        <f t="shared" si="831"/>
        <v>0</v>
      </c>
      <c r="BC931" s="2">
        <f t="shared" si="831"/>
        <v>0</v>
      </c>
      <c r="BD931" s="2">
        <f t="shared" si="831"/>
        <v>0</v>
      </c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>
        <f>ROUND(SUMIF(AA921:AA929,"=52421674",FQ921:FQ929),2)</f>
        <v>0</v>
      </c>
      <c r="BY931" s="2">
        <f>ROUND(SUMIF(AA921:AA929,"=52421674",FR921:FR929),2)</f>
        <v>0</v>
      </c>
      <c r="BZ931" s="2">
        <f>ROUND(SUMIF(AA921:AA929,"=52421674",GL921:GL929),2)</f>
        <v>0</v>
      </c>
      <c r="CA931" s="2">
        <f>ROUND(SUMIF(AA921:AA929,"=52421674",GM921:GM929),2)</f>
        <v>121418.97</v>
      </c>
      <c r="CB931" s="2">
        <f>ROUND(SUMIF(AA921:AA929,"=52421674",GN921:GN929),2)</f>
        <v>0</v>
      </c>
      <c r="CC931" s="2">
        <f>ROUND(SUMIF(AA921:AA929,"=52421674",GO921:GO929),2)</f>
        <v>0</v>
      </c>
      <c r="CD931" s="2">
        <f>ROUND(SUMIF(AA921:AA929,"=52421674",GP921:GP929),2)</f>
        <v>121418.97</v>
      </c>
      <c r="CE931" s="2">
        <f>AC931-BX931</f>
        <v>51168.84</v>
      </c>
      <c r="CF931" s="2">
        <f>AC931-BY931</f>
        <v>51168.84</v>
      </c>
      <c r="CG931" s="2">
        <f>BX931-BZ931</f>
        <v>0</v>
      </c>
      <c r="CH931" s="2">
        <f>AC931-BX931-BY931+BZ931</f>
        <v>51168.84</v>
      </c>
      <c r="CI931" s="2">
        <f>BY931-BZ931</f>
        <v>0</v>
      </c>
      <c r="CJ931" s="2">
        <f>ROUND(SUMIF(AA921:AA929,"=52421674",GX921:GX929),2)</f>
        <v>0</v>
      </c>
      <c r="CK931" s="2">
        <f>ROUND(SUMIF(AA921:AA929,"=52421674",GY921:GY929),2)</f>
        <v>0</v>
      </c>
      <c r="CL931" s="2">
        <f>ROUND(SUMIF(AA921:AA929,"=52421674",GZ921:GZ929),2)</f>
        <v>0</v>
      </c>
      <c r="CM931" s="2">
        <f>ROUND(SUMIF(AA921:AA929,"=52421674",HD921:HD929),2)</f>
        <v>0</v>
      </c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>
        <v>0</v>
      </c>
    </row>
    <row r="933" spans="1:245" x14ac:dyDescent="0.2">
      <c r="A933" s="4">
        <v>50</v>
      </c>
      <c r="B933" s="4">
        <v>0</v>
      </c>
      <c r="C933" s="4">
        <v>0</v>
      </c>
      <c r="D933" s="4">
        <v>1</v>
      </c>
      <c r="E933" s="4">
        <v>201</v>
      </c>
      <c r="F933" s="4">
        <f>ROUND(Source!O931,O933)</f>
        <v>90101.01</v>
      </c>
      <c r="G933" s="4" t="s">
        <v>74</v>
      </c>
      <c r="H933" s="4" t="s">
        <v>75</v>
      </c>
      <c r="I933" s="4"/>
      <c r="J933" s="4"/>
      <c r="K933" s="4">
        <v>201</v>
      </c>
      <c r="L933" s="4">
        <v>1</v>
      </c>
      <c r="M933" s="4">
        <v>3</v>
      </c>
      <c r="N933" s="4" t="s">
        <v>3</v>
      </c>
      <c r="O933" s="4">
        <v>2</v>
      </c>
      <c r="P933" s="4"/>
      <c r="Q933" s="4"/>
      <c r="R933" s="4"/>
      <c r="S933" s="4"/>
      <c r="T933" s="4"/>
      <c r="U933" s="4"/>
      <c r="V933" s="4"/>
      <c r="W933" s="4"/>
    </row>
    <row r="934" spans="1:245" x14ac:dyDescent="0.2">
      <c r="A934" s="4">
        <v>50</v>
      </c>
      <c r="B934" s="4">
        <v>0</v>
      </c>
      <c r="C934" s="4">
        <v>0</v>
      </c>
      <c r="D934" s="4">
        <v>1</v>
      </c>
      <c r="E934" s="4">
        <v>202</v>
      </c>
      <c r="F934" s="4">
        <f>ROUND(Source!P931,O934)</f>
        <v>51168.84</v>
      </c>
      <c r="G934" s="4" t="s">
        <v>76</v>
      </c>
      <c r="H934" s="4" t="s">
        <v>77</v>
      </c>
      <c r="I934" s="4"/>
      <c r="J934" s="4"/>
      <c r="K934" s="4">
        <v>202</v>
      </c>
      <c r="L934" s="4">
        <v>2</v>
      </c>
      <c r="M934" s="4">
        <v>3</v>
      </c>
      <c r="N934" s="4" t="s">
        <v>3</v>
      </c>
      <c r="O934" s="4">
        <v>2</v>
      </c>
      <c r="P934" s="4"/>
      <c r="Q934" s="4"/>
      <c r="R934" s="4"/>
      <c r="S934" s="4"/>
      <c r="T934" s="4"/>
      <c r="U934" s="4"/>
      <c r="V934" s="4"/>
      <c r="W934" s="4"/>
    </row>
    <row r="935" spans="1:245" x14ac:dyDescent="0.2">
      <c r="A935" s="4">
        <v>50</v>
      </c>
      <c r="B935" s="4">
        <v>0</v>
      </c>
      <c r="C935" s="4">
        <v>0</v>
      </c>
      <c r="D935" s="4">
        <v>1</v>
      </c>
      <c r="E935" s="4">
        <v>222</v>
      </c>
      <c r="F935" s="4">
        <f>ROUND(Source!AO931,O935)</f>
        <v>0</v>
      </c>
      <c r="G935" s="4" t="s">
        <v>78</v>
      </c>
      <c r="H935" s="4" t="s">
        <v>79</v>
      </c>
      <c r="I935" s="4"/>
      <c r="J935" s="4"/>
      <c r="K935" s="4">
        <v>222</v>
      </c>
      <c r="L935" s="4">
        <v>3</v>
      </c>
      <c r="M935" s="4">
        <v>3</v>
      </c>
      <c r="N935" s="4" t="s">
        <v>3</v>
      </c>
      <c r="O935" s="4">
        <v>2</v>
      </c>
      <c r="P935" s="4"/>
      <c r="Q935" s="4"/>
      <c r="R935" s="4"/>
      <c r="S935" s="4"/>
      <c r="T935" s="4"/>
      <c r="U935" s="4"/>
      <c r="V935" s="4"/>
      <c r="W935" s="4"/>
    </row>
    <row r="936" spans="1:245" x14ac:dyDescent="0.2">
      <c r="A936" s="4">
        <v>50</v>
      </c>
      <c r="B936" s="4">
        <v>0</v>
      </c>
      <c r="C936" s="4">
        <v>0</v>
      </c>
      <c r="D936" s="4">
        <v>1</v>
      </c>
      <c r="E936" s="4">
        <v>225</v>
      </c>
      <c r="F936" s="4">
        <f>ROUND(Source!AV931,O936)</f>
        <v>51168.84</v>
      </c>
      <c r="G936" s="4" t="s">
        <v>80</v>
      </c>
      <c r="H936" s="4" t="s">
        <v>81</v>
      </c>
      <c r="I936" s="4"/>
      <c r="J936" s="4"/>
      <c r="K936" s="4">
        <v>225</v>
      </c>
      <c r="L936" s="4">
        <v>4</v>
      </c>
      <c r="M936" s="4">
        <v>3</v>
      </c>
      <c r="N936" s="4" t="s">
        <v>3</v>
      </c>
      <c r="O936" s="4">
        <v>2</v>
      </c>
      <c r="P936" s="4"/>
      <c r="Q936" s="4"/>
      <c r="R936" s="4"/>
      <c r="S936" s="4"/>
      <c r="T936" s="4"/>
      <c r="U936" s="4"/>
      <c r="V936" s="4"/>
      <c r="W936" s="4"/>
    </row>
    <row r="937" spans="1:245" x14ac:dyDescent="0.2">
      <c r="A937" s="4">
        <v>50</v>
      </c>
      <c r="B937" s="4">
        <v>0</v>
      </c>
      <c r="C937" s="4">
        <v>0</v>
      </c>
      <c r="D937" s="4">
        <v>1</v>
      </c>
      <c r="E937" s="4">
        <v>226</v>
      </c>
      <c r="F937" s="4">
        <f>ROUND(Source!AW931,O937)</f>
        <v>51168.84</v>
      </c>
      <c r="G937" s="4" t="s">
        <v>82</v>
      </c>
      <c r="H937" s="4" t="s">
        <v>83</v>
      </c>
      <c r="I937" s="4"/>
      <c r="J937" s="4"/>
      <c r="K937" s="4">
        <v>226</v>
      </c>
      <c r="L937" s="4">
        <v>5</v>
      </c>
      <c r="M937" s="4">
        <v>3</v>
      </c>
      <c r="N937" s="4" t="s">
        <v>3</v>
      </c>
      <c r="O937" s="4">
        <v>2</v>
      </c>
      <c r="P937" s="4"/>
      <c r="Q937" s="4"/>
      <c r="R937" s="4"/>
      <c r="S937" s="4"/>
      <c r="T937" s="4"/>
      <c r="U937" s="4"/>
      <c r="V937" s="4"/>
      <c r="W937" s="4"/>
    </row>
    <row r="938" spans="1:245" x14ac:dyDescent="0.2">
      <c r="A938" s="4">
        <v>50</v>
      </c>
      <c r="B938" s="4">
        <v>0</v>
      </c>
      <c r="C938" s="4">
        <v>0</v>
      </c>
      <c r="D938" s="4">
        <v>1</v>
      </c>
      <c r="E938" s="4">
        <v>227</v>
      </c>
      <c r="F938" s="4">
        <f>ROUND(Source!AX931,O938)</f>
        <v>0</v>
      </c>
      <c r="G938" s="4" t="s">
        <v>84</v>
      </c>
      <c r="H938" s="4" t="s">
        <v>85</v>
      </c>
      <c r="I938" s="4"/>
      <c r="J938" s="4"/>
      <c r="K938" s="4">
        <v>227</v>
      </c>
      <c r="L938" s="4">
        <v>6</v>
      </c>
      <c r="M938" s="4">
        <v>3</v>
      </c>
      <c r="N938" s="4" t="s">
        <v>3</v>
      </c>
      <c r="O938" s="4">
        <v>2</v>
      </c>
      <c r="P938" s="4"/>
      <c r="Q938" s="4"/>
      <c r="R938" s="4"/>
      <c r="S938" s="4"/>
      <c r="T938" s="4"/>
      <c r="U938" s="4"/>
      <c r="V938" s="4"/>
      <c r="W938" s="4"/>
    </row>
    <row r="939" spans="1:245" x14ac:dyDescent="0.2">
      <c r="A939" s="4">
        <v>50</v>
      </c>
      <c r="B939" s="4">
        <v>0</v>
      </c>
      <c r="C939" s="4">
        <v>0</v>
      </c>
      <c r="D939" s="4">
        <v>1</v>
      </c>
      <c r="E939" s="4">
        <v>228</v>
      </c>
      <c r="F939" s="4">
        <f>ROUND(Source!AY931,O939)</f>
        <v>51168.84</v>
      </c>
      <c r="G939" s="4" t="s">
        <v>86</v>
      </c>
      <c r="H939" s="4" t="s">
        <v>87</v>
      </c>
      <c r="I939" s="4"/>
      <c r="J939" s="4"/>
      <c r="K939" s="4">
        <v>228</v>
      </c>
      <c r="L939" s="4">
        <v>7</v>
      </c>
      <c r="M939" s="4">
        <v>3</v>
      </c>
      <c r="N939" s="4" t="s">
        <v>3</v>
      </c>
      <c r="O939" s="4">
        <v>2</v>
      </c>
      <c r="P939" s="4"/>
      <c r="Q939" s="4"/>
      <c r="R939" s="4"/>
      <c r="S939" s="4"/>
      <c r="T939" s="4"/>
      <c r="U939" s="4"/>
      <c r="V939" s="4"/>
      <c r="W939" s="4"/>
    </row>
    <row r="940" spans="1:245" x14ac:dyDescent="0.2">
      <c r="A940" s="4">
        <v>50</v>
      </c>
      <c r="B940" s="4">
        <v>0</v>
      </c>
      <c r="C940" s="4">
        <v>0</v>
      </c>
      <c r="D940" s="4">
        <v>1</v>
      </c>
      <c r="E940" s="4">
        <v>216</v>
      </c>
      <c r="F940" s="4">
        <f>ROUND(Source!AP931,O940)</f>
        <v>0</v>
      </c>
      <c r="G940" s="4" t="s">
        <v>88</v>
      </c>
      <c r="H940" s="4" t="s">
        <v>89</v>
      </c>
      <c r="I940" s="4"/>
      <c r="J940" s="4"/>
      <c r="K940" s="4">
        <v>216</v>
      </c>
      <c r="L940" s="4">
        <v>8</v>
      </c>
      <c r="M940" s="4">
        <v>3</v>
      </c>
      <c r="N940" s="4" t="s">
        <v>3</v>
      </c>
      <c r="O940" s="4">
        <v>2</v>
      </c>
      <c r="P940" s="4"/>
      <c r="Q940" s="4"/>
      <c r="R940" s="4"/>
      <c r="S940" s="4"/>
      <c r="T940" s="4"/>
      <c r="U940" s="4"/>
      <c r="V940" s="4"/>
      <c r="W940" s="4"/>
    </row>
    <row r="941" spans="1:245" x14ac:dyDescent="0.2">
      <c r="A941" s="4">
        <v>50</v>
      </c>
      <c r="B941" s="4">
        <v>0</v>
      </c>
      <c r="C941" s="4">
        <v>0</v>
      </c>
      <c r="D941" s="4">
        <v>1</v>
      </c>
      <c r="E941" s="4">
        <v>223</v>
      </c>
      <c r="F941" s="4">
        <f>ROUND(Source!AQ931,O941)</f>
        <v>0</v>
      </c>
      <c r="G941" s="4" t="s">
        <v>90</v>
      </c>
      <c r="H941" s="4" t="s">
        <v>91</v>
      </c>
      <c r="I941" s="4"/>
      <c r="J941" s="4"/>
      <c r="K941" s="4">
        <v>223</v>
      </c>
      <c r="L941" s="4">
        <v>9</v>
      </c>
      <c r="M941" s="4">
        <v>3</v>
      </c>
      <c r="N941" s="4" t="s">
        <v>3</v>
      </c>
      <c r="O941" s="4">
        <v>2</v>
      </c>
      <c r="P941" s="4"/>
      <c r="Q941" s="4"/>
      <c r="R941" s="4"/>
      <c r="S941" s="4"/>
      <c r="T941" s="4"/>
      <c r="U941" s="4"/>
      <c r="V941" s="4"/>
      <c r="W941" s="4"/>
    </row>
    <row r="942" spans="1:245" x14ac:dyDescent="0.2">
      <c r="A942" s="4">
        <v>50</v>
      </c>
      <c r="B942" s="4">
        <v>0</v>
      </c>
      <c r="C942" s="4">
        <v>0</v>
      </c>
      <c r="D942" s="4">
        <v>1</v>
      </c>
      <c r="E942" s="4">
        <v>229</v>
      </c>
      <c r="F942" s="4">
        <f>ROUND(Source!AZ931,O942)</f>
        <v>0</v>
      </c>
      <c r="G942" s="4" t="s">
        <v>92</v>
      </c>
      <c r="H942" s="4" t="s">
        <v>93</v>
      </c>
      <c r="I942" s="4"/>
      <c r="J942" s="4"/>
      <c r="K942" s="4">
        <v>229</v>
      </c>
      <c r="L942" s="4">
        <v>10</v>
      </c>
      <c r="M942" s="4">
        <v>3</v>
      </c>
      <c r="N942" s="4" t="s">
        <v>3</v>
      </c>
      <c r="O942" s="4">
        <v>2</v>
      </c>
      <c r="P942" s="4"/>
      <c r="Q942" s="4"/>
      <c r="R942" s="4"/>
      <c r="S942" s="4"/>
      <c r="T942" s="4"/>
      <c r="U942" s="4"/>
      <c r="V942" s="4"/>
      <c r="W942" s="4"/>
    </row>
    <row r="943" spans="1:245" x14ac:dyDescent="0.2">
      <c r="A943" s="4">
        <v>50</v>
      </c>
      <c r="B943" s="4">
        <v>0</v>
      </c>
      <c r="C943" s="4">
        <v>0</v>
      </c>
      <c r="D943" s="4">
        <v>1</v>
      </c>
      <c r="E943" s="4">
        <v>203</v>
      </c>
      <c r="F943" s="4">
        <f>ROUND(Source!Q931,O943)</f>
        <v>14264.44</v>
      </c>
      <c r="G943" s="4" t="s">
        <v>94</v>
      </c>
      <c r="H943" s="4" t="s">
        <v>95</v>
      </c>
      <c r="I943" s="4"/>
      <c r="J943" s="4"/>
      <c r="K943" s="4">
        <v>203</v>
      </c>
      <c r="L943" s="4">
        <v>11</v>
      </c>
      <c r="M943" s="4">
        <v>3</v>
      </c>
      <c r="N943" s="4" t="s">
        <v>3</v>
      </c>
      <c r="O943" s="4">
        <v>2</v>
      </c>
      <c r="P943" s="4"/>
      <c r="Q943" s="4"/>
      <c r="R943" s="4"/>
      <c r="S943" s="4"/>
      <c r="T943" s="4"/>
      <c r="U943" s="4"/>
      <c r="V943" s="4"/>
      <c r="W943" s="4"/>
    </row>
    <row r="944" spans="1:245" x14ac:dyDescent="0.2">
      <c r="A944" s="4">
        <v>50</v>
      </c>
      <c r="B944" s="4">
        <v>0</v>
      </c>
      <c r="C944" s="4">
        <v>0</v>
      </c>
      <c r="D944" s="4">
        <v>1</v>
      </c>
      <c r="E944" s="4">
        <v>231</v>
      </c>
      <c r="F944" s="4">
        <f>ROUND(Source!BB931,O944)</f>
        <v>0</v>
      </c>
      <c r="G944" s="4" t="s">
        <v>96</v>
      </c>
      <c r="H944" s="4" t="s">
        <v>97</v>
      </c>
      <c r="I944" s="4"/>
      <c r="J944" s="4"/>
      <c r="K944" s="4">
        <v>231</v>
      </c>
      <c r="L944" s="4">
        <v>12</v>
      </c>
      <c r="M944" s="4">
        <v>3</v>
      </c>
      <c r="N944" s="4" t="s">
        <v>3</v>
      </c>
      <c r="O944" s="4">
        <v>2</v>
      </c>
      <c r="P944" s="4"/>
      <c r="Q944" s="4"/>
      <c r="R944" s="4"/>
      <c r="S944" s="4"/>
      <c r="T944" s="4"/>
      <c r="U944" s="4"/>
      <c r="V944" s="4"/>
      <c r="W944" s="4"/>
    </row>
    <row r="945" spans="1:23" x14ac:dyDescent="0.2">
      <c r="A945" s="4">
        <v>50</v>
      </c>
      <c r="B945" s="4">
        <v>0</v>
      </c>
      <c r="C945" s="4">
        <v>0</v>
      </c>
      <c r="D945" s="4">
        <v>1</v>
      </c>
      <c r="E945" s="4">
        <v>204</v>
      </c>
      <c r="F945" s="4">
        <f>ROUND(Source!R931,O945)</f>
        <v>8441.66</v>
      </c>
      <c r="G945" s="4" t="s">
        <v>98</v>
      </c>
      <c r="H945" s="4" t="s">
        <v>99</v>
      </c>
      <c r="I945" s="4"/>
      <c r="J945" s="4"/>
      <c r="K945" s="4">
        <v>204</v>
      </c>
      <c r="L945" s="4">
        <v>13</v>
      </c>
      <c r="M945" s="4">
        <v>3</v>
      </c>
      <c r="N945" s="4" t="s">
        <v>3</v>
      </c>
      <c r="O945" s="4">
        <v>2</v>
      </c>
      <c r="P945" s="4"/>
      <c r="Q945" s="4"/>
      <c r="R945" s="4"/>
      <c r="S945" s="4"/>
      <c r="T945" s="4"/>
      <c r="U945" s="4"/>
      <c r="V945" s="4"/>
      <c r="W945" s="4"/>
    </row>
    <row r="946" spans="1:23" x14ac:dyDescent="0.2">
      <c r="A946" s="4">
        <v>50</v>
      </c>
      <c r="B946" s="4">
        <v>0</v>
      </c>
      <c r="C946" s="4">
        <v>0</v>
      </c>
      <c r="D946" s="4">
        <v>1</v>
      </c>
      <c r="E946" s="4">
        <v>205</v>
      </c>
      <c r="F946" s="4">
        <f>ROUND(Source!S931,O946)</f>
        <v>24667.73</v>
      </c>
      <c r="G946" s="4" t="s">
        <v>100</v>
      </c>
      <c r="H946" s="4" t="s">
        <v>101</v>
      </c>
      <c r="I946" s="4"/>
      <c r="J946" s="4"/>
      <c r="K946" s="4">
        <v>205</v>
      </c>
      <c r="L946" s="4">
        <v>14</v>
      </c>
      <c r="M946" s="4">
        <v>3</v>
      </c>
      <c r="N946" s="4" t="s">
        <v>3</v>
      </c>
      <c r="O946" s="4">
        <v>2</v>
      </c>
      <c r="P946" s="4"/>
      <c r="Q946" s="4"/>
      <c r="R946" s="4"/>
      <c r="S946" s="4"/>
      <c r="T946" s="4"/>
      <c r="U946" s="4"/>
      <c r="V946" s="4"/>
      <c r="W946" s="4"/>
    </row>
    <row r="947" spans="1:23" x14ac:dyDescent="0.2">
      <c r="A947" s="4">
        <v>50</v>
      </c>
      <c r="B947" s="4">
        <v>0</v>
      </c>
      <c r="C947" s="4">
        <v>0</v>
      </c>
      <c r="D947" s="4">
        <v>1</v>
      </c>
      <c r="E947" s="4">
        <v>232</v>
      </c>
      <c r="F947" s="4">
        <f>ROUND(Source!BC931,O947)</f>
        <v>0</v>
      </c>
      <c r="G947" s="4" t="s">
        <v>102</v>
      </c>
      <c r="H947" s="4" t="s">
        <v>103</v>
      </c>
      <c r="I947" s="4"/>
      <c r="J947" s="4"/>
      <c r="K947" s="4">
        <v>232</v>
      </c>
      <c r="L947" s="4">
        <v>15</v>
      </c>
      <c r="M947" s="4">
        <v>3</v>
      </c>
      <c r="N947" s="4" t="s">
        <v>3</v>
      </c>
      <c r="O947" s="4">
        <v>2</v>
      </c>
      <c r="P947" s="4"/>
      <c r="Q947" s="4"/>
      <c r="R947" s="4"/>
      <c r="S947" s="4"/>
      <c r="T947" s="4"/>
      <c r="U947" s="4"/>
      <c r="V947" s="4"/>
      <c r="W947" s="4"/>
    </row>
    <row r="948" spans="1:23" x14ac:dyDescent="0.2">
      <c r="A948" s="4">
        <v>50</v>
      </c>
      <c r="B948" s="4">
        <v>0</v>
      </c>
      <c r="C948" s="4">
        <v>0</v>
      </c>
      <c r="D948" s="4">
        <v>1</v>
      </c>
      <c r="E948" s="4">
        <v>214</v>
      </c>
      <c r="F948" s="4">
        <f>ROUND(Source!AS931,O948)</f>
        <v>0</v>
      </c>
      <c r="G948" s="4" t="s">
        <v>104</v>
      </c>
      <c r="H948" s="4" t="s">
        <v>105</v>
      </c>
      <c r="I948" s="4"/>
      <c r="J948" s="4"/>
      <c r="K948" s="4">
        <v>214</v>
      </c>
      <c r="L948" s="4">
        <v>16</v>
      </c>
      <c r="M948" s="4">
        <v>3</v>
      </c>
      <c r="N948" s="4" t="s">
        <v>3</v>
      </c>
      <c r="O948" s="4">
        <v>2</v>
      </c>
      <c r="P948" s="4"/>
      <c r="Q948" s="4"/>
      <c r="R948" s="4"/>
      <c r="S948" s="4"/>
      <c r="T948" s="4"/>
      <c r="U948" s="4"/>
      <c r="V948" s="4"/>
      <c r="W948" s="4"/>
    </row>
    <row r="949" spans="1:23" x14ac:dyDescent="0.2">
      <c r="A949" s="4">
        <v>50</v>
      </c>
      <c r="B949" s="4">
        <v>0</v>
      </c>
      <c r="C949" s="4">
        <v>0</v>
      </c>
      <c r="D949" s="4">
        <v>1</v>
      </c>
      <c r="E949" s="4">
        <v>215</v>
      </c>
      <c r="F949" s="4">
        <f>ROUND(Source!AT931,O949)</f>
        <v>0</v>
      </c>
      <c r="G949" s="4" t="s">
        <v>106</v>
      </c>
      <c r="H949" s="4" t="s">
        <v>107</v>
      </c>
      <c r="I949" s="4"/>
      <c r="J949" s="4"/>
      <c r="K949" s="4">
        <v>215</v>
      </c>
      <c r="L949" s="4">
        <v>17</v>
      </c>
      <c r="M949" s="4">
        <v>3</v>
      </c>
      <c r="N949" s="4" t="s">
        <v>3</v>
      </c>
      <c r="O949" s="4">
        <v>2</v>
      </c>
      <c r="P949" s="4"/>
      <c r="Q949" s="4"/>
      <c r="R949" s="4"/>
      <c r="S949" s="4"/>
      <c r="T949" s="4"/>
      <c r="U949" s="4"/>
      <c r="V949" s="4"/>
      <c r="W949" s="4"/>
    </row>
    <row r="950" spans="1:23" x14ac:dyDescent="0.2">
      <c r="A950" s="4">
        <v>50</v>
      </c>
      <c r="B950" s="4">
        <v>0</v>
      </c>
      <c r="C950" s="4">
        <v>0</v>
      </c>
      <c r="D950" s="4">
        <v>1</v>
      </c>
      <c r="E950" s="4">
        <v>217</v>
      </c>
      <c r="F950" s="4">
        <f>ROUND(Source!AU931,O950)</f>
        <v>121418.97</v>
      </c>
      <c r="G950" s="4" t="s">
        <v>108</v>
      </c>
      <c r="H950" s="4" t="s">
        <v>109</v>
      </c>
      <c r="I950" s="4"/>
      <c r="J950" s="4"/>
      <c r="K950" s="4">
        <v>217</v>
      </c>
      <c r="L950" s="4">
        <v>18</v>
      </c>
      <c r="M950" s="4">
        <v>3</v>
      </c>
      <c r="N950" s="4" t="s">
        <v>3</v>
      </c>
      <c r="O950" s="4">
        <v>2</v>
      </c>
      <c r="P950" s="4"/>
      <c r="Q950" s="4"/>
      <c r="R950" s="4"/>
      <c r="S950" s="4"/>
      <c r="T950" s="4"/>
      <c r="U950" s="4"/>
      <c r="V950" s="4"/>
      <c r="W950" s="4"/>
    </row>
    <row r="951" spans="1:23" x14ac:dyDescent="0.2">
      <c r="A951" s="4">
        <v>50</v>
      </c>
      <c r="B951" s="4">
        <v>0</v>
      </c>
      <c r="C951" s="4">
        <v>0</v>
      </c>
      <c r="D951" s="4">
        <v>1</v>
      </c>
      <c r="E951" s="4">
        <v>230</v>
      </c>
      <c r="F951" s="4">
        <f>ROUND(Source!BA931,O951)</f>
        <v>0</v>
      </c>
      <c r="G951" s="4" t="s">
        <v>110</v>
      </c>
      <c r="H951" s="4" t="s">
        <v>111</v>
      </c>
      <c r="I951" s="4"/>
      <c r="J951" s="4"/>
      <c r="K951" s="4">
        <v>230</v>
      </c>
      <c r="L951" s="4">
        <v>19</v>
      </c>
      <c r="M951" s="4">
        <v>3</v>
      </c>
      <c r="N951" s="4" t="s">
        <v>3</v>
      </c>
      <c r="O951" s="4">
        <v>2</v>
      </c>
      <c r="P951" s="4"/>
      <c r="Q951" s="4"/>
      <c r="R951" s="4"/>
      <c r="S951" s="4"/>
      <c r="T951" s="4"/>
      <c r="U951" s="4"/>
      <c r="V951" s="4"/>
      <c r="W951" s="4"/>
    </row>
    <row r="952" spans="1:23" x14ac:dyDescent="0.2">
      <c r="A952" s="4">
        <v>50</v>
      </c>
      <c r="B952" s="4">
        <v>0</v>
      </c>
      <c r="C952" s="4">
        <v>0</v>
      </c>
      <c r="D952" s="4">
        <v>1</v>
      </c>
      <c r="E952" s="4">
        <v>206</v>
      </c>
      <c r="F952" s="4">
        <f>ROUND(Source!T931,O952)</f>
        <v>0</v>
      </c>
      <c r="G952" s="4" t="s">
        <v>112</v>
      </c>
      <c r="H952" s="4" t="s">
        <v>113</v>
      </c>
      <c r="I952" s="4"/>
      <c r="J952" s="4"/>
      <c r="K952" s="4">
        <v>206</v>
      </c>
      <c r="L952" s="4">
        <v>20</v>
      </c>
      <c r="M952" s="4">
        <v>3</v>
      </c>
      <c r="N952" s="4" t="s">
        <v>3</v>
      </c>
      <c r="O952" s="4">
        <v>2</v>
      </c>
      <c r="P952" s="4"/>
      <c r="Q952" s="4"/>
      <c r="R952" s="4"/>
      <c r="S952" s="4"/>
      <c r="T952" s="4"/>
      <c r="U952" s="4"/>
      <c r="V952" s="4"/>
      <c r="W952" s="4"/>
    </row>
    <row r="953" spans="1:23" x14ac:dyDescent="0.2">
      <c r="A953" s="4">
        <v>50</v>
      </c>
      <c r="B953" s="4">
        <v>0</v>
      </c>
      <c r="C953" s="4">
        <v>0</v>
      </c>
      <c r="D953" s="4">
        <v>1</v>
      </c>
      <c r="E953" s="4">
        <v>207</v>
      </c>
      <c r="F953" s="4">
        <f>Source!U931</f>
        <v>101.79840000000002</v>
      </c>
      <c r="G953" s="4" t="s">
        <v>114</v>
      </c>
      <c r="H953" s="4" t="s">
        <v>115</v>
      </c>
      <c r="I953" s="4"/>
      <c r="J953" s="4"/>
      <c r="K953" s="4">
        <v>207</v>
      </c>
      <c r="L953" s="4">
        <v>21</v>
      </c>
      <c r="M953" s="4">
        <v>3</v>
      </c>
      <c r="N953" s="4" t="s">
        <v>3</v>
      </c>
      <c r="O953" s="4">
        <v>-1</v>
      </c>
      <c r="P953" s="4"/>
      <c r="Q953" s="4"/>
      <c r="R953" s="4"/>
      <c r="S953" s="4"/>
      <c r="T953" s="4"/>
      <c r="U953" s="4"/>
      <c r="V953" s="4"/>
      <c r="W953" s="4"/>
    </row>
    <row r="954" spans="1:23" x14ac:dyDescent="0.2">
      <c r="A954" s="4">
        <v>50</v>
      </c>
      <c r="B954" s="4">
        <v>0</v>
      </c>
      <c r="C954" s="4">
        <v>0</v>
      </c>
      <c r="D954" s="4">
        <v>1</v>
      </c>
      <c r="E954" s="4">
        <v>208</v>
      </c>
      <c r="F954" s="4">
        <f>Source!V931</f>
        <v>0</v>
      </c>
      <c r="G954" s="4" t="s">
        <v>116</v>
      </c>
      <c r="H954" s="4" t="s">
        <v>117</v>
      </c>
      <c r="I954" s="4"/>
      <c r="J954" s="4"/>
      <c r="K954" s="4">
        <v>208</v>
      </c>
      <c r="L954" s="4">
        <v>22</v>
      </c>
      <c r="M954" s="4">
        <v>3</v>
      </c>
      <c r="N954" s="4" t="s">
        <v>3</v>
      </c>
      <c r="O954" s="4">
        <v>-1</v>
      </c>
      <c r="P954" s="4"/>
      <c r="Q954" s="4"/>
      <c r="R954" s="4"/>
      <c r="S954" s="4"/>
      <c r="T954" s="4"/>
      <c r="U954" s="4"/>
      <c r="V954" s="4"/>
      <c r="W954" s="4"/>
    </row>
    <row r="955" spans="1:23" x14ac:dyDescent="0.2">
      <c r="A955" s="4">
        <v>50</v>
      </c>
      <c r="B955" s="4">
        <v>0</v>
      </c>
      <c r="C955" s="4">
        <v>0</v>
      </c>
      <c r="D955" s="4">
        <v>1</v>
      </c>
      <c r="E955" s="4">
        <v>209</v>
      </c>
      <c r="F955" s="4">
        <f>ROUND(Source!W931,O955)</f>
        <v>0</v>
      </c>
      <c r="G955" s="4" t="s">
        <v>118</v>
      </c>
      <c r="H955" s="4" t="s">
        <v>119</v>
      </c>
      <c r="I955" s="4"/>
      <c r="J955" s="4"/>
      <c r="K955" s="4">
        <v>209</v>
      </c>
      <c r="L955" s="4">
        <v>23</v>
      </c>
      <c r="M955" s="4">
        <v>3</v>
      </c>
      <c r="N955" s="4" t="s">
        <v>3</v>
      </c>
      <c r="O955" s="4">
        <v>2</v>
      </c>
      <c r="P955" s="4"/>
      <c r="Q955" s="4"/>
      <c r="R955" s="4"/>
      <c r="S955" s="4"/>
      <c r="T955" s="4"/>
      <c r="U955" s="4"/>
      <c r="V955" s="4"/>
      <c r="W955" s="4"/>
    </row>
    <row r="956" spans="1:23" x14ac:dyDescent="0.2">
      <c r="A956" s="4">
        <v>50</v>
      </c>
      <c r="B956" s="4">
        <v>0</v>
      </c>
      <c r="C956" s="4">
        <v>0</v>
      </c>
      <c r="D956" s="4">
        <v>1</v>
      </c>
      <c r="E956" s="4">
        <v>233</v>
      </c>
      <c r="F956" s="4">
        <f>ROUND(Source!BD931,O956)</f>
        <v>0</v>
      </c>
      <c r="G956" s="4" t="s">
        <v>120</v>
      </c>
      <c r="H956" s="4" t="s">
        <v>121</v>
      </c>
      <c r="I956" s="4"/>
      <c r="J956" s="4"/>
      <c r="K956" s="4">
        <v>233</v>
      </c>
      <c r="L956" s="4">
        <v>24</v>
      </c>
      <c r="M956" s="4">
        <v>3</v>
      </c>
      <c r="N956" s="4" t="s">
        <v>3</v>
      </c>
      <c r="O956" s="4">
        <v>2</v>
      </c>
      <c r="P956" s="4"/>
      <c r="Q956" s="4"/>
      <c r="R956" s="4"/>
      <c r="S956" s="4"/>
      <c r="T956" s="4"/>
      <c r="U956" s="4"/>
      <c r="V956" s="4"/>
      <c r="W956" s="4"/>
    </row>
    <row r="957" spans="1:23" x14ac:dyDescent="0.2">
      <c r="A957" s="4">
        <v>50</v>
      </c>
      <c r="B957" s="4">
        <v>0</v>
      </c>
      <c r="C957" s="4">
        <v>0</v>
      </c>
      <c r="D957" s="4">
        <v>1</v>
      </c>
      <c r="E957" s="4">
        <v>210</v>
      </c>
      <c r="F957" s="4">
        <f>ROUND(Source!X931,O957)</f>
        <v>19734.18</v>
      </c>
      <c r="G957" s="4" t="s">
        <v>122</v>
      </c>
      <c r="H957" s="4" t="s">
        <v>123</v>
      </c>
      <c r="I957" s="4"/>
      <c r="J957" s="4"/>
      <c r="K957" s="4">
        <v>210</v>
      </c>
      <c r="L957" s="4">
        <v>25</v>
      </c>
      <c r="M957" s="4">
        <v>3</v>
      </c>
      <c r="N957" s="4" t="s">
        <v>3</v>
      </c>
      <c r="O957" s="4">
        <v>2</v>
      </c>
      <c r="P957" s="4"/>
      <c r="Q957" s="4"/>
      <c r="R957" s="4"/>
      <c r="S957" s="4"/>
      <c r="T957" s="4"/>
      <c r="U957" s="4"/>
      <c r="V957" s="4"/>
      <c r="W957" s="4"/>
    </row>
    <row r="958" spans="1:23" x14ac:dyDescent="0.2">
      <c r="A958" s="4">
        <v>50</v>
      </c>
      <c r="B958" s="4">
        <v>0</v>
      </c>
      <c r="C958" s="4">
        <v>0</v>
      </c>
      <c r="D958" s="4">
        <v>1</v>
      </c>
      <c r="E958" s="4">
        <v>211</v>
      </c>
      <c r="F958" s="4">
        <f>ROUND(Source!Y931,O958)</f>
        <v>2466.7800000000002</v>
      </c>
      <c r="G958" s="4" t="s">
        <v>124</v>
      </c>
      <c r="H958" s="4" t="s">
        <v>125</v>
      </c>
      <c r="I958" s="4"/>
      <c r="J958" s="4"/>
      <c r="K958" s="4">
        <v>211</v>
      </c>
      <c r="L958" s="4">
        <v>26</v>
      </c>
      <c r="M958" s="4">
        <v>3</v>
      </c>
      <c r="N958" s="4" t="s">
        <v>3</v>
      </c>
      <c r="O958" s="4">
        <v>2</v>
      </c>
      <c r="P958" s="4"/>
      <c r="Q958" s="4"/>
      <c r="R958" s="4"/>
      <c r="S958" s="4"/>
      <c r="T958" s="4"/>
      <c r="U958" s="4"/>
      <c r="V958" s="4"/>
      <c r="W958" s="4"/>
    </row>
    <row r="959" spans="1:23" x14ac:dyDescent="0.2">
      <c r="A959" s="4">
        <v>50</v>
      </c>
      <c r="B959" s="4">
        <v>0</v>
      </c>
      <c r="C959" s="4">
        <v>0</v>
      </c>
      <c r="D959" s="4">
        <v>1</v>
      </c>
      <c r="E959" s="4">
        <v>224</v>
      </c>
      <c r="F959" s="4">
        <f>ROUND(Source!AR931,O959)</f>
        <v>121418.97</v>
      </c>
      <c r="G959" s="4" t="s">
        <v>126</v>
      </c>
      <c r="H959" s="4" t="s">
        <v>127</v>
      </c>
      <c r="I959" s="4"/>
      <c r="J959" s="4"/>
      <c r="K959" s="4">
        <v>224</v>
      </c>
      <c r="L959" s="4">
        <v>27</v>
      </c>
      <c r="M959" s="4">
        <v>3</v>
      </c>
      <c r="N959" s="4" t="s">
        <v>3</v>
      </c>
      <c r="O959" s="4">
        <v>2</v>
      </c>
      <c r="P959" s="4"/>
      <c r="Q959" s="4"/>
      <c r="R959" s="4"/>
      <c r="S959" s="4"/>
      <c r="T959" s="4"/>
      <c r="U959" s="4"/>
      <c r="V959" s="4"/>
      <c r="W959" s="4"/>
    </row>
    <row r="961" spans="1:245" x14ac:dyDescent="0.2">
      <c r="A961" s="1">
        <v>5</v>
      </c>
      <c r="B961" s="1">
        <v>1</v>
      </c>
      <c r="C961" s="1"/>
      <c r="D961" s="1">
        <f>ROW(A980)</f>
        <v>980</v>
      </c>
      <c r="E961" s="1"/>
      <c r="F961" s="1" t="s">
        <v>15</v>
      </c>
      <c r="G961" s="1" t="s">
        <v>285</v>
      </c>
      <c r="H961" s="1" t="s">
        <v>3</v>
      </c>
      <c r="I961" s="1">
        <v>0</v>
      </c>
      <c r="J961" s="1"/>
      <c r="K961" s="1">
        <v>-1</v>
      </c>
      <c r="L961" s="1"/>
      <c r="M961" s="1"/>
      <c r="N961" s="1"/>
      <c r="O961" s="1"/>
      <c r="P961" s="1"/>
      <c r="Q961" s="1"/>
      <c r="R961" s="1"/>
      <c r="S961" s="1"/>
      <c r="T961" s="1"/>
      <c r="U961" s="1" t="s">
        <v>3</v>
      </c>
      <c r="V961" s="1">
        <v>0</v>
      </c>
      <c r="W961" s="1"/>
      <c r="X961" s="1"/>
      <c r="Y961" s="1"/>
      <c r="Z961" s="1"/>
      <c r="AA961" s="1"/>
      <c r="AB961" s="1" t="s">
        <v>3</v>
      </c>
      <c r="AC961" s="1" t="s">
        <v>3</v>
      </c>
      <c r="AD961" s="1" t="s">
        <v>3</v>
      </c>
      <c r="AE961" s="1" t="s">
        <v>3</v>
      </c>
      <c r="AF961" s="1" t="s">
        <v>3</v>
      </c>
      <c r="AG961" s="1" t="s">
        <v>3</v>
      </c>
      <c r="AH961" s="1"/>
      <c r="AI961" s="1"/>
      <c r="AJ961" s="1"/>
      <c r="AK961" s="1"/>
      <c r="AL961" s="1"/>
      <c r="AM961" s="1"/>
      <c r="AN961" s="1"/>
      <c r="AO961" s="1"/>
      <c r="AP961" s="1" t="s">
        <v>3</v>
      </c>
      <c r="AQ961" s="1" t="s">
        <v>3</v>
      </c>
      <c r="AR961" s="1" t="s">
        <v>3</v>
      </c>
      <c r="AS961" s="1"/>
      <c r="AT961" s="1"/>
      <c r="AU961" s="1"/>
      <c r="AV961" s="1"/>
      <c r="AW961" s="1"/>
      <c r="AX961" s="1"/>
      <c r="AY961" s="1"/>
      <c r="AZ961" s="1" t="s">
        <v>3</v>
      </c>
      <c r="BA961" s="1"/>
      <c r="BB961" s="1" t="s">
        <v>3</v>
      </c>
      <c r="BC961" s="1" t="s">
        <v>3</v>
      </c>
      <c r="BD961" s="1" t="s">
        <v>3</v>
      </c>
      <c r="BE961" s="1" t="s">
        <v>3</v>
      </c>
      <c r="BF961" s="1" t="s">
        <v>3</v>
      </c>
      <c r="BG961" s="1" t="s">
        <v>3</v>
      </c>
      <c r="BH961" s="1" t="s">
        <v>3</v>
      </c>
      <c r="BI961" s="1" t="s">
        <v>3</v>
      </c>
      <c r="BJ961" s="1" t="s">
        <v>3</v>
      </c>
      <c r="BK961" s="1" t="s">
        <v>3</v>
      </c>
      <c r="BL961" s="1" t="s">
        <v>3</v>
      </c>
      <c r="BM961" s="1" t="s">
        <v>3</v>
      </c>
      <c r="BN961" s="1" t="s">
        <v>3</v>
      </c>
      <c r="BO961" s="1" t="s">
        <v>3</v>
      </c>
      <c r="BP961" s="1" t="s">
        <v>3</v>
      </c>
      <c r="BQ961" s="1"/>
      <c r="BR961" s="1"/>
      <c r="BS961" s="1"/>
      <c r="BT961" s="1"/>
      <c r="BU961" s="1"/>
      <c r="BV961" s="1"/>
      <c r="BW961" s="1"/>
      <c r="BX961" s="1">
        <v>0</v>
      </c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>
        <v>0</v>
      </c>
    </row>
    <row r="963" spans="1:245" x14ac:dyDescent="0.2">
      <c r="A963" s="2">
        <v>52</v>
      </c>
      <c r="B963" s="2">
        <f t="shared" ref="B963:G963" si="832">B980</f>
        <v>1</v>
      </c>
      <c r="C963" s="2">
        <f t="shared" si="832"/>
        <v>5</v>
      </c>
      <c r="D963" s="2">
        <f t="shared" si="832"/>
        <v>961</v>
      </c>
      <c r="E963" s="2">
        <f t="shared" si="832"/>
        <v>0</v>
      </c>
      <c r="F963" s="2" t="str">
        <f t="shared" si="832"/>
        <v>Новый подраздел</v>
      </c>
      <c r="G963" s="2" t="str">
        <f t="shared" si="832"/>
        <v>Дорожные знаки</v>
      </c>
      <c r="H963" s="2"/>
      <c r="I963" s="2"/>
      <c r="J963" s="2"/>
      <c r="K963" s="2"/>
      <c r="L963" s="2"/>
      <c r="M963" s="2"/>
      <c r="N963" s="2"/>
      <c r="O963" s="2">
        <f t="shared" ref="O963:AT963" si="833">O980</f>
        <v>103976.31</v>
      </c>
      <c r="P963" s="2">
        <f t="shared" si="833"/>
        <v>81627.960000000006</v>
      </c>
      <c r="Q963" s="2">
        <f t="shared" si="833"/>
        <v>3793.65</v>
      </c>
      <c r="R963" s="2">
        <f t="shared" si="833"/>
        <v>1874.9</v>
      </c>
      <c r="S963" s="2">
        <f t="shared" si="833"/>
        <v>18554.7</v>
      </c>
      <c r="T963" s="2">
        <f t="shared" si="833"/>
        <v>0</v>
      </c>
      <c r="U963" s="2">
        <f t="shared" si="833"/>
        <v>89.332260000000005</v>
      </c>
      <c r="V963" s="2">
        <f t="shared" si="833"/>
        <v>0</v>
      </c>
      <c r="W963" s="2">
        <f t="shared" si="833"/>
        <v>0</v>
      </c>
      <c r="X963" s="2">
        <f t="shared" si="833"/>
        <v>12988.28</v>
      </c>
      <c r="Y963" s="2">
        <f t="shared" si="833"/>
        <v>1855.47</v>
      </c>
      <c r="Z963" s="2">
        <f t="shared" si="833"/>
        <v>0</v>
      </c>
      <c r="AA963" s="2">
        <f t="shared" si="833"/>
        <v>0</v>
      </c>
      <c r="AB963" s="2">
        <f t="shared" si="833"/>
        <v>103976.31</v>
      </c>
      <c r="AC963" s="2">
        <f t="shared" si="833"/>
        <v>81627.960000000006</v>
      </c>
      <c r="AD963" s="2">
        <f t="shared" si="833"/>
        <v>3793.65</v>
      </c>
      <c r="AE963" s="2">
        <f t="shared" si="833"/>
        <v>1874.9</v>
      </c>
      <c r="AF963" s="2">
        <f t="shared" si="833"/>
        <v>18554.7</v>
      </c>
      <c r="AG963" s="2">
        <f t="shared" si="833"/>
        <v>0</v>
      </c>
      <c r="AH963" s="2">
        <f t="shared" si="833"/>
        <v>89.332260000000005</v>
      </c>
      <c r="AI963" s="2">
        <f t="shared" si="833"/>
        <v>0</v>
      </c>
      <c r="AJ963" s="2">
        <f t="shared" si="833"/>
        <v>0</v>
      </c>
      <c r="AK963" s="2">
        <f t="shared" si="833"/>
        <v>12988.28</v>
      </c>
      <c r="AL963" s="2">
        <f t="shared" si="833"/>
        <v>1855.47</v>
      </c>
      <c r="AM963" s="2">
        <f t="shared" si="833"/>
        <v>0</v>
      </c>
      <c r="AN963" s="2">
        <f t="shared" si="833"/>
        <v>0</v>
      </c>
      <c r="AO963" s="2">
        <f t="shared" si="833"/>
        <v>0</v>
      </c>
      <c r="AP963" s="2">
        <f t="shared" si="833"/>
        <v>0</v>
      </c>
      <c r="AQ963" s="2">
        <f t="shared" si="833"/>
        <v>0</v>
      </c>
      <c r="AR963" s="2">
        <f t="shared" si="833"/>
        <v>120844.95</v>
      </c>
      <c r="AS963" s="2">
        <f t="shared" si="833"/>
        <v>0</v>
      </c>
      <c r="AT963" s="2">
        <f t="shared" si="833"/>
        <v>0</v>
      </c>
      <c r="AU963" s="2">
        <f t="shared" ref="AU963:BZ963" si="834">AU980</f>
        <v>120844.95</v>
      </c>
      <c r="AV963" s="2">
        <f t="shared" si="834"/>
        <v>81627.960000000006</v>
      </c>
      <c r="AW963" s="2">
        <f t="shared" si="834"/>
        <v>81627.960000000006</v>
      </c>
      <c r="AX963" s="2">
        <f t="shared" si="834"/>
        <v>0</v>
      </c>
      <c r="AY963" s="2">
        <f t="shared" si="834"/>
        <v>81627.960000000006</v>
      </c>
      <c r="AZ963" s="2">
        <f t="shared" si="834"/>
        <v>0</v>
      </c>
      <c r="BA963" s="2">
        <f t="shared" si="834"/>
        <v>0</v>
      </c>
      <c r="BB963" s="2">
        <f t="shared" si="834"/>
        <v>0</v>
      </c>
      <c r="BC963" s="2">
        <f t="shared" si="834"/>
        <v>0</v>
      </c>
      <c r="BD963" s="2">
        <f t="shared" si="834"/>
        <v>0</v>
      </c>
      <c r="BE963" s="2">
        <f t="shared" si="834"/>
        <v>0</v>
      </c>
      <c r="BF963" s="2">
        <f t="shared" si="834"/>
        <v>0</v>
      </c>
      <c r="BG963" s="2">
        <f t="shared" si="834"/>
        <v>0</v>
      </c>
      <c r="BH963" s="2">
        <f t="shared" si="834"/>
        <v>0</v>
      </c>
      <c r="BI963" s="2">
        <f t="shared" si="834"/>
        <v>0</v>
      </c>
      <c r="BJ963" s="2">
        <f t="shared" si="834"/>
        <v>0</v>
      </c>
      <c r="BK963" s="2">
        <f t="shared" si="834"/>
        <v>0</v>
      </c>
      <c r="BL963" s="2">
        <f t="shared" si="834"/>
        <v>0</v>
      </c>
      <c r="BM963" s="2">
        <f t="shared" si="834"/>
        <v>0</v>
      </c>
      <c r="BN963" s="2">
        <f t="shared" si="834"/>
        <v>0</v>
      </c>
      <c r="BO963" s="2">
        <f t="shared" si="834"/>
        <v>0</v>
      </c>
      <c r="BP963" s="2">
        <f t="shared" si="834"/>
        <v>0</v>
      </c>
      <c r="BQ963" s="2">
        <f t="shared" si="834"/>
        <v>0</v>
      </c>
      <c r="BR963" s="2">
        <f t="shared" si="834"/>
        <v>0</v>
      </c>
      <c r="BS963" s="2">
        <f t="shared" si="834"/>
        <v>0</v>
      </c>
      <c r="BT963" s="2">
        <f t="shared" si="834"/>
        <v>0</v>
      </c>
      <c r="BU963" s="2">
        <f t="shared" si="834"/>
        <v>0</v>
      </c>
      <c r="BV963" s="2">
        <f t="shared" si="834"/>
        <v>0</v>
      </c>
      <c r="BW963" s="2">
        <f t="shared" si="834"/>
        <v>0</v>
      </c>
      <c r="BX963" s="2">
        <f t="shared" si="834"/>
        <v>0</v>
      </c>
      <c r="BY963" s="2">
        <f t="shared" si="834"/>
        <v>0</v>
      </c>
      <c r="BZ963" s="2">
        <f t="shared" si="834"/>
        <v>0</v>
      </c>
      <c r="CA963" s="2">
        <f t="shared" ref="CA963:DF963" si="835">CA980</f>
        <v>120844.95</v>
      </c>
      <c r="CB963" s="2">
        <f t="shared" si="835"/>
        <v>0</v>
      </c>
      <c r="CC963" s="2">
        <f t="shared" si="835"/>
        <v>0</v>
      </c>
      <c r="CD963" s="2">
        <f t="shared" si="835"/>
        <v>120844.95</v>
      </c>
      <c r="CE963" s="2">
        <f t="shared" si="835"/>
        <v>81627.960000000006</v>
      </c>
      <c r="CF963" s="2">
        <f t="shared" si="835"/>
        <v>81627.960000000006</v>
      </c>
      <c r="CG963" s="2">
        <f t="shared" si="835"/>
        <v>0</v>
      </c>
      <c r="CH963" s="2">
        <f t="shared" si="835"/>
        <v>81627.960000000006</v>
      </c>
      <c r="CI963" s="2">
        <f t="shared" si="835"/>
        <v>0</v>
      </c>
      <c r="CJ963" s="2">
        <f t="shared" si="835"/>
        <v>0</v>
      </c>
      <c r="CK963" s="2">
        <f t="shared" si="835"/>
        <v>0</v>
      </c>
      <c r="CL963" s="2">
        <f t="shared" si="835"/>
        <v>0</v>
      </c>
      <c r="CM963" s="2">
        <f t="shared" si="835"/>
        <v>0</v>
      </c>
      <c r="CN963" s="2">
        <f t="shared" si="835"/>
        <v>0</v>
      </c>
      <c r="CO963" s="2">
        <f t="shared" si="835"/>
        <v>0</v>
      </c>
      <c r="CP963" s="2">
        <f t="shared" si="835"/>
        <v>0</v>
      </c>
      <c r="CQ963" s="2">
        <f t="shared" si="835"/>
        <v>0</v>
      </c>
      <c r="CR963" s="2">
        <f t="shared" si="835"/>
        <v>0</v>
      </c>
      <c r="CS963" s="2">
        <f t="shared" si="835"/>
        <v>0</v>
      </c>
      <c r="CT963" s="2">
        <f t="shared" si="835"/>
        <v>0</v>
      </c>
      <c r="CU963" s="2">
        <f t="shared" si="835"/>
        <v>0</v>
      </c>
      <c r="CV963" s="2">
        <f t="shared" si="835"/>
        <v>0</v>
      </c>
      <c r="CW963" s="2">
        <f t="shared" si="835"/>
        <v>0</v>
      </c>
      <c r="CX963" s="2">
        <f t="shared" si="835"/>
        <v>0</v>
      </c>
      <c r="CY963" s="2">
        <f t="shared" si="835"/>
        <v>0</v>
      </c>
      <c r="CZ963" s="2">
        <f t="shared" si="835"/>
        <v>0</v>
      </c>
      <c r="DA963" s="2">
        <f t="shared" si="835"/>
        <v>0</v>
      </c>
      <c r="DB963" s="2">
        <f t="shared" si="835"/>
        <v>0</v>
      </c>
      <c r="DC963" s="2">
        <f t="shared" si="835"/>
        <v>0</v>
      </c>
      <c r="DD963" s="2">
        <f t="shared" si="835"/>
        <v>0</v>
      </c>
      <c r="DE963" s="2">
        <f t="shared" si="835"/>
        <v>0</v>
      </c>
      <c r="DF963" s="2">
        <f t="shared" si="835"/>
        <v>0</v>
      </c>
      <c r="DG963" s="3">
        <f t="shared" ref="DG963:EL963" si="836">DG980</f>
        <v>0</v>
      </c>
      <c r="DH963" s="3">
        <f t="shared" si="836"/>
        <v>0</v>
      </c>
      <c r="DI963" s="3">
        <f t="shared" si="836"/>
        <v>0</v>
      </c>
      <c r="DJ963" s="3">
        <f t="shared" si="836"/>
        <v>0</v>
      </c>
      <c r="DK963" s="3">
        <f t="shared" si="836"/>
        <v>0</v>
      </c>
      <c r="DL963" s="3">
        <f t="shared" si="836"/>
        <v>0</v>
      </c>
      <c r="DM963" s="3">
        <f t="shared" si="836"/>
        <v>0</v>
      </c>
      <c r="DN963" s="3">
        <f t="shared" si="836"/>
        <v>0</v>
      </c>
      <c r="DO963" s="3">
        <f t="shared" si="836"/>
        <v>0</v>
      </c>
      <c r="DP963" s="3">
        <f t="shared" si="836"/>
        <v>0</v>
      </c>
      <c r="DQ963" s="3">
        <f t="shared" si="836"/>
        <v>0</v>
      </c>
      <c r="DR963" s="3">
        <f t="shared" si="836"/>
        <v>0</v>
      </c>
      <c r="DS963" s="3">
        <f t="shared" si="836"/>
        <v>0</v>
      </c>
      <c r="DT963" s="3">
        <f t="shared" si="836"/>
        <v>0</v>
      </c>
      <c r="DU963" s="3">
        <f t="shared" si="836"/>
        <v>0</v>
      </c>
      <c r="DV963" s="3">
        <f t="shared" si="836"/>
        <v>0</v>
      </c>
      <c r="DW963" s="3">
        <f t="shared" si="836"/>
        <v>0</v>
      </c>
      <c r="DX963" s="3">
        <f t="shared" si="836"/>
        <v>0</v>
      </c>
      <c r="DY963" s="3">
        <f t="shared" si="836"/>
        <v>0</v>
      </c>
      <c r="DZ963" s="3">
        <f t="shared" si="836"/>
        <v>0</v>
      </c>
      <c r="EA963" s="3">
        <f t="shared" si="836"/>
        <v>0</v>
      </c>
      <c r="EB963" s="3">
        <f t="shared" si="836"/>
        <v>0</v>
      </c>
      <c r="EC963" s="3">
        <f t="shared" si="836"/>
        <v>0</v>
      </c>
      <c r="ED963" s="3">
        <f t="shared" si="836"/>
        <v>0</v>
      </c>
      <c r="EE963" s="3">
        <f t="shared" si="836"/>
        <v>0</v>
      </c>
      <c r="EF963" s="3">
        <f t="shared" si="836"/>
        <v>0</v>
      </c>
      <c r="EG963" s="3">
        <f t="shared" si="836"/>
        <v>0</v>
      </c>
      <c r="EH963" s="3">
        <f t="shared" si="836"/>
        <v>0</v>
      </c>
      <c r="EI963" s="3">
        <f t="shared" si="836"/>
        <v>0</v>
      </c>
      <c r="EJ963" s="3">
        <f t="shared" si="836"/>
        <v>0</v>
      </c>
      <c r="EK963" s="3">
        <f t="shared" si="836"/>
        <v>0</v>
      </c>
      <c r="EL963" s="3">
        <f t="shared" si="836"/>
        <v>0</v>
      </c>
      <c r="EM963" s="3">
        <f t="shared" ref="EM963:FR963" si="837">EM980</f>
        <v>0</v>
      </c>
      <c r="EN963" s="3">
        <f t="shared" si="837"/>
        <v>0</v>
      </c>
      <c r="EO963" s="3">
        <f t="shared" si="837"/>
        <v>0</v>
      </c>
      <c r="EP963" s="3">
        <f t="shared" si="837"/>
        <v>0</v>
      </c>
      <c r="EQ963" s="3">
        <f t="shared" si="837"/>
        <v>0</v>
      </c>
      <c r="ER963" s="3">
        <f t="shared" si="837"/>
        <v>0</v>
      </c>
      <c r="ES963" s="3">
        <f t="shared" si="837"/>
        <v>0</v>
      </c>
      <c r="ET963" s="3">
        <f t="shared" si="837"/>
        <v>0</v>
      </c>
      <c r="EU963" s="3">
        <f t="shared" si="837"/>
        <v>0</v>
      </c>
      <c r="EV963" s="3">
        <f t="shared" si="837"/>
        <v>0</v>
      </c>
      <c r="EW963" s="3">
        <f t="shared" si="837"/>
        <v>0</v>
      </c>
      <c r="EX963" s="3">
        <f t="shared" si="837"/>
        <v>0</v>
      </c>
      <c r="EY963" s="3">
        <f t="shared" si="837"/>
        <v>0</v>
      </c>
      <c r="EZ963" s="3">
        <f t="shared" si="837"/>
        <v>0</v>
      </c>
      <c r="FA963" s="3">
        <f t="shared" si="837"/>
        <v>0</v>
      </c>
      <c r="FB963" s="3">
        <f t="shared" si="837"/>
        <v>0</v>
      </c>
      <c r="FC963" s="3">
        <f t="shared" si="837"/>
        <v>0</v>
      </c>
      <c r="FD963" s="3">
        <f t="shared" si="837"/>
        <v>0</v>
      </c>
      <c r="FE963" s="3">
        <f t="shared" si="837"/>
        <v>0</v>
      </c>
      <c r="FF963" s="3">
        <f t="shared" si="837"/>
        <v>0</v>
      </c>
      <c r="FG963" s="3">
        <f t="shared" si="837"/>
        <v>0</v>
      </c>
      <c r="FH963" s="3">
        <f t="shared" si="837"/>
        <v>0</v>
      </c>
      <c r="FI963" s="3">
        <f t="shared" si="837"/>
        <v>0</v>
      </c>
      <c r="FJ963" s="3">
        <f t="shared" si="837"/>
        <v>0</v>
      </c>
      <c r="FK963" s="3">
        <f t="shared" si="837"/>
        <v>0</v>
      </c>
      <c r="FL963" s="3">
        <f t="shared" si="837"/>
        <v>0</v>
      </c>
      <c r="FM963" s="3">
        <f t="shared" si="837"/>
        <v>0</v>
      </c>
      <c r="FN963" s="3">
        <f t="shared" si="837"/>
        <v>0</v>
      </c>
      <c r="FO963" s="3">
        <f t="shared" si="837"/>
        <v>0</v>
      </c>
      <c r="FP963" s="3">
        <f t="shared" si="837"/>
        <v>0</v>
      </c>
      <c r="FQ963" s="3">
        <f t="shared" si="837"/>
        <v>0</v>
      </c>
      <c r="FR963" s="3">
        <f t="shared" si="837"/>
        <v>0</v>
      </c>
      <c r="FS963" s="3">
        <f t="shared" ref="FS963:GX963" si="838">FS980</f>
        <v>0</v>
      </c>
      <c r="FT963" s="3">
        <f t="shared" si="838"/>
        <v>0</v>
      </c>
      <c r="FU963" s="3">
        <f t="shared" si="838"/>
        <v>0</v>
      </c>
      <c r="FV963" s="3">
        <f t="shared" si="838"/>
        <v>0</v>
      </c>
      <c r="FW963" s="3">
        <f t="shared" si="838"/>
        <v>0</v>
      </c>
      <c r="FX963" s="3">
        <f t="shared" si="838"/>
        <v>0</v>
      </c>
      <c r="FY963" s="3">
        <f t="shared" si="838"/>
        <v>0</v>
      </c>
      <c r="FZ963" s="3">
        <f t="shared" si="838"/>
        <v>0</v>
      </c>
      <c r="GA963" s="3">
        <f t="shared" si="838"/>
        <v>0</v>
      </c>
      <c r="GB963" s="3">
        <f t="shared" si="838"/>
        <v>0</v>
      </c>
      <c r="GC963" s="3">
        <f t="shared" si="838"/>
        <v>0</v>
      </c>
      <c r="GD963" s="3">
        <f t="shared" si="838"/>
        <v>0</v>
      </c>
      <c r="GE963" s="3">
        <f t="shared" si="838"/>
        <v>0</v>
      </c>
      <c r="GF963" s="3">
        <f t="shared" si="838"/>
        <v>0</v>
      </c>
      <c r="GG963" s="3">
        <f t="shared" si="838"/>
        <v>0</v>
      </c>
      <c r="GH963" s="3">
        <f t="shared" si="838"/>
        <v>0</v>
      </c>
      <c r="GI963" s="3">
        <f t="shared" si="838"/>
        <v>0</v>
      </c>
      <c r="GJ963" s="3">
        <f t="shared" si="838"/>
        <v>0</v>
      </c>
      <c r="GK963" s="3">
        <f t="shared" si="838"/>
        <v>0</v>
      </c>
      <c r="GL963" s="3">
        <f t="shared" si="838"/>
        <v>0</v>
      </c>
      <c r="GM963" s="3">
        <f t="shared" si="838"/>
        <v>0</v>
      </c>
      <c r="GN963" s="3">
        <f t="shared" si="838"/>
        <v>0</v>
      </c>
      <c r="GO963" s="3">
        <f t="shared" si="838"/>
        <v>0</v>
      </c>
      <c r="GP963" s="3">
        <f t="shared" si="838"/>
        <v>0</v>
      </c>
      <c r="GQ963" s="3">
        <f t="shared" si="838"/>
        <v>0</v>
      </c>
      <c r="GR963" s="3">
        <f t="shared" si="838"/>
        <v>0</v>
      </c>
      <c r="GS963" s="3">
        <f t="shared" si="838"/>
        <v>0</v>
      </c>
      <c r="GT963" s="3">
        <f t="shared" si="838"/>
        <v>0</v>
      </c>
      <c r="GU963" s="3">
        <f t="shared" si="838"/>
        <v>0</v>
      </c>
      <c r="GV963" s="3">
        <f t="shared" si="838"/>
        <v>0</v>
      </c>
      <c r="GW963" s="3">
        <f t="shared" si="838"/>
        <v>0</v>
      </c>
      <c r="GX963" s="3">
        <f t="shared" si="838"/>
        <v>0</v>
      </c>
    </row>
    <row r="965" spans="1:245" x14ac:dyDescent="0.2">
      <c r="A965">
        <v>17</v>
      </c>
      <c r="B965">
        <v>1</v>
      </c>
      <c r="C965">
        <f>ROW(SmtRes!A327)</f>
        <v>327</v>
      </c>
      <c r="D965">
        <f>ROW(EtalonRes!A318)</f>
        <v>318</v>
      </c>
      <c r="E965" t="s">
        <v>163</v>
      </c>
      <c r="F965" t="s">
        <v>214</v>
      </c>
      <c r="G965" t="s">
        <v>215</v>
      </c>
      <c r="H965" t="s">
        <v>216</v>
      </c>
      <c r="I965">
        <f>ROUND(2/100,9)</f>
        <v>0.02</v>
      </c>
      <c r="J965">
        <v>0</v>
      </c>
      <c r="O965">
        <f t="shared" ref="O965:O978" si="839">ROUND(CP965,2)</f>
        <v>347.9</v>
      </c>
      <c r="P965">
        <f t="shared" ref="P965:P978" si="840">ROUND(CQ965*I965,2)</f>
        <v>0</v>
      </c>
      <c r="Q965">
        <f t="shared" ref="Q965:Q978" si="841">ROUND(CR965*I965,2)</f>
        <v>70.91</v>
      </c>
      <c r="R965">
        <f t="shared" ref="R965:R978" si="842">ROUND(CS965*I965,2)</f>
        <v>35.04</v>
      </c>
      <c r="S965">
        <f t="shared" ref="S965:S978" si="843">ROUND(CT965*I965,2)</f>
        <v>276.99</v>
      </c>
      <c r="T965">
        <f t="shared" ref="T965:T978" si="844">ROUND(CU965*I965,2)</f>
        <v>0</v>
      </c>
      <c r="U965">
        <f t="shared" ref="U965:U978" si="845">CV965*I965</f>
        <v>1.3701600000000003</v>
      </c>
      <c r="V965">
        <f t="shared" ref="V965:V978" si="846">CW965*I965</f>
        <v>0</v>
      </c>
      <c r="W965">
        <f t="shared" ref="W965:W978" si="847">ROUND(CX965*I965,2)</f>
        <v>0</v>
      </c>
      <c r="X965">
        <f t="shared" ref="X965:X978" si="848">ROUND(CY965,2)</f>
        <v>193.89</v>
      </c>
      <c r="Y965">
        <f t="shared" ref="Y965:Y978" si="849">ROUND(CZ965,2)</f>
        <v>27.7</v>
      </c>
      <c r="AA965">
        <v>52421674</v>
      </c>
      <c r="AB965">
        <f t="shared" ref="AB965:AB978" si="850">ROUND((AC965+AD965+AF965),6)</f>
        <v>17395.044000000002</v>
      </c>
      <c r="AC965">
        <f>ROUND(((ES965*0)),6)</f>
        <v>0</v>
      </c>
      <c r="AD965">
        <f>ROUND(((((ET965*0.2))-((EU965*0.2)))+AE965),6)</f>
        <v>3545.4659999999999</v>
      </c>
      <c r="AE965">
        <f>ROUND(((EU965*0.2)),6)</f>
        <v>1752.2439999999999</v>
      </c>
      <c r="AF965">
        <f>ROUND(((EV965*0.2)),6)</f>
        <v>13849.578</v>
      </c>
      <c r="AG965">
        <f t="shared" ref="AG965:AG978" si="851">ROUND((AP965),6)</f>
        <v>0</v>
      </c>
      <c r="AH965">
        <f>((EW965*0.2))</f>
        <v>68.50800000000001</v>
      </c>
      <c r="AI965">
        <f>((EX965*0.2))</f>
        <v>0</v>
      </c>
      <c r="AJ965">
        <f t="shared" ref="AJ965:AJ978" si="852">(AS965)</f>
        <v>0</v>
      </c>
      <c r="AK965">
        <v>272625.28000000003</v>
      </c>
      <c r="AL965">
        <v>185650.06</v>
      </c>
      <c r="AM965">
        <v>17727.330000000002</v>
      </c>
      <c r="AN965">
        <v>8761.2199999999993</v>
      </c>
      <c r="AO965">
        <v>69247.89</v>
      </c>
      <c r="AP965">
        <v>0</v>
      </c>
      <c r="AQ965">
        <v>342.54</v>
      </c>
      <c r="AR965">
        <v>0</v>
      </c>
      <c r="AS965">
        <v>0</v>
      </c>
      <c r="AT965">
        <v>70</v>
      </c>
      <c r="AU965">
        <v>10</v>
      </c>
      <c r="AV965">
        <v>1</v>
      </c>
      <c r="AW965">
        <v>1</v>
      </c>
      <c r="AZ965">
        <v>1</v>
      </c>
      <c r="BA965">
        <v>1</v>
      </c>
      <c r="BB965">
        <v>1</v>
      </c>
      <c r="BC965">
        <v>1</v>
      </c>
      <c r="BD965" t="s">
        <v>3</v>
      </c>
      <c r="BE965" t="s">
        <v>3</v>
      </c>
      <c r="BF965" t="s">
        <v>3</v>
      </c>
      <c r="BG965" t="s">
        <v>3</v>
      </c>
      <c r="BH965">
        <v>0</v>
      </c>
      <c r="BI965">
        <v>4</v>
      </c>
      <c r="BJ965" t="s">
        <v>217</v>
      </c>
      <c r="BM965">
        <v>0</v>
      </c>
      <c r="BN965">
        <v>0</v>
      </c>
      <c r="BO965" t="s">
        <v>3</v>
      </c>
      <c r="BP965">
        <v>0</v>
      </c>
      <c r="BQ965">
        <v>1</v>
      </c>
      <c r="BR965">
        <v>0</v>
      </c>
      <c r="BS965">
        <v>1</v>
      </c>
      <c r="BT965">
        <v>1</v>
      </c>
      <c r="BU965">
        <v>1</v>
      </c>
      <c r="BV965">
        <v>1</v>
      </c>
      <c r="BW965">
        <v>1</v>
      </c>
      <c r="BX965">
        <v>1</v>
      </c>
      <c r="BY965" t="s">
        <v>3</v>
      </c>
      <c r="BZ965">
        <v>70</v>
      </c>
      <c r="CA965">
        <v>10</v>
      </c>
      <c r="CE965">
        <v>0</v>
      </c>
      <c r="CF965">
        <v>0</v>
      </c>
      <c r="CG965">
        <v>0</v>
      </c>
      <c r="CM965">
        <v>0</v>
      </c>
      <c r="CN965" t="s">
        <v>764</v>
      </c>
      <c r="CO965">
        <v>0</v>
      </c>
      <c r="CP965">
        <f t="shared" ref="CP965:CP978" si="853">(P965+Q965+S965)</f>
        <v>347.9</v>
      </c>
      <c r="CQ965">
        <f t="shared" ref="CQ965:CQ978" si="854">(AC965*BC965*AW965)</f>
        <v>0</v>
      </c>
      <c r="CR965">
        <f>(((((ET965*0.2))*BB965-((EU965*0.2))*BS965)+AE965*BS965)*AV965)</f>
        <v>3545.4660000000003</v>
      </c>
      <c r="CS965">
        <f t="shared" ref="CS965:CS978" si="855">(AE965*BS965*AV965)</f>
        <v>1752.2439999999999</v>
      </c>
      <c r="CT965">
        <f t="shared" ref="CT965:CT978" si="856">(AF965*BA965*AV965)</f>
        <v>13849.578</v>
      </c>
      <c r="CU965">
        <f t="shared" ref="CU965:CU978" si="857">AG965</f>
        <v>0</v>
      </c>
      <c r="CV965">
        <f t="shared" ref="CV965:CV978" si="858">(AH965*AV965)</f>
        <v>68.50800000000001</v>
      </c>
      <c r="CW965">
        <f t="shared" ref="CW965:CW978" si="859">AI965</f>
        <v>0</v>
      </c>
      <c r="CX965">
        <f t="shared" ref="CX965:CX978" si="860">AJ965</f>
        <v>0</v>
      </c>
      <c r="CY965">
        <f t="shared" ref="CY965:CY978" si="861">((S965*BZ965)/100)</f>
        <v>193.893</v>
      </c>
      <c r="CZ965">
        <f t="shared" ref="CZ965:CZ978" si="862">((S965*CA965)/100)</f>
        <v>27.699000000000002</v>
      </c>
      <c r="DC965" t="s">
        <v>3</v>
      </c>
      <c r="DD965" t="s">
        <v>287</v>
      </c>
      <c r="DE965" t="s">
        <v>288</v>
      </c>
      <c r="DF965" t="s">
        <v>288</v>
      </c>
      <c r="DG965" t="s">
        <v>288</v>
      </c>
      <c r="DH965" t="s">
        <v>3</v>
      </c>
      <c r="DI965" t="s">
        <v>288</v>
      </c>
      <c r="DJ965" t="s">
        <v>288</v>
      </c>
      <c r="DK965" t="s">
        <v>3</v>
      </c>
      <c r="DL965" t="s">
        <v>3</v>
      </c>
      <c r="DM965" t="s">
        <v>3</v>
      </c>
      <c r="DN965">
        <v>0</v>
      </c>
      <c r="DO965">
        <v>0</v>
      </c>
      <c r="DP965">
        <v>1</v>
      </c>
      <c r="DQ965">
        <v>1</v>
      </c>
      <c r="DU965">
        <v>1010</v>
      </c>
      <c r="DV965" t="s">
        <v>216</v>
      </c>
      <c r="DW965" t="s">
        <v>216</v>
      </c>
      <c r="DX965">
        <v>100</v>
      </c>
      <c r="EE965">
        <v>51482689</v>
      </c>
      <c r="EF965">
        <v>1</v>
      </c>
      <c r="EG965" t="s">
        <v>21</v>
      </c>
      <c r="EH965">
        <v>0</v>
      </c>
      <c r="EI965" t="s">
        <v>3</v>
      </c>
      <c r="EJ965">
        <v>4</v>
      </c>
      <c r="EK965">
        <v>0</v>
      </c>
      <c r="EL965" t="s">
        <v>22</v>
      </c>
      <c r="EM965" t="s">
        <v>23</v>
      </c>
      <c r="EO965" t="s">
        <v>289</v>
      </c>
      <c r="EQ965">
        <v>0</v>
      </c>
      <c r="ER965">
        <v>272625.28000000003</v>
      </c>
      <c r="ES965">
        <v>185650.06</v>
      </c>
      <c r="ET965">
        <v>17727.330000000002</v>
      </c>
      <c r="EU965">
        <v>8761.2199999999993</v>
      </c>
      <c r="EV965">
        <v>69247.89</v>
      </c>
      <c r="EW965">
        <v>342.54</v>
      </c>
      <c r="EX965">
        <v>0</v>
      </c>
      <c r="EY965">
        <v>0</v>
      </c>
      <c r="FQ965">
        <v>0</v>
      </c>
      <c r="FR965">
        <f t="shared" ref="FR965:FR978" si="863">ROUND(IF(AND(BH965=3,BI965=3),P965,0),2)</f>
        <v>0</v>
      </c>
      <c r="FS965">
        <v>0</v>
      </c>
      <c r="FX965">
        <v>70</v>
      </c>
      <c r="FY965">
        <v>10</v>
      </c>
      <c r="GA965" t="s">
        <v>3</v>
      </c>
      <c r="GD965">
        <v>0</v>
      </c>
      <c r="GF965">
        <v>801305787</v>
      </c>
      <c r="GG965">
        <v>2</v>
      </c>
      <c r="GH965">
        <v>1</v>
      </c>
      <c r="GI965">
        <v>-2</v>
      </c>
      <c r="GJ965">
        <v>0</v>
      </c>
      <c r="GK965">
        <f>ROUND(R965*(R12)/100,2)</f>
        <v>37.840000000000003</v>
      </c>
      <c r="GL965">
        <f t="shared" ref="GL965:GL978" si="864">ROUND(IF(AND(BH965=3,BI965=3,FS965&lt;&gt;0),P965,0),2)</f>
        <v>0</v>
      </c>
      <c r="GM965">
        <f t="shared" ref="GM965:GM978" si="865">ROUND(O965+X965+Y965+GK965,2)+GX965</f>
        <v>607.33000000000004</v>
      </c>
      <c r="GN965">
        <f t="shared" ref="GN965:GN978" si="866">IF(OR(BI965=0,BI965=1),ROUND(O965+X965+Y965+GK965,2),0)</f>
        <v>0</v>
      </c>
      <c r="GO965">
        <f t="shared" ref="GO965:GO978" si="867">IF(BI965=2,ROUND(O965+X965+Y965+GK965,2),0)</f>
        <v>0</v>
      </c>
      <c r="GP965">
        <f t="shared" ref="GP965:GP978" si="868">IF(BI965=4,ROUND(O965+X965+Y965+GK965,2)+GX965,0)</f>
        <v>607.33000000000004</v>
      </c>
      <c r="GR965">
        <v>0</v>
      </c>
      <c r="GS965">
        <v>3</v>
      </c>
      <c r="GT965">
        <v>0</v>
      </c>
      <c r="GU965" t="s">
        <v>3</v>
      </c>
      <c r="GV965">
        <f t="shared" ref="GV965:GV978" si="869">ROUND((GT965),6)</f>
        <v>0</v>
      </c>
      <c r="GW965">
        <v>1</v>
      </c>
      <c r="GX965">
        <f t="shared" ref="GX965:GX978" si="870">ROUND(HC965*I965,2)</f>
        <v>0</v>
      </c>
      <c r="HA965">
        <v>0</v>
      </c>
      <c r="HB965">
        <v>0</v>
      </c>
      <c r="HC965">
        <f t="shared" ref="HC965:HC978" si="871">GV965*GW965</f>
        <v>0</v>
      </c>
      <c r="HE965" t="s">
        <v>3</v>
      </c>
      <c r="HF965" t="s">
        <v>3</v>
      </c>
      <c r="IK965">
        <f t="shared" ref="IK965:IK978" si="872">ROUND(GM965*1.2,2)</f>
        <v>728.8</v>
      </c>
    </row>
    <row r="966" spans="1:245" x14ac:dyDescent="0.2">
      <c r="A966">
        <v>17</v>
      </c>
      <c r="B966">
        <v>1</v>
      </c>
      <c r="C966">
        <f>ROW(SmtRes!A329)</f>
        <v>329</v>
      </c>
      <c r="D966">
        <f>ROW(EtalonRes!A321)</f>
        <v>321</v>
      </c>
      <c r="E966" t="s">
        <v>168</v>
      </c>
      <c r="F966" t="s">
        <v>230</v>
      </c>
      <c r="G966" t="s">
        <v>231</v>
      </c>
      <c r="H966" t="s">
        <v>216</v>
      </c>
      <c r="I966">
        <f>ROUND(6/100,9)</f>
        <v>0.06</v>
      </c>
      <c r="J966">
        <v>0</v>
      </c>
      <c r="O966">
        <f t="shared" si="839"/>
        <v>221.92</v>
      </c>
      <c r="P966">
        <f t="shared" si="840"/>
        <v>0</v>
      </c>
      <c r="Q966">
        <f t="shared" si="841"/>
        <v>0</v>
      </c>
      <c r="R966">
        <f t="shared" si="842"/>
        <v>0</v>
      </c>
      <c r="S966">
        <f t="shared" si="843"/>
        <v>221.92</v>
      </c>
      <c r="T966">
        <f t="shared" si="844"/>
        <v>0</v>
      </c>
      <c r="U966">
        <f t="shared" si="845"/>
        <v>0.95219999999999994</v>
      </c>
      <c r="V966">
        <f t="shared" si="846"/>
        <v>0</v>
      </c>
      <c r="W966">
        <f t="shared" si="847"/>
        <v>0</v>
      </c>
      <c r="X966">
        <f t="shared" si="848"/>
        <v>155.34</v>
      </c>
      <c r="Y966">
        <f t="shared" si="849"/>
        <v>22.19</v>
      </c>
      <c r="AA966">
        <v>52421674</v>
      </c>
      <c r="AB966">
        <f t="shared" si="850"/>
        <v>3698.6619999999998</v>
      </c>
      <c r="AC966">
        <f>ROUND(((ES966*0)),6)</f>
        <v>0</v>
      </c>
      <c r="AD966">
        <f>ROUND(((((ET966*0.2))-((EU966*0.2)))+AE966),6)</f>
        <v>0</v>
      </c>
      <c r="AE966">
        <f>ROUND(((EU966*0.2)),6)</f>
        <v>0</v>
      </c>
      <c r="AF966">
        <f>ROUND(((EV966*0.2)),6)</f>
        <v>3698.6619999999998</v>
      </c>
      <c r="AG966">
        <f t="shared" si="851"/>
        <v>0</v>
      </c>
      <c r="AH966">
        <f>((EW966*0.2))</f>
        <v>15.87</v>
      </c>
      <c r="AI966">
        <f>((EX966*0.2))</f>
        <v>0</v>
      </c>
      <c r="AJ966">
        <f t="shared" si="852"/>
        <v>0</v>
      </c>
      <c r="AK966">
        <v>31214.31</v>
      </c>
      <c r="AL966">
        <v>12721</v>
      </c>
      <c r="AM966">
        <v>0</v>
      </c>
      <c r="AN966">
        <v>0</v>
      </c>
      <c r="AO966">
        <v>18493.310000000001</v>
      </c>
      <c r="AP966">
        <v>0</v>
      </c>
      <c r="AQ966">
        <v>79.349999999999994</v>
      </c>
      <c r="AR966">
        <v>0</v>
      </c>
      <c r="AS966">
        <v>0</v>
      </c>
      <c r="AT966">
        <v>70</v>
      </c>
      <c r="AU966">
        <v>10</v>
      </c>
      <c r="AV966">
        <v>1</v>
      </c>
      <c r="AW966">
        <v>1</v>
      </c>
      <c r="AZ966">
        <v>1</v>
      </c>
      <c r="BA966">
        <v>1</v>
      </c>
      <c r="BB966">
        <v>1</v>
      </c>
      <c r="BC966">
        <v>1</v>
      </c>
      <c r="BD966" t="s">
        <v>3</v>
      </c>
      <c r="BE966" t="s">
        <v>3</v>
      </c>
      <c r="BF966" t="s">
        <v>3</v>
      </c>
      <c r="BG966" t="s">
        <v>3</v>
      </c>
      <c r="BH966">
        <v>0</v>
      </c>
      <c r="BI966">
        <v>4</v>
      </c>
      <c r="BJ966" t="s">
        <v>232</v>
      </c>
      <c r="BM966">
        <v>0</v>
      </c>
      <c r="BN966">
        <v>0</v>
      </c>
      <c r="BO966" t="s">
        <v>3</v>
      </c>
      <c r="BP966">
        <v>0</v>
      </c>
      <c r="BQ966">
        <v>1</v>
      </c>
      <c r="BR966">
        <v>0</v>
      </c>
      <c r="BS966">
        <v>1</v>
      </c>
      <c r="BT966">
        <v>1</v>
      </c>
      <c r="BU966">
        <v>1</v>
      </c>
      <c r="BV966">
        <v>1</v>
      </c>
      <c r="BW966">
        <v>1</v>
      </c>
      <c r="BX966">
        <v>1</v>
      </c>
      <c r="BY966" t="s">
        <v>3</v>
      </c>
      <c r="BZ966">
        <v>70</v>
      </c>
      <c r="CA966">
        <v>10</v>
      </c>
      <c r="CE966">
        <v>0</v>
      </c>
      <c r="CF966">
        <v>0</v>
      </c>
      <c r="CG966">
        <v>0</v>
      </c>
      <c r="CM966">
        <v>0</v>
      </c>
      <c r="CN966" t="s">
        <v>764</v>
      </c>
      <c r="CO966">
        <v>0</v>
      </c>
      <c r="CP966">
        <f t="shared" si="853"/>
        <v>221.92</v>
      </c>
      <c r="CQ966">
        <f t="shared" si="854"/>
        <v>0</v>
      </c>
      <c r="CR966">
        <f>(((((ET966*0.2))*BB966-((EU966*0.2))*BS966)+AE966*BS966)*AV966)</f>
        <v>0</v>
      </c>
      <c r="CS966">
        <f t="shared" si="855"/>
        <v>0</v>
      </c>
      <c r="CT966">
        <f t="shared" si="856"/>
        <v>3698.6619999999998</v>
      </c>
      <c r="CU966">
        <f t="shared" si="857"/>
        <v>0</v>
      </c>
      <c r="CV966">
        <f t="shared" si="858"/>
        <v>15.87</v>
      </c>
      <c r="CW966">
        <f t="shared" si="859"/>
        <v>0</v>
      </c>
      <c r="CX966">
        <f t="shared" si="860"/>
        <v>0</v>
      </c>
      <c r="CY966">
        <f t="shared" si="861"/>
        <v>155.34399999999999</v>
      </c>
      <c r="CZ966">
        <f t="shared" si="862"/>
        <v>22.191999999999997</v>
      </c>
      <c r="DC966" t="s">
        <v>3</v>
      </c>
      <c r="DD966" t="s">
        <v>287</v>
      </c>
      <c r="DE966" t="s">
        <v>288</v>
      </c>
      <c r="DF966" t="s">
        <v>288</v>
      </c>
      <c r="DG966" t="s">
        <v>288</v>
      </c>
      <c r="DH966" t="s">
        <v>3</v>
      </c>
      <c r="DI966" t="s">
        <v>288</v>
      </c>
      <c r="DJ966" t="s">
        <v>288</v>
      </c>
      <c r="DK966" t="s">
        <v>3</v>
      </c>
      <c r="DL966" t="s">
        <v>3</v>
      </c>
      <c r="DM966" t="s">
        <v>3</v>
      </c>
      <c r="DN966">
        <v>0</v>
      </c>
      <c r="DO966">
        <v>0</v>
      </c>
      <c r="DP966">
        <v>1</v>
      </c>
      <c r="DQ966">
        <v>1</v>
      </c>
      <c r="DU966">
        <v>1010</v>
      </c>
      <c r="DV966" t="s">
        <v>216</v>
      </c>
      <c r="DW966" t="s">
        <v>216</v>
      </c>
      <c r="DX966">
        <v>100</v>
      </c>
      <c r="EE966">
        <v>51482689</v>
      </c>
      <c r="EF966">
        <v>1</v>
      </c>
      <c r="EG966" t="s">
        <v>21</v>
      </c>
      <c r="EH966">
        <v>0</v>
      </c>
      <c r="EI966" t="s">
        <v>3</v>
      </c>
      <c r="EJ966">
        <v>4</v>
      </c>
      <c r="EK966">
        <v>0</v>
      </c>
      <c r="EL966" t="s">
        <v>22</v>
      </c>
      <c r="EM966" t="s">
        <v>23</v>
      </c>
      <c r="EO966" t="s">
        <v>289</v>
      </c>
      <c r="EQ966">
        <v>0</v>
      </c>
      <c r="ER966">
        <v>31214.31</v>
      </c>
      <c r="ES966">
        <v>12721</v>
      </c>
      <c r="ET966">
        <v>0</v>
      </c>
      <c r="EU966">
        <v>0</v>
      </c>
      <c r="EV966">
        <v>18493.310000000001</v>
      </c>
      <c r="EW966">
        <v>79.349999999999994</v>
      </c>
      <c r="EX966">
        <v>0</v>
      </c>
      <c r="EY966">
        <v>0</v>
      </c>
      <c r="FQ966">
        <v>0</v>
      </c>
      <c r="FR966">
        <f t="shared" si="863"/>
        <v>0</v>
      </c>
      <c r="FS966">
        <v>0</v>
      </c>
      <c r="FX966">
        <v>70</v>
      </c>
      <c r="FY966">
        <v>10</v>
      </c>
      <c r="GA966" t="s">
        <v>3</v>
      </c>
      <c r="GD966">
        <v>0</v>
      </c>
      <c r="GF966">
        <v>1905416798</v>
      </c>
      <c r="GG966">
        <v>2</v>
      </c>
      <c r="GH966">
        <v>1</v>
      </c>
      <c r="GI966">
        <v>-2</v>
      </c>
      <c r="GJ966">
        <v>0</v>
      </c>
      <c r="GK966">
        <f>ROUND(R966*(R12)/100,2)</f>
        <v>0</v>
      </c>
      <c r="GL966">
        <f t="shared" si="864"/>
        <v>0</v>
      </c>
      <c r="GM966">
        <f t="shared" si="865"/>
        <v>399.45</v>
      </c>
      <c r="GN966">
        <f t="shared" si="866"/>
        <v>0</v>
      </c>
      <c r="GO966">
        <f t="shared" si="867"/>
        <v>0</v>
      </c>
      <c r="GP966">
        <f t="shared" si="868"/>
        <v>399.45</v>
      </c>
      <c r="GR966">
        <v>0</v>
      </c>
      <c r="GS966">
        <v>3</v>
      </c>
      <c r="GT966">
        <v>0</v>
      </c>
      <c r="GU966" t="s">
        <v>3</v>
      </c>
      <c r="GV966">
        <f t="shared" si="869"/>
        <v>0</v>
      </c>
      <c r="GW966">
        <v>1</v>
      </c>
      <c r="GX966">
        <f t="shared" si="870"/>
        <v>0</v>
      </c>
      <c r="HA966">
        <v>0</v>
      </c>
      <c r="HB966">
        <v>0</v>
      </c>
      <c r="HC966">
        <f t="shared" si="871"/>
        <v>0</v>
      </c>
      <c r="HE966" t="s">
        <v>3</v>
      </c>
      <c r="HF966" t="s">
        <v>3</v>
      </c>
      <c r="IK966">
        <f t="shared" si="872"/>
        <v>479.34</v>
      </c>
    </row>
    <row r="967" spans="1:245" x14ac:dyDescent="0.2">
      <c r="A967">
        <v>17</v>
      </c>
      <c r="B967">
        <v>1</v>
      </c>
      <c r="C967">
        <f>ROW(SmtRes!A333)</f>
        <v>333</v>
      </c>
      <c r="D967">
        <f>ROW(EtalonRes!A326)</f>
        <v>326</v>
      </c>
      <c r="E967" t="s">
        <v>173</v>
      </c>
      <c r="F967" t="s">
        <v>214</v>
      </c>
      <c r="G967" t="s">
        <v>215</v>
      </c>
      <c r="H967" t="s">
        <v>216</v>
      </c>
      <c r="I967">
        <f>ROUND(21/100,9)</f>
        <v>0.21</v>
      </c>
      <c r="J967">
        <v>0</v>
      </c>
      <c r="O967">
        <f t="shared" si="839"/>
        <v>57251.31</v>
      </c>
      <c r="P967">
        <f t="shared" si="840"/>
        <v>38986.51</v>
      </c>
      <c r="Q967">
        <f t="shared" si="841"/>
        <v>3722.74</v>
      </c>
      <c r="R967">
        <f t="shared" si="842"/>
        <v>1839.86</v>
      </c>
      <c r="S967">
        <f t="shared" si="843"/>
        <v>14542.06</v>
      </c>
      <c r="T967">
        <f t="shared" si="844"/>
        <v>0</v>
      </c>
      <c r="U967">
        <f t="shared" si="845"/>
        <v>71.933400000000006</v>
      </c>
      <c r="V967">
        <f t="shared" si="846"/>
        <v>0</v>
      </c>
      <c r="W967">
        <f t="shared" si="847"/>
        <v>0</v>
      </c>
      <c r="X967">
        <f t="shared" si="848"/>
        <v>10179.44</v>
      </c>
      <c r="Y967">
        <f t="shared" si="849"/>
        <v>1454.21</v>
      </c>
      <c r="AA967">
        <v>52421674</v>
      </c>
      <c r="AB967">
        <f t="shared" si="850"/>
        <v>272625.28000000003</v>
      </c>
      <c r="AC967">
        <f t="shared" ref="AC967:AC978" si="873">ROUND((ES967),6)</f>
        <v>185650.06</v>
      </c>
      <c r="AD967">
        <f t="shared" ref="AD967:AD978" si="874">ROUND((((ET967)-(EU967))+AE967),6)</f>
        <v>17727.330000000002</v>
      </c>
      <c r="AE967">
        <f t="shared" ref="AE967:AE978" si="875">ROUND((EU967),6)</f>
        <v>8761.2199999999993</v>
      </c>
      <c r="AF967">
        <f t="shared" ref="AF967:AF978" si="876">ROUND((EV967),6)</f>
        <v>69247.89</v>
      </c>
      <c r="AG967">
        <f t="shared" si="851"/>
        <v>0</v>
      </c>
      <c r="AH967">
        <f t="shared" ref="AH967:AH978" si="877">(EW967)</f>
        <v>342.54</v>
      </c>
      <c r="AI967">
        <f t="shared" ref="AI967:AI978" si="878">(EX967)</f>
        <v>0</v>
      </c>
      <c r="AJ967">
        <f t="shared" si="852"/>
        <v>0</v>
      </c>
      <c r="AK967">
        <v>272625.28000000003</v>
      </c>
      <c r="AL967">
        <v>185650.06</v>
      </c>
      <c r="AM967">
        <v>17727.330000000002</v>
      </c>
      <c r="AN967">
        <v>8761.2199999999993</v>
      </c>
      <c r="AO967">
        <v>69247.89</v>
      </c>
      <c r="AP967">
        <v>0</v>
      </c>
      <c r="AQ967">
        <v>342.54</v>
      </c>
      <c r="AR967">
        <v>0</v>
      </c>
      <c r="AS967">
        <v>0</v>
      </c>
      <c r="AT967">
        <v>70</v>
      </c>
      <c r="AU967">
        <v>10</v>
      </c>
      <c r="AV967">
        <v>1</v>
      </c>
      <c r="AW967">
        <v>1</v>
      </c>
      <c r="AZ967">
        <v>1</v>
      </c>
      <c r="BA967">
        <v>1</v>
      </c>
      <c r="BB967">
        <v>1</v>
      </c>
      <c r="BC967">
        <v>1</v>
      </c>
      <c r="BD967" t="s">
        <v>3</v>
      </c>
      <c r="BE967" t="s">
        <v>3</v>
      </c>
      <c r="BF967" t="s">
        <v>3</v>
      </c>
      <c r="BG967" t="s">
        <v>3</v>
      </c>
      <c r="BH967">
        <v>0</v>
      </c>
      <c r="BI967">
        <v>4</v>
      </c>
      <c r="BJ967" t="s">
        <v>217</v>
      </c>
      <c r="BM967">
        <v>0</v>
      </c>
      <c r="BN967">
        <v>0</v>
      </c>
      <c r="BO967" t="s">
        <v>3</v>
      </c>
      <c r="BP967">
        <v>0</v>
      </c>
      <c r="BQ967">
        <v>1</v>
      </c>
      <c r="BR967">
        <v>0</v>
      </c>
      <c r="BS967">
        <v>1</v>
      </c>
      <c r="BT967">
        <v>1</v>
      </c>
      <c r="BU967">
        <v>1</v>
      </c>
      <c r="BV967">
        <v>1</v>
      </c>
      <c r="BW967">
        <v>1</v>
      </c>
      <c r="BX967">
        <v>1</v>
      </c>
      <c r="BY967" t="s">
        <v>3</v>
      </c>
      <c r="BZ967">
        <v>70</v>
      </c>
      <c r="CA967">
        <v>10</v>
      </c>
      <c r="CE967">
        <v>0</v>
      </c>
      <c r="CF967">
        <v>0</v>
      </c>
      <c r="CG967">
        <v>0</v>
      </c>
      <c r="CM967">
        <v>0</v>
      </c>
      <c r="CN967" t="s">
        <v>3</v>
      </c>
      <c r="CO967">
        <v>0</v>
      </c>
      <c r="CP967">
        <f t="shared" si="853"/>
        <v>57251.31</v>
      </c>
      <c r="CQ967">
        <f t="shared" si="854"/>
        <v>185650.06</v>
      </c>
      <c r="CR967">
        <f t="shared" ref="CR967:CR978" si="879">((((ET967)*BB967-(EU967)*BS967)+AE967*BS967)*AV967)</f>
        <v>17727.330000000002</v>
      </c>
      <c r="CS967">
        <f t="shared" si="855"/>
        <v>8761.2199999999993</v>
      </c>
      <c r="CT967">
        <f t="shared" si="856"/>
        <v>69247.89</v>
      </c>
      <c r="CU967">
        <f t="shared" si="857"/>
        <v>0</v>
      </c>
      <c r="CV967">
        <f t="shared" si="858"/>
        <v>342.54</v>
      </c>
      <c r="CW967">
        <f t="shared" si="859"/>
        <v>0</v>
      </c>
      <c r="CX967">
        <f t="shared" si="860"/>
        <v>0</v>
      </c>
      <c r="CY967">
        <f t="shared" si="861"/>
        <v>10179.441999999999</v>
      </c>
      <c r="CZ967">
        <f t="shared" si="862"/>
        <v>1454.2060000000001</v>
      </c>
      <c r="DC967" t="s">
        <v>3</v>
      </c>
      <c r="DD967" t="s">
        <v>3</v>
      </c>
      <c r="DE967" t="s">
        <v>3</v>
      </c>
      <c r="DF967" t="s">
        <v>3</v>
      </c>
      <c r="DG967" t="s">
        <v>3</v>
      </c>
      <c r="DH967" t="s">
        <v>3</v>
      </c>
      <c r="DI967" t="s">
        <v>3</v>
      </c>
      <c r="DJ967" t="s">
        <v>3</v>
      </c>
      <c r="DK967" t="s">
        <v>3</v>
      </c>
      <c r="DL967" t="s">
        <v>3</v>
      </c>
      <c r="DM967" t="s">
        <v>3</v>
      </c>
      <c r="DN967">
        <v>0</v>
      </c>
      <c r="DO967">
        <v>0</v>
      </c>
      <c r="DP967">
        <v>1</v>
      </c>
      <c r="DQ967">
        <v>1</v>
      </c>
      <c r="DU967">
        <v>1010</v>
      </c>
      <c r="DV967" t="s">
        <v>216</v>
      </c>
      <c r="DW967" t="s">
        <v>216</v>
      </c>
      <c r="DX967">
        <v>100</v>
      </c>
      <c r="EE967">
        <v>51482689</v>
      </c>
      <c r="EF967">
        <v>1</v>
      </c>
      <c r="EG967" t="s">
        <v>21</v>
      </c>
      <c r="EH967">
        <v>0</v>
      </c>
      <c r="EI967" t="s">
        <v>3</v>
      </c>
      <c r="EJ967">
        <v>4</v>
      </c>
      <c r="EK967">
        <v>0</v>
      </c>
      <c r="EL967" t="s">
        <v>22</v>
      </c>
      <c r="EM967" t="s">
        <v>23</v>
      </c>
      <c r="EO967" t="s">
        <v>3</v>
      </c>
      <c r="EQ967">
        <v>0</v>
      </c>
      <c r="ER967">
        <v>272625.28000000003</v>
      </c>
      <c r="ES967">
        <v>185650.06</v>
      </c>
      <c r="ET967">
        <v>17727.330000000002</v>
      </c>
      <c r="EU967">
        <v>8761.2199999999993</v>
      </c>
      <c r="EV967">
        <v>69247.89</v>
      </c>
      <c r="EW967">
        <v>342.54</v>
      </c>
      <c r="EX967">
        <v>0</v>
      </c>
      <c r="EY967">
        <v>0</v>
      </c>
      <c r="FQ967">
        <v>0</v>
      </c>
      <c r="FR967">
        <f t="shared" si="863"/>
        <v>0</v>
      </c>
      <c r="FS967">
        <v>0</v>
      </c>
      <c r="FX967">
        <v>70</v>
      </c>
      <c r="FY967">
        <v>10</v>
      </c>
      <c r="GA967" t="s">
        <v>3</v>
      </c>
      <c r="GD967">
        <v>0</v>
      </c>
      <c r="GF967">
        <v>801305787</v>
      </c>
      <c r="GG967">
        <v>2</v>
      </c>
      <c r="GH967">
        <v>1</v>
      </c>
      <c r="GI967">
        <v>-2</v>
      </c>
      <c r="GJ967">
        <v>0</v>
      </c>
      <c r="GK967">
        <f>ROUND(R967*(R12)/100,2)</f>
        <v>1987.05</v>
      </c>
      <c r="GL967">
        <f t="shared" si="864"/>
        <v>0</v>
      </c>
      <c r="GM967">
        <f t="shared" si="865"/>
        <v>70872.009999999995</v>
      </c>
      <c r="GN967">
        <f t="shared" si="866"/>
        <v>0</v>
      </c>
      <c r="GO967">
        <f t="shared" si="867"/>
        <v>0</v>
      </c>
      <c r="GP967">
        <f t="shared" si="868"/>
        <v>70872.009999999995</v>
      </c>
      <c r="GR967">
        <v>0</v>
      </c>
      <c r="GS967">
        <v>3</v>
      </c>
      <c r="GT967">
        <v>0</v>
      </c>
      <c r="GU967" t="s">
        <v>3</v>
      </c>
      <c r="GV967">
        <f t="shared" si="869"/>
        <v>0</v>
      </c>
      <c r="GW967">
        <v>1</v>
      </c>
      <c r="GX967">
        <f t="shared" si="870"/>
        <v>0</v>
      </c>
      <c r="HA967">
        <v>0</v>
      </c>
      <c r="HB967">
        <v>0</v>
      </c>
      <c r="HC967">
        <f t="shared" si="871"/>
        <v>0</v>
      </c>
      <c r="HE967" t="s">
        <v>3</v>
      </c>
      <c r="HF967" t="s">
        <v>3</v>
      </c>
      <c r="IK967">
        <f t="shared" si="872"/>
        <v>85046.41</v>
      </c>
    </row>
    <row r="968" spans="1:245" x14ac:dyDescent="0.2">
      <c r="A968">
        <v>17</v>
      </c>
      <c r="B968">
        <v>1</v>
      </c>
      <c r="C968">
        <f>ROW(SmtRes!A335)</f>
        <v>335</v>
      </c>
      <c r="D968">
        <f>ROW(EtalonRes!A329)</f>
        <v>329</v>
      </c>
      <c r="E968" t="s">
        <v>176</v>
      </c>
      <c r="F968" t="s">
        <v>230</v>
      </c>
      <c r="G968" t="s">
        <v>231</v>
      </c>
      <c r="H968" t="s">
        <v>216</v>
      </c>
      <c r="I968">
        <f>ROUND(19/100,9)</f>
        <v>0.19</v>
      </c>
      <c r="J968">
        <v>0</v>
      </c>
      <c r="O968">
        <f t="shared" si="839"/>
        <v>5930.72</v>
      </c>
      <c r="P968">
        <f t="shared" si="840"/>
        <v>2416.9899999999998</v>
      </c>
      <c r="Q968">
        <f t="shared" si="841"/>
        <v>0</v>
      </c>
      <c r="R968">
        <f t="shared" si="842"/>
        <v>0</v>
      </c>
      <c r="S968">
        <f t="shared" si="843"/>
        <v>3513.73</v>
      </c>
      <c r="T968">
        <f t="shared" si="844"/>
        <v>0</v>
      </c>
      <c r="U968">
        <f t="shared" si="845"/>
        <v>15.076499999999999</v>
      </c>
      <c r="V968">
        <f t="shared" si="846"/>
        <v>0</v>
      </c>
      <c r="W968">
        <f t="shared" si="847"/>
        <v>0</v>
      </c>
      <c r="X968">
        <f t="shared" si="848"/>
        <v>2459.61</v>
      </c>
      <c r="Y968">
        <f t="shared" si="849"/>
        <v>351.37</v>
      </c>
      <c r="AA968">
        <v>52421674</v>
      </c>
      <c r="AB968">
        <f t="shared" si="850"/>
        <v>31214.31</v>
      </c>
      <c r="AC968">
        <f t="shared" si="873"/>
        <v>12721</v>
      </c>
      <c r="AD968">
        <f t="shared" si="874"/>
        <v>0</v>
      </c>
      <c r="AE968">
        <f t="shared" si="875"/>
        <v>0</v>
      </c>
      <c r="AF968">
        <f t="shared" si="876"/>
        <v>18493.310000000001</v>
      </c>
      <c r="AG968">
        <f t="shared" si="851"/>
        <v>0</v>
      </c>
      <c r="AH968">
        <f t="shared" si="877"/>
        <v>79.349999999999994</v>
      </c>
      <c r="AI968">
        <f t="shared" si="878"/>
        <v>0</v>
      </c>
      <c r="AJ968">
        <f t="shared" si="852"/>
        <v>0</v>
      </c>
      <c r="AK968">
        <v>31214.31</v>
      </c>
      <c r="AL968">
        <v>12721</v>
      </c>
      <c r="AM968">
        <v>0</v>
      </c>
      <c r="AN968">
        <v>0</v>
      </c>
      <c r="AO968">
        <v>18493.310000000001</v>
      </c>
      <c r="AP968">
        <v>0</v>
      </c>
      <c r="AQ968">
        <v>79.349999999999994</v>
      </c>
      <c r="AR968">
        <v>0</v>
      </c>
      <c r="AS968">
        <v>0</v>
      </c>
      <c r="AT968">
        <v>70</v>
      </c>
      <c r="AU968">
        <v>10</v>
      </c>
      <c r="AV968">
        <v>1</v>
      </c>
      <c r="AW968">
        <v>1</v>
      </c>
      <c r="AZ968">
        <v>1</v>
      </c>
      <c r="BA968">
        <v>1</v>
      </c>
      <c r="BB968">
        <v>1</v>
      </c>
      <c r="BC968">
        <v>1</v>
      </c>
      <c r="BD968" t="s">
        <v>3</v>
      </c>
      <c r="BE968" t="s">
        <v>3</v>
      </c>
      <c r="BF968" t="s">
        <v>3</v>
      </c>
      <c r="BG968" t="s">
        <v>3</v>
      </c>
      <c r="BH968">
        <v>0</v>
      </c>
      <c r="BI968">
        <v>4</v>
      </c>
      <c r="BJ968" t="s">
        <v>232</v>
      </c>
      <c r="BM968">
        <v>0</v>
      </c>
      <c r="BN968">
        <v>0</v>
      </c>
      <c r="BO968" t="s">
        <v>3</v>
      </c>
      <c r="BP968">
        <v>0</v>
      </c>
      <c r="BQ968">
        <v>1</v>
      </c>
      <c r="BR968">
        <v>0</v>
      </c>
      <c r="BS968">
        <v>1</v>
      </c>
      <c r="BT968">
        <v>1</v>
      </c>
      <c r="BU968">
        <v>1</v>
      </c>
      <c r="BV968">
        <v>1</v>
      </c>
      <c r="BW968">
        <v>1</v>
      </c>
      <c r="BX968">
        <v>1</v>
      </c>
      <c r="BY968" t="s">
        <v>3</v>
      </c>
      <c r="BZ968">
        <v>70</v>
      </c>
      <c r="CA968">
        <v>10</v>
      </c>
      <c r="CE968">
        <v>0</v>
      </c>
      <c r="CF968">
        <v>0</v>
      </c>
      <c r="CG968">
        <v>0</v>
      </c>
      <c r="CM968">
        <v>0</v>
      </c>
      <c r="CN968" t="s">
        <v>3</v>
      </c>
      <c r="CO968">
        <v>0</v>
      </c>
      <c r="CP968">
        <f t="shared" si="853"/>
        <v>5930.7199999999993</v>
      </c>
      <c r="CQ968">
        <f t="shared" si="854"/>
        <v>12721</v>
      </c>
      <c r="CR968">
        <f t="shared" si="879"/>
        <v>0</v>
      </c>
      <c r="CS968">
        <f t="shared" si="855"/>
        <v>0</v>
      </c>
      <c r="CT968">
        <f t="shared" si="856"/>
        <v>18493.310000000001</v>
      </c>
      <c r="CU968">
        <f t="shared" si="857"/>
        <v>0</v>
      </c>
      <c r="CV968">
        <f t="shared" si="858"/>
        <v>79.349999999999994</v>
      </c>
      <c r="CW968">
        <f t="shared" si="859"/>
        <v>0</v>
      </c>
      <c r="CX968">
        <f t="shared" si="860"/>
        <v>0</v>
      </c>
      <c r="CY968">
        <f t="shared" si="861"/>
        <v>2459.6109999999999</v>
      </c>
      <c r="CZ968">
        <f t="shared" si="862"/>
        <v>351.37300000000005</v>
      </c>
      <c r="DC968" t="s">
        <v>3</v>
      </c>
      <c r="DD968" t="s">
        <v>3</v>
      </c>
      <c r="DE968" t="s">
        <v>3</v>
      </c>
      <c r="DF968" t="s">
        <v>3</v>
      </c>
      <c r="DG968" t="s">
        <v>3</v>
      </c>
      <c r="DH968" t="s">
        <v>3</v>
      </c>
      <c r="DI968" t="s">
        <v>3</v>
      </c>
      <c r="DJ968" t="s">
        <v>3</v>
      </c>
      <c r="DK968" t="s">
        <v>3</v>
      </c>
      <c r="DL968" t="s">
        <v>3</v>
      </c>
      <c r="DM968" t="s">
        <v>3</v>
      </c>
      <c r="DN968">
        <v>0</v>
      </c>
      <c r="DO968">
        <v>0</v>
      </c>
      <c r="DP968">
        <v>1</v>
      </c>
      <c r="DQ968">
        <v>1</v>
      </c>
      <c r="DU968">
        <v>1010</v>
      </c>
      <c r="DV968" t="s">
        <v>216</v>
      </c>
      <c r="DW968" t="s">
        <v>216</v>
      </c>
      <c r="DX968">
        <v>100</v>
      </c>
      <c r="EE968">
        <v>51482689</v>
      </c>
      <c r="EF968">
        <v>1</v>
      </c>
      <c r="EG968" t="s">
        <v>21</v>
      </c>
      <c r="EH968">
        <v>0</v>
      </c>
      <c r="EI968" t="s">
        <v>3</v>
      </c>
      <c r="EJ968">
        <v>4</v>
      </c>
      <c r="EK968">
        <v>0</v>
      </c>
      <c r="EL968" t="s">
        <v>22</v>
      </c>
      <c r="EM968" t="s">
        <v>23</v>
      </c>
      <c r="EO968" t="s">
        <v>3</v>
      </c>
      <c r="EQ968">
        <v>0</v>
      </c>
      <c r="ER968">
        <v>31214.31</v>
      </c>
      <c r="ES968">
        <v>12721</v>
      </c>
      <c r="ET968">
        <v>0</v>
      </c>
      <c r="EU968">
        <v>0</v>
      </c>
      <c r="EV968">
        <v>18493.310000000001</v>
      </c>
      <c r="EW968">
        <v>79.349999999999994</v>
      </c>
      <c r="EX968">
        <v>0</v>
      </c>
      <c r="EY968">
        <v>0</v>
      </c>
      <c r="FQ968">
        <v>0</v>
      </c>
      <c r="FR968">
        <f t="shared" si="863"/>
        <v>0</v>
      </c>
      <c r="FS968">
        <v>0</v>
      </c>
      <c r="FX968">
        <v>70</v>
      </c>
      <c r="FY968">
        <v>10</v>
      </c>
      <c r="GA968" t="s">
        <v>3</v>
      </c>
      <c r="GD968">
        <v>0</v>
      </c>
      <c r="GF968">
        <v>1905416798</v>
      </c>
      <c r="GG968">
        <v>2</v>
      </c>
      <c r="GH968">
        <v>1</v>
      </c>
      <c r="GI968">
        <v>-2</v>
      </c>
      <c r="GJ968">
        <v>0</v>
      </c>
      <c r="GK968">
        <f>ROUND(R968*(R12)/100,2)</f>
        <v>0</v>
      </c>
      <c r="GL968">
        <f t="shared" si="864"/>
        <v>0</v>
      </c>
      <c r="GM968">
        <f t="shared" si="865"/>
        <v>8741.7000000000007</v>
      </c>
      <c r="GN968">
        <f t="shared" si="866"/>
        <v>0</v>
      </c>
      <c r="GO968">
        <f t="shared" si="867"/>
        <v>0</v>
      </c>
      <c r="GP968">
        <f t="shared" si="868"/>
        <v>8741.7000000000007</v>
      </c>
      <c r="GR968">
        <v>0</v>
      </c>
      <c r="GS968">
        <v>3</v>
      </c>
      <c r="GT968">
        <v>0</v>
      </c>
      <c r="GU968" t="s">
        <v>3</v>
      </c>
      <c r="GV968">
        <f t="shared" si="869"/>
        <v>0</v>
      </c>
      <c r="GW968">
        <v>1</v>
      </c>
      <c r="GX968">
        <f t="shared" si="870"/>
        <v>0</v>
      </c>
      <c r="HA968">
        <v>0</v>
      </c>
      <c r="HB968">
        <v>0</v>
      </c>
      <c r="HC968">
        <f t="shared" si="871"/>
        <v>0</v>
      </c>
      <c r="HE968" t="s">
        <v>3</v>
      </c>
      <c r="HF968" t="s">
        <v>3</v>
      </c>
      <c r="IK968">
        <f t="shared" si="872"/>
        <v>10490.04</v>
      </c>
    </row>
    <row r="969" spans="1:245" x14ac:dyDescent="0.2">
      <c r="A969">
        <v>17</v>
      </c>
      <c r="B969">
        <v>1</v>
      </c>
      <c r="E969" t="s">
        <v>181</v>
      </c>
      <c r="F969" t="s">
        <v>224</v>
      </c>
      <c r="G969" t="s">
        <v>397</v>
      </c>
      <c r="H969" t="s">
        <v>221</v>
      </c>
      <c r="I969">
        <v>1</v>
      </c>
      <c r="J969">
        <v>0</v>
      </c>
      <c r="O969">
        <f t="shared" si="839"/>
        <v>1502.86</v>
      </c>
      <c r="P969">
        <f t="shared" si="840"/>
        <v>1502.86</v>
      </c>
      <c r="Q969">
        <f t="shared" si="841"/>
        <v>0</v>
      </c>
      <c r="R969">
        <f t="shared" si="842"/>
        <v>0</v>
      </c>
      <c r="S969">
        <f t="shared" si="843"/>
        <v>0</v>
      </c>
      <c r="T969">
        <f t="shared" si="844"/>
        <v>0</v>
      </c>
      <c r="U969">
        <f t="shared" si="845"/>
        <v>0</v>
      </c>
      <c r="V969">
        <f t="shared" si="846"/>
        <v>0</v>
      </c>
      <c r="W969">
        <f t="shared" si="847"/>
        <v>0</v>
      </c>
      <c r="X969">
        <f t="shared" si="848"/>
        <v>0</v>
      </c>
      <c r="Y969">
        <f t="shared" si="849"/>
        <v>0</v>
      </c>
      <c r="AA969">
        <v>52421674</v>
      </c>
      <c r="AB969">
        <f t="shared" si="850"/>
        <v>1502.86</v>
      </c>
      <c r="AC969">
        <f t="shared" si="873"/>
        <v>1502.86</v>
      </c>
      <c r="AD969">
        <f t="shared" si="874"/>
        <v>0</v>
      </c>
      <c r="AE969">
        <f t="shared" si="875"/>
        <v>0</v>
      </c>
      <c r="AF969">
        <f t="shared" si="876"/>
        <v>0</v>
      </c>
      <c r="AG969">
        <f t="shared" si="851"/>
        <v>0</v>
      </c>
      <c r="AH969">
        <f t="shared" si="877"/>
        <v>0</v>
      </c>
      <c r="AI969">
        <f t="shared" si="878"/>
        <v>0</v>
      </c>
      <c r="AJ969">
        <f t="shared" si="852"/>
        <v>0</v>
      </c>
      <c r="AK969">
        <v>1502.8600000000001</v>
      </c>
      <c r="AL969">
        <v>1502.8600000000001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70</v>
      </c>
      <c r="AU969">
        <v>10</v>
      </c>
      <c r="AV969">
        <v>1</v>
      </c>
      <c r="AW969">
        <v>1</v>
      </c>
      <c r="AZ969">
        <v>1</v>
      </c>
      <c r="BA969">
        <v>1</v>
      </c>
      <c r="BB969">
        <v>1</v>
      </c>
      <c r="BC969">
        <v>1</v>
      </c>
      <c r="BD969" t="s">
        <v>3</v>
      </c>
      <c r="BE969" t="s">
        <v>3</v>
      </c>
      <c r="BF969" t="s">
        <v>3</v>
      </c>
      <c r="BG969" t="s">
        <v>3</v>
      </c>
      <c r="BH969">
        <v>3</v>
      </c>
      <c r="BI969">
        <v>4</v>
      </c>
      <c r="BJ969" t="s">
        <v>3</v>
      </c>
      <c r="BM969">
        <v>0</v>
      </c>
      <c r="BN969">
        <v>0</v>
      </c>
      <c r="BO969" t="s">
        <v>3</v>
      </c>
      <c r="BP969">
        <v>0</v>
      </c>
      <c r="BQ969">
        <v>1</v>
      </c>
      <c r="BR969">
        <v>0</v>
      </c>
      <c r="BS969">
        <v>1</v>
      </c>
      <c r="BT969">
        <v>1</v>
      </c>
      <c r="BU969">
        <v>1</v>
      </c>
      <c r="BV969">
        <v>1</v>
      </c>
      <c r="BW969">
        <v>1</v>
      </c>
      <c r="BX969">
        <v>1</v>
      </c>
      <c r="BY969" t="s">
        <v>3</v>
      </c>
      <c r="BZ969">
        <v>70</v>
      </c>
      <c r="CA969">
        <v>10</v>
      </c>
      <c r="CE969">
        <v>0</v>
      </c>
      <c r="CF969">
        <v>0</v>
      </c>
      <c r="CG969">
        <v>0</v>
      </c>
      <c r="CM969">
        <v>0</v>
      </c>
      <c r="CN969" t="s">
        <v>3</v>
      </c>
      <c r="CO969">
        <v>0</v>
      </c>
      <c r="CP969">
        <f t="shared" si="853"/>
        <v>1502.86</v>
      </c>
      <c r="CQ969">
        <f t="shared" si="854"/>
        <v>1502.86</v>
      </c>
      <c r="CR969">
        <f t="shared" si="879"/>
        <v>0</v>
      </c>
      <c r="CS969">
        <f t="shared" si="855"/>
        <v>0</v>
      </c>
      <c r="CT969">
        <f t="shared" si="856"/>
        <v>0</v>
      </c>
      <c r="CU969">
        <f t="shared" si="857"/>
        <v>0</v>
      </c>
      <c r="CV969">
        <f t="shared" si="858"/>
        <v>0</v>
      </c>
      <c r="CW969">
        <f t="shared" si="859"/>
        <v>0</v>
      </c>
      <c r="CX969">
        <f t="shared" si="860"/>
        <v>0</v>
      </c>
      <c r="CY969">
        <f t="shared" si="861"/>
        <v>0</v>
      </c>
      <c r="CZ969">
        <f t="shared" si="862"/>
        <v>0</v>
      </c>
      <c r="DC969" t="s">
        <v>3</v>
      </c>
      <c r="DD969" t="s">
        <v>3</v>
      </c>
      <c r="DE969" t="s">
        <v>3</v>
      </c>
      <c r="DF969" t="s">
        <v>3</v>
      </c>
      <c r="DG969" t="s">
        <v>3</v>
      </c>
      <c r="DH969" t="s">
        <v>3</v>
      </c>
      <c r="DI969" t="s">
        <v>3</v>
      </c>
      <c r="DJ969" t="s">
        <v>3</v>
      </c>
      <c r="DK969" t="s">
        <v>3</v>
      </c>
      <c r="DL969" t="s">
        <v>3</v>
      </c>
      <c r="DM969" t="s">
        <v>3</v>
      </c>
      <c r="DN969">
        <v>0</v>
      </c>
      <c r="DO969">
        <v>0</v>
      </c>
      <c r="DP969">
        <v>1</v>
      </c>
      <c r="DQ969">
        <v>1</v>
      </c>
      <c r="DU969">
        <v>1010</v>
      </c>
      <c r="DV969" t="s">
        <v>221</v>
      </c>
      <c r="DW969" t="s">
        <v>221</v>
      </c>
      <c r="DX969">
        <v>1</v>
      </c>
      <c r="EE969">
        <v>51482689</v>
      </c>
      <c r="EF969">
        <v>1</v>
      </c>
      <c r="EG969" t="s">
        <v>21</v>
      </c>
      <c r="EH969">
        <v>0</v>
      </c>
      <c r="EI969" t="s">
        <v>3</v>
      </c>
      <c r="EJ969">
        <v>4</v>
      </c>
      <c r="EK969">
        <v>0</v>
      </c>
      <c r="EL969" t="s">
        <v>22</v>
      </c>
      <c r="EM969" t="s">
        <v>23</v>
      </c>
      <c r="EO969" t="s">
        <v>3</v>
      </c>
      <c r="EQ969">
        <v>0</v>
      </c>
      <c r="ER969">
        <v>1502.8600000000001</v>
      </c>
      <c r="ES969">
        <v>1502.8600000000001</v>
      </c>
      <c r="ET969">
        <v>0</v>
      </c>
      <c r="EU969">
        <v>0</v>
      </c>
      <c r="EV969">
        <v>0</v>
      </c>
      <c r="EW969">
        <v>0</v>
      </c>
      <c r="EX969">
        <v>0</v>
      </c>
      <c r="EY969">
        <v>0</v>
      </c>
      <c r="EZ969">
        <v>5</v>
      </c>
      <c r="FC969">
        <v>1</v>
      </c>
      <c r="FD969">
        <v>18</v>
      </c>
      <c r="FF969">
        <v>1790</v>
      </c>
      <c r="FQ969">
        <v>0</v>
      </c>
      <c r="FR969">
        <f t="shared" si="863"/>
        <v>0</v>
      </c>
      <c r="FS969">
        <v>0</v>
      </c>
      <c r="FX969">
        <v>70</v>
      </c>
      <c r="FY969">
        <v>10</v>
      </c>
      <c r="GA969" t="s">
        <v>295</v>
      </c>
      <c r="GD969">
        <v>0</v>
      </c>
      <c r="GF969">
        <v>1780617753</v>
      </c>
      <c r="GG969">
        <v>2</v>
      </c>
      <c r="GH969">
        <v>3</v>
      </c>
      <c r="GI969">
        <v>-2</v>
      </c>
      <c r="GJ969">
        <v>0</v>
      </c>
      <c r="GK969">
        <f>ROUND(R969*(R12)/100,2)</f>
        <v>0</v>
      </c>
      <c r="GL969">
        <f t="shared" si="864"/>
        <v>0</v>
      </c>
      <c r="GM969">
        <f t="shared" si="865"/>
        <v>1502.86</v>
      </c>
      <c r="GN969">
        <f t="shared" si="866"/>
        <v>0</v>
      </c>
      <c r="GO969">
        <f t="shared" si="867"/>
        <v>0</v>
      </c>
      <c r="GP969">
        <f t="shared" si="868"/>
        <v>1502.86</v>
      </c>
      <c r="GR969">
        <v>1</v>
      </c>
      <c r="GS969">
        <v>1</v>
      </c>
      <c r="GT969">
        <v>0</v>
      </c>
      <c r="GU969" t="s">
        <v>3</v>
      </c>
      <c r="GV969">
        <f t="shared" si="869"/>
        <v>0</v>
      </c>
      <c r="GW969">
        <v>1</v>
      </c>
      <c r="GX969">
        <f t="shared" si="870"/>
        <v>0</v>
      </c>
      <c r="HA969">
        <v>0</v>
      </c>
      <c r="HB969">
        <v>0</v>
      </c>
      <c r="HC969">
        <f t="shared" si="871"/>
        <v>0</v>
      </c>
      <c r="HE969" t="s">
        <v>53</v>
      </c>
      <c r="HF969" t="s">
        <v>227</v>
      </c>
      <c r="IK969">
        <f t="shared" si="872"/>
        <v>1803.43</v>
      </c>
    </row>
    <row r="970" spans="1:245" x14ac:dyDescent="0.2">
      <c r="A970">
        <v>17</v>
      </c>
      <c r="B970">
        <v>1</v>
      </c>
      <c r="E970" t="s">
        <v>196</v>
      </c>
      <c r="F970" t="s">
        <v>224</v>
      </c>
      <c r="G970" t="s">
        <v>398</v>
      </c>
      <c r="H970" t="s">
        <v>221</v>
      </c>
      <c r="I970">
        <v>1</v>
      </c>
      <c r="J970">
        <v>0</v>
      </c>
      <c r="O970">
        <f t="shared" si="839"/>
        <v>1889.06</v>
      </c>
      <c r="P970">
        <f t="shared" si="840"/>
        <v>1889.06</v>
      </c>
      <c r="Q970">
        <f t="shared" si="841"/>
        <v>0</v>
      </c>
      <c r="R970">
        <f t="shared" si="842"/>
        <v>0</v>
      </c>
      <c r="S970">
        <f t="shared" si="843"/>
        <v>0</v>
      </c>
      <c r="T970">
        <f t="shared" si="844"/>
        <v>0</v>
      </c>
      <c r="U970">
        <f t="shared" si="845"/>
        <v>0</v>
      </c>
      <c r="V970">
        <f t="shared" si="846"/>
        <v>0</v>
      </c>
      <c r="W970">
        <f t="shared" si="847"/>
        <v>0</v>
      </c>
      <c r="X970">
        <f t="shared" si="848"/>
        <v>0</v>
      </c>
      <c r="Y970">
        <f t="shared" si="849"/>
        <v>0</v>
      </c>
      <c r="AA970">
        <v>52421674</v>
      </c>
      <c r="AB970">
        <f t="shared" si="850"/>
        <v>1889.06</v>
      </c>
      <c r="AC970">
        <f t="shared" si="873"/>
        <v>1889.06</v>
      </c>
      <c r="AD970">
        <f t="shared" si="874"/>
        <v>0</v>
      </c>
      <c r="AE970">
        <f t="shared" si="875"/>
        <v>0</v>
      </c>
      <c r="AF970">
        <f t="shared" si="876"/>
        <v>0</v>
      </c>
      <c r="AG970">
        <f t="shared" si="851"/>
        <v>0</v>
      </c>
      <c r="AH970">
        <f t="shared" si="877"/>
        <v>0</v>
      </c>
      <c r="AI970">
        <f t="shared" si="878"/>
        <v>0</v>
      </c>
      <c r="AJ970">
        <f t="shared" si="852"/>
        <v>0</v>
      </c>
      <c r="AK970">
        <v>1889.06</v>
      </c>
      <c r="AL970">
        <v>1889.06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70</v>
      </c>
      <c r="AU970">
        <v>10</v>
      </c>
      <c r="AV970">
        <v>1</v>
      </c>
      <c r="AW970">
        <v>1</v>
      </c>
      <c r="AZ970">
        <v>1</v>
      </c>
      <c r="BA970">
        <v>1</v>
      </c>
      <c r="BB970">
        <v>1</v>
      </c>
      <c r="BC970">
        <v>1</v>
      </c>
      <c r="BD970" t="s">
        <v>3</v>
      </c>
      <c r="BE970" t="s">
        <v>3</v>
      </c>
      <c r="BF970" t="s">
        <v>3</v>
      </c>
      <c r="BG970" t="s">
        <v>3</v>
      </c>
      <c r="BH970">
        <v>3</v>
      </c>
      <c r="BI970">
        <v>4</v>
      </c>
      <c r="BJ970" t="s">
        <v>3</v>
      </c>
      <c r="BM970">
        <v>0</v>
      </c>
      <c r="BN970">
        <v>0</v>
      </c>
      <c r="BO970" t="s">
        <v>3</v>
      </c>
      <c r="BP970">
        <v>0</v>
      </c>
      <c r="BQ970">
        <v>1</v>
      </c>
      <c r="BR970">
        <v>0</v>
      </c>
      <c r="BS970">
        <v>1</v>
      </c>
      <c r="BT970">
        <v>1</v>
      </c>
      <c r="BU970">
        <v>1</v>
      </c>
      <c r="BV970">
        <v>1</v>
      </c>
      <c r="BW970">
        <v>1</v>
      </c>
      <c r="BX970">
        <v>1</v>
      </c>
      <c r="BY970" t="s">
        <v>3</v>
      </c>
      <c r="BZ970">
        <v>70</v>
      </c>
      <c r="CA970">
        <v>10</v>
      </c>
      <c r="CE970">
        <v>0</v>
      </c>
      <c r="CF970">
        <v>0</v>
      </c>
      <c r="CG970">
        <v>0</v>
      </c>
      <c r="CM970">
        <v>0</v>
      </c>
      <c r="CN970" t="s">
        <v>3</v>
      </c>
      <c r="CO970">
        <v>0</v>
      </c>
      <c r="CP970">
        <f t="shared" si="853"/>
        <v>1889.06</v>
      </c>
      <c r="CQ970">
        <f t="shared" si="854"/>
        <v>1889.06</v>
      </c>
      <c r="CR970">
        <f t="shared" si="879"/>
        <v>0</v>
      </c>
      <c r="CS970">
        <f t="shared" si="855"/>
        <v>0</v>
      </c>
      <c r="CT970">
        <f t="shared" si="856"/>
        <v>0</v>
      </c>
      <c r="CU970">
        <f t="shared" si="857"/>
        <v>0</v>
      </c>
      <c r="CV970">
        <f t="shared" si="858"/>
        <v>0</v>
      </c>
      <c r="CW970">
        <f t="shared" si="859"/>
        <v>0</v>
      </c>
      <c r="CX970">
        <f t="shared" si="860"/>
        <v>0</v>
      </c>
      <c r="CY970">
        <f t="shared" si="861"/>
        <v>0</v>
      </c>
      <c r="CZ970">
        <f t="shared" si="862"/>
        <v>0</v>
      </c>
      <c r="DC970" t="s">
        <v>3</v>
      </c>
      <c r="DD970" t="s">
        <v>3</v>
      </c>
      <c r="DE970" t="s">
        <v>3</v>
      </c>
      <c r="DF970" t="s">
        <v>3</v>
      </c>
      <c r="DG970" t="s">
        <v>3</v>
      </c>
      <c r="DH970" t="s">
        <v>3</v>
      </c>
      <c r="DI970" t="s">
        <v>3</v>
      </c>
      <c r="DJ970" t="s">
        <v>3</v>
      </c>
      <c r="DK970" t="s">
        <v>3</v>
      </c>
      <c r="DL970" t="s">
        <v>3</v>
      </c>
      <c r="DM970" t="s">
        <v>3</v>
      </c>
      <c r="DN970">
        <v>0</v>
      </c>
      <c r="DO970">
        <v>0</v>
      </c>
      <c r="DP970">
        <v>1</v>
      </c>
      <c r="DQ970">
        <v>1</v>
      </c>
      <c r="DU970">
        <v>1010</v>
      </c>
      <c r="DV970" t="s">
        <v>221</v>
      </c>
      <c r="DW970" t="s">
        <v>221</v>
      </c>
      <c r="DX970">
        <v>1</v>
      </c>
      <c r="EE970">
        <v>51482689</v>
      </c>
      <c r="EF970">
        <v>1</v>
      </c>
      <c r="EG970" t="s">
        <v>21</v>
      </c>
      <c r="EH970">
        <v>0</v>
      </c>
      <c r="EI970" t="s">
        <v>3</v>
      </c>
      <c r="EJ970">
        <v>4</v>
      </c>
      <c r="EK970">
        <v>0</v>
      </c>
      <c r="EL970" t="s">
        <v>22</v>
      </c>
      <c r="EM970" t="s">
        <v>23</v>
      </c>
      <c r="EO970" t="s">
        <v>3</v>
      </c>
      <c r="EQ970">
        <v>0</v>
      </c>
      <c r="ER970">
        <v>1889.06</v>
      </c>
      <c r="ES970">
        <v>1889.06</v>
      </c>
      <c r="ET970">
        <v>0</v>
      </c>
      <c r="EU970">
        <v>0</v>
      </c>
      <c r="EV970">
        <v>0</v>
      </c>
      <c r="EW970">
        <v>0</v>
      </c>
      <c r="EX970">
        <v>0</v>
      </c>
      <c r="EY970">
        <v>0</v>
      </c>
      <c r="EZ970">
        <v>5</v>
      </c>
      <c r="FC970">
        <v>1</v>
      </c>
      <c r="FD970">
        <v>18</v>
      </c>
      <c r="FF970">
        <v>2250</v>
      </c>
      <c r="FQ970">
        <v>0</v>
      </c>
      <c r="FR970">
        <f t="shared" si="863"/>
        <v>0</v>
      </c>
      <c r="FS970">
        <v>0</v>
      </c>
      <c r="FX970">
        <v>70</v>
      </c>
      <c r="FY970">
        <v>10</v>
      </c>
      <c r="GA970" t="s">
        <v>298</v>
      </c>
      <c r="GD970">
        <v>0</v>
      </c>
      <c r="GF970">
        <v>-526889138</v>
      </c>
      <c r="GG970">
        <v>2</v>
      </c>
      <c r="GH970">
        <v>3</v>
      </c>
      <c r="GI970">
        <v>-2</v>
      </c>
      <c r="GJ970">
        <v>0</v>
      </c>
      <c r="GK970">
        <f>ROUND(R970*(R12)/100,2)</f>
        <v>0</v>
      </c>
      <c r="GL970">
        <f t="shared" si="864"/>
        <v>0</v>
      </c>
      <c r="GM970">
        <f t="shared" si="865"/>
        <v>1889.06</v>
      </c>
      <c r="GN970">
        <f t="shared" si="866"/>
        <v>0</v>
      </c>
      <c r="GO970">
        <f t="shared" si="867"/>
        <v>0</v>
      </c>
      <c r="GP970">
        <f t="shared" si="868"/>
        <v>1889.06</v>
      </c>
      <c r="GR970">
        <v>1</v>
      </c>
      <c r="GS970">
        <v>1</v>
      </c>
      <c r="GT970">
        <v>0</v>
      </c>
      <c r="GU970" t="s">
        <v>3</v>
      </c>
      <c r="GV970">
        <f t="shared" si="869"/>
        <v>0</v>
      </c>
      <c r="GW970">
        <v>1</v>
      </c>
      <c r="GX970">
        <f t="shared" si="870"/>
        <v>0</v>
      </c>
      <c r="HA970">
        <v>0</v>
      </c>
      <c r="HB970">
        <v>0</v>
      </c>
      <c r="HC970">
        <f t="shared" si="871"/>
        <v>0</v>
      </c>
      <c r="HE970" t="s">
        <v>53</v>
      </c>
      <c r="HF970" t="s">
        <v>227</v>
      </c>
      <c r="IK970">
        <f t="shared" si="872"/>
        <v>2266.87</v>
      </c>
    </row>
    <row r="971" spans="1:245" x14ac:dyDescent="0.2">
      <c r="A971">
        <v>17</v>
      </c>
      <c r="B971">
        <v>1</v>
      </c>
      <c r="E971" t="s">
        <v>200</v>
      </c>
      <c r="F971" t="s">
        <v>224</v>
      </c>
      <c r="G971" t="s">
        <v>399</v>
      </c>
      <c r="H971" t="s">
        <v>221</v>
      </c>
      <c r="I971">
        <v>1</v>
      </c>
      <c r="J971">
        <v>0</v>
      </c>
      <c r="O971">
        <f t="shared" si="839"/>
        <v>1889.06</v>
      </c>
      <c r="P971">
        <f t="shared" si="840"/>
        <v>1889.06</v>
      </c>
      <c r="Q971">
        <f t="shared" si="841"/>
        <v>0</v>
      </c>
      <c r="R971">
        <f t="shared" si="842"/>
        <v>0</v>
      </c>
      <c r="S971">
        <f t="shared" si="843"/>
        <v>0</v>
      </c>
      <c r="T971">
        <f t="shared" si="844"/>
        <v>0</v>
      </c>
      <c r="U971">
        <f t="shared" si="845"/>
        <v>0</v>
      </c>
      <c r="V971">
        <f t="shared" si="846"/>
        <v>0</v>
      </c>
      <c r="W971">
        <f t="shared" si="847"/>
        <v>0</v>
      </c>
      <c r="X971">
        <f t="shared" si="848"/>
        <v>0</v>
      </c>
      <c r="Y971">
        <f t="shared" si="849"/>
        <v>0</v>
      </c>
      <c r="AA971">
        <v>52421674</v>
      </c>
      <c r="AB971">
        <f t="shared" si="850"/>
        <v>1889.06</v>
      </c>
      <c r="AC971">
        <f t="shared" si="873"/>
        <v>1889.06</v>
      </c>
      <c r="AD971">
        <f t="shared" si="874"/>
        <v>0</v>
      </c>
      <c r="AE971">
        <f t="shared" si="875"/>
        <v>0</v>
      </c>
      <c r="AF971">
        <f t="shared" si="876"/>
        <v>0</v>
      </c>
      <c r="AG971">
        <f t="shared" si="851"/>
        <v>0</v>
      </c>
      <c r="AH971">
        <f t="shared" si="877"/>
        <v>0</v>
      </c>
      <c r="AI971">
        <f t="shared" si="878"/>
        <v>0</v>
      </c>
      <c r="AJ971">
        <f t="shared" si="852"/>
        <v>0</v>
      </c>
      <c r="AK971">
        <v>1889.06</v>
      </c>
      <c r="AL971">
        <v>1889.06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70</v>
      </c>
      <c r="AU971">
        <v>10</v>
      </c>
      <c r="AV971">
        <v>1</v>
      </c>
      <c r="AW971">
        <v>1</v>
      </c>
      <c r="AZ971">
        <v>1</v>
      </c>
      <c r="BA971">
        <v>1</v>
      </c>
      <c r="BB971">
        <v>1</v>
      </c>
      <c r="BC971">
        <v>1</v>
      </c>
      <c r="BD971" t="s">
        <v>3</v>
      </c>
      <c r="BE971" t="s">
        <v>3</v>
      </c>
      <c r="BF971" t="s">
        <v>3</v>
      </c>
      <c r="BG971" t="s">
        <v>3</v>
      </c>
      <c r="BH971">
        <v>3</v>
      </c>
      <c r="BI971">
        <v>4</v>
      </c>
      <c r="BJ971" t="s">
        <v>3</v>
      </c>
      <c r="BM971">
        <v>0</v>
      </c>
      <c r="BN971">
        <v>0</v>
      </c>
      <c r="BO971" t="s">
        <v>3</v>
      </c>
      <c r="BP971">
        <v>0</v>
      </c>
      <c r="BQ971">
        <v>1</v>
      </c>
      <c r="BR971">
        <v>0</v>
      </c>
      <c r="BS971">
        <v>1</v>
      </c>
      <c r="BT971">
        <v>1</v>
      </c>
      <c r="BU971">
        <v>1</v>
      </c>
      <c r="BV971">
        <v>1</v>
      </c>
      <c r="BW971">
        <v>1</v>
      </c>
      <c r="BX971">
        <v>1</v>
      </c>
      <c r="BY971" t="s">
        <v>3</v>
      </c>
      <c r="BZ971">
        <v>70</v>
      </c>
      <c r="CA971">
        <v>10</v>
      </c>
      <c r="CE971">
        <v>0</v>
      </c>
      <c r="CF971">
        <v>0</v>
      </c>
      <c r="CG971">
        <v>0</v>
      </c>
      <c r="CM971">
        <v>0</v>
      </c>
      <c r="CN971" t="s">
        <v>3</v>
      </c>
      <c r="CO971">
        <v>0</v>
      </c>
      <c r="CP971">
        <f t="shared" si="853"/>
        <v>1889.06</v>
      </c>
      <c r="CQ971">
        <f t="shared" si="854"/>
        <v>1889.06</v>
      </c>
      <c r="CR971">
        <f t="shared" si="879"/>
        <v>0</v>
      </c>
      <c r="CS971">
        <f t="shared" si="855"/>
        <v>0</v>
      </c>
      <c r="CT971">
        <f t="shared" si="856"/>
        <v>0</v>
      </c>
      <c r="CU971">
        <f t="shared" si="857"/>
        <v>0</v>
      </c>
      <c r="CV971">
        <f t="shared" si="858"/>
        <v>0</v>
      </c>
      <c r="CW971">
        <f t="shared" si="859"/>
        <v>0</v>
      </c>
      <c r="CX971">
        <f t="shared" si="860"/>
        <v>0</v>
      </c>
      <c r="CY971">
        <f t="shared" si="861"/>
        <v>0</v>
      </c>
      <c r="CZ971">
        <f t="shared" si="862"/>
        <v>0</v>
      </c>
      <c r="DC971" t="s">
        <v>3</v>
      </c>
      <c r="DD971" t="s">
        <v>3</v>
      </c>
      <c r="DE971" t="s">
        <v>3</v>
      </c>
      <c r="DF971" t="s">
        <v>3</v>
      </c>
      <c r="DG971" t="s">
        <v>3</v>
      </c>
      <c r="DH971" t="s">
        <v>3</v>
      </c>
      <c r="DI971" t="s">
        <v>3</v>
      </c>
      <c r="DJ971" t="s">
        <v>3</v>
      </c>
      <c r="DK971" t="s">
        <v>3</v>
      </c>
      <c r="DL971" t="s">
        <v>3</v>
      </c>
      <c r="DM971" t="s">
        <v>3</v>
      </c>
      <c r="DN971">
        <v>0</v>
      </c>
      <c r="DO971">
        <v>0</v>
      </c>
      <c r="DP971">
        <v>1</v>
      </c>
      <c r="DQ971">
        <v>1</v>
      </c>
      <c r="DU971">
        <v>1010</v>
      </c>
      <c r="DV971" t="s">
        <v>221</v>
      </c>
      <c r="DW971" t="s">
        <v>221</v>
      </c>
      <c r="DX971">
        <v>1</v>
      </c>
      <c r="EE971">
        <v>51482689</v>
      </c>
      <c r="EF971">
        <v>1</v>
      </c>
      <c r="EG971" t="s">
        <v>21</v>
      </c>
      <c r="EH971">
        <v>0</v>
      </c>
      <c r="EI971" t="s">
        <v>3</v>
      </c>
      <c r="EJ971">
        <v>4</v>
      </c>
      <c r="EK971">
        <v>0</v>
      </c>
      <c r="EL971" t="s">
        <v>22</v>
      </c>
      <c r="EM971" t="s">
        <v>23</v>
      </c>
      <c r="EO971" t="s">
        <v>3</v>
      </c>
      <c r="EQ971">
        <v>0</v>
      </c>
      <c r="ER971">
        <v>1889.06</v>
      </c>
      <c r="ES971">
        <v>1889.06</v>
      </c>
      <c r="ET971">
        <v>0</v>
      </c>
      <c r="EU971">
        <v>0</v>
      </c>
      <c r="EV971">
        <v>0</v>
      </c>
      <c r="EW971">
        <v>0</v>
      </c>
      <c r="EX971">
        <v>0</v>
      </c>
      <c r="EY971">
        <v>0</v>
      </c>
      <c r="EZ971">
        <v>5</v>
      </c>
      <c r="FC971">
        <v>1</v>
      </c>
      <c r="FD971">
        <v>18</v>
      </c>
      <c r="FF971">
        <v>2250</v>
      </c>
      <c r="FQ971">
        <v>0</v>
      </c>
      <c r="FR971">
        <f t="shared" si="863"/>
        <v>0</v>
      </c>
      <c r="FS971">
        <v>0</v>
      </c>
      <c r="FX971">
        <v>70</v>
      </c>
      <c r="FY971">
        <v>10</v>
      </c>
      <c r="GA971" t="s">
        <v>298</v>
      </c>
      <c r="GD971">
        <v>0</v>
      </c>
      <c r="GF971">
        <v>1479735711</v>
      </c>
      <c r="GG971">
        <v>2</v>
      </c>
      <c r="GH971">
        <v>3</v>
      </c>
      <c r="GI971">
        <v>-2</v>
      </c>
      <c r="GJ971">
        <v>0</v>
      </c>
      <c r="GK971">
        <f>ROUND(R971*(R12)/100,2)</f>
        <v>0</v>
      </c>
      <c r="GL971">
        <f t="shared" si="864"/>
        <v>0</v>
      </c>
      <c r="GM971">
        <f t="shared" si="865"/>
        <v>1889.06</v>
      </c>
      <c r="GN971">
        <f t="shared" si="866"/>
        <v>0</v>
      </c>
      <c r="GO971">
        <f t="shared" si="867"/>
        <v>0</v>
      </c>
      <c r="GP971">
        <f t="shared" si="868"/>
        <v>1889.06</v>
      </c>
      <c r="GR971">
        <v>1</v>
      </c>
      <c r="GS971">
        <v>1</v>
      </c>
      <c r="GT971">
        <v>0</v>
      </c>
      <c r="GU971" t="s">
        <v>3</v>
      </c>
      <c r="GV971">
        <f t="shared" si="869"/>
        <v>0</v>
      </c>
      <c r="GW971">
        <v>1</v>
      </c>
      <c r="GX971">
        <f t="shared" si="870"/>
        <v>0</v>
      </c>
      <c r="HA971">
        <v>0</v>
      </c>
      <c r="HB971">
        <v>0</v>
      </c>
      <c r="HC971">
        <f t="shared" si="871"/>
        <v>0</v>
      </c>
      <c r="HE971" t="s">
        <v>53</v>
      </c>
      <c r="HF971" t="s">
        <v>227</v>
      </c>
      <c r="IK971">
        <f t="shared" si="872"/>
        <v>2266.87</v>
      </c>
    </row>
    <row r="972" spans="1:245" x14ac:dyDescent="0.2">
      <c r="A972">
        <v>17</v>
      </c>
      <c r="B972">
        <v>1</v>
      </c>
      <c r="E972" t="s">
        <v>213</v>
      </c>
      <c r="F972" t="s">
        <v>224</v>
      </c>
      <c r="G972" t="s">
        <v>399</v>
      </c>
      <c r="H972" t="s">
        <v>221</v>
      </c>
      <c r="I972">
        <v>1</v>
      </c>
      <c r="J972">
        <v>0</v>
      </c>
      <c r="O972">
        <f t="shared" si="839"/>
        <v>1889.06</v>
      </c>
      <c r="P972">
        <f t="shared" si="840"/>
        <v>1889.06</v>
      </c>
      <c r="Q972">
        <f t="shared" si="841"/>
        <v>0</v>
      </c>
      <c r="R972">
        <f t="shared" si="842"/>
        <v>0</v>
      </c>
      <c r="S972">
        <f t="shared" si="843"/>
        <v>0</v>
      </c>
      <c r="T972">
        <f t="shared" si="844"/>
        <v>0</v>
      </c>
      <c r="U972">
        <f t="shared" si="845"/>
        <v>0</v>
      </c>
      <c r="V972">
        <f t="shared" si="846"/>
        <v>0</v>
      </c>
      <c r="W972">
        <f t="shared" si="847"/>
        <v>0</v>
      </c>
      <c r="X972">
        <f t="shared" si="848"/>
        <v>0</v>
      </c>
      <c r="Y972">
        <f t="shared" si="849"/>
        <v>0</v>
      </c>
      <c r="AA972">
        <v>52421674</v>
      </c>
      <c r="AB972">
        <f t="shared" si="850"/>
        <v>1889.06</v>
      </c>
      <c r="AC972">
        <f t="shared" si="873"/>
        <v>1889.06</v>
      </c>
      <c r="AD972">
        <f t="shared" si="874"/>
        <v>0</v>
      </c>
      <c r="AE972">
        <f t="shared" si="875"/>
        <v>0</v>
      </c>
      <c r="AF972">
        <f t="shared" si="876"/>
        <v>0</v>
      </c>
      <c r="AG972">
        <f t="shared" si="851"/>
        <v>0</v>
      </c>
      <c r="AH972">
        <f t="shared" si="877"/>
        <v>0</v>
      </c>
      <c r="AI972">
        <f t="shared" si="878"/>
        <v>0</v>
      </c>
      <c r="AJ972">
        <f t="shared" si="852"/>
        <v>0</v>
      </c>
      <c r="AK972">
        <v>1889.06</v>
      </c>
      <c r="AL972">
        <v>1889.06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70</v>
      </c>
      <c r="AU972">
        <v>10</v>
      </c>
      <c r="AV972">
        <v>1</v>
      </c>
      <c r="AW972">
        <v>1</v>
      </c>
      <c r="AZ972">
        <v>1</v>
      </c>
      <c r="BA972">
        <v>1</v>
      </c>
      <c r="BB972">
        <v>1</v>
      </c>
      <c r="BC972">
        <v>1</v>
      </c>
      <c r="BD972" t="s">
        <v>3</v>
      </c>
      <c r="BE972" t="s">
        <v>3</v>
      </c>
      <c r="BF972" t="s">
        <v>3</v>
      </c>
      <c r="BG972" t="s">
        <v>3</v>
      </c>
      <c r="BH972">
        <v>3</v>
      </c>
      <c r="BI972">
        <v>4</v>
      </c>
      <c r="BJ972" t="s">
        <v>3</v>
      </c>
      <c r="BM972">
        <v>0</v>
      </c>
      <c r="BN972">
        <v>0</v>
      </c>
      <c r="BO972" t="s">
        <v>3</v>
      </c>
      <c r="BP972">
        <v>0</v>
      </c>
      <c r="BQ972">
        <v>1</v>
      </c>
      <c r="BR972">
        <v>0</v>
      </c>
      <c r="BS972">
        <v>1</v>
      </c>
      <c r="BT972">
        <v>1</v>
      </c>
      <c r="BU972">
        <v>1</v>
      </c>
      <c r="BV972">
        <v>1</v>
      </c>
      <c r="BW972">
        <v>1</v>
      </c>
      <c r="BX972">
        <v>1</v>
      </c>
      <c r="BY972" t="s">
        <v>3</v>
      </c>
      <c r="BZ972">
        <v>70</v>
      </c>
      <c r="CA972">
        <v>10</v>
      </c>
      <c r="CE972">
        <v>0</v>
      </c>
      <c r="CF972">
        <v>0</v>
      </c>
      <c r="CG972">
        <v>0</v>
      </c>
      <c r="CM972">
        <v>0</v>
      </c>
      <c r="CN972" t="s">
        <v>3</v>
      </c>
      <c r="CO972">
        <v>0</v>
      </c>
      <c r="CP972">
        <f t="shared" si="853"/>
        <v>1889.06</v>
      </c>
      <c r="CQ972">
        <f t="shared" si="854"/>
        <v>1889.06</v>
      </c>
      <c r="CR972">
        <f t="shared" si="879"/>
        <v>0</v>
      </c>
      <c r="CS972">
        <f t="shared" si="855"/>
        <v>0</v>
      </c>
      <c r="CT972">
        <f t="shared" si="856"/>
        <v>0</v>
      </c>
      <c r="CU972">
        <f t="shared" si="857"/>
        <v>0</v>
      </c>
      <c r="CV972">
        <f t="shared" si="858"/>
        <v>0</v>
      </c>
      <c r="CW972">
        <f t="shared" si="859"/>
        <v>0</v>
      </c>
      <c r="CX972">
        <f t="shared" si="860"/>
        <v>0</v>
      </c>
      <c r="CY972">
        <f t="shared" si="861"/>
        <v>0</v>
      </c>
      <c r="CZ972">
        <f t="shared" si="862"/>
        <v>0</v>
      </c>
      <c r="DC972" t="s">
        <v>3</v>
      </c>
      <c r="DD972" t="s">
        <v>3</v>
      </c>
      <c r="DE972" t="s">
        <v>3</v>
      </c>
      <c r="DF972" t="s">
        <v>3</v>
      </c>
      <c r="DG972" t="s">
        <v>3</v>
      </c>
      <c r="DH972" t="s">
        <v>3</v>
      </c>
      <c r="DI972" t="s">
        <v>3</v>
      </c>
      <c r="DJ972" t="s">
        <v>3</v>
      </c>
      <c r="DK972" t="s">
        <v>3</v>
      </c>
      <c r="DL972" t="s">
        <v>3</v>
      </c>
      <c r="DM972" t="s">
        <v>3</v>
      </c>
      <c r="DN972">
        <v>0</v>
      </c>
      <c r="DO972">
        <v>0</v>
      </c>
      <c r="DP972">
        <v>1</v>
      </c>
      <c r="DQ972">
        <v>1</v>
      </c>
      <c r="DU972">
        <v>1010</v>
      </c>
      <c r="DV972" t="s">
        <v>221</v>
      </c>
      <c r="DW972" t="s">
        <v>221</v>
      </c>
      <c r="DX972">
        <v>1</v>
      </c>
      <c r="EE972">
        <v>51482689</v>
      </c>
      <c r="EF972">
        <v>1</v>
      </c>
      <c r="EG972" t="s">
        <v>21</v>
      </c>
      <c r="EH972">
        <v>0</v>
      </c>
      <c r="EI972" t="s">
        <v>3</v>
      </c>
      <c r="EJ972">
        <v>4</v>
      </c>
      <c r="EK972">
        <v>0</v>
      </c>
      <c r="EL972" t="s">
        <v>22</v>
      </c>
      <c r="EM972" t="s">
        <v>23</v>
      </c>
      <c r="EO972" t="s">
        <v>3</v>
      </c>
      <c r="EQ972">
        <v>0</v>
      </c>
      <c r="ER972">
        <v>1889.06</v>
      </c>
      <c r="ES972">
        <v>1889.06</v>
      </c>
      <c r="ET972">
        <v>0</v>
      </c>
      <c r="EU972">
        <v>0</v>
      </c>
      <c r="EV972">
        <v>0</v>
      </c>
      <c r="EW972">
        <v>0</v>
      </c>
      <c r="EX972">
        <v>0</v>
      </c>
      <c r="EY972">
        <v>0</v>
      </c>
      <c r="EZ972">
        <v>5</v>
      </c>
      <c r="FC972">
        <v>1</v>
      </c>
      <c r="FD972">
        <v>18</v>
      </c>
      <c r="FF972">
        <v>2250</v>
      </c>
      <c r="FQ972">
        <v>0</v>
      </c>
      <c r="FR972">
        <f t="shared" si="863"/>
        <v>0</v>
      </c>
      <c r="FS972">
        <v>0</v>
      </c>
      <c r="FX972">
        <v>70</v>
      </c>
      <c r="FY972">
        <v>10</v>
      </c>
      <c r="GA972" t="s">
        <v>298</v>
      </c>
      <c r="GD972">
        <v>0</v>
      </c>
      <c r="GF972">
        <v>1479735711</v>
      </c>
      <c r="GG972">
        <v>2</v>
      </c>
      <c r="GH972">
        <v>3</v>
      </c>
      <c r="GI972">
        <v>-2</v>
      </c>
      <c r="GJ972">
        <v>0</v>
      </c>
      <c r="GK972">
        <f>ROUND(R972*(R12)/100,2)</f>
        <v>0</v>
      </c>
      <c r="GL972">
        <f t="shared" si="864"/>
        <v>0</v>
      </c>
      <c r="GM972">
        <f t="shared" si="865"/>
        <v>1889.06</v>
      </c>
      <c r="GN972">
        <f t="shared" si="866"/>
        <v>0</v>
      </c>
      <c r="GO972">
        <f t="shared" si="867"/>
        <v>0</v>
      </c>
      <c r="GP972">
        <f t="shared" si="868"/>
        <v>1889.06</v>
      </c>
      <c r="GR972">
        <v>1</v>
      </c>
      <c r="GS972">
        <v>1</v>
      </c>
      <c r="GT972">
        <v>0</v>
      </c>
      <c r="GU972" t="s">
        <v>3</v>
      </c>
      <c r="GV972">
        <f t="shared" si="869"/>
        <v>0</v>
      </c>
      <c r="GW972">
        <v>1</v>
      </c>
      <c r="GX972">
        <f t="shared" si="870"/>
        <v>0</v>
      </c>
      <c r="HA972">
        <v>0</v>
      </c>
      <c r="HB972">
        <v>0</v>
      </c>
      <c r="HC972">
        <f t="shared" si="871"/>
        <v>0</v>
      </c>
      <c r="HE972" t="s">
        <v>53</v>
      </c>
      <c r="HF972" t="s">
        <v>227</v>
      </c>
      <c r="IK972">
        <f t="shared" si="872"/>
        <v>2266.87</v>
      </c>
    </row>
    <row r="973" spans="1:245" x14ac:dyDescent="0.2">
      <c r="A973">
        <v>17</v>
      </c>
      <c r="B973">
        <v>1</v>
      </c>
      <c r="E973" t="s">
        <v>218</v>
      </c>
      <c r="F973" t="s">
        <v>224</v>
      </c>
      <c r="G973" t="s">
        <v>400</v>
      </c>
      <c r="H973" t="s">
        <v>221</v>
      </c>
      <c r="I973">
        <v>1</v>
      </c>
      <c r="J973">
        <v>0</v>
      </c>
      <c r="O973">
        <f t="shared" si="839"/>
        <v>1889.06</v>
      </c>
      <c r="P973">
        <f t="shared" si="840"/>
        <v>1889.06</v>
      </c>
      <c r="Q973">
        <f t="shared" si="841"/>
        <v>0</v>
      </c>
      <c r="R973">
        <f t="shared" si="842"/>
        <v>0</v>
      </c>
      <c r="S973">
        <f t="shared" si="843"/>
        <v>0</v>
      </c>
      <c r="T973">
        <f t="shared" si="844"/>
        <v>0</v>
      </c>
      <c r="U973">
        <f t="shared" si="845"/>
        <v>0</v>
      </c>
      <c r="V973">
        <f t="shared" si="846"/>
        <v>0</v>
      </c>
      <c r="W973">
        <f t="shared" si="847"/>
        <v>0</v>
      </c>
      <c r="X973">
        <f t="shared" si="848"/>
        <v>0</v>
      </c>
      <c r="Y973">
        <f t="shared" si="849"/>
        <v>0</v>
      </c>
      <c r="AA973">
        <v>52421674</v>
      </c>
      <c r="AB973">
        <f t="shared" si="850"/>
        <v>1889.06</v>
      </c>
      <c r="AC973">
        <f t="shared" si="873"/>
        <v>1889.06</v>
      </c>
      <c r="AD973">
        <f t="shared" si="874"/>
        <v>0</v>
      </c>
      <c r="AE973">
        <f t="shared" si="875"/>
        <v>0</v>
      </c>
      <c r="AF973">
        <f t="shared" si="876"/>
        <v>0</v>
      </c>
      <c r="AG973">
        <f t="shared" si="851"/>
        <v>0</v>
      </c>
      <c r="AH973">
        <f t="shared" si="877"/>
        <v>0</v>
      </c>
      <c r="AI973">
        <f t="shared" si="878"/>
        <v>0</v>
      </c>
      <c r="AJ973">
        <f t="shared" si="852"/>
        <v>0</v>
      </c>
      <c r="AK973">
        <v>1889.06</v>
      </c>
      <c r="AL973">
        <v>1889.06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70</v>
      </c>
      <c r="AU973">
        <v>10</v>
      </c>
      <c r="AV973">
        <v>1</v>
      </c>
      <c r="AW973">
        <v>1</v>
      </c>
      <c r="AZ973">
        <v>1</v>
      </c>
      <c r="BA973">
        <v>1</v>
      </c>
      <c r="BB973">
        <v>1</v>
      </c>
      <c r="BC973">
        <v>1</v>
      </c>
      <c r="BD973" t="s">
        <v>3</v>
      </c>
      <c r="BE973" t="s">
        <v>3</v>
      </c>
      <c r="BF973" t="s">
        <v>3</v>
      </c>
      <c r="BG973" t="s">
        <v>3</v>
      </c>
      <c r="BH973">
        <v>3</v>
      </c>
      <c r="BI973">
        <v>4</v>
      </c>
      <c r="BJ973" t="s">
        <v>3</v>
      </c>
      <c r="BM973">
        <v>0</v>
      </c>
      <c r="BN973">
        <v>0</v>
      </c>
      <c r="BO973" t="s">
        <v>3</v>
      </c>
      <c r="BP973">
        <v>0</v>
      </c>
      <c r="BQ973">
        <v>1</v>
      </c>
      <c r="BR973">
        <v>0</v>
      </c>
      <c r="BS973">
        <v>1</v>
      </c>
      <c r="BT973">
        <v>1</v>
      </c>
      <c r="BU973">
        <v>1</v>
      </c>
      <c r="BV973">
        <v>1</v>
      </c>
      <c r="BW973">
        <v>1</v>
      </c>
      <c r="BX973">
        <v>1</v>
      </c>
      <c r="BY973" t="s">
        <v>3</v>
      </c>
      <c r="BZ973">
        <v>70</v>
      </c>
      <c r="CA973">
        <v>10</v>
      </c>
      <c r="CE973">
        <v>0</v>
      </c>
      <c r="CF973">
        <v>0</v>
      </c>
      <c r="CG973">
        <v>0</v>
      </c>
      <c r="CM973">
        <v>0</v>
      </c>
      <c r="CN973" t="s">
        <v>3</v>
      </c>
      <c r="CO973">
        <v>0</v>
      </c>
      <c r="CP973">
        <f t="shared" si="853"/>
        <v>1889.06</v>
      </c>
      <c r="CQ973">
        <f t="shared" si="854"/>
        <v>1889.06</v>
      </c>
      <c r="CR973">
        <f t="shared" si="879"/>
        <v>0</v>
      </c>
      <c r="CS973">
        <f t="shared" si="855"/>
        <v>0</v>
      </c>
      <c r="CT973">
        <f t="shared" si="856"/>
        <v>0</v>
      </c>
      <c r="CU973">
        <f t="shared" si="857"/>
        <v>0</v>
      </c>
      <c r="CV973">
        <f t="shared" si="858"/>
        <v>0</v>
      </c>
      <c r="CW973">
        <f t="shared" si="859"/>
        <v>0</v>
      </c>
      <c r="CX973">
        <f t="shared" si="860"/>
        <v>0</v>
      </c>
      <c r="CY973">
        <f t="shared" si="861"/>
        <v>0</v>
      </c>
      <c r="CZ973">
        <f t="shared" si="862"/>
        <v>0</v>
      </c>
      <c r="DC973" t="s">
        <v>3</v>
      </c>
      <c r="DD973" t="s">
        <v>3</v>
      </c>
      <c r="DE973" t="s">
        <v>3</v>
      </c>
      <c r="DF973" t="s">
        <v>3</v>
      </c>
      <c r="DG973" t="s">
        <v>3</v>
      </c>
      <c r="DH973" t="s">
        <v>3</v>
      </c>
      <c r="DI973" t="s">
        <v>3</v>
      </c>
      <c r="DJ973" t="s">
        <v>3</v>
      </c>
      <c r="DK973" t="s">
        <v>3</v>
      </c>
      <c r="DL973" t="s">
        <v>3</v>
      </c>
      <c r="DM973" t="s">
        <v>3</v>
      </c>
      <c r="DN973">
        <v>0</v>
      </c>
      <c r="DO973">
        <v>0</v>
      </c>
      <c r="DP973">
        <v>1</v>
      </c>
      <c r="DQ973">
        <v>1</v>
      </c>
      <c r="DU973">
        <v>1010</v>
      </c>
      <c r="DV973" t="s">
        <v>221</v>
      </c>
      <c r="DW973" t="s">
        <v>221</v>
      </c>
      <c r="DX973">
        <v>1</v>
      </c>
      <c r="EE973">
        <v>51482689</v>
      </c>
      <c r="EF973">
        <v>1</v>
      </c>
      <c r="EG973" t="s">
        <v>21</v>
      </c>
      <c r="EH973">
        <v>0</v>
      </c>
      <c r="EI973" t="s">
        <v>3</v>
      </c>
      <c r="EJ973">
        <v>4</v>
      </c>
      <c r="EK973">
        <v>0</v>
      </c>
      <c r="EL973" t="s">
        <v>22</v>
      </c>
      <c r="EM973" t="s">
        <v>23</v>
      </c>
      <c r="EO973" t="s">
        <v>3</v>
      </c>
      <c r="EQ973">
        <v>0</v>
      </c>
      <c r="ER973">
        <v>1889.06</v>
      </c>
      <c r="ES973">
        <v>1889.06</v>
      </c>
      <c r="ET973">
        <v>0</v>
      </c>
      <c r="EU973">
        <v>0</v>
      </c>
      <c r="EV973">
        <v>0</v>
      </c>
      <c r="EW973">
        <v>0</v>
      </c>
      <c r="EX973">
        <v>0</v>
      </c>
      <c r="EY973">
        <v>0</v>
      </c>
      <c r="EZ973">
        <v>5</v>
      </c>
      <c r="FC973">
        <v>1</v>
      </c>
      <c r="FD973">
        <v>18</v>
      </c>
      <c r="FF973">
        <v>2250</v>
      </c>
      <c r="FQ973">
        <v>0</v>
      </c>
      <c r="FR973">
        <f t="shared" si="863"/>
        <v>0</v>
      </c>
      <c r="FS973">
        <v>0</v>
      </c>
      <c r="FX973">
        <v>70</v>
      </c>
      <c r="FY973">
        <v>10</v>
      </c>
      <c r="GA973" t="s">
        <v>298</v>
      </c>
      <c r="GD973">
        <v>0</v>
      </c>
      <c r="GF973">
        <v>1019774829</v>
      </c>
      <c r="GG973">
        <v>2</v>
      </c>
      <c r="GH973">
        <v>3</v>
      </c>
      <c r="GI973">
        <v>-2</v>
      </c>
      <c r="GJ973">
        <v>0</v>
      </c>
      <c r="GK973">
        <f>ROUND(R973*(R12)/100,2)</f>
        <v>0</v>
      </c>
      <c r="GL973">
        <f t="shared" si="864"/>
        <v>0</v>
      </c>
      <c r="GM973">
        <f t="shared" si="865"/>
        <v>1889.06</v>
      </c>
      <c r="GN973">
        <f t="shared" si="866"/>
        <v>0</v>
      </c>
      <c r="GO973">
        <f t="shared" si="867"/>
        <v>0</v>
      </c>
      <c r="GP973">
        <f t="shared" si="868"/>
        <v>1889.06</v>
      </c>
      <c r="GR973">
        <v>1</v>
      </c>
      <c r="GS973">
        <v>1</v>
      </c>
      <c r="GT973">
        <v>0</v>
      </c>
      <c r="GU973" t="s">
        <v>3</v>
      </c>
      <c r="GV973">
        <f t="shared" si="869"/>
        <v>0</v>
      </c>
      <c r="GW973">
        <v>1</v>
      </c>
      <c r="GX973">
        <f t="shared" si="870"/>
        <v>0</v>
      </c>
      <c r="HA973">
        <v>0</v>
      </c>
      <c r="HB973">
        <v>0</v>
      </c>
      <c r="HC973">
        <f t="shared" si="871"/>
        <v>0</v>
      </c>
      <c r="HE973" t="s">
        <v>53</v>
      </c>
      <c r="HF973" t="s">
        <v>227</v>
      </c>
      <c r="IK973">
        <f t="shared" si="872"/>
        <v>2266.87</v>
      </c>
    </row>
    <row r="974" spans="1:245" x14ac:dyDescent="0.2">
      <c r="A974">
        <v>17</v>
      </c>
      <c r="B974">
        <v>1</v>
      </c>
      <c r="E974" t="s">
        <v>223</v>
      </c>
      <c r="F974" t="s">
        <v>224</v>
      </c>
      <c r="G974" t="s">
        <v>225</v>
      </c>
      <c r="H974" t="s">
        <v>221</v>
      </c>
      <c r="I974">
        <v>4</v>
      </c>
      <c r="J974">
        <v>0</v>
      </c>
      <c r="O974">
        <f t="shared" si="839"/>
        <v>10746.68</v>
      </c>
      <c r="P974">
        <f t="shared" si="840"/>
        <v>10746.68</v>
      </c>
      <c r="Q974">
        <f t="shared" si="841"/>
        <v>0</v>
      </c>
      <c r="R974">
        <f t="shared" si="842"/>
        <v>0</v>
      </c>
      <c r="S974">
        <f t="shared" si="843"/>
        <v>0</v>
      </c>
      <c r="T974">
        <f t="shared" si="844"/>
        <v>0</v>
      </c>
      <c r="U974">
        <f t="shared" si="845"/>
        <v>0</v>
      </c>
      <c r="V974">
        <f t="shared" si="846"/>
        <v>0</v>
      </c>
      <c r="W974">
        <f t="shared" si="847"/>
        <v>0</v>
      </c>
      <c r="X974">
        <f t="shared" si="848"/>
        <v>0</v>
      </c>
      <c r="Y974">
        <f t="shared" si="849"/>
        <v>0</v>
      </c>
      <c r="AA974">
        <v>52421674</v>
      </c>
      <c r="AB974">
        <f t="shared" si="850"/>
        <v>2686.67</v>
      </c>
      <c r="AC974">
        <f t="shared" si="873"/>
        <v>2686.67</v>
      </c>
      <c r="AD974">
        <f t="shared" si="874"/>
        <v>0</v>
      </c>
      <c r="AE974">
        <f t="shared" si="875"/>
        <v>0</v>
      </c>
      <c r="AF974">
        <f t="shared" si="876"/>
        <v>0</v>
      </c>
      <c r="AG974">
        <f t="shared" si="851"/>
        <v>0</v>
      </c>
      <c r="AH974">
        <f t="shared" si="877"/>
        <v>0</v>
      </c>
      <c r="AI974">
        <f t="shared" si="878"/>
        <v>0</v>
      </c>
      <c r="AJ974">
        <f t="shared" si="852"/>
        <v>0</v>
      </c>
      <c r="AK974">
        <v>2686.67</v>
      </c>
      <c r="AL974">
        <v>2686.67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70</v>
      </c>
      <c r="AU974">
        <v>10</v>
      </c>
      <c r="AV974">
        <v>1</v>
      </c>
      <c r="AW974">
        <v>1</v>
      </c>
      <c r="AZ974">
        <v>1</v>
      </c>
      <c r="BA974">
        <v>1</v>
      </c>
      <c r="BB974">
        <v>1</v>
      </c>
      <c r="BC974">
        <v>1</v>
      </c>
      <c r="BD974" t="s">
        <v>3</v>
      </c>
      <c r="BE974" t="s">
        <v>3</v>
      </c>
      <c r="BF974" t="s">
        <v>3</v>
      </c>
      <c r="BG974" t="s">
        <v>3</v>
      </c>
      <c r="BH974">
        <v>3</v>
      </c>
      <c r="BI974">
        <v>4</v>
      </c>
      <c r="BJ974" t="s">
        <v>3</v>
      </c>
      <c r="BM974">
        <v>0</v>
      </c>
      <c r="BN974">
        <v>0</v>
      </c>
      <c r="BO974" t="s">
        <v>3</v>
      </c>
      <c r="BP974">
        <v>0</v>
      </c>
      <c r="BQ974">
        <v>1</v>
      </c>
      <c r="BR974">
        <v>0</v>
      </c>
      <c r="BS974">
        <v>1</v>
      </c>
      <c r="BT974">
        <v>1</v>
      </c>
      <c r="BU974">
        <v>1</v>
      </c>
      <c r="BV974">
        <v>1</v>
      </c>
      <c r="BW974">
        <v>1</v>
      </c>
      <c r="BX974">
        <v>1</v>
      </c>
      <c r="BY974" t="s">
        <v>3</v>
      </c>
      <c r="BZ974">
        <v>70</v>
      </c>
      <c r="CA974">
        <v>10</v>
      </c>
      <c r="CE974">
        <v>0</v>
      </c>
      <c r="CF974">
        <v>0</v>
      </c>
      <c r="CG974">
        <v>0</v>
      </c>
      <c r="CM974">
        <v>0</v>
      </c>
      <c r="CN974" t="s">
        <v>3</v>
      </c>
      <c r="CO974">
        <v>0</v>
      </c>
      <c r="CP974">
        <f t="shared" si="853"/>
        <v>10746.68</v>
      </c>
      <c r="CQ974">
        <f t="shared" si="854"/>
        <v>2686.67</v>
      </c>
      <c r="CR974">
        <f t="shared" si="879"/>
        <v>0</v>
      </c>
      <c r="CS974">
        <f t="shared" si="855"/>
        <v>0</v>
      </c>
      <c r="CT974">
        <f t="shared" si="856"/>
        <v>0</v>
      </c>
      <c r="CU974">
        <f t="shared" si="857"/>
        <v>0</v>
      </c>
      <c r="CV974">
        <f t="shared" si="858"/>
        <v>0</v>
      </c>
      <c r="CW974">
        <f t="shared" si="859"/>
        <v>0</v>
      </c>
      <c r="CX974">
        <f t="shared" si="860"/>
        <v>0</v>
      </c>
      <c r="CY974">
        <f t="shared" si="861"/>
        <v>0</v>
      </c>
      <c r="CZ974">
        <f t="shared" si="862"/>
        <v>0</v>
      </c>
      <c r="DC974" t="s">
        <v>3</v>
      </c>
      <c r="DD974" t="s">
        <v>3</v>
      </c>
      <c r="DE974" t="s">
        <v>3</v>
      </c>
      <c r="DF974" t="s">
        <v>3</v>
      </c>
      <c r="DG974" t="s">
        <v>3</v>
      </c>
      <c r="DH974" t="s">
        <v>3</v>
      </c>
      <c r="DI974" t="s">
        <v>3</v>
      </c>
      <c r="DJ974" t="s">
        <v>3</v>
      </c>
      <c r="DK974" t="s">
        <v>3</v>
      </c>
      <c r="DL974" t="s">
        <v>3</v>
      </c>
      <c r="DM974" t="s">
        <v>3</v>
      </c>
      <c r="DN974">
        <v>0</v>
      </c>
      <c r="DO974">
        <v>0</v>
      </c>
      <c r="DP974">
        <v>1</v>
      </c>
      <c r="DQ974">
        <v>1</v>
      </c>
      <c r="DU974">
        <v>1010</v>
      </c>
      <c r="DV974" t="s">
        <v>221</v>
      </c>
      <c r="DW974" t="s">
        <v>221</v>
      </c>
      <c r="DX974">
        <v>1</v>
      </c>
      <c r="EE974">
        <v>51482689</v>
      </c>
      <c r="EF974">
        <v>1</v>
      </c>
      <c r="EG974" t="s">
        <v>21</v>
      </c>
      <c r="EH974">
        <v>0</v>
      </c>
      <c r="EI974" t="s">
        <v>3</v>
      </c>
      <c r="EJ974">
        <v>4</v>
      </c>
      <c r="EK974">
        <v>0</v>
      </c>
      <c r="EL974" t="s">
        <v>22</v>
      </c>
      <c r="EM974" t="s">
        <v>23</v>
      </c>
      <c r="EO974" t="s">
        <v>3</v>
      </c>
      <c r="EQ974">
        <v>0</v>
      </c>
      <c r="ER974">
        <v>2686.67</v>
      </c>
      <c r="ES974">
        <v>2686.67</v>
      </c>
      <c r="ET974">
        <v>0</v>
      </c>
      <c r="EU974">
        <v>0</v>
      </c>
      <c r="EV974">
        <v>0</v>
      </c>
      <c r="EW974">
        <v>0</v>
      </c>
      <c r="EX974">
        <v>0</v>
      </c>
      <c r="EY974">
        <v>0</v>
      </c>
      <c r="EZ974">
        <v>5</v>
      </c>
      <c r="FC974">
        <v>1</v>
      </c>
      <c r="FD974">
        <v>18</v>
      </c>
      <c r="FF974">
        <v>3200</v>
      </c>
      <c r="FQ974">
        <v>0</v>
      </c>
      <c r="FR974">
        <f t="shared" si="863"/>
        <v>0</v>
      </c>
      <c r="FS974">
        <v>0</v>
      </c>
      <c r="FX974">
        <v>70</v>
      </c>
      <c r="FY974">
        <v>10</v>
      </c>
      <c r="GA974" t="s">
        <v>226</v>
      </c>
      <c r="GD974">
        <v>0</v>
      </c>
      <c r="GF974">
        <v>-301994752</v>
      </c>
      <c r="GG974">
        <v>2</v>
      </c>
      <c r="GH974">
        <v>3</v>
      </c>
      <c r="GI974">
        <v>-2</v>
      </c>
      <c r="GJ974">
        <v>0</v>
      </c>
      <c r="GK974">
        <f>ROUND(R974*(R12)/100,2)</f>
        <v>0</v>
      </c>
      <c r="GL974">
        <f t="shared" si="864"/>
        <v>0</v>
      </c>
      <c r="GM974">
        <f t="shared" si="865"/>
        <v>10746.68</v>
      </c>
      <c r="GN974">
        <f t="shared" si="866"/>
        <v>0</v>
      </c>
      <c r="GO974">
        <f t="shared" si="867"/>
        <v>0</v>
      </c>
      <c r="GP974">
        <f t="shared" si="868"/>
        <v>10746.68</v>
      </c>
      <c r="GR974">
        <v>1</v>
      </c>
      <c r="GS974">
        <v>1</v>
      </c>
      <c r="GT974">
        <v>0</v>
      </c>
      <c r="GU974" t="s">
        <v>3</v>
      </c>
      <c r="GV974">
        <f t="shared" si="869"/>
        <v>0</v>
      </c>
      <c r="GW974">
        <v>1</v>
      </c>
      <c r="GX974">
        <f t="shared" si="870"/>
        <v>0</v>
      </c>
      <c r="HA974">
        <v>0</v>
      </c>
      <c r="HB974">
        <v>0</v>
      </c>
      <c r="HC974">
        <f t="shared" si="871"/>
        <v>0</v>
      </c>
      <c r="HE974" t="s">
        <v>53</v>
      </c>
      <c r="HF974" t="s">
        <v>227</v>
      </c>
      <c r="IK974">
        <f t="shared" si="872"/>
        <v>12896.02</v>
      </c>
    </row>
    <row r="975" spans="1:245" x14ac:dyDescent="0.2">
      <c r="A975">
        <v>17</v>
      </c>
      <c r="B975">
        <v>1</v>
      </c>
      <c r="E975" t="s">
        <v>228</v>
      </c>
      <c r="F975" t="s">
        <v>224</v>
      </c>
      <c r="G975" t="s">
        <v>229</v>
      </c>
      <c r="H975" t="s">
        <v>221</v>
      </c>
      <c r="I975">
        <v>4</v>
      </c>
      <c r="J975">
        <v>0</v>
      </c>
      <c r="O975">
        <f t="shared" si="839"/>
        <v>10746.68</v>
      </c>
      <c r="P975">
        <f t="shared" si="840"/>
        <v>10746.68</v>
      </c>
      <c r="Q975">
        <f t="shared" si="841"/>
        <v>0</v>
      </c>
      <c r="R975">
        <f t="shared" si="842"/>
        <v>0</v>
      </c>
      <c r="S975">
        <f t="shared" si="843"/>
        <v>0</v>
      </c>
      <c r="T975">
        <f t="shared" si="844"/>
        <v>0</v>
      </c>
      <c r="U975">
        <f t="shared" si="845"/>
        <v>0</v>
      </c>
      <c r="V975">
        <f t="shared" si="846"/>
        <v>0</v>
      </c>
      <c r="W975">
        <f t="shared" si="847"/>
        <v>0</v>
      </c>
      <c r="X975">
        <f t="shared" si="848"/>
        <v>0</v>
      </c>
      <c r="Y975">
        <f t="shared" si="849"/>
        <v>0</v>
      </c>
      <c r="AA975">
        <v>52421674</v>
      </c>
      <c r="AB975">
        <f t="shared" si="850"/>
        <v>2686.67</v>
      </c>
      <c r="AC975">
        <f t="shared" si="873"/>
        <v>2686.67</v>
      </c>
      <c r="AD975">
        <f t="shared" si="874"/>
        <v>0</v>
      </c>
      <c r="AE975">
        <f t="shared" si="875"/>
        <v>0</v>
      </c>
      <c r="AF975">
        <f t="shared" si="876"/>
        <v>0</v>
      </c>
      <c r="AG975">
        <f t="shared" si="851"/>
        <v>0</v>
      </c>
      <c r="AH975">
        <f t="shared" si="877"/>
        <v>0</v>
      </c>
      <c r="AI975">
        <f t="shared" si="878"/>
        <v>0</v>
      </c>
      <c r="AJ975">
        <f t="shared" si="852"/>
        <v>0</v>
      </c>
      <c r="AK975">
        <v>2686.67</v>
      </c>
      <c r="AL975">
        <v>2686.67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70</v>
      </c>
      <c r="AU975">
        <v>10</v>
      </c>
      <c r="AV975">
        <v>1</v>
      </c>
      <c r="AW975">
        <v>1</v>
      </c>
      <c r="AZ975">
        <v>1</v>
      </c>
      <c r="BA975">
        <v>1</v>
      </c>
      <c r="BB975">
        <v>1</v>
      </c>
      <c r="BC975">
        <v>1</v>
      </c>
      <c r="BD975" t="s">
        <v>3</v>
      </c>
      <c r="BE975" t="s">
        <v>3</v>
      </c>
      <c r="BF975" t="s">
        <v>3</v>
      </c>
      <c r="BG975" t="s">
        <v>3</v>
      </c>
      <c r="BH975">
        <v>3</v>
      </c>
      <c r="BI975">
        <v>4</v>
      </c>
      <c r="BJ975" t="s">
        <v>3</v>
      </c>
      <c r="BM975">
        <v>0</v>
      </c>
      <c r="BN975">
        <v>0</v>
      </c>
      <c r="BO975" t="s">
        <v>3</v>
      </c>
      <c r="BP975">
        <v>0</v>
      </c>
      <c r="BQ975">
        <v>1</v>
      </c>
      <c r="BR975">
        <v>0</v>
      </c>
      <c r="BS975">
        <v>1</v>
      </c>
      <c r="BT975">
        <v>1</v>
      </c>
      <c r="BU975">
        <v>1</v>
      </c>
      <c r="BV975">
        <v>1</v>
      </c>
      <c r="BW975">
        <v>1</v>
      </c>
      <c r="BX975">
        <v>1</v>
      </c>
      <c r="BY975" t="s">
        <v>3</v>
      </c>
      <c r="BZ975">
        <v>70</v>
      </c>
      <c r="CA975">
        <v>10</v>
      </c>
      <c r="CE975">
        <v>0</v>
      </c>
      <c r="CF975">
        <v>0</v>
      </c>
      <c r="CG975">
        <v>0</v>
      </c>
      <c r="CM975">
        <v>0</v>
      </c>
      <c r="CN975" t="s">
        <v>3</v>
      </c>
      <c r="CO975">
        <v>0</v>
      </c>
      <c r="CP975">
        <f t="shared" si="853"/>
        <v>10746.68</v>
      </c>
      <c r="CQ975">
        <f t="shared" si="854"/>
        <v>2686.67</v>
      </c>
      <c r="CR975">
        <f t="shared" si="879"/>
        <v>0</v>
      </c>
      <c r="CS975">
        <f t="shared" si="855"/>
        <v>0</v>
      </c>
      <c r="CT975">
        <f t="shared" si="856"/>
        <v>0</v>
      </c>
      <c r="CU975">
        <f t="shared" si="857"/>
        <v>0</v>
      </c>
      <c r="CV975">
        <f t="shared" si="858"/>
        <v>0</v>
      </c>
      <c r="CW975">
        <f t="shared" si="859"/>
        <v>0</v>
      </c>
      <c r="CX975">
        <f t="shared" si="860"/>
        <v>0</v>
      </c>
      <c r="CY975">
        <f t="shared" si="861"/>
        <v>0</v>
      </c>
      <c r="CZ975">
        <f t="shared" si="862"/>
        <v>0</v>
      </c>
      <c r="DC975" t="s">
        <v>3</v>
      </c>
      <c r="DD975" t="s">
        <v>3</v>
      </c>
      <c r="DE975" t="s">
        <v>3</v>
      </c>
      <c r="DF975" t="s">
        <v>3</v>
      </c>
      <c r="DG975" t="s">
        <v>3</v>
      </c>
      <c r="DH975" t="s">
        <v>3</v>
      </c>
      <c r="DI975" t="s">
        <v>3</v>
      </c>
      <c r="DJ975" t="s">
        <v>3</v>
      </c>
      <c r="DK975" t="s">
        <v>3</v>
      </c>
      <c r="DL975" t="s">
        <v>3</v>
      </c>
      <c r="DM975" t="s">
        <v>3</v>
      </c>
      <c r="DN975">
        <v>0</v>
      </c>
      <c r="DO975">
        <v>0</v>
      </c>
      <c r="DP975">
        <v>1</v>
      </c>
      <c r="DQ975">
        <v>1</v>
      </c>
      <c r="DU975">
        <v>1010</v>
      </c>
      <c r="DV975" t="s">
        <v>221</v>
      </c>
      <c r="DW975" t="s">
        <v>221</v>
      </c>
      <c r="DX975">
        <v>1</v>
      </c>
      <c r="EE975">
        <v>51482689</v>
      </c>
      <c r="EF975">
        <v>1</v>
      </c>
      <c r="EG975" t="s">
        <v>21</v>
      </c>
      <c r="EH975">
        <v>0</v>
      </c>
      <c r="EI975" t="s">
        <v>3</v>
      </c>
      <c r="EJ975">
        <v>4</v>
      </c>
      <c r="EK975">
        <v>0</v>
      </c>
      <c r="EL975" t="s">
        <v>22</v>
      </c>
      <c r="EM975" t="s">
        <v>23</v>
      </c>
      <c r="EO975" t="s">
        <v>3</v>
      </c>
      <c r="EQ975">
        <v>0</v>
      </c>
      <c r="ER975">
        <v>2686.67</v>
      </c>
      <c r="ES975">
        <v>2686.67</v>
      </c>
      <c r="ET975">
        <v>0</v>
      </c>
      <c r="EU975">
        <v>0</v>
      </c>
      <c r="EV975">
        <v>0</v>
      </c>
      <c r="EW975">
        <v>0</v>
      </c>
      <c r="EX975">
        <v>0</v>
      </c>
      <c r="EY975">
        <v>0</v>
      </c>
      <c r="EZ975">
        <v>5</v>
      </c>
      <c r="FC975">
        <v>1</v>
      </c>
      <c r="FD975">
        <v>18</v>
      </c>
      <c r="FF975">
        <v>3200</v>
      </c>
      <c r="FQ975">
        <v>0</v>
      </c>
      <c r="FR975">
        <f t="shared" si="863"/>
        <v>0</v>
      </c>
      <c r="FS975">
        <v>0</v>
      </c>
      <c r="FX975">
        <v>70</v>
      </c>
      <c r="FY975">
        <v>10</v>
      </c>
      <c r="GA975" t="s">
        <v>226</v>
      </c>
      <c r="GD975">
        <v>0</v>
      </c>
      <c r="GF975">
        <v>-870334828</v>
      </c>
      <c r="GG975">
        <v>2</v>
      </c>
      <c r="GH975">
        <v>3</v>
      </c>
      <c r="GI975">
        <v>-2</v>
      </c>
      <c r="GJ975">
        <v>0</v>
      </c>
      <c r="GK975">
        <f>ROUND(R975*(R12)/100,2)</f>
        <v>0</v>
      </c>
      <c r="GL975">
        <f t="shared" si="864"/>
        <v>0</v>
      </c>
      <c r="GM975">
        <f t="shared" si="865"/>
        <v>10746.68</v>
      </c>
      <c r="GN975">
        <f t="shared" si="866"/>
        <v>0</v>
      </c>
      <c r="GO975">
        <f t="shared" si="867"/>
        <v>0</v>
      </c>
      <c r="GP975">
        <f t="shared" si="868"/>
        <v>10746.68</v>
      </c>
      <c r="GR975">
        <v>1</v>
      </c>
      <c r="GS975">
        <v>1</v>
      </c>
      <c r="GT975">
        <v>0</v>
      </c>
      <c r="GU975" t="s">
        <v>3</v>
      </c>
      <c r="GV975">
        <f t="shared" si="869"/>
        <v>0</v>
      </c>
      <c r="GW975">
        <v>1</v>
      </c>
      <c r="GX975">
        <f t="shared" si="870"/>
        <v>0</v>
      </c>
      <c r="HA975">
        <v>0</v>
      </c>
      <c r="HB975">
        <v>0</v>
      </c>
      <c r="HC975">
        <f t="shared" si="871"/>
        <v>0</v>
      </c>
      <c r="HE975" t="s">
        <v>53</v>
      </c>
      <c r="HF975" t="s">
        <v>227</v>
      </c>
      <c r="IK975">
        <f t="shared" si="872"/>
        <v>12896.02</v>
      </c>
    </row>
    <row r="976" spans="1:245" x14ac:dyDescent="0.2">
      <c r="A976">
        <v>17</v>
      </c>
      <c r="B976">
        <v>1</v>
      </c>
      <c r="E976" t="s">
        <v>278</v>
      </c>
      <c r="F976" t="s">
        <v>224</v>
      </c>
      <c r="G976" t="s">
        <v>401</v>
      </c>
      <c r="H976" t="s">
        <v>221</v>
      </c>
      <c r="I976">
        <v>1</v>
      </c>
      <c r="J976">
        <v>0</v>
      </c>
      <c r="O976">
        <f t="shared" si="839"/>
        <v>1612</v>
      </c>
      <c r="P976">
        <f t="shared" si="840"/>
        <v>1612</v>
      </c>
      <c r="Q976">
        <f t="shared" si="841"/>
        <v>0</v>
      </c>
      <c r="R976">
        <f t="shared" si="842"/>
        <v>0</v>
      </c>
      <c r="S976">
        <f t="shared" si="843"/>
        <v>0</v>
      </c>
      <c r="T976">
        <f t="shared" si="844"/>
        <v>0</v>
      </c>
      <c r="U976">
        <f t="shared" si="845"/>
        <v>0</v>
      </c>
      <c r="V976">
        <f t="shared" si="846"/>
        <v>0</v>
      </c>
      <c r="W976">
        <f t="shared" si="847"/>
        <v>0</v>
      </c>
      <c r="X976">
        <f t="shared" si="848"/>
        <v>0</v>
      </c>
      <c r="Y976">
        <f t="shared" si="849"/>
        <v>0</v>
      </c>
      <c r="AA976">
        <v>52421674</v>
      </c>
      <c r="AB976">
        <f t="shared" si="850"/>
        <v>1612</v>
      </c>
      <c r="AC976">
        <f t="shared" si="873"/>
        <v>1612</v>
      </c>
      <c r="AD976">
        <f t="shared" si="874"/>
        <v>0</v>
      </c>
      <c r="AE976">
        <f t="shared" si="875"/>
        <v>0</v>
      </c>
      <c r="AF976">
        <f t="shared" si="876"/>
        <v>0</v>
      </c>
      <c r="AG976">
        <f t="shared" si="851"/>
        <v>0</v>
      </c>
      <c r="AH976">
        <f t="shared" si="877"/>
        <v>0</v>
      </c>
      <c r="AI976">
        <f t="shared" si="878"/>
        <v>0</v>
      </c>
      <c r="AJ976">
        <f t="shared" si="852"/>
        <v>0</v>
      </c>
      <c r="AK976">
        <v>1612</v>
      </c>
      <c r="AL976">
        <v>1612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70</v>
      </c>
      <c r="AU976">
        <v>10</v>
      </c>
      <c r="AV976">
        <v>1</v>
      </c>
      <c r="AW976">
        <v>1</v>
      </c>
      <c r="AZ976">
        <v>1</v>
      </c>
      <c r="BA976">
        <v>1</v>
      </c>
      <c r="BB976">
        <v>1</v>
      </c>
      <c r="BC976">
        <v>1</v>
      </c>
      <c r="BD976" t="s">
        <v>3</v>
      </c>
      <c r="BE976" t="s">
        <v>3</v>
      </c>
      <c r="BF976" t="s">
        <v>3</v>
      </c>
      <c r="BG976" t="s">
        <v>3</v>
      </c>
      <c r="BH976">
        <v>3</v>
      </c>
      <c r="BI976">
        <v>4</v>
      </c>
      <c r="BJ976" t="s">
        <v>3</v>
      </c>
      <c r="BM976">
        <v>0</v>
      </c>
      <c r="BN976">
        <v>0</v>
      </c>
      <c r="BO976" t="s">
        <v>3</v>
      </c>
      <c r="BP976">
        <v>0</v>
      </c>
      <c r="BQ976">
        <v>1</v>
      </c>
      <c r="BR976">
        <v>0</v>
      </c>
      <c r="BS976">
        <v>1</v>
      </c>
      <c r="BT976">
        <v>1</v>
      </c>
      <c r="BU976">
        <v>1</v>
      </c>
      <c r="BV976">
        <v>1</v>
      </c>
      <c r="BW976">
        <v>1</v>
      </c>
      <c r="BX976">
        <v>1</v>
      </c>
      <c r="BY976" t="s">
        <v>3</v>
      </c>
      <c r="BZ976">
        <v>70</v>
      </c>
      <c r="CA976">
        <v>10</v>
      </c>
      <c r="CE976">
        <v>0</v>
      </c>
      <c r="CF976">
        <v>0</v>
      </c>
      <c r="CG976">
        <v>0</v>
      </c>
      <c r="CM976">
        <v>0</v>
      </c>
      <c r="CN976" t="s">
        <v>3</v>
      </c>
      <c r="CO976">
        <v>0</v>
      </c>
      <c r="CP976">
        <f t="shared" si="853"/>
        <v>1612</v>
      </c>
      <c r="CQ976">
        <f t="shared" si="854"/>
        <v>1612</v>
      </c>
      <c r="CR976">
        <f t="shared" si="879"/>
        <v>0</v>
      </c>
      <c r="CS976">
        <f t="shared" si="855"/>
        <v>0</v>
      </c>
      <c r="CT976">
        <f t="shared" si="856"/>
        <v>0</v>
      </c>
      <c r="CU976">
        <f t="shared" si="857"/>
        <v>0</v>
      </c>
      <c r="CV976">
        <f t="shared" si="858"/>
        <v>0</v>
      </c>
      <c r="CW976">
        <f t="shared" si="859"/>
        <v>0</v>
      </c>
      <c r="CX976">
        <f t="shared" si="860"/>
        <v>0</v>
      </c>
      <c r="CY976">
        <f t="shared" si="861"/>
        <v>0</v>
      </c>
      <c r="CZ976">
        <f t="shared" si="862"/>
        <v>0</v>
      </c>
      <c r="DC976" t="s">
        <v>3</v>
      </c>
      <c r="DD976" t="s">
        <v>3</v>
      </c>
      <c r="DE976" t="s">
        <v>3</v>
      </c>
      <c r="DF976" t="s">
        <v>3</v>
      </c>
      <c r="DG976" t="s">
        <v>3</v>
      </c>
      <c r="DH976" t="s">
        <v>3</v>
      </c>
      <c r="DI976" t="s">
        <v>3</v>
      </c>
      <c r="DJ976" t="s">
        <v>3</v>
      </c>
      <c r="DK976" t="s">
        <v>3</v>
      </c>
      <c r="DL976" t="s">
        <v>3</v>
      </c>
      <c r="DM976" t="s">
        <v>3</v>
      </c>
      <c r="DN976">
        <v>0</v>
      </c>
      <c r="DO976">
        <v>0</v>
      </c>
      <c r="DP976">
        <v>1</v>
      </c>
      <c r="DQ976">
        <v>1</v>
      </c>
      <c r="DU976">
        <v>1010</v>
      </c>
      <c r="DV976" t="s">
        <v>221</v>
      </c>
      <c r="DW976" t="s">
        <v>221</v>
      </c>
      <c r="DX976">
        <v>1</v>
      </c>
      <c r="EE976">
        <v>51482689</v>
      </c>
      <c r="EF976">
        <v>1</v>
      </c>
      <c r="EG976" t="s">
        <v>21</v>
      </c>
      <c r="EH976">
        <v>0</v>
      </c>
      <c r="EI976" t="s">
        <v>3</v>
      </c>
      <c r="EJ976">
        <v>4</v>
      </c>
      <c r="EK976">
        <v>0</v>
      </c>
      <c r="EL976" t="s">
        <v>22</v>
      </c>
      <c r="EM976" t="s">
        <v>23</v>
      </c>
      <c r="EO976" t="s">
        <v>3</v>
      </c>
      <c r="EQ976">
        <v>0</v>
      </c>
      <c r="ER976">
        <v>1612</v>
      </c>
      <c r="ES976">
        <v>1612</v>
      </c>
      <c r="ET976">
        <v>0</v>
      </c>
      <c r="EU976">
        <v>0</v>
      </c>
      <c r="EV976">
        <v>0</v>
      </c>
      <c r="EW976">
        <v>0</v>
      </c>
      <c r="EX976">
        <v>0</v>
      </c>
      <c r="EY976">
        <v>0</v>
      </c>
      <c r="EZ976">
        <v>5</v>
      </c>
      <c r="FC976">
        <v>1</v>
      </c>
      <c r="FD976">
        <v>18</v>
      </c>
      <c r="FF976">
        <v>1920</v>
      </c>
      <c r="FQ976">
        <v>0</v>
      </c>
      <c r="FR976">
        <f t="shared" si="863"/>
        <v>0</v>
      </c>
      <c r="FS976">
        <v>0</v>
      </c>
      <c r="FX976">
        <v>70</v>
      </c>
      <c r="FY976">
        <v>10</v>
      </c>
      <c r="GA976" t="s">
        <v>306</v>
      </c>
      <c r="GD976">
        <v>0</v>
      </c>
      <c r="GF976">
        <v>-1502428452</v>
      </c>
      <c r="GG976">
        <v>2</v>
      </c>
      <c r="GH976">
        <v>3</v>
      </c>
      <c r="GI976">
        <v>-2</v>
      </c>
      <c r="GJ976">
        <v>0</v>
      </c>
      <c r="GK976">
        <f>ROUND(R976*(R12)/100,2)</f>
        <v>0</v>
      </c>
      <c r="GL976">
        <f t="shared" si="864"/>
        <v>0</v>
      </c>
      <c r="GM976">
        <f t="shared" si="865"/>
        <v>1612</v>
      </c>
      <c r="GN976">
        <f t="shared" si="866"/>
        <v>0</v>
      </c>
      <c r="GO976">
        <f t="shared" si="867"/>
        <v>0</v>
      </c>
      <c r="GP976">
        <f t="shared" si="868"/>
        <v>1612</v>
      </c>
      <c r="GR976">
        <v>1</v>
      </c>
      <c r="GS976">
        <v>1</v>
      </c>
      <c r="GT976">
        <v>0</v>
      </c>
      <c r="GU976" t="s">
        <v>3</v>
      </c>
      <c r="GV976">
        <f t="shared" si="869"/>
        <v>0</v>
      </c>
      <c r="GW976">
        <v>1</v>
      </c>
      <c r="GX976">
        <f t="shared" si="870"/>
        <v>0</v>
      </c>
      <c r="HA976">
        <v>0</v>
      </c>
      <c r="HB976">
        <v>0</v>
      </c>
      <c r="HC976">
        <f t="shared" si="871"/>
        <v>0</v>
      </c>
      <c r="HE976" t="s">
        <v>53</v>
      </c>
      <c r="HF976" t="s">
        <v>227</v>
      </c>
      <c r="IK976">
        <f t="shared" si="872"/>
        <v>1934.4</v>
      </c>
    </row>
    <row r="977" spans="1:245" x14ac:dyDescent="0.2">
      <c r="A977">
        <v>17</v>
      </c>
      <c r="B977">
        <v>1</v>
      </c>
      <c r="E977" t="s">
        <v>281</v>
      </c>
      <c r="F977" t="s">
        <v>224</v>
      </c>
      <c r="G977" t="s">
        <v>402</v>
      </c>
      <c r="H977" t="s">
        <v>221</v>
      </c>
      <c r="I977">
        <v>3</v>
      </c>
      <c r="J977">
        <v>0</v>
      </c>
      <c r="O977">
        <f t="shared" si="839"/>
        <v>4836</v>
      </c>
      <c r="P977">
        <f t="shared" si="840"/>
        <v>4836</v>
      </c>
      <c r="Q977">
        <f t="shared" si="841"/>
        <v>0</v>
      </c>
      <c r="R977">
        <f t="shared" si="842"/>
        <v>0</v>
      </c>
      <c r="S977">
        <f t="shared" si="843"/>
        <v>0</v>
      </c>
      <c r="T977">
        <f t="shared" si="844"/>
        <v>0</v>
      </c>
      <c r="U977">
        <f t="shared" si="845"/>
        <v>0</v>
      </c>
      <c r="V977">
        <f t="shared" si="846"/>
        <v>0</v>
      </c>
      <c r="W977">
        <f t="shared" si="847"/>
        <v>0</v>
      </c>
      <c r="X977">
        <f t="shared" si="848"/>
        <v>0</v>
      </c>
      <c r="Y977">
        <f t="shared" si="849"/>
        <v>0</v>
      </c>
      <c r="AA977">
        <v>52421674</v>
      </c>
      <c r="AB977">
        <f t="shared" si="850"/>
        <v>1612</v>
      </c>
      <c r="AC977">
        <f t="shared" si="873"/>
        <v>1612</v>
      </c>
      <c r="AD977">
        <f t="shared" si="874"/>
        <v>0</v>
      </c>
      <c r="AE977">
        <f t="shared" si="875"/>
        <v>0</v>
      </c>
      <c r="AF977">
        <f t="shared" si="876"/>
        <v>0</v>
      </c>
      <c r="AG977">
        <f t="shared" si="851"/>
        <v>0</v>
      </c>
      <c r="AH977">
        <f t="shared" si="877"/>
        <v>0</v>
      </c>
      <c r="AI977">
        <f t="shared" si="878"/>
        <v>0</v>
      </c>
      <c r="AJ977">
        <f t="shared" si="852"/>
        <v>0</v>
      </c>
      <c r="AK977">
        <v>1612</v>
      </c>
      <c r="AL977">
        <v>1612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70</v>
      </c>
      <c r="AU977">
        <v>10</v>
      </c>
      <c r="AV977">
        <v>1</v>
      </c>
      <c r="AW977">
        <v>1</v>
      </c>
      <c r="AZ977">
        <v>1</v>
      </c>
      <c r="BA977">
        <v>1</v>
      </c>
      <c r="BB977">
        <v>1</v>
      </c>
      <c r="BC977">
        <v>1</v>
      </c>
      <c r="BD977" t="s">
        <v>3</v>
      </c>
      <c r="BE977" t="s">
        <v>3</v>
      </c>
      <c r="BF977" t="s">
        <v>3</v>
      </c>
      <c r="BG977" t="s">
        <v>3</v>
      </c>
      <c r="BH977">
        <v>3</v>
      </c>
      <c r="BI977">
        <v>4</v>
      </c>
      <c r="BJ977" t="s">
        <v>3</v>
      </c>
      <c r="BM977">
        <v>0</v>
      </c>
      <c r="BN977">
        <v>0</v>
      </c>
      <c r="BO977" t="s">
        <v>3</v>
      </c>
      <c r="BP977">
        <v>0</v>
      </c>
      <c r="BQ977">
        <v>1</v>
      </c>
      <c r="BR977">
        <v>0</v>
      </c>
      <c r="BS977">
        <v>1</v>
      </c>
      <c r="BT977">
        <v>1</v>
      </c>
      <c r="BU977">
        <v>1</v>
      </c>
      <c r="BV977">
        <v>1</v>
      </c>
      <c r="BW977">
        <v>1</v>
      </c>
      <c r="BX977">
        <v>1</v>
      </c>
      <c r="BY977" t="s">
        <v>3</v>
      </c>
      <c r="BZ977">
        <v>70</v>
      </c>
      <c r="CA977">
        <v>10</v>
      </c>
      <c r="CE977">
        <v>0</v>
      </c>
      <c r="CF977">
        <v>0</v>
      </c>
      <c r="CG977">
        <v>0</v>
      </c>
      <c r="CM977">
        <v>0</v>
      </c>
      <c r="CN977" t="s">
        <v>3</v>
      </c>
      <c r="CO977">
        <v>0</v>
      </c>
      <c r="CP977">
        <f t="shared" si="853"/>
        <v>4836</v>
      </c>
      <c r="CQ977">
        <f t="shared" si="854"/>
        <v>1612</v>
      </c>
      <c r="CR977">
        <f t="shared" si="879"/>
        <v>0</v>
      </c>
      <c r="CS977">
        <f t="shared" si="855"/>
        <v>0</v>
      </c>
      <c r="CT977">
        <f t="shared" si="856"/>
        <v>0</v>
      </c>
      <c r="CU977">
        <f t="shared" si="857"/>
        <v>0</v>
      </c>
      <c r="CV977">
        <f t="shared" si="858"/>
        <v>0</v>
      </c>
      <c r="CW977">
        <f t="shared" si="859"/>
        <v>0</v>
      </c>
      <c r="CX977">
        <f t="shared" si="860"/>
        <v>0</v>
      </c>
      <c r="CY977">
        <f t="shared" si="861"/>
        <v>0</v>
      </c>
      <c r="CZ977">
        <f t="shared" si="862"/>
        <v>0</v>
      </c>
      <c r="DC977" t="s">
        <v>3</v>
      </c>
      <c r="DD977" t="s">
        <v>3</v>
      </c>
      <c r="DE977" t="s">
        <v>3</v>
      </c>
      <c r="DF977" t="s">
        <v>3</v>
      </c>
      <c r="DG977" t="s">
        <v>3</v>
      </c>
      <c r="DH977" t="s">
        <v>3</v>
      </c>
      <c r="DI977" t="s">
        <v>3</v>
      </c>
      <c r="DJ977" t="s">
        <v>3</v>
      </c>
      <c r="DK977" t="s">
        <v>3</v>
      </c>
      <c r="DL977" t="s">
        <v>3</v>
      </c>
      <c r="DM977" t="s">
        <v>3</v>
      </c>
      <c r="DN977">
        <v>0</v>
      </c>
      <c r="DO977">
        <v>0</v>
      </c>
      <c r="DP977">
        <v>1</v>
      </c>
      <c r="DQ977">
        <v>1</v>
      </c>
      <c r="DU977">
        <v>1010</v>
      </c>
      <c r="DV977" t="s">
        <v>221</v>
      </c>
      <c r="DW977" t="s">
        <v>221</v>
      </c>
      <c r="DX977">
        <v>1</v>
      </c>
      <c r="EE977">
        <v>51482689</v>
      </c>
      <c r="EF977">
        <v>1</v>
      </c>
      <c r="EG977" t="s">
        <v>21</v>
      </c>
      <c r="EH977">
        <v>0</v>
      </c>
      <c r="EI977" t="s">
        <v>3</v>
      </c>
      <c r="EJ977">
        <v>4</v>
      </c>
      <c r="EK977">
        <v>0</v>
      </c>
      <c r="EL977" t="s">
        <v>22</v>
      </c>
      <c r="EM977" t="s">
        <v>23</v>
      </c>
      <c r="EO977" t="s">
        <v>3</v>
      </c>
      <c r="EQ977">
        <v>0</v>
      </c>
      <c r="ER977">
        <v>1612</v>
      </c>
      <c r="ES977">
        <v>1612</v>
      </c>
      <c r="ET977">
        <v>0</v>
      </c>
      <c r="EU977">
        <v>0</v>
      </c>
      <c r="EV977">
        <v>0</v>
      </c>
      <c r="EW977">
        <v>0</v>
      </c>
      <c r="EX977">
        <v>0</v>
      </c>
      <c r="EY977">
        <v>0</v>
      </c>
      <c r="EZ977">
        <v>5</v>
      </c>
      <c r="FC977">
        <v>1</v>
      </c>
      <c r="FD977">
        <v>18</v>
      </c>
      <c r="FF977">
        <v>1920</v>
      </c>
      <c r="FQ977">
        <v>0</v>
      </c>
      <c r="FR977">
        <f t="shared" si="863"/>
        <v>0</v>
      </c>
      <c r="FS977">
        <v>0</v>
      </c>
      <c r="FX977">
        <v>70</v>
      </c>
      <c r="FY977">
        <v>10</v>
      </c>
      <c r="GA977" t="s">
        <v>306</v>
      </c>
      <c r="GD977">
        <v>0</v>
      </c>
      <c r="GF977">
        <v>-2146056951</v>
      </c>
      <c r="GG977">
        <v>2</v>
      </c>
      <c r="GH977">
        <v>3</v>
      </c>
      <c r="GI977">
        <v>-2</v>
      </c>
      <c r="GJ977">
        <v>0</v>
      </c>
      <c r="GK977">
        <f>ROUND(R977*(R12)/100,2)</f>
        <v>0</v>
      </c>
      <c r="GL977">
        <f t="shared" si="864"/>
        <v>0</v>
      </c>
      <c r="GM977">
        <f t="shared" si="865"/>
        <v>4836</v>
      </c>
      <c r="GN977">
        <f t="shared" si="866"/>
        <v>0</v>
      </c>
      <c r="GO977">
        <f t="shared" si="867"/>
        <v>0</v>
      </c>
      <c r="GP977">
        <f t="shared" si="868"/>
        <v>4836</v>
      </c>
      <c r="GR977">
        <v>1</v>
      </c>
      <c r="GS977">
        <v>1</v>
      </c>
      <c r="GT977">
        <v>0</v>
      </c>
      <c r="GU977" t="s">
        <v>3</v>
      </c>
      <c r="GV977">
        <f t="shared" si="869"/>
        <v>0</v>
      </c>
      <c r="GW977">
        <v>1</v>
      </c>
      <c r="GX977">
        <f t="shared" si="870"/>
        <v>0</v>
      </c>
      <c r="HA977">
        <v>0</v>
      </c>
      <c r="HB977">
        <v>0</v>
      </c>
      <c r="HC977">
        <f t="shared" si="871"/>
        <v>0</v>
      </c>
      <c r="HE977" t="s">
        <v>53</v>
      </c>
      <c r="HF977" t="s">
        <v>227</v>
      </c>
      <c r="IK977">
        <f t="shared" si="872"/>
        <v>5803.2</v>
      </c>
    </row>
    <row r="978" spans="1:245" x14ac:dyDescent="0.2">
      <c r="A978">
        <v>17</v>
      </c>
      <c r="B978">
        <v>1</v>
      </c>
      <c r="E978" t="s">
        <v>282</v>
      </c>
      <c r="F978" t="s">
        <v>224</v>
      </c>
      <c r="G978" t="s">
        <v>402</v>
      </c>
      <c r="H978" t="s">
        <v>221</v>
      </c>
      <c r="I978">
        <v>2</v>
      </c>
      <c r="J978">
        <v>0</v>
      </c>
      <c r="O978">
        <f t="shared" si="839"/>
        <v>3224</v>
      </c>
      <c r="P978">
        <f t="shared" si="840"/>
        <v>3224</v>
      </c>
      <c r="Q978">
        <f t="shared" si="841"/>
        <v>0</v>
      </c>
      <c r="R978">
        <f t="shared" si="842"/>
        <v>0</v>
      </c>
      <c r="S978">
        <f t="shared" si="843"/>
        <v>0</v>
      </c>
      <c r="T978">
        <f t="shared" si="844"/>
        <v>0</v>
      </c>
      <c r="U978">
        <f t="shared" si="845"/>
        <v>0</v>
      </c>
      <c r="V978">
        <f t="shared" si="846"/>
        <v>0</v>
      </c>
      <c r="W978">
        <f t="shared" si="847"/>
        <v>0</v>
      </c>
      <c r="X978">
        <f t="shared" si="848"/>
        <v>0</v>
      </c>
      <c r="Y978">
        <f t="shared" si="849"/>
        <v>0</v>
      </c>
      <c r="AA978">
        <v>52421674</v>
      </c>
      <c r="AB978">
        <f t="shared" si="850"/>
        <v>1612</v>
      </c>
      <c r="AC978">
        <f t="shared" si="873"/>
        <v>1612</v>
      </c>
      <c r="AD978">
        <f t="shared" si="874"/>
        <v>0</v>
      </c>
      <c r="AE978">
        <f t="shared" si="875"/>
        <v>0</v>
      </c>
      <c r="AF978">
        <f t="shared" si="876"/>
        <v>0</v>
      </c>
      <c r="AG978">
        <f t="shared" si="851"/>
        <v>0</v>
      </c>
      <c r="AH978">
        <f t="shared" si="877"/>
        <v>0</v>
      </c>
      <c r="AI978">
        <f t="shared" si="878"/>
        <v>0</v>
      </c>
      <c r="AJ978">
        <f t="shared" si="852"/>
        <v>0</v>
      </c>
      <c r="AK978">
        <v>1612</v>
      </c>
      <c r="AL978">
        <v>1612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70</v>
      </c>
      <c r="AU978">
        <v>10</v>
      </c>
      <c r="AV978">
        <v>1</v>
      </c>
      <c r="AW978">
        <v>1</v>
      </c>
      <c r="AZ978">
        <v>1</v>
      </c>
      <c r="BA978">
        <v>1</v>
      </c>
      <c r="BB978">
        <v>1</v>
      </c>
      <c r="BC978">
        <v>1</v>
      </c>
      <c r="BD978" t="s">
        <v>3</v>
      </c>
      <c r="BE978" t="s">
        <v>3</v>
      </c>
      <c r="BF978" t="s">
        <v>3</v>
      </c>
      <c r="BG978" t="s">
        <v>3</v>
      </c>
      <c r="BH978">
        <v>3</v>
      </c>
      <c r="BI978">
        <v>4</v>
      </c>
      <c r="BJ978" t="s">
        <v>3</v>
      </c>
      <c r="BM978">
        <v>0</v>
      </c>
      <c r="BN978">
        <v>0</v>
      </c>
      <c r="BO978" t="s">
        <v>3</v>
      </c>
      <c r="BP978">
        <v>0</v>
      </c>
      <c r="BQ978">
        <v>1</v>
      </c>
      <c r="BR978">
        <v>0</v>
      </c>
      <c r="BS978">
        <v>1</v>
      </c>
      <c r="BT978">
        <v>1</v>
      </c>
      <c r="BU978">
        <v>1</v>
      </c>
      <c r="BV978">
        <v>1</v>
      </c>
      <c r="BW978">
        <v>1</v>
      </c>
      <c r="BX978">
        <v>1</v>
      </c>
      <c r="BY978" t="s">
        <v>3</v>
      </c>
      <c r="BZ978">
        <v>70</v>
      </c>
      <c r="CA978">
        <v>10</v>
      </c>
      <c r="CE978">
        <v>0</v>
      </c>
      <c r="CF978">
        <v>0</v>
      </c>
      <c r="CG978">
        <v>0</v>
      </c>
      <c r="CM978">
        <v>0</v>
      </c>
      <c r="CN978" t="s">
        <v>3</v>
      </c>
      <c r="CO978">
        <v>0</v>
      </c>
      <c r="CP978">
        <f t="shared" si="853"/>
        <v>3224</v>
      </c>
      <c r="CQ978">
        <f t="shared" si="854"/>
        <v>1612</v>
      </c>
      <c r="CR978">
        <f t="shared" si="879"/>
        <v>0</v>
      </c>
      <c r="CS978">
        <f t="shared" si="855"/>
        <v>0</v>
      </c>
      <c r="CT978">
        <f t="shared" si="856"/>
        <v>0</v>
      </c>
      <c r="CU978">
        <f t="shared" si="857"/>
        <v>0</v>
      </c>
      <c r="CV978">
        <f t="shared" si="858"/>
        <v>0</v>
      </c>
      <c r="CW978">
        <f t="shared" si="859"/>
        <v>0</v>
      </c>
      <c r="CX978">
        <f t="shared" si="860"/>
        <v>0</v>
      </c>
      <c r="CY978">
        <f t="shared" si="861"/>
        <v>0</v>
      </c>
      <c r="CZ978">
        <f t="shared" si="862"/>
        <v>0</v>
      </c>
      <c r="DC978" t="s">
        <v>3</v>
      </c>
      <c r="DD978" t="s">
        <v>3</v>
      </c>
      <c r="DE978" t="s">
        <v>3</v>
      </c>
      <c r="DF978" t="s">
        <v>3</v>
      </c>
      <c r="DG978" t="s">
        <v>3</v>
      </c>
      <c r="DH978" t="s">
        <v>3</v>
      </c>
      <c r="DI978" t="s">
        <v>3</v>
      </c>
      <c r="DJ978" t="s">
        <v>3</v>
      </c>
      <c r="DK978" t="s">
        <v>3</v>
      </c>
      <c r="DL978" t="s">
        <v>3</v>
      </c>
      <c r="DM978" t="s">
        <v>3</v>
      </c>
      <c r="DN978">
        <v>0</v>
      </c>
      <c r="DO978">
        <v>0</v>
      </c>
      <c r="DP978">
        <v>1</v>
      </c>
      <c r="DQ978">
        <v>1</v>
      </c>
      <c r="DU978">
        <v>1010</v>
      </c>
      <c r="DV978" t="s">
        <v>221</v>
      </c>
      <c r="DW978" t="s">
        <v>221</v>
      </c>
      <c r="DX978">
        <v>1</v>
      </c>
      <c r="EE978">
        <v>51482689</v>
      </c>
      <c r="EF978">
        <v>1</v>
      </c>
      <c r="EG978" t="s">
        <v>21</v>
      </c>
      <c r="EH978">
        <v>0</v>
      </c>
      <c r="EI978" t="s">
        <v>3</v>
      </c>
      <c r="EJ978">
        <v>4</v>
      </c>
      <c r="EK978">
        <v>0</v>
      </c>
      <c r="EL978" t="s">
        <v>22</v>
      </c>
      <c r="EM978" t="s">
        <v>23</v>
      </c>
      <c r="EO978" t="s">
        <v>3</v>
      </c>
      <c r="EQ978">
        <v>0</v>
      </c>
      <c r="ER978">
        <v>1612</v>
      </c>
      <c r="ES978">
        <v>1612</v>
      </c>
      <c r="ET978">
        <v>0</v>
      </c>
      <c r="EU978">
        <v>0</v>
      </c>
      <c r="EV978">
        <v>0</v>
      </c>
      <c r="EW978">
        <v>0</v>
      </c>
      <c r="EX978">
        <v>0</v>
      </c>
      <c r="EY978">
        <v>0</v>
      </c>
      <c r="EZ978">
        <v>5</v>
      </c>
      <c r="FC978">
        <v>1</v>
      </c>
      <c r="FD978">
        <v>18</v>
      </c>
      <c r="FF978">
        <v>1920</v>
      </c>
      <c r="FQ978">
        <v>0</v>
      </c>
      <c r="FR978">
        <f t="shared" si="863"/>
        <v>0</v>
      </c>
      <c r="FS978">
        <v>0</v>
      </c>
      <c r="FX978">
        <v>70</v>
      </c>
      <c r="FY978">
        <v>10</v>
      </c>
      <c r="GA978" t="s">
        <v>306</v>
      </c>
      <c r="GD978">
        <v>0</v>
      </c>
      <c r="GF978">
        <v>-2146056951</v>
      </c>
      <c r="GG978">
        <v>2</v>
      </c>
      <c r="GH978">
        <v>3</v>
      </c>
      <c r="GI978">
        <v>-2</v>
      </c>
      <c r="GJ978">
        <v>0</v>
      </c>
      <c r="GK978">
        <f>ROUND(R978*(R12)/100,2)</f>
        <v>0</v>
      </c>
      <c r="GL978">
        <f t="shared" si="864"/>
        <v>0</v>
      </c>
      <c r="GM978">
        <f t="shared" si="865"/>
        <v>3224</v>
      </c>
      <c r="GN978">
        <f t="shared" si="866"/>
        <v>0</v>
      </c>
      <c r="GO978">
        <f t="shared" si="867"/>
        <v>0</v>
      </c>
      <c r="GP978">
        <f t="shared" si="868"/>
        <v>3224</v>
      </c>
      <c r="GR978">
        <v>1</v>
      </c>
      <c r="GS978">
        <v>1</v>
      </c>
      <c r="GT978">
        <v>0</v>
      </c>
      <c r="GU978" t="s">
        <v>3</v>
      </c>
      <c r="GV978">
        <f t="shared" si="869"/>
        <v>0</v>
      </c>
      <c r="GW978">
        <v>1</v>
      </c>
      <c r="GX978">
        <f t="shared" si="870"/>
        <v>0</v>
      </c>
      <c r="HA978">
        <v>0</v>
      </c>
      <c r="HB978">
        <v>0</v>
      </c>
      <c r="HC978">
        <f t="shared" si="871"/>
        <v>0</v>
      </c>
      <c r="HE978" t="s">
        <v>53</v>
      </c>
      <c r="HF978" t="s">
        <v>227</v>
      </c>
      <c r="IK978">
        <f t="shared" si="872"/>
        <v>3868.8</v>
      </c>
    </row>
    <row r="980" spans="1:245" x14ac:dyDescent="0.2">
      <c r="A980" s="2">
        <v>51</v>
      </c>
      <c r="B980" s="2">
        <f>B961</f>
        <v>1</v>
      </c>
      <c r="C980" s="2">
        <f>A961</f>
        <v>5</v>
      </c>
      <c r="D980" s="2">
        <f>ROW(A961)</f>
        <v>961</v>
      </c>
      <c r="E980" s="2"/>
      <c r="F980" s="2" t="str">
        <f>IF(F961&lt;&gt;"",F961,"")</f>
        <v>Новый подраздел</v>
      </c>
      <c r="G980" s="2" t="str">
        <f>IF(G961&lt;&gt;"",G961,"")</f>
        <v>Дорожные знаки</v>
      </c>
      <c r="H980" s="2">
        <v>0</v>
      </c>
      <c r="I980" s="2"/>
      <c r="J980" s="2"/>
      <c r="K980" s="2"/>
      <c r="L980" s="2"/>
      <c r="M980" s="2"/>
      <c r="N980" s="2"/>
      <c r="O980" s="2">
        <f t="shared" ref="O980:T980" si="880">ROUND(AB980,2)</f>
        <v>103976.31</v>
      </c>
      <c r="P980" s="2">
        <f t="shared" si="880"/>
        <v>81627.960000000006</v>
      </c>
      <c r="Q980" s="2">
        <f t="shared" si="880"/>
        <v>3793.65</v>
      </c>
      <c r="R980" s="2">
        <f t="shared" si="880"/>
        <v>1874.9</v>
      </c>
      <c r="S980" s="2">
        <f t="shared" si="880"/>
        <v>18554.7</v>
      </c>
      <c r="T980" s="2">
        <f t="shared" si="880"/>
        <v>0</v>
      </c>
      <c r="U980" s="2">
        <f>AH980</f>
        <v>89.332260000000005</v>
      </c>
      <c r="V980" s="2">
        <f>AI980</f>
        <v>0</v>
      </c>
      <c r="W980" s="2">
        <f>ROUND(AJ980,2)</f>
        <v>0</v>
      </c>
      <c r="X980" s="2">
        <f>ROUND(AK980,2)</f>
        <v>12988.28</v>
      </c>
      <c r="Y980" s="2">
        <f>ROUND(AL980,2)</f>
        <v>1855.47</v>
      </c>
      <c r="Z980" s="2"/>
      <c r="AA980" s="2"/>
      <c r="AB980" s="2">
        <f>ROUND(SUMIF(AA965:AA978,"=52421674",O965:O978),2)</f>
        <v>103976.31</v>
      </c>
      <c r="AC980" s="2">
        <f>ROUND(SUMIF(AA965:AA978,"=52421674",P965:P978),2)</f>
        <v>81627.960000000006</v>
      </c>
      <c r="AD980" s="2">
        <f>ROUND(SUMIF(AA965:AA978,"=52421674",Q965:Q978),2)</f>
        <v>3793.65</v>
      </c>
      <c r="AE980" s="2">
        <f>ROUND(SUMIF(AA965:AA978,"=52421674",R965:R978),2)</f>
        <v>1874.9</v>
      </c>
      <c r="AF980" s="2">
        <f>ROUND(SUMIF(AA965:AA978,"=52421674",S965:S978),2)</f>
        <v>18554.7</v>
      </c>
      <c r="AG980" s="2">
        <f>ROUND(SUMIF(AA965:AA978,"=52421674",T965:T978),2)</f>
        <v>0</v>
      </c>
      <c r="AH980" s="2">
        <f>SUMIF(AA965:AA978,"=52421674",U965:U978)</f>
        <v>89.332260000000005</v>
      </c>
      <c r="AI980" s="2">
        <f>SUMIF(AA965:AA978,"=52421674",V965:V978)</f>
        <v>0</v>
      </c>
      <c r="AJ980" s="2">
        <f>ROUND(SUMIF(AA965:AA978,"=52421674",W965:W978),2)</f>
        <v>0</v>
      </c>
      <c r="AK980" s="2">
        <f>ROUND(SUMIF(AA965:AA978,"=52421674",X965:X978),2)</f>
        <v>12988.28</v>
      </c>
      <c r="AL980" s="2">
        <f>ROUND(SUMIF(AA965:AA978,"=52421674",Y965:Y978),2)</f>
        <v>1855.47</v>
      </c>
      <c r="AM980" s="2"/>
      <c r="AN980" s="2"/>
      <c r="AO980" s="2">
        <f t="shared" ref="AO980:BD980" si="881">ROUND(BX980,2)</f>
        <v>0</v>
      </c>
      <c r="AP980" s="2">
        <f t="shared" si="881"/>
        <v>0</v>
      </c>
      <c r="AQ980" s="2">
        <f t="shared" si="881"/>
        <v>0</v>
      </c>
      <c r="AR980" s="2">
        <f t="shared" si="881"/>
        <v>120844.95</v>
      </c>
      <c r="AS980" s="2">
        <f t="shared" si="881"/>
        <v>0</v>
      </c>
      <c r="AT980" s="2">
        <f t="shared" si="881"/>
        <v>0</v>
      </c>
      <c r="AU980" s="2">
        <f t="shared" si="881"/>
        <v>120844.95</v>
      </c>
      <c r="AV980" s="2">
        <f t="shared" si="881"/>
        <v>81627.960000000006</v>
      </c>
      <c r="AW980" s="2">
        <f t="shared" si="881"/>
        <v>81627.960000000006</v>
      </c>
      <c r="AX980" s="2">
        <f t="shared" si="881"/>
        <v>0</v>
      </c>
      <c r="AY980" s="2">
        <f t="shared" si="881"/>
        <v>81627.960000000006</v>
      </c>
      <c r="AZ980" s="2">
        <f t="shared" si="881"/>
        <v>0</v>
      </c>
      <c r="BA980" s="2">
        <f t="shared" si="881"/>
        <v>0</v>
      </c>
      <c r="BB980" s="2">
        <f t="shared" si="881"/>
        <v>0</v>
      </c>
      <c r="BC980" s="2">
        <f t="shared" si="881"/>
        <v>0</v>
      </c>
      <c r="BD980" s="2">
        <f t="shared" si="881"/>
        <v>0</v>
      </c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>
        <f>ROUND(SUMIF(AA965:AA978,"=52421674",FQ965:FQ978),2)</f>
        <v>0</v>
      </c>
      <c r="BY980" s="2">
        <f>ROUND(SUMIF(AA965:AA978,"=52421674",FR965:FR978),2)</f>
        <v>0</v>
      </c>
      <c r="BZ980" s="2">
        <f>ROUND(SUMIF(AA965:AA978,"=52421674",GL965:GL978),2)</f>
        <v>0</v>
      </c>
      <c r="CA980" s="2">
        <f>ROUND(SUMIF(AA965:AA978,"=52421674",GM965:GM978),2)</f>
        <v>120844.95</v>
      </c>
      <c r="CB980" s="2">
        <f>ROUND(SUMIF(AA965:AA978,"=52421674",GN965:GN978),2)</f>
        <v>0</v>
      </c>
      <c r="CC980" s="2">
        <f>ROUND(SUMIF(AA965:AA978,"=52421674",GO965:GO978),2)</f>
        <v>0</v>
      </c>
      <c r="CD980" s="2">
        <f>ROUND(SUMIF(AA965:AA978,"=52421674",GP965:GP978),2)</f>
        <v>120844.95</v>
      </c>
      <c r="CE980" s="2">
        <f>AC980-BX980</f>
        <v>81627.960000000006</v>
      </c>
      <c r="CF980" s="2">
        <f>AC980-BY980</f>
        <v>81627.960000000006</v>
      </c>
      <c r="CG980" s="2">
        <f>BX980-BZ980</f>
        <v>0</v>
      </c>
      <c r="CH980" s="2">
        <f>AC980-BX980-BY980+BZ980</f>
        <v>81627.960000000006</v>
      </c>
      <c r="CI980" s="2">
        <f>BY980-BZ980</f>
        <v>0</v>
      </c>
      <c r="CJ980" s="2">
        <f>ROUND(SUMIF(AA965:AA978,"=52421674",GX965:GX978),2)</f>
        <v>0</v>
      </c>
      <c r="CK980" s="2">
        <f>ROUND(SUMIF(AA965:AA978,"=52421674",GY965:GY978),2)</f>
        <v>0</v>
      </c>
      <c r="CL980" s="2">
        <f>ROUND(SUMIF(AA965:AA978,"=52421674",GZ965:GZ978),2)</f>
        <v>0</v>
      </c>
      <c r="CM980" s="2">
        <f>ROUND(SUMIF(AA965:AA978,"=52421674",HD965:HD978),2)</f>
        <v>0</v>
      </c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>
        <v>0</v>
      </c>
    </row>
    <row r="982" spans="1:245" x14ac:dyDescent="0.2">
      <c r="A982" s="4">
        <v>50</v>
      </c>
      <c r="B982" s="4">
        <v>0</v>
      </c>
      <c r="C982" s="4">
        <v>0</v>
      </c>
      <c r="D982" s="4">
        <v>1</v>
      </c>
      <c r="E982" s="4">
        <v>201</v>
      </c>
      <c r="F982" s="4">
        <f>ROUND(Source!O980,O982)</f>
        <v>103976.31</v>
      </c>
      <c r="G982" s="4" t="s">
        <v>74</v>
      </c>
      <c r="H982" s="4" t="s">
        <v>75</v>
      </c>
      <c r="I982" s="4"/>
      <c r="J982" s="4"/>
      <c r="K982" s="4">
        <v>201</v>
      </c>
      <c r="L982" s="4">
        <v>1</v>
      </c>
      <c r="M982" s="4">
        <v>3</v>
      </c>
      <c r="N982" s="4" t="s">
        <v>3</v>
      </c>
      <c r="O982" s="4">
        <v>2</v>
      </c>
      <c r="P982" s="4"/>
      <c r="Q982" s="4"/>
      <c r="R982" s="4"/>
      <c r="S982" s="4"/>
      <c r="T982" s="4"/>
      <c r="U982" s="4"/>
      <c r="V982" s="4"/>
      <c r="W982" s="4"/>
    </row>
    <row r="983" spans="1:245" x14ac:dyDescent="0.2">
      <c r="A983" s="4">
        <v>50</v>
      </c>
      <c r="B983" s="4">
        <v>0</v>
      </c>
      <c r="C983" s="4">
        <v>0</v>
      </c>
      <c r="D983" s="4">
        <v>1</v>
      </c>
      <c r="E983" s="4">
        <v>202</v>
      </c>
      <c r="F983" s="4">
        <f>ROUND(Source!P980,O983)</f>
        <v>81627.960000000006</v>
      </c>
      <c r="G983" s="4" t="s">
        <v>76</v>
      </c>
      <c r="H983" s="4" t="s">
        <v>77</v>
      </c>
      <c r="I983" s="4"/>
      <c r="J983" s="4"/>
      <c r="K983" s="4">
        <v>202</v>
      </c>
      <c r="L983" s="4">
        <v>2</v>
      </c>
      <c r="M983" s="4">
        <v>3</v>
      </c>
      <c r="N983" s="4" t="s">
        <v>3</v>
      </c>
      <c r="O983" s="4">
        <v>2</v>
      </c>
      <c r="P983" s="4"/>
      <c r="Q983" s="4"/>
      <c r="R983" s="4"/>
      <c r="S983" s="4"/>
      <c r="T983" s="4"/>
      <c r="U983" s="4"/>
      <c r="V983" s="4"/>
      <c r="W983" s="4"/>
    </row>
    <row r="984" spans="1:245" x14ac:dyDescent="0.2">
      <c r="A984" s="4">
        <v>50</v>
      </c>
      <c r="B984" s="4">
        <v>0</v>
      </c>
      <c r="C984" s="4">
        <v>0</v>
      </c>
      <c r="D984" s="4">
        <v>1</v>
      </c>
      <c r="E984" s="4">
        <v>222</v>
      </c>
      <c r="F984" s="4">
        <f>ROUND(Source!AO980,O984)</f>
        <v>0</v>
      </c>
      <c r="G984" s="4" t="s">
        <v>78</v>
      </c>
      <c r="H984" s="4" t="s">
        <v>79</v>
      </c>
      <c r="I984" s="4"/>
      <c r="J984" s="4"/>
      <c r="K984" s="4">
        <v>222</v>
      </c>
      <c r="L984" s="4">
        <v>3</v>
      </c>
      <c r="M984" s="4">
        <v>3</v>
      </c>
      <c r="N984" s="4" t="s">
        <v>3</v>
      </c>
      <c r="O984" s="4">
        <v>2</v>
      </c>
      <c r="P984" s="4"/>
      <c r="Q984" s="4"/>
      <c r="R984" s="4"/>
      <c r="S984" s="4"/>
      <c r="T984" s="4"/>
      <c r="U984" s="4"/>
      <c r="V984" s="4"/>
      <c r="W984" s="4"/>
    </row>
    <row r="985" spans="1:245" x14ac:dyDescent="0.2">
      <c r="A985" s="4">
        <v>50</v>
      </c>
      <c r="B985" s="4">
        <v>0</v>
      </c>
      <c r="C985" s="4">
        <v>0</v>
      </c>
      <c r="D985" s="4">
        <v>1</v>
      </c>
      <c r="E985" s="4">
        <v>225</v>
      </c>
      <c r="F985" s="4">
        <f>ROUND(Source!AV980,O985)</f>
        <v>81627.960000000006</v>
      </c>
      <c r="G985" s="4" t="s">
        <v>80</v>
      </c>
      <c r="H985" s="4" t="s">
        <v>81</v>
      </c>
      <c r="I985" s="4"/>
      <c r="J985" s="4"/>
      <c r="K985" s="4">
        <v>225</v>
      </c>
      <c r="L985" s="4">
        <v>4</v>
      </c>
      <c r="M985" s="4">
        <v>3</v>
      </c>
      <c r="N985" s="4" t="s">
        <v>3</v>
      </c>
      <c r="O985" s="4">
        <v>2</v>
      </c>
      <c r="P985" s="4"/>
      <c r="Q985" s="4"/>
      <c r="R985" s="4"/>
      <c r="S985" s="4"/>
      <c r="T985" s="4"/>
      <c r="U985" s="4"/>
      <c r="V985" s="4"/>
      <c r="W985" s="4"/>
    </row>
    <row r="986" spans="1:245" x14ac:dyDescent="0.2">
      <c r="A986" s="4">
        <v>50</v>
      </c>
      <c r="B986" s="4">
        <v>0</v>
      </c>
      <c r="C986" s="4">
        <v>0</v>
      </c>
      <c r="D986" s="4">
        <v>1</v>
      </c>
      <c r="E986" s="4">
        <v>226</v>
      </c>
      <c r="F986" s="4">
        <f>ROUND(Source!AW980,O986)</f>
        <v>81627.960000000006</v>
      </c>
      <c r="G986" s="4" t="s">
        <v>82</v>
      </c>
      <c r="H986" s="4" t="s">
        <v>83</v>
      </c>
      <c r="I986" s="4"/>
      <c r="J986" s="4"/>
      <c r="K986" s="4">
        <v>226</v>
      </c>
      <c r="L986" s="4">
        <v>5</v>
      </c>
      <c r="M986" s="4">
        <v>3</v>
      </c>
      <c r="N986" s="4" t="s">
        <v>3</v>
      </c>
      <c r="O986" s="4">
        <v>2</v>
      </c>
      <c r="P986" s="4"/>
      <c r="Q986" s="4"/>
      <c r="R986" s="4"/>
      <c r="S986" s="4"/>
      <c r="T986" s="4"/>
      <c r="U986" s="4"/>
      <c r="V986" s="4"/>
      <c r="W986" s="4"/>
    </row>
    <row r="987" spans="1:245" x14ac:dyDescent="0.2">
      <c r="A987" s="4">
        <v>50</v>
      </c>
      <c r="B987" s="4">
        <v>0</v>
      </c>
      <c r="C987" s="4">
        <v>0</v>
      </c>
      <c r="D987" s="4">
        <v>1</v>
      </c>
      <c r="E987" s="4">
        <v>227</v>
      </c>
      <c r="F987" s="4">
        <f>ROUND(Source!AX980,O987)</f>
        <v>0</v>
      </c>
      <c r="G987" s="4" t="s">
        <v>84</v>
      </c>
      <c r="H987" s="4" t="s">
        <v>85</v>
      </c>
      <c r="I987" s="4"/>
      <c r="J987" s="4"/>
      <c r="K987" s="4">
        <v>227</v>
      </c>
      <c r="L987" s="4">
        <v>6</v>
      </c>
      <c r="M987" s="4">
        <v>3</v>
      </c>
      <c r="N987" s="4" t="s">
        <v>3</v>
      </c>
      <c r="O987" s="4">
        <v>2</v>
      </c>
      <c r="P987" s="4"/>
      <c r="Q987" s="4"/>
      <c r="R987" s="4"/>
      <c r="S987" s="4"/>
      <c r="T987" s="4"/>
      <c r="U987" s="4"/>
      <c r="V987" s="4"/>
      <c r="W987" s="4"/>
    </row>
    <row r="988" spans="1:245" x14ac:dyDescent="0.2">
      <c r="A988" s="4">
        <v>50</v>
      </c>
      <c r="B988" s="4">
        <v>0</v>
      </c>
      <c r="C988" s="4">
        <v>0</v>
      </c>
      <c r="D988" s="4">
        <v>1</v>
      </c>
      <c r="E988" s="4">
        <v>228</v>
      </c>
      <c r="F988" s="4">
        <f>ROUND(Source!AY980,O988)</f>
        <v>81627.960000000006</v>
      </c>
      <c r="G988" s="4" t="s">
        <v>86</v>
      </c>
      <c r="H988" s="4" t="s">
        <v>87</v>
      </c>
      <c r="I988" s="4"/>
      <c r="J988" s="4"/>
      <c r="K988" s="4">
        <v>228</v>
      </c>
      <c r="L988" s="4">
        <v>7</v>
      </c>
      <c r="M988" s="4">
        <v>3</v>
      </c>
      <c r="N988" s="4" t="s">
        <v>3</v>
      </c>
      <c r="O988" s="4">
        <v>2</v>
      </c>
      <c r="P988" s="4"/>
      <c r="Q988" s="4"/>
      <c r="R988" s="4"/>
      <c r="S988" s="4"/>
      <c r="T988" s="4"/>
      <c r="U988" s="4"/>
      <c r="V988" s="4"/>
      <c r="W988" s="4"/>
    </row>
    <row r="989" spans="1:245" x14ac:dyDescent="0.2">
      <c r="A989" s="4">
        <v>50</v>
      </c>
      <c r="B989" s="4">
        <v>0</v>
      </c>
      <c r="C989" s="4">
        <v>0</v>
      </c>
      <c r="D989" s="4">
        <v>1</v>
      </c>
      <c r="E989" s="4">
        <v>216</v>
      </c>
      <c r="F989" s="4">
        <f>ROUND(Source!AP980,O989)</f>
        <v>0</v>
      </c>
      <c r="G989" s="4" t="s">
        <v>88</v>
      </c>
      <c r="H989" s="4" t="s">
        <v>89</v>
      </c>
      <c r="I989" s="4"/>
      <c r="J989" s="4"/>
      <c r="K989" s="4">
        <v>216</v>
      </c>
      <c r="L989" s="4">
        <v>8</v>
      </c>
      <c r="M989" s="4">
        <v>3</v>
      </c>
      <c r="N989" s="4" t="s">
        <v>3</v>
      </c>
      <c r="O989" s="4">
        <v>2</v>
      </c>
      <c r="P989" s="4"/>
      <c r="Q989" s="4"/>
      <c r="R989" s="4"/>
      <c r="S989" s="4"/>
      <c r="T989" s="4"/>
      <c r="U989" s="4"/>
      <c r="V989" s="4"/>
      <c r="W989" s="4"/>
    </row>
    <row r="990" spans="1:245" x14ac:dyDescent="0.2">
      <c r="A990" s="4">
        <v>50</v>
      </c>
      <c r="B990" s="4">
        <v>0</v>
      </c>
      <c r="C990" s="4">
        <v>0</v>
      </c>
      <c r="D990" s="4">
        <v>1</v>
      </c>
      <c r="E990" s="4">
        <v>223</v>
      </c>
      <c r="F990" s="4">
        <f>ROUND(Source!AQ980,O990)</f>
        <v>0</v>
      </c>
      <c r="G990" s="4" t="s">
        <v>90</v>
      </c>
      <c r="H990" s="4" t="s">
        <v>91</v>
      </c>
      <c r="I990" s="4"/>
      <c r="J990" s="4"/>
      <c r="K990" s="4">
        <v>223</v>
      </c>
      <c r="L990" s="4">
        <v>9</v>
      </c>
      <c r="M990" s="4">
        <v>3</v>
      </c>
      <c r="N990" s="4" t="s">
        <v>3</v>
      </c>
      <c r="O990" s="4">
        <v>2</v>
      </c>
      <c r="P990" s="4"/>
      <c r="Q990" s="4"/>
      <c r="R990" s="4"/>
      <c r="S990" s="4"/>
      <c r="T990" s="4"/>
      <c r="U990" s="4"/>
      <c r="V990" s="4"/>
      <c r="W990" s="4"/>
    </row>
    <row r="991" spans="1:245" x14ac:dyDescent="0.2">
      <c r="A991" s="4">
        <v>50</v>
      </c>
      <c r="B991" s="4">
        <v>0</v>
      </c>
      <c r="C991" s="4">
        <v>0</v>
      </c>
      <c r="D991" s="4">
        <v>1</v>
      </c>
      <c r="E991" s="4">
        <v>229</v>
      </c>
      <c r="F991" s="4">
        <f>ROUND(Source!AZ980,O991)</f>
        <v>0</v>
      </c>
      <c r="G991" s="4" t="s">
        <v>92</v>
      </c>
      <c r="H991" s="4" t="s">
        <v>93</v>
      </c>
      <c r="I991" s="4"/>
      <c r="J991" s="4"/>
      <c r="K991" s="4">
        <v>229</v>
      </c>
      <c r="L991" s="4">
        <v>10</v>
      </c>
      <c r="M991" s="4">
        <v>3</v>
      </c>
      <c r="N991" s="4" t="s">
        <v>3</v>
      </c>
      <c r="O991" s="4">
        <v>2</v>
      </c>
      <c r="P991" s="4"/>
      <c r="Q991" s="4"/>
      <c r="R991" s="4"/>
      <c r="S991" s="4"/>
      <c r="T991" s="4"/>
      <c r="U991" s="4"/>
      <c r="V991" s="4"/>
      <c r="W991" s="4"/>
    </row>
    <row r="992" spans="1:245" x14ac:dyDescent="0.2">
      <c r="A992" s="4">
        <v>50</v>
      </c>
      <c r="B992" s="4">
        <v>0</v>
      </c>
      <c r="C992" s="4">
        <v>0</v>
      </c>
      <c r="D992" s="4">
        <v>1</v>
      </c>
      <c r="E992" s="4">
        <v>203</v>
      </c>
      <c r="F992" s="4">
        <f>ROUND(Source!Q980,O992)</f>
        <v>3793.65</v>
      </c>
      <c r="G992" s="4" t="s">
        <v>94</v>
      </c>
      <c r="H992" s="4" t="s">
        <v>95</v>
      </c>
      <c r="I992" s="4"/>
      <c r="J992" s="4"/>
      <c r="K992" s="4">
        <v>203</v>
      </c>
      <c r="L992" s="4">
        <v>11</v>
      </c>
      <c r="M992" s="4">
        <v>3</v>
      </c>
      <c r="N992" s="4" t="s">
        <v>3</v>
      </c>
      <c r="O992" s="4">
        <v>2</v>
      </c>
      <c r="P992" s="4"/>
      <c r="Q992" s="4"/>
      <c r="R992" s="4"/>
      <c r="S992" s="4"/>
      <c r="T992" s="4"/>
      <c r="U992" s="4"/>
      <c r="V992" s="4"/>
      <c r="W992" s="4"/>
    </row>
    <row r="993" spans="1:23" x14ac:dyDescent="0.2">
      <c r="A993" s="4">
        <v>50</v>
      </c>
      <c r="B993" s="4">
        <v>0</v>
      </c>
      <c r="C993" s="4">
        <v>0</v>
      </c>
      <c r="D993" s="4">
        <v>1</v>
      </c>
      <c r="E993" s="4">
        <v>231</v>
      </c>
      <c r="F993" s="4">
        <f>ROUND(Source!BB980,O993)</f>
        <v>0</v>
      </c>
      <c r="G993" s="4" t="s">
        <v>96</v>
      </c>
      <c r="H993" s="4" t="s">
        <v>97</v>
      </c>
      <c r="I993" s="4"/>
      <c r="J993" s="4"/>
      <c r="K993" s="4">
        <v>231</v>
      </c>
      <c r="L993" s="4">
        <v>12</v>
      </c>
      <c r="M993" s="4">
        <v>3</v>
      </c>
      <c r="N993" s="4" t="s">
        <v>3</v>
      </c>
      <c r="O993" s="4">
        <v>2</v>
      </c>
      <c r="P993" s="4"/>
      <c r="Q993" s="4"/>
      <c r="R993" s="4"/>
      <c r="S993" s="4"/>
      <c r="T993" s="4"/>
      <c r="U993" s="4"/>
      <c r="V993" s="4"/>
      <c r="W993" s="4"/>
    </row>
    <row r="994" spans="1:23" x14ac:dyDescent="0.2">
      <c r="A994" s="4">
        <v>50</v>
      </c>
      <c r="B994" s="4">
        <v>0</v>
      </c>
      <c r="C994" s="4">
        <v>0</v>
      </c>
      <c r="D994" s="4">
        <v>1</v>
      </c>
      <c r="E994" s="4">
        <v>204</v>
      </c>
      <c r="F994" s="4">
        <f>ROUND(Source!R980,O994)</f>
        <v>1874.9</v>
      </c>
      <c r="G994" s="4" t="s">
        <v>98</v>
      </c>
      <c r="H994" s="4" t="s">
        <v>99</v>
      </c>
      <c r="I994" s="4"/>
      <c r="J994" s="4"/>
      <c r="K994" s="4">
        <v>204</v>
      </c>
      <c r="L994" s="4">
        <v>13</v>
      </c>
      <c r="M994" s="4">
        <v>3</v>
      </c>
      <c r="N994" s="4" t="s">
        <v>3</v>
      </c>
      <c r="O994" s="4">
        <v>2</v>
      </c>
      <c r="P994" s="4"/>
      <c r="Q994" s="4"/>
      <c r="R994" s="4"/>
      <c r="S994" s="4"/>
      <c r="T994" s="4"/>
      <c r="U994" s="4"/>
      <c r="V994" s="4"/>
      <c r="W994" s="4"/>
    </row>
    <row r="995" spans="1:23" x14ac:dyDescent="0.2">
      <c r="A995" s="4">
        <v>50</v>
      </c>
      <c r="B995" s="4">
        <v>0</v>
      </c>
      <c r="C995" s="4">
        <v>0</v>
      </c>
      <c r="D995" s="4">
        <v>1</v>
      </c>
      <c r="E995" s="4">
        <v>205</v>
      </c>
      <c r="F995" s="4">
        <f>ROUND(Source!S980,O995)</f>
        <v>18554.7</v>
      </c>
      <c r="G995" s="4" t="s">
        <v>100</v>
      </c>
      <c r="H995" s="4" t="s">
        <v>101</v>
      </c>
      <c r="I995" s="4"/>
      <c r="J995" s="4"/>
      <c r="K995" s="4">
        <v>205</v>
      </c>
      <c r="L995" s="4">
        <v>14</v>
      </c>
      <c r="M995" s="4">
        <v>3</v>
      </c>
      <c r="N995" s="4" t="s">
        <v>3</v>
      </c>
      <c r="O995" s="4">
        <v>2</v>
      </c>
      <c r="P995" s="4"/>
      <c r="Q995" s="4"/>
      <c r="R995" s="4"/>
      <c r="S995" s="4"/>
      <c r="T995" s="4"/>
      <c r="U995" s="4"/>
      <c r="V995" s="4"/>
      <c r="W995" s="4"/>
    </row>
    <row r="996" spans="1:23" x14ac:dyDescent="0.2">
      <c r="A996" s="4">
        <v>50</v>
      </c>
      <c r="B996" s="4">
        <v>0</v>
      </c>
      <c r="C996" s="4">
        <v>0</v>
      </c>
      <c r="D996" s="4">
        <v>1</v>
      </c>
      <c r="E996" s="4">
        <v>232</v>
      </c>
      <c r="F996" s="4">
        <f>ROUND(Source!BC980,O996)</f>
        <v>0</v>
      </c>
      <c r="G996" s="4" t="s">
        <v>102</v>
      </c>
      <c r="H996" s="4" t="s">
        <v>103</v>
      </c>
      <c r="I996" s="4"/>
      <c r="J996" s="4"/>
      <c r="K996" s="4">
        <v>232</v>
      </c>
      <c r="L996" s="4">
        <v>15</v>
      </c>
      <c r="M996" s="4">
        <v>3</v>
      </c>
      <c r="N996" s="4" t="s">
        <v>3</v>
      </c>
      <c r="O996" s="4">
        <v>2</v>
      </c>
      <c r="P996" s="4"/>
      <c r="Q996" s="4"/>
      <c r="R996" s="4"/>
      <c r="S996" s="4"/>
      <c r="T996" s="4"/>
      <c r="U996" s="4"/>
      <c r="V996" s="4"/>
      <c r="W996" s="4"/>
    </row>
    <row r="997" spans="1:23" x14ac:dyDescent="0.2">
      <c r="A997" s="4">
        <v>50</v>
      </c>
      <c r="B997" s="4">
        <v>0</v>
      </c>
      <c r="C997" s="4">
        <v>0</v>
      </c>
      <c r="D997" s="4">
        <v>1</v>
      </c>
      <c r="E997" s="4">
        <v>214</v>
      </c>
      <c r="F997" s="4">
        <f>ROUND(Source!AS980,O997)</f>
        <v>0</v>
      </c>
      <c r="G997" s="4" t="s">
        <v>104</v>
      </c>
      <c r="H997" s="4" t="s">
        <v>105</v>
      </c>
      <c r="I997" s="4"/>
      <c r="J997" s="4"/>
      <c r="K997" s="4">
        <v>214</v>
      </c>
      <c r="L997" s="4">
        <v>16</v>
      </c>
      <c r="M997" s="4">
        <v>3</v>
      </c>
      <c r="N997" s="4" t="s">
        <v>3</v>
      </c>
      <c r="O997" s="4">
        <v>2</v>
      </c>
      <c r="P997" s="4"/>
      <c r="Q997" s="4"/>
      <c r="R997" s="4"/>
      <c r="S997" s="4"/>
      <c r="T997" s="4"/>
      <c r="U997" s="4"/>
      <c r="V997" s="4"/>
      <c r="W997" s="4"/>
    </row>
    <row r="998" spans="1:23" x14ac:dyDescent="0.2">
      <c r="A998" s="4">
        <v>50</v>
      </c>
      <c r="B998" s="4">
        <v>0</v>
      </c>
      <c r="C998" s="4">
        <v>0</v>
      </c>
      <c r="D998" s="4">
        <v>1</v>
      </c>
      <c r="E998" s="4">
        <v>215</v>
      </c>
      <c r="F998" s="4">
        <f>ROUND(Source!AT980,O998)</f>
        <v>0</v>
      </c>
      <c r="G998" s="4" t="s">
        <v>106</v>
      </c>
      <c r="H998" s="4" t="s">
        <v>107</v>
      </c>
      <c r="I998" s="4"/>
      <c r="J998" s="4"/>
      <c r="K998" s="4">
        <v>215</v>
      </c>
      <c r="L998" s="4">
        <v>17</v>
      </c>
      <c r="M998" s="4">
        <v>3</v>
      </c>
      <c r="N998" s="4" t="s">
        <v>3</v>
      </c>
      <c r="O998" s="4">
        <v>2</v>
      </c>
      <c r="P998" s="4"/>
      <c r="Q998" s="4"/>
      <c r="R998" s="4"/>
      <c r="S998" s="4"/>
      <c r="T998" s="4"/>
      <c r="U998" s="4"/>
      <c r="V998" s="4"/>
      <c r="W998" s="4"/>
    </row>
    <row r="999" spans="1:23" x14ac:dyDescent="0.2">
      <c r="A999" s="4">
        <v>50</v>
      </c>
      <c r="B999" s="4">
        <v>0</v>
      </c>
      <c r="C999" s="4">
        <v>0</v>
      </c>
      <c r="D999" s="4">
        <v>1</v>
      </c>
      <c r="E999" s="4">
        <v>217</v>
      </c>
      <c r="F999" s="4">
        <f>ROUND(Source!AU980,O999)</f>
        <v>120844.95</v>
      </c>
      <c r="G999" s="4" t="s">
        <v>108</v>
      </c>
      <c r="H999" s="4" t="s">
        <v>109</v>
      </c>
      <c r="I999" s="4"/>
      <c r="J999" s="4"/>
      <c r="K999" s="4">
        <v>217</v>
      </c>
      <c r="L999" s="4">
        <v>18</v>
      </c>
      <c r="M999" s="4">
        <v>3</v>
      </c>
      <c r="N999" s="4" t="s">
        <v>3</v>
      </c>
      <c r="O999" s="4">
        <v>2</v>
      </c>
      <c r="P999" s="4"/>
      <c r="Q999" s="4"/>
      <c r="R999" s="4"/>
      <c r="S999" s="4"/>
      <c r="T999" s="4"/>
      <c r="U999" s="4"/>
      <c r="V999" s="4"/>
      <c r="W999" s="4"/>
    </row>
    <row r="1000" spans="1:23" x14ac:dyDescent="0.2">
      <c r="A1000" s="4">
        <v>50</v>
      </c>
      <c r="B1000" s="4">
        <v>0</v>
      </c>
      <c r="C1000" s="4">
        <v>0</v>
      </c>
      <c r="D1000" s="4">
        <v>1</v>
      </c>
      <c r="E1000" s="4">
        <v>230</v>
      </c>
      <c r="F1000" s="4">
        <f>ROUND(Source!BA980,O1000)</f>
        <v>0</v>
      </c>
      <c r="G1000" s="4" t="s">
        <v>110</v>
      </c>
      <c r="H1000" s="4" t="s">
        <v>111</v>
      </c>
      <c r="I1000" s="4"/>
      <c r="J1000" s="4"/>
      <c r="K1000" s="4">
        <v>230</v>
      </c>
      <c r="L1000" s="4">
        <v>19</v>
      </c>
      <c r="M1000" s="4">
        <v>3</v>
      </c>
      <c r="N1000" s="4" t="s">
        <v>3</v>
      </c>
      <c r="O1000" s="4">
        <v>2</v>
      </c>
      <c r="P1000" s="4"/>
      <c r="Q1000" s="4"/>
      <c r="R1000" s="4"/>
      <c r="S1000" s="4"/>
      <c r="T1000" s="4"/>
      <c r="U1000" s="4"/>
      <c r="V1000" s="4"/>
      <c r="W1000" s="4"/>
    </row>
    <row r="1001" spans="1:23" x14ac:dyDescent="0.2">
      <c r="A1001" s="4">
        <v>50</v>
      </c>
      <c r="B1001" s="4">
        <v>0</v>
      </c>
      <c r="C1001" s="4">
        <v>0</v>
      </c>
      <c r="D1001" s="4">
        <v>1</v>
      </c>
      <c r="E1001" s="4">
        <v>206</v>
      </c>
      <c r="F1001" s="4">
        <f>ROUND(Source!T980,O1001)</f>
        <v>0</v>
      </c>
      <c r="G1001" s="4" t="s">
        <v>112</v>
      </c>
      <c r="H1001" s="4" t="s">
        <v>113</v>
      </c>
      <c r="I1001" s="4"/>
      <c r="J1001" s="4"/>
      <c r="K1001" s="4">
        <v>206</v>
      </c>
      <c r="L1001" s="4">
        <v>20</v>
      </c>
      <c r="M1001" s="4">
        <v>3</v>
      </c>
      <c r="N1001" s="4" t="s">
        <v>3</v>
      </c>
      <c r="O1001" s="4">
        <v>2</v>
      </c>
      <c r="P1001" s="4"/>
      <c r="Q1001" s="4"/>
      <c r="R1001" s="4"/>
      <c r="S1001" s="4"/>
      <c r="T1001" s="4"/>
      <c r="U1001" s="4"/>
      <c r="V1001" s="4"/>
      <c r="W1001" s="4"/>
    </row>
    <row r="1002" spans="1:23" x14ac:dyDescent="0.2">
      <c r="A1002" s="4">
        <v>50</v>
      </c>
      <c r="B1002" s="4">
        <v>0</v>
      </c>
      <c r="C1002" s="4">
        <v>0</v>
      </c>
      <c r="D1002" s="4">
        <v>1</v>
      </c>
      <c r="E1002" s="4">
        <v>207</v>
      </c>
      <c r="F1002" s="4">
        <f>Source!U980</f>
        <v>89.332260000000005</v>
      </c>
      <c r="G1002" s="4" t="s">
        <v>114</v>
      </c>
      <c r="H1002" s="4" t="s">
        <v>115</v>
      </c>
      <c r="I1002" s="4"/>
      <c r="J1002" s="4"/>
      <c r="K1002" s="4">
        <v>207</v>
      </c>
      <c r="L1002" s="4">
        <v>21</v>
      </c>
      <c r="M1002" s="4">
        <v>3</v>
      </c>
      <c r="N1002" s="4" t="s">
        <v>3</v>
      </c>
      <c r="O1002" s="4">
        <v>-1</v>
      </c>
      <c r="P1002" s="4"/>
      <c r="Q1002" s="4"/>
      <c r="R1002" s="4"/>
      <c r="S1002" s="4"/>
      <c r="T1002" s="4"/>
      <c r="U1002" s="4"/>
      <c r="V1002" s="4"/>
      <c r="W1002" s="4"/>
    </row>
    <row r="1003" spans="1:23" x14ac:dyDescent="0.2">
      <c r="A1003" s="4">
        <v>50</v>
      </c>
      <c r="B1003" s="4">
        <v>0</v>
      </c>
      <c r="C1003" s="4">
        <v>0</v>
      </c>
      <c r="D1003" s="4">
        <v>1</v>
      </c>
      <c r="E1003" s="4">
        <v>208</v>
      </c>
      <c r="F1003" s="4">
        <f>Source!V980</f>
        <v>0</v>
      </c>
      <c r="G1003" s="4" t="s">
        <v>116</v>
      </c>
      <c r="H1003" s="4" t="s">
        <v>117</v>
      </c>
      <c r="I1003" s="4"/>
      <c r="J1003" s="4"/>
      <c r="K1003" s="4">
        <v>208</v>
      </c>
      <c r="L1003" s="4">
        <v>22</v>
      </c>
      <c r="M1003" s="4">
        <v>3</v>
      </c>
      <c r="N1003" s="4" t="s">
        <v>3</v>
      </c>
      <c r="O1003" s="4">
        <v>-1</v>
      </c>
      <c r="P1003" s="4"/>
      <c r="Q1003" s="4"/>
      <c r="R1003" s="4"/>
      <c r="S1003" s="4"/>
      <c r="T1003" s="4"/>
      <c r="U1003" s="4"/>
      <c r="V1003" s="4"/>
      <c r="W1003" s="4"/>
    </row>
    <row r="1004" spans="1:23" x14ac:dyDescent="0.2">
      <c r="A1004" s="4">
        <v>50</v>
      </c>
      <c r="B1004" s="4">
        <v>0</v>
      </c>
      <c r="C1004" s="4">
        <v>0</v>
      </c>
      <c r="D1004" s="4">
        <v>1</v>
      </c>
      <c r="E1004" s="4">
        <v>209</v>
      </c>
      <c r="F1004" s="4">
        <f>ROUND(Source!W980,O1004)</f>
        <v>0</v>
      </c>
      <c r="G1004" s="4" t="s">
        <v>118</v>
      </c>
      <c r="H1004" s="4" t="s">
        <v>119</v>
      </c>
      <c r="I1004" s="4"/>
      <c r="J1004" s="4"/>
      <c r="K1004" s="4">
        <v>209</v>
      </c>
      <c r="L1004" s="4">
        <v>23</v>
      </c>
      <c r="M1004" s="4">
        <v>3</v>
      </c>
      <c r="N1004" s="4" t="s">
        <v>3</v>
      </c>
      <c r="O1004" s="4">
        <v>2</v>
      </c>
      <c r="P1004" s="4"/>
      <c r="Q1004" s="4"/>
      <c r="R1004" s="4"/>
      <c r="S1004" s="4"/>
      <c r="T1004" s="4"/>
      <c r="U1004" s="4"/>
      <c r="V1004" s="4"/>
      <c r="W1004" s="4"/>
    </row>
    <row r="1005" spans="1:23" x14ac:dyDescent="0.2">
      <c r="A1005" s="4">
        <v>50</v>
      </c>
      <c r="B1005" s="4">
        <v>0</v>
      </c>
      <c r="C1005" s="4">
        <v>0</v>
      </c>
      <c r="D1005" s="4">
        <v>1</v>
      </c>
      <c r="E1005" s="4">
        <v>233</v>
      </c>
      <c r="F1005" s="4">
        <f>ROUND(Source!BD980,O1005)</f>
        <v>0</v>
      </c>
      <c r="G1005" s="4" t="s">
        <v>120</v>
      </c>
      <c r="H1005" s="4" t="s">
        <v>121</v>
      </c>
      <c r="I1005" s="4"/>
      <c r="J1005" s="4"/>
      <c r="K1005" s="4">
        <v>233</v>
      </c>
      <c r="L1005" s="4">
        <v>24</v>
      </c>
      <c r="M1005" s="4">
        <v>3</v>
      </c>
      <c r="N1005" s="4" t="s">
        <v>3</v>
      </c>
      <c r="O1005" s="4">
        <v>2</v>
      </c>
      <c r="P1005" s="4"/>
      <c r="Q1005" s="4"/>
      <c r="R1005" s="4"/>
      <c r="S1005" s="4"/>
      <c r="T1005" s="4"/>
      <c r="U1005" s="4"/>
      <c r="V1005" s="4"/>
      <c r="W1005" s="4"/>
    </row>
    <row r="1006" spans="1:23" x14ac:dyDescent="0.2">
      <c r="A1006" s="4">
        <v>50</v>
      </c>
      <c r="B1006" s="4">
        <v>0</v>
      </c>
      <c r="C1006" s="4">
        <v>0</v>
      </c>
      <c r="D1006" s="4">
        <v>1</v>
      </c>
      <c r="E1006" s="4">
        <v>210</v>
      </c>
      <c r="F1006" s="4">
        <f>ROUND(Source!X980,O1006)</f>
        <v>12988.28</v>
      </c>
      <c r="G1006" s="4" t="s">
        <v>122</v>
      </c>
      <c r="H1006" s="4" t="s">
        <v>123</v>
      </c>
      <c r="I1006" s="4"/>
      <c r="J1006" s="4"/>
      <c r="K1006" s="4">
        <v>210</v>
      </c>
      <c r="L1006" s="4">
        <v>25</v>
      </c>
      <c r="M1006" s="4">
        <v>3</v>
      </c>
      <c r="N1006" s="4" t="s">
        <v>3</v>
      </c>
      <c r="O1006" s="4">
        <v>2</v>
      </c>
      <c r="P1006" s="4"/>
      <c r="Q1006" s="4"/>
      <c r="R1006" s="4"/>
      <c r="S1006" s="4"/>
      <c r="T1006" s="4"/>
      <c r="U1006" s="4"/>
      <c r="V1006" s="4"/>
      <c r="W1006" s="4"/>
    </row>
    <row r="1007" spans="1:23" x14ac:dyDescent="0.2">
      <c r="A1007" s="4">
        <v>50</v>
      </c>
      <c r="B1007" s="4">
        <v>0</v>
      </c>
      <c r="C1007" s="4">
        <v>0</v>
      </c>
      <c r="D1007" s="4">
        <v>1</v>
      </c>
      <c r="E1007" s="4">
        <v>211</v>
      </c>
      <c r="F1007" s="4">
        <f>ROUND(Source!Y980,O1007)</f>
        <v>1855.47</v>
      </c>
      <c r="G1007" s="4" t="s">
        <v>124</v>
      </c>
      <c r="H1007" s="4" t="s">
        <v>125</v>
      </c>
      <c r="I1007" s="4"/>
      <c r="J1007" s="4"/>
      <c r="K1007" s="4">
        <v>211</v>
      </c>
      <c r="L1007" s="4">
        <v>26</v>
      </c>
      <c r="M1007" s="4">
        <v>3</v>
      </c>
      <c r="N1007" s="4" t="s">
        <v>3</v>
      </c>
      <c r="O1007" s="4">
        <v>2</v>
      </c>
      <c r="P1007" s="4"/>
      <c r="Q1007" s="4"/>
      <c r="R1007" s="4"/>
      <c r="S1007" s="4"/>
      <c r="T1007" s="4"/>
      <c r="U1007" s="4"/>
      <c r="V1007" s="4"/>
      <c r="W1007" s="4"/>
    </row>
    <row r="1008" spans="1:23" x14ac:dyDescent="0.2">
      <c r="A1008" s="4">
        <v>50</v>
      </c>
      <c r="B1008" s="4">
        <v>0</v>
      </c>
      <c r="C1008" s="4">
        <v>0</v>
      </c>
      <c r="D1008" s="4">
        <v>1</v>
      </c>
      <c r="E1008" s="4">
        <v>224</v>
      </c>
      <c r="F1008" s="4">
        <f>ROUND(Source!AR980,O1008)</f>
        <v>120844.95</v>
      </c>
      <c r="G1008" s="4" t="s">
        <v>126</v>
      </c>
      <c r="H1008" s="4" t="s">
        <v>127</v>
      </c>
      <c r="I1008" s="4"/>
      <c r="J1008" s="4"/>
      <c r="K1008" s="4">
        <v>224</v>
      </c>
      <c r="L1008" s="4">
        <v>27</v>
      </c>
      <c r="M1008" s="4">
        <v>3</v>
      </c>
      <c r="N1008" s="4" t="s">
        <v>3</v>
      </c>
      <c r="O1008" s="4">
        <v>2</v>
      </c>
      <c r="P1008" s="4"/>
      <c r="Q1008" s="4"/>
      <c r="R1008" s="4"/>
      <c r="S1008" s="4"/>
      <c r="T1008" s="4"/>
      <c r="U1008" s="4"/>
      <c r="V1008" s="4"/>
      <c r="W1008" s="4"/>
    </row>
    <row r="1010" spans="1:206" x14ac:dyDescent="0.2">
      <c r="A1010" s="2">
        <v>51</v>
      </c>
      <c r="B1010" s="2">
        <f>B852</f>
        <v>1</v>
      </c>
      <c r="C1010" s="2">
        <f>A852</f>
        <v>4</v>
      </c>
      <c r="D1010" s="2">
        <f>ROW(A852)</f>
        <v>852</v>
      </c>
      <c r="E1010" s="2"/>
      <c r="F1010" s="2" t="str">
        <f>IF(F852&lt;&gt;"",F852,"")</f>
        <v>Новый раздел</v>
      </c>
      <c r="G1010" s="2" t="str">
        <f>IF(G852&lt;&gt;"",G852,"")</f>
        <v>Обустройство тротуара за счёт проезжей части</v>
      </c>
      <c r="H1010" s="2">
        <v>0</v>
      </c>
      <c r="I1010" s="2"/>
      <c r="J1010" s="2"/>
      <c r="K1010" s="2"/>
      <c r="L1010" s="2"/>
      <c r="M1010" s="2"/>
      <c r="N1010" s="2"/>
      <c r="O1010" s="2">
        <f t="shared" ref="O1010:T1010" si="882">ROUND(O887+O931+O980+AB1010,2)</f>
        <v>268831.39</v>
      </c>
      <c r="P1010" s="2">
        <f t="shared" si="882"/>
        <v>185264.56</v>
      </c>
      <c r="Q1010" s="2">
        <f t="shared" si="882"/>
        <v>28542.7</v>
      </c>
      <c r="R1010" s="2">
        <f t="shared" si="882"/>
        <v>15480.55</v>
      </c>
      <c r="S1010" s="2">
        <f t="shared" si="882"/>
        <v>55024.13</v>
      </c>
      <c r="T1010" s="2">
        <f t="shared" si="882"/>
        <v>0</v>
      </c>
      <c r="U1010" s="2">
        <f>U887+U931+U980+AH1010</f>
        <v>250.21304080000004</v>
      </c>
      <c r="V1010" s="2">
        <f>V887+V931+V980+AI1010</f>
        <v>0</v>
      </c>
      <c r="W1010" s="2">
        <f>ROUND(W887+W931+W980+AJ1010,2)</f>
        <v>0</v>
      </c>
      <c r="X1010" s="2">
        <f>ROUND(X887+X931+X980+AK1010,2)</f>
        <v>40983.629999999997</v>
      </c>
      <c r="Y1010" s="2">
        <f>ROUND(Y887+Y931+Y980+AL1010,2)</f>
        <v>5502.42</v>
      </c>
      <c r="Z1010" s="2"/>
      <c r="AA1010" s="2"/>
      <c r="AB1010" s="2">
        <f>ROUND(SUMIF(AA856:AA867,"=52421674",O856:O867),2)</f>
        <v>53063.66</v>
      </c>
      <c r="AC1010" s="2">
        <f>ROUND(SUMIF(AA856:AA867,"=52421674",P856:P867),2)</f>
        <v>41847.730000000003</v>
      </c>
      <c r="AD1010" s="2">
        <f>ROUND(SUMIF(AA856:AA867,"=52421674",Q856:Q867),2)</f>
        <v>5643.98</v>
      </c>
      <c r="AE1010" s="2">
        <f>ROUND(SUMIF(AA856:AA867,"=52421674",R856:R867),2)</f>
        <v>2576.1799999999998</v>
      </c>
      <c r="AF1010" s="2">
        <f>ROUND(SUMIF(AA856:AA867,"=52421674",S856:S867),2)</f>
        <v>5571.95</v>
      </c>
      <c r="AG1010" s="2">
        <f>ROUND(SUMIF(AA856:AA867,"=52421674",T856:T867),2)</f>
        <v>0</v>
      </c>
      <c r="AH1010" s="2">
        <f>SUMIF(AA856:AA867,"=52421674",U856:U867)</f>
        <v>27.46294</v>
      </c>
      <c r="AI1010" s="2">
        <f>SUMIF(AA856:AA867,"=52421674",V856:V867)</f>
        <v>0</v>
      </c>
      <c r="AJ1010" s="2">
        <f>ROUND(SUMIF(AA856:AA867,"=52421674",W856:W867),2)</f>
        <v>0</v>
      </c>
      <c r="AK1010" s="2">
        <f>ROUND(SUMIF(AA856:AA867,"=52421674",X856:X867),2)</f>
        <v>3900.36</v>
      </c>
      <c r="AL1010" s="2">
        <f>ROUND(SUMIF(AA856:AA867,"=52421674",Y856:Y867),2)</f>
        <v>557.20000000000005</v>
      </c>
      <c r="AM1010" s="2"/>
      <c r="AN1010" s="2"/>
      <c r="AO1010" s="2">
        <f t="shared" ref="AO1010:BD1010" si="883">ROUND(AO887+AO931+AO980+BX1010,2)</f>
        <v>0</v>
      </c>
      <c r="AP1010" s="2">
        <f t="shared" si="883"/>
        <v>0</v>
      </c>
      <c r="AQ1010" s="2">
        <f t="shared" si="883"/>
        <v>0</v>
      </c>
      <c r="AR1010" s="2">
        <f t="shared" si="883"/>
        <v>328074.73</v>
      </c>
      <c r="AS1010" s="2">
        <f t="shared" si="883"/>
        <v>792.48</v>
      </c>
      <c r="AT1010" s="2">
        <f t="shared" si="883"/>
        <v>0</v>
      </c>
      <c r="AU1010" s="2">
        <f t="shared" si="883"/>
        <v>327282.25</v>
      </c>
      <c r="AV1010" s="2">
        <f t="shared" si="883"/>
        <v>185264.56</v>
      </c>
      <c r="AW1010" s="2">
        <f t="shared" si="883"/>
        <v>185264.56</v>
      </c>
      <c r="AX1010" s="2">
        <f t="shared" si="883"/>
        <v>0</v>
      </c>
      <c r="AY1010" s="2">
        <f t="shared" si="883"/>
        <v>185264.56</v>
      </c>
      <c r="AZ1010" s="2">
        <f t="shared" si="883"/>
        <v>0</v>
      </c>
      <c r="BA1010" s="2">
        <f t="shared" si="883"/>
        <v>0</v>
      </c>
      <c r="BB1010" s="2">
        <f t="shared" si="883"/>
        <v>0</v>
      </c>
      <c r="BC1010" s="2">
        <f t="shared" si="883"/>
        <v>0</v>
      </c>
      <c r="BD1010" s="2">
        <f t="shared" si="883"/>
        <v>0</v>
      </c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>
        <f>ROUND(SUMIF(AA856:AA867,"=52421674",FQ856:FQ867),2)</f>
        <v>0</v>
      </c>
      <c r="BY1010" s="2">
        <f>ROUND(SUMIF(AA856:AA867,"=52421674",FR856:FR867),2)</f>
        <v>0</v>
      </c>
      <c r="BZ1010" s="2">
        <f>ROUND(SUMIF(AA856:AA867,"=52421674",GL856:GL867),2)</f>
        <v>0</v>
      </c>
      <c r="CA1010" s="2">
        <f>ROUND(SUMIF(AA856:AA867,"=52421674",GM856:GM867),2)</f>
        <v>59069.04</v>
      </c>
      <c r="CB1010" s="2">
        <f>ROUND(SUMIF(AA856:AA867,"=52421674",GN856:GN867),2)</f>
        <v>216.88</v>
      </c>
      <c r="CC1010" s="2">
        <f>ROUND(SUMIF(AA856:AA867,"=52421674",GO856:GO867),2)</f>
        <v>0</v>
      </c>
      <c r="CD1010" s="2">
        <f>ROUND(SUMIF(AA856:AA867,"=52421674",GP856:GP867),2)</f>
        <v>58852.160000000003</v>
      </c>
      <c r="CE1010" s="2">
        <f>AC1010-BX1010</f>
        <v>41847.730000000003</v>
      </c>
      <c r="CF1010" s="2">
        <f>AC1010-BY1010</f>
        <v>41847.730000000003</v>
      </c>
      <c r="CG1010" s="2">
        <f>BX1010-BZ1010</f>
        <v>0</v>
      </c>
      <c r="CH1010" s="2">
        <f>AC1010-BX1010-BY1010+BZ1010</f>
        <v>41847.730000000003</v>
      </c>
      <c r="CI1010" s="2">
        <f>BY1010-BZ1010</f>
        <v>0</v>
      </c>
      <c r="CJ1010" s="2">
        <f>ROUND(SUMIF(AA856:AA867,"=52421674",GX856:GX867),2)</f>
        <v>0</v>
      </c>
      <c r="CK1010" s="2">
        <f>ROUND(SUMIF(AA856:AA867,"=52421674",GY856:GY867),2)</f>
        <v>0</v>
      </c>
      <c r="CL1010" s="2">
        <f>ROUND(SUMIF(AA856:AA867,"=52421674",GZ856:GZ867),2)</f>
        <v>0</v>
      </c>
      <c r="CM1010" s="2">
        <f>ROUND(SUMIF(AA856:AA867,"=52421674",HD856:HD867),2)</f>
        <v>0</v>
      </c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>
        <v>0</v>
      </c>
    </row>
    <row r="1012" spans="1:206" x14ac:dyDescent="0.2">
      <c r="A1012" s="4">
        <v>50</v>
      </c>
      <c r="B1012" s="4">
        <v>0</v>
      </c>
      <c r="C1012" s="4">
        <v>0</v>
      </c>
      <c r="D1012" s="4">
        <v>1</v>
      </c>
      <c r="E1012" s="4">
        <v>201</v>
      </c>
      <c r="F1012" s="4">
        <f>ROUND(Source!O1010,O1012)</f>
        <v>268831.39</v>
      </c>
      <c r="G1012" s="4" t="s">
        <v>74</v>
      </c>
      <c r="H1012" s="4" t="s">
        <v>75</v>
      </c>
      <c r="I1012" s="4"/>
      <c r="J1012" s="4"/>
      <c r="K1012" s="4">
        <v>201</v>
      </c>
      <c r="L1012" s="4">
        <v>1</v>
      </c>
      <c r="M1012" s="4">
        <v>3</v>
      </c>
      <c r="N1012" s="4" t="s">
        <v>3</v>
      </c>
      <c r="O1012" s="4">
        <v>2</v>
      </c>
      <c r="P1012" s="4"/>
      <c r="Q1012" s="4"/>
      <c r="R1012" s="4"/>
      <c r="S1012" s="4"/>
      <c r="T1012" s="4"/>
      <c r="U1012" s="4"/>
      <c r="V1012" s="4"/>
      <c r="W1012" s="4"/>
    </row>
    <row r="1013" spans="1:206" x14ac:dyDescent="0.2">
      <c r="A1013" s="4">
        <v>50</v>
      </c>
      <c r="B1013" s="4">
        <v>0</v>
      </c>
      <c r="C1013" s="4">
        <v>0</v>
      </c>
      <c r="D1013" s="4">
        <v>1</v>
      </c>
      <c r="E1013" s="4">
        <v>202</v>
      </c>
      <c r="F1013" s="4">
        <f>ROUND(Source!P1010,O1013)</f>
        <v>185264.56</v>
      </c>
      <c r="G1013" s="4" t="s">
        <v>76</v>
      </c>
      <c r="H1013" s="4" t="s">
        <v>77</v>
      </c>
      <c r="I1013" s="4"/>
      <c r="J1013" s="4"/>
      <c r="K1013" s="4">
        <v>202</v>
      </c>
      <c r="L1013" s="4">
        <v>2</v>
      </c>
      <c r="M1013" s="4">
        <v>3</v>
      </c>
      <c r="N1013" s="4" t="s">
        <v>3</v>
      </c>
      <c r="O1013" s="4">
        <v>2</v>
      </c>
      <c r="P1013" s="4"/>
      <c r="Q1013" s="4"/>
      <c r="R1013" s="4"/>
      <c r="S1013" s="4"/>
      <c r="T1013" s="4"/>
      <c r="U1013" s="4"/>
      <c r="V1013" s="4"/>
      <c r="W1013" s="4"/>
    </row>
    <row r="1014" spans="1:206" x14ac:dyDescent="0.2">
      <c r="A1014" s="4">
        <v>50</v>
      </c>
      <c r="B1014" s="4">
        <v>0</v>
      </c>
      <c r="C1014" s="4">
        <v>0</v>
      </c>
      <c r="D1014" s="4">
        <v>1</v>
      </c>
      <c r="E1014" s="4">
        <v>222</v>
      </c>
      <c r="F1014" s="4">
        <f>ROUND(Source!AO1010,O1014)</f>
        <v>0</v>
      </c>
      <c r="G1014" s="4" t="s">
        <v>78</v>
      </c>
      <c r="H1014" s="4" t="s">
        <v>79</v>
      </c>
      <c r="I1014" s="4"/>
      <c r="J1014" s="4"/>
      <c r="K1014" s="4">
        <v>222</v>
      </c>
      <c r="L1014" s="4">
        <v>3</v>
      </c>
      <c r="M1014" s="4">
        <v>3</v>
      </c>
      <c r="N1014" s="4" t="s">
        <v>3</v>
      </c>
      <c r="O1014" s="4">
        <v>2</v>
      </c>
      <c r="P1014" s="4"/>
      <c r="Q1014" s="4"/>
      <c r="R1014" s="4"/>
      <c r="S1014" s="4"/>
      <c r="T1014" s="4"/>
      <c r="U1014" s="4"/>
      <c r="V1014" s="4"/>
      <c r="W1014" s="4"/>
    </row>
    <row r="1015" spans="1:206" x14ac:dyDescent="0.2">
      <c r="A1015" s="4">
        <v>50</v>
      </c>
      <c r="B1015" s="4">
        <v>0</v>
      </c>
      <c r="C1015" s="4">
        <v>0</v>
      </c>
      <c r="D1015" s="4">
        <v>1</v>
      </c>
      <c r="E1015" s="4">
        <v>225</v>
      </c>
      <c r="F1015" s="4">
        <f>ROUND(Source!AV1010,O1015)</f>
        <v>185264.56</v>
      </c>
      <c r="G1015" s="4" t="s">
        <v>80</v>
      </c>
      <c r="H1015" s="4" t="s">
        <v>81</v>
      </c>
      <c r="I1015" s="4"/>
      <c r="J1015" s="4"/>
      <c r="K1015" s="4">
        <v>225</v>
      </c>
      <c r="L1015" s="4">
        <v>4</v>
      </c>
      <c r="M1015" s="4">
        <v>3</v>
      </c>
      <c r="N1015" s="4" t="s">
        <v>3</v>
      </c>
      <c r="O1015" s="4">
        <v>2</v>
      </c>
      <c r="P1015" s="4"/>
      <c r="Q1015" s="4"/>
      <c r="R1015" s="4"/>
      <c r="S1015" s="4"/>
      <c r="T1015" s="4"/>
      <c r="U1015" s="4"/>
      <c r="V1015" s="4"/>
      <c r="W1015" s="4"/>
    </row>
    <row r="1016" spans="1:206" x14ac:dyDescent="0.2">
      <c r="A1016" s="4">
        <v>50</v>
      </c>
      <c r="B1016" s="4">
        <v>0</v>
      </c>
      <c r="C1016" s="4">
        <v>0</v>
      </c>
      <c r="D1016" s="4">
        <v>1</v>
      </c>
      <c r="E1016" s="4">
        <v>226</v>
      </c>
      <c r="F1016" s="4">
        <f>ROUND(Source!AW1010,O1016)</f>
        <v>185264.56</v>
      </c>
      <c r="G1016" s="4" t="s">
        <v>82</v>
      </c>
      <c r="H1016" s="4" t="s">
        <v>83</v>
      </c>
      <c r="I1016" s="4"/>
      <c r="J1016" s="4"/>
      <c r="K1016" s="4">
        <v>226</v>
      </c>
      <c r="L1016" s="4">
        <v>5</v>
      </c>
      <c r="M1016" s="4">
        <v>3</v>
      </c>
      <c r="N1016" s="4" t="s">
        <v>3</v>
      </c>
      <c r="O1016" s="4">
        <v>2</v>
      </c>
      <c r="P1016" s="4"/>
      <c r="Q1016" s="4"/>
      <c r="R1016" s="4"/>
      <c r="S1016" s="4"/>
      <c r="T1016" s="4"/>
      <c r="U1016" s="4"/>
      <c r="V1016" s="4"/>
      <c r="W1016" s="4"/>
    </row>
    <row r="1017" spans="1:206" x14ac:dyDescent="0.2">
      <c r="A1017" s="4">
        <v>50</v>
      </c>
      <c r="B1017" s="4">
        <v>0</v>
      </c>
      <c r="C1017" s="4">
        <v>0</v>
      </c>
      <c r="D1017" s="4">
        <v>1</v>
      </c>
      <c r="E1017" s="4">
        <v>227</v>
      </c>
      <c r="F1017" s="4">
        <f>ROUND(Source!AX1010,O1017)</f>
        <v>0</v>
      </c>
      <c r="G1017" s="4" t="s">
        <v>84</v>
      </c>
      <c r="H1017" s="4" t="s">
        <v>85</v>
      </c>
      <c r="I1017" s="4"/>
      <c r="J1017" s="4"/>
      <c r="K1017" s="4">
        <v>227</v>
      </c>
      <c r="L1017" s="4">
        <v>6</v>
      </c>
      <c r="M1017" s="4">
        <v>3</v>
      </c>
      <c r="N1017" s="4" t="s">
        <v>3</v>
      </c>
      <c r="O1017" s="4">
        <v>2</v>
      </c>
      <c r="P1017" s="4"/>
      <c r="Q1017" s="4"/>
      <c r="R1017" s="4"/>
      <c r="S1017" s="4"/>
      <c r="T1017" s="4"/>
      <c r="U1017" s="4"/>
      <c r="V1017" s="4"/>
      <c r="W1017" s="4"/>
    </row>
    <row r="1018" spans="1:206" x14ac:dyDescent="0.2">
      <c r="A1018" s="4">
        <v>50</v>
      </c>
      <c r="B1018" s="4">
        <v>0</v>
      </c>
      <c r="C1018" s="4">
        <v>0</v>
      </c>
      <c r="D1018" s="4">
        <v>1</v>
      </c>
      <c r="E1018" s="4">
        <v>228</v>
      </c>
      <c r="F1018" s="4">
        <f>ROUND(Source!AY1010,O1018)</f>
        <v>185264.56</v>
      </c>
      <c r="G1018" s="4" t="s">
        <v>86</v>
      </c>
      <c r="H1018" s="4" t="s">
        <v>87</v>
      </c>
      <c r="I1018" s="4"/>
      <c r="J1018" s="4"/>
      <c r="K1018" s="4">
        <v>228</v>
      </c>
      <c r="L1018" s="4">
        <v>7</v>
      </c>
      <c r="M1018" s="4">
        <v>3</v>
      </c>
      <c r="N1018" s="4" t="s">
        <v>3</v>
      </c>
      <c r="O1018" s="4">
        <v>2</v>
      </c>
      <c r="P1018" s="4"/>
      <c r="Q1018" s="4"/>
      <c r="R1018" s="4"/>
      <c r="S1018" s="4"/>
      <c r="T1018" s="4"/>
      <c r="U1018" s="4"/>
      <c r="V1018" s="4"/>
      <c r="W1018" s="4"/>
    </row>
    <row r="1019" spans="1:206" x14ac:dyDescent="0.2">
      <c r="A1019" s="4">
        <v>50</v>
      </c>
      <c r="B1019" s="4">
        <v>0</v>
      </c>
      <c r="C1019" s="4">
        <v>0</v>
      </c>
      <c r="D1019" s="4">
        <v>1</v>
      </c>
      <c r="E1019" s="4">
        <v>216</v>
      </c>
      <c r="F1019" s="4">
        <f>ROUND(Source!AP1010,O1019)</f>
        <v>0</v>
      </c>
      <c r="G1019" s="4" t="s">
        <v>88</v>
      </c>
      <c r="H1019" s="4" t="s">
        <v>89</v>
      </c>
      <c r="I1019" s="4"/>
      <c r="J1019" s="4"/>
      <c r="K1019" s="4">
        <v>216</v>
      </c>
      <c r="L1019" s="4">
        <v>8</v>
      </c>
      <c r="M1019" s="4">
        <v>3</v>
      </c>
      <c r="N1019" s="4" t="s">
        <v>3</v>
      </c>
      <c r="O1019" s="4">
        <v>2</v>
      </c>
      <c r="P1019" s="4"/>
      <c r="Q1019" s="4"/>
      <c r="R1019" s="4"/>
      <c r="S1019" s="4"/>
      <c r="T1019" s="4"/>
      <c r="U1019" s="4"/>
      <c r="V1019" s="4"/>
      <c r="W1019" s="4"/>
    </row>
    <row r="1020" spans="1:206" x14ac:dyDescent="0.2">
      <c r="A1020" s="4">
        <v>50</v>
      </c>
      <c r="B1020" s="4">
        <v>0</v>
      </c>
      <c r="C1020" s="4">
        <v>0</v>
      </c>
      <c r="D1020" s="4">
        <v>1</v>
      </c>
      <c r="E1020" s="4">
        <v>223</v>
      </c>
      <c r="F1020" s="4">
        <f>ROUND(Source!AQ1010,O1020)</f>
        <v>0</v>
      </c>
      <c r="G1020" s="4" t="s">
        <v>90</v>
      </c>
      <c r="H1020" s="4" t="s">
        <v>91</v>
      </c>
      <c r="I1020" s="4"/>
      <c r="J1020" s="4"/>
      <c r="K1020" s="4">
        <v>223</v>
      </c>
      <c r="L1020" s="4">
        <v>9</v>
      </c>
      <c r="M1020" s="4">
        <v>3</v>
      </c>
      <c r="N1020" s="4" t="s">
        <v>3</v>
      </c>
      <c r="O1020" s="4">
        <v>2</v>
      </c>
      <c r="P1020" s="4"/>
      <c r="Q1020" s="4"/>
      <c r="R1020" s="4"/>
      <c r="S1020" s="4"/>
      <c r="T1020" s="4"/>
      <c r="U1020" s="4"/>
      <c r="V1020" s="4"/>
      <c r="W1020" s="4"/>
    </row>
    <row r="1021" spans="1:206" x14ac:dyDescent="0.2">
      <c r="A1021" s="4">
        <v>50</v>
      </c>
      <c r="B1021" s="4">
        <v>0</v>
      </c>
      <c r="C1021" s="4">
        <v>0</v>
      </c>
      <c r="D1021" s="4">
        <v>1</v>
      </c>
      <c r="E1021" s="4">
        <v>229</v>
      </c>
      <c r="F1021" s="4">
        <f>ROUND(Source!AZ1010,O1021)</f>
        <v>0</v>
      </c>
      <c r="G1021" s="4" t="s">
        <v>92</v>
      </c>
      <c r="H1021" s="4" t="s">
        <v>93</v>
      </c>
      <c r="I1021" s="4"/>
      <c r="J1021" s="4"/>
      <c r="K1021" s="4">
        <v>229</v>
      </c>
      <c r="L1021" s="4">
        <v>10</v>
      </c>
      <c r="M1021" s="4">
        <v>3</v>
      </c>
      <c r="N1021" s="4" t="s">
        <v>3</v>
      </c>
      <c r="O1021" s="4">
        <v>2</v>
      </c>
      <c r="P1021" s="4"/>
      <c r="Q1021" s="4"/>
      <c r="R1021" s="4"/>
      <c r="S1021" s="4"/>
      <c r="T1021" s="4"/>
      <c r="U1021" s="4"/>
      <c r="V1021" s="4"/>
      <c r="W1021" s="4"/>
    </row>
    <row r="1022" spans="1:206" x14ac:dyDescent="0.2">
      <c r="A1022" s="4">
        <v>50</v>
      </c>
      <c r="B1022" s="4">
        <v>0</v>
      </c>
      <c r="C1022" s="4">
        <v>0</v>
      </c>
      <c r="D1022" s="4">
        <v>1</v>
      </c>
      <c r="E1022" s="4">
        <v>203</v>
      </c>
      <c r="F1022" s="4">
        <f>ROUND(Source!Q1010,O1022)</f>
        <v>28542.7</v>
      </c>
      <c r="G1022" s="4" t="s">
        <v>94</v>
      </c>
      <c r="H1022" s="4" t="s">
        <v>95</v>
      </c>
      <c r="I1022" s="4"/>
      <c r="J1022" s="4"/>
      <c r="K1022" s="4">
        <v>203</v>
      </c>
      <c r="L1022" s="4">
        <v>11</v>
      </c>
      <c r="M1022" s="4">
        <v>3</v>
      </c>
      <c r="N1022" s="4" t="s">
        <v>3</v>
      </c>
      <c r="O1022" s="4">
        <v>2</v>
      </c>
      <c r="P1022" s="4"/>
      <c r="Q1022" s="4"/>
      <c r="R1022" s="4"/>
      <c r="S1022" s="4"/>
      <c r="T1022" s="4"/>
      <c r="U1022" s="4"/>
      <c r="V1022" s="4"/>
      <c r="W1022" s="4"/>
    </row>
    <row r="1023" spans="1:206" x14ac:dyDescent="0.2">
      <c r="A1023" s="4">
        <v>50</v>
      </c>
      <c r="B1023" s="4">
        <v>0</v>
      </c>
      <c r="C1023" s="4">
        <v>0</v>
      </c>
      <c r="D1023" s="4">
        <v>1</v>
      </c>
      <c r="E1023" s="4">
        <v>231</v>
      </c>
      <c r="F1023" s="4">
        <f>ROUND(Source!BB1010,O1023)</f>
        <v>0</v>
      </c>
      <c r="G1023" s="4" t="s">
        <v>96</v>
      </c>
      <c r="H1023" s="4" t="s">
        <v>97</v>
      </c>
      <c r="I1023" s="4"/>
      <c r="J1023" s="4"/>
      <c r="K1023" s="4">
        <v>231</v>
      </c>
      <c r="L1023" s="4">
        <v>12</v>
      </c>
      <c r="M1023" s="4">
        <v>3</v>
      </c>
      <c r="N1023" s="4" t="s">
        <v>3</v>
      </c>
      <c r="O1023" s="4">
        <v>2</v>
      </c>
      <c r="P1023" s="4"/>
      <c r="Q1023" s="4"/>
      <c r="R1023" s="4"/>
      <c r="S1023" s="4"/>
      <c r="T1023" s="4"/>
      <c r="U1023" s="4"/>
      <c r="V1023" s="4"/>
      <c r="W1023" s="4"/>
    </row>
    <row r="1024" spans="1:206" x14ac:dyDescent="0.2">
      <c r="A1024" s="4">
        <v>50</v>
      </c>
      <c r="B1024" s="4">
        <v>0</v>
      </c>
      <c r="C1024" s="4">
        <v>0</v>
      </c>
      <c r="D1024" s="4">
        <v>1</v>
      </c>
      <c r="E1024" s="4">
        <v>204</v>
      </c>
      <c r="F1024" s="4">
        <f>ROUND(Source!R1010,O1024)</f>
        <v>15480.55</v>
      </c>
      <c r="G1024" s="4" t="s">
        <v>98</v>
      </c>
      <c r="H1024" s="4" t="s">
        <v>99</v>
      </c>
      <c r="I1024" s="4"/>
      <c r="J1024" s="4"/>
      <c r="K1024" s="4">
        <v>204</v>
      </c>
      <c r="L1024" s="4">
        <v>13</v>
      </c>
      <c r="M1024" s="4">
        <v>3</v>
      </c>
      <c r="N1024" s="4" t="s">
        <v>3</v>
      </c>
      <c r="O1024" s="4">
        <v>2</v>
      </c>
      <c r="P1024" s="4"/>
      <c r="Q1024" s="4"/>
      <c r="R1024" s="4"/>
      <c r="S1024" s="4"/>
      <c r="T1024" s="4"/>
      <c r="U1024" s="4"/>
      <c r="V1024" s="4"/>
      <c r="W1024" s="4"/>
    </row>
    <row r="1025" spans="1:206" x14ac:dyDescent="0.2">
      <c r="A1025" s="4">
        <v>50</v>
      </c>
      <c r="B1025" s="4">
        <v>0</v>
      </c>
      <c r="C1025" s="4">
        <v>0</v>
      </c>
      <c r="D1025" s="4">
        <v>1</v>
      </c>
      <c r="E1025" s="4">
        <v>205</v>
      </c>
      <c r="F1025" s="4">
        <f>ROUND(Source!S1010,O1025)</f>
        <v>55024.13</v>
      </c>
      <c r="G1025" s="4" t="s">
        <v>100</v>
      </c>
      <c r="H1025" s="4" t="s">
        <v>101</v>
      </c>
      <c r="I1025" s="4"/>
      <c r="J1025" s="4"/>
      <c r="K1025" s="4">
        <v>205</v>
      </c>
      <c r="L1025" s="4">
        <v>14</v>
      </c>
      <c r="M1025" s="4">
        <v>3</v>
      </c>
      <c r="N1025" s="4" t="s">
        <v>3</v>
      </c>
      <c r="O1025" s="4">
        <v>2</v>
      </c>
      <c r="P1025" s="4"/>
      <c r="Q1025" s="4"/>
      <c r="R1025" s="4"/>
      <c r="S1025" s="4"/>
      <c r="T1025" s="4"/>
      <c r="U1025" s="4"/>
      <c r="V1025" s="4"/>
      <c r="W1025" s="4"/>
    </row>
    <row r="1026" spans="1:206" x14ac:dyDescent="0.2">
      <c r="A1026" s="4">
        <v>50</v>
      </c>
      <c r="B1026" s="4">
        <v>0</v>
      </c>
      <c r="C1026" s="4">
        <v>0</v>
      </c>
      <c r="D1026" s="4">
        <v>1</v>
      </c>
      <c r="E1026" s="4">
        <v>232</v>
      </c>
      <c r="F1026" s="4">
        <f>ROUND(Source!BC1010,O1026)</f>
        <v>0</v>
      </c>
      <c r="G1026" s="4" t="s">
        <v>102</v>
      </c>
      <c r="H1026" s="4" t="s">
        <v>103</v>
      </c>
      <c r="I1026" s="4"/>
      <c r="J1026" s="4"/>
      <c r="K1026" s="4">
        <v>232</v>
      </c>
      <c r="L1026" s="4">
        <v>15</v>
      </c>
      <c r="M1026" s="4">
        <v>3</v>
      </c>
      <c r="N1026" s="4" t="s">
        <v>3</v>
      </c>
      <c r="O1026" s="4">
        <v>2</v>
      </c>
      <c r="P1026" s="4"/>
      <c r="Q1026" s="4"/>
      <c r="R1026" s="4"/>
      <c r="S1026" s="4"/>
      <c r="T1026" s="4"/>
      <c r="U1026" s="4"/>
      <c r="V1026" s="4"/>
      <c r="W1026" s="4"/>
    </row>
    <row r="1027" spans="1:206" x14ac:dyDescent="0.2">
      <c r="A1027" s="4">
        <v>50</v>
      </c>
      <c r="B1027" s="4">
        <v>0</v>
      </c>
      <c r="C1027" s="4">
        <v>0</v>
      </c>
      <c r="D1027" s="4">
        <v>1</v>
      </c>
      <c r="E1027" s="4">
        <v>214</v>
      </c>
      <c r="F1027" s="4">
        <f>ROUND(Source!AS1010,O1027)</f>
        <v>792.48</v>
      </c>
      <c r="G1027" s="4" t="s">
        <v>104</v>
      </c>
      <c r="H1027" s="4" t="s">
        <v>105</v>
      </c>
      <c r="I1027" s="4"/>
      <c r="J1027" s="4"/>
      <c r="K1027" s="4">
        <v>214</v>
      </c>
      <c r="L1027" s="4">
        <v>16</v>
      </c>
      <c r="M1027" s="4">
        <v>3</v>
      </c>
      <c r="N1027" s="4" t="s">
        <v>3</v>
      </c>
      <c r="O1027" s="4">
        <v>2</v>
      </c>
      <c r="P1027" s="4"/>
      <c r="Q1027" s="4"/>
      <c r="R1027" s="4"/>
      <c r="S1027" s="4"/>
      <c r="T1027" s="4"/>
      <c r="U1027" s="4"/>
      <c r="V1027" s="4"/>
      <c r="W1027" s="4"/>
    </row>
    <row r="1028" spans="1:206" x14ac:dyDescent="0.2">
      <c r="A1028" s="4">
        <v>50</v>
      </c>
      <c r="B1028" s="4">
        <v>0</v>
      </c>
      <c r="C1028" s="4">
        <v>0</v>
      </c>
      <c r="D1028" s="4">
        <v>1</v>
      </c>
      <c r="E1028" s="4">
        <v>215</v>
      </c>
      <c r="F1028" s="4">
        <f>ROUND(Source!AT1010,O1028)</f>
        <v>0</v>
      </c>
      <c r="G1028" s="4" t="s">
        <v>106</v>
      </c>
      <c r="H1028" s="4" t="s">
        <v>107</v>
      </c>
      <c r="I1028" s="4"/>
      <c r="J1028" s="4"/>
      <c r="K1028" s="4">
        <v>215</v>
      </c>
      <c r="L1028" s="4">
        <v>17</v>
      </c>
      <c r="M1028" s="4">
        <v>3</v>
      </c>
      <c r="N1028" s="4" t="s">
        <v>3</v>
      </c>
      <c r="O1028" s="4">
        <v>2</v>
      </c>
      <c r="P1028" s="4"/>
      <c r="Q1028" s="4"/>
      <c r="R1028" s="4"/>
      <c r="S1028" s="4"/>
      <c r="T1028" s="4"/>
      <c r="U1028" s="4"/>
      <c r="V1028" s="4"/>
      <c r="W1028" s="4"/>
    </row>
    <row r="1029" spans="1:206" x14ac:dyDescent="0.2">
      <c r="A1029" s="4">
        <v>50</v>
      </c>
      <c r="B1029" s="4">
        <v>0</v>
      </c>
      <c r="C1029" s="4">
        <v>0</v>
      </c>
      <c r="D1029" s="4">
        <v>1</v>
      </c>
      <c r="E1029" s="4">
        <v>217</v>
      </c>
      <c r="F1029" s="4">
        <f>ROUND(Source!AU1010,O1029)</f>
        <v>327282.25</v>
      </c>
      <c r="G1029" s="4" t="s">
        <v>108</v>
      </c>
      <c r="H1029" s="4" t="s">
        <v>109</v>
      </c>
      <c r="I1029" s="4"/>
      <c r="J1029" s="4"/>
      <c r="K1029" s="4">
        <v>217</v>
      </c>
      <c r="L1029" s="4">
        <v>18</v>
      </c>
      <c r="M1029" s="4">
        <v>3</v>
      </c>
      <c r="N1029" s="4" t="s">
        <v>3</v>
      </c>
      <c r="O1029" s="4">
        <v>2</v>
      </c>
      <c r="P1029" s="4"/>
      <c r="Q1029" s="4"/>
      <c r="R1029" s="4"/>
      <c r="S1029" s="4"/>
      <c r="T1029" s="4"/>
      <c r="U1029" s="4"/>
      <c r="V1029" s="4"/>
      <c r="W1029" s="4"/>
    </row>
    <row r="1030" spans="1:206" x14ac:dyDescent="0.2">
      <c r="A1030" s="4">
        <v>50</v>
      </c>
      <c r="B1030" s="4">
        <v>0</v>
      </c>
      <c r="C1030" s="4">
        <v>0</v>
      </c>
      <c r="D1030" s="4">
        <v>1</v>
      </c>
      <c r="E1030" s="4">
        <v>230</v>
      </c>
      <c r="F1030" s="4">
        <f>ROUND(Source!BA1010,O1030)</f>
        <v>0</v>
      </c>
      <c r="G1030" s="4" t="s">
        <v>110</v>
      </c>
      <c r="H1030" s="4" t="s">
        <v>111</v>
      </c>
      <c r="I1030" s="4"/>
      <c r="J1030" s="4"/>
      <c r="K1030" s="4">
        <v>230</v>
      </c>
      <c r="L1030" s="4">
        <v>19</v>
      </c>
      <c r="M1030" s="4">
        <v>3</v>
      </c>
      <c r="N1030" s="4" t="s">
        <v>3</v>
      </c>
      <c r="O1030" s="4">
        <v>2</v>
      </c>
      <c r="P1030" s="4"/>
      <c r="Q1030" s="4"/>
      <c r="R1030" s="4"/>
      <c r="S1030" s="4"/>
      <c r="T1030" s="4"/>
      <c r="U1030" s="4"/>
      <c r="V1030" s="4"/>
      <c r="W1030" s="4"/>
    </row>
    <row r="1031" spans="1:206" x14ac:dyDescent="0.2">
      <c r="A1031" s="4">
        <v>50</v>
      </c>
      <c r="B1031" s="4">
        <v>0</v>
      </c>
      <c r="C1031" s="4">
        <v>0</v>
      </c>
      <c r="D1031" s="4">
        <v>1</v>
      </c>
      <c r="E1031" s="4">
        <v>206</v>
      </c>
      <c r="F1031" s="4">
        <f>ROUND(Source!T1010,O1031)</f>
        <v>0</v>
      </c>
      <c r="G1031" s="4" t="s">
        <v>112</v>
      </c>
      <c r="H1031" s="4" t="s">
        <v>113</v>
      </c>
      <c r="I1031" s="4"/>
      <c r="J1031" s="4"/>
      <c r="K1031" s="4">
        <v>206</v>
      </c>
      <c r="L1031" s="4">
        <v>20</v>
      </c>
      <c r="M1031" s="4">
        <v>3</v>
      </c>
      <c r="N1031" s="4" t="s">
        <v>3</v>
      </c>
      <c r="O1031" s="4">
        <v>2</v>
      </c>
      <c r="P1031" s="4"/>
      <c r="Q1031" s="4"/>
      <c r="R1031" s="4"/>
      <c r="S1031" s="4"/>
      <c r="T1031" s="4"/>
      <c r="U1031" s="4"/>
      <c r="V1031" s="4"/>
      <c r="W1031" s="4"/>
    </row>
    <row r="1032" spans="1:206" x14ac:dyDescent="0.2">
      <c r="A1032" s="4">
        <v>50</v>
      </c>
      <c r="B1032" s="4">
        <v>0</v>
      </c>
      <c r="C1032" s="4">
        <v>0</v>
      </c>
      <c r="D1032" s="4">
        <v>1</v>
      </c>
      <c r="E1032" s="4">
        <v>207</v>
      </c>
      <c r="F1032" s="4">
        <f>Source!U1010</f>
        <v>250.21304080000004</v>
      </c>
      <c r="G1032" s="4" t="s">
        <v>114</v>
      </c>
      <c r="H1032" s="4" t="s">
        <v>115</v>
      </c>
      <c r="I1032" s="4"/>
      <c r="J1032" s="4"/>
      <c r="K1032" s="4">
        <v>207</v>
      </c>
      <c r="L1032" s="4">
        <v>21</v>
      </c>
      <c r="M1032" s="4">
        <v>3</v>
      </c>
      <c r="N1032" s="4" t="s">
        <v>3</v>
      </c>
      <c r="O1032" s="4">
        <v>-1</v>
      </c>
      <c r="P1032" s="4"/>
      <c r="Q1032" s="4"/>
      <c r="R1032" s="4"/>
      <c r="S1032" s="4"/>
      <c r="T1032" s="4"/>
      <c r="U1032" s="4"/>
      <c r="V1032" s="4"/>
      <c r="W1032" s="4"/>
    </row>
    <row r="1033" spans="1:206" x14ac:dyDescent="0.2">
      <c r="A1033" s="4">
        <v>50</v>
      </c>
      <c r="B1033" s="4">
        <v>0</v>
      </c>
      <c r="C1033" s="4">
        <v>0</v>
      </c>
      <c r="D1033" s="4">
        <v>1</v>
      </c>
      <c r="E1033" s="4">
        <v>208</v>
      </c>
      <c r="F1033" s="4">
        <f>Source!V1010</f>
        <v>0</v>
      </c>
      <c r="G1033" s="4" t="s">
        <v>116</v>
      </c>
      <c r="H1033" s="4" t="s">
        <v>117</v>
      </c>
      <c r="I1033" s="4"/>
      <c r="J1033" s="4"/>
      <c r="K1033" s="4">
        <v>208</v>
      </c>
      <c r="L1033" s="4">
        <v>22</v>
      </c>
      <c r="M1033" s="4">
        <v>3</v>
      </c>
      <c r="N1033" s="4" t="s">
        <v>3</v>
      </c>
      <c r="O1033" s="4">
        <v>-1</v>
      </c>
      <c r="P1033" s="4"/>
      <c r="Q1033" s="4"/>
      <c r="R1033" s="4"/>
      <c r="S1033" s="4"/>
      <c r="T1033" s="4"/>
      <c r="U1033" s="4"/>
      <c r="V1033" s="4"/>
      <c r="W1033" s="4"/>
    </row>
    <row r="1034" spans="1:206" x14ac:dyDescent="0.2">
      <c r="A1034" s="4">
        <v>50</v>
      </c>
      <c r="B1034" s="4">
        <v>0</v>
      </c>
      <c r="C1034" s="4">
        <v>0</v>
      </c>
      <c r="D1034" s="4">
        <v>1</v>
      </c>
      <c r="E1034" s="4">
        <v>209</v>
      </c>
      <c r="F1034" s="4">
        <f>ROUND(Source!W1010,O1034)</f>
        <v>0</v>
      </c>
      <c r="G1034" s="4" t="s">
        <v>118</v>
      </c>
      <c r="H1034" s="4" t="s">
        <v>119</v>
      </c>
      <c r="I1034" s="4"/>
      <c r="J1034" s="4"/>
      <c r="K1034" s="4">
        <v>209</v>
      </c>
      <c r="L1034" s="4">
        <v>23</v>
      </c>
      <c r="M1034" s="4">
        <v>3</v>
      </c>
      <c r="N1034" s="4" t="s">
        <v>3</v>
      </c>
      <c r="O1034" s="4">
        <v>2</v>
      </c>
      <c r="P1034" s="4"/>
      <c r="Q1034" s="4"/>
      <c r="R1034" s="4"/>
      <c r="S1034" s="4"/>
      <c r="T1034" s="4"/>
      <c r="U1034" s="4"/>
      <c r="V1034" s="4"/>
      <c r="W1034" s="4"/>
    </row>
    <row r="1035" spans="1:206" x14ac:dyDescent="0.2">
      <c r="A1035" s="4">
        <v>50</v>
      </c>
      <c r="B1035" s="4">
        <v>0</v>
      </c>
      <c r="C1035" s="4">
        <v>0</v>
      </c>
      <c r="D1035" s="4">
        <v>1</v>
      </c>
      <c r="E1035" s="4">
        <v>233</v>
      </c>
      <c r="F1035" s="4">
        <f>ROUND(Source!BD1010,O1035)</f>
        <v>0</v>
      </c>
      <c r="G1035" s="4" t="s">
        <v>120</v>
      </c>
      <c r="H1035" s="4" t="s">
        <v>121</v>
      </c>
      <c r="I1035" s="4"/>
      <c r="J1035" s="4"/>
      <c r="K1035" s="4">
        <v>233</v>
      </c>
      <c r="L1035" s="4">
        <v>24</v>
      </c>
      <c r="M1035" s="4">
        <v>3</v>
      </c>
      <c r="N1035" s="4" t="s">
        <v>3</v>
      </c>
      <c r="O1035" s="4">
        <v>2</v>
      </c>
      <c r="P1035" s="4"/>
      <c r="Q1035" s="4"/>
      <c r="R1035" s="4"/>
      <c r="S1035" s="4"/>
      <c r="T1035" s="4"/>
      <c r="U1035" s="4"/>
      <c r="V1035" s="4"/>
      <c r="W1035" s="4"/>
    </row>
    <row r="1036" spans="1:206" x14ac:dyDescent="0.2">
      <c r="A1036" s="4">
        <v>50</v>
      </c>
      <c r="B1036" s="4">
        <v>0</v>
      </c>
      <c r="C1036" s="4">
        <v>0</v>
      </c>
      <c r="D1036" s="4">
        <v>1</v>
      </c>
      <c r="E1036" s="4">
        <v>210</v>
      </c>
      <c r="F1036" s="4">
        <f>ROUND(Source!X1010,O1036)</f>
        <v>40983.629999999997</v>
      </c>
      <c r="G1036" s="4" t="s">
        <v>122</v>
      </c>
      <c r="H1036" s="4" t="s">
        <v>123</v>
      </c>
      <c r="I1036" s="4"/>
      <c r="J1036" s="4"/>
      <c r="K1036" s="4">
        <v>210</v>
      </c>
      <c r="L1036" s="4">
        <v>25</v>
      </c>
      <c r="M1036" s="4">
        <v>3</v>
      </c>
      <c r="N1036" s="4" t="s">
        <v>3</v>
      </c>
      <c r="O1036" s="4">
        <v>2</v>
      </c>
      <c r="P1036" s="4"/>
      <c r="Q1036" s="4"/>
      <c r="R1036" s="4"/>
      <c r="S1036" s="4"/>
      <c r="T1036" s="4"/>
      <c r="U1036" s="4"/>
      <c r="V1036" s="4"/>
      <c r="W1036" s="4"/>
    </row>
    <row r="1037" spans="1:206" x14ac:dyDescent="0.2">
      <c r="A1037" s="4">
        <v>50</v>
      </c>
      <c r="B1037" s="4">
        <v>0</v>
      </c>
      <c r="C1037" s="4">
        <v>0</v>
      </c>
      <c r="D1037" s="4">
        <v>1</v>
      </c>
      <c r="E1037" s="4">
        <v>211</v>
      </c>
      <c r="F1037" s="4">
        <f>ROUND(Source!Y1010,O1037)</f>
        <v>5502.42</v>
      </c>
      <c r="G1037" s="4" t="s">
        <v>124</v>
      </c>
      <c r="H1037" s="4" t="s">
        <v>125</v>
      </c>
      <c r="I1037" s="4"/>
      <c r="J1037" s="4"/>
      <c r="K1037" s="4">
        <v>211</v>
      </c>
      <c r="L1037" s="4">
        <v>26</v>
      </c>
      <c r="M1037" s="4">
        <v>3</v>
      </c>
      <c r="N1037" s="4" t="s">
        <v>3</v>
      </c>
      <c r="O1037" s="4">
        <v>2</v>
      </c>
      <c r="P1037" s="4"/>
      <c r="Q1037" s="4"/>
      <c r="R1037" s="4"/>
      <c r="S1037" s="4"/>
      <c r="T1037" s="4"/>
      <c r="U1037" s="4"/>
      <c r="V1037" s="4"/>
      <c r="W1037" s="4"/>
    </row>
    <row r="1038" spans="1:206" x14ac:dyDescent="0.2">
      <c r="A1038" s="4">
        <v>50</v>
      </c>
      <c r="B1038" s="4">
        <v>0</v>
      </c>
      <c r="C1038" s="4">
        <v>0</v>
      </c>
      <c r="D1038" s="4">
        <v>1</v>
      </c>
      <c r="E1038" s="4">
        <v>224</v>
      </c>
      <c r="F1038" s="4">
        <f>ROUND(Source!AR1010,O1038)</f>
        <v>328074.73</v>
      </c>
      <c r="G1038" s="4" t="s">
        <v>126</v>
      </c>
      <c r="H1038" s="4" t="s">
        <v>127</v>
      </c>
      <c r="I1038" s="4"/>
      <c r="J1038" s="4"/>
      <c r="K1038" s="4">
        <v>224</v>
      </c>
      <c r="L1038" s="4">
        <v>27</v>
      </c>
      <c r="M1038" s="4">
        <v>3</v>
      </c>
      <c r="N1038" s="4" t="s">
        <v>3</v>
      </c>
      <c r="O1038" s="4">
        <v>2</v>
      </c>
      <c r="P1038" s="4"/>
      <c r="Q1038" s="4"/>
      <c r="R1038" s="4"/>
      <c r="S1038" s="4"/>
      <c r="T1038" s="4"/>
      <c r="U1038" s="4"/>
      <c r="V1038" s="4"/>
      <c r="W1038" s="4"/>
    </row>
    <row r="1040" spans="1:206" x14ac:dyDescent="0.2">
      <c r="A1040" s="2">
        <v>51</v>
      </c>
      <c r="B1040" s="2">
        <f>B848</f>
        <v>1</v>
      </c>
      <c r="C1040" s="2">
        <f>A848</f>
        <v>3</v>
      </c>
      <c r="D1040" s="2">
        <f>ROW(A848)</f>
        <v>848</v>
      </c>
      <c r="E1040" s="2"/>
      <c r="F1040" s="2" t="str">
        <f>IF(F848&lt;&gt;"",F848,"")</f>
        <v>3</v>
      </c>
      <c r="G1040" s="2" t="str">
        <f>IF(G848&lt;&gt;"",G848,"")</f>
        <v>Новоконная площадь (строительство тротуара и обустройство пешеходного перехода)</v>
      </c>
      <c r="H1040" s="2">
        <v>0</v>
      </c>
      <c r="I1040" s="2"/>
      <c r="J1040" s="2"/>
      <c r="K1040" s="2"/>
      <c r="L1040" s="2"/>
      <c r="M1040" s="2"/>
      <c r="N1040" s="2"/>
      <c r="O1040" s="2">
        <f t="shared" ref="O1040:T1040" si="884">ROUND(O1010+AB1040,2)</f>
        <v>268831.39</v>
      </c>
      <c r="P1040" s="2">
        <f t="shared" si="884"/>
        <v>185264.56</v>
      </c>
      <c r="Q1040" s="2">
        <f t="shared" si="884"/>
        <v>28542.7</v>
      </c>
      <c r="R1040" s="2">
        <f t="shared" si="884"/>
        <v>15480.55</v>
      </c>
      <c r="S1040" s="2">
        <f t="shared" si="884"/>
        <v>55024.13</v>
      </c>
      <c r="T1040" s="2">
        <f t="shared" si="884"/>
        <v>0</v>
      </c>
      <c r="U1040" s="2">
        <f>U1010+AH1040</f>
        <v>250.21304080000004</v>
      </c>
      <c r="V1040" s="2">
        <f>V1010+AI1040</f>
        <v>0</v>
      </c>
      <c r="W1040" s="2">
        <f>ROUND(W1010+AJ1040,2)</f>
        <v>0</v>
      </c>
      <c r="X1040" s="2">
        <f>ROUND(X1010+AK1040,2)</f>
        <v>40983.629999999997</v>
      </c>
      <c r="Y1040" s="2">
        <f>ROUND(Y1010+AL1040,2)</f>
        <v>5502.42</v>
      </c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>
        <f t="shared" ref="AO1040:BD1040" si="885">ROUND(AO1010+BX1040,2)</f>
        <v>0</v>
      </c>
      <c r="AP1040" s="2">
        <f t="shared" si="885"/>
        <v>0</v>
      </c>
      <c r="AQ1040" s="2">
        <f t="shared" si="885"/>
        <v>0</v>
      </c>
      <c r="AR1040" s="2">
        <f t="shared" si="885"/>
        <v>328074.73</v>
      </c>
      <c r="AS1040" s="2">
        <f t="shared" si="885"/>
        <v>792.48</v>
      </c>
      <c r="AT1040" s="2">
        <f t="shared" si="885"/>
        <v>0</v>
      </c>
      <c r="AU1040" s="2">
        <f t="shared" si="885"/>
        <v>327282.25</v>
      </c>
      <c r="AV1040" s="2">
        <f t="shared" si="885"/>
        <v>185264.56</v>
      </c>
      <c r="AW1040" s="2">
        <f t="shared" si="885"/>
        <v>185264.56</v>
      </c>
      <c r="AX1040" s="2">
        <f t="shared" si="885"/>
        <v>0</v>
      </c>
      <c r="AY1040" s="2">
        <f t="shared" si="885"/>
        <v>185264.56</v>
      </c>
      <c r="AZ1040" s="2">
        <f t="shared" si="885"/>
        <v>0</v>
      </c>
      <c r="BA1040" s="2">
        <f t="shared" si="885"/>
        <v>0</v>
      </c>
      <c r="BB1040" s="2">
        <f t="shared" si="885"/>
        <v>0</v>
      </c>
      <c r="BC1040" s="2">
        <f t="shared" si="885"/>
        <v>0</v>
      </c>
      <c r="BD1040" s="2">
        <f t="shared" si="885"/>
        <v>0</v>
      </c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>
        <v>0</v>
      </c>
    </row>
    <row r="1042" spans="1:23" x14ac:dyDescent="0.2">
      <c r="A1042" s="4">
        <v>50</v>
      </c>
      <c r="B1042" s="4">
        <v>0</v>
      </c>
      <c r="C1042" s="4">
        <v>0</v>
      </c>
      <c r="D1042" s="4">
        <v>1</v>
      </c>
      <c r="E1042" s="4">
        <v>201</v>
      </c>
      <c r="F1042" s="4">
        <f>ROUND(Source!O1040,O1042)</f>
        <v>268831.39</v>
      </c>
      <c r="G1042" s="4" t="s">
        <v>74</v>
      </c>
      <c r="H1042" s="4" t="s">
        <v>75</v>
      </c>
      <c r="I1042" s="4"/>
      <c r="J1042" s="4"/>
      <c r="K1042" s="4">
        <v>201</v>
      </c>
      <c r="L1042" s="4">
        <v>1</v>
      </c>
      <c r="M1042" s="4">
        <v>3</v>
      </c>
      <c r="N1042" s="4" t="s">
        <v>3</v>
      </c>
      <c r="O1042" s="4">
        <v>2</v>
      </c>
      <c r="P1042" s="4"/>
      <c r="Q1042" s="4"/>
      <c r="R1042" s="4"/>
      <c r="S1042" s="4"/>
      <c r="T1042" s="4"/>
      <c r="U1042" s="4"/>
      <c r="V1042" s="4"/>
      <c r="W1042" s="4"/>
    </row>
    <row r="1043" spans="1:23" x14ac:dyDescent="0.2">
      <c r="A1043" s="4">
        <v>50</v>
      </c>
      <c r="B1043" s="4">
        <v>0</v>
      </c>
      <c r="C1043" s="4">
        <v>0</v>
      </c>
      <c r="D1043" s="4">
        <v>1</v>
      </c>
      <c r="E1043" s="4">
        <v>202</v>
      </c>
      <c r="F1043" s="4">
        <f>ROUND(Source!P1040,O1043)</f>
        <v>185264.56</v>
      </c>
      <c r="G1043" s="4" t="s">
        <v>76</v>
      </c>
      <c r="H1043" s="4" t="s">
        <v>77</v>
      </c>
      <c r="I1043" s="4"/>
      <c r="J1043" s="4"/>
      <c r="K1043" s="4">
        <v>202</v>
      </c>
      <c r="L1043" s="4">
        <v>2</v>
      </c>
      <c r="M1043" s="4">
        <v>3</v>
      </c>
      <c r="N1043" s="4" t="s">
        <v>3</v>
      </c>
      <c r="O1043" s="4">
        <v>2</v>
      </c>
      <c r="P1043" s="4"/>
      <c r="Q1043" s="4"/>
      <c r="R1043" s="4"/>
      <c r="S1043" s="4"/>
      <c r="T1043" s="4"/>
      <c r="U1043" s="4"/>
      <c r="V1043" s="4"/>
      <c r="W1043" s="4"/>
    </row>
    <row r="1044" spans="1:23" x14ac:dyDescent="0.2">
      <c r="A1044" s="4">
        <v>50</v>
      </c>
      <c r="B1044" s="4">
        <v>0</v>
      </c>
      <c r="C1044" s="4">
        <v>0</v>
      </c>
      <c r="D1044" s="4">
        <v>1</v>
      </c>
      <c r="E1044" s="4">
        <v>222</v>
      </c>
      <c r="F1044" s="4">
        <f>ROUND(Source!AO1040,O1044)</f>
        <v>0</v>
      </c>
      <c r="G1044" s="4" t="s">
        <v>78</v>
      </c>
      <c r="H1044" s="4" t="s">
        <v>79</v>
      </c>
      <c r="I1044" s="4"/>
      <c r="J1044" s="4"/>
      <c r="K1044" s="4">
        <v>222</v>
      </c>
      <c r="L1044" s="4">
        <v>3</v>
      </c>
      <c r="M1044" s="4">
        <v>3</v>
      </c>
      <c r="N1044" s="4" t="s">
        <v>3</v>
      </c>
      <c r="O1044" s="4">
        <v>2</v>
      </c>
      <c r="P1044" s="4"/>
      <c r="Q1044" s="4"/>
      <c r="R1044" s="4"/>
      <c r="S1044" s="4"/>
      <c r="T1044" s="4"/>
      <c r="U1044" s="4"/>
      <c r="V1044" s="4"/>
      <c r="W1044" s="4"/>
    </row>
    <row r="1045" spans="1:23" x14ac:dyDescent="0.2">
      <c r="A1045" s="4">
        <v>50</v>
      </c>
      <c r="B1045" s="4">
        <v>0</v>
      </c>
      <c r="C1045" s="4">
        <v>0</v>
      </c>
      <c r="D1045" s="4">
        <v>1</v>
      </c>
      <c r="E1045" s="4">
        <v>225</v>
      </c>
      <c r="F1045" s="4">
        <f>ROUND(Source!AV1040,O1045)</f>
        <v>185264.56</v>
      </c>
      <c r="G1045" s="4" t="s">
        <v>80</v>
      </c>
      <c r="H1045" s="4" t="s">
        <v>81</v>
      </c>
      <c r="I1045" s="4"/>
      <c r="J1045" s="4"/>
      <c r="K1045" s="4">
        <v>225</v>
      </c>
      <c r="L1045" s="4">
        <v>4</v>
      </c>
      <c r="M1045" s="4">
        <v>3</v>
      </c>
      <c r="N1045" s="4" t="s">
        <v>3</v>
      </c>
      <c r="O1045" s="4">
        <v>2</v>
      </c>
      <c r="P1045" s="4"/>
      <c r="Q1045" s="4"/>
      <c r="R1045" s="4"/>
      <c r="S1045" s="4"/>
      <c r="T1045" s="4"/>
      <c r="U1045" s="4"/>
      <c r="V1045" s="4"/>
      <c r="W1045" s="4"/>
    </row>
    <row r="1046" spans="1:23" x14ac:dyDescent="0.2">
      <c r="A1046" s="4">
        <v>50</v>
      </c>
      <c r="B1046" s="4">
        <v>0</v>
      </c>
      <c r="C1046" s="4">
        <v>0</v>
      </c>
      <c r="D1046" s="4">
        <v>1</v>
      </c>
      <c r="E1046" s="4">
        <v>226</v>
      </c>
      <c r="F1046" s="4">
        <f>ROUND(Source!AW1040,O1046)</f>
        <v>185264.56</v>
      </c>
      <c r="G1046" s="4" t="s">
        <v>82</v>
      </c>
      <c r="H1046" s="4" t="s">
        <v>83</v>
      </c>
      <c r="I1046" s="4"/>
      <c r="J1046" s="4"/>
      <c r="K1046" s="4">
        <v>226</v>
      </c>
      <c r="L1046" s="4">
        <v>5</v>
      </c>
      <c r="M1046" s="4">
        <v>3</v>
      </c>
      <c r="N1046" s="4" t="s">
        <v>3</v>
      </c>
      <c r="O1046" s="4">
        <v>2</v>
      </c>
      <c r="P1046" s="4"/>
      <c r="Q1046" s="4"/>
      <c r="R1046" s="4"/>
      <c r="S1046" s="4"/>
      <c r="T1046" s="4"/>
      <c r="U1046" s="4"/>
      <c r="V1046" s="4"/>
      <c r="W1046" s="4"/>
    </row>
    <row r="1047" spans="1:23" x14ac:dyDescent="0.2">
      <c r="A1047" s="4">
        <v>50</v>
      </c>
      <c r="B1047" s="4">
        <v>0</v>
      </c>
      <c r="C1047" s="4">
        <v>0</v>
      </c>
      <c r="D1047" s="4">
        <v>1</v>
      </c>
      <c r="E1047" s="4">
        <v>227</v>
      </c>
      <c r="F1047" s="4">
        <f>ROUND(Source!AX1040,O1047)</f>
        <v>0</v>
      </c>
      <c r="G1047" s="4" t="s">
        <v>84</v>
      </c>
      <c r="H1047" s="4" t="s">
        <v>85</v>
      </c>
      <c r="I1047" s="4"/>
      <c r="J1047" s="4"/>
      <c r="K1047" s="4">
        <v>227</v>
      </c>
      <c r="L1047" s="4">
        <v>6</v>
      </c>
      <c r="M1047" s="4">
        <v>3</v>
      </c>
      <c r="N1047" s="4" t="s">
        <v>3</v>
      </c>
      <c r="O1047" s="4">
        <v>2</v>
      </c>
      <c r="P1047" s="4"/>
      <c r="Q1047" s="4"/>
      <c r="R1047" s="4"/>
      <c r="S1047" s="4"/>
      <c r="T1047" s="4"/>
      <c r="U1047" s="4"/>
      <c r="V1047" s="4"/>
      <c r="W1047" s="4"/>
    </row>
    <row r="1048" spans="1:23" x14ac:dyDescent="0.2">
      <c r="A1048" s="4">
        <v>50</v>
      </c>
      <c r="B1048" s="4">
        <v>0</v>
      </c>
      <c r="C1048" s="4">
        <v>0</v>
      </c>
      <c r="D1048" s="4">
        <v>1</v>
      </c>
      <c r="E1048" s="4">
        <v>228</v>
      </c>
      <c r="F1048" s="4">
        <f>ROUND(Source!AY1040,O1048)</f>
        <v>185264.56</v>
      </c>
      <c r="G1048" s="4" t="s">
        <v>86</v>
      </c>
      <c r="H1048" s="4" t="s">
        <v>87</v>
      </c>
      <c r="I1048" s="4"/>
      <c r="J1048" s="4"/>
      <c r="K1048" s="4">
        <v>228</v>
      </c>
      <c r="L1048" s="4">
        <v>7</v>
      </c>
      <c r="M1048" s="4">
        <v>3</v>
      </c>
      <c r="N1048" s="4" t="s">
        <v>3</v>
      </c>
      <c r="O1048" s="4">
        <v>2</v>
      </c>
      <c r="P1048" s="4"/>
      <c r="Q1048" s="4"/>
      <c r="R1048" s="4"/>
      <c r="S1048" s="4"/>
      <c r="T1048" s="4"/>
      <c r="U1048" s="4"/>
      <c r="V1048" s="4"/>
      <c r="W1048" s="4"/>
    </row>
    <row r="1049" spans="1:23" x14ac:dyDescent="0.2">
      <c r="A1049" s="4">
        <v>50</v>
      </c>
      <c r="B1049" s="4">
        <v>0</v>
      </c>
      <c r="C1049" s="4">
        <v>0</v>
      </c>
      <c r="D1049" s="4">
        <v>1</v>
      </c>
      <c r="E1049" s="4">
        <v>216</v>
      </c>
      <c r="F1049" s="4">
        <f>ROUND(Source!AP1040,O1049)</f>
        <v>0</v>
      </c>
      <c r="G1049" s="4" t="s">
        <v>88</v>
      </c>
      <c r="H1049" s="4" t="s">
        <v>89</v>
      </c>
      <c r="I1049" s="4"/>
      <c r="J1049" s="4"/>
      <c r="K1049" s="4">
        <v>216</v>
      </c>
      <c r="L1049" s="4">
        <v>8</v>
      </c>
      <c r="M1049" s="4">
        <v>3</v>
      </c>
      <c r="N1049" s="4" t="s">
        <v>3</v>
      </c>
      <c r="O1049" s="4">
        <v>2</v>
      </c>
      <c r="P1049" s="4"/>
      <c r="Q1049" s="4"/>
      <c r="R1049" s="4"/>
      <c r="S1049" s="4"/>
      <c r="T1049" s="4"/>
      <c r="U1049" s="4"/>
      <c r="V1049" s="4"/>
      <c r="W1049" s="4"/>
    </row>
    <row r="1050" spans="1:23" x14ac:dyDescent="0.2">
      <c r="A1050" s="4">
        <v>50</v>
      </c>
      <c r="B1050" s="4">
        <v>0</v>
      </c>
      <c r="C1050" s="4">
        <v>0</v>
      </c>
      <c r="D1050" s="4">
        <v>1</v>
      </c>
      <c r="E1050" s="4">
        <v>223</v>
      </c>
      <c r="F1050" s="4">
        <f>ROUND(Source!AQ1040,O1050)</f>
        <v>0</v>
      </c>
      <c r="G1050" s="4" t="s">
        <v>90</v>
      </c>
      <c r="H1050" s="4" t="s">
        <v>91</v>
      </c>
      <c r="I1050" s="4"/>
      <c r="J1050" s="4"/>
      <c r="K1050" s="4">
        <v>223</v>
      </c>
      <c r="L1050" s="4">
        <v>9</v>
      </c>
      <c r="M1050" s="4">
        <v>3</v>
      </c>
      <c r="N1050" s="4" t="s">
        <v>3</v>
      </c>
      <c r="O1050" s="4">
        <v>2</v>
      </c>
      <c r="P1050" s="4"/>
      <c r="Q1050" s="4"/>
      <c r="R1050" s="4"/>
      <c r="S1050" s="4"/>
      <c r="T1050" s="4"/>
      <c r="U1050" s="4"/>
      <c r="V1050" s="4"/>
      <c r="W1050" s="4"/>
    </row>
    <row r="1051" spans="1:23" x14ac:dyDescent="0.2">
      <c r="A1051" s="4">
        <v>50</v>
      </c>
      <c r="B1051" s="4">
        <v>0</v>
      </c>
      <c r="C1051" s="4">
        <v>0</v>
      </c>
      <c r="D1051" s="4">
        <v>1</v>
      </c>
      <c r="E1051" s="4">
        <v>229</v>
      </c>
      <c r="F1051" s="4">
        <f>ROUND(Source!AZ1040,O1051)</f>
        <v>0</v>
      </c>
      <c r="G1051" s="4" t="s">
        <v>92</v>
      </c>
      <c r="H1051" s="4" t="s">
        <v>93</v>
      </c>
      <c r="I1051" s="4"/>
      <c r="J1051" s="4"/>
      <c r="K1051" s="4">
        <v>229</v>
      </c>
      <c r="L1051" s="4">
        <v>10</v>
      </c>
      <c r="M1051" s="4">
        <v>3</v>
      </c>
      <c r="N1051" s="4" t="s">
        <v>3</v>
      </c>
      <c r="O1051" s="4">
        <v>2</v>
      </c>
      <c r="P1051" s="4"/>
      <c r="Q1051" s="4"/>
      <c r="R1051" s="4"/>
      <c r="S1051" s="4"/>
      <c r="T1051" s="4"/>
      <c r="U1051" s="4"/>
      <c r="V1051" s="4"/>
      <c r="W1051" s="4"/>
    </row>
    <row r="1052" spans="1:23" x14ac:dyDescent="0.2">
      <c r="A1052" s="4">
        <v>50</v>
      </c>
      <c r="B1052" s="4">
        <v>0</v>
      </c>
      <c r="C1052" s="4">
        <v>0</v>
      </c>
      <c r="D1052" s="4">
        <v>1</v>
      </c>
      <c r="E1052" s="4">
        <v>203</v>
      </c>
      <c r="F1052" s="4">
        <f>ROUND(Source!Q1040,O1052)</f>
        <v>28542.7</v>
      </c>
      <c r="G1052" s="4" t="s">
        <v>94</v>
      </c>
      <c r="H1052" s="4" t="s">
        <v>95</v>
      </c>
      <c r="I1052" s="4"/>
      <c r="J1052" s="4"/>
      <c r="K1052" s="4">
        <v>203</v>
      </c>
      <c r="L1052" s="4">
        <v>11</v>
      </c>
      <c r="M1052" s="4">
        <v>3</v>
      </c>
      <c r="N1052" s="4" t="s">
        <v>3</v>
      </c>
      <c r="O1052" s="4">
        <v>2</v>
      </c>
      <c r="P1052" s="4"/>
      <c r="Q1052" s="4"/>
      <c r="R1052" s="4"/>
      <c r="S1052" s="4"/>
      <c r="T1052" s="4"/>
      <c r="U1052" s="4"/>
      <c r="V1052" s="4"/>
      <c r="W1052" s="4"/>
    </row>
    <row r="1053" spans="1:23" x14ac:dyDescent="0.2">
      <c r="A1053" s="4">
        <v>50</v>
      </c>
      <c r="B1053" s="4">
        <v>0</v>
      </c>
      <c r="C1053" s="4">
        <v>0</v>
      </c>
      <c r="D1053" s="4">
        <v>1</v>
      </c>
      <c r="E1053" s="4">
        <v>231</v>
      </c>
      <c r="F1053" s="4">
        <f>ROUND(Source!BB1040,O1053)</f>
        <v>0</v>
      </c>
      <c r="G1053" s="4" t="s">
        <v>96</v>
      </c>
      <c r="H1053" s="4" t="s">
        <v>97</v>
      </c>
      <c r="I1053" s="4"/>
      <c r="J1053" s="4"/>
      <c r="K1053" s="4">
        <v>231</v>
      </c>
      <c r="L1053" s="4">
        <v>12</v>
      </c>
      <c r="M1053" s="4">
        <v>3</v>
      </c>
      <c r="N1053" s="4" t="s">
        <v>3</v>
      </c>
      <c r="O1053" s="4">
        <v>2</v>
      </c>
      <c r="P1053" s="4"/>
      <c r="Q1053" s="4"/>
      <c r="R1053" s="4"/>
      <c r="S1053" s="4"/>
      <c r="T1053" s="4"/>
      <c r="U1053" s="4"/>
      <c r="V1053" s="4"/>
      <c r="W1053" s="4"/>
    </row>
    <row r="1054" spans="1:23" x14ac:dyDescent="0.2">
      <c r="A1054" s="4">
        <v>50</v>
      </c>
      <c r="B1054" s="4">
        <v>0</v>
      </c>
      <c r="C1054" s="4">
        <v>0</v>
      </c>
      <c r="D1054" s="4">
        <v>1</v>
      </c>
      <c r="E1054" s="4">
        <v>204</v>
      </c>
      <c r="F1054" s="4">
        <f>ROUND(Source!R1040,O1054)</f>
        <v>15480.55</v>
      </c>
      <c r="G1054" s="4" t="s">
        <v>98</v>
      </c>
      <c r="H1054" s="4" t="s">
        <v>99</v>
      </c>
      <c r="I1054" s="4"/>
      <c r="J1054" s="4"/>
      <c r="K1054" s="4">
        <v>204</v>
      </c>
      <c r="L1054" s="4">
        <v>13</v>
      </c>
      <c r="M1054" s="4">
        <v>3</v>
      </c>
      <c r="N1054" s="4" t="s">
        <v>3</v>
      </c>
      <c r="O1054" s="4">
        <v>2</v>
      </c>
      <c r="P1054" s="4"/>
      <c r="Q1054" s="4"/>
      <c r="R1054" s="4"/>
      <c r="S1054" s="4"/>
      <c r="T1054" s="4"/>
      <c r="U1054" s="4"/>
      <c r="V1054" s="4"/>
      <c r="W1054" s="4"/>
    </row>
    <row r="1055" spans="1:23" x14ac:dyDescent="0.2">
      <c r="A1055" s="4">
        <v>50</v>
      </c>
      <c r="B1055" s="4">
        <v>0</v>
      </c>
      <c r="C1055" s="4">
        <v>0</v>
      </c>
      <c r="D1055" s="4">
        <v>1</v>
      </c>
      <c r="E1055" s="4">
        <v>205</v>
      </c>
      <c r="F1055" s="4">
        <f>ROUND(Source!S1040,O1055)</f>
        <v>55024.13</v>
      </c>
      <c r="G1055" s="4" t="s">
        <v>100</v>
      </c>
      <c r="H1055" s="4" t="s">
        <v>101</v>
      </c>
      <c r="I1055" s="4"/>
      <c r="J1055" s="4"/>
      <c r="K1055" s="4">
        <v>205</v>
      </c>
      <c r="L1055" s="4">
        <v>14</v>
      </c>
      <c r="M1055" s="4">
        <v>3</v>
      </c>
      <c r="N1055" s="4" t="s">
        <v>3</v>
      </c>
      <c r="O1055" s="4">
        <v>2</v>
      </c>
      <c r="P1055" s="4"/>
      <c r="Q1055" s="4"/>
      <c r="R1055" s="4"/>
      <c r="S1055" s="4"/>
      <c r="T1055" s="4"/>
      <c r="U1055" s="4"/>
      <c r="V1055" s="4"/>
      <c r="W1055" s="4"/>
    </row>
    <row r="1056" spans="1:23" x14ac:dyDescent="0.2">
      <c r="A1056" s="4">
        <v>50</v>
      </c>
      <c r="B1056" s="4">
        <v>0</v>
      </c>
      <c r="C1056" s="4">
        <v>0</v>
      </c>
      <c r="D1056" s="4">
        <v>1</v>
      </c>
      <c r="E1056" s="4">
        <v>232</v>
      </c>
      <c r="F1056" s="4">
        <f>ROUND(Source!BC1040,O1056)</f>
        <v>0</v>
      </c>
      <c r="G1056" s="4" t="s">
        <v>102</v>
      </c>
      <c r="H1056" s="4" t="s">
        <v>103</v>
      </c>
      <c r="I1056" s="4"/>
      <c r="J1056" s="4"/>
      <c r="K1056" s="4">
        <v>232</v>
      </c>
      <c r="L1056" s="4">
        <v>15</v>
      </c>
      <c r="M1056" s="4">
        <v>3</v>
      </c>
      <c r="N1056" s="4" t="s">
        <v>3</v>
      </c>
      <c r="O1056" s="4">
        <v>2</v>
      </c>
      <c r="P1056" s="4"/>
      <c r="Q1056" s="4"/>
      <c r="R1056" s="4"/>
      <c r="S1056" s="4"/>
      <c r="T1056" s="4"/>
      <c r="U1056" s="4"/>
      <c r="V1056" s="4"/>
      <c r="W1056" s="4"/>
    </row>
    <row r="1057" spans="1:206" x14ac:dyDescent="0.2">
      <c r="A1057" s="4">
        <v>50</v>
      </c>
      <c r="B1057" s="4">
        <v>0</v>
      </c>
      <c r="C1057" s="4">
        <v>0</v>
      </c>
      <c r="D1057" s="4">
        <v>1</v>
      </c>
      <c r="E1057" s="4">
        <v>214</v>
      </c>
      <c r="F1057" s="4">
        <f>ROUND(Source!AS1040,O1057)</f>
        <v>792.48</v>
      </c>
      <c r="G1057" s="4" t="s">
        <v>104</v>
      </c>
      <c r="H1057" s="4" t="s">
        <v>105</v>
      </c>
      <c r="I1057" s="4"/>
      <c r="J1057" s="4"/>
      <c r="K1057" s="4">
        <v>214</v>
      </c>
      <c r="L1057" s="4">
        <v>16</v>
      </c>
      <c r="M1057" s="4">
        <v>3</v>
      </c>
      <c r="N1057" s="4" t="s">
        <v>3</v>
      </c>
      <c r="O1057" s="4">
        <v>2</v>
      </c>
      <c r="P1057" s="4"/>
      <c r="Q1057" s="4"/>
      <c r="R1057" s="4"/>
      <c r="S1057" s="4"/>
      <c r="T1057" s="4"/>
      <c r="U1057" s="4"/>
      <c r="V1057" s="4"/>
      <c r="W1057" s="4"/>
    </row>
    <row r="1058" spans="1:206" x14ac:dyDescent="0.2">
      <c r="A1058" s="4">
        <v>50</v>
      </c>
      <c r="B1058" s="4">
        <v>0</v>
      </c>
      <c r="C1058" s="4">
        <v>0</v>
      </c>
      <c r="D1058" s="4">
        <v>1</v>
      </c>
      <c r="E1058" s="4">
        <v>215</v>
      </c>
      <c r="F1058" s="4">
        <f>ROUND(Source!AT1040,O1058)</f>
        <v>0</v>
      </c>
      <c r="G1058" s="4" t="s">
        <v>106</v>
      </c>
      <c r="H1058" s="4" t="s">
        <v>107</v>
      </c>
      <c r="I1058" s="4"/>
      <c r="J1058" s="4"/>
      <c r="K1058" s="4">
        <v>215</v>
      </c>
      <c r="L1058" s="4">
        <v>17</v>
      </c>
      <c r="M1058" s="4">
        <v>3</v>
      </c>
      <c r="N1058" s="4" t="s">
        <v>3</v>
      </c>
      <c r="O1058" s="4">
        <v>2</v>
      </c>
      <c r="P1058" s="4"/>
      <c r="Q1058" s="4"/>
      <c r="R1058" s="4"/>
      <c r="S1058" s="4"/>
      <c r="T1058" s="4"/>
      <c r="U1058" s="4"/>
      <c r="V1058" s="4"/>
      <c r="W1058" s="4"/>
    </row>
    <row r="1059" spans="1:206" x14ac:dyDescent="0.2">
      <c r="A1059" s="4">
        <v>50</v>
      </c>
      <c r="B1059" s="4">
        <v>0</v>
      </c>
      <c r="C1059" s="4">
        <v>0</v>
      </c>
      <c r="D1059" s="4">
        <v>1</v>
      </c>
      <c r="E1059" s="4">
        <v>217</v>
      </c>
      <c r="F1059" s="4">
        <f>ROUND(Source!AU1040,O1059)</f>
        <v>327282.25</v>
      </c>
      <c r="G1059" s="4" t="s">
        <v>108</v>
      </c>
      <c r="H1059" s="4" t="s">
        <v>109</v>
      </c>
      <c r="I1059" s="4"/>
      <c r="J1059" s="4"/>
      <c r="K1059" s="4">
        <v>217</v>
      </c>
      <c r="L1059" s="4">
        <v>18</v>
      </c>
      <c r="M1059" s="4">
        <v>3</v>
      </c>
      <c r="N1059" s="4" t="s">
        <v>3</v>
      </c>
      <c r="O1059" s="4">
        <v>2</v>
      </c>
      <c r="P1059" s="4"/>
      <c r="Q1059" s="4"/>
      <c r="R1059" s="4"/>
      <c r="S1059" s="4"/>
      <c r="T1059" s="4"/>
      <c r="U1059" s="4"/>
      <c r="V1059" s="4"/>
      <c r="W1059" s="4"/>
    </row>
    <row r="1060" spans="1:206" x14ac:dyDescent="0.2">
      <c r="A1060" s="4">
        <v>50</v>
      </c>
      <c r="B1060" s="4">
        <v>0</v>
      </c>
      <c r="C1060" s="4">
        <v>0</v>
      </c>
      <c r="D1060" s="4">
        <v>1</v>
      </c>
      <c r="E1060" s="4">
        <v>230</v>
      </c>
      <c r="F1060" s="4">
        <f>ROUND(Source!BA1040,O1060)</f>
        <v>0</v>
      </c>
      <c r="G1060" s="4" t="s">
        <v>110</v>
      </c>
      <c r="H1060" s="4" t="s">
        <v>111</v>
      </c>
      <c r="I1060" s="4"/>
      <c r="J1060" s="4"/>
      <c r="K1060" s="4">
        <v>230</v>
      </c>
      <c r="L1060" s="4">
        <v>19</v>
      </c>
      <c r="M1060" s="4">
        <v>3</v>
      </c>
      <c r="N1060" s="4" t="s">
        <v>3</v>
      </c>
      <c r="O1060" s="4">
        <v>2</v>
      </c>
      <c r="P1060" s="4"/>
      <c r="Q1060" s="4"/>
      <c r="R1060" s="4"/>
      <c r="S1060" s="4"/>
      <c r="T1060" s="4"/>
      <c r="U1060" s="4"/>
      <c r="V1060" s="4"/>
      <c r="W1060" s="4"/>
    </row>
    <row r="1061" spans="1:206" x14ac:dyDescent="0.2">
      <c r="A1061" s="4">
        <v>50</v>
      </c>
      <c r="B1061" s="4">
        <v>0</v>
      </c>
      <c r="C1061" s="4">
        <v>0</v>
      </c>
      <c r="D1061" s="4">
        <v>1</v>
      </c>
      <c r="E1061" s="4">
        <v>206</v>
      </c>
      <c r="F1061" s="4">
        <f>ROUND(Source!T1040,O1061)</f>
        <v>0</v>
      </c>
      <c r="G1061" s="4" t="s">
        <v>112</v>
      </c>
      <c r="H1061" s="4" t="s">
        <v>113</v>
      </c>
      <c r="I1061" s="4"/>
      <c r="J1061" s="4"/>
      <c r="K1061" s="4">
        <v>206</v>
      </c>
      <c r="L1061" s="4">
        <v>20</v>
      </c>
      <c r="M1061" s="4">
        <v>3</v>
      </c>
      <c r="N1061" s="4" t="s">
        <v>3</v>
      </c>
      <c r="O1061" s="4">
        <v>2</v>
      </c>
      <c r="P1061" s="4"/>
      <c r="Q1061" s="4"/>
      <c r="R1061" s="4"/>
      <c r="S1061" s="4"/>
      <c r="T1061" s="4"/>
      <c r="U1061" s="4"/>
      <c r="V1061" s="4"/>
      <c r="W1061" s="4"/>
    </row>
    <row r="1062" spans="1:206" x14ac:dyDescent="0.2">
      <c r="A1062" s="4">
        <v>50</v>
      </c>
      <c r="B1062" s="4">
        <v>0</v>
      </c>
      <c r="C1062" s="4">
        <v>0</v>
      </c>
      <c r="D1062" s="4">
        <v>1</v>
      </c>
      <c r="E1062" s="4">
        <v>207</v>
      </c>
      <c r="F1062" s="4">
        <f>Source!U1040</f>
        <v>250.21304080000004</v>
      </c>
      <c r="G1062" s="4" t="s">
        <v>114</v>
      </c>
      <c r="H1062" s="4" t="s">
        <v>115</v>
      </c>
      <c r="I1062" s="4"/>
      <c r="J1062" s="4"/>
      <c r="K1062" s="4">
        <v>207</v>
      </c>
      <c r="L1062" s="4">
        <v>21</v>
      </c>
      <c r="M1062" s="4">
        <v>3</v>
      </c>
      <c r="N1062" s="4" t="s">
        <v>3</v>
      </c>
      <c r="O1062" s="4">
        <v>-1</v>
      </c>
      <c r="P1062" s="4"/>
      <c r="Q1062" s="4"/>
      <c r="R1062" s="4"/>
      <c r="S1062" s="4"/>
      <c r="T1062" s="4"/>
      <c r="U1062" s="4"/>
      <c r="V1062" s="4"/>
      <c r="W1062" s="4"/>
    </row>
    <row r="1063" spans="1:206" x14ac:dyDescent="0.2">
      <c r="A1063" s="4">
        <v>50</v>
      </c>
      <c r="B1063" s="4">
        <v>0</v>
      </c>
      <c r="C1063" s="4">
        <v>0</v>
      </c>
      <c r="D1063" s="4">
        <v>1</v>
      </c>
      <c r="E1063" s="4">
        <v>208</v>
      </c>
      <c r="F1063" s="4">
        <f>Source!V1040</f>
        <v>0</v>
      </c>
      <c r="G1063" s="4" t="s">
        <v>116</v>
      </c>
      <c r="H1063" s="4" t="s">
        <v>117</v>
      </c>
      <c r="I1063" s="4"/>
      <c r="J1063" s="4"/>
      <c r="K1063" s="4">
        <v>208</v>
      </c>
      <c r="L1063" s="4">
        <v>22</v>
      </c>
      <c r="M1063" s="4">
        <v>3</v>
      </c>
      <c r="N1063" s="4" t="s">
        <v>3</v>
      </c>
      <c r="O1063" s="4">
        <v>-1</v>
      </c>
      <c r="P1063" s="4"/>
      <c r="Q1063" s="4"/>
      <c r="R1063" s="4"/>
      <c r="S1063" s="4"/>
      <c r="T1063" s="4"/>
      <c r="U1063" s="4"/>
      <c r="V1063" s="4"/>
      <c r="W1063" s="4"/>
    </row>
    <row r="1064" spans="1:206" x14ac:dyDescent="0.2">
      <c r="A1064" s="4">
        <v>50</v>
      </c>
      <c r="B1064" s="4">
        <v>0</v>
      </c>
      <c r="C1064" s="4">
        <v>0</v>
      </c>
      <c r="D1064" s="4">
        <v>1</v>
      </c>
      <c r="E1064" s="4">
        <v>209</v>
      </c>
      <c r="F1064" s="4">
        <f>ROUND(Source!W1040,O1064)</f>
        <v>0</v>
      </c>
      <c r="G1064" s="4" t="s">
        <v>118</v>
      </c>
      <c r="H1064" s="4" t="s">
        <v>119</v>
      </c>
      <c r="I1064" s="4"/>
      <c r="J1064" s="4"/>
      <c r="K1064" s="4">
        <v>209</v>
      </c>
      <c r="L1064" s="4">
        <v>23</v>
      </c>
      <c r="M1064" s="4">
        <v>3</v>
      </c>
      <c r="N1064" s="4" t="s">
        <v>3</v>
      </c>
      <c r="O1064" s="4">
        <v>2</v>
      </c>
      <c r="P1064" s="4"/>
      <c r="Q1064" s="4"/>
      <c r="R1064" s="4"/>
      <c r="S1064" s="4"/>
      <c r="T1064" s="4"/>
      <c r="U1064" s="4"/>
      <c r="V1064" s="4"/>
      <c r="W1064" s="4"/>
    </row>
    <row r="1065" spans="1:206" x14ac:dyDescent="0.2">
      <c r="A1065" s="4">
        <v>50</v>
      </c>
      <c r="B1065" s="4">
        <v>0</v>
      </c>
      <c r="C1065" s="4">
        <v>0</v>
      </c>
      <c r="D1065" s="4">
        <v>1</v>
      </c>
      <c r="E1065" s="4">
        <v>233</v>
      </c>
      <c r="F1065" s="4">
        <f>ROUND(Source!BD1040,O1065)</f>
        <v>0</v>
      </c>
      <c r="G1065" s="4" t="s">
        <v>120</v>
      </c>
      <c r="H1065" s="4" t="s">
        <v>121</v>
      </c>
      <c r="I1065" s="4"/>
      <c r="J1065" s="4"/>
      <c r="K1065" s="4">
        <v>233</v>
      </c>
      <c r="L1065" s="4">
        <v>24</v>
      </c>
      <c r="M1065" s="4">
        <v>3</v>
      </c>
      <c r="N1065" s="4" t="s">
        <v>3</v>
      </c>
      <c r="O1065" s="4">
        <v>2</v>
      </c>
      <c r="P1065" s="4"/>
      <c r="Q1065" s="4"/>
      <c r="R1065" s="4"/>
      <c r="S1065" s="4"/>
      <c r="T1065" s="4"/>
      <c r="U1065" s="4"/>
      <c r="V1065" s="4"/>
      <c r="W1065" s="4"/>
    </row>
    <row r="1066" spans="1:206" x14ac:dyDescent="0.2">
      <c r="A1066" s="4">
        <v>50</v>
      </c>
      <c r="B1066" s="4">
        <v>0</v>
      </c>
      <c r="C1066" s="4">
        <v>0</v>
      </c>
      <c r="D1066" s="4">
        <v>1</v>
      </c>
      <c r="E1066" s="4">
        <v>210</v>
      </c>
      <c r="F1066" s="4">
        <f>ROUND(Source!X1040,O1066)</f>
        <v>40983.629999999997</v>
      </c>
      <c r="G1066" s="4" t="s">
        <v>122</v>
      </c>
      <c r="H1066" s="4" t="s">
        <v>123</v>
      </c>
      <c r="I1066" s="4"/>
      <c r="J1066" s="4"/>
      <c r="K1066" s="4">
        <v>210</v>
      </c>
      <c r="L1066" s="4">
        <v>25</v>
      </c>
      <c r="M1066" s="4">
        <v>3</v>
      </c>
      <c r="N1066" s="4" t="s">
        <v>3</v>
      </c>
      <c r="O1066" s="4">
        <v>2</v>
      </c>
      <c r="P1066" s="4"/>
      <c r="Q1066" s="4"/>
      <c r="R1066" s="4"/>
      <c r="S1066" s="4"/>
      <c r="T1066" s="4"/>
      <c r="U1066" s="4"/>
      <c r="V1066" s="4"/>
      <c r="W1066" s="4"/>
    </row>
    <row r="1067" spans="1:206" x14ac:dyDescent="0.2">
      <c r="A1067" s="4">
        <v>50</v>
      </c>
      <c r="B1067" s="4">
        <v>0</v>
      </c>
      <c r="C1067" s="4">
        <v>0</v>
      </c>
      <c r="D1067" s="4">
        <v>1</v>
      </c>
      <c r="E1067" s="4">
        <v>211</v>
      </c>
      <c r="F1067" s="4">
        <f>ROUND(Source!Y1040,O1067)</f>
        <v>5502.42</v>
      </c>
      <c r="G1067" s="4" t="s">
        <v>124</v>
      </c>
      <c r="H1067" s="4" t="s">
        <v>125</v>
      </c>
      <c r="I1067" s="4"/>
      <c r="J1067" s="4"/>
      <c r="K1067" s="4">
        <v>211</v>
      </c>
      <c r="L1067" s="4">
        <v>26</v>
      </c>
      <c r="M1067" s="4">
        <v>3</v>
      </c>
      <c r="N1067" s="4" t="s">
        <v>3</v>
      </c>
      <c r="O1067" s="4">
        <v>2</v>
      </c>
      <c r="P1067" s="4"/>
      <c r="Q1067" s="4"/>
      <c r="R1067" s="4"/>
      <c r="S1067" s="4"/>
      <c r="T1067" s="4"/>
      <c r="U1067" s="4"/>
      <c r="V1067" s="4"/>
      <c r="W1067" s="4"/>
    </row>
    <row r="1068" spans="1:206" x14ac:dyDescent="0.2">
      <c r="A1068" s="4">
        <v>50</v>
      </c>
      <c r="B1068" s="4">
        <v>0</v>
      </c>
      <c r="C1068" s="4">
        <v>0</v>
      </c>
      <c r="D1068" s="4">
        <v>1</v>
      </c>
      <c r="E1068" s="4">
        <v>224</v>
      </c>
      <c r="F1068" s="4">
        <f>ROUND(Source!AR1040,O1068)</f>
        <v>328074.73</v>
      </c>
      <c r="G1068" s="4" t="s">
        <v>126</v>
      </c>
      <c r="H1068" s="4" t="s">
        <v>127</v>
      </c>
      <c r="I1068" s="4"/>
      <c r="J1068" s="4"/>
      <c r="K1068" s="4">
        <v>224</v>
      </c>
      <c r="L1068" s="4">
        <v>27</v>
      </c>
      <c r="M1068" s="4">
        <v>3</v>
      </c>
      <c r="N1068" s="4" t="s">
        <v>3</v>
      </c>
      <c r="O1068" s="4">
        <v>2</v>
      </c>
      <c r="P1068" s="4"/>
      <c r="Q1068" s="4"/>
      <c r="R1068" s="4"/>
      <c r="S1068" s="4"/>
      <c r="T1068" s="4"/>
      <c r="U1068" s="4"/>
      <c r="V1068" s="4"/>
      <c r="W1068" s="4"/>
    </row>
    <row r="1070" spans="1:206" x14ac:dyDescent="0.2">
      <c r="A1070" s="1">
        <v>3</v>
      </c>
      <c r="B1070" s="1">
        <v>1</v>
      </c>
      <c r="C1070" s="1"/>
      <c r="D1070" s="1">
        <f>ROW(A1168)</f>
        <v>1168</v>
      </c>
      <c r="E1070" s="1"/>
      <c r="F1070" s="1" t="s">
        <v>33</v>
      </c>
      <c r="G1070" s="1" t="s">
        <v>403</v>
      </c>
      <c r="H1070" s="1" t="s">
        <v>3</v>
      </c>
      <c r="I1070" s="1">
        <v>0</v>
      </c>
      <c r="J1070" s="1" t="s">
        <v>3</v>
      </c>
      <c r="K1070" s="1">
        <v>0</v>
      </c>
      <c r="L1070" s="1" t="s">
        <v>3</v>
      </c>
      <c r="M1070" s="1"/>
      <c r="N1070" s="1"/>
      <c r="O1070" s="1"/>
      <c r="P1070" s="1"/>
      <c r="Q1070" s="1"/>
      <c r="R1070" s="1"/>
      <c r="S1070" s="1"/>
      <c r="T1070" s="1"/>
      <c r="U1070" s="1" t="s">
        <v>3</v>
      </c>
      <c r="V1070" s="1">
        <v>0</v>
      </c>
      <c r="W1070" s="1"/>
      <c r="X1070" s="1"/>
      <c r="Y1070" s="1"/>
      <c r="Z1070" s="1"/>
      <c r="AA1070" s="1"/>
      <c r="AB1070" s="1" t="s">
        <v>3</v>
      </c>
      <c r="AC1070" s="1" t="s">
        <v>3</v>
      </c>
      <c r="AD1070" s="1" t="s">
        <v>3</v>
      </c>
      <c r="AE1070" s="1" t="s">
        <v>3</v>
      </c>
      <c r="AF1070" s="1" t="s">
        <v>3</v>
      </c>
      <c r="AG1070" s="1" t="s">
        <v>3</v>
      </c>
      <c r="AH1070" s="1"/>
      <c r="AI1070" s="1"/>
      <c r="AJ1070" s="1"/>
      <c r="AK1070" s="1"/>
      <c r="AL1070" s="1"/>
      <c r="AM1070" s="1"/>
      <c r="AN1070" s="1"/>
      <c r="AO1070" s="1"/>
      <c r="AP1070" s="1" t="s">
        <v>3</v>
      </c>
      <c r="AQ1070" s="1" t="s">
        <v>3</v>
      </c>
      <c r="AR1070" s="1" t="s">
        <v>3</v>
      </c>
      <c r="AS1070" s="1"/>
      <c r="AT1070" s="1"/>
      <c r="AU1070" s="1"/>
      <c r="AV1070" s="1"/>
      <c r="AW1070" s="1"/>
      <c r="AX1070" s="1"/>
      <c r="AY1070" s="1"/>
      <c r="AZ1070" s="1" t="s">
        <v>3</v>
      </c>
      <c r="BA1070" s="1"/>
      <c r="BB1070" s="1" t="s">
        <v>3</v>
      </c>
      <c r="BC1070" s="1" t="s">
        <v>3</v>
      </c>
      <c r="BD1070" s="1" t="s">
        <v>3</v>
      </c>
      <c r="BE1070" s="1" t="s">
        <v>3</v>
      </c>
      <c r="BF1070" s="1" t="s">
        <v>3</v>
      </c>
      <c r="BG1070" s="1" t="s">
        <v>3</v>
      </c>
      <c r="BH1070" s="1" t="s">
        <v>3</v>
      </c>
      <c r="BI1070" s="1" t="s">
        <v>3</v>
      </c>
      <c r="BJ1070" s="1" t="s">
        <v>3</v>
      </c>
      <c r="BK1070" s="1" t="s">
        <v>3</v>
      </c>
      <c r="BL1070" s="1" t="s">
        <v>3</v>
      </c>
      <c r="BM1070" s="1" t="s">
        <v>3</v>
      </c>
      <c r="BN1070" s="1" t="s">
        <v>3</v>
      </c>
      <c r="BO1070" s="1" t="s">
        <v>3</v>
      </c>
      <c r="BP1070" s="1" t="s">
        <v>3</v>
      </c>
      <c r="BQ1070" s="1"/>
      <c r="BR1070" s="1"/>
      <c r="BS1070" s="1"/>
      <c r="BT1070" s="1"/>
      <c r="BU1070" s="1"/>
      <c r="BV1070" s="1"/>
      <c r="BW1070" s="1"/>
      <c r="BX1070" s="1">
        <v>0</v>
      </c>
      <c r="BY1070" s="1"/>
      <c r="BZ1070" s="1"/>
      <c r="CA1070" s="1"/>
      <c r="CB1070" s="1"/>
      <c r="CC1070" s="1"/>
      <c r="CD1070" s="1"/>
      <c r="CE1070" s="1"/>
      <c r="CF1070" s="1">
        <v>0</v>
      </c>
      <c r="CG1070" s="1">
        <v>0</v>
      </c>
      <c r="CH1070" s="1"/>
      <c r="CI1070" s="1" t="s">
        <v>3</v>
      </c>
      <c r="CJ1070" s="1" t="s">
        <v>3</v>
      </c>
      <c r="CK1070" t="s">
        <v>3</v>
      </c>
      <c r="CL1070" t="s">
        <v>3</v>
      </c>
      <c r="CM1070" t="s">
        <v>3</v>
      </c>
      <c r="CN1070" t="s">
        <v>3</v>
      </c>
      <c r="CO1070" t="s">
        <v>3</v>
      </c>
      <c r="CP1070" t="s">
        <v>3</v>
      </c>
    </row>
    <row r="1072" spans="1:206" x14ac:dyDescent="0.2">
      <c r="A1072" s="2">
        <v>52</v>
      </c>
      <c r="B1072" s="2">
        <f t="shared" ref="B1072:G1072" si="886">B1168</f>
        <v>1</v>
      </c>
      <c r="C1072" s="2">
        <f t="shared" si="886"/>
        <v>3</v>
      </c>
      <c r="D1072" s="2">
        <f t="shared" si="886"/>
        <v>1070</v>
      </c>
      <c r="E1072" s="2">
        <f t="shared" si="886"/>
        <v>0</v>
      </c>
      <c r="F1072" s="2" t="str">
        <f t="shared" si="886"/>
        <v>4</v>
      </c>
      <c r="G1072" s="2" t="str">
        <f t="shared" si="886"/>
        <v>Суворовская пл. (уширение тротуара за счет пр.части)</v>
      </c>
      <c r="H1072" s="2"/>
      <c r="I1072" s="2"/>
      <c r="J1072" s="2"/>
      <c r="K1072" s="2"/>
      <c r="L1072" s="2"/>
      <c r="M1072" s="2"/>
      <c r="N1072" s="2"/>
      <c r="O1072" s="2">
        <f t="shared" ref="O1072:AT1072" si="887">O1168</f>
        <v>0</v>
      </c>
      <c r="P1072" s="2">
        <f t="shared" si="887"/>
        <v>0</v>
      </c>
      <c r="Q1072" s="2">
        <f t="shared" si="887"/>
        <v>0</v>
      </c>
      <c r="R1072" s="2">
        <f t="shared" si="887"/>
        <v>0</v>
      </c>
      <c r="S1072" s="2">
        <f t="shared" si="887"/>
        <v>0</v>
      </c>
      <c r="T1072" s="2">
        <f t="shared" si="887"/>
        <v>0</v>
      </c>
      <c r="U1072" s="2">
        <f t="shared" si="887"/>
        <v>0</v>
      </c>
      <c r="V1072" s="2">
        <f t="shared" si="887"/>
        <v>0</v>
      </c>
      <c r="W1072" s="2">
        <f t="shared" si="887"/>
        <v>0</v>
      </c>
      <c r="X1072" s="2">
        <f t="shared" si="887"/>
        <v>0</v>
      </c>
      <c r="Y1072" s="2">
        <f t="shared" si="887"/>
        <v>0</v>
      </c>
      <c r="Z1072" s="2">
        <f t="shared" si="887"/>
        <v>0</v>
      </c>
      <c r="AA1072" s="2">
        <f t="shared" si="887"/>
        <v>0</v>
      </c>
      <c r="AB1072" s="2">
        <f t="shared" si="887"/>
        <v>0</v>
      </c>
      <c r="AC1072" s="2">
        <f t="shared" si="887"/>
        <v>0</v>
      </c>
      <c r="AD1072" s="2">
        <f t="shared" si="887"/>
        <v>0</v>
      </c>
      <c r="AE1072" s="2">
        <f t="shared" si="887"/>
        <v>0</v>
      </c>
      <c r="AF1072" s="2">
        <f t="shared" si="887"/>
        <v>0</v>
      </c>
      <c r="AG1072" s="2">
        <f t="shared" si="887"/>
        <v>0</v>
      </c>
      <c r="AH1072" s="2">
        <f t="shared" si="887"/>
        <v>0</v>
      </c>
      <c r="AI1072" s="2">
        <f t="shared" si="887"/>
        <v>0</v>
      </c>
      <c r="AJ1072" s="2">
        <f t="shared" si="887"/>
        <v>0</v>
      </c>
      <c r="AK1072" s="2">
        <f t="shared" si="887"/>
        <v>0</v>
      </c>
      <c r="AL1072" s="2">
        <f t="shared" si="887"/>
        <v>0</v>
      </c>
      <c r="AM1072" s="2">
        <f t="shared" si="887"/>
        <v>0</v>
      </c>
      <c r="AN1072" s="2">
        <f t="shared" si="887"/>
        <v>0</v>
      </c>
      <c r="AO1072" s="2">
        <f t="shared" si="887"/>
        <v>0</v>
      </c>
      <c r="AP1072" s="2">
        <f t="shared" si="887"/>
        <v>0</v>
      </c>
      <c r="AQ1072" s="2">
        <f t="shared" si="887"/>
        <v>0</v>
      </c>
      <c r="AR1072" s="2">
        <f t="shared" si="887"/>
        <v>0</v>
      </c>
      <c r="AS1072" s="2">
        <f t="shared" si="887"/>
        <v>0</v>
      </c>
      <c r="AT1072" s="2">
        <f t="shared" si="887"/>
        <v>0</v>
      </c>
      <c r="AU1072" s="2">
        <f t="shared" ref="AU1072:BZ1072" si="888">AU1168</f>
        <v>0</v>
      </c>
      <c r="AV1072" s="2">
        <f t="shared" si="888"/>
        <v>0</v>
      </c>
      <c r="AW1072" s="2">
        <f t="shared" si="888"/>
        <v>0</v>
      </c>
      <c r="AX1072" s="2">
        <f t="shared" si="888"/>
        <v>0</v>
      </c>
      <c r="AY1072" s="2">
        <f t="shared" si="888"/>
        <v>0</v>
      </c>
      <c r="AZ1072" s="2">
        <f t="shared" si="888"/>
        <v>0</v>
      </c>
      <c r="BA1072" s="2">
        <f t="shared" si="888"/>
        <v>0</v>
      </c>
      <c r="BB1072" s="2">
        <f t="shared" si="888"/>
        <v>0</v>
      </c>
      <c r="BC1072" s="2">
        <f t="shared" si="888"/>
        <v>0</v>
      </c>
      <c r="BD1072" s="2">
        <f t="shared" si="888"/>
        <v>0</v>
      </c>
      <c r="BE1072" s="2">
        <f t="shared" si="888"/>
        <v>0</v>
      </c>
      <c r="BF1072" s="2">
        <f t="shared" si="888"/>
        <v>0</v>
      </c>
      <c r="BG1072" s="2">
        <f t="shared" si="888"/>
        <v>0</v>
      </c>
      <c r="BH1072" s="2">
        <f t="shared" si="888"/>
        <v>0</v>
      </c>
      <c r="BI1072" s="2">
        <f t="shared" si="888"/>
        <v>0</v>
      </c>
      <c r="BJ1072" s="2">
        <f t="shared" si="888"/>
        <v>0</v>
      </c>
      <c r="BK1072" s="2">
        <f t="shared" si="888"/>
        <v>0</v>
      </c>
      <c r="BL1072" s="2">
        <f t="shared" si="888"/>
        <v>0</v>
      </c>
      <c r="BM1072" s="2">
        <f t="shared" si="888"/>
        <v>0</v>
      </c>
      <c r="BN1072" s="2">
        <f t="shared" si="888"/>
        <v>0</v>
      </c>
      <c r="BO1072" s="2">
        <f t="shared" si="888"/>
        <v>0</v>
      </c>
      <c r="BP1072" s="2">
        <f t="shared" si="888"/>
        <v>0</v>
      </c>
      <c r="BQ1072" s="2">
        <f t="shared" si="888"/>
        <v>0</v>
      </c>
      <c r="BR1072" s="2">
        <f t="shared" si="888"/>
        <v>0</v>
      </c>
      <c r="BS1072" s="2">
        <f t="shared" si="888"/>
        <v>0</v>
      </c>
      <c r="BT1072" s="2">
        <f t="shared" si="888"/>
        <v>0</v>
      </c>
      <c r="BU1072" s="2">
        <f t="shared" si="888"/>
        <v>0</v>
      </c>
      <c r="BV1072" s="2">
        <f t="shared" si="888"/>
        <v>0</v>
      </c>
      <c r="BW1072" s="2">
        <f t="shared" si="888"/>
        <v>0</v>
      </c>
      <c r="BX1072" s="2">
        <f t="shared" si="888"/>
        <v>0</v>
      </c>
      <c r="BY1072" s="2">
        <f t="shared" si="888"/>
        <v>0</v>
      </c>
      <c r="BZ1072" s="2">
        <f t="shared" si="888"/>
        <v>0</v>
      </c>
      <c r="CA1072" s="2">
        <f t="shared" ref="CA1072:DF1072" si="889">CA1168</f>
        <v>0</v>
      </c>
      <c r="CB1072" s="2">
        <f t="shared" si="889"/>
        <v>0</v>
      </c>
      <c r="CC1072" s="2">
        <f t="shared" si="889"/>
        <v>0</v>
      </c>
      <c r="CD1072" s="2">
        <f t="shared" si="889"/>
        <v>0</v>
      </c>
      <c r="CE1072" s="2">
        <f t="shared" si="889"/>
        <v>0</v>
      </c>
      <c r="CF1072" s="2">
        <f t="shared" si="889"/>
        <v>0</v>
      </c>
      <c r="CG1072" s="2">
        <f t="shared" si="889"/>
        <v>0</v>
      </c>
      <c r="CH1072" s="2">
        <f t="shared" si="889"/>
        <v>0</v>
      </c>
      <c r="CI1072" s="2">
        <f t="shared" si="889"/>
        <v>0</v>
      </c>
      <c r="CJ1072" s="2">
        <f t="shared" si="889"/>
        <v>0</v>
      </c>
      <c r="CK1072" s="2">
        <f t="shared" si="889"/>
        <v>0</v>
      </c>
      <c r="CL1072" s="2">
        <f t="shared" si="889"/>
        <v>0</v>
      </c>
      <c r="CM1072" s="2">
        <f t="shared" si="889"/>
        <v>0</v>
      </c>
      <c r="CN1072" s="2">
        <f t="shared" si="889"/>
        <v>0</v>
      </c>
      <c r="CO1072" s="2">
        <f t="shared" si="889"/>
        <v>0</v>
      </c>
      <c r="CP1072" s="2">
        <f t="shared" si="889"/>
        <v>0</v>
      </c>
      <c r="CQ1072" s="2">
        <f t="shared" si="889"/>
        <v>0</v>
      </c>
      <c r="CR1072" s="2">
        <f t="shared" si="889"/>
        <v>0</v>
      </c>
      <c r="CS1072" s="2">
        <f t="shared" si="889"/>
        <v>0</v>
      </c>
      <c r="CT1072" s="2">
        <f t="shared" si="889"/>
        <v>0</v>
      </c>
      <c r="CU1072" s="2">
        <f t="shared" si="889"/>
        <v>0</v>
      </c>
      <c r="CV1072" s="2">
        <f t="shared" si="889"/>
        <v>0</v>
      </c>
      <c r="CW1072" s="2">
        <f t="shared" si="889"/>
        <v>0</v>
      </c>
      <c r="CX1072" s="2">
        <f t="shared" si="889"/>
        <v>0</v>
      </c>
      <c r="CY1072" s="2">
        <f t="shared" si="889"/>
        <v>0</v>
      </c>
      <c r="CZ1072" s="2">
        <f t="shared" si="889"/>
        <v>0</v>
      </c>
      <c r="DA1072" s="2">
        <f t="shared" si="889"/>
        <v>0</v>
      </c>
      <c r="DB1072" s="2">
        <f t="shared" si="889"/>
        <v>0</v>
      </c>
      <c r="DC1072" s="2">
        <f t="shared" si="889"/>
        <v>0</v>
      </c>
      <c r="DD1072" s="2">
        <f t="shared" si="889"/>
        <v>0</v>
      </c>
      <c r="DE1072" s="2">
        <f t="shared" si="889"/>
        <v>0</v>
      </c>
      <c r="DF1072" s="2">
        <f t="shared" si="889"/>
        <v>0</v>
      </c>
      <c r="DG1072" s="3">
        <f t="shared" ref="DG1072:EL1072" si="890">DG1168</f>
        <v>0</v>
      </c>
      <c r="DH1072" s="3">
        <f t="shared" si="890"/>
        <v>0</v>
      </c>
      <c r="DI1072" s="3">
        <f t="shared" si="890"/>
        <v>0</v>
      </c>
      <c r="DJ1072" s="3">
        <f t="shared" si="890"/>
        <v>0</v>
      </c>
      <c r="DK1072" s="3">
        <f t="shared" si="890"/>
        <v>0</v>
      </c>
      <c r="DL1072" s="3">
        <f t="shared" si="890"/>
        <v>0</v>
      </c>
      <c r="DM1072" s="3">
        <f t="shared" si="890"/>
        <v>0</v>
      </c>
      <c r="DN1072" s="3">
        <f t="shared" si="890"/>
        <v>0</v>
      </c>
      <c r="DO1072" s="3">
        <f t="shared" si="890"/>
        <v>0</v>
      </c>
      <c r="DP1072" s="3">
        <f t="shared" si="890"/>
        <v>0</v>
      </c>
      <c r="DQ1072" s="3">
        <f t="shared" si="890"/>
        <v>0</v>
      </c>
      <c r="DR1072" s="3">
        <f t="shared" si="890"/>
        <v>0</v>
      </c>
      <c r="DS1072" s="3">
        <f t="shared" si="890"/>
        <v>0</v>
      </c>
      <c r="DT1072" s="3">
        <f t="shared" si="890"/>
        <v>0</v>
      </c>
      <c r="DU1072" s="3">
        <f t="shared" si="890"/>
        <v>0</v>
      </c>
      <c r="DV1072" s="3">
        <f t="shared" si="890"/>
        <v>0</v>
      </c>
      <c r="DW1072" s="3">
        <f t="shared" si="890"/>
        <v>0</v>
      </c>
      <c r="DX1072" s="3">
        <f t="shared" si="890"/>
        <v>0</v>
      </c>
      <c r="DY1072" s="3">
        <f t="shared" si="890"/>
        <v>0</v>
      </c>
      <c r="DZ1072" s="3">
        <f t="shared" si="890"/>
        <v>0</v>
      </c>
      <c r="EA1072" s="3">
        <f t="shared" si="890"/>
        <v>0</v>
      </c>
      <c r="EB1072" s="3">
        <f t="shared" si="890"/>
        <v>0</v>
      </c>
      <c r="EC1072" s="3">
        <f t="shared" si="890"/>
        <v>0</v>
      </c>
      <c r="ED1072" s="3">
        <f t="shared" si="890"/>
        <v>0</v>
      </c>
      <c r="EE1072" s="3">
        <f t="shared" si="890"/>
        <v>0</v>
      </c>
      <c r="EF1072" s="3">
        <f t="shared" si="890"/>
        <v>0</v>
      </c>
      <c r="EG1072" s="3">
        <f t="shared" si="890"/>
        <v>0</v>
      </c>
      <c r="EH1072" s="3">
        <f t="shared" si="890"/>
        <v>0</v>
      </c>
      <c r="EI1072" s="3">
        <f t="shared" si="890"/>
        <v>0</v>
      </c>
      <c r="EJ1072" s="3">
        <f t="shared" si="890"/>
        <v>0</v>
      </c>
      <c r="EK1072" s="3">
        <f t="shared" si="890"/>
        <v>0</v>
      </c>
      <c r="EL1072" s="3">
        <f t="shared" si="890"/>
        <v>0</v>
      </c>
      <c r="EM1072" s="3">
        <f t="shared" ref="EM1072:FR1072" si="891">EM1168</f>
        <v>0</v>
      </c>
      <c r="EN1072" s="3">
        <f t="shared" si="891"/>
        <v>0</v>
      </c>
      <c r="EO1072" s="3">
        <f t="shared" si="891"/>
        <v>0</v>
      </c>
      <c r="EP1072" s="3">
        <f t="shared" si="891"/>
        <v>0</v>
      </c>
      <c r="EQ1072" s="3">
        <f t="shared" si="891"/>
        <v>0</v>
      </c>
      <c r="ER1072" s="3">
        <f t="shared" si="891"/>
        <v>0</v>
      </c>
      <c r="ES1072" s="3">
        <f t="shared" si="891"/>
        <v>0</v>
      </c>
      <c r="ET1072" s="3">
        <f t="shared" si="891"/>
        <v>0</v>
      </c>
      <c r="EU1072" s="3">
        <f t="shared" si="891"/>
        <v>0</v>
      </c>
      <c r="EV1072" s="3">
        <f t="shared" si="891"/>
        <v>0</v>
      </c>
      <c r="EW1072" s="3">
        <f t="shared" si="891"/>
        <v>0</v>
      </c>
      <c r="EX1072" s="3">
        <f t="shared" si="891"/>
        <v>0</v>
      </c>
      <c r="EY1072" s="3">
        <f t="shared" si="891"/>
        <v>0</v>
      </c>
      <c r="EZ1072" s="3">
        <f t="shared" si="891"/>
        <v>0</v>
      </c>
      <c r="FA1072" s="3">
        <f t="shared" si="891"/>
        <v>0</v>
      </c>
      <c r="FB1072" s="3">
        <f t="shared" si="891"/>
        <v>0</v>
      </c>
      <c r="FC1072" s="3">
        <f t="shared" si="891"/>
        <v>0</v>
      </c>
      <c r="FD1072" s="3">
        <f t="shared" si="891"/>
        <v>0</v>
      </c>
      <c r="FE1072" s="3">
        <f t="shared" si="891"/>
        <v>0</v>
      </c>
      <c r="FF1072" s="3">
        <f t="shared" si="891"/>
        <v>0</v>
      </c>
      <c r="FG1072" s="3">
        <f t="shared" si="891"/>
        <v>0</v>
      </c>
      <c r="FH1072" s="3">
        <f t="shared" si="891"/>
        <v>0</v>
      </c>
      <c r="FI1072" s="3">
        <f t="shared" si="891"/>
        <v>0</v>
      </c>
      <c r="FJ1072" s="3">
        <f t="shared" si="891"/>
        <v>0</v>
      </c>
      <c r="FK1072" s="3">
        <f t="shared" si="891"/>
        <v>0</v>
      </c>
      <c r="FL1072" s="3">
        <f t="shared" si="891"/>
        <v>0</v>
      </c>
      <c r="FM1072" s="3">
        <f t="shared" si="891"/>
        <v>0</v>
      </c>
      <c r="FN1072" s="3">
        <f t="shared" si="891"/>
        <v>0</v>
      </c>
      <c r="FO1072" s="3">
        <f t="shared" si="891"/>
        <v>0</v>
      </c>
      <c r="FP1072" s="3">
        <f t="shared" si="891"/>
        <v>0</v>
      </c>
      <c r="FQ1072" s="3">
        <f t="shared" si="891"/>
        <v>0</v>
      </c>
      <c r="FR1072" s="3">
        <f t="shared" si="891"/>
        <v>0</v>
      </c>
      <c r="FS1072" s="3">
        <f t="shared" ref="FS1072:GX1072" si="892">FS1168</f>
        <v>0</v>
      </c>
      <c r="FT1072" s="3">
        <f t="shared" si="892"/>
        <v>0</v>
      </c>
      <c r="FU1072" s="3">
        <f t="shared" si="892"/>
        <v>0</v>
      </c>
      <c r="FV1072" s="3">
        <f t="shared" si="892"/>
        <v>0</v>
      </c>
      <c r="FW1072" s="3">
        <f t="shared" si="892"/>
        <v>0</v>
      </c>
      <c r="FX1072" s="3">
        <f t="shared" si="892"/>
        <v>0</v>
      </c>
      <c r="FY1072" s="3">
        <f t="shared" si="892"/>
        <v>0</v>
      </c>
      <c r="FZ1072" s="3">
        <f t="shared" si="892"/>
        <v>0</v>
      </c>
      <c r="GA1072" s="3">
        <f t="shared" si="892"/>
        <v>0</v>
      </c>
      <c r="GB1072" s="3">
        <f t="shared" si="892"/>
        <v>0</v>
      </c>
      <c r="GC1072" s="3">
        <f t="shared" si="892"/>
        <v>0</v>
      </c>
      <c r="GD1072" s="3">
        <f t="shared" si="892"/>
        <v>0</v>
      </c>
      <c r="GE1072" s="3">
        <f t="shared" si="892"/>
        <v>0</v>
      </c>
      <c r="GF1072" s="3">
        <f t="shared" si="892"/>
        <v>0</v>
      </c>
      <c r="GG1072" s="3">
        <f t="shared" si="892"/>
        <v>0</v>
      </c>
      <c r="GH1072" s="3">
        <f t="shared" si="892"/>
        <v>0</v>
      </c>
      <c r="GI1072" s="3">
        <f t="shared" si="892"/>
        <v>0</v>
      </c>
      <c r="GJ1072" s="3">
        <f t="shared" si="892"/>
        <v>0</v>
      </c>
      <c r="GK1072" s="3">
        <f t="shared" si="892"/>
        <v>0</v>
      </c>
      <c r="GL1072" s="3">
        <f t="shared" si="892"/>
        <v>0</v>
      </c>
      <c r="GM1072" s="3">
        <f t="shared" si="892"/>
        <v>0</v>
      </c>
      <c r="GN1072" s="3">
        <f t="shared" si="892"/>
        <v>0</v>
      </c>
      <c r="GO1072" s="3">
        <f t="shared" si="892"/>
        <v>0</v>
      </c>
      <c r="GP1072" s="3">
        <f t="shared" si="892"/>
        <v>0</v>
      </c>
      <c r="GQ1072" s="3">
        <f t="shared" si="892"/>
        <v>0</v>
      </c>
      <c r="GR1072" s="3">
        <f t="shared" si="892"/>
        <v>0</v>
      </c>
      <c r="GS1072" s="3">
        <f t="shared" si="892"/>
        <v>0</v>
      </c>
      <c r="GT1072" s="3">
        <f t="shared" si="892"/>
        <v>0</v>
      </c>
      <c r="GU1072" s="3">
        <f t="shared" si="892"/>
        <v>0</v>
      </c>
      <c r="GV1072" s="3">
        <f t="shared" si="892"/>
        <v>0</v>
      </c>
      <c r="GW1072" s="3">
        <f t="shared" si="892"/>
        <v>0</v>
      </c>
      <c r="GX1072" s="3">
        <f t="shared" si="892"/>
        <v>0</v>
      </c>
    </row>
    <row r="1074" spans="1:245" x14ac:dyDescent="0.2">
      <c r="A1074" s="1">
        <v>4</v>
      </c>
      <c r="B1074" s="1">
        <v>1</v>
      </c>
      <c r="C1074" s="1"/>
      <c r="D1074" s="1">
        <f>ROW(A1138)</f>
        <v>1138</v>
      </c>
      <c r="E1074" s="1"/>
      <c r="F1074" s="1" t="s">
        <v>13</v>
      </c>
      <c r="G1074" s="1" t="s">
        <v>385</v>
      </c>
      <c r="H1074" s="1" t="s">
        <v>3</v>
      </c>
      <c r="I1074" s="1">
        <v>0</v>
      </c>
      <c r="J1074" s="1"/>
      <c r="K1074" s="1">
        <v>0</v>
      </c>
      <c r="L1074" s="1"/>
      <c r="M1074" s="1"/>
      <c r="N1074" s="1"/>
      <c r="O1074" s="1"/>
      <c r="P1074" s="1"/>
      <c r="Q1074" s="1"/>
      <c r="R1074" s="1"/>
      <c r="S1074" s="1"/>
      <c r="T1074" s="1"/>
      <c r="U1074" s="1" t="s">
        <v>3</v>
      </c>
      <c r="V1074" s="1">
        <v>0</v>
      </c>
      <c r="W1074" s="1"/>
      <c r="X1074" s="1"/>
      <c r="Y1074" s="1"/>
      <c r="Z1074" s="1"/>
      <c r="AA1074" s="1"/>
      <c r="AB1074" s="1" t="s">
        <v>3</v>
      </c>
      <c r="AC1074" s="1" t="s">
        <v>3</v>
      </c>
      <c r="AD1074" s="1" t="s">
        <v>3</v>
      </c>
      <c r="AE1074" s="1" t="s">
        <v>3</v>
      </c>
      <c r="AF1074" s="1" t="s">
        <v>3</v>
      </c>
      <c r="AG1074" s="1" t="s">
        <v>3</v>
      </c>
      <c r="AH1074" s="1"/>
      <c r="AI1074" s="1"/>
      <c r="AJ1074" s="1"/>
      <c r="AK1074" s="1"/>
      <c r="AL1074" s="1"/>
      <c r="AM1074" s="1"/>
      <c r="AN1074" s="1"/>
      <c r="AO1074" s="1"/>
      <c r="AP1074" s="1" t="s">
        <v>3</v>
      </c>
      <c r="AQ1074" s="1" t="s">
        <v>3</v>
      </c>
      <c r="AR1074" s="1" t="s">
        <v>3</v>
      </c>
      <c r="AS1074" s="1"/>
      <c r="AT1074" s="1"/>
      <c r="AU1074" s="1"/>
      <c r="AV1074" s="1"/>
      <c r="AW1074" s="1"/>
      <c r="AX1074" s="1"/>
      <c r="AY1074" s="1"/>
      <c r="AZ1074" s="1" t="s">
        <v>3</v>
      </c>
      <c r="BA1074" s="1"/>
      <c r="BB1074" s="1" t="s">
        <v>3</v>
      </c>
      <c r="BC1074" s="1" t="s">
        <v>3</v>
      </c>
      <c r="BD1074" s="1" t="s">
        <v>3</v>
      </c>
      <c r="BE1074" s="1" t="s">
        <v>3</v>
      </c>
      <c r="BF1074" s="1" t="s">
        <v>3</v>
      </c>
      <c r="BG1074" s="1" t="s">
        <v>3</v>
      </c>
      <c r="BH1074" s="1" t="s">
        <v>3</v>
      </c>
      <c r="BI1074" s="1" t="s">
        <v>3</v>
      </c>
      <c r="BJ1074" s="1" t="s">
        <v>3</v>
      </c>
      <c r="BK1074" s="1" t="s">
        <v>3</v>
      </c>
      <c r="BL1074" s="1" t="s">
        <v>3</v>
      </c>
      <c r="BM1074" s="1" t="s">
        <v>3</v>
      </c>
      <c r="BN1074" s="1" t="s">
        <v>3</v>
      </c>
      <c r="BO1074" s="1" t="s">
        <v>3</v>
      </c>
      <c r="BP1074" s="1" t="s">
        <v>3</v>
      </c>
      <c r="BQ1074" s="1"/>
      <c r="BR1074" s="1"/>
      <c r="BS1074" s="1"/>
      <c r="BT1074" s="1"/>
      <c r="BU1074" s="1"/>
      <c r="BV1074" s="1"/>
      <c r="BW1074" s="1"/>
      <c r="BX1074" s="1">
        <v>0</v>
      </c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>
        <v>0</v>
      </c>
    </row>
    <row r="1076" spans="1:245" x14ac:dyDescent="0.2">
      <c r="A1076" s="2">
        <v>52</v>
      </c>
      <c r="B1076" s="2">
        <f t="shared" ref="B1076:G1076" si="893">B1138</f>
        <v>1</v>
      </c>
      <c r="C1076" s="2">
        <f t="shared" si="893"/>
        <v>4</v>
      </c>
      <c r="D1076" s="2">
        <f t="shared" si="893"/>
        <v>1074</v>
      </c>
      <c r="E1076" s="2">
        <f t="shared" si="893"/>
        <v>0</v>
      </c>
      <c r="F1076" s="2" t="str">
        <f t="shared" si="893"/>
        <v>Новый раздел</v>
      </c>
      <c r="G1076" s="2" t="str">
        <f t="shared" si="893"/>
        <v>Обустройство тротуара за счёт проезжей части</v>
      </c>
      <c r="H1076" s="2"/>
      <c r="I1076" s="2"/>
      <c r="J1076" s="2"/>
      <c r="K1076" s="2"/>
      <c r="L1076" s="2"/>
      <c r="M1076" s="2"/>
      <c r="N1076" s="2"/>
      <c r="O1076" s="2">
        <f t="shared" ref="O1076:AT1076" si="894">O1138</f>
        <v>0</v>
      </c>
      <c r="P1076" s="2">
        <f t="shared" si="894"/>
        <v>0</v>
      </c>
      <c r="Q1076" s="2">
        <f t="shared" si="894"/>
        <v>0</v>
      </c>
      <c r="R1076" s="2">
        <f t="shared" si="894"/>
        <v>0</v>
      </c>
      <c r="S1076" s="2">
        <f t="shared" si="894"/>
        <v>0</v>
      </c>
      <c r="T1076" s="2">
        <f t="shared" si="894"/>
        <v>0</v>
      </c>
      <c r="U1076" s="2">
        <f t="shared" si="894"/>
        <v>0</v>
      </c>
      <c r="V1076" s="2">
        <f t="shared" si="894"/>
        <v>0</v>
      </c>
      <c r="W1076" s="2">
        <f t="shared" si="894"/>
        <v>0</v>
      </c>
      <c r="X1076" s="2">
        <f t="shared" si="894"/>
        <v>0</v>
      </c>
      <c r="Y1076" s="2">
        <f t="shared" si="894"/>
        <v>0</v>
      </c>
      <c r="Z1076" s="2">
        <f t="shared" si="894"/>
        <v>0</v>
      </c>
      <c r="AA1076" s="2">
        <f t="shared" si="894"/>
        <v>0</v>
      </c>
      <c r="AB1076" s="2">
        <f t="shared" si="894"/>
        <v>0</v>
      </c>
      <c r="AC1076" s="2">
        <f t="shared" si="894"/>
        <v>0</v>
      </c>
      <c r="AD1076" s="2">
        <f t="shared" si="894"/>
        <v>0</v>
      </c>
      <c r="AE1076" s="2">
        <f t="shared" si="894"/>
        <v>0</v>
      </c>
      <c r="AF1076" s="2">
        <f t="shared" si="894"/>
        <v>0</v>
      </c>
      <c r="AG1076" s="2">
        <f t="shared" si="894"/>
        <v>0</v>
      </c>
      <c r="AH1076" s="2">
        <f t="shared" si="894"/>
        <v>0</v>
      </c>
      <c r="AI1076" s="2">
        <f t="shared" si="894"/>
        <v>0</v>
      </c>
      <c r="AJ1076" s="2">
        <f t="shared" si="894"/>
        <v>0</v>
      </c>
      <c r="AK1076" s="2">
        <f t="shared" si="894"/>
        <v>0</v>
      </c>
      <c r="AL1076" s="2">
        <f t="shared" si="894"/>
        <v>0</v>
      </c>
      <c r="AM1076" s="2">
        <f t="shared" si="894"/>
        <v>0</v>
      </c>
      <c r="AN1076" s="2">
        <f t="shared" si="894"/>
        <v>0</v>
      </c>
      <c r="AO1076" s="2">
        <f t="shared" si="894"/>
        <v>0</v>
      </c>
      <c r="AP1076" s="2">
        <f t="shared" si="894"/>
        <v>0</v>
      </c>
      <c r="AQ1076" s="2">
        <f t="shared" si="894"/>
        <v>0</v>
      </c>
      <c r="AR1076" s="2">
        <f t="shared" si="894"/>
        <v>0</v>
      </c>
      <c r="AS1076" s="2">
        <f t="shared" si="894"/>
        <v>0</v>
      </c>
      <c r="AT1076" s="2">
        <f t="shared" si="894"/>
        <v>0</v>
      </c>
      <c r="AU1076" s="2">
        <f t="shared" ref="AU1076:BZ1076" si="895">AU1138</f>
        <v>0</v>
      </c>
      <c r="AV1076" s="2">
        <f t="shared" si="895"/>
        <v>0</v>
      </c>
      <c r="AW1076" s="2">
        <f t="shared" si="895"/>
        <v>0</v>
      </c>
      <c r="AX1076" s="2">
        <f t="shared" si="895"/>
        <v>0</v>
      </c>
      <c r="AY1076" s="2">
        <f t="shared" si="895"/>
        <v>0</v>
      </c>
      <c r="AZ1076" s="2">
        <f t="shared" si="895"/>
        <v>0</v>
      </c>
      <c r="BA1076" s="2">
        <f t="shared" si="895"/>
        <v>0</v>
      </c>
      <c r="BB1076" s="2">
        <f t="shared" si="895"/>
        <v>0</v>
      </c>
      <c r="BC1076" s="2">
        <f t="shared" si="895"/>
        <v>0</v>
      </c>
      <c r="BD1076" s="2">
        <f t="shared" si="895"/>
        <v>0</v>
      </c>
      <c r="BE1076" s="2">
        <f t="shared" si="895"/>
        <v>0</v>
      </c>
      <c r="BF1076" s="2">
        <f t="shared" si="895"/>
        <v>0</v>
      </c>
      <c r="BG1076" s="2">
        <f t="shared" si="895"/>
        <v>0</v>
      </c>
      <c r="BH1076" s="2">
        <f t="shared" si="895"/>
        <v>0</v>
      </c>
      <c r="BI1076" s="2">
        <f t="shared" si="895"/>
        <v>0</v>
      </c>
      <c r="BJ1076" s="2">
        <f t="shared" si="895"/>
        <v>0</v>
      </c>
      <c r="BK1076" s="2">
        <f t="shared" si="895"/>
        <v>0</v>
      </c>
      <c r="BL1076" s="2">
        <f t="shared" si="895"/>
        <v>0</v>
      </c>
      <c r="BM1076" s="2">
        <f t="shared" si="895"/>
        <v>0</v>
      </c>
      <c r="BN1076" s="2">
        <f t="shared" si="895"/>
        <v>0</v>
      </c>
      <c r="BO1076" s="2">
        <f t="shared" si="895"/>
        <v>0</v>
      </c>
      <c r="BP1076" s="2">
        <f t="shared" si="895"/>
        <v>0</v>
      </c>
      <c r="BQ1076" s="2">
        <f t="shared" si="895"/>
        <v>0</v>
      </c>
      <c r="BR1076" s="2">
        <f t="shared" si="895"/>
        <v>0</v>
      </c>
      <c r="BS1076" s="2">
        <f t="shared" si="895"/>
        <v>0</v>
      </c>
      <c r="BT1076" s="2">
        <f t="shared" si="895"/>
        <v>0</v>
      </c>
      <c r="BU1076" s="2">
        <f t="shared" si="895"/>
        <v>0</v>
      </c>
      <c r="BV1076" s="2">
        <f t="shared" si="895"/>
        <v>0</v>
      </c>
      <c r="BW1076" s="2">
        <f t="shared" si="895"/>
        <v>0</v>
      </c>
      <c r="BX1076" s="2">
        <f t="shared" si="895"/>
        <v>0</v>
      </c>
      <c r="BY1076" s="2">
        <f t="shared" si="895"/>
        <v>0</v>
      </c>
      <c r="BZ1076" s="2">
        <f t="shared" si="895"/>
        <v>0</v>
      </c>
      <c r="CA1076" s="2">
        <f t="shared" ref="CA1076:DF1076" si="896">CA1138</f>
        <v>0</v>
      </c>
      <c r="CB1076" s="2">
        <f t="shared" si="896"/>
        <v>0</v>
      </c>
      <c r="CC1076" s="2">
        <f t="shared" si="896"/>
        <v>0</v>
      </c>
      <c r="CD1076" s="2">
        <f t="shared" si="896"/>
        <v>0</v>
      </c>
      <c r="CE1076" s="2">
        <f t="shared" si="896"/>
        <v>0</v>
      </c>
      <c r="CF1076" s="2">
        <f t="shared" si="896"/>
        <v>0</v>
      </c>
      <c r="CG1076" s="2">
        <f t="shared" si="896"/>
        <v>0</v>
      </c>
      <c r="CH1076" s="2">
        <f t="shared" si="896"/>
        <v>0</v>
      </c>
      <c r="CI1076" s="2">
        <f t="shared" si="896"/>
        <v>0</v>
      </c>
      <c r="CJ1076" s="2">
        <f t="shared" si="896"/>
        <v>0</v>
      </c>
      <c r="CK1076" s="2">
        <f t="shared" si="896"/>
        <v>0</v>
      </c>
      <c r="CL1076" s="2">
        <f t="shared" si="896"/>
        <v>0</v>
      </c>
      <c r="CM1076" s="2">
        <f t="shared" si="896"/>
        <v>0</v>
      </c>
      <c r="CN1076" s="2">
        <f t="shared" si="896"/>
        <v>0</v>
      </c>
      <c r="CO1076" s="2">
        <f t="shared" si="896"/>
        <v>0</v>
      </c>
      <c r="CP1076" s="2">
        <f t="shared" si="896"/>
        <v>0</v>
      </c>
      <c r="CQ1076" s="2">
        <f t="shared" si="896"/>
        <v>0</v>
      </c>
      <c r="CR1076" s="2">
        <f t="shared" si="896"/>
        <v>0</v>
      </c>
      <c r="CS1076" s="2">
        <f t="shared" si="896"/>
        <v>0</v>
      </c>
      <c r="CT1076" s="2">
        <f t="shared" si="896"/>
        <v>0</v>
      </c>
      <c r="CU1076" s="2">
        <f t="shared" si="896"/>
        <v>0</v>
      </c>
      <c r="CV1076" s="2">
        <f t="shared" si="896"/>
        <v>0</v>
      </c>
      <c r="CW1076" s="2">
        <f t="shared" si="896"/>
        <v>0</v>
      </c>
      <c r="CX1076" s="2">
        <f t="shared" si="896"/>
        <v>0</v>
      </c>
      <c r="CY1076" s="2">
        <f t="shared" si="896"/>
        <v>0</v>
      </c>
      <c r="CZ1076" s="2">
        <f t="shared" si="896"/>
        <v>0</v>
      </c>
      <c r="DA1076" s="2">
        <f t="shared" si="896"/>
        <v>0</v>
      </c>
      <c r="DB1076" s="2">
        <f t="shared" si="896"/>
        <v>0</v>
      </c>
      <c r="DC1076" s="2">
        <f t="shared" si="896"/>
        <v>0</v>
      </c>
      <c r="DD1076" s="2">
        <f t="shared" si="896"/>
        <v>0</v>
      </c>
      <c r="DE1076" s="2">
        <f t="shared" si="896"/>
        <v>0</v>
      </c>
      <c r="DF1076" s="2">
        <f t="shared" si="896"/>
        <v>0</v>
      </c>
      <c r="DG1076" s="3">
        <f t="shared" ref="DG1076:EL1076" si="897">DG1138</f>
        <v>0</v>
      </c>
      <c r="DH1076" s="3">
        <f t="shared" si="897"/>
        <v>0</v>
      </c>
      <c r="DI1076" s="3">
        <f t="shared" si="897"/>
        <v>0</v>
      </c>
      <c r="DJ1076" s="3">
        <f t="shared" si="897"/>
        <v>0</v>
      </c>
      <c r="DK1076" s="3">
        <f t="shared" si="897"/>
        <v>0</v>
      </c>
      <c r="DL1076" s="3">
        <f t="shared" si="897"/>
        <v>0</v>
      </c>
      <c r="DM1076" s="3">
        <f t="shared" si="897"/>
        <v>0</v>
      </c>
      <c r="DN1076" s="3">
        <f t="shared" si="897"/>
        <v>0</v>
      </c>
      <c r="DO1076" s="3">
        <f t="shared" si="897"/>
        <v>0</v>
      </c>
      <c r="DP1076" s="3">
        <f t="shared" si="897"/>
        <v>0</v>
      </c>
      <c r="DQ1076" s="3">
        <f t="shared" si="897"/>
        <v>0</v>
      </c>
      <c r="DR1076" s="3">
        <f t="shared" si="897"/>
        <v>0</v>
      </c>
      <c r="DS1076" s="3">
        <f t="shared" si="897"/>
        <v>0</v>
      </c>
      <c r="DT1076" s="3">
        <f t="shared" si="897"/>
        <v>0</v>
      </c>
      <c r="DU1076" s="3">
        <f t="shared" si="897"/>
        <v>0</v>
      </c>
      <c r="DV1076" s="3">
        <f t="shared" si="897"/>
        <v>0</v>
      </c>
      <c r="DW1076" s="3">
        <f t="shared" si="897"/>
        <v>0</v>
      </c>
      <c r="DX1076" s="3">
        <f t="shared" si="897"/>
        <v>0</v>
      </c>
      <c r="DY1076" s="3">
        <f t="shared" si="897"/>
        <v>0</v>
      </c>
      <c r="DZ1076" s="3">
        <f t="shared" si="897"/>
        <v>0</v>
      </c>
      <c r="EA1076" s="3">
        <f t="shared" si="897"/>
        <v>0</v>
      </c>
      <c r="EB1076" s="3">
        <f t="shared" si="897"/>
        <v>0</v>
      </c>
      <c r="EC1076" s="3">
        <f t="shared" si="897"/>
        <v>0</v>
      </c>
      <c r="ED1076" s="3">
        <f t="shared" si="897"/>
        <v>0</v>
      </c>
      <c r="EE1076" s="3">
        <f t="shared" si="897"/>
        <v>0</v>
      </c>
      <c r="EF1076" s="3">
        <f t="shared" si="897"/>
        <v>0</v>
      </c>
      <c r="EG1076" s="3">
        <f t="shared" si="897"/>
        <v>0</v>
      </c>
      <c r="EH1076" s="3">
        <f t="shared" si="897"/>
        <v>0</v>
      </c>
      <c r="EI1076" s="3">
        <f t="shared" si="897"/>
        <v>0</v>
      </c>
      <c r="EJ1076" s="3">
        <f t="shared" si="897"/>
        <v>0</v>
      </c>
      <c r="EK1076" s="3">
        <f t="shared" si="897"/>
        <v>0</v>
      </c>
      <c r="EL1076" s="3">
        <f t="shared" si="897"/>
        <v>0</v>
      </c>
      <c r="EM1076" s="3">
        <f t="shared" ref="EM1076:FR1076" si="898">EM1138</f>
        <v>0</v>
      </c>
      <c r="EN1076" s="3">
        <f t="shared" si="898"/>
        <v>0</v>
      </c>
      <c r="EO1076" s="3">
        <f t="shared" si="898"/>
        <v>0</v>
      </c>
      <c r="EP1076" s="3">
        <f t="shared" si="898"/>
        <v>0</v>
      </c>
      <c r="EQ1076" s="3">
        <f t="shared" si="898"/>
        <v>0</v>
      </c>
      <c r="ER1076" s="3">
        <f t="shared" si="898"/>
        <v>0</v>
      </c>
      <c r="ES1076" s="3">
        <f t="shared" si="898"/>
        <v>0</v>
      </c>
      <c r="ET1076" s="3">
        <f t="shared" si="898"/>
        <v>0</v>
      </c>
      <c r="EU1076" s="3">
        <f t="shared" si="898"/>
        <v>0</v>
      </c>
      <c r="EV1076" s="3">
        <f t="shared" si="898"/>
        <v>0</v>
      </c>
      <c r="EW1076" s="3">
        <f t="shared" si="898"/>
        <v>0</v>
      </c>
      <c r="EX1076" s="3">
        <f t="shared" si="898"/>
        <v>0</v>
      </c>
      <c r="EY1076" s="3">
        <f t="shared" si="898"/>
        <v>0</v>
      </c>
      <c r="EZ1076" s="3">
        <f t="shared" si="898"/>
        <v>0</v>
      </c>
      <c r="FA1076" s="3">
        <f t="shared" si="898"/>
        <v>0</v>
      </c>
      <c r="FB1076" s="3">
        <f t="shared" si="898"/>
        <v>0</v>
      </c>
      <c r="FC1076" s="3">
        <f t="shared" si="898"/>
        <v>0</v>
      </c>
      <c r="FD1076" s="3">
        <f t="shared" si="898"/>
        <v>0</v>
      </c>
      <c r="FE1076" s="3">
        <f t="shared" si="898"/>
        <v>0</v>
      </c>
      <c r="FF1076" s="3">
        <f t="shared" si="898"/>
        <v>0</v>
      </c>
      <c r="FG1076" s="3">
        <f t="shared" si="898"/>
        <v>0</v>
      </c>
      <c r="FH1076" s="3">
        <f t="shared" si="898"/>
        <v>0</v>
      </c>
      <c r="FI1076" s="3">
        <f t="shared" si="898"/>
        <v>0</v>
      </c>
      <c r="FJ1076" s="3">
        <f t="shared" si="898"/>
        <v>0</v>
      </c>
      <c r="FK1076" s="3">
        <f t="shared" si="898"/>
        <v>0</v>
      </c>
      <c r="FL1076" s="3">
        <f t="shared" si="898"/>
        <v>0</v>
      </c>
      <c r="FM1076" s="3">
        <f t="shared" si="898"/>
        <v>0</v>
      </c>
      <c r="FN1076" s="3">
        <f t="shared" si="898"/>
        <v>0</v>
      </c>
      <c r="FO1076" s="3">
        <f t="shared" si="898"/>
        <v>0</v>
      </c>
      <c r="FP1076" s="3">
        <f t="shared" si="898"/>
        <v>0</v>
      </c>
      <c r="FQ1076" s="3">
        <f t="shared" si="898"/>
        <v>0</v>
      </c>
      <c r="FR1076" s="3">
        <f t="shared" si="898"/>
        <v>0</v>
      </c>
      <c r="FS1076" s="3">
        <f t="shared" ref="FS1076:GX1076" si="899">FS1138</f>
        <v>0</v>
      </c>
      <c r="FT1076" s="3">
        <f t="shared" si="899"/>
        <v>0</v>
      </c>
      <c r="FU1076" s="3">
        <f t="shared" si="899"/>
        <v>0</v>
      </c>
      <c r="FV1076" s="3">
        <f t="shared" si="899"/>
        <v>0</v>
      </c>
      <c r="FW1076" s="3">
        <f t="shared" si="899"/>
        <v>0</v>
      </c>
      <c r="FX1076" s="3">
        <f t="shared" si="899"/>
        <v>0</v>
      </c>
      <c r="FY1076" s="3">
        <f t="shared" si="899"/>
        <v>0</v>
      </c>
      <c r="FZ1076" s="3">
        <f t="shared" si="899"/>
        <v>0</v>
      </c>
      <c r="GA1076" s="3">
        <f t="shared" si="899"/>
        <v>0</v>
      </c>
      <c r="GB1076" s="3">
        <f t="shared" si="899"/>
        <v>0</v>
      </c>
      <c r="GC1076" s="3">
        <f t="shared" si="899"/>
        <v>0</v>
      </c>
      <c r="GD1076" s="3">
        <f t="shared" si="899"/>
        <v>0</v>
      </c>
      <c r="GE1076" s="3">
        <f t="shared" si="899"/>
        <v>0</v>
      </c>
      <c r="GF1076" s="3">
        <f t="shared" si="899"/>
        <v>0</v>
      </c>
      <c r="GG1076" s="3">
        <f t="shared" si="899"/>
        <v>0</v>
      </c>
      <c r="GH1076" s="3">
        <f t="shared" si="899"/>
        <v>0</v>
      </c>
      <c r="GI1076" s="3">
        <f t="shared" si="899"/>
        <v>0</v>
      </c>
      <c r="GJ1076" s="3">
        <f t="shared" si="899"/>
        <v>0</v>
      </c>
      <c r="GK1076" s="3">
        <f t="shared" si="899"/>
        <v>0</v>
      </c>
      <c r="GL1076" s="3">
        <f t="shared" si="899"/>
        <v>0</v>
      </c>
      <c r="GM1076" s="3">
        <f t="shared" si="899"/>
        <v>0</v>
      </c>
      <c r="GN1076" s="3">
        <f t="shared" si="899"/>
        <v>0</v>
      </c>
      <c r="GO1076" s="3">
        <f t="shared" si="899"/>
        <v>0</v>
      </c>
      <c r="GP1076" s="3">
        <f t="shared" si="899"/>
        <v>0</v>
      </c>
      <c r="GQ1076" s="3">
        <f t="shared" si="899"/>
        <v>0</v>
      </c>
      <c r="GR1076" s="3">
        <f t="shared" si="899"/>
        <v>0</v>
      </c>
      <c r="GS1076" s="3">
        <f t="shared" si="899"/>
        <v>0</v>
      </c>
      <c r="GT1076" s="3">
        <f t="shared" si="899"/>
        <v>0</v>
      </c>
      <c r="GU1076" s="3">
        <f t="shared" si="899"/>
        <v>0</v>
      </c>
      <c r="GV1076" s="3">
        <f t="shared" si="899"/>
        <v>0</v>
      </c>
      <c r="GW1076" s="3">
        <f t="shared" si="899"/>
        <v>0</v>
      </c>
      <c r="GX1076" s="3">
        <f t="shared" si="899"/>
        <v>0</v>
      </c>
    </row>
    <row r="1078" spans="1:245" x14ac:dyDescent="0.2">
      <c r="A1078">
        <v>17</v>
      </c>
      <c r="B1078">
        <v>1</v>
      </c>
      <c r="C1078">
        <f>ROW(SmtRes!A339)</f>
        <v>339</v>
      </c>
      <c r="D1078">
        <f>ROW(EtalonRes!A333)</f>
        <v>333</v>
      </c>
      <c r="E1078" t="s">
        <v>4</v>
      </c>
      <c r="F1078" t="s">
        <v>130</v>
      </c>
      <c r="G1078" t="s">
        <v>131</v>
      </c>
      <c r="H1078" t="s">
        <v>132</v>
      </c>
      <c r="I1078">
        <v>0</v>
      </c>
      <c r="J1078">
        <v>0</v>
      </c>
      <c r="O1078">
        <f t="shared" ref="O1078:O1088" si="900">ROUND(CP1078,2)</f>
        <v>0</v>
      </c>
      <c r="P1078">
        <f t="shared" ref="P1078:P1088" si="901">ROUND(CQ1078*I1078,2)</f>
        <v>0</v>
      </c>
      <c r="Q1078">
        <f t="shared" ref="Q1078:Q1088" si="902">ROUND(CR1078*I1078,2)</f>
        <v>0</v>
      </c>
      <c r="R1078">
        <f t="shared" ref="R1078:R1088" si="903">ROUND(CS1078*I1078,2)</f>
        <v>0</v>
      </c>
      <c r="S1078">
        <f t="shared" ref="S1078:S1088" si="904">ROUND(CT1078*I1078,2)</f>
        <v>0</v>
      </c>
      <c r="T1078">
        <f t="shared" ref="T1078:T1088" si="905">ROUND(CU1078*I1078,2)</f>
        <v>0</v>
      </c>
      <c r="U1078">
        <f t="shared" ref="U1078:U1088" si="906">CV1078*I1078</f>
        <v>0</v>
      </c>
      <c r="V1078">
        <f t="shared" ref="V1078:V1088" si="907">CW1078*I1078</f>
        <v>0</v>
      </c>
      <c r="W1078">
        <f t="shared" ref="W1078:W1088" si="908">ROUND(CX1078*I1078,2)</f>
        <v>0</v>
      </c>
      <c r="X1078">
        <f t="shared" ref="X1078:X1088" si="909">ROUND(CY1078,2)</f>
        <v>0</v>
      </c>
      <c r="Y1078">
        <f t="shared" ref="Y1078:Y1088" si="910">ROUND(CZ1078,2)</f>
        <v>0</v>
      </c>
      <c r="AA1078">
        <v>52421674</v>
      </c>
      <c r="AB1078">
        <f t="shared" ref="AB1078:AB1088" si="911">ROUND((AC1078+AD1078+AF1078),6)</f>
        <v>60886.85</v>
      </c>
      <c r="AC1078">
        <f>ROUND((ES1078),6)</f>
        <v>0</v>
      </c>
      <c r="AD1078">
        <f>ROUND((((ET1078)-(EU1078))+AE1078),6)</f>
        <v>30548.7</v>
      </c>
      <c r="AE1078">
        <f t="shared" ref="AE1078:AF1082" si="912">ROUND((EU1078),6)</f>
        <v>16864.419999999998</v>
      </c>
      <c r="AF1078">
        <f t="shared" si="912"/>
        <v>30338.15</v>
      </c>
      <c r="AG1078">
        <f t="shared" ref="AG1078:AG1088" si="913">ROUND((AP1078),6)</f>
        <v>0</v>
      </c>
      <c r="AH1078">
        <f t="shared" ref="AH1078:AI1082" si="914">(EW1078)</f>
        <v>155</v>
      </c>
      <c r="AI1078">
        <f t="shared" si="914"/>
        <v>0</v>
      </c>
      <c r="AJ1078">
        <f t="shared" ref="AJ1078:AJ1088" si="915">(AS1078)</f>
        <v>0</v>
      </c>
      <c r="AK1078">
        <v>60886.85</v>
      </c>
      <c r="AL1078">
        <v>0</v>
      </c>
      <c r="AM1078">
        <v>30548.7</v>
      </c>
      <c r="AN1078">
        <v>16864.419999999998</v>
      </c>
      <c r="AO1078">
        <v>30338.15</v>
      </c>
      <c r="AP1078">
        <v>0</v>
      </c>
      <c r="AQ1078">
        <v>155</v>
      </c>
      <c r="AR1078">
        <v>0</v>
      </c>
      <c r="AS1078">
        <v>0</v>
      </c>
      <c r="AT1078">
        <v>70</v>
      </c>
      <c r="AU1078">
        <v>10</v>
      </c>
      <c r="AV1078">
        <v>1</v>
      </c>
      <c r="AW1078">
        <v>1</v>
      </c>
      <c r="AZ1078">
        <v>1</v>
      </c>
      <c r="BA1078">
        <v>1</v>
      </c>
      <c r="BB1078">
        <v>1</v>
      </c>
      <c r="BC1078">
        <v>1</v>
      </c>
      <c r="BD1078" t="s">
        <v>3</v>
      </c>
      <c r="BE1078" t="s">
        <v>3</v>
      </c>
      <c r="BF1078" t="s">
        <v>3</v>
      </c>
      <c r="BG1078" t="s">
        <v>3</v>
      </c>
      <c r="BH1078">
        <v>0</v>
      </c>
      <c r="BI1078">
        <v>4</v>
      </c>
      <c r="BJ1078" t="s">
        <v>133</v>
      </c>
      <c r="BM1078">
        <v>0</v>
      </c>
      <c r="BN1078">
        <v>0</v>
      </c>
      <c r="BO1078" t="s">
        <v>3</v>
      </c>
      <c r="BP1078">
        <v>0</v>
      </c>
      <c r="BQ1078">
        <v>1</v>
      </c>
      <c r="BR1078">
        <v>0</v>
      </c>
      <c r="BS1078">
        <v>1</v>
      </c>
      <c r="BT1078">
        <v>1</v>
      </c>
      <c r="BU1078">
        <v>1</v>
      </c>
      <c r="BV1078">
        <v>1</v>
      </c>
      <c r="BW1078">
        <v>1</v>
      </c>
      <c r="BX1078">
        <v>1</v>
      </c>
      <c r="BY1078" t="s">
        <v>3</v>
      </c>
      <c r="BZ1078">
        <v>70</v>
      </c>
      <c r="CA1078">
        <v>10</v>
      </c>
      <c r="CE1078">
        <v>0</v>
      </c>
      <c r="CF1078">
        <v>0</v>
      </c>
      <c r="CG1078">
        <v>0</v>
      </c>
      <c r="CM1078">
        <v>0</v>
      </c>
      <c r="CN1078" t="s">
        <v>3</v>
      </c>
      <c r="CO1078">
        <v>0</v>
      </c>
      <c r="CP1078">
        <f t="shared" ref="CP1078:CP1088" si="916">(P1078+Q1078+S1078)</f>
        <v>0</v>
      </c>
      <c r="CQ1078">
        <f t="shared" ref="CQ1078:CQ1088" si="917">(AC1078*BC1078*AW1078)</f>
        <v>0</v>
      </c>
      <c r="CR1078">
        <f>((((ET1078)*BB1078-(EU1078)*BS1078)+AE1078*BS1078)*AV1078)</f>
        <v>30548.7</v>
      </c>
      <c r="CS1078">
        <f t="shared" ref="CS1078:CS1088" si="918">(AE1078*BS1078*AV1078)</f>
        <v>16864.419999999998</v>
      </c>
      <c r="CT1078">
        <f t="shared" ref="CT1078:CT1088" si="919">(AF1078*BA1078*AV1078)</f>
        <v>30338.15</v>
      </c>
      <c r="CU1078">
        <f t="shared" ref="CU1078:CU1088" si="920">AG1078</f>
        <v>0</v>
      </c>
      <c r="CV1078">
        <f t="shared" ref="CV1078:CV1088" si="921">(AH1078*AV1078)</f>
        <v>155</v>
      </c>
      <c r="CW1078">
        <f t="shared" ref="CW1078:CW1088" si="922">AI1078</f>
        <v>0</v>
      </c>
      <c r="CX1078">
        <f t="shared" ref="CX1078:CX1088" si="923">AJ1078</f>
        <v>0</v>
      </c>
      <c r="CY1078">
        <f t="shared" ref="CY1078:CY1088" si="924">((S1078*BZ1078)/100)</f>
        <v>0</v>
      </c>
      <c r="CZ1078">
        <f t="shared" ref="CZ1078:CZ1088" si="925">((S1078*CA1078)/100)</f>
        <v>0</v>
      </c>
      <c r="DC1078" t="s">
        <v>3</v>
      </c>
      <c r="DD1078" t="s">
        <v>3</v>
      </c>
      <c r="DE1078" t="s">
        <v>3</v>
      </c>
      <c r="DF1078" t="s">
        <v>3</v>
      </c>
      <c r="DG1078" t="s">
        <v>3</v>
      </c>
      <c r="DH1078" t="s">
        <v>3</v>
      </c>
      <c r="DI1078" t="s">
        <v>3</v>
      </c>
      <c r="DJ1078" t="s">
        <v>3</v>
      </c>
      <c r="DK1078" t="s">
        <v>3</v>
      </c>
      <c r="DL1078" t="s">
        <v>3</v>
      </c>
      <c r="DM1078" t="s">
        <v>3</v>
      </c>
      <c r="DN1078">
        <v>0</v>
      </c>
      <c r="DO1078">
        <v>0</v>
      </c>
      <c r="DP1078">
        <v>1</v>
      </c>
      <c r="DQ1078">
        <v>1</v>
      </c>
      <c r="DU1078">
        <v>1007</v>
      </c>
      <c r="DV1078" t="s">
        <v>132</v>
      </c>
      <c r="DW1078" t="s">
        <v>132</v>
      </c>
      <c r="DX1078">
        <v>100</v>
      </c>
      <c r="EE1078">
        <v>51482689</v>
      </c>
      <c r="EF1078">
        <v>1</v>
      </c>
      <c r="EG1078" t="s">
        <v>21</v>
      </c>
      <c r="EH1078">
        <v>0</v>
      </c>
      <c r="EI1078" t="s">
        <v>3</v>
      </c>
      <c r="EJ1078">
        <v>4</v>
      </c>
      <c r="EK1078">
        <v>0</v>
      </c>
      <c r="EL1078" t="s">
        <v>22</v>
      </c>
      <c r="EM1078" t="s">
        <v>23</v>
      </c>
      <c r="EO1078" t="s">
        <v>3</v>
      </c>
      <c r="EQ1078">
        <v>0</v>
      </c>
      <c r="ER1078">
        <v>60886.85</v>
      </c>
      <c r="ES1078">
        <v>0</v>
      </c>
      <c r="ET1078">
        <v>30548.7</v>
      </c>
      <c r="EU1078">
        <v>16864.419999999998</v>
      </c>
      <c r="EV1078">
        <v>30338.15</v>
      </c>
      <c r="EW1078">
        <v>155</v>
      </c>
      <c r="EX1078">
        <v>0</v>
      </c>
      <c r="EY1078">
        <v>0</v>
      </c>
      <c r="FQ1078">
        <v>0</v>
      </c>
      <c r="FR1078">
        <f t="shared" ref="FR1078:FR1088" si="926">ROUND(IF(AND(BH1078=3,BI1078=3),P1078,0),2)</f>
        <v>0</v>
      </c>
      <c r="FS1078">
        <v>0</v>
      </c>
      <c r="FX1078">
        <v>70</v>
      </c>
      <c r="FY1078">
        <v>10</v>
      </c>
      <c r="GA1078" t="s">
        <v>3</v>
      </c>
      <c r="GD1078">
        <v>0</v>
      </c>
      <c r="GF1078">
        <v>1777309349</v>
      </c>
      <c r="GG1078">
        <v>2</v>
      </c>
      <c r="GH1078">
        <v>1</v>
      </c>
      <c r="GI1078">
        <v>-2</v>
      </c>
      <c r="GJ1078">
        <v>0</v>
      </c>
      <c r="GK1078">
        <f>ROUND(R1078*(R12)/100,2)</f>
        <v>0</v>
      </c>
      <c r="GL1078">
        <f t="shared" ref="GL1078:GL1088" si="927">ROUND(IF(AND(BH1078=3,BI1078=3,FS1078&lt;&gt;0),P1078,0),2)</f>
        <v>0</v>
      </c>
      <c r="GM1078">
        <f>ROUND(O1078+X1078+Y1078+GK1078,2)+GX1078</f>
        <v>0</v>
      </c>
      <c r="GN1078">
        <f>IF(OR(BI1078=0,BI1078=1),ROUND(O1078+X1078+Y1078+GK1078,2),0)</f>
        <v>0</v>
      </c>
      <c r="GO1078">
        <f>IF(BI1078=2,ROUND(O1078+X1078+Y1078+GK1078,2),0)</f>
        <v>0</v>
      </c>
      <c r="GP1078">
        <f>IF(BI1078=4,ROUND(O1078+X1078+Y1078+GK1078,2)+GX1078,0)</f>
        <v>0</v>
      </c>
      <c r="GR1078">
        <v>0</v>
      </c>
      <c r="GS1078">
        <v>3</v>
      </c>
      <c r="GT1078">
        <v>0</v>
      </c>
      <c r="GU1078" t="s">
        <v>3</v>
      </c>
      <c r="GV1078">
        <f>ROUND((GT1078),6)</f>
        <v>0</v>
      </c>
      <c r="GW1078">
        <v>1</v>
      </c>
      <c r="GX1078">
        <f t="shared" ref="GX1078:GX1088" si="928">ROUND(HC1078*I1078,2)</f>
        <v>0</v>
      </c>
      <c r="HA1078">
        <v>0</v>
      </c>
      <c r="HB1078">
        <v>0</v>
      </c>
      <c r="HC1078">
        <f t="shared" ref="HC1078:HC1088" si="929">GV1078*GW1078</f>
        <v>0</v>
      </c>
      <c r="HE1078" t="s">
        <v>3</v>
      </c>
      <c r="HF1078" t="s">
        <v>3</v>
      </c>
      <c r="IK1078">
        <f t="shared" ref="IK1078:IK1088" si="930">ROUND(GM1078*1.2,2)</f>
        <v>0</v>
      </c>
    </row>
    <row r="1079" spans="1:245" x14ac:dyDescent="0.2">
      <c r="A1079">
        <v>17</v>
      </c>
      <c r="B1079">
        <v>1</v>
      </c>
      <c r="C1079">
        <f>ROW(SmtRes!A340)</f>
        <v>340</v>
      </c>
      <c r="D1079">
        <f>ROW(EtalonRes!A334)</f>
        <v>334</v>
      </c>
      <c r="E1079" t="s">
        <v>24</v>
      </c>
      <c r="F1079" t="s">
        <v>25</v>
      </c>
      <c r="G1079" t="s">
        <v>26</v>
      </c>
      <c r="H1079" t="s">
        <v>27</v>
      </c>
      <c r="I1079">
        <v>0</v>
      </c>
      <c r="J1079">
        <v>0</v>
      </c>
      <c r="O1079">
        <f t="shared" si="900"/>
        <v>0</v>
      </c>
      <c r="P1079">
        <f t="shared" si="901"/>
        <v>0</v>
      </c>
      <c r="Q1079">
        <f t="shared" si="902"/>
        <v>0</v>
      </c>
      <c r="R1079">
        <f t="shared" si="903"/>
        <v>0</v>
      </c>
      <c r="S1079">
        <f t="shared" si="904"/>
        <v>0</v>
      </c>
      <c r="T1079">
        <f t="shared" si="905"/>
        <v>0</v>
      </c>
      <c r="U1079">
        <f t="shared" si="906"/>
        <v>0</v>
      </c>
      <c r="V1079">
        <f t="shared" si="907"/>
        <v>0</v>
      </c>
      <c r="W1079">
        <f t="shared" si="908"/>
        <v>0</v>
      </c>
      <c r="X1079">
        <f t="shared" si="909"/>
        <v>0</v>
      </c>
      <c r="Y1079">
        <f t="shared" si="910"/>
        <v>0</v>
      </c>
      <c r="AA1079">
        <v>52421674</v>
      </c>
      <c r="AB1079">
        <f t="shared" si="911"/>
        <v>80.25</v>
      </c>
      <c r="AC1079">
        <f>ROUND((ES1079),6)</f>
        <v>0</v>
      </c>
      <c r="AD1079">
        <f>ROUND((((ET1079)-(EU1079))+AE1079),6)</f>
        <v>80.25</v>
      </c>
      <c r="AE1079">
        <f t="shared" si="912"/>
        <v>25.84</v>
      </c>
      <c r="AF1079">
        <f t="shared" si="912"/>
        <v>0</v>
      </c>
      <c r="AG1079">
        <f t="shared" si="913"/>
        <v>0</v>
      </c>
      <c r="AH1079">
        <f t="shared" si="914"/>
        <v>0</v>
      </c>
      <c r="AI1079">
        <f t="shared" si="914"/>
        <v>0</v>
      </c>
      <c r="AJ1079">
        <f t="shared" si="915"/>
        <v>0</v>
      </c>
      <c r="AK1079">
        <v>80.25</v>
      </c>
      <c r="AL1079">
        <v>0</v>
      </c>
      <c r="AM1079">
        <v>80.25</v>
      </c>
      <c r="AN1079">
        <v>25.84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70</v>
      </c>
      <c r="AU1079">
        <v>10</v>
      </c>
      <c r="AV1079">
        <v>1</v>
      </c>
      <c r="AW1079">
        <v>1</v>
      </c>
      <c r="AZ1079">
        <v>1</v>
      </c>
      <c r="BA1079">
        <v>1</v>
      </c>
      <c r="BB1079">
        <v>1</v>
      </c>
      <c r="BC1079">
        <v>1</v>
      </c>
      <c r="BD1079" t="s">
        <v>3</v>
      </c>
      <c r="BE1079" t="s">
        <v>3</v>
      </c>
      <c r="BF1079" t="s">
        <v>3</v>
      </c>
      <c r="BG1079" t="s">
        <v>3</v>
      </c>
      <c r="BH1079">
        <v>0</v>
      </c>
      <c r="BI1079">
        <v>4</v>
      </c>
      <c r="BJ1079" t="s">
        <v>28</v>
      </c>
      <c r="BM1079">
        <v>0</v>
      </c>
      <c r="BN1079">
        <v>0</v>
      </c>
      <c r="BO1079" t="s">
        <v>3</v>
      </c>
      <c r="BP1079">
        <v>0</v>
      </c>
      <c r="BQ1079">
        <v>1</v>
      </c>
      <c r="BR1079">
        <v>0</v>
      </c>
      <c r="BS1079">
        <v>1</v>
      </c>
      <c r="BT1079">
        <v>1</v>
      </c>
      <c r="BU1079">
        <v>1</v>
      </c>
      <c r="BV1079">
        <v>1</v>
      </c>
      <c r="BW1079">
        <v>1</v>
      </c>
      <c r="BX1079">
        <v>1</v>
      </c>
      <c r="BY1079" t="s">
        <v>3</v>
      </c>
      <c r="BZ1079">
        <v>70</v>
      </c>
      <c r="CA1079">
        <v>10</v>
      </c>
      <c r="CE1079">
        <v>0</v>
      </c>
      <c r="CF1079">
        <v>0</v>
      </c>
      <c r="CG1079">
        <v>0</v>
      </c>
      <c r="CM1079">
        <v>0</v>
      </c>
      <c r="CN1079" t="s">
        <v>3</v>
      </c>
      <c r="CO1079">
        <v>0</v>
      </c>
      <c r="CP1079">
        <f t="shared" si="916"/>
        <v>0</v>
      </c>
      <c r="CQ1079">
        <f t="shared" si="917"/>
        <v>0</v>
      </c>
      <c r="CR1079">
        <f>((((ET1079)*BB1079-(EU1079)*BS1079)+AE1079*BS1079)*AV1079)</f>
        <v>80.25</v>
      </c>
      <c r="CS1079">
        <f t="shared" si="918"/>
        <v>25.84</v>
      </c>
      <c r="CT1079">
        <f t="shared" si="919"/>
        <v>0</v>
      </c>
      <c r="CU1079">
        <f t="shared" si="920"/>
        <v>0</v>
      </c>
      <c r="CV1079">
        <f t="shared" si="921"/>
        <v>0</v>
      </c>
      <c r="CW1079">
        <f t="shared" si="922"/>
        <v>0</v>
      </c>
      <c r="CX1079">
        <f t="shared" si="923"/>
        <v>0</v>
      </c>
      <c r="CY1079">
        <f t="shared" si="924"/>
        <v>0</v>
      </c>
      <c r="CZ1079">
        <f t="shared" si="925"/>
        <v>0</v>
      </c>
      <c r="DC1079" t="s">
        <v>3</v>
      </c>
      <c r="DD1079" t="s">
        <v>3</v>
      </c>
      <c r="DE1079" t="s">
        <v>3</v>
      </c>
      <c r="DF1079" t="s">
        <v>3</v>
      </c>
      <c r="DG1079" t="s">
        <v>3</v>
      </c>
      <c r="DH1079" t="s">
        <v>3</v>
      </c>
      <c r="DI1079" t="s">
        <v>3</v>
      </c>
      <c r="DJ1079" t="s">
        <v>3</v>
      </c>
      <c r="DK1079" t="s">
        <v>3</v>
      </c>
      <c r="DL1079" t="s">
        <v>3</v>
      </c>
      <c r="DM1079" t="s">
        <v>3</v>
      </c>
      <c r="DN1079">
        <v>0</v>
      </c>
      <c r="DO1079">
        <v>0</v>
      </c>
      <c r="DP1079">
        <v>1</v>
      </c>
      <c r="DQ1079">
        <v>1</v>
      </c>
      <c r="DU1079">
        <v>1009</v>
      </c>
      <c r="DV1079" t="s">
        <v>27</v>
      </c>
      <c r="DW1079" t="s">
        <v>27</v>
      </c>
      <c r="DX1079">
        <v>1000</v>
      </c>
      <c r="EE1079">
        <v>51482689</v>
      </c>
      <c r="EF1079">
        <v>1</v>
      </c>
      <c r="EG1079" t="s">
        <v>21</v>
      </c>
      <c r="EH1079">
        <v>0</v>
      </c>
      <c r="EI1079" t="s">
        <v>3</v>
      </c>
      <c r="EJ1079">
        <v>4</v>
      </c>
      <c r="EK1079">
        <v>0</v>
      </c>
      <c r="EL1079" t="s">
        <v>22</v>
      </c>
      <c r="EM1079" t="s">
        <v>23</v>
      </c>
      <c r="EO1079" t="s">
        <v>3</v>
      </c>
      <c r="EQ1079">
        <v>0</v>
      </c>
      <c r="ER1079">
        <v>80.25</v>
      </c>
      <c r="ES1079">
        <v>0</v>
      </c>
      <c r="ET1079">
        <v>80.25</v>
      </c>
      <c r="EU1079">
        <v>25.84</v>
      </c>
      <c r="EV1079">
        <v>0</v>
      </c>
      <c r="EW1079">
        <v>0</v>
      </c>
      <c r="EX1079">
        <v>0</v>
      </c>
      <c r="EY1079">
        <v>0</v>
      </c>
      <c r="FQ1079">
        <v>0</v>
      </c>
      <c r="FR1079">
        <f t="shared" si="926"/>
        <v>0</v>
      </c>
      <c r="FS1079">
        <v>0</v>
      </c>
      <c r="FX1079">
        <v>70</v>
      </c>
      <c r="FY1079">
        <v>10</v>
      </c>
      <c r="GA1079" t="s">
        <v>3</v>
      </c>
      <c r="GD1079">
        <v>0</v>
      </c>
      <c r="GF1079">
        <v>-706956719</v>
      </c>
      <c r="GG1079">
        <v>2</v>
      </c>
      <c r="GH1079">
        <v>1</v>
      </c>
      <c r="GI1079">
        <v>-2</v>
      </c>
      <c r="GJ1079">
        <v>0</v>
      </c>
      <c r="GK1079">
        <f>ROUND(R1079*(R12)/100,2)</f>
        <v>0</v>
      </c>
      <c r="GL1079">
        <f t="shared" si="927"/>
        <v>0</v>
      </c>
      <c r="GM1079">
        <f>ROUND(O1079+X1079+Y1079+GK1079,2)+GX1079</f>
        <v>0</v>
      </c>
      <c r="GN1079">
        <f>IF(OR(BI1079=0,BI1079=1),ROUND(O1079+X1079+Y1079+GK1079,2),0)</f>
        <v>0</v>
      </c>
      <c r="GO1079">
        <f>IF(BI1079=2,ROUND(O1079+X1079+Y1079+GK1079,2),0)</f>
        <v>0</v>
      </c>
      <c r="GP1079">
        <f>IF(BI1079=4,ROUND(O1079+X1079+Y1079+GK1079,2)+GX1079,0)</f>
        <v>0</v>
      </c>
      <c r="GR1079">
        <v>0</v>
      </c>
      <c r="GS1079">
        <v>3</v>
      </c>
      <c r="GT1079">
        <v>0</v>
      </c>
      <c r="GU1079" t="s">
        <v>3</v>
      </c>
      <c r="GV1079">
        <f>ROUND((GT1079),6)</f>
        <v>0</v>
      </c>
      <c r="GW1079">
        <v>1</v>
      </c>
      <c r="GX1079">
        <f t="shared" si="928"/>
        <v>0</v>
      </c>
      <c r="HA1079">
        <v>0</v>
      </c>
      <c r="HB1079">
        <v>0</v>
      </c>
      <c r="HC1079">
        <f t="shared" si="929"/>
        <v>0</v>
      </c>
      <c r="HE1079" t="s">
        <v>3</v>
      </c>
      <c r="HF1079" t="s">
        <v>3</v>
      </c>
      <c r="IK1079">
        <f t="shared" si="930"/>
        <v>0</v>
      </c>
    </row>
    <row r="1080" spans="1:245" x14ac:dyDescent="0.2">
      <c r="A1080">
        <v>17</v>
      </c>
      <c r="B1080">
        <v>1</v>
      </c>
      <c r="C1080">
        <f>ROW(SmtRes!A341)</f>
        <v>341</v>
      </c>
      <c r="D1080">
        <f>ROW(EtalonRes!A335)</f>
        <v>335</v>
      </c>
      <c r="E1080" t="s">
        <v>29</v>
      </c>
      <c r="F1080" t="s">
        <v>30</v>
      </c>
      <c r="G1080" t="s">
        <v>31</v>
      </c>
      <c r="H1080" t="s">
        <v>27</v>
      </c>
      <c r="I1080">
        <v>0</v>
      </c>
      <c r="J1080">
        <v>0</v>
      </c>
      <c r="O1080">
        <f t="shared" si="900"/>
        <v>0</v>
      </c>
      <c r="P1080">
        <f t="shared" si="901"/>
        <v>0</v>
      </c>
      <c r="Q1080">
        <f t="shared" si="902"/>
        <v>0</v>
      </c>
      <c r="R1080">
        <f t="shared" si="903"/>
        <v>0</v>
      </c>
      <c r="S1080">
        <f t="shared" si="904"/>
        <v>0</v>
      </c>
      <c r="T1080">
        <f t="shared" si="905"/>
        <v>0</v>
      </c>
      <c r="U1080">
        <f t="shared" si="906"/>
        <v>0</v>
      </c>
      <c r="V1080">
        <f t="shared" si="907"/>
        <v>0</v>
      </c>
      <c r="W1080">
        <f t="shared" si="908"/>
        <v>0</v>
      </c>
      <c r="X1080">
        <f t="shared" si="909"/>
        <v>0</v>
      </c>
      <c r="Y1080">
        <f t="shared" si="910"/>
        <v>0</v>
      </c>
      <c r="AA1080">
        <v>52421674</v>
      </c>
      <c r="AB1080">
        <f t="shared" si="911"/>
        <v>124.9</v>
      </c>
      <c r="AC1080">
        <f>ROUND((ES1080),6)</f>
        <v>0</v>
      </c>
      <c r="AD1080">
        <f>ROUND((((ET1080)-(EU1080))+AE1080),6)</f>
        <v>0</v>
      </c>
      <c r="AE1080">
        <f t="shared" si="912"/>
        <v>0</v>
      </c>
      <c r="AF1080">
        <f t="shared" si="912"/>
        <v>124.9</v>
      </c>
      <c r="AG1080">
        <f t="shared" si="913"/>
        <v>0</v>
      </c>
      <c r="AH1080">
        <f t="shared" si="914"/>
        <v>1.02</v>
      </c>
      <c r="AI1080">
        <f t="shared" si="914"/>
        <v>0</v>
      </c>
      <c r="AJ1080">
        <f t="shared" si="915"/>
        <v>0</v>
      </c>
      <c r="AK1080">
        <v>124.9</v>
      </c>
      <c r="AL1080">
        <v>0</v>
      </c>
      <c r="AM1080">
        <v>0</v>
      </c>
      <c r="AN1080">
        <v>0</v>
      </c>
      <c r="AO1080">
        <v>124.9</v>
      </c>
      <c r="AP1080">
        <v>0</v>
      </c>
      <c r="AQ1080">
        <v>1.02</v>
      </c>
      <c r="AR1080">
        <v>0</v>
      </c>
      <c r="AS1080">
        <v>0</v>
      </c>
      <c r="AT1080">
        <v>70</v>
      </c>
      <c r="AU1080">
        <v>10</v>
      </c>
      <c r="AV1080">
        <v>1</v>
      </c>
      <c r="AW1080">
        <v>1</v>
      </c>
      <c r="AZ1080">
        <v>1</v>
      </c>
      <c r="BA1080">
        <v>1</v>
      </c>
      <c r="BB1080">
        <v>1</v>
      </c>
      <c r="BC1080">
        <v>1</v>
      </c>
      <c r="BD1080" t="s">
        <v>3</v>
      </c>
      <c r="BE1080" t="s">
        <v>3</v>
      </c>
      <c r="BF1080" t="s">
        <v>3</v>
      </c>
      <c r="BG1080" t="s">
        <v>3</v>
      </c>
      <c r="BH1080">
        <v>0</v>
      </c>
      <c r="BI1080">
        <v>4</v>
      </c>
      <c r="BJ1080" t="s">
        <v>32</v>
      </c>
      <c r="BM1080">
        <v>0</v>
      </c>
      <c r="BN1080">
        <v>0</v>
      </c>
      <c r="BO1080" t="s">
        <v>3</v>
      </c>
      <c r="BP1080">
        <v>0</v>
      </c>
      <c r="BQ1080">
        <v>1</v>
      </c>
      <c r="BR1080">
        <v>0</v>
      </c>
      <c r="BS1080">
        <v>1</v>
      </c>
      <c r="BT1080">
        <v>1</v>
      </c>
      <c r="BU1080">
        <v>1</v>
      </c>
      <c r="BV1080">
        <v>1</v>
      </c>
      <c r="BW1080">
        <v>1</v>
      </c>
      <c r="BX1080">
        <v>1</v>
      </c>
      <c r="BY1080" t="s">
        <v>3</v>
      </c>
      <c r="BZ1080">
        <v>70</v>
      </c>
      <c r="CA1080">
        <v>10</v>
      </c>
      <c r="CE1080">
        <v>0</v>
      </c>
      <c r="CF1080">
        <v>0</v>
      </c>
      <c r="CG1080">
        <v>0</v>
      </c>
      <c r="CM1080">
        <v>0</v>
      </c>
      <c r="CN1080" t="s">
        <v>3</v>
      </c>
      <c r="CO1080">
        <v>0</v>
      </c>
      <c r="CP1080">
        <f t="shared" si="916"/>
        <v>0</v>
      </c>
      <c r="CQ1080">
        <f t="shared" si="917"/>
        <v>0</v>
      </c>
      <c r="CR1080">
        <f>((((ET1080)*BB1080-(EU1080)*BS1080)+AE1080*BS1080)*AV1080)</f>
        <v>0</v>
      </c>
      <c r="CS1080">
        <f t="shared" si="918"/>
        <v>0</v>
      </c>
      <c r="CT1080">
        <f t="shared" si="919"/>
        <v>124.9</v>
      </c>
      <c r="CU1080">
        <f t="shared" si="920"/>
        <v>0</v>
      </c>
      <c r="CV1080">
        <f t="shared" si="921"/>
        <v>1.02</v>
      </c>
      <c r="CW1080">
        <f t="shared" si="922"/>
        <v>0</v>
      </c>
      <c r="CX1080">
        <f t="shared" si="923"/>
        <v>0</v>
      </c>
      <c r="CY1080">
        <f t="shared" si="924"/>
        <v>0</v>
      </c>
      <c r="CZ1080">
        <f t="shared" si="925"/>
        <v>0</v>
      </c>
      <c r="DC1080" t="s">
        <v>3</v>
      </c>
      <c r="DD1080" t="s">
        <v>3</v>
      </c>
      <c r="DE1080" t="s">
        <v>3</v>
      </c>
      <c r="DF1080" t="s">
        <v>3</v>
      </c>
      <c r="DG1080" t="s">
        <v>3</v>
      </c>
      <c r="DH1080" t="s">
        <v>3</v>
      </c>
      <c r="DI1080" t="s">
        <v>3</v>
      </c>
      <c r="DJ1080" t="s">
        <v>3</v>
      </c>
      <c r="DK1080" t="s">
        <v>3</v>
      </c>
      <c r="DL1080" t="s">
        <v>3</v>
      </c>
      <c r="DM1080" t="s">
        <v>3</v>
      </c>
      <c r="DN1080">
        <v>0</v>
      </c>
      <c r="DO1080">
        <v>0</v>
      </c>
      <c r="DP1080">
        <v>1</v>
      </c>
      <c r="DQ1080">
        <v>1</v>
      </c>
      <c r="DU1080">
        <v>1009</v>
      </c>
      <c r="DV1080" t="s">
        <v>27</v>
      </c>
      <c r="DW1080" t="s">
        <v>27</v>
      </c>
      <c r="DX1080">
        <v>1000</v>
      </c>
      <c r="EE1080">
        <v>51482689</v>
      </c>
      <c r="EF1080">
        <v>1</v>
      </c>
      <c r="EG1080" t="s">
        <v>21</v>
      </c>
      <c r="EH1080">
        <v>0</v>
      </c>
      <c r="EI1080" t="s">
        <v>3</v>
      </c>
      <c r="EJ1080">
        <v>4</v>
      </c>
      <c r="EK1080">
        <v>0</v>
      </c>
      <c r="EL1080" t="s">
        <v>22</v>
      </c>
      <c r="EM1080" t="s">
        <v>23</v>
      </c>
      <c r="EO1080" t="s">
        <v>3</v>
      </c>
      <c r="EQ1080">
        <v>0</v>
      </c>
      <c r="ER1080">
        <v>124.9</v>
      </c>
      <c r="ES1080">
        <v>0</v>
      </c>
      <c r="ET1080">
        <v>0</v>
      </c>
      <c r="EU1080">
        <v>0</v>
      </c>
      <c r="EV1080">
        <v>124.9</v>
      </c>
      <c r="EW1080">
        <v>1.02</v>
      </c>
      <c r="EX1080">
        <v>0</v>
      </c>
      <c r="EY1080">
        <v>0</v>
      </c>
      <c r="FQ1080">
        <v>0</v>
      </c>
      <c r="FR1080">
        <f t="shared" si="926"/>
        <v>0</v>
      </c>
      <c r="FS1080">
        <v>0</v>
      </c>
      <c r="FX1080">
        <v>70</v>
      </c>
      <c r="FY1080">
        <v>10</v>
      </c>
      <c r="GA1080" t="s">
        <v>3</v>
      </c>
      <c r="GD1080">
        <v>0</v>
      </c>
      <c r="GF1080">
        <v>44828971</v>
      </c>
      <c r="GG1080">
        <v>2</v>
      </c>
      <c r="GH1080">
        <v>1</v>
      </c>
      <c r="GI1080">
        <v>-2</v>
      </c>
      <c r="GJ1080">
        <v>0</v>
      </c>
      <c r="GK1080">
        <f>ROUND(R1080*(R12)/100,2)</f>
        <v>0</v>
      </c>
      <c r="GL1080">
        <f t="shared" si="927"/>
        <v>0</v>
      </c>
      <c r="GM1080">
        <f>ROUND(O1080+X1080+Y1080+GK1080,2)+GX1080</f>
        <v>0</v>
      </c>
      <c r="GN1080">
        <f>IF(OR(BI1080=0,BI1080=1),ROUND(O1080+X1080+Y1080+GK1080,2),0)</f>
        <v>0</v>
      </c>
      <c r="GO1080">
        <f>IF(BI1080=2,ROUND(O1080+X1080+Y1080+GK1080,2),0)</f>
        <v>0</v>
      </c>
      <c r="GP1080">
        <f>IF(BI1080=4,ROUND(O1080+X1080+Y1080+GK1080,2)+GX1080,0)</f>
        <v>0</v>
      </c>
      <c r="GR1080">
        <v>0</v>
      </c>
      <c r="GS1080">
        <v>3</v>
      </c>
      <c r="GT1080">
        <v>0</v>
      </c>
      <c r="GU1080" t="s">
        <v>3</v>
      </c>
      <c r="GV1080">
        <f>ROUND((GT1080),6)</f>
        <v>0</v>
      </c>
      <c r="GW1080">
        <v>1</v>
      </c>
      <c r="GX1080">
        <f t="shared" si="928"/>
        <v>0</v>
      </c>
      <c r="HA1080">
        <v>0</v>
      </c>
      <c r="HB1080">
        <v>0</v>
      </c>
      <c r="HC1080">
        <f t="shared" si="929"/>
        <v>0</v>
      </c>
      <c r="HE1080" t="s">
        <v>3</v>
      </c>
      <c r="HF1080" t="s">
        <v>3</v>
      </c>
      <c r="IK1080">
        <f t="shared" si="930"/>
        <v>0</v>
      </c>
    </row>
    <row r="1081" spans="1:245" x14ac:dyDescent="0.2">
      <c r="A1081">
        <v>17</v>
      </c>
      <c r="B1081">
        <v>1</v>
      </c>
      <c r="C1081">
        <f>ROW(SmtRes!A343)</f>
        <v>343</v>
      </c>
      <c r="D1081">
        <f>ROW(EtalonRes!A337)</f>
        <v>337</v>
      </c>
      <c r="E1081" t="s">
        <v>33</v>
      </c>
      <c r="F1081" t="s">
        <v>34</v>
      </c>
      <c r="G1081" t="s">
        <v>35</v>
      </c>
      <c r="H1081" t="s">
        <v>27</v>
      </c>
      <c r="I1081">
        <v>0</v>
      </c>
      <c r="J1081">
        <v>0</v>
      </c>
      <c r="O1081">
        <f t="shared" si="900"/>
        <v>0</v>
      </c>
      <c r="P1081">
        <f t="shared" si="901"/>
        <v>0</v>
      </c>
      <c r="Q1081">
        <f t="shared" si="902"/>
        <v>0</v>
      </c>
      <c r="R1081">
        <f t="shared" si="903"/>
        <v>0</v>
      </c>
      <c r="S1081">
        <f t="shared" si="904"/>
        <v>0</v>
      </c>
      <c r="T1081">
        <f t="shared" si="905"/>
        <v>0</v>
      </c>
      <c r="U1081">
        <f t="shared" si="906"/>
        <v>0</v>
      </c>
      <c r="V1081">
        <f t="shared" si="907"/>
        <v>0</v>
      </c>
      <c r="W1081">
        <f t="shared" si="908"/>
        <v>0</v>
      </c>
      <c r="X1081">
        <f t="shared" si="909"/>
        <v>0</v>
      </c>
      <c r="Y1081">
        <f t="shared" si="910"/>
        <v>0</v>
      </c>
      <c r="AA1081">
        <v>52421674</v>
      </c>
      <c r="AB1081">
        <f t="shared" si="911"/>
        <v>57.83</v>
      </c>
      <c r="AC1081">
        <f>ROUND((ES1081),6)</f>
        <v>0</v>
      </c>
      <c r="AD1081">
        <f>ROUND((((ET1081)-(EU1081))+AE1081),6)</f>
        <v>57.83</v>
      </c>
      <c r="AE1081">
        <f t="shared" si="912"/>
        <v>31.44</v>
      </c>
      <c r="AF1081">
        <f t="shared" si="912"/>
        <v>0</v>
      </c>
      <c r="AG1081">
        <f t="shared" si="913"/>
        <v>0</v>
      </c>
      <c r="AH1081">
        <f t="shared" si="914"/>
        <v>0</v>
      </c>
      <c r="AI1081">
        <f t="shared" si="914"/>
        <v>0</v>
      </c>
      <c r="AJ1081">
        <f t="shared" si="915"/>
        <v>0</v>
      </c>
      <c r="AK1081">
        <v>57.83</v>
      </c>
      <c r="AL1081">
        <v>0</v>
      </c>
      <c r="AM1081">
        <v>57.83</v>
      </c>
      <c r="AN1081">
        <v>31.44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1</v>
      </c>
      <c r="AW1081">
        <v>1</v>
      </c>
      <c r="AZ1081">
        <v>1</v>
      </c>
      <c r="BA1081">
        <v>1</v>
      </c>
      <c r="BB1081">
        <v>1</v>
      </c>
      <c r="BC1081">
        <v>1</v>
      </c>
      <c r="BD1081" t="s">
        <v>3</v>
      </c>
      <c r="BE1081" t="s">
        <v>3</v>
      </c>
      <c r="BF1081" t="s">
        <v>3</v>
      </c>
      <c r="BG1081" t="s">
        <v>3</v>
      </c>
      <c r="BH1081">
        <v>0</v>
      </c>
      <c r="BI1081">
        <v>4</v>
      </c>
      <c r="BJ1081" t="s">
        <v>36</v>
      </c>
      <c r="BM1081">
        <v>1</v>
      </c>
      <c r="BN1081">
        <v>0</v>
      </c>
      <c r="BO1081" t="s">
        <v>3</v>
      </c>
      <c r="BP1081">
        <v>0</v>
      </c>
      <c r="BQ1081">
        <v>1</v>
      </c>
      <c r="BR1081">
        <v>0</v>
      </c>
      <c r="BS1081">
        <v>1</v>
      </c>
      <c r="BT1081">
        <v>1</v>
      </c>
      <c r="BU1081">
        <v>1</v>
      </c>
      <c r="BV1081">
        <v>1</v>
      </c>
      <c r="BW1081">
        <v>1</v>
      </c>
      <c r="BX1081">
        <v>1</v>
      </c>
      <c r="BY1081" t="s">
        <v>3</v>
      </c>
      <c r="BZ1081">
        <v>0</v>
      </c>
      <c r="CA1081">
        <v>0</v>
      </c>
      <c r="CE1081">
        <v>0</v>
      </c>
      <c r="CF1081">
        <v>0</v>
      </c>
      <c r="CG1081">
        <v>0</v>
      </c>
      <c r="CM1081">
        <v>0</v>
      </c>
      <c r="CN1081" t="s">
        <v>3</v>
      </c>
      <c r="CO1081">
        <v>0</v>
      </c>
      <c r="CP1081">
        <f t="shared" si="916"/>
        <v>0</v>
      </c>
      <c r="CQ1081">
        <f t="shared" si="917"/>
        <v>0</v>
      </c>
      <c r="CR1081">
        <f>((((ET1081)*BB1081-(EU1081)*BS1081)+AE1081*BS1081)*AV1081)</f>
        <v>57.83</v>
      </c>
      <c r="CS1081">
        <f t="shared" si="918"/>
        <v>31.44</v>
      </c>
      <c r="CT1081">
        <f t="shared" si="919"/>
        <v>0</v>
      </c>
      <c r="CU1081">
        <f t="shared" si="920"/>
        <v>0</v>
      </c>
      <c r="CV1081">
        <f t="shared" si="921"/>
        <v>0</v>
      </c>
      <c r="CW1081">
        <f t="shared" si="922"/>
        <v>0</v>
      </c>
      <c r="CX1081">
        <f t="shared" si="923"/>
        <v>0</v>
      </c>
      <c r="CY1081">
        <f t="shared" si="924"/>
        <v>0</v>
      </c>
      <c r="CZ1081">
        <f t="shared" si="925"/>
        <v>0</v>
      </c>
      <c r="DC1081" t="s">
        <v>3</v>
      </c>
      <c r="DD1081" t="s">
        <v>3</v>
      </c>
      <c r="DE1081" t="s">
        <v>3</v>
      </c>
      <c r="DF1081" t="s">
        <v>3</v>
      </c>
      <c r="DG1081" t="s">
        <v>3</v>
      </c>
      <c r="DH1081" t="s">
        <v>3</v>
      </c>
      <c r="DI1081" t="s">
        <v>3</v>
      </c>
      <c r="DJ1081" t="s">
        <v>3</v>
      </c>
      <c r="DK1081" t="s">
        <v>3</v>
      </c>
      <c r="DL1081" t="s">
        <v>3</v>
      </c>
      <c r="DM1081" t="s">
        <v>3</v>
      </c>
      <c r="DN1081">
        <v>0</v>
      </c>
      <c r="DO1081">
        <v>0</v>
      </c>
      <c r="DP1081">
        <v>1</v>
      </c>
      <c r="DQ1081">
        <v>1</v>
      </c>
      <c r="DU1081">
        <v>1009</v>
      </c>
      <c r="DV1081" t="s">
        <v>27</v>
      </c>
      <c r="DW1081" t="s">
        <v>27</v>
      </c>
      <c r="DX1081">
        <v>1000</v>
      </c>
      <c r="EE1081">
        <v>51482691</v>
      </c>
      <c r="EF1081">
        <v>1</v>
      </c>
      <c r="EG1081" t="s">
        <v>21</v>
      </c>
      <c r="EH1081">
        <v>0</v>
      </c>
      <c r="EI1081" t="s">
        <v>3</v>
      </c>
      <c r="EJ1081">
        <v>4</v>
      </c>
      <c r="EK1081">
        <v>1</v>
      </c>
      <c r="EL1081" t="s">
        <v>37</v>
      </c>
      <c r="EM1081" t="s">
        <v>23</v>
      </c>
      <c r="EO1081" t="s">
        <v>3</v>
      </c>
      <c r="EQ1081">
        <v>0</v>
      </c>
      <c r="ER1081">
        <v>57.83</v>
      </c>
      <c r="ES1081">
        <v>0</v>
      </c>
      <c r="ET1081">
        <v>57.83</v>
      </c>
      <c r="EU1081">
        <v>31.44</v>
      </c>
      <c r="EV1081">
        <v>0</v>
      </c>
      <c r="EW1081">
        <v>0</v>
      </c>
      <c r="EX1081">
        <v>0</v>
      </c>
      <c r="EY1081">
        <v>0</v>
      </c>
      <c r="FQ1081">
        <v>0</v>
      </c>
      <c r="FR1081">
        <f t="shared" si="926"/>
        <v>0</v>
      </c>
      <c r="FS1081">
        <v>0</v>
      </c>
      <c r="FX1081">
        <v>0</v>
      </c>
      <c r="FY1081">
        <v>0</v>
      </c>
      <c r="GA1081" t="s">
        <v>3</v>
      </c>
      <c r="GD1081">
        <v>1</v>
      </c>
      <c r="GF1081">
        <v>-1870736679</v>
      </c>
      <c r="GG1081">
        <v>2</v>
      </c>
      <c r="GH1081">
        <v>1</v>
      </c>
      <c r="GI1081">
        <v>-2</v>
      </c>
      <c r="GJ1081">
        <v>0</v>
      </c>
      <c r="GK1081">
        <v>0</v>
      </c>
      <c r="GL1081">
        <f t="shared" si="927"/>
        <v>0</v>
      </c>
      <c r="GM1081">
        <f>ROUND(O1081+X1081+Y1081,2)+GX1081</f>
        <v>0</v>
      </c>
      <c r="GN1081">
        <f>IF(OR(BI1081=0,BI1081=1),ROUND(O1081+X1081+Y1081,2),0)</f>
        <v>0</v>
      </c>
      <c r="GO1081">
        <f>IF(BI1081=2,ROUND(O1081+X1081+Y1081,2),0)</f>
        <v>0</v>
      </c>
      <c r="GP1081">
        <f>IF(BI1081=4,ROUND(O1081+X1081+Y1081,2)+GX1081,0)</f>
        <v>0</v>
      </c>
      <c r="GR1081">
        <v>0</v>
      </c>
      <c r="GS1081">
        <v>3</v>
      </c>
      <c r="GT1081">
        <v>0</v>
      </c>
      <c r="GU1081" t="s">
        <v>3</v>
      </c>
      <c r="GV1081">
        <f>ROUND((GT1081),6)</f>
        <v>0</v>
      </c>
      <c r="GW1081">
        <v>1</v>
      </c>
      <c r="GX1081">
        <f t="shared" si="928"/>
        <v>0</v>
      </c>
      <c r="HA1081">
        <v>0</v>
      </c>
      <c r="HB1081">
        <v>0</v>
      </c>
      <c r="HC1081">
        <f t="shared" si="929"/>
        <v>0</v>
      </c>
      <c r="HE1081" t="s">
        <v>3</v>
      </c>
      <c r="HF1081" t="s">
        <v>3</v>
      </c>
      <c r="IK1081">
        <f t="shared" si="930"/>
        <v>0</v>
      </c>
    </row>
    <row r="1082" spans="1:245" x14ac:dyDescent="0.2">
      <c r="A1082">
        <v>17</v>
      </c>
      <c r="B1082">
        <v>1</v>
      </c>
      <c r="C1082">
        <f>ROW(SmtRes!A345)</f>
        <v>345</v>
      </c>
      <c r="D1082">
        <f>ROW(EtalonRes!A339)</f>
        <v>339</v>
      </c>
      <c r="E1082" t="s">
        <v>38</v>
      </c>
      <c r="F1082" t="s">
        <v>39</v>
      </c>
      <c r="G1082" t="s">
        <v>40</v>
      </c>
      <c r="H1082" t="s">
        <v>27</v>
      </c>
      <c r="I1082">
        <v>0</v>
      </c>
      <c r="J1082">
        <v>0</v>
      </c>
      <c r="O1082">
        <f t="shared" si="900"/>
        <v>0</v>
      </c>
      <c r="P1082">
        <f t="shared" si="901"/>
        <v>0</v>
      </c>
      <c r="Q1082">
        <f t="shared" si="902"/>
        <v>0</v>
      </c>
      <c r="R1082">
        <f t="shared" si="903"/>
        <v>0</v>
      </c>
      <c r="S1082">
        <f t="shared" si="904"/>
        <v>0</v>
      </c>
      <c r="T1082">
        <f t="shared" si="905"/>
        <v>0</v>
      </c>
      <c r="U1082">
        <f t="shared" si="906"/>
        <v>0</v>
      </c>
      <c r="V1082">
        <f t="shared" si="907"/>
        <v>0</v>
      </c>
      <c r="W1082">
        <f t="shared" si="908"/>
        <v>0</v>
      </c>
      <c r="X1082">
        <f t="shared" si="909"/>
        <v>0</v>
      </c>
      <c r="Y1082">
        <f t="shared" si="910"/>
        <v>0</v>
      </c>
      <c r="AA1082">
        <v>52421674</v>
      </c>
      <c r="AB1082">
        <f t="shared" si="911"/>
        <v>165.91</v>
      </c>
      <c r="AC1082">
        <f>ROUND((ES1082),6)</f>
        <v>0</v>
      </c>
      <c r="AD1082">
        <f>ROUND((((ET1082)-(EU1082))+AE1082),6)</f>
        <v>165.91</v>
      </c>
      <c r="AE1082">
        <f t="shared" si="912"/>
        <v>90.18</v>
      </c>
      <c r="AF1082">
        <f t="shared" si="912"/>
        <v>0</v>
      </c>
      <c r="AG1082">
        <f t="shared" si="913"/>
        <v>0</v>
      </c>
      <c r="AH1082">
        <f t="shared" si="914"/>
        <v>0</v>
      </c>
      <c r="AI1082">
        <f t="shared" si="914"/>
        <v>0</v>
      </c>
      <c r="AJ1082">
        <f t="shared" si="915"/>
        <v>0</v>
      </c>
      <c r="AK1082">
        <v>165.91</v>
      </c>
      <c r="AL1082">
        <v>0</v>
      </c>
      <c r="AM1082">
        <v>165.91</v>
      </c>
      <c r="AN1082">
        <v>90.18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1</v>
      </c>
      <c r="AW1082">
        <v>1</v>
      </c>
      <c r="AZ1082">
        <v>1</v>
      </c>
      <c r="BA1082">
        <v>1</v>
      </c>
      <c r="BB1082">
        <v>1</v>
      </c>
      <c r="BC1082">
        <v>1</v>
      </c>
      <c r="BD1082" t="s">
        <v>3</v>
      </c>
      <c r="BE1082" t="s">
        <v>3</v>
      </c>
      <c r="BF1082" t="s">
        <v>3</v>
      </c>
      <c r="BG1082" t="s">
        <v>3</v>
      </c>
      <c r="BH1082">
        <v>0</v>
      </c>
      <c r="BI1082">
        <v>4</v>
      </c>
      <c r="BJ1082" t="s">
        <v>41</v>
      </c>
      <c r="BM1082">
        <v>1</v>
      </c>
      <c r="BN1082">
        <v>0</v>
      </c>
      <c r="BO1082" t="s">
        <v>3</v>
      </c>
      <c r="BP1082">
        <v>0</v>
      </c>
      <c r="BQ1082">
        <v>1</v>
      </c>
      <c r="BR1082">
        <v>0</v>
      </c>
      <c r="BS1082">
        <v>1</v>
      </c>
      <c r="BT1082">
        <v>1</v>
      </c>
      <c r="BU1082">
        <v>1</v>
      </c>
      <c r="BV1082">
        <v>1</v>
      </c>
      <c r="BW1082">
        <v>1</v>
      </c>
      <c r="BX1082">
        <v>1</v>
      </c>
      <c r="BY1082" t="s">
        <v>3</v>
      </c>
      <c r="BZ1082">
        <v>0</v>
      </c>
      <c r="CA1082">
        <v>0</v>
      </c>
      <c r="CE1082">
        <v>0</v>
      </c>
      <c r="CF1082">
        <v>0</v>
      </c>
      <c r="CG1082">
        <v>0</v>
      </c>
      <c r="CM1082">
        <v>0</v>
      </c>
      <c r="CN1082" t="s">
        <v>3</v>
      </c>
      <c r="CO1082">
        <v>0</v>
      </c>
      <c r="CP1082">
        <f t="shared" si="916"/>
        <v>0</v>
      </c>
      <c r="CQ1082">
        <f t="shared" si="917"/>
        <v>0</v>
      </c>
      <c r="CR1082">
        <f>((((ET1082)*BB1082-(EU1082)*BS1082)+AE1082*BS1082)*AV1082)</f>
        <v>165.91</v>
      </c>
      <c r="CS1082">
        <f t="shared" si="918"/>
        <v>90.18</v>
      </c>
      <c r="CT1082">
        <f t="shared" si="919"/>
        <v>0</v>
      </c>
      <c r="CU1082">
        <f t="shared" si="920"/>
        <v>0</v>
      </c>
      <c r="CV1082">
        <f t="shared" si="921"/>
        <v>0</v>
      </c>
      <c r="CW1082">
        <f t="shared" si="922"/>
        <v>0</v>
      </c>
      <c r="CX1082">
        <f t="shared" si="923"/>
        <v>0</v>
      </c>
      <c r="CY1082">
        <f t="shared" si="924"/>
        <v>0</v>
      </c>
      <c r="CZ1082">
        <f t="shared" si="925"/>
        <v>0</v>
      </c>
      <c r="DC1082" t="s">
        <v>3</v>
      </c>
      <c r="DD1082" t="s">
        <v>3</v>
      </c>
      <c r="DE1082" t="s">
        <v>3</v>
      </c>
      <c r="DF1082" t="s">
        <v>3</v>
      </c>
      <c r="DG1082" t="s">
        <v>3</v>
      </c>
      <c r="DH1082" t="s">
        <v>3</v>
      </c>
      <c r="DI1082" t="s">
        <v>3</v>
      </c>
      <c r="DJ1082" t="s">
        <v>3</v>
      </c>
      <c r="DK1082" t="s">
        <v>3</v>
      </c>
      <c r="DL1082" t="s">
        <v>3</v>
      </c>
      <c r="DM1082" t="s">
        <v>3</v>
      </c>
      <c r="DN1082">
        <v>0</v>
      </c>
      <c r="DO1082">
        <v>0</v>
      </c>
      <c r="DP1082">
        <v>1</v>
      </c>
      <c r="DQ1082">
        <v>1</v>
      </c>
      <c r="DU1082">
        <v>1009</v>
      </c>
      <c r="DV1082" t="s">
        <v>27</v>
      </c>
      <c r="DW1082" t="s">
        <v>27</v>
      </c>
      <c r="DX1082">
        <v>1000</v>
      </c>
      <c r="EE1082">
        <v>51482691</v>
      </c>
      <c r="EF1082">
        <v>1</v>
      </c>
      <c r="EG1082" t="s">
        <v>21</v>
      </c>
      <c r="EH1082">
        <v>0</v>
      </c>
      <c r="EI1082" t="s">
        <v>3</v>
      </c>
      <c r="EJ1082">
        <v>4</v>
      </c>
      <c r="EK1082">
        <v>1</v>
      </c>
      <c r="EL1082" t="s">
        <v>37</v>
      </c>
      <c r="EM1082" t="s">
        <v>23</v>
      </c>
      <c r="EO1082" t="s">
        <v>3</v>
      </c>
      <c r="EQ1082">
        <v>0</v>
      </c>
      <c r="ER1082">
        <v>165.91</v>
      </c>
      <c r="ES1082">
        <v>0</v>
      </c>
      <c r="ET1082">
        <v>165.91</v>
      </c>
      <c r="EU1082">
        <v>90.18</v>
      </c>
      <c r="EV1082">
        <v>0</v>
      </c>
      <c r="EW1082">
        <v>0</v>
      </c>
      <c r="EX1082">
        <v>0</v>
      </c>
      <c r="EY1082">
        <v>0</v>
      </c>
      <c r="FQ1082">
        <v>0</v>
      </c>
      <c r="FR1082">
        <f t="shared" si="926"/>
        <v>0</v>
      </c>
      <c r="FS1082">
        <v>0</v>
      </c>
      <c r="FX1082">
        <v>0</v>
      </c>
      <c r="FY1082">
        <v>0</v>
      </c>
      <c r="GA1082" t="s">
        <v>3</v>
      </c>
      <c r="GD1082">
        <v>1</v>
      </c>
      <c r="GF1082">
        <v>1912105629</v>
      </c>
      <c r="GG1082">
        <v>2</v>
      </c>
      <c r="GH1082">
        <v>1</v>
      </c>
      <c r="GI1082">
        <v>-2</v>
      </c>
      <c r="GJ1082">
        <v>0</v>
      </c>
      <c r="GK1082">
        <v>0</v>
      </c>
      <c r="GL1082">
        <f t="shared" si="927"/>
        <v>0</v>
      </c>
      <c r="GM1082">
        <f>ROUND(O1082+X1082+Y1082,2)+GX1082</f>
        <v>0</v>
      </c>
      <c r="GN1082">
        <f>IF(OR(BI1082=0,BI1082=1),ROUND(O1082+X1082+Y1082,2),0)</f>
        <v>0</v>
      </c>
      <c r="GO1082">
        <f>IF(BI1082=2,ROUND(O1082+X1082+Y1082,2),0)</f>
        <v>0</v>
      </c>
      <c r="GP1082">
        <f>IF(BI1082=4,ROUND(O1082+X1082+Y1082,2)+GX1082,0)</f>
        <v>0</v>
      </c>
      <c r="GR1082">
        <v>0</v>
      </c>
      <c r="GS1082">
        <v>3</v>
      </c>
      <c r="GT1082">
        <v>0</v>
      </c>
      <c r="GU1082" t="s">
        <v>3</v>
      </c>
      <c r="GV1082">
        <f>ROUND((GT1082),6)</f>
        <v>0</v>
      </c>
      <c r="GW1082">
        <v>1</v>
      </c>
      <c r="GX1082">
        <f t="shared" si="928"/>
        <v>0</v>
      </c>
      <c r="HA1082">
        <v>0</v>
      </c>
      <c r="HB1082">
        <v>0</v>
      </c>
      <c r="HC1082">
        <f t="shared" si="929"/>
        <v>0</v>
      </c>
      <c r="HE1082" t="s">
        <v>3</v>
      </c>
      <c r="HF1082" t="s">
        <v>3</v>
      </c>
      <c r="IK1082">
        <f t="shared" si="930"/>
        <v>0</v>
      </c>
    </row>
    <row r="1083" spans="1:245" x14ac:dyDescent="0.2">
      <c r="A1083">
        <v>17</v>
      </c>
      <c r="B1083">
        <v>1</v>
      </c>
      <c r="C1083">
        <f>ROW(SmtRes!A347)</f>
        <v>347</v>
      </c>
      <c r="D1083">
        <f>ROW(EtalonRes!A341)</f>
        <v>341</v>
      </c>
      <c r="E1083" t="s">
        <v>42</v>
      </c>
      <c r="F1083" t="s">
        <v>43</v>
      </c>
      <c r="G1083" t="s">
        <v>44</v>
      </c>
      <c r="H1083" t="s">
        <v>27</v>
      </c>
      <c r="I1083">
        <v>0</v>
      </c>
      <c r="J1083">
        <v>0</v>
      </c>
      <c r="O1083">
        <f t="shared" si="900"/>
        <v>0</v>
      </c>
      <c r="P1083">
        <f t="shared" si="901"/>
        <v>0</v>
      </c>
      <c r="Q1083">
        <f t="shared" si="902"/>
        <v>0</v>
      </c>
      <c r="R1083">
        <f t="shared" si="903"/>
        <v>0</v>
      </c>
      <c r="S1083">
        <f t="shared" si="904"/>
        <v>0</v>
      </c>
      <c r="T1083">
        <f t="shared" si="905"/>
        <v>0</v>
      </c>
      <c r="U1083">
        <f t="shared" si="906"/>
        <v>0</v>
      </c>
      <c r="V1083">
        <f t="shared" si="907"/>
        <v>0</v>
      </c>
      <c r="W1083">
        <f t="shared" si="908"/>
        <v>0</v>
      </c>
      <c r="X1083">
        <f t="shared" si="909"/>
        <v>0</v>
      </c>
      <c r="Y1083">
        <f t="shared" si="910"/>
        <v>0</v>
      </c>
      <c r="AA1083">
        <v>52421674</v>
      </c>
      <c r="AB1083">
        <f t="shared" si="911"/>
        <v>1396.89</v>
      </c>
      <c r="AC1083">
        <f>ROUND(((ES1083*51)),6)</f>
        <v>0</v>
      </c>
      <c r="AD1083">
        <f>ROUND(((((ET1083*51))-((EU1083*51)))+AE1083),6)</f>
        <v>1396.89</v>
      </c>
      <c r="AE1083">
        <f>ROUND(((EU1083*51)),6)</f>
        <v>759.39</v>
      </c>
      <c r="AF1083">
        <f>ROUND(((EV1083*51)),6)</f>
        <v>0</v>
      </c>
      <c r="AG1083">
        <f t="shared" si="913"/>
        <v>0</v>
      </c>
      <c r="AH1083">
        <f>((EW1083*51))</f>
        <v>0</v>
      </c>
      <c r="AI1083">
        <f>((EX1083*51))</f>
        <v>0</v>
      </c>
      <c r="AJ1083">
        <f t="shared" si="915"/>
        <v>0</v>
      </c>
      <c r="AK1083">
        <v>27.39</v>
      </c>
      <c r="AL1083">
        <v>0</v>
      </c>
      <c r="AM1083">
        <v>27.39</v>
      </c>
      <c r="AN1083">
        <v>14.89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1</v>
      </c>
      <c r="AW1083">
        <v>1</v>
      </c>
      <c r="AZ1083">
        <v>1</v>
      </c>
      <c r="BA1083">
        <v>1</v>
      </c>
      <c r="BB1083">
        <v>1</v>
      </c>
      <c r="BC1083">
        <v>1</v>
      </c>
      <c r="BD1083" t="s">
        <v>3</v>
      </c>
      <c r="BE1083" t="s">
        <v>3</v>
      </c>
      <c r="BF1083" t="s">
        <v>3</v>
      </c>
      <c r="BG1083" t="s">
        <v>3</v>
      </c>
      <c r="BH1083">
        <v>0</v>
      </c>
      <c r="BI1083">
        <v>4</v>
      </c>
      <c r="BJ1083" t="s">
        <v>45</v>
      </c>
      <c r="BM1083">
        <v>1</v>
      </c>
      <c r="BN1083">
        <v>0</v>
      </c>
      <c r="BO1083" t="s">
        <v>3</v>
      </c>
      <c r="BP1083">
        <v>0</v>
      </c>
      <c r="BQ1083">
        <v>1</v>
      </c>
      <c r="BR1083">
        <v>0</v>
      </c>
      <c r="BS1083">
        <v>1</v>
      </c>
      <c r="BT1083">
        <v>1</v>
      </c>
      <c r="BU1083">
        <v>1</v>
      </c>
      <c r="BV1083">
        <v>1</v>
      </c>
      <c r="BW1083">
        <v>1</v>
      </c>
      <c r="BX1083">
        <v>1</v>
      </c>
      <c r="BY1083" t="s">
        <v>3</v>
      </c>
      <c r="BZ1083">
        <v>0</v>
      </c>
      <c r="CA1083">
        <v>0</v>
      </c>
      <c r="CE1083">
        <v>0</v>
      </c>
      <c r="CF1083">
        <v>0</v>
      </c>
      <c r="CG1083">
        <v>0</v>
      </c>
      <c r="CM1083">
        <v>0</v>
      </c>
      <c r="CN1083" t="s">
        <v>3</v>
      </c>
      <c r="CO1083">
        <v>0</v>
      </c>
      <c r="CP1083">
        <f t="shared" si="916"/>
        <v>0</v>
      </c>
      <c r="CQ1083">
        <f t="shared" si="917"/>
        <v>0</v>
      </c>
      <c r="CR1083">
        <f>(((((ET1083*51))*BB1083-((EU1083*51))*BS1083)+AE1083*BS1083)*AV1083)</f>
        <v>1396.89</v>
      </c>
      <c r="CS1083">
        <f t="shared" si="918"/>
        <v>759.39</v>
      </c>
      <c r="CT1083">
        <f t="shared" si="919"/>
        <v>0</v>
      </c>
      <c r="CU1083">
        <f t="shared" si="920"/>
        <v>0</v>
      </c>
      <c r="CV1083">
        <f t="shared" si="921"/>
        <v>0</v>
      </c>
      <c r="CW1083">
        <f t="shared" si="922"/>
        <v>0</v>
      </c>
      <c r="CX1083">
        <f t="shared" si="923"/>
        <v>0</v>
      </c>
      <c r="CY1083">
        <f t="shared" si="924"/>
        <v>0</v>
      </c>
      <c r="CZ1083">
        <f t="shared" si="925"/>
        <v>0</v>
      </c>
      <c r="DC1083" t="s">
        <v>3</v>
      </c>
      <c r="DD1083" t="s">
        <v>46</v>
      </c>
      <c r="DE1083" t="s">
        <v>46</v>
      </c>
      <c r="DF1083" t="s">
        <v>46</v>
      </c>
      <c r="DG1083" t="s">
        <v>46</v>
      </c>
      <c r="DH1083" t="s">
        <v>3</v>
      </c>
      <c r="DI1083" t="s">
        <v>46</v>
      </c>
      <c r="DJ1083" t="s">
        <v>46</v>
      </c>
      <c r="DK1083" t="s">
        <v>3</v>
      </c>
      <c r="DL1083" t="s">
        <v>3</v>
      </c>
      <c r="DM1083" t="s">
        <v>3</v>
      </c>
      <c r="DN1083">
        <v>0</v>
      </c>
      <c r="DO1083">
        <v>0</v>
      </c>
      <c r="DP1083">
        <v>1</v>
      </c>
      <c r="DQ1083">
        <v>1</v>
      </c>
      <c r="DU1083">
        <v>1009</v>
      </c>
      <c r="DV1083" t="s">
        <v>27</v>
      </c>
      <c r="DW1083" t="s">
        <v>27</v>
      </c>
      <c r="DX1083">
        <v>1000</v>
      </c>
      <c r="EE1083">
        <v>51482691</v>
      </c>
      <c r="EF1083">
        <v>1</v>
      </c>
      <c r="EG1083" t="s">
        <v>21</v>
      </c>
      <c r="EH1083">
        <v>0</v>
      </c>
      <c r="EI1083" t="s">
        <v>3</v>
      </c>
      <c r="EJ1083">
        <v>4</v>
      </c>
      <c r="EK1083">
        <v>1</v>
      </c>
      <c r="EL1083" t="s">
        <v>37</v>
      </c>
      <c r="EM1083" t="s">
        <v>23</v>
      </c>
      <c r="EO1083" t="s">
        <v>3</v>
      </c>
      <c r="EQ1083">
        <v>0</v>
      </c>
      <c r="ER1083">
        <v>27.39</v>
      </c>
      <c r="ES1083">
        <v>0</v>
      </c>
      <c r="ET1083">
        <v>27.39</v>
      </c>
      <c r="EU1083">
        <v>14.89</v>
      </c>
      <c r="EV1083">
        <v>0</v>
      </c>
      <c r="EW1083">
        <v>0</v>
      </c>
      <c r="EX1083">
        <v>0</v>
      </c>
      <c r="EY1083">
        <v>0</v>
      </c>
      <c r="FQ1083">
        <v>0</v>
      </c>
      <c r="FR1083">
        <f t="shared" si="926"/>
        <v>0</v>
      </c>
      <c r="FS1083">
        <v>0</v>
      </c>
      <c r="FX1083">
        <v>0</v>
      </c>
      <c r="FY1083">
        <v>0</v>
      </c>
      <c r="GA1083" t="s">
        <v>3</v>
      </c>
      <c r="GD1083">
        <v>1</v>
      </c>
      <c r="GF1083">
        <v>972108674</v>
      </c>
      <c r="GG1083">
        <v>2</v>
      </c>
      <c r="GH1083">
        <v>1</v>
      </c>
      <c r="GI1083">
        <v>-2</v>
      </c>
      <c r="GJ1083">
        <v>0</v>
      </c>
      <c r="GK1083">
        <v>0</v>
      </c>
      <c r="GL1083">
        <f t="shared" si="927"/>
        <v>0</v>
      </c>
      <c r="GM1083">
        <f>ROUND(O1083+X1083+Y1083,2)+GX1083</f>
        <v>0</v>
      </c>
      <c r="GN1083">
        <f>IF(OR(BI1083=0,BI1083=1),ROUND(O1083+X1083+Y1083,2),0)</f>
        <v>0</v>
      </c>
      <c r="GO1083">
        <f>IF(BI1083=2,ROUND(O1083+X1083+Y1083,2),0)</f>
        <v>0</v>
      </c>
      <c r="GP1083">
        <f>IF(BI1083=4,ROUND(O1083+X1083+Y1083,2)+GX1083,0)</f>
        <v>0</v>
      </c>
      <c r="GR1083">
        <v>0</v>
      </c>
      <c r="GS1083">
        <v>3</v>
      </c>
      <c r="GT1083">
        <v>0</v>
      </c>
      <c r="GU1083" t="s">
        <v>46</v>
      </c>
      <c r="GV1083">
        <f>ROUND(((GT1083*51)),6)</f>
        <v>0</v>
      </c>
      <c r="GW1083">
        <v>1</v>
      </c>
      <c r="GX1083">
        <f t="shared" si="928"/>
        <v>0</v>
      </c>
      <c r="HA1083">
        <v>0</v>
      </c>
      <c r="HB1083">
        <v>0</v>
      </c>
      <c r="HC1083">
        <f t="shared" si="929"/>
        <v>0</v>
      </c>
      <c r="HE1083" t="s">
        <v>3</v>
      </c>
      <c r="HF1083" t="s">
        <v>3</v>
      </c>
      <c r="IK1083">
        <f t="shared" si="930"/>
        <v>0</v>
      </c>
    </row>
    <row r="1084" spans="1:245" x14ac:dyDescent="0.2">
      <c r="A1084">
        <v>17</v>
      </c>
      <c r="B1084">
        <v>1</v>
      </c>
      <c r="E1084" t="s">
        <v>47</v>
      </c>
      <c r="F1084" t="s">
        <v>48</v>
      </c>
      <c r="G1084" t="s">
        <v>49</v>
      </c>
      <c r="H1084" t="s">
        <v>27</v>
      </c>
      <c r="I1084">
        <v>0</v>
      </c>
      <c r="J1084">
        <v>0</v>
      </c>
      <c r="O1084">
        <f t="shared" si="900"/>
        <v>0</v>
      </c>
      <c r="P1084">
        <f t="shared" si="901"/>
        <v>0</v>
      </c>
      <c r="Q1084">
        <f t="shared" si="902"/>
        <v>0</v>
      </c>
      <c r="R1084">
        <f t="shared" si="903"/>
        <v>0</v>
      </c>
      <c r="S1084">
        <f t="shared" si="904"/>
        <v>0</v>
      </c>
      <c r="T1084">
        <f t="shared" si="905"/>
        <v>0</v>
      </c>
      <c r="U1084">
        <f t="shared" si="906"/>
        <v>0</v>
      </c>
      <c r="V1084">
        <f t="shared" si="907"/>
        <v>0</v>
      </c>
      <c r="W1084">
        <f t="shared" si="908"/>
        <v>0</v>
      </c>
      <c r="X1084">
        <f t="shared" si="909"/>
        <v>0</v>
      </c>
      <c r="Y1084">
        <f t="shared" si="910"/>
        <v>0</v>
      </c>
      <c r="AA1084">
        <v>52421674</v>
      </c>
      <c r="AB1084">
        <f t="shared" si="911"/>
        <v>150.61000000000001</v>
      </c>
      <c r="AC1084">
        <f>ROUND((ES1084),6)</f>
        <v>150.61000000000001</v>
      </c>
      <c r="AD1084">
        <f>ROUND((((ET1084)-(EU1084))+AE1084),6)</f>
        <v>0</v>
      </c>
      <c r="AE1084">
        <f t="shared" ref="AE1084:AF1088" si="931">ROUND((EU1084),6)</f>
        <v>0</v>
      </c>
      <c r="AF1084">
        <f t="shared" si="931"/>
        <v>0</v>
      </c>
      <c r="AG1084">
        <f t="shared" si="913"/>
        <v>0</v>
      </c>
      <c r="AH1084">
        <f t="shared" ref="AH1084:AI1088" si="932">(EW1084)</f>
        <v>0</v>
      </c>
      <c r="AI1084">
        <f t="shared" si="932"/>
        <v>0</v>
      </c>
      <c r="AJ1084">
        <f t="shared" si="915"/>
        <v>0</v>
      </c>
      <c r="AK1084">
        <v>150.61000000000001</v>
      </c>
      <c r="AL1084">
        <v>150.61000000000001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1</v>
      </c>
      <c r="AW1084">
        <v>1</v>
      </c>
      <c r="AZ1084">
        <v>1</v>
      </c>
      <c r="BA1084">
        <v>1</v>
      </c>
      <c r="BB1084">
        <v>1</v>
      </c>
      <c r="BC1084">
        <v>1</v>
      </c>
      <c r="BD1084" t="s">
        <v>3</v>
      </c>
      <c r="BE1084" t="s">
        <v>3</v>
      </c>
      <c r="BF1084" t="s">
        <v>3</v>
      </c>
      <c r="BG1084" t="s">
        <v>3</v>
      </c>
      <c r="BH1084">
        <v>3</v>
      </c>
      <c r="BI1084">
        <v>1</v>
      </c>
      <c r="BJ1084" t="s">
        <v>3</v>
      </c>
      <c r="BM1084">
        <v>6001</v>
      </c>
      <c r="BN1084">
        <v>0</v>
      </c>
      <c r="BO1084" t="s">
        <v>3</v>
      </c>
      <c r="BP1084">
        <v>0</v>
      </c>
      <c r="BQ1084">
        <v>0</v>
      </c>
      <c r="BR1084">
        <v>0</v>
      </c>
      <c r="BS1084">
        <v>1</v>
      </c>
      <c r="BT1084">
        <v>1</v>
      </c>
      <c r="BU1084">
        <v>1</v>
      </c>
      <c r="BV1084">
        <v>1</v>
      </c>
      <c r="BW1084">
        <v>1</v>
      </c>
      <c r="BX1084">
        <v>1</v>
      </c>
      <c r="BY1084" t="s">
        <v>3</v>
      </c>
      <c r="BZ1084">
        <v>0</v>
      </c>
      <c r="CA1084">
        <v>0</v>
      </c>
      <c r="CE1084">
        <v>0</v>
      </c>
      <c r="CF1084">
        <v>0</v>
      </c>
      <c r="CG1084">
        <v>0</v>
      </c>
      <c r="CM1084">
        <v>0</v>
      </c>
      <c r="CN1084" t="s">
        <v>3</v>
      </c>
      <c r="CO1084">
        <v>0</v>
      </c>
      <c r="CP1084">
        <f t="shared" si="916"/>
        <v>0</v>
      </c>
      <c r="CQ1084">
        <f t="shared" si="917"/>
        <v>150.61000000000001</v>
      </c>
      <c r="CR1084">
        <f>((((ET1084)*BB1084-(EU1084)*BS1084)+AE1084*BS1084)*AV1084)</f>
        <v>0</v>
      </c>
      <c r="CS1084">
        <f t="shared" si="918"/>
        <v>0</v>
      </c>
      <c r="CT1084">
        <f t="shared" si="919"/>
        <v>0</v>
      </c>
      <c r="CU1084">
        <f t="shared" si="920"/>
        <v>0</v>
      </c>
      <c r="CV1084">
        <f t="shared" si="921"/>
        <v>0</v>
      </c>
      <c r="CW1084">
        <f t="shared" si="922"/>
        <v>0</v>
      </c>
      <c r="CX1084">
        <f t="shared" si="923"/>
        <v>0</v>
      </c>
      <c r="CY1084">
        <f t="shared" si="924"/>
        <v>0</v>
      </c>
      <c r="CZ1084">
        <f t="shared" si="925"/>
        <v>0</v>
      </c>
      <c r="DC1084" t="s">
        <v>3</v>
      </c>
      <c r="DD1084" t="s">
        <v>3</v>
      </c>
      <c r="DE1084" t="s">
        <v>3</v>
      </c>
      <c r="DF1084" t="s">
        <v>3</v>
      </c>
      <c r="DG1084" t="s">
        <v>3</v>
      </c>
      <c r="DH1084" t="s">
        <v>3</v>
      </c>
      <c r="DI1084" t="s">
        <v>3</v>
      </c>
      <c r="DJ1084" t="s">
        <v>3</v>
      </c>
      <c r="DK1084" t="s">
        <v>3</v>
      </c>
      <c r="DL1084" t="s">
        <v>3</v>
      </c>
      <c r="DM1084" t="s">
        <v>3</v>
      </c>
      <c r="DN1084">
        <v>0</v>
      </c>
      <c r="DO1084">
        <v>0</v>
      </c>
      <c r="DP1084">
        <v>1</v>
      </c>
      <c r="DQ1084">
        <v>1</v>
      </c>
      <c r="DU1084">
        <v>1009</v>
      </c>
      <c r="DV1084" t="s">
        <v>27</v>
      </c>
      <c r="DW1084" t="s">
        <v>27</v>
      </c>
      <c r="DX1084">
        <v>1000</v>
      </c>
      <c r="EE1084">
        <v>51764353</v>
      </c>
      <c r="EF1084">
        <v>0</v>
      </c>
      <c r="EG1084" t="s">
        <v>50</v>
      </c>
      <c r="EH1084">
        <v>0</v>
      </c>
      <c r="EI1084" t="s">
        <v>3</v>
      </c>
      <c r="EJ1084">
        <v>1</v>
      </c>
      <c r="EK1084">
        <v>6001</v>
      </c>
      <c r="EL1084" t="s">
        <v>51</v>
      </c>
      <c r="EM1084" t="s">
        <v>50</v>
      </c>
      <c r="EO1084" t="s">
        <v>3</v>
      </c>
      <c r="EQ1084">
        <v>0</v>
      </c>
      <c r="ER1084">
        <v>150.61000000000001</v>
      </c>
      <c r="ES1084">
        <v>150.61000000000001</v>
      </c>
      <c r="ET1084">
        <v>0</v>
      </c>
      <c r="EU1084">
        <v>0</v>
      </c>
      <c r="EV1084">
        <v>0</v>
      </c>
      <c r="EW1084">
        <v>0</v>
      </c>
      <c r="EX1084">
        <v>0</v>
      </c>
      <c r="EY1084">
        <v>0</v>
      </c>
      <c r="EZ1084">
        <v>5</v>
      </c>
      <c r="FC1084">
        <v>1</v>
      </c>
      <c r="FD1084">
        <v>18</v>
      </c>
      <c r="FF1084">
        <v>180.73</v>
      </c>
      <c r="FQ1084">
        <v>0</v>
      </c>
      <c r="FR1084">
        <f t="shared" si="926"/>
        <v>0</v>
      </c>
      <c r="FS1084">
        <v>0</v>
      </c>
      <c r="FX1084">
        <v>0</v>
      </c>
      <c r="FY1084">
        <v>0</v>
      </c>
      <c r="GA1084" t="s">
        <v>52</v>
      </c>
      <c r="GD1084">
        <v>0</v>
      </c>
      <c r="GF1084">
        <v>-611639470</v>
      </c>
      <c r="GG1084">
        <v>2</v>
      </c>
      <c r="GH1084">
        <v>3</v>
      </c>
      <c r="GI1084">
        <v>-2</v>
      </c>
      <c r="GJ1084">
        <v>0</v>
      </c>
      <c r="GK1084">
        <f>ROUND(R1084*(R12)/100,2)</f>
        <v>0</v>
      </c>
      <c r="GL1084">
        <f t="shared" si="927"/>
        <v>0</v>
      </c>
      <c r="GM1084">
        <f>ROUND(O1084+X1084+Y1084+GK1084,2)+GX1084</f>
        <v>0</v>
      </c>
      <c r="GN1084">
        <f>IF(OR(BI1084=0,BI1084=1),ROUND(O1084+X1084+Y1084+GK1084,2),0)</f>
        <v>0</v>
      </c>
      <c r="GO1084">
        <f>IF(BI1084=2,ROUND(O1084+X1084+Y1084+GK1084,2),0)</f>
        <v>0</v>
      </c>
      <c r="GP1084">
        <f>IF(BI1084=4,ROUND(O1084+X1084+Y1084+GK1084,2)+GX1084,0)</f>
        <v>0</v>
      </c>
      <c r="GR1084">
        <v>1</v>
      </c>
      <c r="GS1084">
        <v>1</v>
      </c>
      <c r="GT1084">
        <v>0</v>
      </c>
      <c r="GU1084" t="s">
        <v>3</v>
      </c>
      <c r="GV1084">
        <f>ROUND((GT1084),6)</f>
        <v>0</v>
      </c>
      <c r="GW1084">
        <v>1</v>
      </c>
      <c r="GX1084">
        <f t="shared" si="928"/>
        <v>0</v>
      </c>
      <c r="HA1084">
        <v>0</v>
      </c>
      <c r="HB1084">
        <v>0</v>
      </c>
      <c r="HC1084">
        <f t="shared" si="929"/>
        <v>0</v>
      </c>
      <c r="HE1084" t="s">
        <v>53</v>
      </c>
      <c r="HF1084" t="s">
        <v>53</v>
      </c>
      <c r="IK1084">
        <f t="shared" si="930"/>
        <v>0</v>
      </c>
    </row>
    <row r="1085" spans="1:245" x14ac:dyDescent="0.2">
      <c r="A1085">
        <v>17</v>
      </c>
      <c r="B1085">
        <v>1</v>
      </c>
      <c r="C1085">
        <f>ROW(SmtRes!A356)</f>
        <v>356</v>
      </c>
      <c r="D1085">
        <f>ROW(EtalonRes!A350)</f>
        <v>350</v>
      </c>
      <c r="E1085" t="s">
        <v>54</v>
      </c>
      <c r="F1085" t="s">
        <v>386</v>
      </c>
      <c r="G1085" t="s">
        <v>387</v>
      </c>
      <c r="H1085" t="s">
        <v>132</v>
      </c>
      <c r="I1085">
        <v>0</v>
      </c>
      <c r="J1085">
        <v>0</v>
      </c>
      <c r="O1085">
        <f t="shared" si="900"/>
        <v>0</v>
      </c>
      <c r="P1085">
        <f t="shared" si="901"/>
        <v>0</v>
      </c>
      <c r="Q1085">
        <f t="shared" si="902"/>
        <v>0</v>
      </c>
      <c r="R1085">
        <f t="shared" si="903"/>
        <v>0</v>
      </c>
      <c r="S1085">
        <f t="shared" si="904"/>
        <v>0</v>
      </c>
      <c r="T1085">
        <f t="shared" si="905"/>
        <v>0</v>
      </c>
      <c r="U1085">
        <f t="shared" si="906"/>
        <v>0</v>
      </c>
      <c r="V1085">
        <f t="shared" si="907"/>
        <v>0</v>
      </c>
      <c r="W1085">
        <f t="shared" si="908"/>
        <v>0</v>
      </c>
      <c r="X1085">
        <f t="shared" si="909"/>
        <v>0</v>
      </c>
      <c r="Y1085">
        <f t="shared" si="910"/>
        <v>0</v>
      </c>
      <c r="AA1085">
        <v>52421674</v>
      </c>
      <c r="AB1085">
        <f t="shared" si="911"/>
        <v>280864.57</v>
      </c>
      <c r="AC1085">
        <f>ROUND((ES1085),6)</f>
        <v>222479.25</v>
      </c>
      <c r="AD1085">
        <f>ROUND((((ET1085)-(EU1085))+AE1085),6)</f>
        <v>53736.02</v>
      </c>
      <c r="AE1085">
        <f t="shared" si="931"/>
        <v>21215.13</v>
      </c>
      <c r="AF1085">
        <f t="shared" si="931"/>
        <v>4649.3</v>
      </c>
      <c r="AG1085">
        <f t="shared" si="913"/>
        <v>0</v>
      </c>
      <c r="AH1085">
        <f t="shared" si="932"/>
        <v>24.84</v>
      </c>
      <c r="AI1085">
        <f t="shared" si="932"/>
        <v>0</v>
      </c>
      <c r="AJ1085">
        <f t="shared" si="915"/>
        <v>0</v>
      </c>
      <c r="AK1085">
        <v>280864.57</v>
      </c>
      <c r="AL1085">
        <v>222479.25</v>
      </c>
      <c r="AM1085">
        <v>53736.02</v>
      </c>
      <c r="AN1085">
        <v>21215.13</v>
      </c>
      <c r="AO1085">
        <v>4649.3</v>
      </c>
      <c r="AP1085">
        <v>0</v>
      </c>
      <c r="AQ1085">
        <v>24.84</v>
      </c>
      <c r="AR1085">
        <v>0</v>
      </c>
      <c r="AS1085">
        <v>0</v>
      </c>
      <c r="AT1085">
        <v>70</v>
      </c>
      <c r="AU1085">
        <v>10</v>
      </c>
      <c r="AV1085">
        <v>1</v>
      </c>
      <c r="AW1085">
        <v>1</v>
      </c>
      <c r="AZ1085">
        <v>1</v>
      </c>
      <c r="BA1085">
        <v>1</v>
      </c>
      <c r="BB1085">
        <v>1</v>
      </c>
      <c r="BC1085">
        <v>1</v>
      </c>
      <c r="BD1085" t="s">
        <v>3</v>
      </c>
      <c r="BE1085" t="s">
        <v>3</v>
      </c>
      <c r="BF1085" t="s">
        <v>3</v>
      </c>
      <c r="BG1085" t="s">
        <v>3</v>
      </c>
      <c r="BH1085">
        <v>0</v>
      </c>
      <c r="BI1085">
        <v>4</v>
      </c>
      <c r="BJ1085" t="s">
        <v>388</v>
      </c>
      <c r="BM1085">
        <v>0</v>
      </c>
      <c r="BN1085">
        <v>0</v>
      </c>
      <c r="BO1085" t="s">
        <v>3</v>
      </c>
      <c r="BP1085">
        <v>0</v>
      </c>
      <c r="BQ1085">
        <v>1</v>
      </c>
      <c r="BR1085">
        <v>0</v>
      </c>
      <c r="BS1085">
        <v>1</v>
      </c>
      <c r="BT1085">
        <v>1</v>
      </c>
      <c r="BU1085">
        <v>1</v>
      </c>
      <c r="BV1085">
        <v>1</v>
      </c>
      <c r="BW1085">
        <v>1</v>
      </c>
      <c r="BX1085">
        <v>1</v>
      </c>
      <c r="BY1085" t="s">
        <v>3</v>
      </c>
      <c r="BZ1085">
        <v>70</v>
      </c>
      <c r="CA1085">
        <v>10</v>
      </c>
      <c r="CE1085">
        <v>0</v>
      </c>
      <c r="CF1085">
        <v>0</v>
      </c>
      <c r="CG1085">
        <v>0</v>
      </c>
      <c r="CM1085">
        <v>0</v>
      </c>
      <c r="CN1085" t="s">
        <v>3</v>
      </c>
      <c r="CO1085">
        <v>0</v>
      </c>
      <c r="CP1085">
        <f t="shared" si="916"/>
        <v>0</v>
      </c>
      <c r="CQ1085">
        <f t="shared" si="917"/>
        <v>222479.25</v>
      </c>
      <c r="CR1085">
        <f>((((ET1085)*BB1085-(EU1085)*BS1085)+AE1085*BS1085)*AV1085)</f>
        <v>53736.02</v>
      </c>
      <c r="CS1085">
        <f t="shared" si="918"/>
        <v>21215.13</v>
      </c>
      <c r="CT1085">
        <f t="shared" si="919"/>
        <v>4649.3</v>
      </c>
      <c r="CU1085">
        <f t="shared" si="920"/>
        <v>0</v>
      </c>
      <c r="CV1085">
        <f t="shared" si="921"/>
        <v>24.84</v>
      </c>
      <c r="CW1085">
        <f t="shared" si="922"/>
        <v>0</v>
      </c>
      <c r="CX1085">
        <f t="shared" si="923"/>
        <v>0</v>
      </c>
      <c r="CY1085">
        <f t="shared" si="924"/>
        <v>0</v>
      </c>
      <c r="CZ1085">
        <f t="shared" si="925"/>
        <v>0</v>
      </c>
      <c r="DC1085" t="s">
        <v>3</v>
      </c>
      <c r="DD1085" t="s">
        <v>3</v>
      </c>
      <c r="DE1085" t="s">
        <v>3</v>
      </c>
      <c r="DF1085" t="s">
        <v>3</v>
      </c>
      <c r="DG1085" t="s">
        <v>3</v>
      </c>
      <c r="DH1085" t="s">
        <v>3</v>
      </c>
      <c r="DI1085" t="s">
        <v>3</v>
      </c>
      <c r="DJ1085" t="s">
        <v>3</v>
      </c>
      <c r="DK1085" t="s">
        <v>3</v>
      </c>
      <c r="DL1085" t="s">
        <v>3</v>
      </c>
      <c r="DM1085" t="s">
        <v>3</v>
      </c>
      <c r="DN1085">
        <v>0</v>
      </c>
      <c r="DO1085">
        <v>0</v>
      </c>
      <c r="DP1085">
        <v>1</v>
      </c>
      <c r="DQ1085">
        <v>1</v>
      </c>
      <c r="DU1085">
        <v>1007</v>
      </c>
      <c r="DV1085" t="s">
        <v>132</v>
      </c>
      <c r="DW1085" t="s">
        <v>132</v>
      </c>
      <c r="DX1085">
        <v>100</v>
      </c>
      <c r="EE1085">
        <v>51482689</v>
      </c>
      <c r="EF1085">
        <v>1</v>
      </c>
      <c r="EG1085" t="s">
        <v>21</v>
      </c>
      <c r="EH1085">
        <v>0</v>
      </c>
      <c r="EI1085" t="s">
        <v>3</v>
      </c>
      <c r="EJ1085">
        <v>4</v>
      </c>
      <c r="EK1085">
        <v>0</v>
      </c>
      <c r="EL1085" t="s">
        <v>22</v>
      </c>
      <c r="EM1085" t="s">
        <v>23</v>
      </c>
      <c r="EO1085" t="s">
        <v>3</v>
      </c>
      <c r="EQ1085">
        <v>0</v>
      </c>
      <c r="ER1085">
        <v>280864.57</v>
      </c>
      <c r="ES1085">
        <v>222479.25</v>
      </c>
      <c r="ET1085">
        <v>53736.02</v>
      </c>
      <c r="EU1085">
        <v>21215.13</v>
      </c>
      <c r="EV1085">
        <v>4649.3</v>
      </c>
      <c r="EW1085">
        <v>24.84</v>
      </c>
      <c r="EX1085">
        <v>0</v>
      </c>
      <c r="EY1085">
        <v>0</v>
      </c>
      <c r="FQ1085">
        <v>0</v>
      </c>
      <c r="FR1085">
        <f t="shared" si="926"/>
        <v>0</v>
      </c>
      <c r="FS1085">
        <v>0</v>
      </c>
      <c r="FX1085">
        <v>70</v>
      </c>
      <c r="FY1085">
        <v>10</v>
      </c>
      <c r="GA1085" t="s">
        <v>3</v>
      </c>
      <c r="GD1085">
        <v>0</v>
      </c>
      <c r="GF1085">
        <v>903465972</v>
      </c>
      <c r="GG1085">
        <v>2</v>
      </c>
      <c r="GH1085">
        <v>1</v>
      </c>
      <c r="GI1085">
        <v>-2</v>
      </c>
      <c r="GJ1085">
        <v>0</v>
      </c>
      <c r="GK1085">
        <f>ROUND(R1085*(R12)/100,2)</f>
        <v>0</v>
      </c>
      <c r="GL1085">
        <f t="shared" si="927"/>
        <v>0</v>
      </c>
      <c r="GM1085">
        <f>ROUND(O1085+X1085+Y1085+GK1085,2)+GX1085</f>
        <v>0</v>
      </c>
      <c r="GN1085">
        <f>IF(OR(BI1085=0,BI1085=1),ROUND(O1085+X1085+Y1085+GK1085,2),0)</f>
        <v>0</v>
      </c>
      <c r="GO1085">
        <f>IF(BI1085=2,ROUND(O1085+X1085+Y1085+GK1085,2),0)</f>
        <v>0</v>
      </c>
      <c r="GP1085">
        <f>IF(BI1085=4,ROUND(O1085+X1085+Y1085+GK1085,2)+GX1085,0)</f>
        <v>0</v>
      </c>
      <c r="GR1085">
        <v>0</v>
      </c>
      <c r="GS1085">
        <v>3</v>
      </c>
      <c r="GT1085">
        <v>0</v>
      </c>
      <c r="GU1085" t="s">
        <v>3</v>
      </c>
      <c r="GV1085">
        <f>ROUND((GT1085),6)</f>
        <v>0</v>
      </c>
      <c r="GW1085">
        <v>1</v>
      </c>
      <c r="GX1085">
        <f t="shared" si="928"/>
        <v>0</v>
      </c>
      <c r="HA1085">
        <v>0</v>
      </c>
      <c r="HB1085">
        <v>0</v>
      </c>
      <c r="HC1085">
        <f t="shared" si="929"/>
        <v>0</v>
      </c>
      <c r="HE1085" t="s">
        <v>3</v>
      </c>
      <c r="HF1085" t="s">
        <v>3</v>
      </c>
      <c r="IK1085">
        <f t="shared" si="930"/>
        <v>0</v>
      </c>
    </row>
    <row r="1086" spans="1:245" x14ac:dyDescent="0.2">
      <c r="A1086">
        <v>17</v>
      </c>
      <c r="B1086">
        <v>1</v>
      </c>
      <c r="C1086">
        <f>ROW(SmtRes!A361)</f>
        <v>361</v>
      </c>
      <c r="D1086">
        <f>ROW(EtalonRes!A354)</f>
        <v>354</v>
      </c>
      <c r="E1086" t="s">
        <v>67</v>
      </c>
      <c r="F1086" t="s">
        <v>68</v>
      </c>
      <c r="G1086" t="s">
        <v>69</v>
      </c>
      <c r="H1086" t="s">
        <v>70</v>
      </c>
      <c r="I1086">
        <v>0</v>
      </c>
      <c r="J1086">
        <v>0</v>
      </c>
      <c r="O1086">
        <f t="shared" si="900"/>
        <v>0</v>
      </c>
      <c r="P1086">
        <f t="shared" si="901"/>
        <v>0</v>
      </c>
      <c r="Q1086">
        <f t="shared" si="902"/>
        <v>0</v>
      </c>
      <c r="R1086">
        <f t="shared" si="903"/>
        <v>0</v>
      </c>
      <c r="S1086">
        <f t="shared" si="904"/>
        <v>0</v>
      </c>
      <c r="T1086">
        <f t="shared" si="905"/>
        <v>0</v>
      </c>
      <c r="U1086">
        <f t="shared" si="906"/>
        <v>0</v>
      </c>
      <c r="V1086">
        <f t="shared" si="907"/>
        <v>0</v>
      </c>
      <c r="W1086">
        <f t="shared" si="908"/>
        <v>0</v>
      </c>
      <c r="X1086">
        <f t="shared" si="909"/>
        <v>0</v>
      </c>
      <c r="Y1086">
        <f t="shared" si="910"/>
        <v>0</v>
      </c>
      <c r="AA1086">
        <v>52421674</v>
      </c>
      <c r="AB1086">
        <f t="shared" si="911"/>
        <v>23966.9</v>
      </c>
      <c r="AC1086">
        <f>ROUND((ES1086),6)</f>
        <v>20488.849999999999</v>
      </c>
      <c r="AD1086">
        <f>ROUND((((ET1086)-(EU1086))+AE1086),6)</f>
        <v>1123.06</v>
      </c>
      <c r="AE1086">
        <f t="shared" si="931"/>
        <v>471.72</v>
      </c>
      <c r="AF1086">
        <f t="shared" si="931"/>
        <v>2354.9899999999998</v>
      </c>
      <c r="AG1086">
        <f t="shared" si="913"/>
        <v>0</v>
      </c>
      <c r="AH1086">
        <f t="shared" si="932"/>
        <v>10.3</v>
      </c>
      <c r="AI1086">
        <f t="shared" si="932"/>
        <v>0</v>
      </c>
      <c r="AJ1086">
        <f t="shared" si="915"/>
        <v>0</v>
      </c>
      <c r="AK1086">
        <v>23966.9</v>
      </c>
      <c r="AL1086">
        <v>20488.849999999999</v>
      </c>
      <c r="AM1086">
        <v>1123.06</v>
      </c>
      <c r="AN1086">
        <v>471.72</v>
      </c>
      <c r="AO1086">
        <v>2354.9899999999998</v>
      </c>
      <c r="AP1086">
        <v>0</v>
      </c>
      <c r="AQ1086">
        <v>10.3</v>
      </c>
      <c r="AR1086">
        <v>0</v>
      </c>
      <c r="AS1086">
        <v>0</v>
      </c>
      <c r="AT1086">
        <v>70</v>
      </c>
      <c r="AU1086">
        <v>10</v>
      </c>
      <c r="AV1086">
        <v>1</v>
      </c>
      <c r="AW1086">
        <v>1</v>
      </c>
      <c r="AZ1086">
        <v>1</v>
      </c>
      <c r="BA1086">
        <v>1</v>
      </c>
      <c r="BB1086">
        <v>1</v>
      </c>
      <c r="BC1086">
        <v>1</v>
      </c>
      <c r="BD1086" t="s">
        <v>3</v>
      </c>
      <c r="BE1086" t="s">
        <v>3</v>
      </c>
      <c r="BF1086" t="s">
        <v>3</v>
      </c>
      <c r="BG1086" t="s">
        <v>3</v>
      </c>
      <c r="BH1086">
        <v>0</v>
      </c>
      <c r="BI1086">
        <v>4</v>
      </c>
      <c r="BJ1086" t="s">
        <v>71</v>
      </c>
      <c r="BM1086">
        <v>0</v>
      </c>
      <c r="BN1086">
        <v>0</v>
      </c>
      <c r="BO1086" t="s">
        <v>3</v>
      </c>
      <c r="BP1086">
        <v>0</v>
      </c>
      <c r="BQ1086">
        <v>1</v>
      </c>
      <c r="BR1086">
        <v>0</v>
      </c>
      <c r="BS1086">
        <v>1</v>
      </c>
      <c r="BT1086">
        <v>1</v>
      </c>
      <c r="BU1086">
        <v>1</v>
      </c>
      <c r="BV1086">
        <v>1</v>
      </c>
      <c r="BW1086">
        <v>1</v>
      </c>
      <c r="BX1086">
        <v>1</v>
      </c>
      <c r="BY1086" t="s">
        <v>3</v>
      </c>
      <c r="BZ1086">
        <v>70</v>
      </c>
      <c r="CA1086">
        <v>10</v>
      </c>
      <c r="CE1086">
        <v>0</v>
      </c>
      <c r="CF1086">
        <v>0</v>
      </c>
      <c r="CG1086">
        <v>0</v>
      </c>
      <c r="CM1086">
        <v>0</v>
      </c>
      <c r="CN1086" t="s">
        <v>3</v>
      </c>
      <c r="CO1086">
        <v>0</v>
      </c>
      <c r="CP1086">
        <f t="shared" si="916"/>
        <v>0</v>
      </c>
      <c r="CQ1086">
        <f t="shared" si="917"/>
        <v>20488.849999999999</v>
      </c>
      <c r="CR1086">
        <f>((((ET1086)*BB1086-(EU1086)*BS1086)+AE1086*BS1086)*AV1086)</f>
        <v>1123.06</v>
      </c>
      <c r="CS1086">
        <f t="shared" si="918"/>
        <v>471.72</v>
      </c>
      <c r="CT1086">
        <f t="shared" si="919"/>
        <v>2354.9899999999998</v>
      </c>
      <c r="CU1086">
        <f t="shared" si="920"/>
        <v>0</v>
      </c>
      <c r="CV1086">
        <f t="shared" si="921"/>
        <v>10.3</v>
      </c>
      <c r="CW1086">
        <f t="shared" si="922"/>
        <v>0</v>
      </c>
      <c r="CX1086">
        <f t="shared" si="923"/>
        <v>0</v>
      </c>
      <c r="CY1086">
        <f t="shared" si="924"/>
        <v>0</v>
      </c>
      <c r="CZ1086">
        <f t="shared" si="925"/>
        <v>0</v>
      </c>
      <c r="DC1086" t="s">
        <v>3</v>
      </c>
      <c r="DD1086" t="s">
        <v>3</v>
      </c>
      <c r="DE1086" t="s">
        <v>3</v>
      </c>
      <c r="DF1086" t="s">
        <v>3</v>
      </c>
      <c r="DG1086" t="s">
        <v>3</v>
      </c>
      <c r="DH1086" t="s">
        <v>3</v>
      </c>
      <c r="DI1086" t="s">
        <v>3</v>
      </c>
      <c r="DJ1086" t="s">
        <v>3</v>
      </c>
      <c r="DK1086" t="s">
        <v>3</v>
      </c>
      <c r="DL1086" t="s">
        <v>3</v>
      </c>
      <c r="DM1086" t="s">
        <v>3</v>
      </c>
      <c r="DN1086">
        <v>0</v>
      </c>
      <c r="DO1086">
        <v>0</v>
      </c>
      <c r="DP1086">
        <v>1</v>
      </c>
      <c r="DQ1086">
        <v>1</v>
      </c>
      <c r="DU1086">
        <v>1005</v>
      </c>
      <c r="DV1086" t="s">
        <v>70</v>
      </c>
      <c r="DW1086" t="s">
        <v>70</v>
      </c>
      <c r="DX1086">
        <v>100</v>
      </c>
      <c r="EE1086">
        <v>51482689</v>
      </c>
      <c r="EF1086">
        <v>1</v>
      </c>
      <c r="EG1086" t="s">
        <v>21</v>
      </c>
      <c r="EH1086">
        <v>0</v>
      </c>
      <c r="EI1086" t="s">
        <v>3</v>
      </c>
      <c r="EJ1086">
        <v>4</v>
      </c>
      <c r="EK1086">
        <v>0</v>
      </c>
      <c r="EL1086" t="s">
        <v>22</v>
      </c>
      <c r="EM1086" t="s">
        <v>23</v>
      </c>
      <c r="EO1086" t="s">
        <v>3</v>
      </c>
      <c r="EQ1086">
        <v>0</v>
      </c>
      <c r="ER1086">
        <v>23966.9</v>
      </c>
      <c r="ES1086">
        <v>20488.849999999999</v>
      </c>
      <c r="ET1086">
        <v>1123.06</v>
      </c>
      <c r="EU1086">
        <v>471.72</v>
      </c>
      <c r="EV1086">
        <v>2354.9899999999998</v>
      </c>
      <c r="EW1086">
        <v>10.3</v>
      </c>
      <c r="EX1086">
        <v>0</v>
      </c>
      <c r="EY1086">
        <v>0</v>
      </c>
      <c r="FQ1086">
        <v>0</v>
      </c>
      <c r="FR1086">
        <f t="shared" si="926"/>
        <v>0</v>
      </c>
      <c r="FS1086">
        <v>0</v>
      </c>
      <c r="FX1086">
        <v>70</v>
      </c>
      <c r="FY1086">
        <v>10</v>
      </c>
      <c r="GA1086" t="s">
        <v>3</v>
      </c>
      <c r="GD1086">
        <v>0</v>
      </c>
      <c r="GF1086">
        <v>1620255239</v>
      </c>
      <c r="GG1086">
        <v>2</v>
      </c>
      <c r="GH1086">
        <v>1</v>
      </c>
      <c r="GI1086">
        <v>-2</v>
      </c>
      <c r="GJ1086">
        <v>0</v>
      </c>
      <c r="GK1086">
        <f>ROUND(R1086*(R12)/100,2)</f>
        <v>0</v>
      </c>
      <c r="GL1086">
        <f t="shared" si="927"/>
        <v>0</v>
      </c>
      <c r="GM1086">
        <f>ROUND(O1086+X1086+Y1086+GK1086,2)+GX1086</f>
        <v>0</v>
      </c>
      <c r="GN1086">
        <f>IF(OR(BI1086=0,BI1086=1),ROUND(O1086+X1086+Y1086+GK1086,2),0)</f>
        <v>0</v>
      </c>
      <c r="GO1086">
        <f>IF(BI1086=2,ROUND(O1086+X1086+Y1086+GK1086,2),0)</f>
        <v>0</v>
      </c>
      <c r="GP1086">
        <f>IF(BI1086=4,ROUND(O1086+X1086+Y1086+GK1086,2)+GX1086,0)</f>
        <v>0</v>
      </c>
      <c r="GR1086">
        <v>0</v>
      </c>
      <c r="GS1086">
        <v>3</v>
      </c>
      <c r="GT1086">
        <v>0</v>
      </c>
      <c r="GU1086" t="s">
        <v>3</v>
      </c>
      <c r="GV1086">
        <f>ROUND((GT1086),6)</f>
        <v>0</v>
      </c>
      <c r="GW1086">
        <v>1</v>
      </c>
      <c r="GX1086">
        <f t="shared" si="928"/>
        <v>0</v>
      </c>
      <c r="HA1086">
        <v>0</v>
      </c>
      <c r="HB1086">
        <v>0</v>
      </c>
      <c r="HC1086">
        <f t="shared" si="929"/>
        <v>0</v>
      </c>
      <c r="HE1086" t="s">
        <v>3</v>
      </c>
      <c r="HF1086" t="s">
        <v>3</v>
      </c>
      <c r="IK1086">
        <f t="shared" si="930"/>
        <v>0</v>
      </c>
    </row>
    <row r="1087" spans="1:245" x14ac:dyDescent="0.2">
      <c r="A1087">
        <v>18</v>
      </c>
      <c r="B1087">
        <v>1</v>
      </c>
      <c r="C1087">
        <v>361</v>
      </c>
      <c r="E1087" t="s">
        <v>72</v>
      </c>
      <c r="F1087" t="s">
        <v>64</v>
      </c>
      <c r="G1087" t="s">
        <v>65</v>
      </c>
      <c r="H1087" t="s">
        <v>27</v>
      </c>
      <c r="I1087">
        <f>I1086*J1087</f>
        <v>0</v>
      </c>
      <c r="J1087">
        <v>-7.14</v>
      </c>
      <c r="O1087">
        <f t="shared" si="900"/>
        <v>0</v>
      </c>
      <c r="P1087">
        <f t="shared" si="901"/>
        <v>0</v>
      </c>
      <c r="Q1087">
        <f t="shared" si="902"/>
        <v>0</v>
      </c>
      <c r="R1087">
        <f t="shared" si="903"/>
        <v>0</v>
      </c>
      <c r="S1087">
        <f t="shared" si="904"/>
        <v>0</v>
      </c>
      <c r="T1087">
        <f t="shared" si="905"/>
        <v>0</v>
      </c>
      <c r="U1087">
        <f t="shared" si="906"/>
        <v>0</v>
      </c>
      <c r="V1087">
        <f t="shared" si="907"/>
        <v>0</v>
      </c>
      <c r="W1087">
        <f t="shared" si="908"/>
        <v>0</v>
      </c>
      <c r="X1087">
        <f t="shared" si="909"/>
        <v>0</v>
      </c>
      <c r="Y1087">
        <f t="shared" si="910"/>
        <v>0</v>
      </c>
      <c r="AA1087">
        <v>52421674</v>
      </c>
      <c r="AB1087">
        <f t="shared" si="911"/>
        <v>2652.04</v>
      </c>
      <c r="AC1087">
        <f>ROUND((ES1087),6)</f>
        <v>2652.04</v>
      </c>
      <c r="AD1087">
        <f>ROUND((((ET1087)-(EU1087))+AE1087),6)</f>
        <v>0</v>
      </c>
      <c r="AE1087">
        <f t="shared" si="931"/>
        <v>0</v>
      </c>
      <c r="AF1087">
        <f t="shared" si="931"/>
        <v>0</v>
      </c>
      <c r="AG1087">
        <f t="shared" si="913"/>
        <v>0</v>
      </c>
      <c r="AH1087">
        <f t="shared" si="932"/>
        <v>0</v>
      </c>
      <c r="AI1087">
        <f t="shared" si="932"/>
        <v>0</v>
      </c>
      <c r="AJ1087">
        <f t="shared" si="915"/>
        <v>0</v>
      </c>
      <c r="AK1087">
        <v>2652.04</v>
      </c>
      <c r="AL1087">
        <v>2652.04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70</v>
      </c>
      <c r="AU1087">
        <v>10</v>
      </c>
      <c r="AV1087">
        <v>1</v>
      </c>
      <c r="AW1087">
        <v>1</v>
      </c>
      <c r="AZ1087">
        <v>1</v>
      </c>
      <c r="BA1087">
        <v>1</v>
      </c>
      <c r="BB1087">
        <v>1</v>
      </c>
      <c r="BC1087">
        <v>1</v>
      </c>
      <c r="BD1087" t="s">
        <v>3</v>
      </c>
      <c r="BE1087" t="s">
        <v>3</v>
      </c>
      <c r="BF1087" t="s">
        <v>3</v>
      </c>
      <c r="BG1087" t="s">
        <v>3</v>
      </c>
      <c r="BH1087">
        <v>3</v>
      </c>
      <c r="BI1087">
        <v>4</v>
      </c>
      <c r="BJ1087" t="s">
        <v>66</v>
      </c>
      <c r="BM1087">
        <v>0</v>
      </c>
      <c r="BN1087">
        <v>0</v>
      </c>
      <c r="BO1087" t="s">
        <v>3</v>
      </c>
      <c r="BP1087">
        <v>0</v>
      </c>
      <c r="BQ1087">
        <v>1</v>
      </c>
      <c r="BR1087">
        <v>1</v>
      </c>
      <c r="BS1087">
        <v>1</v>
      </c>
      <c r="BT1087">
        <v>1</v>
      </c>
      <c r="BU1087">
        <v>1</v>
      </c>
      <c r="BV1087">
        <v>1</v>
      </c>
      <c r="BW1087">
        <v>1</v>
      </c>
      <c r="BX1087">
        <v>1</v>
      </c>
      <c r="BY1087" t="s">
        <v>3</v>
      </c>
      <c r="BZ1087">
        <v>70</v>
      </c>
      <c r="CA1087">
        <v>10</v>
      </c>
      <c r="CE1087">
        <v>0</v>
      </c>
      <c r="CF1087">
        <v>0</v>
      </c>
      <c r="CG1087">
        <v>0</v>
      </c>
      <c r="CM1087">
        <v>0</v>
      </c>
      <c r="CN1087" t="s">
        <v>3</v>
      </c>
      <c r="CO1087">
        <v>0</v>
      </c>
      <c r="CP1087">
        <f t="shared" si="916"/>
        <v>0</v>
      </c>
      <c r="CQ1087">
        <f t="shared" si="917"/>
        <v>2652.04</v>
      </c>
      <c r="CR1087">
        <f>((((ET1087)*BB1087-(EU1087)*BS1087)+AE1087*BS1087)*AV1087)</f>
        <v>0</v>
      </c>
      <c r="CS1087">
        <f t="shared" si="918"/>
        <v>0</v>
      </c>
      <c r="CT1087">
        <f t="shared" si="919"/>
        <v>0</v>
      </c>
      <c r="CU1087">
        <f t="shared" si="920"/>
        <v>0</v>
      </c>
      <c r="CV1087">
        <f t="shared" si="921"/>
        <v>0</v>
      </c>
      <c r="CW1087">
        <f t="shared" si="922"/>
        <v>0</v>
      </c>
      <c r="CX1087">
        <f t="shared" si="923"/>
        <v>0</v>
      </c>
      <c r="CY1087">
        <f t="shared" si="924"/>
        <v>0</v>
      </c>
      <c r="CZ1087">
        <f t="shared" si="925"/>
        <v>0</v>
      </c>
      <c r="DC1087" t="s">
        <v>3</v>
      </c>
      <c r="DD1087" t="s">
        <v>3</v>
      </c>
      <c r="DE1087" t="s">
        <v>3</v>
      </c>
      <c r="DF1087" t="s">
        <v>3</v>
      </c>
      <c r="DG1087" t="s">
        <v>3</v>
      </c>
      <c r="DH1087" t="s">
        <v>3</v>
      </c>
      <c r="DI1087" t="s">
        <v>3</v>
      </c>
      <c r="DJ1087" t="s">
        <v>3</v>
      </c>
      <c r="DK1087" t="s">
        <v>3</v>
      </c>
      <c r="DL1087" t="s">
        <v>3</v>
      </c>
      <c r="DM1087" t="s">
        <v>3</v>
      </c>
      <c r="DN1087">
        <v>0</v>
      </c>
      <c r="DO1087">
        <v>0</v>
      </c>
      <c r="DP1087">
        <v>1</v>
      </c>
      <c r="DQ1087">
        <v>1</v>
      </c>
      <c r="DU1087">
        <v>1009</v>
      </c>
      <c r="DV1087" t="s">
        <v>27</v>
      </c>
      <c r="DW1087" t="s">
        <v>27</v>
      </c>
      <c r="DX1087">
        <v>1000</v>
      </c>
      <c r="EE1087">
        <v>51482689</v>
      </c>
      <c r="EF1087">
        <v>1</v>
      </c>
      <c r="EG1087" t="s">
        <v>21</v>
      </c>
      <c r="EH1087">
        <v>0</v>
      </c>
      <c r="EI1087" t="s">
        <v>3</v>
      </c>
      <c r="EJ1087">
        <v>4</v>
      </c>
      <c r="EK1087">
        <v>0</v>
      </c>
      <c r="EL1087" t="s">
        <v>22</v>
      </c>
      <c r="EM1087" t="s">
        <v>23</v>
      </c>
      <c r="EO1087" t="s">
        <v>3</v>
      </c>
      <c r="EQ1087">
        <v>32768</v>
      </c>
      <c r="ER1087">
        <v>2652.04</v>
      </c>
      <c r="ES1087">
        <v>2652.04</v>
      </c>
      <c r="ET1087">
        <v>0</v>
      </c>
      <c r="EU1087">
        <v>0</v>
      </c>
      <c r="EV1087">
        <v>0</v>
      </c>
      <c r="EW1087">
        <v>0</v>
      </c>
      <c r="EX1087">
        <v>0</v>
      </c>
      <c r="FQ1087">
        <v>0</v>
      </c>
      <c r="FR1087">
        <f t="shared" si="926"/>
        <v>0</v>
      </c>
      <c r="FS1087">
        <v>0</v>
      </c>
      <c r="FX1087">
        <v>70</v>
      </c>
      <c r="FY1087">
        <v>10</v>
      </c>
      <c r="GA1087" t="s">
        <v>3</v>
      </c>
      <c r="GD1087">
        <v>0</v>
      </c>
      <c r="GF1087">
        <v>-740831190</v>
      </c>
      <c r="GG1087">
        <v>2</v>
      </c>
      <c r="GH1087">
        <v>1</v>
      </c>
      <c r="GI1087">
        <v>-2</v>
      </c>
      <c r="GJ1087">
        <v>0</v>
      </c>
      <c r="GK1087">
        <f>ROUND(R1087*(R12)/100,2)</f>
        <v>0</v>
      </c>
      <c r="GL1087">
        <f t="shared" si="927"/>
        <v>0</v>
      </c>
      <c r="GM1087">
        <f>ROUND(O1087+X1087+Y1087+GK1087,2)+GX1087</f>
        <v>0</v>
      </c>
      <c r="GN1087">
        <f>IF(OR(BI1087=0,BI1087=1),ROUND(O1087+X1087+Y1087+GK1087,2),0)</f>
        <v>0</v>
      </c>
      <c r="GO1087">
        <f>IF(BI1087=2,ROUND(O1087+X1087+Y1087+GK1087,2),0)</f>
        <v>0</v>
      </c>
      <c r="GP1087">
        <f>IF(BI1087=4,ROUND(O1087+X1087+Y1087+GK1087,2)+GX1087,0)</f>
        <v>0</v>
      </c>
      <c r="GR1087">
        <v>0</v>
      </c>
      <c r="GS1087">
        <v>3</v>
      </c>
      <c r="GT1087">
        <v>0</v>
      </c>
      <c r="GU1087" t="s">
        <v>3</v>
      </c>
      <c r="GV1087">
        <f>ROUND((GT1087),6)</f>
        <v>0</v>
      </c>
      <c r="GW1087">
        <v>1</v>
      </c>
      <c r="GX1087">
        <f t="shared" si="928"/>
        <v>0</v>
      </c>
      <c r="HA1087">
        <v>0</v>
      </c>
      <c r="HB1087">
        <v>0</v>
      </c>
      <c r="HC1087">
        <f t="shared" si="929"/>
        <v>0</v>
      </c>
      <c r="HE1087" t="s">
        <v>3</v>
      </c>
      <c r="HF1087" t="s">
        <v>3</v>
      </c>
      <c r="IK1087">
        <f t="shared" si="930"/>
        <v>0</v>
      </c>
    </row>
    <row r="1088" spans="1:245" x14ac:dyDescent="0.2">
      <c r="A1088">
        <v>18</v>
      </c>
      <c r="B1088">
        <v>1</v>
      </c>
      <c r="C1088">
        <v>360</v>
      </c>
      <c r="E1088" t="s">
        <v>73</v>
      </c>
      <c r="F1088" t="s">
        <v>64</v>
      </c>
      <c r="G1088" t="s">
        <v>65</v>
      </c>
      <c r="H1088" t="s">
        <v>27</v>
      </c>
      <c r="I1088">
        <f>I1086*J1088</f>
        <v>0</v>
      </c>
      <c r="J1088">
        <v>11.9</v>
      </c>
      <c r="O1088">
        <f t="shared" si="900"/>
        <v>0</v>
      </c>
      <c r="P1088">
        <f t="shared" si="901"/>
        <v>0</v>
      </c>
      <c r="Q1088">
        <f t="shared" si="902"/>
        <v>0</v>
      </c>
      <c r="R1088">
        <f t="shared" si="903"/>
        <v>0</v>
      </c>
      <c r="S1088">
        <f t="shared" si="904"/>
        <v>0</v>
      </c>
      <c r="T1088">
        <f t="shared" si="905"/>
        <v>0</v>
      </c>
      <c r="U1088">
        <f t="shared" si="906"/>
        <v>0</v>
      </c>
      <c r="V1088">
        <f t="shared" si="907"/>
        <v>0</v>
      </c>
      <c r="W1088">
        <f t="shared" si="908"/>
        <v>0</v>
      </c>
      <c r="X1088">
        <f t="shared" si="909"/>
        <v>0</v>
      </c>
      <c r="Y1088">
        <f t="shared" si="910"/>
        <v>0</v>
      </c>
      <c r="AA1088">
        <v>52421674</v>
      </c>
      <c r="AB1088">
        <f t="shared" si="911"/>
        <v>2652.04</v>
      </c>
      <c r="AC1088">
        <f>ROUND((ES1088),6)</f>
        <v>2652.04</v>
      </c>
      <c r="AD1088">
        <f>ROUND((((ET1088)-(EU1088))+AE1088),6)</f>
        <v>0</v>
      </c>
      <c r="AE1088">
        <f t="shared" si="931"/>
        <v>0</v>
      </c>
      <c r="AF1088">
        <f t="shared" si="931"/>
        <v>0</v>
      </c>
      <c r="AG1088">
        <f t="shared" si="913"/>
        <v>0</v>
      </c>
      <c r="AH1088">
        <f t="shared" si="932"/>
        <v>0</v>
      </c>
      <c r="AI1088">
        <f t="shared" si="932"/>
        <v>0</v>
      </c>
      <c r="AJ1088">
        <f t="shared" si="915"/>
        <v>0</v>
      </c>
      <c r="AK1088">
        <v>2652.04</v>
      </c>
      <c r="AL1088">
        <v>2652.04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70</v>
      </c>
      <c r="AU1088">
        <v>10</v>
      </c>
      <c r="AV1088">
        <v>1</v>
      </c>
      <c r="AW1088">
        <v>1</v>
      </c>
      <c r="AZ1088">
        <v>1</v>
      </c>
      <c r="BA1088">
        <v>1</v>
      </c>
      <c r="BB1088">
        <v>1</v>
      </c>
      <c r="BC1088">
        <v>1</v>
      </c>
      <c r="BD1088" t="s">
        <v>3</v>
      </c>
      <c r="BE1088" t="s">
        <v>3</v>
      </c>
      <c r="BF1088" t="s">
        <v>3</v>
      </c>
      <c r="BG1088" t="s">
        <v>3</v>
      </c>
      <c r="BH1088">
        <v>3</v>
      </c>
      <c r="BI1088">
        <v>4</v>
      </c>
      <c r="BJ1088" t="s">
        <v>66</v>
      </c>
      <c r="BM1088">
        <v>0</v>
      </c>
      <c r="BN1088">
        <v>0</v>
      </c>
      <c r="BO1088" t="s">
        <v>3</v>
      </c>
      <c r="BP1088">
        <v>0</v>
      </c>
      <c r="BQ1088">
        <v>1</v>
      </c>
      <c r="BR1088">
        <v>0</v>
      </c>
      <c r="BS1088">
        <v>1</v>
      </c>
      <c r="BT1088">
        <v>1</v>
      </c>
      <c r="BU1088">
        <v>1</v>
      </c>
      <c r="BV1088">
        <v>1</v>
      </c>
      <c r="BW1088">
        <v>1</v>
      </c>
      <c r="BX1088">
        <v>1</v>
      </c>
      <c r="BY1088" t="s">
        <v>3</v>
      </c>
      <c r="BZ1088">
        <v>70</v>
      </c>
      <c r="CA1088">
        <v>10</v>
      </c>
      <c r="CE1088">
        <v>0</v>
      </c>
      <c r="CF1088">
        <v>0</v>
      </c>
      <c r="CG1088">
        <v>0</v>
      </c>
      <c r="CM1088">
        <v>0</v>
      </c>
      <c r="CN1088" t="s">
        <v>3</v>
      </c>
      <c r="CO1088">
        <v>0</v>
      </c>
      <c r="CP1088">
        <f t="shared" si="916"/>
        <v>0</v>
      </c>
      <c r="CQ1088">
        <f t="shared" si="917"/>
        <v>2652.04</v>
      </c>
      <c r="CR1088">
        <f>((((ET1088)*BB1088-(EU1088)*BS1088)+AE1088*BS1088)*AV1088)</f>
        <v>0</v>
      </c>
      <c r="CS1088">
        <f t="shared" si="918"/>
        <v>0</v>
      </c>
      <c r="CT1088">
        <f t="shared" si="919"/>
        <v>0</v>
      </c>
      <c r="CU1088">
        <f t="shared" si="920"/>
        <v>0</v>
      </c>
      <c r="CV1088">
        <f t="shared" si="921"/>
        <v>0</v>
      </c>
      <c r="CW1088">
        <f t="shared" si="922"/>
        <v>0</v>
      </c>
      <c r="CX1088">
        <f t="shared" si="923"/>
        <v>0</v>
      </c>
      <c r="CY1088">
        <f t="shared" si="924"/>
        <v>0</v>
      </c>
      <c r="CZ1088">
        <f t="shared" si="925"/>
        <v>0</v>
      </c>
      <c r="DC1088" t="s">
        <v>3</v>
      </c>
      <c r="DD1088" t="s">
        <v>3</v>
      </c>
      <c r="DE1088" t="s">
        <v>3</v>
      </c>
      <c r="DF1088" t="s">
        <v>3</v>
      </c>
      <c r="DG1088" t="s">
        <v>3</v>
      </c>
      <c r="DH1088" t="s">
        <v>3</v>
      </c>
      <c r="DI1088" t="s">
        <v>3</v>
      </c>
      <c r="DJ1088" t="s">
        <v>3</v>
      </c>
      <c r="DK1088" t="s">
        <v>3</v>
      </c>
      <c r="DL1088" t="s">
        <v>3</v>
      </c>
      <c r="DM1088" t="s">
        <v>3</v>
      </c>
      <c r="DN1088">
        <v>0</v>
      </c>
      <c r="DO1088">
        <v>0</v>
      </c>
      <c r="DP1088">
        <v>1</v>
      </c>
      <c r="DQ1088">
        <v>1</v>
      </c>
      <c r="DU1088">
        <v>1009</v>
      </c>
      <c r="DV1088" t="s">
        <v>27</v>
      </c>
      <c r="DW1088" t="s">
        <v>27</v>
      </c>
      <c r="DX1088">
        <v>1000</v>
      </c>
      <c r="EE1088">
        <v>51482689</v>
      </c>
      <c r="EF1088">
        <v>1</v>
      </c>
      <c r="EG1088" t="s">
        <v>21</v>
      </c>
      <c r="EH1088">
        <v>0</v>
      </c>
      <c r="EI1088" t="s">
        <v>3</v>
      </c>
      <c r="EJ1088">
        <v>4</v>
      </c>
      <c r="EK1088">
        <v>0</v>
      </c>
      <c r="EL1088" t="s">
        <v>22</v>
      </c>
      <c r="EM1088" t="s">
        <v>23</v>
      </c>
      <c r="EO1088" t="s">
        <v>3</v>
      </c>
      <c r="EQ1088">
        <v>0</v>
      </c>
      <c r="ER1088">
        <v>2652.04</v>
      </c>
      <c r="ES1088">
        <v>2652.04</v>
      </c>
      <c r="ET1088">
        <v>0</v>
      </c>
      <c r="EU1088">
        <v>0</v>
      </c>
      <c r="EV1088">
        <v>0</v>
      </c>
      <c r="EW1088">
        <v>0</v>
      </c>
      <c r="EX1088">
        <v>0</v>
      </c>
      <c r="FQ1088">
        <v>0</v>
      </c>
      <c r="FR1088">
        <f t="shared" si="926"/>
        <v>0</v>
      </c>
      <c r="FS1088">
        <v>0</v>
      </c>
      <c r="FX1088">
        <v>70</v>
      </c>
      <c r="FY1088">
        <v>10</v>
      </c>
      <c r="GA1088" t="s">
        <v>3</v>
      </c>
      <c r="GD1088">
        <v>0</v>
      </c>
      <c r="GF1088">
        <v>-740831190</v>
      </c>
      <c r="GG1088">
        <v>2</v>
      </c>
      <c r="GH1088">
        <v>1</v>
      </c>
      <c r="GI1088">
        <v>-2</v>
      </c>
      <c r="GJ1088">
        <v>0</v>
      </c>
      <c r="GK1088">
        <f>ROUND(R1088*(R12)/100,2)</f>
        <v>0</v>
      </c>
      <c r="GL1088">
        <f t="shared" si="927"/>
        <v>0</v>
      </c>
      <c r="GM1088">
        <f>ROUND(O1088+X1088+Y1088+GK1088,2)+GX1088</f>
        <v>0</v>
      </c>
      <c r="GN1088">
        <f>IF(OR(BI1088=0,BI1088=1),ROUND(O1088+X1088+Y1088+GK1088,2),0)</f>
        <v>0</v>
      </c>
      <c r="GO1088">
        <f>IF(BI1088=2,ROUND(O1088+X1088+Y1088+GK1088,2),0)</f>
        <v>0</v>
      </c>
      <c r="GP1088">
        <f>IF(BI1088=4,ROUND(O1088+X1088+Y1088+GK1088,2)+GX1088,0)</f>
        <v>0</v>
      </c>
      <c r="GR1088">
        <v>0</v>
      </c>
      <c r="GS1088">
        <v>3</v>
      </c>
      <c r="GT1088">
        <v>0</v>
      </c>
      <c r="GU1088" t="s">
        <v>3</v>
      </c>
      <c r="GV1088">
        <f>ROUND((GT1088),6)</f>
        <v>0</v>
      </c>
      <c r="GW1088">
        <v>1</v>
      </c>
      <c r="GX1088">
        <f t="shared" si="928"/>
        <v>0</v>
      </c>
      <c r="HA1088">
        <v>0</v>
      </c>
      <c r="HB1088">
        <v>0</v>
      </c>
      <c r="HC1088">
        <f t="shared" si="929"/>
        <v>0</v>
      </c>
      <c r="HE1088" t="s">
        <v>3</v>
      </c>
      <c r="HF1088" t="s">
        <v>3</v>
      </c>
      <c r="IK1088">
        <f t="shared" si="930"/>
        <v>0</v>
      </c>
    </row>
    <row r="1090" spans="1:245" x14ac:dyDescent="0.2">
      <c r="A1090" s="1">
        <v>5</v>
      </c>
      <c r="B1090" s="1">
        <v>1</v>
      </c>
      <c r="C1090" s="1"/>
      <c r="D1090" s="1">
        <f>ROW(A1108)</f>
        <v>1108</v>
      </c>
      <c r="E1090" s="1"/>
      <c r="F1090" s="1" t="s">
        <v>15</v>
      </c>
      <c r="G1090" s="1" t="s">
        <v>404</v>
      </c>
      <c r="H1090" s="1" t="s">
        <v>3</v>
      </c>
      <c r="I1090" s="1">
        <v>0</v>
      </c>
      <c r="J1090" s="1"/>
      <c r="K1090" s="1">
        <v>-1</v>
      </c>
      <c r="L1090" s="1"/>
      <c r="M1090" s="1"/>
      <c r="N1090" s="1"/>
      <c r="O1090" s="1"/>
      <c r="P1090" s="1"/>
      <c r="Q1090" s="1"/>
      <c r="R1090" s="1"/>
      <c r="S1090" s="1"/>
      <c r="T1090" s="1"/>
      <c r="U1090" s="1" t="s">
        <v>3</v>
      </c>
      <c r="V1090" s="1">
        <v>0</v>
      </c>
      <c r="W1090" s="1"/>
      <c r="X1090" s="1"/>
      <c r="Y1090" s="1"/>
      <c r="Z1090" s="1"/>
      <c r="AA1090" s="1"/>
      <c r="AB1090" s="1" t="s">
        <v>3</v>
      </c>
      <c r="AC1090" s="1" t="s">
        <v>3</v>
      </c>
      <c r="AD1090" s="1" t="s">
        <v>3</v>
      </c>
      <c r="AE1090" s="1" t="s">
        <v>3</v>
      </c>
      <c r="AF1090" s="1" t="s">
        <v>3</v>
      </c>
      <c r="AG1090" s="1" t="s">
        <v>3</v>
      </c>
      <c r="AH1090" s="1"/>
      <c r="AI1090" s="1"/>
      <c r="AJ1090" s="1"/>
      <c r="AK1090" s="1"/>
      <c r="AL1090" s="1"/>
      <c r="AM1090" s="1"/>
      <c r="AN1090" s="1"/>
      <c r="AO1090" s="1"/>
      <c r="AP1090" s="1" t="s">
        <v>3</v>
      </c>
      <c r="AQ1090" s="1" t="s">
        <v>3</v>
      </c>
      <c r="AR1090" s="1" t="s">
        <v>3</v>
      </c>
      <c r="AS1090" s="1"/>
      <c r="AT1090" s="1"/>
      <c r="AU1090" s="1"/>
      <c r="AV1090" s="1"/>
      <c r="AW1090" s="1"/>
      <c r="AX1090" s="1"/>
      <c r="AY1090" s="1"/>
      <c r="AZ1090" s="1" t="s">
        <v>3</v>
      </c>
      <c r="BA1090" s="1"/>
      <c r="BB1090" s="1" t="s">
        <v>3</v>
      </c>
      <c r="BC1090" s="1" t="s">
        <v>3</v>
      </c>
      <c r="BD1090" s="1" t="s">
        <v>3</v>
      </c>
      <c r="BE1090" s="1" t="s">
        <v>3</v>
      </c>
      <c r="BF1090" s="1" t="s">
        <v>3</v>
      </c>
      <c r="BG1090" s="1" t="s">
        <v>3</v>
      </c>
      <c r="BH1090" s="1" t="s">
        <v>3</v>
      </c>
      <c r="BI1090" s="1" t="s">
        <v>3</v>
      </c>
      <c r="BJ1090" s="1" t="s">
        <v>3</v>
      </c>
      <c r="BK1090" s="1" t="s">
        <v>3</v>
      </c>
      <c r="BL1090" s="1" t="s">
        <v>3</v>
      </c>
      <c r="BM1090" s="1" t="s">
        <v>3</v>
      </c>
      <c r="BN1090" s="1" t="s">
        <v>3</v>
      </c>
      <c r="BO1090" s="1" t="s">
        <v>3</v>
      </c>
      <c r="BP1090" s="1" t="s">
        <v>3</v>
      </c>
      <c r="BQ1090" s="1"/>
      <c r="BR1090" s="1"/>
      <c r="BS1090" s="1"/>
      <c r="BT1090" s="1"/>
      <c r="BU1090" s="1"/>
      <c r="BV1090" s="1"/>
      <c r="BW1090" s="1"/>
      <c r="BX1090" s="1">
        <v>0</v>
      </c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>
        <v>0</v>
      </c>
    </row>
    <row r="1092" spans="1:245" x14ac:dyDescent="0.2">
      <c r="A1092" s="2">
        <v>52</v>
      </c>
      <c r="B1092" s="2">
        <f t="shared" ref="B1092:G1092" si="933">B1108</f>
        <v>1</v>
      </c>
      <c r="C1092" s="2">
        <f t="shared" si="933"/>
        <v>5</v>
      </c>
      <c r="D1092" s="2">
        <f t="shared" si="933"/>
        <v>1090</v>
      </c>
      <c r="E1092" s="2">
        <f t="shared" si="933"/>
        <v>0</v>
      </c>
      <c r="F1092" s="2" t="str">
        <f t="shared" si="933"/>
        <v>Новый подраздел</v>
      </c>
      <c r="G1092" s="2" t="str">
        <f t="shared" si="933"/>
        <v>Демонтаж/монтаж б/у гранитного борта</v>
      </c>
      <c r="H1092" s="2"/>
      <c r="I1092" s="2"/>
      <c r="J1092" s="2"/>
      <c r="K1092" s="2"/>
      <c r="L1092" s="2"/>
      <c r="M1092" s="2"/>
      <c r="N1092" s="2"/>
      <c r="O1092" s="2">
        <f t="shared" ref="O1092:AT1092" si="934">O1108</f>
        <v>0</v>
      </c>
      <c r="P1092" s="2">
        <f t="shared" si="934"/>
        <v>0</v>
      </c>
      <c r="Q1092" s="2">
        <f t="shared" si="934"/>
        <v>0</v>
      </c>
      <c r="R1092" s="2">
        <f t="shared" si="934"/>
        <v>0</v>
      </c>
      <c r="S1092" s="2">
        <f t="shared" si="934"/>
        <v>0</v>
      </c>
      <c r="T1092" s="2">
        <f t="shared" si="934"/>
        <v>0</v>
      </c>
      <c r="U1092" s="2">
        <f t="shared" si="934"/>
        <v>0</v>
      </c>
      <c r="V1092" s="2">
        <f t="shared" si="934"/>
        <v>0</v>
      </c>
      <c r="W1092" s="2">
        <f t="shared" si="934"/>
        <v>0</v>
      </c>
      <c r="X1092" s="2">
        <f t="shared" si="934"/>
        <v>0</v>
      </c>
      <c r="Y1092" s="2">
        <f t="shared" si="934"/>
        <v>0</v>
      </c>
      <c r="Z1092" s="2">
        <f t="shared" si="934"/>
        <v>0</v>
      </c>
      <c r="AA1092" s="2">
        <f t="shared" si="934"/>
        <v>0</v>
      </c>
      <c r="AB1092" s="2">
        <f t="shared" si="934"/>
        <v>0</v>
      </c>
      <c r="AC1092" s="2">
        <f t="shared" si="934"/>
        <v>0</v>
      </c>
      <c r="AD1092" s="2">
        <f t="shared" si="934"/>
        <v>0</v>
      </c>
      <c r="AE1092" s="2">
        <f t="shared" si="934"/>
        <v>0</v>
      </c>
      <c r="AF1092" s="2">
        <f t="shared" si="934"/>
        <v>0</v>
      </c>
      <c r="AG1092" s="2">
        <f t="shared" si="934"/>
        <v>0</v>
      </c>
      <c r="AH1092" s="2">
        <f t="shared" si="934"/>
        <v>0</v>
      </c>
      <c r="AI1092" s="2">
        <f t="shared" si="934"/>
        <v>0</v>
      </c>
      <c r="AJ1092" s="2">
        <f t="shared" si="934"/>
        <v>0</v>
      </c>
      <c r="AK1092" s="2">
        <f t="shared" si="934"/>
        <v>0</v>
      </c>
      <c r="AL1092" s="2">
        <f t="shared" si="934"/>
        <v>0</v>
      </c>
      <c r="AM1092" s="2">
        <f t="shared" si="934"/>
        <v>0</v>
      </c>
      <c r="AN1092" s="2">
        <f t="shared" si="934"/>
        <v>0</v>
      </c>
      <c r="AO1092" s="2">
        <f t="shared" si="934"/>
        <v>0</v>
      </c>
      <c r="AP1092" s="2">
        <f t="shared" si="934"/>
        <v>0</v>
      </c>
      <c r="AQ1092" s="2">
        <f t="shared" si="934"/>
        <v>0</v>
      </c>
      <c r="AR1092" s="2">
        <f t="shared" si="934"/>
        <v>0</v>
      </c>
      <c r="AS1092" s="2">
        <f t="shared" si="934"/>
        <v>0</v>
      </c>
      <c r="AT1092" s="2">
        <f t="shared" si="934"/>
        <v>0</v>
      </c>
      <c r="AU1092" s="2">
        <f t="shared" ref="AU1092:BZ1092" si="935">AU1108</f>
        <v>0</v>
      </c>
      <c r="AV1092" s="2">
        <f t="shared" si="935"/>
        <v>0</v>
      </c>
      <c r="AW1092" s="2">
        <f t="shared" si="935"/>
        <v>0</v>
      </c>
      <c r="AX1092" s="2">
        <f t="shared" si="935"/>
        <v>0</v>
      </c>
      <c r="AY1092" s="2">
        <f t="shared" si="935"/>
        <v>0</v>
      </c>
      <c r="AZ1092" s="2">
        <f t="shared" si="935"/>
        <v>0</v>
      </c>
      <c r="BA1092" s="2">
        <f t="shared" si="935"/>
        <v>0</v>
      </c>
      <c r="BB1092" s="2">
        <f t="shared" si="935"/>
        <v>0</v>
      </c>
      <c r="BC1092" s="2">
        <f t="shared" si="935"/>
        <v>0</v>
      </c>
      <c r="BD1092" s="2">
        <f t="shared" si="935"/>
        <v>0</v>
      </c>
      <c r="BE1092" s="2">
        <f t="shared" si="935"/>
        <v>0</v>
      </c>
      <c r="BF1092" s="2">
        <f t="shared" si="935"/>
        <v>0</v>
      </c>
      <c r="BG1092" s="2">
        <f t="shared" si="935"/>
        <v>0</v>
      </c>
      <c r="BH1092" s="2">
        <f t="shared" si="935"/>
        <v>0</v>
      </c>
      <c r="BI1092" s="2">
        <f t="shared" si="935"/>
        <v>0</v>
      </c>
      <c r="BJ1092" s="2">
        <f t="shared" si="935"/>
        <v>0</v>
      </c>
      <c r="BK1092" s="2">
        <f t="shared" si="935"/>
        <v>0</v>
      </c>
      <c r="BL1092" s="2">
        <f t="shared" si="935"/>
        <v>0</v>
      </c>
      <c r="BM1092" s="2">
        <f t="shared" si="935"/>
        <v>0</v>
      </c>
      <c r="BN1092" s="2">
        <f t="shared" si="935"/>
        <v>0</v>
      </c>
      <c r="BO1092" s="2">
        <f t="shared" si="935"/>
        <v>0</v>
      </c>
      <c r="BP1092" s="2">
        <f t="shared" si="935"/>
        <v>0</v>
      </c>
      <c r="BQ1092" s="2">
        <f t="shared" si="935"/>
        <v>0</v>
      </c>
      <c r="BR1092" s="2">
        <f t="shared" si="935"/>
        <v>0</v>
      </c>
      <c r="BS1092" s="2">
        <f t="shared" si="935"/>
        <v>0</v>
      </c>
      <c r="BT1092" s="2">
        <f t="shared" si="935"/>
        <v>0</v>
      </c>
      <c r="BU1092" s="2">
        <f t="shared" si="935"/>
        <v>0</v>
      </c>
      <c r="BV1092" s="2">
        <f t="shared" si="935"/>
        <v>0</v>
      </c>
      <c r="BW1092" s="2">
        <f t="shared" si="935"/>
        <v>0</v>
      </c>
      <c r="BX1092" s="2">
        <f t="shared" si="935"/>
        <v>0</v>
      </c>
      <c r="BY1092" s="2">
        <f t="shared" si="935"/>
        <v>0</v>
      </c>
      <c r="BZ1092" s="2">
        <f t="shared" si="935"/>
        <v>0</v>
      </c>
      <c r="CA1092" s="2">
        <f t="shared" ref="CA1092:DF1092" si="936">CA1108</f>
        <v>0</v>
      </c>
      <c r="CB1092" s="2">
        <f t="shared" si="936"/>
        <v>0</v>
      </c>
      <c r="CC1092" s="2">
        <f t="shared" si="936"/>
        <v>0</v>
      </c>
      <c r="CD1092" s="2">
        <f t="shared" si="936"/>
        <v>0</v>
      </c>
      <c r="CE1092" s="2">
        <f t="shared" si="936"/>
        <v>0</v>
      </c>
      <c r="CF1092" s="2">
        <f t="shared" si="936"/>
        <v>0</v>
      </c>
      <c r="CG1092" s="2">
        <f t="shared" si="936"/>
        <v>0</v>
      </c>
      <c r="CH1092" s="2">
        <f t="shared" si="936"/>
        <v>0</v>
      </c>
      <c r="CI1092" s="2">
        <f t="shared" si="936"/>
        <v>0</v>
      </c>
      <c r="CJ1092" s="2">
        <f t="shared" si="936"/>
        <v>0</v>
      </c>
      <c r="CK1092" s="2">
        <f t="shared" si="936"/>
        <v>0</v>
      </c>
      <c r="CL1092" s="2">
        <f t="shared" si="936"/>
        <v>0</v>
      </c>
      <c r="CM1092" s="2">
        <f t="shared" si="936"/>
        <v>0</v>
      </c>
      <c r="CN1092" s="2">
        <f t="shared" si="936"/>
        <v>0</v>
      </c>
      <c r="CO1092" s="2">
        <f t="shared" si="936"/>
        <v>0</v>
      </c>
      <c r="CP1092" s="2">
        <f t="shared" si="936"/>
        <v>0</v>
      </c>
      <c r="CQ1092" s="2">
        <f t="shared" si="936"/>
        <v>0</v>
      </c>
      <c r="CR1092" s="2">
        <f t="shared" si="936"/>
        <v>0</v>
      </c>
      <c r="CS1092" s="2">
        <f t="shared" si="936"/>
        <v>0</v>
      </c>
      <c r="CT1092" s="2">
        <f t="shared" si="936"/>
        <v>0</v>
      </c>
      <c r="CU1092" s="2">
        <f t="shared" si="936"/>
        <v>0</v>
      </c>
      <c r="CV1092" s="2">
        <f t="shared" si="936"/>
        <v>0</v>
      </c>
      <c r="CW1092" s="2">
        <f t="shared" si="936"/>
        <v>0</v>
      </c>
      <c r="CX1092" s="2">
        <f t="shared" si="936"/>
        <v>0</v>
      </c>
      <c r="CY1092" s="2">
        <f t="shared" si="936"/>
        <v>0</v>
      </c>
      <c r="CZ1092" s="2">
        <f t="shared" si="936"/>
        <v>0</v>
      </c>
      <c r="DA1092" s="2">
        <f t="shared" si="936"/>
        <v>0</v>
      </c>
      <c r="DB1092" s="2">
        <f t="shared" si="936"/>
        <v>0</v>
      </c>
      <c r="DC1092" s="2">
        <f t="shared" si="936"/>
        <v>0</v>
      </c>
      <c r="DD1092" s="2">
        <f t="shared" si="936"/>
        <v>0</v>
      </c>
      <c r="DE1092" s="2">
        <f t="shared" si="936"/>
        <v>0</v>
      </c>
      <c r="DF1092" s="2">
        <f t="shared" si="936"/>
        <v>0</v>
      </c>
      <c r="DG1092" s="3">
        <f t="shared" ref="DG1092:EL1092" si="937">DG1108</f>
        <v>0</v>
      </c>
      <c r="DH1092" s="3">
        <f t="shared" si="937"/>
        <v>0</v>
      </c>
      <c r="DI1092" s="3">
        <f t="shared" si="937"/>
        <v>0</v>
      </c>
      <c r="DJ1092" s="3">
        <f t="shared" si="937"/>
        <v>0</v>
      </c>
      <c r="DK1092" s="3">
        <f t="shared" si="937"/>
        <v>0</v>
      </c>
      <c r="DL1092" s="3">
        <f t="shared" si="937"/>
        <v>0</v>
      </c>
      <c r="DM1092" s="3">
        <f t="shared" si="937"/>
        <v>0</v>
      </c>
      <c r="DN1092" s="3">
        <f t="shared" si="937"/>
        <v>0</v>
      </c>
      <c r="DO1092" s="3">
        <f t="shared" si="937"/>
        <v>0</v>
      </c>
      <c r="DP1092" s="3">
        <f t="shared" si="937"/>
        <v>0</v>
      </c>
      <c r="DQ1092" s="3">
        <f t="shared" si="937"/>
        <v>0</v>
      </c>
      <c r="DR1092" s="3">
        <f t="shared" si="937"/>
        <v>0</v>
      </c>
      <c r="DS1092" s="3">
        <f t="shared" si="937"/>
        <v>0</v>
      </c>
      <c r="DT1092" s="3">
        <f t="shared" si="937"/>
        <v>0</v>
      </c>
      <c r="DU1092" s="3">
        <f t="shared" si="937"/>
        <v>0</v>
      </c>
      <c r="DV1092" s="3">
        <f t="shared" si="937"/>
        <v>0</v>
      </c>
      <c r="DW1092" s="3">
        <f t="shared" si="937"/>
        <v>0</v>
      </c>
      <c r="DX1092" s="3">
        <f t="shared" si="937"/>
        <v>0</v>
      </c>
      <c r="DY1092" s="3">
        <f t="shared" si="937"/>
        <v>0</v>
      </c>
      <c r="DZ1092" s="3">
        <f t="shared" si="937"/>
        <v>0</v>
      </c>
      <c r="EA1092" s="3">
        <f t="shared" si="937"/>
        <v>0</v>
      </c>
      <c r="EB1092" s="3">
        <f t="shared" si="937"/>
        <v>0</v>
      </c>
      <c r="EC1092" s="3">
        <f t="shared" si="937"/>
        <v>0</v>
      </c>
      <c r="ED1092" s="3">
        <f t="shared" si="937"/>
        <v>0</v>
      </c>
      <c r="EE1092" s="3">
        <f t="shared" si="937"/>
        <v>0</v>
      </c>
      <c r="EF1092" s="3">
        <f t="shared" si="937"/>
        <v>0</v>
      </c>
      <c r="EG1092" s="3">
        <f t="shared" si="937"/>
        <v>0</v>
      </c>
      <c r="EH1092" s="3">
        <f t="shared" si="937"/>
        <v>0</v>
      </c>
      <c r="EI1092" s="3">
        <f t="shared" si="937"/>
        <v>0</v>
      </c>
      <c r="EJ1092" s="3">
        <f t="shared" si="937"/>
        <v>0</v>
      </c>
      <c r="EK1092" s="3">
        <f t="shared" si="937"/>
        <v>0</v>
      </c>
      <c r="EL1092" s="3">
        <f t="shared" si="937"/>
        <v>0</v>
      </c>
      <c r="EM1092" s="3">
        <f t="shared" ref="EM1092:FR1092" si="938">EM1108</f>
        <v>0</v>
      </c>
      <c r="EN1092" s="3">
        <f t="shared" si="938"/>
        <v>0</v>
      </c>
      <c r="EO1092" s="3">
        <f t="shared" si="938"/>
        <v>0</v>
      </c>
      <c r="EP1092" s="3">
        <f t="shared" si="938"/>
        <v>0</v>
      </c>
      <c r="EQ1092" s="3">
        <f t="shared" si="938"/>
        <v>0</v>
      </c>
      <c r="ER1092" s="3">
        <f t="shared" si="938"/>
        <v>0</v>
      </c>
      <c r="ES1092" s="3">
        <f t="shared" si="938"/>
        <v>0</v>
      </c>
      <c r="ET1092" s="3">
        <f t="shared" si="938"/>
        <v>0</v>
      </c>
      <c r="EU1092" s="3">
        <f t="shared" si="938"/>
        <v>0</v>
      </c>
      <c r="EV1092" s="3">
        <f t="shared" si="938"/>
        <v>0</v>
      </c>
      <c r="EW1092" s="3">
        <f t="shared" si="938"/>
        <v>0</v>
      </c>
      <c r="EX1092" s="3">
        <f t="shared" si="938"/>
        <v>0</v>
      </c>
      <c r="EY1092" s="3">
        <f t="shared" si="938"/>
        <v>0</v>
      </c>
      <c r="EZ1092" s="3">
        <f t="shared" si="938"/>
        <v>0</v>
      </c>
      <c r="FA1092" s="3">
        <f t="shared" si="938"/>
        <v>0</v>
      </c>
      <c r="FB1092" s="3">
        <f t="shared" si="938"/>
        <v>0</v>
      </c>
      <c r="FC1092" s="3">
        <f t="shared" si="938"/>
        <v>0</v>
      </c>
      <c r="FD1092" s="3">
        <f t="shared" si="938"/>
        <v>0</v>
      </c>
      <c r="FE1092" s="3">
        <f t="shared" si="938"/>
        <v>0</v>
      </c>
      <c r="FF1092" s="3">
        <f t="shared" si="938"/>
        <v>0</v>
      </c>
      <c r="FG1092" s="3">
        <f t="shared" si="938"/>
        <v>0</v>
      </c>
      <c r="FH1092" s="3">
        <f t="shared" si="938"/>
        <v>0</v>
      </c>
      <c r="FI1092" s="3">
        <f t="shared" si="938"/>
        <v>0</v>
      </c>
      <c r="FJ1092" s="3">
        <f t="shared" si="938"/>
        <v>0</v>
      </c>
      <c r="FK1092" s="3">
        <f t="shared" si="938"/>
        <v>0</v>
      </c>
      <c r="FL1092" s="3">
        <f t="shared" si="938"/>
        <v>0</v>
      </c>
      <c r="FM1092" s="3">
        <f t="shared" si="938"/>
        <v>0</v>
      </c>
      <c r="FN1092" s="3">
        <f t="shared" si="938"/>
        <v>0</v>
      </c>
      <c r="FO1092" s="3">
        <f t="shared" si="938"/>
        <v>0</v>
      </c>
      <c r="FP1092" s="3">
        <f t="shared" si="938"/>
        <v>0</v>
      </c>
      <c r="FQ1092" s="3">
        <f t="shared" si="938"/>
        <v>0</v>
      </c>
      <c r="FR1092" s="3">
        <f t="shared" si="938"/>
        <v>0</v>
      </c>
      <c r="FS1092" s="3">
        <f t="shared" ref="FS1092:GX1092" si="939">FS1108</f>
        <v>0</v>
      </c>
      <c r="FT1092" s="3">
        <f t="shared" si="939"/>
        <v>0</v>
      </c>
      <c r="FU1092" s="3">
        <f t="shared" si="939"/>
        <v>0</v>
      </c>
      <c r="FV1092" s="3">
        <f t="shared" si="939"/>
        <v>0</v>
      </c>
      <c r="FW1092" s="3">
        <f t="shared" si="939"/>
        <v>0</v>
      </c>
      <c r="FX1092" s="3">
        <f t="shared" si="939"/>
        <v>0</v>
      </c>
      <c r="FY1092" s="3">
        <f t="shared" si="939"/>
        <v>0</v>
      </c>
      <c r="FZ1092" s="3">
        <f t="shared" si="939"/>
        <v>0</v>
      </c>
      <c r="GA1092" s="3">
        <f t="shared" si="939"/>
        <v>0</v>
      </c>
      <c r="GB1092" s="3">
        <f t="shared" si="939"/>
        <v>0</v>
      </c>
      <c r="GC1092" s="3">
        <f t="shared" si="939"/>
        <v>0</v>
      </c>
      <c r="GD1092" s="3">
        <f t="shared" si="939"/>
        <v>0</v>
      </c>
      <c r="GE1092" s="3">
        <f t="shared" si="939"/>
        <v>0</v>
      </c>
      <c r="GF1092" s="3">
        <f t="shared" si="939"/>
        <v>0</v>
      </c>
      <c r="GG1092" s="3">
        <f t="shared" si="939"/>
        <v>0</v>
      </c>
      <c r="GH1092" s="3">
        <f t="shared" si="939"/>
        <v>0</v>
      </c>
      <c r="GI1092" s="3">
        <f t="shared" si="939"/>
        <v>0</v>
      </c>
      <c r="GJ1092" s="3">
        <f t="shared" si="939"/>
        <v>0</v>
      </c>
      <c r="GK1092" s="3">
        <f t="shared" si="939"/>
        <v>0</v>
      </c>
      <c r="GL1092" s="3">
        <f t="shared" si="939"/>
        <v>0</v>
      </c>
      <c r="GM1092" s="3">
        <f t="shared" si="939"/>
        <v>0</v>
      </c>
      <c r="GN1092" s="3">
        <f t="shared" si="939"/>
        <v>0</v>
      </c>
      <c r="GO1092" s="3">
        <f t="shared" si="939"/>
        <v>0</v>
      </c>
      <c r="GP1092" s="3">
        <f t="shared" si="939"/>
        <v>0</v>
      </c>
      <c r="GQ1092" s="3">
        <f t="shared" si="939"/>
        <v>0</v>
      </c>
      <c r="GR1092" s="3">
        <f t="shared" si="939"/>
        <v>0</v>
      </c>
      <c r="GS1092" s="3">
        <f t="shared" si="939"/>
        <v>0</v>
      </c>
      <c r="GT1092" s="3">
        <f t="shared" si="939"/>
        <v>0</v>
      </c>
      <c r="GU1092" s="3">
        <f t="shared" si="939"/>
        <v>0</v>
      </c>
      <c r="GV1092" s="3">
        <f t="shared" si="939"/>
        <v>0</v>
      </c>
      <c r="GW1092" s="3">
        <f t="shared" si="939"/>
        <v>0</v>
      </c>
      <c r="GX1092" s="3">
        <f t="shared" si="939"/>
        <v>0</v>
      </c>
    </row>
    <row r="1094" spans="1:245" x14ac:dyDescent="0.2">
      <c r="A1094">
        <v>17</v>
      </c>
      <c r="B1094">
        <v>1</v>
      </c>
      <c r="C1094">
        <f>ROW(SmtRes!A362)</f>
        <v>362</v>
      </c>
      <c r="D1094">
        <f>ROW(EtalonRes!A355)</f>
        <v>355</v>
      </c>
      <c r="E1094" t="s">
        <v>129</v>
      </c>
      <c r="F1094" t="s">
        <v>145</v>
      </c>
      <c r="G1094" t="s">
        <v>146</v>
      </c>
      <c r="H1094" t="s">
        <v>147</v>
      </c>
      <c r="I1094">
        <v>0</v>
      </c>
      <c r="J1094">
        <v>0</v>
      </c>
      <c r="O1094">
        <f t="shared" ref="O1094:O1106" si="940">ROUND(CP1094,2)</f>
        <v>0</v>
      </c>
      <c r="P1094">
        <f t="shared" ref="P1094:P1106" si="941">ROUND(CQ1094*I1094,2)</f>
        <v>0</v>
      </c>
      <c r="Q1094">
        <f t="shared" ref="Q1094:Q1106" si="942">ROUND(CR1094*I1094,2)</f>
        <v>0</v>
      </c>
      <c r="R1094">
        <f t="shared" ref="R1094:R1106" si="943">ROUND(CS1094*I1094,2)</f>
        <v>0</v>
      </c>
      <c r="S1094">
        <f t="shared" ref="S1094:S1106" si="944">ROUND(CT1094*I1094,2)</f>
        <v>0</v>
      </c>
      <c r="T1094">
        <f t="shared" ref="T1094:T1106" si="945">ROUND(CU1094*I1094,2)</f>
        <v>0</v>
      </c>
      <c r="U1094">
        <f t="shared" ref="U1094:U1106" si="946">CV1094*I1094</f>
        <v>0</v>
      </c>
      <c r="V1094">
        <f t="shared" ref="V1094:V1106" si="947">CW1094*I1094</f>
        <v>0</v>
      </c>
      <c r="W1094">
        <f t="shared" ref="W1094:W1106" si="948">ROUND(CX1094*I1094,2)</f>
        <v>0</v>
      </c>
      <c r="X1094">
        <f t="shared" ref="X1094:X1106" si="949">ROUND(CY1094,2)</f>
        <v>0</v>
      </c>
      <c r="Y1094">
        <f t="shared" ref="Y1094:Y1106" si="950">ROUND(CZ1094,2)</f>
        <v>0</v>
      </c>
      <c r="AA1094">
        <v>52421674</v>
      </c>
      <c r="AB1094">
        <f t="shared" ref="AB1094:AB1106" si="951">ROUND((AC1094+AD1094+AF1094),6)</f>
        <v>15505.67</v>
      </c>
      <c r="AC1094">
        <f>ROUND((ES1094),6)</f>
        <v>0</v>
      </c>
      <c r="AD1094">
        <f>ROUND((((ET1094)-(EU1094))+AE1094),6)</f>
        <v>0</v>
      </c>
      <c r="AE1094">
        <f t="shared" ref="AE1094:AF1098" si="952">ROUND((EU1094),6)</f>
        <v>0</v>
      </c>
      <c r="AF1094">
        <f t="shared" si="952"/>
        <v>15505.67</v>
      </c>
      <c r="AG1094">
        <f t="shared" ref="AG1094:AG1106" si="953">ROUND((AP1094),6)</f>
        <v>0</v>
      </c>
      <c r="AH1094">
        <f t="shared" ref="AH1094:AI1098" si="954">(EW1094)</f>
        <v>76.7</v>
      </c>
      <c r="AI1094">
        <f t="shared" si="954"/>
        <v>0</v>
      </c>
      <c r="AJ1094">
        <f t="shared" ref="AJ1094:AJ1106" si="955">(AS1094)</f>
        <v>0</v>
      </c>
      <c r="AK1094">
        <v>15505.67</v>
      </c>
      <c r="AL1094">
        <v>0</v>
      </c>
      <c r="AM1094">
        <v>0</v>
      </c>
      <c r="AN1094">
        <v>0</v>
      </c>
      <c r="AO1094">
        <v>15505.67</v>
      </c>
      <c r="AP1094">
        <v>0</v>
      </c>
      <c r="AQ1094">
        <v>76.7</v>
      </c>
      <c r="AR1094">
        <v>0</v>
      </c>
      <c r="AS1094">
        <v>0</v>
      </c>
      <c r="AT1094">
        <v>70</v>
      </c>
      <c r="AU1094">
        <v>10</v>
      </c>
      <c r="AV1094">
        <v>1</v>
      </c>
      <c r="AW1094">
        <v>1</v>
      </c>
      <c r="AZ1094">
        <v>1</v>
      </c>
      <c r="BA1094">
        <v>1</v>
      </c>
      <c r="BB1094">
        <v>1</v>
      </c>
      <c r="BC1094">
        <v>1</v>
      </c>
      <c r="BD1094" t="s">
        <v>3</v>
      </c>
      <c r="BE1094" t="s">
        <v>3</v>
      </c>
      <c r="BF1094" t="s">
        <v>3</v>
      </c>
      <c r="BG1094" t="s">
        <v>3</v>
      </c>
      <c r="BH1094">
        <v>0</v>
      </c>
      <c r="BI1094">
        <v>4</v>
      </c>
      <c r="BJ1094" t="s">
        <v>148</v>
      </c>
      <c r="BM1094">
        <v>0</v>
      </c>
      <c r="BN1094">
        <v>0</v>
      </c>
      <c r="BO1094" t="s">
        <v>3</v>
      </c>
      <c r="BP1094">
        <v>0</v>
      </c>
      <c r="BQ1094">
        <v>1</v>
      </c>
      <c r="BR1094">
        <v>0</v>
      </c>
      <c r="BS1094">
        <v>1</v>
      </c>
      <c r="BT1094">
        <v>1</v>
      </c>
      <c r="BU1094">
        <v>1</v>
      </c>
      <c r="BV1094">
        <v>1</v>
      </c>
      <c r="BW1094">
        <v>1</v>
      </c>
      <c r="BX1094">
        <v>1</v>
      </c>
      <c r="BY1094" t="s">
        <v>3</v>
      </c>
      <c r="BZ1094">
        <v>70</v>
      </c>
      <c r="CA1094">
        <v>10</v>
      </c>
      <c r="CE1094">
        <v>0</v>
      </c>
      <c r="CF1094">
        <v>0</v>
      </c>
      <c r="CG1094">
        <v>0</v>
      </c>
      <c r="CM1094">
        <v>0</v>
      </c>
      <c r="CN1094" t="s">
        <v>3</v>
      </c>
      <c r="CO1094">
        <v>0</v>
      </c>
      <c r="CP1094">
        <f t="shared" ref="CP1094:CP1106" si="956">(P1094+Q1094+S1094)</f>
        <v>0</v>
      </c>
      <c r="CQ1094">
        <f t="shared" ref="CQ1094:CQ1106" si="957">(AC1094*BC1094*AW1094)</f>
        <v>0</v>
      </c>
      <c r="CR1094">
        <f>((((ET1094)*BB1094-(EU1094)*BS1094)+AE1094*BS1094)*AV1094)</f>
        <v>0</v>
      </c>
      <c r="CS1094">
        <f t="shared" ref="CS1094:CS1106" si="958">(AE1094*BS1094*AV1094)</f>
        <v>0</v>
      </c>
      <c r="CT1094">
        <f t="shared" ref="CT1094:CT1106" si="959">(AF1094*BA1094*AV1094)</f>
        <v>15505.67</v>
      </c>
      <c r="CU1094">
        <f t="shared" ref="CU1094:CU1106" si="960">AG1094</f>
        <v>0</v>
      </c>
      <c r="CV1094">
        <f t="shared" ref="CV1094:CV1106" si="961">(AH1094*AV1094)</f>
        <v>76.7</v>
      </c>
      <c r="CW1094">
        <f t="shared" ref="CW1094:CW1106" si="962">AI1094</f>
        <v>0</v>
      </c>
      <c r="CX1094">
        <f t="shared" ref="CX1094:CX1106" si="963">AJ1094</f>
        <v>0</v>
      </c>
      <c r="CY1094">
        <f t="shared" ref="CY1094:CY1106" si="964">((S1094*BZ1094)/100)</f>
        <v>0</v>
      </c>
      <c r="CZ1094">
        <f t="shared" ref="CZ1094:CZ1106" si="965">((S1094*CA1094)/100)</f>
        <v>0</v>
      </c>
      <c r="DC1094" t="s">
        <v>3</v>
      </c>
      <c r="DD1094" t="s">
        <v>3</v>
      </c>
      <c r="DE1094" t="s">
        <v>3</v>
      </c>
      <c r="DF1094" t="s">
        <v>3</v>
      </c>
      <c r="DG1094" t="s">
        <v>3</v>
      </c>
      <c r="DH1094" t="s">
        <v>3</v>
      </c>
      <c r="DI1094" t="s">
        <v>3</v>
      </c>
      <c r="DJ1094" t="s">
        <v>3</v>
      </c>
      <c r="DK1094" t="s">
        <v>3</v>
      </c>
      <c r="DL1094" t="s">
        <v>3</v>
      </c>
      <c r="DM1094" t="s">
        <v>3</v>
      </c>
      <c r="DN1094">
        <v>0</v>
      </c>
      <c r="DO1094">
        <v>0</v>
      </c>
      <c r="DP1094">
        <v>1</v>
      </c>
      <c r="DQ1094">
        <v>1</v>
      </c>
      <c r="DU1094">
        <v>1003</v>
      </c>
      <c r="DV1094" t="s">
        <v>147</v>
      </c>
      <c r="DW1094" t="s">
        <v>147</v>
      </c>
      <c r="DX1094">
        <v>100</v>
      </c>
      <c r="EE1094">
        <v>51482689</v>
      </c>
      <c r="EF1094">
        <v>1</v>
      </c>
      <c r="EG1094" t="s">
        <v>21</v>
      </c>
      <c r="EH1094">
        <v>0</v>
      </c>
      <c r="EI1094" t="s">
        <v>3</v>
      </c>
      <c r="EJ1094">
        <v>4</v>
      </c>
      <c r="EK1094">
        <v>0</v>
      </c>
      <c r="EL1094" t="s">
        <v>22</v>
      </c>
      <c r="EM1094" t="s">
        <v>23</v>
      </c>
      <c r="EO1094" t="s">
        <v>3</v>
      </c>
      <c r="EQ1094">
        <v>0</v>
      </c>
      <c r="ER1094">
        <v>15505.67</v>
      </c>
      <c r="ES1094">
        <v>0</v>
      </c>
      <c r="ET1094">
        <v>0</v>
      </c>
      <c r="EU1094">
        <v>0</v>
      </c>
      <c r="EV1094">
        <v>15505.67</v>
      </c>
      <c r="EW1094">
        <v>76.7</v>
      </c>
      <c r="EX1094">
        <v>0</v>
      </c>
      <c r="EY1094">
        <v>0</v>
      </c>
      <c r="FQ1094">
        <v>0</v>
      </c>
      <c r="FR1094">
        <f t="shared" ref="FR1094:FR1106" si="966">ROUND(IF(AND(BH1094=3,BI1094=3),P1094,0),2)</f>
        <v>0</v>
      </c>
      <c r="FS1094">
        <v>0</v>
      </c>
      <c r="FX1094">
        <v>70</v>
      </c>
      <c r="FY1094">
        <v>10</v>
      </c>
      <c r="GA1094" t="s">
        <v>3</v>
      </c>
      <c r="GD1094">
        <v>0</v>
      </c>
      <c r="GF1094">
        <v>-1527906705</v>
      </c>
      <c r="GG1094">
        <v>2</v>
      </c>
      <c r="GH1094">
        <v>1</v>
      </c>
      <c r="GI1094">
        <v>-2</v>
      </c>
      <c r="GJ1094">
        <v>0</v>
      </c>
      <c r="GK1094">
        <f>ROUND(R1094*(R12)/100,2)</f>
        <v>0</v>
      </c>
      <c r="GL1094">
        <f t="shared" ref="GL1094:GL1106" si="967">ROUND(IF(AND(BH1094=3,BI1094=3,FS1094&lt;&gt;0),P1094,0),2)</f>
        <v>0</v>
      </c>
      <c r="GM1094">
        <f>ROUND(O1094+X1094+Y1094+GK1094,2)+GX1094</f>
        <v>0</v>
      </c>
      <c r="GN1094">
        <f>IF(OR(BI1094=0,BI1094=1),ROUND(O1094+X1094+Y1094+GK1094,2),0)</f>
        <v>0</v>
      </c>
      <c r="GO1094">
        <f>IF(BI1094=2,ROUND(O1094+X1094+Y1094+GK1094,2),0)</f>
        <v>0</v>
      </c>
      <c r="GP1094">
        <f>IF(BI1094=4,ROUND(O1094+X1094+Y1094+GK1094,2)+GX1094,0)</f>
        <v>0</v>
      </c>
      <c r="GR1094">
        <v>0</v>
      </c>
      <c r="GS1094">
        <v>3</v>
      </c>
      <c r="GT1094">
        <v>0</v>
      </c>
      <c r="GU1094" t="s">
        <v>3</v>
      </c>
      <c r="GV1094">
        <f>ROUND((GT1094),6)</f>
        <v>0</v>
      </c>
      <c r="GW1094">
        <v>1</v>
      </c>
      <c r="GX1094">
        <f t="shared" ref="GX1094:GX1106" si="968">ROUND(HC1094*I1094,2)</f>
        <v>0</v>
      </c>
      <c r="HA1094">
        <v>0</v>
      </c>
      <c r="HB1094">
        <v>0</v>
      </c>
      <c r="HC1094">
        <f t="shared" ref="HC1094:HC1106" si="969">GV1094*GW1094</f>
        <v>0</v>
      </c>
      <c r="HE1094" t="s">
        <v>3</v>
      </c>
      <c r="HF1094" t="s">
        <v>3</v>
      </c>
      <c r="IK1094">
        <f t="shared" ref="IK1094:IK1106" si="970">ROUND(GM1094*1.2,2)</f>
        <v>0</v>
      </c>
    </row>
    <row r="1095" spans="1:245" x14ac:dyDescent="0.2">
      <c r="A1095">
        <v>17</v>
      </c>
      <c r="B1095">
        <v>1</v>
      </c>
      <c r="C1095">
        <f>ROW(SmtRes!A363)</f>
        <v>363</v>
      </c>
      <c r="D1095">
        <f>ROW(EtalonRes!A356)</f>
        <v>356</v>
      </c>
      <c r="E1095" t="s">
        <v>134</v>
      </c>
      <c r="F1095" t="s">
        <v>25</v>
      </c>
      <c r="G1095" t="s">
        <v>26</v>
      </c>
      <c r="H1095" t="s">
        <v>27</v>
      </c>
      <c r="I1095">
        <v>0</v>
      </c>
      <c r="J1095">
        <v>0</v>
      </c>
      <c r="O1095">
        <f t="shared" si="940"/>
        <v>0</v>
      </c>
      <c r="P1095">
        <f t="shared" si="941"/>
        <v>0</v>
      </c>
      <c r="Q1095">
        <f t="shared" si="942"/>
        <v>0</v>
      </c>
      <c r="R1095">
        <f t="shared" si="943"/>
        <v>0</v>
      </c>
      <c r="S1095">
        <f t="shared" si="944"/>
        <v>0</v>
      </c>
      <c r="T1095">
        <f t="shared" si="945"/>
        <v>0</v>
      </c>
      <c r="U1095">
        <f t="shared" si="946"/>
        <v>0</v>
      </c>
      <c r="V1095">
        <f t="shared" si="947"/>
        <v>0</v>
      </c>
      <c r="W1095">
        <f t="shared" si="948"/>
        <v>0</v>
      </c>
      <c r="X1095">
        <f t="shared" si="949"/>
        <v>0</v>
      </c>
      <c r="Y1095">
        <f t="shared" si="950"/>
        <v>0</v>
      </c>
      <c r="AA1095">
        <v>52421674</v>
      </c>
      <c r="AB1095">
        <f t="shared" si="951"/>
        <v>80.25</v>
      </c>
      <c r="AC1095">
        <f>ROUND((ES1095),6)</f>
        <v>0</v>
      </c>
      <c r="AD1095">
        <f>ROUND((((ET1095)-(EU1095))+AE1095),6)</f>
        <v>80.25</v>
      </c>
      <c r="AE1095">
        <f t="shared" si="952"/>
        <v>25.84</v>
      </c>
      <c r="AF1095">
        <f t="shared" si="952"/>
        <v>0</v>
      </c>
      <c r="AG1095">
        <f t="shared" si="953"/>
        <v>0</v>
      </c>
      <c r="AH1095">
        <f t="shared" si="954"/>
        <v>0</v>
      </c>
      <c r="AI1095">
        <f t="shared" si="954"/>
        <v>0</v>
      </c>
      <c r="AJ1095">
        <f t="shared" si="955"/>
        <v>0</v>
      </c>
      <c r="AK1095">
        <v>80.25</v>
      </c>
      <c r="AL1095">
        <v>0</v>
      </c>
      <c r="AM1095">
        <v>80.25</v>
      </c>
      <c r="AN1095">
        <v>25.84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70</v>
      </c>
      <c r="AU1095">
        <v>10</v>
      </c>
      <c r="AV1095">
        <v>1</v>
      </c>
      <c r="AW1095">
        <v>1</v>
      </c>
      <c r="AZ1095">
        <v>1</v>
      </c>
      <c r="BA1095">
        <v>1</v>
      </c>
      <c r="BB1095">
        <v>1</v>
      </c>
      <c r="BC1095">
        <v>1</v>
      </c>
      <c r="BD1095" t="s">
        <v>3</v>
      </c>
      <c r="BE1095" t="s">
        <v>3</v>
      </c>
      <c r="BF1095" t="s">
        <v>3</v>
      </c>
      <c r="BG1095" t="s">
        <v>3</v>
      </c>
      <c r="BH1095">
        <v>0</v>
      </c>
      <c r="BI1095">
        <v>4</v>
      </c>
      <c r="BJ1095" t="s">
        <v>28</v>
      </c>
      <c r="BM1095">
        <v>0</v>
      </c>
      <c r="BN1095">
        <v>0</v>
      </c>
      <c r="BO1095" t="s">
        <v>3</v>
      </c>
      <c r="BP1095">
        <v>0</v>
      </c>
      <c r="BQ1095">
        <v>1</v>
      </c>
      <c r="BR1095">
        <v>0</v>
      </c>
      <c r="BS1095">
        <v>1</v>
      </c>
      <c r="BT1095">
        <v>1</v>
      </c>
      <c r="BU1095">
        <v>1</v>
      </c>
      <c r="BV1095">
        <v>1</v>
      </c>
      <c r="BW1095">
        <v>1</v>
      </c>
      <c r="BX1095">
        <v>1</v>
      </c>
      <c r="BY1095" t="s">
        <v>3</v>
      </c>
      <c r="BZ1095">
        <v>70</v>
      </c>
      <c r="CA1095">
        <v>10</v>
      </c>
      <c r="CE1095">
        <v>0</v>
      </c>
      <c r="CF1095">
        <v>0</v>
      </c>
      <c r="CG1095">
        <v>0</v>
      </c>
      <c r="CM1095">
        <v>0</v>
      </c>
      <c r="CN1095" t="s">
        <v>3</v>
      </c>
      <c r="CO1095">
        <v>0</v>
      </c>
      <c r="CP1095">
        <f t="shared" si="956"/>
        <v>0</v>
      </c>
      <c r="CQ1095">
        <f t="shared" si="957"/>
        <v>0</v>
      </c>
      <c r="CR1095">
        <f>((((ET1095)*BB1095-(EU1095)*BS1095)+AE1095*BS1095)*AV1095)</f>
        <v>80.25</v>
      </c>
      <c r="CS1095">
        <f t="shared" si="958"/>
        <v>25.84</v>
      </c>
      <c r="CT1095">
        <f t="shared" si="959"/>
        <v>0</v>
      </c>
      <c r="CU1095">
        <f t="shared" si="960"/>
        <v>0</v>
      </c>
      <c r="CV1095">
        <f t="shared" si="961"/>
        <v>0</v>
      </c>
      <c r="CW1095">
        <f t="shared" si="962"/>
        <v>0</v>
      </c>
      <c r="CX1095">
        <f t="shared" si="963"/>
        <v>0</v>
      </c>
      <c r="CY1095">
        <f t="shared" si="964"/>
        <v>0</v>
      </c>
      <c r="CZ1095">
        <f t="shared" si="965"/>
        <v>0</v>
      </c>
      <c r="DC1095" t="s">
        <v>3</v>
      </c>
      <c r="DD1095" t="s">
        <v>3</v>
      </c>
      <c r="DE1095" t="s">
        <v>3</v>
      </c>
      <c r="DF1095" t="s">
        <v>3</v>
      </c>
      <c r="DG1095" t="s">
        <v>3</v>
      </c>
      <c r="DH1095" t="s">
        <v>3</v>
      </c>
      <c r="DI1095" t="s">
        <v>3</v>
      </c>
      <c r="DJ1095" t="s">
        <v>3</v>
      </c>
      <c r="DK1095" t="s">
        <v>3</v>
      </c>
      <c r="DL1095" t="s">
        <v>3</v>
      </c>
      <c r="DM1095" t="s">
        <v>3</v>
      </c>
      <c r="DN1095">
        <v>0</v>
      </c>
      <c r="DO1095">
        <v>0</v>
      </c>
      <c r="DP1095">
        <v>1</v>
      </c>
      <c r="DQ1095">
        <v>1</v>
      </c>
      <c r="DU1095">
        <v>1009</v>
      </c>
      <c r="DV1095" t="s">
        <v>27</v>
      </c>
      <c r="DW1095" t="s">
        <v>27</v>
      </c>
      <c r="DX1095">
        <v>1000</v>
      </c>
      <c r="EE1095">
        <v>51482689</v>
      </c>
      <c r="EF1095">
        <v>1</v>
      </c>
      <c r="EG1095" t="s">
        <v>21</v>
      </c>
      <c r="EH1095">
        <v>0</v>
      </c>
      <c r="EI1095" t="s">
        <v>3</v>
      </c>
      <c r="EJ1095">
        <v>4</v>
      </c>
      <c r="EK1095">
        <v>0</v>
      </c>
      <c r="EL1095" t="s">
        <v>22</v>
      </c>
      <c r="EM1095" t="s">
        <v>23</v>
      </c>
      <c r="EO1095" t="s">
        <v>3</v>
      </c>
      <c r="EQ1095">
        <v>0</v>
      </c>
      <c r="ER1095">
        <v>80.25</v>
      </c>
      <c r="ES1095">
        <v>0</v>
      </c>
      <c r="ET1095">
        <v>80.25</v>
      </c>
      <c r="EU1095">
        <v>25.84</v>
      </c>
      <c r="EV1095">
        <v>0</v>
      </c>
      <c r="EW1095">
        <v>0</v>
      </c>
      <c r="EX1095">
        <v>0</v>
      </c>
      <c r="EY1095">
        <v>0</v>
      </c>
      <c r="FQ1095">
        <v>0</v>
      </c>
      <c r="FR1095">
        <f t="shared" si="966"/>
        <v>0</v>
      </c>
      <c r="FS1095">
        <v>0</v>
      </c>
      <c r="FX1095">
        <v>70</v>
      </c>
      <c r="FY1095">
        <v>10</v>
      </c>
      <c r="GA1095" t="s">
        <v>3</v>
      </c>
      <c r="GD1095">
        <v>0</v>
      </c>
      <c r="GF1095">
        <v>-706956719</v>
      </c>
      <c r="GG1095">
        <v>2</v>
      </c>
      <c r="GH1095">
        <v>1</v>
      </c>
      <c r="GI1095">
        <v>-2</v>
      </c>
      <c r="GJ1095">
        <v>0</v>
      </c>
      <c r="GK1095">
        <f>ROUND(R1095*(R12)/100,2)</f>
        <v>0</v>
      </c>
      <c r="GL1095">
        <f t="shared" si="967"/>
        <v>0</v>
      </c>
      <c r="GM1095">
        <f>ROUND(O1095+X1095+Y1095+GK1095,2)+GX1095</f>
        <v>0</v>
      </c>
      <c r="GN1095">
        <f>IF(OR(BI1095=0,BI1095=1),ROUND(O1095+X1095+Y1095+GK1095,2),0)</f>
        <v>0</v>
      </c>
      <c r="GO1095">
        <f>IF(BI1095=2,ROUND(O1095+X1095+Y1095+GK1095,2),0)</f>
        <v>0</v>
      </c>
      <c r="GP1095">
        <f>IF(BI1095=4,ROUND(O1095+X1095+Y1095+GK1095,2)+GX1095,0)</f>
        <v>0</v>
      </c>
      <c r="GR1095">
        <v>0</v>
      </c>
      <c r="GS1095">
        <v>3</v>
      </c>
      <c r="GT1095">
        <v>0</v>
      </c>
      <c r="GU1095" t="s">
        <v>3</v>
      </c>
      <c r="GV1095">
        <f>ROUND((GT1095),6)</f>
        <v>0</v>
      </c>
      <c r="GW1095">
        <v>1</v>
      </c>
      <c r="GX1095">
        <f t="shared" si="968"/>
        <v>0</v>
      </c>
      <c r="HA1095">
        <v>0</v>
      </c>
      <c r="HB1095">
        <v>0</v>
      </c>
      <c r="HC1095">
        <f t="shared" si="969"/>
        <v>0</v>
      </c>
      <c r="HE1095" t="s">
        <v>3</v>
      </c>
      <c r="HF1095" t="s">
        <v>3</v>
      </c>
      <c r="IK1095">
        <f t="shared" si="970"/>
        <v>0</v>
      </c>
    </row>
    <row r="1096" spans="1:245" x14ac:dyDescent="0.2">
      <c r="A1096">
        <v>17</v>
      </c>
      <c r="B1096">
        <v>1</v>
      </c>
      <c r="C1096">
        <f>ROW(SmtRes!A364)</f>
        <v>364</v>
      </c>
      <c r="D1096">
        <f>ROW(EtalonRes!A357)</f>
        <v>357</v>
      </c>
      <c r="E1096" t="s">
        <v>135</v>
      </c>
      <c r="F1096" t="s">
        <v>30</v>
      </c>
      <c r="G1096" t="s">
        <v>31</v>
      </c>
      <c r="H1096" t="s">
        <v>27</v>
      </c>
      <c r="I1096">
        <v>0</v>
      </c>
      <c r="J1096">
        <v>0</v>
      </c>
      <c r="O1096">
        <f t="shared" si="940"/>
        <v>0</v>
      </c>
      <c r="P1096">
        <f t="shared" si="941"/>
        <v>0</v>
      </c>
      <c r="Q1096">
        <f t="shared" si="942"/>
        <v>0</v>
      </c>
      <c r="R1096">
        <f t="shared" si="943"/>
        <v>0</v>
      </c>
      <c r="S1096">
        <f t="shared" si="944"/>
        <v>0</v>
      </c>
      <c r="T1096">
        <f t="shared" si="945"/>
        <v>0</v>
      </c>
      <c r="U1096">
        <f t="shared" si="946"/>
        <v>0</v>
      </c>
      <c r="V1096">
        <f t="shared" si="947"/>
        <v>0</v>
      </c>
      <c r="W1096">
        <f t="shared" si="948"/>
        <v>0</v>
      </c>
      <c r="X1096">
        <f t="shared" si="949"/>
        <v>0</v>
      </c>
      <c r="Y1096">
        <f t="shared" si="950"/>
        <v>0</v>
      </c>
      <c r="AA1096">
        <v>52421674</v>
      </c>
      <c r="AB1096">
        <f t="shared" si="951"/>
        <v>124.9</v>
      </c>
      <c r="AC1096">
        <f>ROUND((ES1096),6)</f>
        <v>0</v>
      </c>
      <c r="AD1096">
        <f>ROUND((((ET1096)-(EU1096))+AE1096),6)</f>
        <v>0</v>
      </c>
      <c r="AE1096">
        <f t="shared" si="952"/>
        <v>0</v>
      </c>
      <c r="AF1096">
        <f t="shared" si="952"/>
        <v>124.9</v>
      </c>
      <c r="AG1096">
        <f t="shared" si="953"/>
        <v>0</v>
      </c>
      <c r="AH1096">
        <f t="shared" si="954"/>
        <v>1.02</v>
      </c>
      <c r="AI1096">
        <f t="shared" si="954"/>
        <v>0</v>
      </c>
      <c r="AJ1096">
        <f t="shared" si="955"/>
        <v>0</v>
      </c>
      <c r="AK1096">
        <v>124.9</v>
      </c>
      <c r="AL1096">
        <v>0</v>
      </c>
      <c r="AM1096">
        <v>0</v>
      </c>
      <c r="AN1096">
        <v>0</v>
      </c>
      <c r="AO1096">
        <v>124.9</v>
      </c>
      <c r="AP1096">
        <v>0</v>
      </c>
      <c r="AQ1096">
        <v>1.02</v>
      </c>
      <c r="AR1096">
        <v>0</v>
      </c>
      <c r="AS1096">
        <v>0</v>
      </c>
      <c r="AT1096">
        <v>70</v>
      </c>
      <c r="AU1096">
        <v>10</v>
      </c>
      <c r="AV1096">
        <v>1</v>
      </c>
      <c r="AW1096">
        <v>1</v>
      </c>
      <c r="AZ1096">
        <v>1</v>
      </c>
      <c r="BA1096">
        <v>1</v>
      </c>
      <c r="BB1096">
        <v>1</v>
      </c>
      <c r="BC1096">
        <v>1</v>
      </c>
      <c r="BD1096" t="s">
        <v>3</v>
      </c>
      <c r="BE1096" t="s">
        <v>3</v>
      </c>
      <c r="BF1096" t="s">
        <v>3</v>
      </c>
      <c r="BG1096" t="s">
        <v>3</v>
      </c>
      <c r="BH1096">
        <v>0</v>
      </c>
      <c r="BI1096">
        <v>4</v>
      </c>
      <c r="BJ1096" t="s">
        <v>32</v>
      </c>
      <c r="BM1096">
        <v>0</v>
      </c>
      <c r="BN1096">
        <v>0</v>
      </c>
      <c r="BO1096" t="s">
        <v>3</v>
      </c>
      <c r="BP1096">
        <v>0</v>
      </c>
      <c r="BQ1096">
        <v>1</v>
      </c>
      <c r="BR1096">
        <v>0</v>
      </c>
      <c r="BS1096">
        <v>1</v>
      </c>
      <c r="BT1096">
        <v>1</v>
      </c>
      <c r="BU1096">
        <v>1</v>
      </c>
      <c r="BV1096">
        <v>1</v>
      </c>
      <c r="BW1096">
        <v>1</v>
      </c>
      <c r="BX1096">
        <v>1</v>
      </c>
      <c r="BY1096" t="s">
        <v>3</v>
      </c>
      <c r="BZ1096">
        <v>70</v>
      </c>
      <c r="CA1096">
        <v>10</v>
      </c>
      <c r="CE1096">
        <v>0</v>
      </c>
      <c r="CF1096">
        <v>0</v>
      </c>
      <c r="CG1096">
        <v>0</v>
      </c>
      <c r="CM1096">
        <v>0</v>
      </c>
      <c r="CN1096" t="s">
        <v>3</v>
      </c>
      <c r="CO1096">
        <v>0</v>
      </c>
      <c r="CP1096">
        <f t="shared" si="956"/>
        <v>0</v>
      </c>
      <c r="CQ1096">
        <f t="shared" si="957"/>
        <v>0</v>
      </c>
      <c r="CR1096">
        <f>((((ET1096)*BB1096-(EU1096)*BS1096)+AE1096*BS1096)*AV1096)</f>
        <v>0</v>
      </c>
      <c r="CS1096">
        <f t="shared" si="958"/>
        <v>0</v>
      </c>
      <c r="CT1096">
        <f t="shared" si="959"/>
        <v>124.9</v>
      </c>
      <c r="CU1096">
        <f t="shared" si="960"/>
        <v>0</v>
      </c>
      <c r="CV1096">
        <f t="shared" si="961"/>
        <v>1.02</v>
      </c>
      <c r="CW1096">
        <f t="shared" si="962"/>
        <v>0</v>
      </c>
      <c r="CX1096">
        <f t="shared" si="963"/>
        <v>0</v>
      </c>
      <c r="CY1096">
        <f t="shared" si="964"/>
        <v>0</v>
      </c>
      <c r="CZ1096">
        <f t="shared" si="965"/>
        <v>0</v>
      </c>
      <c r="DC1096" t="s">
        <v>3</v>
      </c>
      <c r="DD1096" t="s">
        <v>3</v>
      </c>
      <c r="DE1096" t="s">
        <v>3</v>
      </c>
      <c r="DF1096" t="s">
        <v>3</v>
      </c>
      <c r="DG1096" t="s">
        <v>3</v>
      </c>
      <c r="DH1096" t="s">
        <v>3</v>
      </c>
      <c r="DI1096" t="s">
        <v>3</v>
      </c>
      <c r="DJ1096" t="s">
        <v>3</v>
      </c>
      <c r="DK1096" t="s">
        <v>3</v>
      </c>
      <c r="DL1096" t="s">
        <v>3</v>
      </c>
      <c r="DM1096" t="s">
        <v>3</v>
      </c>
      <c r="DN1096">
        <v>0</v>
      </c>
      <c r="DO1096">
        <v>0</v>
      </c>
      <c r="DP1096">
        <v>1</v>
      </c>
      <c r="DQ1096">
        <v>1</v>
      </c>
      <c r="DU1096">
        <v>1009</v>
      </c>
      <c r="DV1096" t="s">
        <v>27</v>
      </c>
      <c r="DW1096" t="s">
        <v>27</v>
      </c>
      <c r="DX1096">
        <v>1000</v>
      </c>
      <c r="EE1096">
        <v>51482689</v>
      </c>
      <c r="EF1096">
        <v>1</v>
      </c>
      <c r="EG1096" t="s">
        <v>21</v>
      </c>
      <c r="EH1096">
        <v>0</v>
      </c>
      <c r="EI1096" t="s">
        <v>3</v>
      </c>
      <c r="EJ1096">
        <v>4</v>
      </c>
      <c r="EK1096">
        <v>0</v>
      </c>
      <c r="EL1096" t="s">
        <v>22</v>
      </c>
      <c r="EM1096" t="s">
        <v>23</v>
      </c>
      <c r="EO1096" t="s">
        <v>3</v>
      </c>
      <c r="EQ1096">
        <v>0</v>
      </c>
      <c r="ER1096">
        <v>124.9</v>
      </c>
      <c r="ES1096">
        <v>0</v>
      </c>
      <c r="ET1096">
        <v>0</v>
      </c>
      <c r="EU1096">
        <v>0</v>
      </c>
      <c r="EV1096">
        <v>124.9</v>
      </c>
      <c r="EW1096">
        <v>1.02</v>
      </c>
      <c r="EX1096">
        <v>0</v>
      </c>
      <c r="EY1096">
        <v>0</v>
      </c>
      <c r="FQ1096">
        <v>0</v>
      </c>
      <c r="FR1096">
        <f t="shared" si="966"/>
        <v>0</v>
      </c>
      <c r="FS1096">
        <v>0</v>
      </c>
      <c r="FX1096">
        <v>70</v>
      </c>
      <c r="FY1096">
        <v>10</v>
      </c>
      <c r="GA1096" t="s">
        <v>3</v>
      </c>
      <c r="GD1096">
        <v>0</v>
      </c>
      <c r="GF1096">
        <v>44828971</v>
      </c>
      <c r="GG1096">
        <v>2</v>
      </c>
      <c r="GH1096">
        <v>1</v>
      </c>
      <c r="GI1096">
        <v>-2</v>
      </c>
      <c r="GJ1096">
        <v>0</v>
      </c>
      <c r="GK1096">
        <f>ROUND(R1096*(R12)/100,2)</f>
        <v>0</v>
      </c>
      <c r="GL1096">
        <f t="shared" si="967"/>
        <v>0</v>
      </c>
      <c r="GM1096">
        <f>ROUND(O1096+X1096+Y1096+GK1096,2)+GX1096</f>
        <v>0</v>
      </c>
      <c r="GN1096">
        <f>IF(OR(BI1096=0,BI1096=1),ROUND(O1096+X1096+Y1096+GK1096,2),0)</f>
        <v>0</v>
      </c>
      <c r="GO1096">
        <f>IF(BI1096=2,ROUND(O1096+X1096+Y1096+GK1096,2),0)</f>
        <v>0</v>
      </c>
      <c r="GP1096">
        <f>IF(BI1096=4,ROUND(O1096+X1096+Y1096+GK1096,2)+GX1096,0)</f>
        <v>0</v>
      </c>
      <c r="GR1096">
        <v>0</v>
      </c>
      <c r="GS1096">
        <v>3</v>
      </c>
      <c r="GT1096">
        <v>0</v>
      </c>
      <c r="GU1096" t="s">
        <v>3</v>
      </c>
      <c r="GV1096">
        <f>ROUND((GT1096),6)</f>
        <v>0</v>
      </c>
      <c r="GW1096">
        <v>1</v>
      </c>
      <c r="GX1096">
        <f t="shared" si="968"/>
        <v>0</v>
      </c>
      <c r="HA1096">
        <v>0</v>
      </c>
      <c r="HB1096">
        <v>0</v>
      </c>
      <c r="HC1096">
        <f t="shared" si="969"/>
        <v>0</v>
      </c>
      <c r="HE1096" t="s">
        <v>3</v>
      </c>
      <c r="HF1096" t="s">
        <v>3</v>
      </c>
      <c r="IK1096">
        <f t="shared" si="970"/>
        <v>0</v>
      </c>
    </row>
    <row r="1097" spans="1:245" x14ac:dyDescent="0.2">
      <c r="A1097">
        <v>17</v>
      </c>
      <c r="B1097">
        <v>1</v>
      </c>
      <c r="C1097">
        <f>ROW(SmtRes!A366)</f>
        <v>366</v>
      </c>
      <c r="D1097">
        <f>ROW(EtalonRes!A359)</f>
        <v>359</v>
      </c>
      <c r="E1097" t="s">
        <v>136</v>
      </c>
      <c r="F1097" t="s">
        <v>34</v>
      </c>
      <c r="G1097" t="s">
        <v>35</v>
      </c>
      <c r="H1097" t="s">
        <v>27</v>
      </c>
      <c r="I1097">
        <v>0</v>
      </c>
      <c r="J1097">
        <v>0</v>
      </c>
      <c r="O1097">
        <f t="shared" si="940"/>
        <v>0</v>
      </c>
      <c r="P1097">
        <f t="shared" si="941"/>
        <v>0</v>
      </c>
      <c r="Q1097">
        <f t="shared" si="942"/>
        <v>0</v>
      </c>
      <c r="R1097">
        <f t="shared" si="943"/>
        <v>0</v>
      </c>
      <c r="S1097">
        <f t="shared" si="944"/>
        <v>0</v>
      </c>
      <c r="T1097">
        <f t="shared" si="945"/>
        <v>0</v>
      </c>
      <c r="U1097">
        <f t="shared" si="946"/>
        <v>0</v>
      </c>
      <c r="V1097">
        <f t="shared" si="947"/>
        <v>0</v>
      </c>
      <c r="W1097">
        <f t="shared" si="948"/>
        <v>0</v>
      </c>
      <c r="X1097">
        <f t="shared" si="949"/>
        <v>0</v>
      </c>
      <c r="Y1097">
        <f t="shared" si="950"/>
        <v>0</v>
      </c>
      <c r="AA1097">
        <v>52421674</v>
      </c>
      <c r="AB1097">
        <f t="shared" si="951"/>
        <v>57.83</v>
      </c>
      <c r="AC1097">
        <f>ROUND((ES1097),6)</f>
        <v>0</v>
      </c>
      <c r="AD1097">
        <f>ROUND((((ET1097)-(EU1097))+AE1097),6)</f>
        <v>57.83</v>
      </c>
      <c r="AE1097">
        <f t="shared" si="952"/>
        <v>31.44</v>
      </c>
      <c r="AF1097">
        <f t="shared" si="952"/>
        <v>0</v>
      </c>
      <c r="AG1097">
        <f t="shared" si="953"/>
        <v>0</v>
      </c>
      <c r="AH1097">
        <f t="shared" si="954"/>
        <v>0</v>
      </c>
      <c r="AI1097">
        <f t="shared" si="954"/>
        <v>0</v>
      </c>
      <c r="AJ1097">
        <f t="shared" si="955"/>
        <v>0</v>
      </c>
      <c r="AK1097">
        <v>57.83</v>
      </c>
      <c r="AL1097">
        <v>0</v>
      </c>
      <c r="AM1097">
        <v>57.83</v>
      </c>
      <c r="AN1097">
        <v>31.44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1</v>
      </c>
      <c r="AW1097">
        <v>1</v>
      </c>
      <c r="AZ1097">
        <v>1</v>
      </c>
      <c r="BA1097">
        <v>1</v>
      </c>
      <c r="BB1097">
        <v>1</v>
      </c>
      <c r="BC1097">
        <v>1</v>
      </c>
      <c r="BD1097" t="s">
        <v>3</v>
      </c>
      <c r="BE1097" t="s">
        <v>3</v>
      </c>
      <c r="BF1097" t="s">
        <v>3</v>
      </c>
      <c r="BG1097" t="s">
        <v>3</v>
      </c>
      <c r="BH1097">
        <v>0</v>
      </c>
      <c r="BI1097">
        <v>4</v>
      </c>
      <c r="BJ1097" t="s">
        <v>36</v>
      </c>
      <c r="BM1097">
        <v>1</v>
      </c>
      <c r="BN1097">
        <v>0</v>
      </c>
      <c r="BO1097" t="s">
        <v>3</v>
      </c>
      <c r="BP1097">
        <v>0</v>
      </c>
      <c r="BQ1097">
        <v>1</v>
      </c>
      <c r="BR1097">
        <v>0</v>
      </c>
      <c r="BS1097">
        <v>1</v>
      </c>
      <c r="BT1097">
        <v>1</v>
      </c>
      <c r="BU1097">
        <v>1</v>
      </c>
      <c r="BV1097">
        <v>1</v>
      </c>
      <c r="BW1097">
        <v>1</v>
      </c>
      <c r="BX1097">
        <v>1</v>
      </c>
      <c r="BY1097" t="s">
        <v>3</v>
      </c>
      <c r="BZ1097">
        <v>0</v>
      </c>
      <c r="CA1097">
        <v>0</v>
      </c>
      <c r="CE1097">
        <v>0</v>
      </c>
      <c r="CF1097">
        <v>0</v>
      </c>
      <c r="CG1097">
        <v>0</v>
      </c>
      <c r="CM1097">
        <v>0</v>
      </c>
      <c r="CN1097" t="s">
        <v>3</v>
      </c>
      <c r="CO1097">
        <v>0</v>
      </c>
      <c r="CP1097">
        <f t="shared" si="956"/>
        <v>0</v>
      </c>
      <c r="CQ1097">
        <f t="shared" si="957"/>
        <v>0</v>
      </c>
      <c r="CR1097">
        <f>((((ET1097)*BB1097-(EU1097)*BS1097)+AE1097*BS1097)*AV1097)</f>
        <v>57.83</v>
      </c>
      <c r="CS1097">
        <f t="shared" si="958"/>
        <v>31.44</v>
      </c>
      <c r="CT1097">
        <f t="shared" si="959"/>
        <v>0</v>
      </c>
      <c r="CU1097">
        <f t="shared" si="960"/>
        <v>0</v>
      </c>
      <c r="CV1097">
        <f t="shared" si="961"/>
        <v>0</v>
      </c>
      <c r="CW1097">
        <f t="shared" si="962"/>
        <v>0</v>
      </c>
      <c r="CX1097">
        <f t="shared" si="963"/>
        <v>0</v>
      </c>
      <c r="CY1097">
        <f t="shared" si="964"/>
        <v>0</v>
      </c>
      <c r="CZ1097">
        <f t="shared" si="965"/>
        <v>0</v>
      </c>
      <c r="DC1097" t="s">
        <v>3</v>
      </c>
      <c r="DD1097" t="s">
        <v>3</v>
      </c>
      <c r="DE1097" t="s">
        <v>3</v>
      </c>
      <c r="DF1097" t="s">
        <v>3</v>
      </c>
      <c r="DG1097" t="s">
        <v>3</v>
      </c>
      <c r="DH1097" t="s">
        <v>3</v>
      </c>
      <c r="DI1097" t="s">
        <v>3</v>
      </c>
      <c r="DJ1097" t="s">
        <v>3</v>
      </c>
      <c r="DK1097" t="s">
        <v>3</v>
      </c>
      <c r="DL1097" t="s">
        <v>3</v>
      </c>
      <c r="DM1097" t="s">
        <v>3</v>
      </c>
      <c r="DN1097">
        <v>0</v>
      </c>
      <c r="DO1097">
        <v>0</v>
      </c>
      <c r="DP1097">
        <v>1</v>
      </c>
      <c r="DQ1097">
        <v>1</v>
      </c>
      <c r="DU1097">
        <v>1009</v>
      </c>
      <c r="DV1097" t="s">
        <v>27</v>
      </c>
      <c r="DW1097" t="s">
        <v>27</v>
      </c>
      <c r="DX1097">
        <v>1000</v>
      </c>
      <c r="EE1097">
        <v>51482691</v>
      </c>
      <c r="EF1097">
        <v>1</v>
      </c>
      <c r="EG1097" t="s">
        <v>21</v>
      </c>
      <c r="EH1097">
        <v>0</v>
      </c>
      <c r="EI1097" t="s">
        <v>3</v>
      </c>
      <c r="EJ1097">
        <v>4</v>
      </c>
      <c r="EK1097">
        <v>1</v>
      </c>
      <c r="EL1097" t="s">
        <v>37</v>
      </c>
      <c r="EM1097" t="s">
        <v>23</v>
      </c>
      <c r="EO1097" t="s">
        <v>3</v>
      </c>
      <c r="EQ1097">
        <v>0</v>
      </c>
      <c r="ER1097">
        <v>57.83</v>
      </c>
      <c r="ES1097">
        <v>0</v>
      </c>
      <c r="ET1097">
        <v>57.83</v>
      </c>
      <c r="EU1097">
        <v>31.44</v>
      </c>
      <c r="EV1097">
        <v>0</v>
      </c>
      <c r="EW1097">
        <v>0</v>
      </c>
      <c r="EX1097">
        <v>0</v>
      </c>
      <c r="EY1097">
        <v>0</v>
      </c>
      <c r="FQ1097">
        <v>0</v>
      </c>
      <c r="FR1097">
        <f t="shared" si="966"/>
        <v>0</v>
      </c>
      <c r="FS1097">
        <v>0</v>
      </c>
      <c r="FX1097">
        <v>0</v>
      </c>
      <c r="FY1097">
        <v>0</v>
      </c>
      <c r="GA1097" t="s">
        <v>3</v>
      </c>
      <c r="GD1097">
        <v>1</v>
      </c>
      <c r="GF1097">
        <v>-1870736679</v>
      </c>
      <c r="GG1097">
        <v>2</v>
      </c>
      <c r="GH1097">
        <v>1</v>
      </c>
      <c r="GI1097">
        <v>-2</v>
      </c>
      <c r="GJ1097">
        <v>0</v>
      </c>
      <c r="GK1097">
        <v>0</v>
      </c>
      <c r="GL1097">
        <f t="shared" si="967"/>
        <v>0</v>
      </c>
      <c r="GM1097">
        <f>ROUND(O1097+X1097+Y1097,2)+GX1097</f>
        <v>0</v>
      </c>
      <c r="GN1097">
        <f>IF(OR(BI1097=0,BI1097=1),ROUND(O1097+X1097+Y1097,2),0)</f>
        <v>0</v>
      </c>
      <c r="GO1097">
        <f>IF(BI1097=2,ROUND(O1097+X1097+Y1097,2),0)</f>
        <v>0</v>
      </c>
      <c r="GP1097">
        <f>IF(BI1097=4,ROUND(O1097+X1097+Y1097,2)+GX1097,0)</f>
        <v>0</v>
      </c>
      <c r="GR1097">
        <v>0</v>
      </c>
      <c r="GS1097">
        <v>3</v>
      </c>
      <c r="GT1097">
        <v>0</v>
      </c>
      <c r="GU1097" t="s">
        <v>3</v>
      </c>
      <c r="GV1097">
        <f>ROUND((GT1097),6)</f>
        <v>0</v>
      </c>
      <c r="GW1097">
        <v>1</v>
      </c>
      <c r="GX1097">
        <f t="shared" si="968"/>
        <v>0</v>
      </c>
      <c r="HA1097">
        <v>0</v>
      </c>
      <c r="HB1097">
        <v>0</v>
      </c>
      <c r="HC1097">
        <f t="shared" si="969"/>
        <v>0</v>
      </c>
      <c r="HE1097" t="s">
        <v>3</v>
      </c>
      <c r="HF1097" t="s">
        <v>3</v>
      </c>
      <c r="IK1097">
        <f t="shared" si="970"/>
        <v>0</v>
      </c>
    </row>
    <row r="1098" spans="1:245" x14ac:dyDescent="0.2">
      <c r="A1098">
        <v>17</v>
      </c>
      <c r="B1098">
        <v>1</v>
      </c>
      <c r="C1098">
        <f>ROW(SmtRes!A368)</f>
        <v>368</v>
      </c>
      <c r="D1098">
        <f>ROW(EtalonRes!A361)</f>
        <v>361</v>
      </c>
      <c r="E1098" t="s">
        <v>137</v>
      </c>
      <c r="F1098" t="s">
        <v>39</v>
      </c>
      <c r="G1098" t="s">
        <v>40</v>
      </c>
      <c r="H1098" t="s">
        <v>27</v>
      </c>
      <c r="I1098">
        <v>0</v>
      </c>
      <c r="J1098">
        <v>0</v>
      </c>
      <c r="O1098">
        <f t="shared" si="940"/>
        <v>0</v>
      </c>
      <c r="P1098">
        <f t="shared" si="941"/>
        <v>0</v>
      </c>
      <c r="Q1098">
        <f t="shared" si="942"/>
        <v>0</v>
      </c>
      <c r="R1098">
        <f t="shared" si="943"/>
        <v>0</v>
      </c>
      <c r="S1098">
        <f t="shared" si="944"/>
        <v>0</v>
      </c>
      <c r="T1098">
        <f t="shared" si="945"/>
        <v>0</v>
      </c>
      <c r="U1098">
        <f t="shared" si="946"/>
        <v>0</v>
      </c>
      <c r="V1098">
        <f t="shared" si="947"/>
        <v>0</v>
      </c>
      <c r="W1098">
        <f t="shared" si="948"/>
        <v>0</v>
      </c>
      <c r="X1098">
        <f t="shared" si="949"/>
        <v>0</v>
      </c>
      <c r="Y1098">
        <f t="shared" si="950"/>
        <v>0</v>
      </c>
      <c r="AA1098">
        <v>52421674</v>
      </c>
      <c r="AB1098">
        <f t="shared" si="951"/>
        <v>165.91</v>
      </c>
      <c r="AC1098">
        <f>ROUND((ES1098),6)</f>
        <v>0</v>
      </c>
      <c r="AD1098">
        <f>ROUND((((ET1098)-(EU1098))+AE1098),6)</f>
        <v>165.91</v>
      </c>
      <c r="AE1098">
        <f t="shared" si="952"/>
        <v>90.18</v>
      </c>
      <c r="AF1098">
        <f t="shared" si="952"/>
        <v>0</v>
      </c>
      <c r="AG1098">
        <f t="shared" si="953"/>
        <v>0</v>
      </c>
      <c r="AH1098">
        <f t="shared" si="954"/>
        <v>0</v>
      </c>
      <c r="AI1098">
        <f t="shared" si="954"/>
        <v>0</v>
      </c>
      <c r="AJ1098">
        <f t="shared" si="955"/>
        <v>0</v>
      </c>
      <c r="AK1098">
        <v>165.91</v>
      </c>
      <c r="AL1098">
        <v>0</v>
      </c>
      <c r="AM1098">
        <v>165.91</v>
      </c>
      <c r="AN1098">
        <v>90.18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1</v>
      </c>
      <c r="AW1098">
        <v>1</v>
      </c>
      <c r="AZ1098">
        <v>1</v>
      </c>
      <c r="BA1098">
        <v>1</v>
      </c>
      <c r="BB1098">
        <v>1</v>
      </c>
      <c r="BC1098">
        <v>1</v>
      </c>
      <c r="BD1098" t="s">
        <v>3</v>
      </c>
      <c r="BE1098" t="s">
        <v>3</v>
      </c>
      <c r="BF1098" t="s">
        <v>3</v>
      </c>
      <c r="BG1098" t="s">
        <v>3</v>
      </c>
      <c r="BH1098">
        <v>0</v>
      </c>
      <c r="BI1098">
        <v>4</v>
      </c>
      <c r="BJ1098" t="s">
        <v>41</v>
      </c>
      <c r="BM1098">
        <v>1</v>
      </c>
      <c r="BN1098">
        <v>0</v>
      </c>
      <c r="BO1098" t="s">
        <v>3</v>
      </c>
      <c r="BP1098">
        <v>0</v>
      </c>
      <c r="BQ1098">
        <v>1</v>
      </c>
      <c r="BR1098">
        <v>0</v>
      </c>
      <c r="BS1098">
        <v>1</v>
      </c>
      <c r="BT1098">
        <v>1</v>
      </c>
      <c r="BU1098">
        <v>1</v>
      </c>
      <c r="BV1098">
        <v>1</v>
      </c>
      <c r="BW1098">
        <v>1</v>
      </c>
      <c r="BX1098">
        <v>1</v>
      </c>
      <c r="BY1098" t="s">
        <v>3</v>
      </c>
      <c r="BZ1098">
        <v>0</v>
      </c>
      <c r="CA1098">
        <v>0</v>
      </c>
      <c r="CE1098">
        <v>0</v>
      </c>
      <c r="CF1098">
        <v>0</v>
      </c>
      <c r="CG1098">
        <v>0</v>
      </c>
      <c r="CM1098">
        <v>0</v>
      </c>
      <c r="CN1098" t="s">
        <v>3</v>
      </c>
      <c r="CO1098">
        <v>0</v>
      </c>
      <c r="CP1098">
        <f t="shared" si="956"/>
        <v>0</v>
      </c>
      <c r="CQ1098">
        <f t="shared" si="957"/>
        <v>0</v>
      </c>
      <c r="CR1098">
        <f>((((ET1098)*BB1098-(EU1098)*BS1098)+AE1098*BS1098)*AV1098)</f>
        <v>165.91</v>
      </c>
      <c r="CS1098">
        <f t="shared" si="958"/>
        <v>90.18</v>
      </c>
      <c r="CT1098">
        <f t="shared" si="959"/>
        <v>0</v>
      </c>
      <c r="CU1098">
        <f t="shared" si="960"/>
        <v>0</v>
      </c>
      <c r="CV1098">
        <f t="shared" si="961"/>
        <v>0</v>
      </c>
      <c r="CW1098">
        <f t="shared" si="962"/>
        <v>0</v>
      </c>
      <c r="CX1098">
        <f t="shared" si="963"/>
        <v>0</v>
      </c>
      <c r="CY1098">
        <f t="shared" si="964"/>
        <v>0</v>
      </c>
      <c r="CZ1098">
        <f t="shared" si="965"/>
        <v>0</v>
      </c>
      <c r="DC1098" t="s">
        <v>3</v>
      </c>
      <c r="DD1098" t="s">
        <v>3</v>
      </c>
      <c r="DE1098" t="s">
        <v>3</v>
      </c>
      <c r="DF1098" t="s">
        <v>3</v>
      </c>
      <c r="DG1098" t="s">
        <v>3</v>
      </c>
      <c r="DH1098" t="s">
        <v>3</v>
      </c>
      <c r="DI1098" t="s">
        <v>3</v>
      </c>
      <c r="DJ1098" t="s">
        <v>3</v>
      </c>
      <c r="DK1098" t="s">
        <v>3</v>
      </c>
      <c r="DL1098" t="s">
        <v>3</v>
      </c>
      <c r="DM1098" t="s">
        <v>3</v>
      </c>
      <c r="DN1098">
        <v>0</v>
      </c>
      <c r="DO1098">
        <v>0</v>
      </c>
      <c r="DP1098">
        <v>1</v>
      </c>
      <c r="DQ1098">
        <v>1</v>
      </c>
      <c r="DU1098">
        <v>1009</v>
      </c>
      <c r="DV1098" t="s">
        <v>27</v>
      </c>
      <c r="DW1098" t="s">
        <v>27</v>
      </c>
      <c r="DX1098">
        <v>1000</v>
      </c>
      <c r="EE1098">
        <v>51482691</v>
      </c>
      <c r="EF1098">
        <v>1</v>
      </c>
      <c r="EG1098" t="s">
        <v>21</v>
      </c>
      <c r="EH1098">
        <v>0</v>
      </c>
      <c r="EI1098" t="s">
        <v>3</v>
      </c>
      <c r="EJ1098">
        <v>4</v>
      </c>
      <c r="EK1098">
        <v>1</v>
      </c>
      <c r="EL1098" t="s">
        <v>37</v>
      </c>
      <c r="EM1098" t="s">
        <v>23</v>
      </c>
      <c r="EO1098" t="s">
        <v>3</v>
      </c>
      <c r="EQ1098">
        <v>0</v>
      </c>
      <c r="ER1098">
        <v>165.91</v>
      </c>
      <c r="ES1098">
        <v>0</v>
      </c>
      <c r="ET1098">
        <v>165.91</v>
      </c>
      <c r="EU1098">
        <v>90.18</v>
      </c>
      <c r="EV1098">
        <v>0</v>
      </c>
      <c r="EW1098">
        <v>0</v>
      </c>
      <c r="EX1098">
        <v>0</v>
      </c>
      <c r="EY1098">
        <v>0</v>
      </c>
      <c r="FQ1098">
        <v>0</v>
      </c>
      <c r="FR1098">
        <f t="shared" si="966"/>
        <v>0</v>
      </c>
      <c r="FS1098">
        <v>0</v>
      </c>
      <c r="FX1098">
        <v>0</v>
      </c>
      <c r="FY1098">
        <v>0</v>
      </c>
      <c r="GA1098" t="s">
        <v>3</v>
      </c>
      <c r="GD1098">
        <v>1</v>
      </c>
      <c r="GF1098">
        <v>1912105629</v>
      </c>
      <c r="GG1098">
        <v>2</v>
      </c>
      <c r="GH1098">
        <v>1</v>
      </c>
      <c r="GI1098">
        <v>-2</v>
      </c>
      <c r="GJ1098">
        <v>0</v>
      </c>
      <c r="GK1098">
        <v>0</v>
      </c>
      <c r="GL1098">
        <f t="shared" si="967"/>
        <v>0</v>
      </c>
      <c r="GM1098">
        <f>ROUND(O1098+X1098+Y1098,2)+GX1098</f>
        <v>0</v>
      </c>
      <c r="GN1098">
        <f>IF(OR(BI1098=0,BI1098=1),ROUND(O1098+X1098+Y1098,2),0)</f>
        <v>0</v>
      </c>
      <c r="GO1098">
        <f>IF(BI1098=2,ROUND(O1098+X1098+Y1098,2),0)</f>
        <v>0</v>
      </c>
      <c r="GP1098">
        <f>IF(BI1098=4,ROUND(O1098+X1098+Y1098,2)+GX1098,0)</f>
        <v>0</v>
      </c>
      <c r="GR1098">
        <v>0</v>
      </c>
      <c r="GS1098">
        <v>3</v>
      </c>
      <c r="GT1098">
        <v>0</v>
      </c>
      <c r="GU1098" t="s">
        <v>3</v>
      </c>
      <c r="GV1098">
        <f>ROUND((GT1098),6)</f>
        <v>0</v>
      </c>
      <c r="GW1098">
        <v>1</v>
      </c>
      <c r="GX1098">
        <f t="shared" si="968"/>
        <v>0</v>
      </c>
      <c r="HA1098">
        <v>0</v>
      </c>
      <c r="HB1098">
        <v>0</v>
      </c>
      <c r="HC1098">
        <f t="shared" si="969"/>
        <v>0</v>
      </c>
      <c r="HE1098" t="s">
        <v>3</v>
      </c>
      <c r="HF1098" t="s">
        <v>3</v>
      </c>
      <c r="IK1098">
        <f t="shared" si="970"/>
        <v>0</v>
      </c>
    </row>
    <row r="1099" spans="1:245" x14ac:dyDescent="0.2">
      <c r="A1099">
        <v>17</v>
      </c>
      <c r="B1099">
        <v>1</v>
      </c>
      <c r="C1099">
        <f>ROW(SmtRes!A370)</f>
        <v>370</v>
      </c>
      <c r="D1099">
        <f>ROW(EtalonRes!A363)</f>
        <v>363</v>
      </c>
      <c r="E1099" t="s">
        <v>138</v>
      </c>
      <c r="F1099" t="s">
        <v>43</v>
      </c>
      <c r="G1099" t="s">
        <v>44</v>
      </c>
      <c r="H1099" t="s">
        <v>27</v>
      </c>
      <c r="I1099">
        <v>0</v>
      </c>
      <c r="J1099">
        <v>0</v>
      </c>
      <c r="O1099">
        <f t="shared" si="940"/>
        <v>0</v>
      </c>
      <c r="P1099">
        <f t="shared" si="941"/>
        <v>0</v>
      </c>
      <c r="Q1099">
        <f t="shared" si="942"/>
        <v>0</v>
      </c>
      <c r="R1099">
        <f t="shared" si="943"/>
        <v>0</v>
      </c>
      <c r="S1099">
        <f t="shared" si="944"/>
        <v>0</v>
      </c>
      <c r="T1099">
        <f t="shared" si="945"/>
        <v>0</v>
      </c>
      <c r="U1099">
        <f t="shared" si="946"/>
        <v>0</v>
      </c>
      <c r="V1099">
        <f t="shared" si="947"/>
        <v>0</v>
      </c>
      <c r="W1099">
        <f t="shared" si="948"/>
        <v>0</v>
      </c>
      <c r="X1099">
        <f t="shared" si="949"/>
        <v>0</v>
      </c>
      <c r="Y1099">
        <f t="shared" si="950"/>
        <v>0</v>
      </c>
      <c r="AA1099">
        <v>52421674</v>
      </c>
      <c r="AB1099">
        <f t="shared" si="951"/>
        <v>1396.89</v>
      </c>
      <c r="AC1099">
        <f>ROUND(((ES1099*51)),6)</f>
        <v>0</v>
      </c>
      <c r="AD1099">
        <f>ROUND(((((ET1099*51))-((EU1099*51)))+AE1099),6)</f>
        <v>1396.89</v>
      </c>
      <c r="AE1099">
        <f>ROUND(((EU1099*51)),6)</f>
        <v>759.39</v>
      </c>
      <c r="AF1099">
        <f>ROUND(((EV1099*51)),6)</f>
        <v>0</v>
      </c>
      <c r="AG1099">
        <f t="shared" si="953"/>
        <v>0</v>
      </c>
      <c r="AH1099">
        <f>((EW1099*51))</f>
        <v>0</v>
      </c>
      <c r="AI1099">
        <f>((EX1099*51))</f>
        <v>0</v>
      </c>
      <c r="AJ1099">
        <f t="shared" si="955"/>
        <v>0</v>
      </c>
      <c r="AK1099">
        <v>27.39</v>
      </c>
      <c r="AL1099">
        <v>0</v>
      </c>
      <c r="AM1099">
        <v>27.39</v>
      </c>
      <c r="AN1099">
        <v>14.89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1</v>
      </c>
      <c r="AW1099">
        <v>1</v>
      </c>
      <c r="AZ1099">
        <v>1</v>
      </c>
      <c r="BA1099">
        <v>1</v>
      </c>
      <c r="BB1099">
        <v>1</v>
      </c>
      <c r="BC1099">
        <v>1</v>
      </c>
      <c r="BD1099" t="s">
        <v>3</v>
      </c>
      <c r="BE1099" t="s">
        <v>3</v>
      </c>
      <c r="BF1099" t="s">
        <v>3</v>
      </c>
      <c r="BG1099" t="s">
        <v>3</v>
      </c>
      <c r="BH1099">
        <v>0</v>
      </c>
      <c r="BI1099">
        <v>4</v>
      </c>
      <c r="BJ1099" t="s">
        <v>45</v>
      </c>
      <c r="BM1099">
        <v>1</v>
      </c>
      <c r="BN1099">
        <v>0</v>
      </c>
      <c r="BO1099" t="s">
        <v>3</v>
      </c>
      <c r="BP1099">
        <v>0</v>
      </c>
      <c r="BQ1099">
        <v>1</v>
      </c>
      <c r="BR1099">
        <v>0</v>
      </c>
      <c r="BS1099">
        <v>1</v>
      </c>
      <c r="BT1099">
        <v>1</v>
      </c>
      <c r="BU1099">
        <v>1</v>
      </c>
      <c r="BV1099">
        <v>1</v>
      </c>
      <c r="BW1099">
        <v>1</v>
      </c>
      <c r="BX1099">
        <v>1</v>
      </c>
      <c r="BY1099" t="s">
        <v>3</v>
      </c>
      <c r="BZ1099">
        <v>0</v>
      </c>
      <c r="CA1099">
        <v>0</v>
      </c>
      <c r="CE1099">
        <v>0</v>
      </c>
      <c r="CF1099">
        <v>0</v>
      </c>
      <c r="CG1099">
        <v>0</v>
      </c>
      <c r="CM1099">
        <v>0</v>
      </c>
      <c r="CN1099" t="s">
        <v>3</v>
      </c>
      <c r="CO1099">
        <v>0</v>
      </c>
      <c r="CP1099">
        <f t="shared" si="956"/>
        <v>0</v>
      </c>
      <c r="CQ1099">
        <f t="shared" si="957"/>
        <v>0</v>
      </c>
      <c r="CR1099">
        <f>(((((ET1099*51))*BB1099-((EU1099*51))*BS1099)+AE1099*BS1099)*AV1099)</f>
        <v>1396.89</v>
      </c>
      <c r="CS1099">
        <f t="shared" si="958"/>
        <v>759.39</v>
      </c>
      <c r="CT1099">
        <f t="shared" si="959"/>
        <v>0</v>
      </c>
      <c r="CU1099">
        <f t="shared" si="960"/>
        <v>0</v>
      </c>
      <c r="CV1099">
        <f t="shared" si="961"/>
        <v>0</v>
      </c>
      <c r="CW1099">
        <f t="shared" si="962"/>
        <v>0</v>
      </c>
      <c r="CX1099">
        <f t="shared" si="963"/>
        <v>0</v>
      </c>
      <c r="CY1099">
        <f t="shared" si="964"/>
        <v>0</v>
      </c>
      <c r="CZ1099">
        <f t="shared" si="965"/>
        <v>0</v>
      </c>
      <c r="DC1099" t="s">
        <v>3</v>
      </c>
      <c r="DD1099" t="s">
        <v>46</v>
      </c>
      <c r="DE1099" t="s">
        <v>46</v>
      </c>
      <c r="DF1099" t="s">
        <v>46</v>
      </c>
      <c r="DG1099" t="s">
        <v>46</v>
      </c>
      <c r="DH1099" t="s">
        <v>3</v>
      </c>
      <c r="DI1099" t="s">
        <v>46</v>
      </c>
      <c r="DJ1099" t="s">
        <v>46</v>
      </c>
      <c r="DK1099" t="s">
        <v>3</v>
      </c>
      <c r="DL1099" t="s">
        <v>3</v>
      </c>
      <c r="DM1099" t="s">
        <v>3</v>
      </c>
      <c r="DN1099">
        <v>0</v>
      </c>
      <c r="DO1099">
        <v>0</v>
      </c>
      <c r="DP1099">
        <v>1</v>
      </c>
      <c r="DQ1099">
        <v>1</v>
      </c>
      <c r="DU1099">
        <v>1009</v>
      </c>
      <c r="DV1099" t="s">
        <v>27</v>
      </c>
      <c r="DW1099" t="s">
        <v>27</v>
      </c>
      <c r="DX1099">
        <v>1000</v>
      </c>
      <c r="EE1099">
        <v>51482691</v>
      </c>
      <c r="EF1099">
        <v>1</v>
      </c>
      <c r="EG1099" t="s">
        <v>21</v>
      </c>
      <c r="EH1099">
        <v>0</v>
      </c>
      <c r="EI1099" t="s">
        <v>3</v>
      </c>
      <c r="EJ1099">
        <v>4</v>
      </c>
      <c r="EK1099">
        <v>1</v>
      </c>
      <c r="EL1099" t="s">
        <v>37</v>
      </c>
      <c r="EM1099" t="s">
        <v>23</v>
      </c>
      <c r="EO1099" t="s">
        <v>3</v>
      </c>
      <c r="EQ1099">
        <v>0</v>
      </c>
      <c r="ER1099">
        <v>27.39</v>
      </c>
      <c r="ES1099">
        <v>0</v>
      </c>
      <c r="ET1099">
        <v>27.39</v>
      </c>
      <c r="EU1099">
        <v>14.89</v>
      </c>
      <c r="EV1099">
        <v>0</v>
      </c>
      <c r="EW1099">
        <v>0</v>
      </c>
      <c r="EX1099">
        <v>0</v>
      </c>
      <c r="EY1099">
        <v>0</v>
      </c>
      <c r="FQ1099">
        <v>0</v>
      </c>
      <c r="FR1099">
        <f t="shared" si="966"/>
        <v>0</v>
      </c>
      <c r="FS1099">
        <v>0</v>
      </c>
      <c r="FX1099">
        <v>0</v>
      </c>
      <c r="FY1099">
        <v>0</v>
      </c>
      <c r="GA1099" t="s">
        <v>3</v>
      </c>
      <c r="GD1099">
        <v>1</v>
      </c>
      <c r="GF1099">
        <v>972108674</v>
      </c>
      <c r="GG1099">
        <v>2</v>
      </c>
      <c r="GH1099">
        <v>1</v>
      </c>
      <c r="GI1099">
        <v>-2</v>
      </c>
      <c r="GJ1099">
        <v>0</v>
      </c>
      <c r="GK1099">
        <v>0</v>
      </c>
      <c r="GL1099">
        <f t="shared" si="967"/>
        <v>0</v>
      </c>
      <c r="GM1099">
        <f>ROUND(O1099+X1099+Y1099,2)+GX1099</f>
        <v>0</v>
      </c>
      <c r="GN1099">
        <f>IF(OR(BI1099=0,BI1099=1),ROUND(O1099+X1099+Y1099,2),0)</f>
        <v>0</v>
      </c>
      <c r="GO1099">
        <f>IF(BI1099=2,ROUND(O1099+X1099+Y1099,2),0)</f>
        <v>0</v>
      </c>
      <c r="GP1099">
        <f>IF(BI1099=4,ROUND(O1099+X1099+Y1099,2)+GX1099,0)</f>
        <v>0</v>
      </c>
      <c r="GR1099">
        <v>0</v>
      </c>
      <c r="GS1099">
        <v>3</v>
      </c>
      <c r="GT1099">
        <v>0</v>
      </c>
      <c r="GU1099" t="s">
        <v>46</v>
      </c>
      <c r="GV1099">
        <f>ROUND(((GT1099*51)),6)</f>
        <v>0</v>
      </c>
      <c r="GW1099">
        <v>1</v>
      </c>
      <c r="GX1099">
        <f t="shared" si="968"/>
        <v>0</v>
      </c>
      <c r="HA1099">
        <v>0</v>
      </c>
      <c r="HB1099">
        <v>0</v>
      </c>
      <c r="HC1099">
        <f t="shared" si="969"/>
        <v>0</v>
      </c>
      <c r="HE1099" t="s">
        <v>3</v>
      </c>
      <c r="HF1099" t="s">
        <v>3</v>
      </c>
      <c r="IK1099">
        <f t="shared" si="970"/>
        <v>0</v>
      </c>
    </row>
    <row r="1100" spans="1:245" x14ac:dyDescent="0.2">
      <c r="A1100">
        <v>17</v>
      </c>
      <c r="B1100">
        <v>1</v>
      </c>
      <c r="E1100" t="s">
        <v>139</v>
      </c>
      <c r="F1100" t="s">
        <v>48</v>
      </c>
      <c r="G1100" t="s">
        <v>49</v>
      </c>
      <c r="H1100" t="s">
        <v>27</v>
      </c>
      <c r="I1100">
        <v>0</v>
      </c>
      <c r="J1100">
        <v>0</v>
      </c>
      <c r="O1100">
        <f t="shared" si="940"/>
        <v>0</v>
      </c>
      <c r="P1100">
        <f t="shared" si="941"/>
        <v>0</v>
      </c>
      <c r="Q1100">
        <f t="shared" si="942"/>
        <v>0</v>
      </c>
      <c r="R1100">
        <f t="shared" si="943"/>
        <v>0</v>
      </c>
      <c r="S1100">
        <f t="shared" si="944"/>
        <v>0</v>
      </c>
      <c r="T1100">
        <f t="shared" si="945"/>
        <v>0</v>
      </c>
      <c r="U1100">
        <f t="shared" si="946"/>
        <v>0</v>
      </c>
      <c r="V1100">
        <f t="shared" si="947"/>
        <v>0</v>
      </c>
      <c r="W1100">
        <f t="shared" si="948"/>
        <v>0</v>
      </c>
      <c r="X1100">
        <f t="shared" si="949"/>
        <v>0</v>
      </c>
      <c r="Y1100">
        <f t="shared" si="950"/>
        <v>0</v>
      </c>
      <c r="AA1100">
        <v>52421674</v>
      </c>
      <c r="AB1100">
        <f t="shared" si="951"/>
        <v>150.61000000000001</v>
      </c>
      <c r="AC1100">
        <f>ROUND((ES1100),6)</f>
        <v>150.61000000000001</v>
      </c>
      <c r="AD1100">
        <f>ROUND((((ET1100)-(EU1100))+AE1100),6)</f>
        <v>0</v>
      </c>
      <c r="AE1100">
        <f t="shared" ref="AE1100:AF1103" si="971">ROUND((EU1100),6)</f>
        <v>0</v>
      </c>
      <c r="AF1100">
        <f t="shared" si="971"/>
        <v>0</v>
      </c>
      <c r="AG1100">
        <f t="shared" si="953"/>
        <v>0</v>
      </c>
      <c r="AH1100">
        <f t="shared" ref="AH1100:AI1103" si="972">(EW1100)</f>
        <v>0</v>
      </c>
      <c r="AI1100">
        <f t="shared" si="972"/>
        <v>0</v>
      </c>
      <c r="AJ1100">
        <f t="shared" si="955"/>
        <v>0</v>
      </c>
      <c r="AK1100">
        <v>150.61000000000001</v>
      </c>
      <c r="AL1100">
        <v>150.61000000000001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1</v>
      </c>
      <c r="AW1100">
        <v>1</v>
      </c>
      <c r="AZ1100">
        <v>1</v>
      </c>
      <c r="BA1100">
        <v>1</v>
      </c>
      <c r="BB1100">
        <v>1</v>
      </c>
      <c r="BC1100">
        <v>1</v>
      </c>
      <c r="BD1100" t="s">
        <v>3</v>
      </c>
      <c r="BE1100" t="s">
        <v>3</v>
      </c>
      <c r="BF1100" t="s">
        <v>3</v>
      </c>
      <c r="BG1100" t="s">
        <v>3</v>
      </c>
      <c r="BH1100">
        <v>3</v>
      </c>
      <c r="BI1100">
        <v>1</v>
      </c>
      <c r="BJ1100" t="s">
        <v>3</v>
      </c>
      <c r="BM1100">
        <v>6001</v>
      </c>
      <c r="BN1100">
        <v>0</v>
      </c>
      <c r="BO1100" t="s">
        <v>3</v>
      </c>
      <c r="BP1100">
        <v>0</v>
      </c>
      <c r="BQ1100">
        <v>0</v>
      </c>
      <c r="BR1100">
        <v>0</v>
      </c>
      <c r="BS1100">
        <v>1</v>
      </c>
      <c r="BT1100">
        <v>1</v>
      </c>
      <c r="BU1100">
        <v>1</v>
      </c>
      <c r="BV1100">
        <v>1</v>
      </c>
      <c r="BW1100">
        <v>1</v>
      </c>
      <c r="BX1100">
        <v>1</v>
      </c>
      <c r="BY1100" t="s">
        <v>3</v>
      </c>
      <c r="BZ1100">
        <v>0</v>
      </c>
      <c r="CA1100">
        <v>0</v>
      </c>
      <c r="CE1100">
        <v>0</v>
      </c>
      <c r="CF1100">
        <v>0</v>
      </c>
      <c r="CG1100">
        <v>0</v>
      </c>
      <c r="CM1100">
        <v>0</v>
      </c>
      <c r="CN1100" t="s">
        <v>3</v>
      </c>
      <c r="CO1100">
        <v>0</v>
      </c>
      <c r="CP1100">
        <f t="shared" si="956"/>
        <v>0</v>
      </c>
      <c r="CQ1100">
        <f t="shared" si="957"/>
        <v>150.61000000000001</v>
      </c>
      <c r="CR1100">
        <f>((((ET1100)*BB1100-(EU1100)*BS1100)+AE1100*BS1100)*AV1100)</f>
        <v>0</v>
      </c>
      <c r="CS1100">
        <f t="shared" si="958"/>
        <v>0</v>
      </c>
      <c r="CT1100">
        <f t="shared" si="959"/>
        <v>0</v>
      </c>
      <c r="CU1100">
        <f t="shared" si="960"/>
        <v>0</v>
      </c>
      <c r="CV1100">
        <f t="shared" si="961"/>
        <v>0</v>
      </c>
      <c r="CW1100">
        <f t="shared" si="962"/>
        <v>0</v>
      </c>
      <c r="CX1100">
        <f t="shared" si="963"/>
        <v>0</v>
      </c>
      <c r="CY1100">
        <f t="shared" si="964"/>
        <v>0</v>
      </c>
      <c r="CZ1100">
        <f t="shared" si="965"/>
        <v>0</v>
      </c>
      <c r="DC1100" t="s">
        <v>3</v>
      </c>
      <c r="DD1100" t="s">
        <v>3</v>
      </c>
      <c r="DE1100" t="s">
        <v>3</v>
      </c>
      <c r="DF1100" t="s">
        <v>3</v>
      </c>
      <c r="DG1100" t="s">
        <v>3</v>
      </c>
      <c r="DH1100" t="s">
        <v>3</v>
      </c>
      <c r="DI1100" t="s">
        <v>3</v>
      </c>
      <c r="DJ1100" t="s">
        <v>3</v>
      </c>
      <c r="DK1100" t="s">
        <v>3</v>
      </c>
      <c r="DL1100" t="s">
        <v>3</v>
      </c>
      <c r="DM1100" t="s">
        <v>3</v>
      </c>
      <c r="DN1100">
        <v>0</v>
      </c>
      <c r="DO1100">
        <v>0</v>
      </c>
      <c r="DP1100">
        <v>1</v>
      </c>
      <c r="DQ1100">
        <v>1</v>
      </c>
      <c r="DU1100">
        <v>1009</v>
      </c>
      <c r="DV1100" t="s">
        <v>27</v>
      </c>
      <c r="DW1100" t="s">
        <v>27</v>
      </c>
      <c r="DX1100">
        <v>1000</v>
      </c>
      <c r="EE1100">
        <v>51764353</v>
      </c>
      <c r="EF1100">
        <v>0</v>
      </c>
      <c r="EG1100" t="s">
        <v>50</v>
      </c>
      <c r="EH1100">
        <v>0</v>
      </c>
      <c r="EI1100" t="s">
        <v>3</v>
      </c>
      <c r="EJ1100">
        <v>1</v>
      </c>
      <c r="EK1100">
        <v>6001</v>
      </c>
      <c r="EL1100" t="s">
        <v>51</v>
      </c>
      <c r="EM1100" t="s">
        <v>50</v>
      </c>
      <c r="EO1100" t="s">
        <v>3</v>
      </c>
      <c r="EQ1100">
        <v>0</v>
      </c>
      <c r="ER1100">
        <v>150.61000000000001</v>
      </c>
      <c r="ES1100">
        <v>150.61000000000001</v>
      </c>
      <c r="ET1100">
        <v>0</v>
      </c>
      <c r="EU1100">
        <v>0</v>
      </c>
      <c r="EV1100">
        <v>0</v>
      </c>
      <c r="EW1100">
        <v>0</v>
      </c>
      <c r="EX1100">
        <v>0</v>
      </c>
      <c r="EY1100">
        <v>0</v>
      </c>
      <c r="EZ1100">
        <v>5</v>
      </c>
      <c r="FC1100">
        <v>1</v>
      </c>
      <c r="FD1100">
        <v>18</v>
      </c>
      <c r="FF1100">
        <v>180.73</v>
      </c>
      <c r="FQ1100">
        <v>0</v>
      </c>
      <c r="FR1100">
        <f t="shared" si="966"/>
        <v>0</v>
      </c>
      <c r="FS1100">
        <v>0</v>
      </c>
      <c r="FX1100">
        <v>0</v>
      </c>
      <c r="FY1100">
        <v>0</v>
      </c>
      <c r="GA1100" t="s">
        <v>52</v>
      </c>
      <c r="GD1100">
        <v>0</v>
      </c>
      <c r="GF1100">
        <v>-611639470</v>
      </c>
      <c r="GG1100">
        <v>2</v>
      </c>
      <c r="GH1100">
        <v>3</v>
      </c>
      <c r="GI1100">
        <v>-2</v>
      </c>
      <c r="GJ1100">
        <v>0</v>
      </c>
      <c r="GK1100">
        <f>ROUND(R1100*(R12)/100,2)</f>
        <v>0</v>
      </c>
      <c r="GL1100">
        <f t="shared" si="967"/>
        <v>0</v>
      </c>
      <c r="GM1100">
        <f>ROUND(O1100+X1100+Y1100+GK1100,2)+GX1100</f>
        <v>0</v>
      </c>
      <c r="GN1100">
        <f>IF(OR(BI1100=0,BI1100=1),ROUND(O1100+X1100+Y1100+GK1100,2),0)</f>
        <v>0</v>
      </c>
      <c r="GO1100">
        <f>IF(BI1100=2,ROUND(O1100+X1100+Y1100+GK1100,2),0)</f>
        <v>0</v>
      </c>
      <c r="GP1100">
        <f>IF(BI1100=4,ROUND(O1100+X1100+Y1100+GK1100,2)+GX1100,0)</f>
        <v>0</v>
      </c>
      <c r="GR1100">
        <v>1</v>
      </c>
      <c r="GS1100">
        <v>1</v>
      </c>
      <c r="GT1100">
        <v>0</v>
      </c>
      <c r="GU1100" t="s">
        <v>3</v>
      </c>
      <c r="GV1100">
        <f t="shared" ref="GV1100:GV1106" si="973">ROUND((GT1100),6)</f>
        <v>0</v>
      </c>
      <c r="GW1100">
        <v>1</v>
      </c>
      <c r="GX1100">
        <f t="shared" si="968"/>
        <v>0</v>
      </c>
      <c r="HA1100">
        <v>0</v>
      </c>
      <c r="HB1100">
        <v>0</v>
      </c>
      <c r="HC1100">
        <f t="shared" si="969"/>
        <v>0</v>
      </c>
      <c r="HE1100" t="s">
        <v>53</v>
      </c>
      <c r="HF1100" t="s">
        <v>53</v>
      </c>
      <c r="IK1100">
        <f t="shared" si="970"/>
        <v>0</v>
      </c>
    </row>
    <row r="1101" spans="1:245" x14ac:dyDescent="0.2">
      <c r="A1101">
        <v>17</v>
      </c>
      <c r="B1101">
        <v>1</v>
      </c>
      <c r="C1101">
        <f>ROW(SmtRes!A371)</f>
        <v>371</v>
      </c>
      <c r="D1101">
        <f>ROW(EtalonRes!A364)</f>
        <v>364</v>
      </c>
      <c r="E1101" t="s">
        <v>3</v>
      </c>
      <c r="F1101" t="s">
        <v>156</v>
      </c>
      <c r="G1101" t="s">
        <v>157</v>
      </c>
      <c r="H1101" t="s">
        <v>132</v>
      </c>
      <c r="I1101">
        <v>0</v>
      </c>
      <c r="J1101">
        <v>0</v>
      </c>
      <c r="O1101">
        <f t="shared" si="940"/>
        <v>0</v>
      </c>
      <c r="P1101">
        <f t="shared" si="941"/>
        <v>0</v>
      </c>
      <c r="Q1101">
        <f t="shared" si="942"/>
        <v>0</v>
      </c>
      <c r="R1101">
        <f t="shared" si="943"/>
        <v>0</v>
      </c>
      <c r="S1101">
        <f t="shared" si="944"/>
        <v>0</v>
      </c>
      <c r="T1101">
        <f t="shared" si="945"/>
        <v>0</v>
      </c>
      <c r="U1101">
        <f t="shared" si="946"/>
        <v>0</v>
      </c>
      <c r="V1101">
        <f t="shared" si="947"/>
        <v>0</v>
      </c>
      <c r="W1101">
        <f t="shared" si="948"/>
        <v>0</v>
      </c>
      <c r="X1101">
        <f t="shared" si="949"/>
        <v>0</v>
      </c>
      <c r="Y1101">
        <f t="shared" si="950"/>
        <v>0</v>
      </c>
      <c r="AA1101">
        <v>-1</v>
      </c>
      <c r="AB1101">
        <f t="shared" si="951"/>
        <v>41951.1</v>
      </c>
      <c r="AC1101">
        <f>ROUND((ES1101),6)</f>
        <v>0</v>
      </c>
      <c r="AD1101">
        <f>ROUND((((ET1101)-(EU1101))+AE1101),6)</f>
        <v>0</v>
      </c>
      <c r="AE1101">
        <f t="shared" si="971"/>
        <v>0</v>
      </c>
      <c r="AF1101">
        <f t="shared" si="971"/>
        <v>41951.1</v>
      </c>
      <c r="AG1101">
        <f t="shared" si="953"/>
        <v>0</v>
      </c>
      <c r="AH1101">
        <f t="shared" si="972"/>
        <v>221.6</v>
      </c>
      <c r="AI1101">
        <f t="shared" si="972"/>
        <v>0</v>
      </c>
      <c r="AJ1101">
        <f t="shared" si="955"/>
        <v>0</v>
      </c>
      <c r="AK1101">
        <v>41951.1</v>
      </c>
      <c r="AL1101">
        <v>0</v>
      </c>
      <c r="AM1101">
        <v>0</v>
      </c>
      <c r="AN1101">
        <v>0</v>
      </c>
      <c r="AO1101">
        <v>41951.1</v>
      </c>
      <c r="AP1101">
        <v>0</v>
      </c>
      <c r="AQ1101">
        <v>221.6</v>
      </c>
      <c r="AR1101">
        <v>0</v>
      </c>
      <c r="AS1101">
        <v>0</v>
      </c>
      <c r="AT1101">
        <v>70</v>
      </c>
      <c r="AU1101">
        <v>10</v>
      </c>
      <c r="AV1101">
        <v>1</v>
      </c>
      <c r="AW1101">
        <v>1</v>
      </c>
      <c r="AZ1101">
        <v>1</v>
      </c>
      <c r="BA1101">
        <v>1</v>
      </c>
      <c r="BB1101">
        <v>1</v>
      </c>
      <c r="BC1101">
        <v>1</v>
      </c>
      <c r="BD1101" t="s">
        <v>3</v>
      </c>
      <c r="BE1101" t="s">
        <v>3</v>
      </c>
      <c r="BF1101" t="s">
        <v>3</v>
      </c>
      <c r="BG1101" t="s">
        <v>3</v>
      </c>
      <c r="BH1101">
        <v>0</v>
      </c>
      <c r="BI1101">
        <v>4</v>
      </c>
      <c r="BJ1101" t="s">
        <v>158</v>
      </c>
      <c r="BM1101">
        <v>0</v>
      </c>
      <c r="BN1101">
        <v>0</v>
      </c>
      <c r="BO1101" t="s">
        <v>3</v>
      </c>
      <c r="BP1101">
        <v>0</v>
      </c>
      <c r="BQ1101">
        <v>1</v>
      </c>
      <c r="BR1101">
        <v>0</v>
      </c>
      <c r="BS1101">
        <v>1</v>
      </c>
      <c r="BT1101">
        <v>1</v>
      </c>
      <c r="BU1101">
        <v>1</v>
      </c>
      <c r="BV1101">
        <v>1</v>
      </c>
      <c r="BW1101">
        <v>1</v>
      </c>
      <c r="BX1101">
        <v>1</v>
      </c>
      <c r="BY1101" t="s">
        <v>3</v>
      </c>
      <c r="BZ1101">
        <v>70</v>
      </c>
      <c r="CA1101">
        <v>10</v>
      </c>
      <c r="CE1101">
        <v>0</v>
      </c>
      <c r="CF1101">
        <v>0</v>
      </c>
      <c r="CG1101">
        <v>0</v>
      </c>
      <c r="CM1101">
        <v>0</v>
      </c>
      <c r="CN1101" t="s">
        <v>3</v>
      </c>
      <c r="CO1101">
        <v>0</v>
      </c>
      <c r="CP1101">
        <f t="shared" si="956"/>
        <v>0</v>
      </c>
      <c r="CQ1101">
        <f t="shared" si="957"/>
        <v>0</v>
      </c>
      <c r="CR1101">
        <f>((((ET1101)*BB1101-(EU1101)*BS1101)+AE1101*BS1101)*AV1101)</f>
        <v>0</v>
      </c>
      <c r="CS1101">
        <f t="shared" si="958"/>
        <v>0</v>
      </c>
      <c r="CT1101">
        <f t="shared" si="959"/>
        <v>41951.1</v>
      </c>
      <c r="CU1101">
        <f t="shared" si="960"/>
        <v>0</v>
      </c>
      <c r="CV1101">
        <f t="shared" si="961"/>
        <v>221.6</v>
      </c>
      <c r="CW1101">
        <f t="shared" si="962"/>
        <v>0</v>
      </c>
      <c r="CX1101">
        <f t="shared" si="963"/>
        <v>0</v>
      </c>
      <c r="CY1101">
        <f t="shared" si="964"/>
        <v>0</v>
      </c>
      <c r="CZ1101">
        <f t="shared" si="965"/>
        <v>0</v>
      </c>
      <c r="DC1101" t="s">
        <v>3</v>
      </c>
      <c r="DD1101" t="s">
        <v>3</v>
      </c>
      <c r="DE1101" t="s">
        <v>3</v>
      </c>
      <c r="DF1101" t="s">
        <v>3</v>
      </c>
      <c r="DG1101" t="s">
        <v>3</v>
      </c>
      <c r="DH1101" t="s">
        <v>3</v>
      </c>
      <c r="DI1101" t="s">
        <v>3</v>
      </c>
      <c r="DJ1101" t="s">
        <v>3</v>
      </c>
      <c r="DK1101" t="s">
        <v>3</v>
      </c>
      <c r="DL1101" t="s">
        <v>3</v>
      </c>
      <c r="DM1101" t="s">
        <v>3</v>
      </c>
      <c r="DN1101">
        <v>0</v>
      </c>
      <c r="DO1101">
        <v>0</v>
      </c>
      <c r="DP1101">
        <v>1</v>
      </c>
      <c r="DQ1101">
        <v>1</v>
      </c>
      <c r="DU1101">
        <v>1007</v>
      </c>
      <c r="DV1101" t="s">
        <v>132</v>
      </c>
      <c r="DW1101" t="s">
        <v>132</v>
      </c>
      <c r="DX1101">
        <v>100</v>
      </c>
      <c r="EE1101">
        <v>51482689</v>
      </c>
      <c r="EF1101">
        <v>1</v>
      </c>
      <c r="EG1101" t="s">
        <v>21</v>
      </c>
      <c r="EH1101">
        <v>0</v>
      </c>
      <c r="EI1101" t="s">
        <v>3</v>
      </c>
      <c r="EJ1101">
        <v>4</v>
      </c>
      <c r="EK1101">
        <v>0</v>
      </c>
      <c r="EL1101" t="s">
        <v>22</v>
      </c>
      <c r="EM1101" t="s">
        <v>23</v>
      </c>
      <c r="EO1101" t="s">
        <v>3</v>
      </c>
      <c r="EQ1101">
        <v>1024</v>
      </c>
      <c r="ER1101">
        <v>41951.1</v>
      </c>
      <c r="ES1101">
        <v>0</v>
      </c>
      <c r="ET1101">
        <v>0</v>
      </c>
      <c r="EU1101">
        <v>0</v>
      </c>
      <c r="EV1101">
        <v>41951.1</v>
      </c>
      <c r="EW1101">
        <v>221.6</v>
      </c>
      <c r="EX1101">
        <v>0</v>
      </c>
      <c r="EY1101">
        <v>0</v>
      </c>
      <c r="FQ1101">
        <v>0</v>
      </c>
      <c r="FR1101">
        <f t="shared" si="966"/>
        <v>0</v>
      </c>
      <c r="FS1101">
        <v>0</v>
      </c>
      <c r="FX1101">
        <v>70</v>
      </c>
      <c r="FY1101">
        <v>10</v>
      </c>
      <c r="GA1101" t="s">
        <v>3</v>
      </c>
      <c r="GD1101">
        <v>0</v>
      </c>
      <c r="GF1101">
        <v>-447582349</v>
      </c>
      <c r="GG1101">
        <v>2</v>
      </c>
      <c r="GH1101">
        <v>1</v>
      </c>
      <c r="GI1101">
        <v>-2</v>
      </c>
      <c r="GJ1101">
        <v>0</v>
      </c>
      <c r="GK1101">
        <f>ROUND(R1101*(R12)/100,2)</f>
        <v>0</v>
      </c>
      <c r="GL1101">
        <f t="shared" si="967"/>
        <v>0</v>
      </c>
      <c r="GM1101">
        <f>ROUND(O1101+X1101+Y1101+GK1101,2)+GX1101</f>
        <v>0</v>
      </c>
      <c r="GN1101">
        <f>IF(OR(BI1101=0,BI1101=1),ROUND(O1101+X1101+Y1101+GK1101,2),0)</f>
        <v>0</v>
      </c>
      <c r="GO1101">
        <f>IF(BI1101=2,ROUND(O1101+X1101+Y1101+GK1101,2),0)</f>
        <v>0</v>
      </c>
      <c r="GP1101">
        <f>IF(BI1101=4,ROUND(O1101+X1101+Y1101+GK1101,2)+GX1101,0)</f>
        <v>0</v>
      </c>
      <c r="GR1101">
        <v>0</v>
      </c>
      <c r="GS1101">
        <v>3</v>
      </c>
      <c r="GT1101">
        <v>0</v>
      </c>
      <c r="GU1101" t="s">
        <v>3</v>
      </c>
      <c r="GV1101">
        <f t="shared" si="973"/>
        <v>0</v>
      </c>
      <c r="GW1101">
        <v>1</v>
      </c>
      <c r="GX1101">
        <f t="shared" si="968"/>
        <v>0</v>
      </c>
      <c r="HA1101">
        <v>0</v>
      </c>
      <c r="HB1101">
        <v>0</v>
      </c>
      <c r="HC1101">
        <f t="shared" si="969"/>
        <v>0</v>
      </c>
      <c r="HE1101" t="s">
        <v>3</v>
      </c>
      <c r="HF1101" t="s">
        <v>3</v>
      </c>
      <c r="IK1101">
        <f t="shared" si="970"/>
        <v>0</v>
      </c>
    </row>
    <row r="1102" spans="1:245" x14ac:dyDescent="0.2">
      <c r="A1102">
        <v>17</v>
      </c>
      <c r="B1102">
        <v>1</v>
      </c>
      <c r="C1102">
        <f>ROW(SmtRes!A372)</f>
        <v>372</v>
      </c>
      <c r="D1102">
        <f>ROW(EtalonRes!A365)</f>
        <v>365</v>
      </c>
      <c r="E1102" t="s">
        <v>3</v>
      </c>
      <c r="F1102" t="s">
        <v>160</v>
      </c>
      <c r="G1102" t="s">
        <v>161</v>
      </c>
      <c r="H1102" t="s">
        <v>132</v>
      </c>
      <c r="I1102">
        <v>0</v>
      </c>
      <c r="J1102">
        <v>0</v>
      </c>
      <c r="O1102">
        <f t="shared" si="940"/>
        <v>0</v>
      </c>
      <c r="P1102">
        <f t="shared" si="941"/>
        <v>0</v>
      </c>
      <c r="Q1102">
        <f t="shared" si="942"/>
        <v>0</v>
      </c>
      <c r="R1102">
        <f t="shared" si="943"/>
        <v>0</v>
      </c>
      <c r="S1102">
        <f t="shared" si="944"/>
        <v>0</v>
      </c>
      <c r="T1102">
        <f t="shared" si="945"/>
        <v>0</v>
      </c>
      <c r="U1102">
        <f t="shared" si="946"/>
        <v>0</v>
      </c>
      <c r="V1102">
        <f t="shared" si="947"/>
        <v>0</v>
      </c>
      <c r="W1102">
        <f t="shared" si="948"/>
        <v>0</v>
      </c>
      <c r="X1102">
        <f t="shared" si="949"/>
        <v>0</v>
      </c>
      <c r="Y1102">
        <f t="shared" si="950"/>
        <v>0</v>
      </c>
      <c r="AA1102">
        <v>-1</v>
      </c>
      <c r="AB1102">
        <f t="shared" si="951"/>
        <v>11130.3</v>
      </c>
      <c r="AC1102">
        <f>ROUND((ES1102),6)</f>
        <v>0</v>
      </c>
      <c r="AD1102">
        <f>ROUND((((ET1102)-(EU1102))+AE1102),6)</f>
        <v>0</v>
      </c>
      <c r="AE1102">
        <f t="shared" si="971"/>
        <v>0</v>
      </c>
      <c r="AF1102">
        <f t="shared" si="971"/>
        <v>11130.3</v>
      </c>
      <c r="AG1102">
        <f t="shared" si="953"/>
        <v>0</v>
      </c>
      <c r="AH1102">
        <f t="shared" si="972"/>
        <v>83</v>
      </c>
      <c r="AI1102">
        <f t="shared" si="972"/>
        <v>0</v>
      </c>
      <c r="AJ1102">
        <f t="shared" si="955"/>
        <v>0</v>
      </c>
      <c r="AK1102">
        <v>11130.3</v>
      </c>
      <c r="AL1102">
        <v>0</v>
      </c>
      <c r="AM1102">
        <v>0</v>
      </c>
      <c r="AN1102">
        <v>0</v>
      </c>
      <c r="AO1102">
        <v>11130.3</v>
      </c>
      <c r="AP1102">
        <v>0</v>
      </c>
      <c r="AQ1102">
        <v>83</v>
      </c>
      <c r="AR1102">
        <v>0</v>
      </c>
      <c r="AS1102">
        <v>0</v>
      </c>
      <c r="AT1102">
        <v>70</v>
      </c>
      <c r="AU1102">
        <v>10</v>
      </c>
      <c r="AV1102">
        <v>1</v>
      </c>
      <c r="AW1102">
        <v>1</v>
      </c>
      <c r="AZ1102">
        <v>1</v>
      </c>
      <c r="BA1102">
        <v>1</v>
      </c>
      <c r="BB1102">
        <v>1</v>
      </c>
      <c r="BC1102">
        <v>1</v>
      </c>
      <c r="BD1102" t="s">
        <v>3</v>
      </c>
      <c r="BE1102" t="s">
        <v>3</v>
      </c>
      <c r="BF1102" t="s">
        <v>3</v>
      </c>
      <c r="BG1102" t="s">
        <v>3</v>
      </c>
      <c r="BH1102">
        <v>0</v>
      </c>
      <c r="BI1102">
        <v>4</v>
      </c>
      <c r="BJ1102" t="s">
        <v>162</v>
      </c>
      <c r="BM1102">
        <v>0</v>
      </c>
      <c r="BN1102">
        <v>0</v>
      </c>
      <c r="BO1102" t="s">
        <v>3</v>
      </c>
      <c r="BP1102">
        <v>0</v>
      </c>
      <c r="BQ1102">
        <v>1</v>
      </c>
      <c r="BR1102">
        <v>0</v>
      </c>
      <c r="BS1102">
        <v>1</v>
      </c>
      <c r="BT1102">
        <v>1</v>
      </c>
      <c r="BU1102">
        <v>1</v>
      </c>
      <c r="BV1102">
        <v>1</v>
      </c>
      <c r="BW1102">
        <v>1</v>
      </c>
      <c r="BX1102">
        <v>1</v>
      </c>
      <c r="BY1102" t="s">
        <v>3</v>
      </c>
      <c r="BZ1102">
        <v>70</v>
      </c>
      <c r="CA1102">
        <v>10</v>
      </c>
      <c r="CE1102">
        <v>0</v>
      </c>
      <c r="CF1102">
        <v>0</v>
      </c>
      <c r="CG1102">
        <v>0</v>
      </c>
      <c r="CM1102">
        <v>0</v>
      </c>
      <c r="CN1102" t="s">
        <v>3</v>
      </c>
      <c r="CO1102">
        <v>0</v>
      </c>
      <c r="CP1102">
        <f t="shared" si="956"/>
        <v>0</v>
      </c>
      <c r="CQ1102">
        <f t="shared" si="957"/>
        <v>0</v>
      </c>
      <c r="CR1102">
        <f>((((ET1102)*BB1102-(EU1102)*BS1102)+AE1102*BS1102)*AV1102)</f>
        <v>0</v>
      </c>
      <c r="CS1102">
        <f t="shared" si="958"/>
        <v>0</v>
      </c>
      <c r="CT1102">
        <f t="shared" si="959"/>
        <v>11130.3</v>
      </c>
      <c r="CU1102">
        <f t="shared" si="960"/>
        <v>0</v>
      </c>
      <c r="CV1102">
        <f t="shared" si="961"/>
        <v>83</v>
      </c>
      <c r="CW1102">
        <f t="shared" si="962"/>
        <v>0</v>
      </c>
      <c r="CX1102">
        <f t="shared" si="963"/>
        <v>0</v>
      </c>
      <c r="CY1102">
        <f t="shared" si="964"/>
        <v>0</v>
      </c>
      <c r="CZ1102">
        <f t="shared" si="965"/>
        <v>0</v>
      </c>
      <c r="DC1102" t="s">
        <v>3</v>
      </c>
      <c r="DD1102" t="s">
        <v>3</v>
      </c>
      <c r="DE1102" t="s">
        <v>3</v>
      </c>
      <c r="DF1102" t="s">
        <v>3</v>
      </c>
      <c r="DG1102" t="s">
        <v>3</v>
      </c>
      <c r="DH1102" t="s">
        <v>3</v>
      </c>
      <c r="DI1102" t="s">
        <v>3</v>
      </c>
      <c r="DJ1102" t="s">
        <v>3</v>
      </c>
      <c r="DK1102" t="s">
        <v>3</v>
      </c>
      <c r="DL1102" t="s">
        <v>3</v>
      </c>
      <c r="DM1102" t="s">
        <v>3</v>
      </c>
      <c r="DN1102">
        <v>0</v>
      </c>
      <c r="DO1102">
        <v>0</v>
      </c>
      <c r="DP1102">
        <v>1</v>
      </c>
      <c r="DQ1102">
        <v>1</v>
      </c>
      <c r="DU1102">
        <v>1007</v>
      </c>
      <c r="DV1102" t="s">
        <v>132</v>
      </c>
      <c r="DW1102" t="s">
        <v>132</v>
      </c>
      <c r="DX1102">
        <v>100</v>
      </c>
      <c r="EE1102">
        <v>51482689</v>
      </c>
      <c r="EF1102">
        <v>1</v>
      </c>
      <c r="EG1102" t="s">
        <v>21</v>
      </c>
      <c r="EH1102">
        <v>0</v>
      </c>
      <c r="EI1102" t="s">
        <v>3</v>
      </c>
      <c r="EJ1102">
        <v>4</v>
      </c>
      <c r="EK1102">
        <v>0</v>
      </c>
      <c r="EL1102" t="s">
        <v>22</v>
      </c>
      <c r="EM1102" t="s">
        <v>23</v>
      </c>
      <c r="EO1102" t="s">
        <v>3</v>
      </c>
      <c r="EQ1102">
        <v>1024</v>
      </c>
      <c r="ER1102">
        <v>11130.3</v>
      </c>
      <c r="ES1102">
        <v>0</v>
      </c>
      <c r="ET1102">
        <v>0</v>
      </c>
      <c r="EU1102">
        <v>0</v>
      </c>
      <c r="EV1102">
        <v>11130.3</v>
      </c>
      <c r="EW1102">
        <v>83</v>
      </c>
      <c r="EX1102">
        <v>0</v>
      </c>
      <c r="EY1102">
        <v>0</v>
      </c>
      <c r="FQ1102">
        <v>0</v>
      </c>
      <c r="FR1102">
        <f t="shared" si="966"/>
        <v>0</v>
      </c>
      <c r="FS1102">
        <v>0</v>
      </c>
      <c r="FX1102">
        <v>70</v>
      </c>
      <c r="FY1102">
        <v>10</v>
      </c>
      <c r="GA1102" t="s">
        <v>3</v>
      </c>
      <c r="GD1102">
        <v>0</v>
      </c>
      <c r="GF1102">
        <v>-1064522646</v>
      </c>
      <c r="GG1102">
        <v>2</v>
      </c>
      <c r="GH1102">
        <v>1</v>
      </c>
      <c r="GI1102">
        <v>-2</v>
      </c>
      <c r="GJ1102">
        <v>0</v>
      </c>
      <c r="GK1102">
        <f>ROUND(R1102*(R12)/100,2)</f>
        <v>0</v>
      </c>
      <c r="GL1102">
        <f t="shared" si="967"/>
        <v>0</v>
      </c>
      <c r="GM1102">
        <f>ROUND(O1102+X1102+Y1102+GK1102,2)+GX1102</f>
        <v>0</v>
      </c>
      <c r="GN1102">
        <f>IF(OR(BI1102=0,BI1102=1),ROUND(O1102+X1102+Y1102+GK1102,2),0)</f>
        <v>0</v>
      </c>
      <c r="GO1102">
        <f>IF(BI1102=2,ROUND(O1102+X1102+Y1102+GK1102,2),0)</f>
        <v>0</v>
      </c>
      <c r="GP1102">
        <f>IF(BI1102=4,ROUND(O1102+X1102+Y1102+GK1102,2)+GX1102,0)</f>
        <v>0</v>
      </c>
      <c r="GR1102">
        <v>0</v>
      </c>
      <c r="GS1102">
        <v>3</v>
      </c>
      <c r="GT1102">
        <v>0</v>
      </c>
      <c r="GU1102" t="s">
        <v>3</v>
      </c>
      <c r="GV1102">
        <f t="shared" si="973"/>
        <v>0</v>
      </c>
      <c r="GW1102">
        <v>1</v>
      </c>
      <c r="GX1102">
        <f t="shared" si="968"/>
        <v>0</v>
      </c>
      <c r="HA1102">
        <v>0</v>
      </c>
      <c r="HB1102">
        <v>0</v>
      </c>
      <c r="HC1102">
        <f t="shared" si="969"/>
        <v>0</v>
      </c>
      <c r="HE1102" t="s">
        <v>3</v>
      </c>
      <c r="HF1102" t="s">
        <v>3</v>
      </c>
      <c r="IK1102">
        <f t="shared" si="970"/>
        <v>0</v>
      </c>
    </row>
    <row r="1103" spans="1:245" x14ac:dyDescent="0.2">
      <c r="A1103">
        <v>17</v>
      </c>
      <c r="B1103">
        <v>1</v>
      </c>
      <c r="C1103">
        <f>ROW(SmtRes!A373)</f>
        <v>373</v>
      </c>
      <c r="D1103">
        <f>ROW(EtalonRes!A366)</f>
        <v>366</v>
      </c>
      <c r="E1103" t="s">
        <v>3</v>
      </c>
      <c r="F1103" t="s">
        <v>164</v>
      </c>
      <c r="G1103" t="s">
        <v>165</v>
      </c>
      <c r="H1103" t="s">
        <v>166</v>
      </c>
      <c r="I1103">
        <v>0</v>
      </c>
      <c r="J1103">
        <v>0</v>
      </c>
      <c r="O1103">
        <f t="shared" si="940"/>
        <v>0</v>
      </c>
      <c r="P1103">
        <f t="shared" si="941"/>
        <v>0</v>
      </c>
      <c r="Q1103">
        <f t="shared" si="942"/>
        <v>0</v>
      </c>
      <c r="R1103">
        <f t="shared" si="943"/>
        <v>0</v>
      </c>
      <c r="S1103">
        <f t="shared" si="944"/>
        <v>0</v>
      </c>
      <c r="T1103">
        <f t="shared" si="945"/>
        <v>0</v>
      </c>
      <c r="U1103">
        <f t="shared" si="946"/>
        <v>0</v>
      </c>
      <c r="V1103">
        <f t="shared" si="947"/>
        <v>0</v>
      </c>
      <c r="W1103">
        <f t="shared" si="948"/>
        <v>0</v>
      </c>
      <c r="X1103">
        <f t="shared" si="949"/>
        <v>0</v>
      </c>
      <c r="Y1103">
        <f t="shared" si="950"/>
        <v>0</v>
      </c>
      <c r="AA1103">
        <v>-1</v>
      </c>
      <c r="AB1103">
        <f t="shared" si="951"/>
        <v>47.27</v>
      </c>
      <c r="AC1103">
        <f>ROUND((ES1103),6)</f>
        <v>0</v>
      </c>
      <c r="AD1103">
        <f>ROUND((((ET1103)-(EU1103))+AE1103),6)</f>
        <v>47.27</v>
      </c>
      <c r="AE1103">
        <f t="shared" si="971"/>
        <v>25.66</v>
      </c>
      <c r="AF1103">
        <f t="shared" si="971"/>
        <v>0</v>
      </c>
      <c r="AG1103">
        <f t="shared" si="953"/>
        <v>0</v>
      </c>
      <c r="AH1103">
        <f t="shared" si="972"/>
        <v>0</v>
      </c>
      <c r="AI1103">
        <f t="shared" si="972"/>
        <v>0</v>
      </c>
      <c r="AJ1103">
        <f t="shared" si="955"/>
        <v>0</v>
      </c>
      <c r="AK1103">
        <v>47.27</v>
      </c>
      <c r="AL1103">
        <v>0</v>
      </c>
      <c r="AM1103">
        <v>47.27</v>
      </c>
      <c r="AN1103">
        <v>25.66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1</v>
      </c>
      <c r="AW1103">
        <v>1</v>
      </c>
      <c r="AZ1103">
        <v>1</v>
      </c>
      <c r="BA1103">
        <v>1</v>
      </c>
      <c r="BB1103">
        <v>1</v>
      </c>
      <c r="BC1103">
        <v>1</v>
      </c>
      <c r="BD1103" t="s">
        <v>3</v>
      </c>
      <c r="BE1103" t="s">
        <v>3</v>
      </c>
      <c r="BF1103" t="s">
        <v>3</v>
      </c>
      <c r="BG1103" t="s">
        <v>3</v>
      </c>
      <c r="BH1103">
        <v>0</v>
      </c>
      <c r="BI1103">
        <v>4</v>
      </c>
      <c r="BJ1103" t="s">
        <v>167</v>
      </c>
      <c r="BM1103">
        <v>1</v>
      </c>
      <c r="BN1103">
        <v>0</v>
      </c>
      <c r="BO1103" t="s">
        <v>3</v>
      </c>
      <c r="BP1103">
        <v>0</v>
      </c>
      <c r="BQ1103">
        <v>1</v>
      </c>
      <c r="BR1103">
        <v>0</v>
      </c>
      <c r="BS1103">
        <v>1</v>
      </c>
      <c r="BT1103">
        <v>1</v>
      </c>
      <c r="BU1103">
        <v>1</v>
      </c>
      <c r="BV1103">
        <v>1</v>
      </c>
      <c r="BW1103">
        <v>1</v>
      </c>
      <c r="BX1103">
        <v>1</v>
      </c>
      <c r="BY1103" t="s">
        <v>3</v>
      </c>
      <c r="BZ1103">
        <v>0</v>
      </c>
      <c r="CA1103">
        <v>0</v>
      </c>
      <c r="CE1103">
        <v>0</v>
      </c>
      <c r="CF1103">
        <v>0</v>
      </c>
      <c r="CG1103">
        <v>0</v>
      </c>
      <c r="CM1103">
        <v>0</v>
      </c>
      <c r="CN1103" t="s">
        <v>3</v>
      </c>
      <c r="CO1103">
        <v>0</v>
      </c>
      <c r="CP1103">
        <f t="shared" si="956"/>
        <v>0</v>
      </c>
      <c r="CQ1103">
        <f t="shared" si="957"/>
        <v>0</v>
      </c>
      <c r="CR1103">
        <f>((((ET1103)*BB1103-(EU1103)*BS1103)+AE1103*BS1103)*AV1103)</f>
        <v>47.27</v>
      </c>
      <c r="CS1103">
        <f t="shared" si="958"/>
        <v>25.66</v>
      </c>
      <c r="CT1103">
        <f t="shared" si="959"/>
        <v>0</v>
      </c>
      <c r="CU1103">
        <f t="shared" si="960"/>
        <v>0</v>
      </c>
      <c r="CV1103">
        <f t="shared" si="961"/>
        <v>0</v>
      </c>
      <c r="CW1103">
        <f t="shared" si="962"/>
        <v>0</v>
      </c>
      <c r="CX1103">
        <f t="shared" si="963"/>
        <v>0</v>
      </c>
      <c r="CY1103">
        <f t="shared" si="964"/>
        <v>0</v>
      </c>
      <c r="CZ1103">
        <f t="shared" si="965"/>
        <v>0</v>
      </c>
      <c r="DC1103" t="s">
        <v>3</v>
      </c>
      <c r="DD1103" t="s">
        <v>3</v>
      </c>
      <c r="DE1103" t="s">
        <v>3</v>
      </c>
      <c r="DF1103" t="s">
        <v>3</v>
      </c>
      <c r="DG1103" t="s">
        <v>3</v>
      </c>
      <c r="DH1103" t="s">
        <v>3</v>
      </c>
      <c r="DI1103" t="s">
        <v>3</v>
      </c>
      <c r="DJ1103" t="s">
        <v>3</v>
      </c>
      <c r="DK1103" t="s">
        <v>3</v>
      </c>
      <c r="DL1103" t="s">
        <v>3</v>
      </c>
      <c r="DM1103" t="s">
        <v>3</v>
      </c>
      <c r="DN1103">
        <v>0</v>
      </c>
      <c r="DO1103">
        <v>0</v>
      </c>
      <c r="DP1103">
        <v>1</v>
      </c>
      <c r="DQ1103">
        <v>1</v>
      </c>
      <c r="DU1103">
        <v>1007</v>
      </c>
      <c r="DV1103" t="s">
        <v>166</v>
      </c>
      <c r="DW1103" t="s">
        <v>166</v>
      </c>
      <c r="DX1103">
        <v>1</v>
      </c>
      <c r="EE1103">
        <v>51482691</v>
      </c>
      <c r="EF1103">
        <v>1</v>
      </c>
      <c r="EG1103" t="s">
        <v>21</v>
      </c>
      <c r="EH1103">
        <v>0</v>
      </c>
      <c r="EI1103" t="s">
        <v>3</v>
      </c>
      <c r="EJ1103">
        <v>4</v>
      </c>
      <c r="EK1103">
        <v>1</v>
      </c>
      <c r="EL1103" t="s">
        <v>37</v>
      </c>
      <c r="EM1103" t="s">
        <v>23</v>
      </c>
      <c r="EO1103" t="s">
        <v>3</v>
      </c>
      <c r="EQ1103">
        <v>1024</v>
      </c>
      <c r="ER1103">
        <v>47.27</v>
      </c>
      <c r="ES1103">
        <v>0</v>
      </c>
      <c r="ET1103">
        <v>47.27</v>
      </c>
      <c r="EU1103">
        <v>25.66</v>
      </c>
      <c r="EV1103">
        <v>0</v>
      </c>
      <c r="EW1103">
        <v>0</v>
      </c>
      <c r="EX1103">
        <v>0</v>
      </c>
      <c r="EY1103">
        <v>0</v>
      </c>
      <c r="FQ1103">
        <v>0</v>
      </c>
      <c r="FR1103">
        <f t="shared" si="966"/>
        <v>0</v>
      </c>
      <c r="FS1103">
        <v>0</v>
      </c>
      <c r="FX1103">
        <v>0</v>
      </c>
      <c r="FY1103">
        <v>0</v>
      </c>
      <c r="GA1103" t="s">
        <v>3</v>
      </c>
      <c r="GD1103">
        <v>1</v>
      </c>
      <c r="GF1103">
        <v>-297362768</v>
      </c>
      <c r="GG1103">
        <v>2</v>
      </c>
      <c r="GH1103">
        <v>1</v>
      </c>
      <c r="GI1103">
        <v>-2</v>
      </c>
      <c r="GJ1103">
        <v>0</v>
      </c>
      <c r="GK1103">
        <v>0</v>
      </c>
      <c r="GL1103">
        <f t="shared" si="967"/>
        <v>0</v>
      </c>
      <c r="GM1103">
        <f>ROUND(O1103+X1103+Y1103,2)+GX1103</f>
        <v>0</v>
      </c>
      <c r="GN1103">
        <f>IF(OR(BI1103=0,BI1103=1),ROUND(O1103+X1103+Y1103,2),0)</f>
        <v>0</v>
      </c>
      <c r="GO1103">
        <f>IF(BI1103=2,ROUND(O1103+X1103+Y1103,2),0)</f>
        <v>0</v>
      </c>
      <c r="GP1103">
        <f>IF(BI1103=4,ROUND(O1103+X1103+Y1103,2)+GX1103,0)</f>
        <v>0</v>
      </c>
      <c r="GR1103">
        <v>0</v>
      </c>
      <c r="GS1103">
        <v>3</v>
      </c>
      <c r="GT1103">
        <v>0</v>
      </c>
      <c r="GU1103" t="s">
        <v>3</v>
      </c>
      <c r="GV1103">
        <f t="shared" si="973"/>
        <v>0</v>
      </c>
      <c r="GW1103">
        <v>1</v>
      </c>
      <c r="GX1103">
        <f t="shared" si="968"/>
        <v>0</v>
      </c>
      <c r="HA1103">
        <v>0</v>
      </c>
      <c r="HB1103">
        <v>0</v>
      </c>
      <c r="HC1103">
        <f t="shared" si="969"/>
        <v>0</v>
      </c>
      <c r="HE1103" t="s">
        <v>3</v>
      </c>
      <c r="HF1103" t="s">
        <v>3</v>
      </c>
      <c r="IK1103">
        <f t="shared" si="970"/>
        <v>0</v>
      </c>
    </row>
    <row r="1104" spans="1:245" x14ac:dyDescent="0.2">
      <c r="A1104">
        <v>17</v>
      </c>
      <c r="B1104">
        <v>1</v>
      </c>
      <c r="C1104">
        <f>ROW(SmtRes!A374)</f>
        <v>374</v>
      </c>
      <c r="D1104">
        <f>ROW(EtalonRes!A367)</f>
        <v>367</v>
      </c>
      <c r="E1104" t="s">
        <v>3</v>
      </c>
      <c r="F1104" t="s">
        <v>169</v>
      </c>
      <c r="G1104" t="s">
        <v>170</v>
      </c>
      <c r="H1104" t="s">
        <v>166</v>
      </c>
      <c r="I1104">
        <v>0</v>
      </c>
      <c r="J1104">
        <v>0</v>
      </c>
      <c r="O1104">
        <f t="shared" si="940"/>
        <v>0</v>
      </c>
      <c r="P1104">
        <f t="shared" si="941"/>
        <v>0</v>
      </c>
      <c r="Q1104">
        <f t="shared" si="942"/>
        <v>0</v>
      </c>
      <c r="R1104">
        <f t="shared" si="943"/>
        <v>0</v>
      </c>
      <c r="S1104">
        <f t="shared" si="944"/>
        <v>0</v>
      </c>
      <c r="T1104">
        <f t="shared" si="945"/>
        <v>0</v>
      </c>
      <c r="U1104">
        <f t="shared" si="946"/>
        <v>0</v>
      </c>
      <c r="V1104">
        <f t="shared" si="947"/>
        <v>0</v>
      </c>
      <c r="W1104">
        <f t="shared" si="948"/>
        <v>0</v>
      </c>
      <c r="X1104">
        <f t="shared" si="949"/>
        <v>0</v>
      </c>
      <c r="Y1104">
        <f t="shared" si="950"/>
        <v>0</v>
      </c>
      <c r="AA1104">
        <v>-1</v>
      </c>
      <c r="AB1104">
        <f t="shared" si="951"/>
        <v>823.5</v>
      </c>
      <c r="AC1104">
        <f>ROUND(((ES1104*54)),6)</f>
        <v>0</v>
      </c>
      <c r="AD1104">
        <f>ROUND(((((ET1104*54))-((EU1104*54)))+AE1104),6)</f>
        <v>823.5</v>
      </c>
      <c r="AE1104">
        <f>ROUND(((EU1104*54)),6)</f>
        <v>447.12</v>
      </c>
      <c r="AF1104">
        <f>ROUND(((EV1104*54)),6)</f>
        <v>0</v>
      </c>
      <c r="AG1104">
        <f t="shared" si="953"/>
        <v>0</v>
      </c>
      <c r="AH1104">
        <f>((EW1104*54))</f>
        <v>0</v>
      </c>
      <c r="AI1104">
        <f>((EX1104*54))</f>
        <v>0</v>
      </c>
      <c r="AJ1104">
        <f t="shared" si="955"/>
        <v>0</v>
      </c>
      <c r="AK1104">
        <v>15.25</v>
      </c>
      <c r="AL1104">
        <v>0</v>
      </c>
      <c r="AM1104">
        <v>15.25</v>
      </c>
      <c r="AN1104">
        <v>8.2799999999999994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1</v>
      </c>
      <c r="AW1104">
        <v>1</v>
      </c>
      <c r="AZ1104">
        <v>1</v>
      </c>
      <c r="BA1104">
        <v>1</v>
      </c>
      <c r="BB1104">
        <v>1</v>
      </c>
      <c r="BC1104">
        <v>1</v>
      </c>
      <c r="BD1104" t="s">
        <v>3</v>
      </c>
      <c r="BE1104" t="s">
        <v>3</v>
      </c>
      <c r="BF1104" t="s">
        <v>3</v>
      </c>
      <c r="BG1104" t="s">
        <v>3</v>
      </c>
      <c r="BH1104">
        <v>0</v>
      </c>
      <c r="BI1104">
        <v>4</v>
      </c>
      <c r="BJ1104" t="s">
        <v>171</v>
      </c>
      <c r="BM1104">
        <v>1</v>
      </c>
      <c r="BN1104">
        <v>0</v>
      </c>
      <c r="BO1104" t="s">
        <v>3</v>
      </c>
      <c r="BP1104">
        <v>0</v>
      </c>
      <c r="BQ1104">
        <v>1</v>
      </c>
      <c r="BR1104">
        <v>0</v>
      </c>
      <c r="BS1104">
        <v>1</v>
      </c>
      <c r="BT1104">
        <v>1</v>
      </c>
      <c r="BU1104">
        <v>1</v>
      </c>
      <c r="BV1104">
        <v>1</v>
      </c>
      <c r="BW1104">
        <v>1</v>
      </c>
      <c r="BX1104">
        <v>1</v>
      </c>
      <c r="BY1104" t="s">
        <v>3</v>
      </c>
      <c r="BZ1104">
        <v>0</v>
      </c>
      <c r="CA1104">
        <v>0</v>
      </c>
      <c r="CE1104">
        <v>0</v>
      </c>
      <c r="CF1104">
        <v>0</v>
      </c>
      <c r="CG1104">
        <v>0</v>
      </c>
      <c r="CM1104">
        <v>0</v>
      </c>
      <c r="CN1104" t="s">
        <v>3</v>
      </c>
      <c r="CO1104">
        <v>0</v>
      </c>
      <c r="CP1104">
        <f t="shared" si="956"/>
        <v>0</v>
      </c>
      <c r="CQ1104">
        <f t="shared" si="957"/>
        <v>0</v>
      </c>
      <c r="CR1104">
        <f>(((((ET1104*54))*BB1104-((EU1104*54))*BS1104)+AE1104*BS1104)*AV1104)</f>
        <v>823.5</v>
      </c>
      <c r="CS1104">
        <f t="shared" si="958"/>
        <v>447.12</v>
      </c>
      <c r="CT1104">
        <f t="shared" si="959"/>
        <v>0</v>
      </c>
      <c r="CU1104">
        <f t="shared" si="960"/>
        <v>0</v>
      </c>
      <c r="CV1104">
        <f t="shared" si="961"/>
        <v>0</v>
      </c>
      <c r="CW1104">
        <f t="shared" si="962"/>
        <v>0</v>
      </c>
      <c r="CX1104">
        <f t="shared" si="963"/>
        <v>0</v>
      </c>
      <c r="CY1104">
        <f t="shared" si="964"/>
        <v>0</v>
      </c>
      <c r="CZ1104">
        <f t="shared" si="965"/>
        <v>0</v>
      </c>
      <c r="DC1104" t="s">
        <v>3</v>
      </c>
      <c r="DD1104" t="s">
        <v>172</v>
      </c>
      <c r="DE1104" t="s">
        <v>172</v>
      </c>
      <c r="DF1104" t="s">
        <v>172</v>
      </c>
      <c r="DG1104" t="s">
        <v>172</v>
      </c>
      <c r="DH1104" t="s">
        <v>3</v>
      </c>
      <c r="DI1104" t="s">
        <v>172</v>
      </c>
      <c r="DJ1104" t="s">
        <v>172</v>
      </c>
      <c r="DK1104" t="s">
        <v>3</v>
      </c>
      <c r="DL1104" t="s">
        <v>3</v>
      </c>
      <c r="DM1104" t="s">
        <v>3</v>
      </c>
      <c r="DN1104">
        <v>0</v>
      </c>
      <c r="DO1104">
        <v>0</v>
      </c>
      <c r="DP1104">
        <v>1</v>
      </c>
      <c r="DQ1104">
        <v>1</v>
      </c>
      <c r="DU1104">
        <v>1007</v>
      </c>
      <c r="DV1104" t="s">
        <v>166</v>
      </c>
      <c r="DW1104" t="s">
        <v>166</v>
      </c>
      <c r="DX1104">
        <v>1</v>
      </c>
      <c r="EE1104">
        <v>51482691</v>
      </c>
      <c r="EF1104">
        <v>1</v>
      </c>
      <c r="EG1104" t="s">
        <v>21</v>
      </c>
      <c r="EH1104">
        <v>0</v>
      </c>
      <c r="EI1104" t="s">
        <v>3</v>
      </c>
      <c r="EJ1104">
        <v>4</v>
      </c>
      <c r="EK1104">
        <v>1</v>
      </c>
      <c r="EL1104" t="s">
        <v>37</v>
      </c>
      <c r="EM1104" t="s">
        <v>23</v>
      </c>
      <c r="EO1104" t="s">
        <v>3</v>
      </c>
      <c r="EQ1104">
        <v>1024</v>
      </c>
      <c r="ER1104">
        <v>15.25</v>
      </c>
      <c r="ES1104">
        <v>0</v>
      </c>
      <c r="ET1104">
        <v>15.25</v>
      </c>
      <c r="EU1104">
        <v>8.2799999999999994</v>
      </c>
      <c r="EV1104">
        <v>0</v>
      </c>
      <c r="EW1104">
        <v>0</v>
      </c>
      <c r="EX1104">
        <v>0</v>
      </c>
      <c r="EY1104">
        <v>0</v>
      </c>
      <c r="FQ1104">
        <v>0</v>
      </c>
      <c r="FR1104">
        <f t="shared" si="966"/>
        <v>0</v>
      </c>
      <c r="FS1104">
        <v>0</v>
      </c>
      <c r="FX1104">
        <v>0</v>
      </c>
      <c r="FY1104">
        <v>0</v>
      </c>
      <c r="GA1104" t="s">
        <v>3</v>
      </c>
      <c r="GD1104">
        <v>1</v>
      </c>
      <c r="GF1104">
        <v>1250719171</v>
      </c>
      <c r="GG1104">
        <v>2</v>
      </c>
      <c r="GH1104">
        <v>1</v>
      </c>
      <c r="GI1104">
        <v>-2</v>
      </c>
      <c r="GJ1104">
        <v>0</v>
      </c>
      <c r="GK1104">
        <v>0</v>
      </c>
      <c r="GL1104">
        <f t="shared" si="967"/>
        <v>0</v>
      </c>
      <c r="GM1104">
        <f>ROUND(O1104+X1104+Y1104,2)+GX1104</f>
        <v>0</v>
      </c>
      <c r="GN1104">
        <f>IF(OR(BI1104=0,BI1104=1),ROUND(O1104+X1104+Y1104,2),0)</f>
        <v>0</v>
      </c>
      <c r="GO1104">
        <f>IF(BI1104=2,ROUND(O1104+X1104+Y1104,2),0)</f>
        <v>0</v>
      </c>
      <c r="GP1104">
        <f>IF(BI1104=4,ROUND(O1104+X1104+Y1104,2)+GX1104,0)</f>
        <v>0</v>
      </c>
      <c r="GR1104">
        <v>0</v>
      </c>
      <c r="GS1104">
        <v>3</v>
      </c>
      <c r="GT1104">
        <v>0</v>
      </c>
      <c r="GU1104" t="s">
        <v>3</v>
      </c>
      <c r="GV1104">
        <f t="shared" si="973"/>
        <v>0</v>
      </c>
      <c r="GW1104">
        <v>1</v>
      </c>
      <c r="GX1104">
        <f t="shared" si="968"/>
        <v>0</v>
      </c>
      <c r="HA1104">
        <v>0</v>
      </c>
      <c r="HB1104">
        <v>0</v>
      </c>
      <c r="HC1104">
        <f t="shared" si="969"/>
        <v>0</v>
      </c>
      <c r="HE1104" t="s">
        <v>3</v>
      </c>
      <c r="HF1104" t="s">
        <v>3</v>
      </c>
      <c r="IK1104">
        <f t="shared" si="970"/>
        <v>0</v>
      </c>
    </row>
    <row r="1105" spans="1:245" x14ac:dyDescent="0.2">
      <c r="A1105">
        <v>17</v>
      </c>
      <c r="B1105">
        <v>1</v>
      </c>
      <c r="E1105" t="s">
        <v>3</v>
      </c>
      <c r="F1105" t="s">
        <v>48</v>
      </c>
      <c r="G1105" t="s">
        <v>174</v>
      </c>
      <c r="H1105" t="s">
        <v>27</v>
      </c>
      <c r="I1105">
        <v>0</v>
      </c>
      <c r="J1105">
        <v>0</v>
      </c>
      <c r="O1105">
        <f t="shared" si="940"/>
        <v>0</v>
      </c>
      <c r="P1105">
        <f t="shared" si="941"/>
        <v>0</v>
      </c>
      <c r="Q1105">
        <f t="shared" si="942"/>
        <v>0</v>
      </c>
      <c r="R1105">
        <f t="shared" si="943"/>
        <v>0</v>
      </c>
      <c r="S1105">
        <f t="shared" si="944"/>
        <v>0</v>
      </c>
      <c r="T1105">
        <f t="shared" si="945"/>
        <v>0</v>
      </c>
      <c r="U1105">
        <f t="shared" si="946"/>
        <v>0</v>
      </c>
      <c r="V1105">
        <f t="shared" si="947"/>
        <v>0</v>
      </c>
      <c r="W1105">
        <f t="shared" si="948"/>
        <v>0</v>
      </c>
      <c r="X1105">
        <f t="shared" si="949"/>
        <v>0</v>
      </c>
      <c r="Y1105">
        <f t="shared" si="950"/>
        <v>0</v>
      </c>
      <c r="AA1105">
        <v>-1</v>
      </c>
      <c r="AB1105">
        <f t="shared" si="951"/>
        <v>100.3</v>
      </c>
      <c r="AC1105">
        <f>ROUND((ES1105),6)</f>
        <v>100.3</v>
      </c>
      <c r="AD1105">
        <f>ROUND((((ET1105)-(EU1105))+AE1105),6)</f>
        <v>0</v>
      </c>
      <c r="AE1105">
        <f>ROUND((EU1105),6)</f>
        <v>0</v>
      </c>
      <c r="AF1105">
        <f>ROUND((EV1105),6)</f>
        <v>0</v>
      </c>
      <c r="AG1105">
        <f t="shared" si="953"/>
        <v>0</v>
      </c>
      <c r="AH1105">
        <f>(EW1105)</f>
        <v>0</v>
      </c>
      <c r="AI1105">
        <f>(EX1105)</f>
        <v>0</v>
      </c>
      <c r="AJ1105">
        <f t="shared" si="955"/>
        <v>0</v>
      </c>
      <c r="AK1105">
        <v>100.3</v>
      </c>
      <c r="AL1105">
        <v>100.3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1</v>
      </c>
      <c r="AW1105">
        <v>1</v>
      </c>
      <c r="AZ1105">
        <v>1</v>
      </c>
      <c r="BA1105">
        <v>1</v>
      </c>
      <c r="BB1105">
        <v>1</v>
      </c>
      <c r="BC1105">
        <v>1</v>
      </c>
      <c r="BD1105" t="s">
        <v>3</v>
      </c>
      <c r="BE1105" t="s">
        <v>3</v>
      </c>
      <c r="BF1105" t="s">
        <v>3</v>
      </c>
      <c r="BG1105" t="s">
        <v>3</v>
      </c>
      <c r="BH1105">
        <v>3</v>
      </c>
      <c r="BI1105">
        <v>1</v>
      </c>
      <c r="BJ1105" t="s">
        <v>3</v>
      </c>
      <c r="BM1105">
        <v>6001</v>
      </c>
      <c r="BN1105">
        <v>0</v>
      </c>
      <c r="BO1105" t="s">
        <v>3</v>
      </c>
      <c r="BP1105">
        <v>0</v>
      </c>
      <c r="BQ1105">
        <v>0</v>
      </c>
      <c r="BR1105">
        <v>0</v>
      </c>
      <c r="BS1105">
        <v>1</v>
      </c>
      <c r="BT1105">
        <v>1</v>
      </c>
      <c r="BU1105">
        <v>1</v>
      </c>
      <c r="BV1105">
        <v>1</v>
      </c>
      <c r="BW1105">
        <v>1</v>
      </c>
      <c r="BX1105">
        <v>1</v>
      </c>
      <c r="BY1105" t="s">
        <v>3</v>
      </c>
      <c r="BZ1105">
        <v>0</v>
      </c>
      <c r="CA1105">
        <v>0</v>
      </c>
      <c r="CE1105">
        <v>0</v>
      </c>
      <c r="CF1105">
        <v>0</v>
      </c>
      <c r="CG1105">
        <v>0</v>
      </c>
      <c r="CM1105">
        <v>0</v>
      </c>
      <c r="CN1105" t="s">
        <v>3</v>
      </c>
      <c r="CO1105">
        <v>0</v>
      </c>
      <c r="CP1105">
        <f t="shared" si="956"/>
        <v>0</v>
      </c>
      <c r="CQ1105">
        <f t="shared" si="957"/>
        <v>100.3</v>
      </c>
      <c r="CR1105">
        <f>((((ET1105)*BB1105-(EU1105)*BS1105)+AE1105*BS1105)*AV1105)</f>
        <v>0</v>
      </c>
      <c r="CS1105">
        <f t="shared" si="958"/>
        <v>0</v>
      </c>
      <c r="CT1105">
        <f t="shared" si="959"/>
        <v>0</v>
      </c>
      <c r="CU1105">
        <f t="shared" si="960"/>
        <v>0</v>
      </c>
      <c r="CV1105">
        <f t="shared" si="961"/>
        <v>0</v>
      </c>
      <c r="CW1105">
        <f t="shared" si="962"/>
        <v>0</v>
      </c>
      <c r="CX1105">
        <f t="shared" si="963"/>
        <v>0</v>
      </c>
      <c r="CY1105">
        <f t="shared" si="964"/>
        <v>0</v>
      </c>
      <c r="CZ1105">
        <f t="shared" si="965"/>
        <v>0</v>
      </c>
      <c r="DC1105" t="s">
        <v>3</v>
      </c>
      <c r="DD1105" t="s">
        <v>3</v>
      </c>
      <c r="DE1105" t="s">
        <v>3</v>
      </c>
      <c r="DF1105" t="s">
        <v>3</v>
      </c>
      <c r="DG1105" t="s">
        <v>3</v>
      </c>
      <c r="DH1105" t="s">
        <v>3</v>
      </c>
      <c r="DI1105" t="s">
        <v>3</v>
      </c>
      <c r="DJ1105" t="s">
        <v>3</v>
      </c>
      <c r="DK1105" t="s">
        <v>3</v>
      </c>
      <c r="DL1105" t="s">
        <v>3</v>
      </c>
      <c r="DM1105" t="s">
        <v>3</v>
      </c>
      <c r="DN1105">
        <v>0</v>
      </c>
      <c r="DO1105">
        <v>0</v>
      </c>
      <c r="DP1105">
        <v>1</v>
      </c>
      <c r="DQ1105">
        <v>1</v>
      </c>
      <c r="DU1105">
        <v>1009</v>
      </c>
      <c r="DV1105" t="s">
        <v>27</v>
      </c>
      <c r="DW1105" t="s">
        <v>27</v>
      </c>
      <c r="DX1105">
        <v>1000</v>
      </c>
      <c r="EE1105">
        <v>51764353</v>
      </c>
      <c r="EF1105">
        <v>0</v>
      </c>
      <c r="EG1105" t="s">
        <v>50</v>
      </c>
      <c r="EH1105">
        <v>0</v>
      </c>
      <c r="EI1105" t="s">
        <v>3</v>
      </c>
      <c r="EJ1105">
        <v>1</v>
      </c>
      <c r="EK1105">
        <v>6001</v>
      </c>
      <c r="EL1105" t="s">
        <v>51</v>
      </c>
      <c r="EM1105" t="s">
        <v>50</v>
      </c>
      <c r="EO1105" t="s">
        <v>3</v>
      </c>
      <c r="EQ1105">
        <v>1024</v>
      </c>
      <c r="ER1105">
        <v>100.3</v>
      </c>
      <c r="ES1105">
        <v>100.3</v>
      </c>
      <c r="ET1105">
        <v>0</v>
      </c>
      <c r="EU1105">
        <v>0</v>
      </c>
      <c r="EV1105">
        <v>0</v>
      </c>
      <c r="EW1105">
        <v>0</v>
      </c>
      <c r="EX1105">
        <v>0</v>
      </c>
      <c r="EY1105">
        <v>0</v>
      </c>
      <c r="EZ1105">
        <v>5</v>
      </c>
      <c r="FC1105">
        <v>1</v>
      </c>
      <c r="FD1105">
        <v>18</v>
      </c>
      <c r="FF1105">
        <v>120.36</v>
      </c>
      <c r="FQ1105">
        <v>0</v>
      </c>
      <c r="FR1105">
        <f t="shared" si="966"/>
        <v>0</v>
      </c>
      <c r="FS1105">
        <v>0</v>
      </c>
      <c r="FX1105">
        <v>0</v>
      </c>
      <c r="FY1105">
        <v>0</v>
      </c>
      <c r="GA1105" t="s">
        <v>175</v>
      </c>
      <c r="GD1105">
        <v>0</v>
      </c>
      <c r="GF1105">
        <v>-1755965665</v>
      </c>
      <c r="GG1105">
        <v>2</v>
      </c>
      <c r="GH1105">
        <v>3</v>
      </c>
      <c r="GI1105">
        <v>-2</v>
      </c>
      <c r="GJ1105">
        <v>0</v>
      </c>
      <c r="GK1105">
        <f>ROUND(R1105*(R12)/100,2)</f>
        <v>0</v>
      </c>
      <c r="GL1105">
        <f t="shared" si="967"/>
        <v>0</v>
      </c>
      <c r="GM1105">
        <f>ROUND(O1105+X1105+Y1105+GK1105,2)+GX1105</f>
        <v>0</v>
      </c>
      <c r="GN1105">
        <f>IF(OR(BI1105=0,BI1105=1),ROUND(O1105+X1105+Y1105+GK1105,2),0)</f>
        <v>0</v>
      </c>
      <c r="GO1105">
        <f>IF(BI1105=2,ROUND(O1105+X1105+Y1105+GK1105,2),0)</f>
        <v>0</v>
      </c>
      <c r="GP1105">
        <f>IF(BI1105=4,ROUND(O1105+X1105+Y1105+GK1105,2)+GX1105,0)</f>
        <v>0</v>
      </c>
      <c r="GR1105">
        <v>1</v>
      </c>
      <c r="GS1105">
        <v>1</v>
      </c>
      <c r="GT1105">
        <v>0</v>
      </c>
      <c r="GU1105" t="s">
        <v>3</v>
      </c>
      <c r="GV1105">
        <f t="shared" si="973"/>
        <v>0</v>
      </c>
      <c r="GW1105">
        <v>1</v>
      </c>
      <c r="GX1105">
        <f t="shared" si="968"/>
        <v>0</v>
      </c>
      <c r="HA1105">
        <v>0</v>
      </c>
      <c r="HB1105">
        <v>0</v>
      </c>
      <c r="HC1105">
        <f t="shared" si="969"/>
        <v>0</v>
      </c>
      <c r="HE1105" t="s">
        <v>53</v>
      </c>
      <c r="HF1105" t="s">
        <v>53</v>
      </c>
      <c r="IK1105">
        <f t="shared" si="970"/>
        <v>0</v>
      </c>
    </row>
    <row r="1106" spans="1:245" x14ac:dyDescent="0.2">
      <c r="A1106">
        <v>17</v>
      </c>
      <c r="B1106">
        <v>1</v>
      </c>
      <c r="C1106">
        <f>ROW(SmtRes!A377)</f>
        <v>377</v>
      </c>
      <c r="D1106">
        <f>ROW(EtalonRes!A371)</f>
        <v>371</v>
      </c>
      <c r="E1106" t="s">
        <v>140</v>
      </c>
      <c r="F1106" t="s">
        <v>177</v>
      </c>
      <c r="G1106" t="s">
        <v>178</v>
      </c>
      <c r="H1106" t="s">
        <v>147</v>
      </c>
      <c r="I1106">
        <v>0</v>
      </c>
      <c r="J1106">
        <v>0</v>
      </c>
      <c r="O1106">
        <f t="shared" si="940"/>
        <v>0</v>
      </c>
      <c r="P1106">
        <f t="shared" si="941"/>
        <v>0</v>
      </c>
      <c r="Q1106">
        <f t="shared" si="942"/>
        <v>0</v>
      </c>
      <c r="R1106">
        <f t="shared" si="943"/>
        <v>0</v>
      </c>
      <c r="S1106">
        <f t="shared" si="944"/>
        <v>0</v>
      </c>
      <c r="T1106">
        <f t="shared" si="945"/>
        <v>0</v>
      </c>
      <c r="U1106">
        <f t="shared" si="946"/>
        <v>0</v>
      </c>
      <c r="V1106">
        <f t="shared" si="947"/>
        <v>0</v>
      </c>
      <c r="W1106">
        <f t="shared" si="948"/>
        <v>0</v>
      </c>
      <c r="X1106">
        <f t="shared" si="949"/>
        <v>0</v>
      </c>
      <c r="Y1106">
        <f t="shared" si="950"/>
        <v>0</v>
      </c>
      <c r="AA1106">
        <v>52421674</v>
      </c>
      <c r="AB1106">
        <f t="shared" si="951"/>
        <v>44383.31</v>
      </c>
      <c r="AC1106">
        <f>ROUND((ES1106),6)</f>
        <v>22120.46</v>
      </c>
      <c r="AD1106">
        <f>ROUND((((ET1106)-(EU1106))+AE1106),6)</f>
        <v>0</v>
      </c>
      <c r="AE1106">
        <f>ROUND((EU1106),6)</f>
        <v>0</v>
      </c>
      <c r="AF1106">
        <f>ROUND((EV1106),6)</f>
        <v>22262.85</v>
      </c>
      <c r="AG1106">
        <f t="shared" si="953"/>
        <v>0</v>
      </c>
      <c r="AH1106">
        <f>(EW1106)</f>
        <v>115</v>
      </c>
      <c r="AI1106">
        <f>(EX1106)</f>
        <v>0</v>
      </c>
      <c r="AJ1106">
        <f t="shared" si="955"/>
        <v>0</v>
      </c>
      <c r="AK1106">
        <v>44383.31</v>
      </c>
      <c r="AL1106">
        <v>22120.46</v>
      </c>
      <c r="AM1106">
        <v>0</v>
      </c>
      <c r="AN1106">
        <v>0</v>
      </c>
      <c r="AO1106">
        <v>22262.85</v>
      </c>
      <c r="AP1106">
        <v>0</v>
      </c>
      <c r="AQ1106">
        <v>115</v>
      </c>
      <c r="AR1106">
        <v>0</v>
      </c>
      <c r="AS1106">
        <v>0</v>
      </c>
      <c r="AT1106">
        <v>70</v>
      </c>
      <c r="AU1106">
        <v>10</v>
      </c>
      <c r="AV1106">
        <v>1</v>
      </c>
      <c r="AW1106">
        <v>1</v>
      </c>
      <c r="AZ1106">
        <v>1</v>
      </c>
      <c r="BA1106">
        <v>1</v>
      </c>
      <c r="BB1106">
        <v>1</v>
      </c>
      <c r="BC1106">
        <v>1</v>
      </c>
      <c r="BD1106" t="s">
        <v>3</v>
      </c>
      <c r="BE1106" t="s">
        <v>3</v>
      </c>
      <c r="BF1106" t="s">
        <v>3</v>
      </c>
      <c r="BG1106" t="s">
        <v>3</v>
      </c>
      <c r="BH1106">
        <v>0</v>
      </c>
      <c r="BI1106">
        <v>4</v>
      </c>
      <c r="BJ1106" t="s">
        <v>179</v>
      </c>
      <c r="BM1106">
        <v>0</v>
      </c>
      <c r="BN1106">
        <v>0</v>
      </c>
      <c r="BO1106" t="s">
        <v>3</v>
      </c>
      <c r="BP1106">
        <v>0</v>
      </c>
      <c r="BQ1106">
        <v>1</v>
      </c>
      <c r="BR1106">
        <v>0</v>
      </c>
      <c r="BS1106">
        <v>1</v>
      </c>
      <c r="BT1106">
        <v>1</v>
      </c>
      <c r="BU1106">
        <v>1</v>
      </c>
      <c r="BV1106">
        <v>1</v>
      </c>
      <c r="BW1106">
        <v>1</v>
      </c>
      <c r="BX1106">
        <v>1</v>
      </c>
      <c r="BY1106" t="s">
        <v>3</v>
      </c>
      <c r="BZ1106">
        <v>70</v>
      </c>
      <c r="CA1106">
        <v>10</v>
      </c>
      <c r="CE1106">
        <v>0</v>
      </c>
      <c r="CF1106">
        <v>0</v>
      </c>
      <c r="CG1106">
        <v>0</v>
      </c>
      <c r="CM1106">
        <v>0</v>
      </c>
      <c r="CN1106" t="s">
        <v>3</v>
      </c>
      <c r="CO1106">
        <v>0</v>
      </c>
      <c r="CP1106">
        <f t="shared" si="956"/>
        <v>0</v>
      </c>
      <c r="CQ1106">
        <f t="shared" si="957"/>
        <v>22120.46</v>
      </c>
      <c r="CR1106">
        <f>((((ET1106)*BB1106-(EU1106)*BS1106)+AE1106*BS1106)*AV1106)</f>
        <v>0</v>
      </c>
      <c r="CS1106">
        <f t="shared" si="958"/>
        <v>0</v>
      </c>
      <c r="CT1106">
        <f t="shared" si="959"/>
        <v>22262.85</v>
      </c>
      <c r="CU1106">
        <f t="shared" si="960"/>
        <v>0</v>
      </c>
      <c r="CV1106">
        <f t="shared" si="961"/>
        <v>115</v>
      </c>
      <c r="CW1106">
        <f t="shared" si="962"/>
        <v>0</v>
      </c>
      <c r="CX1106">
        <f t="shared" si="963"/>
        <v>0</v>
      </c>
      <c r="CY1106">
        <f t="shared" si="964"/>
        <v>0</v>
      </c>
      <c r="CZ1106">
        <f t="shared" si="965"/>
        <v>0</v>
      </c>
      <c r="DC1106" t="s">
        <v>3</v>
      </c>
      <c r="DD1106" t="s">
        <v>3</v>
      </c>
      <c r="DE1106" t="s">
        <v>3</v>
      </c>
      <c r="DF1106" t="s">
        <v>3</v>
      </c>
      <c r="DG1106" t="s">
        <v>3</v>
      </c>
      <c r="DH1106" t="s">
        <v>3</v>
      </c>
      <c r="DI1106" t="s">
        <v>3</v>
      </c>
      <c r="DJ1106" t="s">
        <v>3</v>
      </c>
      <c r="DK1106" t="s">
        <v>3</v>
      </c>
      <c r="DL1106" t="s">
        <v>3</v>
      </c>
      <c r="DM1106" t="s">
        <v>3</v>
      </c>
      <c r="DN1106">
        <v>0</v>
      </c>
      <c r="DO1106">
        <v>0</v>
      </c>
      <c r="DP1106">
        <v>1</v>
      </c>
      <c r="DQ1106">
        <v>1</v>
      </c>
      <c r="DU1106">
        <v>1003</v>
      </c>
      <c r="DV1106" t="s">
        <v>147</v>
      </c>
      <c r="DW1106" t="s">
        <v>147</v>
      </c>
      <c r="DX1106">
        <v>100</v>
      </c>
      <c r="EE1106">
        <v>51482689</v>
      </c>
      <c r="EF1106">
        <v>1</v>
      </c>
      <c r="EG1106" t="s">
        <v>21</v>
      </c>
      <c r="EH1106">
        <v>0</v>
      </c>
      <c r="EI1106" t="s">
        <v>3</v>
      </c>
      <c r="EJ1106">
        <v>4</v>
      </c>
      <c r="EK1106">
        <v>0</v>
      </c>
      <c r="EL1106" t="s">
        <v>22</v>
      </c>
      <c r="EM1106" t="s">
        <v>23</v>
      </c>
      <c r="EO1106" t="s">
        <v>3</v>
      </c>
      <c r="EQ1106">
        <v>0</v>
      </c>
      <c r="ER1106">
        <v>44383.31</v>
      </c>
      <c r="ES1106">
        <v>22120.46</v>
      </c>
      <c r="ET1106">
        <v>0</v>
      </c>
      <c r="EU1106">
        <v>0</v>
      </c>
      <c r="EV1106">
        <v>22262.85</v>
      </c>
      <c r="EW1106">
        <v>115</v>
      </c>
      <c r="EX1106">
        <v>0</v>
      </c>
      <c r="EY1106">
        <v>0</v>
      </c>
      <c r="FQ1106">
        <v>0</v>
      </c>
      <c r="FR1106">
        <f t="shared" si="966"/>
        <v>0</v>
      </c>
      <c r="FS1106">
        <v>0</v>
      </c>
      <c r="FX1106">
        <v>70</v>
      </c>
      <c r="FY1106">
        <v>10</v>
      </c>
      <c r="GA1106" t="s">
        <v>3</v>
      </c>
      <c r="GD1106">
        <v>0</v>
      </c>
      <c r="GF1106">
        <v>2140049869</v>
      </c>
      <c r="GG1106">
        <v>2</v>
      </c>
      <c r="GH1106">
        <v>1</v>
      </c>
      <c r="GI1106">
        <v>-2</v>
      </c>
      <c r="GJ1106">
        <v>0</v>
      </c>
      <c r="GK1106">
        <f>ROUND(R1106*(R12)/100,2)</f>
        <v>0</v>
      </c>
      <c r="GL1106">
        <f t="shared" si="967"/>
        <v>0</v>
      </c>
      <c r="GM1106">
        <f>ROUND(O1106+X1106+Y1106+GK1106,2)+GX1106</f>
        <v>0</v>
      </c>
      <c r="GN1106">
        <f>IF(OR(BI1106=0,BI1106=1),ROUND(O1106+X1106+Y1106+GK1106,2),0)</f>
        <v>0</v>
      </c>
      <c r="GO1106">
        <f>IF(BI1106=2,ROUND(O1106+X1106+Y1106+GK1106,2),0)</f>
        <v>0</v>
      </c>
      <c r="GP1106">
        <f>IF(BI1106=4,ROUND(O1106+X1106+Y1106+GK1106,2)+GX1106,0)</f>
        <v>0</v>
      </c>
      <c r="GR1106">
        <v>0</v>
      </c>
      <c r="GS1106">
        <v>3</v>
      </c>
      <c r="GT1106">
        <v>0</v>
      </c>
      <c r="GU1106" t="s">
        <v>3</v>
      </c>
      <c r="GV1106">
        <f t="shared" si="973"/>
        <v>0</v>
      </c>
      <c r="GW1106">
        <v>1</v>
      </c>
      <c r="GX1106">
        <f t="shared" si="968"/>
        <v>0</v>
      </c>
      <c r="HA1106">
        <v>0</v>
      </c>
      <c r="HB1106">
        <v>0</v>
      </c>
      <c r="HC1106">
        <f t="shared" si="969"/>
        <v>0</v>
      </c>
      <c r="HE1106" t="s">
        <v>3</v>
      </c>
      <c r="HF1106" t="s">
        <v>3</v>
      </c>
      <c r="IK1106">
        <f t="shared" si="970"/>
        <v>0</v>
      </c>
    </row>
    <row r="1108" spans="1:245" x14ac:dyDescent="0.2">
      <c r="A1108" s="2">
        <v>51</v>
      </c>
      <c r="B1108" s="2">
        <f>B1090</f>
        <v>1</v>
      </c>
      <c r="C1108" s="2">
        <f>A1090</f>
        <v>5</v>
      </c>
      <c r="D1108" s="2">
        <f>ROW(A1090)</f>
        <v>1090</v>
      </c>
      <c r="E1108" s="2"/>
      <c r="F1108" s="2" t="str">
        <f>IF(F1090&lt;&gt;"",F1090,"")</f>
        <v>Новый подраздел</v>
      </c>
      <c r="G1108" s="2" t="str">
        <f>IF(G1090&lt;&gt;"",G1090,"")</f>
        <v>Демонтаж/монтаж б/у гранитного борта</v>
      </c>
      <c r="H1108" s="2">
        <v>0</v>
      </c>
      <c r="I1108" s="2"/>
      <c r="J1108" s="2"/>
      <c r="K1108" s="2"/>
      <c r="L1108" s="2"/>
      <c r="M1108" s="2"/>
      <c r="N1108" s="2"/>
      <c r="O1108" s="2">
        <f t="shared" ref="O1108:T1108" si="974">ROUND(AB1108,2)</f>
        <v>0</v>
      </c>
      <c r="P1108" s="2">
        <f t="shared" si="974"/>
        <v>0</v>
      </c>
      <c r="Q1108" s="2">
        <f t="shared" si="974"/>
        <v>0</v>
      </c>
      <c r="R1108" s="2">
        <f t="shared" si="974"/>
        <v>0</v>
      </c>
      <c r="S1108" s="2">
        <f t="shared" si="974"/>
        <v>0</v>
      </c>
      <c r="T1108" s="2">
        <f t="shared" si="974"/>
        <v>0</v>
      </c>
      <c r="U1108" s="2">
        <f>AH1108</f>
        <v>0</v>
      </c>
      <c r="V1108" s="2">
        <f>AI1108</f>
        <v>0</v>
      </c>
      <c r="W1108" s="2">
        <f>ROUND(AJ1108,2)</f>
        <v>0</v>
      </c>
      <c r="X1108" s="2">
        <f>ROUND(AK1108,2)</f>
        <v>0</v>
      </c>
      <c r="Y1108" s="2">
        <f>ROUND(AL1108,2)</f>
        <v>0</v>
      </c>
      <c r="Z1108" s="2"/>
      <c r="AA1108" s="2"/>
      <c r="AB1108" s="2">
        <f>ROUND(SUMIF(AA1094:AA1106,"=52421674",O1094:O1106),2)</f>
        <v>0</v>
      </c>
      <c r="AC1108" s="2">
        <f>ROUND(SUMIF(AA1094:AA1106,"=52421674",P1094:P1106),2)</f>
        <v>0</v>
      </c>
      <c r="AD1108" s="2">
        <f>ROUND(SUMIF(AA1094:AA1106,"=52421674",Q1094:Q1106),2)</f>
        <v>0</v>
      </c>
      <c r="AE1108" s="2">
        <f>ROUND(SUMIF(AA1094:AA1106,"=52421674",R1094:R1106),2)</f>
        <v>0</v>
      </c>
      <c r="AF1108" s="2">
        <f>ROUND(SUMIF(AA1094:AA1106,"=52421674",S1094:S1106),2)</f>
        <v>0</v>
      </c>
      <c r="AG1108" s="2">
        <f>ROUND(SUMIF(AA1094:AA1106,"=52421674",T1094:T1106),2)</f>
        <v>0</v>
      </c>
      <c r="AH1108" s="2">
        <f>SUMIF(AA1094:AA1106,"=52421674",U1094:U1106)</f>
        <v>0</v>
      </c>
      <c r="AI1108" s="2">
        <f>SUMIF(AA1094:AA1106,"=52421674",V1094:V1106)</f>
        <v>0</v>
      </c>
      <c r="AJ1108" s="2">
        <f>ROUND(SUMIF(AA1094:AA1106,"=52421674",W1094:W1106),2)</f>
        <v>0</v>
      </c>
      <c r="AK1108" s="2">
        <f>ROUND(SUMIF(AA1094:AA1106,"=52421674",X1094:X1106),2)</f>
        <v>0</v>
      </c>
      <c r="AL1108" s="2">
        <f>ROUND(SUMIF(AA1094:AA1106,"=52421674",Y1094:Y1106),2)</f>
        <v>0</v>
      </c>
      <c r="AM1108" s="2"/>
      <c r="AN1108" s="2"/>
      <c r="AO1108" s="2">
        <f t="shared" ref="AO1108:BD1108" si="975">ROUND(BX1108,2)</f>
        <v>0</v>
      </c>
      <c r="AP1108" s="2">
        <f t="shared" si="975"/>
        <v>0</v>
      </c>
      <c r="AQ1108" s="2">
        <f t="shared" si="975"/>
        <v>0</v>
      </c>
      <c r="AR1108" s="2">
        <f t="shared" si="975"/>
        <v>0</v>
      </c>
      <c r="AS1108" s="2">
        <f t="shared" si="975"/>
        <v>0</v>
      </c>
      <c r="AT1108" s="2">
        <f t="shared" si="975"/>
        <v>0</v>
      </c>
      <c r="AU1108" s="2">
        <f t="shared" si="975"/>
        <v>0</v>
      </c>
      <c r="AV1108" s="2">
        <f t="shared" si="975"/>
        <v>0</v>
      </c>
      <c r="AW1108" s="2">
        <f t="shared" si="975"/>
        <v>0</v>
      </c>
      <c r="AX1108" s="2">
        <f t="shared" si="975"/>
        <v>0</v>
      </c>
      <c r="AY1108" s="2">
        <f t="shared" si="975"/>
        <v>0</v>
      </c>
      <c r="AZ1108" s="2">
        <f t="shared" si="975"/>
        <v>0</v>
      </c>
      <c r="BA1108" s="2">
        <f t="shared" si="975"/>
        <v>0</v>
      </c>
      <c r="BB1108" s="2">
        <f t="shared" si="975"/>
        <v>0</v>
      </c>
      <c r="BC1108" s="2">
        <f t="shared" si="975"/>
        <v>0</v>
      </c>
      <c r="BD1108" s="2">
        <f t="shared" si="975"/>
        <v>0</v>
      </c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>
        <f>ROUND(SUMIF(AA1094:AA1106,"=52421674",FQ1094:FQ1106),2)</f>
        <v>0</v>
      </c>
      <c r="BY1108" s="2">
        <f>ROUND(SUMIF(AA1094:AA1106,"=52421674",FR1094:FR1106),2)</f>
        <v>0</v>
      </c>
      <c r="BZ1108" s="2">
        <f>ROUND(SUMIF(AA1094:AA1106,"=52421674",GL1094:GL1106),2)</f>
        <v>0</v>
      </c>
      <c r="CA1108" s="2">
        <f>ROUND(SUMIF(AA1094:AA1106,"=52421674",GM1094:GM1106),2)</f>
        <v>0</v>
      </c>
      <c r="CB1108" s="2">
        <f>ROUND(SUMIF(AA1094:AA1106,"=52421674",GN1094:GN1106),2)</f>
        <v>0</v>
      </c>
      <c r="CC1108" s="2">
        <f>ROUND(SUMIF(AA1094:AA1106,"=52421674",GO1094:GO1106),2)</f>
        <v>0</v>
      </c>
      <c r="CD1108" s="2">
        <f>ROUND(SUMIF(AA1094:AA1106,"=52421674",GP1094:GP1106),2)</f>
        <v>0</v>
      </c>
      <c r="CE1108" s="2">
        <f>AC1108-BX1108</f>
        <v>0</v>
      </c>
      <c r="CF1108" s="2">
        <f>AC1108-BY1108</f>
        <v>0</v>
      </c>
      <c r="CG1108" s="2">
        <f>BX1108-BZ1108</f>
        <v>0</v>
      </c>
      <c r="CH1108" s="2">
        <f>AC1108-BX1108-BY1108+BZ1108</f>
        <v>0</v>
      </c>
      <c r="CI1108" s="2">
        <f>BY1108-BZ1108</f>
        <v>0</v>
      </c>
      <c r="CJ1108" s="2">
        <f>ROUND(SUMIF(AA1094:AA1106,"=52421674",GX1094:GX1106),2)</f>
        <v>0</v>
      </c>
      <c r="CK1108" s="2">
        <f>ROUND(SUMIF(AA1094:AA1106,"=52421674",GY1094:GY1106),2)</f>
        <v>0</v>
      </c>
      <c r="CL1108" s="2">
        <f>ROUND(SUMIF(AA1094:AA1106,"=52421674",GZ1094:GZ1106),2)</f>
        <v>0</v>
      </c>
      <c r="CM1108" s="2">
        <f>ROUND(SUMIF(AA1094:AA1106,"=52421674",HD1094:HD1106),2)</f>
        <v>0</v>
      </c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  <c r="GO1108" s="3"/>
      <c r="GP1108" s="3"/>
      <c r="GQ1108" s="3"/>
      <c r="GR1108" s="3"/>
      <c r="GS1108" s="3"/>
      <c r="GT1108" s="3"/>
      <c r="GU1108" s="3"/>
      <c r="GV1108" s="3"/>
      <c r="GW1108" s="3"/>
      <c r="GX1108" s="3">
        <v>0</v>
      </c>
    </row>
    <row r="1110" spans="1:245" x14ac:dyDescent="0.2">
      <c r="A1110" s="4">
        <v>50</v>
      </c>
      <c r="B1110" s="4">
        <v>0</v>
      </c>
      <c r="C1110" s="4">
        <v>0</v>
      </c>
      <c r="D1110" s="4">
        <v>1</v>
      </c>
      <c r="E1110" s="4">
        <v>201</v>
      </c>
      <c r="F1110" s="4">
        <f>ROUND(Source!O1108,O1110)</f>
        <v>0</v>
      </c>
      <c r="G1110" s="4" t="s">
        <v>74</v>
      </c>
      <c r="H1110" s="4" t="s">
        <v>75</v>
      </c>
      <c r="I1110" s="4"/>
      <c r="J1110" s="4"/>
      <c r="K1110" s="4">
        <v>201</v>
      </c>
      <c r="L1110" s="4">
        <v>1</v>
      </c>
      <c r="M1110" s="4">
        <v>3</v>
      </c>
      <c r="N1110" s="4" t="s">
        <v>3</v>
      </c>
      <c r="O1110" s="4">
        <v>2</v>
      </c>
      <c r="P1110" s="4"/>
      <c r="Q1110" s="4"/>
      <c r="R1110" s="4"/>
      <c r="S1110" s="4"/>
      <c r="T1110" s="4"/>
      <c r="U1110" s="4"/>
      <c r="V1110" s="4"/>
      <c r="W1110" s="4"/>
    </row>
    <row r="1111" spans="1:245" x14ac:dyDescent="0.2">
      <c r="A1111" s="4">
        <v>50</v>
      </c>
      <c r="B1111" s="4">
        <v>0</v>
      </c>
      <c r="C1111" s="4">
        <v>0</v>
      </c>
      <c r="D1111" s="4">
        <v>1</v>
      </c>
      <c r="E1111" s="4">
        <v>202</v>
      </c>
      <c r="F1111" s="4">
        <f>ROUND(Source!P1108,O1111)</f>
        <v>0</v>
      </c>
      <c r="G1111" s="4" t="s">
        <v>76</v>
      </c>
      <c r="H1111" s="4" t="s">
        <v>77</v>
      </c>
      <c r="I1111" s="4"/>
      <c r="J1111" s="4"/>
      <c r="K1111" s="4">
        <v>202</v>
      </c>
      <c r="L1111" s="4">
        <v>2</v>
      </c>
      <c r="M1111" s="4">
        <v>3</v>
      </c>
      <c r="N1111" s="4" t="s">
        <v>3</v>
      </c>
      <c r="O1111" s="4">
        <v>2</v>
      </c>
      <c r="P1111" s="4"/>
      <c r="Q1111" s="4"/>
      <c r="R1111" s="4"/>
      <c r="S1111" s="4"/>
      <c r="T1111" s="4"/>
      <c r="U1111" s="4"/>
      <c r="V1111" s="4"/>
      <c r="W1111" s="4"/>
    </row>
    <row r="1112" spans="1:245" x14ac:dyDescent="0.2">
      <c r="A1112" s="4">
        <v>50</v>
      </c>
      <c r="B1112" s="4">
        <v>0</v>
      </c>
      <c r="C1112" s="4">
        <v>0</v>
      </c>
      <c r="D1112" s="4">
        <v>1</v>
      </c>
      <c r="E1112" s="4">
        <v>222</v>
      </c>
      <c r="F1112" s="4">
        <f>ROUND(Source!AO1108,O1112)</f>
        <v>0</v>
      </c>
      <c r="G1112" s="4" t="s">
        <v>78</v>
      </c>
      <c r="H1112" s="4" t="s">
        <v>79</v>
      </c>
      <c r="I1112" s="4"/>
      <c r="J1112" s="4"/>
      <c r="K1112" s="4">
        <v>222</v>
      </c>
      <c r="L1112" s="4">
        <v>3</v>
      </c>
      <c r="M1112" s="4">
        <v>3</v>
      </c>
      <c r="N1112" s="4" t="s">
        <v>3</v>
      </c>
      <c r="O1112" s="4">
        <v>2</v>
      </c>
      <c r="P1112" s="4"/>
      <c r="Q1112" s="4"/>
      <c r="R1112" s="4"/>
      <c r="S1112" s="4"/>
      <c r="T1112" s="4"/>
      <c r="U1112" s="4"/>
      <c r="V1112" s="4"/>
      <c r="W1112" s="4"/>
    </row>
    <row r="1113" spans="1:245" x14ac:dyDescent="0.2">
      <c r="A1113" s="4">
        <v>50</v>
      </c>
      <c r="B1113" s="4">
        <v>0</v>
      </c>
      <c r="C1113" s="4">
        <v>0</v>
      </c>
      <c r="D1113" s="4">
        <v>1</v>
      </c>
      <c r="E1113" s="4">
        <v>225</v>
      </c>
      <c r="F1113" s="4">
        <f>ROUND(Source!AV1108,O1113)</f>
        <v>0</v>
      </c>
      <c r="G1113" s="4" t="s">
        <v>80</v>
      </c>
      <c r="H1113" s="4" t="s">
        <v>81</v>
      </c>
      <c r="I1113" s="4"/>
      <c r="J1113" s="4"/>
      <c r="K1113" s="4">
        <v>225</v>
      </c>
      <c r="L1113" s="4">
        <v>4</v>
      </c>
      <c r="M1113" s="4">
        <v>3</v>
      </c>
      <c r="N1113" s="4" t="s">
        <v>3</v>
      </c>
      <c r="O1113" s="4">
        <v>2</v>
      </c>
      <c r="P1113" s="4"/>
      <c r="Q1113" s="4"/>
      <c r="R1113" s="4"/>
      <c r="S1113" s="4"/>
      <c r="T1113" s="4"/>
      <c r="U1113" s="4"/>
      <c r="V1113" s="4"/>
      <c r="W1113" s="4"/>
    </row>
    <row r="1114" spans="1:245" x14ac:dyDescent="0.2">
      <c r="A1114" s="4">
        <v>50</v>
      </c>
      <c r="B1114" s="4">
        <v>0</v>
      </c>
      <c r="C1114" s="4">
        <v>0</v>
      </c>
      <c r="D1114" s="4">
        <v>1</v>
      </c>
      <c r="E1114" s="4">
        <v>226</v>
      </c>
      <c r="F1114" s="4">
        <f>ROUND(Source!AW1108,O1114)</f>
        <v>0</v>
      </c>
      <c r="G1114" s="4" t="s">
        <v>82</v>
      </c>
      <c r="H1114" s="4" t="s">
        <v>83</v>
      </c>
      <c r="I1114" s="4"/>
      <c r="J1114" s="4"/>
      <c r="K1114" s="4">
        <v>226</v>
      </c>
      <c r="L1114" s="4">
        <v>5</v>
      </c>
      <c r="M1114" s="4">
        <v>3</v>
      </c>
      <c r="N1114" s="4" t="s">
        <v>3</v>
      </c>
      <c r="O1114" s="4">
        <v>2</v>
      </c>
      <c r="P1114" s="4"/>
      <c r="Q1114" s="4"/>
      <c r="R1114" s="4"/>
      <c r="S1114" s="4"/>
      <c r="T1114" s="4"/>
      <c r="U1114" s="4"/>
      <c r="V1114" s="4"/>
      <c r="W1114" s="4"/>
    </row>
    <row r="1115" spans="1:245" x14ac:dyDescent="0.2">
      <c r="A1115" s="4">
        <v>50</v>
      </c>
      <c r="B1115" s="4">
        <v>0</v>
      </c>
      <c r="C1115" s="4">
        <v>0</v>
      </c>
      <c r="D1115" s="4">
        <v>1</v>
      </c>
      <c r="E1115" s="4">
        <v>227</v>
      </c>
      <c r="F1115" s="4">
        <f>ROUND(Source!AX1108,O1115)</f>
        <v>0</v>
      </c>
      <c r="G1115" s="4" t="s">
        <v>84</v>
      </c>
      <c r="H1115" s="4" t="s">
        <v>85</v>
      </c>
      <c r="I1115" s="4"/>
      <c r="J1115" s="4"/>
      <c r="K1115" s="4">
        <v>227</v>
      </c>
      <c r="L1115" s="4">
        <v>6</v>
      </c>
      <c r="M1115" s="4">
        <v>3</v>
      </c>
      <c r="N1115" s="4" t="s">
        <v>3</v>
      </c>
      <c r="O1115" s="4">
        <v>2</v>
      </c>
      <c r="P1115" s="4"/>
      <c r="Q1115" s="4"/>
      <c r="R1115" s="4"/>
      <c r="S1115" s="4"/>
      <c r="T1115" s="4"/>
      <c r="U1115" s="4"/>
      <c r="V1115" s="4"/>
      <c r="W1115" s="4"/>
    </row>
    <row r="1116" spans="1:245" x14ac:dyDescent="0.2">
      <c r="A1116" s="4">
        <v>50</v>
      </c>
      <c r="B1116" s="4">
        <v>0</v>
      </c>
      <c r="C1116" s="4">
        <v>0</v>
      </c>
      <c r="D1116" s="4">
        <v>1</v>
      </c>
      <c r="E1116" s="4">
        <v>228</v>
      </c>
      <c r="F1116" s="4">
        <f>ROUND(Source!AY1108,O1116)</f>
        <v>0</v>
      </c>
      <c r="G1116" s="4" t="s">
        <v>86</v>
      </c>
      <c r="H1116" s="4" t="s">
        <v>87</v>
      </c>
      <c r="I1116" s="4"/>
      <c r="J1116" s="4"/>
      <c r="K1116" s="4">
        <v>228</v>
      </c>
      <c r="L1116" s="4">
        <v>7</v>
      </c>
      <c r="M1116" s="4">
        <v>3</v>
      </c>
      <c r="N1116" s="4" t="s">
        <v>3</v>
      </c>
      <c r="O1116" s="4">
        <v>2</v>
      </c>
      <c r="P1116" s="4"/>
      <c r="Q1116" s="4"/>
      <c r="R1116" s="4"/>
      <c r="S1116" s="4"/>
      <c r="T1116" s="4"/>
      <c r="U1116" s="4"/>
      <c r="V1116" s="4"/>
      <c r="W1116" s="4"/>
    </row>
    <row r="1117" spans="1:245" x14ac:dyDescent="0.2">
      <c r="A1117" s="4">
        <v>50</v>
      </c>
      <c r="B1117" s="4">
        <v>0</v>
      </c>
      <c r="C1117" s="4">
        <v>0</v>
      </c>
      <c r="D1117" s="4">
        <v>1</v>
      </c>
      <c r="E1117" s="4">
        <v>216</v>
      </c>
      <c r="F1117" s="4">
        <f>ROUND(Source!AP1108,O1117)</f>
        <v>0</v>
      </c>
      <c r="G1117" s="4" t="s">
        <v>88</v>
      </c>
      <c r="H1117" s="4" t="s">
        <v>89</v>
      </c>
      <c r="I1117" s="4"/>
      <c r="J1117" s="4"/>
      <c r="K1117" s="4">
        <v>216</v>
      </c>
      <c r="L1117" s="4">
        <v>8</v>
      </c>
      <c r="M1117" s="4">
        <v>3</v>
      </c>
      <c r="N1117" s="4" t="s">
        <v>3</v>
      </c>
      <c r="O1117" s="4">
        <v>2</v>
      </c>
      <c r="P1117" s="4"/>
      <c r="Q1117" s="4"/>
      <c r="R1117" s="4"/>
      <c r="S1117" s="4"/>
      <c r="T1117" s="4"/>
      <c r="U1117" s="4"/>
      <c r="V1117" s="4"/>
      <c r="W1117" s="4"/>
    </row>
    <row r="1118" spans="1:245" x14ac:dyDescent="0.2">
      <c r="A1118" s="4">
        <v>50</v>
      </c>
      <c r="B1118" s="4">
        <v>0</v>
      </c>
      <c r="C1118" s="4">
        <v>0</v>
      </c>
      <c r="D1118" s="4">
        <v>1</v>
      </c>
      <c r="E1118" s="4">
        <v>223</v>
      </c>
      <c r="F1118" s="4">
        <f>ROUND(Source!AQ1108,O1118)</f>
        <v>0</v>
      </c>
      <c r="G1118" s="4" t="s">
        <v>90</v>
      </c>
      <c r="H1118" s="4" t="s">
        <v>91</v>
      </c>
      <c r="I1118" s="4"/>
      <c r="J1118" s="4"/>
      <c r="K1118" s="4">
        <v>223</v>
      </c>
      <c r="L1118" s="4">
        <v>9</v>
      </c>
      <c r="M1118" s="4">
        <v>3</v>
      </c>
      <c r="N1118" s="4" t="s">
        <v>3</v>
      </c>
      <c r="O1118" s="4">
        <v>2</v>
      </c>
      <c r="P1118" s="4"/>
      <c r="Q1118" s="4"/>
      <c r="R1118" s="4"/>
      <c r="S1118" s="4"/>
      <c r="T1118" s="4"/>
      <c r="U1118" s="4"/>
      <c r="V1118" s="4"/>
      <c r="W1118" s="4"/>
    </row>
    <row r="1119" spans="1:245" x14ac:dyDescent="0.2">
      <c r="A1119" s="4">
        <v>50</v>
      </c>
      <c r="B1119" s="4">
        <v>0</v>
      </c>
      <c r="C1119" s="4">
        <v>0</v>
      </c>
      <c r="D1119" s="4">
        <v>1</v>
      </c>
      <c r="E1119" s="4">
        <v>229</v>
      </c>
      <c r="F1119" s="4">
        <f>ROUND(Source!AZ1108,O1119)</f>
        <v>0</v>
      </c>
      <c r="G1119" s="4" t="s">
        <v>92</v>
      </c>
      <c r="H1119" s="4" t="s">
        <v>93</v>
      </c>
      <c r="I1119" s="4"/>
      <c r="J1119" s="4"/>
      <c r="K1119" s="4">
        <v>229</v>
      </c>
      <c r="L1119" s="4">
        <v>10</v>
      </c>
      <c r="M1119" s="4">
        <v>3</v>
      </c>
      <c r="N1119" s="4" t="s">
        <v>3</v>
      </c>
      <c r="O1119" s="4">
        <v>2</v>
      </c>
      <c r="P1119" s="4"/>
      <c r="Q1119" s="4"/>
      <c r="R1119" s="4"/>
      <c r="S1119" s="4"/>
      <c r="T1119" s="4"/>
      <c r="U1119" s="4"/>
      <c r="V1119" s="4"/>
      <c r="W1119" s="4"/>
    </row>
    <row r="1120" spans="1:245" x14ac:dyDescent="0.2">
      <c r="A1120" s="4">
        <v>50</v>
      </c>
      <c r="B1120" s="4">
        <v>0</v>
      </c>
      <c r="C1120" s="4">
        <v>0</v>
      </c>
      <c r="D1120" s="4">
        <v>1</v>
      </c>
      <c r="E1120" s="4">
        <v>203</v>
      </c>
      <c r="F1120" s="4">
        <f>ROUND(Source!Q1108,O1120)</f>
        <v>0</v>
      </c>
      <c r="G1120" s="4" t="s">
        <v>94</v>
      </c>
      <c r="H1120" s="4" t="s">
        <v>95</v>
      </c>
      <c r="I1120" s="4"/>
      <c r="J1120" s="4"/>
      <c r="K1120" s="4">
        <v>203</v>
      </c>
      <c r="L1120" s="4">
        <v>11</v>
      </c>
      <c r="M1120" s="4">
        <v>3</v>
      </c>
      <c r="N1120" s="4" t="s">
        <v>3</v>
      </c>
      <c r="O1120" s="4">
        <v>2</v>
      </c>
      <c r="P1120" s="4"/>
      <c r="Q1120" s="4"/>
      <c r="R1120" s="4"/>
      <c r="S1120" s="4"/>
      <c r="T1120" s="4"/>
      <c r="U1120" s="4"/>
      <c r="V1120" s="4"/>
      <c r="W1120" s="4"/>
    </row>
    <row r="1121" spans="1:23" x14ac:dyDescent="0.2">
      <c r="A1121" s="4">
        <v>50</v>
      </c>
      <c r="B1121" s="4">
        <v>0</v>
      </c>
      <c r="C1121" s="4">
        <v>0</v>
      </c>
      <c r="D1121" s="4">
        <v>1</v>
      </c>
      <c r="E1121" s="4">
        <v>231</v>
      </c>
      <c r="F1121" s="4">
        <f>ROUND(Source!BB1108,O1121)</f>
        <v>0</v>
      </c>
      <c r="G1121" s="4" t="s">
        <v>96</v>
      </c>
      <c r="H1121" s="4" t="s">
        <v>97</v>
      </c>
      <c r="I1121" s="4"/>
      <c r="J1121" s="4"/>
      <c r="K1121" s="4">
        <v>231</v>
      </c>
      <c r="L1121" s="4">
        <v>12</v>
      </c>
      <c r="M1121" s="4">
        <v>3</v>
      </c>
      <c r="N1121" s="4" t="s">
        <v>3</v>
      </c>
      <c r="O1121" s="4">
        <v>2</v>
      </c>
      <c r="P1121" s="4"/>
      <c r="Q1121" s="4"/>
      <c r="R1121" s="4"/>
      <c r="S1121" s="4"/>
      <c r="T1121" s="4"/>
      <c r="U1121" s="4"/>
      <c r="V1121" s="4"/>
      <c r="W1121" s="4"/>
    </row>
    <row r="1122" spans="1:23" x14ac:dyDescent="0.2">
      <c r="A1122" s="4">
        <v>50</v>
      </c>
      <c r="B1122" s="4">
        <v>0</v>
      </c>
      <c r="C1122" s="4">
        <v>0</v>
      </c>
      <c r="D1122" s="4">
        <v>1</v>
      </c>
      <c r="E1122" s="4">
        <v>204</v>
      </c>
      <c r="F1122" s="4">
        <f>ROUND(Source!R1108,O1122)</f>
        <v>0</v>
      </c>
      <c r="G1122" s="4" t="s">
        <v>98</v>
      </c>
      <c r="H1122" s="4" t="s">
        <v>99</v>
      </c>
      <c r="I1122" s="4"/>
      <c r="J1122" s="4"/>
      <c r="K1122" s="4">
        <v>204</v>
      </c>
      <c r="L1122" s="4">
        <v>13</v>
      </c>
      <c r="M1122" s="4">
        <v>3</v>
      </c>
      <c r="N1122" s="4" t="s">
        <v>3</v>
      </c>
      <c r="O1122" s="4">
        <v>2</v>
      </c>
      <c r="P1122" s="4"/>
      <c r="Q1122" s="4"/>
      <c r="R1122" s="4"/>
      <c r="S1122" s="4"/>
      <c r="T1122" s="4"/>
      <c r="U1122" s="4"/>
      <c r="V1122" s="4"/>
      <c r="W1122" s="4"/>
    </row>
    <row r="1123" spans="1:23" x14ac:dyDescent="0.2">
      <c r="A1123" s="4">
        <v>50</v>
      </c>
      <c r="B1123" s="4">
        <v>0</v>
      </c>
      <c r="C1123" s="4">
        <v>0</v>
      </c>
      <c r="D1123" s="4">
        <v>1</v>
      </c>
      <c r="E1123" s="4">
        <v>205</v>
      </c>
      <c r="F1123" s="4">
        <f>ROUND(Source!S1108,O1123)</f>
        <v>0</v>
      </c>
      <c r="G1123" s="4" t="s">
        <v>100</v>
      </c>
      <c r="H1123" s="4" t="s">
        <v>101</v>
      </c>
      <c r="I1123" s="4"/>
      <c r="J1123" s="4"/>
      <c r="K1123" s="4">
        <v>205</v>
      </c>
      <c r="L1123" s="4">
        <v>14</v>
      </c>
      <c r="M1123" s="4">
        <v>3</v>
      </c>
      <c r="N1123" s="4" t="s">
        <v>3</v>
      </c>
      <c r="O1123" s="4">
        <v>2</v>
      </c>
      <c r="P1123" s="4"/>
      <c r="Q1123" s="4"/>
      <c r="R1123" s="4"/>
      <c r="S1123" s="4"/>
      <c r="T1123" s="4"/>
      <c r="U1123" s="4"/>
      <c r="V1123" s="4"/>
      <c r="W1123" s="4"/>
    </row>
    <row r="1124" spans="1:23" x14ac:dyDescent="0.2">
      <c r="A1124" s="4">
        <v>50</v>
      </c>
      <c r="B1124" s="4">
        <v>0</v>
      </c>
      <c r="C1124" s="4">
        <v>0</v>
      </c>
      <c r="D1124" s="4">
        <v>1</v>
      </c>
      <c r="E1124" s="4">
        <v>232</v>
      </c>
      <c r="F1124" s="4">
        <f>ROUND(Source!BC1108,O1124)</f>
        <v>0</v>
      </c>
      <c r="G1124" s="4" t="s">
        <v>102</v>
      </c>
      <c r="H1124" s="4" t="s">
        <v>103</v>
      </c>
      <c r="I1124" s="4"/>
      <c r="J1124" s="4"/>
      <c r="K1124" s="4">
        <v>232</v>
      </c>
      <c r="L1124" s="4">
        <v>15</v>
      </c>
      <c r="M1124" s="4">
        <v>3</v>
      </c>
      <c r="N1124" s="4" t="s">
        <v>3</v>
      </c>
      <c r="O1124" s="4">
        <v>2</v>
      </c>
      <c r="P1124" s="4"/>
      <c r="Q1124" s="4"/>
      <c r="R1124" s="4"/>
      <c r="S1124" s="4"/>
      <c r="T1124" s="4"/>
      <c r="U1124" s="4"/>
      <c r="V1124" s="4"/>
      <c r="W1124" s="4"/>
    </row>
    <row r="1125" spans="1:23" x14ac:dyDescent="0.2">
      <c r="A1125" s="4">
        <v>50</v>
      </c>
      <c r="B1125" s="4">
        <v>0</v>
      </c>
      <c r="C1125" s="4">
        <v>0</v>
      </c>
      <c r="D1125" s="4">
        <v>1</v>
      </c>
      <c r="E1125" s="4">
        <v>214</v>
      </c>
      <c r="F1125" s="4">
        <f>ROUND(Source!AS1108,O1125)</f>
        <v>0</v>
      </c>
      <c r="G1125" s="4" t="s">
        <v>104</v>
      </c>
      <c r="H1125" s="4" t="s">
        <v>105</v>
      </c>
      <c r="I1125" s="4"/>
      <c r="J1125" s="4"/>
      <c r="K1125" s="4">
        <v>214</v>
      </c>
      <c r="L1125" s="4">
        <v>16</v>
      </c>
      <c r="M1125" s="4">
        <v>3</v>
      </c>
      <c r="N1125" s="4" t="s">
        <v>3</v>
      </c>
      <c r="O1125" s="4">
        <v>2</v>
      </c>
      <c r="P1125" s="4"/>
      <c r="Q1125" s="4"/>
      <c r="R1125" s="4"/>
      <c r="S1125" s="4"/>
      <c r="T1125" s="4"/>
      <c r="U1125" s="4"/>
      <c r="V1125" s="4"/>
      <c r="W1125" s="4"/>
    </row>
    <row r="1126" spans="1:23" x14ac:dyDescent="0.2">
      <c r="A1126" s="4">
        <v>50</v>
      </c>
      <c r="B1126" s="4">
        <v>0</v>
      </c>
      <c r="C1126" s="4">
        <v>0</v>
      </c>
      <c r="D1126" s="4">
        <v>1</v>
      </c>
      <c r="E1126" s="4">
        <v>215</v>
      </c>
      <c r="F1126" s="4">
        <f>ROUND(Source!AT1108,O1126)</f>
        <v>0</v>
      </c>
      <c r="G1126" s="4" t="s">
        <v>106</v>
      </c>
      <c r="H1126" s="4" t="s">
        <v>107</v>
      </c>
      <c r="I1126" s="4"/>
      <c r="J1126" s="4"/>
      <c r="K1126" s="4">
        <v>215</v>
      </c>
      <c r="L1126" s="4">
        <v>17</v>
      </c>
      <c r="M1126" s="4">
        <v>3</v>
      </c>
      <c r="N1126" s="4" t="s">
        <v>3</v>
      </c>
      <c r="O1126" s="4">
        <v>2</v>
      </c>
      <c r="P1126" s="4"/>
      <c r="Q1126" s="4"/>
      <c r="R1126" s="4"/>
      <c r="S1126" s="4"/>
      <c r="T1126" s="4"/>
      <c r="U1126" s="4"/>
      <c r="V1126" s="4"/>
      <c r="W1126" s="4"/>
    </row>
    <row r="1127" spans="1:23" x14ac:dyDescent="0.2">
      <c r="A1127" s="4">
        <v>50</v>
      </c>
      <c r="B1127" s="4">
        <v>0</v>
      </c>
      <c r="C1127" s="4">
        <v>0</v>
      </c>
      <c r="D1127" s="4">
        <v>1</v>
      </c>
      <c r="E1127" s="4">
        <v>217</v>
      </c>
      <c r="F1127" s="4">
        <f>ROUND(Source!AU1108,O1127)</f>
        <v>0</v>
      </c>
      <c r="G1127" s="4" t="s">
        <v>108</v>
      </c>
      <c r="H1127" s="4" t="s">
        <v>109</v>
      </c>
      <c r="I1127" s="4"/>
      <c r="J1127" s="4"/>
      <c r="K1127" s="4">
        <v>217</v>
      </c>
      <c r="L1127" s="4">
        <v>18</v>
      </c>
      <c r="M1127" s="4">
        <v>3</v>
      </c>
      <c r="N1127" s="4" t="s">
        <v>3</v>
      </c>
      <c r="O1127" s="4">
        <v>2</v>
      </c>
      <c r="P1127" s="4"/>
      <c r="Q1127" s="4"/>
      <c r="R1127" s="4"/>
      <c r="S1127" s="4"/>
      <c r="T1127" s="4"/>
      <c r="U1127" s="4"/>
      <c r="V1127" s="4"/>
      <c r="W1127" s="4"/>
    </row>
    <row r="1128" spans="1:23" x14ac:dyDescent="0.2">
      <c r="A1128" s="4">
        <v>50</v>
      </c>
      <c r="B1128" s="4">
        <v>0</v>
      </c>
      <c r="C1128" s="4">
        <v>0</v>
      </c>
      <c r="D1128" s="4">
        <v>1</v>
      </c>
      <c r="E1128" s="4">
        <v>230</v>
      </c>
      <c r="F1128" s="4">
        <f>ROUND(Source!BA1108,O1128)</f>
        <v>0</v>
      </c>
      <c r="G1128" s="4" t="s">
        <v>110</v>
      </c>
      <c r="H1128" s="4" t="s">
        <v>111</v>
      </c>
      <c r="I1128" s="4"/>
      <c r="J1128" s="4"/>
      <c r="K1128" s="4">
        <v>230</v>
      </c>
      <c r="L1128" s="4">
        <v>19</v>
      </c>
      <c r="M1128" s="4">
        <v>3</v>
      </c>
      <c r="N1128" s="4" t="s">
        <v>3</v>
      </c>
      <c r="O1128" s="4">
        <v>2</v>
      </c>
      <c r="P1128" s="4"/>
      <c r="Q1128" s="4"/>
      <c r="R1128" s="4"/>
      <c r="S1128" s="4"/>
      <c r="T1128" s="4"/>
      <c r="U1128" s="4"/>
      <c r="V1128" s="4"/>
      <c r="W1128" s="4"/>
    </row>
    <row r="1129" spans="1:23" x14ac:dyDescent="0.2">
      <c r="A1129" s="4">
        <v>50</v>
      </c>
      <c r="B1129" s="4">
        <v>0</v>
      </c>
      <c r="C1129" s="4">
        <v>0</v>
      </c>
      <c r="D1129" s="4">
        <v>1</v>
      </c>
      <c r="E1129" s="4">
        <v>206</v>
      </c>
      <c r="F1129" s="4">
        <f>ROUND(Source!T1108,O1129)</f>
        <v>0</v>
      </c>
      <c r="G1129" s="4" t="s">
        <v>112</v>
      </c>
      <c r="H1129" s="4" t="s">
        <v>113</v>
      </c>
      <c r="I1129" s="4"/>
      <c r="J1129" s="4"/>
      <c r="K1129" s="4">
        <v>206</v>
      </c>
      <c r="L1129" s="4">
        <v>20</v>
      </c>
      <c r="M1129" s="4">
        <v>3</v>
      </c>
      <c r="N1129" s="4" t="s">
        <v>3</v>
      </c>
      <c r="O1129" s="4">
        <v>2</v>
      </c>
      <c r="P1129" s="4"/>
      <c r="Q1129" s="4"/>
      <c r="R1129" s="4"/>
      <c r="S1129" s="4"/>
      <c r="T1129" s="4"/>
      <c r="U1129" s="4"/>
      <c r="V1129" s="4"/>
      <c r="W1129" s="4"/>
    </row>
    <row r="1130" spans="1:23" x14ac:dyDescent="0.2">
      <c r="A1130" s="4">
        <v>50</v>
      </c>
      <c r="B1130" s="4">
        <v>0</v>
      </c>
      <c r="C1130" s="4">
        <v>0</v>
      </c>
      <c r="D1130" s="4">
        <v>1</v>
      </c>
      <c r="E1130" s="4">
        <v>207</v>
      </c>
      <c r="F1130" s="4">
        <f>Source!U1108</f>
        <v>0</v>
      </c>
      <c r="G1130" s="4" t="s">
        <v>114</v>
      </c>
      <c r="H1130" s="4" t="s">
        <v>115</v>
      </c>
      <c r="I1130" s="4"/>
      <c r="J1130" s="4"/>
      <c r="K1130" s="4">
        <v>207</v>
      </c>
      <c r="L1130" s="4">
        <v>21</v>
      </c>
      <c r="M1130" s="4">
        <v>3</v>
      </c>
      <c r="N1130" s="4" t="s">
        <v>3</v>
      </c>
      <c r="O1130" s="4">
        <v>-1</v>
      </c>
      <c r="P1130" s="4"/>
      <c r="Q1130" s="4"/>
      <c r="R1130" s="4"/>
      <c r="S1130" s="4"/>
      <c r="T1130" s="4"/>
      <c r="U1130" s="4"/>
      <c r="V1130" s="4"/>
      <c r="W1130" s="4"/>
    </row>
    <row r="1131" spans="1:23" x14ac:dyDescent="0.2">
      <c r="A1131" s="4">
        <v>50</v>
      </c>
      <c r="B1131" s="4">
        <v>0</v>
      </c>
      <c r="C1131" s="4">
        <v>0</v>
      </c>
      <c r="D1131" s="4">
        <v>1</v>
      </c>
      <c r="E1131" s="4">
        <v>208</v>
      </c>
      <c r="F1131" s="4">
        <f>Source!V1108</f>
        <v>0</v>
      </c>
      <c r="G1131" s="4" t="s">
        <v>116</v>
      </c>
      <c r="H1131" s="4" t="s">
        <v>117</v>
      </c>
      <c r="I1131" s="4"/>
      <c r="J1131" s="4"/>
      <c r="K1131" s="4">
        <v>208</v>
      </c>
      <c r="L1131" s="4">
        <v>22</v>
      </c>
      <c r="M1131" s="4">
        <v>3</v>
      </c>
      <c r="N1131" s="4" t="s">
        <v>3</v>
      </c>
      <c r="O1131" s="4">
        <v>-1</v>
      </c>
      <c r="P1131" s="4"/>
      <c r="Q1131" s="4"/>
      <c r="R1131" s="4"/>
      <c r="S1131" s="4"/>
      <c r="T1131" s="4"/>
      <c r="U1131" s="4"/>
      <c r="V1131" s="4"/>
      <c r="W1131" s="4"/>
    </row>
    <row r="1132" spans="1:23" x14ac:dyDescent="0.2">
      <c r="A1132" s="4">
        <v>50</v>
      </c>
      <c r="B1132" s="4">
        <v>0</v>
      </c>
      <c r="C1132" s="4">
        <v>0</v>
      </c>
      <c r="D1132" s="4">
        <v>1</v>
      </c>
      <c r="E1132" s="4">
        <v>209</v>
      </c>
      <c r="F1132" s="4">
        <f>ROUND(Source!W1108,O1132)</f>
        <v>0</v>
      </c>
      <c r="G1132" s="4" t="s">
        <v>118</v>
      </c>
      <c r="H1132" s="4" t="s">
        <v>119</v>
      </c>
      <c r="I1132" s="4"/>
      <c r="J1132" s="4"/>
      <c r="K1132" s="4">
        <v>209</v>
      </c>
      <c r="L1132" s="4">
        <v>23</v>
      </c>
      <c r="M1132" s="4">
        <v>3</v>
      </c>
      <c r="N1132" s="4" t="s">
        <v>3</v>
      </c>
      <c r="O1132" s="4">
        <v>2</v>
      </c>
      <c r="P1132" s="4"/>
      <c r="Q1132" s="4"/>
      <c r="R1132" s="4"/>
      <c r="S1132" s="4"/>
      <c r="T1132" s="4"/>
      <c r="U1132" s="4"/>
      <c r="V1132" s="4"/>
      <c r="W1132" s="4"/>
    </row>
    <row r="1133" spans="1:23" x14ac:dyDescent="0.2">
      <c r="A1133" s="4">
        <v>50</v>
      </c>
      <c r="B1133" s="4">
        <v>0</v>
      </c>
      <c r="C1133" s="4">
        <v>0</v>
      </c>
      <c r="D1133" s="4">
        <v>1</v>
      </c>
      <c r="E1133" s="4">
        <v>233</v>
      </c>
      <c r="F1133" s="4">
        <f>ROUND(Source!BD1108,O1133)</f>
        <v>0</v>
      </c>
      <c r="G1133" s="4" t="s">
        <v>120</v>
      </c>
      <c r="H1133" s="4" t="s">
        <v>121</v>
      </c>
      <c r="I1133" s="4"/>
      <c r="J1133" s="4"/>
      <c r="K1133" s="4">
        <v>233</v>
      </c>
      <c r="L1133" s="4">
        <v>24</v>
      </c>
      <c r="M1133" s="4">
        <v>3</v>
      </c>
      <c r="N1133" s="4" t="s">
        <v>3</v>
      </c>
      <c r="O1133" s="4">
        <v>2</v>
      </c>
      <c r="P1133" s="4"/>
      <c r="Q1133" s="4"/>
      <c r="R1133" s="4"/>
      <c r="S1133" s="4"/>
      <c r="T1133" s="4"/>
      <c r="U1133" s="4"/>
      <c r="V1133" s="4"/>
      <c r="W1133" s="4"/>
    </row>
    <row r="1134" spans="1:23" x14ac:dyDescent="0.2">
      <c r="A1134" s="4">
        <v>50</v>
      </c>
      <c r="B1134" s="4">
        <v>0</v>
      </c>
      <c r="C1134" s="4">
        <v>0</v>
      </c>
      <c r="D1134" s="4">
        <v>1</v>
      </c>
      <c r="E1134" s="4">
        <v>210</v>
      </c>
      <c r="F1134" s="4">
        <f>ROUND(Source!X1108,O1134)</f>
        <v>0</v>
      </c>
      <c r="G1134" s="4" t="s">
        <v>122</v>
      </c>
      <c r="H1134" s="4" t="s">
        <v>123</v>
      </c>
      <c r="I1134" s="4"/>
      <c r="J1134" s="4"/>
      <c r="K1134" s="4">
        <v>210</v>
      </c>
      <c r="L1134" s="4">
        <v>25</v>
      </c>
      <c r="M1134" s="4">
        <v>3</v>
      </c>
      <c r="N1134" s="4" t="s">
        <v>3</v>
      </c>
      <c r="O1134" s="4">
        <v>2</v>
      </c>
      <c r="P1134" s="4"/>
      <c r="Q1134" s="4"/>
      <c r="R1134" s="4"/>
      <c r="S1134" s="4"/>
      <c r="T1134" s="4"/>
      <c r="U1134" s="4"/>
      <c r="V1134" s="4"/>
      <c r="W1134" s="4"/>
    </row>
    <row r="1135" spans="1:23" x14ac:dyDescent="0.2">
      <c r="A1135" s="4">
        <v>50</v>
      </c>
      <c r="B1135" s="4">
        <v>0</v>
      </c>
      <c r="C1135" s="4">
        <v>0</v>
      </c>
      <c r="D1135" s="4">
        <v>1</v>
      </c>
      <c r="E1135" s="4">
        <v>211</v>
      </c>
      <c r="F1135" s="4">
        <f>ROUND(Source!Y1108,O1135)</f>
        <v>0</v>
      </c>
      <c r="G1135" s="4" t="s">
        <v>124</v>
      </c>
      <c r="H1135" s="4" t="s">
        <v>125</v>
      </c>
      <c r="I1135" s="4"/>
      <c r="J1135" s="4"/>
      <c r="K1135" s="4">
        <v>211</v>
      </c>
      <c r="L1135" s="4">
        <v>26</v>
      </c>
      <c r="M1135" s="4">
        <v>3</v>
      </c>
      <c r="N1135" s="4" t="s">
        <v>3</v>
      </c>
      <c r="O1135" s="4">
        <v>2</v>
      </c>
      <c r="P1135" s="4"/>
      <c r="Q1135" s="4"/>
      <c r="R1135" s="4"/>
      <c r="S1135" s="4"/>
      <c r="T1135" s="4"/>
      <c r="U1135" s="4"/>
      <c r="V1135" s="4"/>
      <c r="W1135" s="4"/>
    </row>
    <row r="1136" spans="1:23" x14ac:dyDescent="0.2">
      <c r="A1136" s="4">
        <v>50</v>
      </c>
      <c r="B1136" s="4">
        <v>0</v>
      </c>
      <c r="C1136" s="4">
        <v>0</v>
      </c>
      <c r="D1136" s="4">
        <v>1</v>
      </c>
      <c r="E1136" s="4">
        <v>224</v>
      </c>
      <c r="F1136" s="4">
        <f>ROUND(Source!AR1108,O1136)</f>
        <v>0</v>
      </c>
      <c r="G1136" s="4" t="s">
        <v>126</v>
      </c>
      <c r="H1136" s="4" t="s">
        <v>127</v>
      </c>
      <c r="I1136" s="4"/>
      <c r="J1136" s="4"/>
      <c r="K1136" s="4">
        <v>224</v>
      </c>
      <c r="L1136" s="4">
        <v>27</v>
      </c>
      <c r="M1136" s="4">
        <v>3</v>
      </c>
      <c r="N1136" s="4" t="s">
        <v>3</v>
      </c>
      <c r="O1136" s="4">
        <v>2</v>
      </c>
      <c r="P1136" s="4"/>
      <c r="Q1136" s="4"/>
      <c r="R1136" s="4"/>
      <c r="S1136" s="4"/>
      <c r="T1136" s="4"/>
      <c r="U1136" s="4"/>
      <c r="V1136" s="4"/>
      <c r="W1136" s="4"/>
    </row>
    <row r="1138" spans="1:206" x14ac:dyDescent="0.2">
      <c r="A1138" s="2">
        <v>51</v>
      </c>
      <c r="B1138" s="2">
        <f>B1074</f>
        <v>1</v>
      </c>
      <c r="C1138" s="2">
        <f>A1074</f>
        <v>4</v>
      </c>
      <c r="D1138" s="2">
        <f>ROW(A1074)</f>
        <v>1074</v>
      </c>
      <c r="E1138" s="2"/>
      <c r="F1138" s="2" t="str">
        <f>IF(F1074&lt;&gt;"",F1074,"")</f>
        <v>Новый раздел</v>
      </c>
      <c r="G1138" s="2" t="str">
        <f>IF(G1074&lt;&gt;"",G1074,"")</f>
        <v>Обустройство тротуара за счёт проезжей части</v>
      </c>
      <c r="H1138" s="2">
        <v>0</v>
      </c>
      <c r="I1138" s="2"/>
      <c r="J1138" s="2"/>
      <c r="K1138" s="2"/>
      <c r="L1138" s="2"/>
      <c r="M1138" s="2"/>
      <c r="N1138" s="2"/>
      <c r="O1138" s="2">
        <f t="shared" ref="O1138:T1138" si="976">ROUND(O1108+AB1138,2)</f>
        <v>0</v>
      </c>
      <c r="P1138" s="2">
        <f t="shared" si="976"/>
        <v>0</v>
      </c>
      <c r="Q1138" s="2">
        <f t="shared" si="976"/>
        <v>0</v>
      </c>
      <c r="R1138" s="2">
        <f t="shared" si="976"/>
        <v>0</v>
      </c>
      <c r="S1138" s="2">
        <f t="shared" si="976"/>
        <v>0</v>
      </c>
      <c r="T1138" s="2">
        <f t="shared" si="976"/>
        <v>0</v>
      </c>
      <c r="U1138" s="2">
        <f>U1108+AH1138</f>
        <v>0</v>
      </c>
      <c r="V1138" s="2">
        <f>V1108+AI1138</f>
        <v>0</v>
      </c>
      <c r="W1138" s="2">
        <f>ROUND(W1108+AJ1138,2)</f>
        <v>0</v>
      </c>
      <c r="X1138" s="2">
        <f>ROUND(X1108+AK1138,2)</f>
        <v>0</v>
      </c>
      <c r="Y1138" s="2">
        <f>ROUND(Y1108+AL1138,2)</f>
        <v>0</v>
      </c>
      <c r="Z1138" s="2"/>
      <c r="AA1138" s="2"/>
      <c r="AB1138" s="2">
        <f>ROUND(SUMIF(AA1078:AA1088,"=52421674",O1078:O1088),2)</f>
        <v>0</v>
      </c>
      <c r="AC1138" s="2">
        <f>ROUND(SUMIF(AA1078:AA1088,"=52421674",P1078:P1088),2)</f>
        <v>0</v>
      </c>
      <c r="AD1138" s="2">
        <f>ROUND(SUMIF(AA1078:AA1088,"=52421674",Q1078:Q1088),2)</f>
        <v>0</v>
      </c>
      <c r="AE1138" s="2">
        <f>ROUND(SUMIF(AA1078:AA1088,"=52421674",R1078:R1088),2)</f>
        <v>0</v>
      </c>
      <c r="AF1138" s="2">
        <f>ROUND(SUMIF(AA1078:AA1088,"=52421674",S1078:S1088),2)</f>
        <v>0</v>
      </c>
      <c r="AG1138" s="2">
        <f>ROUND(SUMIF(AA1078:AA1088,"=52421674",T1078:T1088),2)</f>
        <v>0</v>
      </c>
      <c r="AH1138" s="2">
        <f>SUMIF(AA1078:AA1088,"=52421674",U1078:U1088)</f>
        <v>0</v>
      </c>
      <c r="AI1138" s="2">
        <f>SUMIF(AA1078:AA1088,"=52421674",V1078:V1088)</f>
        <v>0</v>
      </c>
      <c r="AJ1138" s="2">
        <f>ROUND(SUMIF(AA1078:AA1088,"=52421674",W1078:W1088),2)</f>
        <v>0</v>
      </c>
      <c r="AK1138" s="2">
        <f>ROUND(SUMIF(AA1078:AA1088,"=52421674",X1078:X1088),2)</f>
        <v>0</v>
      </c>
      <c r="AL1138" s="2">
        <f>ROUND(SUMIF(AA1078:AA1088,"=52421674",Y1078:Y1088),2)</f>
        <v>0</v>
      </c>
      <c r="AM1138" s="2"/>
      <c r="AN1138" s="2"/>
      <c r="AO1138" s="2">
        <f t="shared" ref="AO1138:BD1138" si="977">ROUND(AO1108+BX1138,2)</f>
        <v>0</v>
      </c>
      <c r="AP1138" s="2">
        <f t="shared" si="977"/>
        <v>0</v>
      </c>
      <c r="AQ1138" s="2">
        <f t="shared" si="977"/>
        <v>0</v>
      </c>
      <c r="AR1138" s="2">
        <f t="shared" si="977"/>
        <v>0</v>
      </c>
      <c r="AS1138" s="2">
        <f t="shared" si="977"/>
        <v>0</v>
      </c>
      <c r="AT1138" s="2">
        <f t="shared" si="977"/>
        <v>0</v>
      </c>
      <c r="AU1138" s="2">
        <f t="shared" si="977"/>
        <v>0</v>
      </c>
      <c r="AV1138" s="2">
        <f t="shared" si="977"/>
        <v>0</v>
      </c>
      <c r="AW1138" s="2">
        <f t="shared" si="977"/>
        <v>0</v>
      </c>
      <c r="AX1138" s="2">
        <f t="shared" si="977"/>
        <v>0</v>
      </c>
      <c r="AY1138" s="2">
        <f t="shared" si="977"/>
        <v>0</v>
      </c>
      <c r="AZ1138" s="2">
        <f t="shared" si="977"/>
        <v>0</v>
      </c>
      <c r="BA1138" s="2">
        <f t="shared" si="977"/>
        <v>0</v>
      </c>
      <c r="BB1138" s="2">
        <f t="shared" si="977"/>
        <v>0</v>
      </c>
      <c r="BC1138" s="2">
        <f t="shared" si="977"/>
        <v>0</v>
      </c>
      <c r="BD1138" s="2">
        <f t="shared" si="977"/>
        <v>0</v>
      </c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>
        <f>ROUND(SUMIF(AA1078:AA1088,"=52421674",FQ1078:FQ1088),2)</f>
        <v>0</v>
      </c>
      <c r="BY1138" s="2">
        <f>ROUND(SUMIF(AA1078:AA1088,"=52421674",FR1078:FR1088),2)</f>
        <v>0</v>
      </c>
      <c r="BZ1138" s="2">
        <f>ROUND(SUMIF(AA1078:AA1088,"=52421674",GL1078:GL1088),2)</f>
        <v>0</v>
      </c>
      <c r="CA1138" s="2">
        <f>ROUND(SUMIF(AA1078:AA1088,"=52421674",GM1078:GM1088),2)</f>
        <v>0</v>
      </c>
      <c r="CB1138" s="2">
        <f>ROUND(SUMIF(AA1078:AA1088,"=52421674",GN1078:GN1088),2)</f>
        <v>0</v>
      </c>
      <c r="CC1138" s="2">
        <f>ROUND(SUMIF(AA1078:AA1088,"=52421674",GO1078:GO1088),2)</f>
        <v>0</v>
      </c>
      <c r="CD1138" s="2">
        <f>ROUND(SUMIF(AA1078:AA1088,"=52421674",GP1078:GP1088),2)</f>
        <v>0</v>
      </c>
      <c r="CE1138" s="2">
        <f>AC1138-BX1138</f>
        <v>0</v>
      </c>
      <c r="CF1138" s="2">
        <f>AC1138-BY1138</f>
        <v>0</v>
      </c>
      <c r="CG1138" s="2">
        <f>BX1138-BZ1138</f>
        <v>0</v>
      </c>
      <c r="CH1138" s="2">
        <f>AC1138-BX1138-BY1138+BZ1138</f>
        <v>0</v>
      </c>
      <c r="CI1138" s="2">
        <f>BY1138-BZ1138</f>
        <v>0</v>
      </c>
      <c r="CJ1138" s="2">
        <f>ROUND(SUMIF(AA1078:AA1088,"=52421674",GX1078:GX1088),2)</f>
        <v>0</v>
      </c>
      <c r="CK1138" s="2">
        <f>ROUND(SUMIF(AA1078:AA1088,"=52421674",GY1078:GY1088),2)</f>
        <v>0</v>
      </c>
      <c r="CL1138" s="2">
        <f>ROUND(SUMIF(AA1078:AA1088,"=52421674",GZ1078:GZ1088),2)</f>
        <v>0</v>
      </c>
      <c r="CM1138" s="2">
        <f>ROUND(SUMIF(AA1078:AA1088,"=52421674",HD1078:HD1088),2)</f>
        <v>0</v>
      </c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  <c r="GO1138" s="3"/>
      <c r="GP1138" s="3"/>
      <c r="GQ1138" s="3"/>
      <c r="GR1138" s="3"/>
      <c r="GS1138" s="3"/>
      <c r="GT1138" s="3"/>
      <c r="GU1138" s="3"/>
      <c r="GV1138" s="3"/>
      <c r="GW1138" s="3"/>
      <c r="GX1138" s="3">
        <v>0</v>
      </c>
    </row>
    <row r="1140" spans="1:206" x14ac:dyDescent="0.2">
      <c r="A1140" s="4">
        <v>50</v>
      </c>
      <c r="B1140" s="4">
        <v>0</v>
      </c>
      <c r="C1140" s="4">
        <v>0</v>
      </c>
      <c r="D1140" s="4">
        <v>1</v>
      </c>
      <c r="E1140" s="4">
        <v>201</v>
      </c>
      <c r="F1140" s="4">
        <f>ROUND(Source!O1138,O1140)</f>
        <v>0</v>
      </c>
      <c r="G1140" s="4" t="s">
        <v>74</v>
      </c>
      <c r="H1140" s="4" t="s">
        <v>75</v>
      </c>
      <c r="I1140" s="4"/>
      <c r="J1140" s="4"/>
      <c r="K1140" s="4">
        <v>201</v>
      </c>
      <c r="L1140" s="4">
        <v>1</v>
      </c>
      <c r="M1140" s="4">
        <v>3</v>
      </c>
      <c r="N1140" s="4" t="s">
        <v>3</v>
      </c>
      <c r="O1140" s="4">
        <v>2</v>
      </c>
      <c r="P1140" s="4"/>
      <c r="Q1140" s="4"/>
      <c r="R1140" s="4"/>
      <c r="S1140" s="4"/>
      <c r="T1140" s="4"/>
      <c r="U1140" s="4"/>
      <c r="V1140" s="4"/>
      <c r="W1140" s="4"/>
    </row>
    <row r="1141" spans="1:206" x14ac:dyDescent="0.2">
      <c r="A1141" s="4">
        <v>50</v>
      </c>
      <c r="B1141" s="4">
        <v>0</v>
      </c>
      <c r="C1141" s="4">
        <v>0</v>
      </c>
      <c r="D1141" s="4">
        <v>1</v>
      </c>
      <c r="E1141" s="4">
        <v>202</v>
      </c>
      <c r="F1141" s="4">
        <f>ROUND(Source!P1138,O1141)</f>
        <v>0</v>
      </c>
      <c r="G1141" s="4" t="s">
        <v>76</v>
      </c>
      <c r="H1141" s="4" t="s">
        <v>77</v>
      </c>
      <c r="I1141" s="4"/>
      <c r="J1141" s="4"/>
      <c r="K1141" s="4">
        <v>202</v>
      </c>
      <c r="L1141" s="4">
        <v>2</v>
      </c>
      <c r="M1141" s="4">
        <v>3</v>
      </c>
      <c r="N1141" s="4" t="s">
        <v>3</v>
      </c>
      <c r="O1141" s="4">
        <v>2</v>
      </c>
      <c r="P1141" s="4"/>
      <c r="Q1141" s="4"/>
      <c r="R1141" s="4"/>
      <c r="S1141" s="4"/>
      <c r="T1141" s="4"/>
      <c r="U1141" s="4"/>
      <c r="V1141" s="4"/>
      <c r="W1141" s="4"/>
    </row>
    <row r="1142" spans="1:206" x14ac:dyDescent="0.2">
      <c r="A1142" s="4">
        <v>50</v>
      </c>
      <c r="B1142" s="4">
        <v>0</v>
      </c>
      <c r="C1142" s="4">
        <v>0</v>
      </c>
      <c r="D1142" s="4">
        <v>1</v>
      </c>
      <c r="E1142" s="4">
        <v>222</v>
      </c>
      <c r="F1142" s="4">
        <f>ROUND(Source!AO1138,O1142)</f>
        <v>0</v>
      </c>
      <c r="G1142" s="4" t="s">
        <v>78</v>
      </c>
      <c r="H1142" s="4" t="s">
        <v>79</v>
      </c>
      <c r="I1142" s="4"/>
      <c r="J1142" s="4"/>
      <c r="K1142" s="4">
        <v>222</v>
      </c>
      <c r="L1142" s="4">
        <v>3</v>
      </c>
      <c r="M1142" s="4">
        <v>3</v>
      </c>
      <c r="N1142" s="4" t="s">
        <v>3</v>
      </c>
      <c r="O1142" s="4">
        <v>2</v>
      </c>
      <c r="P1142" s="4"/>
      <c r="Q1142" s="4"/>
      <c r="R1142" s="4"/>
      <c r="S1142" s="4"/>
      <c r="T1142" s="4"/>
      <c r="U1142" s="4"/>
      <c r="V1142" s="4"/>
      <c r="W1142" s="4"/>
    </row>
    <row r="1143" spans="1:206" x14ac:dyDescent="0.2">
      <c r="A1143" s="4">
        <v>50</v>
      </c>
      <c r="B1143" s="4">
        <v>0</v>
      </c>
      <c r="C1143" s="4">
        <v>0</v>
      </c>
      <c r="D1143" s="4">
        <v>1</v>
      </c>
      <c r="E1143" s="4">
        <v>225</v>
      </c>
      <c r="F1143" s="4">
        <f>ROUND(Source!AV1138,O1143)</f>
        <v>0</v>
      </c>
      <c r="G1143" s="4" t="s">
        <v>80</v>
      </c>
      <c r="H1143" s="4" t="s">
        <v>81</v>
      </c>
      <c r="I1143" s="4"/>
      <c r="J1143" s="4"/>
      <c r="K1143" s="4">
        <v>225</v>
      </c>
      <c r="L1143" s="4">
        <v>4</v>
      </c>
      <c r="M1143" s="4">
        <v>3</v>
      </c>
      <c r="N1143" s="4" t="s">
        <v>3</v>
      </c>
      <c r="O1143" s="4">
        <v>2</v>
      </c>
      <c r="P1143" s="4"/>
      <c r="Q1143" s="4"/>
      <c r="R1143" s="4"/>
      <c r="S1143" s="4"/>
      <c r="T1143" s="4"/>
      <c r="U1143" s="4"/>
      <c r="V1143" s="4"/>
      <c r="W1143" s="4"/>
    </row>
    <row r="1144" spans="1:206" x14ac:dyDescent="0.2">
      <c r="A1144" s="4">
        <v>50</v>
      </c>
      <c r="B1144" s="4">
        <v>0</v>
      </c>
      <c r="C1144" s="4">
        <v>0</v>
      </c>
      <c r="D1144" s="4">
        <v>1</v>
      </c>
      <c r="E1144" s="4">
        <v>226</v>
      </c>
      <c r="F1144" s="4">
        <f>ROUND(Source!AW1138,O1144)</f>
        <v>0</v>
      </c>
      <c r="G1144" s="4" t="s">
        <v>82</v>
      </c>
      <c r="H1144" s="4" t="s">
        <v>83</v>
      </c>
      <c r="I1144" s="4"/>
      <c r="J1144" s="4"/>
      <c r="K1144" s="4">
        <v>226</v>
      </c>
      <c r="L1144" s="4">
        <v>5</v>
      </c>
      <c r="M1144" s="4">
        <v>3</v>
      </c>
      <c r="N1144" s="4" t="s">
        <v>3</v>
      </c>
      <c r="O1144" s="4">
        <v>2</v>
      </c>
      <c r="P1144" s="4"/>
      <c r="Q1144" s="4"/>
      <c r="R1144" s="4"/>
      <c r="S1144" s="4"/>
      <c r="T1144" s="4"/>
      <c r="U1144" s="4"/>
      <c r="V1144" s="4"/>
      <c r="W1144" s="4"/>
    </row>
    <row r="1145" spans="1:206" x14ac:dyDescent="0.2">
      <c r="A1145" s="4">
        <v>50</v>
      </c>
      <c r="B1145" s="4">
        <v>0</v>
      </c>
      <c r="C1145" s="4">
        <v>0</v>
      </c>
      <c r="D1145" s="4">
        <v>1</v>
      </c>
      <c r="E1145" s="4">
        <v>227</v>
      </c>
      <c r="F1145" s="4">
        <f>ROUND(Source!AX1138,O1145)</f>
        <v>0</v>
      </c>
      <c r="G1145" s="4" t="s">
        <v>84</v>
      </c>
      <c r="H1145" s="4" t="s">
        <v>85</v>
      </c>
      <c r="I1145" s="4"/>
      <c r="J1145" s="4"/>
      <c r="K1145" s="4">
        <v>227</v>
      </c>
      <c r="L1145" s="4">
        <v>6</v>
      </c>
      <c r="M1145" s="4">
        <v>3</v>
      </c>
      <c r="N1145" s="4" t="s">
        <v>3</v>
      </c>
      <c r="O1145" s="4">
        <v>2</v>
      </c>
      <c r="P1145" s="4"/>
      <c r="Q1145" s="4"/>
      <c r="R1145" s="4"/>
      <c r="S1145" s="4"/>
      <c r="T1145" s="4"/>
      <c r="U1145" s="4"/>
      <c r="V1145" s="4"/>
      <c r="W1145" s="4"/>
    </row>
    <row r="1146" spans="1:206" x14ac:dyDescent="0.2">
      <c r="A1146" s="4">
        <v>50</v>
      </c>
      <c r="B1146" s="4">
        <v>0</v>
      </c>
      <c r="C1146" s="4">
        <v>0</v>
      </c>
      <c r="D1146" s="4">
        <v>1</v>
      </c>
      <c r="E1146" s="4">
        <v>228</v>
      </c>
      <c r="F1146" s="4">
        <f>ROUND(Source!AY1138,O1146)</f>
        <v>0</v>
      </c>
      <c r="G1146" s="4" t="s">
        <v>86</v>
      </c>
      <c r="H1146" s="4" t="s">
        <v>87</v>
      </c>
      <c r="I1146" s="4"/>
      <c r="J1146" s="4"/>
      <c r="K1146" s="4">
        <v>228</v>
      </c>
      <c r="L1146" s="4">
        <v>7</v>
      </c>
      <c r="M1146" s="4">
        <v>3</v>
      </c>
      <c r="N1146" s="4" t="s">
        <v>3</v>
      </c>
      <c r="O1146" s="4">
        <v>2</v>
      </c>
      <c r="P1146" s="4"/>
      <c r="Q1146" s="4"/>
      <c r="R1146" s="4"/>
      <c r="S1146" s="4"/>
      <c r="T1146" s="4"/>
      <c r="U1146" s="4"/>
      <c r="V1146" s="4"/>
      <c r="W1146" s="4"/>
    </row>
    <row r="1147" spans="1:206" x14ac:dyDescent="0.2">
      <c r="A1147" s="4">
        <v>50</v>
      </c>
      <c r="B1147" s="4">
        <v>0</v>
      </c>
      <c r="C1147" s="4">
        <v>0</v>
      </c>
      <c r="D1147" s="4">
        <v>1</v>
      </c>
      <c r="E1147" s="4">
        <v>216</v>
      </c>
      <c r="F1147" s="4">
        <f>ROUND(Source!AP1138,O1147)</f>
        <v>0</v>
      </c>
      <c r="G1147" s="4" t="s">
        <v>88</v>
      </c>
      <c r="H1147" s="4" t="s">
        <v>89</v>
      </c>
      <c r="I1147" s="4"/>
      <c r="J1147" s="4"/>
      <c r="K1147" s="4">
        <v>216</v>
      </c>
      <c r="L1147" s="4">
        <v>8</v>
      </c>
      <c r="M1147" s="4">
        <v>3</v>
      </c>
      <c r="N1147" s="4" t="s">
        <v>3</v>
      </c>
      <c r="O1147" s="4">
        <v>2</v>
      </c>
      <c r="P1147" s="4"/>
      <c r="Q1147" s="4"/>
      <c r="R1147" s="4"/>
      <c r="S1147" s="4"/>
      <c r="T1147" s="4"/>
      <c r="U1147" s="4"/>
      <c r="V1147" s="4"/>
      <c r="W1147" s="4"/>
    </row>
    <row r="1148" spans="1:206" x14ac:dyDescent="0.2">
      <c r="A1148" s="4">
        <v>50</v>
      </c>
      <c r="B1148" s="4">
        <v>0</v>
      </c>
      <c r="C1148" s="4">
        <v>0</v>
      </c>
      <c r="D1148" s="4">
        <v>1</v>
      </c>
      <c r="E1148" s="4">
        <v>223</v>
      </c>
      <c r="F1148" s="4">
        <f>ROUND(Source!AQ1138,O1148)</f>
        <v>0</v>
      </c>
      <c r="G1148" s="4" t="s">
        <v>90</v>
      </c>
      <c r="H1148" s="4" t="s">
        <v>91</v>
      </c>
      <c r="I1148" s="4"/>
      <c r="J1148" s="4"/>
      <c r="K1148" s="4">
        <v>223</v>
      </c>
      <c r="L1148" s="4">
        <v>9</v>
      </c>
      <c r="M1148" s="4">
        <v>3</v>
      </c>
      <c r="N1148" s="4" t="s">
        <v>3</v>
      </c>
      <c r="O1148" s="4">
        <v>2</v>
      </c>
      <c r="P1148" s="4"/>
      <c r="Q1148" s="4"/>
      <c r="R1148" s="4"/>
      <c r="S1148" s="4"/>
      <c r="T1148" s="4"/>
      <c r="U1148" s="4"/>
      <c r="V1148" s="4"/>
      <c r="W1148" s="4"/>
    </row>
    <row r="1149" spans="1:206" x14ac:dyDescent="0.2">
      <c r="A1149" s="4">
        <v>50</v>
      </c>
      <c r="B1149" s="4">
        <v>0</v>
      </c>
      <c r="C1149" s="4">
        <v>0</v>
      </c>
      <c r="D1149" s="4">
        <v>1</v>
      </c>
      <c r="E1149" s="4">
        <v>229</v>
      </c>
      <c r="F1149" s="4">
        <f>ROUND(Source!AZ1138,O1149)</f>
        <v>0</v>
      </c>
      <c r="G1149" s="4" t="s">
        <v>92</v>
      </c>
      <c r="H1149" s="4" t="s">
        <v>93</v>
      </c>
      <c r="I1149" s="4"/>
      <c r="J1149" s="4"/>
      <c r="K1149" s="4">
        <v>229</v>
      </c>
      <c r="L1149" s="4">
        <v>10</v>
      </c>
      <c r="M1149" s="4">
        <v>3</v>
      </c>
      <c r="N1149" s="4" t="s">
        <v>3</v>
      </c>
      <c r="O1149" s="4">
        <v>2</v>
      </c>
      <c r="P1149" s="4"/>
      <c r="Q1149" s="4"/>
      <c r="R1149" s="4"/>
      <c r="S1149" s="4"/>
      <c r="T1149" s="4"/>
      <c r="U1149" s="4"/>
      <c r="V1149" s="4"/>
      <c r="W1149" s="4"/>
    </row>
    <row r="1150" spans="1:206" x14ac:dyDescent="0.2">
      <c r="A1150" s="4">
        <v>50</v>
      </c>
      <c r="B1150" s="4">
        <v>0</v>
      </c>
      <c r="C1150" s="4">
        <v>0</v>
      </c>
      <c r="D1150" s="4">
        <v>1</v>
      </c>
      <c r="E1150" s="4">
        <v>203</v>
      </c>
      <c r="F1150" s="4">
        <f>ROUND(Source!Q1138,O1150)</f>
        <v>0</v>
      </c>
      <c r="G1150" s="4" t="s">
        <v>94</v>
      </c>
      <c r="H1150" s="4" t="s">
        <v>95</v>
      </c>
      <c r="I1150" s="4"/>
      <c r="J1150" s="4"/>
      <c r="K1150" s="4">
        <v>203</v>
      </c>
      <c r="L1150" s="4">
        <v>11</v>
      </c>
      <c r="M1150" s="4">
        <v>3</v>
      </c>
      <c r="N1150" s="4" t="s">
        <v>3</v>
      </c>
      <c r="O1150" s="4">
        <v>2</v>
      </c>
      <c r="P1150" s="4"/>
      <c r="Q1150" s="4"/>
      <c r="R1150" s="4"/>
      <c r="S1150" s="4"/>
      <c r="T1150" s="4"/>
      <c r="U1150" s="4"/>
      <c r="V1150" s="4"/>
      <c r="W1150" s="4"/>
    </row>
    <row r="1151" spans="1:206" x14ac:dyDescent="0.2">
      <c r="A1151" s="4">
        <v>50</v>
      </c>
      <c r="B1151" s="4">
        <v>0</v>
      </c>
      <c r="C1151" s="4">
        <v>0</v>
      </c>
      <c r="D1151" s="4">
        <v>1</v>
      </c>
      <c r="E1151" s="4">
        <v>231</v>
      </c>
      <c r="F1151" s="4">
        <f>ROUND(Source!BB1138,O1151)</f>
        <v>0</v>
      </c>
      <c r="G1151" s="4" t="s">
        <v>96</v>
      </c>
      <c r="H1151" s="4" t="s">
        <v>97</v>
      </c>
      <c r="I1151" s="4"/>
      <c r="J1151" s="4"/>
      <c r="K1151" s="4">
        <v>231</v>
      </c>
      <c r="L1151" s="4">
        <v>12</v>
      </c>
      <c r="M1151" s="4">
        <v>3</v>
      </c>
      <c r="N1151" s="4" t="s">
        <v>3</v>
      </c>
      <c r="O1151" s="4">
        <v>2</v>
      </c>
      <c r="P1151" s="4"/>
      <c r="Q1151" s="4"/>
      <c r="R1151" s="4"/>
      <c r="S1151" s="4"/>
      <c r="T1151" s="4"/>
      <c r="U1151" s="4"/>
      <c r="V1151" s="4"/>
      <c r="W1151" s="4"/>
    </row>
    <row r="1152" spans="1:206" x14ac:dyDescent="0.2">
      <c r="A1152" s="4">
        <v>50</v>
      </c>
      <c r="B1152" s="4">
        <v>0</v>
      </c>
      <c r="C1152" s="4">
        <v>0</v>
      </c>
      <c r="D1152" s="4">
        <v>1</v>
      </c>
      <c r="E1152" s="4">
        <v>204</v>
      </c>
      <c r="F1152" s="4">
        <f>ROUND(Source!R1138,O1152)</f>
        <v>0</v>
      </c>
      <c r="G1152" s="4" t="s">
        <v>98</v>
      </c>
      <c r="H1152" s="4" t="s">
        <v>99</v>
      </c>
      <c r="I1152" s="4"/>
      <c r="J1152" s="4"/>
      <c r="K1152" s="4">
        <v>204</v>
      </c>
      <c r="L1152" s="4">
        <v>13</v>
      </c>
      <c r="M1152" s="4">
        <v>3</v>
      </c>
      <c r="N1152" s="4" t="s">
        <v>3</v>
      </c>
      <c r="O1152" s="4">
        <v>2</v>
      </c>
      <c r="P1152" s="4"/>
      <c r="Q1152" s="4"/>
      <c r="R1152" s="4"/>
      <c r="S1152" s="4"/>
      <c r="T1152" s="4"/>
      <c r="U1152" s="4"/>
      <c r="V1152" s="4"/>
      <c r="W1152" s="4"/>
    </row>
    <row r="1153" spans="1:206" x14ac:dyDescent="0.2">
      <c r="A1153" s="4">
        <v>50</v>
      </c>
      <c r="B1153" s="4">
        <v>0</v>
      </c>
      <c r="C1153" s="4">
        <v>0</v>
      </c>
      <c r="D1153" s="4">
        <v>1</v>
      </c>
      <c r="E1153" s="4">
        <v>205</v>
      </c>
      <c r="F1153" s="4">
        <f>ROUND(Source!S1138,O1153)</f>
        <v>0</v>
      </c>
      <c r="G1153" s="4" t="s">
        <v>100</v>
      </c>
      <c r="H1153" s="4" t="s">
        <v>101</v>
      </c>
      <c r="I1153" s="4"/>
      <c r="J1153" s="4"/>
      <c r="K1153" s="4">
        <v>205</v>
      </c>
      <c r="L1153" s="4">
        <v>14</v>
      </c>
      <c r="M1153" s="4">
        <v>3</v>
      </c>
      <c r="N1153" s="4" t="s">
        <v>3</v>
      </c>
      <c r="O1153" s="4">
        <v>2</v>
      </c>
      <c r="P1153" s="4"/>
      <c r="Q1153" s="4"/>
      <c r="R1153" s="4"/>
      <c r="S1153" s="4"/>
      <c r="T1153" s="4"/>
      <c r="U1153" s="4"/>
      <c r="V1153" s="4"/>
      <c r="W1153" s="4"/>
    </row>
    <row r="1154" spans="1:206" x14ac:dyDescent="0.2">
      <c r="A1154" s="4">
        <v>50</v>
      </c>
      <c r="B1154" s="4">
        <v>0</v>
      </c>
      <c r="C1154" s="4">
        <v>0</v>
      </c>
      <c r="D1154" s="4">
        <v>1</v>
      </c>
      <c r="E1154" s="4">
        <v>232</v>
      </c>
      <c r="F1154" s="4">
        <f>ROUND(Source!BC1138,O1154)</f>
        <v>0</v>
      </c>
      <c r="G1154" s="4" t="s">
        <v>102</v>
      </c>
      <c r="H1154" s="4" t="s">
        <v>103</v>
      </c>
      <c r="I1154" s="4"/>
      <c r="J1154" s="4"/>
      <c r="K1154" s="4">
        <v>232</v>
      </c>
      <c r="L1154" s="4">
        <v>15</v>
      </c>
      <c r="M1154" s="4">
        <v>3</v>
      </c>
      <c r="N1154" s="4" t="s">
        <v>3</v>
      </c>
      <c r="O1154" s="4">
        <v>2</v>
      </c>
      <c r="P1154" s="4"/>
      <c r="Q1154" s="4"/>
      <c r="R1154" s="4"/>
      <c r="S1154" s="4"/>
      <c r="T1154" s="4"/>
      <c r="U1154" s="4"/>
      <c r="V1154" s="4"/>
      <c r="W1154" s="4"/>
    </row>
    <row r="1155" spans="1:206" x14ac:dyDescent="0.2">
      <c r="A1155" s="4">
        <v>50</v>
      </c>
      <c r="B1155" s="4">
        <v>0</v>
      </c>
      <c r="C1155" s="4">
        <v>0</v>
      </c>
      <c r="D1155" s="4">
        <v>1</v>
      </c>
      <c r="E1155" s="4">
        <v>214</v>
      </c>
      <c r="F1155" s="4">
        <f>ROUND(Source!AS1138,O1155)</f>
        <v>0</v>
      </c>
      <c r="G1155" s="4" t="s">
        <v>104</v>
      </c>
      <c r="H1155" s="4" t="s">
        <v>105</v>
      </c>
      <c r="I1155" s="4"/>
      <c r="J1155" s="4"/>
      <c r="K1155" s="4">
        <v>214</v>
      </c>
      <c r="L1155" s="4">
        <v>16</v>
      </c>
      <c r="M1155" s="4">
        <v>3</v>
      </c>
      <c r="N1155" s="4" t="s">
        <v>3</v>
      </c>
      <c r="O1155" s="4">
        <v>2</v>
      </c>
      <c r="P1155" s="4"/>
      <c r="Q1155" s="4"/>
      <c r="R1155" s="4"/>
      <c r="S1155" s="4"/>
      <c r="T1155" s="4"/>
      <c r="U1155" s="4"/>
      <c r="V1155" s="4"/>
      <c r="W1155" s="4"/>
    </row>
    <row r="1156" spans="1:206" x14ac:dyDescent="0.2">
      <c r="A1156" s="4">
        <v>50</v>
      </c>
      <c r="B1156" s="4">
        <v>0</v>
      </c>
      <c r="C1156" s="4">
        <v>0</v>
      </c>
      <c r="D1156" s="4">
        <v>1</v>
      </c>
      <c r="E1156" s="4">
        <v>215</v>
      </c>
      <c r="F1156" s="4">
        <f>ROUND(Source!AT1138,O1156)</f>
        <v>0</v>
      </c>
      <c r="G1156" s="4" t="s">
        <v>106</v>
      </c>
      <c r="H1156" s="4" t="s">
        <v>107</v>
      </c>
      <c r="I1156" s="4"/>
      <c r="J1156" s="4"/>
      <c r="K1156" s="4">
        <v>215</v>
      </c>
      <c r="L1156" s="4">
        <v>17</v>
      </c>
      <c r="M1156" s="4">
        <v>3</v>
      </c>
      <c r="N1156" s="4" t="s">
        <v>3</v>
      </c>
      <c r="O1156" s="4">
        <v>2</v>
      </c>
      <c r="P1156" s="4"/>
      <c r="Q1156" s="4"/>
      <c r="R1156" s="4"/>
      <c r="S1156" s="4"/>
      <c r="T1156" s="4"/>
      <c r="U1156" s="4"/>
      <c r="V1156" s="4"/>
      <c r="W1156" s="4"/>
    </row>
    <row r="1157" spans="1:206" x14ac:dyDescent="0.2">
      <c r="A1157" s="4">
        <v>50</v>
      </c>
      <c r="B1157" s="4">
        <v>0</v>
      </c>
      <c r="C1157" s="4">
        <v>0</v>
      </c>
      <c r="D1157" s="4">
        <v>1</v>
      </c>
      <c r="E1157" s="4">
        <v>217</v>
      </c>
      <c r="F1157" s="4">
        <f>ROUND(Source!AU1138,O1157)</f>
        <v>0</v>
      </c>
      <c r="G1157" s="4" t="s">
        <v>108</v>
      </c>
      <c r="H1157" s="4" t="s">
        <v>109</v>
      </c>
      <c r="I1157" s="4"/>
      <c r="J1157" s="4"/>
      <c r="K1157" s="4">
        <v>217</v>
      </c>
      <c r="L1157" s="4">
        <v>18</v>
      </c>
      <c r="M1157" s="4">
        <v>3</v>
      </c>
      <c r="N1157" s="4" t="s">
        <v>3</v>
      </c>
      <c r="O1157" s="4">
        <v>2</v>
      </c>
      <c r="P1157" s="4"/>
      <c r="Q1157" s="4"/>
      <c r="R1157" s="4"/>
      <c r="S1157" s="4"/>
      <c r="T1157" s="4"/>
      <c r="U1157" s="4"/>
      <c r="V1157" s="4"/>
      <c r="W1157" s="4"/>
    </row>
    <row r="1158" spans="1:206" x14ac:dyDescent="0.2">
      <c r="A1158" s="4">
        <v>50</v>
      </c>
      <c r="B1158" s="4">
        <v>0</v>
      </c>
      <c r="C1158" s="4">
        <v>0</v>
      </c>
      <c r="D1158" s="4">
        <v>1</v>
      </c>
      <c r="E1158" s="4">
        <v>230</v>
      </c>
      <c r="F1158" s="4">
        <f>ROUND(Source!BA1138,O1158)</f>
        <v>0</v>
      </c>
      <c r="G1158" s="4" t="s">
        <v>110</v>
      </c>
      <c r="H1158" s="4" t="s">
        <v>111</v>
      </c>
      <c r="I1158" s="4"/>
      <c r="J1158" s="4"/>
      <c r="K1158" s="4">
        <v>230</v>
      </c>
      <c r="L1158" s="4">
        <v>19</v>
      </c>
      <c r="M1158" s="4">
        <v>3</v>
      </c>
      <c r="N1158" s="4" t="s">
        <v>3</v>
      </c>
      <c r="O1158" s="4">
        <v>2</v>
      </c>
      <c r="P1158" s="4"/>
      <c r="Q1158" s="4"/>
      <c r="R1158" s="4"/>
      <c r="S1158" s="4"/>
      <c r="T1158" s="4"/>
      <c r="U1158" s="4"/>
      <c r="V1158" s="4"/>
      <c r="W1158" s="4"/>
    </row>
    <row r="1159" spans="1:206" x14ac:dyDescent="0.2">
      <c r="A1159" s="4">
        <v>50</v>
      </c>
      <c r="B1159" s="4">
        <v>0</v>
      </c>
      <c r="C1159" s="4">
        <v>0</v>
      </c>
      <c r="D1159" s="4">
        <v>1</v>
      </c>
      <c r="E1159" s="4">
        <v>206</v>
      </c>
      <c r="F1159" s="4">
        <f>ROUND(Source!T1138,O1159)</f>
        <v>0</v>
      </c>
      <c r="G1159" s="4" t="s">
        <v>112</v>
      </c>
      <c r="H1159" s="4" t="s">
        <v>113</v>
      </c>
      <c r="I1159" s="4"/>
      <c r="J1159" s="4"/>
      <c r="K1159" s="4">
        <v>206</v>
      </c>
      <c r="L1159" s="4">
        <v>20</v>
      </c>
      <c r="M1159" s="4">
        <v>3</v>
      </c>
      <c r="N1159" s="4" t="s">
        <v>3</v>
      </c>
      <c r="O1159" s="4">
        <v>2</v>
      </c>
      <c r="P1159" s="4"/>
      <c r="Q1159" s="4"/>
      <c r="R1159" s="4"/>
      <c r="S1159" s="4"/>
      <c r="T1159" s="4"/>
      <c r="U1159" s="4"/>
      <c r="V1159" s="4"/>
      <c r="W1159" s="4"/>
    </row>
    <row r="1160" spans="1:206" x14ac:dyDescent="0.2">
      <c r="A1160" s="4">
        <v>50</v>
      </c>
      <c r="B1160" s="4">
        <v>0</v>
      </c>
      <c r="C1160" s="4">
        <v>0</v>
      </c>
      <c r="D1160" s="4">
        <v>1</v>
      </c>
      <c r="E1160" s="4">
        <v>207</v>
      </c>
      <c r="F1160" s="4">
        <f>Source!U1138</f>
        <v>0</v>
      </c>
      <c r="G1160" s="4" t="s">
        <v>114</v>
      </c>
      <c r="H1160" s="4" t="s">
        <v>115</v>
      </c>
      <c r="I1160" s="4"/>
      <c r="J1160" s="4"/>
      <c r="K1160" s="4">
        <v>207</v>
      </c>
      <c r="L1160" s="4">
        <v>21</v>
      </c>
      <c r="M1160" s="4">
        <v>3</v>
      </c>
      <c r="N1160" s="4" t="s">
        <v>3</v>
      </c>
      <c r="O1160" s="4">
        <v>-1</v>
      </c>
      <c r="P1160" s="4"/>
      <c r="Q1160" s="4"/>
      <c r="R1160" s="4"/>
      <c r="S1160" s="4"/>
      <c r="T1160" s="4"/>
      <c r="U1160" s="4"/>
      <c r="V1160" s="4"/>
      <c r="W1160" s="4"/>
    </row>
    <row r="1161" spans="1:206" x14ac:dyDescent="0.2">
      <c r="A1161" s="4">
        <v>50</v>
      </c>
      <c r="B1161" s="4">
        <v>0</v>
      </c>
      <c r="C1161" s="4">
        <v>0</v>
      </c>
      <c r="D1161" s="4">
        <v>1</v>
      </c>
      <c r="E1161" s="4">
        <v>208</v>
      </c>
      <c r="F1161" s="4">
        <f>Source!V1138</f>
        <v>0</v>
      </c>
      <c r="G1161" s="4" t="s">
        <v>116</v>
      </c>
      <c r="H1161" s="4" t="s">
        <v>117</v>
      </c>
      <c r="I1161" s="4"/>
      <c r="J1161" s="4"/>
      <c r="K1161" s="4">
        <v>208</v>
      </c>
      <c r="L1161" s="4">
        <v>22</v>
      </c>
      <c r="M1161" s="4">
        <v>3</v>
      </c>
      <c r="N1161" s="4" t="s">
        <v>3</v>
      </c>
      <c r="O1161" s="4">
        <v>-1</v>
      </c>
      <c r="P1161" s="4"/>
      <c r="Q1161" s="4"/>
      <c r="R1161" s="4"/>
      <c r="S1161" s="4"/>
      <c r="T1161" s="4"/>
      <c r="U1161" s="4"/>
      <c r="V1161" s="4"/>
      <c r="W1161" s="4"/>
    </row>
    <row r="1162" spans="1:206" x14ac:dyDescent="0.2">
      <c r="A1162" s="4">
        <v>50</v>
      </c>
      <c r="B1162" s="4">
        <v>0</v>
      </c>
      <c r="C1162" s="4">
        <v>0</v>
      </c>
      <c r="D1162" s="4">
        <v>1</v>
      </c>
      <c r="E1162" s="4">
        <v>209</v>
      </c>
      <c r="F1162" s="4">
        <f>ROUND(Source!W1138,O1162)</f>
        <v>0</v>
      </c>
      <c r="G1162" s="4" t="s">
        <v>118</v>
      </c>
      <c r="H1162" s="4" t="s">
        <v>119</v>
      </c>
      <c r="I1162" s="4"/>
      <c r="J1162" s="4"/>
      <c r="K1162" s="4">
        <v>209</v>
      </c>
      <c r="L1162" s="4">
        <v>23</v>
      </c>
      <c r="M1162" s="4">
        <v>3</v>
      </c>
      <c r="N1162" s="4" t="s">
        <v>3</v>
      </c>
      <c r="O1162" s="4">
        <v>2</v>
      </c>
      <c r="P1162" s="4"/>
      <c r="Q1162" s="4"/>
      <c r="R1162" s="4"/>
      <c r="S1162" s="4"/>
      <c r="T1162" s="4"/>
      <c r="U1162" s="4"/>
      <c r="V1162" s="4"/>
      <c r="W1162" s="4"/>
    </row>
    <row r="1163" spans="1:206" x14ac:dyDescent="0.2">
      <c r="A1163" s="4">
        <v>50</v>
      </c>
      <c r="B1163" s="4">
        <v>0</v>
      </c>
      <c r="C1163" s="4">
        <v>0</v>
      </c>
      <c r="D1163" s="4">
        <v>1</v>
      </c>
      <c r="E1163" s="4">
        <v>233</v>
      </c>
      <c r="F1163" s="4">
        <f>ROUND(Source!BD1138,O1163)</f>
        <v>0</v>
      </c>
      <c r="G1163" s="4" t="s">
        <v>120</v>
      </c>
      <c r="H1163" s="4" t="s">
        <v>121</v>
      </c>
      <c r="I1163" s="4"/>
      <c r="J1163" s="4"/>
      <c r="K1163" s="4">
        <v>233</v>
      </c>
      <c r="L1163" s="4">
        <v>24</v>
      </c>
      <c r="M1163" s="4">
        <v>3</v>
      </c>
      <c r="N1163" s="4" t="s">
        <v>3</v>
      </c>
      <c r="O1163" s="4">
        <v>2</v>
      </c>
      <c r="P1163" s="4"/>
      <c r="Q1163" s="4"/>
      <c r="R1163" s="4"/>
      <c r="S1163" s="4"/>
      <c r="T1163" s="4"/>
      <c r="U1163" s="4"/>
      <c r="V1163" s="4"/>
      <c r="W1163" s="4"/>
    </row>
    <row r="1164" spans="1:206" x14ac:dyDescent="0.2">
      <c r="A1164" s="4">
        <v>50</v>
      </c>
      <c r="B1164" s="4">
        <v>0</v>
      </c>
      <c r="C1164" s="4">
        <v>0</v>
      </c>
      <c r="D1164" s="4">
        <v>1</v>
      </c>
      <c r="E1164" s="4">
        <v>210</v>
      </c>
      <c r="F1164" s="4">
        <f>ROUND(Source!X1138,O1164)</f>
        <v>0</v>
      </c>
      <c r="G1164" s="4" t="s">
        <v>122</v>
      </c>
      <c r="H1164" s="4" t="s">
        <v>123</v>
      </c>
      <c r="I1164" s="4"/>
      <c r="J1164" s="4"/>
      <c r="K1164" s="4">
        <v>210</v>
      </c>
      <c r="L1164" s="4">
        <v>25</v>
      </c>
      <c r="M1164" s="4">
        <v>3</v>
      </c>
      <c r="N1164" s="4" t="s">
        <v>3</v>
      </c>
      <c r="O1164" s="4">
        <v>2</v>
      </c>
      <c r="P1164" s="4"/>
      <c r="Q1164" s="4"/>
      <c r="R1164" s="4"/>
      <c r="S1164" s="4"/>
      <c r="T1164" s="4"/>
      <c r="U1164" s="4"/>
      <c r="V1164" s="4"/>
      <c r="W1164" s="4"/>
    </row>
    <row r="1165" spans="1:206" x14ac:dyDescent="0.2">
      <c r="A1165" s="4">
        <v>50</v>
      </c>
      <c r="B1165" s="4">
        <v>0</v>
      </c>
      <c r="C1165" s="4">
        <v>0</v>
      </c>
      <c r="D1165" s="4">
        <v>1</v>
      </c>
      <c r="E1165" s="4">
        <v>211</v>
      </c>
      <c r="F1165" s="4">
        <f>ROUND(Source!Y1138,O1165)</f>
        <v>0</v>
      </c>
      <c r="G1165" s="4" t="s">
        <v>124</v>
      </c>
      <c r="H1165" s="4" t="s">
        <v>125</v>
      </c>
      <c r="I1165" s="4"/>
      <c r="J1165" s="4"/>
      <c r="K1165" s="4">
        <v>211</v>
      </c>
      <c r="L1165" s="4">
        <v>26</v>
      </c>
      <c r="M1165" s="4">
        <v>3</v>
      </c>
      <c r="N1165" s="4" t="s">
        <v>3</v>
      </c>
      <c r="O1165" s="4">
        <v>2</v>
      </c>
      <c r="P1165" s="4"/>
      <c r="Q1165" s="4"/>
      <c r="R1165" s="4"/>
      <c r="S1165" s="4"/>
      <c r="T1165" s="4"/>
      <c r="U1165" s="4"/>
      <c r="V1165" s="4"/>
      <c r="W1165" s="4"/>
    </row>
    <row r="1166" spans="1:206" x14ac:dyDescent="0.2">
      <c r="A1166" s="4">
        <v>50</v>
      </c>
      <c r="B1166" s="4">
        <v>0</v>
      </c>
      <c r="C1166" s="4">
        <v>0</v>
      </c>
      <c r="D1166" s="4">
        <v>1</v>
      </c>
      <c r="E1166" s="4">
        <v>224</v>
      </c>
      <c r="F1166" s="4">
        <f>ROUND(Source!AR1138,O1166)</f>
        <v>0</v>
      </c>
      <c r="G1166" s="4" t="s">
        <v>126</v>
      </c>
      <c r="H1166" s="4" t="s">
        <v>127</v>
      </c>
      <c r="I1166" s="4"/>
      <c r="J1166" s="4"/>
      <c r="K1166" s="4">
        <v>224</v>
      </c>
      <c r="L1166" s="4">
        <v>27</v>
      </c>
      <c r="M1166" s="4">
        <v>3</v>
      </c>
      <c r="N1166" s="4" t="s">
        <v>3</v>
      </c>
      <c r="O1166" s="4">
        <v>2</v>
      </c>
      <c r="P1166" s="4"/>
      <c r="Q1166" s="4"/>
      <c r="R1166" s="4"/>
      <c r="S1166" s="4"/>
      <c r="T1166" s="4"/>
      <c r="U1166" s="4"/>
      <c r="V1166" s="4"/>
      <c r="W1166" s="4"/>
    </row>
    <row r="1168" spans="1:206" x14ac:dyDescent="0.2">
      <c r="A1168" s="2">
        <v>51</v>
      </c>
      <c r="B1168" s="2">
        <f>B1070</f>
        <v>1</v>
      </c>
      <c r="C1168" s="2">
        <f>A1070</f>
        <v>3</v>
      </c>
      <c r="D1168" s="2">
        <f>ROW(A1070)</f>
        <v>1070</v>
      </c>
      <c r="E1168" s="2"/>
      <c r="F1168" s="2" t="str">
        <f>IF(F1070&lt;&gt;"",F1070,"")</f>
        <v>4</v>
      </c>
      <c r="G1168" s="2" t="str">
        <f>IF(G1070&lt;&gt;"",G1070,"")</f>
        <v>Суворовская пл. (уширение тротуара за счет пр.части)</v>
      </c>
      <c r="H1168" s="2">
        <v>0</v>
      </c>
      <c r="I1168" s="2"/>
      <c r="J1168" s="2"/>
      <c r="K1168" s="2"/>
      <c r="L1168" s="2"/>
      <c r="M1168" s="2"/>
      <c r="N1168" s="2"/>
      <c r="O1168" s="2">
        <f t="shared" ref="O1168:T1168" si="978">ROUND(O1138+AB1168,2)</f>
        <v>0</v>
      </c>
      <c r="P1168" s="2">
        <f t="shared" si="978"/>
        <v>0</v>
      </c>
      <c r="Q1168" s="2">
        <f t="shared" si="978"/>
        <v>0</v>
      </c>
      <c r="R1168" s="2">
        <f t="shared" si="978"/>
        <v>0</v>
      </c>
      <c r="S1168" s="2">
        <f t="shared" si="978"/>
        <v>0</v>
      </c>
      <c r="T1168" s="2">
        <f t="shared" si="978"/>
        <v>0</v>
      </c>
      <c r="U1168" s="2">
        <f>U1138+AH1168</f>
        <v>0</v>
      </c>
      <c r="V1168" s="2">
        <f>V1138+AI1168</f>
        <v>0</v>
      </c>
      <c r="W1168" s="2">
        <f>ROUND(W1138+AJ1168,2)</f>
        <v>0</v>
      </c>
      <c r="X1168" s="2">
        <f>ROUND(X1138+AK1168,2)</f>
        <v>0</v>
      </c>
      <c r="Y1168" s="2">
        <f>ROUND(Y1138+AL1168,2)</f>
        <v>0</v>
      </c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>
        <f t="shared" ref="AO1168:BD1168" si="979">ROUND(AO1138+BX1168,2)</f>
        <v>0</v>
      </c>
      <c r="AP1168" s="2">
        <f t="shared" si="979"/>
        <v>0</v>
      </c>
      <c r="AQ1168" s="2">
        <f t="shared" si="979"/>
        <v>0</v>
      </c>
      <c r="AR1168" s="2">
        <f t="shared" si="979"/>
        <v>0</v>
      </c>
      <c r="AS1168" s="2">
        <f t="shared" si="979"/>
        <v>0</v>
      </c>
      <c r="AT1168" s="2">
        <f t="shared" si="979"/>
        <v>0</v>
      </c>
      <c r="AU1168" s="2">
        <f t="shared" si="979"/>
        <v>0</v>
      </c>
      <c r="AV1168" s="2">
        <f t="shared" si="979"/>
        <v>0</v>
      </c>
      <c r="AW1168" s="2">
        <f t="shared" si="979"/>
        <v>0</v>
      </c>
      <c r="AX1168" s="2">
        <f t="shared" si="979"/>
        <v>0</v>
      </c>
      <c r="AY1168" s="2">
        <f t="shared" si="979"/>
        <v>0</v>
      </c>
      <c r="AZ1168" s="2">
        <f t="shared" si="979"/>
        <v>0</v>
      </c>
      <c r="BA1168" s="2">
        <f t="shared" si="979"/>
        <v>0</v>
      </c>
      <c r="BB1168" s="2">
        <f t="shared" si="979"/>
        <v>0</v>
      </c>
      <c r="BC1168" s="2">
        <f t="shared" si="979"/>
        <v>0</v>
      </c>
      <c r="BD1168" s="2">
        <f t="shared" si="979"/>
        <v>0</v>
      </c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>
        <v>0</v>
      </c>
    </row>
    <row r="1170" spans="1:23" x14ac:dyDescent="0.2">
      <c r="A1170" s="4">
        <v>50</v>
      </c>
      <c r="B1170" s="4">
        <v>0</v>
      </c>
      <c r="C1170" s="4">
        <v>0</v>
      </c>
      <c r="D1170" s="4">
        <v>1</v>
      </c>
      <c r="E1170" s="4">
        <v>201</v>
      </c>
      <c r="F1170" s="4">
        <f>ROUND(Source!O1168,O1170)</f>
        <v>0</v>
      </c>
      <c r="G1170" s="4" t="s">
        <v>74</v>
      </c>
      <c r="H1170" s="4" t="s">
        <v>75</v>
      </c>
      <c r="I1170" s="4"/>
      <c r="J1170" s="4"/>
      <c r="K1170" s="4">
        <v>201</v>
      </c>
      <c r="L1170" s="4">
        <v>1</v>
      </c>
      <c r="M1170" s="4">
        <v>3</v>
      </c>
      <c r="N1170" s="4" t="s">
        <v>3</v>
      </c>
      <c r="O1170" s="4">
        <v>2</v>
      </c>
      <c r="P1170" s="4"/>
      <c r="Q1170" s="4"/>
      <c r="R1170" s="4"/>
      <c r="S1170" s="4"/>
      <c r="T1170" s="4"/>
      <c r="U1170" s="4"/>
      <c r="V1170" s="4"/>
      <c r="W1170" s="4"/>
    </row>
    <row r="1171" spans="1:23" x14ac:dyDescent="0.2">
      <c r="A1171" s="4">
        <v>50</v>
      </c>
      <c r="B1171" s="4">
        <v>0</v>
      </c>
      <c r="C1171" s="4">
        <v>0</v>
      </c>
      <c r="D1171" s="4">
        <v>1</v>
      </c>
      <c r="E1171" s="4">
        <v>202</v>
      </c>
      <c r="F1171" s="4">
        <f>ROUND(Source!P1168,O1171)</f>
        <v>0</v>
      </c>
      <c r="G1171" s="4" t="s">
        <v>76</v>
      </c>
      <c r="H1171" s="4" t="s">
        <v>77</v>
      </c>
      <c r="I1171" s="4"/>
      <c r="J1171" s="4"/>
      <c r="K1171" s="4">
        <v>202</v>
      </c>
      <c r="L1171" s="4">
        <v>2</v>
      </c>
      <c r="M1171" s="4">
        <v>3</v>
      </c>
      <c r="N1171" s="4" t="s">
        <v>3</v>
      </c>
      <c r="O1171" s="4">
        <v>2</v>
      </c>
      <c r="P1171" s="4"/>
      <c r="Q1171" s="4"/>
      <c r="R1171" s="4"/>
      <c r="S1171" s="4"/>
      <c r="T1171" s="4"/>
      <c r="U1171" s="4"/>
      <c r="V1171" s="4"/>
      <c r="W1171" s="4"/>
    </row>
    <row r="1172" spans="1:23" x14ac:dyDescent="0.2">
      <c r="A1172" s="4">
        <v>50</v>
      </c>
      <c r="B1172" s="4">
        <v>0</v>
      </c>
      <c r="C1172" s="4">
        <v>0</v>
      </c>
      <c r="D1172" s="4">
        <v>1</v>
      </c>
      <c r="E1172" s="4">
        <v>222</v>
      </c>
      <c r="F1172" s="4">
        <f>ROUND(Source!AO1168,O1172)</f>
        <v>0</v>
      </c>
      <c r="G1172" s="4" t="s">
        <v>78</v>
      </c>
      <c r="H1172" s="4" t="s">
        <v>79</v>
      </c>
      <c r="I1172" s="4"/>
      <c r="J1172" s="4"/>
      <c r="K1172" s="4">
        <v>222</v>
      </c>
      <c r="L1172" s="4">
        <v>3</v>
      </c>
      <c r="M1172" s="4">
        <v>3</v>
      </c>
      <c r="N1172" s="4" t="s">
        <v>3</v>
      </c>
      <c r="O1172" s="4">
        <v>2</v>
      </c>
      <c r="P1172" s="4"/>
      <c r="Q1172" s="4"/>
      <c r="R1172" s="4"/>
      <c r="S1172" s="4"/>
      <c r="T1172" s="4"/>
      <c r="U1172" s="4"/>
      <c r="V1172" s="4"/>
      <c r="W1172" s="4"/>
    </row>
    <row r="1173" spans="1:23" x14ac:dyDescent="0.2">
      <c r="A1173" s="4">
        <v>50</v>
      </c>
      <c r="B1173" s="4">
        <v>0</v>
      </c>
      <c r="C1173" s="4">
        <v>0</v>
      </c>
      <c r="D1173" s="4">
        <v>1</v>
      </c>
      <c r="E1173" s="4">
        <v>225</v>
      </c>
      <c r="F1173" s="4">
        <f>ROUND(Source!AV1168,O1173)</f>
        <v>0</v>
      </c>
      <c r="G1173" s="4" t="s">
        <v>80</v>
      </c>
      <c r="H1173" s="4" t="s">
        <v>81</v>
      </c>
      <c r="I1173" s="4"/>
      <c r="J1173" s="4"/>
      <c r="K1173" s="4">
        <v>225</v>
      </c>
      <c r="L1173" s="4">
        <v>4</v>
      </c>
      <c r="M1173" s="4">
        <v>3</v>
      </c>
      <c r="N1173" s="4" t="s">
        <v>3</v>
      </c>
      <c r="O1173" s="4">
        <v>2</v>
      </c>
      <c r="P1173" s="4"/>
      <c r="Q1173" s="4"/>
      <c r="R1173" s="4"/>
      <c r="S1173" s="4"/>
      <c r="T1173" s="4"/>
      <c r="U1173" s="4"/>
      <c r="V1173" s="4"/>
      <c r="W1173" s="4"/>
    </row>
    <row r="1174" spans="1:23" x14ac:dyDescent="0.2">
      <c r="A1174" s="4">
        <v>50</v>
      </c>
      <c r="B1174" s="4">
        <v>0</v>
      </c>
      <c r="C1174" s="4">
        <v>0</v>
      </c>
      <c r="D1174" s="4">
        <v>1</v>
      </c>
      <c r="E1174" s="4">
        <v>226</v>
      </c>
      <c r="F1174" s="4">
        <f>ROUND(Source!AW1168,O1174)</f>
        <v>0</v>
      </c>
      <c r="G1174" s="4" t="s">
        <v>82</v>
      </c>
      <c r="H1174" s="4" t="s">
        <v>83</v>
      </c>
      <c r="I1174" s="4"/>
      <c r="J1174" s="4"/>
      <c r="K1174" s="4">
        <v>226</v>
      </c>
      <c r="L1174" s="4">
        <v>5</v>
      </c>
      <c r="M1174" s="4">
        <v>3</v>
      </c>
      <c r="N1174" s="4" t="s">
        <v>3</v>
      </c>
      <c r="O1174" s="4">
        <v>2</v>
      </c>
      <c r="P1174" s="4"/>
      <c r="Q1174" s="4"/>
      <c r="R1174" s="4"/>
      <c r="S1174" s="4"/>
      <c r="T1174" s="4"/>
      <c r="U1174" s="4"/>
      <c r="V1174" s="4"/>
      <c r="W1174" s="4"/>
    </row>
    <row r="1175" spans="1:23" x14ac:dyDescent="0.2">
      <c r="A1175" s="4">
        <v>50</v>
      </c>
      <c r="B1175" s="4">
        <v>0</v>
      </c>
      <c r="C1175" s="4">
        <v>0</v>
      </c>
      <c r="D1175" s="4">
        <v>1</v>
      </c>
      <c r="E1175" s="4">
        <v>227</v>
      </c>
      <c r="F1175" s="4">
        <f>ROUND(Source!AX1168,O1175)</f>
        <v>0</v>
      </c>
      <c r="G1175" s="4" t="s">
        <v>84</v>
      </c>
      <c r="H1175" s="4" t="s">
        <v>85</v>
      </c>
      <c r="I1175" s="4"/>
      <c r="J1175" s="4"/>
      <c r="K1175" s="4">
        <v>227</v>
      </c>
      <c r="L1175" s="4">
        <v>6</v>
      </c>
      <c r="M1175" s="4">
        <v>3</v>
      </c>
      <c r="N1175" s="4" t="s">
        <v>3</v>
      </c>
      <c r="O1175" s="4">
        <v>2</v>
      </c>
      <c r="P1175" s="4"/>
      <c r="Q1175" s="4"/>
      <c r="R1175" s="4"/>
      <c r="S1175" s="4"/>
      <c r="T1175" s="4"/>
      <c r="U1175" s="4"/>
      <c r="V1175" s="4"/>
      <c r="W1175" s="4"/>
    </row>
    <row r="1176" spans="1:23" x14ac:dyDescent="0.2">
      <c r="A1176" s="4">
        <v>50</v>
      </c>
      <c r="B1176" s="4">
        <v>0</v>
      </c>
      <c r="C1176" s="4">
        <v>0</v>
      </c>
      <c r="D1176" s="4">
        <v>1</v>
      </c>
      <c r="E1176" s="4">
        <v>228</v>
      </c>
      <c r="F1176" s="4">
        <f>ROUND(Source!AY1168,O1176)</f>
        <v>0</v>
      </c>
      <c r="G1176" s="4" t="s">
        <v>86</v>
      </c>
      <c r="H1176" s="4" t="s">
        <v>87</v>
      </c>
      <c r="I1176" s="4"/>
      <c r="J1176" s="4"/>
      <c r="K1176" s="4">
        <v>228</v>
      </c>
      <c r="L1176" s="4">
        <v>7</v>
      </c>
      <c r="M1176" s="4">
        <v>3</v>
      </c>
      <c r="N1176" s="4" t="s">
        <v>3</v>
      </c>
      <c r="O1176" s="4">
        <v>2</v>
      </c>
      <c r="P1176" s="4"/>
      <c r="Q1176" s="4"/>
      <c r="R1176" s="4"/>
      <c r="S1176" s="4"/>
      <c r="T1176" s="4"/>
      <c r="U1176" s="4"/>
      <c r="V1176" s="4"/>
      <c r="W1176" s="4"/>
    </row>
    <row r="1177" spans="1:23" x14ac:dyDescent="0.2">
      <c r="A1177" s="4">
        <v>50</v>
      </c>
      <c r="B1177" s="4">
        <v>0</v>
      </c>
      <c r="C1177" s="4">
        <v>0</v>
      </c>
      <c r="D1177" s="4">
        <v>1</v>
      </c>
      <c r="E1177" s="4">
        <v>216</v>
      </c>
      <c r="F1177" s="4">
        <f>ROUND(Source!AP1168,O1177)</f>
        <v>0</v>
      </c>
      <c r="G1177" s="4" t="s">
        <v>88</v>
      </c>
      <c r="H1177" s="4" t="s">
        <v>89</v>
      </c>
      <c r="I1177" s="4"/>
      <c r="J1177" s="4"/>
      <c r="K1177" s="4">
        <v>216</v>
      </c>
      <c r="L1177" s="4">
        <v>8</v>
      </c>
      <c r="M1177" s="4">
        <v>3</v>
      </c>
      <c r="N1177" s="4" t="s">
        <v>3</v>
      </c>
      <c r="O1177" s="4">
        <v>2</v>
      </c>
      <c r="P1177" s="4"/>
      <c r="Q1177" s="4"/>
      <c r="R1177" s="4"/>
      <c r="S1177" s="4"/>
      <c r="T1177" s="4"/>
      <c r="U1177" s="4"/>
      <c r="V1177" s="4"/>
      <c r="W1177" s="4"/>
    </row>
    <row r="1178" spans="1:23" x14ac:dyDescent="0.2">
      <c r="A1178" s="4">
        <v>50</v>
      </c>
      <c r="B1178" s="4">
        <v>0</v>
      </c>
      <c r="C1178" s="4">
        <v>0</v>
      </c>
      <c r="D1178" s="4">
        <v>1</v>
      </c>
      <c r="E1178" s="4">
        <v>223</v>
      </c>
      <c r="F1178" s="4">
        <f>ROUND(Source!AQ1168,O1178)</f>
        <v>0</v>
      </c>
      <c r="G1178" s="4" t="s">
        <v>90</v>
      </c>
      <c r="H1178" s="4" t="s">
        <v>91</v>
      </c>
      <c r="I1178" s="4"/>
      <c r="J1178" s="4"/>
      <c r="K1178" s="4">
        <v>223</v>
      </c>
      <c r="L1178" s="4">
        <v>9</v>
      </c>
      <c r="M1178" s="4">
        <v>3</v>
      </c>
      <c r="N1178" s="4" t="s">
        <v>3</v>
      </c>
      <c r="O1178" s="4">
        <v>2</v>
      </c>
      <c r="P1178" s="4"/>
      <c r="Q1178" s="4"/>
      <c r="R1178" s="4"/>
      <c r="S1178" s="4"/>
      <c r="T1178" s="4"/>
      <c r="U1178" s="4"/>
      <c r="V1178" s="4"/>
      <c r="W1178" s="4"/>
    </row>
    <row r="1179" spans="1:23" x14ac:dyDescent="0.2">
      <c r="A1179" s="4">
        <v>50</v>
      </c>
      <c r="B1179" s="4">
        <v>0</v>
      </c>
      <c r="C1179" s="4">
        <v>0</v>
      </c>
      <c r="D1179" s="4">
        <v>1</v>
      </c>
      <c r="E1179" s="4">
        <v>229</v>
      </c>
      <c r="F1179" s="4">
        <f>ROUND(Source!AZ1168,O1179)</f>
        <v>0</v>
      </c>
      <c r="G1179" s="4" t="s">
        <v>92</v>
      </c>
      <c r="H1179" s="4" t="s">
        <v>93</v>
      </c>
      <c r="I1179" s="4"/>
      <c r="J1179" s="4"/>
      <c r="K1179" s="4">
        <v>229</v>
      </c>
      <c r="L1179" s="4">
        <v>10</v>
      </c>
      <c r="M1179" s="4">
        <v>3</v>
      </c>
      <c r="N1179" s="4" t="s">
        <v>3</v>
      </c>
      <c r="O1179" s="4">
        <v>2</v>
      </c>
      <c r="P1179" s="4"/>
      <c r="Q1179" s="4"/>
      <c r="R1179" s="4"/>
      <c r="S1179" s="4"/>
      <c r="T1179" s="4"/>
      <c r="U1179" s="4"/>
      <c r="V1179" s="4"/>
      <c r="W1179" s="4"/>
    </row>
    <row r="1180" spans="1:23" x14ac:dyDescent="0.2">
      <c r="A1180" s="4">
        <v>50</v>
      </c>
      <c r="B1180" s="4">
        <v>0</v>
      </c>
      <c r="C1180" s="4">
        <v>0</v>
      </c>
      <c r="D1180" s="4">
        <v>1</v>
      </c>
      <c r="E1180" s="4">
        <v>203</v>
      </c>
      <c r="F1180" s="4">
        <f>ROUND(Source!Q1168,O1180)</f>
        <v>0</v>
      </c>
      <c r="G1180" s="4" t="s">
        <v>94</v>
      </c>
      <c r="H1180" s="4" t="s">
        <v>95</v>
      </c>
      <c r="I1180" s="4"/>
      <c r="J1180" s="4"/>
      <c r="K1180" s="4">
        <v>203</v>
      </c>
      <c r="L1180" s="4">
        <v>11</v>
      </c>
      <c r="M1180" s="4">
        <v>3</v>
      </c>
      <c r="N1180" s="4" t="s">
        <v>3</v>
      </c>
      <c r="O1180" s="4">
        <v>2</v>
      </c>
      <c r="P1180" s="4"/>
      <c r="Q1180" s="4"/>
      <c r="R1180" s="4"/>
      <c r="S1180" s="4"/>
      <c r="T1180" s="4"/>
      <c r="U1180" s="4"/>
      <c r="V1180" s="4"/>
      <c r="W1180" s="4"/>
    </row>
    <row r="1181" spans="1:23" x14ac:dyDescent="0.2">
      <c r="A1181" s="4">
        <v>50</v>
      </c>
      <c r="B1181" s="4">
        <v>0</v>
      </c>
      <c r="C1181" s="4">
        <v>0</v>
      </c>
      <c r="D1181" s="4">
        <v>1</v>
      </c>
      <c r="E1181" s="4">
        <v>231</v>
      </c>
      <c r="F1181" s="4">
        <f>ROUND(Source!BB1168,O1181)</f>
        <v>0</v>
      </c>
      <c r="G1181" s="4" t="s">
        <v>96</v>
      </c>
      <c r="H1181" s="4" t="s">
        <v>97</v>
      </c>
      <c r="I1181" s="4"/>
      <c r="J1181" s="4"/>
      <c r="K1181" s="4">
        <v>231</v>
      </c>
      <c r="L1181" s="4">
        <v>12</v>
      </c>
      <c r="M1181" s="4">
        <v>3</v>
      </c>
      <c r="N1181" s="4" t="s">
        <v>3</v>
      </c>
      <c r="O1181" s="4">
        <v>2</v>
      </c>
      <c r="P1181" s="4"/>
      <c r="Q1181" s="4"/>
      <c r="R1181" s="4"/>
      <c r="S1181" s="4"/>
      <c r="T1181" s="4"/>
      <c r="U1181" s="4"/>
      <c r="V1181" s="4"/>
      <c r="W1181" s="4"/>
    </row>
    <row r="1182" spans="1:23" x14ac:dyDescent="0.2">
      <c r="A1182" s="4">
        <v>50</v>
      </c>
      <c r="B1182" s="4">
        <v>0</v>
      </c>
      <c r="C1182" s="4">
        <v>0</v>
      </c>
      <c r="D1182" s="4">
        <v>1</v>
      </c>
      <c r="E1182" s="4">
        <v>204</v>
      </c>
      <c r="F1182" s="4">
        <f>ROUND(Source!R1168,O1182)</f>
        <v>0</v>
      </c>
      <c r="G1182" s="4" t="s">
        <v>98</v>
      </c>
      <c r="H1182" s="4" t="s">
        <v>99</v>
      </c>
      <c r="I1182" s="4"/>
      <c r="J1182" s="4"/>
      <c r="K1182" s="4">
        <v>204</v>
      </c>
      <c r="L1182" s="4">
        <v>13</v>
      </c>
      <c r="M1182" s="4">
        <v>3</v>
      </c>
      <c r="N1182" s="4" t="s">
        <v>3</v>
      </c>
      <c r="O1182" s="4">
        <v>2</v>
      </c>
      <c r="P1182" s="4"/>
      <c r="Q1182" s="4"/>
      <c r="R1182" s="4"/>
      <c r="S1182" s="4"/>
      <c r="T1182" s="4"/>
      <c r="U1182" s="4"/>
      <c r="V1182" s="4"/>
      <c r="W1182" s="4"/>
    </row>
    <row r="1183" spans="1:23" x14ac:dyDescent="0.2">
      <c r="A1183" s="4">
        <v>50</v>
      </c>
      <c r="B1183" s="4">
        <v>0</v>
      </c>
      <c r="C1183" s="4">
        <v>0</v>
      </c>
      <c r="D1183" s="4">
        <v>1</v>
      </c>
      <c r="E1183" s="4">
        <v>205</v>
      </c>
      <c r="F1183" s="4">
        <f>ROUND(Source!S1168,O1183)</f>
        <v>0</v>
      </c>
      <c r="G1183" s="4" t="s">
        <v>100</v>
      </c>
      <c r="H1183" s="4" t="s">
        <v>101</v>
      </c>
      <c r="I1183" s="4"/>
      <c r="J1183" s="4"/>
      <c r="K1183" s="4">
        <v>205</v>
      </c>
      <c r="L1183" s="4">
        <v>14</v>
      </c>
      <c r="M1183" s="4">
        <v>3</v>
      </c>
      <c r="N1183" s="4" t="s">
        <v>3</v>
      </c>
      <c r="O1183" s="4">
        <v>2</v>
      </c>
      <c r="P1183" s="4"/>
      <c r="Q1183" s="4"/>
      <c r="R1183" s="4"/>
      <c r="S1183" s="4"/>
      <c r="T1183" s="4"/>
      <c r="U1183" s="4"/>
      <c r="V1183" s="4"/>
      <c r="W1183" s="4"/>
    </row>
    <row r="1184" spans="1:23" x14ac:dyDescent="0.2">
      <c r="A1184" s="4">
        <v>50</v>
      </c>
      <c r="B1184" s="4">
        <v>0</v>
      </c>
      <c r="C1184" s="4">
        <v>0</v>
      </c>
      <c r="D1184" s="4">
        <v>1</v>
      </c>
      <c r="E1184" s="4">
        <v>232</v>
      </c>
      <c r="F1184" s="4">
        <f>ROUND(Source!BC1168,O1184)</f>
        <v>0</v>
      </c>
      <c r="G1184" s="4" t="s">
        <v>102</v>
      </c>
      <c r="H1184" s="4" t="s">
        <v>103</v>
      </c>
      <c r="I1184" s="4"/>
      <c r="J1184" s="4"/>
      <c r="K1184" s="4">
        <v>232</v>
      </c>
      <c r="L1184" s="4">
        <v>15</v>
      </c>
      <c r="M1184" s="4">
        <v>3</v>
      </c>
      <c r="N1184" s="4" t="s">
        <v>3</v>
      </c>
      <c r="O1184" s="4">
        <v>2</v>
      </c>
      <c r="P1184" s="4"/>
      <c r="Q1184" s="4"/>
      <c r="R1184" s="4"/>
      <c r="S1184" s="4"/>
      <c r="T1184" s="4"/>
      <c r="U1184" s="4"/>
      <c r="V1184" s="4"/>
      <c r="W1184" s="4"/>
    </row>
    <row r="1185" spans="1:206" x14ac:dyDescent="0.2">
      <c r="A1185" s="4">
        <v>50</v>
      </c>
      <c r="B1185" s="4">
        <v>0</v>
      </c>
      <c r="C1185" s="4">
        <v>0</v>
      </c>
      <c r="D1185" s="4">
        <v>1</v>
      </c>
      <c r="E1185" s="4">
        <v>214</v>
      </c>
      <c r="F1185" s="4">
        <f>ROUND(Source!AS1168,O1185)</f>
        <v>0</v>
      </c>
      <c r="G1185" s="4" t="s">
        <v>104</v>
      </c>
      <c r="H1185" s="4" t="s">
        <v>105</v>
      </c>
      <c r="I1185" s="4"/>
      <c r="J1185" s="4"/>
      <c r="K1185" s="4">
        <v>214</v>
      </c>
      <c r="L1185" s="4">
        <v>16</v>
      </c>
      <c r="M1185" s="4">
        <v>3</v>
      </c>
      <c r="N1185" s="4" t="s">
        <v>3</v>
      </c>
      <c r="O1185" s="4">
        <v>2</v>
      </c>
      <c r="P1185" s="4"/>
      <c r="Q1185" s="4"/>
      <c r="R1185" s="4"/>
      <c r="S1185" s="4"/>
      <c r="T1185" s="4"/>
      <c r="U1185" s="4"/>
      <c r="V1185" s="4"/>
      <c r="W1185" s="4"/>
    </row>
    <row r="1186" spans="1:206" x14ac:dyDescent="0.2">
      <c r="A1186" s="4">
        <v>50</v>
      </c>
      <c r="B1186" s="4">
        <v>0</v>
      </c>
      <c r="C1186" s="4">
        <v>0</v>
      </c>
      <c r="D1186" s="4">
        <v>1</v>
      </c>
      <c r="E1186" s="4">
        <v>215</v>
      </c>
      <c r="F1186" s="4">
        <f>ROUND(Source!AT1168,O1186)</f>
        <v>0</v>
      </c>
      <c r="G1186" s="4" t="s">
        <v>106</v>
      </c>
      <c r="H1186" s="4" t="s">
        <v>107</v>
      </c>
      <c r="I1186" s="4"/>
      <c r="J1186" s="4"/>
      <c r="K1186" s="4">
        <v>215</v>
      </c>
      <c r="L1186" s="4">
        <v>17</v>
      </c>
      <c r="M1186" s="4">
        <v>3</v>
      </c>
      <c r="N1186" s="4" t="s">
        <v>3</v>
      </c>
      <c r="O1186" s="4">
        <v>2</v>
      </c>
      <c r="P1186" s="4"/>
      <c r="Q1186" s="4"/>
      <c r="R1186" s="4"/>
      <c r="S1186" s="4"/>
      <c r="T1186" s="4"/>
      <c r="U1186" s="4"/>
      <c r="V1186" s="4"/>
      <c r="W1186" s="4"/>
    </row>
    <row r="1187" spans="1:206" x14ac:dyDescent="0.2">
      <c r="A1187" s="4">
        <v>50</v>
      </c>
      <c r="B1187" s="4">
        <v>0</v>
      </c>
      <c r="C1187" s="4">
        <v>0</v>
      </c>
      <c r="D1187" s="4">
        <v>1</v>
      </c>
      <c r="E1187" s="4">
        <v>217</v>
      </c>
      <c r="F1187" s="4">
        <f>ROUND(Source!AU1168,O1187)</f>
        <v>0</v>
      </c>
      <c r="G1187" s="4" t="s">
        <v>108</v>
      </c>
      <c r="H1187" s="4" t="s">
        <v>109</v>
      </c>
      <c r="I1187" s="4"/>
      <c r="J1187" s="4"/>
      <c r="K1187" s="4">
        <v>217</v>
      </c>
      <c r="L1187" s="4">
        <v>18</v>
      </c>
      <c r="M1187" s="4">
        <v>3</v>
      </c>
      <c r="N1187" s="4" t="s">
        <v>3</v>
      </c>
      <c r="O1187" s="4">
        <v>2</v>
      </c>
      <c r="P1187" s="4"/>
      <c r="Q1187" s="4"/>
      <c r="R1187" s="4"/>
      <c r="S1187" s="4"/>
      <c r="T1187" s="4"/>
      <c r="U1187" s="4"/>
      <c r="V1187" s="4"/>
      <c r="W1187" s="4"/>
    </row>
    <row r="1188" spans="1:206" x14ac:dyDescent="0.2">
      <c r="A1188" s="4">
        <v>50</v>
      </c>
      <c r="B1188" s="4">
        <v>0</v>
      </c>
      <c r="C1188" s="4">
        <v>0</v>
      </c>
      <c r="D1188" s="4">
        <v>1</v>
      </c>
      <c r="E1188" s="4">
        <v>230</v>
      </c>
      <c r="F1188" s="4">
        <f>ROUND(Source!BA1168,O1188)</f>
        <v>0</v>
      </c>
      <c r="G1188" s="4" t="s">
        <v>110</v>
      </c>
      <c r="H1188" s="4" t="s">
        <v>111</v>
      </c>
      <c r="I1188" s="4"/>
      <c r="J1188" s="4"/>
      <c r="K1188" s="4">
        <v>230</v>
      </c>
      <c r="L1188" s="4">
        <v>19</v>
      </c>
      <c r="M1188" s="4">
        <v>3</v>
      </c>
      <c r="N1188" s="4" t="s">
        <v>3</v>
      </c>
      <c r="O1188" s="4">
        <v>2</v>
      </c>
      <c r="P1188" s="4"/>
      <c r="Q1188" s="4"/>
      <c r="R1188" s="4"/>
      <c r="S1188" s="4"/>
      <c r="T1188" s="4"/>
      <c r="U1188" s="4"/>
      <c r="V1188" s="4"/>
      <c r="W1188" s="4"/>
    </row>
    <row r="1189" spans="1:206" x14ac:dyDescent="0.2">
      <c r="A1189" s="4">
        <v>50</v>
      </c>
      <c r="B1189" s="4">
        <v>0</v>
      </c>
      <c r="C1189" s="4">
        <v>0</v>
      </c>
      <c r="D1189" s="4">
        <v>1</v>
      </c>
      <c r="E1189" s="4">
        <v>206</v>
      </c>
      <c r="F1189" s="4">
        <f>ROUND(Source!T1168,O1189)</f>
        <v>0</v>
      </c>
      <c r="G1189" s="4" t="s">
        <v>112</v>
      </c>
      <c r="H1189" s="4" t="s">
        <v>113</v>
      </c>
      <c r="I1189" s="4"/>
      <c r="J1189" s="4"/>
      <c r="K1189" s="4">
        <v>206</v>
      </c>
      <c r="L1189" s="4">
        <v>20</v>
      </c>
      <c r="M1189" s="4">
        <v>3</v>
      </c>
      <c r="N1189" s="4" t="s">
        <v>3</v>
      </c>
      <c r="O1189" s="4">
        <v>2</v>
      </c>
      <c r="P1189" s="4"/>
      <c r="Q1189" s="4"/>
      <c r="R1189" s="4"/>
      <c r="S1189" s="4"/>
      <c r="T1189" s="4"/>
      <c r="U1189" s="4"/>
      <c r="V1189" s="4"/>
      <c r="W1189" s="4"/>
    </row>
    <row r="1190" spans="1:206" x14ac:dyDescent="0.2">
      <c r="A1190" s="4">
        <v>50</v>
      </c>
      <c r="B1190" s="4">
        <v>0</v>
      </c>
      <c r="C1190" s="4">
        <v>0</v>
      </c>
      <c r="D1190" s="4">
        <v>1</v>
      </c>
      <c r="E1190" s="4">
        <v>207</v>
      </c>
      <c r="F1190" s="4">
        <f>Source!U1168</f>
        <v>0</v>
      </c>
      <c r="G1190" s="4" t="s">
        <v>114</v>
      </c>
      <c r="H1190" s="4" t="s">
        <v>115</v>
      </c>
      <c r="I1190" s="4"/>
      <c r="J1190" s="4"/>
      <c r="K1190" s="4">
        <v>207</v>
      </c>
      <c r="L1190" s="4">
        <v>21</v>
      </c>
      <c r="M1190" s="4">
        <v>3</v>
      </c>
      <c r="N1190" s="4" t="s">
        <v>3</v>
      </c>
      <c r="O1190" s="4">
        <v>-1</v>
      </c>
      <c r="P1190" s="4"/>
      <c r="Q1190" s="4"/>
      <c r="R1190" s="4"/>
      <c r="S1190" s="4"/>
      <c r="T1190" s="4"/>
      <c r="U1190" s="4"/>
      <c r="V1190" s="4"/>
      <c r="W1190" s="4"/>
    </row>
    <row r="1191" spans="1:206" x14ac:dyDescent="0.2">
      <c r="A1191" s="4">
        <v>50</v>
      </c>
      <c r="B1191" s="4">
        <v>0</v>
      </c>
      <c r="C1191" s="4">
        <v>0</v>
      </c>
      <c r="D1191" s="4">
        <v>1</v>
      </c>
      <c r="E1191" s="4">
        <v>208</v>
      </c>
      <c r="F1191" s="4">
        <f>Source!V1168</f>
        <v>0</v>
      </c>
      <c r="G1191" s="4" t="s">
        <v>116</v>
      </c>
      <c r="H1191" s="4" t="s">
        <v>117</v>
      </c>
      <c r="I1191" s="4"/>
      <c r="J1191" s="4"/>
      <c r="K1191" s="4">
        <v>208</v>
      </c>
      <c r="L1191" s="4">
        <v>22</v>
      </c>
      <c r="M1191" s="4">
        <v>3</v>
      </c>
      <c r="N1191" s="4" t="s">
        <v>3</v>
      </c>
      <c r="O1191" s="4">
        <v>-1</v>
      </c>
      <c r="P1191" s="4"/>
      <c r="Q1191" s="4"/>
      <c r="R1191" s="4"/>
      <c r="S1191" s="4"/>
      <c r="T1191" s="4"/>
      <c r="U1191" s="4"/>
      <c r="V1191" s="4"/>
      <c r="W1191" s="4"/>
    </row>
    <row r="1192" spans="1:206" x14ac:dyDescent="0.2">
      <c r="A1192" s="4">
        <v>50</v>
      </c>
      <c r="B1192" s="4">
        <v>0</v>
      </c>
      <c r="C1192" s="4">
        <v>0</v>
      </c>
      <c r="D1192" s="4">
        <v>1</v>
      </c>
      <c r="E1192" s="4">
        <v>209</v>
      </c>
      <c r="F1192" s="4">
        <f>ROUND(Source!W1168,O1192)</f>
        <v>0</v>
      </c>
      <c r="G1192" s="4" t="s">
        <v>118</v>
      </c>
      <c r="H1192" s="4" t="s">
        <v>119</v>
      </c>
      <c r="I1192" s="4"/>
      <c r="J1192" s="4"/>
      <c r="K1192" s="4">
        <v>209</v>
      </c>
      <c r="L1192" s="4">
        <v>23</v>
      </c>
      <c r="M1192" s="4">
        <v>3</v>
      </c>
      <c r="N1192" s="4" t="s">
        <v>3</v>
      </c>
      <c r="O1192" s="4">
        <v>2</v>
      </c>
      <c r="P1192" s="4"/>
      <c r="Q1192" s="4"/>
      <c r="R1192" s="4"/>
      <c r="S1192" s="4"/>
      <c r="T1192" s="4"/>
      <c r="U1192" s="4"/>
      <c r="V1192" s="4"/>
      <c r="W1192" s="4"/>
    </row>
    <row r="1193" spans="1:206" x14ac:dyDescent="0.2">
      <c r="A1193" s="4">
        <v>50</v>
      </c>
      <c r="B1193" s="4">
        <v>0</v>
      </c>
      <c r="C1193" s="4">
        <v>0</v>
      </c>
      <c r="D1193" s="4">
        <v>1</v>
      </c>
      <c r="E1193" s="4">
        <v>233</v>
      </c>
      <c r="F1193" s="4">
        <f>ROUND(Source!BD1168,O1193)</f>
        <v>0</v>
      </c>
      <c r="G1193" s="4" t="s">
        <v>120</v>
      </c>
      <c r="H1193" s="4" t="s">
        <v>121</v>
      </c>
      <c r="I1193" s="4"/>
      <c r="J1193" s="4"/>
      <c r="K1193" s="4">
        <v>233</v>
      </c>
      <c r="L1193" s="4">
        <v>24</v>
      </c>
      <c r="M1193" s="4">
        <v>3</v>
      </c>
      <c r="N1193" s="4" t="s">
        <v>3</v>
      </c>
      <c r="O1193" s="4">
        <v>2</v>
      </c>
      <c r="P1193" s="4"/>
      <c r="Q1193" s="4"/>
      <c r="R1193" s="4"/>
      <c r="S1193" s="4"/>
      <c r="T1193" s="4"/>
      <c r="U1193" s="4"/>
      <c r="V1193" s="4"/>
      <c r="W1193" s="4"/>
    </row>
    <row r="1194" spans="1:206" x14ac:dyDescent="0.2">
      <c r="A1194" s="4">
        <v>50</v>
      </c>
      <c r="B1194" s="4">
        <v>0</v>
      </c>
      <c r="C1194" s="4">
        <v>0</v>
      </c>
      <c r="D1194" s="4">
        <v>1</v>
      </c>
      <c r="E1194" s="4">
        <v>210</v>
      </c>
      <c r="F1194" s="4">
        <f>ROUND(Source!X1168,O1194)</f>
        <v>0</v>
      </c>
      <c r="G1194" s="4" t="s">
        <v>122</v>
      </c>
      <c r="H1194" s="4" t="s">
        <v>123</v>
      </c>
      <c r="I1194" s="4"/>
      <c r="J1194" s="4"/>
      <c r="K1194" s="4">
        <v>210</v>
      </c>
      <c r="L1194" s="4">
        <v>25</v>
      </c>
      <c r="M1194" s="4">
        <v>3</v>
      </c>
      <c r="N1194" s="4" t="s">
        <v>3</v>
      </c>
      <c r="O1194" s="4">
        <v>2</v>
      </c>
      <c r="P1194" s="4"/>
      <c r="Q1194" s="4"/>
      <c r="R1194" s="4"/>
      <c r="S1194" s="4"/>
      <c r="T1194" s="4"/>
      <c r="U1194" s="4"/>
      <c r="V1194" s="4"/>
      <c r="W1194" s="4"/>
    </row>
    <row r="1195" spans="1:206" x14ac:dyDescent="0.2">
      <c r="A1195" s="4">
        <v>50</v>
      </c>
      <c r="B1195" s="4">
        <v>0</v>
      </c>
      <c r="C1195" s="4">
        <v>0</v>
      </c>
      <c r="D1195" s="4">
        <v>1</v>
      </c>
      <c r="E1195" s="4">
        <v>211</v>
      </c>
      <c r="F1195" s="4">
        <f>ROUND(Source!Y1168,O1195)</f>
        <v>0</v>
      </c>
      <c r="G1195" s="4" t="s">
        <v>124</v>
      </c>
      <c r="H1195" s="4" t="s">
        <v>125</v>
      </c>
      <c r="I1195" s="4"/>
      <c r="J1195" s="4"/>
      <c r="K1195" s="4">
        <v>211</v>
      </c>
      <c r="L1195" s="4">
        <v>26</v>
      </c>
      <c r="M1195" s="4">
        <v>3</v>
      </c>
      <c r="N1195" s="4" t="s">
        <v>3</v>
      </c>
      <c r="O1195" s="4">
        <v>2</v>
      </c>
      <c r="P1195" s="4"/>
      <c r="Q1195" s="4"/>
      <c r="R1195" s="4"/>
      <c r="S1195" s="4"/>
      <c r="T1195" s="4"/>
      <c r="U1195" s="4"/>
      <c r="V1195" s="4"/>
      <c r="W1195" s="4"/>
    </row>
    <row r="1196" spans="1:206" x14ac:dyDescent="0.2">
      <c r="A1196" s="4">
        <v>50</v>
      </c>
      <c r="B1196" s="4">
        <v>0</v>
      </c>
      <c r="C1196" s="4">
        <v>0</v>
      </c>
      <c r="D1196" s="4">
        <v>1</v>
      </c>
      <c r="E1196" s="4">
        <v>224</v>
      </c>
      <c r="F1196" s="4">
        <f>ROUND(Source!AR1168,O1196)</f>
        <v>0</v>
      </c>
      <c r="G1196" s="4" t="s">
        <v>126</v>
      </c>
      <c r="H1196" s="4" t="s">
        <v>127</v>
      </c>
      <c r="I1196" s="4"/>
      <c r="J1196" s="4"/>
      <c r="K1196" s="4">
        <v>224</v>
      </c>
      <c r="L1196" s="4">
        <v>27</v>
      </c>
      <c r="M1196" s="4">
        <v>3</v>
      </c>
      <c r="N1196" s="4" t="s">
        <v>3</v>
      </c>
      <c r="O1196" s="4">
        <v>2</v>
      </c>
      <c r="P1196" s="4"/>
      <c r="Q1196" s="4"/>
      <c r="R1196" s="4"/>
      <c r="S1196" s="4"/>
      <c r="T1196" s="4"/>
      <c r="U1196" s="4"/>
      <c r="V1196" s="4"/>
      <c r="W1196" s="4"/>
    </row>
    <row r="1198" spans="1:206" x14ac:dyDescent="0.2">
      <c r="A1198" s="1">
        <v>3</v>
      </c>
      <c r="B1198" s="1">
        <v>1</v>
      </c>
      <c r="C1198" s="1"/>
      <c r="D1198" s="1">
        <f>ROW(A1340)</f>
        <v>1340</v>
      </c>
      <c r="E1198" s="1"/>
      <c r="F1198" s="1" t="s">
        <v>38</v>
      </c>
      <c r="G1198" s="1" t="s">
        <v>405</v>
      </c>
      <c r="H1198" s="1" t="s">
        <v>3</v>
      </c>
      <c r="I1198" s="1">
        <v>0</v>
      </c>
      <c r="J1198" s="1" t="s">
        <v>3</v>
      </c>
      <c r="K1198" s="1">
        <v>0</v>
      </c>
      <c r="L1198" s="1" t="s">
        <v>3</v>
      </c>
      <c r="M1198" s="1"/>
      <c r="N1198" s="1"/>
      <c r="O1198" s="1"/>
      <c r="P1198" s="1"/>
      <c r="Q1198" s="1"/>
      <c r="R1198" s="1"/>
      <c r="S1198" s="1"/>
      <c r="T1198" s="1"/>
      <c r="U1198" s="1" t="s">
        <v>3</v>
      </c>
      <c r="V1198" s="1">
        <v>0</v>
      </c>
      <c r="W1198" s="1"/>
      <c r="X1198" s="1"/>
      <c r="Y1198" s="1"/>
      <c r="Z1198" s="1"/>
      <c r="AA1198" s="1"/>
      <c r="AB1198" s="1" t="s">
        <v>3</v>
      </c>
      <c r="AC1198" s="1" t="s">
        <v>3</v>
      </c>
      <c r="AD1198" s="1" t="s">
        <v>3</v>
      </c>
      <c r="AE1198" s="1" t="s">
        <v>3</v>
      </c>
      <c r="AF1198" s="1" t="s">
        <v>3</v>
      </c>
      <c r="AG1198" s="1" t="s">
        <v>3</v>
      </c>
      <c r="AH1198" s="1"/>
      <c r="AI1198" s="1"/>
      <c r="AJ1198" s="1"/>
      <c r="AK1198" s="1"/>
      <c r="AL1198" s="1"/>
      <c r="AM1198" s="1"/>
      <c r="AN1198" s="1"/>
      <c r="AO1198" s="1"/>
      <c r="AP1198" s="1" t="s">
        <v>3</v>
      </c>
      <c r="AQ1198" s="1" t="s">
        <v>3</v>
      </c>
      <c r="AR1198" s="1" t="s">
        <v>3</v>
      </c>
      <c r="AS1198" s="1"/>
      <c r="AT1198" s="1"/>
      <c r="AU1198" s="1"/>
      <c r="AV1198" s="1"/>
      <c r="AW1198" s="1"/>
      <c r="AX1198" s="1"/>
      <c r="AY1198" s="1"/>
      <c r="AZ1198" s="1" t="s">
        <v>3</v>
      </c>
      <c r="BA1198" s="1"/>
      <c r="BB1198" s="1" t="s">
        <v>3</v>
      </c>
      <c r="BC1198" s="1" t="s">
        <v>3</v>
      </c>
      <c r="BD1198" s="1" t="s">
        <v>3</v>
      </c>
      <c r="BE1198" s="1" t="s">
        <v>3</v>
      </c>
      <c r="BF1198" s="1" t="s">
        <v>3</v>
      </c>
      <c r="BG1198" s="1" t="s">
        <v>3</v>
      </c>
      <c r="BH1198" s="1" t="s">
        <v>3</v>
      </c>
      <c r="BI1198" s="1" t="s">
        <v>3</v>
      </c>
      <c r="BJ1198" s="1" t="s">
        <v>3</v>
      </c>
      <c r="BK1198" s="1" t="s">
        <v>3</v>
      </c>
      <c r="BL1198" s="1" t="s">
        <v>3</v>
      </c>
      <c r="BM1198" s="1" t="s">
        <v>3</v>
      </c>
      <c r="BN1198" s="1" t="s">
        <v>3</v>
      </c>
      <c r="BO1198" s="1" t="s">
        <v>3</v>
      </c>
      <c r="BP1198" s="1" t="s">
        <v>3</v>
      </c>
      <c r="BQ1198" s="1"/>
      <c r="BR1198" s="1"/>
      <c r="BS1198" s="1"/>
      <c r="BT1198" s="1"/>
      <c r="BU1198" s="1"/>
      <c r="BV1198" s="1"/>
      <c r="BW1198" s="1"/>
      <c r="BX1198" s="1">
        <v>0</v>
      </c>
      <c r="BY1198" s="1"/>
      <c r="BZ1198" s="1"/>
      <c r="CA1198" s="1"/>
      <c r="CB1198" s="1"/>
      <c r="CC1198" s="1"/>
      <c r="CD1198" s="1"/>
      <c r="CE1198" s="1"/>
      <c r="CF1198" s="1">
        <v>0</v>
      </c>
      <c r="CG1198" s="1">
        <v>0</v>
      </c>
      <c r="CH1198" s="1"/>
      <c r="CI1198" s="1" t="s">
        <v>3</v>
      </c>
      <c r="CJ1198" s="1" t="s">
        <v>3</v>
      </c>
      <c r="CK1198" t="s">
        <v>3</v>
      </c>
      <c r="CL1198" t="s">
        <v>3</v>
      </c>
      <c r="CM1198" t="s">
        <v>3</v>
      </c>
      <c r="CN1198" t="s">
        <v>3</v>
      </c>
      <c r="CO1198" t="s">
        <v>3</v>
      </c>
      <c r="CP1198" t="s">
        <v>3</v>
      </c>
    </row>
    <row r="1200" spans="1:206" x14ac:dyDescent="0.2">
      <c r="A1200" s="2">
        <v>52</v>
      </c>
      <c r="B1200" s="2">
        <f t="shared" ref="B1200:G1200" si="980">B1340</f>
        <v>1</v>
      </c>
      <c r="C1200" s="2">
        <f t="shared" si="980"/>
        <v>3</v>
      </c>
      <c r="D1200" s="2">
        <f t="shared" si="980"/>
        <v>1198</v>
      </c>
      <c r="E1200" s="2">
        <f t="shared" si="980"/>
        <v>0</v>
      </c>
      <c r="F1200" s="2" t="str">
        <f t="shared" si="980"/>
        <v>5</v>
      </c>
      <c r="G1200" s="2" t="str">
        <f t="shared" si="980"/>
        <v>Б.Спасская ул. (организация парковочных мест за счет уменьшения ширины тротуара)</v>
      </c>
      <c r="H1200" s="2"/>
      <c r="I1200" s="2"/>
      <c r="J1200" s="2"/>
      <c r="K1200" s="2"/>
      <c r="L1200" s="2"/>
      <c r="M1200" s="2"/>
      <c r="N1200" s="2"/>
      <c r="O1200" s="2">
        <f t="shared" ref="O1200:AT1200" si="981">O1340</f>
        <v>0</v>
      </c>
      <c r="P1200" s="2">
        <f t="shared" si="981"/>
        <v>0</v>
      </c>
      <c r="Q1200" s="2">
        <f t="shared" si="981"/>
        <v>0</v>
      </c>
      <c r="R1200" s="2">
        <f t="shared" si="981"/>
        <v>0</v>
      </c>
      <c r="S1200" s="2">
        <f t="shared" si="981"/>
        <v>0</v>
      </c>
      <c r="T1200" s="2">
        <f t="shared" si="981"/>
        <v>0</v>
      </c>
      <c r="U1200" s="2">
        <f t="shared" si="981"/>
        <v>0</v>
      </c>
      <c r="V1200" s="2">
        <f t="shared" si="981"/>
        <v>0</v>
      </c>
      <c r="W1200" s="2">
        <f t="shared" si="981"/>
        <v>0</v>
      </c>
      <c r="X1200" s="2">
        <f t="shared" si="981"/>
        <v>0</v>
      </c>
      <c r="Y1200" s="2">
        <f t="shared" si="981"/>
        <v>0</v>
      </c>
      <c r="Z1200" s="2">
        <f t="shared" si="981"/>
        <v>0</v>
      </c>
      <c r="AA1200" s="2">
        <f t="shared" si="981"/>
        <v>0</v>
      </c>
      <c r="AB1200" s="2">
        <f t="shared" si="981"/>
        <v>0</v>
      </c>
      <c r="AC1200" s="2">
        <f t="shared" si="981"/>
        <v>0</v>
      </c>
      <c r="AD1200" s="2">
        <f t="shared" si="981"/>
        <v>0</v>
      </c>
      <c r="AE1200" s="2">
        <f t="shared" si="981"/>
        <v>0</v>
      </c>
      <c r="AF1200" s="2">
        <f t="shared" si="981"/>
        <v>0</v>
      </c>
      <c r="AG1200" s="2">
        <f t="shared" si="981"/>
        <v>0</v>
      </c>
      <c r="AH1200" s="2">
        <f t="shared" si="981"/>
        <v>0</v>
      </c>
      <c r="AI1200" s="2">
        <f t="shared" si="981"/>
        <v>0</v>
      </c>
      <c r="AJ1200" s="2">
        <f t="shared" si="981"/>
        <v>0</v>
      </c>
      <c r="AK1200" s="2">
        <f t="shared" si="981"/>
        <v>0</v>
      </c>
      <c r="AL1200" s="2">
        <f t="shared" si="981"/>
        <v>0</v>
      </c>
      <c r="AM1200" s="2">
        <f t="shared" si="981"/>
        <v>0</v>
      </c>
      <c r="AN1200" s="2">
        <f t="shared" si="981"/>
        <v>0</v>
      </c>
      <c r="AO1200" s="2">
        <f t="shared" si="981"/>
        <v>0</v>
      </c>
      <c r="AP1200" s="2">
        <f t="shared" si="981"/>
        <v>0</v>
      </c>
      <c r="AQ1200" s="2">
        <f t="shared" si="981"/>
        <v>0</v>
      </c>
      <c r="AR1200" s="2">
        <f t="shared" si="981"/>
        <v>0</v>
      </c>
      <c r="AS1200" s="2">
        <f t="shared" si="981"/>
        <v>0</v>
      </c>
      <c r="AT1200" s="2">
        <f t="shared" si="981"/>
        <v>0</v>
      </c>
      <c r="AU1200" s="2">
        <f t="shared" ref="AU1200:BZ1200" si="982">AU1340</f>
        <v>0</v>
      </c>
      <c r="AV1200" s="2">
        <f t="shared" si="982"/>
        <v>0</v>
      </c>
      <c r="AW1200" s="2">
        <f t="shared" si="982"/>
        <v>0</v>
      </c>
      <c r="AX1200" s="2">
        <f t="shared" si="982"/>
        <v>0</v>
      </c>
      <c r="AY1200" s="2">
        <f t="shared" si="982"/>
        <v>0</v>
      </c>
      <c r="AZ1200" s="2">
        <f t="shared" si="982"/>
        <v>0</v>
      </c>
      <c r="BA1200" s="2">
        <f t="shared" si="982"/>
        <v>0</v>
      </c>
      <c r="BB1200" s="2">
        <f t="shared" si="982"/>
        <v>0</v>
      </c>
      <c r="BC1200" s="2">
        <f t="shared" si="982"/>
        <v>0</v>
      </c>
      <c r="BD1200" s="2">
        <f t="shared" si="982"/>
        <v>0</v>
      </c>
      <c r="BE1200" s="2">
        <f t="shared" si="982"/>
        <v>0</v>
      </c>
      <c r="BF1200" s="2">
        <f t="shared" si="982"/>
        <v>0</v>
      </c>
      <c r="BG1200" s="2">
        <f t="shared" si="982"/>
        <v>0</v>
      </c>
      <c r="BH1200" s="2">
        <f t="shared" si="982"/>
        <v>0</v>
      </c>
      <c r="BI1200" s="2">
        <f t="shared" si="982"/>
        <v>0</v>
      </c>
      <c r="BJ1200" s="2">
        <f t="shared" si="982"/>
        <v>0</v>
      </c>
      <c r="BK1200" s="2">
        <f t="shared" si="982"/>
        <v>0</v>
      </c>
      <c r="BL1200" s="2">
        <f t="shared" si="982"/>
        <v>0</v>
      </c>
      <c r="BM1200" s="2">
        <f t="shared" si="982"/>
        <v>0</v>
      </c>
      <c r="BN1200" s="2">
        <f t="shared" si="982"/>
        <v>0</v>
      </c>
      <c r="BO1200" s="2">
        <f t="shared" si="982"/>
        <v>0</v>
      </c>
      <c r="BP1200" s="2">
        <f t="shared" si="982"/>
        <v>0</v>
      </c>
      <c r="BQ1200" s="2">
        <f t="shared" si="982"/>
        <v>0</v>
      </c>
      <c r="BR1200" s="2">
        <f t="shared" si="982"/>
        <v>0</v>
      </c>
      <c r="BS1200" s="2">
        <f t="shared" si="982"/>
        <v>0</v>
      </c>
      <c r="BT1200" s="2">
        <f t="shared" si="982"/>
        <v>0</v>
      </c>
      <c r="BU1200" s="2">
        <f t="shared" si="982"/>
        <v>0</v>
      </c>
      <c r="BV1200" s="2">
        <f t="shared" si="982"/>
        <v>0</v>
      </c>
      <c r="BW1200" s="2">
        <f t="shared" si="982"/>
        <v>0</v>
      </c>
      <c r="BX1200" s="2">
        <f t="shared" si="982"/>
        <v>0</v>
      </c>
      <c r="BY1200" s="2">
        <f t="shared" si="982"/>
        <v>0</v>
      </c>
      <c r="BZ1200" s="2">
        <f t="shared" si="982"/>
        <v>0</v>
      </c>
      <c r="CA1200" s="2">
        <f t="shared" ref="CA1200:DF1200" si="983">CA1340</f>
        <v>0</v>
      </c>
      <c r="CB1200" s="2">
        <f t="shared" si="983"/>
        <v>0</v>
      </c>
      <c r="CC1200" s="2">
        <f t="shared" si="983"/>
        <v>0</v>
      </c>
      <c r="CD1200" s="2">
        <f t="shared" si="983"/>
        <v>0</v>
      </c>
      <c r="CE1200" s="2">
        <f t="shared" si="983"/>
        <v>0</v>
      </c>
      <c r="CF1200" s="2">
        <f t="shared" si="983"/>
        <v>0</v>
      </c>
      <c r="CG1200" s="2">
        <f t="shared" si="983"/>
        <v>0</v>
      </c>
      <c r="CH1200" s="2">
        <f t="shared" si="983"/>
        <v>0</v>
      </c>
      <c r="CI1200" s="2">
        <f t="shared" si="983"/>
        <v>0</v>
      </c>
      <c r="CJ1200" s="2">
        <f t="shared" si="983"/>
        <v>0</v>
      </c>
      <c r="CK1200" s="2">
        <f t="shared" si="983"/>
        <v>0</v>
      </c>
      <c r="CL1200" s="2">
        <f t="shared" si="983"/>
        <v>0</v>
      </c>
      <c r="CM1200" s="2">
        <f t="shared" si="983"/>
        <v>0</v>
      </c>
      <c r="CN1200" s="2">
        <f t="shared" si="983"/>
        <v>0</v>
      </c>
      <c r="CO1200" s="2">
        <f t="shared" si="983"/>
        <v>0</v>
      </c>
      <c r="CP1200" s="2">
        <f t="shared" si="983"/>
        <v>0</v>
      </c>
      <c r="CQ1200" s="2">
        <f t="shared" si="983"/>
        <v>0</v>
      </c>
      <c r="CR1200" s="2">
        <f t="shared" si="983"/>
        <v>0</v>
      </c>
      <c r="CS1200" s="2">
        <f t="shared" si="983"/>
        <v>0</v>
      </c>
      <c r="CT1200" s="2">
        <f t="shared" si="983"/>
        <v>0</v>
      </c>
      <c r="CU1200" s="2">
        <f t="shared" si="983"/>
        <v>0</v>
      </c>
      <c r="CV1200" s="2">
        <f t="shared" si="983"/>
        <v>0</v>
      </c>
      <c r="CW1200" s="2">
        <f t="shared" si="983"/>
        <v>0</v>
      </c>
      <c r="CX1200" s="2">
        <f t="shared" si="983"/>
        <v>0</v>
      </c>
      <c r="CY1200" s="2">
        <f t="shared" si="983"/>
        <v>0</v>
      </c>
      <c r="CZ1200" s="2">
        <f t="shared" si="983"/>
        <v>0</v>
      </c>
      <c r="DA1200" s="2">
        <f t="shared" si="983"/>
        <v>0</v>
      </c>
      <c r="DB1200" s="2">
        <f t="shared" si="983"/>
        <v>0</v>
      </c>
      <c r="DC1200" s="2">
        <f t="shared" si="983"/>
        <v>0</v>
      </c>
      <c r="DD1200" s="2">
        <f t="shared" si="983"/>
        <v>0</v>
      </c>
      <c r="DE1200" s="2">
        <f t="shared" si="983"/>
        <v>0</v>
      </c>
      <c r="DF1200" s="2">
        <f t="shared" si="983"/>
        <v>0</v>
      </c>
      <c r="DG1200" s="3">
        <f t="shared" ref="DG1200:EL1200" si="984">DG1340</f>
        <v>0</v>
      </c>
      <c r="DH1200" s="3">
        <f t="shared" si="984"/>
        <v>0</v>
      </c>
      <c r="DI1200" s="3">
        <f t="shared" si="984"/>
        <v>0</v>
      </c>
      <c r="DJ1200" s="3">
        <f t="shared" si="984"/>
        <v>0</v>
      </c>
      <c r="DK1200" s="3">
        <f t="shared" si="984"/>
        <v>0</v>
      </c>
      <c r="DL1200" s="3">
        <f t="shared" si="984"/>
        <v>0</v>
      </c>
      <c r="DM1200" s="3">
        <f t="shared" si="984"/>
        <v>0</v>
      </c>
      <c r="DN1200" s="3">
        <f t="shared" si="984"/>
        <v>0</v>
      </c>
      <c r="DO1200" s="3">
        <f t="shared" si="984"/>
        <v>0</v>
      </c>
      <c r="DP1200" s="3">
        <f t="shared" si="984"/>
        <v>0</v>
      </c>
      <c r="DQ1200" s="3">
        <f t="shared" si="984"/>
        <v>0</v>
      </c>
      <c r="DR1200" s="3">
        <f t="shared" si="984"/>
        <v>0</v>
      </c>
      <c r="DS1200" s="3">
        <f t="shared" si="984"/>
        <v>0</v>
      </c>
      <c r="DT1200" s="3">
        <f t="shared" si="984"/>
        <v>0</v>
      </c>
      <c r="DU1200" s="3">
        <f t="shared" si="984"/>
        <v>0</v>
      </c>
      <c r="DV1200" s="3">
        <f t="shared" si="984"/>
        <v>0</v>
      </c>
      <c r="DW1200" s="3">
        <f t="shared" si="984"/>
        <v>0</v>
      </c>
      <c r="DX1200" s="3">
        <f t="shared" si="984"/>
        <v>0</v>
      </c>
      <c r="DY1200" s="3">
        <f t="shared" si="984"/>
        <v>0</v>
      </c>
      <c r="DZ1200" s="3">
        <f t="shared" si="984"/>
        <v>0</v>
      </c>
      <c r="EA1200" s="3">
        <f t="shared" si="984"/>
        <v>0</v>
      </c>
      <c r="EB1200" s="3">
        <f t="shared" si="984"/>
        <v>0</v>
      </c>
      <c r="EC1200" s="3">
        <f t="shared" si="984"/>
        <v>0</v>
      </c>
      <c r="ED1200" s="3">
        <f t="shared" si="984"/>
        <v>0</v>
      </c>
      <c r="EE1200" s="3">
        <f t="shared" si="984"/>
        <v>0</v>
      </c>
      <c r="EF1200" s="3">
        <f t="shared" si="984"/>
        <v>0</v>
      </c>
      <c r="EG1200" s="3">
        <f t="shared" si="984"/>
        <v>0</v>
      </c>
      <c r="EH1200" s="3">
        <f t="shared" si="984"/>
        <v>0</v>
      </c>
      <c r="EI1200" s="3">
        <f t="shared" si="984"/>
        <v>0</v>
      </c>
      <c r="EJ1200" s="3">
        <f t="shared" si="984"/>
        <v>0</v>
      </c>
      <c r="EK1200" s="3">
        <f t="shared" si="984"/>
        <v>0</v>
      </c>
      <c r="EL1200" s="3">
        <f t="shared" si="984"/>
        <v>0</v>
      </c>
      <c r="EM1200" s="3">
        <f t="shared" ref="EM1200:FR1200" si="985">EM1340</f>
        <v>0</v>
      </c>
      <c r="EN1200" s="3">
        <f t="shared" si="985"/>
        <v>0</v>
      </c>
      <c r="EO1200" s="3">
        <f t="shared" si="985"/>
        <v>0</v>
      </c>
      <c r="EP1200" s="3">
        <f t="shared" si="985"/>
        <v>0</v>
      </c>
      <c r="EQ1200" s="3">
        <f t="shared" si="985"/>
        <v>0</v>
      </c>
      <c r="ER1200" s="3">
        <f t="shared" si="985"/>
        <v>0</v>
      </c>
      <c r="ES1200" s="3">
        <f t="shared" si="985"/>
        <v>0</v>
      </c>
      <c r="ET1200" s="3">
        <f t="shared" si="985"/>
        <v>0</v>
      </c>
      <c r="EU1200" s="3">
        <f t="shared" si="985"/>
        <v>0</v>
      </c>
      <c r="EV1200" s="3">
        <f t="shared" si="985"/>
        <v>0</v>
      </c>
      <c r="EW1200" s="3">
        <f t="shared" si="985"/>
        <v>0</v>
      </c>
      <c r="EX1200" s="3">
        <f t="shared" si="985"/>
        <v>0</v>
      </c>
      <c r="EY1200" s="3">
        <f t="shared" si="985"/>
        <v>0</v>
      </c>
      <c r="EZ1200" s="3">
        <f t="shared" si="985"/>
        <v>0</v>
      </c>
      <c r="FA1200" s="3">
        <f t="shared" si="985"/>
        <v>0</v>
      </c>
      <c r="FB1200" s="3">
        <f t="shared" si="985"/>
        <v>0</v>
      </c>
      <c r="FC1200" s="3">
        <f t="shared" si="985"/>
        <v>0</v>
      </c>
      <c r="FD1200" s="3">
        <f t="shared" si="985"/>
        <v>0</v>
      </c>
      <c r="FE1200" s="3">
        <f t="shared" si="985"/>
        <v>0</v>
      </c>
      <c r="FF1200" s="3">
        <f t="shared" si="985"/>
        <v>0</v>
      </c>
      <c r="FG1200" s="3">
        <f t="shared" si="985"/>
        <v>0</v>
      </c>
      <c r="FH1200" s="3">
        <f t="shared" si="985"/>
        <v>0</v>
      </c>
      <c r="FI1200" s="3">
        <f t="shared" si="985"/>
        <v>0</v>
      </c>
      <c r="FJ1200" s="3">
        <f t="shared" si="985"/>
        <v>0</v>
      </c>
      <c r="FK1200" s="3">
        <f t="shared" si="985"/>
        <v>0</v>
      </c>
      <c r="FL1200" s="3">
        <f t="shared" si="985"/>
        <v>0</v>
      </c>
      <c r="FM1200" s="3">
        <f t="shared" si="985"/>
        <v>0</v>
      </c>
      <c r="FN1200" s="3">
        <f t="shared" si="985"/>
        <v>0</v>
      </c>
      <c r="FO1200" s="3">
        <f t="shared" si="985"/>
        <v>0</v>
      </c>
      <c r="FP1200" s="3">
        <f t="shared" si="985"/>
        <v>0</v>
      </c>
      <c r="FQ1200" s="3">
        <f t="shared" si="985"/>
        <v>0</v>
      </c>
      <c r="FR1200" s="3">
        <f t="shared" si="985"/>
        <v>0</v>
      </c>
      <c r="FS1200" s="3">
        <f t="shared" ref="FS1200:GX1200" si="986">FS1340</f>
        <v>0</v>
      </c>
      <c r="FT1200" s="3">
        <f t="shared" si="986"/>
        <v>0</v>
      </c>
      <c r="FU1200" s="3">
        <f t="shared" si="986"/>
        <v>0</v>
      </c>
      <c r="FV1200" s="3">
        <f t="shared" si="986"/>
        <v>0</v>
      </c>
      <c r="FW1200" s="3">
        <f t="shared" si="986"/>
        <v>0</v>
      </c>
      <c r="FX1200" s="3">
        <f t="shared" si="986"/>
        <v>0</v>
      </c>
      <c r="FY1200" s="3">
        <f t="shared" si="986"/>
        <v>0</v>
      </c>
      <c r="FZ1200" s="3">
        <f t="shared" si="986"/>
        <v>0</v>
      </c>
      <c r="GA1200" s="3">
        <f t="shared" si="986"/>
        <v>0</v>
      </c>
      <c r="GB1200" s="3">
        <f t="shared" si="986"/>
        <v>0</v>
      </c>
      <c r="GC1200" s="3">
        <f t="shared" si="986"/>
        <v>0</v>
      </c>
      <c r="GD1200" s="3">
        <f t="shared" si="986"/>
        <v>0</v>
      </c>
      <c r="GE1200" s="3">
        <f t="shared" si="986"/>
        <v>0</v>
      </c>
      <c r="GF1200" s="3">
        <f t="shared" si="986"/>
        <v>0</v>
      </c>
      <c r="GG1200" s="3">
        <f t="shared" si="986"/>
        <v>0</v>
      </c>
      <c r="GH1200" s="3">
        <f t="shared" si="986"/>
        <v>0</v>
      </c>
      <c r="GI1200" s="3">
        <f t="shared" si="986"/>
        <v>0</v>
      </c>
      <c r="GJ1200" s="3">
        <f t="shared" si="986"/>
        <v>0</v>
      </c>
      <c r="GK1200" s="3">
        <f t="shared" si="986"/>
        <v>0</v>
      </c>
      <c r="GL1200" s="3">
        <f t="shared" si="986"/>
        <v>0</v>
      </c>
      <c r="GM1200" s="3">
        <f t="shared" si="986"/>
        <v>0</v>
      </c>
      <c r="GN1200" s="3">
        <f t="shared" si="986"/>
        <v>0</v>
      </c>
      <c r="GO1200" s="3">
        <f t="shared" si="986"/>
        <v>0</v>
      </c>
      <c r="GP1200" s="3">
        <f t="shared" si="986"/>
        <v>0</v>
      </c>
      <c r="GQ1200" s="3">
        <f t="shared" si="986"/>
        <v>0</v>
      </c>
      <c r="GR1200" s="3">
        <f t="shared" si="986"/>
        <v>0</v>
      </c>
      <c r="GS1200" s="3">
        <f t="shared" si="986"/>
        <v>0</v>
      </c>
      <c r="GT1200" s="3">
        <f t="shared" si="986"/>
        <v>0</v>
      </c>
      <c r="GU1200" s="3">
        <f t="shared" si="986"/>
        <v>0</v>
      </c>
      <c r="GV1200" s="3">
        <f t="shared" si="986"/>
        <v>0</v>
      </c>
      <c r="GW1200" s="3">
        <f t="shared" si="986"/>
        <v>0</v>
      </c>
      <c r="GX1200" s="3">
        <f t="shared" si="986"/>
        <v>0</v>
      </c>
    </row>
    <row r="1202" spans="1:245" x14ac:dyDescent="0.2">
      <c r="A1202" s="1">
        <v>4</v>
      </c>
      <c r="B1202" s="1">
        <v>1</v>
      </c>
      <c r="C1202" s="1"/>
      <c r="D1202" s="1">
        <f>ROW(A1310)</f>
        <v>1310</v>
      </c>
      <c r="E1202" s="1"/>
      <c r="F1202" s="1" t="s">
        <v>13</v>
      </c>
      <c r="G1202" s="1" t="s">
        <v>406</v>
      </c>
      <c r="H1202" s="1" t="s">
        <v>3</v>
      </c>
      <c r="I1202" s="1">
        <v>0</v>
      </c>
      <c r="J1202" s="1"/>
      <c r="K1202" s="1">
        <v>0</v>
      </c>
      <c r="L1202" s="1"/>
      <c r="M1202" s="1"/>
      <c r="N1202" s="1"/>
      <c r="O1202" s="1"/>
      <c r="P1202" s="1"/>
      <c r="Q1202" s="1"/>
      <c r="R1202" s="1"/>
      <c r="S1202" s="1"/>
      <c r="T1202" s="1"/>
      <c r="U1202" s="1" t="s">
        <v>3</v>
      </c>
      <c r="V1202" s="1">
        <v>0</v>
      </c>
      <c r="W1202" s="1"/>
      <c r="X1202" s="1"/>
      <c r="Y1202" s="1"/>
      <c r="Z1202" s="1"/>
      <c r="AA1202" s="1"/>
      <c r="AB1202" s="1" t="s">
        <v>3</v>
      </c>
      <c r="AC1202" s="1" t="s">
        <v>3</v>
      </c>
      <c r="AD1202" s="1" t="s">
        <v>3</v>
      </c>
      <c r="AE1202" s="1" t="s">
        <v>3</v>
      </c>
      <c r="AF1202" s="1" t="s">
        <v>3</v>
      </c>
      <c r="AG1202" s="1" t="s">
        <v>3</v>
      </c>
      <c r="AH1202" s="1"/>
      <c r="AI1202" s="1"/>
      <c r="AJ1202" s="1"/>
      <c r="AK1202" s="1"/>
      <c r="AL1202" s="1"/>
      <c r="AM1202" s="1"/>
      <c r="AN1202" s="1"/>
      <c r="AO1202" s="1"/>
      <c r="AP1202" s="1" t="s">
        <v>3</v>
      </c>
      <c r="AQ1202" s="1" t="s">
        <v>3</v>
      </c>
      <c r="AR1202" s="1" t="s">
        <v>3</v>
      </c>
      <c r="AS1202" s="1"/>
      <c r="AT1202" s="1"/>
      <c r="AU1202" s="1"/>
      <c r="AV1202" s="1"/>
      <c r="AW1202" s="1"/>
      <c r="AX1202" s="1"/>
      <c r="AY1202" s="1"/>
      <c r="AZ1202" s="1" t="s">
        <v>3</v>
      </c>
      <c r="BA1202" s="1"/>
      <c r="BB1202" s="1" t="s">
        <v>3</v>
      </c>
      <c r="BC1202" s="1" t="s">
        <v>3</v>
      </c>
      <c r="BD1202" s="1" t="s">
        <v>3</v>
      </c>
      <c r="BE1202" s="1" t="s">
        <v>3</v>
      </c>
      <c r="BF1202" s="1" t="s">
        <v>3</v>
      </c>
      <c r="BG1202" s="1" t="s">
        <v>3</v>
      </c>
      <c r="BH1202" s="1" t="s">
        <v>3</v>
      </c>
      <c r="BI1202" s="1" t="s">
        <v>3</v>
      </c>
      <c r="BJ1202" s="1" t="s">
        <v>3</v>
      </c>
      <c r="BK1202" s="1" t="s">
        <v>3</v>
      </c>
      <c r="BL1202" s="1" t="s">
        <v>3</v>
      </c>
      <c r="BM1202" s="1" t="s">
        <v>3</v>
      </c>
      <c r="BN1202" s="1" t="s">
        <v>3</v>
      </c>
      <c r="BO1202" s="1" t="s">
        <v>3</v>
      </c>
      <c r="BP1202" s="1" t="s">
        <v>3</v>
      </c>
      <c r="BQ1202" s="1"/>
      <c r="BR1202" s="1"/>
      <c r="BS1202" s="1"/>
      <c r="BT1202" s="1"/>
      <c r="BU1202" s="1"/>
      <c r="BV1202" s="1"/>
      <c r="BW1202" s="1"/>
      <c r="BX1202" s="1">
        <v>0</v>
      </c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>
        <v>0</v>
      </c>
    </row>
    <row r="1204" spans="1:245" x14ac:dyDescent="0.2">
      <c r="A1204" s="2">
        <v>52</v>
      </c>
      <c r="B1204" s="2">
        <f t="shared" ref="B1204:G1204" si="987">B1310</f>
        <v>1</v>
      </c>
      <c r="C1204" s="2">
        <f t="shared" si="987"/>
        <v>4</v>
      </c>
      <c r="D1204" s="2">
        <f t="shared" si="987"/>
        <v>1202</v>
      </c>
      <c r="E1204" s="2">
        <f t="shared" si="987"/>
        <v>0</v>
      </c>
      <c r="F1204" s="2" t="str">
        <f t="shared" si="987"/>
        <v>Новый раздел</v>
      </c>
      <c r="G1204" s="2" t="str">
        <f t="shared" si="987"/>
        <v>Парковочный карман</v>
      </c>
      <c r="H1204" s="2"/>
      <c r="I1204" s="2"/>
      <c r="J1204" s="2"/>
      <c r="K1204" s="2"/>
      <c r="L1204" s="2"/>
      <c r="M1204" s="2"/>
      <c r="N1204" s="2"/>
      <c r="O1204" s="2">
        <f t="shared" ref="O1204:AT1204" si="988">O1310</f>
        <v>0</v>
      </c>
      <c r="P1204" s="2">
        <f t="shared" si="988"/>
        <v>0</v>
      </c>
      <c r="Q1204" s="2">
        <f t="shared" si="988"/>
        <v>0</v>
      </c>
      <c r="R1204" s="2">
        <f t="shared" si="988"/>
        <v>0</v>
      </c>
      <c r="S1204" s="2">
        <f t="shared" si="988"/>
        <v>0</v>
      </c>
      <c r="T1204" s="2">
        <f t="shared" si="988"/>
        <v>0</v>
      </c>
      <c r="U1204" s="2">
        <f t="shared" si="988"/>
        <v>0</v>
      </c>
      <c r="V1204" s="2">
        <f t="shared" si="988"/>
        <v>0</v>
      </c>
      <c r="W1204" s="2">
        <f t="shared" si="988"/>
        <v>0</v>
      </c>
      <c r="X1204" s="2">
        <f t="shared" si="988"/>
        <v>0</v>
      </c>
      <c r="Y1204" s="2">
        <f t="shared" si="988"/>
        <v>0</v>
      </c>
      <c r="Z1204" s="2">
        <f t="shared" si="988"/>
        <v>0</v>
      </c>
      <c r="AA1204" s="2">
        <f t="shared" si="988"/>
        <v>0</v>
      </c>
      <c r="AB1204" s="2">
        <f t="shared" si="988"/>
        <v>0</v>
      </c>
      <c r="AC1204" s="2">
        <f t="shared" si="988"/>
        <v>0</v>
      </c>
      <c r="AD1204" s="2">
        <f t="shared" si="988"/>
        <v>0</v>
      </c>
      <c r="AE1204" s="2">
        <f t="shared" si="988"/>
        <v>0</v>
      </c>
      <c r="AF1204" s="2">
        <f t="shared" si="988"/>
        <v>0</v>
      </c>
      <c r="AG1204" s="2">
        <f t="shared" si="988"/>
        <v>0</v>
      </c>
      <c r="AH1204" s="2">
        <f t="shared" si="988"/>
        <v>0</v>
      </c>
      <c r="AI1204" s="2">
        <f t="shared" si="988"/>
        <v>0</v>
      </c>
      <c r="AJ1204" s="2">
        <f t="shared" si="988"/>
        <v>0</v>
      </c>
      <c r="AK1204" s="2">
        <f t="shared" si="988"/>
        <v>0</v>
      </c>
      <c r="AL1204" s="2">
        <f t="shared" si="988"/>
        <v>0</v>
      </c>
      <c r="AM1204" s="2">
        <f t="shared" si="988"/>
        <v>0</v>
      </c>
      <c r="AN1204" s="2">
        <f t="shared" si="988"/>
        <v>0</v>
      </c>
      <c r="AO1204" s="2">
        <f t="shared" si="988"/>
        <v>0</v>
      </c>
      <c r="AP1204" s="2">
        <f t="shared" si="988"/>
        <v>0</v>
      </c>
      <c r="AQ1204" s="2">
        <f t="shared" si="988"/>
        <v>0</v>
      </c>
      <c r="AR1204" s="2">
        <f t="shared" si="988"/>
        <v>0</v>
      </c>
      <c r="AS1204" s="2">
        <f t="shared" si="988"/>
        <v>0</v>
      </c>
      <c r="AT1204" s="2">
        <f t="shared" si="988"/>
        <v>0</v>
      </c>
      <c r="AU1204" s="2">
        <f t="shared" ref="AU1204:BZ1204" si="989">AU1310</f>
        <v>0</v>
      </c>
      <c r="AV1204" s="2">
        <f t="shared" si="989"/>
        <v>0</v>
      </c>
      <c r="AW1204" s="2">
        <f t="shared" si="989"/>
        <v>0</v>
      </c>
      <c r="AX1204" s="2">
        <f t="shared" si="989"/>
        <v>0</v>
      </c>
      <c r="AY1204" s="2">
        <f t="shared" si="989"/>
        <v>0</v>
      </c>
      <c r="AZ1204" s="2">
        <f t="shared" si="989"/>
        <v>0</v>
      </c>
      <c r="BA1204" s="2">
        <f t="shared" si="989"/>
        <v>0</v>
      </c>
      <c r="BB1204" s="2">
        <f t="shared" si="989"/>
        <v>0</v>
      </c>
      <c r="BC1204" s="2">
        <f t="shared" si="989"/>
        <v>0</v>
      </c>
      <c r="BD1204" s="2">
        <f t="shared" si="989"/>
        <v>0</v>
      </c>
      <c r="BE1204" s="2">
        <f t="shared" si="989"/>
        <v>0</v>
      </c>
      <c r="BF1204" s="2">
        <f t="shared" si="989"/>
        <v>0</v>
      </c>
      <c r="BG1204" s="2">
        <f t="shared" si="989"/>
        <v>0</v>
      </c>
      <c r="BH1204" s="2">
        <f t="shared" si="989"/>
        <v>0</v>
      </c>
      <c r="BI1204" s="2">
        <f t="shared" si="989"/>
        <v>0</v>
      </c>
      <c r="BJ1204" s="2">
        <f t="shared" si="989"/>
        <v>0</v>
      </c>
      <c r="BK1204" s="2">
        <f t="shared" si="989"/>
        <v>0</v>
      </c>
      <c r="BL1204" s="2">
        <f t="shared" si="989"/>
        <v>0</v>
      </c>
      <c r="BM1204" s="2">
        <f t="shared" si="989"/>
        <v>0</v>
      </c>
      <c r="BN1204" s="2">
        <f t="shared" si="989"/>
        <v>0</v>
      </c>
      <c r="BO1204" s="2">
        <f t="shared" si="989"/>
        <v>0</v>
      </c>
      <c r="BP1204" s="2">
        <f t="shared" si="989"/>
        <v>0</v>
      </c>
      <c r="BQ1204" s="2">
        <f t="shared" si="989"/>
        <v>0</v>
      </c>
      <c r="BR1204" s="2">
        <f t="shared" si="989"/>
        <v>0</v>
      </c>
      <c r="BS1204" s="2">
        <f t="shared" si="989"/>
        <v>0</v>
      </c>
      <c r="BT1204" s="2">
        <f t="shared" si="989"/>
        <v>0</v>
      </c>
      <c r="BU1204" s="2">
        <f t="shared" si="989"/>
        <v>0</v>
      </c>
      <c r="BV1204" s="2">
        <f t="shared" si="989"/>
        <v>0</v>
      </c>
      <c r="BW1204" s="2">
        <f t="shared" si="989"/>
        <v>0</v>
      </c>
      <c r="BX1204" s="2">
        <f t="shared" si="989"/>
        <v>0</v>
      </c>
      <c r="BY1204" s="2">
        <f t="shared" si="989"/>
        <v>0</v>
      </c>
      <c r="BZ1204" s="2">
        <f t="shared" si="989"/>
        <v>0</v>
      </c>
      <c r="CA1204" s="2">
        <f t="shared" ref="CA1204:DF1204" si="990">CA1310</f>
        <v>0</v>
      </c>
      <c r="CB1204" s="2">
        <f t="shared" si="990"/>
        <v>0</v>
      </c>
      <c r="CC1204" s="2">
        <f t="shared" si="990"/>
        <v>0</v>
      </c>
      <c r="CD1204" s="2">
        <f t="shared" si="990"/>
        <v>0</v>
      </c>
      <c r="CE1204" s="2">
        <f t="shared" si="990"/>
        <v>0</v>
      </c>
      <c r="CF1204" s="2">
        <f t="shared" si="990"/>
        <v>0</v>
      </c>
      <c r="CG1204" s="2">
        <f t="shared" si="990"/>
        <v>0</v>
      </c>
      <c r="CH1204" s="2">
        <f t="shared" si="990"/>
        <v>0</v>
      </c>
      <c r="CI1204" s="2">
        <f t="shared" si="990"/>
        <v>0</v>
      </c>
      <c r="CJ1204" s="2">
        <f t="shared" si="990"/>
        <v>0</v>
      </c>
      <c r="CK1204" s="2">
        <f t="shared" si="990"/>
        <v>0</v>
      </c>
      <c r="CL1204" s="2">
        <f t="shared" si="990"/>
        <v>0</v>
      </c>
      <c r="CM1204" s="2">
        <f t="shared" si="990"/>
        <v>0</v>
      </c>
      <c r="CN1204" s="2">
        <f t="shared" si="990"/>
        <v>0</v>
      </c>
      <c r="CO1204" s="2">
        <f t="shared" si="990"/>
        <v>0</v>
      </c>
      <c r="CP1204" s="2">
        <f t="shared" si="990"/>
        <v>0</v>
      </c>
      <c r="CQ1204" s="2">
        <f t="shared" si="990"/>
        <v>0</v>
      </c>
      <c r="CR1204" s="2">
        <f t="shared" si="990"/>
        <v>0</v>
      </c>
      <c r="CS1204" s="2">
        <f t="shared" si="990"/>
        <v>0</v>
      </c>
      <c r="CT1204" s="2">
        <f t="shared" si="990"/>
        <v>0</v>
      </c>
      <c r="CU1204" s="2">
        <f t="shared" si="990"/>
        <v>0</v>
      </c>
      <c r="CV1204" s="2">
        <f t="shared" si="990"/>
        <v>0</v>
      </c>
      <c r="CW1204" s="2">
        <f t="shared" si="990"/>
        <v>0</v>
      </c>
      <c r="CX1204" s="2">
        <f t="shared" si="990"/>
        <v>0</v>
      </c>
      <c r="CY1204" s="2">
        <f t="shared" si="990"/>
        <v>0</v>
      </c>
      <c r="CZ1204" s="2">
        <f t="shared" si="990"/>
        <v>0</v>
      </c>
      <c r="DA1204" s="2">
        <f t="shared" si="990"/>
        <v>0</v>
      </c>
      <c r="DB1204" s="2">
        <f t="shared" si="990"/>
        <v>0</v>
      </c>
      <c r="DC1204" s="2">
        <f t="shared" si="990"/>
        <v>0</v>
      </c>
      <c r="DD1204" s="2">
        <f t="shared" si="990"/>
        <v>0</v>
      </c>
      <c r="DE1204" s="2">
        <f t="shared" si="990"/>
        <v>0</v>
      </c>
      <c r="DF1204" s="2">
        <f t="shared" si="990"/>
        <v>0</v>
      </c>
      <c r="DG1204" s="3">
        <f t="shared" ref="DG1204:EL1204" si="991">DG1310</f>
        <v>0</v>
      </c>
      <c r="DH1204" s="3">
        <f t="shared" si="991"/>
        <v>0</v>
      </c>
      <c r="DI1204" s="3">
        <f t="shared" si="991"/>
        <v>0</v>
      </c>
      <c r="DJ1204" s="3">
        <f t="shared" si="991"/>
        <v>0</v>
      </c>
      <c r="DK1204" s="3">
        <f t="shared" si="991"/>
        <v>0</v>
      </c>
      <c r="DL1204" s="3">
        <f t="shared" si="991"/>
        <v>0</v>
      </c>
      <c r="DM1204" s="3">
        <f t="shared" si="991"/>
        <v>0</v>
      </c>
      <c r="DN1204" s="3">
        <f t="shared" si="991"/>
        <v>0</v>
      </c>
      <c r="DO1204" s="3">
        <f t="shared" si="991"/>
        <v>0</v>
      </c>
      <c r="DP1204" s="3">
        <f t="shared" si="991"/>
        <v>0</v>
      </c>
      <c r="DQ1204" s="3">
        <f t="shared" si="991"/>
        <v>0</v>
      </c>
      <c r="DR1204" s="3">
        <f t="shared" si="991"/>
        <v>0</v>
      </c>
      <c r="DS1204" s="3">
        <f t="shared" si="991"/>
        <v>0</v>
      </c>
      <c r="DT1204" s="3">
        <f t="shared" si="991"/>
        <v>0</v>
      </c>
      <c r="DU1204" s="3">
        <f t="shared" si="991"/>
        <v>0</v>
      </c>
      <c r="DV1204" s="3">
        <f t="shared" si="991"/>
        <v>0</v>
      </c>
      <c r="DW1204" s="3">
        <f t="shared" si="991"/>
        <v>0</v>
      </c>
      <c r="DX1204" s="3">
        <f t="shared" si="991"/>
        <v>0</v>
      </c>
      <c r="DY1204" s="3">
        <f t="shared" si="991"/>
        <v>0</v>
      </c>
      <c r="DZ1204" s="3">
        <f t="shared" si="991"/>
        <v>0</v>
      </c>
      <c r="EA1204" s="3">
        <f t="shared" si="991"/>
        <v>0</v>
      </c>
      <c r="EB1204" s="3">
        <f t="shared" si="991"/>
        <v>0</v>
      </c>
      <c r="EC1204" s="3">
        <f t="shared" si="991"/>
        <v>0</v>
      </c>
      <c r="ED1204" s="3">
        <f t="shared" si="991"/>
        <v>0</v>
      </c>
      <c r="EE1204" s="3">
        <f t="shared" si="991"/>
        <v>0</v>
      </c>
      <c r="EF1204" s="3">
        <f t="shared" si="991"/>
        <v>0</v>
      </c>
      <c r="EG1204" s="3">
        <f t="shared" si="991"/>
        <v>0</v>
      </c>
      <c r="EH1204" s="3">
        <f t="shared" si="991"/>
        <v>0</v>
      </c>
      <c r="EI1204" s="3">
        <f t="shared" si="991"/>
        <v>0</v>
      </c>
      <c r="EJ1204" s="3">
        <f t="shared" si="991"/>
        <v>0</v>
      </c>
      <c r="EK1204" s="3">
        <f t="shared" si="991"/>
        <v>0</v>
      </c>
      <c r="EL1204" s="3">
        <f t="shared" si="991"/>
        <v>0</v>
      </c>
      <c r="EM1204" s="3">
        <f t="shared" ref="EM1204:FR1204" si="992">EM1310</f>
        <v>0</v>
      </c>
      <c r="EN1204" s="3">
        <f t="shared" si="992"/>
        <v>0</v>
      </c>
      <c r="EO1204" s="3">
        <f t="shared" si="992"/>
        <v>0</v>
      </c>
      <c r="EP1204" s="3">
        <f t="shared" si="992"/>
        <v>0</v>
      </c>
      <c r="EQ1204" s="3">
        <f t="shared" si="992"/>
        <v>0</v>
      </c>
      <c r="ER1204" s="3">
        <f t="shared" si="992"/>
        <v>0</v>
      </c>
      <c r="ES1204" s="3">
        <f t="shared" si="992"/>
        <v>0</v>
      </c>
      <c r="ET1204" s="3">
        <f t="shared" si="992"/>
        <v>0</v>
      </c>
      <c r="EU1204" s="3">
        <f t="shared" si="992"/>
        <v>0</v>
      </c>
      <c r="EV1204" s="3">
        <f t="shared" si="992"/>
        <v>0</v>
      </c>
      <c r="EW1204" s="3">
        <f t="shared" si="992"/>
        <v>0</v>
      </c>
      <c r="EX1204" s="3">
        <f t="shared" si="992"/>
        <v>0</v>
      </c>
      <c r="EY1204" s="3">
        <f t="shared" si="992"/>
        <v>0</v>
      </c>
      <c r="EZ1204" s="3">
        <f t="shared" si="992"/>
        <v>0</v>
      </c>
      <c r="FA1204" s="3">
        <f t="shared" si="992"/>
        <v>0</v>
      </c>
      <c r="FB1204" s="3">
        <f t="shared" si="992"/>
        <v>0</v>
      </c>
      <c r="FC1204" s="3">
        <f t="shared" si="992"/>
        <v>0</v>
      </c>
      <c r="FD1204" s="3">
        <f t="shared" si="992"/>
        <v>0</v>
      </c>
      <c r="FE1204" s="3">
        <f t="shared" si="992"/>
        <v>0</v>
      </c>
      <c r="FF1204" s="3">
        <f t="shared" si="992"/>
        <v>0</v>
      </c>
      <c r="FG1204" s="3">
        <f t="shared" si="992"/>
        <v>0</v>
      </c>
      <c r="FH1204" s="3">
        <f t="shared" si="992"/>
        <v>0</v>
      </c>
      <c r="FI1204" s="3">
        <f t="shared" si="992"/>
        <v>0</v>
      </c>
      <c r="FJ1204" s="3">
        <f t="shared" si="992"/>
        <v>0</v>
      </c>
      <c r="FK1204" s="3">
        <f t="shared" si="992"/>
        <v>0</v>
      </c>
      <c r="FL1204" s="3">
        <f t="shared" si="992"/>
        <v>0</v>
      </c>
      <c r="FM1204" s="3">
        <f t="shared" si="992"/>
        <v>0</v>
      </c>
      <c r="FN1204" s="3">
        <f t="shared" si="992"/>
        <v>0</v>
      </c>
      <c r="FO1204" s="3">
        <f t="shared" si="992"/>
        <v>0</v>
      </c>
      <c r="FP1204" s="3">
        <f t="shared" si="992"/>
        <v>0</v>
      </c>
      <c r="FQ1204" s="3">
        <f t="shared" si="992"/>
        <v>0</v>
      </c>
      <c r="FR1204" s="3">
        <f t="shared" si="992"/>
        <v>0</v>
      </c>
      <c r="FS1204" s="3">
        <f t="shared" ref="FS1204:GX1204" si="993">FS1310</f>
        <v>0</v>
      </c>
      <c r="FT1204" s="3">
        <f t="shared" si="993"/>
        <v>0</v>
      </c>
      <c r="FU1204" s="3">
        <f t="shared" si="993"/>
        <v>0</v>
      </c>
      <c r="FV1204" s="3">
        <f t="shared" si="993"/>
        <v>0</v>
      </c>
      <c r="FW1204" s="3">
        <f t="shared" si="993"/>
        <v>0</v>
      </c>
      <c r="FX1204" s="3">
        <f t="shared" si="993"/>
        <v>0</v>
      </c>
      <c r="FY1204" s="3">
        <f t="shared" si="993"/>
        <v>0</v>
      </c>
      <c r="FZ1204" s="3">
        <f t="shared" si="993"/>
        <v>0</v>
      </c>
      <c r="GA1204" s="3">
        <f t="shared" si="993"/>
        <v>0</v>
      </c>
      <c r="GB1204" s="3">
        <f t="shared" si="993"/>
        <v>0</v>
      </c>
      <c r="GC1204" s="3">
        <f t="shared" si="993"/>
        <v>0</v>
      </c>
      <c r="GD1204" s="3">
        <f t="shared" si="993"/>
        <v>0</v>
      </c>
      <c r="GE1204" s="3">
        <f t="shared" si="993"/>
        <v>0</v>
      </c>
      <c r="GF1204" s="3">
        <f t="shared" si="993"/>
        <v>0</v>
      </c>
      <c r="GG1204" s="3">
        <f t="shared" si="993"/>
        <v>0</v>
      </c>
      <c r="GH1204" s="3">
        <f t="shared" si="993"/>
        <v>0</v>
      </c>
      <c r="GI1204" s="3">
        <f t="shared" si="993"/>
        <v>0</v>
      </c>
      <c r="GJ1204" s="3">
        <f t="shared" si="993"/>
        <v>0</v>
      </c>
      <c r="GK1204" s="3">
        <f t="shared" si="993"/>
        <v>0</v>
      </c>
      <c r="GL1204" s="3">
        <f t="shared" si="993"/>
        <v>0</v>
      </c>
      <c r="GM1204" s="3">
        <f t="shared" si="993"/>
        <v>0</v>
      </c>
      <c r="GN1204" s="3">
        <f t="shared" si="993"/>
        <v>0</v>
      </c>
      <c r="GO1204" s="3">
        <f t="shared" si="993"/>
        <v>0</v>
      </c>
      <c r="GP1204" s="3">
        <f t="shared" si="993"/>
        <v>0</v>
      </c>
      <c r="GQ1204" s="3">
        <f t="shared" si="993"/>
        <v>0</v>
      </c>
      <c r="GR1204" s="3">
        <f t="shared" si="993"/>
        <v>0</v>
      </c>
      <c r="GS1204" s="3">
        <f t="shared" si="993"/>
        <v>0</v>
      </c>
      <c r="GT1204" s="3">
        <f t="shared" si="993"/>
        <v>0</v>
      </c>
      <c r="GU1204" s="3">
        <f t="shared" si="993"/>
        <v>0</v>
      </c>
      <c r="GV1204" s="3">
        <f t="shared" si="993"/>
        <v>0</v>
      </c>
      <c r="GW1204" s="3">
        <f t="shared" si="993"/>
        <v>0</v>
      </c>
      <c r="GX1204" s="3">
        <f t="shared" si="993"/>
        <v>0</v>
      </c>
    </row>
    <row r="1206" spans="1:245" x14ac:dyDescent="0.2">
      <c r="A1206" s="1">
        <v>5</v>
      </c>
      <c r="B1206" s="1">
        <v>1</v>
      </c>
      <c r="C1206" s="1"/>
      <c r="D1206" s="1">
        <f>ROW(A1224)</f>
        <v>1224</v>
      </c>
      <c r="E1206" s="1"/>
      <c r="F1206" s="1" t="s">
        <v>15</v>
      </c>
      <c r="G1206" s="1" t="s">
        <v>404</v>
      </c>
      <c r="H1206" s="1" t="s">
        <v>3</v>
      </c>
      <c r="I1206" s="1">
        <v>0</v>
      </c>
      <c r="J1206" s="1"/>
      <c r="K1206" s="1">
        <v>-1</v>
      </c>
      <c r="L1206" s="1"/>
      <c r="M1206" s="1"/>
      <c r="N1206" s="1"/>
      <c r="O1206" s="1"/>
      <c r="P1206" s="1"/>
      <c r="Q1206" s="1"/>
      <c r="R1206" s="1"/>
      <c r="S1206" s="1"/>
      <c r="T1206" s="1"/>
      <c r="U1206" s="1" t="s">
        <v>3</v>
      </c>
      <c r="V1206" s="1">
        <v>0</v>
      </c>
      <c r="W1206" s="1"/>
      <c r="X1206" s="1"/>
      <c r="Y1206" s="1"/>
      <c r="Z1206" s="1"/>
      <c r="AA1206" s="1"/>
      <c r="AB1206" s="1" t="s">
        <v>3</v>
      </c>
      <c r="AC1206" s="1" t="s">
        <v>3</v>
      </c>
      <c r="AD1206" s="1" t="s">
        <v>3</v>
      </c>
      <c r="AE1206" s="1" t="s">
        <v>3</v>
      </c>
      <c r="AF1206" s="1" t="s">
        <v>3</v>
      </c>
      <c r="AG1206" s="1" t="s">
        <v>3</v>
      </c>
      <c r="AH1206" s="1"/>
      <c r="AI1206" s="1"/>
      <c r="AJ1206" s="1"/>
      <c r="AK1206" s="1"/>
      <c r="AL1206" s="1"/>
      <c r="AM1206" s="1"/>
      <c r="AN1206" s="1"/>
      <c r="AO1206" s="1"/>
      <c r="AP1206" s="1" t="s">
        <v>3</v>
      </c>
      <c r="AQ1206" s="1" t="s">
        <v>3</v>
      </c>
      <c r="AR1206" s="1" t="s">
        <v>3</v>
      </c>
      <c r="AS1206" s="1"/>
      <c r="AT1206" s="1"/>
      <c r="AU1206" s="1"/>
      <c r="AV1206" s="1"/>
      <c r="AW1206" s="1"/>
      <c r="AX1206" s="1"/>
      <c r="AY1206" s="1"/>
      <c r="AZ1206" s="1" t="s">
        <v>3</v>
      </c>
      <c r="BA1206" s="1"/>
      <c r="BB1206" s="1" t="s">
        <v>3</v>
      </c>
      <c r="BC1206" s="1" t="s">
        <v>3</v>
      </c>
      <c r="BD1206" s="1" t="s">
        <v>3</v>
      </c>
      <c r="BE1206" s="1" t="s">
        <v>3</v>
      </c>
      <c r="BF1206" s="1" t="s">
        <v>3</v>
      </c>
      <c r="BG1206" s="1" t="s">
        <v>3</v>
      </c>
      <c r="BH1206" s="1" t="s">
        <v>3</v>
      </c>
      <c r="BI1206" s="1" t="s">
        <v>3</v>
      </c>
      <c r="BJ1206" s="1" t="s">
        <v>3</v>
      </c>
      <c r="BK1206" s="1" t="s">
        <v>3</v>
      </c>
      <c r="BL1206" s="1" t="s">
        <v>3</v>
      </c>
      <c r="BM1206" s="1" t="s">
        <v>3</v>
      </c>
      <c r="BN1206" s="1" t="s">
        <v>3</v>
      </c>
      <c r="BO1206" s="1" t="s">
        <v>3</v>
      </c>
      <c r="BP1206" s="1" t="s">
        <v>3</v>
      </c>
      <c r="BQ1206" s="1"/>
      <c r="BR1206" s="1"/>
      <c r="BS1206" s="1"/>
      <c r="BT1206" s="1"/>
      <c r="BU1206" s="1"/>
      <c r="BV1206" s="1"/>
      <c r="BW1206" s="1"/>
      <c r="BX1206" s="1">
        <v>0</v>
      </c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>
        <v>0</v>
      </c>
    </row>
    <row r="1208" spans="1:245" x14ac:dyDescent="0.2">
      <c r="A1208" s="2">
        <v>52</v>
      </c>
      <c r="B1208" s="2">
        <f t="shared" ref="B1208:G1208" si="994">B1224</f>
        <v>1</v>
      </c>
      <c r="C1208" s="2">
        <f t="shared" si="994"/>
        <v>5</v>
      </c>
      <c r="D1208" s="2">
        <f t="shared" si="994"/>
        <v>1206</v>
      </c>
      <c r="E1208" s="2">
        <f t="shared" si="994"/>
        <v>0</v>
      </c>
      <c r="F1208" s="2" t="str">
        <f t="shared" si="994"/>
        <v>Новый подраздел</v>
      </c>
      <c r="G1208" s="2" t="str">
        <f t="shared" si="994"/>
        <v>Демонтаж/монтаж б/у гранитного борта</v>
      </c>
      <c r="H1208" s="2"/>
      <c r="I1208" s="2"/>
      <c r="J1208" s="2"/>
      <c r="K1208" s="2"/>
      <c r="L1208" s="2"/>
      <c r="M1208" s="2"/>
      <c r="N1208" s="2"/>
      <c r="O1208" s="2">
        <f t="shared" ref="O1208:AT1208" si="995">O1224</f>
        <v>0</v>
      </c>
      <c r="P1208" s="2">
        <f t="shared" si="995"/>
        <v>0</v>
      </c>
      <c r="Q1208" s="2">
        <f t="shared" si="995"/>
        <v>0</v>
      </c>
      <c r="R1208" s="2">
        <f t="shared" si="995"/>
        <v>0</v>
      </c>
      <c r="S1208" s="2">
        <f t="shared" si="995"/>
        <v>0</v>
      </c>
      <c r="T1208" s="2">
        <f t="shared" si="995"/>
        <v>0</v>
      </c>
      <c r="U1208" s="2">
        <f t="shared" si="995"/>
        <v>0</v>
      </c>
      <c r="V1208" s="2">
        <f t="shared" si="995"/>
        <v>0</v>
      </c>
      <c r="W1208" s="2">
        <f t="shared" si="995"/>
        <v>0</v>
      </c>
      <c r="X1208" s="2">
        <f t="shared" si="995"/>
        <v>0</v>
      </c>
      <c r="Y1208" s="2">
        <f t="shared" si="995"/>
        <v>0</v>
      </c>
      <c r="Z1208" s="2">
        <f t="shared" si="995"/>
        <v>0</v>
      </c>
      <c r="AA1208" s="2">
        <f t="shared" si="995"/>
        <v>0</v>
      </c>
      <c r="AB1208" s="2">
        <f t="shared" si="995"/>
        <v>0</v>
      </c>
      <c r="AC1208" s="2">
        <f t="shared" si="995"/>
        <v>0</v>
      </c>
      <c r="AD1208" s="2">
        <f t="shared" si="995"/>
        <v>0</v>
      </c>
      <c r="AE1208" s="2">
        <f t="shared" si="995"/>
        <v>0</v>
      </c>
      <c r="AF1208" s="2">
        <f t="shared" si="995"/>
        <v>0</v>
      </c>
      <c r="AG1208" s="2">
        <f t="shared" si="995"/>
        <v>0</v>
      </c>
      <c r="AH1208" s="2">
        <f t="shared" si="995"/>
        <v>0</v>
      </c>
      <c r="AI1208" s="2">
        <f t="shared" si="995"/>
        <v>0</v>
      </c>
      <c r="AJ1208" s="2">
        <f t="shared" si="995"/>
        <v>0</v>
      </c>
      <c r="AK1208" s="2">
        <f t="shared" si="995"/>
        <v>0</v>
      </c>
      <c r="AL1208" s="2">
        <f t="shared" si="995"/>
        <v>0</v>
      </c>
      <c r="AM1208" s="2">
        <f t="shared" si="995"/>
        <v>0</v>
      </c>
      <c r="AN1208" s="2">
        <f t="shared" si="995"/>
        <v>0</v>
      </c>
      <c r="AO1208" s="2">
        <f t="shared" si="995"/>
        <v>0</v>
      </c>
      <c r="AP1208" s="2">
        <f t="shared" si="995"/>
        <v>0</v>
      </c>
      <c r="AQ1208" s="2">
        <f t="shared" si="995"/>
        <v>0</v>
      </c>
      <c r="AR1208" s="2">
        <f t="shared" si="995"/>
        <v>0</v>
      </c>
      <c r="AS1208" s="2">
        <f t="shared" si="995"/>
        <v>0</v>
      </c>
      <c r="AT1208" s="2">
        <f t="shared" si="995"/>
        <v>0</v>
      </c>
      <c r="AU1208" s="2">
        <f t="shared" ref="AU1208:BZ1208" si="996">AU1224</f>
        <v>0</v>
      </c>
      <c r="AV1208" s="2">
        <f t="shared" si="996"/>
        <v>0</v>
      </c>
      <c r="AW1208" s="2">
        <f t="shared" si="996"/>
        <v>0</v>
      </c>
      <c r="AX1208" s="2">
        <f t="shared" si="996"/>
        <v>0</v>
      </c>
      <c r="AY1208" s="2">
        <f t="shared" si="996"/>
        <v>0</v>
      </c>
      <c r="AZ1208" s="2">
        <f t="shared" si="996"/>
        <v>0</v>
      </c>
      <c r="BA1208" s="2">
        <f t="shared" si="996"/>
        <v>0</v>
      </c>
      <c r="BB1208" s="2">
        <f t="shared" si="996"/>
        <v>0</v>
      </c>
      <c r="BC1208" s="2">
        <f t="shared" si="996"/>
        <v>0</v>
      </c>
      <c r="BD1208" s="2">
        <f t="shared" si="996"/>
        <v>0</v>
      </c>
      <c r="BE1208" s="2">
        <f t="shared" si="996"/>
        <v>0</v>
      </c>
      <c r="BF1208" s="2">
        <f t="shared" si="996"/>
        <v>0</v>
      </c>
      <c r="BG1208" s="2">
        <f t="shared" si="996"/>
        <v>0</v>
      </c>
      <c r="BH1208" s="2">
        <f t="shared" si="996"/>
        <v>0</v>
      </c>
      <c r="BI1208" s="2">
        <f t="shared" si="996"/>
        <v>0</v>
      </c>
      <c r="BJ1208" s="2">
        <f t="shared" si="996"/>
        <v>0</v>
      </c>
      <c r="BK1208" s="2">
        <f t="shared" si="996"/>
        <v>0</v>
      </c>
      <c r="BL1208" s="2">
        <f t="shared" si="996"/>
        <v>0</v>
      </c>
      <c r="BM1208" s="2">
        <f t="shared" si="996"/>
        <v>0</v>
      </c>
      <c r="BN1208" s="2">
        <f t="shared" si="996"/>
        <v>0</v>
      </c>
      <c r="BO1208" s="2">
        <f t="shared" si="996"/>
        <v>0</v>
      </c>
      <c r="BP1208" s="2">
        <f t="shared" si="996"/>
        <v>0</v>
      </c>
      <c r="BQ1208" s="2">
        <f t="shared" si="996"/>
        <v>0</v>
      </c>
      <c r="BR1208" s="2">
        <f t="shared" si="996"/>
        <v>0</v>
      </c>
      <c r="BS1208" s="2">
        <f t="shared" si="996"/>
        <v>0</v>
      </c>
      <c r="BT1208" s="2">
        <f t="shared" si="996"/>
        <v>0</v>
      </c>
      <c r="BU1208" s="2">
        <f t="shared" si="996"/>
        <v>0</v>
      </c>
      <c r="BV1208" s="2">
        <f t="shared" si="996"/>
        <v>0</v>
      </c>
      <c r="BW1208" s="2">
        <f t="shared" si="996"/>
        <v>0</v>
      </c>
      <c r="BX1208" s="2">
        <f t="shared" si="996"/>
        <v>0</v>
      </c>
      <c r="BY1208" s="2">
        <f t="shared" si="996"/>
        <v>0</v>
      </c>
      <c r="BZ1208" s="2">
        <f t="shared" si="996"/>
        <v>0</v>
      </c>
      <c r="CA1208" s="2">
        <f t="shared" ref="CA1208:DF1208" si="997">CA1224</f>
        <v>0</v>
      </c>
      <c r="CB1208" s="2">
        <f t="shared" si="997"/>
        <v>0</v>
      </c>
      <c r="CC1208" s="2">
        <f t="shared" si="997"/>
        <v>0</v>
      </c>
      <c r="CD1208" s="2">
        <f t="shared" si="997"/>
        <v>0</v>
      </c>
      <c r="CE1208" s="2">
        <f t="shared" si="997"/>
        <v>0</v>
      </c>
      <c r="CF1208" s="2">
        <f t="shared" si="997"/>
        <v>0</v>
      </c>
      <c r="CG1208" s="2">
        <f t="shared" si="997"/>
        <v>0</v>
      </c>
      <c r="CH1208" s="2">
        <f t="shared" si="997"/>
        <v>0</v>
      </c>
      <c r="CI1208" s="2">
        <f t="shared" si="997"/>
        <v>0</v>
      </c>
      <c r="CJ1208" s="2">
        <f t="shared" si="997"/>
        <v>0</v>
      </c>
      <c r="CK1208" s="2">
        <f t="shared" si="997"/>
        <v>0</v>
      </c>
      <c r="CL1208" s="2">
        <f t="shared" si="997"/>
        <v>0</v>
      </c>
      <c r="CM1208" s="2">
        <f t="shared" si="997"/>
        <v>0</v>
      </c>
      <c r="CN1208" s="2">
        <f t="shared" si="997"/>
        <v>0</v>
      </c>
      <c r="CO1208" s="2">
        <f t="shared" si="997"/>
        <v>0</v>
      </c>
      <c r="CP1208" s="2">
        <f t="shared" si="997"/>
        <v>0</v>
      </c>
      <c r="CQ1208" s="2">
        <f t="shared" si="997"/>
        <v>0</v>
      </c>
      <c r="CR1208" s="2">
        <f t="shared" si="997"/>
        <v>0</v>
      </c>
      <c r="CS1208" s="2">
        <f t="shared" si="997"/>
        <v>0</v>
      </c>
      <c r="CT1208" s="2">
        <f t="shared" si="997"/>
        <v>0</v>
      </c>
      <c r="CU1208" s="2">
        <f t="shared" si="997"/>
        <v>0</v>
      </c>
      <c r="CV1208" s="2">
        <f t="shared" si="997"/>
        <v>0</v>
      </c>
      <c r="CW1208" s="2">
        <f t="shared" si="997"/>
        <v>0</v>
      </c>
      <c r="CX1208" s="2">
        <f t="shared" si="997"/>
        <v>0</v>
      </c>
      <c r="CY1208" s="2">
        <f t="shared" si="997"/>
        <v>0</v>
      </c>
      <c r="CZ1208" s="2">
        <f t="shared" si="997"/>
        <v>0</v>
      </c>
      <c r="DA1208" s="2">
        <f t="shared" si="997"/>
        <v>0</v>
      </c>
      <c r="DB1208" s="2">
        <f t="shared" si="997"/>
        <v>0</v>
      </c>
      <c r="DC1208" s="2">
        <f t="shared" si="997"/>
        <v>0</v>
      </c>
      <c r="DD1208" s="2">
        <f t="shared" si="997"/>
        <v>0</v>
      </c>
      <c r="DE1208" s="2">
        <f t="shared" si="997"/>
        <v>0</v>
      </c>
      <c r="DF1208" s="2">
        <f t="shared" si="997"/>
        <v>0</v>
      </c>
      <c r="DG1208" s="3">
        <f t="shared" ref="DG1208:EL1208" si="998">DG1224</f>
        <v>0</v>
      </c>
      <c r="DH1208" s="3">
        <f t="shared" si="998"/>
        <v>0</v>
      </c>
      <c r="DI1208" s="3">
        <f t="shared" si="998"/>
        <v>0</v>
      </c>
      <c r="DJ1208" s="3">
        <f t="shared" si="998"/>
        <v>0</v>
      </c>
      <c r="DK1208" s="3">
        <f t="shared" si="998"/>
        <v>0</v>
      </c>
      <c r="DL1208" s="3">
        <f t="shared" si="998"/>
        <v>0</v>
      </c>
      <c r="DM1208" s="3">
        <f t="shared" si="998"/>
        <v>0</v>
      </c>
      <c r="DN1208" s="3">
        <f t="shared" si="998"/>
        <v>0</v>
      </c>
      <c r="DO1208" s="3">
        <f t="shared" si="998"/>
        <v>0</v>
      </c>
      <c r="DP1208" s="3">
        <f t="shared" si="998"/>
        <v>0</v>
      </c>
      <c r="DQ1208" s="3">
        <f t="shared" si="998"/>
        <v>0</v>
      </c>
      <c r="DR1208" s="3">
        <f t="shared" si="998"/>
        <v>0</v>
      </c>
      <c r="DS1208" s="3">
        <f t="shared" si="998"/>
        <v>0</v>
      </c>
      <c r="DT1208" s="3">
        <f t="shared" si="998"/>
        <v>0</v>
      </c>
      <c r="DU1208" s="3">
        <f t="shared" si="998"/>
        <v>0</v>
      </c>
      <c r="DV1208" s="3">
        <f t="shared" si="998"/>
        <v>0</v>
      </c>
      <c r="DW1208" s="3">
        <f t="shared" si="998"/>
        <v>0</v>
      </c>
      <c r="DX1208" s="3">
        <f t="shared" si="998"/>
        <v>0</v>
      </c>
      <c r="DY1208" s="3">
        <f t="shared" si="998"/>
        <v>0</v>
      </c>
      <c r="DZ1208" s="3">
        <f t="shared" si="998"/>
        <v>0</v>
      </c>
      <c r="EA1208" s="3">
        <f t="shared" si="998"/>
        <v>0</v>
      </c>
      <c r="EB1208" s="3">
        <f t="shared" si="998"/>
        <v>0</v>
      </c>
      <c r="EC1208" s="3">
        <f t="shared" si="998"/>
        <v>0</v>
      </c>
      <c r="ED1208" s="3">
        <f t="shared" si="998"/>
        <v>0</v>
      </c>
      <c r="EE1208" s="3">
        <f t="shared" si="998"/>
        <v>0</v>
      </c>
      <c r="EF1208" s="3">
        <f t="shared" si="998"/>
        <v>0</v>
      </c>
      <c r="EG1208" s="3">
        <f t="shared" si="998"/>
        <v>0</v>
      </c>
      <c r="EH1208" s="3">
        <f t="shared" si="998"/>
        <v>0</v>
      </c>
      <c r="EI1208" s="3">
        <f t="shared" si="998"/>
        <v>0</v>
      </c>
      <c r="EJ1208" s="3">
        <f t="shared" si="998"/>
        <v>0</v>
      </c>
      <c r="EK1208" s="3">
        <f t="shared" si="998"/>
        <v>0</v>
      </c>
      <c r="EL1208" s="3">
        <f t="shared" si="998"/>
        <v>0</v>
      </c>
      <c r="EM1208" s="3">
        <f t="shared" ref="EM1208:FR1208" si="999">EM1224</f>
        <v>0</v>
      </c>
      <c r="EN1208" s="3">
        <f t="shared" si="999"/>
        <v>0</v>
      </c>
      <c r="EO1208" s="3">
        <f t="shared" si="999"/>
        <v>0</v>
      </c>
      <c r="EP1208" s="3">
        <f t="shared" si="999"/>
        <v>0</v>
      </c>
      <c r="EQ1208" s="3">
        <f t="shared" si="999"/>
        <v>0</v>
      </c>
      <c r="ER1208" s="3">
        <f t="shared" si="999"/>
        <v>0</v>
      </c>
      <c r="ES1208" s="3">
        <f t="shared" si="999"/>
        <v>0</v>
      </c>
      <c r="ET1208" s="3">
        <f t="shared" si="999"/>
        <v>0</v>
      </c>
      <c r="EU1208" s="3">
        <f t="shared" si="999"/>
        <v>0</v>
      </c>
      <c r="EV1208" s="3">
        <f t="shared" si="999"/>
        <v>0</v>
      </c>
      <c r="EW1208" s="3">
        <f t="shared" si="999"/>
        <v>0</v>
      </c>
      <c r="EX1208" s="3">
        <f t="shared" si="999"/>
        <v>0</v>
      </c>
      <c r="EY1208" s="3">
        <f t="shared" si="999"/>
        <v>0</v>
      </c>
      <c r="EZ1208" s="3">
        <f t="shared" si="999"/>
        <v>0</v>
      </c>
      <c r="FA1208" s="3">
        <f t="shared" si="999"/>
        <v>0</v>
      </c>
      <c r="FB1208" s="3">
        <f t="shared" si="999"/>
        <v>0</v>
      </c>
      <c r="FC1208" s="3">
        <f t="shared" si="999"/>
        <v>0</v>
      </c>
      <c r="FD1208" s="3">
        <f t="shared" si="999"/>
        <v>0</v>
      </c>
      <c r="FE1208" s="3">
        <f t="shared" si="999"/>
        <v>0</v>
      </c>
      <c r="FF1208" s="3">
        <f t="shared" si="999"/>
        <v>0</v>
      </c>
      <c r="FG1208" s="3">
        <f t="shared" si="999"/>
        <v>0</v>
      </c>
      <c r="FH1208" s="3">
        <f t="shared" si="999"/>
        <v>0</v>
      </c>
      <c r="FI1208" s="3">
        <f t="shared" si="999"/>
        <v>0</v>
      </c>
      <c r="FJ1208" s="3">
        <f t="shared" si="999"/>
        <v>0</v>
      </c>
      <c r="FK1208" s="3">
        <f t="shared" si="999"/>
        <v>0</v>
      </c>
      <c r="FL1208" s="3">
        <f t="shared" si="999"/>
        <v>0</v>
      </c>
      <c r="FM1208" s="3">
        <f t="shared" si="999"/>
        <v>0</v>
      </c>
      <c r="FN1208" s="3">
        <f t="shared" si="999"/>
        <v>0</v>
      </c>
      <c r="FO1208" s="3">
        <f t="shared" si="999"/>
        <v>0</v>
      </c>
      <c r="FP1208" s="3">
        <f t="shared" si="999"/>
        <v>0</v>
      </c>
      <c r="FQ1208" s="3">
        <f t="shared" si="999"/>
        <v>0</v>
      </c>
      <c r="FR1208" s="3">
        <f t="shared" si="999"/>
        <v>0</v>
      </c>
      <c r="FS1208" s="3">
        <f t="shared" ref="FS1208:GX1208" si="1000">FS1224</f>
        <v>0</v>
      </c>
      <c r="FT1208" s="3">
        <f t="shared" si="1000"/>
        <v>0</v>
      </c>
      <c r="FU1208" s="3">
        <f t="shared" si="1000"/>
        <v>0</v>
      </c>
      <c r="FV1208" s="3">
        <f t="shared" si="1000"/>
        <v>0</v>
      </c>
      <c r="FW1208" s="3">
        <f t="shared" si="1000"/>
        <v>0</v>
      </c>
      <c r="FX1208" s="3">
        <f t="shared" si="1000"/>
        <v>0</v>
      </c>
      <c r="FY1208" s="3">
        <f t="shared" si="1000"/>
        <v>0</v>
      </c>
      <c r="FZ1208" s="3">
        <f t="shared" si="1000"/>
        <v>0</v>
      </c>
      <c r="GA1208" s="3">
        <f t="shared" si="1000"/>
        <v>0</v>
      </c>
      <c r="GB1208" s="3">
        <f t="shared" si="1000"/>
        <v>0</v>
      </c>
      <c r="GC1208" s="3">
        <f t="shared" si="1000"/>
        <v>0</v>
      </c>
      <c r="GD1208" s="3">
        <f t="shared" si="1000"/>
        <v>0</v>
      </c>
      <c r="GE1208" s="3">
        <f t="shared" si="1000"/>
        <v>0</v>
      </c>
      <c r="GF1208" s="3">
        <f t="shared" si="1000"/>
        <v>0</v>
      </c>
      <c r="GG1208" s="3">
        <f t="shared" si="1000"/>
        <v>0</v>
      </c>
      <c r="GH1208" s="3">
        <f t="shared" si="1000"/>
        <v>0</v>
      </c>
      <c r="GI1208" s="3">
        <f t="shared" si="1000"/>
        <v>0</v>
      </c>
      <c r="GJ1208" s="3">
        <f t="shared" si="1000"/>
        <v>0</v>
      </c>
      <c r="GK1208" s="3">
        <f t="shared" si="1000"/>
        <v>0</v>
      </c>
      <c r="GL1208" s="3">
        <f t="shared" si="1000"/>
        <v>0</v>
      </c>
      <c r="GM1208" s="3">
        <f t="shared" si="1000"/>
        <v>0</v>
      </c>
      <c r="GN1208" s="3">
        <f t="shared" si="1000"/>
        <v>0</v>
      </c>
      <c r="GO1208" s="3">
        <f t="shared" si="1000"/>
        <v>0</v>
      </c>
      <c r="GP1208" s="3">
        <f t="shared" si="1000"/>
        <v>0</v>
      </c>
      <c r="GQ1208" s="3">
        <f t="shared" si="1000"/>
        <v>0</v>
      </c>
      <c r="GR1208" s="3">
        <f t="shared" si="1000"/>
        <v>0</v>
      </c>
      <c r="GS1208" s="3">
        <f t="shared" si="1000"/>
        <v>0</v>
      </c>
      <c r="GT1208" s="3">
        <f t="shared" si="1000"/>
        <v>0</v>
      </c>
      <c r="GU1208" s="3">
        <f t="shared" si="1000"/>
        <v>0</v>
      </c>
      <c r="GV1208" s="3">
        <f t="shared" si="1000"/>
        <v>0</v>
      </c>
      <c r="GW1208" s="3">
        <f t="shared" si="1000"/>
        <v>0</v>
      </c>
      <c r="GX1208" s="3">
        <f t="shared" si="1000"/>
        <v>0</v>
      </c>
    </row>
    <row r="1210" spans="1:245" x14ac:dyDescent="0.2">
      <c r="A1210">
        <v>17</v>
      </c>
      <c r="B1210">
        <v>1</v>
      </c>
      <c r="C1210">
        <f>ROW(SmtRes!A378)</f>
        <v>378</v>
      </c>
      <c r="D1210">
        <f>ROW(EtalonRes!A372)</f>
        <v>372</v>
      </c>
      <c r="E1210" t="s">
        <v>4</v>
      </c>
      <c r="F1210" t="s">
        <v>145</v>
      </c>
      <c r="G1210" t="s">
        <v>146</v>
      </c>
      <c r="H1210" t="s">
        <v>147</v>
      </c>
      <c r="I1210">
        <v>0</v>
      </c>
      <c r="J1210">
        <v>0</v>
      </c>
      <c r="O1210">
        <f t="shared" ref="O1210:O1222" si="1001">ROUND(CP1210,2)</f>
        <v>0</v>
      </c>
      <c r="P1210">
        <f t="shared" ref="P1210:P1222" si="1002">ROUND(CQ1210*I1210,2)</f>
        <v>0</v>
      </c>
      <c r="Q1210">
        <f t="shared" ref="Q1210:Q1222" si="1003">ROUND(CR1210*I1210,2)</f>
        <v>0</v>
      </c>
      <c r="R1210">
        <f t="shared" ref="R1210:R1222" si="1004">ROUND(CS1210*I1210,2)</f>
        <v>0</v>
      </c>
      <c r="S1210">
        <f t="shared" ref="S1210:S1222" si="1005">ROUND(CT1210*I1210,2)</f>
        <v>0</v>
      </c>
      <c r="T1210">
        <f t="shared" ref="T1210:T1222" si="1006">ROUND(CU1210*I1210,2)</f>
        <v>0</v>
      </c>
      <c r="U1210">
        <f t="shared" ref="U1210:U1222" si="1007">CV1210*I1210</f>
        <v>0</v>
      </c>
      <c r="V1210">
        <f t="shared" ref="V1210:V1222" si="1008">CW1210*I1210</f>
        <v>0</v>
      </c>
      <c r="W1210">
        <f t="shared" ref="W1210:W1222" si="1009">ROUND(CX1210*I1210,2)</f>
        <v>0</v>
      </c>
      <c r="X1210">
        <f t="shared" ref="X1210:X1222" si="1010">ROUND(CY1210,2)</f>
        <v>0</v>
      </c>
      <c r="Y1210">
        <f t="shared" ref="Y1210:Y1222" si="1011">ROUND(CZ1210,2)</f>
        <v>0</v>
      </c>
      <c r="AA1210">
        <v>52421674</v>
      </c>
      <c r="AB1210">
        <f t="shared" ref="AB1210:AB1222" si="1012">ROUND((AC1210+AD1210+AF1210),6)</f>
        <v>15505.67</v>
      </c>
      <c r="AC1210">
        <f>ROUND((ES1210),6)</f>
        <v>0</v>
      </c>
      <c r="AD1210">
        <f>ROUND((((ET1210)-(EU1210))+AE1210),6)</f>
        <v>0</v>
      </c>
      <c r="AE1210">
        <f t="shared" ref="AE1210:AF1214" si="1013">ROUND((EU1210),6)</f>
        <v>0</v>
      </c>
      <c r="AF1210">
        <f t="shared" si="1013"/>
        <v>15505.67</v>
      </c>
      <c r="AG1210">
        <f t="shared" ref="AG1210:AG1222" si="1014">ROUND((AP1210),6)</f>
        <v>0</v>
      </c>
      <c r="AH1210">
        <f t="shared" ref="AH1210:AI1214" si="1015">(EW1210)</f>
        <v>76.7</v>
      </c>
      <c r="AI1210">
        <f t="shared" si="1015"/>
        <v>0</v>
      </c>
      <c r="AJ1210">
        <f t="shared" ref="AJ1210:AJ1222" si="1016">(AS1210)</f>
        <v>0</v>
      </c>
      <c r="AK1210">
        <v>15505.67</v>
      </c>
      <c r="AL1210">
        <v>0</v>
      </c>
      <c r="AM1210">
        <v>0</v>
      </c>
      <c r="AN1210">
        <v>0</v>
      </c>
      <c r="AO1210">
        <v>15505.67</v>
      </c>
      <c r="AP1210">
        <v>0</v>
      </c>
      <c r="AQ1210">
        <v>76.7</v>
      </c>
      <c r="AR1210">
        <v>0</v>
      </c>
      <c r="AS1210">
        <v>0</v>
      </c>
      <c r="AT1210">
        <v>70</v>
      </c>
      <c r="AU1210">
        <v>10</v>
      </c>
      <c r="AV1210">
        <v>1</v>
      </c>
      <c r="AW1210">
        <v>1</v>
      </c>
      <c r="AZ1210">
        <v>1</v>
      </c>
      <c r="BA1210">
        <v>1</v>
      </c>
      <c r="BB1210">
        <v>1</v>
      </c>
      <c r="BC1210">
        <v>1</v>
      </c>
      <c r="BD1210" t="s">
        <v>3</v>
      </c>
      <c r="BE1210" t="s">
        <v>3</v>
      </c>
      <c r="BF1210" t="s">
        <v>3</v>
      </c>
      <c r="BG1210" t="s">
        <v>3</v>
      </c>
      <c r="BH1210">
        <v>0</v>
      </c>
      <c r="BI1210">
        <v>4</v>
      </c>
      <c r="BJ1210" t="s">
        <v>148</v>
      </c>
      <c r="BM1210">
        <v>0</v>
      </c>
      <c r="BN1210">
        <v>0</v>
      </c>
      <c r="BO1210" t="s">
        <v>3</v>
      </c>
      <c r="BP1210">
        <v>0</v>
      </c>
      <c r="BQ1210">
        <v>1</v>
      </c>
      <c r="BR1210">
        <v>0</v>
      </c>
      <c r="BS1210">
        <v>1</v>
      </c>
      <c r="BT1210">
        <v>1</v>
      </c>
      <c r="BU1210">
        <v>1</v>
      </c>
      <c r="BV1210">
        <v>1</v>
      </c>
      <c r="BW1210">
        <v>1</v>
      </c>
      <c r="BX1210">
        <v>1</v>
      </c>
      <c r="BY1210" t="s">
        <v>3</v>
      </c>
      <c r="BZ1210">
        <v>70</v>
      </c>
      <c r="CA1210">
        <v>10</v>
      </c>
      <c r="CE1210">
        <v>0</v>
      </c>
      <c r="CF1210">
        <v>0</v>
      </c>
      <c r="CG1210">
        <v>0</v>
      </c>
      <c r="CM1210">
        <v>0</v>
      </c>
      <c r="CN1210" t="s">
        <v>3</v>
      </c>
      <c r="CO1210">
        <v>0</v>
      </c>
      <c r="CP1210">
        <f t="shared" ref="CP1210:CP1222" si="1017">(P1210+Q1210+S1210)</f>
        <v>0</v>
      </c>
      <c r="CQ1210">
        <f t="shared" ref="CQ1210:CQ1222" si="1018">(AC1210*BC1210*AW1210)</f>
        <v>0</v>
      </c>
      <c r="CR1210">
        <f>((((ET1210)*BB1210-(EU1210)*BS1210)+AE1210*BS1210)*AV1210)</f>
        <v>0</v>
      </c>
      <c r="CS1210">
        <f t="shared" ref="CS1210:CS1222" si="1019">(AE1210*BS1210*AV1210)</f>
        <v>0</v>
      </c>
      <c r="CT1210">
        <f t="shared" ref="CT1210:CT1222" si="1020">(AF1210*BA1210*AV1210)</f>
        <v>15505.67</v>
      </c>
      <c r="CU1210">
        <f t="shared" ref="CU1210:CU1222" si="1021">AG1210</f>
        <v>0</v>
      </c>
      <c r="CV1210">
        <f t="shared" ref="CV1210:CV1222" si="1022">(AH1210*AV1210)</f>
        <v>76.7</v>
      </c>
      <c r="CW1210">
        <f t="shared" ref="CW1210:CW1222" si="1023">AI1210</f>
        <v>0</v>
      </c>
      <c r="CX1210">
        <f t="shared" ref="CX1210:CX1222" si="1024">AJ1210</f>
        <v>0</v>
      </c>
      <c r="CY1210">
        <f t="shared" ref="CY1210:CY1222" si="1025">((S1210*BZ1210)/100)</f>
        <v>0</v>
      </c>
      <c r="CZ1210">
        <f t="shared" ref="CZ1210:CZ1222" si="1026">((S1210*CA1210)/100)</f>
        <v>0</v>
      </c>
      <c r="DC1210" t="s">
        <v>3</v>
      </c>
      <c r="DD1210" t="s">
        <v>3</v>
      </c>
      <c r="DE1210" t="s">
        <v>3</v>
      </c>
      <c r="DF1210" t="s">
        <v>3</v>
      </c>
      <c r="DG1210" t="s">
        <v>3</v>
      </c>
      <c r="DH1210" t="s">
        <v>3</v>
      </c>
      <c r="DI1210" t="s">
        <v>3</v>
      </c>
      <c r="DJ1210" t="s">
        <v>3</v>
      </c>
      <c r="DK1210" t="s">
        <v>3</v>
      </c>
      <c r="DL1210" t="s">
        <v>3</v>
      </c>
      <c r="DM1210" t="s">
        <v>3</v>
      </c>
      <c r="DN1210">
        <v>0</v>
      </c>
      <c r="DO1210">
        <v>0</v>
      </c>
      <c r="DP1210">
        <v>1</v>
      </c>
      <c r="DQ1210">
        <v>1</v>
      </c>
      <c r="DU1210">
        <v>1003</v>
      </c>
      <c r="DV1210" t="s">
        <v>147</v>
      </c>
      <c r="DW1210" t="s">
        <v>147</v>
      </c>
      <c r="DX1210">
        <v>100</v>
      </c>
      <c r="EE1210">
        <v>51482689</v>
      </c>
      <c r="EF1210">
        <v>1</v>
      </c>
      <c r="EG1210" t="s">
        <v>21</v>
      </c>
      <c r="EH1210">
        <v>0</v>
      </c>
      <c r="EI1210" t="s">
        <v>3</v>
      </c>
      <c r="EJ1210">
        <v>4</v>
      </c>
      <c r="EK1210">
        <v>0</v>
      </c>
      <c r="EL1210" t="s">
        <v>22</v>
      </c>
      <c r="EM1210" t="s">
        <v>23</v>
      </c>
      <c r="EO1210" t="s">
        <v>3</v>
      </c>
      <c r="EQ1210">
        <v>0</v>
      </c>
      <c r="ER1210">
        <v>15505.67</v>
      </c>
      <c r="ES1210">
        <v>0</v>
      </c>
      <c r="ET1210">
        <v>0</v>
      </c>
      <c r="EU1210">
        <v>0</v>
      </c>
      <c r="EV1210">
        <v>15505.67</v>
      </c>
      <c r="EW1210">
        <v>76.7</v>
      </c>
      <c r="EX1210">
        <v>0</v>
      </c>
      <c r="EY1210">
        <v>0</v>
      </c>
      <c r="FQ1210">
        <v>0</v>
      </c>
      <c r="FR1210">
        <f t="shared" ref="FR1210:FR1222" si="1027">ROUND(IF(AND(BH1210=3,BI1210=3),P1210,0),2)</f>
        <v>0</v>
      </c>
      <c r="FS1210">
        <v>0</v>
      </c>
      <c r="FX1210">
        <v>70</v>
      </c>
      <c r="FY1210">
        <v>10</v>
      </c>
      <c r="GA1210" t="s">
        <v>3</v>
      </c>
      <c r="GD1210">
        <v>0</v>
      </c>
      <c r="GF1210">
        <v>-1527906705</v>
      </c>
      <c r="GG1210">
        <v>2</v>
      </c>
      <c r="GH1210">
        <v>1</v>
      </c>
      <c r="GI1210">
        <v>-2</v>
      </c>
      <c r="GJ1210">
        <v>0</v>
      </c>
      <c r="GK1210">
        <f>ROUND(R1210*(R12)/100,2)</f>
        <v>0</v>
      </c>
      <c r="GL1210">
        <f t="shared" ref="GL1210:GL1222" si="1028">ROUND(IF(AND(BH1210=3,BI1210=3,FS1210&lt;&gt;0),P1210,0),2)</f>
        <v>0</v>
      </c>
      <c r="GM1210">
        <f>ROUND(O1210+X1210+Y1210+GK1210,2)+GX1210</f>
        <v>0</v>
      </c>
      <c r="GN1210">
        <f>IF(OR(BI1210=0,BI1210=1),ROUND(O1210+X1210+Y1210+GK1210,2),0)</f>
        <v>0</v>
      </c>
      <c r="GO1210">
        <f>IF(BI1210=2,ROUND(O1210+X1210+Y1210+GK1210,2),0)</f>
        <v>0</v>
      </c>
      <c r="GP1210">
        <f>IF(BI1210=4,ROUND(O1210+X1210+Y1210+GK1210,2)+GX1210,0)</f>
        <v>0</v>
      </c>
      <c r="GR1210">
        <v>0</v>
      </c>
      <c r="GS1210">
        <v>3</v>
      </c>
      <c r="GT1210">
        <v>0</v>
      </c>
      <c r="GU1210" t="s">
        <v>3</v>
      </c>
      <c r="GV1210">
        <f>ROUND((GT1210),6)</f>
        <v>0</v>
      </c>
      <c r="GW1210">
        <v>1</v>
      </c>
      <c r="GX1210">
        <f t="shared" ref="GX1210:GX1222" si="1029">ROUND(HC1210*I1210,2)</f>
        <v>0</v>
      </c>
      <c r="HA1210">
        <v>0</v>
      </c>
      <c r="HB1210">
        <v>0</v>
      </c>
      <c r="HC1210">
        <f t="shared" ref="HC1210:HC1222" si="1030">GV1210*GW1210</f>
        <v>0</v>
      </c>
      <c r="HE1210" t="s">
        <v>3</v>
      </c>
      <c r="HF1210" t="s">
        <v>3</v>
      </c>
      <c r="IK1210">
        <f t="shared" ref="IK1210:IK1222" si="1031">ROUND(GM1210*1.2,2)</f>
        <v>0</v>
      </c>
    </row>
    <row r="1211" spans="1:245" x14ac:dyDescent="0.2">
      <c r="A1211">
        <v>17</v>
      </c>
      <c r="B1211">
        <v>1</v>
      </c>
      <c r="C1211">
        <f>ROW(SmtRes!A379)</f>
        <v>379</v>
      </c>
      <c r="D1211">
        <f>ROW(EtalonRes!A373)</f>
        <v>373</v>
      </c>
      <c r="E1211" t="s">
        <v>24</v>
      </c>
      <c r="F1211" t="s">
        <v>25</v>
      </c>
      <c r="G1211" t="s">
        <v>26</v>
      </c>
      <c r="H1211" t="s">
        <v>27</v>
      </c>
      <c r="I1211">
        <v>0</v>
      </c>
      <c r="J1211">
        <v>0</v>
      </c>
      <c r="O1211">
        <f t="shared" si="1001"/>
        <v>0</v>
      </c>
      <c r="P1211">
        <f t="shared" si="1002"/>
        <v>0</v>
      </c>
      <c r="Q1211">
        <f t="shared" si="1003"/>
        <v>0</v>
      </c>
      <c r="R1211">
        <f t="shared" si="1004"/>
        <v>0</v>
      </c>
      <c r="S1211">
        <f t="shared" si="1005"/>
        <v>0</v>
      </c>
      <c r="T1211">
        <f t="shared" si="1006"/>
        <v>0</v>
      </c>
      <c r="U1211">
        <f t="shared" si="1007"/>
        <v>0</v>
      </c>
      <c r="V1211">
        <f t="shared" si="1008"/>
        <v>0</v>
      </c>
      <c r="W1211">
        <f t="shared" si="1009"/>
        <v>0</v>
      </c>
      <c r="X1211">
        <f t="shared" si="1010"/>
        <v>0</v>
      </c>
      <c r="Y1211">
        <f t="shared" si="1011"/>
        <v>0</v>
      </c>
      <c r="AA1211">
        <v>52421674</v>
      </c>
      <c r="AB1211">
        <f t="shared" si="1012"/>
        <v>80.25</v>
      </c>
      <c r="AC1211">
        <f>ROUND((ES1211),6)</f>
        <v>0</v>
      </c>
      <c r="AD1211">
        <f>ROUND((((ET1211)-(EU1211))+AE1211),6)</f>
        <v>80.25</v>
      </c>
      <c r="AE1211">
        <f t="shared" si="1013"/>
        <v>25.84</v>
      </c>
      <c r="AF1211">
        <f t="shared" si="1013"/>
        <v>0</v>
      </c>
      <c r="AG1211">
        <f t="shared" si="1014"/>
        <v>0</v>
      </c>
      <c r="AH1211">
        <f t="shared" si="1015"/>
        <v>0</v>
      </c>
      <c r="AI1211">
        <f t="shared" si="1015"/>
        <v>0</v>
      </c>
      <c r="AJ1211">
        <f t="shared" si="1016"/>
        <v>0</v>
      </c>
      <c r="AK1211">
        <v>80.25</v>
      </c>
      <c r="AL1211">
        <v>0</v>
      </c>
      <c r="AM1211">
        <v>80.25</v>
      </c>
      <c r="AN1211">
        <v>25.84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70</v>
      </c>
      <c r="AU1211">
        <v>10</v>
      </c>
      <c r="AV1211">
        <v>1</v>
      </c>
      <c r="AW1211">
        <v>1</v>
      </c>
      <c r="AZ1211">
        <v>1</v>
      </c>
      <c r="BA1211">
        <v>1</v>
      </c>
      <c r="BB1211">
        <v>1</v>
      </c>
      <c r="BC1211">
        <v>1</v>
      </c>
      <c r="BD1211" t="s">
        <v>3</v>
      </c>
      <c r="BE1211" t="s">
        <v>3</v>
      </c>
      <c r="BF1211" t="s">
        <v>3</v>
      </c>
      <c r="BG1211" t="s">
        <v>3</v>
      </c>
      <c r="BH1211">
        <v>0</v>
      </c>
      <c r="BI1211">
        <v>4</v>
      </c>
      <c r="BJ1211" t="s">
        <v>28</v>
      </c>
      <c r="BM1211">
        <v>0</v>
      </c>
      <c r="BN1211">
        <v>0</v>
      </c>
      <c r="BO1211" t="s">
        <v>3</v>
      </c>
      <c r="BP1211">
        <v>0</v>
      </c>
      <c r="BQ1211">
        <v>1</v>
      </c>
      <c r="BR1211">
        <v>0</v>
      </c>
      <c r="BS1211">
        <v>1</v>
      </c>
      <c r="BT1211">
        <v>1</v>
      </c>
      <c r="BU1211">
        <v>1</v>
      </c>
      <c r="BV1211">
        <v>1</v>
      </c>
      <c r="BW1211">
        <v>1</v>
      </c>
      <c r="BX1211">
        <v>1</v>
      </c>
      <c r="BY1211" t="s">
        <v>3</v>
      </c>
      <c r="BZ1211">
        <v>70</v>
      </c>
      <c r="CA1211">
        <v>10</v>
      </c>
      <c r="CE1211">
        <v>0</v>
      </c>
      <c r="CF1211">
        <v>0</v>
      </c>
      <c r="CG1211">
        <v>0</v>
      </c>
      <c r="CM1211">
        <v>0</v>
      </c>
      <c r="CN1211" t="s">
        <v>3</v>
      </c>
      <c r="CO1211">
        <v>0</v>
      </c>
      <c r="CP1211">
        <f t="shared" si="1017"/>
        <v>0</v>
      </c>
      <c r="CQ1211">
        <f t="shared" si="1018"/>
        <v>0</v>
      </c>
      <c r="CR1211">
        <f>((((ET1211)*BB1211-(EU1211)*BS1211)+AE1211*BS1211)*AV1211)</f>
        <v>80.25</v>
      </c>
      <c r="CS1211">
        <f t="shared" si="1019"/>
        <v>25.84</v>
      </c>
      <c r="CT1211">
        <f t="shared" si="1020"/>
        <v>0</v>
      </c>
      <c r="CU1211">
        <f t="shared" si="1021"/>
        <v>0</v>
      </c>
      <c r="CV1211">
        <f t="shared" si="1022"/>
        <v>0</v>
      </c>
      <c r="CW1211">
        <f t="shared" si="1023"/>
        <v>0</v>
      </c>
      <c r="CX1211">
        <f t="shared" si="1024"/>
        <v>0</v>
      </c>
      <c r="CY1211">
        <f t="shared" si="1025"/>
        <v>0</v>
      </c>
      <c r="CZ1211">
        <f t="shared" si="1026"/>
        <v>0</v>
      </c>
      <c r="DC1211" t="s">
        <v>3</v>
      </c>
      <c r="DD1211" t="s">
        <v>3</v>
      </c>
      <c r="DE1211" t="s">
        <v>3</v>
      </c>
      <c r="DF1211" t="s">
        <v>3</v>
      </c>
      <c r="DG1211" t="s">
        <v>3</v>
      </c>
      <c r="DH1211" t="s">
        <v>3</v>
      </c>
      <c r="DI1211" t="s">
        <v>3</v>
      </c>
      <c r="DJ1211" t="s">
        <v>3</v>
      </c>
      <c r="DK1211" t="s">
        <v>3</v>
      </c>
      <c r="DL1211" t="s">
        <v>3</v>
      </c>
      <c r="DM1211" t="s">
        <v>3</v>
      </c>
      <c r="DN1211">
        <v>0</v>
      </c>
      <c r="DO1211">
        <v>0</v>
      </c>
      <c r="DP1211">
        <v>1</v>
      </c>
      <c r="DQ1211">
        <v>1</v>
      </c>
      <c r="DU1211">
        <v>1009</v>
      </c>
      <c r="DV1211" t="s">
        <v>27</v>
      </c>
      <c r="DW1211" t="s">
        <v>27</v>
      </c>
      <c r="DX1211">
        <v>1000</v>
      </c>
      <c r="EE1211">
        <v>51482689</v>
      </c>
      <c r="EF1211">
        <v>1</v>
      </c>
      <c r="EG1211" t="s">
        <v>21</v>
      </c>
      <c r="EH1211">
        <v>0</v>
      </c>
      <c r="EI1211" t="s">
        <v>3</v>
      </c>
      <c r="EJ1211">
        <v>4</v>
      </c>
      <c r="EK1211">
        <v>0</v>
      </c>
      <c r="EL1211" t="s">
        <v>22</v>
      </c>
      <c r="EM1211" t="s">
        <v>23</v>
      </c>
      <c r="EO1211" t="s">
        <v>3</v>
      </c>
      <c r="EQ1211">
        <v>0</v>
      </c>
      <c r="ER1211">
        <v>80.25</v>
      </c>
      <c r="ES1211">
        <v>0</v>
      </c>
      <c r="ET1211">
        <v>80.25</v>
      </c>
      <c r="EU1211">
        <v>25.84</v>
      </c>
      <c r="EV1211">
        <v>0</v>
      </c>
      <c r="EW1211">
        <v>0</v>
      </c>
      <c r="EX1211">
        <v>0</v>
      </c>
      <c r="EY1211">
        <v>0</v>
      </c>
      <c r="FQ1211">
        <v>0</v>
      </c>
      <c r="FR1211">
        <f t="shared" si="1027"/>
        <v>0</v>
      </c>
      <c r="FS1211">
        <v>0</v>
      </c>
      <c r="FX1211">
        <v>70</v>
      </c>
      <c r="FY1211">
        <v>10</v>
      </c>
      <c r="GA1211" t="s">
        <v>3</v>
      </c>
      <c r="GD1211">
        <v>0</v>
      </c>
      <c r="GF1211">
        <v>-706956719</v>
      </c>
      <c r="GG1211">
        <v>2</v>
      </c>
      <c r="GH1211">
        <v>1</v>
      </c>
      <c r="GI1211">
        <v>-2</v>
      </c>
      <c r="GJ1211">
        <v>0</v>
      </c>
      <c r="GK1211">
        <f>ROUND(R1211*(R12)/100,2)</f>
        <v>0</v>
      </c>
      <c r="GL1211">
        <f t="shared" si="1028"/>
        <v>0</v>
      </c>
      <c r="GM1211">
        <f>ROUND(O1211+X1211+Y1211+GK1211,2)+GX1211</f>
        <v>0</v>
      </c>
      <c r="GN1211">
        <f>IF(OR(BI1211=0,BI1211=1),ROUND(O1211+X1211+Y1211+GK1211,2),0)</f>
        <v>0</v>
      </c>
      <c r="GO1211">
        <f>IF(BI1211=2,ROUND(O1211+X1211+Y1211+GK1211,2),0)</f>
        <v>0</v>
      </c>
      <c r="GP1211">
        <f>IF(BI1211=4,ROUND(O1211+X1211+Y1211+GK1211,2)+GX1211,0)</f>
        <v>0</v>
      </c>
      <c r="GR1211">
        <v>0</v>
      </c>
      <c r="GS1211">
        <v>3</v>
      </c>
      <c r="GT1211">
        <v>0</v>
      </c>
      <c r="GU1211" t="s">
        <v>3</v>
      </c>
      <c r="GV1211">
        <f>ROUND((GT1211),6)</f>
        <v>0</v>
      </c>
      <c r="GW1211">
        <v>1</v>
      </c>
      <c r="GX1211">
        <f t="shared" si="1029"/>
        <v>0</v>
      </c>
      <c r="HA1211">
        <v>0</v>
      </c>
      <c r="HB1211">
        <v>0</v>
      </c>
      <c r="HC1211">
        <f t="shared" si="1030"/>
        <v>0</v>
      </c>
      <c r="HE1211" t="s">
        <v>3</v>
      </c>
      <c r="HF1211" t="s">
        <v>3</v>
      </c>
      <c r="IK1211">
        <f t="shared" si="1031"/>
        <v>0</v>
      </c>
    </row>
    <row r="1212" spans="1:245" x14ac:dyDescent="0.2">
      <c r="A1212">
        <v>17</v>
      </c>
      <c r="B1212">
        <v>1</v>
      </c>
      <c r="C1212">
        <f>ROW(SmtRes!A380)</f>
        <v>380</v>
      </c>
      <c r="D1212">
        <f>ROW(EtalonRes!A374)</f>
        <v>374</v>
      </c>
      <c r="E1212" t="s">
        <v>29</v>
      </c>
      <c r="F1212" t="s">
        <v>30</v>
      </c>
      <c r="G1212" t="s">
        <v>31</v>
      </c>
      <c r="H1212" t="s">
        <v>27</v>
      </c>
      <c r="I1212">
        <v>0</v>
      </c>
      <c r="J1212">
        <v>0</v>
      </c>
      <c r="O1212">
        <f t="shared" si="1001"/>
        <v>0</v>
      </c>
      <c r="P1212">
        <f t="shared" si="1002"/>
        <v>0</v>
      </c>
      <c r="Q1212">
        <f t="shared" si="1003"/>
        <v>0</v>
      </c>
      <c r="R1212">
        <f t="shared" si="1004"/>
        <v>0</v>
      </c>
      <c r="S1212">
        <f t="shared" si="1005"/>
        <v>0</v>
      </c>
      <c r="T1212">
        <f t="shared" si="1006"/>
        <v>0</v>
      </c>
      <c r="U1212">
        <f t="shared" si="1007"/>
        <v>0</v>
      </c>
      <c r="V1212">
        <f t="shared" si="1008"/>
        <v>0</v>
      </c>
      <c r="W1212">
        <f t="shared" si="1009"/>
        <v>0</v>
      </c>
      <c r="X1212">
        <f t="shared" si="1010"/>
        <v>0</v>
      </c>
      <c r="Y1212">
        <f t="shared" si="1011"/>
        <v>0</v>
      </c>
      <c r="AA1212">
        <v>52421674</v>
      </c>
      <c r="AB1212">
        <f t="shared" si="1012"/>
        <v>124.9</v>
      </c>
      <c r="AC1212">
        <f>ROUND((ES1212),6)</f>
        <v>0</v>
      </c>
      <c r="AD1212">
        <f>ROUND((((ET1212)-(EU1212))+AE1212),6)</f>
        <v>0</v>
      </c>
      <c r="AE1212">
        <f t="shared" si="1013"/>
        <v>0</v>
      </c>
      <c r="AF1212">
        <f t="shared" si="1013"/>
        <v>124.9</v>
      </c>
      <c r="AG1212">
        <f t="shared" si="1014"/>
        <v>0</v>
      </c>
      <c r="AH1212">
        <f t="shared" si="1015"/>
        <v>1.02</v>
      </c>
      <c r="AI1212">
        <f t="shared" si="1015"/>
        <v>0</v>
      </c>
      <c r="AJ1212">
        <f t="shared" si="1016"/>
        <v>0</v>
      </c>
      <c r="AK1212">
        <v>124.9</v>
      </c>
      <c r="AL1212">
        <v>0</v>
      </c>
      <c r="AM1212">
        <v>0</v>
      </c>
      <c r="AN1212">
        <v>0</v>
      </c>
      <c r="AO1212">
        <v>124.9</v>
      </c>
      <c r="AP1212">
        <v>0</v>
      </c>
      <c r="AQ1212">
        <v>1.02</v>
      </c>
      <c r="AR1212">
        <v>0</v>
      </c>
      <c r="AS1212">
        <v>0</v>
      </c>
      <c r="AT1212">
        <v>70</v>
      </c>
      <c r="AU1212">
        <v>10</v>
      </c>
      <c r="AV1212">
        <v>1</v>
      </c>
      <c r="AW1212">
        <v>1</v>
      </c>
      <c r="AZ1212">
        <v>1</v>
      </c>
      <c r="BA1212">
        <v>1</v>
      </c>
      <c r="BB1212">
        <v>1</v>
      </c>
      <c r="BC1212">
        <v>1</v>
      </c>
      <c r="BD1212" t="s">
        <v>3</v>
      </c>
      <c r="BE1212" t="s">
        <v>3</v>
      </c>
      <c r="BF1212" t="s">
        <v>3</v>
      </c>
      <c r="BG1212" t="s">
        <v>3</v>
      </c>
      <c r="BH1212">
        <v>0</v>
      </c>
      <c r="BI1212">
        <v>4</v>
      </c>
      <c r="BJ1212" t="s">
        <v>32</v>
      </c>
      <c r="BM1212">
        <v>0</v>
      </c>
      <c r="BN1212">
        <v>0</v>
      </c>
      <c r="BO1212" t="s">
        <v>3</v>
      </c>
      <c r="BP1212">
        <v>0</v>
      </c>
      <c r="BQ1212">
        <v>1</v>
      </c>
      <c r="BR1212">
        <v>0</v>
      </c>
      <c r="BS1212">
        <v>1</v>
      </c>
      <c r="BT1212">
        <v>1</v>
      </c>
      <c r="BU1212">
        <v>1</v>
      </c>
      <c r="BV1212">
        <v>1</v>
      </c>
      <c r="BW1212">
        <v>1</v>
      </c>
      <c r="BX1212">
        <v>1</v>
      </c>
      <c r="BY1212" t="s">
        <v>3</v>
      </c>
      <c r="BZ1212">
        <v>70</v>
      </c>
      <c r="CA1212">
        <v>10</v>
      </c>
      <c r="CE1212">
        <v>0</v>
      </c>
      <c r="CF1212">
        <v>0</v>
      </c>
      <c r="CG1212">
        <v>0</v>
      </c>
      <c r="CM1212">
        <v>0</v>
      </c>
      <c r="CN1212" t="s">
        <v>3</v>
      </c>
      <c r="CO1212">
        <v>0</v>
      </c>
      <c r="CP1212">
        <f t="shared" si="1017"/>
        <v>0</v>
      </c>
      <c r="CQ1212">
        <f t="shared" si="1018"/>
        <v>0</v>
      </c>
      <c r="CR1212">
        <f>((((ET1212)*BB1212-(EU1212)*BS1212)+AE1212*BS1212)*AV1212)</f>
        <v>0</v>
      </c>
      <c r="CS1212">
        <f t="shared" si="1019"/>
        <v>0</v>
      </c>
      <c r="CT1212">
        <f t="shared" si="1020"/>
        <v>124.9</v>
      </c>
      <c r="CU1212">
        <f t="shared" si="1021"/>
        <v>0</v>
      </c>
      <c r="CV1212">
        <f t="shared" si="1022"/>
        <v>1.02</v>
      </c>
      <c r="CW1212">
        <f t="shared" si="1023"/>
        <v>0</v>
      </c>
      <c r="CX1212">
        <f t="shared" si="1024"/>
        <v>0</v>
      </c>
      <c r="CY1212">
        <f t="shared" si="1025"/>
        <v>0</v>
      </c>
      <c r="CZ1212">
        <f t="shared" si="1026"/>
        <v>0</v>
      </c>
      <c r="DC1212" t="s">
        <v>3</v>
      </c>
      <c r="DD1212" t="s">
        <v>3</v>
      </c>
      <c r="DE1212" t="s">
        <v>3</v>
      </c>
      <c r="DF1212" t="s">
        <v>3</v>
      </c>
      <c r="DG1212" t="s">
        <v>3</v>
      </c>
      <c r="DH1212" t="s">
        <v>3</v>
      </c>
      <c r="DI1212" t="s">
        <v>3</v>
      </c>
      <c r="DJ1212" t="s">
        <v>3</v>
      </c>
      <c r="DK1212" t="s">
        <v>3</v>
      </c>
      <c r="DL1212" t="s">
        <v>3</v>
      </c>
      <c r="DM1212" t="s">
        <v>3</v>
      </c>
      <c r="DN1212">
        <v>0</v>
      </c>
      <c r="DO1212">
        <v>0</v>
      </c>
      <c r="DP1212">
        <v>1</v>
      </c>
      <c r="DQ1212">
        <v>1</v>
      </c>
      <c r="DU1212">
        <v>1009</v>
      </c>
      <c r="DV1212" t="s">
        <v>27</v>
      </c>
      <c r="DW1212" t="s">
        <v>27</v>
      </c>
      <c r="DX1212">
        <v>1000</v>
      </c>
      <c r="EE1212">
        <v>51482689</v>
      </c>
      <c r="EF1212">
        <v>1</v>
      </c>
      <c r="EG1212" t="s">
        <v>21</v>
      </c>
      <c r="EH1212">
        <v>0</v>
      </c>
      <c r="EI1212" t="s">
        <v>3</v>
      </c>
      <c r="EJ1212">
        <v>4</v>
      </c>
      <c r="EK1212">
        <v>0</v>
      </c>
      <c r="EL1212" t="s">
        <v>22</v>
      </c>
      <c r="EM1212" t="s">
        <v>23</v>
      </c>
      <c r="EO1212" t="s">
        <v>3</v>
      </c>
      <c r="EQ1212">
        <v>0</v>
      </c>
      <c r="ER1212">
        <v>124.9</v>
      </c>
      <c r="ES1212">
        <v>0</v>
      </c>
      <c r="ET1212">
        <v>0</v>
      </c>
      <c r="EU1212">
        <v>0</v>
      </c>
      <c r="EV1212">
        <v>124.9</v>
      </c>
      <c r="EW1212">
        <v>1.02</v>
      </c>
      <c r="EX1212">
        <v>0</v>
      </c>
      <c r="EY1212">
        <v>0</v>
      </c>
      <c r="FQ1212">
        <v>0</v>
      </c>
      <c r="FR1212">
        <f t="shared" si="1027"/>
        <v>0</v>
      </c>
      <c r="FS1212">
        <v>0</v>
      </c>
      <c r="FX1212">
        <v>70</v>
      </c>
      <c r="FY1212">
        <v>10</v>
      </c>
      <c r="GA1212" t="s">
        <v>3</v>
      </c>
      <c r="GD1212">
        <v>0</v>
      </c>
      <c r="GF1212">
        <v>44828971</v>
      </c>
      <c r="GG1212">
        <v>2</v>
      </c>
      <c r="GH1212">
        <v>1</v>
      </c>
      <c r="GI1212">
        <v>-2</v>
      </c>
      <c r="GJ1212">
        <v>0</v>
      </c>
      <c r="GK1212">
        <f>ROUND(R1212*(R12)/100,2)</f>
        <v>0</v>
      </c>
      <c r="GL1212">
        <f t="shared" si="1028"/>
        <v>0</v>
      </c>
      <c r="GM1212">
        <f>ROUND(O1212+X1212+Y1212+GK1212,2)+GX1212</f>
        <v>0</v>
      </c>
      <c r="GN1212">
        <f>IF(OR(BI1212=0,BI1212=1),ROUND(O1212+X1212+Y1212+GK1212,2),0)</f>
        <v>0</v>
      </c>
      <c r="GO1212">
        <f>IF(BI1212=2,ROUND(O1212+X1212+Y1212+GK1212,2),0)</f>
        <v>0</v>
      </c>
      <c r="GP1212">
        <f>IF(BI1212=4,ROUND(O1212+X1212+Y1212+GK1212,2)+GX1212,0)</f>
        <v>0</v>
      </c>
      <c r="GR1212">
        <v>0</v>
      </c>
      <c r="GS1212">
        <v>3</v>
      </c>
      <c r="GT1212">
        <v>0</v>
      </c>
      <c r="GU1212" t="s">
        <v>3</v>
      </c>
      <c r="GV1212">
        <f>ROUND((GT1212),6)</f>
        <v>0</v>
      </c>
      <c r="GW1212">
        <v>1</v>
      </c>
      <c r="GX1212">
        <f t="shared" si="1029"/>
        <v>0</v>
      </c>
      <c r="HA1212">
        <v>0</v>
      </c>
      <c r="HB1212">
        <v>0</v>
      </c>
      <c r="HC1212">
        <f t="shared" si="1030"/>
        <v>0</v>
      </c>
      <c r="HE1212" t="s">
        <v>3</v>
      </c>
      <c r="HF1212" t="s">
        <v>3</v>
      </c>
      <c r="IK1212">
        <f t="shared" si="1031"/>
        <v>0</v>
      </c>
    </row>
    <row r="1213" spans="1:245" x14ac:dyDescent="0.2">
      <c r="A1213">
        <v>17</v>
      </c>
      <c r="B1213">
        <v>1</v>
      </c>
      <c r="C1213">
        <f>ROW(SmtRes!A382)</f>
        <v>382</v>
      </c>
      <c r="D1213">
        <f>ROW(EtalonRes!A376)</f>
        <v>376</v>
      </c>
      <c r="E1213" t="s">
        <v>33</v>
      </c>
      <c r="F1213" t="s">
        <v>34</v>
      </c>
      <c r="G1213" t="s">
        <v>35</v>
      </c>
      <c r="H1213" t="s">
        <v>27</v>
      </c>
      <c r="I1213">
        <v>0</v>
      </c>
      <c r="J1213">
        <v>0</v>
      </c>
      <c r="O1213">
        <f t="shared" si="1001"/>
        <v>0</v>
      </c>
      <c r="P1213">
        <f t="shared" si="1002"/>
        <v>0</v>
      </c>
      <c r="Q1213">
        <f t="shared" si="1003"/>
        <v>0</v>
      </c>
      <c r="R1213">
        <f t="shared" si="1004"/>
        <v>0</v>
      </c>
      <c r="S1213">
        <f t="shared" si="1005"/>
        <v>0</v>
      </c>
      <c r="T1213">
        <f t="shared" si="1006"/>
        <v>0</v>
      </c>
      <c r="U1213">
        <f t="shared" si="1007"/>
        <v>0</v>
      </c>
      <c r="V1213">
        <f t="shared" si="1008"/>
        <v>0</v>
      </c>
      <c r="W1213">
        <f t="shared" si="1009"/>
        <v>0</v>
      </c>
      <c r="X1213">
        <f t="shared" si="1010"/>
        <v>0</v>
      </c>
      <c r="Y1213">
        <f t="shared" si="1011"/>
        <v>0</v>
      </c>
      <c r="AA1213">
        <v>52421674</v>
      </c>
      <c r="AB1213">
        <f t="shared" si="1012"/>
        <v>57.83</v>
      </c>
      <c r="AC1213">
        <f>ROUND((ES1213),6)</f>
        <v>0</v>
      </c>
      <c r="AD1213">
        <f>ROUND((((ET1213)-(EU1213))+AE1213),6)</f>
        <v>57.83</v>
      </c>
      <c r="AE1213">
        <f t="shared" si="1013"/>
        <v>31.44</v>
      </c>
      <c r="AF1213">
        <f t="shared" si="1013"/>
        <v>0</v>
      </c>
      <c r="AG1213">
        <f t="shared" si="1014"/>
        <v>0</v>
      </c>
      <c r="AH1213">
        <f t="shared" si="1015"/>
        <v>0</v>
      </c>
      <c r="AI1213">
        <f t="shared" si="1015"/>
        <v>0</v>
      </c>
      <c r="AJ1213">
        <f t="shared" si="1016"/>
        <v>0</v>
      </c>
      <c r="AK1213">
        <v>57.83</v>
      </c>
      <c r="AL1213">
        <v>0</v>
      </c>
      <c r="AM1213">
        <v>57.83</v>
      </c>
      <c r="AN1213">
        <v>31.44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1</v>
      </c>
      <c r="AW1213">
        <v>1</v>
      </c>
      <c r="AZ1213">
        <v>1</v>
      </c>
      <c r="BA1213">
        <v>1</v>
      </c>
      <c r="BB1213">
        <v>1</v>
      </c>
      <c r="BC1213">
        <v>1</v>
      </c>
      <c r="BD1213" t="s">
        <v>3</v>
      </c>
      <c r="BE1213" t="s">
        <v>3</v>
      </c>
      <c r="BF1213" t="s">
        <v>3</v>
      </c>
      <c r="BG1213" t="s">
        <v>3</v>
      </c>
      <c r="BH1213">
        <v>0</v>
      </c>
      <c r="BI1213">
        <v>4</v>
      </c>
      <c r="BJ1213" t="s">
        <v>36</v>
      </c>
      <c r="BM1213">
        <v>1</v>
      </c>
      <c r="BN1213">
        <v>0</v>
      </c>
      <c r="BO1213" t="s">
        <v>3</v>
      </c>
      <c r="BP1213">
        <v>0</v>
      </c>
      <c r="BQ1213">
        <v>1</v>
      </c>
      <c r="BR1213">
        <v>0</v>
      </c>
      <c r="BS1213">
        <v>1</v>
      </c>
      <c r="BT1213">
        <v>1</v>
      </c>
      <c r="BU1213">
        <v>1</v>
      </c>
      <c r="BV1213">
        <v>1</v>
      </c>
      <c r="BW1213">
        <v>1</v>
      </c>
      <c r="BX1213">
        <v>1</v>
      </c>
      <c r="BY1213" t="s">
        <v>3</v>
      </c>
      <c r="BZ1213">
        <v>0</v>
      </c>
      <c r="CA1213">
        <v>0</v>
      </c>
      <c r="CE1213">
        <v>0</v>
      </c>
      <c r="CF1213">
        <v>0</v>
      </c>
      <c r="CG1213">
        <v>0</v>
      </c>
      <c r="CM1213">
        <v>0</v>
      </c>
      <c r="CN1213" t="s">
        <v>3</v>
      </c>
      <c r="CO1213">
        <v>0</v>
      </c>
      <c r="CP1213">
        <f t="shared" si="1017"/>
        <v>0</v>
      </c>
      <c r="CQ1213">
        <f t="shared" si="1018"/>
        <v>0</v>
      </c>
      <c r="CR1213">
        <f>((((ET1213)*BB1213-(EU1213)*BS1213)+AE1213*BS1213)*AV1213)</f>
        <v>57.83</v>
      </c>
      <c r="CS1213">
        <f t="shared" si="1019"/>
        <v>31.44</v>
      </c>
      <c r="CT1213">
        <f t="shared" si="1020"/>
        <v>0</v>
      </c>
      <c r="CU1213">
        <f t="shared" si="1021"/>
        <v>0</v>
      </c>
      <c r="CV1213">
        <f t="shared" si="1022"/>
        <v>0</v>
      </c>
      <c r="CW1213">
        <f t="shared" si="1023"/>
        <v>0</v>
      </c>
      <c r="CX1213">
        <f t="shared" si="1024"/>
        <v>0</v>
      </c>
      <c r="CY1213">
        <f t="shared" si="1025"/>
        <v>0</v>
      </c>
      <c r="CZ1213">
        <f t="shared" si="1026"/>
        <v>0</v>
      </c>
      <c r="DC1213" t="s">
        <v>3</v>
      </c>
      <c r="DD1213" t="s">
        <v>3</v>
      </c>
      <c r="DE1213" t="s">
        <v>3</v>
      </c>
      <c r="DF1213" t="s">
        <v>3</v>
      </c>
      <c r="DG1213" t="s">
        <v>3</v>
      </c>
      <c r="DH1213" t="s">
        <v>3</v>
      </c>
      <c r="DI1213" t="s">
        <v>3</v>
      </c>
      <c r="DJ1213" t="s">
        <v>3</v>
      </c>
      <c r="DK1213" t="s">
        <v>3</v>
      </c>
      <c r="DL1213" t="s">
        <v>3</v>
      </c>
      <c r="DM1213" t="s">
        <v>3</v>
      </c>
      <c r="DN1213">
        <v>0</v>
      </c>
      <c r="DO1213">
        <v>0</v>
      </c>
      <c r="DP1213">
        <v>1</v>
      </c>
      <c r="DQ1213">
        <v>1</v>
      </c>
      <c r="DU1213">
        <v>1009</v>
      </c>
      <c r="DV1213" t="s">
        <v>27</v>
      </c>
      <c r="DW1213" t="s">
        <v>27</v>
      </c>
      <c r="DX1213">
        <v>1000</v>
      </c>
      <c r="EE1213">
        <v>51482691</v>
      </c>
      <c r="EF1213">
        <v>1</v>
      </c>
      <c r="EG1213" t="s">
        <v>21</v>
      </c>
      <c r="EH1213">
        <v>0</v>
      </c>
      <c r="EI1213" t="s">
        <v>3</v>
      </c>
      <c r="EJ1213">
        <v>4</v>
      </c>
      <c r="EK1213">
        <v>1</v>
      </c>
      <c r="EL1213" t="s">
        <v>37</v>
      </c>
      <c r="EM1213" t="s">
        <v>23</v>
      </c>
      <c r="EO1213" t="s">
        <v>3</v>
      </c>
      <c r="EQ1213">
        <v>0</v>
      </c>
      <c r="ER1213">
        <v>57.83</v>
      </c>
      <c r="ES1213">
        <v>0</v>
      </c>
      <c r="ET1213">
        <v>57.83</v>
      </c>
      <c r="EU1213">
        <v>31.44</v>
      </c>
      <c r="EV1213">
        <v>0</v>
      </c>
      <c r="EW1213">
        <v>0</v>
      </c>
      <c r="EX1213">
        <v>0</v>
      </c>
      <c r="EY1213">
        <v>0</v>
      </c>
      <c r="FQ1213">
        <v>0</v>
      </c>
      <c r="FR1213">
        <f t="shared" si="1027"/>
        <v>0</v>
      </c>
      <c r="FS1213">
        <v>0</v>
      </c>
      <c r="FX1213">
        <v>0</v>
      </c>
      <c r="FY1213">
        <v>0</v>
      </c>
      <c r="GA1213" t="s">
        <v>3</v>
      </c>
      <c r="GD1213">
        <v>1</v>
      </c>
      <c r="GF1213">
        <v>-1870736679</v>
      </c>
      <c r="GG1213">
        <v>2</v>
      </c>
      <c r="GH1213">
        <v>1</v>
      </c>
      <c r="GI1213">
        <v>-2</v>
      </c>
      <c r="GJ1213">
        <v>0</v>
      </c>
      <c r="GK1213">
        <v>0</v>
      </c>
      <c r="GL1213">
        <f t="shared" si="1028"/>
        <v>0</v>
      </c>
      <c r="GM1213">
        <f>ROUND(O1213+X1213+Y1213,2)+GX1213</f>
        <v>0</v>
      </c>
      <c r="GN1213">
        <f>IF(OR(BI1213=0,BI1213=1),ROUND(O1213+X1213+Y1213,2),0)</f>
        <v>0</v>
      </c>
      <c r="GO1213">
        <f>IF(BI1213=2,ROUND(O1213+X1213+Y1213,2),0)</f>
        <v>0</v>
      </c>
      <c r="GP1213">
        <f>IF(BI1213=4,ROUND(O1213+X1213+Y1213,2)+GX1213,0)</f>
        <v>0</v>
      </c>
      <c r="GR1213">
        <v>0</v>
      </c>
      <c r="GS1213">
        <v>3</v>
      </c>
      <c r="GT1213">
        <v>0</v>
      </c>
      <c r="GU1213" t="s">
        <v>3</v>
      </c>
      <c r="GV1213">
        <f>ROUND((GT1213),6)</f>
        <v>0</v>
      </c>
      <c r="GW1213">
        <v>1</v>
      </c>
      <c r="GX1213">
        <f t="shared" si="1029"/>
        <v>0</v>
      </c>
      <c r="HA1213">
        <v>0</v>
      </c>
      <c r="HB1213">
        <v>0</v>
      </c>
      <c r="HC1213">
        <f t="shared" si="1030"/>
        <v>0</v>
      </c>
      <c r="HE1213" t="s">
        <v>3</v>
      </c>
      <c r="HF1213" t="s">
        <v>3</v>
      </c>
      <c r="IK1213">
        <f t="shared" si="1031"/>
        <v>0</v>
      </c>
    </row>
    <row r="1214" spans="1:245" x14ac:dyDescent="0.2">
      <c r="A1214">
        <v>17</v>
      </c>
      <c r="B1214">
        <v>1</v>
      </c>
      <c r="C1214">
        <f>ROW(SmtRes!A384)</f>
        <v>384</v>
      </c>
      <c r="D1214">
        <f>ROW(EtalonRes!A378)</f>
        <v>378</v>
      </c>
      <c r="E1214" t="s">
        <v>38</v>
      </c>
      <c r="F1214" t="s">
        <v>39</v>
      </c>
      <c r="G1214" t="s">
        <v>40</v>
      </c>
      <c r="H1214" t="s">
        <v>27</v>
      </c>
      <c r="I1214">
        <v>0</v>
      </c>
      <c r="J1214">
        <v>0</v>
      </c>
      <c r="O1214">
        <f t="shared" si="1001"/>
        <v>0</v>
      </c>
      <c r="P1214">
        <f t="shared" si="1002"/>
        <v>0</v>
      </c>
      <c r="Q1214">
        <f t="shared" si="1003"/>
        <v>0</v>
      </c>
      <c r="R1214">
        <f t="shared" si="1004"/>
        <v>0</v>
      </c>
      <c r="S1214">
        <f t="shared" si="1005"/>
        <v>0</v>
      </c>
      <c r="T1214">
        <f t="shared" si="1006"/>
        <v>0</v>
      </c>
      <c r="U1214">
        <f t="shared" si="1007"/>
        <v>0</v>
      </c>
      <c r="V1214">
        <f t="shared" si="1008"/>
        <v>0</v>
      </c>
      <c r="W1214">
        <f t="shared" si="1009"/>
        <v>0</v>
      </c>
      <c r="X1214">
        <f t="shared" si="1010"/>
        <v>0</v>
      </c>
      <c r="Y1214">
        <f t="shared" si="1011"/>
        <v>0</v>
      </c>
      <c r="AA1214">
        <v>52421674</v>
      </c>
      <c r="AB1214">
        <f t="shared" si="1012"/>
        <v>165.91</v>
      </c>
      <c r="AC1214">
        <f>ROUND((ES1214),6)</f>
        <v>0</v>
      </c>
      <c r="AD1214">
        <f>ROUND((((ET1214)-(EU1214))+AE1214),6)</f>
        <v>165.91</v>
      </c>
      <c r="AE1214">
        <f t="shared" si="1013"/>
        <v>90.18</v>
      </c>
      <c r="AF1214">
        <f t="shared" si="1013"/>
        <v>0</v>
      </c>
      <c r="AG1214">
        <f t="shared" si="1014"/>
        <v>0</v>
      </c>
      <c r="AH1214">
        <f t="shared" si="1015"/>
        <v>0</v>
      </c>
      <c r="AI1214">
        <f t="shared" si="1015"/>
        <v>0</v>
      </c>
      <c r="AJ1214">
        <f t="shared" si="1016"/>
        <v>0</v>
      </c>
      <c r="AK1214">
        <v>165.91</v>
      </c>
      <c r="AL1214">
        <v>0</v>
      </c>
      <c r="AM1214">
        <v>165.91</v>
      </c>
      <c r="AN1214">
        <v>90.18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1</v>
      </c>
      <c r="AW1214">
        <v>1</v>
      </c>
      <c r="AZ1214">
        <v>1</v>
      </c>
      <c r="BA1214">
        <v>1</v>
      </c>
      <c r="BB1214">
        <v>1</v>
      </c>
      <c r="BC1214">
        <v>1</v>
      </c>
      <c r="BD1214" t="s">
        <v>3</v>
      </c>
      <c r="BE1214" t="s">
        <v>3</v>
      </c>
      <c r="BF1214" t="s">
        <v>3</v>
      </c>
      <c r="BG1214" t="s">
        <v>3</v>
      </c>
      <c r="BH1214">
        <v>0</v>
      </c>
      <c r="BI1214">
        <v>4</v>
      </c>
      <c r="BJ1214" t="s">
        <v>41</v>
      </c>
      <c r="BM1214">
        <v>1</v>
      </c>
      <c r="BN1214">
        <v>0</v>
      </c>
      <c r="BO1214" t="s">
        <v>3</v>
      </c>
      <c r="BP1214">
        <v>0</v>
      </c>
      <c r="BQ1214">
        <v>1</v>
      </c>
      <c r="BR1214">
        <v>0</v>
      </c>
      <c r="BS1214">
        <v>1</v>
      </c>
      <c r="BT1214">
        <v>1</v>
      </c>
      <c r="BU1214">
        <v>1</v>
      </c>
      <c r="BV1214">
        <v>1</v>
      </c>
      <c r="BW1214">
        <v>1</v>
      </c>
      <c r="BX1214">
        <v>1</v>
      </c>
      <c r="BY1214" t="s">
        <v>3</v>
      </c>
      <c r="BZ1214">
        <v>0</v>
      </c>
      <c r="CA1214">
        <v>0</v>
      </c>
      <c r="CE1214">
        <v>0</v>
      </c>
      <c r="CF1214">
        <v>0</v>
      </c>
      <c r="CG1214">
        <v>0</v>
      </c>
      <c r="CM1214">
        <v>0</v>
      </c>
      <c r="CN1214" t="s">
        <v>3</v>
      </c>
      <c r="CO1214">
        <v>0</v>
      </c>
      <c r="CP1214">
        <f t="shared" si="1017"/>
        <v>0</v>
      </c>
      <c r="CQ1214">
        <f t="shared" si="1018"/>
        <v>0</v>
      </c>
      <c r="CR1214">
        <f>((((ET1214)*BB1214-(EU1214)*BS1214)+AE1214*BS1214)*AV1214)</f>
        <v>165.91</v>
      </c>
      <c r="CS1214">
        <f t="shared" si="1019"/>
        <v>90.18</v>
      </c>
      <c r="CT1214">
        <f t="shared" si="1020"/>
        <v>0</v>
      </c>
      <c r="CU1214">
        <f t="shared" si="1021"/>
        <v>0</v>
      </c>
      <c r="CV1214">
        <f t="shared" si="1022"/>
        <v>0</v>
      </c>
      <c r="CW1214">
        <f t="shared" si="1023"/>
        <v>0</v>
      </c>
      <c r="CX1214">
        <f t="shared" si="1024"/>
        <v>0</v>
      </c>
      <c r="CY1214">
        <f t="shared" si="1025"/>
        <v>0</v>
      </c>
      <c r="CZ1214">
        <f t="shared" si="1026"/>
        <v>0</v>
      </c>
      <c r="DC1214" t="s">
        <v>3</v>
      </c>
      <c r="DD1214" t="s">
        <v>3</v>
      </c>
      <c r="DE1214" t="s">
        <v>3</v>
      </c>
      <c r="DF1214" t="s">
        <v>3</v>
      </c>
      <c r="DG1214" t="s">
        <v>3</v>
      </c>
      <c r="DH1214" t="s">
        <v>3</v>
      </c>
      <c r="DI1214" t="s">
        <v>3</v>
      </c>
      <c r="DJ1214" t="s">
        <v>3</v>
      </c>
      <c r="DK1214" t="s">
        <v>3</v>
      </c>
      <c r="DL1214" t="s">
        <v>3</v>
      </c>
      <c r="DM1214" t="s">
        <v>3</v>
      </c>
      <c r="DN1214">
        <v>0</v>
      </c>
      <c r="DO1214">
        <v>0</v>
      </c>
      <c r="DP1214">
        <v>1</v>
      </c>
      <c r="DQ1214">
        <v>1</v>
      </c>
      <c r="DU1214">
        <v>1009</v>
      </c>
      <c r="DV1214" t="s">
        <v>27</v>
      </c>
      <c r="DW1214" t="s">
        <v>27</v>
      </c>
      <c r="DX1214">
        <v>1000</v>
      </c>
      <c r="EE1214">
        <v>51482691</v>
      </c>
      <c r="EF1214">
        <v>1</v>
      </c>
      <c r="EG1214" t="s">
        <v>21</v>
      </c>
      <c r="EH1214">
        <v>0</v>
      </c>
      <c r="EI1214" t="s">
        <v>3</v>
      </c>
      <c r="EJ1214">
        <v>4</v>
      </c>
      <c r="EK1214">
        <v>1</v>
      </c>
      <c r="EL1214" t="s">
        <v>37</v>
      </c>
      <c r="EM1214" t="s">
        <v>23</v>
      </c>
      <c r="EO1214" t="s">
        <v>3</v>
      </c>
      <c r="EQ1214">
        <v>0</v>
      </c>
      <c r="ER1214">
        <v>165.91</v>
      </c>
      <c r="ES1214">
        <v>0</v>
      </c>
      <c r="ET1214">
        <v>165.91</v>
      </c>
      <c r="EU1214">
        <v>90.18</v>
      </c>
      <c r="EV1214">
        <v>0</v>
      </c>
      <c r="EW1214">
        <v>0</v>
      </c>
      <c r="EX1214">
        <v>0</v>
      </c>
      <c r="EY1214">
        <v>0</v>
      </c>
      <c r="FQ1214">
        <v>0</v>
      </c>
      <c r="FR1214">
        <f t="shared" si="1027"/>
        <v>0</v>
      </c>
      <c r="FS1214">
        <v>0</v>
      </c>
      <c r="FX1214">
        <v>0</v>
      </c>
      <c r="FY1214">
        <v>0</v>
      </c>
      <c r="GA1214" t="s">
        <v>3</v>
      </c>
      <c r="GD1214">
        <v>1</v>
      </c>
      <c r="GF1214">
        <v>1912105629</v>
      </c>
      <c r="GG1214">
        <v>2</v>
      </c>
      <c r="GH1214">
        <v>1</v>
      </c>
      <c r="GI1214">
        <v>-2</v>
      </c>
      <c r="GJ1214">
        <v>0</v>
      </c>
      <c r="GK1214">
        <v>0</v>
      </c>
      <c r="GL1214">
        <f t="shared" si="1028"/>
        <v>0</v>
      </c>
      <c r="GM1214">
        <f>ROUND(O1214+X1214+Y1214,2)+GX1214</f>
        <v>0</v>
      </c>
      <c r="GN1214">
        <f>IF(OR(BI1214=0,BI1214=1),ROUND(O1214+X1214+Y1214,2),0)</f>
        <v>0</v>
      </c>
      <c r="GO1214">
        <f>IF(BI1214=2,ROUND(O1214+X1214+Y1214,2),0)</f>
        <v>0</v>
      </c>
      <c r="GP1214">
        <f>IF(BI1214=4,ROUND(O1214+X1214+Y1214,2)+GX1214,0)</f>
        <v>0</v>
      </c>
      <c r="GR1214">
        <v>0</v>
      </c>
      <c r="GS1214">
        <v>3</v>
      </c>
      <c r="GT1214">
        <v>0</v>
      </c>
      <c r="GU1214" t="s">
        <v>3</v>
      </c>
      <c r="GV1214">
        <f>ROUND((GT1214),6)</f>
        <v>0</v>
      </c>
      <c r="GW1214">
        <v>1</v>
      </c>
      <c r="GX1214">
        <f t="shared" si="1029"/>
        <v>0</v>
      </c>
      <c r="HA1214">
        <v>0</v>
      </c>
      <c r="HB1214">
        <v>0</v>
      </c>
      <c r="HC1214">
        <f t="shared" si="1030"/>
        <v>0</v>
      </c>
      <c r="HE1214" t="s">
        <v>3</v>
      </c>
      <c r="HF1214" t="s">
        <v>3</v>
      </c>
      <c r="IK1214">
        <f t="shared" si="1031"/>
        <v>0</v>
      </c>
    </row>
    <row r="1215" spans="1:245" x14ac:dyDescent="0.2">
      <c r="A1215">
        <v>17</v>
      </c>
      <c r="B1215">
        <v>1</v>
      </c>
      <c r="C1215">
        <f>ROW(SmtRes!A386)</f>
        <v>386</v>
      </c>
      <c r="D1215">
        <f>ROW(EtalonRes!A380)</f>
        <v>380</v>
      </c>
      <c r="E1215" t="s">
        <v>42</v>
      </c>
      <c r="F1215" t="s">
        <v>43</v>
      </c>
      <c r="G1215" t="s">
        <v>44</v>
      </c>
      <c r="H1215" t="s">
        <v>27</v>
      </c>
      <c r="I1215">
        <v>0</v>
      </c>
      <c r="J1215">
        <v>0</v>
      </c>
      <c r="O1215">
        <f t="shared" si="1001"/>
        <v>0</v>
      </c>
      <c r="P1215">
        <f t="shared" si="1002"/>
        <v>0</v>
      </c>
      <c r="Q1215">
        <f t="shared" si="1003"/>
        <v>0</v>
      </c>
      <c r="R1215">
        <f t="shared" si="1004"/>
        <v>0</v>
      </c>
      <c r="S1215">
        <f t="shared" si="1005"/>
        <v>0</v>
      </c>
      <c r="T1215">
        <f t="shared" si="1006"/>
        <v>0</v>
      </c>
      <c r="U1215">
        <f t="shared" si="1007"/>
        <v>0</v>
      </c>
      <c r="V1215">
        <f t="shared" si="1008"/>
        <v>0</v>
      </c>
      <c r="W1215">
        <f t="shared" si="1009"/>
        <v>0</v>
      </c>
      <c r="X1215">
        <f t="shared" si="1010"/>
        <v>0</v>
      </c>
      <c r="Y1215">
        <f t="shared" si="1011"/>
        <v>0</v>
      </c>
      <c r="AA1215">
        <v>52421674</v>
      </c>
      <c r="AB1215">
        <f t="shared" si="1012"/>
        <v>1396.89</v>
      </c>
      <c r="AC1215">
        <f>ROUND(((ES1215*51)),6)</f>
        <v>0</v>
      </c>
      <c r="AD1215">
        <f>ROUND(((((ET1215*51))-((EU1215*51)))+AE1215),6)</f>
        <v>1396.89</v>
      </c>
      <c r="AE1215">
        <f>ROUND(((EU1215*51)),6)</f>
        <v>759.39</v>
      </c>
      <c r="AF1215">
        <f>ROUND(((EV1215*51)),6)</f>
        <v>0</v>
      </c>
      <c r="AG1215">
        <f t="shared" si="1014"/>
        <v>0</v>
      </c>
      <c r="AH1215">
        <f>((EW1215*51))</f>
        <v>0</v>
      </c>
      <c r="AI1215">
        <f>((EX1215*51))</f>
        <v>0</v>
      </c>
      <c r="AJ1215">
        <f t="shared" si="1016"/>
        <v>0</v>
      </c>
      <c r="AK1215">
        <v>27.39</v>
      </c>
      <c r="AL1215">
        <v>0</v>
      </c>
      <c r="AM1215">
        <v>27.39</v>
      </c>
      <c r="AN1215">
        <v>14.89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1</v>
      </c>
      <c r="AW1215">
        <v>1</v>
      </c>
      <c r="AZ1215">
        <v>1</v>
      </c>
      <c r="BA1215">
        <v>1</v>
      </c>
      <c r="BB1215">
        <v>1</v>
      </c>
      <c r="BC1215">
        <v>1</v>
      </c>
      <c r="BD1215" t="s">
        <v>3</v>
      </c>
      <c r="BE1215" t="s">
        <v>3</v>
      </c>
      <c r="BF1215" t="s">
        <v>3</v>
      </c>
      <c r="BG1215" t="s">
        <v>3</v>
      </c>
      <c r="BH1215">
        <v>0</v>
      </c>
      <c r="BI1215">
        <v>4</v>
      </c>
      <c r="BJ1215" t="s">
        <v>45</v>
      </c>
      <c r="BM1215">
        <v>1</v>
      </c>
      <c r="BN1215">
        <v>0</v>
      </c>
      <c r="BO1215" t="s">
        <v>3</v>
      </c>
      <c r="BP1215">
        <v>0</v>
      </c>
      <c r="BQ1215">
        <v>1</v>
      </c>
      <c r="BR1215">
        <v>0</v>
      </c>
      <c r="BS1215">
        <v>1</v>
      </c>
      <c r="BT1215">
        <v>1</v>
      </c>
      <c r="BU1215">
        <v>1</v>
      </c>
      <c r="BV1215">
        <v>1</v>
      </c>
      <c r="BW1215">
        <v>1</v>
      </c>
      <c r="BX1215">
        <v>1</v>
      </c>
      <c r="BY1215" t="s">
        <v>3</v>
      </c>
      <c r="BZ1215">
        <v>0</v>
      </c>
      <c r="CA1215">
        <v>0</v>
      </c>
      <c r="CE1215">
        <v>0</v>
      </c>
      <c r="CF1215">
        <v>0</v>
      </c>
      <c r="CG1215">
        <v>0</v>
      </c>
      <c r="CM1215">
        <v>0</v>
      </c>
      <c r="CN1215" t="s">
        <v>3</v>
      </c>
      <c r="CO1215">
        <v>0</v>
      </c>
      <c r="CP1215">
        <f t="shared" si="1017"/>
        <v>0</v>
      </c>
      <c r="CQ1215">
        <f t="shared" si="1018"/>
        <v>0</v>
      </c>
      <c r="CR1215">
        <f>(((((ET1215*51))*BB1215-((EU1215*51))*BS1215)+AE1215*BS1215)*AV1215)</f>
        <v>1396.89</v>
      </c>
      <c r="CS1215">
        <f t="shared" si="1019"/>
        <v>759.39</v>
      </c>
      <c r="CT1215">
        <f t="shared" si="1020"/>
        <v>0</v>
      </c>
      <c r="CU1215">
        <f t="shared" si="1021"/>
        <v>0</v>
      </c>
      <c r="CV1215">
        <f t="shared" si="1022"/>
        <v>0</v>
      </c>
      <c r="CW1215">
        <f t="shared" si="1023"/>
        <v>0</v>
      </c>
      <c r="CX1215">
        <f t="shared" si="1024"/>
        <v>0</v>
      </c>
      <c r="CY1215">
        <f t="shared" si="1025"/>
        <v>0</v>
      </c>
      <c r="CZ1215">
        <f t="shared" si="1026"/>
        <v>0</v>
      </c>
      <c r="DC1215" t="s">
        <v>3</v>
      </c>
      <c r="DD1215" t="s">
        <v>46</v>
      </c>
      <c r="DE1215" t="s">
        <v>46</v>
      </c>
      <c r="DF1215" t="s">
        <v>46</v>
      </c>
      <c r="DG1215" t="s">
        <v>46</v>
      </c>
      <c r="DH1215" t="s">
        <v>3</v>
      </c>
      <c r="DI1215" t="s">
        <v>46</v>
      </c>
      <c r="DJ1215" t="s">
        <v>46</v>
      </c>
      <c r="DK1215" t="s">
        <v>3</v>
      </c>
      <c r="DL1215" t="s">
        <v>3</v>
      </c>
      <c r="DM1215" t="s">
        <v>3</v>
      </c>
      <c r="DN1215">
        <v>0</v>
      </c>
      <c r="DO1215">
        <v>0</v>
      </c>
      <c r="DP1215">
        <v>1</v>
      </c>
      <c r="DQ1215">
        <v>1</v>
      </c>
      <c r="DU1215">
        <v>1009</v>
      </c>
      <c r="DV1215" t="s">
        <v>27</v>
      </c>
      <c r="DW1215" t="s">
        <v>27</v>
      </c>
      <c r="DX1215">
        <v>1000</v>
      </c>
      <c r="EE1215">
        <v>51482691</v>
      </c>
      <c r="EF1215">
        <v>1</v>
      </c>
      <c r="EG1215" t="s">
        <v>21</v>
      </c>
      <c r="EH1215">
        <v>0</v>
      </c>
      <c r="EI1215" t="s">
        <v>3</v>
      </c>
      <c r="EJ1215">
        <v>4</v>
      </c>
      <c r="EK1215">
        <v>1</v>
      </c>
      <c r="EL1215" t="s">
        <v>37</v>
      </c>
      <c r="EM1215" t="s">
        <v>23</v>
      </c>
      <c r="EO1215" t="s">
        <v>3</v>
      </c>
      <c r="EQ1215">
        <v>0</v>
      </c>
      <c r="ER1215">
        <v>27.39</v>
      </c>
      <c r="ES1215">
        <v>0</v>
      </c>
      <c r="ET1215">
        <v>27.39</v>
      </c>
      <c r="EU1215">
        <v>14.89</v>
      </c>
      <c r="EV1215">
        <v>0</v>
      </c>
      <c r="EW1215">
        <v>0</v>
      </c>
      <c r="EX1215">
        <v>0</v>
      </c>
      <c r="EY1215">
        <v>0</v>
      </c>
      <c r="FQ1215">
        <v>0</v>
      </c>
      <c r="FR1215">
        <f t="shared" si="1027"/>
        <v>0</v>
      </c>
      <c r="FS1215">
        <v>0</v>
      </c>
      <c r="FX1215">
        <v>0</v>
      </c>
      <c r="FY1215">
        <v>0</v>
      </c>
      <c r="GA1215" t="s">
        <v>3</v>
      </c>
      <c r="GD1215">
        <v>1</v>
      </c>
      <c r="GF1215">
        <v>972108674</v>
      </c>
      <c r="GG1215">
        <v>2</v>
      </c>
      <c r="GH1215">
        <v>1</v>
      </c>
      <c r="GI1215">
        <v>-2</v>
      </c>
      <c r="GJ1215">
        <v>0</v>
      </c>
      <c r="GK1215">
        <v>0</v>
      </c>
      <c r="GL1215">
        <f t="shared" si="1028"/>
        <v>0</v>
      </c>
      <c r="GM1215">
        <f>ROUND(O1215+X1215+Y1215,2)+GX1215</f>
        <v>0</v>
      </c>
      <c r="GN1215">
        <f>IF(OR(BI1215=0,BI1215=1),ROUND(O1215+X1215+Y1215,2),0)</f>
        <v>0</v>
      </c>
      <c r="GO1215">
        <f>IF(BI1215=2,ROUND(O1215+X1215+Y1215,2),0)</f>
        <v>0</v>
      </c>
      <c r="GP1215">
        <f>IF(BI1215=4,ROUND(O1215+X1215+Y1215,2)+GX1215,0)</f>
        <v>0</v>
      </c>
      <c r="GR1215">
        <v>0</v>
      </c>
      <c r="GS1215">
        <v>3</v>
      </c>
      <c r="GT1215">
        <v>0</v>
      </c>
      <c r="GU1215" t="s">
        <v>46</v>
      </c>
      <c r="GV1215">
        <f>ROUND(((GT1215*51)),6)</f>
        <v>0</v>
      </c>
      <c r="GW1215">
        <v>1</v>
      </c>
      <c r="GX1215">
        <f t="shared" si="1029"/>
        <v>0</v>
      </c>
      <c r="HA1215">
        <v>0</v>
      </c>
      <c r="HB1215">
        <v>0</v>
      </c>
      <c r="HC1215">
        <f t="shared" si="1030"/>
        <v>0</v>
      </c>
      <c r="HE1215" t="s">
        <v>3</v>
      </c>
      <c r="HF1215" t="s">
        <v>3</v>
      </c>
      <c r="IK1215">
        <f t="shared" si="1031"/>
        <v>0</v>
      </c>
    </row>
    <row r="1216" spans="1:245" x14ac:dyDescent="0.2">
      <c r="A1216">
        <v>17</v>
      </c>
      <c r="B1216">
        <v>1</v>
      </c>
      <c r="E1216" t="s">
        <v>47</v>
      </c>
      <c r="F1216" t="s">
        <v>48</v>
      </c>
      <c r="G1216" t="s">
        <v>49</v>
      </c>
      <c r="H1216" t="s">
        <v>27</v>
      </c>
      <c r="I1216">
        <v>0</v>
      </c>
      <c r="J1216">
        <v>0</v>
      </c>
      <c r="O1216">
        <f t="shared" si="1001"/>
        <v>0</v>
      </c>
      <c r="P1216">
        <f t="shared" si="1002"/>
        <v>0</v>
      </c>
      <c r="Q1216">
        <f t="shared" si="1003"/>
        <v>0</v>
      </c>
      <c r="R1216">
        <f t="shared" si="1004"/>
        <v>0</v>
      </c>
      <c r="S1216">
        <f t="shared" si="1005"/>
        <v>0</v>
      </c>
      <c r="T1216">
        <f t="shared" si="1006"/>
        <v>0</v>
      </c>
      <c r="U1216">
        <f t="shared" si="1007"/>
        <v>0</v>
      </c>
      <c r="V1216">
        <f t="shared" si="1008"/>
        <v>0</v>
      </c>
      <c r="W1216">
        <f t="shared" si="1009"/>
        <v>0</v>
      </c>
      <c r="X1216">
        <f t="shared" si="1010"/>
        <v>0</v>
      </c>
      <c r="Y1216">
        <f t="shared" si="1011"/>
        <v>0</v>
      </c>
      <c r="AA1216">
        <v>52421674</v>
      </c>
      <c r="AB1216">
        <f t="shared" si="1012"/>
        <v>150.61000000000001</v>
      </c>
      <c r="AC1216">
        <f>ROUND((ES1216),6)</f>
        <v>150.61000000000001</v>
      </c>
      <c r="AD1216">
        <f>ROUND((((ET1216)-(EU1216))+AE1216),6)</f>
        <v>0</v>
      </c>
      <c r="AE1216">
        <f t="shared" ref="AE1216:AF1219" si="1032">ROUND((EU1216),6)</f>
        <v>0</v>
      </c>
      <c r="AF1216">
        <f t="shared" si="1032"/>
        <v>0</v>
      </c>
      <c r="AG1216">
        <f t="shared" si="1014"/>
        <v>0</v>
      </c>
      <c r="AH1216">
        <f t="shared" ref="AH1216:AI1219" si="1033">(EW1216)</f>
        <v>0</v>
      </c>
      <c r="AI1216">
        <f t="shared" si="1033"/>
        <v>0</v>
      </c>
      <c r="AJ1216">
        <f t="shared" si="1016"/>
        <v>0</v>
      </c>
      <c r="AK1216">
        <v>150.61000000000001</v>
      </c>
      <c r="AL1216">
        <v>150.61000000000001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1</v>
      </c>
      <c r="AW1216">
        <v>1</v>
      </c>
      <c r="AZ1216">
        <v>1</v>
      </c>
      <c r="BA1216">
        <v>1</v>
      </c>
      <c r="BB1216">
        <v>1</v>
      </c>
      <c r="BC1216">
        <v>1</v>
      </c>
      <c r="BD1216" t="s">
        <v>3</v>
      </c>
      <c r="BE1216" t="s">
        <v>3</v>
      </c>
      <c r="BF1216" t="s">
        <v>3</v>
      </c>
      <c r="BG1216" t="s">
        <v>3</v>
      </c>
      <c r="BH1216">
        <v>3</v>
      </c>
      <c r="BI1216">
        <v>1</v>
      </c>
      <c r="BJ1216" t="s">
        <v>3</v>
      </c>
      <c r="BM1216">
        <v>6001</v>
      </c>
      <c r="BN1216">
        <v>0</v>
      </c>
      <c r="BO1216" t="s">
        <v>3</v>
      </c>
      <c r="BP1216">
        <v>0</v>
      </c>
      <c r="BQ1216">
        <v>0</v>
      </c>
      <c r="BR1216">
        <v>0</v>
      </c>
      <c r="BS1216">
        <v>1</v>
      </c>
      <c r="BT1216">
        <v>1</v>
      </c>
      <c r="BU1216">
        <v>1</v>
      </c>
      <c r="BV1216">
        <v>1</v>
      </c>
      <c r="BW1216">
        <v>1</v>
      </c>
      <c r="BX1216">
        <v>1</v>
      </c>
      <c r="BY1216" t="s">
        <v>3</v>
      </c>
      <c r="BZ1216">
        <v>0</v>
      </c>
      <c r="CA1216">
        <v>0</v>
      </c>
      <c r="CE1216">
        <v>0</v>
      </c>
      <c r="CF1216">
        <v>0</v>
      </c>
      <c r="CG1216">
        <v>0</v>
      </c>
      <c r="CM1216">
        <v>0</v>
      </c>
      <c r="CN1216" t="s">
        <v>3</v>
      </c>
      <c r="CO1216">
        <v>0</v>
      </c>
      <c r="CP1216">
        <f t="shared" si="1017"/>
        <v>0</v>
      </c>
      <c r="CQ1216">
        <f t="shared" si="1018"/>
        <v>150.61000000000001</v>
      </c>
      <c r="CR1216">
        <f>((((ET1216)*BB1216-(EU1216)*BS1216)+AE1216*BS1216)*AV1216)</f>
        <v>0</v>
      </c>
      <c r="CS1216">
        <f t="shared" si="1019"/>
        <v>0</v>
      </c>
      <c r="CT1216">
        <f t="shared" si="1020"/>
        <v>0</v>
      </c>
      <c r="CU1216">
        <f t="shared" si="1021"/>
        <v>0</v>
      </c>
      <c r="CV1216">
        <f t="shared" si="1022"/>
        <v>0</v>
      </c>
      <c r="CW1216">
        <f t="shared" si="1023"/>
        <v>0</v>
      </c>
      <c r="CX1216">
        <f t="shared" si="1024"/>
        <v>0</v>
      </c>
      <c r="CY1216">
        <f t="shared" si="1025"/>
        <v>0</v>
      </c>
      <c r="CZ1216">
        <f t="shared" si="1026"/>
        <v>0</v>
      </c>
      <c r="DC1216" t="s">
        <v>3</v>
      </c>
      <c r="DD1216" t="s">
        <v>3</v>
      </c>
      <c r="DE1216" t="s">
        <v>3</v>
      </c>
      <c r="DF1216" t="s">
        <v>3</v>
      </c>
      <c r="DG1216" t="s">
        <v>3</v>
      </c>
      <c r="DH1216" t="s">
        <v>3</v>
      </c>
      <c r="DI1216" t="s">
        <v>3</v>
      </c>
      <c r="DJ1216" t="s">
        <v>3</v>
      </c>
      <c r="DK1216" t="s">
        <v>3</v>
      </c>
      <c r="DL1216" t="s">
        <v>3</v>
      </c>
      <c r="DM1216" t="s">
        <v>3</v>
      </c>
      <c r="DN1216">
        <v>0</v>
      </c>
      <c r="DO1216">
        <v>0</v>
      </c>
      <c r="DP1216">
        <v>1</v>
      </c>
      <c r="DQ1216">
        <v>1</v>
      </c>
      <c r="DU1216">
        <v>1009</v>
      </c>
      <c r="DV1216" t="s">
        <v>27</v>
      </c>
      <c r="DW1216" t="s">
        <v>27</v>
      </c>
      <c r="DX1216">
        <v>1000</v>
      </c>
      <c r="EE1216">
        <v>51764353</v>
      </c>
      <c r="EF1216">
        <v>0</v>
      </c>
      <c r="EG1216" t="s">
        <v>50</v>
      </c>
      <c r="EH1216">
        <v>0</v>
      </c>
      <c r="EI1216" t="s">
        <v>3</v>
      </c>
      <c r="EJ1216">
        <v>1</v>
      </c>
      <c r="EK1216">
        <v>6001</v>
      </c>
      <c r="EL1216" t="s">
        <v>51</v>
      </c>
      <c r="EM1216" t="s">
        <v>50</v>
      </c>
      <c r="EO1216" t="s">
        <v>3</v>
      </c>
      <c r="EQ1216">
        <v>0</v>
      </c>
      <c r="ER1216">
        <v>150.61000000000001</v>
      </c>
      <c r="ES1216">
        <v>150.61000000000001</v>
      </c>
      <c r="ET1216">
        <v>0</v>
      </c>
      <c r="EU1216">
        <v>0</v>
      </c>
      <c r="EV1216">
        <v>0</v>
      </c>
      <c r="EW1216">
        <v>0</v>
      </c>
      <c r="EX1216">
        <v>0</v>
      </c>
      <c r="EY1216">
        <v>0</v>
      </c>
      <c r="EZ1216">
        <v>5</v>
      </c>
      <c r="FC1216">
        <v>1</v>
      </c>
      <c r="FD1216">
        <v>18</v>
      </c>
      <c r="FF1216">
        <v>180.73</v>
      </c>
      <c r="FQ1216">
        <v>0</v>
      </c>
      <c r="FR1216">
        <f t="shared" si="1027"/>
        <v>0</v>
      </c>
      <c r="FS1216">
        <v>0</v>
      </c>
      <c r="FX1216">
        <v>0</v>
      </c>
      <c r="FY1216">
        <v>0</v>
      </c>
      <c r="GA1216" t="s">
        <v>52</v>
      </c>
      <c r="GD1216">
        <v>0</v>
      </c>
      <c r="GF1216">
        <v>-611639470</v>
      </c>
      <c r="GG1216">
        <v>2</v>
      </c>
      <c r="GH1216">
        <v>3</v>
      </c>
      <c r="GI1216">
        <v>-2</v>
      </c>
      <c r="GJ1216">
        <v>0</v>
      </c>
      <c r="GK1216">
        <f>ROUND(R1216*(R12)/100,2)</f>
        <v>0</v>
      </c>
      <c r="GL1216">
        <f t="shared" si="1028"/>
        <v>0</v>
      </c>
      <c r="GM1216">
        <f>ROUND(O1216+X1216+Y1216+GK1216,2)+GX1216</f>
        <v>0</v>
      </c>
      <c r="GN1216">
        <f>IF(OR(BI1216=0,BI1216=1),ROUND(O1216+X1216+Y1216+GK1216,2),0)</f>
        <v>0</v>
      </c>
      <c r="GO1216">
        <f>IF(BI1216=2,ROUND(O1216+X1216+Y1216+GK1216,2),0)</f>
        <v>0</v>
      </c>
      <c r="GP1216">
        <f>IF(BI1216=4,ROUND(O1216+X1216+Y1216+GK1216,2)+GX1216,0)</f>
        <v>0</v>
      </c>
      <c r="GR1216">
        <v>1</v>
      </c>
      <c r="GS1216">
        <v>1</v>
      </c>
      <c r="GT1216">
        <v>0</v>
      </c>
      <c r="GU1216" t="s">
        <v>3</v>
      </c>
      <c r="GV1216">
        <f t="shared" ref="GV1216:GV1222" si="1034">ROUND((GT1216),6)</f>
        <v>0</v>
      </c>
      <c r="GW1216">
        <v>1</v>
      </c>
      <c r="GX1216">
        <f t="shared" si="1029"/>
        <v>0</v>
      </c>
      <c r="HA1216">
        <v>0</v>
      </c>
      <c r="HB1216">
        <v>0</v>
      </c>
      <c r="HC1216">
        <f t="shared" si="1030"/>
        <v>0</v>
      </c>
      <c r="HE1216" t="s">
        <v>53</v>
      </c>
      <c r="HF1216" t="s">
        <v>53</v>
      </c>
      <c r="IK1216">
        <f t="shared" si="1031"/>
        <v>0</v>
      </c>
    </row>
    <row r="1217" spans="1:245" x14ac:dyDescent="0.2">
      <c r="A1217">
        <v>17</v>
      </c>
      <c r="B1217">
        <v>1</v>
      </c>
      <c r="C1217">
        <f>ROW(SmtRes!A387)</f>
        <v>387</v>
      </c>
      <c r="D1217">
        <f>ROW(EtalonRes!A381)</f>
        <v>381</v>
      </c>
      <c r="E1217" t="s">
        <v>3</v>
      </c>
      <c r="F1217" t="s">
        <v>156</v>
      </c>
      <c r="G1217" t="s">
        <v>157</v>
      </c>
      <c r="H1217" t="s">
        <v>132</v>
      </c>
      <c r="I1217">
        <v>0</v>
      </c>
      <c r="J1217">
        <v>0</v>
      </c>
      <c r="O1217">
        <f t="shared" si="1001"/>
        <v>0</v>
      </c>
      <c r="P1217">
        <f t="shared" si="1002"/>
        <v>0</v>
      </c>
      <c r="Q1217">
        <f t="shared" si="1003"/>
        <v>0</v>
      </c>
      <c r="R1217">
        <f t="shared" si="1004"/>
        <v>0</v>
      </c>
      <c r="S1217">
        <f t="shared" si="1005"/>
        <v>0</v>
      </c>
      <c r="T1217">
        <f t="shared" si="1006"/>
        <v>0</v>
      </c>
      <c r="U1217">
        <f t="shared" si="1007"/>
        <v>0</v>
      </c>
      <c r="V1217">
        <f t="shared" si="1008"/>
        <v>0</v>
      </c>
      <c r="W1217">
        <f t="shared" si="1009"/>
        <v>0</v>
      </c>
      <c r="X1217">
        <f t="shared" si="1010"/>
        <v>0</v>
      </c>
      <c r="Y1217">
        <f t="shared" si="1011"/>
        <v>0</v>
      </c>
      <c r="AA1217">
        <v>-1</v>
      </c>
      <c r="AB1217">
        <f t="shared" si="1012"/>
        <v>41951.1</v>
      </c>
      <c r="AC1217">
        <f>ROUND((ES1217),6)</f>
        <v>0</v>
      </c>
      <c r="AD1217">
        <f>ROUND((((ET1217)-(EU1217))+AE1217),6)</f>
        <v>0</v>
      </c>
      <c r="AE1217">
        <f t="shared" si="1032"/>
        <v>0</v>
      </c>
      <c r="AF1217">
        <f t="shared" si="1032"/>
        <v>41951.1</v>
      </c>
      <c r="AG1217">
        <f t="shared" si="1014"/>
        <v>0</v>
      </c>
      <c r="AH1217">
        <f t="shared" si="1033"/>
        <v>221.6</v>
      </c>
      <c r="AI1217">
        <f t="shared" si="1033"/>
        <v>0</v>
      </c>
      <c r="AJ1217">
        <f t="shared" si="1016"/>
        <v>0</v>
      </c>
      <c r="AK1217">
        <v>41951.1</v>
      </c>
      <c r="AL1217">
        <v>0</v>
      </c>
      <c r="AM1217">
        <v>0</v>
      </c>
      <c r="AN1217">
        <v>0</v>
      </c>
      <c r="AO1217">
        <v>41951.1</v>
      </c>
      <c r="AP1217">
        <v>0</v>
      </c>
      <c r="AQ1217">
        <v>221.6</v>
      </c>
      <c r="AR1217">
        <v>0</v>
      </c>
      <c r="AS1217">
        <v>0</v>
      </c>
      <c r="AT1217">
        <v>70</v>
      </c>
      <c r="AU1217">
        <v>10</v>
      </c>
      <c r="AV1217">
        <v>1</v>
      </c>
      <c r="AW1217">
        <v>1</v>
      </c>
      <c r="AZ1217">
        <v>1</v>
      </c>
      <c r="BA1217">
        <v>1</v>
      </c>
      <c r="BB1217">
        <v>1</v>
      </c>
      <c r="BC1217">
        <v>1</v>
      </c>
      <c r="BD1217" t="s">
        <v>3</v>
      </c>
      <c r="BE1217" t="s">
        <v>3</v>
      </c>
      <c r="BF1217" t="s">
        <v>3</v>
      </c>
      <c r="BG1217" t="s">
        <v>3</v>
      </c>
      <c r="BH1217">
        <v>0</v>
      </c>
      <c r="BI1217">
        <v>4</v>
      </c>
      <c r="BJ1217" t="s">
        <v>158</v>
      </c>
      <c r="BM1217">
        <v>0</v>
      </c>
      <c r="BN1217">
        <v>0</v>
      </c>
      <c r="BO1217" t="s">
        <v>3</v>
      </c>
      <c r="BP1217">
        <v>0</v>
      </c>
      <c r="BQ1217">
        <v>1</v>
      </c>
      <c r="BR1217">
        <v>0</v>
      </c>
      <c r="BS1217">
        <v>1</v>
      </c>
      <c r="BT1217">
        <v>1</v>
      </c>
      <c r="BU1217">
        <v>1</v>
      </c>
      <c r="BV1217">
        <v>1</v>
      </c>
      <c r="BW1217">
        <v>1</v>
      </c>
      <c r="BX1217">
        <v>1</v>
      </c>
      <c r="BY1217" t="s">
        <v>3</v>
      </c>
      <c r="BZ1217">
        <v>70</v>
      </c>
      <c r="CA1217">
        <v>10</v>
      </c>
      <c r="CE1217">
        <v>0</v>
      </c>
      <c r="CF1217">
        <v>0</v>
      </c>
      <c r="CG1217">
        <v>0</v>
      </c>
      <c r="CM1217">
        <v>0</v>
      </c>
      <c r="CN1217" t="s">
        <v>3</v>
      </c>
      <c r="CO1217">
        <v>0</v>
      </c>
      <c r="CP1217">
        <f t="shared" si="1017"/>
        <v>0</v>
      </c>
      <c r="CQ1217">
        <f t="shared" si="1018"/>
        <v>0</v>
      </c>
      <c r="CR1217">
        <f>((((ET1217)*BB1217-(EU1217)*BS1217)+AE1217*BS1217)*AV1217)</f>
        <v>0</v>
      </c>
      <c r="CS1217">
        <f t="shared" si="1019"/>
        <v>0</v>
      </c>
      <c r="CT1217">
        <f t="shared" si="1020"/>
        <v>41951.1</v>
      </c>
      <c r="CU1217">
        <f t="shared" si="1021"/>
        <v>0</v>
      </c>
      <c r="CV1217">
        <f t="shared" si="1022"/>
        <v>221.6</v>
      </c>
      <c r="CW1217">
        <f t="shared" si="1023"/>
        <v>0</v>
      </c>
      <c r="CX1217">
        <f t="shared" si="1024"/>
        <v>0</v>
      </c>
      <c r="CY1217">
        <f t="shared" si="1025"/>
        <v>0</v>
      </c>
      <c r="CZ1217">
        <f t="shared" si="1026"/>
        <v>0</v>
      </c>
      <c r="DC1217" t="s">
        <v>3</v>
      </c>
      <c r="DD1217" t="s">
        <v>3</v>
      </c>
      <c r="DE1217" t="s">
        <v>3</v>
      </c>
      <c r="DF1217" t="s">
        <v>3</v>
      </c>
      <c r="DG1217" t="s">
        <v>3</v>
      </c>
      <c r="DH1217" t="s">
        <v>3</v>
      </c>
      <c r="DI1217" t="s">
        <v>3</v>
      </c>
      <c r="DJ1217" t="s">
        <v>3</v>
      </c>
      <c r="DK1217" t="s">
        <v>3</v>
      </c>
      <c r="DL1217" t="s">
        <v>3</v>
      </c>
      <c r="DM1217" t="s">
        <v>3</v>
      </c>
      <c r="DN1217">
        <v>0</v>
      </c>
      <c r="DO1217">
        <v>0</v>
      </c>
      <c r="DP1217">
        <v>1</v>
      </c>
      <c r="DQ1217">
        <v>1</v>
      </c>
      <c r="DU1217">
        <v>1007</v>
      </c>
      <c r="DV1217" t="s">
        <v>132</v>
      </c>
      <c r="DW1217" t="s">
        <v>132</v>
      </c>
      <c r="DX1217">
        <v>100</v>
      </c>
      <c r="EE1217">
        <v>51482689</v>
      </c>
      <c r="EF1217">
        <v>1</v>
      </c>
      <c r="EG1217" t="s">
        <v>21</v>
      </c>
      <c r="EH1217">
        <v>0</v>
      </c>
      <c r="EI1217" t="s">
        <v>3</v>
      </c>
      <c r="EJ1217">
        <v>4</v>
      </c>
      <c r="EK1217">
        <v>0</v>
      </c>
      <c r="EL1217" t="s">
        <v>22</v>
      </c>
      <c r="EM1217" t="s">
        <v>23</v>
      </c>
      <c r="EO1217" t="s">
        <v>3</v>
      </c>
      <c r="EQ1217">
        <v>1024</v>
      </c>
      <c r="ER1217">
        <v>41951.1</v>
      </c>
      <c r="ES1217">
        <v>0</v>
      </c>
      <c r="ET1217">
        <v>0</v>
      </c>
      <c r="EU1217">
        <v>0</v>
      </c>
      <c r="EV1217">
        <v>41951.1</v>
      </c>
      <c r="EW1217">
        <v>221.6</v>
      </c>
      <c r="EX1217">
        <v>0</v>
      </c>
      <c r="EY1217">
        <v>0</v>
      </c>
      <c r="FQ1217">
        <v>0</v>
      </c>
      <c r="FR1217">
        <f t="shared" si="1027"/>
        <v>0</v>
      </c>
      <c r="FS1217">
        <v>0</v>
      </c>
      <c r="FX1217">
        <v>70</v>
      </c>
      <c r="FY1217">
        <v>10</v>
      </c>
      <c r="GA1217" t="s">
        <v>3</v>
      </c>
      <c r="GD1217">
        <v>0</v>
      </c>
      <c r="GF1217">
        <v>-447582349</v>
      </c>
      <c r="GG1217">
        <v>2</v>
      </c>
      <c r="GH1217">
        <v>1</v>
      </c>
      <c r="GI1217">
        <v>-2</v>
      </c>
      <c r="GJ1217">
        <v>0</v>
      </c>
      <c r="GK1217">
        <f>ROUND(R1217*(R12)/100,2)</f>
        <v>0</v>
      </c>
      <c r="GL1217">
        <f t="shared" si="1028"/>
        <v>0</v>
      </c>
      <c r="GM1217">
        <f>ROUND(O1217+X1217+Y1217+GK1217,2)+GX1217</f>
        <v>0</v>
      </c>
      <c r="GN1217">
        <f>IF(OR(BI1217=0,BI1217=1),ROUND(O1217+X1217+Y1217+GK1217,2),0)</f>
        <v>0</v>
      </c>
      <c r="GO1217">
        <f>IF(BI1217=2,ROUND(O1217+X1217+Y1217+GK1217,2),0)</f>
        <v>0</v>
      </c>
      <c r="GP1217">
        <f>IF(BI1217=4,ROUND(O1217+X1217+Y1217+GK1217,2)+GX1217,0)</f>
        <v>0</v>
      </c>
      <c r="GR1217">
        <v>0</v>
      </c>
      <c r="GS1217">
        <v>3</v>
      </c>
      <c r="GT1217">
        <v>0</v>
      </c>
      <c r="GU1217" t="s">
        <v>3</v>
      </c>
      <c r="GV1217">
        <f t="shared" si="1034"/>
        <v>0</v>
      </c>
      <c r="GW1217">
        <v>1</v>
      </c>
      <c r="GX1217">
        <f t="shared" si="1029"/>
        <v>0</v>
      </c>
      <c r="HA1217">
        <v>0</v>
      </c>
      <c r="HB1217">
        <v>0</v>
      </c>
      <c r="HC1217">
        <f t="shared" si="1030"/>
        <v>0</v>
      </c>
      <c r="HE1217" t="s">
        <v>3</v>
      </c>
      <c r="HF1217" t="s">
        <v>3</v>
      </c>
      <c r="IK1217">
        <f t="shared" si="1031"/>
        <v>0</v>
      </c>
    </row>
    <row r="1218" spans="1:245" x14ac:dyDescent="0.2">
      <c r="A1218">
        <v>17</v>
      </c>
      <c r="B1218">
        <v>1</v>
      </c>
      <c r="C1218">
        <f>ROW(SmtRes!A388)</f>
        <v>388</v>
      </c>
      <c r="D1218">
        <f>ROW(EtalonRes!A382)</f>
        <v>382</v>
      </c>
      <c r="E1218" t="s">
        <v>3</v>
      </c>
      <c r="F1218" t="s">
        <v>160</v>
      </c>
      <c r="G1218" t="s">
        <v>161</v>
      </c>
      <c r="H1218" t="s">
        <v>132</v>
      </c>
      <c r="I1218">
        <v>0</v>
      </c>
      <c r="J1218">
        <v>0</v>
      </c>
      <c r="O1218">
        <f t="shared" si="1001"/>
        <v>0</v>
      </c>
      <c r="P1218">
        <f t="shared" si="1002"/>
        <v>0</v>
      </c>
      <c r="Q1218">
        <f t="shared" si="1003"/>
        <v>0</v>
      </c>
      <c r="R1218">
        <f t="shared" si="1004"/>
        <v>0</v>
      </c>
      <c r="S1218">
        <f t="shared" si="1005"/>
        <v>0</v>
      </c>
      <c r="T1218">
        <f t="shared" si="1006"/>
        <v>0</v>
      </c>
      <c r="U1218">
        <f t="shared" si="1007"/>
        <v>0</v>
      </c>
      <c r="V1218">
        <f t="shared" si="1008"/>
        <v>0</v>
      </c>
      <c r="W1218">
        <f t="shared" si="1009"/>
        <v>0</v>
      </c>
      <c r="X1218">
        <f t="shared" si="1010"/>
        <v>0</v>
      </c>
      <c r="Y1218">
        <f t="shared" si="1011"/>
        <v>0</v>
      </c>
      <c r="AA1218">
        <v>-1</v>
      </c>
      <c r="AB1218">
        <f t="shared" si="1012"/>
        <v>11130.3</v>
      </c>
      <c r="AC1218">
        <f>ROUND((ES1218),6)</f>
        <v>0</v>
      </c>
      <c r="AD1218">
        <f>ROUND((((ET1218)-(EU1218))+AE1218),6)</f>
        <v>0</v>
      </c>
      <c r="AE1218">
        <f t="shared" si="1032"/>
        <v>0</v>
      </c>
      <c r="AF1218">
        <f t="shared" si="1032"/>
        <v>11130.3</v>
      </c>
      <c r="AG1218">
        <f t="shared" si="1014"/>
        <v>0</v>
      </c>
      <c r="AH1218">
        <f t="shared" si="1033"/>
        <v>83</v>
      </c>
      <c r="AI1218">
        <f t="shared" si="1033"/>
        <v>0</v>
      </c>
      <c r="AJ1218">
        <f t="shared" si="1016"/>
        <v>0</v>
      </c>
      <c r="AK1218">
        <v>11130.3</v>
      </c>
      <c r="AL1218">
        <v>0</v>
      </c>
      <c r="AM1218">
        <v>0</v>
      </c>
      <c r="AN1218">
        <v>0</v>
      </c>
      <c r="AO1218">
        <v>11130.3</v>
      </c>
      <c r="AP1218">
        <v>0</v>
      </c>
      <c r="AQ1218">
        <v>83</v>
      </c>
      <c r="AR1218">
        <v>0</v>
      </c>
      <c r="AS1218">
        <v>0</v>
      </c>
      <c r="AT1218">
        <v>70</v>
      </c>
      <c r="AU1218">
        <v>10</v>
      </c>
      <c r="AV1218">
        <v>1</v>
      </c>
      <c r="AW1218">
        <v>1</v>
      </c>
      <c r="AZ1218">
        <v>1</v>
      </c>
      <c r="BA1218">
        <v>1</v>
      </c>
      <c r="BB1218">
        <v>1</v>
      </c>
      <c r="BC1218">
        <v>1</v>
      </c>
      <c r="BD1218" t="s">
        <v>3</v>
      </c>
      <c r="BE1218" t="s">
        <v>3</v>
      </c>
      <c r="BF1218" t="s">
        <v>3</v>
      </c>
      <c r="BG1218" t="s">
        <v>3</v>
      </c>
      <c r="BH1218">
        <v>0</v>
      </c>
      <c r="BI1218">
        <v>4</v>
      </c>
      <c r="BJ1218" t="s">
        <v>162</v>
      </c>
      <c r="BM1218">
        <v>0</v>
      </c>
      <c r="BN1218">
        <v>0</v>
      </c>
      <c r="BO1218" t="s">
        <v>3</v>
      </c>
      <c r="BP1218">
        <v>0</v>
      </c>
      <c r="BQ1218">
        <v>1</v>
      </c>
      <c r="BR1218">
        <v>0</v>
      </c>
      <c r="BS1218">
        <v>1</v>
      </c>
      <c r="BT1218">
        <v>1</v>
      </c>
      <c r="BU1218">
        <v>1</v>
      </c>
      <c r="BV1218">
        <v>1</v>
      </c>
      <c r="BW1218">
        <v>1</v>
      </c>
      <c r="BX1218">
        <v>1</v>
      </c>
      <c r="BY1218" t="s">
        <v>3</v>
      </c>
      <c r="BZ1218">
        <v>70</v>
      </c>
      <c r="CA1218">
        <v>10</v>
      </c>
      <c r="CE1218">
        <v>0</v>
      </c>
      <c r="CF1218">
        <v>0</v>
      </c>
      <c r="CG1218">
        <v>0</v>
      </c>
      <c r="CM1218">
        <v>0</v>
      </c>
      <c r="CN1218" t="s">
        <v>3</v>
      </c>
      <c r="CO1218">
        <v>0</v>
      </c>
      <c r="CP1218">
        <f t="shared" si="1017"/>
        <v>0</v>
      </c>
      <c r="CQ1218">
        <f t="shared" si="1018"/>
        <v>0</v>
      </c>
      <c r="CR1218">
        <f>((((ET1218)*BB1218-(EU1218)*BS1218)+AE1218*BS1218)*AV1218)</f>
        <v>0</v>
      </c>
      <c r="CS1218">
        <f t="shared" si="1019"/>
        <v>0</v>
      </c>
      <c r="CT1218">
        <f t="shared" si="1020"/>
        <v>11130.3</v>
      </c>
      <c r="CU1218">
        <f t="shared" si="1021"/>
        <v>0</v>
      </c>
      <c r="CV1218">
        <f t="shared" si="1022"/>
        <v>83</v>
      </c>
      <c r="CW1218">
        <f t="shared" si="1023"/>
        <v>0</v>
      </c>
      <c r="CX1218">
        <f t="shared" si="1024"/>
        <v>0</v>
      </c>
      <c r="CY1218">
        <f t="shared" si="1025"/>
        <v>0</v>
      </c>
      <c r="CZ1218">
        <f t="shared" si="1026"/>
        <v>0</v>
      </c>
      <c r="DC1218" t="s">
        <v>3</v>
      </c>
      <c r="DD1218" t="s">
        <v>3</v>
      </c>
      <c r="DE1218" t="s">
        <v>3</v>
      </c>
      <c r="DF1218" t="s">
        <v>3</v>
      </c>
      <c r="DG1218" t="s">
        <v>3</v>
      </c>
      <c r="DH1218" t="s">
        <v>3</v>
      </c>
      <c r="DI1218" t="s">
        <v>3</v>
      </c>
      <c r="DJ1218" t="s">
        <v>3</v>
      </c>
      <c r="DK1218" t="s">
        <v>3</v>
      </c>
      <c r="DL1218" t="s">
        <v>3</v>
      </c>
      <c r="DM1218" t="s">
        <v>3</v>
      </c>
      <c r="DN1218">
        <v>0</v>
      </c>
      <c r="DO1218">
        <v>0</v>
      </c>
      <c r="DP1218">
        <v>1</v>
      </c>
      <c r="DQ1218">
        <v>1</v>
      </c>
      <c r="DU1218">
        <v>1007</v>
      </c>
      <c r="DV1218" t="s">
        <v>132</v>
      </c>
      <c r="DW1218" t="s">
        <v>132</v>
      </c>
      <c r="DX1218">
        <v>100</v>
      </c>
      <c r="EE1218">
        <v>51482689</v>
      </c>
      <c r="EF1218">
        <v>1</v>
      </c>
      <c r="EG1218" t="s">
        <v>21</v>
      </c>
      <c r="EH1218">
        <v>0</v>
      </c>
      <c r="EI1218" t="s">
        <v>3</v>
      </c>
      <c r="EJ1218">
        <v>4</v>
      </c>
      <c r="EK1218">
        <v>0</v>
      </c>
      <c r="EL1218" t="s">
        <v>22</v>
      </c>
      <c r="EM1218" t="s">
        <v>23</v>
      </c>
      <c r="EO1218" t="s">
        <v>3</v>
      </c>
      <c r="EQ1218">
        <v>1024</v>
      </c>
      <c r="ER1218">
        <v>11130.3</v>
      </c>
      <c r="ES1218">
        <v>0</v>
      </c>
      <c r="ET1218">
        <v>0</v>
      </c>
      <c r="EU1218">
        <v>0</v>
      </c>
      <c r="EV1218">
        <v>11130.3</v>
      </c>
      <c r="EW1218">
        <v>83</v>
      </c>
      <c r="EX1218">
        <v>0</v>
      </c>
      <c r="EY1218">
        <v>0</v>
      </c>
      <c r="FQ1218">
        <v>0</v>
      </c>
      <c r="FR1218">
        <f t="shared" si="1027"/>
        <v>0</v>
      </c>
      <c r="FS1218">
        <v>0</v>
      </c>
      <c r="FX1218">
        <v>70</v>
      </c>
      <c r="FY1218">
        <v>10</v>
      </c>
      <c r="GA1218" t="s">
        <v>3</v>
      </c>
      <c r="GD1218">
        <v>0</v>
      </c>
      <c r="GF1218">
        <v>-1064522646</v>
      </c>
      <c r="GG1218">
        <v>2</v>
      </c>
      <c r="GH1218">
        <v>1</v>
      </c>
      <c r="GI1218">
        <v>-2</v>
      </c>
      <c r="GJ1218">
        <v>0</v>
      </c>
      <c r="GK1218">
        <f>ROUND(R1218*(R12)/100,2)</f>
        <v>0</v>
      </c>
      <c r="GL1218">
        <f t="shared" si="1028"/>
        <v>0</v>
      </c>
      <c r="GM1218">
        <f>ROUND(O1218+X1218+Y1218+GK1218,2)+GX1218</f>
        <v>0</v>
      </c>
      <c r="GN1218">
        <f>IF(OR(BI1218=0,BI1218=1),ROUND(O1218+X1218+Y1218+GK1218,2),0)</f>
        <v>0</v>
      </c>
      <c r="GO1218">
        <f>IF(BI1218=2,ROUND(O1218+X1218+Y1218+GK1218,2),0)</f>
        <v>0</v>
      </c>
      <c r="GP1218">
        <f>IF(BI1218=4,ROUND(O1218+X1218+Y1218+GK1218,2)+GX1218,0)</f>
        <v>0</v>
      </c>
      <c r="GR1218">
        <v>0</v>
      </c>
      <c r="GS1218">
        <v>3</v>
      </c>
      <c r="GT1218">
        <v>0</v>
      </c>
      <c r="GU1218" t="s">
        <v>3</v>
      </c>
      <c r="GV1218">
        <f t="shared" si="1034"/>
        <v>0</v>
      </c>
      <c r="GW1218">
        <v>1</v>
      </c>
      <c r="GX1218">
        <f t="shared" si="1029"/>
        <v>0</v>
      </c>
      <c r="HA1218">
        <v>0</v>
      </c>
      <c r="HB1218">
        <v>0</v>
      </c>
      <c r="HC1218">
        <f t="shared" si="1030"/>
        <v>0</v>
      </c>
      <c r="HE1218" t="s">
        <v>3</v>
      </c>
      <c r="HF1218" t="s">
        <v>3</v>
      </c>
      <c r="IK1218">
        <f t="shared" si="1031"/>
        <v>0</v>
      </c>
    </row>
    <row r="1219" spans="1:245" x14ac:dyDescent="0.2">
      <c r="A1219">
        <v>17</v>
      </c>
      <c r="B1219">
        <v>1</v>
      </c>
      <c r="C1219">
        <f>ROW(SmtRes!A389)</f>
        <v>389</v>
      </c>
      <c r="D1219">
        <f>ROW(EtalonRes!A383)</f>
        <v>383</v>
      </c>
      <c r="E1219" t="s">
        <v>3</v>
      </c>
      <c r="F1219" t="s">
        <v>164</v>
      </c>
      <c r="G1219" t="s">
        <v>165</v>
      </c>
      <c r="H1219" t="s">
        <v>166</v>
      </c>
      <c r="I1219">
        <v>0</v>
      </c>
      <c r="J1219">
        <v>0</v>
      </c>
      <c r="O1219">
        <f t="shared" si="1001"/>
        <v>0</v>
      </c>
      <c r="P1219">
        <f t="shared" si="1002"/>
        <v>0</v>
      </c>
      <c r="Q1219">
        <f t="shared" si="1003"/>
        <v>0</v>
      </c>
      <c r="R1219">
        <f t="shared" si="1004"/>
        <v>0</v>
      </c>
      <c r="S1219">
        <f t="shared" si="1005"/>
        <v>0</v>
      </c>
      <c r="T1219">
        <f t="shared" si="1006"/>
        <v>0</v>
      </c>
      <c r="U1219">
        <f t="shared" si="1007"/>
        <v>0</v>
      </c>
      <c r="V1219">
        <f t="shared" si="1008"/>
        <v>0</v>
      </c>
      <c r="W1219">
        <f t="shared" si="1009"/>
        <v>0</v>
      </c>
      <c r="X1219">
        <f t="shared" si="1010"/>
        <v>0</v>
      </c>
      <c r="Y1219">
        <f t="shared" si="1011"/>
        <v>0</v>
      </c>
      <c r="AA1219">
        <v>-1</v>
      </c>
      <c r="AB1219">
        <f t="shared" si="1012"/>
        <v>47.27</v>
      </c>
      <c r="AC1219">
        <f>ROUND((ES1219),6)</f>
        <v>0</v>
      </c>
      <c r="AD1219">
        <f>ROUND((((ET1219)-(EU1219))+AE1219),6)</f>
        <v>47.27</v>
      </c>
      <c r="AE1219">
        <f t="shared" si="1032"/>
        <v>25.66</v>
      </c>
      <c r="AF1219">
        <f t="shared" si="1032"/>
        <v>0</v>
      </c>
      <c r="AG1219">
        <f t="shared" si="1014"/>
        <v>0</v>
      </c>
      <c r="AH1219">
        <f t="shared" si="1033"/>
        <v>0</v>
      </c>
      <c r="AI1219">
        <f t="shared" si="1033"/>
        <v>0</v>
      </c>
      <c r="AJ1219">
        <f t="shared" si="1016"/>
        <v>0</v>
      </c>
      <c r="AK1219">
        <v>47.27</v>
      </c>
      <c r="AL1219">
        <v>0</v>
      </c>
      <c r="AM1219">
        <v>47.27</v>
      </c>
      <c r="AN1219">
        <v>25.66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1</v>
      </c>
      <c r="AW1219">
        <v>1</v>
      </c>
      <c r="AZ1219">
        <v>1</v>
      </c>
      <c r="BA1219">
        <v>1</v>
      </c>
      <c r="BB1219">
        <v>1</v>
      </c>
      <c r="BC1219">
        <v>1</v>
      </c>
      <c r="BD1219" t="s">
        <v>3</v>
      </c>
      <c r="BE1219" t="s">
        <v>3</v>
      </c>
      <c r="BF1219" t="s">
        <v>3</v>
      </c>
      <c r="BG1219" t="s">
        <v>3</v>
      </c>
      <c r="BH1219">
        <v>0</v>
      </c>
      <c r="BI1219">
        <v>4</v>
      </c>
      <c r="BJ1219" t="s">
        <v>167</v>
      </c>
      <c r="BM1219">
        <v>1</v>
      </c>
      <c r="BN1219">
        <v>0</v>
      </c>
      <c r="BO1219" t="s">
        <v>3</v>
      </c>
      <c r="BP1219">
        <v>0</v>
      </c>
      <c r="BQ1219">
        <v>1</v>
      </c>
      <c r="BR1219">
        <v>0</v>
      </c>
      <c r="BS1219">
        <v>1</v>
      </c>
      <c r="BT1219">
        <v>1</v>
      </c>
      <c r="BU1219">
        <v>1</v>
      </c>
      <c r="BV1219">
        <v>1</v>
      </c>
      <c r="BW1219">
        <v>1</v>
      </c>
      <c r="BX1219">
        <v>1</v>
      </c>
      <c r="BY1219" t="s">
        <v>3</v>
      </c>
      <c r="BZ1219">
        <v>0</v>
      </c>
      <c r="CA1219">
        <v>0</v>
      </c>
      <c r="CE1219">
        <v>0</v>
      </c>
      <c r="CF1219">
        <v>0</v>
      </c>
      <c r="CG1219">
        <v>0</v>
      </c>
      <c r="CM1219">
        <v>0</v>
      </c>
      <c r="CN1219" t="s">
        <v>3</v>
      </c>
      <c r="CO1219">
        <v>0</v>
      </c>
      <c r="CP1219">
        <f t="shared" si="1017"/>
        <v>0</v>
      </c>
      <c r="CQ1219">
        <f t="shared" si="1018"/>
        <v>0</v>
      </c>
      <c r="CR1219">
        <f>((((ET1219)*BB1219-(EU1219)*BS1219)+AE1219*BS1219)*AV1219)</f>
        <v>47.27</v>
      </c>
      <c r="CS1219">
        <f t="shared" si="1019"/>
        <v>25.66</v>
      </c>
      <c r="CT1219">
        <f t="shared" si="1020"/>
        <v>0</v>
      </c>
      <c r="CU1219">
        <f t="shared" si="1021"/>
        <v>0</v>
      </c>
      <c r="CV1219">
        <f t="shared" si="1022"/>
        <v>0</v>
      </c>
      <c r="CW1219">
        <f t="shared" si="1023"/>
        <v>0</v>
      </c>
      <c r="CX1219">
        <f t="shared" si="1024"/>
        <v>0</v>
      </c>
      <c r="CY1219">
        <f t="shared" si="1025"/>
        <v>0</v>
      </c>
      <c r="CZ1219">
        <f t="shared" si="1026"/>
        <v>0</v>
      </c>
      <c r="DC1219" t="s">
        <v>3</v>
      </c>
      <c r="DD1219" t="s">
        <v>3</v>
      </c>
      <c r="DE1219" t="s">
        <v>3</v>
      </c>
      <c r="DF1219" t="s">
        <v>3</v>
      </c>
      <c r="DG1219" t="s">
        <v>3</v>
      </c>
      <c r="DH1219" t="s">
        <v>3</v>
      </c>
      <c r="DI1219" t="s">
        <v>3</v>
      </c>
      <c r="DJ1219" t="s">
        <v>3</v>
      </c>
      <c r="DK1219" t="s">
        <v>3</v>
      </c>
      <c r="DL1219" t="s">
        <v>3</v>
      </c>
      <c r="DM1219" t="s">
        <v>3</v>
      </c>
      <c r="DN1219">
        <v>0</v>
      </c>
      <c r="DO1219">
        <v>0</v>
      </c>
      <c r="DP1219">
        <v>1</v>
      </c>
      <c r="DQ1219">
        <v>1</v>
      </c>
      <c r="DU1219">
        <v>1007</v>
      </c>
      <c r="DV1219" t="s">
        <v>166</v>
      </c>
      <c r="DW1219" t="s">
        <v>166</v>
      </c>
      <c r="DX1219">
        <v>1</v>
      </c>
      <c r="EE1219">
        <v>51482691</v>
      </c>
      <c r="EF1219">
        <v>1</v>
      </c>
      <c r="EG1219" t="s">
        <v>21</v>
      </c>
      <c r="EH1219">
        <v>0</v>
      </c>
      <c r="EI1219" t="s">
        <v>3</v>
      </c>
      <c r="EJ1219">
        <v>4</v>
      </c>
      <c r="EK1219">
        <v>1</v>
      </c>
      <c r="EL1219" t="s">
        <v>37</v>
      </c>
      <c r="EM1219" t="s">
        <v>23</v>
      </c>
      <c r="EO1219" t="s">
        <v>3</v>
      </c>
      <c r="EQ1219">
        <v>1024</v>
      </c>
      <c r="ER1219">
        <v>47.27</v>
      </c>
      <c r="ES1219">
        <v>0</v>
      </c>
      <c r="ET1219">
        <v>47.27</v>
      </c>
      <c r="EU1219">
        <v>25.66</v>
      </c>
      <c r="EV1219">
        <v>0</v>
      </c>
      <c r="EW1219">
        <v>0</v>
      </c>
      <c r="EX1219">
        <v>0</v>
      </c>
      <c r="EY1219">
        <v>0</v>
      </c>
      <c r="FQ1219">
        <v>0</v>
      </c>
      <c r="FR1219">
        <f t="shared" si="1027"/>
        <v>0</v>
      </c>
      <c r="FS1219">
        <v>0</v>
      </c>
      <c r="FX1219">
        <v>0</v>
      </c>
      <c r="FY1219">
        <v>0</v>
      </c>
      <c r="GA1219" t="s">
        <v>3</v>
      </c>
      <c r="GD1219">
        <v>1</v>
      </c>
      <c r="GF1219">
        <v>-297362768</v>
      </c>
      <c r="GG1219">
        <v>2</v>
      </c>
      <c r="GH1219">
        <v>1</v>
      </c>
      <c r="GI1219">
        <v>-2</v>
      </c>
      <c r="GJ1219">
        <v>0</v>
      </c>
      <c r="GK1219">
        <v>0</v>
      </c>
      <c r="GL1219">
        <f t="shared" si="1028"/>
        <v>0</v>
      </c>
      <c r="GM1219">
        <f>ROUND(O1219+X1219+Y1219,2)+GX1219</f>
        <v>0</v>
      </c>
      <c r="GN1219">
        <f>IF(OR(BI1219=0,BI1219=1),ROUND(O1219+X1219+Y1219,2),0)</f>
        <v>0</v>
      </c>
      <c r="GO1219">
        <f>IF(BI1219=2,ROUND(O1219+X1219+Y1219,2),0)</f>
        <v>0</v>
      </c>
      <c r="GP1219">
        <f>IF(BI1219=4,ROUND(O1219+X1219+Y1219,2)+GX1219,0)</f>
        <v>0</v>
      </c>
      <c r="GR1219">
        <v>0</v>
      </c>
      <c r="GS1219">
        <v>3</v>
      </c>
      <c r="GT1219">
        <v>0</v>
      </c>
      <c r="GU1219" t="s">
        <v>3</v>
      </c>
      <c r="GV1219">
        <f t="shared" si="1034"/>
        <v>0</v>
      </c>
      <c r="GW1219">
        <v>1</v>
      </c>
      <c r="GX1219">
        <f t="shared" si="1029"/>
        <v>0</v>
      </c>
      <c r="HA1219">
        <v>0</v>
      </c>
      <c r="HB1219">
        <v>0</v>
      </c>
      <c r="HC1219">
        <f t="shared" si="1030"/>
        <v>0</v>
      </c>
      <c r="HE1219" t="s">
        <v>3</v>
      </c>
      <c r="HF1219" t="s">
        <v>3</v>
      </c>
      <c r="IK1219">
        <f t="shared" si="1031"/>
        <v>0</v>
      </c>
    </row>
    <row r="1220" spans="1:245" x14ac:dyDescent="0.2">
      <c r="A1220">
        <v>17</v>
      </c>
      <c r="B1220">
        <v>1</v>
      </c>
      <c r="C1220">
        <f>ROW(SmtRes!A390)</f>
        <v>390</v>
      </c>
      <c r="D1220">
        <f>ROW(EtalonRes!A384)</f>
        <v>384</v>
      </c>
      <c r="E1220" t="s">
        <v>3</v>
      </c>
      <c r="F1220" t="s">
        <v>169</v>
      </c>
      <c r="G1220" t="s">
        <v>170</v>
      </c>
      <c r="H1220" t="s">
        <v>166</v>
      </c>
      <c r="I1220">
        <v>0</v>
      </c>
      <c r="J1220">
        <v>0</v>
      </c>
      <c r="O1220">
        <f t="shared" si="1001"/>
        <v>0</v>
      </c>
      <c r="P1220">
        <f t="shared" si="1002"/>
        <v>0</v>
      </c>
      <c r="Q1220">
        <f t="shared" si="1003"/>
        <v>0</v>
      </c>
      <c r="R1220">
        <f t="shared" si="1004"/>
        <v>0</v>
      </c>
      <c r="S1220">
        <f t="shared" si="1005"/>
        <v>0</v>
      </c>
      <c r="T1220">
        <f t="shared" si="1006"/>
        <v>0</v>
      </c>
      <c r="U1220">
        <f t="shared" si="1007"/>
        <v>0</v>
      </c>
      <c r="V1220">
        <f t="shared" si="1008"/>
        <v>0</v>
      </c>
      <c r="W1220">
        <f t="shared" si="1009"/>
        <v>0</v>
      </c>
      <c r="X1220">
        <f t="shared" si="1010"/>
        <v>0</v>
      </c>
      <c r="Y1220">
        <f t="shared" si="1011"/>
        <v>0</v>
      </c>
      <c r="AA1220">
        <v>-1</v>
      </c>
      <c r="AB1220">
        <f t="shared" si="1012"/>
        <v>823.5</v>
      </c>
      <c r="AC1220">
        <f>ROUND(((ES1220*54)),6)</f>
        <v>0</v>
      </c>
      <c r="AD1220">
        <f>ROUND(((((ET1220*54))-((EU1220*54)))+AE1220),6)</f>
        <v>823.5</v>
      </c>
      <c r="AE1220">
        <f>ROUND(((EU1220*54)),6)</f>
        <v>447.12</v>
      </c>
      <c r="AF1220">
        <f>ROUND(((EV1220*54)),6)</f>
        <v>0</v>
      </c>
      <c r="AG1220">
        <f t="shared" si="1014"/>
        <v>0</v>
      </c>
      <c r="AH1220">
        <f>((EW1220*54))</f>
        <v>0</v>
      </c>
      <c r="AI1220">
        <f>((EX1220*54))</f>
        <v>0</v>
      </c>
      <c r="AJ1220">
        <f t="shared" si="1016"/>
        <v>0</v>
      </c>
      <c r="AK1220">
        <v>15.25</v>
      </c>
      <c r="AL1220">
        <v>0</v>
      </c>
      <c r="AM1220">
        <v>15.25</v>
      </c>
      <c r="AN1220">
        <v>8.2799999999999994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1</v>
      </c>
      <c r="AW1220">
        <v>1</v>
      </c>
      <c r="AZ1220">
        <v>1</v>
      </c>
      <c r="BA1220">
        <v>1</v>
      </c>
      <c r="BB1220">
        <v>1</v>
      </c>
      <c r="BC1220">
        <v>1</v>
      </c>
      <c r="BD1220" t="s">
        <v>3</v>
      </c>
      <c r="BE1220" t="s">
        <v>3</v>
      </c>
      <c r="BF1220" t="s">
        <v>3</v>
      </c>
      <c r="BG1220" t="s">
        <v>3</v>
      </c>
      <c r="BH1220">
        <v>0</v>
      </c>
      <c r="BI1220">
        <v>4</v>
      </c>
      <c r="BJ1220" t="s">
        <v>171</v>
      </c>
      <c r="BM1220">
        <v>1</v>
      </c>
      <c r="BN1220">
        <v>0</v>
      </c>
      <c r="BO1220" t="s">
        <v>3</v>
      </c>
      <c r="BP1220">
        <v>0</v>
      </c>
      <c r="BQ1220">
        <v>1</v>
      </c>
      <c r="BR1220">
        <v>0</v>
      </c>
      <c r="BS1220">
        <v>1</v>
      </c>
      <c r="BT1220">
        <v>1</v>
      </c>
      <c r="BU1220">
        <v>1</v>
      </c>
      <c r="BV1220">
        <v>1</v>
      </c>
      <c r="BW1220">
        <v>1</v>
      </c>
      <c r="BX1220">
        <v>1</v>
      </c>
      <c r="BY1220" t="s">
        <v>3</v>
      </c>
      <c r="BZ1220">
        <v>0</v>
      </c>
      <c r="CA1220">
        <v>0</v>
      </c>
      <c r="CE1220">
        <v>0</v>
      </c>
      <c r="CF1220">
        <v>0</v>
      </c>
      <c r="CG1220">
        <v>0</v>
      </c>
      <c r="CM1220">
        <v>0</v>
      </c>
      <c r="CN1220" t="s">
        <v>3</v>
      </c>
      <c r="CO1220">
        <v>0</v>
      </c>
      <c r="CP1220">
        <f t="shared" si="1017"/>
        <v>0</v>
      </c>
      <c r="CQ1220">
        <f t="shared" si="1018"/>
        <v>0</v>
      </c>
      <c r="CR1220">
        <f>(((((ET1220*54))*BB1220-((EU1220*54))*BS1220)+AE1220*BS1220)*AV1220)</f>
        <v>823.5</v>
      </c>
      <c r="CS1220">
        <f t="shared" si="1019"/>
        <v>447.12</v>
      </c>
      <c r="CT1220">
        <f t="shared" si="1020"/>
        <v>0</v>
      </c>
      <c r="CU1220">
        <f t="shared" si="1021"/>
        <v>0</v>
      </c>
      <c r="CV1220">
        <f t="shared" si="1022"/>
        <v>0</v>
      </c>
      <c r="CW1220">
        <f t="shared" si="1023"/>
        <v>0</v>
      </c>
      <c r="CX1220">
        <f t="shared" si="1024"/>
        <v>0</v>
      </c>
      <c r="CY1220">
        <f t="shared" si="1025"/>
        <v>0</v>
      </c>
      <c r="CZ1220">
        <f t="shared" si="1026"/>
        <v>0</v>
      </c>
      <c r="DC1220" t="s">
        <v>3</v>
      </c>
      <c r="DD1220" t="s">
        <v>172</v>
      </c>
      <c r="DE1220" t="s">
        <v>172</v>
      </c>
      <c r="DF1220" t="s">
        <v>172</v>
      </c>
      <c r="DG1220" t="s">
        <v>172</v>
      </c>
      <c r="DH1220" t="s">
        <v>3</v>
      </c>
      <c r="DI1220" t="s">
        <v>172</v>
      </c>
      <c r="DJ1220" t="s">
        <v>172</v>
      </c>
      <c r="DK1220" t="s">
        <v>3</v>
      </c>
      <c r="DL1220" t="s">
        <v>3</v>
      </c>
      <c r="DM1220" t="s">
        <v>3</v>
      </c>
      <c r="DN1220">
        <v>0</v>
      </c>
      <c r="DO1220">
        <v>0</v>
      </c>
      <c r="DP1220">
        <v>1</v>
      </c>
      <c r="DQ1220">
        <v>1</v>
      </c>
      <c r="DU1220">
        <v>1007</v>
      </c>
      <c r="DV1220" t="s">
        <v>166</v>
      </c>
      <c r="DW1220" t="s">
        <v>166</v>
      </c>
      <c r="DX1220">
        <v>1</v>
      </c>
      <c r="EE1220">
        <v>51482691</v>
      </c>
      <c r="EF1220">
        <v>1</v>
      </c>
      <c r="EG1220" t="s">
        <v>21</v>
      </c>
      <c r="EH1220">
        <v>0</v>
      </c>
      <c r="EI1220" t="s">
        <v>3</v>
      </c>
      <c r="EJ1220">
        <v>4</v>
      </c>
      <c r="EK1220">
        <v>1</v>
      </c>
      <c r="EL1220" t="s">
        <v>37</v>
      </c>
      <c r="EM1220" t="s">
        <v>23</v>
      </c>
      <c r="EO1220" t="s">
        <v>3</v>
      </c>
      <c r="EQ1220">
        <v>1024</v>
      </c>
      <c r="ER1220">
        <v>15.25</v>
      </c>
      <c r="ES1220">
        <v>0</v>
      </c>
      <c r="ET1220">
        <v>15.25</v>
      </c>
      <c r="EU1220">
        <v>8.2799999999999994</v>
      </c>
      <c r="EV1220">
        <v>0</v>
      </c>
      <c r="EW1220">
        <v>0</v>
      </c>
      <c r="EX1220">
        <v>0</v>
      </c>
      <c r="EY1220">
        <v>0</v>
      </c>
      <c r="FQ1220">
        <v>0</v>
      </c>
      <c r="FR1220">
        <f t="shared" si="1027"/>
        <v>0</v>
      </c>
      <c r="FS1220">
        <v>0</v>
      </c>
      <c r="FX1220">
        <v>0</v>
      </c>
      <c r="FY1220">
        <v>0</v>
      </c>
      <c r="GA1220" t="s">
        <v>3</v>
      </c>
      <c r="GD1220">
        <v>1</v>
      </c>
      <c r="GF1220">
        <v>1250719171</v>
      </c>
      <c r="GG1220">
        <v>2</v>
      </c>
      <c r="GH1220">
        <v>1</v>
      </c>
      <c r="GI1220">
        <v>-2</v>
      </c>
      <c r="GJ1220">
        <v>0</v>
      </c>
      <c r="GK1220">
        <v>0</v>
      </c>
      <c r="GL1220">
        <f t="shared" si="1028"/>
        <v>0</v>
      </c>
      <c r="GM1220">
        <f>ROUND(O1220+X1220+Y1220,2)+GX1220</f>
        <v>0</v>
      </c>
      <c r="GN1220">
        <f>IF(OR(BI1220=0,BI1220=1),ROUND(O1220+X1220+Y1220,2),0)</f>
        <v>0</v>
      </c>
      <c r="GO1220">
        <f>IF(BI1220=2,ROUND(O1220+X1220+Y1220,2),0)</f>
        <v>0</v>
      </c>
      <c r="GP1220">
        <f>IF(BI1220=4,ROUND(O1220+X1220+Y1220,2)+GX1220,0)</f>
        <v>0</v>
      </c>
      <c r="GR1220">
        <v>0</v>
      </c>
      <c r="GS1220">
        <v>3</v>
      </c>
      <c r="GT1220">
        <v>0</v>
      </c>
      <c r="GU1220" t="s">
        <v>3</v>
      </c>
      <c r="GV1220">
        <f t="shared" si="1034"/>
        <v>0</v>
      </c>
      <c r="GW1220">
        <v>1</v>
      </c>
      <c r="GX1220">
        <f t="shared" si="1029"/>
        <v>0</v>
      </c>
      <c r="HA1220">
        <v>0</v>
      </c>
      <c r="HB1220">
        <v>0</v>
      </c>
      <c r="HC1220">
        <f t="shared" si="1030"/>
        <v>0</v>
      </c>
      <c r="HE1220" t="s">
        <v>3</v>
      </c>
      <c r="HF1220" t="s">
        <v>3</v>
      </c>
      <c r="IK1220">
        <f t="shared" si="1031"/>
        <v>0</v>
      </c>
    </row>
    <row r="1221" spans="1:245" x14ac:dyDescent="0.2">
      <c r="A1221">
        <v>17</v>
      </c>
      <c r="B1221">
        <v>1</v>
      </c>
      <c r="E1221" t="s">
        <v>3</v>
      </c>
      <c r="F1221" t="s">
        <v>48</v>
      </c>
      <c r="G1221" t="s">
        <v>174</v>
      </c>
      <c r="H1221" t="s">
        <v>27</v>
      </c>
      <c r="I1221">
        <v>0</v>
      </c>
      <c r="J1221">
        <v>0</v>
      </c>
      <c r="O1221">
        <f t="shared" si="1001"/>
        <v>0</v>
      </c>
      <c r="P1221">
        <f t="shared" si="1002"/>
        <v>0</v>
      </c>
      <c r="Q1221">
        <f t="shared" si="1003"/>
        <v>0</v>
      </c>
      <c r="R1221">
        <f t="shared" si="1004"/>
        <v>0</v>
      </c>
      <c r="S1221">
        <f t="shared" si="1005"/>
        <v>0</v>
      </c>
      <c r="T1221">
        <f t="shared" si="1006"/>
        <v>0</v>
      </c>
      <c r="U1221">
        <f t="shared" si="1007"/>
        <v>0</v>
      </c>
      <c r="V1221">
        <f t="shared" si="1008"/>
        <v>0</v>
      </c>
      <c r="W1221">
        <f t="shared" si="1009"/>
        <v>0</v>
      </c>
      <c r="X1221">
        <f t="shared" si="1010"/>
        <v>0</v>
      </c>
      <c r="Y1221">
        <f t="shared" si="1011"/>
        <v>0</v>
      </c>
      <c r="AA1221">
        <v>-1</v>
      </c>
      <c r="AB1221">
        <f t="shared" si="1012"/>
        <v>100.3</v>
      </c>
      <c r="AC1221">
        <f>ROUND((ES1221),6)</f>
        <v>100.3</v>
      </c>
      <c r="AD1221">
        <f>ROUND((((ET1221)-(EU1221))+AE1221),6)</f>
        <v>0</v>
      </c>
      <c r="AE1221">
        <f>ROUND((EU1221),6)</f>
        <v>0</v>
      </c>
      <c r="AF1221">
        <f>ROUND((EV1221),6)</f>
        <v>0</v>
      </c>
      <c r="AG1221">
        <f t="shared" si="1014"/>
        <v>0</v>
      </c>
      <c r="AH1221">
        <f>(EW1221)</f>
        <v>0</v>
      </c>
      <c r="AI1221">
        <f>(EX1221)</f>
        <v>0</v>
      </c>
      <c r="AJ1221">
        <f t="shared" si="1016"/>
        <v>0</v>
      </c>
      <c r="AK1221">
        <v>100.3</v>
      </c>
      <c r="AL1221">
        <v>100.3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1</v>
      </c>
      <c r="AW1221">
        <v>1</v>
      </c>
      <c r="AZ1221">
        <v>1</v>
      </c>
      <c r="BA1221">
        <v>1</v>
      </c>
      <c r="BB1221">
        <v>1</v>
      </c>
      <c r="BC1221">
        <v>1</v>
      </c>
      <c r="BD1221" t="s">
        <v>3</v>
      </c>
      <c r="BE1221" t="s">
        <v>3</v>
      </c>
      <c r="BF1221" t="s">
        <v>3</v>
      </c>
      <c r="BG1221" t="s">
        <v>3</v>
      </c>
      <c r="BH1221">
        <v>3</v>
      </c>
      <c r="BI1221">
        <v>1</v>
      </c>
      <c r="BJ1221" t="s">
        <v>3</v>
      </c>
      <c r="BM1221">
        <v>6001</v>
      </c>
      <c r="BN1221">
        <v>0</v>
      </c>
      <c r="BO1221" t="s">
        <v>3</v>
      </c>
      <c r="BP1221">
        <v>0</v>
      </c>
      <c r="BQ1221">
        <v>0</v>
      </c>
      <c r="BR1221">
        <v>0</v>
      </c>
      <c r="BS1221">
        <v>1</v>
      </c>
      <c r="BT1221">
        <v>1</v>
      </c>
      <c r="BU1221">
        <v>1</v>
      </c>
      <c r="BV1221">
        <v>1</v>
      </c>
      <c r="BW1221">
        <v>1</v>
      </c>
      <c r="BX1221">
        <v>1</v>
      </c>
      <c r="BY1221" t="s">
        <v>3</v>
      </c>
      <c r="BZ1221">
        <v>0</v>
      </c>
      <c r="CA1221">
        <v>0</v>
      </c>
      <c r="CE1221">
        <v>0</v>
      </c>
      <c r="CF1221">
        <v>0</v>
      </c>
      <c r="CG1221">
        <v>0</v>
      </c>
      <c r="CM1221">
        <v>0</v>
      </c>
      <c r="CN1221" t="s">
        <v>3</v>
      </c>
      <c r="CO1221">
        <v>0</v>
      </c>
      <c r="CP1221">
        <f t="shared" si="1017"/>
        <v>0</v>
      </c>
      <c r="CQ1221">
        <f t="shared" si="1018"/>
        <v>100.3</v>
      </c>
      <c r="CR1221">
        <f>((((ET1221)*BB1221-(EU1221)*BS1221)+AE1221*BS1221)*AV1221)</f>
        <v>0</v>
      </c>
      <c r="CS1221">
        <f t="shared" si="1019"/>
        <v>0</v>
      </c>
      <c r="CT1221">
        <f t="shared" si="1020"/>
        <v>0</v>
      </c>
      <c r="CU1221">
        <f t="shared" si="1021"/>
        <v>0</v>
      </c>
      <c r="CV1221">
        <f t="shared" si="1022"/>
        <v>0</v>
      </c>
      <c r="CW1221">
        <f t="shared" si="1023"/>
        <v>0</v>
      </c>
      <c r="CX1221">
        <f t="shared" si="1024"/>
        <v>0</v>
      </c>
      <c r="CY1221">
        <f t="shared" si="1025"/>
        <v>0</v>
      </c>
      <c r="CZ1221">
        <f t="shared" si="1026"/>
        <v>0</v>
      </c>
      <c r="DC1221" t="s">
        <v>3</v>
      </c>
      <c r="DD1221" t="s">
        <v>3</v>
      </c>
      <c r="DE1221" t="s">
        <v>3</v>
      </c>
      <c r="DF1221" t="s">
        <v>3</v>
      </c>
      <c r="DG1221" t="s">
        <v>3</v>
      </c>
      <c r="DH1221" t="s">
        <v>3</v>
      </c>
      <c r="DI1221" t="s">
        <v>3</v>
      </c>
      <c r="DJ1221" t="s">
        <v>3</v>
      </c>
      <c r="DK1221" t="s">
        <v>3</v>
      </c>
      <c r="DL1221" t="s">
        <v>3</v>
      </c>
      <c r="DM1221" t="s">
        <v>3</v>
      </c>
      <c r="DN1221">
        <v>0</v>
      </c>
      <c r="DO1221">
        <v>0</v>
      </c>
      <c r="DP1221">
        <v>1</v>
      </c>
      <c r="DQ1221">
        <v>1</v>
      </c>
      <c r="DU1221">
        <v>1009</v>
      </c>
      <c r="DV1221" t="s">
        <v>27</v>
      </c>
      <c r="DW1221" t="s">
        <v>27</v>
      </c>
      <c r="DX1221">
        <v>1000</v>
      </c>
      <c r="EE1221">
        <v>51764353</v>
      </c>
      <c r="EF1221">
        <v>0</v>
      </c>
      <c r="EG1221" t="s">
        <v>50</v>
      </c>
      <c r="EH1221">
        <v>0</v>
      </c>
      <c r="EI1221" t="s">
        <v>3</v>
      </c>
      <c r="EJ1221">
        <v>1</v>
      </c>
      <c r="EK1221">
        <v>6001</v>
      </c>
      <c r="EL1221" t="s">
        <v>51</v>
      </c>
      <c r="EM1221" t="s">
        <v>50</v>
      </c>
      <c r="EO1221" t="s">
        <v>3</v>
      </c>
      <c r="EQ1221">
        <v>1024</v>
      </c>
      <c r="ER1221">
        <v>100.3</v>
      </c>
      <c r="ES1221">
        <v>100.3</v>
      </c>
      <c r="ET1221">
        <v>0</v>
      </c>
      <c r="EU1221">
        <v>0</v>
      </c>
      <c r="EV1221">
        <v>0</v>
      </c>
      <c r="EW1221">
        <v>0</v>
      </c>
      <c r="EX1221">
        <v>0</v>
      </c>
      <c r="EY1221">
        <v>0</v>
      </c>
      <c r="EZ1221">
        <v>5</v>
      </c>
      <c r="FC1221">
        <v>1</v>
      </c>
      <c r="FD1221">
        <v>18</v>
      </c>
      <c r="FF1221">
        <v>120.36</v>
      </c>
      <c r="FQ1221">
        <v>0</v>
      </c>
      <c r="FR1221">
        <f t="shared" si="1027"/>
        <v>0</v>
      </c>
      <c r="FS1221">
        <v>0</v>
      </c>
      <c r="FX1221">
        <v>0</v>
      </c>
      <c r="FY1221">
        <v>0</v>
      </c>
      <c r="GA1221" t="s">
        <v>175</v>
      </c>
      <c r="GD1221">
        <v>0</v>
      </c>
      <c r="GF1221">
        <v>-1755965665</v>
      </c>
      <c r="GG1221">
        <v>2</v>
      </c>
      <c r="GH1221">
        <v>3</v>
      </c>
      <c r="GI1221">
        <v>-2</v>
      </c>
      <c r="GJ1221">
        <v>0</v>
      </c>
      <c r="GK1221">
        <f>ROUND(R1221*(R12)/100,2)</f>
        <v>0</v>
      </c>
      <c r="GL1221">
        <f t="shared" si="1028"/>
        <v>0</v>
      </c>
      <c r="GM1221">
        <f>ROUND(O1221+X1221+Y1221+GK1221,2)+GX1221</f>
        <v>0</v>
      </c>
      <c r="GN1221">
        <f>IF(OR(BI1221=0,BI1221=1),ROUND(O1221+X1221+Y1221+GK1221,2),0)</f>
        <v>0</v>
      </c>
      <c r="GO1221">
        <f>IF(BI1221=2,ROUND(O1221+X1221+Y1221+GK1221,2),0)</f>
        <v>0</v>
      </c>
      <c r="GP1221">
        <f>IF(BI1221=4,ROUND(O1221+X1221+Y1221+GK1221,2)+GX1221,0)</f>
        <v>0</v>
      </c>
      <c r="GR1221">
        <v>1</v>
      </c>
      <c r="GS1221">
        <v>1</v>
      </c>
      <c r="GT1221">
        <v>0</v>
      </c>
      <c r="GU1221" t="s">
        <v>3</v>
      </c>
      <c r="GV1221">
        <f t="shared" si="1034"/>
        <v>0</v>
      </c>
      <c r="GW1221">
        <v>1</v>
      </c>
      <c r="GX1221">
        <f t="shared" si="1029"/>
        <v>0</v>
      </c>
      <c r="HA1221">
        <v>0</v>
      </c>
      <c r="HB1221">
        <v>0</v>
      </c>
      <c r="HC1221">
        <f t="shared" si="1030"/>
        <v>0</v>
      </c>
      <c r="HE1221" t="s">
        <v>53</v>
      </c>
      <c r="HF1221" t="s">
        <v>53</v>
      </c>
      <c r="IK1221">
        <f t="shared" si="1031"/>
        <v>0</v>
      </c>
    </row>
    <row r="1222" spans="1:245" x14ac:dyDescent="0.2">
      <c r="A1222">
        <v>17</v>
      </c>
      <c r="B1222">
        <v>1</v>
      </c>
      <c r="C1222">
        <f>ROW(SmtRes!A394)</f>
        <v>394</v>
      </c>
      <c r="D1222">
        <f>ROW(EtalonRes!A388)</f>
        <v>388</v>
      </c>
      <c r="E1222" t="s">
        <v>54</v>
      </c>
      <c r="F1222" t="s">
        <v>389</v>
      </c>
      <c r="G1222" t="s">
        <v>390</v>
      </c>
      <c r="H1222" t="s">
        <v>147</v>
      </c>
      <c r="I1222">
        <v>0</v>
      </c>
      <c r="J1222">
        <v>0</v>
      </c>
      <c r="O1222">
        <f t="shared" si="1001"/>
        <v>0</v>
      </c>
      <c r="P1222">
        <f t="shared" si="1002"/>
        <v>0</v>
      </c>
      <c r="Q1222">
        <f t="shared" si="1003"/>
        <v>0</v>
      </c>
      <c r="R1222">
        <f t="shared" si="1004"/>
        <v>0</v>
      </c>
      <c r="S1222">
        <f t="shared" si="1005"/>
        <v>0</v>
      </c>
      <c r="T1222">
        <f t="shared" si="1006"/>
        <v>0</v>
      </c>
      <c r="U1222">
        <f t="shared" si="1007"/>
        <v>0</v>
      </c>
      <c r="V1222">
        <f t="shared" si="1008"/>
        <v>0</v>
      </c>
      <c r="W1222">
        <f t="shared" si="1009"/>
        <v>0</v>
      </c>
      <c r="X1222">
        <f t="shared" si="1010"/>
        <v>0</v>
      </c>
      <c r="Y1222">
        <f t="shared" si="1011"/>
        <v>0</v>
      </c>
      <c r="AA1222">
        <v>52421674</v>
      </c>
      <c r="AB1222">
        <f t="shared" si="1012"/>
        <v>71686.240000000005</v>
      </c>
      <c r="AC1222">
        <f>ROUND((ES1222),6)</f>
        <v>55802.41</v>
      </c>
      <c r="AD1222">
        <f>ROUND((((ET1222)-(EU1222))+AE1222),6)</f>
        <v>0</v>
      </c>
      <c r="AE1222">
        <f>ROUND((EU1222),6)</f>
        <v>0</v>
      </c>
      <c r="AF1222">
        <f>ROUND((EV1222),6)</f>
        <v>15883.83</v>
      </c>
      <c r="AG1222">
        <f t="shared" si="1014"/>
        <v>0</v>
      </c>
      <c r="AH1222">
        <f>(EW1222)</f>
        <v>80.27</v>
      </c>
      <c r="AI1222">
        <f>(EX1222)</f>
        <v>0</v>
      </c>
      <c r="AJ1222">
        <f t="shared" si="1016"/>
        <v>0</v>
      </c>
      <c r="AK1222">
        <v>71686.240000000005</v>
      </c>
      <c r="AL1222">
        <v>55802.41</v>
      </c>
      <c r="AM1222">
        <v>0</v>
      </c>
      <c r="AN1222">
        <v>0</v>
      </c>
      <c r="AO1222">
        <v>15883.83</v>
      </c>
      <c r="AP1222">
        <v>0</v>
      </c>
      <c r="AQ1222">
        <v>80.27</v>
      </c>
      <c r="AR1222">
        <v>0</v>
      </c>
      <c r="AS1222">
        <v>0</v>
      </c>
      <c r="AT1222">
        <v>70</v>
      </c>
      <c r="AU1222">
        <v>10</v>
      </c>
      <c r="AV1222">
        <v>1</v>
      </c>
      <c r="AW1222">
        <v>1</v>
      </c>
      <c r="AZ1222">
        <v>1</v>
      </c>
      <c r="BA1222">
        <v>1</v>
      </c>
      <c r="BB1222">
        <v>1</v>
      </c>
      <c r="BC1222">
        <v>1</v>
      </c>
      <c r="BD1222" t="s">
        <v>3</v>
      </c>
      <c r="BE1222" t="s">
        <v>3</v>
      </c>
      <c r="BF1222" t="s">
        <v>3</v>
      </c>
      <c r="BG1222" t="s">
        <v>3</v>
      </c>
      <c r="BH1222">
        <v>0</v>
      </c>
      <c r="BI1222">
        <v>4</v>
      </c>
      <c r="BJ1222" t="s">
        <v>391</v>
      </c>
      <c r="BM1222">
        <v>0</v>
      </c>
      <c r="BN1222">
        <v>0</v>
      </c>
      <c r="BO1222" t="s">
        <v>3</v>
      </c>
      <c r="BP1222">
        <v>0</v>
      </c>
      <c r="BQ1222">
        <v>1</v>
      </c>
      <c r="BR1222">
        <v>0</v>
      </c>
      <c r="BS1222">
        <v>1</v>
      </c>
      <c r="BT1222">
        <v>1</v>
      </c>
      <c r="BU1222">
        <v>1</v>
      </c>
      <c r="BV1222">
        <v>1</v>
      </c>
      <c r="BW1222">
        <v>1</v>
      </c>
      <c r="BX1222">
        <v>1</v>
      </c>
      <c r="BY1222" t="s">
        <v>3</v>
      </c>
      <c r="BZ1222">
        <v>70</v>
      </c>
      <c r="CA1222">
        <v>10</v>
      </c>
      <c r="CE1222">
        <v>0</v>
      </c>
      <c r="CF1222">
        <v>0</v>
      </c>
      <c r="CG1222">
        <v>0</v>
      </c>
      <c r="CM1222">
        <v>0</v>
      </c>
      <c r="CN1222" t="s">
        <v>3</v>
      </c>
      <c r="CO1222">
        <v>0</v>
      </c>
      <c r="CP1222">
        <f t="shared" si="1017"/>
        <v>0</v>
      </c>
      <c r="CQ1222">
        <f t="shared" si="1018"/>
        <v>55802.41</v>
      </c>
      <c r="CR1222">
        <f>((((ET1222)*BB1222-(EU1222)*BS1222)+AE1222*BS1222)*AV1222)</f>
        <v>0</v>
      </c>
      <c r="CS1222">
        <f t="shared" si="1019"/>
        <v>0</v>
      </c>
      <c r="CT1222">
        <f t="shared" si="1020"/>
        <v>15883.83</v>
      </c>
      <c r="CU1222">
        <f t="shared" si="1021"/>
        <v>0</v>
      </c>
      <c r="CV1222">
        <f t="shared" si="1022"/>
        <v>80.27</v>
      </c>
      <c r="CW1222">
        <f t="shared" si="1023"/>
        <v>0</v>
      </c>
      <c r="CX1222">
        <f t="shared" si="1024"/>
        <v>0</v>
      </c>
      <c r="CY1222">
        <f t="shared" si="1025"/>
        <v>0</v>
      </c>
      <c r="CZ1222">
        <f t="shared" si="1026"/>
        <v>0</v>
      </c>
      <c r="DC1222" t="s">
        <v>3</v>
      </c>
      <c r="DD1222" t="s">
        <v>3</v>
      </c>
      <c r="DE1222" t="s">
        <v>3</v>
      </c>
      <c r="DF1222" t="s">
        <v>3</v>
      </c>
      <c r="DG1222" t="s">
        <v>3</v>
      </c>
      <c r="DH1222" t="s">
        <v>3</v>
      </c>
      <c r="DI1222" t="s">
        <v>3</v>
      </c>
      <c r="DJ1222" t="s">
        <v>3</v>
      </c>
      <c r="DK1222" t="s">
        <v>3</v>
      </c>
      <c r="DL1222" t="s">
        <v>3</v>
      </c>
      <c r="DM1222" t="s">
        <v>3</v>
      </c>
      <c r="DN1222">
        <v>0</v>
      </c>
      <c r="DO1222">
        <v>0</v>
      </c>
      <c r="DP1222">
        <v>1</v>
      </c>
      <c r="DQ1222">
        <v>1</v>
      </c>
      <c r="DU1222">
        <v>1003</v>
      </c>
      <c r="DV1222" t="s">
        <v>147</v>
      </c>
      <c r="DW1222" t="s">
        <v>147</v>
      </c>
      <c r="DX1222">
        <v>100</v>
      </c>
      <c r="EE1222">
        <v>51482689</v>
      </c>
      <c r="EF1222">
        <v>1</v>
      </c>
      <c r="EG1222" t="s">
        <v>21</v>
      </c>
      <c r="EH1222">
        <v>0</v>
      </c>
      <c r="EI1222" t="s">
        <v>3</v>
      </c>
      <c r="EJ1222">
        <v>4</v>
      </c>
      <c r="EK1222">
        <v>0</v>
      </c>
      <c r="EL1222" t="s">
        <v>22</v>
      </c>
      <c r="EM1222" t="s">
        <v>23</v>
      </c>
      <c r="EO1222" t="s">
        <v>3</v>
      </c>
      <c r="EQ1222">
        <v>0</v>
      </c>
      <c r="ER1222">
        <v>71686.240000000005</v>
      </c>
      <c r="ES1222">
        <v>55802.41</v>
      </c>
      <c r="ET1222">
        <v>0</v>
      </c>
      <c r="EU1222">
        <v>0</v>
      </c>
      <c r="EV1222">
        <v>15883.83</v>
      </c>
      <c r="EW1222">
        <v>80.27</v>
      </c>
      <c r="EX1222">
        <v>0</v>
      </c>
      <c r="EY1222">
        <v>0</v>
      </c>
      <c r="FQ1222">
        <v>0</v>
      </c>
      <c r="FR1222">
        <f t="shared" si="1027"/>
        <v>0</v>
      </c>
      <c r="FS1222">
        <v>0</v>
      </c>
      <c r="FX1222">
        <v>70</v>
      </c>
      <c r="FY1222">
        <v>10</v>
      </c>
      <c r="GA1222" t="s">
        <v>3</v>
      </c>
      <c r="GD1222">
        <v>0</v>
      </c>
      <c r="GF1222">
        <v>-1703792518</v>
      </c>
      <c r="GG1222">
        <v>2</v>
      </c>
      <c r="GH1222">
        <v>1</v>
      </c>
      <c r="GI1222">
        <v>-2</v>
      </c>
      <c r="GJ1222">
        <v>0</v>
      </c>
      <c r="GK1222">
        <f>ROUND(R1222*(R12)/100,2)</f>
        <v>0</v>
      </c>
      <c r="GL1222">
        <f t="shared" si="1028"/>
        <v>0</v>
      </c>
      <c r="GM1222">
        <f>ROUND(O1222+X1222+Y1222+GK1222,2)+GX1222</f>
        <v>0</v>
      </c>
      <c r="GN1222">
        <f>IF(OR(BI1222=0,BI1222=1),ROUND(O1222+X1222+Y1222+GK1222,2),0)</f>
        <v>0</v>
      </c>
      <c r="GO1222">
        <f>IF(BI1222=2,ROUND(O1222+X1222+Y1222+GK1222,2),0)</f>
        <v>0</v>
      </c>
      <c r="GP1222">
        <f>IF(BI1222=4,ROUND(O1222+X1222+Y1222+GK1222,2)+GX1222,0)</f>
        <v>0</v>
      </c>
      <c r="GR1222">
        <v>0</v>
      </c>
      <c r="GS1222">
        <v>3</v>
      </c>
      <c r="GT1222">
        <v>0</v>
      </c>
      <c r="GU1222" t="s">
        <v>3</v>
      </c>
      <c r="GV1222">
        <f t="shared" si="1034"/>
        <v>0</v>
      </c>
      <c r="GW1222">
        <v>1</v>
      </c>
      <c r="GX1222">
        <f t="shared" si="1029"/>
        <v>0</v>
      </c>
      <c r="HA1222">
        <v>0</v>
      </c>
      <c r="HB1222">
        <v>0</v>
      </c>
      <c r="HC1222">
        <f t="shared" si="1030"/>
        <v>0</v>
      </c>
      <c r="HE1222" t="s">
        <v>3</v>
      </c>
      <c r="HF1222" t="s">
        <v>3</v>
      </c>
      <c r="IK1222">
        <f t="shared" si="1031"/>
        <v>0</v>
      </c>
    </row>
    <row r="1224" spans="1:245" x14ac:dyDescent="0.2">
      <c r="A1224" s="2">
        <v>51</v>
      </c>
      <c r="B1224" s="2">
        <f>B1206</f>
        <v>1</v>
      </c>
      <c r="C1224" s="2">
        <f>A1206</f>
        <v>5</v>
      </c>
      <c r="D1224" s="2">
        <f>ROW(A1206)</f>
        <v>1206</v>
      </c>
      <c r="E1224" s="2"/>
      <c r="F1224" s="2" t="str">
        <f>IF(F1206&lt;&gt;"",F1206,"")</f>
        <v>Новый подраздел</v>
      </c>
      <c r="G1224" s="2" t="str">
        <f>IF(G1206&lt;&gt;"",G1206,"")</f>
        <v>Демонтаж/монтаж б/у гранитного борта</v>
      </c>
      <c r="H1224" s="2">
        <v>0</v>
      </c>
      <c r="I1224" s="2"/>
      <c r="J1224" s="2"/>
      <c r="K1224" s="2"/>
      <c r="L1224" s="2"/>
      <c r="M1224" s="2"/>
      <c r="N1224" s="2"/>
      <c r="O1224" s="2">
        <f t="shared" ref="O1224:T1224" si="1035">ROUND(AB1224,2)</f>
        <v>0</v>
      </c>
      <c r="P1224" s="2">
        <f t="shared" si="1035"/>
        <v>0</v>
      </c>
      <c r="Q1224" s="2">
        <f t="shared" si="1035"/>
        <v>0</v>
      </c>
      <c r="R1224" s="2">
        <f t="shared" si="1035"/>
        <v>0</v>
      </c>
      <c r="S1224" s="2">
        <f t="shared" si="1035"/>
        <v>0</v>
      </c>
      <c r="T1224" s="2">
        <f t="shared" si="1035"/>
        <v>0</v>
      </c>
      <c r="U1224" s="2">
        <f>AH1224</f>
        <v>0</v>
      </c>
      <c r="V1224" s="2">
        <f>AI1224</f>
        <v>0</v>
      </c>
      <c r="W1224" s="2">
        <f>ROUND(AJ1224,2)</f>
        <v>0</v>
      </c>
      <c r="X1224" s="2">
        <f>ROUND(AK1224,2)</f>
        <v>0</v>
      </c>
      <c r="Y1224" s="2">
        <f>ROUND(AL1224,2)</f>
        <v>0</v>
      </c>
      <c r="Z1224" s="2"/>
      <c r="AA1224" s="2"/>
      <c r="AB1224" s="2">
        <f>ROUND(SUMIF(AA1210:AA1222,"=52421674",O1210:O1222),2)</f>
        <v>0</v>
      </c>
      <c r="AC1224" s="2">
        <f>ROUND(SUMIF(AA1210:AA1222,"=52421674",P1210:P1222),2)</f>
        <v>0</v>
      </c>
      <c r="AD1224" s="2">
        <f>ROUND(SUMIF(AA1210:AA1222,"=52421674",Q1210:Q1222),2)</f>
        <v>0</v>
      </c>
      <c r="AE1224" s="2">
        <f>ROUND(SUMIF(AA1210:AA1222,"=52421674",R1210:R1222),2)</f>
        <v>0</v>
      </c>
      <c r="AF1224" s="2">
        <f>ROUND(SUMIF(AA1210:AA1222,"=52421674",S1210:S1222),2)</f>
        <v>0</v>
      </c>
      <c r="AG1224" s="2">
        <f>ROUND(SUMIF(AA1210:AA1222,"=52421674",T1210:T1222),2)</f>
        <v>0</v>
      </c>
      <c r="AH1224" s="2">
        <f>SUMIF(AA1210:AA1222,"=52421674",U1210:U1222)</f>
        <v>0</v>
      </c>
      <c r="AI1224" s="2">
        <f>SUMIF(AA1210:AA1222,"=52421674",V1210:V1222)</f>
        <v>0</v>
      </c>
      <c r="AJ1224" s="2">
        <f>ROUND(SUMIF(AA1210:AA1222,"=52421674",W1210:W1222),2)</f>
        <v>0</v>
      </c>
      <c r="AK1224" s="2">
        <f>ROUND(SUMIF(AA1210:AA1222,"=52421674",X1210:X1222),2)</f>
        <v>0</v>
      </c>
      <c r="AL1224" s="2">
        <f>ROUND(SUMIF(AA1210:AA1222,"=52421674",Y1210:Y1222),2)</f>
        <v>0</v>
      </c>
      <c r="AM1224" s="2"/>
      <c r="AN1224" s="2"/>
      <c r="AO1224" s="2">
        <f t="shared" ref="AO1224:BD1224" si="1036">ROUND(BX1224,2)</f>
        <v>0</v>
      </c>
      <c r="AP1224" s="2">
        <f t="shared" si="1036"/>
        <v>0</v>
      </c>
      <c r="AQ1224" s="2">
        <f t="shared" si="1036"/>
        <v>0</v>
      </c>
      <c r="AR1224" s="2">
        <f t="shared" si="1036"/>
        <v>0</v>
      </c>
      <c r="AS1224" s="2">
        <f t="shared" si="1036"/>
        <v>0</v>
      </c>
      <c r="AT1224" s="2">
        <f t="shared" si="1036"/>
        <v>0</v>
      </c>
      <c r="AU1224" s="2">
        <f t="shared" si="1036"/>
        <v>0</v>
      </c>
      <c r="AV1224" s="2">
        <f t="shared" si="1036"/>
        <v>0</v>
      </c>
      <c r="AW1224" s="2">
        <f t="shared" si="1036"/>
        <v>0</v>
      </c>
      <c r="AX1224" s="2">
        <f t="shared" si="1036"/>
        <v>0</v>
      </c>
      <c r="AY1224" s="2">
        <f t="shared" si="1036"/>
        <v>0</v>
      </c>
      <c r="AZ1224" s="2">
        <f t="shared" si="1036"/>
        <v>0</v>
      </c>
      <c r="BA1224" s="2">
        <f t="shared" si="1036"/>
        <v>0</v>
      </c>
      <c r="BB1224" s="2">
        <f t="shared" si="1036"/>
        <v>0</v>
      </c>
      <c r="BC1224" s="2">
        <f t="shared" si="1036"/>
        <v>0</v>
      </c>
      <c r="BD1224" s="2">
        <f t="shared" si="1036"/>
        <v>0</v>
      </c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>
        <f>ROUND(SUMIF(AA1210:AA1222,"=52421674",FQ1210:FQ1222),2)</f>
        <v>0</v>
      </c>
      <c r="BY1224" s="2">
        <f>ROUND(SUMIF(AA1210:AA1222,"=52421674",FR1210:FR1222),2)</f>
        <v>0</v>
      </c>
      <c r="BZ1224" s="2">
        <f>ROUND(SUMIF(AA1210:AA1222,"=52421674",GL1210:GL1222),2)</f>
        <v>0</v>
      </c>
      <c r="CA1224" s="2">
        <f>ROUND(SUMIF(AA1210:AA1222,"=52421674",GM1210:GM1222),2)</f>
        <v>0</v>
      </c>
      <c r="CB1224" s="2">
        <f>ROUND(SUMIF(AA1210:AA1222,"=52421674",GN1210:GN1222),2)</f>
        <v>0</v>
      </c>
      <c r="CC1224" s="2">
        <f>ROUND(SUMIF(AA1210:AA1222,"=52421674",GO1210:GO1222),2)</f>
        <v>0</v>
      </c>
      <c r="CD1224" s="2">
        <f>ROUND(SUMIF(AA1210:AA1222,"=52421674",GP1210:GP1222),2)</f>
        <v>0</v>
      </c>
      <c r="CE1224" s="2">
        <f>AC1224-BX1224</f>
        <v>0</v>
      </c>
      <c r="CF1224" s="2">
        <f>AC1224-BY1224</f>
        <v>0</v>
      </c>
      <c r="CG1224" s="2">
        <f>BX1224-BZ1224</f>
        <v>0</v>
      </c>
      <c r="CH1224" s="2">
        <f>AC1224-BX1224-BY1224+BZ1224</f>
        <v>0</v>
      </c>
      <c r="CI1224" s="2">
        <f>BY1224-BZ1224</f>
        <v>0</v>
      </c>
      <c r="CJ1224" s="2">
        <f>ROUND(SUMIF(AA1210:AA1222,"=52421674",GX1210:GX1222),2)</f>
        <v>0</v>
      </c>
      <c r="CK1224" s="2">
        <f>ROUND(SUMIF(AA1210:AA1222,"=52421674",GY1210:GY1222),2)</f>
        <v>0</v>
      </c>
      <c r="CL1224" s="2">
        <f>ROUND(SUMIF(AA1210:AA1222,"=52421674",GZ1210:GZ1222),2)</f>
        <v>0</v>
      </c>
      <c r="CM1224" s="2">
        <f>ROUND(SUMIF(AA1210:AA1222,"=52421674",HD1210:HD1222),2)</f>
        <v>0</v>
      </c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  <c r="GO1224" s="3"/>
      <c r="GP1224" s="3"/>
      <c r="GQ1224" s="3"/>
      <c r="GR1224" s="3"/>
      <c r="GS1224" s="3"/>
      <c r="GT1224" s="3"/>
      <c r="GU1224" s="3"/>
      <c r="GV1224" s="3"/>
      <c r="GW1224" s="3"/>
      <c r="GX1224" s="3">
        <v>0</v>
      </c>
    </row>
    <row r="1226" spans="1:245" x14ac:dyDescent="0.2">
      <c r="A1226" s="4">
        <v>50</v>
      </c>
      <c r="B1226" s="4">
        <v>0</v>
      </c>
      <c r="C1226" s="4">
        <v>0</v>
      </c>
      <c r="D1226" s="4">
        <v>1</v>
      </c>
      <c r="E1226" s="4">
        <v>201</v>
      </c>
      <c r="F1226" s="4">
        <f>ROUND(Source!O1224,O1226)</f>
        <v>0</v>
      </c>
      <c r="G1226" s="4" t="s">
        <v>74</v>
      </c>
      <c r="H1226" s="4" t="s">
        <v>75</v>
      </c>
      <c r="I1226" s="4"/>
      <c r="J1226" s="4"/>
      <c r="K1226" s="4">
        <v>201</v>
      </c>
      <c r="L1226" s="4">
        <v>1</v>
      </c>
      <c r="M1226" s="4">
        <v>3</v>
      </c>
      <c r="N1226" s="4" t="s">
        <v>3</v>
      </c>
      <c r="O1226" s="4">
        <v>2</v>
      </c>
      <c r="P1226" s="4"/>
      <c r="Q1226" s="4"/>
      <c r="R1226" s="4"/>
      <c r="S1226" s="4"/>
      <c r="T1226" s="4"/>
      <c r="U1226" s="4"/>
      <c r="V1226" s="4"/>
      <c r="W1226" s="4"/>
    </row>
    <row r="1227" spans="1:245" x14ac:dyDescent="0.2">
      <c r="A1227" s="4">
        <v>50</v>
      </c>
      <c r="B1227" s="4">
        <v>0</v>
      </c>
      <c r="C1227" s="4">
        <v>0</v>
      </c>
      <c r="D1227" s="4">
        <v>1</v>
      </c>
      <c r="E1227" s="4">
        <v>202</v>
      </c>
      <c r="F1227" s="4">
        <f>ROUND(Source!P1224,O1227)</f>
        <v>0</v>
      </c>
      <c r="G1227" s="4" t="s">
        <v>76</v>
      </c>
      <c r="H1227" s="4" t="s">
        <v>77</v>
      </c>
      <c r="I1227" s="4"/>
      <c r="J1227" s="4"/>
      <c r="K1227" s="4">
        <v>202</v>
      </c>
      <c r="L1227" s="4">
        <v>2</v>
      </c>
      <c r="M1227" s="4">
        <v>3</v>
      </c>
      <c r="N1227" s="4" t="s">
        <v>3</v>
      </c>
      <c r="O1227" s="4">
        <v>2</v>
      </c>
      <c r="P1227" s="4"/>
      <c r="Q1227" s="4"/>
      <c r="R1227" s="4"/>
      <c r="S1227" s="4"/>
      <c r="T1227" s="4"/>
      <c r="U1227" s="4"/>
      <c r="V1227" s="4"/>
      <c r="W1227" s="4"/>
    </row>
    <row r="1228" spans="1:245" x14ac:dyDescent="0.2">
      <c r="A1228" s="4">
        <v>50</v>
      </c>
      <c r="B1228" s="4">
        <v>0</v>
      </c>
      <c r="C1228" s="4">
        <v>0</v>
      </c>
      <c r="D1228" s="4">
        <v>1</v>
      </c>
      <c r="E1228" s="4">
        <v>222</v>
      </c>
      <c r="F1228" s="4">
        <f>ROUND(Source!AO1224,O1228)</f>
        <v>0</v>
      </c>
      <c r="G1228" s="4" t="s">
        <v>78</v>
      </c>
      <c r="H1228" s="4" t="s">
        <v>79</v>
      </c>
      <c r="I1228" s="4"/>
      <c r="J1228" s="4"/>
      <c r="K1228" s="4">
        <v>222</v>
      </c>
      <c r="L1228" s="4">
        <v>3</v>
      </c>
      <c r="M1228" s="4">
        <v>3</v>
      </c>
      <c r="N1228" s="4" t="s">
        <v>3</v>
      </c>
      <c r="O1228" s="4">
        <v>2</v>
      </c>
      <c r="P1228" s="4"/>
      <c r="Q1228" s="4"/>
      <c r="R1228" s="4"/>
      <c r="S1228" s="4"/>
      <c r="T1228" s="4"/>
      <c r="U1228" s="4"/>
      <c r="V1228" s="4"/>
      <c r="W1228" s="4"/>
    </row>
    <row r="1229" spans="1:245" x14ac:dyDescent="0.2">
      <c r="A1229" s="4">
        <v>50</v>
      </c>
      <c r="B1229" s="4">
        <v>0</v>
      </c>
      <c r="C1229" s="4">
        <v>0</v>
      </c>
      <c r="D1229" s="4">
        <v>1</v>
      </c>
      <c r="E1229" s="4">
        <v>225</v>
      </c>
      <c r="F1229" s="4">
        <f>ROUND(Source!AV1224,O1229)</f>
        <v>0</v>
      </c>
      <c r="G1229" s="4" t="s">
        <v>80</v>
      </c>
      <c r="H1229" s="4" t="s">
        <v>81</v>
      </c>
      <c r="I1229" s="4"/>
      <c r="J1229" s="4"/>
      <c r="K1229" s="4">
        <v>225</v>
      </c>
      <c r="L1229" s="4">
        <v>4</v>
      </c>
      <c r="M1229" s="4">
        <v>3</v>
      </c>
      <c r="N1229" s="4" t="s">
        <v>3</v>
      </c>
      <c r="O1229" s="4">
        <v>2</v>
      </c>
      <c r="P1229" s="4"/>
      <c r="Q1229" s="4"/>
      <c r="R1229" s="4"/>
      <c r="S1229" s="4"/>
      <c r="T1229" s="4"/>
      <c r="U1229" s="4"/>
      <c r="V1229" s="4"/>
      <c r="W1229" s="4"/>
    </row>
    <row r="1230" spans="1:245" x14ac:dyDescent="0.2">
      <c r="A1230" s="4">
        <v>50</v>
      </c>
      <c r="B1230" s="4">
        <v>0</v>
      </c>
      <c r="C1230" s="4">
        <v>0</v>
      </c>
      <c r="D1230" s="4">
        <v>1</v>
      </c>
      <c r="E1230" s="4">
        <v>226</v>
      </c>
      <c r="F1230" s="4">
        <f>ROUND(Source!AW1224,O1230)</f>
        <v>0</v>
      </c>
      <c r="G1230" s="4" t="s">
        <v>82</v>
      </c>
      <c r="H1230" s="4" t="s">
        <v>83</v>
      </c>
      <c r="I1230" s="4"/>
      <c r="J1230" s="4"/>
      <c r="K1230" s="4">
        <v>226</v>
      </c>
      <c r="L1230" s="4">
        <v>5</v>
      </c>
      <c r="M1230" s="4">
        <v>3</v>
      </c>
      <c r="N1230" s="4" t="s">
        <v>3</v>
      </c>
      <c r="O1230" s="4">
        <v>2</v>
      </c>
      <c r="P1230" s="4"/>
      <c r="Q1230" s="4"/>
      <c r="R1230" s="4"/>
      <c r="S1230" s="4"/>
      <c r="T1230" s="4"/>
      <c r="U1230" s="4"/>
      <c r="V1230" s="4"/>
      <c r="W1230" s="4"/>
    </row>
    <row r="1231" spans="1:245" x14ac:dyDescent="0.2">
      <c r="A1231" s="4">
        <v>50</v>
      </c>
      <c r="B1231" s="4">
        <v>0</v>
      </c>
      <c r="C1231" s="4">
        <v>0</v>
      </c>
      <c r="D1231" s="4">
        <v>1</v>
      </c>
      <c r="E1231" s="4">
        <v>227</v>
      </c>
      <c r="F1231" s="4">
        <f>ROUND(Source!AX1224,O1231)</f>
        <v>0</v>
      </c>
      <c r="G1231" s="4" t="s">
        <v>84</v>
      </c>
      <c r="H1231" s="4" t="s">
        <v>85</v>
      </c>
      <c r="I1231" s="4"/>
      <c r="J1231" s="4"/>
      <c r="K1231" s="4">
        <v>227</v>
      </c>
      <c r="L1231" s="4">
        <v>6</v>
      </c>
      <c r="M1231" s="4">
        <v>3</v>
      </c>
      <c r="N1231" s="4" t="s">
        <v>3</v>
      </c>
      <c r="O1231" s="4">
        <v>2</v>
      </c>
      <c r="P1231" s="4"/>
      <c r="Q1231" s="4"/>
      <c r="R1231" s="4"/>
      <c r="S1231" s="4"/>
      <c r="T1231" s="4"/>
      <c r="U1231" s="4"/>
      <c r="V1231" s="4"/>
      <c r="W1231" s="4"/>
    </row>
    <row r="1232" spans="1:245" x14ac:dyDescent="0.2">
      <c r="A1232" s="4">
        <v>50</v>
      </c>
      <c r="B1232" s="4">
        <v>0</v>
      </c>
      <c r="C1232" s="4">
        <v>0</v>
      </c>
      <c r="D1232" s="4">
        <v>1</v>
      </c>
      <c r="E1232" s="4">
        <v>228</v>
      </c>
      <c r="F1232" s="4">
        <f>ROUND(Source!AY1224,O1232)</f>
        <v>0</v>
      </c>
      <c r="G1232" s="4" t="s">
        <v>86</v>
      </c>
      <c r="H1232" s="4" t="s">
        <v>87</v>
      </c>
      <c r="I1232" s="4"/>
      <c r="J1232" s="4"/>
      <c r="K1232" s="4">
        <v>228</v>
      </c>
      <c r="L1232" s="4">
        <v>7</v>
      </c>
      <c r="M1232" s="4">
        <v>3</v>
      </c>
      <c r="N1232" s="4" t="s">
        <v>3</v>
      </c>
      <c r="O1232" s="4">
        <v>2</v>
      </c>
      <c r="P1232" s="4"/>
      <c r="Q1232" s="4"/>
      <c r="R1232" s="4"/>
      <c r="S1232" s="4"/>
      <c r="T1232" s="4"/>
      <c r="U1232" s="4"/>
      <c r="V1232" s="4"/>
      <c r="W1232" s="4"/>
    </row>
    <row r="1233" spans="1:23" x14ac:dyDescent="0.2">
      <c r="A1233" s="4">
        <v>50</v>
      </c>
      <c r="B1233" s="4">
        <v>0</v>
      </c>
      <c r="C1233" s="4">
        <v>0</v>
      </c>
      <c r="D1233" s="4">
        <v>1</v>
      </c>
      <c r="E1233" s="4">
        <v>216</v>
      </c>
      <c r="F1233" s="4">
        <f>ROUND(Source!AP1224,O1233)</f>
        <v>0</v>
      </c>
      <c r="G1233" s="4" t="s">
        <v>88</v>
      </c>
      <c r="H1233" s="4" t="s">
        <v>89</v>
      </c>
      <c r="I1233" s="4"/>
      <c r="J1233" s="4"/>
      <c r="K1233" s="4">
        <v>216</v>
      </c>
      <c r="L1233" s="4">
        <v>8</v>
      </c>
      <c r="M1233" s="4">
        <v>3</v>
      </c>
      <c r="N1233" s="4" t="s">
        <v>3</v>
      </c>
      <c r="O1233" s="4">
        <v>2</v>
      </c>
      <c r="P1233" s="4"/>
      <c r="Q1233" s="4"/>
      <c r="R1233" s="4"/>
      <c r="S1233" s="4"/>
      <c r="T1233" s="4"/>
      <c r="U1233" s="4"/>
      <c r="V1233" s="4"/>
      <c r="W1233" s="4"/>
    </row>
    <row r="1234" spans="1:23" x14ac:dyDescent="0.2">
      <c r="A1234" s="4">
        <v>50</v>
      </c>
      <c r="B1234" s="4">
        <v>0</v>
      </c>
      <c r="C1234" s="4">
        <v>0</v>
      </c>
      <c r="D1234" s="4">
        <v>1</v>
      </c>
      <c r="E1234" s="4">
        <v>223</v>
      </c>
      <c r="F1234" s="4">
        <f>ROUND(Source!AQ1224,O1234)</f>
        <v>0</v>
      </c>
      <c r="G1234" s="4" t="s">
        <v>90</v>
      </c>
      <c r="H1234" s="4" t="s">
        <v>91</v>
      </c>
      <c r="I1234" s="4"/>
      <c r="J1234" s="4"/>
      <c r="K1234" s="4">
        <v>223</v>
      </c>
      <c r="L1234" s="4">
        <v>9</v>
      </c>
      <c r="M1234" s="4">
        <v>3</v>
      </c>
      <c r="N1234" s="4" t="s">
        <v>3</v>
      </c>
      <c r="O1234" s="4">
        <v>2</v>
      </c>
      <c r="P1234" s="4"/>
      <c r="Q1234" s="4"/>
      <c r="R1234" s="4"/>
      <c r="S1234" s="4"/>
      <c r="T1234" s="4"/>
      <c r="U1234" s="4"/>
      <c r="V1234" s="4"/>
      <c r="W1234" s="4"/>
    </row>
    <row r="1235" spans="1:23" x14ac:dyDescent="0.2">
      <c r="A1235" s="4">
        <v>50</v>
      </c>
      <c r="B1235" s="4">
        <v>0</v>
      </c>
      <c r="C1235" s="4">
        <v>0</v>
      </c>
      <c r="D1235" s="4">
        <v>1</v>
      </c>
      <c r="E1235" s="4">
        <v>229</v>
      </c>
      <c r="F1235" s="4">
        <f>ROUND(Source!AZ1224,O1235)</f>
        <v>0</v>
      </c>
      <c r="G1235" s="4" t="s">
        <v>92</v>
      </c>
      <c r="H1235" s="4" t="s">
        <v>93</v>
      </c>
      <c r="I1235" s="4"/>
      <c r="J1235" s="4"/>
      <c r="K1235" s="4">
        <v>229</v>
      </c>
      <c r="L1235" s="4">
        <v>10</v>
      </c>
      <c r="M1235" s="4">
        <v>3</v>
      </c>
      <c r="N1235" s="4" t="s">
        <v>3</v>
      </c>
      <c r="O1235" s="4">
        <v>2</v>
      </c>
      <c r="P1235" s="4"/>
      <c r="Q1235" s="4"/>
      <c r="R1235" s="4"/>
      <c r="S1235" s="4"/>
      <c r="T1235" s="4"/>
      <c r="U1235" s="4"/>
      <c r="V1235" s="4"/>
      <c r="W1235" s="4"/>
    </row>
    <row r="1236" spans="1:23" x14ac:dyDescent="0.2">
      <c r="A1236" s="4">
        <v>50</v>
      </c>
      <c r="B1236" s="4">
        <v>0</v>
      </c>
      <c r="C1236" s="4">
        <v>0</v>
      </c>
      <c r="D1236" s="4">
        <v>1</v>
      </c>
      <c r="E1236" s="4">
        <v>203</v>
      </c>
      <c r="F1236" s="4">
        <f>ROUND(Source!Q1224,O1236)</f>
        <v>0</v>
      </c>
      <c r="G1236" s="4" t="s">
        <v>94</v>
      </c>
      <c r="H1236" s="4" t="s">
        <v>95</v>
      </c>
      <c r="I1236" s="4"/>
      <c r="J1236" s="4"/>
      <c r="K1236" s="4">
        <v>203</v>
      </c>
      <c r="L1236" s="4">
        <v>11</v>
      </c>
      <c r="M1236" s="4">
        <v>3</v>
      </c>
      <c r="N1236" s="4" t="s">
        <v>3</v>
      </c>
      <c r="O1236" s="4">
        <v>2</v>
      </c>
      <c r="P1236" s="4"/>
      <c r="Q1236" s="4"/>
      <c r="R1236" s="4"/>
      <c r="S1236" s="4"/>
      <c r="T1236" s="4"/>
      <c r="U1236" s="4"/>
      <c r="V1236" s="4"/>
      <c r="W1236" s="4"/>
    </row>
    <row r="1237" spans="1:23" x14ac:dyDescent="0.2">
      <c r="A1237" s="4">
        <v>50</v>
      </c>
      <c r="B1237" s="4">
        <v>0</v>
      </c>
      <c r="C1237" s="4">
        <v>0</v>
      </c>
      <c r="D1237" s="4">
        <v>1</v>
      </c>
      <c r="E1237" s="4">
        <v>231</v>
      </c>
      <c r="F1237" s="4">
        <f>ROUND(Source!BB1224,O1237)</f>
        <v>0</v>
      </c>
      <c r="G1237" s="4" t="s">
        <v>96</v>
      </c>
      <c r="H1237" s="4" t="s">
        <v>97</v>
      </c>
      <c r="I1237" s="4"/>
      <c r="J1237" s="4"/>
      <c r="K1237" s="4">
        <v>231</v>
      </c>
      <c r="L1237" s="4">
        <v>12</v>
      </c>
      <c r="M1237" s="4">
        <v>3</v>
      </c>
      <c r="N1237" s="4" t="s">
        <v>3</v>
      </c>
      <c r="O1237" s="4">
        <v>2</v>
      </c>
      <c r="P1237" s="4"/>
      <c r="Q1237" s="4"/>
      <c r="R1237" s="4"/>
      <c r="S1237" s="4"/>
      <c r="T1237" s="4"/>
      <c r="U1237" s="4"/>
      <c r="V1237" s="4"/>
      <c r="W1237" s="4"/>
    </row>
    <row r="1238" spans="1:23" x14ac:dyDescent="0.2">
      <c r="A1238" s="4">
        <v>50</v>
      </c>
      <c r="B1238" s="4">
        <v>0</v>
      </c>
      <c r="C1238" s="4">
        <v>0</v>
      </c>
      <c r="D1238" s="4">
        <v>1</v>
      </c>
      <c r="E1238" s="4">
        <v>204</v>
      </c>
      <c r="F1238" s="4">
        <f>ROUND(Source!R1224,O1238)</f>
        <v>0</v>
      </c>
      <c r="G1238" s="4" t="s">
        <v>98</v>
      </c>
      <c r="H1238" s="4" t="s">
        <v>99</v>
      </c>
      <c r="I1238" s="4"/>
      <c r="J1238" s="4"/>
      <c r="K1238" s="4">
        <v>204</v>
      </c>
      <c r="L1238" s="4">
        <v>13</v>
      </c>
      <c r="M1238" s="4">
        <v>3</v>
      </c>
      <c r="N1238" s="4" t="s">
        <v>3</v>
      </c>
      <c r="O1238" s="4">
        <v>2</v>
      </c>
      <c r="P1238" s="4"/>
      <c r="Q1238" s="4"/>
      <c r="R1238" s="4"/>
      <c r="S1238" s="4"/>
      <c r="T1238" s="4"/>
      <c r="U1238" s="4"/>
      <c r="V1238" s="4"/>
      <c r="W1238" s="4"/>
    </row>
    <row r="1239" spans="1:23" x14ac:dyDescent="0.2">
      <c r="A1239" s="4">
        <v>50</v>
      </c>
      <c r="B1239" s="4">
        <v>0</v>
      </c>
      <c r="C1239" s="4">
        <v>0</v>
      </c>
      <c r="D1239" s="4">
        <v>1</v>
      </c>
      <c r="E1239" s="4">
        <v>205</v>
      </c>
      <c r="F1239" s="4">
        <f>ROUND(Source!S1224,O1239)</f>
        <v>0</v>
      </c>
      <c r="G1239" s="4" t="s">
        <v>100</v>
      </c>
      <c r="H1239" s="4" t="s">
        <v>101</v>
      </c>
      <c r="I1239" s="4"/>
      <c r="J1239" s="4"/>
      <c r="K1239" s="4">
        <v>205</v>
      </c>
      <c r="L1239" s="4">
        <v>14</v>
      </c>
      <c r="M1239" s="4">
        <v>3</v>
      </c>
      <c r="N1239" s="4" t="s">
        <v>3</v>
      </c>
      <c r="O1239" s="4">
        <v>2</v>
      </c>
      <c r="P1239" s="4"/>
      <c r="Q1239" s="4"/>
      <c r="R1239" s="4"/>
      <c r="S1239" s="4"/>
      <c r="T1239" s="4"/>
      <c r="U1239" s="4"/>
      <c r="V1239" s="4"/>
      <c r="W1239" s="4"/>
    </row>
    <row r="1240" spans="1:23" x14ac:dyDescent="0.2">
      <c r="A1240" s="4">
        <v>50</v>
      </c>
      <c r="B1240" s="4">
        <v>0</v>
      </c>
      <c r="C1240" s="4">
        <v>0</v>
      </c>
      <c r="D1240" s="4">
        <v>1</v>
      </c>
      <c r="E1240" s="4">
        <v>232</v>
      </c>
      <c r="F1240" s="4">
        <f>ROUND(Source!BC1224,O1240)</f>
        <v>0</v>
      </c>
      <c r="G1240" s="4" t="s">
        <v>102</v>
      </c>
      <c r="H1240" s="4" t="s">
        <v>103</v>
      </c>
      <c r="I1240" s="4"/>
      <c r="J1240" s="4"/>
      <c r="K1240" s="4">
        <v>232</v>
      </c>
      <c r="L1240" s="4">
        <v>15</v>
      </c>
      <c r="M1240" s="4">
        <v>3</v>
      </c>
      <c r="N1240" s="4" t="s">
        <v>3</v>
      </c>
      <c r="O1240" s="4">
        <v>2</v>
      </c>
      <c r="P1240" s="4"/>
      <c r="Q1240" s="4"/>
      <c r="R1240" s="4"/>
      <c r="S1240" s="4"/>
      <c r="T1240" s="4"/>
      <c r="U1240" s="4"/>
      <c r="V1240" s="4"/>
      <c r="W1240" s="4"/>
    </row>
    <row r="1241" spans="1:23" x14ac:dyDescent="0.2">
      <c r="A1241" s="4">
        <v>50</v>
      </c>
      <c r="B1241" s="4">
        <v>0</v>
      </c>
      <c r="C1241" s="4">
        <v>0</v>
      </c>
      <c r="D1241" s="4">
        <v>1</v>
      </c>
      <c r="E1241" s="4">
        <v>214</v>
      </c>
      <c r="F1241" s="4">
        <f>ROUND(Source!AS1224,O1241)</f>
        <v>0</v>
      </c>
      <c r="G1241" s="4" t="s">
        <v>104</v>
      </c>
      <c r="H1241" s="4" t="s">
        <v>105</v>
      </c>
      <c r="I1241" s="4"/>
      <c r="J1241" s="4"/>
      <c r="K1241" s="4">
        <v>214</v>
      </c>
      <c r="L1241" s="4">
        <v>16</v>
      </c>
      <c r="M1241" s="4">
        <v>3</v>
      </c>
      <c r="N1241" s="4" t="s">
        <v>3</v>
      </c>
      <c r="O1241" s="4">
        <v>2</v>
      </c>
      <c r="P1241" s="4"/>
      <c r="Q1241" s="4"/>
      <c r="R1241" s="4"/>
      <c r="S1241" s="4"/>
      <c r="T1241" s="4"/>
      <c r="U1241" s="4"/>
      <c r="V1241" s="4"/>
      <c r="W1241" s="4"/>
    </row>
    <row r="1242" spans="1:23" x14ac:dyDescent="0.2">
      <c r="A1242" s="4">
        <v>50</v>
      </c>
      <c r="B1242" s="4">
        <v>0</v>
      </c>
      <c r="C1242" s="4">
        <v>0</v>
      </c>
      <c r="D1242" s="4">
        <v>1</v>
      </c>
      <c r="E1242" s="4">
        <v>215</v>
      </c>
      <c r="F1242" s="4">
        <f>ROUND(Source!AT1224,O1242)</f>
        <v>0</v>
      </c>
      <c r="G1242" s="4" t="s">
        <v>106</v>
      </c>
      <c r="H1242" s="4" t="s">
        <v>107</v>
      </c>
      <c r="I1242" s="4"/>
      <c r="J1242" s="4"/>
      <c r="K1242" s="4">
        <v>215</v>
      </c>
      <c r="L1242" s="4">
        <v>17</v>
      </c>
      <c r="M1242" s="4">
        <v>3</v>
      </c>
      <c r="N1242" s="4" t="s">
        <v>3</v>
      </c>
      <c r="O1242" s="4">
        <v>2</v>
      </c>
      <c r="P1242" s="4"/>
      <c r="Q1242" s="4"/>
      <c r="R1242" s="4"/>
      <c r="S1242" s="4"/>
      <c r="T1242" s="4"/>
      <c r="U1242" s="4"/>
      <c r="V1242" s="4"/>
      <c r="W1242" s="4"/>
    </row>
    <row r="1243" spans="1:23" x14ac:dyDescent="0.2">
      <c r="A1243" s="4">
        <v>50</v>
      </c>
      <c r="B1243" s="4">
        <v>0</v>
      </c>
      <c r="C1243" s="4">
        <v>0</v>
      </c>
      <c r="D1243" s="4">
        <v>1</v>
      </c>
      <c r="E1243" s="4">
        <v>217</v>
      </c>
      <c r="F1243" s="4">
        <f>ROUND(Source!AU1224,O1243)</f>
        <v>0</v>
      </c>
      <c r="G1243" s="4" t="s">
        <v>108</v>
      </c>
      <c r="H1243" s="4" t="s">
        <v>109</v>
      </c>
      <c r="I1243" s="4"/>
      <c r="J1243" s="4"/>
      <c r="K1243" s="4">
        <v>217</v>
      </c>
      <c r="L1243" s="4">
        <v>18</v>
      </c>
      <c r="M1243" s="4">
        <v>3</v>
      </c>
      <c r="N1243" s="4" t="s">
        <v>3</v>
      </c>
      <c r="O1243" s="4">
        <v>2</v>
      </c>
      <c r="P1243" s="4"/>
      <c r="Q1243" s="4"/>
      <c r="R1243" s="4"/>
      <c r="S1243" s="4"/>
      <c r="T1243" s="4"/>
      <c r="U1243" s="4"/>
      <c r="V1243" s="4"/>
      <c r="W1243" s="4"/>
    </row>
    <row r="1244" spans="1:23" x14ac:dyDescent="0.2">
      <c r="A1244" s="4">
        <v>50</v>
      </c>
      <c r="B1244" s="4">
        <v>0</v>
      </c>
      <c r="C1244" s="4">
        <v>0</v>
      </c>
      <c r="D1244" s="4">
        <v>1</v>
      </c>
      <c r="E1244" s="4">
        <v>230</v>
      </c>
      <c r="F1244" s="4">
        <f>ROUND(Source!BA1224,O1244)</f>
        <v>0</v>
      </c>
      <c r="G1244" s="4" t="s">
        <v>110</v>
      </c>
      <c r="H1244" s="4" t="s">
        <v>111</v>
      </c>
      <c r="I1244" s="4"/>
      <c r="J1244" s="4"/>
      <c r="K1244" s="4">
        <v>230</v>
      </c>
      <c r="L1244" s="4">
        <v>19</v>
      </c>
      <c r="M1244" s="4">
        <v>3</v>
      </c>
      <c r="N1244" s="4" t="s">
        <v>3</v>
      </c>
      <c r="O1244" s="4">
        <v>2</v>
      </c>
      <c r="P1244" s="4"/>
      <c r="Q1244" s="4"/>
      <c r="R1244" s="4"/>
      <c r="S1244" s="4"/>
      <c r="T1244" s="4"/>
      <c r="U1244" s="4"/>
      <c r="V1244" s="4"/>
      <c r="W1244" s="4"/>
    </row>
    <row r="1245" spans="1:23" x14ac:dyDescent="0.2">
      <c r="A1245" s="4">
        <v>50</v>
      </c>
      <c r="B1245" s="4">
        <v>0</v>
      </c>
      <c r="C1245" s="4">
        <v>0</v>
      </c>
      <c r="D1245" s="4">
        <v>1</v>
      </c>
      <c r="E1245" s="4">
        <v>206</v>
      </c>
      <c r="F1245" s="4">
        <f>ROUND(Source!T1224,O1245)</f>
        <v>0</v>
      </c>
      <c r="G1245" s="4" t="s">
        <v>112</v>
      </c>
      <c r="H1245" s="4" t="s">
        <v>113</v>
      </c>
      <c r="I1245" s="4"/>
      <c r="J1245" s="4"/>
      <c r="K1245" s="4">
        <v>206</v>
      </c>
      <c r="L1245" s="4">
        <v>20</v>
      </c>
      <c r="M1245" s="4">
        <v>3</v>
      </c>
      <c r="N1245" s="4" t="s">
        <v>3</v>
      </c>
      <c r="O1245" s="4">
        <v>2</v>
      </c>
      <c r="P1245" s="4"/>
      <c r="Q1245" s="4"/>
      <c r="R1245" s="4"/>
      <c r="S1245" s="4"/>
      <c r="T1245" s="4"/>
      <c r="U1245" s="4"/>
      <c r="V1245" s="4"/>
      <c r="W1245" s="4"/>
    </row>
    <row r="1246" spans="1:23" x14ac:dyDescent="0.2">
      <c r="A1246" s="4">
        <v>50</v>
      </c>
      <c r="B1246" s="4">
        <v>0</v>
      </c>
      <c r="C1246" s="4">
        <v>0</v>
      </c>
      <c r="D1246" s="4">
        <v>1</v>
      </c>
      <c r="E1246" s="4">
        <v>207</v>
      </c>
      <c r="F1246" s="4">
        <f>Source!U1224</f>
        <v>0</v>
      </c>
      <c r="G1246" s="4" t="s">
        <v>114</v>
      </c>
      <c r="H1246" s="4" t="s">
        <v>115</v>
      </c>
      <c r="I1246" s="4"/>
      <c r="J1246" s="4"/>
      <c r="K1246" s="4">
        <v>207</v>
      </c>
      <c r="L1246" s="4">
        <v>21</v>
      </c>
      <c r="M1246" s="4">
        <v>3</v>
      </c>
      <c r="N1246" s="4" t="s">
        <v>3</v>
      </c>
      <c r="O1246" s="4">
        <v>-1</v>
      </c>
      <c r="P1246" s="4"/>
      <c r="Q1246" s="4"/>
      <c r="R1246" s="4"/>
      <c r="S1246" s="4"/>
      <c r="T1246" s="4"/>
      <c r="U1246" s="4"/>
      <c r="V1246" s="4"/>
      <c r="W1246" s="4"/>
    </row>
    <row r="1247" spans="1:23" x14ac:dyDescent="0.2">
      <c r="A1247" s="4">
        <v>50</v>
      </c>
      <c r="B1247" s="4">
        <v>0</v>
      </c>
      <c r="C1247" s="4">
        <v>0</v>
      </c>
      <c r="D1247" s="4">
        <v>1</v>
      </c>
      <c r="E1247" s="4">
        <v>208</v>
      </c>
      <c r="F1247" s="4">
        <f>Source!V1224</f>
        <v>0</v>
      </c>
      <c r="G1247" s="4" t="s">
        <v>116</v>
      </c>
      <c r="H1247" s="4" t="s">
        <v>117</v>
      </c>
      <c r="I1247" s="4"/>
      <c r="J1247" s="4"/>
      <c r="K1247" s="4">
        <v>208</v>
      </c>
      <c r="L1247" s="4">
        <v>22</v>
      </c>
      <c r="M1247" s="4">
        <v>3</v>
      </c>
      <c r="N1247" s="4" t="s">
        <v>3</v>
      </c>
      <c r="O1247" s="4">
        <v>-1</v>
      </c>
      <c r="P1247" s="4"/>
      <c r="Q1247" s="4"/>
      <c r="R1247" s="4"/>
      <c r="S1247" s="4"/>
      <c r="T1247" s="4"/>
      <c r="U1247" s="4"/>
      <c r="V1247" s="4"/>
      <c r="W1247" s="4"/>
    </row>
    <row r="1248" spans="1:23" x14ac:dyDescent="0.2">
      <c r="A1248" s="4">
        <v>50</v>
      </c>
      <c r="B1248" s="4">
        <v>0</v>
      </c>
      <c r="C1248" s="4">
        <v>0</v>
      </c>
      <c r="D1248" s="4">
        <v>1</v>
      </c>
      <c r="E1248" s="4">
        <v>209</v>
      </c>
      <c r="F1248" s="4">
        <f>ROUND(Source!W1224,O1248)</f>
        <v>0</v>
      </c>
      <c r="G1248" s="4" t="s">
        <v>118</v>
      </c>
      <c r="H1248" s="4" t="s">
        <v>119</v>
      </c>
      <c r="I1248" s="4"/>
      <c r="J1248" s="4"/>
      <c r="K1248" s="4">
        <v>209</v>
      </c>
      <c r="L1248" s="4">
        <v>23</v>
      </c>
      <c r="M1248" s="4">
        <v>3</v>
      </c>
      <c r="N1248" s="4" t="s">
        <v>3</v>
      </c>
      <c r="O1248" s="4">
        <v>2</v>
      </c>
      <c r="P1248" s="4"/>
      <c r="Q1248" s="4"/>
      <c r="R1248" s="4"/>
      <c r="S1248" s="4"/>
      <c r="T1248" s="4"/>
      <c r="U1248" s="4"/>
      <c r="V1248" s="4"/>
      <c r="W1248" s="4"/>
    </row>
    <row r="1249" spans="1:245" x14ac:dyDescent="0.2">
      <c r="A1249" s="4">
        <v>50</v>
      </c>
      <c r="B1249" s="4">
        <v>0</v>
      </c>
      <c r="C1249" s="4">
        <v>0</v>
      </c>
      <c r="D1249" s="4">
        <v>1</v>
      </c>
      <c r="E1249" s="4">
        <v>233</v>
      </c>
      <c r="F1249" s="4">
        <f>ROUND(Source!BD1224,O1249)</f>
        <v>0</v>
      </c>
      <c r="G1249" s="4" t="s">
        <v>120</v>
      </c>
      <c r="H1249" s="4" t="s">
        <v>121</v>
      </c>
      <c r="I1249" s="4"/>
      <c r="J1249" s="4"/>
      <c r="K1249" s="4">
        <v>233</v>
      </c>
      <c r="L1249" s="4">
        <v>24</v>
      </c>
      <c r="M1249" s="4">
        <v>3</v>
      </c>
      <c r="N1249" s="4" t="s">
        <v>3</v>
      </c>
      <c r="O1249" s="4">
        <v>2</v>
      </c>
      <c r="P1249" s="4"/>
      <c r="Q1249" s="4"/>
      <c r="R1249" s="4"/>
      <c r="S1249" s="4"/>
      <c r="T1249" s="4"/>
      <c r="U1249" s="4"/>
      <c r="V1249" s="4"/>
      <c r="W1249" s="4"/>
    </row>
    <row r="1250" spans="1:245" x14ac:dyDescent="0.2">
      <c r="A1250" s="4">
        <v>50</v>
      </c>
      <c r="B1250" s="4">
        <v>0</v>
      </c>
      <c r="C1250" s="4">
        <v>0</v>
      </c>
      <c r="D1250" s="4">
        <v>1</v>
      </c>
      <c r="E1250" s="4">
        <v>210</v>
      </c>
      <c r="F1250" s="4">
        <f>ROUND(Source!X1224,O1250)</f>
        <v>0</v>
      </c>
      <c r="G1250" s="4" t="s">
        <v>122</v>
      </c>
      <c r="H1250" s="4" t="s">
        <v>123</v>
      </c>
      <c r="I1250" s="4"/>
      <c r="J1250" s="4"/>
      <c r="K1250" s="4">
        <v>210</v>
      </c>
      <c r="L1250" s="4">
        <v>25</v>
      </c>
      <c r="M1250" s="4">
        <v>3</v>
      </c>
      <c r="N1250" s="4" t="s">
        <v>3</v>
      </c>
      <c r="O1250" s="4">
        <v>2</v>
      </c>
      <c r="P1250" s="4"/>
      <c r="Q1250" s="4"/>
      <c r="R1250" s="4"/>
      <c r="S1250" s="4"/>
      <c r="T1250" s="4"/>
      <c r="U1250" s="4"/>
      <c r="V1250" s="4"/>
      <c r="W1250" s="4"/>
    </row>
    <row r="1251" spans="1:245" x14ac:dyDescent="0.2">
      <c r="A1251" s="4">
        <v>50</v>
      </c>
      <c r="B1251" s="4">
        <v>0</v>
      </c>
      <c r="C1251" s="4">
        <v>0</v>
      </c>
      <c r="D1251" s="4">
        <v>1</v>
      </c>
      <c r="E1251" s="4">
        <v>211</v>
      </c>
      <c r="F1251" s="4">
        <f>ROUND(Source!Y1224,O1251)</f>
        <v>0</v>
      </c>
      <c r="G1251" s="4" t="s">
        <v>124</v>
      </c>
      <c r="H1251" s="4" t="s">
        <v>125</v>
      </c>
      <c r="I1251" s="4"/>
      <c r="J1251" s="4"/>
      <c r="K1251" s="4">
        <v>211</v>
      </c>
      <c r="L1251" s="4">
        <v>26</v>
      </c>
      <c r="M1251" s="4">
        <v>3</v>
      </c>
      <c r="N1251" s="4" t="s">
        <v>3</v>
      </c>
      <c r="O1251" s="4">
        <v>2</v>
      </c>
      <c r="P1251" s="4"/>
      <c r="Q1251" s="4"/>
      <c r="R1251" s="4"/>
      <c r="S1251" s="4"/>
      <c r="T1251" s="4"/>
      <c r="U1251" s="4"/>
      <c r="V1251" s="4"/>
      <c r="W1251" s="4"/>
    </row>
    <row r="1252" spans="1:245" x14ac:dyDescent="0.2">
      <c r="A1252" s="4">
        <v>50</v>
      </c>
      <c r="B1252" s="4">
        <v>0</v>
      </c>
      <c r="C1252" s="4">
        <v>0</v>
      </c>
      <c r="D1252" s="4">
        <v>1</v>
      </c>
      <c r="E1252" s="4">
        <v>224</v>
      </c>
      <c r="F1252" s="4">
        <f>ROUND(Source!AR1224,O1252)</f>
        <v>0</v>
      </c>
      <c r="G1252" s="4" t="s">
        <v>126</v>
      </c>
      <c r="H1252" s="4" t="s">
        <v>127</v>
      </c>
      <c r="I1252" s="4"/>
      <c r="J1252" s="4"/>
      <c r="K1252" s="4">
        <v>224</v>
      </c>
      <c r="L1252" s="4">
        <v>27</v>
      </c>
      <c r="M1252" s="4">
        <v>3</v>
      </c>
      <c r="N1252" s="4" t="s">
        <v>3</v>
      </c>
      <c r="O1252" s="4">
        <v>2</v>
      </c>
      <c r="P1252" s="4"/>
      <c r="Q1252" s="4"/>
      <c r="R1252" s="4"/>
      <c r="S1252" s="4"/>
      <c r="T1252" s="4"/>
      <c r="U1252" s="4"/>
      <c r="V1252" s="4"/>
      <c r="W1252" s="4"/>
    </row>
    <row r="1254" spans="1:245" x14ac:dyDescent="0.2">
      <c r="A1254" s="1">
        <v>5</v>
      </c>
      <c r="B1254" s="1">
        <v>1</v>
      </c>
      <c r="C1254" s="1"/>
      <c r="D1254" s="1">
        <f>ROW(A1280)</f>
        <v>1280</v>
      </c>
      <c r="E1254" s="1"/>
      <c r="F1254" s="1" t="s">
        <v>15</v>
      </c>
      <c r="G1254" s="1" t="s">
        <v>407</v>
      </c>
      <c r="H1254" s="1" t="s">
        <v>3</v>
      </c>
      <c r="I1254" s="1">
        <v>0</v>
      </c>
      <c r="J1254" s="1"/>
      <c r="K1254" s="1">
        <v>0</v>
      </c>
      <c r="L1254" s="1"/>
      <c r="M1254" s="1"/>
      <c r="N1254" s="1"/>
      <c r="O1254" s="1"/>
      <c r="P1254" s="1"/>
      <c r="Q1254" s="1"/>
      <c r="R1254" s="1"/>
      <c r="S1254" s="1"/>
      <c r="T1254" s="1"/>
      <c r="U1254" s="1" t="s">
        <v>3</v>
      </c>
      <c r="V1254" s="1">
        <v>0</v>
      </c>
      <c r="W1254" s="1"/>
      <c r="X1254" s="1"/>
      <c r="Y1254" s="1"/>
      <c r="Z1254" s="1"/>
      <c r="AA1254" s="1"/>
      <c r="AB1254" s="1" t="s">
        <v>3</v>
      </c>
      <c r="AC1254" s="1" t="s">
        <v>3</v>
      </c>
      <c r="AD1254" s="1" t="s">
        <v>3</v>
      </c>
      <c r="AE1254" s="1" t="s">
        <v>3</v>
      </c>
      <c r="AF1254" s="1" t="s">
        <v>3</v>
      </c>
      <c r="AG1254" s="1" t="s">
        <v>3</v>
      </c>
      <c r="AH1254" s="1"/>
      <c r="AI1254" s="1"/>
      <c r="AJ1254" s="1"/>
      <c r="AK1254" s="1"/>
      <c r="AL1254" s="1"/>
      <c r="AM1254" s="1"/>
      <c r="AN1254" s="1"/>
      <c r="AO1254" s="1"/>
      <c r="AP1254" s="1" t="s">
        <v>3</v>
      </c>
      <c r="AQ1254" s="1" t="s">
        <v>3</v>
      </c>
      <c r="AR1254" s="1" t="s">
        <v>3</v>
      </c>
      <c r="AS1254" s="1"/>
      <c r="AT1254" s="1"/>
      <c r="AU1254" s="1"/>
      <c r="AV1254" s="1"/>
      <c r="AW1254" s="1"/>
      <c r="AX1254" s="1"/>
      <c r="AY1254" s="1"/>
      <c r="AZ1254" s="1" t="s">
        <v>3</v>
      </c>
      <c r="BA1254" s="1"/>
      <c r="BB1254" s="1" t="s">
        <v>3</v>
      </c>
      <c r="BC1254" s="1" t="s">
        <v>3</v>
      </c>
      <c r="BD1254" s="1" t="s">
        <v>3</v>
      </c>
      <c r="BE1254" s="1" t="s">
        <v>3</v>
      </c>
      <c r="BF1254" s="1" t="s">
        <v>3</v>
      </c>
      <c r="BG1254" s="1" t="s">
        <v>3</v>
      </c>
      <c r="BH1254" s="1" t="s">
        <v>3</v>
      </c>
      <c r="BI1254" s="1" t="s">
        <v>3</v>
      </c>
      <c r="BJ1254" s="1" t="s">
        <v>3</v>
      </c>
      <c r="BK1254" s="1" t="s">
        <v>3</v>
      </c>
      <c r="BL1254" s="1" t="s">
        <v>3</v>
      </c>
      <c r="BM1254" s="1" t="s">
        <v>3</v>
      </c>
      <c r="BN1254" s="1" t="s">
        <v>3</v>
      </c>
      <c r="BO1254" s="1" t="s">
        <v>3</v>
      </c>
      <c r="BP1254" s="1" t="s">
        <v>3</v>
      </c>
      <c r="BQ1254" s="1"/>
      <c r="BR1254" s="1"/>
      <c r="BS1254" s="1"/>
      <c r="BT1254" s="1"/>
      <c r="BU1254" s="1"/>
      <c r="BV1254" s="1"/>
      <c r="BW1254" s="1"/>
      <c r="BX1254" s="1">
        <v>0</v>
      </c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>
        <v>0</v>
      </c>
    </row>
    <row r="1256" spans="1:245" x14ac:dyDescent="0.2">
      <c r="A1256" s="2">
        <v>52</v>
      </c>
      <c r="B1256" s="2">
        <f t="shared" ref="B1256:G1256" si="1037">B1280</f>
        <v>1</v>
      </c>
      <c r="C1256" s="2">
        <f t="shared" si="1037"/>
        <v>5</v>
      </c>
      <c r="D1256" s="2">
        <f t="shared" si="1037"/>
        <v>1254</v>
      </c>
      <c r="E1256" s="2">
        <f t="shared" si="1037"/>
        <v>0</v>
      </c>
      <c r="F1256" s="2" t="str">
        <f t="shared" si="1037"/>
        <v>Новый подраздел</v>
      </c>
      <c r="G1256" s="2" t="str">
        <f t="shared" si="1037"/>
        <v>Устройство кармана</v>
      </c>
      <c r="H1256" s="2"/>
      <c r="I1256" s="2"/>
      <c r="J1256" s="2"/>
      <c r="K1256" s="2"/>
      <c r="L1256" s="2"/>
      <c r="M1256" s="2"/>
      <c r="N1256" s="2"/>
      <c r="O1256" s="2">
        <f t="shared" ref="O1256:AT1256" si="1038">O1280</f>
        <v>0</v>
      </c>
      <c r="P1256" s="2">
        <f t="shared" si="1038"/>
        <v>0</v>
      </c>
      <c r="Q1256" s="2">
        <f t="shared" si="1038"/>
        <v>0</v>
      </c>
      <c r="R1256" s="2">
        <f t="shared" si="1038"/>
        <v>0</v>
      </c>
      <c r="S1256" s="2">
        <f t="shared" si="1038"/>
        <v>0</v>
      </c>
      <c r="T1256" s="2">
        <f t="shared" si="1038"/>
        <v>0</v>
      </c>
      <c r="U1256" s="2">
        <f t="shared" si="1038"/>
        <v>0</v>
      </c>
      <c r="V1256" s="2">
        <f t="shared" si="1038"/>
        <v>0</v>
      </c>
      <c r="W1256" s="2">
        <f t="shared" si="1038"/>
        <v>0</v>
      </c>
      <c r="X1256" s="2">
        <f t="shared" si="1038"/>
        <v>0</v>
      </c>
      <c r="Y1256" s="2">
        <f t="shared" si="1038"/>
        <v>0</v>
      </c>
      <c r="Z1256" s="2">
        <f t="shared" si="1038"/>
        <v>0</v>
      </c>
      <c r="AA1256" s="2">
        <f t="shared" si="1038"/>
        <v>0</v>
      </c>
      <c r="AB1256" s="2">
        <f t="shared" si="1038"/>
        <v>0</v>
      </c>
      <c r="AC1256" s="2">
        <f t="shared" si="1038"/>
        <v>0</v>
      </c>
      <c r="AD1256" s="2">
        <f t="shared" si="1038"/>
        <v>0</v>
      </c>
      <c r="AE1256" s="2">
        <f t="shared" si="1038"/>
        <v>0</v>
      </c>
      <c r="AF1256" s="2">
        <f t="shared" si="1038"/>
        <v>0</v>
      </c>
      <c r="AG1256" s="2">
        <f t="shared" si="1038"/>
        <v>0</v>
      </c>
      <c r="AH1256" s="2">
        <f t="shared" si="1038"/>
        <v>0</v>
      </c>
      <c r="AI1256" s="2">
        <f t="shared" si="1038"/>
        <v>0</v>
      </c>
      <c r="AJ1256" s="2">
        <f t="shared" si="1038"/>
        <v>0</v>
      </c>
      <c r="AK1256" s="2">
        <f t="shared" si="1038"/>
        <v>0</v>
      </c>
      <c r="AL1256" s="2">
        <f t="shared" si="1038"/>
        <v>0</v>
      </c>
      <c r="AM1256" s="2">
        <f t="shared" si="1038"/>
        <v>0</v>
      </c>
      <c r="AN1256" s="2">
        <f t="shared" si="1038"/>
        <v>0</v>
      </c>
      <c r="AO1256" s="2">
        <f t="shared" si="1038"/>
        <v>0</v>
      </c>
      <c r="AP1256" s="2">
        <f t="shared" si="1038"/>
        <v>0</v>
      </c>
      <c r="AQ1256" s="2">
        <f t="shared" si="1038"/>
        <v>0</v>
      </c>
      <c r="AR1256" s="2">
        <f t="shared" si="1038"/>
        <v>0</v>
      </c>
      <c r="AS1256" s="2">
        <f t="shared" si="1038"/>
        <v>0</v>
      </c>
      <c r="AT1256" s="2">
        <f t="shared" si="1038"/>
        <v>0</v>
      </c>
      <c r="AU1256" s="2">
        <f t="shared" ref="AU1256:BZ1256" si="1039">AU1280</f>
        <v>0</v>
      </c>
      <c r="AV1256" s="2">
        <f t="shared" si="1039"/>
        <v>0</v>
      </c>
      <c r="AW1256" s="2">
        <f t="shared" si="1039"/>
        <v>0</v>
      </c>
      <c r="AX1256" s="2">
        <f t="shared" si="1039"/>
        <v>0</v>
      </c>
      <c r="AY1256" s="2">
        <f t="shared" si="1039"/>
        <v>0</v>
      </c>
      <c r="AZ1256" s="2">
        <f t="shared" si="1039"/>
        <v>0</v>
      </c>
      <c r="BA1256" s="2">
        <f t="shared" si="1039"/>
        <v>0</v>
      </c>
      <c r="BB1256" s="2">
        <f t="shared" si="1039"/>
        <v>0</v>
      </c>
      <c r="BC1256" s="2">
        <f t="shared" si="1039"/>
        <v>0</v>
      </c>
      <c r="BD1256" s="2">
        <f t="shared" si="1039"/>
        <v>0</v>
      </c>
      <c r="BE1256" s="2">
        <f t="shared" si="1039"/>
        <v>0</v>
      </c>
      <c r="BF1256" s="2">
        <f t="shared" si="1039"/>
        <v>0</v>
      </c>
      <c r="BG1256" s="2">
        <f t="shared" si="1039"/>
        <v>0</v>
      </c>
      <c r="BH1256" s="2">
        <f t="shared" si="1039"/>
        <v>0</v>
      </c>
      <c r="BI1256" s="2">
        <f t="shared" si="1039"/>
        <v>0</v>
      </c>
      <c r="BJ1256" s="2">
        <f t="shared" si="1039"/>
        <v>0</v>
      </c>
      <c r="BK1256" s="2">
        <f t="shared" si="1039"/>
        <v>0</v>
      </c>
      <c r="BL1256" s="2">
        <f t="shared" si="1039"/>
        <v>0</v>
      </c>
      <c r="BM1256" s="2">
        <f t="shared" si="1039"/>
        <v>0</v>
      </c>
      <c r="BN1256" s="2">
        <f t="shared" si="1039"/>
        <v>0</v>
      </c>
      <c r="BO1256" s="2">
        <f t="shared" si="1039"/>
        <v>0</v>
      </c>
      <c r="BP1256" s="2">
        <f t="shared" si="1039"/>
        <v>0</v>
      </c>
      <c r="BQ1256" s="2">
        <f t="shared" si="1039"/>
        <v>0</v>
      </c>
      <c r="BR1256" s="2">
        <f t="shared" si="1039"/>
        <v>0</v>
      </c>
      <c r="BS1256" s="2">
        <f t="shared" si="1039"/>
        <v>0</v>
      </c>
      <c r="BT1256" s="2">
        <f t="shared" si="1039"/>
        <v>0</v>
      </c>
      <c r="BU1256" s="2">
        <f t="shared" si="1039"/>
        <v>0</v>
      </c>
      <c r="BV1256" s="2">
        <f t="shared" si="1039"/>
        <v>0</v>
      </c>
      <c r="BW1256" s="2">
        <f t="shared" si="1039"/>
        <v>0</v>
      </c>
      <c r="BX1256" s="2">
        <f t="shared" si="1039"/>
        <v>0</v>
      </c>
      <c r="BY1256" s="2">
        <f t="shared" si="1039"/>
        <v>0</v>
      </c>
      <c r="BZ1256" s="2">
        <f t="shared" si="1039"/>
        <v>0</v>
      </c>
      <c r="CA1256" s="2">
        <f t="shared" ref="CA1256:DF1256" si="1040">CA1280</f>
        <v>0</v>
      </c>
      <c r="CB1256" s="2">
        <f t="shared" si="1040"/>
        <v>0</v>
      </c>
      <c r="CC1256" s="2">
        <f t="shared" si="1040"/>
        <v>0</v>
      </c>
      <c r="CD1256" s="2">
        <f t="shared" si="1040"/>
        <v>0</v>
      </c>
      <c r="CE1256" s="2">
        <f t="shared" si="1040"/>
        <v>0</v>
      </c>
      <c r="CF1256" s="2">
        <f t="shared" si="1040"/>
        <v>0</v>
      </c>
      <c r="CG1256" s="2">
        <f t="shared" si="1040"/>
        <v>0</v>
      </c>
      <c r="CH1256" s="2">
        <f t="shared" si="1040"/>
        <v>0</v>
      </c>
      <c r="CI1256" s="2">
        <f t="shared" si="1040"/>
        <v>0</v>
      </c>
      <c r="CJ1256" s="2">
        <f t="shared" si="1040"/>
        <v>0</v>
      </c>
      <c r="CK1256" s="2">
        <f t="shared" si="1040"/>
        <v>0</v>
      </c>
      <c r="CL1256" s="2">
        <f t="shared" si="1040"/>
        <v>0</v>
      </c>
      <c r="CM1256" s="2">
        <f t="shared" si="1040"/>
        <v>0</v>
      </c>
      <c r="CN1256" s="2">
        <f t="shared" si="1040"/>
        <v>0</v>
      </c>
      <c r="CO1256" s="2">
        <f t="shared" si="1040"/>
        <v>0</v>
      </c>
      <c r="CP1256" s="2">
        <f t="shared" si="1040"/>
        <v>0</v>
      </c>
      <c r="CQ1256" s="2">
        <f t="shared" si="1040"/>
        <v>0</v>
      </c>
      <c r="CR1256" s="2">
        <f t="shared" si="1040"/>
        <v>0</v>
      </c>
      <c r="CS1256" s="2">
        <f t="shared" si="1040"/>
        <v>0</v>
      </c>
      <c r="CT1256" s="2">
        <f t="shared" si="1040"/>
        <v>0</v>
      </c>
      <c r="CU1256" s="2">
        <f t="shared" si="1040"/>
        <v>0</v>
      </c>
      <c r="CV1256" s="2">
        <f t="shared" si="1040"/>
        <v>0</v>
      </c>
      <c r="CW1256" s="2">
        <f t="shared" si="1040"/>
        <v>0</v>
      </c>
      <c r="CX1256" s="2">
        <f t="shared" si="1040"/>
        <v>0</v>
      </c>
      <c r="CY1256" s="2">
        <f t="shared" si="1040"/>
        <v>0</v>
      </c>
      <c r="CZ1256" s="2">
        <f t="shared" si="1040"/>
        <v>0</v>
      </c>
      <c r="DA1256" s="2">
        <f t="shared" si="1040"/>
        <v>0</v>
      </c>
      <c r="DB1256" s="2">
        <f t="shared" si="1040"/>
        <v>0</v>
      </c>
      <c r="DC1256" s="2">
        <f t="shared" si="1040"/>
        <v>0</v>
      </c>
      <c r="DD1256" s="2">
        <f t="shared" si="1040"/>
        <v>0</v>
      </c>
      <c r="DE1256" s="2">
        <f t="shared" si="1040"/>
        <v>0</v>
      </c>
      <c r="DF1256" s="2">
        <f t="shared" si="1040"/>
        <v>0</v>
      </c>
      <c r="DG1256" s="3">
        <f t="shared" ref="DG1256:EL1256" si="1041">DG1280</f>
        <v>0</v>
      </c>
      <c r="DH1256" s="3">
        <f t="shared" si="1041"/>
        <v>0</v>
      </c>
      <c r="DI1256" s="3">
        <f t="shared" si="1041"/>
        <v>0</v>
      </c>
      <c r="DJ1256" s="3">
        <f t="shared" si="1041"/>
        <v>0</v>
      </c>
      <c r="DK1256" s="3">
        <f t="shared" si="1041"/>
        <v>0</v>
      </c>
      <c r="DL1256" s="3">
        <f t="shared" si="1041"/>
        <v>0</v>
      </c>
      <c r="DM1256" s="3">
        <f t="shared" si="1041"/>
        <v>0</v>
      </c>
      <c r="DN1256" s="3">
        <f t="shared" si="1041"/>
        <v>0</v>
      </c>
      <c r="DO1256" s="3">
        <f t="shared" si="1041"/>
        <v>0</v>
      </c>
      <c r="DP1256" s="3">
        <f t="shared" si="1041"/>
        <v>0</v>
      </c>
      <c r="DQ1256" s="3">
        <f t="shared" si="1041"/>
        <v>0</v>
      </c>
      <c r="DR1256" s="3">
        <f t="shared" si="1041"/>
        <v>0</v>
      </c>
      <c r="DS1256" s="3">
        <f t="shared" si="1041"/>
        <v>0</v>
      </c>
      <c r="DT1256" s="3">
        <f t="shared" si="1041"/>
        <v>0</v>
      </c>
      <c r="DU1256" s="3">
        <f t="shared" si="1041"/>
        <v>0</v>
      </c>
      <c r="DV1256" s="3">
        <f t="shared" si="1041"/>
        <v>0</v>
      </c>
      <c r="DW1256" s="3">
        <f t="shared" si="1041"/>
        <v>0</v>
      </c>
      <c r="DX1256" s="3">
        <f t="shared" si="1041"/>
        <v>0</v>
      </c>
      <c r="DY1256" s="3">
        <f t="shared" si="1041"/>
        <v>0</v>
      </c>
      <c r="DZ1256" s="3">
        <f t="shared" si="1041"/>
        <v>0</v>
      </c>
      <c r="EA1256" s="3">
        <f t="shared" si="1041"/>
        <v>0</v>
      </c>
      <c r="EB1256" s="3">
        <f t="shared" si="1041"/>
        <v>0</v>
      </c>
      <c r="EC1256" s="3">
        <f t="shared" si="1041"/>
        <v>0</v>
      </c>
      <c r="ED1256" s="3">
        <f t="shared" si="1041"/>
        <v>0</v>
      </c>
      <c r="EE1256" s="3">
        <f t="shared" si="1041"/>
        <v>0</v>
      </c>
      <c r="EF1256" s="3">
        <f t="shared" si="1041"/>
        <v>0</v>
      </c>
      <c r="EG1256" s="3">
        <f t="shared" si="1041"/>
        <v>0</v>
      </c>
      <c r="EH1256" s="3">
        <f t="shared" si="1041"/>
        <v>0</v>
      </c>
      <c r="EI1256" s="3">
        <f t="shared" si="1041"/>
        <v>0</v>
      </c>
      <c r="EJ1256" s="3">
        <f t="shared" si="1041"/>
        <v>0</v>
      </c>
      <c r="EK1256" s="3">
        <f t="shared" si="1041"/>
        <v>0</v>
      </c>
      <c r="EL1256" s="3">
        <f t="shared" si="1041"/>
        <v>0</v>
      </c>
      <c r="EM1256" s="3">
        <f t="shared" ref="EM1256:FR1256" si="1042">EM1280</f>
        <v>0</v>
      </c>
      <c r="EN1256" s="3">
        <f t="shared" si="1042"/>
        <v>0</v>
      </c>
      <c r="EO1256" s="3">
        <f t="shared" si="1042"/>
        <v>0</v>
      </c>
      <c r="EP1256" s="3">
        <f t="shared" si="1042"/>
        <v>0</v>
      </c>
      <c r="EQ1256" s="3">
        <f t="shared" si="1042"/>
        <v>0</v>
      </c>
      <c r="ER1256" s="3">
        <f t="shared" si="1042"/>
        <v>0</v>
      </c>
      <c r="ES1256" s="3">
        <f t="shared" si="1042"/>
        <v>0</v>
      </c>
      <c r="ET1256" s="3">
        <f t="shared" si="1042"/>
        <v>0</v>
      </c>
      <c r="EU1256" s="3">
        <f t="shared" si="1042"/>
        <v>0</v>
      </c>
      <c r="EV1256" s="3">
        <f t="shared" si="1042"/>
        <v>0</v>
      </c>
      <c r="EW1256" s="3">
        <f t="shared" si="1042"/>
        <v>0</v>
      </c>
      <c r="EX1256" s="3">
        <f t="shared" si="1042"/>
        <v>0</v>
      </c>
      <c r="EY1256" s="3">
        <f t="shared" si="1042"/>
        <v>0</v>
      </c>
      <c r="EZ1256" s="3">
        <f t="shared" si="1042"/>
        <v>0</v>
      </c>
      <c r="FA1256" s="3">
        <f t="shared" si="1042"/>
        <v>0</v>
      </c>
      <c r="FB1256" s="3">
        <f t="shared" si="1042"/>
        <v>0</v>
      </c>
      <c r="FC1256" s="3">
        <f t="shared" si="1042"/>
        <v>0</v>
      </c>
      <c r="FD1256" s="3">
        <f t="shared" si="1042"/>
        <v>0</v>
      </c>
      <c r="FE1256" s="3">
        <f t="shared" si="1042"/>
        <v>0</v>
      </c>
      <c r="FF1256" s="3">
        <f t="shared" si="1042"/>
        <v>0</v>
      </c>
      <c r="FG1256" s="3">
        <f t="shared" si="1042"/>
        <v>0</v>
      </c>
      <c r="FH1256" s="3">
        <f t="shared" si="1042"/>
        <v>0</v>
      </c>
      <c r="FI1256" s="3">
        <f t="shared" si="1042"/>
        <v>0</v>
      </c>
      <c r="FJ1256" s="3">
        <f t="shared" si="1042"/>
        <v>0</v>
      </c>
      <c r="FK1256" s="3">
        <f t="shared" si="1042"/>
        <v>0</v>
      </c>
      <c r="FL1256" s="3">
        <f t="shared" si="1042"/>
        <v>0</v>
      </c>
      <c r="FM1256" s="3">
        <f t="shared" si="1042"/>
        <v>0</v>
      </c>
      <c r="FN1256" s="3">
        <f t="shared" si="1042"/>
        <v>0</v>
      </c>
      <c r="FO1256" s="3">
        <f t="shared" si="1042"/>
        <v>0</v>
      </c>
      <c r="FP1256" s="3">
        <f t="shared" si="1042"/>
        <v>0</v>
      </c>
      <c r="FQ1256" s="3">
        <f t="shared" si="1042"/>
        <v>0</v>
      </c>
      <c r="FR1256" s="3">
        <f t="shared" si="1042"/>
        <v>0</v>
      </c>
      <c r="FS1256" s="3">
        <f t="shared" ref="FS1256:GX1256" si="1043">FS1280</f>
        <v>0</v>
      </c>
      <c r="FT1256" s="3">
        <f t="shared" si="1043"/>
        <v>0</v>
      </c>
      <c r="FU1256" s="3">
        <f t="shared" si="1043"/>
        <v>0</v>
      </c>
      <c r="FV1256" s="3">
        <f t="shared" si="1043"/>
        <v>0</v>
      </c>
      <c r="FW1256" s="3">
        <f t="shared" si="1043"/>
        <v>0</v>
      </c>
      <c r="FX1256" s="3">
        <f t="shared" si="1043"/>
        <v>0</v>
      </c>
      <c r="FY1256" s="3">
        <f t="shared" si="1043"/>
        <v>0</v>
      </c>
      <c r="FZ1256" s="3">
        <f t="shared" si="1043"/>
        <v>0</v>
      </c>
      <c r="GA1256" s="3">
        <f t="shared" si="1043"/>
        <v>0</v>
      </c>
      <c r="GB1256" s="3">
        <f t="shared" si="1043"/>
        <v>0</v>
      </c>
      <c r="GC1256" s="3">
        <f t="shared" si="1043"/>
        <v>0</v>
      </c>
      <c r="GD1256" s="3">
        <f t="shared" si="1043"/>
        <v>0</v>
      </c>
      <c r="GE1256" s="3">
        <f t="shared" si="1043"/>
        <v>0</v>
      </c>
      <c r="GF1256" s="3">
        <f t="shared" si="1043"/>
        <v>0</v>
      </c>
      <c r="GG1256" s="3">
        <f t="shared" si="1043"/>
        <v>0</v>
      </c>
      <c r="GH1256" s="3">
        <f t="shared" si="1043"/>
        <v>0</v>
      </c>
      <c r="GI1256" s="3">
        <f t="shared" si="1043"/>
        <v>0</v>
      </c>
      <c r="GJ1256" s="3">
        <f t="shared" si="1043"/>
        <v>0</v>
      </c>
      <c r="GK1256" s="3">
        <f t="shared" si="1043"/>
        <v>0</v>
      </c>
      <c r="GL1256" s="3">
        <f t="shared" si="1043"/>
        <v>0</v>
      </c>
      <c r="GM1256" s="3">
        <f t="shared" si="1043"/>
        <v>0</v>
      </c>
      <c r="GN1256" s="3">
        <f t="shared" si="1043"/>
        <v>0</v>
      </c>
      <c r="GO1256" s="3">
        <f t="shared" si="1043"/>
        <v>0</v>
      </c>
      <c r="GP1256" s="3">
        <f t="shared" si="1043"/>
        <v>0</v>
      </c>
      <c r="GQ1256" s="3">
        <f t="shared" si="1043"/>
        <v>0</v>
      </c>
      <c r="GR1256" s="3">
        <f t="shared" si="1043"/>
        <v>0</v>
      </c>
      <c r="GS1256" s="3">
        <f t="shared" si="1043"/>
        <v>0</v>
      </c>
      <c r="GT1256" s="3">
        <f t="shared" si="1043"/>
        <v>0</v>
      </c>
      <c r="GU1256" s="3">
        <f t="shared" si="1043"/>
        <v>0</v>
      </c>
      <c r="GV1256" s="3">
        <f t="shared" si="1043"/>
        <v>0</v>
      </c>
      <c r="GW1256" s="3">
        <f t="shared" si="1043"/>
        <v>0</v>
      </c>
      <c r="GX1256" s="3">
        <f t="shared" si="1043"/>
        <v>0</v>
      </c>
    </row>
    <row r="1258" spans="1:245" x14ac:dyDescent="0.2">
      <c r="A1258">
        <v>17</v>
      </c>
      <c r="B1258">
        <v>1</v>
      </c>
      <c r="C1258">
        <f>ROW(SmtRes!A398)</f>
        <v>398</v>
      </c>
      <c r="D1258">
        <f>ROW(EtalonRes!A392)</f>
        <v>392</v>
      </c>
      <c r="E1258" t="s">
        <v>67</v>
      </c>
      <c r="F1258" t="s">
        <v>130</v>
      </c>
      <c r="G1258" t="s">
        <v>131</v>
      </c>
      <c r="H1258" t="s">
        <v>132</v>
      </c>
      <c r="I1258">
        <v>0</v>
      </c>
      <c r="J1258">
        <v>0</v>
      </c>
      <c r="O1258">
        <f t="shared" ref="O1258:O1278" si="1044">ROUND(CP1258,2)</f>
        <v>0</v>
      </c>
      <c r="P1258">
        <f t="shared" ref="P1258:P1278" si="1045">ROUND(CQ1258*I1258,2)</f>
        <v>0</v>
      </c>
      <c r="Q1258">
        <f t="shared" ref="Q1258:Q1278" si="1046">ROUND(CR1258*I1258,2)</f>
        <v>0</v>
      </c>
      <c r="R1258">
        <f t="shared" ref="R1258:R1278" si="1047">ROUND(CS1258*I1258,2)</f>
        <v>0</v>
      </c>
      <c r="S1258">
        <f t="shared" ref="S1258:S1278" si="1048">ROUND(CT1258*I1258,2)</f>
        <v>0</v>
      </c>
      <c r="T1258">
        <f t="shared" ref="T1258:T1278" si="1049">ROUND(CU1258*I1258,2)</f>
        <v>0</v>
      </c>
      <c r="U1258">
        <f t="shared" ref="U1258:U1278" si="1050">CV1258*I1258</f>
        <v>0</v>
      </c>
      <c r="V1258">
        <f t="shared" ref="V1258:V1278" si="1051">CW1258*I1258</f>
        <v>0</v>
      </c>
      <c r="W1258">
        <f t="shared" ref="W1258:W1278" si="1052">ROUND(CX1258*I1258,2)</f>
        <v>0</v>
      </c>
      <c r="X1258">
        <f t="shared" ref="X1258:X1278" si="1053">ROUND(CY1258,2)</f>
        <v>0</v>
      </c>
      <c r="Y1258">
        <f t="shared" ref="Y1258:Y1278" si="1054">ROUND(CZ1258,2)</f>
        <v>0</v>
      </c>
      <c r="AA1258">
        <v>52421674</v>
      </c>
      <c r="AB1258">
        <f t="shared" ref="AB1258:AB1278" si="1055">ROUND((AC1258+AD1258+AF1258),6)</f>
        <v>60886.85</v>
      </c>
      <c r="AC1258">
        <f t="shared" ref="AC1258:AC1263" si="1056">ROUND((ES1258),6)</f>
        <v>0</v>
      </c>
      <c r="AD1258">
        <f t="shared" ref="AD1258:AD1263" si="1057">ROUND((((ET1258)-(EU1258))+AE1258),6)</f>
        <v>30548.7</v>
      </c>
      <c r="AE1258">
        <f t="shared" ref="AE1258:AF1263" si="1058">ROUND((EU1258),6)</f>
        <v>16864.419999999998</v>
      </c>
      <c r="AF1258">
        <f t="shared" si="1058"/>
        <v>30338.15</v>
      </c>
      <c r="AG1258">
        <f t="shared" ref="AG1258:AG1278" si="1059">ROUND((AP1258),6)</f>
        <v>0</v>
      </c>
      <c r="AH1258">
        <f t="shared" ref="AH1258:AI1263" si="1060">(EW1258)</f>
        <v>155</v>
      </c>
      <c r="AI1258">
        <f t="shared" si="1060"/>
        <v>0</v>
      </c>
      <c r="AJ1258">
        <f t="shared" ref="AJ1258:AJ1278" si="1061">(AS1258)</f>
        <v>0</v>
      </c>
      <c r="AK1258">
        <v>60886.85</v>
      </c>
      <c r="AL1258">
        <v>0</v>
      </c>
      <c r="AM1258">
        <v>30548.7</v>
      </c>
      <c r="AN1258">
        <v>16864.419999999998</v>
      </c>
      <c r="AO1258">
        <v>30338.15</v>
      </c>
      <c r="AP1258">
        <v>0</v>
      </c>
      <c r="AQ1258">
        <v>155</v>
      </c>
      <c r="AR1258">
        <v>0</v>
      </c>
      <c r="AS1258">
        <v>0</v>
      </c>
      <c r="AT1258">
        <v>70</v>
      </c>
      <c r="AU1258">
        <v>10</v>
      </c>
      <c r="AV1258">
        <v>1</v>
      </c>
      <c r="AW1258">
        <v>1</v>
      </c>
      <c r="AZ1258">
        <v>1</v>
      </c>
      <c r="BA1258">
        <v>1</v>
      </c>
      <c r="BB1258">
        <v>1</v>
      </c>
      <c r="BC1258">
        <v>1</v>
      </c>
      <c r="BD1258" t="s">
        <v>3</v>
      </c>
      <c r="BE1258" t="s">
        <v>3</v>
      </c>
      <c r="BF1258" t="s">
        <v>3</v>
      </c>
      <c r="BG1258" t="s">
        <v>3</v>
      </c>
      <c r="BH1258">
        <v>0</v>
      </c>
      <c r="BI1258">
        <v>4</v>
      </c>
      <c r="BJ1258" t="s">
        <v>133</v>
      </c>
      <c r="BM1258">
        <v>0</v>
      </c>
      <c r="BN1258">
        <v>0</v>
      </c>
      <c r="BO1258" t="s">
        <v>3</v>
      </c>
      <c r="BP1258">
        <v>0</v>
      </c>
      <c r="BQ1258">
        <v>1</v>
      </c>
      <c r="BR1258">
        <v>0</v>
      </c>
      <c r="BS1258">
        <v>1</v>
      </c>
      <c r="BT1258">
        <v>1</v>
      </c>
      <c r="BU1258">
        <v>1</v>
      </c>
      <c r="BV1258">
        <v>1</v>
      </c>
      <c r="BW1258">
        <v>1</v>
      </c>
      <c r="BX1258">
        <v>1</v>
      </c>
      <c r="BY1258" t="s">
        <v>3</v>
      </c>
      <c r="BZ1258">
        <v>70</v>
      </c>
      <c r="CA1258">
        <v>10</v>
      </c>
      <c r="CE1258">
        <v>0</v>
      </c>
      <c r="CF1258">
        <v>0</v>
      </c>
      <c r="CG1258">
        <v>0</v>
      </c>
      <c r="CM1258">
        <v>0</v>
      </c>
      <c r="CN1258" t="s">
        <v>3</v>
      </c>
      <c r="CO1258">
        <v>0</v>
      </c>
      <c r="CP1258">
        <f t="shared" ref="CP1258:CP1278" si="1062">(P1258+Q1258+S1258)</f>
        <v>0</v>
      </c>
      <c r="CQ1258">
        <f t="shared" ref="CQ1258:CQ1278" si="1063">(AC1258*BC1258*AW1258)</f>
        <v>0</v>
      </c>
      <c r="CR1258">
        <f t="shared" ref="CR1258:CR1263" si="1064">((((ET1258)*BB1258-(EU1258)*BS1258)+AE1258*BS1258)*AV1258)</f>
        <v>30548.7</v>
      </c>
      <c r="CS1258">
        <f t="shared" ref="CS1258:CS1278" si="1065">(AE1258*BS1258*AV1258)</f>
        <v>16864.419999999998</v>
      </c>
      <c r="CT1258">
        <f t="shared" ref="CT1258:CT1278" si="1066">(AF1258*BA1258*AV1258)</f>
        <v>30338.15</v>
      </c>
      <c r="CU1258">
        <f t="shared" ref="CU1258:CU1278" si="1067">AG1258</f>
        <v>0</v>
      </c>
      <c r="CV1258">
        <f t="shared" ref="CV1258:CV1278" si="1068">(AH1258*AV1258)</f>
        <v>155</v>
      </c>
      <c r="CW1258">
        <f t="shared" ref="CW1258:CW1278" si="1069">AI1258</f>
        <v>0</v>
      </c>
      <c r="CX1258">
        <f t="shared" ref="CX1258:CX1278" si="1070">AJ1258</f>
        <v>0</v>
      </c>
      <c r="CY1258">
        <f t="shared" ref="CY1258:CY1278" si="1071">((S1258*BZ1258)/100)</f>
        <v>0</v>
      </c>
      <c r="CZ1258">
        <f t="shared" ref="CZ1258:CZ1278" si="1072">((S1258*CA1258)/100)</f>
        <v>0</v>
      </c>
      <c r="DC1258" t="s">
        <v>3</v>
      </c>
      <c r="DD1258" t="s">
        <v>3</v>
      </c>
      <c r="DE1258" t="s">
        <v>3</v>
      </c>
      <c r="DF1258" t="s">
        <v>3</v>
      </c>
      <c r="DG1258" t="s">
        <v>3</v>
      </c>
      <c r="DH1258" t="s">
        <v>3</v>
      </c>
      <c r="DI1258" t="s">
        <v>3</v>
      </c>
      <c r="DJ1258" t="s">
        <v>3</v>
      </c>
      <c r="DK1258" t="s">
        <v>3</v>
      </c>
      <c r="DL1258" t="s">
        <v>3</v>
      </c>
      <c r="DM1258" t="s">
        <v>3</v>
      </c>
      <c r="DN1258">
        <v>0</v>
      </c>
      <c r="DO1258">
        <v>0</v>
      </c>
      <c r="DP1258">
        <v>1</v>
      </c>
      <c r="DQ1258">
        <v>1</v>
      </c>
      <c r="DU1258">
        <v>1007</v>
      </c>
      <c r="DV1258" t="s">
        <v>132</v>
      </c>
      <c r="DW1258" t="s">
        <v>132</v>
      </c>
      <c r="DX1258">
        <v>100</v>
      </c>
      <c r="EE1258">
        <v>51482689</v>
      </c>
      <c r="EF1258">
        <v>1</v>
      </c>
      <c r="EG1258" t="s">
        <v>21</v>
      </c>
      <c r="EH1258">
        <v>0</v>
      </c>
      <c r="EI1258" t="s">
        <v>3</v>
      </c>
      <c r="EJ1258">
        <v>4</v>
      </c>
      <c r="EK1258">
        <v>0</v>
      </c>
      <c r="EL1258" t="s">
        <v>22</v>
      </c>
      <c r="EM1258" t="s">
        <v>23</v>
      </c>
      <c r="EO1258" t="s">
        <v>3</v>
      </c>
      <c r="EQ1258">
        <v>0</v>
      </c>
      <c r="ER1258">
        <v>60886.85</v>
      </c>
      <c r="ES1258">
        <v>0</v>
      </c>
      <c r="ET1258">
        <v>30548.7</v>
      </c>
      <c r="EU1258">
        <v>16864.419999999998</v>
      </c>
      <c r="EV1258">
        <v>30338.15</v>
      </c>
      <c r="EW1258">
        <v>155</v>
      </c>
      <c r="EX1258">
        <v>0</v>
      </c>
      <c r="EY1258">
        <v>0</v>
      </c>
      <c r="FQ1258">
        <v>0</v>
      </c>
      <c r="FR1258">
        <f t="shared" ref="FR1258:FR1278" si="1073">ROUND(IF(AND(BH1258=3,BI1258=3),P1258,0),2)</f>
        <v>0</v>
      </c>
      <c r="FS1258">
        <v>0</v>
      </c>
      <c r="FX1258">
        <v>70</v>
      </c>
      <c r="FY1258">
        <v>10</v>
      </c>
      <c r="GA1258" t="s">
        <v>3</v>
      </c>
      <c r="GD1258">
        <v>0</v>
      </c>
      <c r="GF1258">
        <v>1777309349</v>
      </c>
      <c r="GG1258">
        <v>2</v>
      </c>
      <c r="GH1258">
        <v>1</v>
      </c>
      <c r="GI1258">
        <v>-2</v>
      </c>
      <c r="GJ1258">
        <v>0</v>
      </c>
      <c r="GK1258">
        <f>ROUND(R1258*(R12)/100,2)</f>
        <v>0</v>
      </c>
      <c r="GL1258">
        <f t="shared" ref="GL1258:GL1278" si="1074">ROUND(IF(AND(BH1258=3,BI1258=3,FS1258&lt;&gt;0),P1258,0),2)</f>
        <v>0</v>
      </c>
      <c r="GM1258">
        <f>ROUND(O1258+X1258+Y1258+GK1258,2)+GX1258</f>
        <v>0</v>
      </c>
      <c r="GN1258">
        <f>IF(OR(BI1258=0,BI1258=1),ROUND(O1258+X1258+Y1258+GK1258,2),0)</f>
        <v>0</v>
      </c>
      <c r="GO1258">
        <f>IF(BI1258=2,ROUND(O1258+X1258+Y1258+GK1258,2),0)</f>
        <v>0</v>
      </c>
      <c r="GP1258">
        <f>IF(BI1258=4,ROUND(O1258+X1258+Y1258+GK1258,2)+GX1258,0)</f>
        <v>0</v>
      </c>
      <c r="GR1258">
        <v>0</v>
      </c>
      <c r="GS1258">
        <v>3</v>
      </c>
      <c r="GT1258">
        <v>0</v>
      </c>
      <c r="GU1258" t="s">
        <v>3</v>
      </c>
      <c r="GV1258">
        <f t="shared" ref="GV1258:GV1263" si="1075">ROUND((GT1258),6)</f>
        <v>0</v>
      </c>
      <c r="GW1258">
        <v>1</v>
      </c>
      <c r="GX1258">
        <f t="shared" ref="GX1258:GX1278" si="1076">ROUND(HC1258*I1258,2)</f>
        <v>0</v>
      </c>
      <c r="HA1258">
        <v>0</v>
      </c>
      <c r="HB1258">
        <v>0</v>
      </c>
      <c r="HC1258">
        <f t="shared" ref="HC1258:HC1278" si="1077">GV1258*GW1258</f>
        <v>0</v>
      </c>
      <c r="HE1258" t="s">
        <v>3</v>
      </c>
      <c r="HF1258" t="s">
        <v>3</v>
      </c>
      <c r="IK1258">
        <f t="shared" ref="IK1258:IK1278" si="1078">ROUND(GM1258*1.2,2)</f>
        <v>0</v>
      </c>
    </row>
    <row r="1259" spans="1:245" x14ac:dyDescent="0.2">
      <c r="A1259">
        <v>17</v>
      </c>
      <c r="B1259">
        <v>1</v>
      </c>
      <c r="C1259">
        <f>ROW(SmtRes!A401)</f>
        <v>401</v>
      </c>
      <c r="D1259">
        <f>ROW(EtalonRes!A395)</f>
        <v>395</v>
      </c>
      <c r="E1259" t="s">
        <v>129</v>
      </c>
      <c r="F1259" t="s">
        <v>408</v>
      </c>
      <c r="G1259" t="s">
        <v>409</v>
      </c>
      <c r="H1259" t="s">
        <v>132</v>
      </c>
      <c r="I1259">
        <v>0</v>
      </c>
      <c r="J1259">
        <v>0</v>
      </c>
      <c r="O1259">
        <f t="shared" si="1044"/>
        <v>0</v>
      </c>
      <c r="P1259">
        <f t="shared" si="1045"/>
        <v>0</v>
      </c>
      <c r="Q1259">
        <f t="shared" si="1046"/>
        <v>0</v>
      </c>
      <c r="R1259">
        <f t="shared" si="1047"/>
        <v>0</v>
      </c>
      <c r="S1259">
        <f t="shared" si="1048"/>
        <v>0</v>
      </c>
      <c r="T1259">
        <f t="shared" si="1049"/>
        <v>0</v>
      </c>
      <c r="U1259">
        <f t="shared" si="1050"/>
        <v>0</v>
      </c>
      <c r="V1259">
        <f t="shared" si="1051"/>
        <v>0</v>
      </c>
      <c r="W1259">
        <f t="shared" si="1052"/>
        <v>0</v>
      </c>
      <c r="X1259">
        <f t="shared" si="1053"/>
        <v>0</v>
      </c>
      <c r="Y1259">
        <f t="shared" si="1054"/>
        <v>0</v>
      </c>
      <c r="AA1259">
        <v>52421674</v>
      </c>
      <c r="AB1259">
        <f t="shared" si="1055"/>
        <v>26684.06</v>
      </c>
      <c r="AC1259">
        <f t="shared" si="1056"/>
        <v>0</v>
      </c>
      <c r="AD1259">
        <f t="shared" si="1057"/>
        <v>14492.21</v>
      </c>
      <c r="AE1259">
        <f t="shared" si="1058"/>
        <v>4813.8999999999996</v>
      </c>
      <c r="AF1259">
        <f t="shared" si="1058"/>
        <v>12191.85</v>
      </c>
      <c r="AG1259">
        <f t="shared" si="1059"/>
        <v>0</v>
      </c>
      <c r="AH1259">
        <f t="shared" si="1060"/>
        <v>49.5</v>
      </c>
      <c r="AI1259">
        <f t="shared" si="1060"/>
        <v>0</v>
      </c>
      <c r="AJ1259">
        <f t="shared" si="1061"/>
        <v>0</v>
      </c>
      <c r="AK1259">
        <v>26684.06</v>
      </c>
      <c r="AL1259">
        <v>0</v>
      </c>
      <c r="AM1259">
        <v>14492.21</v>
      </c>
      <c r="AN1259">
        <v>4813.8999999999996</v>
      </c>
      <c r="AO1259">
        <v>12191.85</v>
      </c>
      <c r="AP1259">
        <v>0</v>
      </c>
      <c r="AQ1259">
        <v>49.5</v>
      </c>
      <c r="AR1259">
        <v>0</v>
      </c>
      <c r="AS1259">
        <v>0</v>
      </c>
      <c r="AT1259">
        <v>70</v>
      </c>
      <c r="AU1259">
        <v>10</v>
      </c>
      <c r="AV1259">
        <v>1</v>
      </c>
      <c r="AW1259">
        <v>1</v>
      </c>
      <c r="AZ1259">
        <v>1</v>
      </c>
      <c r="BA1259">
        <v>1</v>
      </c>
      <c r="BB1259">
        <v>1</v>
      </c>
      <c r="BC1259">
        <v>1</v>
      </c>
      <c r="BD1259" t="s">
        <v>3</v>
      </c>
      <c r="BE1259" t="s">
        <v>3</v>
      </c>
      <c r="BF1259" t="s">
        <v>3</v>
      </c>
      <c r="BG1259" t="s">
        <v>3</v>
      </c>
      <c r="BH1259">
        <v>0</v>
      </c>
      <c r="BI1259">
        <v>4</v>
      </c>
      <c r="BJ1259" t="s">
        <v>410</v>
      </c>
      <c r="BM1259">
        <v>0</v>
      </c>
      <c r="BN1259">
        <v>0</v>
      </c>
      <c r="BO1259" t="s">
        <v>3</v>
      </c>
      <c r="BP1259">
        <v>0</v>
      </c>
      <c r="BQ1259">
        <v>1</v>
      </c>
      <c r="BR1259">
        <v>0</v>
      </c>
      <c r="BS1259">
        <v>1</v>
      </c>
      <c r="BT1259">
        <v>1</v>
      </c>
      <c r="BU1259">
        <v>1</v>
      </c>
      <c r="BV1259">
        <v>1</v>
      </c>
      <c r="BW1259">
        <v>1</v>
      </c>
      <c r="BX1259">
        <v>1</v>
      </c>
      <c r="BY1259" t="s">
        <v>3</v>
      </c>
      <c r="BZ1259">
        <v>70</v>
      </c>
      <c r="CA1259">
        <v>10</v>
      </c>
      <c r="CE1259">
        <v>0</v>
      </c>
      <c r="CF1259">
        <v>0</v>
      </c>
      <c r="CG1259">
        <v>0</v>
      </c>
      <c r="CM1259">
        <v>0</v>
      </c>
      <c r="CN1259" t="s">
        <v>3</v>
      </c>
      <c r="CO1259">
        <v>0</v>
      </c>
      <c r="CP1259">
        <f t="shared" si="1062"/>
        <v>0</v>
      </c>
      <c r="CQ1259">
        <f t="shared" si="1063"/>
        <v>0</v>
      </c>
      <c r="CR1259">
        <f t="shared" si="1064"/>
        <v>14492.21</v>
      </c>
      <c r="CS1259">
        <f t="shared" si="1065"/>
        <v>4813.8999999999996</v>
      </c>
      <c r="CT1259">
        <f t="shared" si="1066"/>
        <v>12191.85</v>
      </c>
      <c r="CU1259">
        <f t="shared" si="1067"/>
        <v>0</v>
      </c>
      <c r="CV1259">
        <f t="shared" si="1068"/>
        <v>49.5</v>
      </c>
      <c r="CW1259">
        <f t="shared" si="1069"/>
        <v>0</v>
      </c>
      <c r="CX1259">
        <f t="shared" si="1070"/>
        <v>0</v>
      </c>
      <c r="CY1259">
        <f t="shared" si="1071"/>
        <v>0</v>
      </c>
      <c r="CZ1259">
        <f t="shared" si="1072"/>
        <v>0</v>
      </c>
      <c r="DC1259" t="s">
        <v>3</v>
      </c>
      <c r="DD1259" t="s">
        <v>3</v>
      </c>
      <c r="DE1259" t="s">
        <v>3</v>
      </c>
      <c r="DF1259" t="s">
        <v>3</v>
      </c>
      <c r="DG1259" t="s">
        <v>3</v>
      </c>
      <c r="DH1259" t="s">
        <v>3</v>
      </c>
      <c r="DI1259" t="s">
        <v>3</v>
      </c>
      <c r="DJ1259" t="s">
        <v>3</v>
      </c>
      <c r="DK1259" t="s">
        <v>3</v>
      </c>
      <c r="DL1259" t="s">
        <v>3</v>
      </c>
      <c r="DM1259" t="s">
        <v>3</v>
      </c>
      <c r="DN1259">
        <v>0</v>
      </c>
      <c r="DO1259">
        <v>0</v>
      </c>
      <c r="DP1259">
        <v>1</v>
      </c>
      <c r="DQ1259">
        <v>1</v>
      </c>
      <c r="DU1259">
        <v>1007</v>
      </c>
      <c r="DV1259" t="s">
        <v>132</v>
      </c>
      <c r="DW1259" t="s">
        <v>132</v>
      </c>
      <c r="DX1259">
        <v>100</v>
      </c>
      <c r="EE1259">
        <v>51482689</v>
      </c>
      <c r="EF1259">
        <v>1</v>
      </c>
      <c r="EG1259" t="s">
        <v>21</v>
      </c>
      <c r="EH1259">
        <v>0</v>
      </c>
      <c r="EI1259" t="s">
        <v>3</v>
      </c>
      <c r="EJ1259">
        <v>4</v>
      </c>
      <c r="EK1259">
        <v>0</v>
      </c>
      <c r="EL1259" t="s">
        <v>22</v>
      </c>
      <c r="EM1259" t="s">
        <v>23</v>
      </c>
      <c r="EO1259" t="s">
        <v>3</v>
      </c>
      <c r="EQ1259">
        <v>0</v>
      </c>
      <c r="ER1259">
        <v>26684.06</v>
      </c>
      <c r="ES1259">
        <v>0</v>
      </c>
      <c r="ET1259">
        <v>14492.21</v>
      </c>
      <c r="EU1259">
        <v>4813.8999999999996</v>
      </c>
      <c r="EV1259">
        <v>12191.85</v>
      </c>
      <c r="EW1259">
        <v>49.5</v>
      </c>
      <c r="EX1259">
        <v>0</v>
      </c>
      <c r="EY1259">
        <v>0</v>
      </c>
      <c r="FQ1259">
        <v>0</v>
      </c>
      <c r="FR1259">
        <f t="shared" si="1073"/>
        <v>0</v>
      </c>
      <c r="FS1259">
        <v>0</v>
      </c>
      <c r="FX1259">
        <v>70</v>
      </c>
      <c r="FY1259">
        <v>10</v>
      </c>
      <c r="GA1259" t="s">
        <v>3</v>
      </c>
      <c r="GD1259">
        <v>0</v>
      </c>
      <c r="GF1259">
        <v>983101040</v>
      </c>
      <c r="GG1259">
        <v>2</v>
      </c>
      <c r="GH1259">
        <v>1</v>
      </c>
      <c r="GI1259">
        <v>-2</v>
      </c>
      <c r="GJ1259">
        <v>0</v>
      </c>
      <c r="GK1259">
        <f>ROUND(R1259*(R12)/100,2)</f>
        <v>0</v>
      </c>
      <c r="GL1259">
        <f t="shared" si="1074"/>
        <v>0</v>
      </c>
      <c r="GM1259">
        <f>ROUND(O1259+X1259+Y1259+GK1259,2)+GX1259</f>
        <v>0</v>
      </c>
      <c r="GN1259">
        <f>IF(OR(BI1259=0,BI1259=1),ROUND(O1259+X1259+Y1259+GK1259,2),0)</f>
        <v>0</v>
      </c>
      <c r="GO1259">
        <f>IF(BI1259=2,ROUND(O1259+X1259+Y1259+GK1259,2),0)</f>
        <v>0</v>
      </c>
      <c r="GP1259">
        <f>IF(BI1259=4,ROUND(O1259+X1259+Y1259+GK1259,2)+GX1259,0)</f>
        <v>0</v>
      </c>
      <c r="GR1259">
        <v>0</v>
      </c>
      <c r="GS1259">
        <v>3</v>
      </c>
      <c r="GT1259">
        <v>0</v>
      </c>
      <c r="GU1259" t="s">
        <v>3</v>
      </c>
      <c r="GV1259">
        <f t="shared" si="1075"/>
        <v>0</v>
      </c>
      <c r="GW1259">
        <v>1</v>
      </c>
      <c r="GX1259">
        <f t="shared" si="1076"/>
        <v>0</v>
      </c>
      <c r="HA1259">
        <v>0</v>
      </c>
      <c r="HB1259">
        <v>0</v>
      </c>
      <c r="HC1259">
        <f t="shared" si="1077"/>
        <v>0</v>
      </c>
      <c r="HE1259" t="s">
        <v>3</v>
      </c>
      <c r="HF1259" t="s">
        <v>3</v>
      </c>
      <c r="IK1259">
        <f t="shared" si="1078"/>
        <v>0</v>
      </c>
    </row>
    <row r="1260" spans="1:245" x14ac:dyDescent="0.2">
      <c r="A1260">
        <v>17</v>
      </c>
      <c r="B1260">
        <v>1</v>
      </c>
      <c r="C1260">
        <f>ROW(SmtRes!A402)</f>
        <v>402</v>
      </c>
      <c r="D1260">
        <f>ROW(EtalonRes!A396)</f>
        <v>396</v>
      </c>
      <c r="E1260" t="s">
        <v>134</v>
      </c>
      <c r="F1260" t="s">
        <v>25</v>
      </c>
      <c r="G1260" t="s">
        <v>26</v>
      </c>
      <c r="H1260" t="s">
        <v>27</v>
      </c>
      <c r="I1260">
        <v>0</v>
      </c>
      <c r="J1260">
        <v>0</v>
      </c>
      <c r="O1260">
        <f t="shared" si="1044"/>
        <v>0</v>
      </c>
      <c r="P1260">
        <f t="shared" si="1045"/>
        <v>0</v>
      </c>
      <c r="Q1260">
        <f t="shared" si="1046"/>
        <v>0</v>
      </c>
      <c r="R1260">
        <f t="shared" si="1047"/>
        <v>0</v>
      </c>
      <c r="S1260">
        <f t="shared" si="1048"/>
        <v>0</v>
      </c>
      <c r="T1260">
        <f t="shared" si="1049"/>
        <v>0</v>
      </c>
      <c r="U1260">
        <f t="shared" si="1050"/>
        <v>0</v>
      </c>
      <c r="V1260">
        <f t="shared" si="1051"/>
        <v>0</v>
      </c>
      <c r="W1260">
        <f t="shared" si="1052"/>
        <v>0</v>
      </c>
      <c r="X1260">
        <f t="shared" si="1053"/>
        <v>0</v>
      </c>
      <c r="Y1260">
        <f t="shared" si="1054"/>
        <v>0</v>
      </c>
      <c r="AA1260">
        <v>52421674</v>
      </c>
      <c r="AB1260">
        <f t="shared" si="1055"/>
        <v>80.25</v>
      </c>
      <c r="AC1260">
        <f t="shared" si="1056"/>
        <v>0</v>
      </c>
      <c r="AD1260">
        <f t="shared" si="1057"/>
        <v>80.25</v>
      </c>
      <c r="AE1260">
        <f t="shared" si="1058"/>
        <v>25.84</v>
      </c>
      <c r="AF1260">
        <f t="shared" si="1058"/>
        <v>0</v>
      </c>
      <c r="AG1260">
        <f t="shared" si="1059"/>
        <v>0</v>
      </c>
      <c r="AH1260">
        <f t="shared" si="1060"/>
        <v>0</v>
      </c>
      <c r="AI1260">
        <f t="shared" si="1060"/>
        <v>0</v>
      </c>
      <c r="AJ1260">
        <f t="shared" si="1061"/>
        <v>0</v>
      </c>
      <c r="AK1260">
        <v>80.25</v>
      </c>
      <c r="AL1260">
        <v>0</v>
      </c>
      <c r="AM1260">
        <v>80.25</v>
      </c>
      <c r="AN1260">
        <v>25.84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70</v>
      </c>
      <c r="AU1260">
        <v>10</v>
      </c>
      <c r="AV1260">
        <v>1</v>
      </c>
      <c r="AW1260">
        <v>1</v>
      </c>
      <c r="AZ1260">
        <v>1</v>
      </c>
      <c r="BA1260">
        <v>1</v>
      </c>
      <c r="BB1260">
        <v>1</v>
      </c>
      <c r="BC1260">
        <v>1</v>
      </c>
      <c r="BD1260" t="s">
        <v>3</v>
      </c>
      <c r="BE1260" t="s">
        <v>3</v>
      </c>
      <c r="BF1260" t="s">
        <v>3</v>
      </c>
      <c r="BG1260" t="s">
        <v>3</v>
      </c>
      <c r="BH1260">
        <v>0</v>
      </c>
      <c r="BI1260">
        <v>4</v>
      </c>
      <c r="BJ1260" t="s">
        <v>28</v>
      </c>
      <c r="BM1260">
        <v>0</v>
      </c>
      <c r="BN1260">
        <v>0</v>
      </c>
      <c r="BO1260" t="s">
        <v>3</v>
      </c>
      <c r="BP1260">
        <v>0</v>
      </c>
      <c r="BQ1260">
        <v>1</v>
      </c>
      <c r="BR1260">
        <v>0</v>
      </c>
      <c r="BS1260">
        <v>1</v>
      </c>
      <c r="BT1260">
        <v>1</v>
      </c>
      <c r="BU1260">
        <v>1</v>
      </c>
      <c r="BV1260">
        <v>1</v>
      </c>
      <c r="BW1260">
        <v>1</v>
      </c>
      <c r="BX1260">
        <v>1</v>
      </c>
      <c r="BY1260" t="s">
        <v>3</v>
      </c>
      <c r="BZ1260">
        <v>70</v>
      </c>
      <c r="CA1260">
        <v>10</v>
      </c>
      <c r="CE1260">
        <v>0</v>
      </c>
      <c r="CF1260">
        <v>0</v>
      </c>
      <c r="CG1260">
        <v>0</v>
      </c>
      <c r="CM1260">
        <v>0</v>
      </c>
      <c r="CN1260" t="s">
        <v>3</v>
      </c>
      <c r="CO1260">
        <v>0</v>
      </c>
      <c r="CP1260">
        <f t="shared" si="1062"/>
        <v>0</v>
      </c>
      <c r="CQ1260">
        <f t="shared" si="1063"/>
        <v>0</v>
      </c>
      <c r="CR1260">
        <f t="shared" si="1064"/>
        <v>80.25</v>
      </c>
      <c r="CS1260">
        <f t="shared" si="1065"/>
        <v>25.84</v>
      </c>
      <c r="CT1260">
        <f t="shared" si="1066"/>
        <v>0</v>
      </c>
      <c r="CU1260">
        <f t="shared" si="1067"/>
        <v>0</v>
      </c>
      <c r="CV1260">
        <f t="shared" si="1068"/>
        <v>0</v>
      </c>
      <c r="CW1260">
        <f t="shared" si="1069"/>
        <v>0</v>
      </c>
      <c r="CX1260">
        <f t="shared" si="1070"/>
        <v>0</v>
      </c>
      <c r="CY1260">
        <f t="shared" si="1071"/>
        <v>0</v>
      </c>
      <c r="CZ1260">
        <f t="shared" si="1072"/>
        <v>0</v>
      </c>
      <c r="DC1260" t="s">
        <v>3</v>
      </c>
      <c r="DD1260" t="s">
        <v>3</v>
      </c>
      <c r="DE1260" t="s">
        <v>3</v>
      </c>
      <c r="DF1260" t="s">
        <v>3</v>
      </c>
      <c r="DG1260" t="s">
        <v>3</v>
      </c>
      <c r="DH1260" t="s">
        <v>3</v>
      </c>
      <c r="DI1260" t="s">
        <v>3</v>
      </c>
      <c r="DJ1260" t="s">
        <v>3</v>
      </c>
      <c r="DK1260" t="s">
        <v>3</v>
      </c>
      <c r="DL1260" t="s">
        <v>3</v>
      </c>
      <c r="DM1260" t="s">
        <v>3</v>
      </c>
      <c r="DN1260">
        <v>0</v>
      </c>
      <c r="DO1260">
        <v>0</v>
      </c>
      <c r="DP1260">
        <v>1</v>
      </c>
      <c r="DQ1260">
        <v>1</v>
      </c>
      <c r="DU1260">
        <v>1009</v>
      </c>
      <c r="DV1260" t="s">
        <v>27</v>
      </c>
      <c r="DW1260" t="s">
        <v>27</v>
      </c>
      <c r="DX1260">
        <v>1000</v>
      </c>
      <c r="EE1260">
        <v>51482689</v>
      </c>
      <c r="EF1260">
        <v>1</v>
      </c>
      <c r="EG1260" t="s">
        <v>21</v>
      </c>
      <c r="EH1260">
        <v>0</v>
      </c>
      <c r="EI1260" t="s">
        <v>3</v>
      </c>
      <c r="EJ1260">
        <v>4</v>
      </c>
      <c r="EK1260">
        <v>0</v>
      </c>
      <c r="EL1260" t="s">
        <v>22</v>
      </c>
      <c r="EM1260" t="s">
        <v>23</v>
      </c>
      <c r="EO1260" t="s">
        <v>3</v>
      </c>
      <c r="EQ1260">
        <v>0</v>
      </c>
      <c r="ER1260">
        <v>80.25</v>
      </c>
      <c r="ES1260">
        <v>0</v>
      </c>
      <c r="ET1260">
        <v>80.25</v>
      </c>
      <c r="EU1260">
        <v>25.84</v>
      </c>
      <c r="EV1260">
        <v>0</v>
      </c>
      <c r="EW1260">
        <v>0</v>
      </c>
      <c r="EX1260">
        <v>0</v>
      </c>
      <c r="EY1260">
        <v>0</v>
      </c>
      <c r="FQ1260">
        <v>0</v>
      </c>
      <c r="FR1260">
        <f t="shared" si="1073"/>
        <v>0</v>
      </c>
      <c r="FS1260">
        <v>0</v>
      </c>
      <c r="FX1260">
        <v>70</v>
      </c>
      <c r="FY1260">
        <v>10</v>
      </c>
      <c r="GA1260" t="s">
        <v>3</v>
      </c>
      <c r="GD1260">
        <v>0</v>
      </c>
      <c r="GF1260">
        <v>-706956719</v>
      </c>
      <c r="GG1260">
        <v>2</v>
      </c>
      <c r="GH1260">
        <v>1</v>
      </c>
      <c r="GI1260">
        <v>-2</v>
      </c>
      <c r="GJ1260">
        <v>0</v>
      </c>
      <c r="GK1260">
        <f>ROUND(R1260*(R12)/100,2)</f>
        <v>0</v>
      </c>
      <c r="GL1260">
        <f t="shared" si="1074"/>
        <v>0</v>
      </c>
      <c r="GM1260">
        <f>ROUND(O1260+X1260+Y1260+GK1260,2)+GX1260</f>
        <v>0</v>
      </c>
      <c r="GN1260">
        <f>IF(OR(BI1260=0,BI1260=1),ROUND(O1260+X1260+Y1260+GK1260,2),0)</f>
        <v>0</v>
      </c>
      <c r="GO1260">
        <f>IF(BI1260=2,ROUND(O1260+X1260+Y1260+GK1260,2),0)</f>
        <v>0</v>
      </c>
      <c r="GP1260">
        <f>IF(BI1260=4,ROUND(O1260+X1260+Y1260+GK1260,2)+GX1260,0)</f>
        <v>0</v>
      </c>
      <c r="GR1260">
        <v>0</v>
      </c>
      <c r="GS1260">
        <v>3</v>
      </c>
      <c r="GT1260">
        <v>0</v>
      </c>
      <c r="GU1260" t="s">
        <v>3</v>
      </c>
      <c r="GV1260">
        <f t="shared" si="1075"/>
        <v>0</v>
      </c>
      <c r="GW1260">
        <v>1</v>
      </c>
      <c r="GX1260">
        <f t="shared" si="1076"/>
        <v>0</v>
      </c>
      <c r="HA1260">
        <v>0</v>
      </c>
      <c r="HB1260">
        <v>0</v>
      </c>
      <c r="HC1260">
        <f t="shared" si="1077"/>
        <v>0</v>
      </c>
      <c r="HE1260" t="s">
        <v>3</v>
      </c>
      <c r="HF1260" t="s">
        <v>3</v>
      </c>
      <c r="IK1260">
        <f t="shared" si="1078"/>
        <v>0</v>
      </c>
    </row>
    <row r="1261" spans="1:245" x14ac:dyDescent="0.2">
      <c r="A1261">
        <v>17</v>
      </c>
      <c r="B1261">
        <v>1</v>
      </c>
      <c r="C1261">
        <f>ROW(SmtRes!A403)</f>
        <v>403</v>
      </c>
      <c r="D1261">
        <f>ROW(EtalonRes!A397)</f>
        <v>397</v>
      </c>
      <c r="E1261" t="s">
        <v>135</v>
      </c>
      <c r="F1261" t="s">
        <v>30</v>
      </c>
      <c r="G1261" t="s">
        <v>31</v>
      </c>
      <c r="H1261" t="s">
        <v>27</v>
      </c>
      <c r="I1261">
        <f>ROUND((I1258+I1259)*100*2.4*0.05,9)</f>
        <v>0</v>
      </c>
      <c r="J1261">
        <v>0</v>
      </c>
      <c r="O1261">
        <f t="shared" si="1044"/>
        <v>0</v>
      </c>
      <c r="P1261">
        <f t="shared" si="1045"/>
        <v>0</v>
      </c>
      <c r="Q1261">
        <f t="shared" si="1046"/>
        <v>0</v>
      </c>
      <c r="R1261">
        <f t="shared" si="1047"/>
        <v>0</v>
      </c>
      <c r="S1261">
        <f t="shared" si="1048"/>
        <v>0</v>
      </c>
      <c r="T1261">
        <f t="shared" si="1049"/>
        <v>0</v>
      </c>
      <c r="U1261">
        <f t="shared" si="1050"/>
        <v>0</v>
      </c>
      <c r="V1261">
        <f t="shared" si="1051"/>
        <v>0</v>
      </c>
      <c r="W1261">
        <f t="shared" si="1052"/>
        <v>0</v>
      </c>
      <c r="X1261">
        <f t="shared" si="1053"/>
        <v>0</v>
      </c>
      <c r="Y1261">
        <f t="shared" si="1054"/>
        <v>0</v>
      </c>
      <c r="AA1261">
        <v>52421674</v>
      </c>
      <c r="AB1261">
        <f t="shared" si="1055"/>
        <v>124.9</v>
      </c>
      <c r="AC1261">
        <f t="shared" si="1056"/>
        <v>0</v>
      </c>
      <c r="AD1261">
        <f t="shared" si="1057"/>
        <v>0</v>
      </c>
      <c r="AE1261">
        <f t="shared" si="1058"/>
        <v>0</v>
      </c>
      <c r="AF1261">
        <f t="shared" si="1058"/>
        <v>124.9</v>
      </c>
      <c r="AG1261">
        <f t="shared" si="1059"/>
        <v>0</v>
      </c>
      <c r="AH1261">
        <f t="shared" si="1060"/>
        <v>1.02</v>
      </c>
      <c r="AI1261">
        <f t="shared" si="1060"/>
        <v>0</v>
      </c>
      <c r="AJ1261">
        <f t="shared" si="1061"/>
        <v>0</v>
      </c>
      <c r="AK1261">
        <v>124.9</v>
      </c>
      <c r="AL1261">
        <v>0</v>
      </c>
      <c r="AM1261">
        <v>0</v>
      </c>
      <c r="AN1261">
        <v>0</v>
      </c>
      <c r="AO1261">
        <v>124.9</v>
      </c>
      <c r="AP1261">
        <v>0</v>
      </c>
      <c r="AQ1261">
        <v>1.02</v>
      </c>
      <c r="AR1261">
        <v>0</v>
      </c>
      <c r="AS1261">
        <v>0</v>
      </c>
      <c r="AT1261">
        <v>70</v>
      </c>
      <c r="AU1261">
        <v>10</v>
      </c>
      <c r="AV1261">
        <v>1</v>
      </c>
      <c r="AW1261">
        <v>1</v>
      </c>
      <c r="AZ1261">
        <v>1</v>
      </c>
      <c r="BA1261">
        <v>1</v>
      </c>
      <c r="BB1261">
        <v>1</v>
      </c>
      <c r="BC1261">
        <v>1</v>
      </c>
      <c r="BD1261" t="s">
        <v>3</v>
      </c>
      <c r="BE1261" t="s">
        <v>3</v>
      </c>
      <c r="BF1261" t="s">
        <v>3</v>
      </c>
      <c r="BG1261" t="s">
        <v>3</v>
      </c>
      <c r="BH1261">
        <v>0</v>
      </c>
      <c r="BI1261">
        <v>4</v>
      </c>
      <c r="BJ1261" t="s">
        <v>32</v>
      </c>
      <c r="BM1261">
        <v>0</v>
      </c>
      <c r="BN1261">
        <v>0</v>
      </c>
      <c r="BO1261" t="s">
        <v>3</v>
      </c>
      <c r="BP1261">
        <v>0</v>
      </c>
      <c r="BQ1261">
        <v>1</v>
      </c>
      <c r="BR1261">
        <v>0</v>
      </c>
      <c r="BS1261">
        <v>1</v>
      </c>
      <c r="BT1261">
        <v>1</v>
      </c>
      <c r="BU1261">
        <v>1</v>
      </c>
      <c r="BV1261">
        <v>1</v>
      </c>
      <c r="BW1261">
        <v>1</v>
      </c>
      <c r="BX1261">
        <v>1</v>
      </c>
      <c r="BY1261" t="s">
        <v>3</v>
      </c>
      <c r="BZ1261">
        <v>70</v>
      </c>
      <c r="CA1261">
        <v>10</v>
      </c>
      <c r="CE1261">
        <v>0</v>
      </c>
      <c r="CF1261">
        <v>0</v>
      </c>
      <c r="CG1261">
        <v>0</v>
      </c>
      <c r="CM1261">
        <v>0</v>
      </c>
      <c r="CN1261" t="s">
        <v>3</v>
      </c>
      <c r="CO1261">
        <v>0</v>
      </c>
      <c r="CP1261">
        <f t="shared" si="1062"/>
        <v>0</v>
      </c>
      <c r="CQ1261">
        <f t="shared" si="1063"/>
        <v>0</v>
      </c>
      <c r="CR1261">
        <f t="shared" si="1064"/>
        <v>0</v>
      </c>
      <c r="CS1261">
        <f t="shared" si="1065"/>
        <v>0</v>
      </c>
      <c r="CT1261">
        <f t="shared" si="1066"/>
        <v>124.9</v>
      </c>
      <c r="CU1261">
        <f t="shared" si="1067"/>
        <v>0</v>
      </c>
      <c r="CV1261">
        <f t="shared" si="1068"/>
        <v>1.02</v>
      </c>
      <c r="CW1261">
        <f t="shared" si="1069"/>
        <v>0</v>
      </c>
      <c r="CX1261">
        <f t="shared" si="1070"/>
        <v>0</v>
      </c>
      <c r="CY1261">
        <f t="shared" si="1071"/>
        <v>0</v>
      </c>
      <c r="CZ1261">
        <f t="shared" si="1072"/>
        <v>0</v>
      </c>
      <c r="DC1261" t="s">
        <v>3</v>
      </c>
      <c r="DD1261" t="s">
        <v>3</v>
      </c>
      <c r="DE1261" t="s">
        <v>3</v>
      </c>
      <c r="DF1261" t="s">
        <v>3</v>
      </c>
      <c r="DG1261" t="s">
        <v>3</v>
      </c>
      <c r="DH1261" t="s">
        <v>3</v>
      </c>
      <c r="DI1261" t="s">
        <v>3</v>
      </c>
      <c r="DJ1261" t="s">
        <v>3</v>
      </c>
      <c r="DK1261" t="s">
        <v>3</v>
      </c>
      <c r="DL1261" t="s">
        <v>3</v>
      </c>
      <c r="DM1261" t="s">
        <v>3</v>
      </c>
      <c r="DN1261">
        <v>0</v>
      </c>
      <c r="DO1261">
        <v>0</v>
      </c>
      <c r="DP1261">
        <v>1</v>
      </c>
      <c r="DQ1261">
        <v>1</v>
      </c>
      <c r="DU1261">
        <v>1009</v>
      </c>
      <c r="DV1261" t="s">
        <v>27</v>
      </c>
      <c r="DW1261" t="s">
        <v>27</v>
      </c>
      <c r="DX1261">
        <v>1000</v>
      </c>
      <c r="EE1261">
        <v>51482689</v>
      </c>
      <c r="EF1261">
        <v>1</v>
      </c>
      <c r="EG1261" t="s">
        <v>21</v>
      </c>
      <c r="EH1261">
        <v>0</v>
      </c>
      <c r="EI1261" t="s">
        <v>3</v>
      </c>
      <c r="EJ1261">
        <v>4</v>
      </c>
      <c r="EK1261">
        <v>0</v>
      </c>
      <c r="EL1261" t="s">
        <v>22</v>
      </c>
      <c r="EM1261" t="s">
        <v>23</v>
      </c>
      <c r="EO1261" t="s">
        <v>3</v>
      </c>
      <c r="EQ1261">
        <v>0</v>
      </c>
      <c r="ER1261">
        <v>124.9</v>
      </c>
      <c r="ES1261">
        <v>0</v>
      </c>
      <c r="ET1261">
        <v>0</v>
      </c>
      <c r="EU1261">
        <v>0</v>
      </c>
      <c r="EV1261">
        <v>124.9</v>
      </c>
      <c r="EW1261">
        <v>1.02</v>
      </c>
      <c r="EX1261">
        <v>0</v>
      </c>
      <c r="EY1261">
        <v>0</v>
      </c>
      <c r="FQ1261">
        <v>0</v>
      </c>
      <c r="FR1261">
        <f t="shared" si="1073"/>
        <v>0</v>
      </c>
      <c r="FS1261">
        <v>0</v>
      </c>
      <c r="FX1261">
        <v>70</v>
      </c>
      <c r="FY1261">
        <v>10</v>
      </c>
      <c r="GA1261" t="s">
        <v>3</v>
      </c>
      <c r="GD1261">
        <v>0</v>
      </c>
      <c r="GF1261">
        <v>44828971</v>
      </c>
      <c r="GG1261">
        <v>2</v>
      </c>
      <c r="GH1261">
        <v>1</v>
      </c>
      <c r="GI1261">
        <v>-2</v>
      </c>
      <c r="GJ1261">
        <v>0</v>
      </c>
      <c r="GK1261">
        <f>ROUND(R1261*(R12)/100,2)</f>
        <v>0</v>
      </c>
      <c r="GL1261">
        <f t="shared" si="1074"/>
        <v>0</v>
      </c>
      <c r="GM1261">
        <f>ROUND(O1261+X1261+Y1261+GK1261,2)+GX1261</f>
        <v>0</v>
      </c>
      <c r="GN1261">
        <f>IF(OR(BI1261=0,BI1261=1),ROUND(O1261+X1261+Y1261+GK1261,2),0)</f>
        <v>0</v>
      </c>
      <c r="GO1261">
        <f>IF(BI1261=2,ROUND(O1261+X1261+Y1261+GK1261,2),0)</f>
        <v>0</v>
      </c>
      <c r="GP1261">
        <f>IF(BI1261=4,ROUND(O1261+X1261+Y1261+GK1261,2)+GX1261,0)</f>
        <v>0</v>
      </c>
      <c r="GR1261">
        <v>0</v>
      </c>
      <c r="GS1261">
        <v>3</v>
      </c>
      <c r="GT1261">
        <v>0</v>
      </c>
      <c r="GU1261" t="s">
        <v>3</v>
      </c>
      <c r="GV1261">
        <f t="shared" si="1075"/>
        <v>0</v>
      </c>
      <c r="GW1261">
        <v>1</v>
      </c>
      <c r="GX1261">
        <f t="shared" si="1076"/>
        <v>0</v>
      </c>
      <c r="HA1261">
        <v>0</v>
      </c>
      <c r="HB1261">
        <v>0</v>
      </c>
      <c r="HC1261">
        <f t="shared" si="1077"/>
        <v>0</v>
      </c>
      <c r="HE1261" t="s">
        <v>3</v>
      </c>
      <c r="HF1261" t="s">
        <v>3</v>
      </c>
      <c r="IK1261">
        <f t="shared" si="1078"/>
        <v>0</v>
      </c>
    </row>
    <row r="1262" spans="1:245" x14ac:dyDescent="0.2">
      <c r="A1262">
        <v>17</v>
      </c>
      <c r="B1262">
        <v>1</v>
      </c>
      <c r="C1262">
        <f>ROW(SmtRes!A405)</f>
        <v>405</v>
      </c>
      <c r="D1262">
        <f>ROW(EtalonRes!A399)</f>
        <v>399</v>
      </c>
      <c r="E1262" t="s">
        <v>136</v>
      </c>
      <c r="F1262" t="s">
        <v>34</v>
      </c>
      <c r="G1262" t="s">
        <v>35</v>
      </c>
      <c r="H1262" t="s">
        <v>27</v>
      </c>
      <c r="I1262">
        <f>ROUND((I1258+I1259)*100*2.4*0.95,9)</f>
        <v>0</v>
      </c>
      <c r="J1262">
        <v>0</v>
      </c>
      <c r="O1262">
        <f t="shared" si="1044"/>
        <v>0</v>
      </c>
      <c r="P1262">
        <f t="shared" si="1045"/>
        <v>0</v>
      </c>
      <c r="Q1262">
        <f t="shared" si="1046"/>
        <v>0</v>
      </c>
      <c r="R1262">
        <f t="shared" si="1047"/>
        <v>0</v>
      </c>
      <c r="S1262">
        <f t="shared" si="1048"/>
        <v>0</v>
      </c>
      <c r="T1262">
        <f t="shared" si="1049"/>
        <v>0</v>
      </c>
      <c r="U1262">
        <f t="shared" si="1050"/>
        <v>0</v>
      </c>
      <c r="V1262">
        <f t="shared" si="1051"/>
        <v>0</v>
      </c>
      <c r="W1262">
        <f t="shared" si="1052"/>
        <v>0</v>
      </c>
      <c r="X1262">
        <f t="shared" si="1053"/>
        <v>0</v>
      </c>
      <c r="Y1262">
        <f t="shared" si="1054"/>
        <v>0</v>
      </c>
      <c r="AA1262">
        <v>52421674</v>
      </c>
      <c r="AB1262">
        <f t="shared" si="1055"/>
        <v>57.83</v>
      </c>
      <c r="AC1262">
        <f t="shared" si="1056"/>
        <v>0</v>
      </c>
      <c r="AD1262">
        <f t="shared" si="1057"/>
        <v>57.83</v>
      </c>
      <c r="AE1262">
        <f t="shared" si="1058"/>
        <v>31.44</v>
      </c>
      <c r="AF1262">
        <f t="shared" si="1058"/>
        <v>0</v>
      </c>
      <c r="AG1262">
        <f t="shared" si="1059"/>
        <v>0</v>
      </c>
      <c r="AH1262">
        <f t="shared" si="1060"/>
        <v>0</v>
      </c>
      <c r="AI1262">
        <f t="shared" si="1060"/>
        <v>0</v>
      </c>
      <c r="AJ1262">
        <f t="shared" si="1061"/>
        <v>0</v>
      </c>
      <c r="AK1262">
        <v>57.83</v>
      </c>
      <c r="AL1262">
        <v>0</v>
      </c>
      <c r="AM1262">
        <v>57.83</v>
      </c>
      <c r="AN1262">
        <v>31.44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1</v>
      </c>
      <c r="AW1262">
        <v>1</v>
      </c>
      <c r="AZ1262">
        <v>1</v>
      </c>
      <c r="BA1262">
        <v>1</v>
      </c>
      <c r="BB1262">
        <v>1</v>
      </c>
      <c r="BC1262">
        <v>1</v>
      </c>
      <c r="BD1262" t="s">
        <v>3</v>
      </c>
      <c r="BE1262" t="s">
        <v>3</v>
      </c>
      <c r="BF1262" t="s">
        <v>3</v>
      </c>
      <c r="BG1262" t="s">
        <v>3</v>
      </c>
      <c r="BH1262">
        <v>0</v>
      </c>
      <c r="BI1262">
        <v>4</v>
      </c>
      <c r="BJ1262" t="s">
        <v>36</v>
      </c>
      <c r="BM1262">
        <v>1</v>
      </c>
      <c r="BN1262">
        <v>0</v>
      </c>
      <c r="BO1262" t="s">
        <v>3</v>
      </c>
      <c r="BP1262">
        <v>0</v>
      </c>
      <c r="BQ1262">
        <v>1</v>
      </c>
      <c r="BR1262">
        <v>0</v>
      </c>
      <c r="BS1262">
        <v>1</v>
      </c>
      <c r="BT1262">
        <v>1</v>
      </c>
      <c r="BU1262">
        <v>1</v>
      </c>
      <c r="BV1262">
        <v>1</v>
      </c>
      <c r="BW1262">
        <v>1</v>
      </c>
      <c r="BX1262">
        <v>1</v>
      </c>
      <c r="BY1262" t="s">
        <v>3</v>
      </c>
      <c r="BZ1262">
        <v>0</v>
      </c>
      <c r="CA1262">
        <v>0</v>
      </c>
      <c r="CE1262">
        <v>0</v>
      </c>
      <c r="CF1262">
        <v>0</v>
      </c>
      <c r="CG1262">
        <v>0</v>
      </c>
      <c r="CM1262">
        <v>0</v>
      </c>
      <c r="CN1262" t="s">
        <v>3</v>
      </c>
      <c r="CO1262">
        <v>0</v>
      </c>
      <c r="CP1262">
        <f t="shared" si="1062"/>
        <v>0</v>
      </c>
      <c r="CQ1262">
        <f t="shared" si="1063"/>
        <v>0</v>
      </c>
      <c r="CR1262">
        <f t="shared" si="1064"/>
        <v>57.83</v>
      </c>
      <c r="CS1262">
        <f t="shared" si="1065"/>
        <v>31.44</v>
      </c>
      <c r="CT1262">
        <f t="shared" si="1066"/>
        <v>0</v>
      </c>
      <c r="CU1262">
        <f t="shared" si="1067"/>
        <v>0</v>
      </c>
      <c r="CV1262">
        <f t="shared" si="1068"/>
        <v>0</v>
      </c>
      <c r="CW1262">
        <f t="shared" si="1069"/>
        <v>0</v>
      </c>
      <c r="CX1262">
        <f t="shared" si="1070"/>
        <v>0</v>
      </c>
      <c r="CY1262">
        <f t="shared" si="1071"/>
        <v>0</v>
      </c>
      <c r="CZ1262">
        <f t="shared" si="1072"/>
        <v>0</v>
      </c>
      <c r="DC1262" t="s">
        <v>3</v>
      </c>
      <c r="DD1262" t="s">
        <v>3</v>
      </c>
      <c r="DE1262" t="s">
        <v>3</v>
      </c>
      <c r="DF1262" t="s">
        <v>3</v>
      </c>
      <c r="DG1262" t="s">
        <v>3</v>
      </c>
      <c r="DH1262" t="s">
        <v>3</v>
      </c>
      <c r="DI1262" t="s">
        <v>3</v>
      </c>
      <c r="DJ1262" t="s">
        <v>3</v>
      </c>
      <c r="DK1262" t="s">
        <v>3</v>
      </c>
      <c r="DL1262" t="s">
        <v>3</v>
      </c>
      <c r="DM1262" t="s">
        <v>3</v>
      </c>
      <c r="DN1262">
        <v>0</v>
      </c>
      <c r="DO1262">
        <v>0</v>
      </c>
      <c r="DP1262">
        <v>1</v>
      </c>
      <c r="DQ1262">
        <v>1</v>
      </c>
      <c r="DU1262">
        <v>1009</v>
      </c>
      <c r="DV1262" t="s">
        <v>27</v>
      </c>
      <c r="DW1262" t="s">
        <v>27</v>
      </c>
      <c r="DX1262">
        <v>1000</v>
      </c>
      <c r="EE1262">
        <v>51482691</v>
      </c>
      <c r="EF1262">
        <v>1</v>
      </c>
      <c r="EG1262" t="s">
        <v>21</v>
      </c>
      <c r="EH1262">
        <v>0</v>
      </c>
      <c r="EI1262" t="s">
        <v>3</v>
      </c>
      <c r="EJ1262">
        <v>4</v>
      </c>
      <c r="EK1262">
        <v>1</v>
      </c>
      <c r="EL1262" t="s">
        <v>37</v>
      </c>
      <c r="EM1262" t="s">
        <v>23</v>
      </c>
      <c r="EO1262" t="s">
        <v>3</v>
      </c>
      <c r="EQ1262">
        <v>0</v>
      </c>
      <c r="ER1262">
        <v>57.83</v>
      </c>
      <c r="ES1262">
        <v>0</v>
      </c>
      <c r="ET1262">
        <v>57.83</v>
      </c>
      <c r="EU1262">
        <v>31.44</v>
      </c>
      <c r="EV1262">
        <v>0</v>
      </c>
      <c r="EW1262">
        <v>0</v>
      </c>
      <c r="EX1262">
        <v>0</v>
      </c>
      <c r="EY1262">
        <v>0</v>
      </c>
      <c r="FQ1262">
        <v>0</v>
      </c>
      <c r="FR1262">
        <f t="shared" si="1073"/>
        <v>0</v>
      </c>
      <c r="FS1262">
        <v>0</v>
      </c>
      <c r="FX1262">
        <v>0</v>
      </c>
      <c r="FY1262">
        <v>0</v>
      </c>
      <c r="GA1262" t="s">
        <v>3</v>
      </c>
      <c r="GD1262">
        <v>1</v>
      </c>
      <c r="GF1262">
        <v>-1870736679</v>
      </c>
      <c r="GG1262">
        <v>2</v>
      </c>
      <c r="GH1262">
        <v>1</v>
      </c>
      <c r="GI1262">
        <v>-2</v>
      </c>
      <c r="GJ1262">
        <v>0</v>
      </c>
      <c r="GK1262">
        <v>0</v>
      </c>
      <c r="GL1262">
        <f t="shared" si="1074"/>
        <v>0</v>
      </c>
      <c r="GM1262">
        <f>ROUND(O1262+X1262+Y1262,2)+GX1262</f>
        <v>0</v>
      </c>
      <c r="GN1262">
        <f>IF(OR(BI1262=0,BI1262=1),ROUND(O1262+X1262+Y1262,2),0)</f>
        <v>0</v>
      </c>
      <c r="GO1262">
        <f>IF(BI1262=2,ROUND(O1262+X1262+Y1262,2),0)</f>
        <v>0</v>
      </c>
      <c r="GP1262">
        <f>IF(BI1262=4,ROUND(O1262+X1262+Y1262,2)+GX1262,0)</f>
        <v>0</v>
      </c>
      <c r="GR1262">
        <v>0</v>
      </c>
      <c r="GS1262">
        <v>3</v>
      </c>
      <c r="GT1262">
        <v>0</v>
      </c>
      <c r="GU1262" t="s">
        <v>3</v>
      </c>
      <c r="GV1262">
        <f t="shared" si="1075"/>
        <v>0</v>
      </c>
      <c r="GW1262">
        <v>1</v>
      </c>
      <c r="GX1262">
        <f t="shared" si="1076"/>
        <v>0</v>
      </c>
      <c r="HA1262">
        <v>0</v>
      </c>
      <c r="HB1262">
        <v>0</v>
      </c>
      <c r="HC1262">
        <f t="shared" si="1077"/>
        <v>0</v>
      </c>
      <c r="HE1262" t="s">
        <v>3</v>
      </c>
      <c r="HF1262" t="s">
        <v>3</v>
      </c>
      <c r="IK1262">
        <f t="shared" si="1078"/>
        <v>0</v>
      </c>
    </row>
    <row r="1263" spans="1:245" x14ac:dyDescent="0.2">
      <c r="A1263">
        <v>17</v>
      </c>
      <c r="B1263">
        <v>1</v>
      </c>
      <c r="C1263">
        <f>ROW(SmtRes!A407)</f>
        <v>407</v>
      </c>
      <c r="D1263">
        <f>ROW(EtalonRes!A401)</f>
        <v>401</v>
      </c>
      <c r="E1263" t="s">
        <v>137</v>
      </c>
      <c r="F1263" t="s">
        <v>39</v>
      </c>
      <c r="G1263" t="s">
        <v>40</v>
      </c>
      <c r="H1263" t="s">
        <v>27</v>
      </c>
      <c r="I1263">
        <f>ROUND((I1258+I1259)*100*2.4*0.05,9)</f>
        <v>0</v>
      </c>
      <c r="J1263">
        <v>0</v>
      </c>
      <c r="O1263">
        <f t="shared" si="1044"/>
        <v>0</v>
      </c>
      <c r="P1263">
        <f t="shared" si="1045"/>
        <v>0</v>
      </c>
      <c r="Q1263">
        <f t="shared" si="1046"/>
        <v>0</v>
      </c>
      <c r="R1263">
        <f t="shared" si="1047"/>
        <v>0</v>
      </c>
      <c r="S1263">
        <f t="shared" si="1048"/>
        <v>0</v>
      </c>
      <c r="T1263">
        <f t="shared" si="1049"/>
        <v>0</v>
      </c>
      <c r="U1263">
        <f t="shared" si="1050"/>
        <v>0</v>
      </c>
      <c r="V1263">
        <f t="shared" si="1051"/>
        <v>0</v>
      </c>
      <c r="W1263">
        <f t="shared" si="1052"/>
        <v>0</v>
      </c>
      <c r="X1263">
        <f t="shared" si="1053"/>
        <v>0</v>
      </c>
      <c r="Y1263">
        <f t="shared" si="1054"/>
        <v>0</v>
      </c>
      <c r="AA1263">
        <v>52421674</v>
      </c>
      <c r="AB1263">
        <f t="shared" si="1055"/>
        <v>165.91</v>
      </c>
      <c r="AC1263">
        <f t="shared" si="1056"/>
        <v>0</v>
      </c>
      <c r="AD1263">
        <f t="shared" si="1057"/>
        <v>165.91</v>
      </c>
      <c r="AE1263">
        <f t="shared" si="1058"/>
        <v>90.18</v>
      </c>
      <c r="AF1263">
        <f t="shared" si="1058"/>
        <v>0</v>
      </c>
      <c r="AG1263">
        <f t="shared" si="1059"/>
        <v>0</v>
      </c>
      <c r="AH1263">
        <f t="shared" si="1060"/>
        <v>0</v>
      </c>
      <c r="AI1263">
        <f t="shared" si="1060"/>
        <v>0</v>
      </c>
      <c r="AJ1263">
        <f t="shared" si="1061"/>
        <v>0</v>
      </c>
      <c r="AK1263">
        <v>165.91</v>
      </c>
      <c r="AL1263">
        <v>0</v>
      </c>
      <c r="AM1263">
        <v>165.91</v>
      </c>
      <c r="AN1263">
        <v>90.18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1</v>
      </c>
      <c r="AW1263">
        <v>1</v>
      </c>
      <c r="AZ1263">
        <v>1</v>
      </c>
      <c r="BA1263">
        <v>1</v>
      </c>
      <c r="BB1263">
        <v>1</v>
      </c>
      <c r="BC1263">
        <v>1</v>
      </c>
      <c r="BD1263" t="s">
        <v>3</v>
      </c>
      <c r="BE1263" t="s">
        <v>3</v>
      </c>
      <c r="BF1263" t="s">
        <v>3</v>
      </c>
      <c r="BG1263" t="s">
        <v>3</v>
      </c>
      <c r="BH1263">
        <v>0</v>
      </c>
      <c r="BI1263">
        <v>4</v>
      </c>
      <c r="BJ1263" t="s">
        <v>41</v>
      </c>
      <c r="BM1263">
        <v>1</v>
      </c>
      <c r="BN1263">
        <v>0</v>
      </c>
      <c r="BO1263" t="s">
        <v>3</v>
      </c>
      <c r="BP1263">
        <v>0</v>
      </c>
      <c r="BQ1263">
        <v>1</v>
      </c>
      <c r="BR1263">
        <v>0</v>
      </c>
      <c r="BS1263">
        <v>1</v>
      </c>
      <c r="BT1263">
        <v>1</v>
      </c>
      <c r="BU1263">
        <v>1</v>
      </c>
      <c r="BV1263">
        <v>1</v>
      </c>
      <c r="BW1263">
        <v>1</v>
      </c>
      <c r="BX1263">
        <v>1</v>
      </c>
      <c r="BY1263" t="s">
        <v>3</v>
      </c>
      <c r="BZ1263">
        <v>0</v>
      </c>
      <c r="CA1263">
        <v>0</v>
      </c>
      <c r="CE1263">
        <v>0</v>
      </c>
      <c r="CF1263">
        <v>0</v>
      </c>
      <c r="CG1263">
        <v>0</v>
      </c>
      <c r="CM1263">
        <v>0</v>
      </c>
      <c r="CN1263" t="s">
        <v>3</v>
      </c>
      <c r="CO1263">
        <v>0</v>
      </c>
      <c r="CP1263">
        <f t="shared" si="1062"/>
        <v>0</v>
      </c>
      <c r="CQ1263">
        <f t="shared" si="1063"/>
        <v>0</v>
      </c>
      <c r="CR1263">
        <f t="shared" si="1064"/>
        <v>165.91</v>
      </c>
      <c r="CS1263">
        <f t="shared" si="1065"/>
        <v>90.18</v>
      </c>
      <c r="CT1263">
        <f t="shared" si="1066"/>
        <v>0</v>
      </c>
      <c r="CU1263">
        <f t="shared" si="1067"/>
        <v>0</v>
      </c>
      <c r="CV1263">
        <f t="shared" si="1068"/>
        <v>0</v>
      </c>
      <c r="CW1263">
        <f t="shared" si="1069"/>
        <v>0</v>
      </c>
      <c r="CX1263">
        <f t="shared" si="1070"/>
        <v>0</v>
      </c>
      <c r="CY1263">
        <f t="shared" si="1071"/>
        <v>0</v>
      </c>
      <c r="CZ1263">
        <f t="shared" si="1072"/>
        <v>0</v>
      </c>
      <c r="DC1263" t="s">
        <v>3</v>
      </c>
      <c r="DD1263" t="s">
        <v>3</v>
      </c>
      <c r="DE1263" t="s">
        <v>3</v>
      </c>
      <c r="DF1263" t="s">
        <v>3</v>
      </c>
      <c r="DG1263" t="s">
        <v>3</v>
      </c>
      <c r="DH1263" t="s">
        <v>3</v>
      </c>
      <c r="DI1263" t="s">
        <v>3</v>
      </c>
      <c r="DJ1263" t="s">
        <v>3</v>
      </c>
      <c r="DK1263" t="s">
        <v>3</v>
      </c>
      <c r="DL1263" t="s">
        <v>3</v>
      </c>
      <c r="DM1263" t="s">
        <v>3</v>
      </c>
      <c r="DN1263">
        <v>0</v>
      </c>
      <c r="DO1263">
        <v>0</v>
      </c>
      <c r="DP1263">
        <v>1</v>
      </c>
      <c r="DQ1263">
        <v>1</v>
      </c>
      <c r="DU1263">
        <v>1009</v>
      </c>
      <c r="DV1263" t="s">
        <v>27</v>
      </c>
      <c r="DW1263" t="s">
        <v>27</v>
      </c>
      <c r="DX1263">
        <v>1000</v>
      </c>
      <c r="EE1263">
        <v>51482691</v>
      </c>
      <c r="EF1263">
        <v>1</v>
      </c>
      <c r="EG1263" t="s">
        <v>21</v>
      </c>
      <c r="EH1263">
        <v>0</v>
      </c>
      <c r="EI1263" t="s">
        <v>3</v>
      </c>
      <c r="EJ1263">
        <v>4</v>
      </c>
      <c r="EK1263">
        <v>1</v>
      </c>
      <c r="EL1263" t="s">
        <v>37</v>
      </c>
      <c r="EM1263" t="s">
        <v>23</v>
      </c>
      <c r="EO1263" t="s">
        <v>3</v>
      </c>
      <c r="EQ1263">
        <v>0</v>
      </c>
      <c r="ER1263">
        <v>165.91</v>
      </c>
      <c r="ES1263">
        <v>0</v>
      </c>
      <c r="ET1263">
        <v>165.91</v>
      </c>
      <c r="EU1263">
        <v>90.18</v>
      </c>
      <c r="EV1263">
        <v>0</v>
      </c>
      <c r="EW1263">
        <v>0</v>
      </c>
      <c r="EX1263">
        <v>0</v>
      </c>
      <c r="EY1263">
        <v>0</v>
      </c>
      <c r="FQ1263">
        <v>0</v>
      </c>
      <c r="FR1263">
        <f t="shared" si="1073"/>
        <v>0</v>
      </c>
      <c r="FS1263">
        <v>0</v>
      </c>
      <c r="FX1263">
        <v>0</v>
      </c>
      <c r="FY1263">
        <v>0</v>
      </c>
      <c r="GA1263" t="s">
        <v>3</v>
      </c>
      <c r="GD1263">
        <v>1</v>
      </c>
      <c r="GF1263">
        <v>1912105629</v>
      </c>
      <c r="GG1263">
        <v>2</v>
      </c>
      <c r="GH1263">
        <v>1</v>
      </c>
      <c r="GI1263">
        <v>-2</v>
      </c>
      <c r="GJ1263">
        <v>0</v>
      </c>
      <c r="GK1263">
        <v>0</v>
      </c>
      <c r="GL1263">
        <f t="shared" si="1074"/>
        <v>0</v>
      </c>
      <c r="GM1263">
        <f>ROUND(O1263+X1263+Y1263,2)+GX1263</f>
        <v>0</v>
      </c>
      <c r="GN1263">
        <f>IF(OR(BI1263=0,BI1263=1),ROUND(O1263+X1263+Y1263,2),0)</f>
        <v>0</v>
      </c>
      <c r="GO1263">
        <f>IF(BI1263=2,ROUND(O1263+X1263+Y1263,2),0)</f>
        <v>0</v>
      </c>
      <c r="GP1263">
        <f>IF(BI1263=4,ROUND(O1263+X1263+Y1263,2)+GX1263,0)</f>
        <v>0</v>
      </c>
      <c r="GR1263">
        <v>0</v>
      </c>
      <c r="GS1263">
        <v>3</v>
      </c>
      <c r="GT1263">
        <v>0</v>
      </c>
      <c r="GU1263" t="s">
        <v>3</v>
      </c>
      <c r="GV1263">
        <f t="shared" si="1075"/>
        <v>0</v>
      </c>
      <c r="GW1263">
        <v>1</v>
      </c>
      <c r="GX1263">
        <f t="shared" si="1076"/>
        <v>0</v>
      </c>
      <c r="HA1263">
        <v>0</v>
      </c>
      <c r="HB1263">
        <v>0</v>
      </c>
      <c r="HC1263">
        <f t="shared" si="1077"/>
        <v>0</v>
      </c>
      <c r="HE1263" t="s">
        <v>3</v>
      </c>
      <c r="HF1263" t="s">
        <v>3</v>
      </c>
      <c r="IK1263">
        <f t="shared" si="1078"/>
        <v>0</v>
      </c>
    </row>
    <row r="1264" spans="1:245" x14ac:dyDescent="0.2">
      <c r="A1264">
        <v>17</v>
      </c>
      <c r="B1264">
        <v>1</v>
      </c>
      <c r="C1264">
        <f>ROW(SmtRes!A409)</f>
        <v>409</v>
      </c>
      <c r="D1264">
        <f>ROW(EtalonRes!A403)</f>
        <v>403</v>
      </c>
      <c r="E1264" t="s">
        <v>138</v>
      </c>
      <c r="F1264" t="s">
        <v>43</v>
      </c>
      <c r="G1264" t="s">
        <v>44</v>
      </c>
      <c r="H1264" t="s">
        <v>27</v>
      </c>
      <c r="I1264">
        <f>ROUND((I1258+I1259)*100*2.4,9)</f>
        <v>0</v>
      </c>
      <c r="J1264">
        <v>0</v>
      </c>
      <c r="O1264">
        <f t="shared" si="1044"/>
        <v>0</v>
      </c>
      <c r="P1264">
        <f t="shared" si="1045"/>
        <v>0</v>
      </c>
      <c r="Q1264">
        <f t="shared" si="1046"/>
        <v>0</v>
      </c>
      <c r="R1264">
        <f t="shared" si="1047"/>
        <v>0</v>
      </c>
      <c r="S1264">
        <f t="shared" si="1048"/>
        <v>0</v>
      </c>
      <c r="T1264">
        <f t="shared" si="1049"/>
        <v>0</v>
      </c>
      <c r="U1264">
        <f t="shared" si="1050"/>
        <v>0</v>
      </c>
      <c r="V1264">
        <f t="shared" si="1051"/>
        <v>0</v>
      </c>
      <c r="W1264">
        <f t="shared" si="1052"/>
        <v>0</v>
      </c>
      <c r="X1264">
        <f t="shared" si="1053"/>
        <v>0</v>
      </c>
      <c r="Y1264">
        <f t="shared" si="1054"/>
        <v>0</v>
      </c>
      <c r="AA1264">
        <v>52421674</v>
      </c>
      <c r="AB1264">
        <f t="shared" si="1055"/>
        <v>1396.89</v>
      </c>
      <c r="AC1264">
        <f>ROUND(((ES1264*51)),6)</f>
        <v>0</v>
      </c>
      <c r="AD1264">
        <f>ROUND(((((ET1264*51))-((EU1264*51)))+AE1264),6)</f>
        <v>1396.89</v>
      </c>
      <c r="AE1264">
        <f>ROUND(((EU1264*51)),6)</f>
        <v>759.39</v>
      </c>
      <c r="AF1264">
        <f>ROUND(((EV1264*51)),6)</f>
        <v>0</v>
      </c>
      <c r="AG1264">
        <f t="shared" si="1059"/>
        <v>0</v>
      </c>
      <c r="AH1264">
        <f>((EW1264*51))</f>
        <v>0</v>
      </c>
      <c r="AI1264">
        <f>((EX1264*51))</f>
        <v>0</v>
      </c>
      <c r="AJ1264">
        <f t="shared" si="1061"/>
        <v>0</v>
      </c>
      <c r="AK1264">
        <v>27.39</v>
      </c>
      <c r="AL1264">
        <v>0</v>
      </c>
      <c r="AM1264">
        <v>27.39</v>
      </c>
      <c r="AN1264">
        <v>14.89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1</v>
      </c>
      <c r="AW1264">
        <v>1</v>
      </c>
      <c r="AZ1264">
        <v>1</v>
      </c>
      <c r="BA1264">
        <v>1</v>
      </c>
      <c r="BB1264">
        <v>1</v>
      </c>
      <c r="BC1264">
        <v>1</v>
      </c>
      <c r="BD1264" t="s">
        <v>3</v>
      </c>
      <c r="BE1264" t="s">
        <v>3</v>
      </c>
      <c r="BF1264" t="s">
        <v>3</v>
      </c>
      <c r="BG1264" t="s">
        <v>3</v>
      </c>
      <c r="BH1264">
        <v>0</v>
      </c>
      <c r="BI1264">
        <v>4</v>
      </c>
      <c r="BJ1264" t="s">
        <v>45</v>
      </c>
      <c r="BM1264">
        <v>1</v>
      </c>
      <c r="BN1264">
        <v>0</v>
      </c>
      <c r="BO1264" t="s">
        <v>3</v>
      </c>
      <c r="BP1264">
        <v>0</v>
      </c>
      <c r="BQ1264">
        <v>1</v>
      </c>
      <c r="BR1264">
        <v>0</v>
      </c>
      <c r="BS1264">
        <v>1</v>
      </c>
      <c r="BT1264">
        <v>1</v>
      </c>
      <c r="BU1264">
        <v>1</v>
      </c>
      <c r="BV1264">
        <v>1</v>
      </c>
      <c r="BW1264">
        <v>1</v>
      </c>
      <c r="BX1264">
        <v>1</v>
      </c>
      <c r="BY1264" t="s">
        <v>3</v>
      </c>
      <c r="BZ1264">
        <v>0</v>
      </c>
      <c r="CA1264">
        <v>0</v>
      </c>
      <c r="CE1264">
        <v>0</v>
      </c>
      <c r="CF1264">
        <v>0</v>
      </c>
      <c r="CG1264">
        <v>0</v>
      </c>
      <c r="CM1264">
        <v>0</v>
      </c>
      <c r="CN1264" t="s">
        <v>3</v>
      </c>
      <c r="CO1264">
        <v>0</v>
      </c>
      <c r="CP1264">
        <f t="shared" si="1062"/>
        <v>0</v>
      </c>
      <c r="CQ1264">
        <f t="shared" si="1063"/>
        <v>0</v>
      </c>
      <c r="CR1264">
        <f>(((((ET1264*51))*BB1264-((EU1264*51))*BS1264)+AE1264*BS1264)*AV1264)</f>
        <v>1396.89</v>
      </c>
      <c r="CS1264">
        <f t="shared" si="1065"/>
        <v>759.39</v>
      </c>
      <c r="CT1264">
        <f t="shared" si="1066"/>
        <v>0</v>
      </c>
      <c r="CU1264">
        <f t="shared" si="1067"/>
        <v>0</v>
      </c>
      <c r="CV1264">
        <f t="shared" si="1068"/>
        <v>0</v>
      </c>
      <c r="CW1264">
        <f t="shared" si="1069"/>
        <v>0</v>
      </c>
      <c r="CX1264">
        <f t="shared" si="1070"/>
        <v>0</v>
      </c>
      <c r="CY1264">
        <f t="shared" si="1071"/>
        <v>0</v>
      </c>
      <c r="CZ1264">
        <f t="shared" si="1072"/>
        <v>0</v>
      </c>
      <c r="DC1264" t="s">
        <v>3</v>
      </c>
      <c r="DD1264" t="s">
        <v>46</v>
      </c>
      <c r="DE1264" t="s">
        <v>46</v>
      </c>
      <c r="DF1264" t="s">
        <v>46</v>
      </c>
      <c r="DG1264" t="s">
        <v>46</v>
      </c>
      <c r="DH1264" t="s">
        <v>3</v>
      </c>
      <c r="DI1264" t="s">
        <v>46</v>
      </c>
      <c r="DJ1264" t="s">
        <v>46</v>
      </c>
      <c r="DK1264" t="s">
        <v>3</v>
      </c>
      <c r="DL1264" t="s">
        <v>3</v>
      </c>
      <c r="DM1264" t="s">
        <v>3</v>
      </c>
      <c r="DN1264">
        <v>0</v>
      </c>
      <c r="DO1264">
        <v>0</v>
      </c>
      <c r="DP1264">
        <v>1</v>
      </c>
      <c r="DQ1264">
        <v>1</v>
      </c>
      <c r="DU1264">
        <v>1009</v>
      </c>
      <c r="DV1264" t="s">
        <v>27</v>
      </c>
      <c r="DW1264" t="s">
        <v>27</v>
      </c>
      <c r="DX1264">
        <v>1000</v>
      </c>
      <c r="EE1264">
        <v>51482691</v>
      </c>
      <c r="EF1264">
        <v>1</v>
      </c>
      <c r="EG1264" t="s">
        <v>21</v>
      </c>
      <c r="EH1264">
        <v>0</v>
      </c>
      <c r="EI1264" t="s">
        <v>3</v>
      </c>
      <c r="EJ1264">
        <v>4</v>
      </c>
      <c r="EK1264">
        <v>1</v>
      </c>
      <c r="EL1264" t="s">
        <v>37</v>
      </c>
      <c r="EM1264" t="s">
        <v>23</v>
      </c>
      <c r="EO1264" t="s">
        <v>3</v>
      </c>
      <c r="EQ1264">
        <v>0</v>
      </c>
      <c r="ER1264">
        <v>27.39</v>
      </c>
      <c r="ES1264">
        <v>0</v>
      </c>
      <c r="ET1264">
        <v>27.39</v>
      </c>
      <c r="EU1264">
        <v>14.89</v>
      </c>
      <c r="EV1264">
        <v>0</v>
      </c>
      <c r="EW1264">
        <v>0</v>
      </c>
      <c r="EX1264">
        <v>0</v>
      </c>
      <c r="EY1264">
        <v>0</v>
      </c>
      <c r="FQ1264">
        <v>0</v>
      </c>
      <c r="FR1264">
        <f t="shared" si="1073"/>
        <v>0</v>
      </c>
      <c r="FS1264">
        <v>0</v>
      </c>
      <c r="FX1264">
        <v>0</v>
      </c>
      <c r="FY1264">
        <v>0</v>
      </c>
      <c r="GA1264" t="s">
        <v>3</v>
      </c>
      <c r="GD1264">
        <v>1</v>
      </c>
      <c r="GF1264">
        <v>972108674</v>
      </c>
      <c r="GG1264">
        <v>2</v>
      </c>
      <c r="GH1264">
        <v>1</v>
      </c>
      <c r="GI1264">
        <v>-2</v>
      </c>
      <c r="GJ1264">
        <v>0</v>
      </c>
      <c r="GK1264">
        <v>0</v>
      </c>
      <c r="GL1264">
        <f t="shared" si="1074"/>
        <v>0</v>
      </c>
      <c r="GM1264">
        <f>ROUND(O1264+X1264+Y1264,2)+GX1264</f>
        <v>0</v>
      </c>
      <c r="GN1264">
        <f>IF(OR(BI1264=0,BI1264=1),ROUND(O1264+X1264+Y1264,2),0)</f>
        <v>0</v>
      </c>
      <c r="GO1264">
        <f>IF(BI1264=2,ROUND(O1264+X1264+Y1264,2),0)</f>
        <v>0</v>
      </c>
      <c r="GP1264">
        <f>IF(BI1264=4,ROUND(O1264+X1264+Y1264,2)+GX1264,0)</f>
        <v>0</v>
      </c>
      <c r="GR1264">
        <v>0</v>
      </c>
      <c r="GS1264">
        <v>3</v>
      </c>
      <c r="GT1264">
        <v>0</v>
      </c>
      <c r="GU1264" t="s">
        <v>46</v>
      </c>
      <c r="GV1264">
        <f>ROUND(((GT1264*51)),6)</f>
        <v>0</v>
      </c>
      <c r="GW1264">
        <v>1</v>
      </c>
      <c r="GX1264">
        <f t="shared" si="1076"/>
        <v>0</v>
      </c>
      <c r="HA1264">
        <v>0</v>
      </c>
      <c r="HB1264">
        <v>0</v>
      </c>
      <c r="HC1264">
        <f t="shared" si="1077"/>
        <v>0</v>
      </c>
      <c r="HE1264" t="s">
        <v>3</v>
      </c>
      <c r="HF1264" t="s">
        <v>3</v>
      </c>
      <c r="IK1264">
        <f t="shared" si="1078"/>
        <v>0</v>
      </c>
    </row>
    <row r="1265" spans="1:245" x14ac:dyDescent="0.2">
      <c r="A1265">
        <v>17</v>
      </c>
      <c r="B1265">
        <v>1</v>
      </c>
      <c r="E1265" t="s">
        <v>139</v>
      </c>
      <c r="F1265" t="s">
        <v>48</v>
      </c>
      <c r="G1265" t="s">
        <v>49</v>
      </c>
      <c r="H1265" t="s">
        <v>27</v>
      </c>
      <c r="I1265">
        <f>ROUND((I1258+I1259)*100*2.4,9)</f>
        <v>0</v>
      </c>
      <c r="J1265">
        <v>0</v>
      </c>
      <c r="O1265">
        <f t="shared" si="1044"/>
        <v>0</v>
      </c>
      <c r="P1265">
        <f t="shared" si="1045"/>
        <v>0</v>
      </c>
      <c r="Q1265">
        <f t="shared" si="1046"/>
        <v>0</v>
      </c>
      <c r="R1265">
        <f t="shared" si="1047"/>
        <v>0</v>
      </c>
      <c r="S1265">
        <f t="shared" si="1048"/>
        <v>0</v>
      </c>
      <c r="T1265">
        <f t="shared" si="1049"/>
        <v>0</v>
      </c>
      <c r="U1265">
        <f t="shared" si="1050"/>
        <v>0</v>
      </c>
      <c r="V1265">
        <f t="shared" si="1051"/>
        <v>0</v>
      </c>
      <c r="W1265">
        <f t="shared" si="1052"/>
        <v>0</v>
      </c>
      <c r="X1265">
        <f t="shared" si="1053"/>
        <v>0</v>
      </c>
      <c r="Y1265">
        <f t="shared" si="1054"/>
        <v>0</v>
      </c>
      <c r="AA1265">
        <v>52421674</v>
      </c>
      <c r="AB1265">
        <f t="shared" si="1055"/>
        <v>150.61000000000001</v>
      </c>
      <c r="AC1265">
        <f t="shared" ref="AC1265:AC1278" si="1079">ROUND((ES1265),6)</f>
        <v>150.61000000000001</v>
      </c>
      <c r="AD1265">
        <f t="shared" ref="AD1265:AD1278" si="1080">ROUND((((ET1265)-(EU1265))+AE1265),6)</f>
        <v>0</v>
      </c>
      <c r="AE1265">
        <f t="shared" ref="AE1265:AE1278" si="1081">ROUND((EU1265),6)</f>
        <v>0</v>
      </c>
      <c r="AF1265">
        <f t="shared" ref="AF1265:AF1278" si="1082">ROUND((EV1265),6)</f>
        <v>0</v>
      </c>
      <c r="AG1265">
        <f t="shared" si="1059"/>
        <v>0</v>
      </c>
      <c r="AH1265">
        <f t="shared" ref="AH1265:AH1278" si="1083">(EW1265)</f>
        <v>0</v>
      </c>
      <c r="AI1265">
        <f t="shared" ref="AI1265:AI1278" si="1084">(EX1265)</f>
        <v>0</v>
      </c>
      <c r="AJ1265">
        <f t="shared" si="1061"/>
        <v>0</v>
      </c>
      <c r="AK1265">
        <v>150.61000000000001</v>
      </c>
      <c r="AL1265">
        <v>150.61000000000001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1</v>
      </c>
      <c r="AW1265">
        <v>1</v>
      </c>
      <c r="AZ1265">
        <v>1</v>
      </c>
      <c r="BA1265">
        <v>1</v>
      </c>
      <c r="BB1265">
        <v>1</v>
      </c>
      <c r="BC1265">
        <v>1</v>
      </c>
      <c r="BD1265" t="s">
        <v>3</v>
      </c>
      <c r="BE1265" t="s">
        <v>3</v>
      </c>
      <c r="BF1265" t="s">
        <v>3</v>
      </c>
      <c r="BG1265" t="s">
        <v>3</v>
      </c>
      <c r="BH1265">
        <v>3</v>
      </c>
      <c r="BI1265">
        <v>1</v>
      </c>
      <c r="BJ1265" t="s">
        <v>3</v>
      </c>
      <c r="BM1265">
        <v>6001</v>
      </c>
      <c r="BN1265">
        <v>0</v>
      </c>
      <c r="BO1265" t="s">
        <v>3</v>
      </c>
      <c r="BP1265">
        <v>0</v>
      </c>
      <c r="BQ1265">
        <v>0</v>
      </c>
      <c r="BR1265">
        <v>0</v>
      </c>
      <c r="BS1265">
        <v>1</v>
      </c>
      <c r="BT1265">
        <v>1</v>
      </c>
      <c r="BU1265">
        <v>1</v>
      </c>
      <c r="BV1265">
        <v>1</v>
      </c>
      <c r="BW1265">
        <v>1</v>
      </c>
      <c r="BX1265">
        <v>1</v>
      </c>
      <c r="BY1265" t="s">
        <v>3</v>
      </c>
      <c r="BZ1265">
        <v>0</v>
      </c>
      <c r="CA1265">
        <v>0</v>
      </c>
      <c r="CE1265">
        <v>0</v>
      </c>
      <c r="CF1265">
        <v>0</v>
      </c>
      <c r="CG1265">
        <v>0</v>
      </c>
      <c r="CM1265">
        <v>0</v>
      </c>
      <c r="CN1265" t="s">
        <v>3</v>
      </c>
      <c r="CO1265">
        <v>0</v>
      </c>
      <c r="CP1265">
        <f t="shared" si="1062"/>
        <v>0</v>
      </c>
      <c r="CQ1265">
        <f t="shared" si="1063"/>
        <v>150.61000000000001</v>
      </c>
      <c r="CR1265">
        <f t="shared" ref="CR1265:CR1278" si="1085">((((ET1265)*BB1265-(EU1265)*BS1265)+AE1265*BS1265)*AV1265)</f>
        <v>0</v>
      </c>
      <c r="CS1265">
        <f t="shared" si="1065"/>
        <v>0</v>
      </c>
      <c r="CT1265">
        <f t="shared" si="1066"/>
        <v>0</v>
      </c>
      <c r="CU1265">
        <f t="shared" si="1067"/>
        <v>0</v>
      </c>
      <c r="CV1265">
        <f t="shared" si="1068"/>
        <v>0</v>
      </c>
      <c r="CW1265">
        <f t="shared" si="1069"/>
        <v>0</v>
      </c>
      <c r="CX1265">
        <f t="shared" si="1070"/>
        <v>0</v>
      </c>
      <c r="CY1265">
        <f t="shared" si="1071"/>
        <v>0</v>
      </c>
      <c r="CZ1265">
        <f t="shared" si="1072"/>
        <v>0</v>
      </c>
      <c r="DC1265" t="s">
        <v>3</v>
      </c>
      <c r="DD1265" t="s">
        <v>3</v>
      </c>
      <c r="DE1265" t="s">
        <v>3</v>
      </c>
      <c r="DF1265" t="s">
        <v>3</v>
      </c>
      <c r="DG1265" t="s">
        <v>3</v>
      </c>
      <c r="DH1265" t="s">
        <v>3</v>
      </c>
      <c r="DI1265" t="s">
        <v>3</v>
      </c>
      <c r="DJ1265" t="s">
        <v>3</v>
      </c>
      <c r="DK1265" t="s">
        <v>3</v>
      </c>
      <c r="DL1265" t="s">
        <v>3</v>
      </c>
      <c r="DM1265" t="s">
        <v>3</v>
      </c>
      <c r="DN1265">
        <v>0</v>
      </c>
      <c r="DO1265">
        <v>0</v>
      </c>
      <c r="DP1265">
        <v>1</v>
      </c>
      <c r="DQ1265">
        <v>1</v>
      </c>
      <c r="DU1265">
        <v>1009</v>
      </c>
      <c r="DV1265" t="s">
        <v>27</v>
      </c>
      <c r="DW1265" t="s">
        <v>27</v>
      </c>
      <c r="DX1265">
        <v>1000</v>
      </c>
      <c r="EE1265">
        <v>51764353</v>
      </c>
      <c r="EF1265">
        <v>0</v>
      </c>
      <c r="EG1265" t="s">
        <v>50</v>
      </c>
      <c r="EH1265">
        <v>0</v>
      </c>
      <c r="EI1265" t="s">
        <v>3</v>
      </c>
      <c r="EJ1265">
        <v>1</v>
      </c>
      <c r="EK1265">
        <v>6001</v>
      </c>
      <c r="EL1265" t="s">
        <v>51</v>
      </c>
      <c r="EM1265" t="s">
        <v>50</v>
      </c>
      <c r="EO1265" t="s">
        <v>3</v>
      </c>
      <c r="EQ1265">
        <v>0</v>
      </c>
      <c r="ER1265">
        <v>150.61000000000001</v>
      </c>
      <c r="ES1265">
        <v>150.61000000000001</v>
      </c>
      <c r="ET1265">
        <v>0</v>
      </c>
      <c r="EU1265">
        <v>0</v>
      </c>
      <c r="EV1265">
        <v>0</v>
      </c>
      <c r="EW1265">
        <v>0</v>
      </c>
      <c r="EX1265">
        <v>0</v>
      </c>
      <c r="EY1265">
        <v>0</v>
      </c>
      <c r="EZ1265">
        <v>5</v>
      </c>
      <c r="FC1265">
        <v>1</v>
      </c>
      <c r="FD1265">
        <v>18</v>
      </c>
      <c r="FF1265">
        <v>180.73</v>
      </c>
      <c r="FQ1265">
        <v>0</v>
      </c>
      <c r="FR1265">
        <f t="shared" si="1073"/>
        <v>0</v>
      </c>
      <c r="FS1265">
        <v>0</v>
      </c>
      <c r="FX1265">
        <v>0</v>
      </c>
      <c r="FY1265">
        <v>0</v>
      </c>
      <c r="GA1265" t="s">
        <v>52</v>
      </c>
      <c r="GD1265">
        <v>0</v>
      </c>
      <c r="GF1265">
        <v>-611639470</v>
      </c>
      <c r="GG1265">
        <v>2</v>
      </c>
      <c r="GH1265">
        <v>3</v>
      </c>
      <c r="GI1265">
        <v>-2</v>
      </c>
      <c r="GJ1265">
        <v>0</v>
      </c>
      <c r="GK1265">
        <f>ROUND(R1265*(R12)/100,2)</f>
        <v>0</v>
      </c>
      <c r="GL1265">
        <f t="shared" si="1074"/>
        <v>0</v>
      </c>
      <c r="GM1265">
        <f t="shared" ref="GM1265:GM1278" si="1086">ROUND(O1265+X1265+Y1265+GK1265,2)+GX1265</f>
        <v>0</v>
      </c>
      <c r="GN1265">
        <f t="shared" ref="GN1265:GN1278" si="1087">IF(OR(BI1265=0,BI1265=1),ROUND(O1265+X1265+Y1265+GK1265,2),0)</f>
        <v>0</v>
      </c>
      <c r="GO1265">
        <f t="shared" ref="GO1265:GO1278" si="1088">IF(BI1265=2,ROUND(O1265+X1265+Y1265+GK1265,2),0)</f>
        <v>0</v>
      </c>
      <c r="GP1265">
        <f t="shared" ref="GP1265:GP1278" si="1089">IF(BI1265=4,ROUND(O1265+X1265+Y1265+GK1265,2)+GX1265,0)</f>
        <v>0</v>
      </c>
      <c r="GR1265">
        <v>1</v>
      </c>
      <c r="GS1265">
        <v>1</v>
      </c>
      <c r="GT1265">
        <v>0</v>
      </c>
      <c r="GU1265" t="s">
        <v>3</v>
      </c>
      <c r="GV1265">
        <f t="shared" ref="GV1265:GV1278" si="1090">ROUND((GT1265),6)</f>
        <v>0</v>
      </c>
      <c r="GW1265">
        <v>1</v>
      </c>
      <c r="GX1265">
        <f t="shared" si="1076"/>
        <v>0</v>
      </c>
      <c r="HA1265">
        <v>0</v>
      </c>
      <c r="HB1265">
        <v>0</v>
      </c>
      <c r="HC1265">
        <f t="shared" si="1077"/>
        <v>0</v>
      </c>
      <c r="HE1265" t="s">
        <v>53</v>
      </c>
      <c r="HF1265" t="s">
        <v>53</v>
      </c>
      <c r="IK1265">
        <f t="shared" si="1078"/>
        <v>0</v>
      </c>
    </row>
    <row r="1266" spans="1:245" x14ac:dyDescent="0.2">
      <c r="A1266">
        <v>17</v>
      </c>
      <c r="B1266">
        <v>1</v>
      </c>
      <c r="C1266">
        <f>ROW(SmtRes!A418)</f>
        <v>418</v>
      </c>
      <c r="D1266">
        <f>ROW(EtalonRes!A412)</f>
        <v>412</v>
      </c>
      <c r="E1266" t="s">
        <v>140</v>
      </c>
      <c r="F1266" t="s">
        <v>386</v>
      </c>
      <c r="G1266" t="s">
        <v>387</v>
      </c>
      <c r="H1266" t="s">
        <v>132</v>
      </c>
      <c r="I1266">
        <v>0</v>
      </c>
      <c r="J1266">
        <v>0</v>
      </c>
      <c r="O1266">
        <f t="shared" si="1044"/>
        <v>0</v>
      </c>
      <c r="P1266">
        <f t="shared" si="1045"/>
        <v>0</v>
      </c>
      <c r="Q1266">
        <f t="shared" si="1046"/>
        <v>0</v>
      </c>
      <c r="R1266">
        <f t="shared" si="1047"/>
        <v>0</v>
      </c>
      <c r="S1266">
        <f t="shared" si="1048"/>
        <v>0</v>
      </c>
      <c r="T1266">
        <f t="shared" si="1049"/>
        <v>0</v>
      </c>
      <c r="U1266">
        <f t="shared" si="1050"/>
        <v>0</v>
      </c>
      <c r="V1266">
        <f t="shared" si="1051"/>
        <v>0</v>
      </c>
      <c r="W1266">
        <f t="shared" si="1052"/>
        <v>0</v>
      </c>
      <c r="X1266">
        <f t="shared" si="1053"/>
        <v>0</v>
      </c>
      <c r="Y1266">
        <f t="shared" si="1054"/>
        <v>0</v>
      </c>
      <c r="AA1266">
        <v>52421674</v>
      </c>
      <c r="AB1266">
        <f t="shared" si="1055"/>
        <v>280864.57</v>
      </c>
      <c r="AC1266">
        <f t="shared" si="1079"/>
        <v>222479.25</v>
      </c>
      <c r="AD1266">
        <f t="shared" si="1080"/>
        <v>53736.02</v>
      </c>
      <c r="AE1266">
        <f t="shared" si="1081"/>
        <v>21215.13</v>
      </c>
      <c r="AF1266">
        <f t="shared" si="1082"/>
        <v>4649.3</v>
      </c>
      <c r="AG1266">
        <f t="shared" si="1059"/>
        <v>0</v>
      </c>
      <c r="AH1266">
        <f t="shared" si="1083"/>
        <v>24.84</v>
      </c>
      <c r="AI1266">
        <f t="shared" si="1084"/>
        <v>0</v>
      </c>
      <c r="AJ1266">
        <f t="shared" si="1061"/>
        <v>0</v>
      </c>
      <c r="AK1266">
        <v>280864.57</v>
      </c>
      <c r="AL1266">
        <v>222479.25</v>
      </c>
      <c r="AM1266">
        <v>53736.02</v>
      </c>
      <c r="AN1266">
        <v>21215.13</v>
      </c>
      <c r="AO1266">
        <v>4649.3</v>
      </c>
      <c r="AP1266">
        <v>0</v>
      </c>
      <c r="AQ1266">
        <v>24.84</v>
      </c>
      <c r="AR1266">
        <v>0</v>
      </c>
      <c r="AS1266">
        <v>0</v>
      </c>
      <c r="AT1266">
        <v>70</v>
      </c>
      <c r="AU1266">
        <v>10</v>
      </c>
      <c r="AV1266">
        <v>1</v>
      </c>
      <c r="AW1266">
        <v>1</v>
      </c>
      <c r="AZ1266">
        <v>1</v>
      </c>
      <c r="BA1266">
        <v>1</v>
      </c>
      <c r="BB1266">
        <v>1</v>
      </c>
      <c r="BC1266">
        <v>1</v>
      </c>
      <c r="BD1266" t="s">
        <v>3</v>
      </c>
      <c r="BE1266" t="s">
        <v>3</v>
      </c>
      <c r="BF1266" t="s">
        <v>3</v>
      </c>
      <c r="BG1266" t="s">
        <v>3</v>
      </c>
      <c r="BH1266">
        <v>0</v>
      </c>
      <c r="BI1266">
        <v>4</v>
      </c>
      <c r="BJ1266" t="s">
        <v>388</v>
      </c>
      <c r="BM1266">
        <v>0</v>
      </c>
      <c r="BN1266">
        <v>0</v>
      </c>
      <c r="BO1266" t="s">
        <v>3</v>
      </c>
      <c r="BP1266">
        <v>0</v>
      </c>
      <c r="BQ1266">
        <v>1</v>
      </c>
      <c r="BR1266">
        <v>0</v>
      </c>
      <c r="BS1266">
        <v>1</v>
      </c>
      <c r="BT1266">
        <v>1</v>
      </c>
      <c r="BU1266">
        <v>1</v>
      </c>
      <c r="BV1266">
        <v>1</v>
      </c>
      <c r="BW1266">
        <v>1</v>
      </c>
      <c r="BX1266">
        <v>1</v>
      </c>
      <c r="BY1266" t="s">
        <v>3</v>
      </c>
      <c r="BZ1266">
        <v>70</v>
      </c>
      <c r="CA1266">
        <v>10</v>
      </c>
      <c r="CE1266">
        <v>0</v>
      </c>
      <c r="CF1266">
        <v>0</v>
      </c>
      <c r="CG1266">
        <v>0</v>
      </c>
      <c r="CM1266">
        <v>0</v>
      </c>
      <c r="CN1266" t="s">
        <v>3</v>
      </c>
      <c r="CO1266">
        <v>0</v>
      </c>
      <c r="CP1266">
        <f t="shared" si="1062"/>
        <v>0</v>
      </c>
      <c r="CQ1266">
        <f t="shared" si="1063"/>
        <v>222479.25</v>
      </c>
      <c r="CR1266">
        <f t="shared" si="1085"/>
        <v>53736.02</v>
      </c>
      <c r="CS1266">
        <f t="shared" si="1065"/>
        <v>21215.13</v>
      </c>
      <c r="CT1266">
        <f t="shared" si="1066"/>
        <v>4649.3</v>
      </c>
      <c r="CU1266">
        <f t="shared" si="1067"/>
        <v>0</v>
      </c>
      <c r="CV1266">
        <f t="shared" si="1068"/>
        <v>24.84</v>
      </c>
      <c r="CW1266">
        <f t="shared" si="1069"/>
        <v>0</v>
      </c>
      <c r="CX1266">
        <f t="shared" si="1070"/>
        <v>0</v>
      </c>
      <c r="CY1266">
        <f t="shared" si="1071"/>
        <v>0</v>
      </c>
      <c r="CZ1266">
        <f t="shared" si="1072"/>
        <v>0</v>
      </c>
      <c r="DC1266" t="s">
        <v>3</v>
      </c>
      <c r="DD1266" t="s">
        <v>3</v>
      </c>
      <c r="DE1266" t="s">
        <v>3</v>
      </c>
      <c r="DF1266" t="s">
        <v>3</v>
      </c>
      <c r="DG1266" t="s">
        <v>3</v>
      </c>
      <c r="DH1266" t="s">
        <v>3</v>
      </c>
      <c r="DI1266" t="s">
        <v>3</v>
      </c>
      <c r="DJ1266" t="s">
        <v>3</v>
      </c>
      <c r="DK1266" t="s">
        <v>3</v>
      </c>
      <c r="DL1266" t="s">
        <v>3</v>
      </c>
      <c r="DM1266" t="s">
        <v>3</v>
      </c>
      <c r="DN1266">
        <v>0</v>
      </c>
      <c r="DO1266">
        <v>0</v>
      </c>
      <c r="DP1266">
        <v>1</v>
      </c>
      <c r="DQ1266">
        <v>1</v>
      </c>
      <c r="DU1266">
        <v>1007</v>
      </c>
      <c r="DV1266" t="s">
        <v>132</v>
      </c>
      <c r="DW1266" t="s">
        <v>132</v>
      </c>
      <c r="DX1266">
        <v>100</v>
      </c>
      <c r="EE1266">
        <v>51482689</v>
      </c>
      <c r="EF1266">
        <v>1</v>
      </c>
      <c r="EG1266" t="s">
        <v>21</v>
      </c>
      <c r="EH1266">
        <v>0</v>
      </c>
      <c r="EI1266" t="s">
        <v>3</v>
      </c>
      <c r="EJ1266">
        <v>4</v>
      </c>
      <c r="EK1266">
        <v>0</v>
      </c>
      <c r="EL1266" t="s">
        <v>22</v>
      </c>
      <c r="EM1266" t="s">
        <v>23</v>
      </c>
      <c r="EO1266" t="s">
        <v>3</v>
      </c>
      <c r="EQ1266">
        <v>0</v>
      </c>
      <c r="ER1266">
        <v>280864.57</v>
      </c>
      <c r="ES1266">
        <v>222479.25</v>
      </c>
      <c r="ET1266">
        <v>53736.02</v>
      </c>
      <c r="EU1266">
        <v>21215.13</v>
      </c>
      <c r="EV1266">
        <v>4649.3</v>
      </c>
      <c r="EW1266">
        <v>24.84</v>
      </c>
      <c r="EX1266">
        <v>0</v>
      </c>
      <c r="EY1266">
        <v>0</v>
      </c>
      <c r="FQ1266">
        <v>0</v>
      </c>
      <c r="FR1266">
        <f t="shared" si="1073"/>
        <v>0</v>
      </c>
      <c r="FS1266">
        <v>0</v>
      </c>
      <c r="FX1266">
        <v>70</v>
      </c>
      <c r="FY1266">
        <v>10</v>
      </c>
      <c r="GA1266" t="s">
        <v>3</v>
      </c>
      <c r="GD1266">
        <v>0</v>
      </c>
      <c r="GF1266">
        <v>903465972</v>
      </c>
      <c r="GG1266">
        <v>2</v>
      </c>
      <c r="GH1266">
        <v>1</v>
      </c>
      <c r="GI1266">
        <v>-2</v>
      </c>
      <c r="GJ1266">
        <v>0</v>
      </c>
      <c r="GK1266">
        <f>ROUND(R1266*(R12)/100,2)</f>
        <v>0</v>
      </c>
      <c r="GL1266">
        <f t="shared" si="1074"/>
        <v>0</v>
      </c>
      <c r="GM1266">
        <f t="shared" si="1086"/>
        <v>0</v>
      </c>
      <c r="GN1266">
        <f t="shared" si="1087"/>
        <v>0</v>
      </c>
      <c r="GO1266">
        <f t="shared" si="1088"/>
        <v>0</v>
      </c>
      <c r="GP1266">
        <f t="shared" si="1089"/>
        <v>0</v>
      </c>
      <c r="GR1266">
        <v>0</v>
      </c>
      <c r="GS1266">
        <v>3</v>
      </c>
      <c r="GT1266">
        <v>0</v>
      </c>
      <c r="GU1266" t="s">
        <v>3</v>
      </c>
      <c r="GV1266">
        <f t="shared" si="1090"/>
        <v>0</v>
      </c>
      <c r="GW1266">
        <v>1</v>
      </c>
      <c r="GX1266">
        <f t="shared" si="1076"/>
        <v>0</v>
      </c>
      <c r="HA1266">
        <v>0</v>
      </c>
      <c r="HB1266">
        <v>0</v>
      </c>
      <c r="HC1266">
        <f t="shared" si="1077"/>
        <v>0</v>
      </c>
      <c r="HE1266" t="s">
        <v>3</v>
      </c>
      <c r="HF1266" t="s">
        <v>3</v>
      </c>
      <c r="IK1266">
        <f t="shared" si="1078"/>
        <v>0</v>
      </c>
    </row>
    <row r="1267" spans="1:245" x14ac:dyDescent="0.2">
      <c r="A1267">
        <v>17</v>
      </c>
      <c r="B1267">
        <v>1</v>
      </c>
      <c r="C1267">
        <f>ROW(SmtRes!A423)</f>
        <v>423</v>
      </c>
      <c r="D1267">
        <f>ROW(EtalonRes!A416)</f>
        <v>416</v>
      </c>
      <c r="E1267" t="s">
        <v>3</v>
      </c>
      <c r="F1267" t="s">
        <v>68</v>
      </c>
      <c r="G1267" t="s">
        <v>69</v>
      </c>
      <c r="H1267" t="s">
        <v>70</v>
      </c>
      <c r="I1267">
        <v>0</v>
      </c>
      <c r="J1267">
        <v>0</v>
      </c>
      <c r="O1267">
        <f t="shared" si="1044"/>
        <v>0</v>
      </c>
      <c r="P1267">
        <f t="shared" si="1045"/>
        <v>0</v>
      </c>
      <c r="Q1267">
        <f t="shared" si="1046"/>
        <v>0</v>
      </c>
      <c r="R1267">
        <f t="shared" si="1047"/>
        <v>0</v>
      </c>
      <c r="S1267">
        <f t="shared" si="1048"/>
        <v>0</v>
      </c>
      <c r="T1267">
        <f t="shared" si="1049"/>
        <v>0</v>
      </c>
      <c r="U1267">
        <f t="shared" si="1050"/>
        <v>0</v>
      </c>
      <c r="V1267">
        <f t="shared" si="1051"/>
        <v>0</v>
      </c>
      <c r="W1267">
        <f t="shared" si="1052"/>
        <v>0</v>
      </c>
      <c r="X1267">
        <f t="shared" si="1053"/>
        <v>0</v>
      </c>
      <c r="Y1267">
        <f t="shared" si="1054"/>
        <v>0</v>
      </c>
      <c r="AA1267">
        <v>-1</v>
      </c>
      <c r="AB1267">
        <f t="shared" si="1055"/>
        <v>23966.9</v>
      </c>
      <c r="AC1267">
        <f t="shared" si="1079"/>
        <v>20488.849999999999</v>
      </c>
      <c r="AD1267">
        <f t="shared" si="1080"/>
        <v>1123.06</v>
      </c>
      <c r="AE1267">
        <f t="shared" si="1081"/>
        <v>471.72</v>
      </c>
      <c r="AF1267">
        <f t="shared" si="1082"/>
        <v>2354.9899999999998</v>
      </c>
      <c r="AG1267">
        <f t="shared" si="1059"/>
        <v>0</v>
      </c>
      <c r="AH1267">
        <f t="shared" si="1083"/>
        <v>10.3</v>
      </c>
      <c r="AI1267">
        <f t="shared" si="1084"/>
        <v>0</v>
      </c>
      <c r="AJ1267">
        <f t="shared" si="1061"/>
        <v>0</v>
      </c>
      <c r="AK1267">
        <v>23966.9</v>
      </c>
      <c r="AL1267">
        <v>20488.849999999999</v>
      </c>
      <c r="AM1267">
        <v>1123.06</v>
      </c>
      <c r="AN1267">
        <v>471.72</v>
      </c>
      <c r="AO1267">
        <v>2354.9899999999998</v>
      </c>
      <c r="AP1267">
        <v>0</v>
      </c>
      <c r="AQ1267">
        <v>10.3</v>
      </c>
      <c r="AR1267">
        <v>0</v>
      </c>
      <c r="AS1267">
        <v>0</v>
      </c>
      <c r="AT1267">
        <v>70</v>
      </c>
      <c r="AU1267">
        <v>10</v>
      </c>
      <c r="AV1267">
        <v>1</v>
      </c>
      <c r="AW1267">
        <v>1</v>
      </c>
      <c r="AZ1267">
        <v>1</v>
      </c>
      <c r="BA1267">
        <v>1</v>
      </c>
      <c r="BB1267">
        <v>1</v>
      </c>
      <c r="BC1267">
        <v>1</v>
      </c>
      <c r="BD1267" t="s">
        <v>3</v>
      </c>
      <c r="BE1267" t="s">
        <v>3</v>
      </c>
      <c r="BF1267" t="s">
        <v>3</v>
      </c>
      <c r="BG1267" t="s">
        <v>3</v>
      </c>
      <c r="BH1267">
        <v>0</v>
      </c>
      <c r="BI1267">
        <v>4</v>
      </c>
      <c r="BJ1267" t="s">
        <v>71</v>
      </c>
      <c r="BM1267">
        <v>0</v>
      </c>
      <c r="BN1267">
        <v>0</v>
      </c>
      <c r="BO1267" t="s">
        <v>3</v>
      </c>
      <c r="BP1267">
        <v>0</v>
      </c>
      <c r="BQ1267">
        <v>1</v>
      </c>
      <c r="BR1267">
        <v>0</v>
      </c>
      <c r="BS1267">
        <v>1</v>
      </c>
      <c r="BT1267">
        <v>1</v>
      </c>
      <c r="BU1267">
        <v>1</v>
      </c>
      <c r="BV1267">
        <v>1</v>
      </c>
      <c r="BW1267">
        <v>1</v>
      </c>
      <c r="BX1267">
        <v>1</v>
      </c>
      <c r="BY1267" t="s">
        <v>3</v>
      </c>
      <c r="BZ1267">
        <v>70</v>
      </c>
      <c r="CA1267">
        <v>10</v>
      </c>
      <c r="CE1267">
        <v>0</v>
      </c>
      <c r="CF1267">
        <v>0</v>
      </c>
      <c r="CG1267">
        <v>0</v>
      </c>
      <c r="CM1267">
        <v>0</v>
      </c>
      <c r="CN1267" t="s">
        <v>3</v>
      </c>
      <c r="CO1267">
        <v>0</v>
      </c>
      <c r="CP1267">
        <f t="shared" si="1062"/>
        <v>0</v>
      </c>
      <c r="CQ1267">
        <f t="shared" si="1063"/>
        <v>20488.849999999999</v>
      </c>
      <c r="CR1267">
        <f t="shared" si="1085"/>
        <v>1123.06</v>
      </c>
      <c r="CS1267">
        <f t="shared" si="1065"/>
        <v>471.72</v>
      </c>
      <c r="CT1267">
        <f t="shared" si="1066"/>
        <v>2354.9899999999998</v>
      </c>
      <c r="CU1267">
        <f t="shared" si="1067"/>
        <v>0</v>
      </c>
      <c r="CV1267">
        <f t="shared" si="1068"/>
        <v>10.3</v>
      </c>
      <c r="CW1267">
        <f t="shared" si="1069"/>
        <v>0</v>
      </c>
      <c r="CX1267">
        <f t="shared" si="1070"/>
        <v>0</v>
      </c>
      <c r="CY1267">
        <f t="shared" si="1071"/>
        <v>0</v>
      </c>
      <c r="CZ1267">
        <f t="shared" si="1072"/>
        <v>0</v>
      </c>
      <c r="DC1267" t="s">
        <v>3</v>
      </c>
      <c r="DD1267" t="s">
        <v>3</v>
      </c>
      <c r="DE1267" t="s">
        <v>3</v>
      </c>
      <c r="DF1267" t="s">
        <v>3</v>
      </c>
      <c r="DG1267" t="s">
        <v>3</v>
      </c>
      <c r="DH1267" t="s">
        <v>3</v>
      </c>
      <c r="DI1267" t="s">
        <v>3</v>
      </c>
      <c r="DJ1267" t="s">
        <v>3</v>
      </c>
      <c r="DK1267" t="s">
        <v>3</v>
      </c>
      <c r="DL1267" t="s">
        <v>3</v>
      </c>
      <c r="DM1267" t="s">
        <v>3</v>
      </c>
      <c r="DN1267">
        <v>0</v>
      </c>
      <c r="DO1267">
        <v>0</v>
      </c>
      <c r="DP1267">
        <v>1</v>
      </c>
      <c r="DQ1267">
        <v>1</v>
      </c>
      <c r="DU1267">
        <v>1005</v>
      </c>
      <c r="DV1267" t="s">
        <v>70</v>
      </c>
      <c r="DW1267" t="s">
        <v>70</v>
      </c>
      <c r="DX1267">
        <v>100</v>
      </c>
      <c r="EE1267">
        <v>51482689</v>
      </c>
      <c r="EF1267">
        <v>1</v>
      </c>
      <c r="EG1267" t="s">
        <v>21</v>
      </c>
      <c r="EH1267">
        <v>0</v>
      </c>
      <c r="EI1267" t="s">
        <v>3</v>
      </c>
      <c r="EJ1267">
        <v>4</v>
      </c>
      <c r="EK1267">
        <v>0</v>
      </c>
      <c r="EL1267" t="s">
        <v>22</v>
      </c>
      <c r="EM1267" t="s">
        <v>23</v>
      </c>
      <c r="EO1267" t="s">
        <v>3</v>
      </c>
      <c r="EQ1267">
        <v>1024</v>
      </c>
      <c r="ER1267">
        <v>23966.9</v>
      </c>
      <c r="ES1267">
        <v>20488.849999999999</v>
      </c>
      <c r="ET1267">
        <v>1123.06</v>
      </c>
      <c r="EU1267">
        <v>471.72</v>
      </c>
      <c r="EV1267">
        <v>2354.9899999999998</v>
      </c>
      <c r="EW1267">
        <v>10.3</v>
      </c>
      <c r="EX1267">
        <v>0</v>
      </c>
      <c r="EY1267">
        <v>0</v>
      </c>
      <c r="FQ1267">
        <v>0</v>
      </c>
      <c r="FR1267">
        <f t="shared" si="1073"/>
        <v>0</v>
      </c>
      <c r="FS1267">
        <v>0</v>
      </c>
      <c r="FX1267">
        <v>70</v>
      </c>
      <c r="FY1267">
        <v>10</v>
      </c>
      <c r="GA1267" t="s">
        <v>3</v>
      </c>
      <c r="GD1267">
        <v>0</v>
      </c>
      <c r="GF1267">
        <v>1620255239</v>
      </c>
      <c r="GG1267">
        <v>2</v>
      </c>
      <c r="GH1267">
        <v>1</v>
      </c>
      <c r="GI1267">
        <v>-2</v>
      </c>
      <c r="GJ1267">
        <v>0</v>
      </c>
      <c r="GK1267">
        <f>ROUND(R1267*(R12)/100,2)</f>
        <v>0</v>
      </c>
      <c r="GL1267">
        <f t="shared" si="1074"/>
        <v>0</v>
      </c>
      <c r="GM1267">
        <f t="shared" si="1086"/>
        <v>0</v>
      </c>
      <c r="GN1267">
        <f t="shared" si="1087"/>
        <v>0</v>
      </c>
      <c r="GO1267">
        <f t="shared" si="1088"/>
        <v>0</v>
      </c>
      <c r="GP1267">
        <f t="shared" si="1089"/>
        <v>0</v>
      </c>
      <c r="GR1267">
        <v>0</v>
      </c>
      <c r="GS1267">
        <v>3</v>
      </c>
      <c r="GT1267">
        <v>0</v>
      </c>
      <c r="GU1267" t="s">
        <v>3</v>
      </c>
      <c r="GV1267">
        <f t="shared" si="1090"/>
        <v>0</v>
      </c>
      <c r="GW1267">
        <v>1</v>
      </c>
      <c r="GX1267">
        <f t="shared" si="1076"/>
        <v>0</v>
      </c>
      <c r="HA1267">
        <v>0</v>
      </c>
      <c r="HB1267">
        <v>0</v>
      </c>
      <c r="HC1267">
        <f t="shared" si="1077"/>
        <v>0</v>
      </c>
      <c r="HE1267" t="s">
        <v>3</v>
      </c>
      <c r="HF1267" t="s">
        <v>3</v>
      </c>
      <c r="IK1267">
        <f t="shared" si="1078"/>
        <v>0</v>
      </c>
    </row>
    <row r="1268" spans="1:245" x14ac:dyDescent="0.2">
      <c r="A1268">
        <v>18</v>
      </c>
      <c r="B1268">
        <v>1</v>
      </c>
      <c r="C1268">
        <v>423</v>
      </c>
      <c r="E1268" t="s">
        <v>3</v>
      </c>
      <c r="F1268" t="s">
        <v>64</v>
      </c>
      <c r="G1268" t="s">
        <v>65</v>
      </c>
      <c r="H1268" t="s">
        <v>27</v>
      </c>
      <c r="I1268">
        <f>I1267*J1268</f>
        <v>0</v>
      </c>
      <c r="J1268">
        <v>-7.14</v>
      </c>
      <c r="O1268">
        <f t="shared" si="1044"/>
        <v>0</v>
      </c>
      <c r="P1268">
        <f t="shared" si="1045"/>
        <v>0</v>
      </c>
      <c r="Q1268">
        <f t="shared" si="1046"/>
        <v>0</v>
      </c>
      <c r="R1268">
        <f t="shared" si="1047"/>
        <v>0</v>
      </c>
      <c r="S1268">
        <f t="shared" si="1048"/>
        <v>0</v>
      </c>
      <c r="T1268">
        <f t="shared" si="1049"/>
        <v>0</v>
      </c>
      <c r="U1268">
        <f t="shared" si="1050"/>
        <v>0</v>
      </c>
      <c r="V1268">
        <f t="shared" si="1051"/>
        <v>0</v>
      </c>
      <c r="W1268">
        <f t="shared" si="1052"/>
        <v>0</v>
      </c>
      <c r="X1268">
        <f t="shared" si="1053"/>
        <v>0</v>
      </c>
      <c r="Y1268">
        <f t="shared" si="1054"/>
        <v>0</v>
      </c>
      <c r="AA1268">
        <v>-1</v>
      </c>
      <c r="AB1268">
        <f t="shared" si="1055"/>
        <v>2652.04</v>
      </c>
      <c r="AC1268">
        <f t="shared" si="1079"/>
        <v>2652.04</v>
      </c>
      <c r="AD1268">
        <f t="shared" si="1080"/>
        <v>0</v>
      </c>
      <c r="AE1268">
        <f t="shared" si="1081"/>
        <v>0</v>
      </c>
      <c r="AF1268">
        <f t="shared" si="1082"/>
        <v>0</v>
      </c>
      <c r="AG1268">
        <f t="shared" si="1059"/>
        <v>0</v>
      </c>
      <c r="AH1268">
        <f t="shared" si="1083"/>
        <v>0</v>
      </c>
      <c r="AI1268">
        <f t="shared" si="1084"/>
        <v>0</v>
      </c>
      <c r="AJ1268">
        <f t="shared" si="1061"/>
        <v>0</v>
      </c>
      <c r="AK1268">
        <v>2652.04</v>
      </c>
      <c r="AL1268">
        <v>2652.04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70</v>
      </c>
      <c r="AU1268">
        <v>10</v>
      </c>
      <c r="AV1268">
        <v>1</v>
      </c>
      <c r="AW1268">
        <v>1</v>
      </c>
      <c r="AZ1268">
        <v>1</v>
      </c>
      <c r="BA1268">
        <v>1</v>
      </c>
      <c r="BB1268">
        <v>1</v>
      </c>
      <c r="BC1268">
        <v>1</v>
      </c>
      <c r="BD1268" t="s">
        <v>3</v>
      </c>
      <c r="BE1268" t="s">
        <v>3</v>
      </c>
      <c r="BF1268" t="s">
        <v>3</v>
      </c>
      <c r="BG1268" t="s">
        <v>3</v>
      </c>
      <c r="BH1268">
        <v>3</v>
      </c>
      <c r="BI1268">
        <v>4</v>
      </c>
      <c r="BJ1268" t="s">
        <v>66</v>
      </c>
      <c r="BM1268">
        <v>0</v>
      </c>
      <c r="BN1268">
        <v>0</v>
      </c>
      <c r="BO1268" t="s">
        <v>3</v>
      </c>
      <c r="BP1268">
        <v>0</v>
      </c>
      <c r="BQ1268">
        <v>1</v>
      </c>
      <c r="BR1268">
        <v>1</v>
      </c>
      <c r="BS1268">
        <v>1</v>
      </c>
      <c r="BT1268">
        <v>1</v>
      </c>
      <c r="BU1268">
        <v>1</v>
      </c>
      <c r="BV1268">
        <v>1</v>
      </c>
      <c r="BW1268">
        <v>1</v>
      </c>
      <c r="BX1268">
        <v>1</v>
      </c>
      <c r="BY1268" t="s">
        <v>3</v>
      </c>
      <c r="BZ1268">
        <v>70</v>
      </c>
      <c r="CA1268">
        <v>10</v>
      </c>
      <c r="CE1268">
        <v>0</v>
      </c>
      <c r="CF1268">
        <v>0</v>
      </c>
      <c r="CG1268">
        <v>0</v>
      </c>
      <c r="CM1268">
        <v>0</v>
      </c>
      <c r="CN1268" t="s">
        <v>3</v>
      </c>
      <c r="CO1268">
        <v>0</v>
      </c>
      <c r="CP1268">
        <f t="shared" si="1062"/>
        <v>0</v>
      </c>
      <c r="CQ1268">
        <f t="shared" si="1063"/>
        <v>2652.04</v>
      </c>
      <c r="CR1268">
        <f t="shared" si="1085"/>
        <v>0</v>
      </c>
      <c r="CS1268">
        <f t="shared" si="1065"/>
        <v>0</v>
      </c>
      <c r="CT1268">
        <f t="shared" si="1066"/>
        <v>0</v>
      </c>
      <c r="CU1268">
        <f t="shared" si="1067"/>
        <v>0</v>
      </c>
      <c r="CV1268">
        <f t="shared" si="1068"/>
        <v>0</v>
      </c>
      <c r="CW1268">
        <f t="shared" si="1069"/>
        <v>0</v>
      </c>
      <c r="CX1268">
        <f t="shared" si="1070"/>
        <v>0</v>
      </c>
      <c r="CY1268">
        <f t="shared" si="1071"/>
        <v>0</v>
      </c>
      <c r="CZ1268">
        <f t="shared" si="1072"/>
        <v>0</v>
      </c>
      <c r="DC1268" t="s">
        <v>3</v>
      </c>
      <c r="DD1268" t="s">
        <v>3</v>
      </c>
      <c r="DE1268" t="s">
        <v>3</v>
      </c>
      <c r="DF1268" t="s">
        <v>3</v>
      </c>
      <c r="DG1268" t="s">
        <v>3</v>
      </c>
      <c r="DH1268" t="s">
        <v>3</v>
      </c>
      <c r="DI1268" t="s">
        <v>3</v>
      </c>
      <c r="DJ1268" t="s">
        <v>3</v>
      </c>
      <c r="DK1268" t="s">
        <v>3</v>
      </c>
      <c r="DL1268" t="s">
        <v>3</v>
      </c>
      <c r="DM1268" t="s">
        <v>3</v>
      </c>
      <c r="DN1268">
        <v>0</v>
      </c>
      <c r="DO1268">
        <v>0</v>
      </c>
      <c r="DP1268">
        <v>1</v>
      </c>
      <c r="DQ1268">
        <v>1</v>
      </c>
      <c r="DU1268">
        <v>1009</v>
      </c>
      <c r="DV1268" t="s">
        <v>27</v>
      </c>
      <c r="DW1268" t="s">
        <v>27</v>
      </c>
      <c r="DX1268">
        <v>1000</v>
      </c>
      <c r="EE1268">
        <v>51482689</v>
      </c>
      <c r="EF1268">
        <v>1</v>
      </c>
      <c r="EG1268" t="s">
        <v>21</v>
      </c>
      <c r="EH1268">
        <v>0</v>
      </c>
      <c r="EI1268" t="s">
        <v>3</v>
      </c>
      <c r="EJ1268">
        <v>4</v>
      </c>
      <c r="EK1268">
        <v>0</v>
      </c>
      <c r="EL1268" t="s">
        <v>22</v>
      </c>
      <c r="EM1268" t="s">
        <v>23</v>
      </c>
      <c r="EO1268" t="s">
        <v>3</v>
      </c>
      <c r="EQ1268">
        <v>33792</v>
      </c>
      <c r="ER1268">
        <v>2652.04</v>
      </c>
      <c r="ES1268">
        <v>2652.04</v>
      </c>
      <c r="ET1268">
        <v>0</v>
      </c>
      <c r="EU1268">
        <v>0</v>
      </c>
      <c r="EV1268">
        <v>0</v>
      </c>
      <c r="EW1268">
        <v>0</v>
      </c>
      <c r="EX1268">
        <v>0</v>
      </c>
      <c r="FQ1268">
        <v>0</v>
      </c>
      <c r="FR1268">
        <f t="shared" si="1073"/>
        <v>0</v>
      </c>
      <c r="FS1268">
        <v>0</v>
      </c>
      <c r="FX1268">
        <v>70</v>
      </c>
      <c r="FY1268">
        <v>10</v>
      </c>
      <c r="GA1268" t="s">
        <v>3</v>
      </c>
      <c r="GD1268">
        <v>0</v>
      </c>
      <c r="GF1268">
        <v>-740831190</v>
      </c>
      <c r="GG1268">
        <v>2</v>
      </c>
      <c r="GH1268">
        <v>1</v>
      </c>
      <c r="GI1268">
        <v>-2</v>
      </c>
      <c r="GJ1268">
        <v>0</v>
      </c>
      <c r="GK1268">
        <f>ROUND(R1268*(R12)/100,2)</f>
        <v>0</v>
      </c>
      <c r="GL1268">
        <f t="shared" si="1074"/>
        <v>0</v>
      </c>
      <c r="GM1268">
        <f t="shared" si="1086"/>
        <v>0</v>
      </c>
      <c r="GN1268">
        <f t="shared" si="1087"/>
        <v>0</v>
      </c>
      <c r="GO1268">
        <f t="shared" si="1088"/>
        <v>0</v>
      </c>
      <c r="GP1268">
        <f t="shared" si="1089"/>
        <v>0</v>
      </c>
      <c r="GR1268">
        <v>0</v>
      </c>
      <c r="GS1268">
        <v>3</v>
      </c>
      <c r="GT1268">
        <v>0</v>
      </c>
      <c r="GU1268" t="s">
        <v>3</v>
      </c>
      <c r="GV1268">
        <f t="shared" si="1090"/>
        <v>0</v>
      </c>
      <c r="GW1268">
        <v>1</v>
      </c>
      <c r="GX1268">
        <f t="shared" si="1076"/>
        <v>0</v>
      </c>
      <c r="HA1268">
        <v>0</v>
      </c>
      <c r="HB1268">
        <v>0</v>
      </c>
      <c r="HC1268">
        <f t="shared" si="1077"/>
        <v>0</v>
      </c>
      <c r="HE1268" t="s">
        <v>3</v>
      </c>
      <c r="HF1268" t="s">
        <v>3</v>
      </c>
      <c r="IK1268">
        <f t="shared" si="1078"/>
        <v>0</v>
      </c>
    </row>
    <row r="1269" spans="1:245" x14ac:dyDescent="0.2">
      <c r="A1269">
        <v>18</v>
      </c>
      <c r="B1269">
        <v>1</v>
      </c>
      <c r="C1269">
        <v>422</v>
      </c>
      <c r="E1269" t="s">
        <v>3</v>
      </c>
      <c r="F1269" t="s">
        <v>64</v>
      </c>
      <c r="G1269" t="s">
        <v>65</v>
      </c>
      <c r="H1269" t="s">
        <v>27</v>
      </c>
      <c r="I1269">
        <f>I1267*J1269</f>
        <v>0</v>
      </c>
      <c r="J1269">
        <v>11.9</v>
      </c>
      <c r="O1269">
        <f t="shared" si="1044"/>
        <v>0</v>
      </c>
      <c r="P1269">
        <f t="shared" si="1045"/>
        <v>0</v>
      </c>
      <c r="Q1269">
        <f t="shared" si="1046"/>
        <v>0</v>
      </c>
      <c r="R1269">
        <f t="shared" si="1047"/>
        <v>0</v>
      </c>
      <c r="S1269">
        <f t="shared" si="1048"/>
        <v>0</v>
      </c>
      <c r="T1269">
        <f t="shared" si="1049"/>
        <v>0</v>
      </c>
      <c r="U1269">
        <f t="shared" si="1050"/>
        <v>0</v>
      </c>
      <c r="V1269">
        <f t="shared" si="1051"/>
        <v>0</v>
      </c>
      <c r="W1269">
        <f t="shared" si="1052"/>
        <v>0</v>
      </c>
      <c r="X1269">
        <f t="shared" si="1053"/>
        <v>0</v>
      </c>
      <c r="Y1269">
        <f t="shared" si="1054"/>
        <v>0</v>
      </c>
      <c r="AA1269">
        <v>-1</v>
      </c>
      <c r="AB1269">
        <f t="shared" si="1055"/>
        <v>2652.04</v>
      </c>
      <c r="AC1269">
        <f t="shared" si="1079"/>
        <v>2652.04</v>
      </c>
      <c r="AD1269">
        <f t="shared" si="1080"/>
        <v>0</v>
      </c>
      <c r="AE1269">
        <f t="shared" si="1081"/>
        <v>0</v>
      </c>
      <c r="AF1269">
        <f t="shared" si="1082"/>
        <v>0</v>
      </c>
      <c r="AG1269">
        <f t="shared" si="1059"/>
        <v>0</v>
      </c>
      <c r="AH1269">
        <f t="shared" si="1083"/>
        <v>0</v>
      </c>
      <c r="AI1269">
        <f t="shared" si="1084"/>
        <v>0</v>
      </c>
      <c r="AJ1269">
        <f t="shared" si="1061"/>
        <v>0</v>
      </c>
      <c r="AK1269">
        <v>2652.04</v>
      </c>
      <c r="AL1269">
        <v>2652.04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70</v>
      </c>
      <c r="AU1269">
        <v>10</v>
      </c>
      <c r="AV1269">
        <v>1</v>
      </c>
      <c r="AW1269">
        <v>1</v>
      </c>
      <c r="AZ1269">
        <v>1</v>
      </c>
      <c r="BA1269">
        <v>1</v>
      </c>
      <c r="BB1269">
        <v>1</v>
      </c>
      <c r="BC1269">
        <v>1</v>
      </c>
      <c r="BD1269" t="s">
        <v>3</v>
      </c>
      <c r="BE1269" t="s">
        <v>3</v>
      </c>
      <c r="BF1269" t="s">
        <v>3</v>
      </c>
      <c r="BG1269" t="s">
        <v>3</v>
      </c>
      <c r="BH1269">
        <v>3</v>
      </c>
      <c r="BI1269">
        <v>4</v>
      </c>
      <c r="BJ1269" t="s">
        <v>66</v>
      </c>
      <c r="BM1269">
        <v>0</v>
      </c>
      <c r="BN1269">
        <v>0</v>
      </c>
      <c r="BO1269" t="s">
        <v>3</v>
      </c>
      <c r="BP1269">
        <v>0</v>
      </c>
      <c r="BQ1269">
        <v>1</v>
      </c>
      <c r="BR1269">
        <v>0</v>
      </c>
      <c r="BS1269">
        <v>1</v>
      </c>
      <c r="BT1269">
        <v>1</v>
      </c>
      <c r="BU1269">
        <v>1</v>
      </c>
      <c r="BV1269">
        <v>1</v>
      </c>
      <c r="BW1269">
        <v>1</v>
      </c>
      <c r="BX1269">
        <v>1</v>
      </c>
      <c r="BY1269" t="s">
        <v>3</v>
      </c>
      <c r="BZ1269">
        <v>70</v>
      </c>
      <c r="CA1269">
        <v>10</v>
      </c>
      <c r="CE1269">
        <v>0</v>
      </c>
      <c r="CF1269">
        <v>0</v>
      </c>
      <c r="CG1269">
        <v>0</v>
      </c>
      <c r="CM1269">
        <v>0</v>
      </c>
      <c r="CN1269" t="s">
        <v>3</v>
      </c>
      <c r="CO1269">
        <v>0</v>
      </c>
      <c r="CP1269">
        <f t="shared" si="1062"/>
        <v>0</v>
      </c>
      <c r="CQ1269">
        <f t="shared" si="1063"/>
        <v>2652.04</v>
      </c>
      <c r="CR1269">
        <f t="shared" si="1085"/>
        <v>0</v>
      </c>
      <c r="CS1269">
        <f t="shared" si="1065"/>
        <v>0</v>
      </c>
      <c r="CT1269">
        <f t="shared" si="1066"/>
        <v>0</v>
      </c>
      <c r="CU1269">
        <f t="shared" si="1067"/>
        <v>0</v>
      </c>
      <c r="CV1269">
        <f t="shared" si="1068"/>
        <v>0</v>
      </c>
      <c r="CW1269">
        <f t="shared" si="1069"/>
        <v>0</v>
      </c>
      <c r="CX1269">
        <f t="shared" si="1070"/>
        <v>0</v>
      </c>
      <c r="CY1269">
        <f t="shared" si="1071"/>
        <v>0</v>
      </c>
      <c r="CZ1269">
        <f t="shared" si="1072"/>
        <v>0</v>
      </c>
      <c r="DC1269" t="s">
        <v>3</v>
      </c>
      <c r="DD1269" t="s">
        <v>3</v>
      </c>
      <c r="DE1269" t="s">
        <v>3</v>
      </c>
      <c r="DF1269" t="s">
        <v>3</v>
      </c>
      <c r="DG1269" t="s">
        <v>3</v>
      </c>
      <c r="DH1269" t="s">
        <v>3</v>
      </c>
      <c r="DI1269" t="s">
        <v>3</v>
      </c>
      <c r="DJ1269" t="s">
        <v>3</v>
      </c>
      <c r="DK1269" t="s">
        <v>3</v>
      </c>
      <c r="DL1269" t="s">
        <v>3</v>
      </c>
      <c r="DM1269" t="s">
        <v>3</v>
      </c>
      <c r="DN1269">
        <v>0</v>
      </c>
      <c r="DO1269">
        <v>0</v>
      </c>
      <c r="DP1269">
        <v>1</v>
      </c>
      <c r="DQ1269">
        <v>1</v>
      </c>
      <c r="DU1269">
        <v>1009</v>
      </c>
      <c r="DV1269" t="s">
        <v>27</v>
      </c>
      <c r="DW1269" t="s">
        <v>27</v>
      </c>
      <c r="DX1269">
        <v>1000</v>
      </c>
      <c r="EE1269">
        <v>51482689</v>
      </c>
      <c r="EF1269">
        <v>1</v>
      </c>
      <c r="EG1269" t="s">
        <v>21</v>
      </c>
      <c r="EH1269">
        <v>0</v>
      </c>
      <c r="EI1269" t="s">
        <v>3</v>
      </c>
      <c r="EJ1269">
        <v>4</v>
      </c>
      <c r="EK1269">
        <v>0</v>
      </c>
      <c r="EL1269" t="s">
        <v>22</v>
      </c>
      <c r="EM1269" t="s">
        <v>23</v>
      </c>
      <c r="EO1269" t="s">
        <v>3</v>
      </c>
      <c r="EQ1269">
        <v>1024</v>
      </c>
      <c r="ER1269">
        <v>2652.04</v>
      </c>
      <c r="ES1269">
        <v>2652.04</v>
      </c>
      <c r="ET1269">
        <v>0</v>
      </c>
      <c r="EU1269">
        <v>0</v>
      </c>
      <c r="EV1269">
        <v>0</v>
      </c>
      <c r="EW1269">
        <v>0</v>
      </c>
      <c r="EX1269">
        <v>0</v>
      </c>
      <c r="FQ1269">
        <v>0</v>
      </c>
      <c r="FR1269">
        <f t="shared" si="1073"/>
        <v>0</v>
      </c>
      <c r="FS1269">
        <v>0</v>
      </c>
      <c r="FX1269">
        <v>70</v>
      </c>
      <c r="FY1269">
        <v>10</v>
      </c>
      <c r="GA1269" t="s">
        <v>3</v>
      </c>
      <c r="GD1269">
        <v>0</v>
      </c>
      <c r="GF1269">
        <v>-740831190</v>
      </c>
      <c r="GG1269">
        <v>2</v>
      </c>
      <c r="GH1269">
        <v>1</v>
      </c>
      <c r="GI1269">
        <v>-2</v>
      </c>
      <c r="GJ1269">
        <v>0</v>
      </c>
      <c r="GK1269">
        <f>ROUND(R1269*(R12)/100,2)</f>
        <v>0</v>
      </c>
      <c r="GL1269">
        <f t="shared" si="1074"/>
        <v>0</v>
      </c>
      <c r="GM1269">
        <f t="shared" si="1086"/>
        <v>0</v>
      </c>
      <c r="GN1269">
        <f t="shared" si="1087"/>
        <v>0</v>
      </c>
      <c r="GO1269">
        <f t="shared" si="1088"/>
        <v>0</v>
      </c>
      <c r="GP1269">
        <f t="shared" si="1089"/>
        <v>0</v>
      </c>
      <c r="GR1269">
        <v>0</v>
      </c>
      <c r="GS1269">
        <v>3</v>
      </c>
      <c r="GT1269">
        <v>0</v>
      </c>
      <c r="GU1269" t="s">
        <v>3</v>
      </c>
      <c r="GV1269">
        <f t="shared" si="1090"/>
        <v>0</v>
      </c>
      <c r="GW1269">
        <v>1</v>
      </c>
      <c r="GX1269">
        <f t="shared" si="1076"/>
        <v>0</v>
      </c>
      <c r="HA1269">
        <v>0</v>
      </c>
      <c r="HB1269">
        <v>0</v>
      </c>
      <c r="HC1269">
        <f t="shared" si="1077"/>
        <v>0</v>
      </c>
      <c r="HE1269" t="s">
        <v>3</v>
      </c>
      <c r="HF1269" t="s">
        <v>3</v>
      </c>
      <c r="IK1269">
        <f t="shared" si="1078"/>
        <v>0</v>
      </c>
    </row>
    <row r="1270" spans="1:245" x14ac:dyDescent="0.2">
      <c r="A1270">
        <v>17</v>
      </c>
      <c r="B1270">
        <v>1</v>
      </c>
      <c r="C1270">
        <f>ROW(SmtRes!A428)</f>
        <v>428</v>
      </c>
      <c r="D1270">
        <f>ROW(EtalonRes!A420)</f>
        <v>420</v>
      </c>
      <c r="E1270" t="s">
        <v>144</v>
      </c>
      <c r="F1270" t="s">
        <v>411</v>
      </c>
      <c r="G1270" t="s">
        <v>412</v>
      </c>
      <c r="H1270" t="s">
        <v>70</v>
      </c>
      <c r="I1270">
        <v>0</v>
      </c>
      <c r="J1270">
        <v>0</v>
      </c>
      <c r="O1270">
        <f t="shared" si="1044"/>
        <v>0</v>
      </c>
      <c r="P1270">
        <f t="shared" si="1045"/>
        <v>0</v>
      </c>
      <c r="Q1270">
        <f t="shared" si="1046"/>
        <v>0</v>
      </c>
      <c r="R1270">
        <f t="shared" si="1047"/>
        <v>0</v>
      </c>
      <c r="S1270">
        <f t="shared" si="1048"/>
        <v>0</v>
      </c>
      <c r="T1270">
        <f t="shared" si="1049"/>
        <v>0</v>
      </c>
      <c r="U1270">
        <f t="shared" si="1050"/>
        <v>0</v>
      </c>
      <c r="V1270">
        <f t="shared" si="1051"/>
        <v>0</v>
      </c>
      <c r="W1270">
        <f t="shared" si="1052"/>
        <v>0</v>
      </c>
      <c r="X1270">
        <f t="shared" si="1053"/>
        <v>0</v>
      </c>
      <c r="Y1270">
        <f t="shared" si="1054"/>
        <v>0</v>
      </c>
      <c r="AA1270">
        <v>52421674</v>
      </c>
      <c r="AB1270">
        <f t="shared" si="1055"/>
        <v>33703.800000000003</v>
      </c>
      <c r="AC1270">
        <f t="shared" si="1079"/>
        <v>30225.75</v>
      </c>
      <c r="AD1270">
        <f t="shared" si="1080"/>
        <v>1123.06</v>
      </c>
      <c r="AE1270">
        <f t="shared" si="1081"/>
        <v>471.72</v>
      </c>
      <c r="AF1270">
        <f t="shared" si="1082"/>
        <v>2354.9899999999998</v>
      </c>
      <c r="AG1270">
        <f t="shared" si="1059"/>
        <v>0</v>
      </c>
      <c r="AH1270">
        <f t="shared" si="1083"/>
        <v>10.3</v>
      </c>
      <c r="AI1270">
        <f t="shared" si="1084"/>
        <v>0</v>
      </c>
      <c r="AJ1270">
        <f t="shared" si="1061"/>
        <v>0</v>
      </c>
      <c r="AK1270">
        <v>33703.800000000003</v>
      </c>
      <c r="AL1270">
        <v>30225.75</v>
      </c>
      <c r="AM1270">
        <v>1123.06</v>
      </c>
      <c r="AN1270">
        <v>471.72</v>
      </c>
      <c r="AO1270">
        <v>2354.9899999999998</v>
      </c>
      <c r="AP1270">
        <v>0</v>
      </c>
      <c r="AQ1270">
        <v>10.3</v>
      </c>
      <c r="AR1270">
        <v>0</v>
      </c>
      <c r="AS1270">
        <v>0</v>
      </c>
      <c r="AT1270">
        <v>70</v>
      </c>
      <c r="AU1270">
        <v>10</v>
      </c>
      <c r="AV1270">
        <v>1</v>
      </c>
      <c r="AW1270">
        <v>1</v>
      </c>
      <c r="AZ1270">
        <v>1</v>
      </c>
      <c r="BA1270">
        <v>1</v>
      </c>
      <c r="BB1270">
        <v>1</v>
      </c>
      <c r="BC1270">
        <v>1</v>
      </c>
      <c r="BD1270" t="s">
        <v>3</v>
      </c>
      <c r="BE1270" t="s">
        <v>3</v>
      </c>
      <c r="BF1270" t="s">
        <v>3</v>
      </c>
      <c r="BG1270" t="s">
        <v>3</v>
      </c>
      <c r="BH1270">
        <v>0</v>
      </c>
      <c r="BI1270">
        <v>4</v>
      </c>
      <c r="BJ1270" t="s">
        <v>413</v>
      </c>
      <c r="BM1270">
        <v>0</v>
      </c>
      <c r="BN1270">
        <v>0</v>
      </c>
      <c r="BO1270" t="s">
        <v>3</v>
      </c>
      <c r="BP1270">
        <v>0</v>
      </c>
      <c r="BQ1270">
        <v>1</v>
      </c>
      <c r="BR1270">
        <v>0</v>
      </c>
      <c r="BS1270">
        <v>1</v>
      </c>
      <c r="BT1270">
        <v>1</v>
      </c>
      <c r="BU1270">
        <v>1</v>
      </c>
      <c r="BV1270">
        <v>1</v>
      </c>
      <c r="BW1270">
        <v>1</v>
      </c>
      <c r="BX1270">
        <v>1</v>
      </c>
      <c r="BY1270" t="s">
        <v>3</v>
      </c>
      <c r="BZ1270">
        <v>70</v>
      </c>
      <c r="CA1270">
        <v>10</v>
      </c>
      <c r="CE1270">
        <v>0</v>
      </c>
      <c r="CF1270">
        <v>0</v>
      </c>
      <c r="CG1270">
        <v>0</v>
      </c>
      <c r="CM1270">
        <v>0</v>
      </c>
      <c r="CN1270" t="s">
        <v>3</v>
      </c>
      <c r="CO1270">
        <v>0</v>
      </c>
      <c r="CP1270">
        <f t="shared" si="1062"/>
        <v>0</v>
      </c>
      <c r="CQ1270">
        <f t="shared" si="1063"/>
        <v>30225.75</v>
      </c>
      <c r="CR1270">
        <f t="shared" si="1085"/>
        <v>1123.06</v>
      </c>
      <c r="CS1270">
        <f t="shared" si="1065"/>
        <v>471.72</v>
      </c>
      <c r="CT1270">
        <f t="shared" si="1066"/>
        <v>2354.9899999999998</v>
      </c>
      <c r="CU1270">
        <f t="shared" si="1067"/>
        <v>0</v>
      </c>
      <c r="CV1270">
        <f t="shared" si="1068"/>
        <v>10.3</v>
      </c>
      <c r="CW1270">
        <f t="shared" si="1069"/>
        <v>0</v>
      </c>
      <c r="CX1270">
        <f t="shared" si="1070"/>
        <v>0</v>
      </c>
      <c r="CY1270">
        <f t="shared" si="1071"/>
        <v>0</v>
      </c>
      <c r="CZ1270">
        <f t="shared" si="1072"/>
        <v>0</v>
      </c>
      <c r="DC1270" t="s">
        <v>3</v>
      </c>
      <c r="DD1270" t="s">
        <v>3</v>
      </c>
      <c r="DE1270" t="s">
        <v>3</v>
      </c>
      <c r="DF1270" t="s">
        <v>3</v>
      </c>
      <c r="DG1270" t="s">
        <v>3</v>
      </c>
      <c r="DH1270" t="s">
        <v>3</v>
      </c>
      <c r="DI1270" t="s">
        <v>3</v>
      </c>
      <c r="DJ1270" t="s">
        <v>3</v>
      </c>
      <c r="DK1270" t="s">
        <v>3</v>
      </c>
      <c r="DL1270" t="s">
        <v>3</v>
      </c>
      <c r="DM1270" t="s">
        <v>3</v>
      </c>
      <c r="DN1270">
        <v>0</v>
      </c>
      <c r="DO1270">
        <v>0</v>
      </c>
      <c r="DP1270">
        <v>1</v>
      </c>
      <c r="DQ1270">
        <v>1</v>
      </c>
      <c r="DU1270">
        <v>1005</v>
      </c>
      <c r="DV1270" t="s">
        <v>70</v>
      </c>
      <c r="DW1270" t="s">
        <v>70</v>
      </c>
      <c r="DX1270">
        <v>100</v>
      </c>
      <c r="EE1270">
        <v>51482689</v>
      </c>
      <c r="EF1270">
        <v>1</v>
      </c>
      <c r="EG1270" t="s">
        <v>21</v>
      </c>
      <c r="EH1270">
        <v>0</v>
      </c>
      <c r="EI1270" t="s">
        <v>3</v>
      </c>
      <c r="EJ1270">
        <v>4</v>
      </c>
      <c r="EK1270">
        <v>0</v>
      </c>
      <c r="EL1270" t="s">
        <v>22</v>
      </c>
      <c r="EM1270" t="s">
        <v>23</v>
      </c>
      <c r="EO1270" t="s">
        <v>3</v>
      </c>
      <c r="EQ1270">
        <v>0</v>
      </c>
      <c r="ER1270">
        <v>33703.800000000003</v>
      </c>
      <c r="ES1270">
        <v>30225.75</v>
      </c>
      <c r="ET1270">
        <v>1123.06</v>
      </c>
      <c r="EU1270">
        <v>471.72</v>
      </c>
      <c r="EV1270">
        <v>2354.9899999999998</v>
      </c>
      <c r="EW1270">
        <v>10.3</v>
      </c>
      <c r="EX1270">
        <v>0</v>
      </c>
      <c r="EY1270">
        <v>0</v>
      </c>
      <c r="FQ1270">
        <v>0</v>
      </c>
      <c r="FR1270">
        <f t="shared" si="1073"/>
        <v>0</v>
      </c>
      <c r="FS1270">
        <v>0</v>
      </c>
      <c r="FX1270">
        <v>70</v>
      </c>
      <c r="FY1270">
        <v>10</v>
      </c>
      <c r="GA1270" t="s">
        <v>3</v>
      </c>
      <c r="GD1270">
        <v>0</v>
      </c>
      <c r="GF1270">
        <v>984254255</v>
      </c>
      <c r="GG1270">
        <v>2</v>
      </c>
      <c r="GH1270">
        <v>1</v>
      </c>
      <c r="GI1270">
        <v>-2</v>
      </c>
      <c r="GJ1270">
        <v>0</v>
      </c>
      <c r="GK1270">
        <f>ROUND(R1270*(R12)/100,2)</f>
        <v>0</v>
      </c>
      <c r="GL1270">
        <f t="shared" si="1074"/>
        <v>0</v>
      </c>
      <c r="GM1270">
        <f t="shared" si="1086"/>
        <v>0</v>
      </c>
      <c r="GN1270">
        <f t="shared" si="1087"/>
        <v>0</v>
      </c>
      <c r="GO1270">
        <f t="shared" si="1088"/>
        <v>0</v>
      </c>
      <c r="GP1270">
        <f t="shared" si="1089"/>
        <v>0</v>
      </c>
      <c r="GR1270">
        <v>0</v>
      </c>
      <c r="GS1270">
        <v>3</v>
      </c>
      <c r="GT1270">
        <v>0</v>
      </c>
      <c r="GU1270" t="s">
        <v>3</v>
      </c>
      <c r="GV1270">
        <f t="shared" si="1090"/>
        <v>0</v>
      </c>
      <c r="GW1270">
        <v>1</v>
      </c>
      <c r="GX1270">
        <f t="shared" si="1076"/>
        <v>0</v>
      </c>
      <c r="HA1270">
        <v>0</v>
      </c>
      <c r="HB1270">
        <v>0</v>
      </c>
      <c r="HC1270">
        <f t="shared" si="1077"/>
        <v>0</v>
      </c>
      <c r="HE1270" t="s">
        <v>3</v>
      </c>
      <c r="HF1270" t="s">
        <v>3</v>
      </c>
      <c r="IK1270">
        <f t="shared" si="1078"/>
        <v>0</v>
      </c>
    </row>
    <row r="1271" spans="1:245" x14ac:dyDescent="0.2">
      <c r="A1271">
        <v>18</v>
      </c>
      <c r="B1271">
        <v>1</v>
      </c>
      <c r="C1271">
        <v>427</v>
      </c>
      <c r="E1271" t="s">
        <v>414</v>
      </c>
      <c r="F1271" t="s">
        <v>415</v>
      </c>
      <c r="G1271" t="s">
        <v>416</v>
      </c>
      <c r="H1271" t="s">
        <v>27</v>
      </c>
      <c r="I1271">
        <f>I1270*J1271</f>
        <v>0</v>
      </c>
      <c r="J1271">
        <v>-10.700000000000001</v>
      </c>
      <c r="O1271">
        <f t="shared" si="1044"/>
        <v>0</v>
      </c>
      <c r="P1271">
        <f t="shared" si="1045"/>
        <v>0</v>
      </c>
      <c r="Q1271">
        <f t="shared" si="1046"/>
        <v>0</v>
      </c>
      <c r="R1271">
        <f t="shared" si="1047"/>
        <v>0</v>
      </c>
      <c r="S1271">
        <f t="shared" si="1048"/>
        <v>0</v>
      </c>
      <c r="T1271">
        <f t="shared" si="1049"/>
        <v>0</v>
      </c>
      <c r="U1271">
        <f t="shared" si="1050"/>
        <v>0</v>
      </c>
      <c r="V1271">
        <f t="shared" si="1051"/>
        <v>0</v>
      </c>
      <c r="W1271">
        <f t="shared" si="1052"/>
        <v>0</v>
      </c>
      <c r="X1271">
        <f t="shared" si="1053"/>
        <v>0</v>
      </c>
      <c r="Y1271">
        <f t="shared" si="1054"/>
        <v>0</v>
      </c>
      <c r="AA1271">
        <v>52421674</v>
      </c>
      <c r="AB1271">
        <f t="shared" si="1055"/>
        <v>2679.67</v>
      </c>
      <c r="AC1271">
        <f t="shared" si="1079"/>
        <v>2679.67</v>
      </c>
      <c r="AD1271">
        <f t="shared" si="1080"/>
        <v>0</v>
      </c>
      <c r="AE1271">
        <f t="shared" si="1081"/>
        <v>0</v>
      </c>
      <c r="AF1271">
        <f t="shared" si="1082"/>
        <v>0</v>
      </c>
      <c r="AG1271">
        <f t="shared" si="1059"/>
        <v>0</v>
      </c>
      <c r="AH1271">
        <f t="shared" si="1083"/>
        <v>0</v>
      </c>
      <c r="AI1271">
        <f t="shared" si="1084"/>
        <v>0</v>
      </c>
      <c r="AJ1271">
        <f t="shared" si="1061"/>
        <v>0</v>
      </c>
      <c r="AK1271">
        <v>2679.67</v>
      </c>
      <c r="AL1271">
        <v>2679.67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70</v>
      </c>
      <c r="AU1271">
        <v>10</v>
      </c>
      <c r="AV1271">
        <v>1</v>
      </c>
      <c r="AW1271">
        <v>1</v>
      </c>
      <c r="AZ1271">
        <v>1</v>
      </c>
      <c r="BA1271">
        <v>1</v>
      </c>
      <c r="BB1271">
        <v>1</v>
      </c>
      <c r="BC1271">
        <v>1</v>
      </c>
      <c r="BD1271" t="s">
        <v>3</v>
      </c>
      <c r="BE1271" t="s">
        <v>3</v>
      </c>
      <c r="BF1271" t="s">
        <v>3</v>
      </c>
      <c r="BG1271" t="s">
        <v>3</v>
      </c>
      <c r="BH1271">
        <v>3</v>
      </c>
      <c r="BI1271">
        <v>4</v>
      </c>
      <c r="BJ1271" t="s">
        <v>417</v>
      </c>
      <c r="BM1271">
        <v>0</v>
      </c>
      <c r="BN1271">
        <v>0</v>
      </c>
      <c r="BO1271" t="s">
        <v>3</v>
      </c>
      <c r="BP1271">
        <v>0</v>
      </c>
      <c r="BQ1271">
        <v>1</v>
      </c>
      <c r="BR1271">
        <v>1</v>
      </c>
      <c r="BS1271">
        <v>1</v>
      </c>
      <c r="BT1271">
        <v>1</v>
      </c>
      <c r="BU1271">
        <v>1</v>
      </c>
      <c r="BV1271">
        <v>1</v>
      </c>
      <c r="BW1271">
        <v>1</v>
      </c>
      <c r="BX1271">
        <v>1</v>
      </c>
      <c r="BY1271" t="s">
        <v>3</v>
      </c>
      <c r="BZ1271">
        <v>70</v>
      </c>
      <c r="CA1271">
        <v>10</v>
      </c>
      <c r="CE1271">
        <v>0</v>
      </c>
      <c r="CF1271">
        <v>0</v>
      </c>
      <c r="CG1271">
        <v>0</v>
      </c>
      <c r="CM1271">
        <v>0</v>
      </c>
      <c r="CN1271" t="s">
        <v>3</v>
      </c>
      <c r="CO1271">
        <v>0</v>
      </c>
      <c r="CP1271">
        <f t="shared" si="1062"/>
        <v>0</v>
      </c>
      <c r="CQ1271">
        <f t="shared" si="1063"/>
        <v>2679.67</v>
      </c>
      <c r="CR1271">
        <f t="shared" si="1085"/>
        <v>0</v>
      </c>
      <c r="CS1271">
        <f t="shared" si="1065"/>
        <v>0</v>
      </c>
      <c r="CT1271">
        <f t="shared" si="1066"/>
        <v>0</v>
      </c>
      <c r="CU1271">
        <f t="shared" si="1067"/>
        <v>0</v>
      </c>
      <c r="CV1271">
        <f t="shared" si="1068"/>
        <v>0</v>
      </c>
      <c r="CW1271">
        <f t="shared" si="1069"/>
        <v>0</v>
      </c>
      <c r="CX1271">
        <f t="shared" si="1070"/>
        <v>0</v>
      </c>
      <c r="CY1271">
        <f t="shared" si="1071"/>
        <v>0</v>
      </c>
      <c r="CZ1271">
        <f t="shared" si="1072"/>
        <v>0</v>
      </c>
      <c r="DC1271" t="s">
        <v>3</v>
      </c>
      <c r="DD1271" t="s">
        <v>3</v>
      </c>
      <c r="DE1271" t="s">
        <v>3</v>
      </c>
      <c r="DF1271" t="s">
        <v>3</v>
      </c>
      <c r="DG1271" t="s">
        <v>3</v>
      </c>
      <c r="DH1271" t="s">
        <v>3</v>
      </c>
      <c r="DI1271" t="s">
        <v>3</v>
      </c>
      <c r="DJ1271" t="s">
        <v>3</v>
      </c>
      <c r="DK1271" t="s">
        <v>3</v>
      </c>
      <c r="DL1271" t="s">
        <v>3</v>
      </c>
      <c r="DM1271" t="s">
        <v>3</v>
      </c>
      <c r="DN1271">
        <v>0</v>
      </c>
      <c r="DO1271">
        <v>0</v>
      </c>
      <c r="DP1271">
        <v>1</v>
      </c>
      <c r="DQ1271">
        <v>1</v>
      </c>
      <c r="DU1271">
        <v>1009</v>
      </c>
      <c r="DV1271" t="s">
        <v>27</v>
      </c>
      <c r="DW1271" t="s">
        <v>27</v>
      </c>
      <c r="DX1271">
        <v>1000</v>
      </c>
      <c r="EE1271">
        <v>51482689</v>
      </c>
      <c r="EF1271">
        <v>1</v>
      </c>
      <c r="EG1271" t="s">
        <v>21</v>
      </c>
      <c r="EH1271">
        <v>0</v>
      </c>
      <c r="EI1271" t="s">
        <v>3</v>
      </c>
      <c r="EJ1271">
        <v>4</v>
      </c>
      <c r="EK1271">
        <v>0</v>
      </c>
      <c r="EL1271" t="s">
        <v>22</v>
      </c>
      <c r="EM1271" t="s">
        <v>23</v>
      </c>
      <c r="EO1271" t="s">
        <v>3</v>
      </c>
      <c r="EQ1271">
        <v>32768</v>
      </c>
      <c r="ER1271">
        <v>2679.67</v>
      </c>
      <c r="ES1271">
        <v>2679.67</v>
      </c>
      <c r="ET1271">
        <v>0</v>
      </c>
      <c r="EU1271">
        <v>0</v>
      </c>
      <c r="EV1271">
        <v>0</v>
      </c>
      <c r="EW1271">
        <v>0</v>
      </c>
      <c r="EX1271">
        <v>0</v>
      </c>
      <c r="FQ1271">
        <v>0</v>
      </c>
      <c r="FR1271">
        <f t="shared" si="1073"/>
        <v>0</v>
      </c>
      <c r="FS1271">
        <v>0</v>
      </c>
      <c r="FX1271">
        <v>70</v>
      </c>
      <c r="FY1271">
        <v>10</v>
      </c>
      <c r="GA1271" t="s">
        <v>3</v>
      </c>
      <c r="GD1271">
        <v>0</v>
      </c>
      <c r="GF1271">
        <v>828582171</v>
      </c>
      <c r="GG1271">
        <v>2</v>
      </c>
      <c r="GH1271">
        <v>1</v>
      </c>
      <c r="GI1271">
        <v>-2</v>
      </c>
      <c r="GJ1271">
        <v>0</v>
      </c>
      <c r="GK1271">
        <f>ROUND(R1271*(R12)/100,2)</f>
        <v>0</v>
      </c>
      <c r="GL1271">
        <f t="shared" si="1074"/>
        <v>0</v>
      </c>
      <c r="GM1271">
        <f t="shared" si="1086"/>
        <v>0</v>
      </c>
      <c r="GN1271">
        <f t="shared" si="1087"/>
        <v>0</v>
      </c>
      <c r="GO1271">
        <f t="shared" si="1088"/>
        <v>0</v>
      </c>
      <c r="GP1271">
        <f t="shared" si="1089"/>
        <v>0</v>
      </c>
      <c r="GR1271">
        <v>0</v>
      </c>
      <c r="GS1271">
        <v>3</v>
      </c>
      <c r="GT1271">
        <v>0</v>
      </c>
      <c r="GU1271" t="s">
        <v>3</v>
      </c>
      <c r="GV1271">
        <f t="shared" si="1090"/>
        <v>0</v>
      </c>
      <c r="GW1271">
        <v>1</v>
      </c>
      <c r="GX1271">
        <f t="shared" si="1076"/>
        <v>0</v>
      </c>
      <c r="HA1271">
        <v>0</v>
      </c>
      <c r="HB1271">
        <v>0</v>
      </c>
      <c r="HC1271">
        <f t="shared" si="1077"/>
        <v>0</v>
      </c>
      <c r="HE1271" t="s">
        <v>3</v>
      </c>
      <c r="HF1271" t="s">
        <v>3</v>
      </c>
      <c r="IK1271">
        <f t="shared" si="1078"/>
        <v>0</v>
      </c>
    </row>
    <row r="1272" spans="1:245" x14ac:dyDescent="0.2">
      <c r="A1272">
        <v>18</v>
      </c>
      <c r="B1272">
        <v>1</v>
      </c>
      <c r="C1272">
        <v>428</v>
      </c>
      <c r="E1272" t="s">
        <v>418</v>
      </c>
      <c r="F1272" t="s">
        <v>415</v>
      </c>
      <c r="G1272" t="s">
        <v>416</v>
      </c>
      <c r="H1272" t="s">
        <v>27</v>
      </c>
      <c r="I1272">
        <f>I1270*J1272</f>
        <v>0</v>
      </c>
      <c r="J1272">
        <v>14.266664166666668</v>
      </c>
      <c r="O1272">
        <f t="shared" si="1044"/>
        <v>0</v>
      </c>
      <c r="P1272">
        <f t="shared" si="1045"/>
        <v>0</v>
      </c>
      <c r="Q1272">
        <f t="shared" si="1046"/>
        <v>0</v>
      </c>
      <c r="R1272">
        <f t="shared" si="1047"/>
        <v>0</v>
      </c>
      <c r="S1272">
        <f t="shared" si="1048"/>
        <v>0</v>
      </c>
      <c r="T1272">
        <f t="shared" si="1049"/>
        <v>0</v>
      </c>
      <c r="U1272">
        <f t="shared" si="1050"/>
        <v>0</v>
      </c>
      <c r="V1272">
        <f t="shared" si="1051"/>
        <v>0</v>
      </c>
      <c r="W1272">
        <f t="shared" si="1052"/>
        <v>0</v>
      </c>
      <c r="X1272">
        <f t="shared" si="1053"/>
        <v>0</v>
      </c>
      <c r="Y1272">
        <f t="shared" si="1054"/>
        <v>0</v>
      </c>
      <c r="AA1272">
        <v>52421674</v>
      </c>
      <c r="AB1272">
        <f t="shared" si="1055"/>
        <v>2679.67</v>
      </c>
      <c r="AC1272">
        <f t="shared" si="1079"/>
        <v>2679.67</v>
      </c>
      <c r="AD1272">
        <f t="shared" si="1080"/>
        <v>0</v>
      </c>
      <c r="AE1272">
        <f t="shared" si="1081"/>
        <v>0</v>
      </c>
      <c r="AF1272">
        <f t="shared" si="1082"/>
        <v>0</v>
      </c>
      <c r="AG1272">
        <f t="shared" si="1059"/>
        <v>0</v>
      </c>
      <c r="AH1272">
        <f t="shared" si="1083"/>
        <v>0</v>
      </c>
      <c r="AI1272">
        <f t="shared" si="1084"/>
        <v>0</v>
      </c>
      <c r="AJ1272">
        <f t="shared" si="1061"/>
        <v>0</v>
      </c>
      <c r="AK1272">
        <v>2679.67</v>
      </c>
      <c r="AL1272">
        <v>2679.67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70</v>
      </c>
      <c r="AU1272">
        <v>10</v>
      </c>
      <c r="AV1272">
        <v>1</v>
      </c>
      <c r="AW1272">
        <v>1</v>
      </c>
      <c r="AZ1272">
        <v>1</v>
      </c>
      <c r="BA1272">
        <v>1</v>
      </c>
      <c r="BB1272">
        <v>1</v>
      </c>
      <c r="BC1272">
        <v>1</v>
      </c>
      <c r="BD1272" t="s">
        <v>3</v>
      </c>
      <c r="BE1272" t="s">
        <v>3</v>
      </c>
      <c r="BF1272" t="s">
        <v>3</v>
      </c>
      <c r="BG1272" t="s">
        <v>3</v>
      </c>
      <c r="BH1272">
        <v>3</v>
      </c>
      <c r="BI1272">
        <v>4</v>
      </c>
      <c r="BJ1272" t="s">
        <v>417</v>
      </c>
      <c r="BM1272">
        <v>0</v>
      </c>
      <c r="BN1272">
        <v>0</v>
      </c>
      <c r="BO1272" t="s">
        <v>3</v>
      </c>
      <c r="BP1272">
        <v>0</v>
      </c>
      <c r="BQ1272">
        <v>1</v>
      </c>
      <c r="BR1272">
        <v>0</v>
      </c>
      <c r="BS1272">
        <v>1</v>
      </c>
      <c r="BT1272">
        <v>1</v>
      </c>
      <c r="BU1272">
        <v>1</v>
      </c>
      <c r="BV1272">
        <v>1</v>
      </c>
      <c r="BW1272">
        <v>1</v>
      </c>
      <c r="BX1272">
        <v>1</v>
      </c>
      <c r="BY1272" t="s">
        <v>3</v>
      </c>
      <c r="BZ1272">
        <v>70</v>
      </c>
      <c r="CA1272">
        <v>10</v>
      </c>
      <c r="CE1272">
        <v>0</v>
      </c>
      <c r="CF1272">
        <v>0</v>
      </c>
      <c r="CG1272">
        <v>0</v>
      </c>
      <c r="CM1272">
        <v>0</v>
      </c>
      <c r="CN1272" t="s">
        <v>3</v>
      </c>
      <c r="CO1272">
        <v>0</v>
      </c>
      <c r="CP1272">
        <f t="shared" si="1062"/>
        <v>0</v>
      </c>
      <c r="CQ1272">
        <f t="shared" si="1063"/>
        <v>2679.67</v>
      </c>
      <c r="CR1272">
        <f t="shared" si="1085"/>
        <v>0</v>
      </c>
      <c r="CS1272">
        <f t="shared" si="1065"/>
        <v>0</v>
      </c>
      <c r="CT1272">
        <f t="shared" si="1066"/>
        <v>0</v>
      </c>
      <c r="CU1272">
        <f t="shared" si="1067"/>
        <v>0</v>
      </c>
      <c r="CV1272">
        <f t="shared" si="1068"/>
        <v>0</v>
      </c>
      <c r="CW1272">
        <f t="shared" si="1069"/>
        <v>0</v>
      </c>
      <c r="CX1272">
        <f t="shared" si="1070"/>
        <v>0</v>
      </c>
      <c r="CY1272">
        <f t="shared" si="1071"/>
        <v>0</v>
      </c>
      <c r="CZ1272">
        <f t="shared" si="1072"/>
        <v>0</v>
      </c>
      <c r="DC1272" t="s">
        <v>3</v>
      </c>
      <c r="DD1272" t="s">
        <v>3</v>
      </c>
      <c r="DE1272" t="s">
        <v>3</v>
      </c>
      <c r="DF1272" t="s">
        <v>3</v>
      </c>
      <c r="DG1272" t="s">
        <v>3</v>
      </c>
      <c r="DH1272" t="s">
        <v>3</v>
      </c>
      <c r="DI1272" t="s">
        <v>3</v>
      </c>
      <c r="DJ1272" t="s">
        <v>3</v>
      </c>
      <c r="DK1272" t="s">
        <v>3</v>
      </c>
      <c r="DL1272" t="s">
        <v>3</v>
      </c>
      <c r="DM1272" t="s">
        <v>3</v>
      </c>
      <c r="DN1272">
        <v>0</v>
      </c>
      <c r="DO1272">
        <v>0</v>
      </c>
      <c r="DP1272">
        <v>1</v>
      </c>
      <c r="DQ1272">
        <v>1</v>
      </c>
      <c r="DU1272">
        <v>1009</v>
      </c>
      <c r="DV1272" t="s">
        <v>27</v>
      </c>
      <c r="DW1272" t="s">
        <v>27</v>
      </c>
      <c r="DX1272">
        <v>1000</v>
      </c>
      <c r="EE1272">
        <v>51482689</v>
      </c>
      <c r="EF1272">
        <v>1</v>
      </c>
      <c r="EG1272" t="s">
        <v>21</v>
      </c>
      <c r="EH1272">
        <v>0</v>
      </c>
      <c r="EI1272" t="s">
        <v>3</v>
      </c>
      <c r="EJ1272">
        <v>4</v>
      </c>
      <c r="EK1272">
        <v>0</v>
      </c>
      <c r="EL1272" t="s">
        <v>22</v>
      </c>
      <c r="EM1272" t="s">
        <v>23</v>
      </c>
      <c r="EO1272" t="s">
        <v>3</v>
      </c>
      <c r="EQ1272">
        <v>0</v>
      </c>
      <c r="ER1272">
        <v>2679.67</v>
      </c>
      <c r="ES1272">
        <v>2679.67</v>
      </c>
      <c r="ET1272">
        <v>0</v>
      </c>
      <c r="EU1272">
        <v>0</v>
      </c>
      <c r="EV1272">
        <v>0</v>
      </c>
      <c r="EW1272">
        <v>0</v>
      </c>
      <c r="EX1272">
        <v>0</v>
      </c>
      <c r="FQ1272">
        <v>0</v>
      </c>
      <c r="FR1272">
        <f t="shared" si="1073"/>
        <v>0</v>
      </c>
      <c r="FS1272">
        <v>0</v>
      </c>
      <c r="FX1272">
        <v>70</v>
      </c>
      <c r="FY1272">
        <v>10</v>
      </c>
      <c r="GA1272" t="s">
        <v>3</v>
      </c>
      <c r="GD1272">
        <v>0</v>
      </c>
      <c r="GF1272">
        <v>828582171</v>
      </c>
      <c r="GG1272">
        <v>2</v>
      </c>
      <c r="GH1272">
        <v>1</v>
      </c>
      <c r="GI1272">
        <v>-2</v>
      </c>
      <c r="GJ1272">
        <v>0</v>
      </c>
      <c r="GK1272">
        <f>ROUND(R1272*(R12)/100,2)</f>
        <v>0</v>
      </c>
      <c r="GL1272">
        <f t="shared" si="1074"/>
        <v>0</v>
      </c>
      <c r="GM1272">
        <f t="shared" si="1086"/>
        <v>0</v>
      </c>
      <c r="GN1272">
        <f t="shared" si="1087"/>
        <v>0</v>
      </c>
      <c r="GO1272">
        <f t="shared" si="1088"/>
        <v>0</v>
      </c>
      <c r="GP1272">
        <f t="shared" si="1089"/>
        <v>0</v>
      </c>
      <c r="GR1272">
        <v>0</v>
      </c>
      <c r="GS1272">
        <v>3</v>
      </c>
      <c r="GT1272">
        <v>0</v>
      </c>
      <c r="GU1272" t="s">
        <v>3</v>
      </c>
      <c r="GV1272">
        <f t="shared" si="1090"/>
        <v>0</v>
      </c>
      <c r="GW1272">
        <v>1</v>
      </c>
      <c r="GX1272">
        <f t="shared" si="1076"/>
        <v>0</v>
      </c>
      <c r="HA1272">
        <v>0</v>
      </c>
      <c r="HB1272">
        <v>0</v>
      </c>
      <c r="HC1272">
        <f t="shared" si="1077"/>
        <v>0</v>
      </c>
      <c r="HE1272" t="s">
        <v>3</v>
      </c>
      <c r="HF1272" t="s">
        <v>3</v>
      </c>
      <c r="IK1272">
        <f t="shared" si="1078"/>
        <v>0</v>
      </c>
    </row>
    <row r="1273" spans="1:245" x14ac:dyDescent="0.2">
      <c r="A1273">
        <v>17</v>
      </c>
      <c r="B1273">
        <v>1</v>
      </c>
      <c r="C1273">
        <f>ROW(SmtRes!A433)</f>
        <v>433</v>
      </c>
      <c r="D1273">
        <f>ROW(EtalonRes!A424)</f>
        <v>424</v>
      </c>
      <c r="E1273" t="s">
        <v>149</v>
      </c>
      <c r="F1273" t="s">
        <v>411</v>
      </c>
      <c r="G1273" t="s">
        <v>412</v>
      </c>
      <c r="H1273" t="s">
        <v>70</v>
      </c>
      <c r="I1273">
        <v>0</v>
      </c>
      <c r="J1273">
        <v>0</v>
      </c>
      <c r="O1273">
        <f t="shared" si="1044"/>
        <v>0</v>
      </c>
      <c r="P1273">
        <f t="shared" si="1045"/>
        <v>0</v>
      </c>
      <c r="Q1273">
        <f t="shared" si="1046"/>
        <v>0</v>
      </c>
      <c r="R1273">
        <f t="shared" si="1047"/>
        <v>0</v>
      </c>
      <c r="S1273">
        <f t="shared" si="1048"/>
        <v>0</v>
      </c>
      <c r="T1273">
        <f t="shared" si="1049"/>
        <v>0</v>
      </c>
      <c r="U1273">
        <f t="shared" si="1050"/>
        <v>0</v>
      </c>
      <c r="V1273">
        <f t="shared" si="1051"/>
        <v>0</v>
      </c>
      <c r="W1273">
        <f t="shared" si="1052"/>
        <v>0</v>
      </c>
      <c r="X1273">
        <f t="shared" si="1053"/>
        <v>0</v>
      </c>
      <c r="Y1273">
        <f t="shared" si="1054"/>
        <v>0</v>
      </c>
      <c r="AA1273">
        <v>52421674</v>
      </c>
      <c r="AB1273">
        <f t="shared" si="1055"/>
        <v>33703.800000000003</v>
      </c>
      <c r="AC1273">
        <f t="shared" si="1079"/>
        <v>30225.75</v>
      </c>
      <c r="AD1273">
        <f t="shared" si="1080"/>
        <v>1123.06</v>
      </c>
      <c r="AE1273">
        <f t="shared" si="1081"/>
        <v>471.72</v>
      </c>
      <c r="AF1273">
        <f t="shared" si="1082"/>
        <v>2354.9899999999998</v>
      </c>
      <c r="AG1273">
        <f t="shared" si="1059"/>
        <v>0</v>
      </c>
      <c r="AH1273">
        <f t="shared" si="1083"/>
        <v>10.3</v>
      </c>
      <c r="AI1273">
        <f t="shared" si="1084"/>
        <v>0</v>
      </c>
      <c r="AJ1273">
        <f t="shared" si="1061"/>
        <v>0</v>
      </c>
      <c r="AK1273">
        <v>33703.800000000003</v>
      </c>
      <c r="AL1273">
        <v>30225.75</v>
      </c>
      <c r="AM1273">
        <v>1123.06</v>
      </c>
      <c r="AN1273">
        <v>471.72</v>
      </c>
      <c r="AO1273">
        <v>2354.9899999999998</v>
      </c>
      <c r="AP1273">
        <v>0</v>
      </c>
      <c r="AQ1273">
        <v>10.3</v>
      </c>
      <c r="AR1273">
        <v>0</v>
      </c>
      <c r="AS1273">
        <v>0</v>
      </c>
      <c r="AT1273">
        <v>70</v>
      </c>
      <c r="AU1273">
        <v>10</v>
      </c>
      <c r="AV1273">
        <v>1</v>
      </c>
      <c r="AW1273">
        <v>1</v>
      </c>
      <c r="AZ1273">
        <v>1</v>
      </c>
      <c r="BA1273">
        <v>1</v>
      </c>
      <c r="BB1273">
        <v>1</v>
      </c>
      <c r="BC1273">
        <v>1</v>
      </c>
      <c r="BD1273" t="s">
        <v>3</v>
      </c>
      <c r="BE1273" t="s">
        <v>3</v>
      </c>
      <c r="BF1273" t="s">
        <v>3</v>
      </c>
      <c r="BG1273" t="s">
        <v>3</v>
      </c>
      <c r="BH1273">
        <v>0</v>
      </c>
      <c r="BI1273">
        <v>4</v>
      </c>
      <c r="BJ1273" t="s">
        <v>413</v>
      </c>
      <c r="BM1273">
        <v>0</v>
      </c>
      <c r="BN1273">
        <v>0</v>
      </c>
      <c r="BO1273" t="s">
        <v>3</v>
      </c>
      <c r="BP1273">
        <v>0</v>
      </c>
      <c r="BQ1273">
        <v>1</v>
      </c>
      <c r="BR1273">
        <v>0</v>
      </c>
      <c r="BS1273">
        <v>1</v>
      </c>
      <c r="BT1273">
        <v>1</v>
      </c>
      <c r="BU1273">
        <v>1</v>
      </c>
      <c r="BV1273">
        <v>1</v>
      </c>
      <c r="BW1273">
        <v>1</v>
      </c>
      <c r="BX1273">
        <v>1</v>
      </c>
      <c r="BY1273" t="s">
        <v>3</v>
      </c>
      <c r="BZ1273">
        <v>70</v>
      </c>
      <c r="CA1273">
        <v>10</v>
      </c>
      <c r="CE1273">
        <v>0</v>
      </c>
      <c r="CF1273">
        <v>0</v>
      </c>
      <c r="CG1273">
        <v>0</v>
      </c>
      <c r="CM1273">
        <v>0</v>
      </c>
      <c r="CN1273" t="s">
        <v>3</v>
      </c>
      <c r="CO1273">
        <v>0</v>
      </c>
      <c r="CP1273">
        <f t="shared" si="1062"/>
        <v>0</v>
      </c>
      <c r="CQ1273">
        <f t="shared" si="1063"/>
        <v>30225.75</v>
      </c>
      <c r="CR1273">
        <f t="shared" si="1085"/>
        <v>1123.06</v>
      </c>
      <c r="CS1273">
        <f t="shared" si="1065"/>
        <v>471.72</v>
      </c>
      <c r="CT1273">
        <f t="shared" si="1066"/>
        <v>2354.9899999999998</v>
      </c>
      <c r="CU1273">
        <f t="shared" si="1067"/>
        <v>0</v>
      </c>
      <c r="CV1273">
        <f t="shared" si="1068"/>
        <v>10.3</v>
      </c>
      <c r="CW1273">
        <f t="shared" si="1069"/>
        <v>0</v>
      </c>
      <c r="CX1273">
        <f t="shared" si="1070"/>
        <v>0</v>
      </c>
      <c r="CY1273">
        <f t="shared" si="1071"/>
        <v>0</v>
      </c>
      <c r="CZ1273">
        <f t="shared" si="1072"/>
        <v>0</v>
      </c>
      <c r="DC1273" t="s">
        <v>3</v>
      </c>
      <c r="DD1273" t="s">
        <v>3</v>
      </c>
      <c r="DE1273" t="s">
        <v>3</v>
      </c>
      <c r="DF1273" t="s">
        <v>3</v>
      </c>
      <c r="DG1273" t="s">
        <v>3</v>
      </c>
      <c r="DH1273" t="s">
        <v>3</v>
      </c>
      <c r="DI1273" t="s">
        <v>3</v>
      </c>
      <c r="DJ1273" t="s">
        <v>3</v>
      </c>
      <c r="DK1273" t="s">
        <v>3</v>
      </c>
      <c r="DL1273" t="s">
        <v>3</v>
      </c>
      <c r="DM1273" t="s">
        <v>3</v>
      </c>
      <c r="DN1273">
        <v>0</v>
      </c>
      <c r="DO1273">
        <v>0</v>
      </c>
      <c r="DP1273">
        <v>1</v>
      </c>
      <c r="DQ1273">
        <v>1</v>
      </c>
      <c r="DU1273">
        <v>1005</v>
      </c>
      <c r="DV1273" t="s">
        <v>70</v>
      </c>
      <c r="DW1273" t="s">
        <v>70</v>
      </c>
      <c r="DX1273">
        <v>100</v>
      </c>
      <c r="EE1273">
        <v>51482689</v>
      </c>
      <c r="EF1273">
        <v>1</v>
      </c>
      <c r="EG1273" t="s">
        <v>21</v>
      </c>
      <c r="EH1273">
        <v>0</v>
      </c>
      <c r="EI1273" t="s">
        <v>3</v>
      </c>
      <c r="EJ1273">
        <v>4</v>
      </c>
      <c r="EK1273">
        <v>0</v>
      </c>
      <c r="EL1273" t="s">
        <v>22</v>
      </c>
      <c r="EM1273" t="s">
        <v>23</v>
      </c>
      <c r="EO1273" t="s">
        <v>3</v>
      </c>
      <c r="EQ1273">
        <v>0</v>
      </c>
      <c r="ER1273">
        <v>33703.800000000003</v>
      </c>
      <c r="ES1273">
        <v>30225.75</v>
      </c>
      <c r="ET1273">
        <v>1123.06</v>
      </c>
      <c r="EU1273">
        <v>471.72</v>
      </c>
      <c r="EV1273">
        <v>2354.9899999999998</v>
      </c>
      <c r="EW1273">
        <v>10.3</v>
      </c>
      <c r="EX1273">
        <v>0</v>
      </c>
      <c r="EY1273">
        <v>0</v>
      </c>
      <c r="FQ1273">
        <v>0</v>
      </c>
      <c r="FR1273">
        <f t="shared" si="1073"/>
        <v>0</v>
      </c>
      <c r="FS1273">
        <v>0</v>
      </c>
      <c r="FX1273">
        <v>70</v>
      </c>
      <c r="FY1273">
        <v>10</v>
      </c>
      <c r="GA1273" t="s">
        <v>3</v>
      </c>
      <c r="GD1273">
        <v>0</v>
      </c>
      <c r="GF1273">
        <v>984254255</v>
      </c>
      <c r="GG1273">
        <v>2</v>
      </c>
      <c r="GH1273">
        <v>1</v>
      </c>
      <c r="GI1273">
        <v>-2</v>
      </c>
      <c r="GJ1273">
        <v>0</v>
      </c>
      <c r="GK1273">
        <f>ROUND(R1273*(R12)/100,2)</f>
        <v>0</v>
      </c>
      <c r="GL1273">
        <f t="shared" si="1074"/>
        <v>0</v>
      </c>
      <c r="GM1273">
        <f t="shared" si="1086"/>
        <v>0</v>
      </c>
      <c r="GN1273">
        <f t="shared" si="1087"/>
        <v>0</v>
      </c>
      <c r="GO1273">
        <f t="shared" si="1088"/>
        <v>0</v>
      </c>
      <c r="GP1273">
        <f t="shared" si="1089"/>
        <v>0</v>
      </c>
      <c r="GR1273">
        <v>0</v>
      </c>
      <c r="GS1273">
        <v>3</v>
      </c>
      <c r="GT1273">
        <v>0</v>
      </c>
      <c r="GU1273" t="s">
        <v>3</v>
      </c>
      <c r="GV1273">
        <f t="shared" si="1090"/>
        <v>0</v>
      </c>
      <c r="GW1273">
        <v>1</v>
      </c>
      <c r="GX1273">
        <f t="shared" si="1076"/>
        <v>0</v>
      </c>
      <c r="HA1273">
        <v>0</v>
      </c>
      <c r="HB1273">
        <v>0</v>
      </c>
      <c r="HC1273">
        <f t="shared" si="1077"/>
        <v>0</v>
      </c>
      <c r="HE1273" t="s">
        <v>3</v>
      </c>
      <c r="HF1273" t="s">
        <v>3</v>
      </c>
      <c r="IK1273">
        <f t="shared" si="1078"/>
        <v>0</v>
      </c>
    </row>
    <row r="1274" spans="1:245" x14ac:dyDescent="0.2">
      <c r="A1274">
        <v>18</v>
      </c>
      <c r="B1274">
        <v>1</v>
      </c>
      <c r="C1274">
        <v>432</v>
      </c>
      <c r="E1274" t="s">
        <v>249</v>
      </c>
      <c r="F1274" t="s">
        <v>415</v>
      </c>
      <c r="G1274" t="s">
        <v>416</v>
      </c>
      <c r="H1274" t="s">
        <v>27</v>
      </c>
      <c r="I1274">
        <f>I1273*J1274</f>
        <v>0</v>
      </c>
      <c r="J1274">
        <v>-10.700000000000001</v>
      </c>
      <c r="O1274">
        <f t="shared" si="1044"/>
        <v>0</v>
      </c>
      <c r="P1274">
        <f t="shared" si="1045"/>
        <v>0</v>
      </c>
      <c r="Q1274">
        <f t="shared" si="1046"/>
        <v>0</v>
      </c>
      <c r="R1274">
        <f t="shared" si="1047"/>
        <v>0</v>
      </c>
      <c r="S1274">
        <f t="shared" si="1048"/>
        <v>0</v>
      </c>
      <c r="T1274">
        <f t="shared" si="1049"/>
        <v>0</v>
      </c>
      <c r="U1274">
        <f t="shared" si="1050"/>
        <v>0</v>
      </c>
      <c r="V1274">
        <f t="shared" si="1051"/>
        <v>0</v>
      </c>
      <c r="W1274">
        <f t="shared" si="1052"/>
        <v>0</v>
      </c>
      <c r="X1274">
        <f t="shared" si="1053"/>
        <v>0</v>
      </c>
      <c r="Y1274">
        <f t="shared" si="1054"/>
        <v>0</v>
      </c>
      <c r="AA1274">
        <v>52421674</v>
      </c>
      <c r="AB1274">
        <f t="shared" si="1055"/>
        <v>2679.67</v>
      </c>
      <c r="AC1274">
        <f t="shared" si="1079"/>
        <v>2679.67</v>
      </c>
      <c r="AD1274">
        <f t="shared" si="1080"/>
        <v>0</v>
      </c>
      <c r="AE1274">
        <f t="shared" si="1081"/>
        <v>0</v>
      </c>
      <c r="AF1274">
        <f t="shared" si="1082"/>
        <v>0</v>
      </c>
      <c r="AG1274">
        <f t="shared" si="1059"/>
        <v>0</v>
      </c>
      <c r="AH1274">
        <f t="shared" si="1083"/>
        <v>0</v>
      </c>
      <c r="AI1274">
        <f t="shared" si="1084"/>
        <v>0</v>
      </c>
      <c r="AJ1274">
        <f t="shared" si="1061"/>
        <v>0</v>
      </c>
      <c r="AK1274">
        <v>2679.67</v>
      </c>
      <c r="AL1274">
        <v>2679.67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70</v>
      </c>
      <c r="AU1274">
        <v>10</v>
      </c>
      <c r="AV1274">
        <v>1</v>
      </c>
      <c r="AW1274">
        <v>1</v>
      </c>
      <c r="AZ1274">
        <v>1</v>
      </c>
      <c r="BA1274">
        <v>1</v>
      </c>
      <c r="BB1274">
        <v>1</v>
      </c>
      <c r="BC1274">
        <v>1</v>
      </c>
      <c r="BD1274" t="s">
        <v>3</v>
      </c>
      <c r="BE1274" t="s">
        <v>3</v>
      </c>
      <c r="BF1274" t="s">
        <v>3</v>
      </c>
      <c r="BG1274" t="s">
        <v>3</v>
      </c>
      <c r="BH1274">
        <v>3</v>
      </c>
      <c r="BI1274">
        <v>4</v>
      </c>
      <c r="BJ1274" t="s">
        <v>417</v>
      </c>
      <c r="BM1274">
        <v>0</v>
      </c>
      <c r="BN1274">
        <v>0</v>
      </c>
      <c r="BO1274" t="s">
        <v>3</v>
      </c>
      <c r="BP1274">
        <v>0</v>
      </c>
      <c r="BQ1274">
        <v>1</v>
      </c>
      <c r="BR1274">
        <v>1</v>
      </c>
      <c r="BS1274">
        <v>1</v>
      </c>
      <c r="BT1274">
        <v>1</v>
      </c>
      <c r="BU1274">
        <v>1</v>
      </c>
      <c r="BV1274">
        <v>1</v>
      </c>
      <c r="BW1274">
        <v>1</v>
      </c>
      <c r="BX1274">
        <v>1</v>
      </c>
      <c r="BY1274" t="s">
        <v>3</v>
      </c>
      <c r="BZ1274">
        <v>70</v>
      </c>
      <c r="CA1274">
        <v>10</v>
      </c>
      <c r="CE1274">
        <v>0</v>
      </c>
      <c r="CF1274">
        <v>0</v>
      </c>
      <c r="CG1274">
        <v>0</v>
      </c>
      <c r="CM1274">
        <v>0</v>
      </c>
      <c r="CN1274" t="s">
        <v>3</v>
      </c>
      <c r="CO1274">
        <v>0</v>
      </c>
      <c r="CP1274">
        <f t="shared" si="1062"/>
        <v>0</v>
      </c>
      <c r="CQ1274">
        <f t="shared" si="1063"/>
        <v>2679.67</v>
      </c>
      <c r="CR1274">
        <f t="shared" si="1085"/>
        <v>0</v>
      </c>
      <c r="CS1274">
        <f t="shared" si="1065"/>
        <v>0</v>
      </c>
      <c r="CT1274">
        <f t="shared" si="1066"/>
        <v>0</v>
      </c>
      <c r="CU1274">
        <f t="shared" si="1067"/>
        <v>0</v>
      </c>
      <c r="CV1274">
        <f t="shared" si="1068"/>
        <v>0</v>
      </c>
      <c r="CW1274">
        <f t="shared" si="1069"/>
        <v>0</v>
      </c>
      <c r="CX1274">
        <f t="shared" si="1070"/>
        <v>0</v>
      </c>
      <c r="CY1274">
        <f t="shared" si="1071"/>
        <v>0</v>
      </c>
      <c r="CZ1274">
        <f t="shared" si="1072"/>
        <v>0</v>
      </c>
      <c r="DC1274" t="s">
        <v>3</v>
      </c>
      <c r="DD1274" t="s">
        <v>3</v>
      </c>
      <c r="DE1274" t="s">
        <v>3</v>
      </c>
      <c r="DF1274" t="s">
        <v>3</v>
      </c>
      <c r="DG1274" t="s">
        <v>3</v>
      </c>
      <c r="DH1274" t="s">
        <v>3</v>
      </c>
      <c r="DI1274" t="s">
        <v>3</v>
      </c>
      <c r="DJ1274" t="s">
        <v>3</v>
      </c>
      <c r="DK1274" t="s">
        <v>3</v>
      </c>
      <c r="DL1274" t="s">
        <v>3</v>
      </c>
      <c r="DM1274" t="s">
        <v>3</v>
      </c>
      <c r="DN1274">
        <v>0</v>
      </c>
      <c r="DO1274">
        <v>0</v>
      </c>
      <c r="DP1274">
        <v>1</v>
      </c>
      <c r="DQ1274">
        <v>1</v>
      </c>
      <c r="DU1274">
        <v>1009</v>
      </c>
      <c r="DV1274" t="s">
        <v>27</v>
      </c>
      <c r="DW1274" t="s">
        <v>27</v>
      </c>
      <c r="DX1274">
        <v>1000</v>
      </c>
      <c r="EE1274">
        <v>51482689</v>
      </c>
      <c r="EF1274">
        <v>1</v>
      </c>
      <c r="EG1274" t="s">
        <v>21</v>
      </c>
      <c r="EH1274">
        <v>0</v>
      </c>
      <c r="EI1274" t="s">
        <v>3</v>
      </c>
      <c r="EJ1274">
        <v>4</v>
      </c>
      <c r="EK1274">
        <v>0</v>
      </c>
      <c r="EL1274" t="s">
        <v>22</v>
      </c>
      <c r="EM1274" t="s">
        <v>23</v>
      </c>
      <c r="EO1274" t="s">
        <v>3</v>
      </c>
      <c r="EQ1274">
        <v>32768</v>
      </c>
      <c r="ER1274">
        <v>2679.67</v>
      </c>
      <c r="ES1274">
        <v>2679.67</v>
      </c>
      <c r="ET1274">
        <v>0</v>
      </c>
      <c r="EU1274">
        <v>0</v>
      </c>
      <c r="EV1274">
        <v>0</v>
      </c>
      <c r="EW1274">
        <v>0</v>
      </c>
      <c r="EX1274">
        <v>0</v>
      </c>
      <c r="FQ1274">
        <v>0</v>
      </c>
      <c r="FR1274">
        <f t="shared" si="1073"/>
        <v>0</v>
      </c>
      <c r="FS1274">
        <v>0</v>
      </c>
      <c r="FX1274">
        <v>70</v>
      </c>
      <c r="FY1274">
        <v>10</v>
      </c>
      <c r="GA1274" t="s">
        <v>3</v>
      </c>
      <c r="GD1274">
        <v>0</v>
      </c>
      <c r="GF1274">
        <v>828582171</v>
      </c>
      <c r="GG1274">
        <v>2</v>
      </c>
      <c r="GH1274">
        <v>1</v>
      </c>
      <c r="GI1274">
        <v>-2</v>
      </c>
      <c r="GJ1274">
        <v>0</v>
      </c>
      <c r="GK1274">
        <f>ROUND(R1274*(R12)/100,2)</f>
        <v>0</v>
      </c>
      <c r="GL1274">
        <f t="shared" si="1074"/>
        <v>0</v>
      </c>
      <c r="GM1274">
        <f t="shared" si="1086"/>
        <v>0</v>
      </c>
      <c r="GN1274">
        <f t="shared" si="1087"/>
        <v>0</v>
      </c>
      <c r="GO1274">
        <f t="shared" si="1088"/>
        <v>0</v>
      </c>
      <c r="GP1274">
        <f t="shared" si="1089"/>
        <v>0</v>
      </c>
      <c r="GR1274">
        <v>0</v>
      </c>
      <c r="GS1274">
        <v>3</v>
      </c>
      <c r="GT1274">
        <v>0</v>
      </c>
      <c r="GU1274" t="s">
        <v>3</v>
      </c>
      <c r="GV1274">
        <f t="shared" si="1090"/>
        <v>0</v>
      </c>
      <c r="GW1274">
        <v>1</v>
      </c>
      <c r="GX1274">
        <f t="shared" si="1076"/>
        <v>0</v>
      </c>
      <c r="HA1274">
        <v>0</v>
      </c>
      <c r="HB1274">
        <v>0</v>
      </c>
      <c r="HC1274">
        <f t="shared" si="1077"/>
        <v>0</v>
      </c>
      <c r="HE1274" t="s">
        <v>3</v>
      </c>
      <c r="HF1274" t="s">
        <v>3</v>
      </c>
      <c r="IK1274">
        <f t="shared" si="1078"/>
        <v>0</v>
      </c>
    </row>
    <row r="1275" spans="1:245" x14ac:dyDescent="0.2">
      <c r="A1275">
        <v>18</v>
      </c>
      <c r="B1275">
        <v>1</v>
      </c>
      <c r="C1275">
        <v>433</v>
      </c>
      <c r="E1275" t="s">
        <v>253</v>
      </c>
      <c r="F1275" t="s">
        <v>415</v>
      </c>
      <c r="G1275" t="s">
        <v>416</v>
      </c>
      <c r="H1275" t="s">
        <v>27</v>
      </c>
      <c r="I1275">
        <f>I1273*J1275</f>
        <v>0</v>
      </c>
      <c r="J1275">
        <v>14.266664166666668</v>
      </c>
      <c r="O1275">
        <f t="shared" si="1044"/>
        <v>0</v>
      </c>
      <c r="P1275">
        <f t="shared" si="1045"/>
        <v>0</v>
      </c>
      <c r="Q1275">
        <f t="shared" si="1046"/>
        <v>0</v>
      </c>
      <c r="R1275">
        <f t="shared" si="1047"/>
        <v>0</v>
      </c>
      <c r="S1275">
        <f t="shared" si="1048"/>
        <v>0</v>
      </c>
      <c r="T1275">
        <f t="shared" si="1049"/>
        <v>0</v>
      </c>
      <c r="U1275">
        <f t="shared" si="1050"/>
        <v>0</v>
      </c>
      <c r="V1275">
        <f t="shared" si="1051"/>
        <v>0</v>
      </c>
      <c r="W1275">
        <f t="shared" si="1052"/>
        <v>0</v>
      </c>
      <c r="X1275">
        <f t="shared" si="1053"/>
        <v>0</v>
      </c>
      <c r="Y1275">
        <f t="shared" si="1054"/>
        <v>0</v>
      </c>
      <c r="AA1275">
        <v>52421674</v>
      </c>
      <c r="AB1275">
        <f t="shared" si="1055"/>
        <v>2679.67</v>
      </c>
      <c r="AC1275">
        <f t="shared" si="1079"/>
        <v>2679.67</v>
      </c>
      <c r="AD1275">
        <f t="shared" si="1080"/>
        <v>0</v>
      </c>
      <c r="AE1275">
        <f t="shared" si="1081"/>
        <v>0</v>
      </c>
      <c r="AF1275">
        <f t="shared" si="1082"/>
        <v>0</v>
      </c>
      <c r="AG1275">
        <f t="shared" si="1059"/>
        <v>0</v>
      </c>
      <c r="AH1275">
        <f t="shared" si="1083"/>
        <v>0</v>
      </c>
      <c r="AI1275">
        <f t="shared" si="1084"/>
        <v>0</v>
      </c>
      <c r="AJ1275">
        <f t="shared" si="1061"/>
        <v>0</v>
      </c>
      <c r="AK1275">
        <v>2679.67</v>
      </c>
      <c r="AL1275">
        <v>2679.67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70</v>
      </c>
      <c r="AU1275">
        <v>10</v>
      </c>
      <c r="AV1275">
        <v>1</v>
      </c>
      <c r="AW1275">
        <v>1</v>
      </c>
      <c r="AZ1275">
        <v>1</v>
      </c>
      <c r="BA1275">
        <v>1</v>
      </c>
      <c r="BB1275">
        <v>1</v>
      </c>
      <c r="BC1275">
        <v>1</v>
      </c>
      <c r="BD1275" t="s">
        <v>3</v>
      </c>
      <c r="BE1275" t="s">
        <v>3</v>
      </c>
      <c r="BF1275" t="s">
        <v>3</v>
      </c>
      <c r="BG1275" t="s">
        <v>3</v>
      </c>
      <c r="BH1275">
        <v>3</v>
      </c>
      <c r="BI1275">
        <v>4</v>
      </c>
      <c r="BJ1275" t="s">
        <v>417</v>
      </c>
      <c r="BM1275">
        <v>0</v>
      </c>
      <c r="BN1275">
        <v>0</v>
      </c>
      <c r="BO1275" t="s">
        <v>3</v>
      </c>
      <c r="BP1275">
        <v>0</v>
      </c>
      <c r="BQ1275">
        <v>1</v>
      </c>
      <c r="BR1275">
        <v>0</v>
      </c>
      <c r="BS1275">
        <v>1</v>
      </c>
      <c r="BT1275">
        <v>1</v>
      </c>
      <c r="BU1275">
        <v>1</v>
      </c>
      <c r="BV1275">
        <v>1</v>
      </c>
      <c r="BW1275">
        <v>1</v>
      </c>
      <c r="BX1275">
        <v>1</v>
      </c>
      <c r="BY1275" t="s">
        <v>3</v>
      </c>
      <c r="BZ1275">
        <v>70</v>
      </c>
      <c r="CA1275">
        <v>10</v>
      </c>
      <c r="CE1275">
        <v>0</v>
      </c>
      <c r="CF1275">
        <v>0</v>
      </c>
      <c r="CG1275">
        <v>0</v>
      </c>
      <c r="CM1275">
        <v>0</v>
      </c>
      <c r="CN1275" t="s">
        <v>3</v>
      </c>
      <c r="CO1275">
        <v>0</v>
      </c>
      <c r="CP1275">
        <f t="shared" si="1062"/>
        <v>0</v>
      </c>
      <c r="CQ1275">
        <f t="shared" si="1063"/>
        <v>2679.67</v>
      </c>
      <c r="CR1275">
        <f t="shared" si="1085"/>
        <v>0</v>
      </c>
      <c r="CS1275">
        <f t="shared" si="1065"/>
        <v>0</v>
      </c>
      <c r="CT1275">
        <f t="shared" si="1066"/>
        <v>0</v>
      </c>
      <c r="CU1275">
        <f t="shared" si="1067"/>
        <v>0</v>
      </c>
      <c r="CV1275">
        <f t="shared" si="1068"/>
        <v>0</v>
      </c>
      <c r="CW1275">
        <f t="shared" si="1069"/>
        <v>0</v>
      </c>
      <c r="CX1275">
        <f t="shared" si="1070"/>
        <v>0</v>
      </c>
      <c r="CY1275">
        <f t="shared" si="1071"/>
        <v>0</v>
      </c>
      <c r="CZ1275">
        <f t="shared" si="1072"/>
        <v>0</v>
      </c>
      <c r="DC1275" t="s">
        <v>3</v>
      </c>
      <c r="DD1275" t="s">
        <v>3</v>
      </c>
      <c r="DE1275" t="s">
        <v>3</v>
      </c>
      <c r="DF1275" t="s">
        <v>3</v>
      </c>
      <c r="DG1275" t="s">
        <v>3</v>
      </c>
      <c r="DH1275" t="s">
        <v>3</v>
      </c>
      <c r="DI1275" t="s">
        <v>3</v>
      </c>
      <c r="DJ1275" t="s">
        <v>3</v>
      </c>
      <c r="DK1275" t="s">
        <v>3</v>
      </c>
      <c r="DL1275" t="s">
        <v>3</v>
      </c>
      <c r="DM1275" t="s">
        <v>3</v>
      </c>
      <c r="DN1275">
        <v>0</v>
      </c>
      <c r="DO1275">
        <v>0</v>
      </c>
      <c r="DP1275">
        <v>1</v>
      </c>
      <c r="DQ1275">
        <v>1</v>
      </c>
      <c r="DU1275">
        <v>1009</v>
      </c>
      <c r="DV1275" t="s">
        <v>27</v>
      </c>
      <c r="DW1275" t="s">
        <v>27</v>
      </c>
      <c r="DX1275">
        <v>1000</v>
      </c>
      <c r="EE1275">
        <v>51482689</v>
      </c>
      <c r="EF1275">
        <v>1</v>
      </c>
      <c r="EG1275" t="s">
        <v>21</v>
      </c>
      <c r="EH1275">
        <v>0</v>
      </c>
      <c r="EI1275" t="s">
        <v>3</v>
      </c>
      <c r="EJ1275">
        <v>4</v>
      </c>
      <c r="EK1275">
        <v>0</v>
      </c>
      <c r="EL1275" t="s">
        <v>22</v>
      </c>
      <c r="EM1275" t="s">
        <v>23</v>
      </c>
      <c r="EO1275" t="s">
        <v>3</v>
      </c>
      <c r="EQ1275">
        <v>0</v>
      </c>
      <c r="ER1275">
        <v>2679.67</v>
      </c>
      <c r="ES1275">
        <v>2679.67</v>
      </c>
      <c r="ET1275">
        <v>0</v>
      </c>
      <c r="EU1275">
        <v>0</v>
      </c>
      <c r="EV1275">
        <v>0</v>
      </c>
      <c r="EW1275">
        <v>0</v>
      </c>
      <c r="EX1275">
        <v>0</v>
      </c>
      <c r="FQ1275">
        <v>0</v>
      </c>
      <c r="FR1275">
        <f t="shared" si="1073"/>
        <v>0</v>
      </c>
      <c r="FS1275">
        <v>0</v>
      </c>
      <c r="FX1275">
        <v>70</v>
      </c>
      <c r="FY1275">
        <v>10</v>
      </c>
      <c r="GA1275" t="s">
        <v>3</v>
      </c>
      <c r="GD1275">
        <v>0</v>
      </c>
      <c r="GF1275">
        <v>828582171</v>
      </c>
      <c r="GG1275">
        <v>2</v>
      </c>
      <c r="GH1275">
        <v>1</v>
      </c>
      <c r="GI1275">
        <v>-2</v>
      </c>
      <c r="GJ1275">
        <v>0</v>
      </c>
      <c r="GK1275">
        <f>ROUND(R1275*(R12)/100,2)</f>
        <v>0</v>
      </c>
      <c r="GL1275">
        <f t="shared" si="1074"/>
        <v>0</v>
      </c>
      <c r="GM1275">
        <f t="shared" si="1086"/>
        <v>0</v>
      </c>
      <c r="GN1275">
        <f t="shared" si="1087"/>
        <v>0</v>
      </c>
      <c r="GO1275">
        <f t="shared" si="1088"/>
        <v>0</v>
      </c>
      <c r="GP1275">
        <f t="shared" si="1089"/>
        <v>0</v>
      </c>
      <c r="GR1275">
        <v>0</v>
      </c>
      <c r="GS1275">
        <v>3</v>
      </c>
      <c r="GT1275">
        <v>0</v>
      </c>
      <c r="GU1275" t="s">
        <v>3</v>
      </c>
      <c r="GV1275">
        <f t="shared" si="1090"/>
        <v>0</v>
      </c>
      <c r="GW1275">
        <v>1</v>
      </c>
      <c r="GX1275">
        <f t="shared" si="1076"/>
        <v>0</v>
      </c>
      <c r="HA1275">
        <v>0</v>
      </c>
      <c r="HB1275">
        <v>0</v>
      </c>
      <c r="HC1275">
        <f t="shared" si="1077"/>
        <v>0</v>
      </c>
      <c r="HE1275" t="s">
        <v>3</v>
      </c>
      <c r="HF1275" t="s">
        <v>3</v>
      </c>
      <c r="IK1275">
        <f t="shared" si="1078"/>
        <v>0</v>
      </c>
    </row>
    <row r="1276" spans="1:245" x14ac:dyDescent="0.2">
      <c r="A1276">
        <v>17</v>
      </c>
      <c r="B1276">
        <v>1</v>
      </c>
      <c r="C1276">
        <f>ROW(SmtRes!A438)</f>
        <v>438</v>
      </c>
      <c r="D1276">
        <f>ROW(EtalonRes!A428)</f>
        <v>428</v>
      </c>
      <c r="E1276" t="s">
        <v>150</v>
      </c>
      <c r="F1276" t="s">
        <v>68</v>
      </c>
      <c r="G1276" t="s">
        <v>419</v>
      </c>
      <c r="H1276" t="s">
        <v>70</v>
      </c>
      <c r="I1276">
        <v>0</v>
      </c>
      <c r="J1276">
        <v>0</v>
      </c>
      <c r="O1276">
        <f t="shared" si="1044"/>
        <v>0</v>
      </c>
      <c r="P1276">
        <f t="shared" si="1045"/>
        <v>0</v>
      </c>
      <c r="Q1276">
        <f t="shared" si="1046"/>
        <v>0</v>
      </c>
      <c r="R1276">
        <f t="shared" si="1047"/>
        <v>0</v>
      </c>
      <c r="S1276">
        <f t="shared" si="1048"/>
        <v>0</v>
      </c>
      <c r="T1276">
        <f t="shared" si="1049"/>
        <v>0</v>
      </c>
      <c r="U1276">
        <f t="shared" si="1050"/>
        <v>0</v>
      </c>
      <c r="V1276">
        <f t="shared" si="1051"/>
        <v>0</v>
      </c>
      <c r="W1276">
        <f t="shared" si="1052"/>
        <v>0</v>
      </c>
      <c r="X1276">
        <f t="shared" si="1053"/>
        <v>0</v>
      </c>
      <c r="Y1276">
        <f t="shared" si="1054"/>
        <v>0</v>
      </c>
      <c r="AA1276">
        <v>52421674</v>
      </c>
      <c r="AB1276">
        <f t="shared" si="1055"/>
        <v>23966.9</v>
      </c>
      <c r="AC1276">
        <f t="shared" si="1079"/>
        <v>20488.849999999999</v>
      </c>
      <c r="AD1276">
        <f t="shared" si="1080"/>
        <v>1123.06</v>
      </c>
      <c r="AE1276">
        <f t="shared" si="1081"/>
        <v>471.72</v>
      </c>
      <c r="AF1276">
        <f t="shared" si="1082"/>
        <v>2354.9899999999998</v>
      </c>
      <c r="AG1276">
        <f t="shared" si="1059"/>
        <v>0</v>
      </c>
      <c r="AH1276">
        <f t="shared" si="1083"/>
        <v>10.3</v>
      </c>
      <c r="AI1276">
        <f t="shared" si="1084"/>
        <v>0</v>
      </c>
      <c r="AJ1276">
        <f t="shared" si="1061"/>
        <v>0</v>
      </c>
      <c r="AK1276">
        <v>23966.9</v>
      </c>
      <c r="AL1276">
        <v>20488.849999999999</v>
      </c>
      <c r="AM1276">
        <v>1123.06</v>
      </c>
      <c r="AN1276">
        <v>471.72</v>
      </c>
      <c r="AO1276">
        <v>2354.9899999999998</v>
      </c>
      <c r="AP1276">
        <v>0</v>
      </c>
      <c r="AQ1276">
        <v>10.3</v>
      </c>
      <c r="AR1276">
        <v>0</v>
      </c>
      <c r="AS1276">
        <v>0</v>
      </c>
      <c r="AT1276">
        <v>70</v>
      </c>
      <c r="AU1276">
        <v>10</v>
      </c>
      <c r="AV1276">
        <v>1</v>
      </c>
      <c r="AW1276">
        <v>1</v>
      </c>
      <c r="AZ1276">
        <v>1</v>
      </c>
      <c r="BA1276">
        <v>1</v>
      </c>
      <c r="BB1276">
        <v>1</v>
      </c>
      <c r="BC1276">
        <v>1</v>
      </c>
      <c r="BD1276" t="s">
        <v>3</v>
      </c>
      <c r="BE1276" t="s">
        <v>3</v>
      </c>
      <c r="BF1276" t="s">
        <v>3</v>
      </c>
      <c r="BG1276" t="s">
        <v>3</v>
      </c>
      <c r="BH1276">
        <v>0</v>
      </c>
      <c r="BI1276">
        <v>4</v>
      </c>
      <c r="BJ1276" t="s">
        <v>71</v>
      </c>
      <c r="BM1276">
        <v>0</v>
      </c>
      <c r="BN1276">
        <v>0</v>
      </c>
      <c r="BO1276" t="s">
        <v>3</v>
      </c>
      <c r="BP1276">
        <v>0</v>
      </c>
      <c r="BQ1276">
        <v>1</v>
      </c>
      <c r="BR1276">
        <v>0</v>
      </c>
      <c r="BS1276">
        <v>1</v>
      </c>
      <c r="BT1276">
        <v>1</v>
      </c>
      <c r="BU1276">
        <v>1</v>
      </c>
      <c r="BV1276">
        <v>1</v>
      </c>
      <c r="BW1276">
        <v>1</v>
      </c>
      <c r="BX1276">
        <v>1</v>
      </c>
      <c r="BY1276" t="s">
        <v>3</v>
      </c>
      <c r="BZ1276">
        <v>70</v>
      </c>
      <c r="CA1276">
        <v>10</v>
      </c>
      <c r="CE1276">
        <v>0</v>
      </c>
      <c r="CF1276">
        <v>0</v>
      </c>
      <c r="CG1276">
        <v>0</v>
      </c>
      <c r="CM1276">
        <v>0</v>
      </c>
      <c r="CN1276" t="s">
        <v>3</v>
      </c>
      <c r="CO1276">
        <v>0</v>
      </c>
      <c r="CP1276">
        <f t="shared" si="1062"/>
        <v>0</v>
      </c>
      <c r="CQ1276">
        <f t="shared" si="1063"/>
        <v>20488.849999999999</v>
      </c>
      <c r="CR1276">
        <f t="shared" si="1085"/>
        <v>1123.06</v>
      </c>
      <c r="CS1276">
        <f t="shared" si="1065"/>
        <v>471.72</v>
      </c>
      <c r="CT1276">
        <f t="shared" si="1066"/>
        <v>2354.9899999999998</v>
      </c>
      <c r="CU1276">
        <f t="shared" si="1067"/>
        <v>0</v>
      </c>
      <c r="CV1276">
        <f t="shared" si="1068"/>
        <v>10.3</v>
      </c>
      <c r="CW1276">
        <f t="shared" si="1069"/>
        <v>0</v>
      </c>
      <c r="CX1276">
        <f t="shared" si="1070"/>
        <v>0</v>
      </c>
      <c r="CY1276">
        <f t="shared" si="1071"/>
        <v>0</v>
      </c>
      <c r="CZ1276">
        <f t="shared" si="1072"/>
        <v>0</v>
      </c>
      <c r="DC1276" t="s">
        <v>3</v>
      </c>
      <c r="DD1276" t="s">
        <v>3</v>
      </c>
      <c r="DE1276" t="s">
        <v>3</v>
      </c>
      <c r="DF1276" t="s">
        <v>3</v>
      </c>
      <c r="DG1276" t="s">
        <v>3</v>
      </c>
      <c r="DH1276" t="s">
        <v>3</v>
      </c>
      <c r="DI1276" t="s">
        <v>3</v>
      </c>
      <c r="DJ1276" t="s">
        <v>3</v>
      </c>
      <c r="DK1276" t="s">
        <v>3</v>
      </c>
      <c r="DL1276" t="s">
        <v>3</v>
      </c>
      <c r="DM1276" t="s">
        <v>3</v>
      </c>
      <c r="DN1276">
        <v>0</v>
      </c>
      <c r="DO1276">
        <v>0</v>
      </c>
      <c r="DP1276">
        <v>1</v>
      </c>
      <c r="DQ1276">
        <v>1</v>
      </c>
      <c r="DU1276">
        <v>1005</v>
      </c>
      <c r="DV1276" t="s">
        <v>70</v>
      </c>
      <c r="DW1276" t="s">
        <v>70</v>
      </c>
      <c r="DX1276">
        <v>100</v>
      </c>
      <c r="EE1276">
        <v>51482689</v>
      </c>
      <c r="EF1276">
        <v>1</v>
      </c>
      <c r="EG1276" t="s">
        <v>21</v>
      </c>
      <c r="EH1276">
        <v>0</v>
      </c>
      <c r="EI1276" t="s">
        <v>3</v>
      </c>
      <c r="EJ1276">
        <v>4</v>
      </c>
      <c r="EK1276">
        <v>0</v>
      </c>
      <c r="EL1276" t="s">
        <v>22</v>
      </c>
      <c r="EM1276" t="s">
        <v>23</v>
      </c>
      <c r="EO1276" t="s">
        <v>3</v>
      </c>
      <c r="EQ1276">
        <v>0</v>
      </c>
      <c r="ER1276">
        <v>23966.9</v>
      </c>
      <c r="ES1276">
        <v>20488.849999999999</v>
      </c>
      <c r="ET1276">
        <v>1123.06</v>
      </c>
      <c r="EU1276">
        <v>471.72</v>
      </c>
      <c r="EV1276">
        <v>2354.9899999999998</v>
      </c>
      <c r="EW1276">
        <v>10.3</v>
      </c>
      <c r="EX1276">
        <v>0</v>
      </c>
      <c r="EY1276">
        <v>0</v>
      </c>
      <c r="FQ1276">
        <v>0</v>
      </c>
      <c r="FR1276">
        <f t="shared" si="1073"/>
        <v>0</v>
      </c>
      <c r="FS1276">
        <v>0</v>
      </c>
      <c r="FX1276">
        <v>70</v>
      </c>
      <c r="FY1276">
        <v>10</v>
      </c>
      <c r="GA1276" t="s">
        <v>3</v>
      </c>
      <c r="GD1276">
        <v>0</v>
      </c>
      <c r="GF1276">
        <v>-1278825473</v>
      </c>
      <c r="GG1276">
        <v>2</v>
      </c>
      <c r="GH1276">
        <v>1</v>
      </c>
      <c r="GI1276">
        <v>-2</v>
      </c>
      <c r="GJ1276">
        <v>0</v>
      </c>
      <c r="GK1276">
        <f>ROUND(R1276*(R12)/100,2)</f>
        <v>0</v>
      </c>
      <c r="GL1276">
        <f t="shared" si="1074"/>
        <v>0</v>
      </c>
      <c r="GM1276">
        <f t="shared" si="1086"/>
        <v>0</v>
      </c>
      <c r="GN1276">
        <f t="shared" si="1087"/>
        <v>0</v>
      </c>
      <c r="GO1276">
        <f t="shared" si="1088"/>
        <v>0</v>
      </c>
      <c r="GP1276">
        <f t="shared" si="1089"/>
        <v>0</v>
      </c>
      <c r="GR1276">
        <v>0</v>
      </c>
      <c r="GS1276">
        <v>3</v>
      </c>
      <c r="GT1276">
        <v>0</v>
      </c>
      <c r="GU1276" t="s">
        <v>3</v>
      </c>
      <c r="GV1276">
        <f t="shared" si="1090"/>
        <v>0</v>
      </c>
      <c r="GW1276">
        <v>1</v>
      </c>
      <c r="GX1276">
        <f t="shared" si="1076"/>
        <v>0</v>
      </c>
      <c r="HA1276">
        <v>0</v>
      </c>
      <c r="HB1276">
        <v>0</v>
      </c>
      <c r="HC1276">
        <f t="shared" si="1077"/>
        <v>0</v>
      </c>
      <c r="HE1276" t="s">
        <v>3</v>
      </c>
      <c r="HF1276" t="s">
        <v>3</v>
      </c>
      <c r="IK1276">
        <f t="shared" si="1078"/>
        <v>0</v>
      </c>
    </row>
    <row r="1277" spans="1:245" x14ac:dyDescent="0.2">
      <c r="A1277">
        <v>18</v>
      </c>
      <c r="B1277">
        <v>1</v>
      </c>
      <c r="C1277">
        <v>438</v>
      </c>
      <c r="E1277" t="s">
        <v>420</v>
      </c>
      <c r="F1277" t="s">
        <v>64</v>
      </c>
      <c r="G1277" t="s">
        <v>65</v>
      </c>
      <c r="H1277" t="s">
        <v>27</v>
      </c>
      <c r="I1277">
        <f>I1276*J1277</f>
        <v>0</v>
      </c>
      <c r="J1277">
        <v>-7.14</v>
      </c>
      <c r="O1277">
        <f t="shared" si="1044"/>
        <v>0</v>
      </c>
      <c r="P1277">
        <f t="shared" si="1045"/>
        <v>0</v>
      </c>
      <c r="Q1277">
        <f t="shared" si="1046"/>
        <v>0</v>
      </c>
      <c r="R1277">
        <f t="shared" si="1047"/>
        <v>0</v>
      </c>
      <c r="S1277">
        <f t="shared" si="1048"/>
        <v>0</v>
      </c>
      <c r="T1277">
        <f t="shared" si="1049"/>
        <v>0</v>
      </c>
      <c r="U1277">
        <f t="shared" si="1050"/>
        <v>0</v>
      </c>
      <c r="V1277">
        <f t="shared" si="1051"/>
        <v>0</v>
      </c>
      <c r="W1277">
        <f t="shared" si="1052"/>
        <v>0</v>
      </c>
      <c r="X1277">
        <f t="shared" si="1053"/>
        <v>0</v>
      </c>
      <c r="Y1277">
        <f t="shared" si="1054"/>
        <v>0</v>
      </c>
      <c r="AA1277">
        <v>52421674</v>
      </c>
      <c r="AB1277">
        <f t="shared" si="1055"/>
        <v>2652.04</v>
      </c>
      <c r="AC1277">
        <f t="shared" si="1079"/>
        <v>2652.04</v>
      </c>
      <c r="AD1277">
        <f t="shared" si="1080"/>
        <v>0</v>
      </c>
      <c r="AE1277">
        <f t="shared" si="1081"/>
        <v>0</v>
      </c>
      <c r="AF1277">
        <f t="shared" si="1082"/>
        <v>0</v>
      </c>
      <c r="AG1277">
        <f t="shared" si="1059"/>
        <v>0</v>
      </c>
      <c r="AH1277">
        <f t="shared" si="1083"/>
        <v>0</v>
      </c>
      <c r="AI1277">
        <f t="shared" si="1084"/>
        <v>0</v>
      </c>
      <c r="AJ1277">
        <f t="shared" si="1061"/>
        <v>0</v>
      </c>
      <c r="AK1277">
        <v>2652.04</v>
      </c>
      <c r="AL1277">
        <v>2652.04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70</v>
      </c>
      <c r="AU1277">
        <v>10</v>
      </c>
      <c r="AV1277">
        <v>1</v>
      </c>
      <c r="AW1277">
        <v>1</v>
      </c>
      <c r="AZ1277">
        <v>1</v>
      </c>
      <c r="BA1277">
        <v>1</v>
      </c>
      <c r="BB1277">
        <v>1</v>
      </c>
      <c r="BC1277">
        <v>1</v>
      </c>
      <c r="BD1277" t="s">
        <v>3</v>
      </c>
      <c r="BE1277" t="s">
        <v>3</v>
      </c>
      <c r="BF1277" t="s">
        <v>3</v>
      </c>
      <c r="BG1277" t="s">
        <v>3</v>
      </c>
      <c r="BH1277">
        <v>3</v>
      </c>
      <c r="BI1277">
        <v>4</v>
      </c>
      <c r="BJ1277" t="s">
        <v>66</v>
      </c>
      <c r="BM1277">
        <v>0</v>
      </c>
      <c r="BN1277">
        <v>0</v>
      </c>
      <c r="BO1277" t="s">
        <v>3</v>
      </c>
      <c r="BP1277">
        <v>0</v>
      </c>
      <c r="BQ1277">
        <v>1</v>
      </c>
      <c r="BR1277">
        <v>1</v>
      </c>
      <c r="BS1277">
        <v>1</v>
      </c>
      <c r="BT1277">
        <v>1</v>
      </c>
      <c r="BU1277">
        <v>1</v>
      </c>
      <c r="BV1277">
        <v>1</v>
      </c>
      <c r="BW1277">
        <v>1</v>
      </c>
      <c r="BX1277">
        <v>1</v>
      </c>
      <c r="BY1277" t="s">
        <v>3</v>
      </c>
      <c r="BZ1277">
        <v>70</v>
      </c>
      <c r="CA1277">
        <v>10</v>
      </c>
      <c r="CE1277">
        <v>0</v>
      </c>
      <c r="CF1277">
        <v>0</v>
      </c>
      <c r="CG1277">
        <v>0</v>
      </c>
      <c r="CM1277">
        <v>0</v>
      </c>
      <c r="CN1277" t="s">
        <v>3</v>
      </c>
      <c r="CO1277">
        <v>0</v>
      </c>
      <c r="CP1277">
        <f t="shared" si="1062"/>
        <v>0</v>
      </c>
      <c r="CQ1277">
        <f t="shared" si="1063"/>
        <v>2652.04</v>
      </c>
      <c r="CR1277">
        <f t="shared" si="1085"/>
        <v>0</v>
      </c>
      <c r="CS1277">
        <f t="shared" si="1065"/>
        <v>0</v>
      </c>
      <c r="CT1277">
        <f t="shared" si="1066"/>
        <v>0</v>
      </c>
      <c r="CU1277">
        <f t="shared" si="1067"/>
        <v>0</v>
      </c>
      <c r="CV1277">
        <f t="shared" si="1068"/>
        <v>0</v>
      </c>
      <c r="CW1277">
        <f t="shared" si="1069"/>
        <v>0</v>
      </c>
      <c r="CX1277">
        <f t="shared" si="1070"/>
        <v>0</v>
      </c>
      <c r="CY1277">
        <f t="shared" si="1071"/>
        <v>0</v>
      </c>
      <c r="CZ1277">
        <f t="shared" si="1072"/>
        <v>0</v>
      </c>
      <c r="DC1277" t="s">
        <v>3</v>
      </c>
      <c r="DD1277" t="s">
        <v>3</v>
      </c>
      <c r="DE1277" t="s">
        <v>3</v>
      </c>
      <c r="DF1277" t="s">
        <v>3</v>
      </c>
      <c r="DG1277" t="s">
        <v>3</v>
      </c>
      <c r="DH1277" t="s">
        <v>3</v>
      </c>
      <c r="DI1277" t="s">
        <v>3</v>
      </c>
      <c r="DJ1277" t="s">
        <v>3</v>
      </c>
      <c r="DK1277" t="s">
        <v>3</v>
      </c>
      <c r="DL1277" t="s">
        <v>3</v>
      </c>
      <c r="DM1277" t="s">
        <v>3</v>
      </c>
      <c r="DN1277">
        <v>0</v>
      </c>
      <c r="DO1277">
        <v>0</v>
      </c>
      <c r="DP1277">
        <v>1</v>
      </c>
      <c r="DQ1277">
        <v>1</v>
      </c>
      <c r="DU1277">
        <v>1009</v>
      </c>
      <c r="DV1277" t="s">
        <v>27</v>
      </c>
      <c r="DW1277" t="s">
        <v>27</v>
      </c>
      <c r="DX1277">
        <v>1000</v>
      </c>
      <c r="EE1277">
        <v>51482689</v>
      </c>
      <c r="EF1277">
        <v>1</v>
      </c>
      <c r="EG1277" t="s">
        <v>21</v>
      </c>
      <c r="EH1277">
        <v>0</v>
      </c>
      <c r="EI1277" t="s">
        <v>3</v>
      </c>
      <c r="EJ1277">
        <v>4</v>
      </c>
      <c r="EK1277">
        <v>0</v>
      </c>
      <c r="EL1277" t="s">
        <v>22</v>
      </c>
      <c r="EM1277" t="s">
        <v>23</v>
      </c>
      <c r="EO1277" t="s">
        <v>3</v>
      </c>
      <c r="EQ1277">
        <v>32768</v>
      </c>
      <c r="ER1277">
        <v>2652.04</v>
      </c>
      <c r="ES1277">
        <v>2652.04</v>
      </c>
      <c r="ET1277">
        <v>0</v>
      </c>
      <c r="EU1277">
        <v>0</v>
      </c>
      <c r="EV1277">
        <v>0</v>
      </c>
      <c r="EW1277">
        <v>0</v>
      </c>
      <c r="EX1277">
        <v>0</v>
      </c>
      <c r="FQ1277">
        <v>0</v>
      </c>
      <c r="FR1277">
        <f t="shared" si="1073"/>
        <v>0</v>
      </c>
      <c r="FS1277">
        <v>0</v>
      </c>
      <c r="FX1277">
        <v>70</v>
      </c>
      <c r="FY1277">
        <v>10</v>
      </c>
      <c r="GA1277" t="s">
        <v>3</v>
      </c>
      <c r="GD1277">
        <v>0</v>
      </c>
      <c r="GF1277">
        <v>-740831190</v>
      </c>
      <c r="GG1277">
        <v>2</v>
      </c>
      <c r="GH1277">
        <v>1</v>
      </c>
      <c r="GI1277">
        <v>-2</v>
      </c>
      <c r="GJ1277">
        <v>0</v>
      </c>
      <c r="GK1277">
        <f>ROUND(R1277*(R12)/100,2)</f>
        <v>0</v>
      </c>
      <c r="GL1277">
        <f t="shared" si="1074"/>
        <v>0</v>
      </c>
      <c r="GM1277">
        <f t="shared" si="1086"/>
        <v>0</v>
      </c>
      <c r="GN1277">
        <f t="shared" si="1087"/>
        <v>0</v>
      </c>
      <c r="GO1277">
        <f t="shared" si="1088"/>
        <v>0</v>
      </c>
      <c r="GP1277">
        <f t="shared" si="1089"/>
        <v>0</v>
      </c>
      <c r="GR1277">
        <v>0</v>
      </c>
      <c r="GS1277">
        <v>3</v>
      </c>
      <c r="GT1277">
        <v>0</v>
      </c>
      <c r="GU1277" t="s">
        <v>3</v>
      </c>
      <c r="GV1277">
        <f t="shared" si="1090"/>
        <v>0</v>
      </c>
      <c r="GW1277">
        <v>1</v>
      </c>
      <c r="GX1277">
        <f t="shared" si="1076"/>
        <v>0</v>
      </c>
      <c r="HA1277">
        <v>0</v>
      </c>
      <c r="HB1277">
        <v>0</v>
      </c>
      <c r="HC1277">
        <f t="shared" si="1077"/>
        <v>0</v>
      </c>
      <c r="HE1277" t="s">
        <v>3</v>
      </c>
      <c r="HF1277" t="s">
        <v>3</v>
      </c>
      <c r="IK1277">
        <f t="shared" si="1078"/>
        <v>0</v>
      </c>
    </row>
    <row r="1278" spans="1:245" x14ac:dyDescent="0.2">
      <c r="A1278">
        <v>18</v>
      </c>
      <c r="B1278">
        <v>1</v>
      </c>
      <c r="C1278">
        <v>437</v>
      </c>
      <c r="E1278" t="s">
        <v>421</v>
      </c>
      <c r="F1278" t="s">
        <v>422</v>
      </c>
      <c r="G1278" t="s">
        <v>423</v>
      </c>
      <c r="H1278" t="s">
        <v>27</v>
      </c>
      <c r="I1278">
        <f>I1276*J1278</f>
        <v>0</v>
      </c>
      <c r="J1278">
        <v>11.9</v>
      </c>
      <c r="O1278">
        <f t="shared" si="1044"/>
        <v>0</v>
      </c>
      <c r="P1278">
        <f t="shared" si="1045"/>
        <v>0</v>
      </c>
      <c r="Q1278">
        <f t="shared" si="1046"/>
        <v>0</v>
      </c>
      <c r="R1278">
        <f t="shared" si="1047"/>
        <v>0</v>
      </c>
      <c r="S1278">
        <f t="shared" si="1048"/>
        <v>0</v>
      </c>
      <c r="T1278">
        <f t="shared" si="1049"/>
        <v>0</v>
      </c>
      <c r="U1278">
        <f t="shared" si="1050"/>
        <v>0</v>
      </c>
      <c r="V1278">
        <f t="shared" si="1051"/>
        <v>0</v>
      </c>
      <c r="W1278">
        <f t="shared" si="1052"/>
        <v>0</v>
      </c>
      <c r="X1278">
        <f t="shared" si="1053"/>
        <v>0</v>
      </c>
      <c r="Y1278">
        <f t="shared" si="1054"/>
        <v>0</v>
      </c>
      <c r="AA1278">
        <v>52421674</v>
      </c>
      <c r="AB1278">
        <f t="shared" si="1055"/>
        <v>2690.29</v>
      </c>
      <c r="AC1278">
        <f t="shared" si="1079"/>
        <v>2690.29</v>
      </c>
      <c r="AD1278">
        <f t="shared" si="1080"/>
        <v>0</v>
      </c>
      <c r="AE1278">
        <f t="shared" si="1081"/>
        <v>0</v>
      </c>
      <c r="AF1278">
        <f t="shared" si="1082"/>
        <v>0</v>
      </c>
      <c r="AG1278">
        <f t="shared" si="1059"/>
        <v>0</v>
      </c>
      <c r="AH1278">
        <f t="shared" si="1083"/>
        <v>0</v>
      </c>
      <c r="AI1278">
        <f t="shared" si="1084"/>
        <v>0</v>
      </c>
      <c r="AJ1278">
        <f t="shared" si="1061"/>
        <v>0</v>
      </c>
      <c r="AK1278">
        <v>2690.29</v>
      </c>
      <c r="AL1278">
        <v>2690.29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70</v>
      </c>
      <c r="AU1278">
        <v>10</v>
      </c>
      <c r="AV1278">
        <v>1</v>
      </c>
      <c r="AW1278">
        <v>1</v>
      </c>
      <c r="AZ1278">
        <v>1</v>
      </c>
      <c r="BA1278">
        <v>1</v>
      </c>
      <c r="BB1278">
        <v>1</v>
      </c>
      <c r="BC1278">
        <v>1</v>
      </c>
      <c r="BD1278" t="s">
        <v>3</v>
      </c>
      <c r="BE1278" t="s">
        <v>3</v>
      </c>
      <c r="BF1278" t="s">
        <v>3</v>
      </c>
      <c r="BG1278" t="s">
        <v>3</v>
      </c>
      <c r="BH1278">
        <v>3</v>
      </c>
      <c r="BI1278">
        <v>4</v>
      </c>
      <c r="BJ1278" t="s">
        <v>424</v>
      </c>
      <c r="BM1278">
        <v>0</v>
      </c>
      <c r="BN1278">
        <v>0</v>
      </c>
      <c r="BO1278" t="s">
        <v>3</v>
      </c>
      <c r="BP1278">
        <v>0</v>
      </c>
      <c r="BQ1278">
        <v>1</v>
      </c>
      <c r="BR1278">
        <v>0</v>
      </c>
      <c r="BS1278">
        <v>1</v>
      </c>
      <c r="BT1278">
        <v>1</v>
      </c>
      <c r="BU1278">
        <v>1</v>
      </c>
      <c r="BV1278">
        <v>1</v>
      </c>
      <c r="BW1278">
        <v>1</v>
      </c>
      <c r="BX1278">
        <v>1</v>
      </c>
      <c r="BY1278" t="s">
        <v>3</v>
      </c>
      <c r="BZ1278">
        <v>70</v>
      </c>
      <c r="CA1278">
        <v>10</v>
      </c>
      <c r="CE1278">
        <v>0</v>
      </c>
      <c r="CF1278">
        <v>0</v>
      </c>
      <c r="CG1278">
        <v>0</v>
      </c>
      <c r="CM1278">
        <v>0</v>
      </c>
      <c r="CN1278" t="s">
        <v>3</v>
      </c>
      <c r="CO1278">
        <v>0</v>
      </c>
      <c r="CP1278">
        <f t="shared" si="1062"/>
        <v>0</v>
      </c>
      <c r="CQ1278">
        <f t="shared" si="1063"/>
        <v>2690.29</v>
      </c>
      <c r="CR1278">
        <f t="shared" si="1085"/>
        <v>0</v>
      </c>
      <c r="CS1278">
        <f t="shared" si="1065"/>
        <v>0</v>
      </c>
      <c r="CT1278">
        <f t="shared" si="1066"/>
        <v>0</v>
      </c>
      <c r="CU1278">
        <f t="shared" si="1067"/>
        <v>0</v>
      </c>
      <c r="CV1278">
        <f t="shared" si="1068"/>
        <v>0</v>
      </c>
      <c r="CW1278">
        <f t="shared" si="1069"/>
        <v>0</v>
      </c>
      <c r="CX1278">
        <f t="shared" si="1070"/>
        <v>0</v>
      </c>
      <c r="CY1278">
        <f t="shared" si="1071"/>
        <v>0</v>
      </c>
      <c r="CZ1278">
        <f t="shared" si="1072"/>
        <v>0</v>
      </c>
      <c r="DC1278" t="s">
        <v>3</v>
      </c>
      <c r="DD1278" t="s">
        <v>3</v>
      </c>
      <c r="DE1278" t="s">
        <v>3</v>
      </c>
      <c r="DF1278" t="s">
        <v>3</v>
      </c>
      <c r="DG1278" t="s">
        <v>3</v>
      </c>
      <c r="DH1278" t="s">
        <v>3</v>
      </c>
      <c r="DI1278" t="s">
        <v>3</v>
      </c>
      <c r="DJ1278" t="s">
        <v>3</v>
      </c>
      <c r="DK1278" t="s">
        <v>3</v>
      </c>
      <c r="DL1278" t="s">
        <v>3</v>
      </c>
      <c r="DM1278" t="s">
        <v>3</v>
      </c>
      <c r="DN1278">
        <v>0</v>
      </c>
      <c r="DO1278">
        <v>0</v>
      </c>
      <c r="DP1278">
        <v>1</v>
      </c>
      <c r="DQ1278">
        <v>1</v>
      </c>
      <c r="DU1278">
        <v>1009</v>
      </c>
      <c r="DV1278" t="s">
        <v>27</v>
      </c>
      <c r="DW1278" t="s">
        <v>27</v>
      </c>
      <c r="DX1278">
        <v>1000</v>
      </c>
      <c r="EE1278">
        <v>51482689</v>
      </c>
      <c r="EF1278">
        <v>1</v>
      </c>
      <c r="EG1278" t="s">
        <v>21</v>
      </c>
      <c r="EH1278">
        <v>0</v>
      </c>
      <c r="EI1278" t="s">
        <v>3</v>
      </c>
      <c r="EJ1278">
        <v>4</v>
      </c>
      <c r="EK1278">
        <v>0</v>
      </c>
      <c r="EL1278" t="s">
        <v>22</v>
      </c>
      <c r="EM1278" t="s">
        <v>23</v>
      </c>
      <c r="EO1278" t="s">
        <v>3</v>
      </c>
      <c r="EQ1278">
        <v>0</v>
      </c>
      <c r="ER1278">
        <v>2690.29</v>
      </c>
      <c r="ES1278">
        <v>2690.29</v>
      </c>
      <c r="ET1278">
        <v>0</v>
      </c>
      <c r="EU1278">
        <v>0</v>
      </c>
      <c r="EV1278">
        <v>0</v>
      </c>
      <c r="EW1278">
        <v>0</v>
      </c>
      <c r="EX1278">
        <v>0</v>
      </c>
      <c r="FQ1278">
        <v>0</v>
      </c>
      <c r="FR1278">
        <f t="shared" si="1073"/>
        <v>0</v>
      </c>
      <c r="FS1278">
        <v>0</v>
      </c>
      <c r="FX1278">
        <v>70</v>
      </c>
      <c r="FY1278">
        <v>10</v>
      </c>
      <c r="GA1278" t="s">
        <v>3</v>
      </c>
      <c r="GD1278">
        <v>0</v>
      </c>
      <c r="GF1278">
        <v>734291692</v>
      </c>
      <c r="GG1278">
        <v>2</v>
      </c>
      <c r="GH1278">
        <v>1</v>
      </c>
      <c r="GI1278">
        <v>-2</v>
      </c>
      <c r="GJ1278">
        <v>0</v>
      </c>
      <c r="GK1278">
        <f>ROUND(R1278*(R12)/100,2)</f>
        <v>0</v>
      </c>
      <c r="GL1278">
        <f t="shared" si="1074"/>
        <v>0</v>
      </c>
      <c r="GM1278">
        <f t="shared" si="1086"/>
        <v>0</v>
      </c>
      <c r="GN1278">
        <f t="shared" si="1087"/>
        <v>0</v>
      </c>
      <c r="GO1278">
        <f t="shared" si="1088"/>
        <v>0</v>
      </c>
      <c r="GP1278">
        <f t="shared" si="1089"/>
        <v>0</v>
      </c>
      <c r="GR1278">
        <v>0</v>
      </c>
      <c r="GS1278">
        <v>3</v>
      </c>
      <c r="GT1278">
        <v>0</v>
      </c>
      <c r="GU1278" t="s">
        <v>3</v>
      </c>
      <c r="GV1278">
        <f t="shared" si="1090"/>
        <v>0</v>
      </c>
      <c r="GW1278">
        <v>1</v>
      </c>
      <c r="GX1278">
        <f t="shared" si="1076"/>
        <v>0</v>
      </c>
      <c r="HA1278">
        <v>0</v>
      </c>
      <c r="HB1278">
        <v>0</v>
      </c>
      <c r="HC1278">
        <f t="shared" si="1077"/>
        <v>0</v>
      </c>
      <c r="HE1278" t="s">
        <v>3</v>
      </c>
      <c r="HF1278" t="s">
        <v>3</v>
      </c>
      <c r="IK1278">
        <f t="shared" si="1078"/>
        <v>0</v>
      </c>
    </row>
    <row r="1280" spans="1:245" x14ac:dyDescent="0.2">
      <c r="A1280" s="2">
        <v>51</v>
      </c>
      <c r="B1280" s="2">
        <f>B1254</f>
        <v>1</v>
      </c>
      <c r="C1280" s="2">
        <f>A1254</f>
        <v>5</v>
      </c>
      <c r="D1280" s="2">
        <f>ROW(A1254)</f>
        <v>1254</v>
      </c>
      <c r="E1280" s="2"/>
      <c r="F1280" s="2" t="str">
        <f>IF(F1254&lt;&gt;"",F1254,"")</f>
        <v>Новый подраздел</v>
      </c>
      <c r="G1280" s="2" t="str">
        <f>IF(G1254&lt;&gt;"",G1254,"")</f>
        <v>Устройство кармана</v>
      </c>
      <c r="H1280" s="2">
        <v>0</v>
      </c>
      <c r="I1280" s="2"/>
      <c r="J1280" s="2"/>
      <c r="K1280" s="2"/>
      <c r="L1280" s="2"/>
      <c r="M1280" s="2"/>
      <c r="N1280" s="2"/>
      <c r="O1280" s="2">
        <f t="shared" ref="O1280:T1280" si="1091">ROUND(AB1280,2)</f>
        <v>0</v>
      </c>
      <c r="P1280" s="2">
        <f t="shared" si="1091"/>
        <v>0</v>
      </c>
      <c r="Q1280" s="2">
        <f t="shared" si="1091"/>
        <v>0</v>
      </c>
      <c r="R1280" s="2">
        <f t="shared" si="1091"/>
        <v>0</v>
      </c>
      <c r="S1280" s="2">
        <f t="shared" si="1091"/>
        <v>0</v>
      </c>
      <c r="T1280" s="2">
        <f t="shared" si="1091"/>
        <v>0</v>
      </c>
      <c r="U1280" s="2">
        <f>AH1280</f>
        <v>0</v>
      </c>
      <c r="V1280" s="2">
        <f>AI1280</f>
        <v>0</v>
      </c>
      <c r="W1280" s="2">
        <f>ROUND(AJ1280,2)</f>
        <v>0</v>
      </c>
      <c r="X1280" s="2">
        <f>ROUND(AK1280,2)</f>
        <v>0</v>
      </c>
      <c r="Y1280" s="2">
        <f>ROUND(AL1280,2)</f>
        <v>0</v>
      </c>
      <c r="Z1280" s="2"/>
      <c r="AA1280" s="2"/>
      <c r="AB1280" s="2">
        <f>ROUND(SUMIF(AA1258:AA1278,"=52421674",O1258:O1278),2)</f>
        <v>0</v>
      </c>
      <c r="AC1280" s="2">
        <f>ROUND(SUMIF(AA1258:AA1278,"=52421674",P1258:P1278),2)</f>
        <v>0</v>
      </c>
      <c r="AD1280" s="2">
        <f>ROUND(SUMIF(AA1258:AA1278,"=52421674",Q1258:Q1278),2)</f>
        <v>0</v>
      </c>
      <c r="AE1280" s="2">
        <f>ROUND(SUMIF(AA1258:AA1278,"=52421674",R1258:R1278),2)</f>
        <v>0</v>
      </c>
      <c r="AF1280" s="2">
        <f>ROUND(SUMIF(AA1258:AA1278,"=52421674",S1258:S1278),2)</f>
        <v>0</v>
      </c>
      <c r="AG1280" s="2">
        <f>ROUND(SUMIF(AA1258:AA1278,"=52421674",T1258:T1278),2)</f>
        <v>0</v>
      </c>
      <c r="AH1280" s="2">
        <f>SUMIF(AA1258:AA1278,"=52421674",U1258:U1278)</f>
        <v>0</v>
      </c>
      <c r="AI1280" s="2">
        <f>SUMIF(AA1258:AA1278,"=52421674",V1258:V1278)</f>
        <v>0</v>
      </c>
      <c r="AJ1280" s="2">
        <f>ROUND(SUMIF(AA1258:AA1278,"=52421674",W1258:W1278),2)</f>
        <v>0</v>
      </c>
      <c r="AK1280" s="2">
        <f>ROUND(SUMIF(AA1258:AA1278,"=52421674",X1258:X1278),2)</f>
        <v>0</v>
      </c>
      <c r="AL1280" s="2">
        <f>ROUND(SUMIF(AA1258:AA1278,"=52421674",Y1258:Y1278),2)</f>
        <v>0</v>
      </c>
      <c r="AM1280" s="2"/>
      <c r="AN1280" s="2"/>
      <c r="AO1280" s="2">
        <f t="shared" ref="AO1280:BD1280" si="1092">ROUND(BX1280,2)</f>
        <v>0</v>
      </c>
      <c r="AP1280" s="2">
        <f t="shared" si="1092"/>
        <v>0</v>
      </c>
      <c r="AQ1280" s="2">
        <f t="shared" si="1092"/>
        <v>0</v>
      </c>
      <c r="AR1280" s="2">
        <f t="shared" si="1092"/>
        <v>0</v>
      </c>
      <c r="AS1280" s="2">
        <f t="shared" si="1092"/>
        <v>0</v>
      </c>
      <c r="AT1280" s="2">
        <f t="shared" si="1092"/>
        <v>0</v>
      </c>
      <c r="AU1280" s="2">
        <f t="shared" si="1092"/>
        <v>0</v>
      </c>
      <c r="AV1280" s="2">
        <f t="shared" si="1092"/>
        <v>0</v>
      </c>
      <c r="AW1280" s="2">
        <f t="shared" si="1092"/>
        <v>0</v>
      </c>
      <c r="AX1280" s="2">
        <f t="shared" si="1092"/>
        <v>0</v>
      </c>
      <c r="AY1280" s="2">
        <f t="shared" si="1092"/>
        <v>0</v>
      </c>
      <c r="AZ1280" s="2">
        <f t="shared" si="1092"/>
        <v>0</v>
      </c>
      <c r="BA1280" s="2">
        <f t="shared" si="1092"/>
        <v>0</v>
      </c>
      <c r="BB1280" s="2">
        <f t="shared" si="1092"/>
        <v>0</v>
      </c>
      <c r="BC1280" s="2">
        <f t="shared" si="1092"/>
        <v>0</v>
      </c>
      <c r="BD1280" s="2">
        <f t="shared" si="1092"/>
        <v>0</v>
      </c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>
        <f>ROUND(SUMIF(AA1258:AA1278,"=52421674",FQ1258:FQ1278),2)</f>
        <v>0</v>
      </c>
      <c r="BY1280" s="2">
        <f>ROUND(SUMIF(AA1258:AA1278,"=52421674",FR1258:FR1278),2)</f>
        <v>0</v>
      </c>
      <c r="BZ1280" s="2">
        <f>ROUND(SUMIF(AA1258:AA1278,"=52421674",GL1258:GL1278),2)</f>
        <v>0</v>
      </c>
      <c r="CA1280" s="2">
        <f>ROUND(SUMIF(AA1258:AA1278,"=52421674",GM1258:GM1278),2)</f>
        <v>0</v>
      </c>
      <c r="CB1280" s="2">
        <f>ROUND(SUMIF(AA1258:AA1278,"=52421674",GN1258:GN1278),2)</f>
        <v>0</v>
      </c>
      <c r="CC1280" s="2">
        <f>ROUND(SUMIF(AA1258:AA1278,"=52421674",GO1258:GO1278),2)</f>
        <v>0</v>
      </c>
      <c r="CD1280" s="2">
        <f>ROUND(SUMIF(AA1258:AA1278,"=52421674",GP1258:GP1278),2)</f>
        <v>0</v>
      </c>
      <c r="CE1280" s="2">
        <f>AC1280-BX1280</f>
        <v>0</v>
      </c>
      <c r="CF1280" s="2">
        <f>AC1280-BY1280</f>
        <v>0</v>
      </c>
      <c r="CG1280" s="2">
        <f>BX1280-BZ1280</f>
        <v>0</v>
      </c>
      <c r="CH1280" s="2">
        <f>AC1280-BX1280-BY1280+BZ1280</f>
        <v>0</v>
      </c>
      <c r="CI1280" s="2">
        <f>BY1280-BZ1280</f>
        <v>0</v>
      </c>
      <c r="CJ1280" s="2">
        <f>ROUND(SUMIF(AA1258:AA1278,"=52421674",GX1258:GX1278),2)</f>
        <v>0</v>
      </c>
      <c r="CK1280" s="2">
        <f>ROUND(SUMIF(AA1258:AA1278,"=52421674",GY1258:GY1278),2)</f>
        <v>0</v>
      </c>
      <c r="CL1280" s="2">
        <f>ROUND(SUMIF(AA1258:AA1278,"=52421674",GZ1258:GZ1278),2)</f>
        <v>0</v>
      </c>
      <c r="CM1280" s="2">
        <f>ROUND(SUMIF(AA1258:AA1278,"=52421674",HD1258:HD1278),2)</f>
        <v>0</v>
      </c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>
        <v>0</v>
      </c>
    </row>
    <row r="1282" spans="1:23" x14ac:dyDescent="0.2">
      <c r="A1282" s="4">
        <v>50</v>
      </c>
      <c r="B1282" s="4">
        <v>0</v>
      </c>
      <c r="C1282" s="4">
        <v>0</v>
      </c>
      <c r="D1282" s="4">
        <v>1</v>
      </c>
      <c r="E1282" s="4">
        <v>201</v>
      </c>
      <c r="F1282" s="4">
        <f>ROUND(Source!O1280,O1282)</f>
        <v>0</v>
      </c>
      <c r="G1282" s="4" t="s">
        <v>74</v>
      </c>
      <c r="H1282" s="4" t="s">
        <v>75</v>
      </c>
      <c r="I1282" s="4"/>
      <c r="J1282" s="4"/>
      <c r="K1282" s="4">
        <v>201</v>
      </c>
      <c r="L1282" s="4">
        <v>1</v>
      </c>
      <c r="M1282" s="4">
        <v>3</v>
      </c>
      <c r="N1282" s="4" t="s">
        <v>3</v>
      </c>
      <c r="O1282" s="4">
        <v>2</v>
      </c>
      <c r="P1282" s="4"/>
      <c r="Q1282" s="4"/>
      <c r="R1282" s="4"/>
      <c r="S1282" s="4"/>
      <c r="T1282" s="4"/>
      <c r="U1282" s="4"/>
      <c r="V1282" s="4"/>
      <c r="W1282" s="4"/>
    </row>
    <row r="1283" spans="1:23" x14ac:dyDescent="0.2">
      <c r="A1283" s="4">
        <v>50</v>
      </c>
      <c r="B1283" s="4">
        <v>0</v>
      </c>
      <c r="C1283" s="4">
        <v>0</v>
      </c>
      <c r="D1283" s="4">
        <v>1</v>
      </c>
      <c r="E1283" s="4">
        <v>202</v>
      </c>
      <c r="F1283" s="4">
        <f>ROUND(Source!P1280,O1283)</f>
        <v>0</v>
      </c>
      <c r="G1283" s="4" t="s">
        <v>76</v>
      </c>
      <c r="H1283" s="4" t="s">
        <v>77</v>
      </c>
      <c r="I1283" s="4"/>
      <c r="J1283" s="4"/>
      <c r="K1283" s="4">
        <v>202</v>
      </c>
      <c r="L1283" s="4">
        <v>2</v>
      </c>
      <c r="M1283" s="4">
        <v>3</v>
      </c>
      <c r="N1283" s="4" t="s">
        <v>3</v>
      </c>
      <c r="O1283" s="4">
        <v>2</v>
      </c>
      <c r="P1283" s="4"/>
      <c r="Q1283" s="4"/>
      <c r="R1283" s="4"/>
      <c r="S1283" s="4"/>
      <c r="T1283" s="4"/>
      <c r="U1283" s="4"/>
      <c r="V1283" s="4"/>
      <c r="W1283" s="4"/>
    </row>
    <row r="1284" spans="1:23" x14ac:dyDescent="0.2">
      <c r="A1284" s="4">
        <v>50</v>
      </c>
      <c r="B1284" s="4">
        <v>0</v>
      </c>
      <c r="C1284" s="4">
        <v>0</v>
      </c>
      <c r="D1284" s="4">
        <v>1</v>
      </c>
      <c r="E1284" s="4">
        <v>222</v>
      </c>
      <c r="F1284" s="4">
        <f>ROUND(Source!AO1280,O1284)</f>
        <v>0</v>
      </c>
      <c r="G1284" s="4" t="s">
        <v>78</v>
      </c>
      <c r="H1284" s="4" t="s">
        <v>79</v>
      </c>
      <c r="I1284" s="4"/>
      <c r="J1284" s="4"/>
      <c r="K1284" s="4">
        <v>222</v>
      </c>
      <c r="L1284" s="4">
        <v>3</v>
      </c>
      <c r="M1284" s="4">
        <v>3</v>
      </c>
      <c r="N1284" s="4" t="s">
        <v>3</v>
      </c>
      <c r="O1284" s="4">
        <v>2</v>
      </c>
      <c r="P1284" s="4"/>
      <c r="Q1284" s="4"/>
      <c r="R1284" s="4"/>
      <c r="S1284" s="4"/>
      <c r="T1284" s="4"/>
      <c r="U1284" s="4"/>
      <c r="V1284" s="4"/>
      <c r="W1284" s="4"/>
    </row>
    <row r="1285" spans="1:23" x14ac:dyDescent="0.2">
      <c r="A1285" s="4">
        <v>50</v>
      </c>
      <c r="B1285" s="4">
        <v>0</v>
      </c>
      <c r="C1285" s="4">
        <v>0</v>
      </c>
      <c r="D1285" s="4">
        <v>1</v>
      </c>
      <c r="E1285" s="4">
        <v>225</v>
      </c>
      <c r="F1285" s="4">
        <f>ROUND(Source!AV1280,O1285)</f>
        <v>0</v>
      </c>
      <c r="G1285" s="4" t="s">
        <v>80</v>
      </c>
      <c r="H1285" s="4" t="s">
        <v>81</v>
      </c>
      <c r="I1285" s="4"/>
      <c r="J1285" s="4"/>
      <c r="K1285" s="4">
        <v>225</v>
      </c>
      <c r="L1285" s="4">
        <v>4</v>
      </c>
      <c r="M1285" s="4">
        <v>3</v>
      </c>
      <c r="N1285" s="4" t="s">
        <v>3</v>
      </c>
      <c r="O1285" s="4">
        <v>2</v>
      </c>
      <c r="P1285" s="4"/>
      <c r="Q1285" s="4"/>
      <c r="R1285" s="4"/>
      <c r="S1285" s="4"/>
      <c r="T1285" s="4"/>
      <c r="U1285" s="4"/>
      <c r="V1285" s="4"/>
      <c r="W1285" s="4"/>
    </row>
    <row r="1286" spans="1:23" x14ac:dyDescent="0.2">
      <c r="A1286" s="4">
        <v>50</v>
      </c>
      <c r="B1286" s="4">
        <v>0</v>
      </c>
      <c r="C1286" s="4">
        <v>0</v>
      </c>
      <c r="D1286" s="4">
        <v>1</v>
      </c>
      <c r="E1286" s="4">
        <v>226</v>
      </c>
      <c r="F1286" s="4">
        <f>ROUND(Source!AW1280,O1286)</f>
        <v>0</v>
      </c>
      <c r="G1286" s="4" t="s">
        <v>82</v>
      </c>
      <c r="H1286" s="4" t="s">
        <v>83</v>
      </c>
      <c r="I1286" s="4"/>
      <c r="J1286" s="4"/>
      <c r="K1286" s="4">
        <v>226</v>
      </c>
      <c r="L1286" s="4">
        <v>5</v>
      </c>
      <c r="M1286" s="4">
        <v>3</v>
      </c>
      <c r="N1286" s="4" t="s">
        <v>3</v>
      </c>
      <c r="O1286" s="4">
        <v>2</v>
      </c>
      <c r="P1286" s="4"/>
      <c r="Q1286" s="4"/>
      <c r="R1286" s="4"/>
      <c r="S1286" s="4"/>
      <c r="T1286" s="4"/>
      <c r="U1286" s="4"/>
      <c r="V1286" s="4"/>
      <c r="W1286" s="4"/>
    </row>
    <row r="1287" spans="1:23" x14ac:dyDescent="0.2">
      <c r="A1287" s="4">
        <v>50</v>
      </c>
      <c r="B1287" s="4">
        <v>0</v>
      </c>
      <c r="C1287" s="4">
        <v>0</v>
      </c>
      <c r="D1287" s="4">
        <v>1</v>
      </c>
      <c r="E1287" s="4">
        <v>227</v>
      </c>
      <c r="F1287" s="4">
        <f>ROUND(Source!AX1280,O1287)</f>
        <v>0</v>
      </c>
      <c r="G1287" s="4" t="s">
        <v>84</v>
      </c>
      <c r="H1287" s="4" t="s">
        <v>85</v>
      </c>
      <c r="I1287" s="4"/>
      <c r="J1287" s="4"/>
      <c r="K1287" s="4">
        <v>227</v>
      </c>
      <c r="L1287" s="4">
        <v>6</v>
      </c>
      <c r="M1287" s="4">
        <v>3</v>
      </c>
      <c r="N1287" s="4" t="s">
        <v>3</v>
      </c>
      <c r="O1287" s="4">
        <v>2</v>
      </c>
      <c r="P1287" s="4"/>
      <c r="Q1287" s="4"/>
      <c r="R1287" s="4"/>
      <c r="S1287" s="4"/>
      <c r="T1287" s="4"/>
      <c r="U1287" s="4"/>
      <c r="V1287" s="4"/>
      <c r="W1287" s="4"/>
    </row>
    <row r="1288" spans="1:23" x14ac:dyDescent="0.2">
      <c r="A1288" s="4">
        <v>50</v>
      </c>
      <c r="B1288" s="4">
        <v>0</v>
      </c>
      <c r="C1288" s="4">
        <v>0</v>
      </c>
      <c r="D1288" s="4">
        <v>1</v>
      </c>
      <c r="E1288" s="4">
        <v>228</v>
      </c>
      <c r="F1288" s="4">
        <f>ROUND(Source!AY1280,O1288)</f>
        <v>0</v>
      </c>
      <c r="G1288" s="4" t="s">
        <v>86</v>
      </c>
      <c r="H1288" s="4" t="s">
        <v>87</v>
      </c>
      <c r="I1288" s="4"/>
      <c r="J1288" s="4"/>
      <c r="K1288" s="4">
        <v>228</v>
      </c>
      <c r="L1288" s="4">
        <v>7</v>
      </c>
      <c r="M1288" s="4">
        <v>3</v>
      </c>
      <c r="N1288" s="4" t="s">
        <v>3</v>
      </c>
      <c r="O1288" s="4">
        <v>2</v>
      </c>
      <c r="P1288" s="4"/>
      <c r="Q1288" s="4"/>
      <c r="R1288" s="4"/>
      <c r="S1288" s="4"/>
      <c r="T1288" s="4"/>
      <c r="U1288" s="4"/>
      <c r="V1288" s="4"/>
      <c r="W1288" s="4"/>
    </row>
    <row r="1289" spans="1:23" x14ac:dyDescent="0.2">
      <c r="A1289" s="4">
        <v>50</v>
      </c>
      <c r="B1289" s="4">
        <v>0</v>
      </c>
      <c r="C1289" s="4">
        <v>0</v>
      </c>
      <c r="D1289" s="4">
        <v>1</v>
      </c>
      <c r="E1289" s="4">
        <v>216</v>
      </c>
      <c r="F1289" s="4">
        <f>ROUND(Source!AP1280,O1289)</f>
        <v>0</v>
      </c>
      <c r="G1289" s="4" t="s">
        <v>88</v>
      </c>
      <c r="H1289" s="4" t="s">
        <v>89</v>
      </c>
      <c r="I1289" s="4"/>
      <c r="J1289" s="4"/>
      <c r="K1289" s="4">
        <v>216</v>
      </c>
      <c r="L1289" s="4">
        <v>8</v>
      </c>
      <c r="M1289" s="4">
        <v>3</v>
      </c>
      <c r="N1289" s="4" t="s">
        <v>3</v>
      </c>
      <c r="O1289" s="4">
        <v>2</v>
      </c>
      <c r="P1289" s="4"/>
      <c r="Q1289" s="4"/>
      <c r="R1289" s="4"/>
      <c r="S1289" s="4"/>
      <c r="T1289" s="4"/>
      <c r="U1289" s="4"/>
      <c r="V1289" s="4"/>
      <c r="W1289" s="4"/>
    </row>
    <row r="1290" spans="1:23" x14ac:dyDescent="0.2">
      <c r="A1290" s="4">
        <v>50</v>
      </c>
      <c r="B1290" s="4">
        <v>0</v>
      </c>
      <c r="C1290" s="4">
        <v>0</v>
      </c>
      <c r="D1290" s="4">
        <v>1</v>
      </c>
      <c r="E1290" s="4">
        <v>223</v>
      </c>
      <c r="F1290" s="4">
        <f>ROUND(Source!AQ1280,O1290)</f>
        <v>0</v>
      </c>
      <c r="G1290" s="4" t="s">
        <v>90</v>
      </c>
      <c r="H1290" s="4" t="s">
        <v>91</v>
      </c>
      <c r="I1290" s="4"/>
      <c r="J1290" s="4"/>
      <c r="K1290" s="4">
        <v>223</v>
      </c>
      <c r="L1290" s="4">
        <v>9</v>
      </c>
      <c r="M1290" s="4">
        <v>3</v>
      </c>
      <c r="N1290" s="4" t="s">
        <v>3</v>
      </c>
      <c r="O1290" s="4">
        <v>2</v>
      </c>
      <c r="P1290" s="4"/>
      <c r="Q1290" s="4"/>
      <c r="R1290" s="4"/>
      <c r="S1290" s="4"/>
      <c r="T1290" s="4"/>
      <c r="U1290" s="4"/>
      <c r="V1290" s="4"/>
      <c r="W1290" s="4"/>
    </row>
    <row r="1291" spans="1:23" x14ac:dyDescent="0.2">
      <c r="A1291" s="4">
        <v>50</v>
      </c>
      <c r="B1291" s="4">
        <v>0</v>
      </c>
      <c r="C1291" s="4">
        <v>0</v>
      </c>
      <c r="D1291" s="4">
        <v>1</v>
      </c>
      <c r="E1291" s="4">
        <v>229</v>
      </c>
      <c r="F1291" s="4">
        <f>ROUND(Source!AZ1280,O1291)</f>
        <v>0</v>
      </c>
      <c r="G1291" s="4" t="s">
        <v>92</v>
      </c>
      <c r="H1291" s="4" t="s">
        <v>93</v>
      </c>
      <c r="I1291" s="4"/>
      <c r="J1291" s="4"/>
      <c r="K1291" s="4">
        <v>229</v>
      </c>
      <c r="L1291" s="4">
        <v>10</v>
      </c>
      <c r="M1291" s="4">
        <v>3</v>
      </c>
      <c r="N1291" s="4" t="s">
        <v>3</v>
      </c>
      <c r="O1291" s="4">
        <v>2</v>
      </c>
      <c r="P1291" s="4"/>
      <c r="Q1291" s="4"/>
      <c r="R1291" s="4"/>
      <c r="S1291" s="4"/>
      <c r="T1291" s="4"/>
      <c r="U1291" s="4"/>
      <c r="V1291" s="4"/>
      <c r="W1291" s="4"/>
    </row>
    <row r="1292" spans="1:23" x14ac:dyDescent="0.2">
      <c r="A1292" s="4">
        <v>50</v>
      </c>
      <c r="B1292" s="4">
        <v>0</v>
      </c>
      <c r="C1292" s="4">
        <v>0</v>
      </c>
      <c r="D1292" s="4">
        <v>1</v>
      </c>
      <c r="E1292" s="4">
        <v>203</v>
      </c>
      <c r="F1292" s="4">
        <f>ROUND(Source!Q1280,O1292)</f>
        <v>0</v>
      </c>
      <c r="G1292" s="4" t="s">
        <v>94</v>
      </c>
      <c r="H1292" s="4" t="s">
        <v>95</v>
      </c>
      <c r="I1292" s="4"/>
      <c r="J1292" s="4"/>
      <c r="K1292" s="4">
        <v>203</v>
      </c>
      <c r="L1292" s="4">
        <v>11</v>
      </c>
      <c r="M1292" s="4">
        <v>3</v>
      </c>
      <c r="N1292" s="4" t="s">
        <v>3</v>
      </c>
      <c r="O1292" s="4">
        <v>2</v>
      </c>
      <c r="P1292" s="4"/>
      <c r="Q1292" s="4"/>
      <c r="R1292" s="4"/>
      <c r="S1292" s="4"/>
      <c r="T1292" s="4"/>
      <c r="U1292" s="4"/>
      <c r="V1292" s="4"/>
      <c r="W1292" s="4"/>
    </row>
    <row r="1293" spans="1:23" x14ac:dyDescent="0.2">
      <c r="A1293" s="4">
        <v>50</v>
      </c>
      <c r="B1293" s="4">
        <v>0</v>
      </c>
      <c r="C1293" s="4">
        <v>0</v>
      </c>
      <c r="D1293" s="4">
        <v>1</v>
      </c>
      <c r="E1293" s="4">
        <v>231</v>
      </c>
      <c r="F1293" s="4">
        <f>ROUND(Source!BB1280,O1293)</f>
        <v>0</v>
      </c>
      <c r="G1293" s="4" t="s">
        <v>96</v>
      </c>
      <c r="H1293" s="4" t="s">
        <v>97</v>
      </c>
      <c r="I1293" s="4"/>
      <c r="J1293" s="4"/>
      <c r="K1293" s="4">
        <v>231</v>
      </c>
      <c r="L1293" s="4">
        <v>12</v>
      </c>
      <c r="M1293" s="4">
        <v>3</v>
      </c>
      <c r="N1293" s="4" t="s">
        <v>3</v>
      </c>
      <c r="O1293" s="4">
        <v>2</v>
      </c>
      <c r="P1293" s="4"/>
      <c r="Q1293" s="4"/>
      <c r="R1293" s="4"/>
      <c r="S1293" s="4"/>
      <c r="T1293" s="4"/>
      <c r="U1293" s="4"/>
      <c r="V1293" s="4"/>
      <c r="W1293" s="4"/>
    </row>
    <row r="1294" spans="1:23" x14ac:dyDescent="0.2">
      <c r="A1294" s="4">
        <v>50</v>
      </c>
      <c r="B1294" s="4">
        <v>0</v>
      </c>
      <c r="C1294" s="4">
        <v>0</v>
      </c>
      <c r="D1294" s="4">
        <v>1</v>
      </c>
      <c r="E1294" s="4">
        <v>204</v>
      </c>
      <c r="F1294" s="4">
        <f>ROUND(Source!R1280,O1294)</f>
        <v>0</v>
      </c>
      <c r="G1294" s="4" t="s">
        <v>98</v>
      </c>
      <c r="H1294" s="4" t="s">
        <v>99</v>
      </c>
      <c r="I1294" s="4"/>
      <c r="J1294" s="4"/>
      <c r="K1294" s="4">
        <v>204</v>
      </c>
      <c r="L1294" s="4">
        <v>13</v>
      </c>
      <c r="M1294" s="4">
        <v>3</v>
      </c>
      <c r="N1294" s="4" t="s">
        <v>3</v>
      </c>
      <c r="O1294" s="4">
        <v>2</v>
      </c>
      <c r="P1294" s="4"/>
      <c r="Q1294" s="4"/>
      <c r="R1294" s="4"/>
      <c r="S1294" s="4"/>
      <c r="T1294" s="4"/>
      <c r="U1294" s="4"/>
      <c r="V1294" s="4"/>
      <c r="W1294" s="4"/>
    </row>
    <row r="1295" spans="1:23" x14ac:dyDescent="0.2">
      <c r="A1295" s="4">
        <v>50</v>
      </c>
      <c r="B1295" s="4">
        <v>0</v>
      </c>
      <c r="C1295" s="4">
        <v>0</v>
      </c>
      <c r="D1295" s="4">
        <v>1</v>
      </c>
      <c r="E1295" s="4">
        <v>205</v>
      </c>
      <c r="F1295" s="4">
        <f>ROUND(Source!S1280,O1295)</f>
        <v>0</v>
      </c>
      <c r="G1295" s="4" t="s">
        <v>100</v>
      </c>
      <c r="H1295" s="4" t="s">
        <v>101</v>
      </c>
      <c r="I1295" s="4"/>
      <c r="J1295" s="4"/>
      <c r="K1295" s="4">
        <v>205</v>
      </c>
      <c r="L1295" s="4">
        <v>14</v>
      </c>
      <c r="M1295" s="4">
        <v>3</v>
      </c>
      <c r="N1295" s="4" t="s">
        <v>3</v>
      </c>
      <c r="O1295" s="4">
        <v>2</v>
      </c>
      <c r="P1295" s="4"/>
      <c r="Q1295" s="4"/>
      <c r="R1295" s="4"/>
      <c r="S1295" s="4"/>
      <c r="T1295" s="4"/>
      <c r="U1295" s="4"/>
      <c r="V1295" s="4"/>
      <c r="W1295" s="4"/>
    </row>
    <row r="1296" spans="1:23" x14ac:dyDescent="0.2">
      <c r="A1296" s="4">
        <v>50</v>
      </c>
      <c r="B1296" s="4">
        <v>0</v>
      </c>
      <c r="C1296" s="4">
        <v>0</v>
      </c>
      <c r="D1296" s="4">
        <v>1</v>
      </c>
      <c r="E1296" s="4">
        <v>232</v>
      </c>
      <c r="F1296" s="4">
        <f>ROUND(Source!BC1280,O1296)</f>
        <v>0</v>
      </c>
      <c r="G1296" s="4" t="s">
        <v>102</v>
      </c>
      <c r="H1296" s="4" t="s">
        <v>103</v>
      </c>
      <c r="I1296" s="4"/>
      <c r="J1296" s="4"/>
      <c r="K1296" s="4">
        <v>232</v>
      </c>
      <c r="L1296" s="4">
        <v>15</v>
      </c>
      <c r="M1296" s="4">
        <v>3</v>
      </c>
      <c r="N1296" s="4" t="s">
        <v>3</v>
      </c>
      <c r="O1296" s="4">
        <v>2</v>
      </c>
      <c r="P1296" s="4"/>
      <c r="Q1296" s="4"/>
      <c r="R1296" s="4"/>
      <c r="S1296" s="4"/>
      <c r="T1296" s="4"/>
      <c r="U1296" s="4"/>
      <c r="V1296" s="4"/>
      <c r="W1296" s="4"/>
    </row>
    <row r="1297" spans="1:206" x14ac:dyDescent="0.2">
      <c r="A1297" s="4">
        <v>50</v>
      </c>
      <c r="B1297" s="4">
        <v>0</v>
      </c>
      <c r="C1297" s="4">
        <v>0</v>
      </c>
      <c r="D1297" s="4">
        <v>1</v>
      </c>
      <c r="E1297" s="4">
        <v>214</v>
      </c>
      <c r="F1297" s="4">
        <f>ROUND(Source!AS1280,O1297)</f>
        <v>0</v>
      </c>
      <c r="G1297" s="4" t="s">
        <v>104</v>
      </c>
      <c r="H1297" s="4" t="s">
        <v>105</v>
      </c>
      <c r="I1297" s="4"/>
      <c r="J1297" s="4"/>
      <c r="K1297" s="4">
        <v>214</v>
      </c>
      <c r="L1297" s="4">
        <v>16</v>
      </c>
      <c r="M1297" s="4">
        <v>3</v>
      </c>
      <c r="N1297" s="4" t="s">
        <v>3</v>
      </c>
      <c r="O1297" s="4">
        <v>2</v>
      </c>
      <c r="P1297" s="4"/>
      <c r="Q1297" s="4"/>
      <c r="R1297" s="4"/>
      <c r="S1297" s="4"/>
      <c r="T1297" s="4"/>
      <c r="U1297" s="4"/>
      <c r="V1297" s="4"/>
      <c r="W1297" s="4"/>
    </row>
    <row r="1298" spans="1:206" x14ac:dyDescent="0.2">
      <c r="A1298" s="4">
        <v>50</v>
      </c>
      <c r="B1298" s="4">
        <v>0</v>
      </c>
      <c r="C1298" s="4">
        <v>0</v>
      </c>
      <c r="D1298" s="4">
        <v>1</v>
      </c>
      <c r="E1298" s="4">
        <v>215</v>
      </c>
      <c r="F1298" s="4">
        <f>ROUND(Source!AT1280,O1298)</f>
        <v>0</v>
      </c>
      <c r="G1298" s="4" t="s">
        <v>106</v>
      </c>
      <c r="H1298" s="4" t="s">
        <v>107</v>
      </c>
      <c r="I1298" s="4"/>
      <c r="J1298" s="4"/>
      <c r="K1298" s="4">
        <v>215</v>
      </c>
      <c r="L1298" s="4">
        <v>17</v>
      </c>
      <c r="M1298" s="4">
        <v>3</v>
      </c>
      <c r="N1298" s="4" t="s">
        <v>3</v>
      </c>
      <c r="O1298" s="4">
        <v>2</v>
      </c>
      <c r="P1298" s="4"/>
      <c r="Q1298" s="4"/>
      <c r="R1298" s="4"/>
      <c r="S1298" s="4"/>
      <c r="T1298" s="4"/>
      <c r="U1298" s="4"/>
      <c r="V1298" s="4"/>
      <c r="W1298" s="4"/>
    </row>
    <row r="1299" spans="1:206" x14ac:dyDescent="0.2">
      <c r="A1299" s="4">
        <v>50</v>
      </c>
      <c r="B1299" s="4">
        <v>0</v>
      </c>
      <c r="C1299" s="4">
        <v>0</v>
      </c>
      <c r="D1299" s="4">
        <v>1</v>
      </c>
      <c r="E1299" s="4">
        <v>217</v>
      </c>
      <c r="F1299" s="4">
        <f>ROUND(Source!AU1280,O1299)</f>
        <v>0</v>
      </c>
      <c r="G1299" s="4" t="s">
        <v>108</v>
      </c>
      <c r="H1299" s="4" t="s">
        <v>109</v>
      </c>
      <c r="I1299" s="4"/>
      <c r="J1299" s="4"/>
      <c r="K1299" s="4">
        <v>217</v>
      </c>
      <c r="L1299" s="4">
        <v>18</v>
      </c>
      <c r="M1299" s="4">
        <v>3</v>
      </c>
      <c r="N1299" s="4" t="s">
        <v>3</v>
      </c>
      <c r="O1299" s="4">
        <v>2</v>
      </c>
      <c r="P1299" s="4"/>
      <c r="Q1299" s="4"/>
      <c r="R1299" s="4"/>
      <c r="S1299" s="4"/>
      <c r="T1299" s="4"/>
      <c r="U1299" s="4"/>
      <c r="V1299" s="4"/>
      <c r="W1299" s="4"/>
    </row>
    <row r="1300" spans="1:206" x14ac:dyDescent="0.2">
      <c r="A1300" s="4">
        <v>50</v>
      </c>
      <c r="B1300" s="4">
        <v>0</v>
      </c>
      <c r="C1300" s="4">
        <v>0</v>
      </c>
      <c r="D1300" s="4">
        <v>1</v>
      </c>
      <c r="E1300" s="4">
        <v>230</v>
      </c>
      <c r="F1300" s="4">
        <f>ROUND(Source!BA1280,O1300)</f>
        <v>0</v>
      </c>
      <c r="G1300" s="4" t="s">
        <v>110</v>
      </c>
      <c r="H1300" s="4" t="s">
        <v>111</v>
      </c>
      <c r="I1300" s="4"/>
      <c r="J1300" s="4"/>
      <c r="K1300" s="4">
        <v>230</v>
      </c>
      <c r="L1300" s="4">
        <v>19</v>
      </c>
      <c r="M1300" s="4">
        <v>3</v>
      </c>
      <c r="N1300" s="4" t="s">
        <v>3</v>
      </c>
      <c r="O1300" s="4">
        <v>2</v>
      </c>
      <c r="P1300" s="4"/>
      <c r="Q1300" s="4"/>
      <c r="R1300" s="4"/>
      <c r="S1300" s="4"/>
      <c r="T1300" s="4"/>
      <c r="U1300" s="4"/>
      <c r="V1300" s="4"/>
      <c r="W1300" s="4"/>
    </row>
    <row r="1301" spans="1:206" x14ac:dyDescent="0.2">
      <c r="A1301" s="4">
        <v>50</v>
      </c>
      <c r="B1301" s="4">
        <v>0</v>
      </c>
      <c r="C1301" s="4">
        <v>0</v>
      </c>
      <c r="D1301" s="4">
        <v>1</v>
      </c>
      <c r="E1301" s="4">
        <v>206</v>
      </c>
      <c r="F1301" s="4">
        <f>ROUND(Source!T1280,O1301)</f>
        <v>0</v>
      </c>
      <c r="G1301" s="4" t="s">
        <v>112</v>
      </c>
      <c r="H1301" s="4" t="s">
        <v>113</v>
      </c>
      <c r="I1301" s="4"/>
      <c r="J1301" s="4"/>
      <c r="K1301" s="4">
        <v>206</v>
      </c>
      <c r="L1301" s="4">
        <v>20</v>
      </c>
      <c r="M1301" s="4">
        <v>3</v>
      </c>
      <c r="N1301" s="4" t="s">
        <v>3</v>
      </c>
      <c r="O1301" s="4">
        <v>2</v>
      </c>
      <c r="P1301" s="4"/>
      <c r="Q1301" s="4"/>
      <c r="R1301" s="4"/>
      <c r="S1301" s="4"/>
      <c r="T1301" s="4"/>
      <c r="U1301" s="4"/>
      <c r="V1301" s="4"/>
      <c r="W1301" s="4"/>
    </row>
    <row r="1302" spans="1:206" x14ac:dyDescent="0.2">
      <c r="A1302" s="4">
        <v>50</v>
      </c>
      <c r="B1302" s="4">
        <v>0</v>
      </c>
      <c r="C1302" s="4">
        <v>0</v>
      </c>
      <c r="D1302" s="4">
        <v>1</v>
      </c>
      <c r="E1302" s="4">
        <v>207</v>
      </c>
      <c r="F1302" s="4">
        <f>Source!U1280</f>
        <v>0</v>
      </c>
      <c r="G1302" s="4" t="s">
        <v>114</v>
      </c>
      <c r="H1302" s="4" t="s">
        <v>115</v>
      </c>
      <c r="I1302" s="4"/>
      <c r="J1302" s="4"/>
      <c r="K1302" s="4">
        <v>207</v>
      </c>
      <c r="L1302" s="4">
        <v>21</v>
      </c>
      <c r="M1302" s="4">
        <v>3</v>
      </c>
      <c r="N1302" s="4" t="s">
        <v>3</v>
      </c>
      <c r="O1302" s="4">
        <v>-1</v>
      </c>
      <c r="P1302" s="4"/>
      <c r="Q1302" s="4"/>
      <c r="R1302" s="4"/>
      <c r="S1302" s="4"/>
      <c r="T1302" s="4"/>
      <c r="U1302" s="4"/>
      <c r="V1302" s="4"/>
      <c r="W1302" s="4"/>
    </row>
    <row r="1303" spans="1:206" x14ac:dyDescent="0.2">
      <c r="A1303" s="4">
        <v>50</v>
      </c>
      <c r="B1303" s="4">
        <v>0</v>
      </c>
      <c r="C1303" s="4">
        <v>0</v>
      </c>
      <c r="D1303" s="4">
        <v>1</v>
      </c>
      <c r="E1303" s="4">
        <v>208</v>
      </c>
      <c r="F1303" s="4">
        <f>Source!V1280</f>
        <v>0</v>
      </c>
      <c r="G1303" s="4" t="s">
        <v>116</v>
      </c>
      <c r="H1303" s="4" t="s">
        <v>117</v>
      </c>
      <c r="I1303" s="4"/>
      <c r="J1303" s="4"/>
      <c r="K1303" s="4">
        <v>208</v>
      </c>
      <c r="L1303" s="4">
        <v>22</v>
      </c>
      <c r="M1303" s="4">
        <v>3</v>
      </c>
      <c r="N1303" s="4" t="s">
        <v>3</v>
      </c>
      <c r="O1303" s="4">
        <v>-1</v>
      </c>
      <c r="P1303" s="4"/>
      <c r="Q1303" s="4"/>
      <c r="R1303" s="4"/>
      <c r="S1303" s="4"/>
      <c r="T1303" s="4"/>
      <c r="U1303" s="4"/>
      <c r="V1303" s="4"/>
      <c r="W1303" s="4"/>
    </row>
    <row r="1304" spans="1:206" x14ac:dyDescent="0.2">
      <c r="A1304" s="4">
        <v>50</v>
      </c>
      <c r="B1304" s="4">
        <v>0</v>
      </c>
      <c r="C1304" s="4">
        <v>0</v>
      </c>
      <c r="D1304" s="4">
        <v>1</v>
      </c>
      <c r="E1304" s="4">
        <v>209</v>
      </c>
      <c r="F1304" s="4">
        <f>ROUND(Source!W1280,O1304)</f>
        <v>0</v>
      </c>
      <c r="G1304" s="4" t="s">
        <v>118</v>
      </c>
      <c r="H1304" s="4" t="s">
        <v>119</v>
      </c>
      <c r="I1304" s="4"/>
      <c r="J1304" s="4"/>
      <c r="K1304" s="4">
        <v>209</v>
      </c>
      <c r="L1304" s="4">
        <v>23</v>
      </c>
      <c r="M1304" s="4">
        <v>3</v>
      </c>
      <c r="N1304" s="4" t="s">
        <v>3</v>
      </c>
      <c r="O1304" s="4">
        <v>2</v>
      </c>
      <c r="P1304" s="4"/>
      <c r="Q1304" s="4"/>
      <c r="R1304" s="4"/>
      <c r="S1304" s="4"/>
      <c r="T1304" s="4"/>
      <c r="U1304" s="4"/>
      <c r="V1304" s="4"/>
      <c r="W1304" s="4"/>
    </row>
    <row r="1305" spans="1:206" x14ac:dyDescent="0.2">
      <c r="A1305" s="4">
        <v>50</v>
      </c>
      <c r="B1305" s="4">
        <v>0</v>
      </c>
      <c r="C1305" s="4">
        <v>0</v>
      </c>
      <c r="D1305" s="4">
        <v>1</v>
      </c>
      <c r="E1305" s="4">
        <v>233</v>
      </c>
      <c r="F1305" s="4">
        <f>ROUND(Source!BD1280,O1305)</f>
        <v>0</v>
      </c>
      <c r="G1305" s="4" t="s">
        <v>120</v>
      </c>
      <c r="H1305" s="4" t="s">
        <v>121</v>
      </c>
      <c r="I1305" s="4"/>
      <c r="J1305" s="4"/>
      <c r="K1305" s="4">
        <v>233</v>
      </c>
      <c r="L1305" s="4">
        <v>24</v>
      </c>
      <c r="M1305" s="4">
        <v>3</v>
      </c>
      <c r="N1305" s="4" t="s">
        <v>3</v>
      </c>
      <c r="O1305" s="4">
        <v>2</v>
      </c>
      <c r="P1305" s="4"/>
      <c r="Q1305" s="4"/>
      <c r="R1305" s="4"/>
      <c r="S1305" s="4"/>
      <c r="T1305" s="4"/>
      <c r="U1305" s="4"/>
      <c r="V1305" s="4"/>
      <c r="W1305" s="4"/>
    </row>
    <row r="1306" spans="1:206" x14ac:dyDescent="0.2">
      <c r="A1306" s="4">
        <v>50</v>
      </c>
      <c r="B1306" s="4">
        <v>0</v>
      </c>
      <c r="C1306" s="4">
        <v>0</v>
      </c>
      <c r="D1306" s="4">
        <v>1</v>
      </c>
      <c r="E1306" s="4">
        <v>210</v>
      </c>
      <c r="F1306" s="4">
        <f>ROUND(Source!X1280,O1306)</f>
        <v>0</v>
      </c>
      <c r="G1306" s="4" t="s">
        <v>122</v>
      </c>
      <c r="H1306" s="4" t="s">
        <v>123</v>
      </c>
      <c r="I1306" s="4"/>
      <c r="J1306" s="4"/>
      <c r="K1306" s="4">
        <v>210</v>
      </c>
      <c r="L1306" s="4">
        <v>25</v>
      </c>
      <c r="M1306" s="4">
        <v>3</v>
      </c>
      <c r="N1306" s="4" t="s">
        <v>3</v>
      </c>
      <c r="O1306" s="4">
        <v>2</v>
      </c>
      <c r="P1306" s="4"/>
      <c r="Q1306" s="4"/>
      <c r="R1306" s="4"/>
      <c r="S1306" s="4"/>
      <c r="T1306" s="4"/>
      <c r="U1306" s="4"/>
      <c r="V1306" s="4"/>
      <c r="W1306" s="4"/>
    </row>
    <row r="1307" spans="1:206" x14ac:dyDescent="0.2">
      <c r="A1307" s="4">
        <v>50</v>
      </c>
      <c r="B1307" s="4">
        <v>0</v>
      </c>
      <c r="C1307" s="4">
        <v>0</v>
      </c>
      <c r="D1307" s="4">
        <v>1</v>
      </c>
      <c r="E1307" s="4">
        <v>211</v>
      </c>
      <c r="F1307" s="4">
        <f>ROUND(Source!Y1280,O1307)</f>
        <v>0</v>
      </c>
      <c r="G1307" s="4" t="s">
        <v>124</v>
      </c>
      <c r="H1307" s="4" t="s">
        <v>125</v>
      </c>
      <c r="I1307" s="4"/>
      <c r="J1307" s="4"/>
      <c r="K1307" s="4">
        <v>211</v>
      </c>
      <c r="L1307" s="4">
        <v>26</v>
      </c>
      <c r="M1307" s="4">
        <v>3</v>
      </c>
      <c r="N1307" s="4" t="s">
        <v>3</v>
      </c>
      <c r="O1307" s="4">
        <v>2</v>
      </c>
      <c r="P1307" s="4"/>
      <c r="Q1307" s="4"/>
      <c r="R1307" s="4"/>
      <c r="S1307" s="4"/>
      <c r="T1307" s="4"/>
      <c r="U1307" s="4"/>
      <c r="V1307" s="4"/>
      <c r="W1307" s="4"/>
    </row>
    <row r="1308" spans="1:206" x14ac:dyDescent="0.2">
      <c r="A1308" s="4">
        <v>50</v>
      </c>
      <c r="B1308" s="4">
        <v>0</v>
      </c>
      <c r="C1308" s="4">
        <v>0</v>
      </c>
      <c r="D1308" s="4">
        <v>1</v>
      </c>
      <c r="E1308" s="4">
        <v>224</v>
      </c>
      <c r="F1308" s="4">
        <f>ROUND(Source!AR1280,O1308)</f>
        <v>0</v>
      </c>
      <c r="G1308" s="4" t="s">
        <v>126</v>
      </c>
      <c r="H1308" s="4" t="s">
        <v>127</v>
      </c>
      <c r="I1308" s="4"/>
      <c r="J1308" s="4"/>
      <c r="K1308" s="4">
        <v>224</v>
      </c>
      <c r="L1308" s="4">
        <v>27</v>
      </c>
      <c r="M1308" s="4">
        <v>3</v>
      </c>
      <c r="N1308" s="4" t="s">
        <v>3</v>
      </c>
      <c r="O1308" s="4">
        <v>2</v>
      </c>
      <c r="P1308" s="4"/>
      <c r="Q1308" s="4"/>
      <c r="R1308" s="4"/>
      <c r="S1308" s="4"/>
      <c r="T1308" s="4"/>
      <c r="U1308" s="4"/>
      <c r="V1308" s="4"/>
      <c r="W1308" s="4"/>
    </row>
    <row r="1310" spans="1:206" x14ac:dyDescent="0.2">
      <c r="A1310" s="2">
        <v>51</v>
      </c>
      <c r="B1310" s="2">
        <f>B1202</f>
        <v>1</v>
      </c>
      <c r="C1310" s="2">
        <f>A1202</f>
        <v>4</v>
      </c>
      <c r="D1310" s="2">
        <f>ROW(A1202)</f>
        <v>1202</v>
      </c>
      <c r="E1310" s="2"/>
      <c r="F1310" s="2" t="str">
        <f>IF(F1202&lt;&gt;"",F1202,"")</f>
        <v>Новый раздел</v>
      </c>
      <c r="G1310" s="2" t="str">
        <f>IF(G1202&lt;&gt;"",G1202,"")</f>
        <v>Парковочный карман</v>
      </c>
      <c r="H1310" s="2">
        <v>0</v>
      </c>
      <c r="I1310" s="2"/>
      <c r="J1310" s="2"/>
      <c r="K1310" s="2"/>
      <c r="L1310" s="2"/>
      <c r="M1310" s="2"/>
      <c r="N1310" s="2"/>
      <c r="O1310" s="2">
        <f t="shared" ref="O1310:T1310" si="1093">ROUND(O1224+O1280+AB1310,2)</f>
        <v>0</v>
      </c>
      <c r="P1310" s="2">
        <f t="shared" si="1093"/>
        <v>0</v>
      </c>
      <c r="Q1310" s="2">
        <f t="shared" si="1093"/>
        <v>0</v>
      </c>
      <c r="R1310" s="2">
        <f t="shared" si="1093"/>
        <v>0</v>
      </c>
      <c r="S1310" s="2">
        <f t="shared" si="1093"/>
        <v>0</v>
      </c>
      <c r="T1310" s="2">
        <f t="shared" si="1093"/>
        <v>0</v>
      </c>
      <c r="U1310" s="2">
        <f>U1224+U1280+AH1310</f>
        <v>0</v>
      </c>
      <c r="V1310" s="2">
        <f>V1224+V1280+AI1310</f>
        <v>0</v>
      </c>
      <c r="W1310" s="2">
        <f>ROUND(W1224+W1280+AJ1310,2)</f>
        <v>0</v>
      </c>
      <c r="X1310" s="2">
        <f>ROUND(X1224+X1280+AK1310,2)</f>
        <v>0</v>
      </c>
      <c r="Y1310" s="2">
        <f>ROUND(Y1224+Y1280+AL1310,2)</f>
        <v>0</v>
      </c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>
        <f t="shared" ref="AO1310:BD1310" si="1094">ROUND(AO1224+AO1280+BX1310,2)</f>
        <v>0</v>
      </c>
      <c r="AP1310" s="2">
        <f t="shared" si="1094"/>
        <v>0</v>
      </c>
      <c r="AQ1310" s="2">
        <f t="shared" si="1094"/>
        <v>0</v>
      </c>
      <c r="AR1310" s="2">
        <f t="shared" si="1094"/>
        <v>0</v>
      </c>
      <c r="AS1310" s="2">
        <f t="shared" si="1094"/>
        <v>0</v>
      </c>
      <c r="AT1310" s="2">
        <f t="shared" si="1094"/>
        <v>0</v>
      </c>
      <c r="AU1310" s="2">
        <f t="shared" si="1094"/>
        <v>0</v>
      </c>
      <c r="AV1310" s="2">
        <f t="shared" si="1094"/>
        <v>0</v>
      </c>
      <c r="AW1310" s="2">
        <f t="shared" si="1094"/>
        <v>0</v>
      </c>
      <c r="AX1310" s="2">
        <f t="shared" si="1094"/>
        <v>0</v>
      </c>
      <c r="AY1310" s="2">
        <f t="shared" si="1094"/>
        <v>0</v>
      </c>
      <c r="AZ1310" s="2">
        <f t="shared" si="1094"/>
        <v>0</v>
      </c>
      <c r="BA1310" s="2">
        <f t="shared" si="1094"/>
        <v>0</v>
      </c>
      <c r="BB1310" s="2">
        <f t="shared" si="1094"/>
        <v>0</v>
      </c>
      <c r="BC1310" s="2">
        <f t="shared" si="1094"/>
        <v>0</v>
      </c>
      <c r="BD1310" s="2">
        <f t="shared" si="1094"/>
        <v>0</v>
      </c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  <c r="GO1310" s="3"/>
      <c r="GP1310" s="3"/>
      <c r="GQ1310" s="3"/>
      <c r="GR1310" s="3"/>
      <c r="GS1310" s="3"/>
      <c r="GT1310" s="3"/>
      <c r="GU1310" s="3"/>
      <c r="GV1310" s="3"/>
      <c r="GW1310" s="3"/>
      <c r="GX1310" s="3">
        <v>0</v>
      </c>
    </row>
    <row r="1312" spans="1:206" x14ac:dyDescent="0.2">
      <c r="A1312" s="4">
        <v>50</v>
      </c>
      <c r="B1312" s="4">
        <v>0</v>
      </c>
      <c r="C1312" s="4">
        <v>0</v>
      </c>
      <c r="D1312" s="4">
        <v>1</v>
      </c>
      <c r="E1312" s="4">
        <v>201</v>
      </c>
      <c r="F1312" s="4">
        <f>ROUND(Source!O1310,O1312)</f>
        <v>0</v>
      </c>
      <c r="G1312" s="4" t="s">
        <v>74</v>
      </c>
      <c r="H1312" s="4" t="s">
        <v>75</v>
      </c>
      <c r="I1312" s="4"/>
      <c r="J1312" s="4"/>
      <c r="K1312" s="4">
        <v>201</v>
      </c>
      <c r="L1312" s="4">
        <v>1</v>
      </c>
      <c r="M1312" s="4">
        <v>3</v>
      </c>
      <c r="N1312" s="4" t="s">
        <v>3</v>
      </c>
      <c r="O1312" s="4">
        <v>2</v>
      </c>
      <c r="P1312" s="4"/>
      <c r="Q1312" s="4"/>
      <c r="R1312" s="4"/>
      <c r="S1312" s="4"/>
      <c r="T1312" s="4"/>
      <c r="U1312" s="4"/>
      <c r="V1312" s="4"/>
      <c r="W1312" s="4"/>
    </row>
    <row r="1313" spans="1:23" x14ac:dyDescent="0.2">
      <c r="A1313" s="4">
        <v>50</v>
      </c>
      <c r="B1313" s="4">
        <v>0</v>
      </c>
      <c r="C1313" s="4">
        <v>0</v>
      </c>
      <c r="D1313" s="4">
        <v>1</v>
      </c>
      <c r="E1313" s="4">
        <v>202</v>
      </c>
      <c r="F1313" s="4">
        <f>ROUND(Source!P1310,O1313)</f>
        <v>0</v>
      </c>
      <c r="G1313" s="4" t="s">
        <v>76</v>
      </c>
      <c r="H1313" s="4" t="s">
        <v>77</v>
      </c>
      <c r="I1313" s="4"/>
      <c r="J1313" s="4"/>
      <c r="K1313" s="4">
        <v>202</v>
      </c>
      <c r="L1313" s="4">
        <v>2</v>
      </c>
      <c r="M1313" s="4">
        <v>3</v>
      </c>
      <c r="N1313" s="4" t="s">
        <v>3</v>
      </c>
      <c r="O1313" s="4">
        <v>2</v>
      </c>
      <c r="P1313" s="4"/>
      <c r="Q1313" s="4"/>
      <c r="R1313" s="4"/>
      <c r="S1313" s="4"/>
      <c r="T1313" s="4"/>
      <c r="U1313" s="4"/>
      <c r="V1313" s="4"/>
      <c r="W1313" s="4"/>
    </row>
    <row r="1314" spans="1:23" x14ac:dyDescent="0.2">
      <c r="A1314" s="4">
        <v>50</v>
      </c>
      <c r="B1314" s="4">
        <v>0</v>
      </c>
      <c r="C1314" s="4">
        <v>0</v>
      </c>
      <c r="D1314" s="4">
        <v>1</v>
      </c>
      <c r="E1314" s="4">
        <v>222</v>
      </c>
      <c r="F1314" s="4">
        <f>ROUND(Source!AO1310,O1314)</f>
        <v>0</v>
      </c>
      <c r="G1314" s="4" t="s">
        <v>78</v>
      </c>
      <c r="H1314" s="4" t="s">
        <v>79</v>
      </c>
      <c r="I1314" s="4"/>
      <c r="J1314" s="4"/>
      <c r="K1314" s="4">
        <v>222</v>
      </c>
      <c r="L1314" s="4">
        <v>3</v>
      </c>
      <c r="M1314" s="4">
        <v>3</v>
      </c>
      <c r="N1314" s="4" t="s">
        <v>3</v>
      </c>
      <c r="O1314" s="4">
        <v>2</v>
      </c>
      <c r="P1314" s="4"/>
      <c r="Q1314" s="4"/>
      <c r="R1314" s="4"/>
      <c r="S1314" s="4"/>
      <c r="T1314" s="4"/>
      <c r="U1314" s="4"/>
      <c r="V1314" s="4"/>
      <c r="W1314" s="4"/>
    </row>
    <row r="1315" spans="1:23" x14ac:dyDescent="0.2">
      <c r="A1315" s="4">
        <v>50</v>
      </c>
      <c r="B1315" s="4">
        <v>0</v>
      </c>
      <c r="C1315" s="4">
        <v>0</v>
      </c>
      <c r="D1315" s="4">
        <v>1</v>
      </c>
      <c r="E1315" s="4">
        <v>225</v>
      </c>
      <c r="F1315" s="4">
        <f>ROUND(Source!AV1310,O1315)</f>
        <v>0</v>
      </c>
      <c r="G1315" s="4" t="s">
        <v>80</v>
      </c>
      <c r="H1315" s="4" t="s">
        <v>81</v>
      </c>
      <c r="I1315" s="4"/>
      <c r="J1315" s="4"/>
      <c r="K1315" s="4">
        <v>225</v>
      </c>
      <c r="L1315" s="4">
        <v>4</v>
      </c>
      <c r="M1315" s="4">
        <v>3</v>
      </c>
      <c r="N1315" s="4" t="s">
        <v>3</v>
      </c>
      <c r="O1315" s="4">
        <v>2</v>
      </c>
      <c r="P1315" s="4"/>
      <c r="Q1315" s="4"/>
      <c r="R1315" s="4"/>
      <c r="S1315" s="4"/>
      <c r="T1315" s="4"/>
      <c r="U1315" s="4"/>
      <c r="V1315" s="4"/>
      <c r="W1315" s="4"/>
    </row>
    <row r="1316" spans="1:23" x14ac:dyDescent="0.2">
      <c r="A1316" s="4">
        <v>50</v>
      </c>
      <c r="B1316" s="4">
        <v>0</v>
      </c>
      <c r="C1316" s="4">
        <v>0</v>
      </c>
      <c r="D1316" s="4">
        <v>1</v>
      </c>
      <c r="E1316" s="4">
        <v>226</v>
      </c>
      <c r="F1316" s="4">
        <f>ROUND(Source!AW1310,O1316)</f>
        <v>0</v>
      </c>
      <c r="G1316" s="4" t="s">
        <v>82</v>
      </c>
      <c r="H1316" s="4" t="s">
        <v>83</v>
      </c>
      <c r="I1316" s="4"/>
      <c r="J1316" s="4"/>
      <c r="K1316" s="4">
        <v>226</v>
      </c>
      <c r="L1316" s="4">
        <v>5</v>
      </c>
      <c r="M1316" s="4">
        <v>3</v>
      </c>
      <c r="N1316" s="4" t="s">
        <v>3</v>
      </c>
      <c r="O1316" s="4">
        <v>2</v>
      </c>
      <c r="P1316" s="4"/>
      <c r="Q1316" s="4"/>
      <c r="R1316" s="4"/>
      <c r="S1316" s="4"/>
      <c r="T1316" s="4"/>
      <c r="U1316" s="4"/>
      <c r="V1316" s="4"/>
      <c r="W1316" s="4"/>
    </row>
    <row r="1317" spans="1:23" x14ac:dyDescent="0.2">
      <c r="A1317" s="4">
        <v>50</v>
      </c>
      <c r="B1317" s="4">
        <v>0</v>
      </c>
      <c r="C1317" s="4">
        <v>0</v>
      </c>
      <c r="D1317" s="4">
        <v>1</v>
      </c>
      <c r="E1317" s="4">
        <v>227</v>
      </c>
      <c r="F1317" s="4">
        <f>ROUND(Source!AX1310,O1317)</f>
        <v>0</v>
      </c>
      <c r="G1317" s="4" t="s">
        <v>84</v>
      </c>
      <c r="H1317" s="4" t="s">
        <v>85</v>
      </c>
      <c r="I1317" s="4"/>
      <c r="J1317" s="4"/>
      <c r="K1317" s="4">
        <v>227</v>
      </c>
      <c r="L1317" s="4">
        <v>6</v>
      </c>
      <c r="M1317" s="4">
        <v>3</v>
      </c>
      <c r="N1317" s="4" t="s">
        <v>3</v>
      </c>
      <c r="O1317" s="4">
        <v>2</v>
      </c>
      <c r="P1317" s="4"/>
      <c r="Q1317" s="4"/>
      <c r="R1317" s="4"/>
      <c r="S1317" s="4"/>
      <c r="T1317" s="4"/>
      <c r="U1317" s="4"/>
      <c r="V1317" s="4"/>
      <c r="W1317" s="4"/>
    </row>
    <row r="1318" spans="1:23" x14ac:dyDescent="0.2">
      <c r="A1318" s="4">
        <v>50</v>
      </c>
      <c r="B1318" s="4">
        <v>0</v>
      </c>
      <c r="C1318" s="4">
        <v>0</v>
      </c>
      <c r="D1318" s="4">
        <v>1</v>
      </c>
      <c r="E1318" s="4">
        <v>228</v>
      </c>
      <c r="F1318" s="4">
        <f>ROUND(Source!AY1310,O1318)</f>
        <v>0</v>
      </c>
      <c r="G1318" s="4" t="s">
        <v>86</v>
      </c>
      <c r="H1318" s="4" t="s">
        <v>87</v>
      </c>
      <c r="I1318" s="4"/>
      <c r="J1318" s="4"/>
      <c r="K1318" s="4">
        <v>228</v>
      </c>
      <c r="L1318" s="4">
        <v>7</v>
      </c>
      <c r="M1318" s="4">
        <v>3</v>
      </c>
      <c r="N1318" s="4" t="s">
        <v>3</v>
      </c>
      <c r="O1318" s="4">
        <v>2</v>
      </c>
      <c r="P1318" s="4"/>
      <c r="Q1318" s="4"/>
      <c r="R1318" s="4"/>
      <c r="S1318" s="4"/>
      <c r="T1318" s="4"/>
      <c r="U1318" s="4"/>
      <c r="V1318" s="4"/>
      <c r="W1318" s="4"/>
    </row>
    <row r="1319" spans="1:23" x14ac:dyDescent="0.2">
      <c r="A1319" s="4">
        <v>50</v>
      </c>
      <c r="B1319" s="4">
        <v>0</v>
      </c>
      <c r="C1319" s="4">
        <v>0</v>
      </c>
      <c r="D1319" s="4">
        <v>1</v>
      </c>
      <c r="E1319" s="4">
        <v>216</v>
      </c>
      <c r="F1319" s="4">
        <f>ROUND(Source!AP1310,O1319)</f>
        <v>0</v>
      </c>
      <c r="G1319" s="4" t="s">
        <v>88</v>
      </c>
      <c r="H1319" s="4" t="s">
        <v>89</v>
      </c>
      <c r="I1319" s="4"/>
      <c r="J1319" s="4"/>
      <c r="K1319" s="4">
        <v>216</v>
      </c>
      <c r="L1319" s="4">
        <v>8</v>
      </c>
      <c r="M1319" s="4">
        <v>3</v>
      </c>
      <c r="N1319" s="4" t="s">
        <v>3</v>
      </c>
      <c r="O1319" s="4">
        <v>2</v>
      </c>
      <c r="P1319" s="4"/>
      <c r="Q1319" s="4"/>
      <c r="R1319" s="4"/>
      <c r="S1319" s="4"/>
      <c r="T1319" s="4"/>
      <c r="U1319" s="4"/>
      <c r="V1319" s="4"/>
      <c r="W1319" s="4"/>
    </row>
    <row r="1320" spans="1:23" x14ac:dyDescent="0.2">
      <c r="A1320" s="4">
        <v>50</v>
      </c>
      <c r="B1320" s="4">
        <v>0</v>
      </c>
      <c r="C1320" s="4">
        <v>0</v>
      </c>
      <c r="D1320" s="4">
        <v>1</v>
      </c>
      <c r="E1320" s="4">
        <v>223</v>
      </c>
      <c r="F1320" s="4">
        <f>ROUND(Source!AQ1310,O1320)</f>
        <v>0</v>
      </c>
      <c r="G1320" s="4" t="s">
        <v>90</v>
      </c>
      <c r="H1320" s="4" t="s">
        <v>91</v>
      </c>
      <c r="I1320" s="4"/>
      <c r="J1320" s="4"/>
      <c r="K1320" s="4">
        <v>223</v>
      </c>
      <c r="L1320" s="4">
        <v>9</v>
      </c>
      <c r="M1320" s="4">
        <v>3</v>
      </c>
      <c r="N1320" s="4" t="s">
        <v>3</v>
      </c>
      <c r="O1320" s="4">
        <v>2</v>
      </c>
      <c r="P1320" s="4"/>
      <c r="Q1320" s="4"/>
      <c r="R1320" s="4"/>
      <c r="S1320" s="4"/>
      <c r="T1320" s="4"/>
      <c r="U1320" s="4"/>
      <c r="V1320" s="4"/>
      <c r="W1320" s="4"/>
    </row>
    <row r="1321" spans="1:23" x14ac:dyDescent="0.2">
      <c r="A1321" s="4">
        <v>50</v>
      </c>
      <c r="B1321" s="4">
        <v>0</v>
      </c>
      <c r="C1321" s="4">
        <v>0</v>
      </c>
      <c r="D1321" s="4">
        <v>1</v>
      </c>
      <c r="E1321" s="4">
        <v>229</v>
      </c>
      <c r="F1321" s="4">
        <f>ROUND(Source!AZ1310,O1321)</f>
        <v>0</v>
      </c>
      <c r="G1321" s="4" t="s">
        <v>92</v>
      </c>
      <c r="H1321" s="4" t="s">
        <v>93</v>
      </c>
      <c r="I1321" s="4"/>
      <c r="J1321" s="4"/>
      <c r="K1321" s="4">
        <v>229</v>
      </c>
      <c r="L1321" s="4">
        <v>10</v>
      </c>
      <c r="M1321" s="4">
        <v>3</v>
      </c>
      <c r="N1321" s="4" t="s">
        <v>3</v>
      </c>
      <c r="O1321" s="4">
        <v>2</v>
      </c>
      <c r="P1321" s="4"/>
      <c r="Q1321" s="4"/>
      <c r="R1321" s="4"/>
      <c r="S1321" s="4"/>
      <c r="T1321" s="4"/>
      <c r="U1321" s="4"/>
      <c r="V1321" s="4"/>
      <c r="W1321" s="4"/>
    </row>
    <row r="1322" spans="1:23" x14ac:dyDescent="0.2">
      <c r="A1322" s="4">
        <v>50</v>
      </c>
      <c r="B1322" s="4">
        <v>0</v>
      </c>
      <c r="C1322" s="4">
        <v>0</v>
      </c>
      <c r="D1322" s="4">
        <v>1</v>
      </c>
      <c r="E1322" s="4">
        <v>203</v>
      </c>
      <c r="F1322" s="4">
        <f>ROUND(Source!Q1310,O1322)</f>
        <v>0</v>
      </c>
      <c r="G1322" s="4" t="s">
        <v>94</v>
      </c>
      <c r="H1322" s="4" t="s">
        <v>95</v>
      </c>
      <c r="I1322" s="4"/>
      <c r="J1322" s="4"/>
      <c r="K1322" s="4">
        <v>203</v>
      </c>
      <c r="L1322" s="4">
        <v>11</v>
      </c>
      <c r="M1322" s="4">
        <v>3</v>
      </c>
      <c r="N1322" s="4" t="s">
        <v>3</v>
      </c>
      <c r="O1322" s="4">
        <v>2</v>
      </c>
      <c r="P1322" s="4"/>
      <c r="Q1322" s="4"/>
      <c r="R1322" s="4"/>
      <c r="S1322" s="4"/>
      <c r="T1322" s="4"/>
      <c r="U1322" s="4"/>
      <c r="V1322" s="4"/>
      <c r="W1322" s="4"/>
    </row>
    <row r="1323" spans="1:23" x14ac:dyDescent="0.2">
      <c r="A1323" s="4">
        <v>50</v>
      </c>
      <c r="B1323" s="4">
        <v>0</v>
      </c>
      <c r="C1323" s="4">
        <v>0</v>
      </c>
      <c r="D1323" s="4">
        <v>1</v>
      </c>
      <c r="E1323" s="4">
        <v>231</v>
      </c>
      <c r="F1323" s="4">
        <f>ROUND(Source!BB1310,O1323)</f>
        <v>0</v>
      </c>
      <c r="G1323" s="4" t="s">
        <v>96</v>
      </c>
      <c r="H1323" s="4" t="s">
        <v>97</v>
      </c>
      <c r="I1323" s="4"/>
      <c r="J1323" s="4"/>
      <c r="K1323" s="4">
        <v>231</v>
      </c>
      <c r="L1323" s="4">
        <v>12</v>
      </c>
      <c r="M1323" s="4">
        <v>3</v>
      </c>
      <c r="N1323" s="4" t="s">
        <v>3</v>
      </c>
      <c r="O1323" s="4">
        <v>2</v>
      </c>
      <c r="P1323" s="4"/>
      <c r="Q1323" s="4"/>
      <c r="R1323" s="4"/>
      <c r="S1323" s="4"/>
      <c r="T1323" s="4"/>
      <c r="U1323" s="4"/>
      <c r="V1323" s="4"/>
      <c r="W1323" s="4"/>
    </row>
    <row r="1324" spans="1:23" x14ac:dyDescent="0.2">
      <c r="A1324" s="4">
        <v>50</v>
      </c>
      <c r="B1324" s="4">
        <v>0</v>
      </c>
      <c r="C1324" s="4">
        <v>0</v>
      </c>
      <c r="D1324" s="4">
        <v>1</v>
      </c>
      <c r="E1324" s="4">
        <v>204</v>
      </c>
      <c r="F1324" s="4">
        <f>ROUND(Source!R1310,O1324)</f>
        <v>0</v>
      </c>
      <c r="G1324" s="4" t="s">
        <v>98</v>
      </c>
      <c r="H1324" s="4" t="s">
        <v>99</v>
      </c>
      <c r="I1324" s="4"/>
      <c r="J1324" s="4"/>
      <c r="K1324" s="4">
        <v>204</v>
      </c>
      <c r="L1324" s="4">
        <v>13</v>
      </c>
      <c r="M1324" s="4">
        <v>3</v>
      </c>
      <c r="N1324" s="4" t="s">
        <v>3</v>
      </c>
      <c r="O1324" s="4">
        <v>2</v>
      </c>
      <c r="P1324" s="4"/>
      <c r="Q1324" s="4"/>
      <c r="R1324" s="4"/>
      <c r="S1324" s="4"/>
      <c r="T1324" s="4"/>
      <c r="U1324" s="4"/>
      <c r="V1324" s="4"/>
      <c r="W1324" s="4"/>
    </row>
    <row r="1325" spans="1:23" x14ac:dyDescent="0.2">
      <c r="A1325" s="4">
        <v>50</v>
      </c>
      <c r="B1325" s="4">
        <v>0</v>
      </c>
      <c r="C1325" s="4">
        <v>0</v>
      </c>
      <c r="D1325" s="4">
        <v>1</v>
      </c>
      <c r="E1325" s="4">
        <v>205</v>
      </c>
      <c r="F1325" s="4">
        <f>ROUND(Source!S1310,O1325)</f>
        <v>0</v>
      </c>
      <c r="G1325" s="4" t="s">
        <v>100</v>
      </c>
      <c r="H1325" s="4" t="s">
        <v>101</v>
      </c>
      <c r="I1325" s="4"/>
      <c r="J1325" s="4"/>
      <c r="K1325" s="4">
        <v>205</v>
      </c>
      <c r="L1325" s="4">
        <v>14</v>
      </c>
      <c r="M1325" s="4">
        <v>3</v>
      </c>
      <c r="N1325" s="4" t="s">
        <v>3</v>
      </c>
      <c r="O1325" s="4">
        <v>2</v>
      </c>
      <c r="P1325" s="4"/>
      <c r="Q1325" s="4"/>
      <c r="R1325" s="4"/>
      <c r="S1325" s="4"/>
      <c r="T1325" s="4"/>
      <c r="U1325" s="4"/>
      <c r="V1325" s="4"/>
      <c r="W1325" s="4"/>
    </row>
    <row r="1326" spans="1:23" x14ac:dyDescent="0.2">
      <c r="A1326" s="4">
        <v>50</v>
      </c>
      <c r="B1326" s="4">
        <v>0</v>
      </c>
      <c r="C1326" s="4">
        <v>0</v>
      </c>
      <c r="D1326" s="4">
        <v>1</v>
      </c>
      <c r="E1326" s="4">
        <v>232</v>
      </c>
      <c r="F1326" s="4">
        <f>ROUND(Source!BC1310,O1326)</f>
        <v>0</v>
      </c>
      <c r="G1326" s="4" t="s">
        <v>102</v>
      </c>
      <c r="H1326" s="4" t="s">
        <v>103</v>
      </c>
      <c r="I1326" s="4"/>
      <c r="J1326" s="4"/>
      <c r="K1326" s="4">
        <v>232</v>
      </c>
      <c r="L1326" s="4">
        <v>15</v>
      </c>
      <c r="M1326" s="4">
        <v>3</v>
      </c>
      <c r="N1326" s="4" t="s">
        <v>3</v>
      </c>
      <c r="O1326" s="4">
        <v>2</v>
      </c>
      <c r="P1326" s="4"/>
      <c r="Q1326" s="4"/>
      <c r="R1326" s="4"/>
      <c r="S1326" s="4"/>
      <c r="T1326" s="4"/>
      <c r="U1326" s="4"/>
      <c r="V1326" s="4"/>
      <c r="W1326" s="4"/>
    </row>
    <row r="1327" spans="1:23" x14ac:dyDescent="0.2">
      <c r="A1327" s="4">
        <v>50</v>
      </c>
      <c r="B1327" s="4">
        <v>0</v>
      </c>
      <c r="C1327" s="4">
        <v>0</v>
      </c>
      <c r="D1327" s="4">
        <v>1</v>
      </c>
      <c r="E1327" s="4">
        <v>214</v>
      </c>
      <c r="F1327" s="4">
        <f>ROUND(Source!AS1310,O1327)</f>
        <v>0</v>
      </c>
      <c r="G1327" s="4" t="s">
        <v>104</v>
      </c>
      <c r="H1327" s="4" t="s">
        <v>105</v>
      </c>
      <c r="I1327" s="4"/>
      <c r="J1327" s="4"/>
      <c r="K1327" s="4">
        <v>214</v>
      </c>
      <c r="L1327" s="4">
        <v>16</v>
      </c>
      <c r="M1327" s="4">
        <v>3</v>
      </c>
      <c r="N1327" s="4" t="s">
        <v>3</v>
      </c>
      <c r="O1327" s="4">
        <v>2</v>
      </c>
      <c r="P1327" s="4"/>
      <c r="Q1327" s="4"/>
      <c r="R1327" s="4"/>
      <c r="S1327" s="4"/>
      <c r="T1327" s="4"/>
      <c r="U1327" s="4"/>
      <c r="V1327" s="4"/>
      <c r="W1327" s="4"/>
    </row>
    <row r="1328" spans="1:23" x14ac:dyDescent="0.2">
      <c r="A1328" s="4">
        <v>50</v>
      </c>
      <c r="B1328" s="4">
        <v>0</v>
      </c>
      <c r="C1328" s="4">
        <v>0</v>
      </c>
      <c r="D1328" s="4">
        <v>1</v>
      </c>
      <c r="E1328" s="4">
        <v>215</v>
      </c>
      <c r="F1328" s="4">
        <f>ROUND(Source!AT1310,O1328)</f>
        <v>0</v>
      </c>
      <c r="G1328" s="4" t="s">
        <v>106</v>
      </c>
      <c r="H1328" s="4" t="s">
        <v>107</v>
      </c>
      <c r="I1328" s="4"/>
      <c r="J1328" s="4"/>
      <c r="K1328" s="4">
        <v>215</v>
      </c>
      <c r="L1328" s="4">
        <v>17</v>
      </c>
      <c r="M1328" s="4">
        <v>3</v>
      </c>
      <c r="N1328" s="4" t="s">
        <v>3</v>
      </c>
      <c r="O1328" s="4">
        <v>2</v>
      </c>
      <c r="P1328" s="4"/>
      <c r="Q1328" s="4"/>
      <c r="R1328" s="4"/>
      <c r="S1328" s="4"/>
      <c r="T1328" s="4"/>
      <c r="U1328" s="4"/>
      <c r="V1328" s="4"/>
      <c r="W1328" s="4"/>
    </row>
    <row r="1329" spans="1:206" x14ac:dyDescent="0.2">
      <c r="A1329" s="4">
        <v>50</v>
      </c>
      <c r="B1329" s="4">
        <v>0</v>
      </c>
      <c r="C1329" s="4">
        <v>0</v>
      </c>
      <c r="D1329" s="4">
        <v>1</v>
      </c>
      <c r="E1329" s="4">
        <v>217</v>
      </c>
      <c r="F1329" s="4">
        <f>ROUND(Source!AU1310,O1329)</f>
        <v>0</v>
      </c>
      <c r="G1329" s="4" t="s">
        <v>108</v>
      </c>
      <c r="H1329" s="4" t="s">
        <v>109</v>
      </c>
      <c r="I1329" s="4"/>
      <c r="J1329" s="4"/>
      <c r="K1329" s="4">
        <v>217</v>
      </c>
      <c r="L1329" s="4">
        <v>18</v>
      </c>
      <c r="M1329" s="4">
        <v>3</v>
      </c>
      <c r="N1329" s="4" t="s">
        <v>3</v>
      </c>
      <c r="O1329" s="4">
        <v>2</v>
      </c>
      <c r="P1329" s="4"/>
      <c r="Q1329" s="4"/>
      <c r="R1329" s="4"/>
      <c r="S1329" s="4"/>
      <c r="T1329" s="4"/>
      <c r="U1329" s="4"/>
      <c r="V1329" s="4"/>
      <c r="W1329" s="4"/>
    </row>
    <row r="1330" spans="1:206" x14ac:dyDescent="0.2">
      <c r="A1330" s="4">
        <v>50</v>
      </c>
      <c r="B1330" s="4">
        <v>0</v>
      </c>
      <c r="C1330" s="4">
        <v>0</v>
      </c>
      <c r="D1330" s="4">
        <v>1</v>
      </c>
      <c r="E1330" s="4">
        <v>230</v>
      </c>
      <c r="F1330" s="4">
        <f>ROUND(Source!BA1310,O1330)</f>
        <v>0</v>
      </c>
      <c r="G1330" s="4" t="s">
        <v>110</v>
      </c>
      <c r="H1330" s="4" t="s">
        <v>111</v>
      </c>
      <c r="I1330" s="4"/>
      <c r="J1330" s="4"/>
      <c r="K1330" s="4">
        <v>230</v>
      </c>
      <c r="L1330" s="4">
        <v>19</v>
      </c>
      <c r="M1330" s="4">
        <v>3</v>
      </c>
      <c r="N1330" s="4" t="s">
        <v>3</v>
      </c>
      <c r="O1330" s="4">
        <v>2</v>
      </c>
      <c r="P1330" s="4"/>
      <c r="Q1330" s="4"/>
      <c r="R1330" s="4"/>
      <c r="S1330" s="4"/>
      <c r="T1330" s="4"/>
      <c r="U1330" s="4"/>
      <c r="V1330" s="4"/>
      <c r="W1330" s="4"/>
    </row>
    <row r="1331" spans="1:206" x14ac:dyDescent="0.2">
      <c r="A1331" s="4">
        <v>50</v>
      </c>
      <c r="B1331" s="4">
        <v>0</v>
      </c>
      <c r="C1331" s="4">
        <v>0</v>
      </c>
      <c r="D1331" s="4">
        <v>1</v>
      </c>
      <c r="E1331" s="4">
        <v>206</v>
      </c>
      <c r="F1331" s="4">
        <f>ROUND(Source!T1310,O1331)</f>
        <v>0</v>
      </c>
      <c r="G1331" s="4" t="s">
        <v>112</v>
      </c>
      <c r="H1331" s="4" t="s">
        <v>113</v>
      </c>
      <c r="I1331" s="4"/>
      <c r="J1331" s="4"/>
      <c r="K1331" s="4">
        <v>206</v>
      </c>
      <c r="L1331" s="4">
        <v>20</v>
      </c>
      <c r="M1331" s="4">
        <v>3</v>
      </c>
      <c r="N1331" s="4" t="s">
        <v>3</v>
      </c>
      <c r="O1331" s="4">
        <v>2</v>
      </c>
      <c r="P1331" s="4"/>
      <c r="Q1331" s="4"/>
      <c r="R1331" s="4"/>
      <c r="S1331" s="4"/>
      <c r="T1331" s="4"/>
      <c r="U1331" s="4"/>
      <c r="V1331" s="4"/>
      <c r="W1331" s="4"/>
    </row>
    <row r="1332" spans="1:206" x14ac:dyDescent="0.2">
      <c r="A1332" s="4">
        <v>50</v>
      </c>
      <c r="B1332" s="4">
        <v>0</v>
      </c>
      <c r="C1332" s="4">
        <v>0</v>
      </c>
      <c r="D1332" s="4">
        <v>1</v>
      </c>
      <c r="E1332" s="4">
        <v>207</v>
      </c>
      <c r="F1332" s="4">
        <f>Source!U1310</f>
        <v>0</v>
      </c>
      <c r="G1332" s="4" t="s">
        <v>114</v>
      </c>
      <c r="H1332" s="4" t="s">
        <v>115</v>
      </c>
      <c r="I1332" s="4"/>
      <c r="J1332" s="4"/>
      <c r="K1332" s="4">
        <v>207</v>
      </c>
      <c r="L1332" s="4">
        <v>21</v>
      </c>
      <c r="M1332" s="4">
        <v>3</v>
      </c>
      <c r="N1332" s="4" t="s">
        <v>3</v>
      </c>
      <c r="O1332" s="4">
        <v>-1</v>
      </c>
      <c r="P1332" s="4"/>
      <c r="Q1332" s="4"/>
      <c r="R1332" s="4"/>
      <c r="S1332" s="4"/>
      <c r="T1332" s="4"/>
      <c r="U1332" s="4"/>
      <c r="V1332" s="4"/>
      <c r="W1332" s="4"/>
    </row>
    <row r="1333" spans="1:206" x14ac:dyDescent="0.2">
      <c r="A1333" s="4">
        <v>50</v>
      </c>
      <c r="B1333" s="4">
        <v>0</v>
      </c>
      <c r="C1333" s="4">
        <v>0</v>
      </c>
      <c r="D1333" s="4">
        <v>1</v>
      </c>
      <c r="E1333" s="4">
        <v>208</v>
      </c>
      <c r="F1333" s="4">
        <f>Source!V1310</f>
        <v>0</v>
      </c>
      <c r="G1333" s="4" t="s">
        <v>116</v>
      </c>
      <c r="H1333" s="4" t="s">
        <v>117</v>
      </c>
      <c r="I1333" s="4"/>
      <c r="J1333" s="4"/>
      <c r="K1333" s="4">
        <v>208</v>
      </c>
      <c r="L1333" s="4">
        <v>22</v>
      </c>
      <c r="M1333" s="4">
        <v>3</v>
      </c>
      <c r="N1333" s="4" t="s">
        <v>3</v>
      </c>
      <c r="O1333" s="4">
        <v>-1</v>
      </c>
      <c r="P1333" s="4"/>
      <c r="Q1333" s="4"/>
      <c r="R1333" s="4"/>
      <c r="S1333" s="4"/>
      <c r="T1333" s="4"/>
      <c r="U1333" s="4"/>
      <c r="V1333" s="4"/>
      <c r="W1333" s="4"/>
    </row>
    <row r="1334" spans="1:206" x14ac:dyDescent="0.2">
      <c r="A1334" s="4">
        <v>50</v>
      </c>
      <c r="B1334" s="4">
        <v>0</v>
      </c>
      <c r="C1334" s="4">
        <v>0</v>
      </c>
      <c r="D1334" s="4">
        <v>1</v>
      </c>
      <c r="E1334" s="4">
        <v>209</v>
      </c>
      <c r="F1334" s="4">
        <f>ROUND(Source!W1310,O1334)</f>
        <v>0</v>
      </c>
      <c r="G1334" s="4" t="s">
        <v>118</v>
      </c>
      <c r="H1334" s="4" t="s">
        <v>119</v>
      </c>
      <c r="I1334" s="4"/>
      <c r="J1334" s="4"/>
      <c r="K1334" s="4">
        <v>209</v>
      </c>
      <c r="L1334" s="4">
        <v>23</v>
      </c>
      <c r="M1334" s="4">
        <v>3</v>
      </c>
      <c r="N1334" s="4" t="s">
        <v>3</v>
      </c>
      <c r="O1334" s="4">
        <v>2</v>
      </c>
      <c r="P1334" s="4"/>
      <c r="Q1334" s="4"/>
      <c r="R1334" s="4"/>
      <c r="S1334" s="4"/>
      <c r="T1334" s="4"/>
      <c r="U1334" s="4"/>
      <c r="V1334" s="4"/>
      <c r="W1334" s="4"/>
    </row>
    <row r="1335" spans="1:206" x14ac:dyDescent="0.2">
      <c r="A1335" s="4">
        <v>50</v>
      </c>
      <c r="B1335" s="4">
        <v>0</v>
      </c>
      <c r="C1335" s="4">
        <v>0</v>
      </c>
      <c r="D1335" s="4">
        <v>1</v>
      </c>
      <c r="E1335" s="4">
        <v>233</v>
      </c>
      <c r="F1335" s="4">
        <f>ROUND(Source!BD1310,O1335)</f>
        <v>0</v>
      </c>
      <c r="G1335" s="4" t="s">
        <v>120</v>
      </c>
      <c r="H1335" s="4" t="s">
        <v>121</v>
      </c>
      <c r="I1335" s="4"/>
      <c r="J1335" s="4"/>
      <c r="K1335" s="4">
        <v>233</v>
      </c>
      <c r="L1335" s="4">
        <v>24</v>
      </c>
      <c r="M1335" s="4">
        <v>3</v>
      </c>
      <c r="N1335" s="4" t="s">
        <v>3</v>
      </c>
      <c r="O1335" s="4">
        <v>2</v>
      </c>
      <c r="P1335" s="4"/>
      <c r="Q1335" s="4"/>
      <c r="R1335" s="4"/>
      <c r="S1335" s="4"/>
      <c r="T1335" s="4"/>
      <c r="U1335" s="4"/>
      <c r="V1335" s="4"/>
      <c r="W1335" s="4"/>
    </row>
    <row r="1336" spans="1:206" x14ac:dyDescent="0.2">
      <c r="A1336" s="4">
        <v>50</v>
      </c>
      <c r="B1336" s="4">
        <v>0</v>
      </c>
      <c r="C1336" s="4">
        <v>0</v>
      </c>
      <c r="D1336" s="4">
        <v>1</v>
      </c>
      <c r="E1336" s="4">
        <v>210</v>
      </c>
      <c r="F1336" s="4">
        <f>ROUND(Source!X1310,O1336)</f>
        <v>0</v>
      </c>
      <c r="G1336" s="4" t="s">
        <v>122</v>
      </c>
      <c r="H1336" s="4" t="s">
        <v>123</v>
      </c>
      <c r="I1336" s="4"/>
      <c r="J1336" s="4"/>
      <c r="K1336" s="4">
        <v>210</v>
      </c>
      <c r="L1336" s="4">
        <v>25</v>
      </c>
      <c r="M1336" s="4">
        <v>3</v>
      </c>
      <c r="N1336" s="4" t="s">
        <v>3</v>
      </c>
      <c r="O1336" s="4">
        <v>2</v>
      </c>
      <c r="P1336" s="4"/>
      <c r="Q1336" s="4"/>
      <c r="R1336" s="4"/>
      <c r="S1336" s="4"/>
      <c r="T1336" s="4"/>
      <c r="U1336" s="4"/>
      <c r="V1336" s="4"/>
      <c r="W1336" s="4"/>
    </row>
    <row r="1337" spans="1:206" x14ac:dyDescent="0.2">
      <c r="A1337" s="4">
        <v>50</v>
      </c>
      <c r="B1337" s="4">
        <v>0</v>
      </c>
      <c r="C1337" s="4">
        <v>0</v>
      </c>
      <c r="D1337" s="4">
        <v>1</v>
      </c>
      <c r="E1337" s="4">
        <v>211</v>
      </c>
      <c r="F1337" s="4">
        <f>ROUND(Source!Y1310,O1337)</f>
        <v>0</v>
      </c>
      <c r="G1337" s="4" t="s">
        <v>124</v>
      </c>
      <c r="H1337" s="4" t="s">
        <v>125</v>
      </c>
      <c r="I1337" s="4"/>
      <c r="J1337" s="4"/>
      <c r="K1337" s="4">
        <v>211</v>
      </c>
      <c r="L1337" s="4">
        <v>26</v>
      </c>
      <c r="M1337" s="4">
        <v>3</v>
      </c>
      <c r="N1337" s="4" t="s">
        <v>3</v>
      </c>
      <c r="O1337" s="4">
        <v>2</v>
      </c>
      <c r="P1337" s="4"/>
      <c r="Q1337" s="4"/>
      <c r="R1337" s="4"/>
      <c r="S1337" s="4"/>
      <c r="T1337" s="4"/>
      <c r="U1337" s="4"/>
      <c r="V1337" s="4"/>
      <c r="W1337" s="4"/>
    </row>
    <row r="1338" spans="1:206" x14ac:dyDescent="0.2">
      <c r="A1338" s="4">
        <v>50</v>
      </c>
      <c r="B1338" s="4">
        <v>0</v>
      </c>
      <c r="C1338" s="4">
        <v>0</v>
      </c>
      <c r="D1338" s="4">
        <v>1</v>
      </c>
      <c r="E1338" s="4">
        <v>224</v>
      </c>
      <c r="F1338" s="4">
        <f>ROUND(Source!AR1310,O1338)</f>
        <v>0</v>
      </c>
      <c r="G1338" s="4" t="s">
        <v>126</v>
      </c>
      <c r="H1338" s="4" t="s">
        <v>127</v>
      </c>
      <c r="I1338" s="4"/>
      <c r="J1338" s="4"/>
      <c r="K1338" s="4">
        <v>224</v>
      </c>
      <c r="L1338" s="4">
        <v>27</v>
      </c>
      <c r="M1338" s="4">
        <v>3</v>
      </c>
      <c r="N1338" s="4" t="s">
        <v>3</v>
      </c>
      <c r="O1338" s="4">
        <v>2</v>
      </c>
      <c r="P1338" s="4"/>
      <c r="Q1338" s="4"/>
      <c r="R1338" s="4"/>
      <c r="S1338" s="4"/>
      <c r="T1338" s="4"/>
      <c r="U1338" s="4"/>
      <c r="V1338" s="4"/>
      <c r="W1338" s="4"/>
    </row>
    <row r="1340" spans="1:206" x14ac:dyDescent="0.2">
      <c r="A1340" s="2">
        <v>51</v>
      </c>
      <c r="B1340" s="2">
        <f>B1198</f>
        <v>1</v>
      </c>
      <c r="C1340" s="2">
        <f>A1198</f>
        <v>3</v>
      </c>
      <c r="D1340" s="2">
        <f>ROW(A1198)</f>
        <v>1198</v>
      </c>
      <c r="E1340" s="2"/>
      <c r="F1340" s="2" t="str">
        <f>IF(F1198&lt;&gt;"",F1198,"")</f>
        <v>5</v>
      </c>
      <c r="G1340" s="2" t="str">
        <f>IF(G1198&lt;&gt;"",G1198,"")</f>
        <v>Б.Спасская ул. (организация парковочных мест за счет уменьшения ширины тротуара)</v>
      </c>
      <c r="H1340" s="2">
        <v>0</v>
      </c>
      <c r="I1340" s="2"/>
      <c r="J1340" s="2"/>
      <c r="K1340" s="2"/>
      <c r="L1340" s="2"/>
      <c r="M1340" s="2"/>
      <c r="N1340" s="2"/>
      <c r="O1340" s="2">
        <f t="shared" ref="O1340:T1340" si="1095">ROUND(O1310+AB1340,2)</f>
        <v>0</v>
      </c>
      <c r="P1340" s="2">
        <f t="shared" si="1095"/>
        <v>0</v>
      </c>
      <c r="Q1340" s="2">
        <f t="shared" si="1095"/>
        <v>0</v>
      </c>
      <c r="R1340" s="2">
        <f t="shared" si="1095"/>
        <v>0</v>
      </c>
      <c r="S1340" s="2">
        <f t="shared" si="1095"/>
        <v>0</v>
      </c>
      <c r="T1340" s="2">
        <f t="shared" si="1095"/>
        <v>0</v>
      </c>
      <c r="U1340" s="2">
        <f>U1310+AH1340</f>
        <v>0</v>
      </c>
      <c r="V1340" s="2">
        <f>V1310+AI1340</f>
        <v>0</v>
      </c>
      <c r="W1340" s="2">
        <f>ROUND(W1310+AJ1340,2)</f>
        <v>0</v>
      </c>
      <c r="X1340" s="2">
        <f>ROUND(X1310+AK1340,2)</f>
        <v>0</v>
      </c>
      <c r="Y1340" s="2">
        <f>ROUND(Y1310+AL1340,2)</f>
        <v>0</v>
      </c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>
        <f t="shared" ref="AO1340:BD1340" si="1096">ROUND(AO1310+BX1340,2)</f>
        <v>0</v>
      </c>
      <c r="AP1340" s="2">
        <f t="shared" si="1096"/>
        <v>0</v>
      </c>
      <c r="AQ1340" s="2">
        <f t="shared" si="1096"/>
        <v>0</v>
      </c>
      <c r="AR1340" s="2">
        <f t="shared" si="1096"/>
        <v>0</v>
      </c>
      <c r="AS1340" s="2">
        <f t="shared" si="1096"/>
        <v>0</v>
      </c>
      <c r="AT1340" s="2">
        <f t="shared" si="1096"/>
        <v>0</v>
      </c>
      <c r="AU1340" s="2">
        <f t="shared" si="1096"/>
        <v>0</v>
      </c>
      <c r="AV1340" s="2">
        <f t="shared" si="1096"/>
        <v>0</v>
      </c>
      <c r="AW1340" s="2">
        <f t="shared" si="1096"/>
        <v>0</v>
      </c>
      <c r="AX1340" s="2">
        <f t="shared" si="1096"/>
        <v>0</v>
      </c>
      <c r="AY1340" s="2">
        <f t="shared" si="1096"/>
        <v>0</v>
      </c>
      <c r="AZ1340" s="2">
        <f t="shared" si="1096"/>
        <v>0</v>
      </c>
      <c r="BA1340" s="2">
        <f t="shared" si="1096"/>
        <v>0</v>
      </c>
      <c r="BB1340" s="2">
        <f t="shared" si="1096"/>
        <v>0</v>
      </c>
      <c r="BC1340" s="2">
        <f t="shared" si="1096"/>
        <v>0</v>
      </c>
      <c r="BD1340" s="2">
        <f t="shared" si="1096"/>
        <v>0</v>
      </c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  <c r="GO1340" s="3"/>
      <c r="GP1340" s="3"/>
      <c r="GQ1340" s="3"/>
      <c r="GR1340" s="3"/>
      <c r="GS1340" s="3"/>
      <c r="GT1340" s="3"/>
      <c r="GU1340" s="3"/>
      <c r="GV1340" s="3"/>
      <c r="GW1340" s="3"/>
      <c r="GX1340" s="3">
        <v>0</v>
      </c>
    </row>
    <row r="1342" spans="1:206" x14ac:dyDescent="0.2">
      <c r="A1342" s="4">
        <v>50</v>
      </c>
      <c r="B1342" s="4">
        <v>0</v>
      </c>
      <c r="C1342" s="4">
        <v>0</v>
      </c>
      <c r="D1342" s="4">
        <v>1</v>
      </c>
      <c r="E1342" s="4">
        <v>201</v>
      </c>
      <c r="F1342" s="4">
        <f>ROUND(Source!O1340,O1342)</f>
        <v>0</v>
      </c>
      <c r="G1342" s="4" t="s">
        <v>74</v>
      </c>
      <c r="H1342" s="4" t="s">
        <v>75</v>
      </c>
      <c r="I1342" s="4"/>
      <c r="J1342" s="4"/>
      <c r="K1342" s="4">
        <v>201</v>
      </c>
      <c r="L1342" s="4">
        <v>1</v>
      </c>
      <c r="M1342" s="4">
        <v>3</v>
      </c>
      <c r="N1342" s="4" t="s">
        <v>3</v>
      </c>
      <c r="O1342" s="4">
        <v>2</v>
      </c>
      <c r="P1342" s="4"/>
      <c r="Q1342" s="4"/>
      <c r="R1342" s="4"/>
      <c r="S1342" s="4"/>
      <c r="T1342" s="4"/>
      <c r="U1342" s="4"/>
      <c r="V1342" s="4"/>
      <c r="W1342" s="4"/>
    </row>
    <row r="1343" spans="1:206" x14ac:dyDescent="0.2">
      <c r="A1343" s="4">
        <v>50</v>
      </c>
      <c r="B1343" s="4">
        <v>0</v>
      </c>
      <c r="C1343" s="4">
        <v>0</v>
      </c>
      <c r="D1343" s="4">
        <v>1</v>
      </c>
      <c r="E1343" s="4">
        <v>202</v>
      </c>
      <c r="F1343" s="4">
        <f>ROUND(Source!P1340,O1343)</f>
        <v>0</v>
      </c>
      <c r="G1343" s="4" t="s">
        <v>76</v>
      </c>
      <c r="H1343" s="4" t="s">
        <v>77</v>
      </c>
      <c r="I1343" s="4"/>
      <c r="J1343" s="4"/>
      <c r="K1343" s="4">
        <v>202</v>
      </c>
      <c r="L1343" s="4">
        <v>2</v>
      </c>
      <c r="M1343" s="4">
        <v>3</v>
      </c>
      <c r="N1343" s="4" t="s">
        <v>3</v>
      </c>
      <c r="O1343" s="4">
        <v>2</v>
      </c>
      <c r="P1343" s="4"/>
      <c r="Q1343" s="4"/>
      <c r="R1343" s="4"/>
      <c r="S1343" s="4"/>
      <c r="T1343" s="4"/>
      <c r="U1343" s="4"/>
      <c r="V1343" s="4"/>
      <c r="W1343" s="4"/>
    </row>
    <row r="1344" spans="1:206" x14ac:dyDescent="0.2">
      <c r="A1344" s="4">
        <v>50</v>
      </c>
      <c r="B1344" s="4">
        <v>0</v>
      </c>
      <c r="C1344" s="4">
        <v>0</v>
      </c>
      <c r="D1344" s="4">
        <v>1</v>
      </c>
      <c r="E1344" s="4">
        <v>222</v>
      </c>
      <c r="F1344" s="4">
        <f>ROUND(Source!AO1340,O1344)</f>
        <v>0</v>
      </c>
      <c r="G1344" s="4" t="s">
        <v>78</v>
      </c>
      <c r="H1344" s="4" t="s">
        <v>79</v>
      </c>
      <c r="I1344" s="4"/>
      <c r="J1344" s="4"/>
      <c r="K1344" s="4">
        <v>222</v>
      </c>
      <c r="L1344" s="4">
        <v>3</v>
      </c>
      <c r="M1344" s="4">
        <v>3</v>
      </c>
      <c r="N1344" s="4" t="s">
        <v>3</v>
      </c>
      <c r="O1344" s="4">
        <v>2</v>
      </c>
      <c r="P1344" s="4"/>
      <c r="Q1344" s="4"/>
      <c r="R1344" s="4"/>
      <c r="S1344" s="4"/>
      <c r="T1344" s="4"/>
      <c r="U1344" s="4"/>
      <c r="V1344" s="4"/>
      <c r="W1344" s="4"/>
    </row>
    <row r="1345" spans="1:23" x14ac:dyDescent="0.2">
      <c r="A1345" s="4">
        <v>50</v>
      </c>
      <c r="B1345" s="4">
        <v>0</v>
      </c>
      <c r="C1345" s="4">
        <v>0</v>
      </c>
      <c r="D1345" s="4">
        <v>1</v>
      </c>
      <c r="E1345" s="4">
        <v>225</v>
      </c>
      <c r="F1345" s="4">
        <f>ROUND(Source!AV1340,O1345)</f>
        <v>0</v>
      </c>
      <c r="G1345" s="4" t="s">
        <v>80</v>
      </c>
      <c r="H1345" s="4" t="s">
        <v>81</v>
      </c>
      <c r="I1345" s="4"/>
      <c r="J1345" s="4"/>
      <c r="K1345" s="4">
        <v>225</v>
      </c>
      <c r="L1345" s="4">
        <v>4</v>
      </c>
      <c r="M1345" s="4">
        <v>3</v>
      </c>
      <c r="N1345" s="4" t="s">
        <v>3</v>
      </c>
      <c r="O1345" s="4">
        <v>2</v>
      </c>
      <c r="P1345" s="4"/>
      <c r="Q1345" s="4"/>
      <c r="R1345" s="4"/>
      <c r="S1345" s="4"/>
      <c r="T1345" s="4"/>
      <c r="U1345" s="4"/>
      <c r="V1345" s="4"/>
      <c r="W1345" s="4"/>
    </row>
    <row r="1346" spans="1:23" x14ac:dyDescent="0.2">
      <c r="A1346" s="4">
        <v>50</v>
      </c>
      <c r="B1346" s="4">
        <v>0</v>
      </c>
      <c r="C1346" s="4">
        <v>0</v>
      </c>
      <c r="D1346" s="4">
        <v>1</v>
      </c>
      <c r="E1346" s="4">
        <v>226</v>
      </c>
      <c r="F1346" s="4">
        <f>ROUND(Source!AW1340,O1346)</f>
        <v>0</v>
      </c>
      <c r="G1346" s="4" t="s">
        <v>82</v>
      </c>
      <c r="H1346" s="4" t="s">
        <v>83</v>
      </c>
      <c r="I1346" s="4"/>
      <c r="J1346" s="4"/>
      <c r="K1346" s="4">
        <v>226</v>
      </c>
      <c r="L1346" s="4">
        <v>5</v>
      </c>
      <c r="M1346" s="4">
        <v>3</v>
      </c>
      <c r="N1346" s="4" t="s">
        <v>3</v>
      </c>
      <c r="O1346" s="4">
        <v>2</v>
      </c>
      <c r="P1346" s="4"/>
      <c r="Q1346" s="4"/>
      <c r="R1346" s="4"/>
      <c r="S1346" s="4"/>
      <c r="T1346" s="4"/>
      <c r="U1346" s="4"/>
      <c r="V1346" s="4"/>
      <c r="W1346" s="4"/>
    </row>
    <row r="1347" spans="1:23" x14ac:dyDescent="0.2">
      <c r="A1347" s="4">
        <v>50</v>
      </c>
      <c r="B1347" s="4">
        <v>0</v>
      </c>
      <c r="C1347" s="4">
        <v>0</v>
      </c>
      <c r="D1347" s="4">
        <v>1</v>
      </c>
      <c r="E1347" s="4">
        <v>227</v>
      </c>
      <c r="F1347" s="4">
        <f>ROUND(Source!AX1340,O1347)</f>
        <v>0</v>
      </c>
      <c r="G1347" s="4" t="s">
        <v>84</v>
      </c>
      <c r="H1347" s="4" t="s">
        <v>85</v>
      </c>
      <c r="I1347" s="4"/>
      <c r="J1347" s="4"/>
      <c r="K1347" s="4">
        <v>227</v>
      </c>
      <c r="L1347" s="4">
        <v>6</v>
      </c>
      <c r="M1347" s="4">
        <v>3</v>
      </c>
      <c r="N1347" s="4" t="s">
        <v>3</v>
      </c>
      <c r="O1347" s="4">
        <v>2</v>
      </c>
      <c r="P1347" s="4"/>
      <c r="Q1347" s="4"/>
      <c r="R1347" s="4"/>
      <c r="S1347" s="4"/>
      <c r="T1347" s="4"/>
      <c r="U1347" s="4"/>
      <c r="V1347" s="4"/>
      <c r="W1347" s="4"/>
    </row>
    <row r="1348" spans="1:23" x14ac:dyDescent="0.2">
      <c r="A1348" s="4">
        <v>50</v>
      </c>
      <c r="B1348" s="4">
        <v>0</v>
      </c>
      <c r="C1348" s="4">
        <v>0</v>
      </c>
      <c r="D1348" s="4">
        <v>1</v>
      </c>
      <c r="E1348" s="4">
        <v>228</v>
      </c>
      <c r="F1348" s="4">
        <f>ROUND(Source!AY1340,O1348)</f>
        <v>0</v>
      </c>
      <c r="G1348" s="4" t="s">
        <v>86</v>
      </c>
      <c r="H1348" s="4" t="s">
        <v>87</v>
      </c>
      <c r="I1348" s="4"/>
      <c r="J1348" s="4"/>
      <c r="K1348" s="4">
        <v>228</v>
      </c>
      <c r="L1348" s="4">
        <v>7</v>
      </c>
      <c r="M1348" s="4">
        <v>3</v>
      </c>
      <c r="N1348" s="4" t="s">
        <v>3</v>
      </c>
      <c r="O1348" s="4">
        <v>2</v>
      </c>
      <c r="P1348" s="4"/>
      <c r="Q1348" s="4"/>
      <c r="R1348" s="4"/>
      <c r="S1348" s="4"/>
      <c r="T1348" s="4"/>
      <c r="U1348" s="4"/>
      <c r="V1348" s="4"/>
      <c r="W1348" s="4"/>
    </row>
    <row r="1349" spans="1:23" x14ac:dyDescent="0.2">
      <c r="A1349" s="4">
        <v>50</v>
      </c>
      <c r="B1349" s="4">
        <v>0</v>
      </c>
      <c r="C1349" s="4">
        <v>0</v>
      </c>
      <c r="D1349" s="4">
        <v>1</v>
      </c>
      <c r="E1349" s="4">
        <v>216</v>
      </c>
      <c r="F1349" s="4">
        <f>ROUND(Source!AP1340,O1349)</f>
        <v>0</v>
      </c>
      <c r="G1349" s="4" t="s">
        <v>88</v>
      </c>
      <c r="H1349" s="4" t="s">
        <v>89</v>
      </c>
      <c r="I1349" s="4"/>
      <c r="J1349" s="4"/>
      <c r="K1349" s="4">
        <v>216</v>
      </c>
      <c r="L1349" s="4">
        <v>8</v>
      </c>
      <c r="M1349" s="4">
        <v>3</v>
      </c>
      <c r="N1349" s="4" t="s">
        <v>3</v>
      </c>
      <c r="O1349" s="4">
        <v>2</v>
      </c>
      <c r="P1349" s="4"/>
      <c r="Q1349" s="4"/>
      <c r="R1349" s="4"/>
      <c r="S1349" s="4"/>
      <c r="T1349" s="4"/>
      <c r="U1349" s="4"/>
      <c r="V1349" s="4"/>
      <c r="W1349" s="4"/>
    </row>
    <row r="1350" spans="1:23" x14ac:dyDescent="0.2">
      <c r="A1350" s="4">
        <v>50</v>
      </c>
      <c r="B1350" s="4">
        <v>0</v>
      </c>
      <c r="C1350" s="4">
        <v>0</v>
      </c>
      <c r="D1350" s="4">
        <v>1</v>
      </c>
      <c r="E1350" s="4">
        <v>223</v>
      </c>
      <c r="F1350" s="4">
        <f>ROUND(Source!AQ1340,O1350)</f>
        <v>0</v>
      </c>
      <c r="G1350" s="4" t="s">
        <v>90</v>
      </c>
      <c r="H1350" s="4" t="s">
        <v>91</v>
      </c>
      <c r="I1350" s="4"/>
      <c r="J1350" s="4"/>
      <c r="K1350" s="4">
        <v>223</v>
      </c>
      <c r="L1350" s="4">
        <v>9</v>
      </c>
      <c r="M1350" s="4">
        <v>3</v>
      </c>
      <c r="N1350" s="4" t="s">
        <v>3</v>
      </c>
      <c r="O1350" s="4">
        <v>2</v>
      </c>
      <c r="P1350" s="4"/>
      <c r="Q1350" s="4"/>
      <c r="R1350" s="4"/>
      <c r="S1350" s="4"/>
      <c r="T1350" s="4"/>
      <c r="U1350" s="4"/>
      <c r="V1350" s="4"/>
      <c r="W1350" s="4"/>
    </row>
    <row r="1351" spans="1:23" x14ac:dyDescent="0.2">
      <c r="A1351" s="4">
        <v>50</v>
      </c>
      <c r="B1351" s="4">
        <v>0</v>
      </c>
      <c r="C1351" s="4">
        <v>0</v>
      </c>
      <c r="D1351" s="4">
        <v>1</v>
      </c>
      <c r="E1351" s="4">
        <v>229</v>
      </c>
      <c r="F1351" s="4">
        <f>ROUND(Source!AZ1340,O1351)</f>
        <v>0</v>
      </c>
      <c r="G1351" s="4" t="s">
        <v>92</v>
      </c>
      <c r="H1351" s="4" t="s">
        <v>93</v>
      </c>
      <c r="I1351" s="4"/>
      <c r="J1351" s="4"/>
      <c r="K1351" s="4">
        <v>229</v>
      </c>
      <c r="L1351" s="4">
        <v>10</v>
      </c>
      <c r="M1351" s="4">
        <v>3</v>
      </c>
      <c r="N1351" s="4" t="s">
        <v>3</v>
      </c>
      <c r="O1351" s="4">
        <v>2</v>
      </c>
      <c r="P1351" s="4"/>
      <c r="Q1351" s="4"/>
      <c r="R1351" s="4"/>
      <c r="S1351" s="4"/>
      <c r="T1351" s="4"/>
      <c r="U1351" s="4"/>
      <c r="V1351" s="4"/>
      <c r="W1351" s="4"/>
    </row>
    <row r="1352" spans="1:23" x14ac:dyDescent="0.2">
      <c r="A1352" s="4">
        <v>50</v>
      </c>
      <c r="B1352" s="4">
        <v>0</v>
      </c>
      <c r="C1352" s="4">
        <v>0</v>
      </c>
      <c r="D1352" s="4">
        <v>1</v>
      </c>
      <c r="E1352" s="4">
        <v>203</v>
      </c>
      <c r="F1352" s="4">
        <f>ROUND(Source!Q1340,O1352)</f>
        <v>0</v>
      </c>
      <c r="G1352" s="4" t="s">
        <v>94</v>
      </c>
      <c r="H1352" s="4" t="s">
        <v>95</v>
      </c>
      <c r="I1352" s="4"/>
      <c r="J1352" s="4"/>
      <c r="K1352" s="4">
        <v>203</v>
      </c>
      <c r="L1352" s="4">
        <v>11</v>
      </c>
      <c r="M1352" s="4">
        <v>3</v>
      </c>
      <c r="N1352" s="4" t="s">
        <v>3</v>
      </c>
      <c r="O1352" s="4">
        <v>2</v>
      </c>
      <c r="P1352" s="4"/>
      <c r="Q1352" s="4"/>
      <c r="R1352" s="4"/>
      <c r="S1352" s="4"/>
      <c r="T1352" s="4"/>
      <c r="U1352" s="4"/>
      <c r="V1352" s="4"/>
      <c r="W1352" s="4"/>
    </row>
    <row r="1353" spans="1:23" x14ac:dyDescent="0.2">
      <c r="A1353" s="4">
        <v>50</v>
      </c>
      <c r="B1353" s="4">
        <v>0</v>
      </c>
      <c r="C1353" s="4">
        <v>0</v>
      </c>
      <c r="D1353" s="4">
        <v>1</v>
      </c>
      <c r="E1353" s="4">
        <v>231</v>
      </c>
      <c r="F1353" s="4">
        <f>ROUND(Source!BB1340,O1353)</f>
        <v>0</v>
      </c>
      <c r="G1353" s="4" t="s">
        <v>96</v>
      </c>
      <c r="H1353" s="4" t="s">
        <v>97</v>
      </c>
      <c r="I1353" s="4"/>
      <c r="J1353" s="4"/>
      <c r="K1353" s="4">
        <v>231</v>
      </c>
      <c r="L1353" s="4">
        <v>12</v>
      </c>
      <c r="M1353" s="4">
        <v>3</v>
      </c>
      <c r="N1353" s="4" t="s">
        <v>3</v>
      </c>
      <c r="O1353" s="4">
        <v>2</v>
      </c>
      <c r="P1353" s="4"/>
      <c r="Q1353" s="4"/>
      <c r="R1353" s="4"/>
      <c r="S1353" s="4"/>
      <c r="T1353" s="4"/>
      <c r="U1353" s="4"/>
      <c r="V1353" s="4"/>
      <c r="W1353" s="4"/>
    </row>
    <row r="1354" spans="1:23" x14ac:dyDescent="0.2">
      <c r="A1354" s="4">
        <v>50</v>
      </c>
      <c r="B1354" s="4">
        <v>0</v>
      </c>
      <c r="C1354" s="4">
        <v>0</v>
      </c>
      <c r="D1354" s="4">
        <v>1</v>
      </c>
      <c r="E1354" s="4">
        <v>204</v>
      </c>
      <c r="F1354" s="4">
        <f>ROUND(Source!R1340,O1354)</f>
        <v>0</v>
      </c>
      <c r="G1354" s="4" t="s">
        <v>98</v>
      </c>
      <c r="H1354" s="4" t="s">
        <v>99</v>
      </c>
      <c r="I1354" s="4"/>
      <c r="J1354" s="4"/>
      <c r="K1354" s="4">
        <v>204</v>
      </c>
      <c r="L1354" s="4">
        <v>13</v>
      </c>
      <c r="M1354" s="4">
        <v>3</v>
      </c>
      <c r="N1354" s="4" t="s">
        <v>3</v>
      </c>
      <c r="O1354" s="4">
        <v>2</v>
      </c>
      <c r="P1354" s="4"/>
      <c r="Q1354" s="4"/>
      <c r="R1354" s="4"/>
      <c r="S1354" s="4"/>
      <c r="T1354" s="4"/>
      <c r="U1354" s="4"/>
      <c r="V1354" s="4"/>
      <c r="W1354" s="4"/>
    </row>
    <row r="1355" spans="1:23" x14ac:dyDescent="0.2">
      <c r="A1355" s="4">
        <v>50</v>
      </c>
      <c r="B1355" s="4">
        <v>0</v>
      </c>
      <c r="C1355" s="4">
        <v>0</v>
      </c>
      <c r="D1355" s="4">
        <v>1</v>
      </c>
      <c r="E1355" s="4">
        <v>205</v>
      </c>
      <c r="F1355" s="4">
        <f>ROUND(Source!S1340,O1355)</f>
        <v>0</v>
      </c>
      <c r="G1355" s="4" t="s">
        <v>100</v>
      </c>
      <c r="H1355" s="4" t="s">
        <v>101</v>
      </c>
      <c r="I1355" s="4"/>
      <c r="J1355" s="4"/>
      <c r="K1355" s="4">
        <v>205</v>
      </c>
      <c r="L1355" s="4">
        <v>14</v>
      </c>
      <c r="M1355" s="4">
        <v>3</v>
      </c>
      <c r="N1355" s="4" t="s">
        <v>3</v>
      </c>
      <c r="O1355" s="4">
        <v>2</v>
      </c>
      <c r="P1355" s="4"/>
      <c r="Q1355" s="4"/>
      <c r="R1355" s="4"/>
      <c r="S1355" s="4"/>
      <c r="T1355" s="4"/>
      <c r="U1355" s="4"/>
      <c r="V1355" s="4"/>
      <c r="W1355" s="4"/>
    </row>
    <row r="1356" spans="1:23" x14ac:dyDescent="0.2">
      <c r="A1356" s="4">
        <v>50</v>
      </c>
      <c r="B1356" s="4">
        <v>0</v>
      </c>
      <c r="C1356" s="4">
        <v>0</v>
      </c>
      <c r="D1356" s="4">
        <v>1</v>
      </c>
      <c r="E1356" s="4">
        <v>232</v>
      </c>
      <c r="F1356" s="4">
        <f>ROUND(Source!BC1340,O1356)</f>
        <v>0</v>
      </c>
      <c r="G1356" s="4" t="s">
        <v>102</v>
      </c>
      <c r="H1356" s="4" t="s">
        <v>103</v>
      </c>
      <c r="I1356" s="4"/>
      <c r="J1356" s="4"/>
      <c r="K1356" s="4">
        <v>232</v>
      </c>
      <c r="L1356" s="4">
        <v>15</v>
      </c>
      <c r="M1356" s="4">
        <v>3</v>
      </c>
      <c r="N1356" s="4" t="s">
        <v>3</v>
      </c>
      <c r="O1356" s="4">
        <v>2</v>
      </c>
      <c r="P1356" s="4"/>
      <c r="Q1356" s="4"/>
      <c r="R1356" s="4"/>
      <c r="S1356" s="4"/>
      <c r="T1356" s="4"/>
      <c r="U1356" s="4"/>
      <c r="V1356" s="4"/>
      <c r="W1356" s="4"/>
    </row>
    <row r="1357" spans="1:23" x14ac:dyDescent="0.2">
      <c r="A1357" s="4">
        <v>50</v>
      </c>
      <c r="B1357" s="4">
        <v>0</v>
      </c>
      <c r="C1357" s="4">
        <v>0</v>
      </c>
      <c r="D1357" s="4">
        <v>1</v>
      </c>
      <c r="E1357" s="4">
        <v>214</v>
      </c>
      <c r="F1357" s="4">
        <f>ROUND(Source!AS1340,O1357)</f>
        <v>0</v>
      </c>
      <c r="G1357" s="4" t="s">
        <v>104</v>
      </c>
      <c r="H1357" s="4" t="s">
        <v>105</v>
      </c>
      <c r="I1357" s="4"/>
      <c r="J1357" s="4"/>
      <c r="K1357" s="4">
        <v>214</v>
      </c>
      <c r="L1357" s="4">
        <v>16</v>
      </c>
      <c r="M1357" s="4">
        <v>3</v>
      </c>
      <c r="N1357" s="4" t="s">
        <v>3</v>
      </c>
      <c r="O1357" s="4">
        <v>2</v>
      </c>
      <c r="P1357" s="4"/>
      <c r="Q1357" s="4"/>
      <c r="R1357" s="4"/>
      <c r="S1357" s="4"/>
      <c r="T1357" s="4"/>
      <c r="U1357" s="4"/>
      <c r="V1357" s="4"/>
      <c r="W1357" s="4"/>
    </row>
    <row r="1358" spans="1:23" x14ac:dyDescent="0.2">
      <c r="A1358" s="4">
        <v>50</v>
      </c>
      <c r="B1358" s="4">
        <v>0</v>
      </c>
      <c r="C1358" s="4">
        <v>0</v>
      </c>
      <c r="D1358" s="4">
        <v>1</v>
      </c>
      <c r="E1358" s="4">
        <v>215</v>
      </c>
      <c r="F1358" s="4">
        <f>ROUND(Source!AT1340,O1358)</f>
        <v>0</v>
      </c>
      <c r="G1358" s="4" t="s">
        <v>106</v>
      </c>
      <c r="H1358" s="4" t="s">
        <v>107</v>
      </c>
      <c r="I1358" s="4"/>
      <c r="J1358" s="4"/>
      <c r="K1358" s="4">
        <v>215</v>
      </c>
      <c r="L1358" s="4">
        <v>17</v>
      </c>
      <c r="M1358" s="4">
        <v>3</v>
      </c>
      <c r="N1358" s="4" t="s">
        <v>3</v>
      </c>
      <c r="O1358" s="4">
        <v>2</v>
      </c>
      <c r="P1358" s="4"/>
      <c r="Q1358" s="4"/>
      <c r="R1358" s="4"/>
      <c r="S1358" s="4"/>
      <c r="T1358" s="4"/>
      <c r="U1358" s="4"/>
      <c r="V1358" s="4"/>
      <c r="W1358" s="4"/>
    </row>
    <row r="1359" spans="1:23" x14ac:dyDescent="0.2">
      <c r="A1359" s="4">
        <v>50</v>
      </c>
      <c r="B1359" s="4">
        <v>0</v>
      </c>
      <c r="C1359" s="4">
        <v>0</v>
      </c>
      <c r="D1359" s="4">
        <v>1</v>
      </c>
      <c r="E1359" s="4">
        <v>217</v>
      </c>
      <c r="F1359" s="4">
        <f>ROUND(Source!AU1340,O1359)</f>
        <v>0</v>
      </c>
      <c r="G1359" s="4" t="s">
        <v>108</v>
      </c>
      <c r="H1359" s="4" t="s">
        <v>109</v>
      </c>
      <c r="I1359" s="4"/>
      <c r="J1359" s="4"/>
      <c r="K1359" s="4">
        <v>217</v>
      </c>
      <c r="L1359" s="4">
        <v>18</v>
      </c>
      <c r="M1359" s="4">
        <v>3</v>
      </c>
      <c r="N1359" s="4" t="s">
        <v>3</v>
      </c>
      <c r="O1359" s="4">
        <v>2</v>
      </c>
      <c r="P1359" s="4"/>
      <c r="Q1359" s="4"/>
      <c r="R1359" s="4"/>
      <c r="S1359" s="4"/>
      <c r="T1359" s="4"/>
      <c r="U1359" s="4"/>
      <c r="V1359" s="4"/>
      <c r="W1359" s="4"/>
    </row>
    <row r="1360" spans="1:23" x14ac:dyDescent="0.2">
      <c r="A1360" s="4">
        <v>50</v>
      </c>
      <c r="B1360" s="4">
        <v>0</v>
      </c>
      <c r="C1360" s="4">
        <v>0</v>
      </c>
      <c r="D1360" s="4">
        <v>1</v>
      </c>
      <c r="E1360" s="4">
        <v>230</v>
      </c>
      <c r="F1360" s="4">
        <f>ROUND(Source!BA1340,O1360)</f>
        <v>0</v>
      </c>
      <c r="G1360" s="4" t="s">
        <v>110</v>
      </c>
      <c r="H1360" s="4" t="s">
        <v>111</v>
      </c>
      <c r="I1360" s="4"/>
      <c r="J1360" s="4"/>
      <c r="K1360" s="4">
        <v>230</v>
      </c>
      <c r="L1360" s="4">
        <v>19</v>
      </c>
      <c r="M1360" s="4">
        <v>3</v>
      </c>
      <c r="N1360" s="4" t="s">
        <v>3</v>
      </c>
      <c r="O1360" s="4">
        <v>2</v>
      </c>
      <c r="P1360" s="4"/>
      <c r="Q1360" s="4"/>
      <c r="R1360" s="4"/>
      <c r="S1360" s="4"/>
      <c r="T1360" s="4"/>
      <c r="U1360" s="4"/>
      <c r="V1360" s="4"/>
      <c r="W1360" s="4"/>
    </row>
    <row r="1361" spans="1:206" x14ac:dyDescent="0.2">
      <c r="A1361" s="4">
        <v>50</v>
      </c>
      <c r="B1361" s="4">
        <v>0</v>
      </c>
      <c r="C1361" s="4">
        <v>0</v>
      </c>
      <c r="D1361" s="4">
        <v>1</v>
      </c>
      <c r="E1361" s="4">
        <v>206</v>
      </c>
      <c r="F1361" s="4">
        <f>ROUND(Source!T1340,O1361)</f>
        <v>0</v>
      </c>
      <c r="G1361" s="4" t="s">
        <v>112</v>
      </c>
      <c r="H1361" s="4" t="s">
        <v>113</v>
      </c>
      <c r="I1361" s="4"/>
      <c r="J1361" s="4"/>
      <c r="K1361" s="4">
        <v>206</v>
      </c>
      <c r="L1361" s="4">
        <v>20</v>
      </c>
      <c r="M1361" s="4">
        <v>3</v>
      </c>
      <c r="N1361" s="4" t="s">
        <v>3</v>
      </c>
      <c r="O1361" s="4">
        <v>2</v>
      </c>
      <c r="P1361" s="4"/>
      <c r="Q1361" s="4"/>
      <c r="R1361" s="4"/>
      <c r="S1361" s="4"/>
      <c r="T1361" s="4"/>
      <c r="U1361" s="4"/>
      <c r="V1361" s="4"/>
      <c r="W1361" s="4"/>
    </row>
    <row r="1362" spans="1:206" x14ac:dyDescent="0.2">
      <c r="A1362" s="4">
        <v>50</v>
      </c>
      <c r="B1362" s="4">
        <v>0</v>
      </c>
      <c r="C1362" s="4">
        <v>0</v>
      </c>
      <c r="D1362" s="4">
        <v>1</v>
      </c>
      <c r="E1362" s="4">
        <v>207</v>
      </c>
      <c r="F1362" s="4">
        <f>Source!U1340</f>
        <v>0</v>
      </c>
      <c r="G1362" s="4" t="s">
        <v>114</v>
      </c>
      <c r="H1362" s="4" t="s">
        <v>115</v>
      </c>
      <c r="I1362" s="4"/>
      <c r="J1362" s="4"/>
      <c r="K1362" s="4">
        <v>207</v>
      </c>
      <c r="L1362" s="4">
        <v>21</v>
      </c>
      <c r="M1362" s="4">
        <v>3</v>
      </c>
      <c r="N1362" s="4" t="s">
        <v>3</v>
      </c>
      <c r="O1362" s="4">
        <v>-1</v>
      </c>
      <c r="P1362" s="4"/>
      <c r="Q1362" s="4"/>
      <c r="R1362" s="4"/>
      <c r="S1362" s="4"/>
      <c r="T1362" s="4"/>
      <c r="U1362" s="4"/>
      <c r="V1362" s="4"/>
      <c r="W1362" s="4"/>
    </row>
    <row r="1363" spans="1:206" x14ac:dyDescent="0.2">
      <c r="A1363" s="4">
        <v>50</v>
      </c>
      <c r="B1363" s="4">
        <v>0</v>
      </c>
      <c r="C1363" s="4">
        <v>0</v>
      </c>
      <c r="D1363" s="4">
        <v>1</v>
      </c>
      <c r="E1363" s="4">
        <v>208</v>
      </c>
      <c r="F1363" s="4">
        <f>Source!V1340</f>
        <v>0</v>
      </c>
      <c r="G1363" s="4" t="s">
        <v>116</v>
      </c>
      <c r="H1363" s="4" t="s">
        <v>117</v>
      </c>
      <c r="I1363" s="4"/>
      <c r="J1363" s="4"/>
      <c r="K1363" s="4">
        <v>208</v>
      </c>
      <c r="L1363" s="4">
        <v>22</v>
      </c>
      <c r="M1363" s="4">
        <v>3</v>
      </c>
      <c r="N1363" s="4" t="s">
        <v>3</v>
      </c>
      <c r="O1363" s="4">
        <v>-1</v>
      </c>
      <c r="P1363" s="4"/>
      <c r="Q1363" s="4"/>
      <c r="R1363" s="4"/>
      <c r="S1363" s="4"/>
      <c r="T1363" s="4"/>
      <c r="U1363" s="4"/>
      <c r="V1363" s="4"/>
      <c r="W1363" s="4"/>
    </row>
    <row r="1364" spans="1:206" x14ac:dyDescent="0.2">
      <c r="A1364" s="4">
        <v>50</v>
      </c>
      <c r="B1364" s="4">
        <v>0</v>
      </c>
      <c r="C1364" s="4">
        <v>0</v>
      </c>
      <c r="D1364" s="4">
        <v>1</v>
      </c>
      <c r="E1364" s="4">
        <v>209</v>
      </c>
      <c r="F1364" s="4">
        <f>ROUND(Source!W1340,O1364)</f>
        <v>0</v>
      </c>
      <c r="G1364" s="4" t="s">
        <v>118</v>
      </c>
      <c r="H1364" s="4" t="s">
        <v>119</v>
      </c>
      <c r="I1364" s="4"/>
      <c r="J1364" s="4"/>
      <c r="K1364" s="4">
        <v>209</v>
      </c>
      <c r="L1364" s="4">
        <v>23</v>
      </c>
      <c r="M1364" s="4">
        <v>3</v>
      </c>
      <c r="N1364" s="4" t="s">
        <v>3</v>
      </c>
      <c r="O1364" s="4">
        <v>2</v>
      </c>
      <c r="P1364" s="4"/>
      <c r="Q1364" s="4"/>
      <c r="R1364" s="4"/>
      <c r="S1364" s="4"/>
      <c r="T1364" s="4"/>
      <c r="U1364" s="4"/>
      <c r="V1364" s="4"/>
      <c r="W1364" s="4"/>
    </row>
    <row r="1365" spans="1:206" x14ac:dyDescent="0.2">
      <c r="A1365" s="4">
        <v>50</v>
      </c>
      <c r="B1365" s="4">
        <v>0</v>
      </c>
      <c r="C1365" s="4">
        <v>0</v>
      </c>
      <c r="D1365" s="4">
        <v>1</v>
      </c>
      <c r="E1365" s="4">
        <v>233</v>
      </c>
      <c r="F1365" s="4">
        <f>ROUND(Source!BD1340,O1365)</f>
        <v>0</v>
      </c>
      <c r="G1365" s="4" t="s">
        <v>120</v>
      </c>
      <c r="H1365" s="4" t="s">
        <v>121</v>
      </c>
      <c r="I1365" s="4"/>
      <c r="J1365" s="4"/>
      <c r="K1365" s="4">
        <v>233</v>
      </c>
      <c r="L1365" s="4">
        <v>24</v>
      </c>
      <c r="M1365" s="4">
        <v>3</v>
      </c>
      <c r="N1365" s="4" t="s">
        <v>3</v>
      </c>
      <c r="O1365" s="4">
        <v>2</v>
      </c>
      <c r="P1365" s="4"/>
      <c r="Q1365" s="4"/>
      <c r="R1365" s="4"/>
      <c r="S1365" s="4"/>
      <c r="T1365" s="4"/>
      <c r="U1365" s="4"/>
      <c r="V1365" s="4"/>
      <c r="W1365" s="4"/>
    </row>
    <row r="1366" spans="1:206" x14ac:dyDescent="0.2">
      <c r="A1366" s="4">
        <v>50</v>
      </c>
      <c r="B1366" s="4">
        <v>0</v>
      </c>
      <c r="C1366" s="4">
        <v>0</v>
      </c>
      <c r="D1366" s="4">
        <v>1</v>
      </c>
      <c r="E1366" s="4">
        <v>210</v>
      </c>
      <c r="F1366" s="4">
        <f>ROUND(Source!X1340,O1366)</f>
        <v>0</v>
      </c>
      <c r="G1366" s="4" t="s">
        <v>122</v>
      </c>
      <c r="H1366" s="4" t="s">
        <v>123</v>
      </c>
      <c r="I1366" s="4"/>
      <c r="J1366" s="4"/>
      <c r="K1366" s="4">
        <v>210</v>
      </c>
      <c r="L1366" s="4">
        <v>25</v>
      </c>
      <c r="M1366" s="4">
        <v>3</v>
      </c>
      <c r="N1366" s="4" t="s">
        <v>3</v>
      </c>
      <c r="O1366" s="4">
        <v>2</v>
      </c>
      <c r="P1366" s="4"/>
      <c r="Q1366" s="4"/>
      <c r="R1366" s="4"/>
      <c r="S1366" s="4"/>
      <c r="T1366" s="4"/>
      <c r="U1366" s="4"/>
      <c r="V1366" s="4"/>
      <c r="W1366" s="4"/>
    </row>
    <row r="1367" spans="1:206" x14ac:dyDescent="0.2">
      <c r="A1367" s="4">
        <v>50</v>
      </c>
      <c r="B1367" s="4">
        <v>0</v>
      </c>
      <c r="C1367" s="4">
        <v>0</v>
      </c>
      <c r="D1367" s="4">
        <v>1</v>
      </c>
      <c r="E1367" s="4">
        <v>211</v>
      </c>
      <c r="F1367" s="4">
        <f>ROUND(Source!Y1340,O1367)</f>
        <v>0</v>
      </c>
      <c r="G1367" s="4" t="s">
        <v>124</v>
      </c>
      <c r="H1367" s="4" t="s">
        <v>125</v>
      </c>
      <c r="I1367" s="4"/>
      <c r="J1367" s="4"/>
      <c r="K1367" s="4">
        <v>211</v>
      </c>
      <c r="L1367" s="4">
        <v>26</v>
      </c>
      <c r="M1367" s="4">
        <v>3</v>
      </c>
      <c r="N1367" s="4" t="s">
        <v>3</v>
      </c>
      <c r="O1367" s="4">
        <v>2</v>
      </c>
      <c r="P1367" s="4"/>
      <c r="Q1367" s="4"/>
      <c r="R1367" s="4"/>
      <c r="S1367" s="4"/>
      <c r="T1367" s="4"/>
      <c r="U1367" s="4"/>
      <c r="V1367" s="4"/>
      <c r="W1367" s="4"/>
    </row>
    <row r="1368" spans="1:206" x14ac:dyDescent="0.2">
      <c r="A1368" s="4">
        <v>50</v>
      </c>
      <c r="B1368" s="4">
        <v>0</v>
      </c>
      <c r="C1368" s="4">
        <v>0</v>
      </c>
      <c r="D1368" s="4">
        <v>1</v>
      </c>
      <c r="E1368" s="4">
        <v>224</v>
      </c>
      <c r="F1368" s="4">
        <f>ROUND(Source!AR1340,O1368)</f>
        <v>0</v>
      </c>
      <c r="G1368" s="4" t="s">
        <v>126</v>
      </c>
      <c r="H1368" s="4" t="s">
        <v>127</v>
      </c>
      <c r="I1368" s="4"/>
      <c r="J1368" s="4"/>
      <c r="K1368" s="4">
        <v>224</v>
      </c>
      <c r="L1368" s="4">
        <v>27</v>
      </c>
      <c r="M1368" s="4">
        <v>3</v>
      </c>
      <c r="N1368" s="4" t="s">
        <v>3</v>
      </c>
      <c r="O1368" s="4">
        <v>2</v>
      </c>
      <c r="P1368" s="4"/>
      <c r="Q1368" s="4"/>
      <c r="R1368" s="4"/>
      <c r="S1368" s="4"/>
      <c r="T1368" s="4"/>
      <c r="U1368" s="4"/>
      <c r="V1368" s="4"/>
      <c r="W1368" s="4"/>
    </row>
    <row r="1370" spans="1:206" x14ac:dyDescent="0.2">
      <c r="A1370" s="1">
        <v>3</v>
      </c>
      <c r="B1370" s="1">
        <v>1</v>
      </c>
      <c r="C1370" s="1"/>
      <c r="D1370" s="1">
        <f>ROW(A1634)</f>
        <v>1634</v>
      </c>
      <c r="E1370" s="1"/>
      <c r="F1370" s="1" t="s">
        <v>42</v>
      </c>
      <c r="G1370" s="1" t="s">
        <v>425</v>
      </c>
      <c r="H1370" s="1" t="s">
        <v>3</v>
      </c>
      <c r="I1370" s="1">
        <v>0</v>
      </c>
      <c r="J1370" s="1" t="s">
        <v>3</v>
      </c>
      <c r="K1370" s="1">
        <v>0</v>
      </c>
      <c r="L1370" s="1" t="s">
        <v>3</v>
      </c>
      <c r="M1370" s="1"/>
      <c r="N1370" s="1"/>
      <c r="O1370" s="1"/>
      <c r="P1370" s="1"/>
      <c r="Q1370" s="1"/>
      <c r="R1370" s="1"/>
      <c r="S1370" s="1"/>
      <c r="T1370" s="1"/>
      <c r="U1370" s="1" t="s">
        <v>3</v>
      </c>
      <c r="V1370" s="1">
        <v>0</v>
      </c>
      <c r="W1370" s="1"/>
      <c r="X1370" s="1"/>
      <c r="Y1370" s="1"/>
      <c r="Z1370" s="1"/>
      <c r="AA1370" s="1"/>
      <c r="AB1370" s="1" t="s">
        <v>3</v>
      </c>
      <c r="AC1370" s="1" t="s">
        <v>3</v>
      </c>
      <c r="AD1370" s="1" t="s">
        <v>3</v>
      </c>
      <c r="AE1370" s="1" t="s">
        <v>3</v>
      </c>
      <c r="AF1370" s="1" t="s">
        <v>3</v>
      </c>
      <c r="AG1370" s="1" t="s">
        <v>3</v>
      </c>
      <c r="AH1370" s="1"/>
      <c r="AI1370" s="1"/>
      <c r="AJ1370" s="1"/>
      <c r="AK1370" s="1"/>
      <c r="AL1370" s="1"/>
      <c r="AM1370" s="1"/>
      <c r="AN1370" s="1"/>
      <c r="AO1370" s="1"/>
      <c r="AP1370" s="1" t="s">
        <v>3</v>
      </c>
      <c r="AQ1370" s="1" t="s">
        <v>3</v>
      </c>
      <c r="AR1370" s="1" t="s">
        <v>3</v>
      </c>
      <c r="AS1370" s="1"/>
      <c r="AT1370" s="1"/>
      <c r="AU1370" s="1"/>
      <c r="AV1370" s="1"/>
      <c r="AW1370" s="1"/>
      <c r="AX1370" s="1"/>
      <c r="AY1370" s="1"/>
      <c r="AZ1370" s="1" t="s">
        <v>3</v>
      </c>
      <c r="BA1370" s="1"/>
      <c r="BB1370" s="1" t="s">
        <v>3</v>
      </c>
      <c r="BC1370" s="1" t="s">
        <v>3</v>
      </c>
      <c r="BD1370" s="1" t="s">
        <v>3</v>
      </c>
      <c r="BE1370" s="1" t="s">
        <v>3</v>
      </c>
      <c r="BF1370" s="1" t="s">
        <v>3</v>
      </c>
      <c r="BG1370" s="1" t="s">
        <v>3</v>
      </c>
      <c r="BH1370" s="1" t="s">
        <v>3</v>
      </c>
      <c r="BI1370" s="1" t="s">
        <v>3</v>
      </c>
      <c r="BJ1370" s="1" t="s">
        <v>3</v>
      </c>
      <c r="BK1370" s="1" t="s">
        <v>3</v>
      </c>
      <c r="BL1370" s="1" t="s">
        <v>3</v>
      </c>
      <c r="BM1370" s="1" t="s">
        <v>3</v>
      </c>
      <c r="BN1370" s="1" t="s">
        <v>3</v>
      </c>
      <c r="BO1370" s="1" t="s">
        <v>3</v>
      </c>
      <c r="BP1370" s="1" t="s">
        <v>3</v>
      </c>
      <c r="BQ1370" s="1"/>
      <c r="BR1370" s="1"/>
      <c r="BS1370" s="1"/>
      <c r="BT1370" s="1"/>
      <c r="BU1370" s="1"/>
      <c r="BV1370" s="1"/>
      <c r="BW1370" s="1"/>
      <c r="BX1370" s="1">
        <v>0</v>
      </c>
      <c r="BY1370" s="1"/>
      <c r="BZ1370" s="1"/>
      <c r="CA1370" s="1"/>
      <c r="CB1370" s="1"/>
      <c r="CC1370" s="1"/>
      <c r="CD1370" s="1"/>
      <c r="CE1370" s="1"/>
      <c r="CF1370" s="1">
        <v>0</v>
      </c>
      <c r="CG1370" s="1">
        <v>0</v>
      </c>
      <c r="CH1370" s="1"/>
      <c r="CI1370" s="1" t="s">
        <v>3</v>
      </c>
      <c r="CJ1370" s="1" t="s">
        <v>3</v>
      </c>
      <c r="CK1370" t="s">
        <v>3</v>
      </c>
      <c r="CL1370" t="s">
        <v>3</v>
      </c>
      <c r="CM1370" t="s">
        <v>3</v>
      </c>
      <c r="CN1370" t="s">
        <v>3</v>
      </c>
      <c r="CO1370" t="s">
        <v>3</v>
      </c>
      <c r="CP1370" t="s">
        <v>3</v>
      </c>
    </row>
    <row r="1372" spans="1:206" x14ac:dyDescent="0.2">
      <c r="A1372" s="2">
        <v>52</v>
      </c>
      <c r="B1372" s="2">
        <f t="shared" ref="B1372:G1372" si="1097">B1634</f>
        <v>1</v>
      </c>
      <c r="C1372" s="2">
        <f t="shared" si="1097"/>
        <v>3</v>
      </c>
      <c r="D1372" s="2">
        <f t="shared" si="1097"/>
        <v>1370</v>
      </c>
      <c r="E1372" s="2">
        <f t="shared" si="1097"/>
        <v>0</v>
      </c>
      <c r="F1372" s="2" t="str">
        <f t="shared" si="1097"/>
        <v>6</v>
      </c>
      <c r="G1372" s="2" t="str">
        <f t="shared" si="1097"/>
        <v>Новорязанская ул. Д. 27 стр. 1 (обустройство пеш.перехода)</v>
      </c>
      <c r="H1372" s="2"/>
      <c r="I1372" s="2"/>
      <c r="J1372" s="2"/>
      <c r="K1372" s="2"/>
      <c r="L1372" s="2"/>
      <c r="M1372" s="2"/>
      <c r="N1372" s="2"/>
      <c r="O1372" s="2">
        <f t="shared" ref="O1372:AT1372" si="1098">O1634</f>
        <v>0</v>
      </c>
      <c r="P1372" s="2">
        <f t="shared" si="1098"/>
        <v>0</v>
      </c>
      <c r="Q1372" s="2">
        <f t="shared" si="1098"/>
        <v>0</v>
      </c>
      <c r="R1372" s="2">
        <f t="shared" si="1098"/>
        <v>0</v>
      </c>
      <c r="S1372" s="2">
        <f t="shared" si="1098"/>
        <v>0</v>
      </c>
      <c r="T1372" s="2">
        <f t="shared" si="1098"/>
        <v>0</v>
      </c>
      <c r="U1372" s="2">
        <f t="shared" si="1098"/>
        <v>0</v>
      </c>
      <c r="V1372" s="2">
        <f t="shared" si="1098"/>
        <v>0</v>
      </c>
      <c r="W1372" s="2">
        <f t="shared" si="1098"/>
        <v>0</v>
      </c>
      <c r="X1372" s="2">
        <f t="shared" si="1098"/>
        <v>0</v>
      </c>
      <c r="Y1372" s="2">
        <f t="shared" si="1098"/>
        <v>0</v>
      </c>
      <c r="Z1372" s="2">
        <f t="shared" si="1098"/>
        <v>0</v>
      </c>
      <c r="AA1372" s="2">
        <f t="shared" si="1098"/>
        <v>0</v>
      </c>
      <c r="AB1372" s="2">
        <f t="shared" si="1098"/>
        <v>0</v>
      </c>
      <c r="AC1372" s="2">
        <f t="shared" si="1098"/>
        <v>0</v>
      </c>
      <c r="AD1372" s="2">
        <f t="shared" si="1098"/>
        <v>0</v>
      </c>
      <c r="AE1372" s="2">
        <f t="shared" si="1098"/>
        <v>0</v>
      </c>
      <c r="AF1372" s="2">
        <f t="shared" si="1098"/>
        <v>0</v>
      </c>
      <c r="AG1372" s="2">
        <f t="shared" si="1098"/>
        <v>0</v>
      </c>
      <c r="AH1372" s="2">
        <f t="shared" si="1098"/>
        <v>0</v>
      </c>
      <c r="AI1372" s="2">
        <f t="shared" si="1098"/>
        <v>0</v>
      </c>
      <c r="AJ1372" s="2">
        <f t="shared" si="1098"/>
        <v>0</v>
      </c>
      <c r="AK1372" s="2">
        <f t="shared" si="1098"/>
        <v>0</v>
      </c>
      <c r="AL1372" s="2">
        <f t="shared" si="1098"/>
        <v>0</v>
      </c>
      <c r="AM1372" s="2">
        <f t="shared" si="1098"/>
        <v>0</v>
      </c>
      <c r="AN1372" s="2">
        <f t="shared" si="1098"/>
        <v>0</v>
      </c>
      <c r="AO1372" s="2">
        <f t="shared" si="1098"/>
        <v>0</v>
      </c>
      <c r="AP1372" s="2">
        <f t="shared" si="1098"/>
        <v>0</v>
      </c>
      <c r="AQ1372" s="2">
        <f t="shared" si="1098"/>
        <v>0</v>
      </c>
      <c r="AR1372" s="2">
        <f t="shared" si="1098"/>
        <v>0</v>
      </c>
      <c r="AS1372" s="2">
        <f t="shared" si="1098"/>
        <v>0</v>
      </c>
      <c r="AT1372" s="2">
        <f t="shared" si="1098"/>
        <v>0</v>
      </c>
      <c r="AU1372" s="2">
        <f t="shared" ref="AU1372:BZ1372" si="1099">AU1634</f>
        <v>0</v>
      </c>
      <c r="AV1372" s="2">
        <f t="shared" si="1099"/>
        <v>0</v>
      </c>
      <c r="AW1372" s="2">
        <f t="shared" si="1099"/>
        <v>0</v>
      </c>
      <c r="AX1372" s="2">
        <f t="shared" si="1099"/>
        <v>0</v>
      </c>
      <c r="AY1372" s="2">
        <f t="shared" si="1099"/>
        <v>0</v>
      </c>
      <c r="AZ1372" s="2">
        <f t="shared" si="1099"/>
        <v>0</v>
      </c>
      <c r="BA1372" s="2">
        <f t="shared" si="1099"/>
        <v>0</v>
      </c>
      <c r="BB1372" s="2">
        <f t="shared" si="1099"/>
        <v>0</v>
      </c>
      <c r="BC1372" s="2">
        <f t="shared" si="1099"/>
        <v>0</v>
      </c>
      <c r="BD1372" s="2">
        <f t="shared" si="1099"/>
        <v>0</v>
      </c>
      <c r="BE1372" s="2">
        <f t="shared" si="1099"/>
        <v>0</v>
      </c>
      <c r="BF1372" s="2">
        <f t="shared" si="1099"/>
        <v>0</v>
      </c>
      <c r="BG1372" s="2">
        <f t="shared" si="1099"/>
        <v>0</v>
      </c>
      <c r="BH1372" s="2">
        <f t="shared" si="1099"/>
        <v>0</v>
      </c>
      <c r="BI1372" s="2">
        <f t="shared" si="1099"/>
        <v>0</v>
      </c>
      <c r="BJ1372" s="2">
        <f t="shared" si="1099"/>
        <v>0</v>
      </c>
      <c r="BK1372" s="2">
        <f t="shared" si="1099"/>
        <v>0</v>
      </c>
      <c r="BL1372" s="2">
        <f t="shared" si="1099"/>
        <v>0</v>
      </c>
      <c r="BM1372" s="2">
        <f t="shared" si="1099"/>
        <v>0</v>
      </c>
      <c r="BN1372" s="2">
        <f t="shared" si="1099"/>
        <v>0</v>
      </c>
      <c r="BO1372" s="2">
        <f t="shared" si="1099"/>
        <v>0</v>
      </c>
      <c r="BP1372" s="2">
        <f t="shared" si="1099"/>
        <v>0</v>
      </c>
      <c r="BQ1372" s="2">
        <f t="shared" si="1099"/>
        <v>0</v>
      </c>
      <c r="BR1372" s="2">
        <f t="shared" si="1099"/>
        <v>0</v>
      </c>
      <c r="BS1372" s="2">
        <f t="shared" si="1099"/>
        <v>0</v>
      </c>
      <c r="BT1372" s="2">
        <f t="shared" si="1099"/>
        <v>0</v>
      </c>
      <c r="BU1372" s="2">
        <f t="shared" si="1099"/>
        <v>0</v>
      </c>
      <c r="BV1372" s="2">
        <f t="shared" si="1099"/>
        <v>0</v>
      </c>
      <c r="BW1372" s="2">
        <f t="shared" si="1099"/>
        <v>0</v>
      </c>
      <c r="BX1372" s="2">
        <f t="shared" si="1099"/>
        <v>0</v>
      </c>
      <c r="BY1372" s="2">
        <f t="shared" si="1099"/>
        <v>0</v>
      </c>
      <c r="BZ1372" s="2">
        <f t="shared" si="1099"/>
        <v>0</v>
      </c>
      <c r="CA1372" s="2">
        <f t="shared" ref="CA1372:DF1372" si="1100">CA1634</f>
        <v>0</v>
      </c>
      <c r="CB1372" s="2">
        <f t="shared" si="1100"/>
        <v>0</v>
      </c>
      <c r="CC1372" s="2">
        <f t="shared" si="1100"/>
        <v>0</v>
      </c>
      <c r="CD1372" s="2">
        <f t="shared" si="1100"/>
        <v>0</v>
      </c>
      <c r="CE1372" s="2">
        <f t="shared" si="1100"/>
        <v>0</v>
      </c>
      <c r="CF1372" s="2">
        <f t="shared" si="1100"/>
        <v>0</v>
      </c>
      <c r="CG1372" s="2">
        <f t="shared" si="1100"/>
        <v>0</v>
      </c>
      <c r="CH1372" s="2">
        <f t="shared" si="1100"/>
        <v>0</v>
      </c>
      <c r="CI1372" s="2">
        <f t="shared" si="1100"/>
        <v>0</v>
      </c>
      <c r="CJ1372" s="2">
        <f t="shared" si="1100"/>
        <v>0</v>
      </c>
      <c r="CK1372" s="2">
        <f t="shared" si="1100"/>
        <v>0</v>
      </c>
      <c r="CL1372" s="2">
        <f t="shared" si="1100"/>
        <v>0</v>
      </c>
      <c r="CM1372" s="2">
        <f t="shared" si="1100"/>
        <v>0</v>
      </c>
      <c r="CN1372" s="2">
        <f t="shared" si="1100"/>
        <v>0</v>
      </c>
      <c r="CO1372" s="2">
        <f t="shared" si="1100"/>
        <v>0</v>
      </c>
      <c r="CP1372" s="2">
        <f t="shared" si="1100"/>
        <v>0</v>
      </c>
      <c r="CQ1372" s="2">
        <f t="shared" si="1100"/>
        <v>0</v>
      </c>
      <c r="CR1372" s="2">
        <f t="shared" si="1100"/>
        <v>0</v>
      </c>
      <c r="CS1372" s="2">
        <f t="shared" si="1100"/>
        <v>0</v>
      </c>
      <c r="CT1372" s="2">
        <f t="shared" si="1100"/>
        <v>0</v>
      </c>
      <c r="CU1372" s="2">
        <f t="shared" si="1100"/>
        <v>0</v>
      </c>
      <c r="CV1372" s="2">
        <f t="shared" si="1100"/>
        <v>0</v>
      </c>
      <c r="CW1372" s="2">
        <f t="shared" si="1100"/>
        <v>0</v>
      </c>
      <c r="CX1372" s="2">
        <f t="shared" si="1100"/>
        <v>0</v>
      </c>
      <c r="CY1372" s="2">
        <f t="shared" si="1100"/>
        <v>0</v>
      </c>
      <c r="CZ1372" s="2">
        <f t="shared" si="1100"/>
        <v>0</v>
      </c>
      <c r="DA1372" s="2">
        <f t="shared" si="1100"/>
        <v>0</v>
      </c>
      <c r="DB1372" s="2">
        <f t="shared" si="1100"/>
        <v>0</v>
      </c>
      <c r="DC1372" s="2">
        <f t="shared" si="1100"/>
        <v>0</v>
      </c>
      <c r="DD1372" s="2">
        <f t="shared" si="1100"/>
        <v>0</v>
      </c>
      <c r="DE1372" s="2">
        <f t="shared" si="1100"/>
        <v>0</v>
      </c>
      <c r="DF1372" s="2">
        <f t="shared" si="1100"/>
        <v>0</v>
      </c>
      <c r="DG1372" s="3">
        <f t="shared" ref="DG1372:EL1372" si="1101">DG1634</f>
        <v>0</v>
      </c>
      <c r="DH1372" s="3">
        <f t="shared" si="1101"/>
        <v>0</v>
      </c>
      <c r="DI1372" s="3">
        <f t="shared" si="1101"/>
        <v>0</v>
      </c>
      <c r="DJ1372" s="3">
        <f t="shared" si="1101"/>
        <v>0</v>
      </c>
      <c r="DK1372" s="3">
        <f t="shared" si="1101"/>
        <v>0</v>
      </c>
      <c r="DL1372" s="3">
        <f t="shared" si="1101"/>
        <v>0</v>
      </c>
      <c r="DM1372" s="3">
        <f t="shared" si="1101"/>
        <v>0</v>
      </c>
      <c r="DN1372" s="3">
        <f t="shared" si="1101"/>
        <v>0</v>
      </c>
      <c r="DO1372" s="3">
        <f t="shared" si="1101"/>
        <v>0</v>
      </c>
      <c r="DP1372" s="3">
        <f t="shared" si="1101"/>
        <v>0</v>
      </c>
      <c r="DQ1372" s="3">
        <f t="shared" si="1101"/>
        <v>0</v>
      </c>
      <c r="DR1372" s="3">
        <f t="shared" si="1101"/>
        <v>0</v>
      </c>
      <c r="DS1372" s="3">
        <f t="shared" si="1101"/>
        <v>0</v>
      </c>
      <c r="DT1372" s="3">
        <f t="shared" si="1101"/>
        <v>0</v>
      </c>
      <c r="DU1372" s="3">
        <f t="shared" si="1101"/>
        <v>0</v>
      </c>
      <c r="DV1372" s="3">
        <f t="shared" si="1101"/>
        <v>0</v>
      </c>
      <c r="DW1372" s="3">
        <f t="shared" si="1101"/>
        <v>0</v>
      </c>
      <c r="DX1372" s="3">
        <f t="shared" si="1101"/>
        <v>0</v>
      </c>
      <c r="DY1372" s="3">
        <f t="shared" si="1101"/>
        <v>0</v>
      </c>
      <c r="DZ1372" s="3">
        <f t="shared" si="1101"/>
        <v>0</v>
      </c>
      <c r="EA1372" s="3">
        <f t="shared" si="1101"/>
        <v>0</v>
      </c>
      <c r="EB1372" s="3">
        <f t="shared" si="1101"/>
        <v>0</v>
      </c>
      <c r="EC1372" s="3">
        <f t="shared" si="1101"/>
        <v>0</v>
      </c>
      <c r="ED1372" s="3">
        <f t="shared" si="1101"/>
        <v>0</v>
      </c>
      <c r="EE1372" s="3">
        <f t="shared" si="1101"/>
        <v>0</v>
      </c>
      <c r="EF1372" s="3">
        <f t="shared" si="1101"/>
        <v>0</v>
      </c>
      <c r="EG1372" s="3">
        <f t="shared" si="1101"/>
        <v>0</v>
      </c>
      <c r="EH1372" s="3">
        <f t="shared" si="1101"/>
        <v>0</v>
      </c>
      <c r="EI1372" s="3">
        <f t="shared" si="1101"/>
        <v>0</v>
      </c>
      <c r="EJ1372" s="3">
        <f t="shared" si="1101"/>
        <v>0</v>
      </c>
      <c r="EK1372" s="3">
        <f t="shared" si="1101"/>
        <v>0</v>
      </c>
      <c r="EL1372" s="3">
        <f t="shared" si="1101"/>
        <v>0</v>
      </c>
      <c r="EM1372" s="3">
        <f t="shared" ref="EM1372:FR1372" si="1102">EM1634</f>
        <v>0</v>
      </c>
      <c r="EN1372" s="3">
        <f t="shared" si="1102"/>
        <v>0</v>
      </c>
      <c r="EO1372" s="3">
        <f t="shared" si="1102"/>
        <v>0</v>
      </c>
      <c r="EP1372" s="3">
        <f t="shared" si="1102"/>
        <v>0</v>
      </c>
      <c r="EQ1372" s="3">
        <f t="shared" si="1102"/>
        <v>0</v>
      </c>
      <c r="ER1372" s="3">
        <f t="shared" si="1102"/>
        <v>0</v>
      </c>
      <c r="ES1372" s="3">
        <f t="shared" si="1102"/>
        <v>0</v>
      </c>
      <c r="ET1372" s="3">
        <f t="shared" si="1102"/>
        <v>0</v>
      </c>
      <c r="EU1372" s="3">
        <f t="shared" si="1102"/>
        <v>0</v>
      </c>
      <c r="EV1372" s="3">
        <f t="shared" si="1102"/>
        <v>0</v>
      </c>
      <c r="EW1372" s="3">
        <f t="shared" si="1102"/>
        <v>0</v>
      </c>
      <c r="EX1372" s="3">
        <f t="shared" si="1102"/>
        <v>0</v>
      </c>
      <c r="EY1372" s="3">
        <f t="shared" si="1102"/>
        <v>0</v>
      </c>
      <c r="EZ1372" s="3">
        <f t="shared" si="1102"/>
        <v>0</v>
      </c>
      <c r="FA1372" s="3">
        <f t="shared" si="1102"/>
        <v>0</v>
      </c>
      <c r="FB1372" s="3">
        <f t="shared" si="1102"/>
        <v>0</v>
      </c>
      <c r="FC1372" s="3">
        <f t="shared" si="1102"/>
        <v>0</v>
      </c>
      <c r="FD1372" s="3">
        <f t="shared" si="1102"/>
        <v>0</v>
      </c>
      <c r="FE1372" s="3">
        <f t="shared" si="1102"/>
        <v>0</v>
      </c>
      <c r="FF1372" s="3">
        <f t="shared" si="1102"/>
        <v>0</v>
      </c>
      <c r="FG1372" s="3">
        <f t="shared" si="1102"/>
        <v>0</v>
      </c>
      <c r="FH1372" s="3">
        <f t="shared" si="1102"/>
        <v>0</v>
      </c>
      <c r="FI1372" s="3">
        <f t="shared" si="1102"/>
        <v>0</v>
      </c>
      <c r="FJ1372" s="3">
        <f t="shared" si="1102"/>
        <v>0</v>
      </c>
      <c r="FK1372" s="3">
        <f t="shared" si="1102"/>
        <v>0</v>
      </c>
      <c r="FL1372" s="3">
        <f t="shared" si="1102"/>
        <v>0</v>
      </c>
      <c r="FM1372" s="3">
        <f t="shared" si="1102"/>
        <v>0</v>
      </c>
      <c r="FN1372" s="3">
        <f t="shared" si="1102"/>
        <v>0</v>
      </c>
      <c r="FO1372" s="3">
        <f t="shared" si="1102"/>
        <v>0</v>
      </c>
      <c r="FP1372" s="3">
        <f t="shared" si="1102"/>
        <v>0</v>
      </c>
      <c r="FQ1372" s="3">
        <f t="shared" si="1102"/>
        <v>0</v>
      </c>
      <c r="FR1372" s="3">
        <f t="shared" si="1102"/>
        <v>0</v>
      </c>
      <c r="FS1372" s="3">
        <f t="shared" ref="FS1372:GX1372" si="1103">FS1634</f>
        <v>0</v>
      </c>
      <c r="FT1372" s="3">
        <f t="shared" si="1103"/>
        <v>0</v>
      </c>
      <c r="FU1372" s="3">
        <f t="shared" si="1103"/>
        <v>0</v>
      </c>
      <c r="FV1372" s="3">
        <f t="shared" si="1103"/>
        <v>0</v>
      </c>
      <c r="FW1372" s="3">
        <f t="shared" si="1103"/>
        <v>0</v>
      </c>
      <c r="FX1372" s="3">
        <f t="shared" si="1103"/>
        <v>0</v>
      </c>
      <c r="FY1372" s="3">
        <f t="shared" si="1103"/>
        <v>0</v>
      </c>
      <c r="FZ1372" s="3">
        <f t="shared" si="1103"/>
        <v>0</v>
      </c>
      <c r="GA1372" s="3">
        <f t="shared" si="1103"/>
        <v>0</v>
      </c>
      <c r="GB1372" s="3">
        <f t="shared" si="1103"/>
        <v>0</v>
      </c>
      <c r="GC1372" s="3">
        <f t="shared" si="1103"/>
        <v>0</v>
      </c>
      <c r="GD1372" s="3">
        <f t="shared" si="1103"/>
        <v>0</v>
      </c>
      <c r="GE1372" s="3">
        <f t="shared" si="1103"/>
        <v>0</v>
      </c>
      <c r="GF1372" s="3">
        <f t="shared" si="1103"/>
        <v>0</v>
      </c>
      <c r="GG1372" s="3">
        <f t="shared" si="1103"/>
        <v>0</v>
      </c>
      <c r="GH1372" s="3">
        <f t="shared" si="1103"/>
        <v>0</v>
      </c>
      <c r="GI1372" s="3">
        <f t="shared" si="1103"/>
        <v>0</v>
      </c>
      <c r="GJ1372" s="3">
        <f t="shared" si="1103"/>
        <v>0</v>
      </c>
      <c r="GK1372" s="3">
        <f t="shared" si="1103"/>
        <v>0</v>
      </c>
      <c r="GL1372" s="3">
        <f t="shared" si="1103"/>
        <v>0</v>
      </c>
      <c r="GM1372" s="3">
        <f t="shared" si="1103"/>
        <v>0</v>
      </c>
      <c r="GN1372" s="3">
        <f t="shared" si="1103"/>
        <v>0</v>
      </c>
      <c r="GO1372" s="3">
        <f t="shared" si="1103"/>
        <v>0</v>
      </c>
      <c r="GP1372" s="3">
        <f t="shared" si="1103"/>
        <v>0</v>
      </c>
      <c r="GQ1372" s="3">
        <f t="shared" si="1103"/>
        <v>0</v>
      </c>
      <c r="GR1372" s="3">
        <f t="shared" si="1103"/>
        <v>0</v>
      </c>
      <c r="GS1372" s="3">
        <f t="shared" si="1103"/>
        <v>0</v>
      </c>
      <c r="GT1372" s="3">
        <f t="shared" si="1103"/>
        <v>0</v>
      </c>
      <c r="GU1372" s="3">
        <f t="shared" si="1103"/>
        <v>0</v>
      </c>
      <c r="GV1372" s="3">
        <f t="shared" si="1103"/>
        <v>0</v>
      </c>
      <c r="GW1372" s="3">
        <f t="shared" si="1103"/>
        <v>0</v>
      </c>
      <c r="GX1372" s="3">
        <f t="shared" si="1103"/>
        <v>0</v>
      </c>
    </row>
    <row r="1374" spans="1:206" x14ac:dyDescent="0.2">
      <c r="A1374" s="1">
        <v>4</v>
      </c>
      <c r="B1374" s="1">
        <v>1</v>
      </c>
      <c r="C1374" s="1"/>
      <c r="D1374" s="1">
        <f>ROW(A1604)</f>
        <v>1604</v>
      </c>
      <c r="E1374" s="1"/>
      <c r="F1374" s="1" t="s">
        <v>13</v>
      </c>
      <c r="G1374" s="1" t="s">
        <v>426</v>
      </c>
      <c r="H1374" s="1" t="s">
        <v>3</v>
      </c>
      <c r="I1374" s="1">
        <v>0</v>
      </c>
      <c r="J1374" s="1"/>
      <c r="K1374" s="1">
        <v>-1</v>
      </c>
      <c r="L1374" s="1"/>
      <c r="M1374" s="1"/>
      <c r="N1374" s="1"/>
      <c r="O1374" s="1"/>
      <c r="P1374" s="1"/>
      <c r="Q1374" s="1"/>
      <c r="R1374" s="1"/>
      <c r="S1374" s="1"/>
      <c r="T1374" s="1"/>
      <c r="U1374" s="1" t="s">
        <v>3</v>
      </c>
      <c r="V1374" s="1">
        <v>0</v>
      </c>
      <c r="W1374" s="1"/>
      <c r="X1374" s="1"/>
      <c r="Y1374" s="1"/>
      <c r="Z1374" s="1"/>
      <c r="AA1374" s="1"/>
      <c r="AB1374" s="1" t="s">
        <v>3</v>
      </c>
      <c r="AC1374" s="1" t="s">
        <v>3</v>
      </c>
      <c r="AD1374" s="1" t="s">
        <v>3</v>
      </c>
      <c r="AE1374" s="1" t="s">
        <v>3</v>
      </c>
      <c r="AF1374" s="1" t="s">
        <v>3</v>
      </c>
      <c r="AG1374" s="1" t="s">
        <v>3</v>
      </c>
      <c r="AH1374" s="1"/>
      <c r="AI1374" s="1"/>
      <c r="AJ1374" s="1"/>
      <c r="AK1374" s="1"/>
      <c r="AL1374" s="1"/>
      <c r="AM1374" s="1"/>
      <c r="AN1374" s="1"/>
      <c r="AO1374" s="1"/>
      <c r="AP1374" s="1" t="s">
        <v>3</v>
      </c>
      <c r="AQ1374" s="1" t="s">
        <v>3</v>
      </c>
      <c r="AR1374" s="1" t="s">
        <v>3</v>
      </c>
      <c r="AS1374" s="1"/>
      <c r="AT1374" s="1"/>
      <c r="AU1374" s="1"/>
      <c r="AV1374" s="1"/>
      <c r="AW1374" s="1"/>
      <c r="AX1374" s="1"/>
      <c r="AY1374" s="1"/>
      <c r="AZ1374" s="1" t="s">
        <v>3</v>
      </c>
      <c r="BA1374" s="1"/>
      <c r="BB1374" s="1" t="s">
        <v>3</v>
      </c>
      <c r="BC1374" s="1" t="s">
        <v>3</v>
      </c>
      <c r="BD1374" s="1" t="s">
        <v>3</v>
      </c>
      <c r="BE1374" s="1" t="s">
        <v>3</v>
      </c>
      <c r="BF1374" s="1" t="s">
        <v>3</v>
      </c>
      <c r="BG1374" s="1" t="s">
        <v>3</v>
      </c>
      <c r="BH1374" s="1" t="s">
        <v>3</v>
      </c>
      <c r="BI1374" s="1" t="s">
        <v>3</v>
      </c>
      <c r="BJ1374" s="1" t="s">
        <v>3</v>
      </c>
      <c r="BK1374" s="1" t="s">
        <v>3</v>
      </c>
      <c r="BL1374" s="1" t="s">
        <v>3</v>
      </c>
      <c r="BM1374" s="1" t="s">
        <v>3</v>
      </c>
      <c r="BN1374" s="1" t="s">
        <v>3</v>
      </c>
      <c r="BO1374" s="1" t="s">
        <v>3</v>
      </c>
      <c r="BP1374" s="1" t="s">
        <v>3</v>
      </c>
      <c r="BQ1374" s="1"/>
      <c r="BR1374" s="1"/>
      <c r="BS1374" s="1"/>
      <c r="BT1374" s="1"/>
      <c r="BU1374" s="1"/>
      <c r="BV1374" s="1"/>
      <c r="BW1374" s="1"/>
      <c r="BX1374" s="1">
        <v>0</v>
      </c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>
        <v>0</v>
      </c>
    </row>
    <row r="1376" spans="1:206" x14ac:dyDescent="0.2">
      <c r="A1376" s="2">
        <v>52</v>
      </c>
      <c r="B1376" s="2">
        <f t="shared" ref="B1376:G1376" si="1104">B1604</f>
        <v>1</v>
      </c>
      <c r="C1376" s="2">
        <f t="shared" si="1104"/>
        <v>4</v>
      </c>
      <c r="D1376" s="2">
        <f t="shared" si="1104"/>
        <v>1374</v>
      </c>
      <c r="E1376" s="2">
        <f t="shared" si="1104"/>
        <v>0</v>
      </c>
      <c r="F1376" s="2" t="str">
        <f t="shared" si="1104"/>
        <v>Новый раздел</v>
      </c>
      <c r="G1376" s="2" t="str">
        <f t="shared" si="1104"/>
        <v>Обустройство</v>
      </c>
      <c r="H1376" s="2"/>
      <c r="I1376" s="2"/>
      <c r="J1376" s="2"/>
      <c r="K1376" s="2"/>
      <c r="L1376" s="2"/>
      <c r="M1376" s="2"/>
      <c r="N1376" s="2"/>
      <c r="O1376" s="2">
        <f t="shared" ref="O1376:AT1376" si="1105">O1604</f>
        <v>0</v>
      </c>
      <c r="P1376" s="2">
        <f t="shared" si="1105"/>
        <v>0</v>
      </c>
      <c r="Q1376" s="2">
        <f t="shared" si="1105"/>
        <v>0</v>
      </c>
      <c r="R1376" s="2">
        <f t="shared" si="1105"/>
        <v>0</v>
      </c>
      <c r="S1376" s="2">
        <f t="shared" si="1105"/>
        <v>0</v>
      </c>
      <c r="T1376" s="2">
        <f t="shared" si="1105"/>
        <v>0</v>
      </c>
      <c r="U1376" s="2">
        <f t="shared" si="1105"/>
        <v>0</v>
      </c>
      <c r="V1376" s="2">
        <f t="shared" si="1105"/>
        <v>0</v>
      </c>
      <c r="W1376" s="2">
        <f t="shared" si="1105"/>
        <v>0</v>
      </c>
      <c r="X1376" s="2">
        <f t="shared" si="1105"/>
        <v>0</v>
      </c>
      <c r="Y1376" s="2">
        <f t="shared" si="1105"/>
        <v>0</v>
      </c>
      <c r="Z1376" s="2">
        <f t="shared" si="1105"/>
        <v>0</v>
      </c>
      <c r="AA1376" s="2">
        <f t="shared" si="1105"/>
        <v>0</v>
      </c>
      <c r="AB1376" s="2">
        <f t="shared" si="1105"/>
        <v>0</v>
      </c>
      <c r="AC1376" s="2">
        <f t="shared" si="1105"/>
        <v>0</v>
      </c>
      <c r="AD1376" s="2">
        <f t="shared" si="1105"/>
        <v>0</v>
      </c>
      <c r="AE1376" s="2">
        <f t="shared" si="1105"/>
        <v>0</v>
      </c>
      <c r="AF1376" s="2">
        <f t="shared" si="1105"/>
        <v>0</v>
      </c>
      <c r="AG1376" s="2">
        <f t="shared" si="1105"/>
        <v>0</v>
      </c>
      <c r="AH1376" s="2">
        <f t="shared" si="1105"/>
        <v>0</v>
      </c>
      <c r="AI1376" s="2">
        <f t="shared" si="1105"/>
        <v>0</v>
      </c>
      <c r="AJ1376" s="2">
        <f t="shared" si="1105"/>
        <v>0</v>
      </c>
      <c r="AK1376" s="2">
        <f t="shared" si="1105"/>
        <v>0</v>
      </c>
      <c r="AL1376" s="2">
        <f t="shared" si="1105"/>
        <v>0</v>
      </c>
      <c r="AM1376" s="2">
        <f t="shared" si="1105"/>
        <v>0</v>
      </c>
      <c r="AN1376" s="2">
        <f t="shared" si="1105"/>
        <v>0</v>
      </c>
      <c r="AO1376" s="2">
        <f t="shared" si="1105"/>
        <v>0</v>
      </c>
      <c r="AP1376" s="2">
        <f t="shared" si="1105"/>
        <v>0</v>
      </c>
      <c r="AQ1376" s="2">
        <f t="shared" si="1105"/>
        <v>0</v>
      </c>
      <c r="AR1376" s="2">
        <f t="shared" si="1105"/>
        <v>0</v>
      </c>
      <c r="AS1376" s="2">
        <f t="shared" si="1105"/>
        <v>0</v>
      </c>
      <c r="AT1376" s="2">
        <f t="shared" si="1105"/>
        <v>0</v>
      </c>
      <c r="AU1376" s="2">
        <f t="shared" ref="AU1376:BZ1376" si="1106">AU1604</f>
        <v>0</v>
      </c>
      <c r="AV1376" s="2">
        <f t="shared" si="1106"/>
        <v>0</v>
      </c>
      <c r="AW1376" s="2">
        <f t="shared" si="1106"/>
        <v>0</v>
      </c>
      <c r="AX1376" s="2">
        <f t="shared" si="1106"/>
        <v>0</v>
      </c>
      <c r="AY1376" s="2">
        <f t="shared" si="1106"/>
        <v>0</v>
      </c>
      <c r="AZ1376" s="2">
        <f t="shared" si="1106"/>
        <v>0</v>
      </c>
      <c r="BA1376" s="2">
        <f t="shared" si="1106"/>
        <v>0</v>
      </c>
      <c r="BB1376" s="2">
        <f t="shared" si="1106"/>
        <v>0</v>
      </c>
      <c r="BC1376" s="2">
        <f t="shared" si="1106"/>
        <v>0</v>
      </c>
      <c r="BD1376" s="2">
        <f t="shared" si="1106"/>
        <v>0</v>
      </c>
      <c r="BE1376" s="2">
        <f t="shared" si="1106"/>
        <v>0</v>
      </c>
      <c r="BF1376" s="2">
        <f t="shared" si="1106"/>
        <v>0</v>
      </c>
      <c r="BG1376" s="2">
        <f t="shared" si="1106"/>
        <v>0</v>
      </c>
      <c r="BH1376" s="2">
        <f t="shared" si="1106"/>
        <v>0</v>
      </c>
      <c r="BI1376" s="2">
        <f t="shared" si="1106"/>
        <v>0</v>
      </c>
      <c r="BJ1376" s="2">
        <f t="shared" si="1106"/>
        <v>0</v>
      </c>
      <c r="BK1376" s="2">
        <f t="shared" si="1106"/>
        <v>0</v>
      </c>
      <c r="BL1376" s="2">
        <f t="shared" si="1106"/>
        <v>0</v>
      </c>
      <c r="BM1376" s="2">
        <f t="shared" si="1106"/>
        <v>0</v>
      </c>
      <c r="BN1376" s="2">
        <f t="shared" si="1106"/>
        <v>0</v>
      </c>
      <c r="BO1376" s="2">
        <f t="shared" si="1106"/>
        <v>0</v>
      </c>
      <c r="BP1376" s="2">
        <f t="shared" si="1106"/>
        <v>0</v>
      </c>
      <c r="BQ1376" s="2">
        <f t="shared" si="1106"/>
        <v>0</v>
      </c>
      <c r="BR1376" s="2">
        <f t="shared" si="1106"/>
        <v>0</v>
      </c>
      <c r="BS1376" s="2">
        <f t="shared" si="1106"/>
        <v>0</v>
      </c>
      <c r="BT1376" s="2">
        <f t="shared" si="1106"/>
        <v>0</v>
      </c>
      <c r="BU1376" s="2">
        <f t="shared" si="1106"/>
        <v>0</v>
      </c>
      <c r="BV1376" s="2">
        <f t="shared" si="1106"/>
        <v>0</v>
      </c>
      <c r="BW1376" s="2">
        <f t="shared" si="1106"/>
        <v>0</v>
      </c>
      <c r="BX1376" s="2">
        <f t="shared" si="1106"/>
        <v>0</v>
      </c>
      <c r="BY1376" s="2">
        <f t="shared" si="1106"/>
        <v>0</v>
      </c>
      <c r="BZ1376" s="2">
        <f t="shared" si="1106"/>
        <v>0</v>
      </c>
      <c r="CA1376" s="2">
        <f t="shared" ref="CA1376:DF1376" si="1107">CA1604</f>
        <v>0</v>
      </c>
      <c r="CB1376" s="2">
        <f t="shared" si="1107"/>
        <v>0</v>
      </c>
      <c r="CC1376" s="2">
        <f t="shared" si="1107"/>
        <v>0</v>
      </c>
      <c r="CD1376" s="2">
        <f t="shared" si="1107"/>
        <v>0</v>
      </c>
      <c r="CE1376" s="2">
        <f t="shared" si="1107"/>
        <v>0</v>
      </c>
      <c r="CF1376" s="2">
        <f t="shared" si="1107"/>
        <v>0</v>
      </c>
      <c r="CG1376" s="2">
        <f t="shared" si="1107"/>
        <v>0</v>
      </c>
      <c r="CH1376" s="2">
        <f t="shared" si="1107"/>
        <v>0</v>
      </c>
      <c r="CI1376" s="2">
        <f t="shared" si="1107"/>
        <v>0</v>
      </c>
      <c r="CJ1376" s="2">
        <f t="shared" si="1107"/>
        <v>0</v>
      </c>
      <c r="CK1376" s="2">
        <f t="shared" si="1107"/>
        <v>0</v>
      </c>
      <c r="CL1376" s="2">
        <f t="shared" si="1107"/>
        <v>0</v>
      </c>
      <c r="CM1376" s="2">
        <f t="shared" si="1107"/>
        <v>0</v>
      </c>
      <c r="CN1376" s="2">
        <f t="shared" si="1107"/>
        <v>0</v>
      </c>
      <c r="CO1376" s="2">
        <f t="shared" si="1107"/>
        <v>0</v>
      </c>
      <c r="CP1376" s="2">
        <f t="shared" si="1107"/>
        <v>0</v>
      </c>
      <c r="CQ1376" s="2">
        <f t="shared" si="1107"/>
        <v>0</v>
      </c>
      <c r="CR1376" s="2">
        <f t="shared" si="1107"/>
        <v>0</v>
      </c>
      <c r="CS1376" s="2">
        <f t="shared" si="1107"/>
        <v>0</v>
      </c>
      <c r="CT1376" s="2">
        <f t="shared" si="1107"/>
        <v>0</v>
      </c>
      <c r="CU1376" s="2">
        <f t="shared" si="1107"/>
        <v>0</v>
      </c>
      <c r="CV1376" s="2">
        <f t="shared" si="1107"/>
        <v>0</v>
      </c>
      <c r="CW1376" s="2">
        <f t="shared" si="1107"/>
        <v>0</v>
      </c>
      <c r="CX1376" s="2">
        <f t="shared" si="1107"/>
        <v>0</v>
      </c>
      <c r="CY1376" s="2">
        <f t="shared" si="1107"/>
        <v>0</v>
      </c>
      <c r="CZ1376" s="2">
        <f t="shared" si="1107"/>
        <v>0</v>
      </c>
      <c r="DA1376" s="2">
        <f t="shared" si="1107"/>
        <v>0</v>
      </c>
      <c r="DB1376" s="2">
        <f t="shared" si="1107"/>
        <v>0</v>
      </c>
      <c r="DC1376" s="2">
        <f t="shared" si="1107"/>
        <v>0</v>
      </c>
      <c r="DD1376" s="2">
        <f t="shared" si="1107"/>
        <v>0</v>
      </c>
      <c r="DE1376" s="2">
        <f t="shared" si="1107"/>
        <v>0</v>
      </c>
      <c r="DF1376" s="2">
        <f t="shared" si="1107"/>
        <v>0</v>
      </c>
      <c r="DG1376" s="3">
        <f t="shared" ref="DG1376:EL1376" si="1108">DG1604</f>
        <v>0</v>
      </c>
      <c r="DH1376" s="3">
        <f t="shared" si="1108"/>
        <v>0</v>
      </c>
      <c r="DI1376" s="3">
        <f t="shared" si="1108"/>
        <v>0</v>
      </c>
      <c r="DJ1376" s="3">
        <f t="shared" si="1108"/>
        <v>0</v>
      </c>
      <c r="DK1376" s="3">
        <f t="shared" si="1108"/>
        <v>0</v>
      </c>
      <c r="DL1376" s="3">
        <f t="shared" si="1108"/>
        <v>0</v>
      </c>
      <c r="DM1376" s="3">
        <f t="shared" si="1108"/>
        <v>0</v>
      </c>
      <c r="DN1376" s="3">
        <f t="shared" si="1108"/>
        <v>0</v>
      </c>
      <c r="DO1376" s="3">
        <f t="shared" si="1108"/>
        <v>0</v>
      </c>
      <c r="DP1376" s="3">
        <f t="shared" si="1108"/>
        <v>0</v>
      </c>
      <c r="DQ1376" s="3">
        <f t="shared" si="1108"/>
        <v>0</v>
      </c>
      <c r="DR1376" s="3">
        <f t="shared" si="1108"/>
        <v>0</v>
      </c>
      <c r="DS1376" s="3">
        <f t="shared" si="1108"/>
        <v>0</v>
      </c>
      <c r="DT1376" s="3">
        <f t="shared" si="1108"/>
        <v>0</v>
      </c>
      <c r="DU1376" s="3">
        <f t="shared" si="1108"/>
        <v>0</v>
      </c>
      <c r="DV1376" s="3">
        <f t="shared" si="1108"/>
        <v>0</v>
      </c>
      <c r="DW1376" s="3">
        <f t="shared" si="1108"/>
        <v>0</v>
      </c>
      <c r="DX1376" s="3">
        <f t="shared" si="1108"/>
        <v>0</v>
      </c>
      <c r="DY1376" s="3">
        <f t="shared" si="1108"/>
        <v>0</v>
      </c>
      <c r="DZ1376" s="3">
        <f t="shared" si="1108"/>
        <v>0</v>
      </c>
      <c r="EA1376" s="3">
        <f t="shared" si="1108"/>
        <v>0</v>
      </c>
      <c r="EB1376" s="3">
        <f t="shared" si="1108"/>
        <v>0</v>
      </c>
      <c r="EC1376" s="3">
        <f t="shared" si="1108"/>
        <v>0</v>
      </c>
      <c r="ED1376" s="3">
        <f t="shared" si="1108"/>
        <v>0</v>
      </c>
      <c r="EE1376" s="3">
        <f t="shared" si="1108"/>
        <v>0</v>
      </c>
      <c r="EF1376" s="3">
        <f t="shared" si="1108"/>
        <v>0</v>
      </c>
      <c r="EG1376" s="3">
        <f t="shared" si="1108"/>
        <v>0</v>
      </c>
      <c r="EH1376" s="3">
        <f t="shared" si="1108"/>
        <v>0</v>
      </c>
      <c r="EI1376" s="3">
        <f t="shared" si="1108"/>
        <v>0</v>
      </c>
      <c r="EJ1376" s="3">
        <f t="shared" si="1108"/>
        <v>0</v>
      </c>
      <c r="EK1376" s="3">
        <f t="shared" si="1108"/>
        <v>0</v>
      </c>
      <c r="EL1376" s="3">
        <f t="shared" si="1108"/>
        <v>0</v>
      </c>
      <c r="EM1376" s="3">
        <f t="shared" ref="EM1376:FR1376" si="1109">EM1604</f>
        <v>0</v>
      </c>
      <c r="EN1376" s="3">
        <f t="shared" si="1109"/>
        <v>0</v>
      </c>
      <c r="EO1376" s="3">
        <f t="shared" si="1109"/>
        <v>0</v>
      </c>
      <c r="EP1376" s="3">
        <f t="shared" si="1109"/>
        <v>0</v>
      </c>
      <c r="EQ1376" s="3">
        <f t="shared" si="1109"/>
        <v>0</v>
      </c>
      <c r="ER1376" s="3">
        <f t="shared" si="1109"/>
        <v>0</v>
      </c>
      <c r="ES1376" s="3">
        <f t="shared" si="1109"/>
        <v>0</v>
      </c>
      <c r="ET1376" s="3">
        <f t="shared" si="1109"/>
        <v>0</v>
      </c>
      <c r="EU1376" s="3">
        <f t="shared" si="1109"/>
        <v>0</v>
      </c>
      <c r="EV1376" s="3">
        <f t="shared" si="1109"/>
        <v>0</v>
      </c>
      <c r="EW1376" s="3">
        <f t="shared" si="1109"/>
        <v>0</v>
      </c>
      <c r="EX1376" s="3">
        <f t="shared" si="1109"/>
        <v>0</v>
      </c>
      <c r="EY1376" s="3">
        <f t="shared" si="1109"/>
        <v>0</v>
      </c>
      <c r="EZ1376" s="3">
        <f t="shared" si="1109"/>
        <v>0</v>
      </c>
      <c r="FA1376" s="3">
        <f t="shared" si="1109"/>
        <v>0</v>
      </c>
      <c r="FB1376" s="3">
        <f t="shared" si="1109"/>
        <v>0</v>
      </c>
      <c r="FC1376" s="3">
        <f t="shared" si="1109"/>
        <v>0</v>
      </c>
      <c r="FD1376" s="3">
        <f t="shared" si="1109"/>
        <v>0</v>
      </c>
      <c r="FE1376" s="3">
        <f t="shared" si="1109"/>
        <v>0</v>
      </c>
      <c r="FF1376" s="3">
        <f t="shared" si="1109"/>
        <v>0</v>
      </c>
      <c r="FG1376" s="3">
        <f t="shared" si="1109"/>
        <v>0</v>
      </c>
      <c r="FH1376" s="3">
        <f t="shared" si="1109"/>
        <v>0</v>
      </c>
      <c r="FI1376" s="3">
        <f t="shared" si="1109"/>
        <v>0</v>
      </c>
      <c r="FJ1376" s="3">
        <f t="shared" si="1109"/>
        <v>0</v>
      </c>
      <c r="FK1376" s="3">
        <f t="shared" si="1109"/>
        <v>0</v>
      </c>
      <c r="FL1376" s="3">
        <f t="shared" si="1109"/>
        <v>0</v>
      </c>
      <c r="FM1376" s="3">
        <f t="shared" si="1109"/>
        <v>0</v>
      </c>
      <c r="FN1376" s="3">
        <f t="shared" si="1109"/>
        <v>0</v>
      </c>
      <c r="FO1376" s="3">
        <f t="shared" si="1109"/>
        <v>0</v>
      </c>
      <c r="FP1376" s="3">
        <f t="shared" si="1109"/>
        <v>0</v>
      </c>
      <c r="FQ1376" s="3">
        <f t="shared" si="1109"/>
        <v>0</v>
      </c>
      <c r="FR1376" s="3">
        <f t="shared" si="1109"/>
        <v>0</v>
      </c>
      <c r="FS1376" s="3">
        <f t="shared" ref="FS1376:GX1376" si="1110">FS1604</f>
        <v>0</v>
      </c>
      <c r="FT1376" s="3">
        <f t="shared" si="1110"/>
        <v>0</v>
      </c>
      <c r="FU1376" s="3">
        <f t="shared" si="1110"/>
        <v>0</v>
      </c>
      <c r="FV1376" s="3">
        <f t="shared" si="1110"/>
        <v>0</v>
      </c>
      <c r="FW1376" s="3">
        <f t="shared" si="1110"/>
        <v>0</v>
      </c>
      <c r="FX1376" s="3">
        <f t="shared" si="1110"/>
        <v>0</v>
      </c>
      <c r="FY1376" s="3">
        <f t="shared" si="1110"/>
        <v>0</v>
      </c>
      <c r="FZ1376" s="3">
        <f t="shared" si="1110"/>
        <v>0</v>
      </c>
      <c r="GA1376" s="3">
        <f t="shared" si="1110"/>
        <v>0</v>
      </c>
      <c r="GB1376" s="3">
        <f t="shared" si="1110"/>
        <v>0</v>
      </c>
      <c r="GC1376" s="3">
        <f t="shared" si="1110"/>
        <v>0</v>
      </c>
      <c r="GD1376" s="3">
        <f t="shared" si="1110"/>
        <v>0</v>
      </c>
      <c r="GE1376" s="3">
        <f t="shared" si="1110"/>
        <v>0</v>
      </c>
      <c r="GF1376" s="3">
        <f t="shared" si="1110"/>
        <v>0</v>
      </c>
      <c r="GG1376" s="3">
        <f t="shared" si="1110"/>
        <v>0</v>
      </c>
      <c r="GH1376" s="3">
        <f t="shared" si="1110"/>
        <v>0</v>
      </c>
      <c r="GI1376" s="3">
        <f t="shared" si="1110"/>
        <v>0</v>
      </c>
      <c r="GJ1376" s="3">
        <f t="shared" si="1110"/>
        <v>0</v>
      </c>
      <c r="GK1376" s="3">
        <f t="shared" si="1110"/>
        <v>0</v>
      </c>
      <c r="GL1376" s="3">
        <f t="shared" si="1110"/>
        <v>0</v>
      </c>
      <c r="GM1376" s="3">
        <f t="shared" si="1110"/>
        <v>0</v>
      </c>
      <c r="GN1376" s="3">
        <f t="shared" si="1110"/>
        <v>0</v>
      </c>
      <c r="GO1376" s="3">
        <f t="shared" si="1110"/>
        <v>0</v>
      </c>
      <c r="GP1376" s="3">
        <f t="shared" si="1110"/>
        <v>0</v>
      </c>
      <c r="GQ1376" s="3">
        <f t="shared" si="1110"/>
        <v>0</v>
      </c>
      <c r="GR1376" s="3">
        <f t="shared" si="1110"/>
        <v>0</v>
      </c>
      <c r="GS1376" s="3">
        <f t="shared" si="1110"/>
        <v>0</v>
      </c>
      <c r="GT1376" s="3">
        <f t="shared" si="1110"/>
        <v>0</v>
      </c>
      <c r="GU1376" s="3">
        <f t="shared" si="1110"/>
        <v>0</v>
      </c>
      <c r="GV1376" s="3">
        <f t="shared" si="1110"/>
        <v>0</v>
      </c>
      <c r="GW1376" s="3">
        <f t="shared" si="1110"/>
        <v>0</v>
      </c>
      <c r="GX1376" s="3">
        <f t="shared" si="1110"/>
        <v>0</v>
      </c>
    </row>
    <row r="1378" spans="1:245" x14ac:dyDescent="0.2">
      <c r="A1378" s="1">
        <v>5</v>
      </c>
      <c r="B1378" s="1">
        <v>1</v>
      </c>
      <c r="C1378" s="1"/>
      <c r="D1378" s="1">
        <f>ROW(A1396)</f>
        <v>1396</v>
      </c>
      <c r="E1378" s="1"/>
      <c r="F1378" s="1" t="s">
        <v>15</v>
      </c>
      <c r="G1378" s="1" t="s">
        <v>16</v>
      </c>
      <c r="H1378" s="1" t="s">
        <v>3</v>
      </c>
      <c r="I1378" s="1">
        <v>0</v>
      </c>
      <c r="J1378" s="1"/>
      <c r="K1378" s="1">
        <v>-1</v>
      </c>
      <c r="L1378" s="1"/>
      <c r="M1378" s="1"/>
      <c r="N1378" s="1"/>
      <c r="O1378" s="1"/>
      <c r="P1378" s="1"/>
      <c r="Q1378" s="1"/>
      <c r="R1378" s="1"/>
      <c r="S1378" s="1"/>
      <c r="T1378" s="1"/>
      <c r="U1378" s="1" t="s">
        <v>3</v>
      </c>
      <c r="V1378" s="1">
        <v>0</v>
      </c>
      <c r="W1378" s="1"/>
      <c r="X1378" s="1"/>
      <c r="Y1378" s="1"/>
      <c r="Z1378" s="1"/>
      <c r="AA1378" s="1"/>
      <c r="AB1378" s="1" t="s">
        <v>3</v>
      </c>
      <c r="AC1378" s="1" t="s">
        <v>3</v>
      </c>
      <c r="AD1378" s="1" t="s">
        <v>3</v>
      </c>
      <c r="AE1378" s="1" t="s">
        <v>3</v>
      </c>
      <c r="AF1378" s="1" t="s">
        <v>3</v>
      </c>
      <c r="AG1378" s="1" t="s">
        <v>3</v>
      </c>
      <c r="AH1378" s="1"/>
      <c r="AI1378" s="1"/>
      <c r="AJ1378" s="1"/>
      <c r="AK1378" s="1"/>
      <c r="AL1378" s="1"/>
      <c r="AM1378" s="1"/>
      <c r="AN1378" s="1"/>
      <c r="AO1378" s="1"/>
      <c r="AP1378" s="1" t="s">
        <v>3</v>
      </c>
      <c r="AQ1378" s="1" t="s">
        <v>3</v>
      </c>
      <c r="AR1378" s="1" t="s">
        <v>3</v>
      </c>
      <c r="AS1378" s="1"/>
      <c r="AT1378" s="1"/>
      <c r="AU1378" s="1"/>
      <c r="AV1378" s="1"/>
      <c r="AW1378" s="1"/>
      <c r="AX1378" s="1"/>
      <c r="AY1378" s="1"/>
      <c r="AZ1378" s="1" t="s">
        <v>3</v>
      </c>
      <c r="BA1378" s="1"/>
      <c r="BB1378" s="1" t="s">
        <v>3</v>
      </c>
      <c r="BC1378" s="1" t="s">
        <v>3</v>
      </c>
      <c r="BD1378" s="1" t="s">
        <v>3</v>
      </c>
      <c r="BE1378" s="1" t="s">
        <v>3</v>
      </c>
      <c r="BF1378" s="1" t="s">
        <v>3</v>
      </c>
      <c r="BG1378" s="1" t="s">
        <v>3</v>
      </c>
      <c r="BH1378" s="1" t="s">
        <v>3</v>
      </c>
      <c r="BI1378" s="1" t="s">
        <v>3</v>
      </c>
      <c r="BJ1378" s="1" t="s">
        <v>3</v>
      </c>
      <c r="BK1378" s="1" t="s">
        <v>3</v>
      </c>
      <c r="BL1378" s="1" t="s">
        <v>3</v>
      </c>
      <c r="BM1378" s="1" t="s">
        <v>3</v>
      </c>
      <c r="BN1378" s="1" t="s">
        <v>3</v>
      </c>
      <c r="BO1378" s="1" t="s">
        <v>3</v>
      </c>
      <c r="BP1378" s="1" t="s">
        <v>3</v>
      </c>
      <c r="BQ1378" s="1"/>
      <c r="BR1378" s="1"/>
      <c r="BS1378" s="1"/>
      <c r="BT1378" s="1"/>
      <c r="BU1378" s="1"/>
      <c r="BV1378" s="1"/>
      <c r="BW1378" s="1"/>
      <c r="BX1378" s="1">
        <v>0</v>
      </c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>
        <v>0</v>
      </c>
    </row>
    <row r="1380" spans="1:245" x14ac:dyDescent="0.2">
      <c r="A1380" s="2">
        <v>52</v>
      </c>
      <c r="B1380" s="2">
        <f t="shared" ref="B1380:G1380" si="1111">B1396</f>
        <v>1</v>
      </c>
      <c r="C1380" s="2">
        <f t="shared" si="1111"/>
        <v>5</v>
      </c>
      <c r="D1380" s="2">
        <f t="shared" si="1111"/>
        <v>1378</v>
      </c>
      <c r="E1380" s="2">
        <f t="shared" si="1111"/>
        <v>0</v>
      </c>
      <c r="F1380" s="2" t="str">
        <f t="shared" si="1111"/>
        <v>Новый подраздел</v>
      </c>
      <c r="G1380" s="2" t="str">
        <f t="shared" si="1111"/>
        <v>Разборка асфальтобетонного покрытия (тротуар) с последующим восстановлением</v>
      </c>
      <c r="H1380" s="2"/>
      <c r="I1380" s="2"/>
      <c r="J1380" s="2"/>
      <c r="K1380" s="2"/>
      <c r="L1380" s="2"/>
      <c r="M1380" s="2"/>
      <c r="N1380" s="2"/>
      <c r="O1380" s="2">
        <f t="shared" ref="O1380:AT1380" si="1112">O1396</f>
        <v>0</v>
      </c>
      <c r="P1380" s="2">
        <f t="shared" si="1112"/>
        <v>0</v>
      </c>
      <c r="Q1380" s="2">
        <f t="shared" si="1112"/>
        <v>0</v>
      </c>
      <c r="R1380" s="2">
        <f t="shared" si="1112"/>
        <v>0</v>
      </c>
      <c r="S1380" s="2">
        <f t="shared" si="1112"/>
        <v>0</v>
      </c>
      <c r="T1380" s="2">
        <f t="shared" si="1112"/>
        <v>0</v>
      </c>
      <c r="U1380" s="2">
        <f t="shared" si="1112"/>
        <v>0</v>
      </c>
      <c r="V1380" s="2">
        <f t="shared" si="1112"/>
        <v>0</v>
      </c>
      <c r="W1380" s="2">
        <f t="shared" si="1112"/>
        <v>0</v>
      </c>
      <c r="X1380" s="2">
        <f t="shared" si="1112"/>
        <v>0</v>
      </c>
      <c r="Y1380" s="2">
        <f t="shared" si="1112"/>
        <v>0</v>
      </c>
      <c r="Z1380" s="2">
        <f t="shared" si="1112"/>
        <v>0</v>
      </c>
      <c r="AA1380" s="2">
        <f t="shared" si="1112"/>
        <v>0</v>
      </c>
      <c r="AB1380" s="2">
        <f t="shared" si="1112"/>
        <v>0</v>
      </c>
      <c r="AC1380" s="2">
        <f t="shared" si="1112"/>
        <v>0</v>
      </c>
      <c r="AD1380" s="2">
        <f t="shared" si="1112"/>
        <v>0</v>
      </c>
      <c r="AE1380" s="2">
        <f t="shared" si="1112"/>
        <v>0</v>
      </c>
      <c r="AF1380" s="2">
        <f t="shared" si="1112"/>
        <v>0</v>
      </c>
      <c r="AG1380" s="2">
        <f t="shared" si="1112"/>
        <v>0</v>
      </c>
      <c r="AH1380" s="2">
        <f t="shared" si="1112"/>
        <v>0</v>
      </c>
      <c r="AI1380" s="2">
        <f t="shared" si="1112"/>
        <v>0</v>
      </c>
      <c r="AJ1380" s="2">
        <f t="shared" si="1112"/>
        <v>0</v>
      </c>
      <c r="AK1380" s="2">
        <f t="shared" si="1112"/>
        <v>0</v>
      </c>
      <c r="AL1380" s="2">
        <f t="shared" si="1112"/>
        <v>0</v>
      </c>
      <c r="AM1380" s="2">
        <f t="shared" si="1112"/>
        <v>0</v>
      </c>
      <c r="AN1380" s="2">
        <f t="shared" si="1112"/>
        <v>0</v>
      </c>
      <c r="AO1380" s="2">
        <f t="shared" si="1112"/>
        <v>0</v>
      </c>
      <c r="AP1380" s="2">
        <f t="shared" si="1112"/>
        <v>0</v>
      </c>
      <c r="AQ1380" s="2">
        <f t="shared" si="1112"/>
        <v>0</v>
      </c>
      <c r="AR1380" s="2">
        <f t="shared" si="1112"/>
        <v>0</v>
      </c>
      <c r="AS1380" s="2">
        <f t="shared" si="1112"/>
        <v>0</v>
      </c>
      <c r="AT1380" s="2">
        <f t="shared" si="1112"/>
        <v>0</v>
      </c>
      <c r="AU1380" s="2">
        <f t="shared" ref="AU1380:BZ1380" si="1113">AU1396</f>
        <v>0</v>
      </c>
      <c r="AV1380" s="2">
        <f t="shared" si="1113"/>
        <v>0</v>
      </c>
      <c r="AW1380" s="2">
        <f t="shared" si="1113"/>
        <v>0</v>
      </c>
      <c r="AX1380" s="2">
        <f t="shared" si="1113"/>
        <v>0</v>
      </c>
      <c r="AY1380" s="2">
        <f t="shared" si="1113"/>
        <v>0</v>
      </c>
      <c r="AZ1380" s="2">
        <f t="shared" si="1113"/>
        <v>0</v>
      </c>
      <c r="BA1380" s="2">
        <f t="shared" si="1113"/>
        <v>0</v>
      </c>
      <c r="BB1380" s="2">
        <f t="shared" si="1113"/>
        <v>0</v>
      </c>
      <c r="BC1380" s="2">
        <f t="shared" si="1113"/>
        <v>0</v>
      </c>
      <c r="BD1380" s="2">
        <f t="shared" si="1113"/>
        <v>0</v>
      </c>
      <c r="BE1380" s="2">
        <f t="shared" si="1113"/>
        <v>0</v>
      </c>
      <c r="BF1380" s="2">
        <f t="shared" si="1113"/>
        <v>0</v>
      </c>
      <c r="BG1380" s="2">
        <f t="shared" si="1113"/>
        <v>0</v>
      </c>
      <c r="BH1380" s="2">
        <f t="shared" si="1113"/>
        <v>0</v>
      </c>
      <c r="BI1380" s="2">
        <f t="shared" si="1113"/>
        <v>0</v>
      </c>
      <c r="BJ1380" s="2">
        <f t="shared" si="1113"/>
        <v>0</v>
      </c>
      <c r="BK1380" s="2">
        <f t="shared" si="1113"/>
        <v>0</v>
      </c>
      <c r="BL1380" s="2">
        <f t="shared" si="1113"/>
        <v>0</v>
      </c>
      <c r="BM1380" s="2">
        <f t="shared" si="1113"/>
        <v>0</v>
      </c>
      <c r="BN1380" s="2">
        <f t="shared" si="1113"/>
        <v>0</v>
      </c>
      <c r="BO1380" s="2">
        <f t="shared" si="1113"/>
        <v>0</v>
      </c>
      <c r="BP1380" s="2">
        <f t="shared" si="1113"/>
        <v>0</v>
      </c>
      <c r="BQ1380" s="2">
        <f t="shared" si="1113"/>
        <v>0</v>
      </c>
      <c r="BR1380" s="2">
        <f t="shared" si="1113"/>
        <v>0</v>
      </c>
      <c r="BS1380" s="2">
        <f t="shared" si="1113"/>
        <v>0</v>
      </c>
      <c r="BT1380" s="2">
        <f t="shared" si="1113"/>
        <v>0</v>
      </c>
      <c r="BU1380" s="2">
        <f t="shared" si="1113"/>
        <v>0</v>
      </c>
      <c r="BV1380" s="2">
        <f t="shared" si="1113"/>
        <v>0</v>
      </c>
      <c r="BW1380" s="2">
        <f t="shared" si="1113"/>
        <v>0</v>
      </c>
      <c r="BX1380" s="2">
        <f t="shared" si="1113"/>
        <v>0</v>
      </c>
      <c r="BY1380" s="2">
        <f t="shared" si="1113"/>
        <v>0</v>
      </c>
      <c r="BZ1380" s="2">
        <f t="shared" si="1113"/>
        <v>0</v>
      </c>
      <c r="CA1380" s="2">
        <f t="shared" ref="CA1380:DF1380" si="1114">CA1396</f>
        <v>0</v>
      </c>
      <c r="CB1380" s="2">
        <f t="shared" si="1114"/>
        <v>0</v>
      </c>
      <c r="CC1380" s="2">
        <f t="shared" si="1114"/>
        <v>0</v>
      </c>
      <c r="CD1380" s="2">
        <f t="shared" si="1114"/>
        <v>0</v>
      </c>
      <c r="CE1380" s="2">
        <f t="shared" si="1114"/>
        <v>0</v>
      </c>
      <c r="CF1380" s="2">
        <f t="shared" si="1114"/>
        <v>0</v>
      </c>
      <c r="CG1380" s="2">
        <f t="shared" si="1114"/>
        <v>0</v>
      </c>
      <c r="CH1380" s="2">
        <f t="shared" si="1114"/>
        <v>0</v>
      </c>
      <c r="CI1380" s="2">
        <f t="shared" si="1114"/>
        <v>0</v>
      </c>
      <c r="CJ1380" s="2">
        <f t="shared" si="1114"/>
        <v>0</v>
      </c>
      <c r="CK1380" s="2">
        <f t="shared" si="1114"/>
        <v>0</v>
      </c>
      <c r="CL1380" s="2">
        <f t="shared" si="1114"/>
        <v>0</v>
      </c>
      <c r="CM1380" s="2">
        <f t="shared" si="1114"/>
        <v>0</v>
      </c>
      <c r="CN1380" s="2">
        <f t="shared" si="1114"/>
        <v>0</v>
      </c>
      <c r="CO1380" s="2">
        <f t="shared" si="1114"/>
        <v>0</v>
      </c>
      <c r="CP1380" s="2">
        <f t="shared" si="1114"/>
        <v>0</v>
      </c>
      <c r="CQ1380" s="2">
        <f t="shared" si="1114"/>
        <v>0</v>
      </c>
      <c r="CR1380" s="2">
        <f t="shared" si="1114"/>
        <v>0</v>
      </c>
      <c r="CS1380" s="2">
        <f t="shared" si="1114"/>
        <v>0</v>
      </c>
      <c r="CT1380" s="2">
        <f t="shared" si="1114"/>
        <v>0</v>
      </c>
      <c r="CU1380" s="2">
        <f t="shared" si="1114"/>
        <v>0</v>
      </c>
      <c r="CV1380" s="2">
        <f t="shared" si="1114"/>
        <v>0</v>
      </c>
      <c r="CW1380" s="2">
        <f t="shared" si="1114"/>
        <v>0</v>
      </c>
      <c r="CX1380" s="2">
        <f t="shared" si="1114"/>
        <v>0</v>
      </c>
      <c r="CY1380" s="2">
        <f t="shared" si="1114"/>
        <v>0</v>
      </c>
      <c r="CZ1380" s="2">
        <f t="shared" si="1114"/>
        <v>0</v>
      </c>
      <c r="DA1380" s="2">
        <f t="shared" si="1114"/>
        <v>0</v>
      </c>
      <c r="DB1380" s="2">
        <f t="shared" si="1114"/>
        <v>0</v>
      </c>
      <c r="DC1380" s="2">
        <f t="shared" si="1114"/>
        <v>0</v>
      </c>
      <c r="DD1380" s="2">
        <f t="shared" si="1114"/>
        <v>0</v>
      </c>
      <c r="DE1380" s="2">
        <f t="shared" si="1114"/>
        <v>0</v>
      </c>
      <c r="DF1380" s="2">
        <f t="shared" si="1114"/>
        <v>0</v>
      </c>
      <c r="DG1380" s="3">
        <f t="shared" ref="DG1380:EL1380" si="1115">DG1396</f>
        <v>0</v>
      </c>
      <c r="DH1380" s="3">
        <f t="shared" si="1115"/>
        <v>0</v>
      </c>
      <c r="DI1380" s="3">
        <f t="shared" si="1115"/>
        <v>0</v>
      </c>
      <c r="DJ1380" s="3">
        <f t="shared" si="1115"/>
        <v>0</v>
      </c>
      <c r="DK1380" s="3">
        <f t="shared" si="1115"/>
        <v>0</v>
      </c>
      <c r="DL1380" s="3">
        <f t="shared" si="1115"/>
        <v>0</v>
      </c>
      <c r="DM1380" s="3">
        <f t="shared" si="1115"/>
        <v>0</v>
      </c>
      <c r="DN1380" s="3">
        <f t="shared" si="1115"/>
        <v>0</v>
      </c>
      <c r="DO1380" s="3">
        <f t="shared" si="1115"/>
        <v>0</v>
      </c>
      <c r="DP1380" s="3">
        <f t="shared" si="1115"/>
        <v>0</v>
      </c>
      <c r="DQ1380" s="3">
        <f t="shared" si="1115"/>
        <v>0</v>
      </c>
      <c r="DR1380" s="3">
        <f t="shared" si="1115"/>
        <v>0</v>
      </c>
      <c r="DS1380" s="3">
        <f t="shared" si="1115"/>
        <v>0</v>
      </c>
      <c r="DT1380" s="3">
        <f t="shared" si="1115"/>
        <v>0</v>
      </c>
      <c r="DU1380" s="3">
        <f t="shared" si="1115"/>
        <v>0</v>
      </c>
      <c r="DV1380" s="3">
        <f t="shared" si="1115"/>
        <v>0</v>
      </c>
      <c r="DW1380" s="3">
        <f t="shared" si="1115"/>
        <v>0</v>
      </c>
      <c r="DX1380" s="3">
        <f t="shared" si="1115"/>
        <v>0</v>
      </c>
      <c r="DY1380" s="3">
        <f t="shared" si="1115"/>
        <v>0</v>
      </c>
      <c r="DZ1380" s="3">
        <f t="shared" si="1115"/>
        <v>0</v>
      </c>
      <c r="EA1380" s="3">
        <f t="shared" si="1115"/>
        <v>0</v>
      </c>
      <c r="EB1380" s="3">
        <f t="shared" si="1115"/>
        <v>0</v>
      </c>
      <c r="EC1380" s="3">
        <f t="shared" si="1115"/>
        <v>0</v>
      </c>
      <c r="ED1380" s="3">
        <f t="shared" si="1115"/>
        <v>0</v>
      </c>
      <c r="EE1380" s="3">
        <f t="shared" si="1115"/>
        <v>0</v>
      </c>
      <c r="EF1380" s="3">
        <f t="shared" si="1115"/>
        <v>0</v>
      </c>
      <c r="EG1380" s="3">
        <f t="shared" si="1115"/>
        <v>0</v>
      </c>
      <c r="EH1380" s="3">
        <f t="shared" si="1115"/>
        <v>0</v>
      </c>
      <c r="EI1380" s="3">
        <f t="shared" si="1115"/>
        <v>0</v>
      </c>
      <c r="EJ1380" s="3">
        <f t="shared" si="1115"/>
        <v>0</v>
      </c>
      <c r="EK1380" s="3">
        <f t="shared" si="1115"/>
        <v>0</v>
      </c>
      <c r="EL1380" s="3">
        <f t="shared" si="1115"/>
        <v>0</v>
      </c>
      <c r="EM1380" s="3">
        <f t="shared" ref="EM1380:FR1380" si="1116">EM1396</f>
        <v>0</v>
      </c>
      <c r="EN1380" s="3">
        <f t="shared" si="1116"/>
        <v>0</v>
      </c>
      <c r="EO1380" s="3">
        <f t="shared" si="1116"/>
        <v>0</v>
      </c>
      <c r="EP1380" s="3">
        <f t="shared" si="1116"/>
        <v>0</v>
      </c>
      <c r="EQ1380" s="3">
        <f t="shared" si="1116"/>
        <v>0</v>
      </c>
      <c r="ER1380" s="3">
        <f t="shared" si="1116"/>
        <v>0</v>
      </c>
      <c r="ES1380" s="3">
        <f t="shared" si="1116"/>
        <v>0</v>
      </c>
      <c r="ET1380" s="3">
        <f t="shared" si="1116"/>
        <v>0</v>
      </c>
      <c r="EU1380" s="3">
        <f t="shared" si="1116"/>
        <v>0</v>
      </c>
      <c r="EV1380" s="3">
        <f t="shared" si="1116"/>
        <v>0</v>
      </c>
      <c r="EW1380" s="3">
        <f t="shared" si="1116"/>
        <v>0</v>
      </c>
      <c r="EX1380" s="3">
        <f t="shared" si="1116"/>
        <v>0</v>
      </c>
      <c r="EY1380" s="3">
        <f t="shared" si="1116"/>
        <v>0</v>
      </c>
      <c r="EZ1380" s="3">
        <f t="shared" si="1116"/>
        <v>0</v>
      </c>
      <c r="FA1380" s="3">
        <f t="shared" si="1116"/>
        <v>0</v>
      </c>
      <c r="FB1380" s="3">
        <f t="shared" si="1116"/>
        <v>0</v>
      </c>
      <c r="FC1380" s="3">
        <f t="shared" si="1116"/>
        <v>0</v>
      </c>
      <c r="FD1380" s="3">
        <f t="shared" si="1116"/>
        <v>0</v>
      </c>
      <c r="FE1380" s="3">
        <f t="shared" si="1116"/>
        <v>0</v>
      </c>
      <c r="FF1380" s="3">
        <f t="shared" si="1116"/>
        <v>0</v>
      </c>
      <c r="FG1380" s="3">
        <f t="shared" si="1116"/>
        <v>0</v>
      </c>
      <c r="FH1380" s="3">
        <f t="shared" si="1116"/>
        <v>0</v>
      </c>
      <c r="FI1380" s="3">
        <f t="shared" si="1116"/>
        <v>0</v>
      </c>
      <c r="FJ1380" s="3">
        <f t="shared" si="1116"/>
        <v>0</v>
      </c>
      <c r="FK1380" s="3">
        <f t="shared" si="1116"/>
        <v>0</v>
      </c>
      <c r="FL1380" s="3">
        <f t="shared" si="1116"/>
        <v>0</v>
      </c>
      <c r="FM1380" s="3">
        <f t="shared" si="1116"/>
        <v>0</v>
      </c>
      <c r="FN1380" s="3">
        <f t="shared" si="1116"/>
        <v>0</v>
      </c>
      <c r="FO1380" s="3">
        <f t="shared" si="1116"/>
        <v>0</v>
      </c>
      <c r="FP1380" s="3">
        <f t="shared" si="1116"/>
        <v>0</v>
      </c>
      <c r="FQ1380" s="3">
        <f t="shared" si="1116"/>
        <v>0</v>
      </c>
      <c r="FR1380" s="3">
        <f t="shared" si="1116"/>
        <v>0</v>
      </c>
      <c r="FS1380" s="3">
        <f t="shared" ref="FS1380:GX1380" si="1117">FS1396</f>
        <v>0</v>
      </c>
      <c r="FT1380" s="3">
        <f t="shared" si="1117"/>
        <v>0</v>
      </c>
      <c r="FU1380" s="3">
        <f t="shared" si="1117"/>
        <v>0</v>
      </c>
      <c r="FV1380" s="3">
        <f t="shared" si="1117"/>
        <v>0</v>
      </c>
      <c r="FW1380" s="3">
        <f t="shared" si="1117"/>
        <v>0</v>
      </c>
      <c r="FX1380" s="3">
        <f t="shared" si="1117"/>
        <v>0</v>
      </c>
      <c r="FY1380" s="3">
        <f t="shared" si="1117"/>
        <v>0</v>
      </c>
      <c r="FZ1380" s="3">
        <f t="shared" si="1117"/>
        <v>0</v>
      </c>
      <c r="GA1380" s="3">
        <f t="shared" si="1117"/>
        <v>0</v>
      </c>
      <c r="GB1380" s="3">
        <f t="shared" si="1117"/>
        <v>0</v>
      </c>
      <c r="GC1380" s="3">
        <f t="shared" si="1117"/>
        <v>0</v>
      </c>
      <c r="GD1380" s="3">
        <f t="shared" si="1117"/>
        <v>0</v>
      </c>
      <c r="GE1380" s="3">
        <f t="shared" si="1117"/>
        <v>0</v>
      </c>
      <c r="GF1380" s="3">
        <f t="shared" si="1117"/>
        <v>0</v>
      </c>
      <c r="GG1380" s="3">
        <f t="shared" si="1117"/>
        <v>0</v>
      </c>
      <c r="GH1380" s="3">
        <f t="shared" si="1117"/>
        <v>0</v>
      </c>
      <c r="GI1380" s="3">
        <f t="shared" si="1117"/>
        <v>0</v>
      </c>
      <c r="GJ1380" s="3">
        <f t="shared" si="1117"/>
        <v>0</v>
      </c>
      <c r="GK1380" s="3">
        <f t="shared" si="1117"/>
        <v>0</v>
      </c>
      <c r="GL1380" s="3">
        <f t="shared" si="1117"/>
        <v>0</v>
      </c>
      <c r="GM1380" s="3">
        <f t="shared" si="1117"/>
        <v>0</v>
      </c>
      <c r="GN1380" s="3">
        <f t="shared" si="1117"/>
        <v>0</v>
      </c>
      <c r="GO1380" s="3">
        <f t="shared" si="1117"/>
        <v>0</v>
      </c>
      <c r="GP1380" s="3">
        <f t="shared" si="1117"/>
        <v>0</v>
      </c>
      <c r="GQ1380" s="3">
        <f t="shared" si="1117"/>
        <v>0</v>
      </c>
      <c r="GR1380" s="3">
        <f t="shared" si="1117"/>
        <v>0</v>
      </c>
      <c r="GS1380" s="3">
        <f t="shared" si="1117"/>
        <v>0</v>
      </c>
      <c r="GT1380" s="3">
        <f t="shared" si="1117"/>
        <v>0</v>
      </c>
      <c r="GU1380" s="3">
        <f t="shared" si="1117"/>
        <v>0</v>
      </c>
      <c r="GV1380" s="3">
        <f t="shared" si="1117"/>
        <v>0</v>
      </c>
      <c r="GW1380" s="3">
        <f t="shared" si="1117"/>
        <v>0</v>
      </c>
      <c r="GX1380" s="3">
        <f t="shared" si="1117"/>
        <v>0</v>
      </c>
    </row>
    <row r="1382" spans="1:245" x14ac:dyDescent="0.2">
      <c r="A1382">
        <v>17</v>
      </c>
      <c r="B1382">
        <v>1</v>
      </c>
      <c r="C1382">
        <f>ROW(SmtRes!A439)</f>
        <v>439</v>
      </c>
      <c r="D1382">
        <f>ROW(EtalonRes!A429)</f>
        <v>429</v>
      </c>
      <c r="E1382" t="s">
        <v>4</v>
      </c>
      <c r="F1382" t="s">
        <v>17</v>
      </c>
      <c r="G1382" t="s">
        <v>18</v>
      </c>
      <c r="H1382" t="s">
        <v>19</v>
      </c>
      <c r="I1382">
        <v>0</v>
      </c>
      <c r="J1382">
        <v>0</v>
      </c>
      <c r="O1382">
        <f t="shared" ref="O1382:O1394" si="1118">ROUND(CP1382,2)</f>
        <v>0</v>
      </c>
      <c r="P1382">
        <f t="shared" ref="P1382:P1394" si="1119">ROUND(CQ1382*I1382,2)</f>
        <v>0</v>
      </c>
      <c r="Q1382">
        <f t="shared" ref="Q1382:Q1394" si="1120">ROUND(CR1382*I1382,2)</f>
        <v>0</v>
      </c>
      <c r="R1382">
        <f t="shared" ref="R1382:R1394" si="1121">ROUND(CS1382*I1382,2)</f>
        <v>0</v>
      </c>
      <c r="S1382">
        <f t="shared" ref="S1382:S1394" si="1122">ROUND(CT1382*I1382,2)</f>
        <v>0</v>
      </c>
      <c r="T1382">
        <f t="shared" ref="T1382:T1394" si="1123">ROUND(CU1382*I1382,2)</f>
        <v>0</v>
      </c>
      <c r="U1382">
        <f t="shared" ref="U1382:U1394" si="1124">CV1382*I1382</f>
        <v>0</v>
      </c>
      <c r="V1382">
        <f t="shared" ref="V1382:V1394" si="1125">CW1382*I1382</f>
        <v>0</v>
      </c>
      <c r="W1382">
        <f t="shared" ref="W1382:W1394" si="1126">ROUND(CX1382*I1382,2)</f>
        <v>0</v>
      </c>
      <c r="X1382">
        <f t="shared" ref="X1382:X1394" si="1127">ROUND(CY1382,2)</f>
        <v>0</v>
      </c>
      <c r="Y1382">
        <f t="shared" ref="Y1382:Y1394" si="1128">ROUND(CZ1382,2)</f>
        <v>0</v>
      </c>
      <c r="AA1382">
        <v>52421674</v>
      </c>
      <c r="AB1382">
        <f t="shared" ref="AB1382:AB1394" si="1129">ROUND((AC1382+AD1382+AF1382),6)</f>
        <v>10772.1</v>
      </c>
      <c r="AC1382">
        <f>ROUND((ES1382),6)</f>
        <v>0</v>
      </c>
      <c r="AD1382">
        <f>ROUND((((ET1382)-(EU1382))+AE1382),6)</f>
        <v>0</v>
      </c>
      <c r="AE1382">
        <f t="shared" ref="AE1382:AF1386" si="1130">ROUND((EU1382),6)</f>
        <v>0</v>
      </c>
      <c r="AF1382">
        <f t="shared" si="1130"/>
        <v>10772.1</v>
      </c>
      <c r="AG1382">
        <f t="shared" ref="AG1382:AG1394" si="1131">ROUND((AP1382),6)</f>
        <v>0</v>
      </c>
      <c r="AH1382">
        <f t="shared" ref="AH1382:AI1386" si="1132">(EW1382)</f>
        <v>59.6</v>
      </c>
      <c r="AI1382">
        <f t="shared" si="1132"/>
        <v>0</v>
      </c>
      <c r="AJ1382">
        <f t="shared" ref="AJ1382:AJ1394" si="1133">(AS1382)</f>
        <v>0</v>
      </c>
      <c r="AK1382">
        <v>10772.1</v>
      </c>
      <c r="AL1382">
        <v>0</v>
      </c>
      <c r="AM1382">
        <v>0</v>
      </c>
      <c r="AN1382">
        <v>0</v>
      </c>
      <c r="AO1382">
        <v>10772.1</v>
      </c>
      <c r="AP1382">
        <v>0</v>
      </c>
      <c r="AQ1382">
        <v>59.6</v>
      </c>
      <c r="AR1382">
        <v>0</v>
      </c>
      <c r="AS1382">
        <v>0</v>
      </c>
      <c r="AT1382">
        <v>70</v>
      </c>
      <c r="AU1382">
        <v>10</v>
      </c>
      <c r="AV1382">
        <v>1</v>
      </c>
      <c r="AW1382">
        <v>1</v>
      </c>
      <c r="AZ1382">
        <v>1</v>
      </c>
      <c r="BA1382">
        <v>1</v>
      </c>
      <c r="BB1382">
        <v>1</v>
      </c>
      <c r="BC1382">
        <v>1</v>
      </c>
      <c r="BD1382" t="s">
        <v>3</v>
      </c>
      <c r="BE1382" t="s">
        <v>3</v>
      </c>
      <c r="BF1382" t="s">
        <v>3</v>
      </c>
      <c r="BG1382" t="s">
        <v>3</v>
      </c>
      <c r="BH1382">
        <v>0</v>
      </c>
      <c r="BI1382">
        <v>4</v>
      </c>
      <c r="BJ1382" t="s">
        <v>20</v>
      </c>
      <c r="BM1382">
        <v>0</v>
      </c>
      <c r="BN1382">
        <v>0</v>
      </c>
      <c r="BO1382" t="s">
        <v>3</v>
      </c>
      <c r="BP1382">
        <v>0</v>
      </c>
      <c r="BQ1382">
        <v>1</v>
      </c>
      <c r="BR1382">
        <v>0</v>
      </c>
      <c r="BS1382">
        <v>1</v>
      </c>
      <c r="BT1382">
        <v>1</v>
      </c>
      <c r="BU1382">
        <v>1</v>
      </c>
      <c r="BV1382">
        <v>1</v>
      </c>
      <c r="BW1382">
        <v>1</v>
      </c>
      <c r="BX1382">
        <v>1</v>
      </c>
      <c r="BY1382" t="s">
        <v>3</v>
      </c>
      <c r="BZ1382">
        <v>70</v>
      </c>
      <c r="CA1382">
        <v>10</v>
      </c>
      <c r="CE1382">
        <v>0</v>
      </c>
      <c r="CF1382">
        <v>0</v>
      </c>
      <c r="CG1382">
        <v>0</v>
      </c>
      <c r="CM1382">
        <v>0</v>
      </c>
      <c r="CN1382" t="s">
        <v>3</v>
      </c>
      <c r="CO1382">
        <v>0</v>
      </c>
      <c r="CP1382">
        <f t="shared" ref="CP1382:CP1394" si="1134">(P1382+Q1382+S1382)</f>
        <v>0</v>
      </c>
      <c r="CQ1382">
        <f t="shared" ref="CQ1382:CQ1394" si="1135">(AC1382*BC1382*AW1382)</f>
        <v>0</v>
      </c>
      <c r="CR1382">
        <f>((((ET1382)*BB1382-(EU1382)*BS1382)+AE1382*BS1382)*AV1382)</f>
        <v>0</v>
      </c>
      <c r="CS1382">
        <f t="shared" ref="CS1382:CS1394" si="1136">(AE1382*BS1382*AV1382)</f>
        <v>0</v>
      </c>
      <c r="CT1382">
        <f t="shared" ref="CT1382:CT1394" si="1137">(AF1382*BA1382*AV1382)</f>
        <v>10772.1</v>
      </c>
      <c r="CU1382">
        <f t="shared" ref="CU1382:CU1394" si="1138">AG1382</f>
        <v>0</v>
      </c>
      <c r="CV1382">
        <f t="shared" ref="CV1382:CV1394" si="1139">(AH1382*AV1382)</f>
        <v>59.6</v>
      </c>
      <c r="CW1382">
        <f t="shared" ref="CW1382:CW1394" si="1140">AI1382</f>
        <v>0</v>
      </c>
      <c r="CX1382">
        <f t="shared" ref="CX1382:CX1394" si="1141">AJ1382</f>
        <v>0</v>
      </c>
      <c r="CY1382">
        <f t="shared" ref="CY1382:CY1394" si="1142">((S1382*BZ1382)/100)</f>
        <v>0</v>
      </c>
      <c r="CZ1382">
        <f t="shared" ref="CZ1382:CZ1394" si="1143">((S1382*CA1382)/100)</f>
        <v>0</v>
      </c>
      <c r="DC1382" t="s">
        <v>3</v>
      </c>
      <c r="DD1382" t="s">
        <v>3</v>
      </c>
      <c r="DE1382" t="s">
        <v>3</v>
      </c>
      <c r="DF1382" t="s">
        <v>3</v>
      </c>
      <c r="DG1382" t="s">
        <v>3</v>
      </c>
      <c r="DH1382" t="s">
        <v>3</v>
      </c>
      <c r="DI1382" t="s">
        <v>3</v>
      </c>
      <c r="DJ1382" t="s">
        <v>3</v>
      </c>
      <c r="DK1382" t="s">
        <v>3</v>
      </c>
      <c r="DL1382" t="s">
        <v>3</v>
      </c>
      <c r="DM1382" t="s">
        <v>3</v>
      </c>
      <c r="DN1382">
        <v>0</v>
      </c>
      <c r="DO1382">
        <v>0</v>
      </c>
      <c r="DP1382">
        <v>1</v>
      </c>
      <c r="DQ1382">
        <v>1</v>
      </c>
      <c r="DU1382">
        <v>1005</v>
      </c>
      <c r="DV1382" t="s">
        <v>19</v>
      </c>
      <c r="DW1382" t="s">
        <v>19</v>
      </c>
      <c r="DX1382">
        <v>1000</v>
      </c>
      <c r="EE1382">
        <v>51482689</v>
      </c>
      <c r="EF1382">
        <v>1</v>
      </c>
      <c r="EG1382" t="s">
        <v>21</v>
      </c>
      <c r="EH1382">
        <v>0</v>
      </c>
      <c r="EI1382" t="s">
        <v>3</v>
      </c>
      <c r="EJ1382">
        <v>4</v>
      </c>
      <c r="EK1382">
        <v>0</v>
      </c>
      <c r="EL1382" t="s">
        <v>22</v>
      </c>
      <c r="EM1382" t="s">
        <v>23</v>
      </c>
      <c r="EO1382" t="s">
        <v>3</v>
      </c>
      <c r="EQ1382">
        <v>0</v>
      </c>
      <c r="ER1382">
        <v>10772.1</v>
      </c>
      <c r="ES1382">
        <v>0</v>
      </c>
      <c r="ET1382">
        <v>0</v>
      </c>
      <c r="EU1382">
        <v>0</v>
      </c>
      <c r="EV1382">
        <v>10772.1</v>
      </c>
      <c r="EW1382">
        <v>59.6</v>
      </c>
      <c r="EX1382">
        <v>0</v>
      </c>
      <c r="EY1382">
        <v>0</v>
      </c>
      <c r="FQ1382">
        <v>0</v>
      </c>
      <c r="FR1382">
        <f t="shared" ref="FR1382:FR1394" si="1144">ROUND(IF(AND(BH1382=3,BI1382=3),P1382,0),2)</f>
        <v>0</v>
      </c>
      <c r="FS1382">
        <v>0</v>
      </c>
      <c r="FX1382">
        <v>70</v>
      </c>
      <c r="FY1382">
        <v>10</v>
      </c>
      <c r="GA1382" t="s">
        <v>3</v>
      </c>
      <c r="GD1382">
        <v>0</v>
      </c>
      <c r="GF1382">
        <v>-387888668</v>
      </c>
      <c r="GG1382">
        <v>2</v>
      </c>
      <c r="GH1382">
        <v>1</v>
      </c>
      <c r="GI1382">
        <v>-2</v>
      </c>
      <c r="GJ1382">
        <v>0</v>
      </c>
      <c r="GK1382">
        <f>ROUND(R1382*(R12)/100,2)</f>
        <v>0</v>
      </c>
      <c r="GL1382">
        <f t="shared" ref="GL1382:GL1394" si="1145">ROUND(IF(AND(BH1382=3,BI1382=3,FS1382&lt;&gt;0),P1382,0),2)</f>
        <v>0</v>
      </c>
      <c r="GM1382">
        <f>ROUND(O1382+X1382+Y1382+GK1382,2)+GX1382</f>
        <v>0</v>
      </c>
      <c r="GN1382">
        <f>IF(OR(BI1382=0,BI1382=1),ROUND(O1382+X1382+Y1382+GK1382,2),0)</f>
        <v>0</v>
      </c>
      <c r="GO1382">
        <f>IF(BI1382=2,ROUND(O1382+X1382+Y1382+GK1382,2),0)</f>
        <v>0</v>
      </c>
      <c r="GP1382">
        <f>IF(BI1382=4,ROUND(O1382+X1382+Y1382+GK1382,2)+GX1382,0)</f>
        <v>0</v>
      </c>
      <c r="GR1382">
        <v>0</v>
      </c>
      <c r="GS1382">
        <v>3</v>
      </c>
      <c r="GT1382">
        <v>0</v>
      </c>
      <c r="GU1382" t="s">
        <v>3</v>
      </c>
      <c r="GV1382">
        <f>ROUND((GT1382),6)</f>
        <v>0</v>
      </c>
      <c r="GW1382">
        <v>1</v>
      </c>
      <c r="GX1382">
        <f t="shared" ref="GX1382:GX1394" si="1146">ROUND(HC1382*I1382,2)</f>
        <v>0</v>
      </c>
      <c r="HA1382">
        <v>0</v>
      </c>
      <c r="HB1382">
        <v>0</v>
      </c>
      <c r="HC1382">
        <f t="shared" ref="HC1382:HC1394" si="1147">GV1382*GW1382</f>
        <v>0</v>
      </c>
      <c r="HE1382" t="s">
        <v>3</v>
      </c>
      <c r="HF1382" t="s">
        <v>3</v>
      </c>
      <c r="IK1382">
        <f t="shared" ref="IK1382:IK1394" si="1148">ROUND(GM1382*1.2,2)</f>
        <v>0</v>
      </c>
    </row>
    <row r="1383" spans="1:245" x14ac:dyDescent="0.2">
      <c r="A1383">
        <v>17</v>
      </c>
      <c r="B1383">
        <v>1</v>
      </c>
      <c r="C1383">
        <f>ROW(SmtRes!A440)</f>
        <v>440</v>
      </c>
      <c r="D1383">
        <f>ROW(EtalonRes!A430)</f>
        <v>430</v>
      </c>
      <c r="E1383" t="s">
        <v>24</v>
      </c>
      <c r="F1383" t="s">
        <v>25</v>
      </c>
      <c r="G1383" t="s">
        <v>26</v>
      </c>
      <c r="H1383" t="s">
        <v>27</v>
      </c>
      <c r="I1383">
        <v>0</v>
      </c>
      <c r="J1383">
        <v>0</v>
      </c>
      <c r="O1383">
        <f t="shared" si="1118"/>
        <v>0</v>
      </c>
      <c r="P1383">
        <f t="shared" si="1119"/>
        <v>0</v>
      </c>
      <c r="Q1383">
        <f t="shared" si="1120"/>
        <v>0</v>
      </c>
      <c r="R1383">
        <f t="shared" si="1121"/>
        <v>0</v>
      </c>
      <c r="S1383">
        <f t="shared" si="1122"/>
        <v>0</v>
      </c>
      <c r="T1383">
        <f t="shared" si="1123"/>
        <v>0</v>
      </c>
      <c r="U1383">
        <f t="shared" si="1124"/>
        <v>0</v>
      </c>
      <c r="V1383">
        <f t="shared" si="1125"/>
        <v>0</v>
      </c>
      <c r="W1383">
        <f t="shared" si="1126"/>
        <v>0</v>
      </c>
      <c r="X1383">
        <f t="shared" si="1127"/>
        <v>0</v>
      </c>
      <c r="Y1383">
        <f t="shared" si="1128"/>
        <v>0</v>
      </c>
      <c r="AA1383">
        <v>52421674</v>
      </c>
      <c r="AB1383">
        <f t="shared" si="1129"/>
        <v>80.25</v>
      </c>
      <c r="AC1383">
        <f>ROUND((ES1383),6)</f>
        <v>0</v>
      </c>
      <c r="AD1383">
        <f>ROUND((((ET1383)-(EU1383))+AE1383),6)</f>
        <v>80.25</v>
      </c>
      <c r="AE1383">
        <f t="shared" si="1130"/>
        <v>25.84</v>
      </c>
      <c r="AF1383">
        <f t="shared" si="1130"/>
        <v>0</v>
      </c>
      <c r="AG1383">
        <f t="shared" si="1131"/>
        <v>0</v>
      </c>
      <c r="AH1383">
        <f t="shared" si="1132"/>
        <v>0</v>
      </c>
      <c r="AI1383">
        <f t="shared" si="1132"/>
        <v>0</v>
      </c>
      <c r="AJ1383">
        <f t="shared" si="1133"/>
        <v>0</v>
      </c>
      <c r="AK1383">
        <v>80.25</v>
      </c>
      <c r="AL1383">
        <v>0</v>
      </c>
      <c r="AM1383">
        <v>80.25</v>
      </c>
      <c r="AN1383">
        <v>25.84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70</v>
      </c>
      <c r="AU1383">
        <v>10</v>
      </c>
      <c r="AV1383">
        <v>1</v>
      </c>
      <c r="AW1383">
        <v>1</v>
      </c>
      <c r="AZ1383">
        <v>1</v>
      </c>
      <c r="BA1383">
        <v>1</v>
      </c>
      <c r="BB1383">
        <v>1</v>
      </c>
      <c r="BC1383">
        <v>1</v>
      </c>
      <c r="BD1383" t="s">
        <v>3</v>
      </c>
      <c r="BE1383" t="s">
        <v>3</v>
      </c>
      <c r="BF1383" t="s">
        <v>3</v>
      </c>
      <c r="BG1383" t="s">
        <v>3</v>
      </c>
      <c r="BH1383">
        <v>0</v>
      </c>
      <c r="BI1383">
        <v>4</v>
      </c>
      <c r="BJ1383" t="s">
        <v>28</v>
      </c>
      <c r="BM1383">
        <v>0</v>
      </c>
      <c r="BN1383">
        <v>0</v>
      </c>
      <c r="BO1383" t="s">
        <v>3</v>
      </c>
      <c r="BP1383">
        <v>0</v>
      </c>
      <c r="BQ1383">
        <v>1</v>
      </c>
      <c r="BR1383">
        <v>0</v>
      </c>
      <c r="BS1383">
        <v>1</v>
      </c>
      <c r="BT1383">
        <v>1</v>
      </c>
      <c r="BU1383">
        <v>1</v>
      </c>
      <c r="BV1383">
        <v>1</v>
      </c>
      <c r="BW1383">
        <v>1</v>
      </c>
      <c r="BX1383">
        <v>1</v>
      </c>
      <c r="BY1383" t="s">
        <v>3</v>
      </c>
      <c r="BZ1383">
        <v>70</v>
      </c>
      <c r="CA1383">
        <v>10</v>
      </c>
      <c r="CE1383">
        <v>0</v>
      </c>
      <c r="CF1383">
        <v>0</v>
      </c>
      <c r="CG1383">
        <v>0</v>
      </c>
      <c r="CM1383">
        <v>0</v>
      </c>
      <c r="CN1383" t="s">
        <v>3</v>
      </c>
      <c r="CO1383">
        <v>0</v>
      </c>
      <c r="CP1383">
        <f t="shared" si="1134"/>
        <v>0</v>
      </c>
      <c r="CQ1383">
        <f t="shared" si="1135"/>
        <v>0</v>
      </c>
      <c r="CR1383">
        <f>((((ET1383)*BB1383-(EU1383)*BS1383)+AE1383*BS1383)*AV1383)</f>
        <v>80.25</v>
      </c>
      <c r="CS1383">
        <f t="shared" si="1136"/>
        <v>25.84</v>
      </c>
      <c r="CT1383">
        <f t="shared" si="1137"/>
        <v>0</v>
      </c>
      <c r="CU1383">
        <f t="shared" si="1138"/>
        <v>0</v>
      </c>
      <c r="CV1383">
        <f t="shared" si="1139"/>
        <v>0</v>
      </c>
      <c r="CW1383">
        <f t="shared" si="1140"/>
        <v>0</v>
      </c>
      <c r="CX1383">
        <f t="shared" si="1141"/>
        <v>0</v>
      </c>
      <c r="CY1383">
        <f t="shared" si="1142"/>
        <v>0</v>
      </c>
      <c r="CZ1383">
        <f t="shared" si="1143"/>
        <v>0</v>
      </c>
      <c r="DC1383" t="s">
        <v>3</v>
      </c>
      <c r="DD1383" t="s">
        <v>3</v>
      </c>
      <c r="DE1383" t="s">
        <v>3</v>
      </c>
      <c r="DF1383" t="s">
        <v>3</v>
      </c>
      <c r="DG1383" t="s">
        <v>3</v>
      </c>
      <c r="DH1383" t="s">
        <v>3</v>
      </c>
      <c r="DI1383" t="s">
        <v>3</v>
      </c>
      <c r="DJ1383" t="s">
        <v>3</v>
      </c>
      <c r="DK1383" t="s">
        <v>3</v>
      </c>
      <c r="DL1383" t="s">
        <v>3</v>
      </c>
      <c r="DM1383" t="s">
        <v>3</v>
      </c>
      <c r="DN1383">
        <v>0</v>
      </c>
      <c r="DO1383">
        <v>0</v>
      </c>
      <c r="DP1383">
        <v>1</v>
      </c>
      <c r="DQ1383">
        <v>1</v>
      </c>
      <c r="DU1383">
        <v>1009</v>
      </c>
      <c r="DV1383" t="s">
        <v>27</v>
      </c>
      <c r="DW1383" t="s">
        <v>27</v>
      </c>
      <c r="DX1383">
        <v>1000</v>
      </c>
      <c r="EE1383">
        <v>51482689</v>
      </c>
      <c r="EF1383">
        <v>1</v>
      </c>
      <c r="EG1383" t="s">
        <v>21</v>
      </c>
      <c r="EH1383">
        <v>0</v>
      </c>
      <c r="EI1383" t="s">
        <v>3</v>
      </c>
      <c r="EJ1383">
        <v>4</v>
      </c>
      <c r="EK1383">
        <v>0</v>
      </c>
      <c r="EL1383" t="s">
        <v>22</v>
      </c>
      <c r="EM1383" t="s">
        <v>23</v>
      </c>
      <c r="EO1383" t="s">
        <v>3</v>
      </c>
      <c r="EQ1383">
        <v>0</v>
      </c>
      <c r="ER1383">
        <v>80.25</v>
      </c>
      <c r="ES1383">
        <v>0</v>
      </c>
      <c r="ET1383">
        <v>80.25</v>
      </c>
      <c r="EU1383">
        <v>25.84</v>
      </c>
      <c r="EV1383">
        <v>0</v>
      </c>
      <c r="EW1383">
        <v>0</v>
      </c>
      <c r="EX1383">
        <v>0</v>
      </c>
      <c r="EY1383">
        <v>0</v>
      </c>
      <c r="FQ1383">
        <v>0</v>
      </c>
      <c r="FR1383">
        <f t="shared" si="1144"/>
        <v>0</v>
      </c>
      <c r="FS1383">
        <v>0</v>
      </c>
      <c r="FX1383">
        <v>70</v>
      </c>
      <c r="FY1383">
        <v>10</v>
      </c>
      <c r="GA1383" t="s">
        <v>3</v>
      </c>
      <c r="GD1383">
        <v>0</v>
      </c>
      <c r="GF1383">
        <v>-706956719</v>
      </c>
      <c r="GG1383">
        <v>2</v>
      </c>
      <c r="GH1383">
        <v>1</v>
      </c>
      <c r="GI1383">
        <v>-2</v>
      </c>
      <c r="GJ1383">
        <v>0</v>
      </c>
      <c r="GK1383">
        <f>ROUND(R1383*(R12)/100,2)</f>
        <v>0</v>
      </c>
      <c r="GL1383">
        <f t="shared" si="1145"/>
        <v>0</v>
      </c>
      <c r="GM1383">
        <f>ROUND(O1383+X1383+Y1383+GK1383,2)+GX1383</f>
        <v>0</v>
      </c>
      <c r="GN1383">
        <f>IF(OR(BI1383=0,BI1383=1),ROUND(O1383+X1383+Y1383+GK1383,2),0)</f>
        <v>0</v>
      </c>
      <c r="GO1383">
        <f>IF(BI1383=2,ROUND(O1383+X1383+Y1383+GK1383,2),0)</f>
        <v>0</v>
      </c>
      <c r="GP1383">
        <f>IF(BI1383=4,ROUND(O1383+X1383+Y1383+GK1383,2)+GX1383,0)</f>
        <v>0</v>
      </c>
      <c r="GR1383">
        <v>0</v>
      </c>
      <c r="GS1383">
        <v>3</v>
      </c>
      <c r="GT1383">
        <v>0</v>
      </c>
      <c r="GU1383" t="s">
        <v>3</v>
      </c>
      <c r="GV1383">
        <f>ROUND((GT1383),6)</f>
        <v>0</v>
      </c>
      <c r="GW1383">
        <v>1</v>
      </c>
      <c r="GX1383">
        <f t="shared" si="1146"/>
        <v>0</v>
      </c>
      <c r="HA1383">
        <v>0</v>
      </c>
      <c r="HB1383">
        <v>0</v>
      </c>
      <c r="HC1383">
        <f t="shared" si="1147"/>
        <v>0</v>
      </c>
      <c r="HE1383" t="s">
        <v>3</v>
      </c>
      <c r="HF1383" t="s">
        <v>3</v>
      </c>
      <c r="IK1383">
        <f t="shared" si="1148"/>
        <v>0</v>
      </c>
    </row>
    <row r="1384" spans="1:245" x14ac:dyDescent="0.2">
      <c r="A1384">
        <v>17</v>
      </c>
      <c r="B1384">
        <v>1</v>
      </c>
      <c r="C1384">
        <f>ROW(SmtRes!A441)</f>
        <v>441</v>
      </c>
      <c r="D1384">
        <f>ROW(EtalonRes!A431)</f>
        <v>431</v>
      </c>
      <c r="E1384" t="s">
        <v>29</v>
      </c>
      <c r="F1384" t="s">
        <v>30</v>
      </c>
      <c r="G1384" t="s">
        <v>31</v>
      </c>
      <c r="H1384" t="s">
        <v>27</v>
      </c>
      <c r="I1384">
        <v>0</v>
      </c>
      <c r="J1384">
        <v>0</v>
      </c>
      <c r="O1384">
        <f t="shared" si="1118"/>
        <v>0</v>
      </c>
      <c r="P1384">
        <f t="shared" si="1119"/>
        <v>0</v>
      </c>
      <c r="Q1384">
        <f t="shared" si="1120"/>
        <v>0</v>
      </c>
      <c r="R1384">
        <f t="shared" si="1121"/>
        <v>0</v>
      </c>
      <c r="S1384">
        <f t="shared" si="1122"/>
        <v>0</v>
      </c>
      <c r="T1384">
        <f t="shared" si="1123"/>
        <v>0</v>
      </c>
      <c r="U1384">
        <f t="shared" si="1124"/>
        <v>0</v>
      </c>
      <c r="V1384">
        <f t="shared" si="1125"/>
        <v>0</v>
      </c>
      <c r="W1384">
        <f t="shared" si="1126"/>
        <v>0</v>
      </c>
      <c r="X1384">
        <f t="shared" si="1127"/>
        <v>0</v>
      </c>
      <c r="Y1384">
        <f t="shared" si="1128"/>
        <v>0</v>
      </c>
      <c r="AA1384">
        <v>52421674</v>
      </c>
      <c r="AB1384">
        <f t="shared" si="1129"/>
        <v>124.9</v>
      </c>
      <c r="AC1384">
        <f>ROUND((ES1384),6)</f>
        <v>0</v>
      </c>
      <c r="AD1384">
        <f>ROUND((((ET1384)-(EU1384))+AE1384),6)</f>
        <v>0</v>
      </c>
      <c r="AE1384">
        <f t="shared" si="1130"/>
        <v>0</v>
      </c>
      <c r="AF1384">
        <f t="shared" si="1130"/>
        <v>124.9</v>
      </c>
      <c r="AG1384">
        <f t="shared" si="1131"/>
        <v>0</v>
      </c>
      <c r="AH1384">
        <f t="shared" si="1132"/>
        <v>1.02</v>
      </c>
      <c r="AI1384">
        <f t="shared" si="1132"/>
        <v>0</v>
      </c>
      <c r="AJ1384">
        <f t="shared" si="1133"/>
        <v>0</v>
      </c>
      <c r="AK1384">
        <v>124.9</v>
      </c>
      <c r="AL1384">
        <v>0</v>
      </c>
      <c r="AM1384">
        <v>0</v>
      </c>
      <c r="AN1384">
        <v>0</v>
      </c>
      <c r="AO1384">
        <v>124.9</v>
      </c>
      <c r="AP1384">
        <v>0</v>
      </c>
      <c r="AQ1384">
        <v>1.02</v>
      </c>
      <c r="AR1384">
        <v>0</v>
      </c>
      <c r="AS1384">
        <v>0</v>
      </c>
      <c r="AT1384">
        <v>70</v>
      </c>
      <c r="AU1384">
        <v>10</v>
      </c>
      <c r="AV1384">
        <v>1</v>
      </c>
      <c r="AW1384">
        <v>1</v>
      </c>
      <c r="AZ1384">
        <v>1</v>
      </c>
      <c r="BA1384">
        <v>1</v>
      </c>
      <c r="BB1384">
        <v>1</v>
      </c>
      <c r="BC1384">
        <v>1</v>
      </c>
      <c r="BD1384" t="s">
        <v>3</v>
      </c>
      <c r="BE1384" t="s">
        <v>3</v>
      </c>
      <c r="BF1384" t="s">
        <v>3</v>
      </c>
      <c r="BG1384" t="s">
        <v>3</v>
      </c>
      <c r="BH1384">
        <v>0</v>
      </c>
      <c r="BI1384">
        <v>4</v>
      </c>
      <c r="BJ1384" t="s">
        <v>32</v>
      </c>
      <c r="BM1384">
        <v>0</v>
      </c>
      <c r="BN1384">
        <v>0</v>
      </c>
      <c r="BO1384" t="s">
        <v>3</v>
      </c>
      <c r="BP1384">
        <v>0</v>
      </c>
      <c r="BQ1384">
        <v>1</v>
      </c>
      <c r="BR1384">
        <v>0</v>
      </c>
      <c r="BS1384">
        <v>1</v>
      </c>
      <c r="BT1384">
        <v>1</v>
      </c>
      <c r="BU1384">
        <v>1</v>
      </c>
      <c r="BV1384">
        <v>1</v>
      </c>
      <c r="BW1384">
        <v>1</v>
      </c>
      <c r="BX1384">
        <v>1</v>
      </c>
      <c r="BY1384" t="s">
        <v>3</v>
      </c>
      <c r="BZ1384">
        <v>70</v>
      </c>
      <c r="CA1384">
        <v>10</v>
      </c>
      <c r="CE1384">
        <v>0</v>
      </c>
      <c r="CF1384">
        <v>0</v>
      </c>
      <c r="CG1384">
        <v>0</v>
      </c>
      <c r="CM1384">
        <v>0</v>
      </c>
      <c r="CN1384" t="s">
        <v>3</v>
      </c>
      <c r="CO1384">
        <v>0</v>
      </c>
      <c r="CP1384">
        <f t="shared" si="1134"/>
        <v>0</v>
      </c>
      <c r="CQ1384">
        <f t="shared" si="1135"/>
        <v>0</v>
      </c>
      <c r="CR1384">
        <f>((((ET1384)*BB1384-(EU1384)*BS1384)+AE1384*BS1384)*AV1384)</f>
        <v>0</v>
      </c>
      <c r="CS1384">
        <f t="shared" si="1136"/>
        <v>0</v>
      </c>
      <c r="CT1384">
        <f t="shared" si="1137"/>
        <v>124.9</v>
      </c>
      <c r="CU1384">
        <f t="shared" si="1138"/>
        <v>0</v>
      </c>
      <c r="CV1384">
        <f t="shared" si="1139"/>
        <v>1.02</v>
      </c>
      <c r="CW1384">
        <f t="shared" si="1140"/>
        <v>0</v>
      </c>
      <c r="CX1384">
        <f t="shared" si="1141"/>
        <v>0</v>
      </c>
      <c r="CY1384">
        <f t="shared" si="1142"/>
        <v>0</v>
      </c>
      <c r="CZ1384">
        <f t="shared" si="1143"/>
        <v>0</v>
      </c>
      <c r="DC1384" t="s">
        <v>3</v>
      </c>
      <c r="DD1384" t="s">
        <v>3</v>
      </c>
      <c r="DE1384" t="s">
        <v>3</v>
      </c>
      <c r="DF1384" t="s">
        <v>3</v>
      </c>
      <c r="DG1384" t="s">
        <v>3</v>
      </c>
      <c r="DH1384" t="s">
        <v>3</v>
      </c>
      <c r="DI1384" t="s">
        <v>3</v>
      </c>
      <c r="DJ1384" t="s">
        <v>3</v>
      </c>
      <c r="DK1384" t="s">
        <v>3</v>
      </c>
      <c r="DL1384" t="s">
        <v>3</v>
      </c>
      <c r="DM1384" t="s">
        <v>3</v>
      </c>
      <c r="DN1384">
        <v>0</v>
      </c>
      <c r="DO1384">
        <v>0</v>
      </c>
      <c r="DP1384">
        <v>1</v>
      </c>
      <c r="DQ1384">
        <v>1</v>
      </c>
      <c r="DU1384">
        <v>1009</v>
      </c>
      <c r="DV1384" t="s">
        <v>27</v>
      </c>
      <c r="DW1384" t="s">
        <v>27</v>
      </c>
      <c r="DX1384">
        <v>1000</v>
      </c>
      <c r="EE1384">
        <v>51482689</v>
      </c>
      <c r="EF1384">
        <v>1</v>
      </c>
      <c r="EG1384" t="s">
        <v>21</v>
      </c>
      <c r="EH1384">
        <v>0</v>
      </c>
      <c r="EI1384" t="s">
        <v>3</v>
      </c>
      <c r="EJ1384">
        <v>4</v>
      </c>
      <c r="EK1384">
        <v>0</v>
      </c>
      <c r="EL1384" t="s">
        <v>22</v>
      </c>
      <c r="EM1384" t="s">
        <v>23</v>
      </c>
      <c r="EO1384" t="s">
        <v>3</v>
      </c>
      <c r="EQ1384">
        <v>0</v>
      </c>
      <c r="ER1384">
        <v>124.9</v>
      </c>
      <c r="ES1384">
        <v>0</v>
      </c>
      <c r="ET1384">
        <v>0</v>
      </c>
      <c r="EU1384">
        <v>0</v>
      </c>
      <c r="EV1384">
        <v>124.9</v>
      </c>
      <c r="EW1384">
        <v>1.02</v>
      </c>
      <c r="EX1384">
        <v>0</v>
      </c>
      <c r="EY1384">
        <v>0</v>
      </c>
      <c r="FQ1384">
        <v>0</v>
      </c>
      <c r="FR1384">
        <f t="shared" si="1144"/>
        <v>0</v>
      </c>
      <c r="FS1384">
        <v>0</v>
      </c>
      <c r="FX1384">
        <v>70</v>
      </c>
      <c r="FY1384">
        <v>10</v>
      </c>
      <c r="GA1384" t="s">
        <v>3</v>
      </c>
      <c r="GD1384">
        <v>0</v>
      </c>
      <c r="GF1384">
        <v>44828971</v>
      </c>
      <c r="GG1384">
        <v>2</v>
      </c>
      <c r="GH1384">
        <v>1</v>
      </c>
      <c r="GI1384">
        <v>-2</v>
      </c>
      <c r="GJ1384">
        <v>0</v>
      </c>
      <c r="GK1384">
        <f>ROUND(R1384*(R12)/100,2)</f>
        <v>0</v>
      </c>
      <c r="GL1384">
        <f t="shared" si="1145"/>
        <v>0</v>
      </c>
      <c r="GM1384">
        <f>ROUND(O1384+X1384+Y1384+GK1384,2)+GX1384</f>
        <v>0</v>
      </c>
      <c r="GN1384">
        <f>IF(OR(BI1384=0,BI1384=1),ROUND(O1384+X1384+Y1384+GK1384,2),0)</f>
        <v>0</v>
      </c>
      <c r="GO1384">
        <f>IF(BI1384=2,ROUND(O1384+X1384+Y1384+GK1384,2),0)</f>
        <v>0</v>
      </c>
      <c r="GP1384">
        <f>IF(BI1384=4,ROUND(O1384+X1384+Y1384+GK1384,2)+GX1384,0)</f>
        <v>0</v>
      </c>
      <c r="GR1384">
        <v>0</v>
      </c>
      <c r="GS1384">
        <v>3</v>
      </c>
      <c r="GT1384">
        <v>0</v>
      </c>
      <c r="GU1384" t="s">
        <v>3</v>
      </c>
      <c r="GV1384">
        <f>ROUND((GT1384),6)</f>
        <v>0</v>
      </c>
      <c r="GW1384">
        <v>1</v>
      </c>
      <c r="GX1384">
        <f t="shared" si="1146"/>
        <v>0</v>
      </c>
      <c r="HA1384">
        <v>0</v>
      </c>
      <c r="HB1384">
        <v>0</v>
      </c>
      <c r="HC1384">
        <f t="shared" si="1147"/>
        <v>0</v>
      </c>
      <c r="HE1384" t="s">
        <v>3</v>
      </c>
      <c r="HF1384" t="s">
        <v>3</v>
      </c>
      <c r="IK1384">
        <f t="shared" si="1148"/>
        <v>0</v>
      </c>
    </row>
    <row r="1385" spans="1:245" x14ac:dyDescent="0.2">
      <c r="A1385">
        <v>17</v>
      </c>
      <c r="B1385">
        <v>1</v>
      </c>
      <c r="C1385">
        <f>ROW(SmtRes!A443)</f>
        <v>443</v>
      </c>
      <c r="D1385">
        <f>ROW(EtalonRes!A433)</f>
        <v>433</v>
      </c>
      <c r="E1385" t="s">
        <v>33</v>
      </c>
      <c r="F1385" t="s">
        <v>34</v>
      </c>
      <c r="G1385" t="s">
        <v>35</v>
      </c>
      <c r="H1385" t="s">
        <v>27</v>
      </c>
      <c r="I1385">
        <v>0</v>
      </c>
      <c r="J1385">
        <v>0</v>
      </c>
      <c r="O1385">
        <f t="shared" si="1118"/>
        <v>0</v>
      </c>
      <c r="P1385">
        <f t="shared" si="1119"/>
        <v>0</v>
      </c>
      <c r="Q1385">
        <f t="shared" si="1120"/>
        <v>0</v>
      </c>
      <c r="R1385">
        <f t="shared" si="1121"/>
        <v>0</v>
      </c>
      <c r="S1385">
        <f t="shared" si="1122"/>
        <v>0</v>
      </c>
      <c r="T1385">
        <f t="shared" si="1123"/>
        <v>0</v>
      </c>
      <c r="U1385">
        <f t="shared" si="1124"/>
        <v>0</v>
      </c>
      <c r="V1385">
        <f t="shared" si="1125"/>
        <v>0</v>
      </c>
      <c r="W1385">
        <f t="shared" si="1126"/>
        <v>0</v>
      </c>
      <c r="X1385">
        <f t="shared" si="1127"/>
        <v>0</v>
      </c>
      <c r="Y1385">
        <f t="shared" si="1128"/>
        <v>0</v>
      </c>
      <c r="AA1385">
        <v>52421674</v>
      </c>
      <c r="AB1385">
        <f t="shared" si="1129"/>
        <v>57.83</v>
      </c>
      <c r="AC1385">
        <f>ROUND((ES1385),6)</f>
        <v>0</v>
      </c>
      <c r="AD1385">
        <f>ROUND((((ET1385)-(EU1385))+AE1385),6)</f>
        <v>57.83</v>
      </c>
      <c r="AE1385">
        <f t="shared" si="1130"/>
        <v>31.44</v>
      </c>
      <c r="AF1385">
        <f t="shared" si="1130"/>
        <v>0</v>
      </c>
      <c r="AG1385">
        <f t="shared" si="1131"/>
        <v>0</v>
      </c>
      <c r="AH1385">
        <f t="shared" si="1132"/>
        <v>0</v>
      </c>
      <c r="AI1385">
        <f t="shared" si="1132"/>
        <v>0</v>
      </c>
      <c r="AJ1385">
        <f t="shared" si="1133"/>
        <v>0</v>
      </c>
      <c r="AK1385">
        <v>57.83</v>
      </c>
      <c r="AL1385">
        <v>0</v>
      </c>
      <c r="AM1385">
        <v>57.83</v>
      </c>
      <c r="AN1385">
        <v>31.44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1</v>
      </c>
      <c r="AW1385">
        <v>1</v>
      </c>
      <c r="AZ1385">
        <v>1</v>
      </c>
      <c r="BA1385">
        <v>1</v>
      </c>
      <c r="BB1385">
        <v>1</v>
      </c>
      <c r="BC1385">
        <v>1</v>
      </c>
      <c r="BD1385" t="s">
        <v>3</v>
      </c>
      <c r="BE1385" t="s">
        <v>3</v>
      </c>
      <c r="BF1385" t="s">
        <v>3</v>
      </c>
      <c r="BG1385" t="s">
        <v>3</v>
      </c>
      <c r="BH1385">
        <v>0</v>
      </c>
      <c r="BI1385">
        <v>4</v>
      </c>
      <c r="BJ1385" t="s">
        <v>36</v>
      </c>
      <c r="BM1385">
        <v>1</v>
      </c>
      <c r="BN1385">
        <v>0</v>
      </c>
      <c r="BO1385" t="s">
        <v>3</v>
      </c>
      <c r="BP1385">
        <v>0</v>
      </c>
      <c r="BQ1385">
        <v>1</v>
      </c>
      <c r="BR1385">
        <v>0</v>
      </c>
      <c r="BS1385">
        <v>1</v>
      </c>
      <c r="BT1385">
        <v>1</v>
      </c>
      <c r="BU1385">
        <v>1</v>
      </c>
      <c r="BV1385">
        <v>1</v>
      </c>
      <c r="BW1385">
        <v>1</v>
      </c>
      <c r="BX1385">
        <v>1</v>
      </c>
      <c r="BY1385" t="s">
        <v>3</v>
      </c>
      <c r="BZ1385">
        <v>0</v>
      </c>
      <c r="CA1385">
        <v>0</v>
      </c>
      <c r="CE1385">
        <v>0</v>
      </c>
      <c r="CF1385">
        <v>0</v>
      </c>
      <c r="CG1385">
        <v>0</v>
      </c>
      <c r="CM1385">
        <v>0</v>
      </c>
      <c r="CN1385" t="s">
        <v>3</v>
      </c>
      <c r="CO1385">
        <v>0</v>
      </c>
      <c r="CP1385">
        <f t="shared" si="1134"/>
        <v>0</v>
      </c>
      <c r="CQ1385">
        <f t="shared" si="1135"/>
        <v>0</v>
      </c>
      <c r="CR1385">
        <f>((((ET1385)*BB1385-(EU1385)*BS1385)+AE1385*BS1385)*AV1385)</f>
        <v>57.83</v>
      </c>
      <c r="CS1385">
        <f t="shared" si="1136"/>
        <v>31.44</v>
      </c>
      <c r="CT1385">
        <f t="shared" si="1137"/>
        <v>0</v>
      </c>
      <c r="CU1385">
        <f t="shared" si="1138"/>
        <v>0</v>
      </c>
      <c r="CV1385">
        <f t="shared" si="1139"/>
        <v>0</v>
      </c>
      <c r="CW1385">
        <f t="shared" si="1140"/>
        <v>0</v>
      </c>
      <c r="CX1385">
        <f t="shared" si="1141"/>
        <v>0</v>
      </c>
      <c r="CY1385">
        <f t="shared" si="1142"/>
        <v>0</v>
      </c>
      <c r="CZ1385">
        <f t="shared" si="1143"/>
        <v>0</v>
      </c>
      <c r="DC1385" t="s">
        <v>3</v>
      </c>
      <c r="DD1385" t="s">
        <v>3</v>
      </c>
      <c r="DE1385" t="s">
        <v>3</v>
      </c>
      <c r="DF1385" t="s">
        <v>3</v>
      </c>
      <c r="DG1385" t="s">
        <v>3</v>
      </c>
      <c r="DH1385" t="s">
        <v>3</v>
      </c>
      <c r="DI1385" t="s">
        <v>3</v>
      </c>
      <c r="DJ1385" t="s">
        <v>3</v>
      </c>
      <c r="DK1385" t="s">
        <v>3</v>
      </c>
      <c r="DL1385" t="s">
        <v>3</v>
      </c>
      <c r="DM1385" t="s">
        <v>3</v>
      </c>
      <c r="DN1385">
        <v>0</v>
      </c>
      <c r="DO1385">
        <v>0</v>
      </c>
      <c r="DP1385">
        <v>1</v>
      </c>
      <c r="DQ1385">
        <v>1</v>
      </c>
      <c r="DU1385">
        <v>1009</v>
      </c>
      <c r="DV1385" t="s">
        <v>27</v>
      </c>
      <c r="DW1385" t="s">
        <v>27</v>
      </c>
      <c r="DX1385">
        <v>1000</v>
      </c>
      <c r="EE1385">
        <v>51482691</v>
      </c>
      <c r="EF1385">
        <v>1</v>
      </c>
      <c r="EG1385" t="s">
        <v>21</v>
      </c>
      <c r="EH1385">
        <v>0</v>
      </c>
      <c r="EI1385" t="s">
        <v>3</v>
      </c>
      <c r="EJ1385">
        <v>4</v>
      </c>
      <c r="EK1385">
        <v>1</v>
      </c>
      <c r="EL1385" t="s">
        <v>37</v>
      </c>
      <c r="EM1385" t="s">
        <v>23</v>
      </c>
      <c r="EO1385" t="s">
        <v>3</v>
      </c>
      <c r="EQ1385">
        <v>0</v>
      </c>
      <c r="ER1385">
        <v>57.83</v>
      </c>
      <c r="ES1385">
        <v>0</v>
      </c>
      <c r="ET1385">
        <v>57.83</v>
      </c>
      <c r="EU1385">
        <v>31.44</v>
      </c>
      <c r="EV1385">
        <v>0</v>
      </c>
      <c r="EW1385">
        <v>0</v>
      </c>
      <c r="EX1385">
        <v>0</v>
      </c>
      <c r="EY1385">
        <v>0</v>
      </c>
      <c r="FQ1385">
        <v>0</v>
      </c>
      <c r="FR1385">
        <f t="shared" si="1144"/>
        <v>0</v>
      </c>
      <c r="FS1385">
        <v>0</v>
      </c>
      <c r="FX1385">
        <v>0</v>
      </c>
      <c r="FY1385">
        <v>0</v>
      </c>
      <c r="GA1385" t="s">
        <v>3</v>
      </c>
      <c r="GD1385">
        <v>1</v>
      </c>
      <c r="GF1385">
        <v>-1870736679</v>
      </c>
      <c r="GG1385">
        <v>2</v>
      </c>
      <c r="GH1385">
        <v>1</v>
      </c>
      <c r="GI1385">
        <v>-2</v>
      </c>
      <c r="GJ1385">
        <v>0</v>
      </c>
      <c r="GK1385">
        <v>0</v>
      </c>
      <c r="GL1385">
        <f t="shared" si="1145"/>
        <v>0</v>
      </c>
      <c r="GM1385">
        <f>ROUND(O1385+X1385+Y1385,2)+GX1385</f>
        <v>0</v>
      </c>
      <c r="GN1385">
        <f>IF(OR(BI1385=0,BI1385=1),ROUND(O1385+X1385+Y1385,2),0)</f>
        <v>0</v>
      </c>
      <c r="GO1385">
        <f>IF(BI1385=2,ROUND(O1385+X1385+Y1385,2),0)</f>
        <v>0</v>
      </c>
      <c r="GP1385">
        <f>IF(BI1385=4,ROUND(O1385+X1385+Y1385,2)+GX1385,0)</f>
        <v>0</v>
      </c>
      <c r="GR1385">
        <v>0</v>
      </c>
      <c r="GS1385">
        <v>3</v>
      </c>
      <c r="GT1385">
        <v>0</v>
      </c>
      <c r="GU1385" t="s">
        <v>3</v>
      </c>
      <c r="GV1385">
        <f>ROUND((GT1385),6)</f>
        <v>0</v>
      </c>
      <c r="GW1385">
        <v>1</v>
      </c>
      <c r="GX1385">
        <f t="shared" si="1146"/>
        <v>0</v>
      </c>
      <c r="HA1385">
        <v>0</v>
      </c>
      <c r="HB1385">
        <v>0</v>
      </c>
      <c r="HC1385">
        <f t="shared" si="1147"/>
        <v>0</v>
      </c>
      <c r="HE1385" t="s">
        <v>3</v>
      </c>
      <c r="HF1385" t="s">
        <v>3</v>
      </c>
      <c r="IK1385">
        <f t="shared" si="1148"/>
        <v>0</v>
      </c>
    </row>
    <row r="1386" spans="1:245" x14ac:dyDescent="0.2">
      <c r="A1386">
        <v>17</v>
      </c>
      <c r="B1386">
        <v>1</v>
      </c>
      <c r="C1386">
        <f>ROW(SmtRes!A445)</f>
        <v>445</v>
      </c>
      <c r="D1386">
        <f>ROW(EtalonRes!A435)</f>
        <v>435</v>
      </c>
      <c r="E1386" t="s">
        <v>38</v>
      </c>
      <c r="F1386" t="s">
        <v>39</v>
      </c>
      <c r="G1386" t="s">
        <v>40</v>
      </c>
      <c r="H1386" t="s">
        <v>27</v>
      </c>
      <c r="I1386">
        <v>0</v>
      </c>
      <c r="J1386">
        <v>0</v>
      </c>
      <c r="O1386">
        <f t="shared" si="1118"/>
        <v>0</v>
      </c>
      <c r="P1386">
        <f t="shared" si="1119"/>
        <v>0</v>
      </c>
      <c r="Q1386">
        <f t="shared" si="1120"/>
        <v>0</v>
      </c>
      <c r="R1386">
        <f t="shared" si="1121"/>
        <v>0</v>
      </c>
      <c r="S1386">
        <f t="shared" si="1122"/>
        <v>0</v>
      </c>
      <c r="T1386">
        <f t="shared" si="1123"/>
        <v>0</v>
      </c>
      <c r="U1386">
        <f t="shared" si="1124"/>
        <v>0</v>
      </c>
      <c r="V1386">
        <f t="shared" si="1125"/>
        <v>0</v>
      </c>
      <c r="W1386">
        <f t="shared" si="1126"/>
        <v>0</v>
      </c>
      <c r="X1386">
        <f t="shared" si="1127"/>
        <v>0</v>
      </c>
      <c r="Y1386">
        <f t="shared" si="1128"/>
        <v>0</v>
      </c>
      <c r="AA1386">
        <v>52421674</v>
      </c>
      <c r="AB1386">
        <f t="shared" si="1129"/>
        <v>165.91</v>
      </c>
      <c r="AC1386">
        <f>ROUND((ES1386),6)</f>
        <v>0</v>
      </c>
      <c r="AD1386">
        <f>ROUND((((ET1386)-(EU1386))+AE1386),6)</f>
        <v>165.91</v>
      </c>
      <c r="AE1386">
        <f t="shared" si="1130"/>
        <v>90.18</v>
      </c>
      <c r="AF1386">
        <f t="shared" si="1130"/>
        <v>0</v>
      </c>
      <c r="AG1386">
        <f t="shared" si="1131"/>
        <v>0</v>
      </c>
      <c r="AH1386">
        <f t="shared" si="1132"/>
        <v>0</v>
      </c>
      <c r="AI1386">
        <f t="shared" si="1132"/>
        <v>0</v>
      </c>
      <c r="AJ1386">
        <f t="shared" si="1133"/>
        <v>0</v>
      </c>
      <c r="AK1386">
        <v>165.91</v>
      </c>
      <c r="AL1386">
        <v>0</v>
      </c>
      <c r="AM1386">
        <v>165.91</v>
      </c>
      <c r="AN1386">
        <v>90.18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1</v>
      </c>
      <c r="AW1386">
        <v>1</v>
      </c>
      <c r="AZ1386">
        <v>1</v>
      </c>
      <c r="BA1386">
        <v>1</v>
      </c>
      <c r="BB1386">
        <v>1</v>
      </c>
      <c r="BC1386">
        <v>1</v>
      </c>
      <c r="BD1386" t="s">
        <v>3</v>
      </c>
      <c r="BE1386" t="s">
        <v>3</v>
      </c>
      <c r="BF1386" t="s">
        <v>3</v>
      </c>
      <c r="BG1386" t="s">
        <v>3</v>
      </c>
      <c r="BH1386">
        <v>0</v>
      </c>
      <c r="BI1386">
        <v>4</v>
      </c>
      <c r="BJ1386" t="s">
        <v>41</v>
      </c>
      <c r="BM1386">
        <v>1</v>
      </c>
      <c r="BN1386">
        <v>0</v>
      </c>
      <c r="BO1386" t="s">
        <v>3</v>
      </c>
      <c r="BP1386">
        <v>0</v>
      </c>
      <c r="BQ1386">
        <v>1</v>
      </c>
      <c r="BR1386">
        <v>0</v>
      </c>
      <c r="BS1386">
        <v>1</v>
      </c>
      <c r="BT1386">
        <v>1</v>
      </c>
      <c r="BU1386">
        <v>1</v>
      </c>
      <c r="BV1386">
        <v>1</v>
      </c>
      <c r="BW1386">
        <v>1</v>
      </c>
      <c r="BX1386">
        <v>1</v>
      </c>
      <c r="BY1386" t="s">
        <v>3</v>
      </c>
      <c r="BZ1386">
        <v>0</v>
      </c>
      <c r="CA1386">
        <v>0</v>
      </c>
      <c r="CE1386">
        <v>0</v>
      </c>
      <c r="CF1386">
        <v>0</v>
      </c>
      <c r="CG1386">
        <v>0</v>
      </c>
      <c r="CM1386">
        <v>0</v>
      </c>
      <c r="CN1386" t="s">
        <v>3</v>
      </c>
      <c r="CO1386">
        <v>0</v>
      </c>
      <c r="CP1386">
        <f t="shared" si="1134"/>
        <v>0</v>
      </c>
      <c r="CQ1386">
        <f t="shared" si="1135"/>
        <v>0</v>
      </c>
      <c r="CR1386">
        <f>((((ET1386)*BB1386-(EU1386)*BS1386)+AE1386*BS1386)*AV1386)</f>
        <v>165.91</v>
      </c>
      <c r="CS1386">
        <f t="shared" si="1136"/>
        <v>90.18</v>
      </c>
      <c r="CT1386">
        <f t="shared" si="1137"/>
        <v>0</v>
      </c>
      <c r="CU1386">
        <f t="shared" si="1138"/>
        <v>0</v>
      </c>
      <c r="CV1386">
        <f t="shared" si="1139"/>
        <v>0</v>
      </c>
      <c r="CW1386">
        <f t="shared" si="1140"/>
        <v>0</v>
      </c>
      <c r="CX1386">
        <f t="shared" si="1141"/>
        <v>0</v>
      </c>
      <c r="CY1386">
        <f t="shared" si="1142"/>
        <v>0</v>
      </c>
      <c r="CZ1386">
        <f t="shared" si="1143"/>
        <v>0</v>
      </c>
      <c r="DC1386" t="s">
        <v>3</v>
      </c>
      <c r="DD1386" t="s">
        <v>3</v>
      </c>
      <c r="DE1386" t="s">
        <v>3</v>
      </c>
      <c r="DF1386" t="s">
        <v>3</v>
      </c>
      <c r="DG1386" t="s">
        <v>3</v>
      </c>
      <c r="DH1386" t="s">
        <v>3</v>
      </c>
      <c r="DI1386" t="s">
        <v>3</v>
      </c>
      <c r="DJ1386" t="s">
        <v>3</v>
      </c>
      <c r="DK1386" t="s">
        <v>3</v>
      </c>
      <c r="DL1386" t="s">
        <v>3</v>
      </c>
      <c r="DM1386" t="s">
        <v>3</v>
      </c>
      <c r="DN1386">
        <v>0</v>
      </c>
      <c r="DO1386">
        <v>0</v>
      </c>
      <c r="DP1386">
        <v>1</v>
      </c>
      <c r="DQ1386">
        <v>1</v>
      </c>
      <c r="DU1386">
        <v>1009</v>
      </c>
      <c r="DV1386" t="s">
        <v>27</v>
      </c>
      <c r="DW1386" t="s">
        <v>27</v>
      </c>
      <c r="DX1386">
        <v>1000</v>
      </c>
      <c r="EE1386">
        <v>51482691</v>
      </c>
      <c r="EF1386">
        <v>1</v>
      </c>
      <c r="EG1386" t="s">
        <v>21</v>
      </c>
      <c r="EH1386">
        <v>0</v>
      </c>
      <c r="EI1386" t="s">
        <v>3</v>
      </c>
      <c r="EJ1386">
        <v>4</v>
      </c>
      <c r="EK1386">
        <v>1</v>
      </c>
      <c r="EL1386" t="s">
        <v>37</v>
      </c>
      <c r="EM1386" t="s">
        <v>23</v>
      </c>
      <c r="EO1386" t="s">
        <v>3</v>
      </c>
      <c r="EQ1386">
        <v>0</v>
      </c>
      <c r="ER1386">
        <v>165.91</v>
      </c>
      <c r="ES1386">
        <v>0</v>
      </c>
      <c r="ET1386">
        <v>165.91</v>
      </c>
      <c r="EU1386">
        <v>90.18</v>
      </c>
      <c r="EV1386">
        <v>0</v>
      </c>
      <c r="EW1386">
        <v>0</v>
      </c>
      <c r="EX1386">
        <v>0</v>
      </c>
      <c r="EY1386">
        <v>0</v>
      </c>
      <c r="FQ1386">
        <v>0</v>
      </c>
      <c r="FR1386">
        <f t="shared" si="1144"/>
        <v>0</v>
      </c>
      <c r="FS1386">
        <v>0</v>
      </c>
      <c r="FX1386">
        <v>0</v>
      </c>
      <c r="FY1386">
        <v>0</v>
      </c>
      <c r="GA1386" t="s">
        <v>3</v>
      </c>
      <c r="GD1386">
        <v>1</v>
      </c>
      <c r="GF1386">
        <v>1912105629</v>
      </c>
      <c r="GG1386">
        <v>2</v>
      </c>
      <c r="GH1386">
        <v>1</v>
      </c>
      <c r="GI1386">
        <v>-2</v>
      </c>
      <c r="GJ1386">
        <v>0</v>
      </c>
      <c r="GK1386">
        <v>0</v>
      </c>
      <c r="GL1386">
        <f t="shared" si="1145"/>
        <v>0</v>
      </c>
      <c r="GM1386">
        <f>ROUND(O1386+X1386+Y1386,2)+GX1386</f>
        <v>0</v>
      </c>
      <c r="GN1386">
        <f>IF(OR(BI1386=0,BI1386=1),ROUND(O1386+X1386+Y1386,2),0)</f>
        <v>0</v>
      </c>
      <c r="GO1386">
        <f>IF(BI1386=2,ROUND(O1386+X1386+Y1386,2),0)</f>
        <v>0</v>
      </c>
      <c r="GP1386">
        <f>IF(BI1386=4,ROUND(O1386+X1386+Y1386,2)+GX1386,0)</f>
        <v>0</v>
      </c>
      <c r="GR1386">
        <v>0</v>
      </c>
      <c r="GS1386">
        <v>3</v>
      </c>
      <c r="GT1386">
        <v>0</v>
      </c>
      <c r="GU1386" t="s">
        <v>3</v>
      </c>
      <c r="GV1386">
        <f>ROUND((GT1386),6)</f>
        <v>0</v>
      </c>
      <c r="GW1386">
        <v>1</v>
      </c>
      <c r="GX1386">
        <f t="shared" si="1146"/>
        <v>0</v>
      </c>
      <c r="HA1386">
        <v>0</v>
      </c>
      <c r="HB1386">
        <v>0</v>
      </c>
      <c r="HC1386">
        <f t="shared" si="1147"/>
        <v>0</v>
      </c>
      <c r="HE1386" t="s">
        <v>3</v>
      </c>
      <c r="HF1386" t="s">
        <v>3</v>
      </c>
      <c r="IK1386">
        <f t="shared" si="1148"/>
        <v>0</v>
      </c>
    </row>
    <row r="1387" spans="1:245" x14ac:dyDescent="0.2">
      <c r="A1387">
        <v>17</v>
      </c>
      <c r="B1387">
        <v>1</v>
      </c>
      <c r="C1387">
        <f>ROW(SmtRes!A447)</f>
        <v>447</v>
      </c>
      <c r="D1387">
        <f>ROW(EtalonRes!A437)</f>
        <v>437</v>
      </c>
      <c r="E1387" t="s">
        <v>42</v>
      </c>
      <c r="F1387" t="s">
        <v>43</v>
      </c>
      <c r="G1387" t="s">
        <v>44</v>
      </c>
      <c r="H1387" t="s">
        <v>27</v>
      </c>
      <c r="I1387">
        <v>0</v>
      </c>
      <c r="J1387">
        <v>0</v>
      </c>
      <c r="O1387">
        <f t="shared" si="1118"/>
        <v>0</v>
      </c>
      <c r="P1387">
        <f t="shared" si="1119"/>
        <v>0</v>
      </c>
      <c r="Q1387">
        <f t="shared" si="1120"/>
        <v>0</v>
      </c>
      <c r="R1387">
        <f t="shared" si="1121"/>
        <v>0</v>
      </c>
      <c r="S1387">
        <f t="shared" si="1122"/>
        <v>0</v>
      </c>
      <c r="T1387">
        <f t="shared" si="1123"/>
        <v>0</v>
      </c>
      <c r="U1387">
        <f t="shared" si="1124"/>
        <v>0</v>
      </c>
      <c r="V1387">
        <f t="shared" si="1125"/>
        <v>0</v>
      </c>
      <c r="W1387">
        <f t="shared" si="1126"/>
        <v>0</v>
      </c>
      <c r="X1387">
        <f t="shared" si="1127"/>
        <v>0</v>
      </c>
      <c r="Y1387">
        <f t="shared" si="1128"/>
        <v>0</v>
      </c>
      <c r="AA1387">
        <v>52421674</v>
      </c>
      <c r="AB1387">
        <f t="shared" si="1129"/>
        <v>1396.89</v>
      </c>
      <c r="AC1387">
        <f>ROUND(((ES1387*51)),6)</f>
        <v>0</v>
      </c>
      <c r="AD1387">
        <f>ROUND(((((ET1387*51))-((EU1387*51)))+AE1387),6)</f>
        <v>1396.89</v>
      </c>
      <c r="AE1387">
        <f>ROUND(((EU1387*51)),6)</f>
        <v>759.39</v>
      </c>
      <c r="AF1387">
        <f>ROUND(((EV1387*51)),6)</f>
        <v>0</v>
      </c>
      <c r="AG1387">
        <f t="shared" si="1131"/>
        <v>0</v>
      </c>
      <c r="AH1387">
        <f>((EW1387*51))</f>
        <v>0</v>
      </c>
      <c r="AI1387">
        <f>((EX1387*51))</f>
        <v>0</v>
      </c>
      <c r="AJ1387">
        <f t="shared" si="1133"/>
        <v>0</v>
      </c>
      <c r="AK1387">
        <v>27.39</v>
      </c>
      <c r="AL1387">
        <v>0</v>
      </c>
      <c r="AM1387">
        <v>27.39</v>
      </c>
      <c r="AN1387">
        <v>14.89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1</v>
      </c>
      <c r="AW1387">
        <v>1</v>
      </c>
      <c r="AZ1387">
        <v>1</v>
      </c>
      <c r="BA1387">
        <v>1</v>
      </c>
      <c r="BB1387">
        <v>1</v>
      </c>
      <c r="BC1387">
        <v>1</v>
      </c>
      <c r="BD1387" t="s">
        <v>3</v>
      </c>
      <c r="BE1387" t="s">
        <v>3</v>
      </c>
      <c r="BF1387" t="s">
        <v>3</v>
      </c>
      <c r="BG1387" t="s">
        <v>3</v>
      </c>
      <c r="BH1387">
        <v>0</v>
      </c>
      <c r="BI1387">
        <v>4</v>
      </c>
      <c r="BJ1387" t="s">
        <v>45</v>
      </c>
      <c r="BM1387">
        <v>1</v>
      </c>
      <c r="BN1387">
        <v>0</v>
      </c>
      <c r="BO1387" t="s">
        <v>3</v>
      </c>
      <c r="BP1387">
        <v>0</v>
      </c>
      <c r="BQ1387">
        <v>1</v>
      </c>
      <c r="BR1387">
        <v>0</v>
      </c>
      <c r="BS1387">
        <v>1</v>
      </c>
      <c r="BT1387">
        <v>1</v>
      </c>
      <c r="BU1387">
        <v>1</v>
      </c>
      <c r="BV1387">
        <v>1</v>
      </c>
      <c r="BW1387">
        <v>1</v>
      </c>
      <c r="BX1387">
        <v>1</v>
      </c>
      <c r="BY1387" t="s">
        <v>3</v>
      </c>
      <c r="BZ1387">
        <v>0</v>
      </c>
      <c r="CA1387">
        <v>0</v>
      </c>
      <c r="CE1387">
        <v>0</v>
      </c>
      <c r="CF1387">
        <v>0</v>
      </c>
      <c r="CG1387">
        <v>0</v>
      </c>
      <c r="CM1387">
        <v>0</v>
      </c>
      <c r="CN1387" t="s">
        <v>3</v>
      </c>
      <c r="CO1387">
        <v>0</v>
      </c>
      <c r="CP1387">
        <f t="shared" si="1134"/>
        <v>0</v>
      </c>
      <c r="CQ1387">
        <f t="shared" si="1135"/>
        <v>0</v>
      </c>
      <c r="CR1387">
        <f>(((((ET1387*51))*BB1387-((EU1387*51))*BS1387)+AE1387*BS1387)*AV1387)</f>
        <v>1396.89</v>
      </c>
      <c r="CS1387">
        <f t="shared" si="1136"/>
        <v>759.39</v>
      </c>
      <c r="CT1387">
        <f t="shared" si="1137"/>
        <v>0</v>
      </c>
      <c r="CU1387">
        <f t="shared" si="1138"/>
        <v>0</v>
      </c>
      <c r="CV1387">
        <f t="shared" si="1139"/>
        <v>0</v>
      </c>
      <c r="CW1387">
        <f t="shared" si="1140"/>
        <v>0</v>
      </c>
      <c r="CX1387">
        <f t="shared" si="1141"/>
        <v>0</v>
      </c>
      <c r="CY1387">
        <f t="shared" si="1142"/>
        <v>0</v>
      </c>
      <c r="CZ1387">
        <f t="shared" si="1143"/>
        <v>0</v>
      </c>
      <c r="DC1387" t="s">
        <v>3</v>
      </c>
      <c r="DD1387" t="s">
        <v>46</v>
      </c>
      <c r="DE1387" t="s">
        <v>46</v>
      </c>
      <c r="DF1387" t="s">
        <v>46</v>
      </c>
      <c r="DG1387" t="s">
        <v>46</v>
      </c>
      <c r="DH1387" t="s">
        <v>3</v>
      </c>
      <c r="DI1387" t="s">
        <v>46</v>
      </c>
      <c r="DJ1387" t="s">
        <v>46</v>
      </c>
      <c r="DK1387" t="s">
        <v>3</v>
      </c>
      <c r="DL1387" t="s">
        <v>3</v>
      </c>
      <c r="DM1387" t="s">
        <v>3</v>
      </c>
      <c r="DN1387">
        <v>0</v>
      </c>
      <c r="DO1387">
        <v>0</v>
      </c>
      <c r="DP1387">
        <v>1</v>
      </c>
      <c r="DQ1387">
        <v>1</v>
      </c>
      <c r="DU1387">
        <v>1009</v>
      </c>
      <c r="DV1387" t="s">
        <v>27</v>
      </c>
      <c r="DW1387" t="s">
        <v>27</v>
      </c>
      <c r="DX1387">
        <v>1000</v>
      </c>
      <c r="EE1387">
        <v>51482691</v>
      </c>
      <c r="EF1387">
        <v>1</v>
      </c>
      <c r="EG1387" t="s">
        <v>21</v>
      </c>
      <c r="EH1387">
        <v>0</v>
      </c>
      <c r="EI1387" t="s">
        <v>3</v>
      </c>
      <c r="EJ1387">
        <v>4</v>
      </c>
      <c r="EK1387">
        <v>1</v>
      </c>
      <c r="EL1387" t="s">
        <v>37</v>
      </c>
      <c r="EM1387" t="s">
        <v>23</v>
      </c>
      <c r="EO1387" t="s">
        <v>3</v>
      </c>
      <c r="EQ1387">
        <v>0</v>
      </c>
      <c r="ER1387">
        <v>27.39</v>
      </c>
      <c r="ES1387">
        <v>0</v>
      </c>
      <c r="ET1387">
        <v>27.39</v>
      </c>
      <c r="EU1387">
        <v>14.89</v>
      </c>
      <c r="EV1387">
        <v>0</v>
      </c>
      <c r="EW1387">
        <v>0</v>
      </c>
      <c r="EX1387">
        <v>0</v>
      </c>
      <c r="EY1387">
        <v>0</v>
      </c>
      <c r="FQ1387">
        <v>0</v>
      </c>
      <c r="FR1387">
        <f t="shared" si="1144"/>
        <v>0</v>
      </c>
      <c r="FS1387">
        <v>0</v>
      </c>
      <c r="FX1387">
        <v>0</v>
      </c>
      <c r="FY1387">
        <v>0</v>
      </c>
      <c r="GA1387" t="s">
        <v>3</v>
      </c>
      <c r="GD1387">
        <v>1</v>
      </c>
      <c r="GF1387">
        <v>972108674</v>
      </c>
      <c r="GG1387">
        <v>2</v>
      </c>
      <c r="GH1387">
        <v>1</v>
      </c>
      <c r="GI1387">
        <v>-2</v>
      </c>
      <c r="GJ1387">
        <v>0</v>
      </c>
      <c r="GK1387">
        <v>0</v>
      </c>
      <c r="GL1387">
        <f t="shared" si="1145"/>
        <v>0</v>
      </c>
      <c r="GM1387">
        <f>ROUND(O1387+X1387+Y1387,2)+GX1387</f>
        <v>0</v>
      </c>
      <c r="GN1387">
        <f>IF(OR(BI1387=0,BI1387=1),ROUND(O1387+X1387+Y1387,2),0)</f>
        <v>0</v>
      </c>
      <c r="GO1387">
        <f>IF(BI1387=2,ROUND(O1387+X1387+Y1387,2),0)</f>
        <v>0</v>
      </c>
      <c r="GP1387">
        <f>IF(BI1387=4,ROUND(O1387+X1387+Y1387,2)+GX1387,0)</f>
        <v>0</v>
      </c>
      <c r="GR1387">
        <v>0</v>
      </c>
      <c r="GS1387">
        <v>3</v>
      </c>
      <c r="GT1387">
        <v>0</v>
      </c>
      <c r="GU1387" t="s">
        <v>46</v>
      </c>
      <c r="GV1387">
        <f>ROUND(((GT1387*51)),6)</f>
        <v>0</v>
      </c>
      <c r="GW1387">
        <v>1</v>
      </c>
      <c r="GX1387">
        <f t="shared" si="1146"/>
        <v>0</v>
      </c>
      <c r="HA1387">
        <v>0</v>
      </c>
      <c r="HB1387">
        <v>0</v>
      </c>
      <c r="HC1387">
        <f t="shared" si="1147"/>
        <v>0</v>
      </c>
      <c r="HE1387" t="s">
        <v>3</v>
      </c>
      <c r="HF1387" t="s">
        <v>3</v>
      </c>
      <c r="IK1387">
        <f t="shared" si="1148"/>
        <v>0</v>
      </c>
    </row>
    <row r="1388" spans="1:245" x14ac:dyDescent="0.2">
      <c r="A1388">
        <v>17</v>
      </c>
      <c r="B1388">
        <v>1</v>
      </c>
      <c r="E1388" t="s">
        <v>47</v>
      </c>
      <c r="F1388" t="s">
        <v>48</v>
      </c>
      <c r="G1388" t="s">
        <v>49</v>
      </c>
      <c r="H1388" t="s">
        <v>27</v>
      </c>
      <c r="I1388">
        <v>0</v>
      </c>
      <c r="J1388">
        <v>0</v>
      </c>
      <c r="O1388">
        <f t="shared" si="1118"/>
        <v>0</v>
      </c>
      <c r="P1388">
        <f t="shared" si="1119"/>
        <v>0</v>
      </c>
      <c r="Q1388">
        <f t="shared" si="1120"/>
        <v>0</v>
      </c>
      <c r="R1388">
        <f t="shared" si="1121"/>
        <v>0</v>
      </c>
      <c r="S1388">
        <f t="shared" si="1122"/>
        <v>0</v>
      </c>
      <c r="T1388">
        <f t="shared" si="1123"/>
        <v>0</v>
      </c>
      <c r="U1388">
        <f t="shared" si="1124"/>
        <v>0</v>
      </c>
      <c r="V1388">
        <f t="shared" si="1125"/>
        <v>0</v>
      </c>
      <c r="W1388">
        <f t="shared" si="1126"/>
        <v>0</v>
      </c>
      <c r="X1388">
        <f t="shared" si="1127"/>
        <v>0</v>
      </c>
      <c r="Y1388">
        <f t="shared" si="1128"/>
        <v>0</v>
      </c>
      <c r="AA1388">
        <v>52421674</v>
      </c>
      <c r="AB1388">
        <f t="shared" si="1129"/>
        <v>150.61000000000001</v>
      </c>
      <c r="AC1388">
        <f t="shared" ref="AC1388:AC1394" si="1149">ROUND((ES1388),6)</f>
        <v>150.61000000000001</v>
      </c>
      <c r="AD1388">
        <f t="shared" ref="AD1388:AD1394" si="1150">ROUND((((ET1388)-(EU1388))+AE1388),6)</f>
        <v>0</v>
      </c>
      <c r="AE1388">
        <f t="shared" ref="AE1388:AF1394" si="1151">ROUND((EU1388),6)</f>
        <v>0</v>
      </c>
      <c r="AF1388">
        <f t="shared" si="1151"/>
        <v>0</v>
      </c>
      <c r="AG1388">
        <f t="shared" si="1131"/>
        <v>0</v>
      </c>
      <c r="AH1388">
        <f t="shared" ref="AH1388:AI1394" si="1152">(EW1388)</f>
        <v>0</v>
      </c>
      <c r="AI1388">
        <f t="shared" si="1152"/>
        <v>0</v>
      </c>
      <c r="AJ1388">
        <f t="shared" si="1133"/>
        <v>0</v>
      </c>
      <c r="AK1388">
        <v>150.61000000000001</v>
      </c>
      <c r="AL1388">
        <v>150.61000000000001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1</v>
      </c>
      <c r="AW1388">
        <v>1</v>
      </c>
      <c r="AZ1388">
        <v>1</v>
      </c>
      <c r="BA1388">
        <v>1</v>
      </c>
      <c r="BB1388">
        <v>1</v>
      </c>
      <c r="BC1388">
        <v>1</v>
      </c>
      <c r="BD1388" t="s">
        <v>3</v>
      </c>
      <c r="BE1388" t="s">
        <v>3</v>
      </c>
      <c r="BF1388" t="s">
        <v>3</v>
      </c>
      <c r="BG1388" t="s">
        <v>3</v>
      </c>
      <c r="BH1388">
        <v>3</v>
      </c>
      <c r="BI1388">
        <v>1</v>
      </c>
      <c r="BJ1388" t="s">
        <v>3</v>
      </c>
      <c r="BM1388">
        <v>6001</v>
      </c>
      <c r="BN1388">
        <v>0</v>
      </c>
      <c r="BO1388" t="s">
        <v>3</v>
      </c>
      <c r="BP1388">
        <v>0</v>
      </c>
      <c r="BQ1388">
        <v>0</v>
      </c>
      <c r="BR1388">
        <v>0</v>
      </c>
      <c r="BS1388">
        <v>1</v>
      </c>
      <c r="BT1388">
        <v>1</v>
      </c>
      <c r="BU1388">
        <v>1</v>
      </c>
      <c r="BV1388">
        <v>1</v>
      </c>
      <c r="BW1388">
        <v>1</v>
      </c>
      <c r="BX1388">
        <v>1</v>
      </c>
      <c r="BY1388" t="s">
        <v>3</v>
      </c>
      <c r="BZ1388">
        <v>0</v>
      </c>
      <c r="CA1388">
        <v>0</v>
      </c>
      <c r="CE1388">
        <v>0</v>
      </c>
      <c r="CF1388">
        <v>0</v>
      </c>
      <c r="CG1388">
        <v>0</v>
      </c>
      <c r="CM1388">
        <v>0</v>
      </c>
      <c r="CN1388" t="s">
        <v>3</v>
      </c>
      <c r="CO1388">
        <v>0</v>
      </c>
      <c r="CP1388">
        <f t="shared" si="1134"/>
        <v>0</v>
      </c>
      <c r="CQ1388">
        <f t="shared" si="1135"/>
        <v>150.61000000000001</v>
      </c>
      <c r="CR1388">
        <f t="shared" ref="CR1388:CR1394" si="1153">((((ET1388)*BB1388-(EU1388)*BS1388)+AE1388*BS1388)*AV1388)</f>
        <v>0</v>
      </c>
      <c r="CS1388">
        <f t="shared" si="1136"/>
        <v>0</v>
      </c>
      <c r="CT1388">
        <f t="shared" si="1137"/>
        <v>0</v>
      </c>
      <c r="CU1388">
        <f t="shared" si="1138"/>
        <v>0</v>
      </c>
      <c r="CV1388">
        <f t="shared" si="1139"/>
        <v>0</v>
      </c>
      <c r="CW1388">
        <f t="shared" si="1140"/>
        <v>0</v>
      </c>
      <c r="CX1388">
        <f t="shared" si="1141"/>
        <v>0</v>
      </c>
      <c r="CY1388">
        <f t="shared" si="1142"/>
        <v>0</v>
      </c>
      <c r="CZ1388">
        <f t="shared" si="1143"/>
        <v>0</v>
      </c>
      <c r="DC1388" t="s">
        <v>3</v>
      </c>
      <c r="DD1388" t="s">
        <v>3</v>
      </c>
      <c r="DE1388" t="s">
        <v>3</v>
      </c>
      <c r="DF1388" t="s">
        <v>3</v>
      </c>
      <c r="DG1388" t="s">
        <v>3</v>
      </c>
      <c r="DH1388" t="s">
        <v>3</v>
      </c>
      <c r="DI1388" t="s">
        <v>3</v>
      </c>
      <c r="DJ1388" t="s">
        <v>3</v>
      </c>
      <c r="DK1388" t="s">
        <v>3</v>
      </c>
      <c r="DL1388" t="s">
        <v>3</v>
      </c>
      <c r="DM1388" t="s">
        <v>3</v>
      </c>
      <c r="DN1388">
        <v>0</v>
      </c>
      <c r="DO1388">
        <v>0</v>
      </c>
      <c r="DP1388">
        <v>1</v>
      </c>
      <c r="DQ1388">
        <v>1</v>
      </c>
      <c r="DU1388">
        <v>1009</v>
      </c>
      <c r="DV1388" t="s">
        <v>27</v>
      </c>
      <c r="DW1388" t="s">
        <v>27</v>
      </c>
      <c r="DX1388">
        <v>1000</v>
      </c>
      <c r="EE1388">
        <v>51764353</v>
      </c>
      <c r="EF1388">
        <v>0</v>
      </c>
      <c r="EG1388" t="s">
        <v>50</v>
      </c>
      <c r="EH1388">
        <v>0</v>
      </c>
      <c r="EI1388" t="s">
        <v>3</v>
      </c>
      <c r="EJ1388">
        <v>1</v>
      </c>
      <c r="EK1388">
        <v>6001</v>
      </c>
      <c r="EL1388" t="s">
        <v>51</v>
      </c>
      <c r="EM1388" t="s">
        <v>50</v>
      </c>
      <c r="EO1388" t="s">
        <v>3</v>
      </c>
      <c r="EQ1388">
        <v>0</v>
      </c>
      <c r="ER1388">
        <v>150.61000000000001</v>
      </c>
      <c r="ES1388">
        <v>150.61000000000001</v>
      </c>
      <c r="ET1388">
        <v>0</v>
      </c>
      <c r="EU1388">
        <v>0</v>
      </c>
      <c r="EV1388">
        <v>0</v>
      </c>
      <c r="EW1388">
        <v>0</v>
      </c>
      <c r="EX1388">
        <v>0</v>
      </c>
      <c r="EY1388">
        <v>0</v>
      </c>
      <c r="EZ1388">
        <v>5</v>
      </c>
      <c r="FC1388">
        <v>1</v>
      </c>
      <c r="FD1388">
        <v>18</v>
      </c>
      <c r="FF1388">
        <v>180.73</v>
      </c>
      <c r="FQ1388">
        <v>0</v>
      </c>
      <c r="FR1388">
        <f t="shared" si="1144"/>
        <v>0</v>
      </c>
      <c r="FS1388">
        <v>0</v>
      </c>
      <c r="FX1388">
        <v>0</v>
      </c>
      <c r="FY1388">
        <v>0</v>
      </c>
      <c r="GA1388" t="s">
        <v>52</v>
      </c>
      <c r="GD1388">
        <v>0</v>
      </c>
      <c r="GF1388">
        <v>-611639470</v>
      </c>
      <c r="GG1388">
        <v>2</v>
      </c>
      <c r="GH1388">
        <v>3</v>
      </c>
      <c r="GI1388">
        <v>-2</v>
      </c>
      <c r="GJ1388">
        <v>0</v>
      </c>
      <c r="GK1388">
        <f>ROUND(R1388*(R12)/100,2)</f>
        <v>0</v>
      </c>
      <c r="GL1388">
        <f t="shared" si="1145"/>
        <v>0</v>
      </c>
      <c r="GM1388">
        <f t="shared" ref="GM1388:GM1394" si="1154">ROUND(O1388+X1388+Y1388+GK1388,2)+GX1388</f>
        <v>0</v>
      </c>
      <c r="GN1388">
        <f t="shared" ref="GN1388:GN1394" si="1155">IF(OR(BI1388=0,BI1388=1),ROUND(O1388+X1388+Y1388+GK1388,2),0)</f>
        <v>0</v>
      </c>
      <c r="GO1388">
        <f t="shared" ref="GO1388:GO1394" si="1156">IF(BI1388=2,ROUND(O1388+X1388+Y1388+GK1388,2),0)</f>
        <v>0</v>
      </c>
      <c r="GP1388">
        <f t="shared" ref="GP1388:GP1394" si="1157">IF(BI1388=4,ROUND(O1388+X1388+Y1388+GK1388,2)+GX1388,0)</f>
        <v>0</v>
      </c>
      <c r="GR1388">
        <v>1</v>
      </c>
      <c r="GS1388">
        <v>1</v>
      </c>
      <c r="GT1388">
        <v>0</v>
      </c>
      <c r="GU1388" t="s">
        <v>3</v>
      </c>
      <c r="GV1388">
        <f t="shared" ref="GV1388:GV1394" si="1158">ROUND((GT1388),6)</f>
        <v>0</v>
      </c>
      <c r="GW1388">
        <v>1</v>
      </c>
      <c r="GX1388">
        <f t="shared" si="1146"/>
        <v>0</v>
      </c>
      <c r="HA1388">
        <v>0</v>
      </c>
      <c r="HB1388">
        <v>0</v>
      </c>
      <c r="HC1388">
        <f t="shared" si="1147"/>
        <v>0</v>
      </c>
      <c r="HE1388" t="s">
        <v>53</v>
      </c>
      <c r="HF1388" t="s">
        <v>53</v>
      </c>
      <c r="IK1388">
        <f t="shared" si="1148"/>
        <v>0</v>
      </c>
    </row>
    <row r="1389" spans="1:245" x14ac:dyDescent="0.2">
      <c r="A1389">
        <v>17</v>
      </c>
      <c r="B1389">
        <v>1</v>
      </c>
      <c r="C1389">
        <f>ROW(SmtRes!A453)</f>
        <v>453</v>
      </c>
      <c r="D1389">
        <f>ROW(EtalonRes!A442)</f>
        <v>442</v>
      </c>
      <c r="E1389" t="s">
        <v>54</v>
      </c>
      <c r="F1389" t="s">
        <v>55</v>
      </c>
      <c r="G1389" t="s">
        <v>56</v>
      </c>
      <c r="H1389" t="s">
        <v>57</v>
      </c>
      <c r="I1389">
        <v>0</v>
      </c>
      <c r="J1389">
        <v>0</v>
      </c>
      <c r="O1389">
        <f t="shared" si="1118"/>
        <v>0</v>
      </c>
      <c r="P1389">
        <f t="shared" si="1119"/>
        <v>0</v>
      </c>
      <c r="Q1389">
        <f t="shared" si="1120"/>
        <v>0</v>
      </c>
      <c r="R1389">
        <f t="shared" si="1121"/>
        <v>0</v>
      </c>
      <c r="S1389">
        <f t="shared" si="1122"/>
        <v>0</v>
      </c>
      <c r="T1389">
        <f t="shared" si="1123"/>
        <v>0</v>
      </c>
      <c r="U1389">
        <f t="shared" si="1124"/>
        <v>0</v>
      </c>
      <c r="V1389">
        <f t="shared" si="1125"/>
        <v>0</v>
      </c>
      <c r="W1389">
        <f t="shared" si="1126"/>
        <v>0</v>
      </c>
      <c r="X1389">
        <f t="shared" si="1127"/>
        <v>0</v>
      </c>
      <c r="Y1389">
        <f t="shared" si="1128"/>
        <v>0</v>
      </c>
      <c r="AA1389">
        <v>52421674</v>
      </c>
      <c r="AB1389">
        <f t="shared" si="1129"/>
        <v>311955.89</v>
      </c>
      <c r="AC1389">
        <f t="shared" si="1149"/>
        <v>271719.28999999998</v>
      </c>
      <c r="AD1389">
        <f t="shared" si="1150"/>
        <v>35461.980000000003</v>
      </c>
      <c r="AE1389">
        <f t="shared" si="1151"/>
        <v>14481.22</v>
      </c>
      <c r="AF1389">
        <f t="shared" si="1151"/>
        <v>4774.62</v>
      </c>
      <c r="AG1389">
        <f t="shared" si="1131"/>
        <v>0</v>
      </c>
      <c r="AH1389">
        <f t="shared" si="1152"/>
        <v>19.100000000000001</v>
      </c>
      <c r="AI1389">
        <f t="shared" si="1152"/>
        <v>0</v>
      </c>
      <c r="AJ1389">
        <f t="shared" si="1133"/>
        <v>0</v>
      </c>
      <c r="AK1389">
        <v>311955.89</v>
      </c>
      <c r="AL1389">
        <v>271719.28999999998</v>
      </c>
      <c r="AM1389">
        <v>35461.980000000003</v>
      </c>
      <c r="AN1389">
        <v>14481.22</v>
      </c>
      <c r="AO1389">
        <v>4774.62</v>
      </c>
      <c r="AP1389">
        <v>0</v>
      </c>
      <c r="AQ1389">
        <v>19.100000000000001</v>
      </c>
      <c r="AR1389">
        <v>0</v>
      </c>
      <c r="AS1389">
        <v>0</v>
      </c>
      <c r="AT1389">
        <v>70</v>
      </c>
      <c r="AU1389">
        <v>10</v>
      </c>
      <c r="AV1389">
        <v>1</v>
      </c>
      <c r="AW1389">
        <v>1</v>
      </c>
      <c r="AZ1389">
        <v>1</v>
      </c>
      <c r="BA1389">
        <v>1</v>
      </c>
      <c r="BB1389">
        <v>1</v>
      </c>
      <c r="BC1389">
        <v>1</v>
      </c>
      <c r="BD1389" t="s">
        <v>3</v>
      </c>
      <c r="BE1389" t="s">
        <v>3</v>
      </c>
      <c r="BF1389" t="s">
        <v>3</v>
      </c>
      <c r="BG1389" t="s">
        <v>3</v>
      </c>
      <c r="BH1389">
        <v>0</v>
      </c>
      <c r="BI1389">
        <v>4</v>
      </c>
      <c r="BJ1389" t="s">
        <v>58</v>
      </c>
      <c r="BM1389">
        <v>0</v>
      </c>
      <c r="BN1389">
        <v>0</v>
      </c>
      <c r="BO1389" t="s">
        <v>3</v>
      </c>
      <c r="BP1389">
        <v>0</v>
      </c>
      <c r="BQ1389">
        <v>1</v>
      </c>
      <c r="BR1389">
        <v>0</v>
      </c>
      <c r="BS1389">
        <v>1</v>
      </c>
      <c r="BT1389">
        <v>1</v>
      </c>
      <c r="BU1389">
        <v>1</v>
      </c>
      <c r="BV1389">
        <v>1</v>
      </c>
      <c r="BW1389">
        <v>1</v>
      </c>
      <c r="BX1389">
        <v>1</v>
      </c>
      <c r="BY1389" t="s">
        <v>3</v>
      </c>
      <c r="BZ1389">
        <v>70</v>
      </c>
      <c r="CA1389">
        <v>10</v>
      </c>
      <c r="CE1389">
        <v>0</v>
      </c>
      <c r="CF1389">
        <v>0</v>
      </c>
      <c r="CG1389">
        <v>0</v>
      </c>
      <c r="CM1389">
        <v>0</v>
      </c>
      <c r="CN1389" t="s">
        <v>3</v>
      </c>
      <c r="CO1389">
        <v>0</v>
      </c>
      <c r="CP1389">
        <f t="shared" si="1134"/>
        <v>0</v>
      </c>
      <c r="CQ1389">
        <f t="shared" si="1135"/>
        <v>271719.28999999998</v>
      </c>
      <c r="CR1389">
        <f t="shared" si="1153"/>
        <v>35461.980000000003</v>
      </c>
      <c r="CS1389">
        <f t="shared" si="1136"/>
        <v>14481.22</v>
      </c>
      <c r="CT1389">
        <f t="shared" si="1137"/>
        <v>4774.62</v>
      </c>
      <c r="CU1389">
        <f t="shared" si="1138"/>
        <v>0</v>
      </c>
      <c r="CV1389">
        <f t="shared" si="1139"/>
        <v>19.100000000000001</v>
      </c>
      <c r="CW1389">
        <f t="shared" si="1140"/>
        <v>0</v>
      </c>
      <c r="CX1389">
        <f t="shared" si="1141"/>
        <v>0</v>
      </c>
      <c r="CY1389">
        <f t="shared" si="1142"/>
        <v>0</v>
      </c>
      <c r="CZ1389">
        <f t="shared" si="1143"/>
        <v>0</v>
      </c>
      <c r="DC1389" t="s">
        <v>3</v>
      </c>
      <c r="DD1389" t="s">
        <v>3</v>
      </c>
      <c r="DE1389" t="s">
        <v>3</v>
      </c>
      <c r="DF1389" t="s">
        <v>3</v>
      </c>
      <c r="DG1389" t="s">
        <v>3</v>
      </c>
      <c r="DH1389" t="s">
        <v>3</v>
      </c>
      <c r="DI1389" t="s">
        <v>3</v>
      </c>
      <c r="DJ1389" t="s">
        <v>3</v>
      </c>
      <c r="DK1389" t="s">
        <v>3</v>
      </c>
      <c r="DL1389" t="s">
        <v>3</v>
      </c>
      <c r="DM1389" t="s">
        <v>3</v>
      </c>
      <c r="DN1389">
        <v>0</v>
      </c>
      <c r="DO1389">
        <v>0</v>
      </c>
      <c r="DP1389">
        <v>1</v>
      </c>
      <c r="DQ1389">
        <v>1</v>
      </c>
      <c r="DU1389">
        <v>1009</v>
      </c>
      <c r="DV1389" t="s">
        <v>57</v>
      </c>
      <c r="DW1389" t="s">
        <v>57</v>
      </c>
      <c r="DX1389">
        <v>100000</v>
      </c>
      <c r="EE1389">
        <v>51482689</v>
      </c>
      <c r="EF1389">
        <v>1</v>
      </c>
      <c r="EG1389" t="s">
        <v>21</v>
      </c>
      <c r="EH1389">
        <v>0</v>
      </c>
      <c r="EI1389" t="s">
        <v>3</v>
      </c>
      <c r="EJ1389">
        <v>4</v>
      </c>
      <c r="EK1389">
        <v>0</v>
      </c>
      <c r="EL1389" t="s">
        <v>22</v>
      </c>
      <c r="EM1389" t="s">
        <v>23</v>
      </c>
      <c r="EO1389" t="s">
        <v>3</v>
      </c>
      <c r="EQ1389">
        <v>0</v>
      </c>
      <c r="ER1389">
        <v>311955.89</v>
      </c>
      <c r="ES1389">
        <v>271719.28999999998</v>
      </c>
      <c r="ET1389">
        <v>35461.980000000003</v>
      </c>
      <c r="EU1389">
        <v>14481.22</v>
      </c>
      <c r="EV1389">
        <v>4774.62</v>
      </c>
      <c r="EW1389">
        <v>19.100000000000001</v>
      </c>
      <c r="EX1389">
        <v>0</v>
      </c>
      <c r="EY1389">
        <v>0</v>
      </c>
      <c r="FQ1389">
        <v>0</v>
      </c>
      <c r="FR1389">
        <f t="shared" si="1144"/>
        <v>0</v>
      </c>
      <c r="FS1389">
        <v>0</v>
      </c>
      <c r="FX1389">
        <v>70</v>
      </c>
      <c r="FY1389">
        <v>10</v>
      </c>
      <c r="GA1389" t="s">
        <v>3</v>
      </c>
      <c r="GD1389">
        <v>0</v>
      </c>
      <c r="GF1389">
        <v>793279665</v>
      </c>
      <c r="GG1389">
        <v>2</v>
      </c>
      <c r="GH1389">
        <v>1</v>
      </c>
      <c r="GI1389">
        <v>-2</v>
      </c>
      <c r="GJ1389">
        <v>0</v>
      </c>
      <c r="GK1389">
        <f>ROUND(R1389*(R12)/100,2)</f>
        <v>0</v>
      </c>
      <c r="GL1389">
        <f t="shared" si="1145"/>
        <v>0</v>
      </c>
      <c r="GM1389">
        <f t="shared" si="1154"/>
        <v>0</v>
      </c>
      <c r="GN1389">
        <f t="shared" si="1155"/>
        <v>0</v>
      </c>
      <c r="GO1389">
        <f t="shared" si="1156"/>
        <v>0</v>
      </c>
      <c r="GP1389">
        <f t="shared" si="1157"/>
        <v>0</v>
      </c>
      <c r="GR1389">
        <v>0</v>
      </c>
      <c r="GS1389">
        <v>3</v>
      </c>
      <c r="GT1389">
        <v>0</v>
      </c>
      <c r="GU1389" t="s">
        <v>3</v>
      </c>
      <c r="GV1389">
        <f t="shared" si="1158"/>
        <v>0</v>
      </c>
      <c r="GW1389">
        <v>1</v>
      </c>
      <c r="GX1389">
        <f t="shared" si="1146"/>
        <v>0</v>
      </c>
      <c r="HA1389">
        <v>0</v>
      </c>
      <c r="HB1389">
        <v>0</v>
      </c>
      <c r="HC1389">
        <f t="shared" si="1147"/>
        <v>0</v>
      </c>
      <c r="HE1389" t="s">
        <v>3</v>
      </c>
      <c r="HF1389" t="s">
        <v>3</v>
      </c>
      <c r="IK1389">
        <f t="shared" si="1148"/>
        <v>0</v>
      </c>
    </row>
    <row r="1390" spans="1:245" x14ac:dyDescent="0.2">
      <c r="A1390">
        <v>18</v>
      </c>
      <c r="B1390">
        <v>1</v>
      </c>
      <c r="C1390">
        <v>452</v>
      </c>
      <c r="E1390" t="s">
        <v>59</v>
      </c>
      <c r="F1390" t="s">
        <v>60</v>
      </c>
      <c r="G1390" t="s">
        <v>61</v>
      </c>
      <c r="H1390" t="s">
        <v>27</v>
      </c>
      <c r="I1390">
        <v>0</v>
      </c>
      <c r="J1390">
        <v>-101</v>
      </c>
      <c r="O1390">
        <f t="shared" si="1118"/>
        <v>0</v>
      </c>
      <c r="P1390">
        <f t="shared" si="1119"/>
        <v>0</v>
      </c>
      <c r="Q1390">
        <f t="shared" si="1120"/>
        <v>0</v>
      </c>
      <c r="R1390">
        <f t="shared" si="1121"/>
        <v>0</v>
      </c>
      <c r="S1390">
        <f t="shared" si="1122"/>
        <v>0</v>
      </c>
      <c r="T1390">
        <f t="shared" si="1123"/>
        <v>0</v>
      </c>
      <c r="U1390">
        <f t="shared" si="1124"/>
        <v>0</v>
      </c>
      <c r="V1390">
        <f t="shared" si="1125"/>
        <v>0</v>
      </c>
      <c r="W1390">
        <f t="shared" si="1126"/>
        <v>0</v>
      </c>
      <c r="X1390">
        <f t="shared" si="1127"/>
        <v>0</v>
      </c>
      <c r="Y1390">
        <f t="shared" si="1128"/>
        <v>0</v>
      </c>
      <c r="AA1390">
        <v>52421674</v>
      </c>
      <c r="AB1390">
        <f t="shared" si="1129"/>
        <v>2690.29</v>
      </c>
      <c r="AC1390">
        <f t="shared" si="1149"/>
        <v>2690.29</v>
      </c>
      <c r="AD1390">
        <f t="shared" si="1150"/>
        <v>0</v>
      </c>
      <c r="AE1390">
        <f t="shared" si="1151"/>
        <v>0</v>
      </c>
      <c r="AF1390">
        <f t="shared" si="1151"/>
        <v>0</v>
      </c>
      <c r="AG1390">
        <f t="shared" si="1131"/>
        <v>0</v>
      </c>
      <c r="AH1390">
        <f t="shared" si="1152"/>
        <v>0</v>
      </c>
      <c r="AI1390">
        <f t="shared" si="1152"/>
        <v>0</v>
      </c>
      <c r="AJ1390">
        <f t="shared" si="1133"/>
        <v>0</v>
      </c>
      <c r="AK1390">
        <v>2690.29</v>
      </c>
      <c r="AL1390">
        <v>2690.29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70</v>
      </c>
      <c r="AU1390">
        <v>10</v>
      </c>
      <c r="AV1390">
        <v>1</v>
      </c>
      <c r="AW1390">
        <v>1</v>
      </c>
      <c r="AZ1390">
        <v>1</v>
      </c>
      <c r="BA1390">
        <v>1</v>
      </c>
      <c r="BB1390">
        <v>1</v>
      </c>
      <c r="BC1390">
        <v>1</v>
      </c>
      <c r="BD1390" t="s">
        <v>3</v>
      </c>
      <c r="BE1390" t="s">
        <v>3</v>
      </c>
      <c r="BF1390" t="s">
        <v>3</v>
      </c>
      <c r="BG1390" t="s">
        <v>3</v>
      </c>
      <c r="BH1390">
        <v>3</v>
      </c>
      <c r="BI1390">
        <v>4</v>
      </c>
      <c r="BJ1390" t="s">
        <v>62</v>
      </c>
      <c r="BM1390">
        <v>0</v>
      </c>
      <c r="BN1390">
        <v>0</v>
      </c>
      <c r="BO1390" t="s">
        <v>3</v>
      </c>
      <c r="BP1390">
        <v>0</v>
      </c>
      <c r="BQ1390">
        <v>1</v>
      </c>
      <c r="BR1390">
        <v>1</v>
      </c>
      <c r="BS1390">
        <v>1</v>
      </c>
      <c r="BT1390">
        <v>1</v>
      </c>
      <c r="BU1390">
        <v>1</v>
      </c>
      <c r="BV1390">
        <v>1</v>
      </c>
      <c r="BW1390">
        <v>1</v>
      </c>
      <c r="BX1390">
        <v>1</v>
      </c>
      <c r="BY1390" t="s">
        <v>3</v>
      </c>
      <c r="BZ1390">
        <v>70</v>
      </c>
      <c r="CA1390">
        <v>10</v>
      </c>
      <c r="CE1390">
        <v>0</v>
      </c>
      <c r="CF1390">
        <v>0</v>
      </c>
      <c r="CG1390">
        <v>0</v>
      </c>
      <c r="CM1390">
        <v>0</v>
      </c>
      <c r="CN1390" t="s">
        <v>3</v>
      </c>
      <c r="CO1390">
        <v>0</v>
      </c>
      <c r="CP1390">
        <f t="shared" si="1134"/>
        <v>0</v>
      </c>
      <c r="CQ1390">
        <f t="shared" si="1135"/>
        <v>2690.29</v>
      </c>
      <c r="CR1390">
        <f t="shared" si="1153"/>
        <v>0</v>
      </c>
      <c r="CS1390">
        <f t="shared" si="1136"/>
        <v>0</v>
      </c>
      <c r="CT1390">
        <f t="shared" si="1137"/>
        <v>0</v>
      </c>
      <c r="CU1390">
        <f t="shared" si="1138"/>
        <v>0</v>
      </c>
      <c r="CV1390">
        <f t="shared" si="1139"/>
        <v>0</v>
      </c>
      <c r="CW1390">
        <f t="shared" si="1140"/>
        <v>0</v>
      </c>
      <c r="CX1390">
        <f t="shared" si="1141"/>
        <v>0</v>
      </c>
      <c r="CY1390">
        <f t="shared" si="1142"/>
        <v>0</v>
      </c>
      <c r="CZ1390">
        <f t="shared" si="1143"/>
        <v>0</v>
      </c>
      <c r="DC1390" t="s">
        <v>3</v>
      </c>
      <c r="DD1390" t="s">
        <v>3</v>
      </c>
      <c r="DE1390" t="s">
        <v>3</v>
      </c>
      <c r="DF1390" t="s">
        <v>3</v>
      </c>
      <c r="DG1390" t="s">
        <v>3</v>
      </c>
      <c r="DH1390" t="s">
        <v>3</v>
      </c>
      <c r="DI1390" t="s">
        <v>3</v>
      </c>
      <c r="DJ1390" t="s">
        <v>3</v>
      </c>
      <c r="DK1390" t="s">
        <v>3</v>
      </c>
      <c r="DL1390" t="s">
        <v>3</v>
      </c>
      <c r="DM1390" t="s">
        <v>3</v>
      </c>
      <c r="DN1390">
        <v>0</v>
      </c>
      <c r="DO1390">
        <v>0</v>
      </c>
      <c r="DP1390">
        <v>1</v>
      </c>
      <c r="DQ1390">
        <v>1</v>
      </c>
      <c r="DU1390">
        <v>1009</v>
      </c>
      <c r="DV1390" t="s">
        <v>27</v>
      </c>
      <c r="DW1390" t="s">
        <v>27</v>
      </c>
      <c r="DX1390">
        <v>1000</v>
      </c>
      <c r="EE1390">
        <v>51482689</v>
      </c>
      <c r="EF1390">
        <v>1</v>
      </c>
      <c r="EG1390" t="s">
        <v>21</v>
      </c>
      <c r="EH1390">
        <v>0</v>
      </c>
      <c r="EI1390" t="s">
        <v>3</v>
      </c>
      <c r="EJ1390">
        <v>4</v>
      </c>
      <c r="EK1390">
        <v>0</v>
      </c>
      <c r="EL1390" t="s">
        <v>22</v>
      </c>
      <c r="EM1390" t="s">
        <v>23</v>
      </c>
      <c r="EO1390" t="s">
        <v>3</v>
      </c>
      <c r="EQ1390">
        <v>32768</v>
      </c>
      <c r="ER1390">
        <v>2690.29</v>
      </c>
      <c r="ES1390">
        <v>2690.29</v>
      </c>
      <c r="ET1390">
        <v>0</v>
      </c>
      <c r="EU1390">
        <v>0</v>
      </c>
      <c r="EV1390">
        <v>0</v>
      </c>
      <c r="EW1390">
        <v>0</v>
      </c>
      <c r="EX1390">
        <v>0</v>
      </c>
      <c r="FQ1390">
        <v>0</v>
      </c>
      <c r="FR1390">
        <f t="shared" si="1144"/>
        <v>0</v>
      </c>
      <c r="FS1390">
        <v>0</v>
      </c>
      <c r="FX1390">
        <v>70</v>
      </c>
      <c r="FY1390">
        <v>10</v>
      </c>
      <c r="GA1390" t="s">
        <v>3</v>
      </c>
      <c r="GD1390">
        <v>0</v>
      </c>
      <c r="GF1390">
        <v>-2069439204</v>
      </c>
      <c r="GG1390">
        <v>2</v>
      </c>
      <c r="GH1390">
        <v>1</v>
      </c>
      <c r="GI1390">
        <v>-2</v>
      </c>
      <c r="GJ1390">
        <v>0</v>
      </c>
      <c r="GK1390">
        <f>ROUND(R1390*(R12)/100,2)</f>
        <v>0</v>
      </c>
      <c r="GL1390">
        <f t="shared" si="1145"/>
        <v>0</v>
      </c>
      <c r="GM1390">
        <f t="shared" si="1154"/>
        <v>0</v>
      </c>
      <c r="GN1390">
        <f t="shared" si="1155"/>
        <v>0</v>
      </c>
      <c r="GO1390">
        <f t="shared" si="1156"/>
        <v>0</v>
      </c>
      <c r="GP1390">
        <f t="shared" si="1157"/>
        <v>0</v>
      </c>
      <c r="GR1390">
        <v>0</v>
      </c>
      <c r="GS1390">
        <v>3</v>
      </c>
      <c r="GT1390">
        <v>0</v>
      </c>
      <c r="GU1390" t="s">
        <v>3</v>
      </c>
      <c r="GV1390">
        <f t="shared" si="1158"/>
        <v>0</v>
      </c>
      <c r="GW1390">
        <v>1</v>
      </c>
      <c r="GX1390">
        <f t="shared" si="1146"/>
        <v>0</v>
      </c>
      <c r="HA1390">
        <v>0</v>
      </c>
      <c r="HB1390">
        <v>0</v>
      </c>
      <c r="HC1390">
        <f t="shared" si="1147"/>
        <v>0</v>
      </c>
      <c r="HE1390" t="s">
        <v>3</v>
      </c>
      <c r="HF1390" t="s">
        <v>3</v>
      </c>
      <c r="IK1390">
        <f t="shared" si="1148"/>
        <v>0</v>
      </c>
    </row>
    <row r="1391" spans="1:245" x14ac:dyDescent="0.2">
      <c r="A1391">
        <v>18</v>
      </c>
      <c r="B1391">
        <v>1</v>
      </c>
      <c r="C1391">
        <v>453</v>
      </c>
      <c r="E1391" t="s">
        <v>63</v>
      </c>
      <c r="F1391" t="s">
        <v>64</v>
      </c>
      <c r="G1391" t="s">
        <v>65</v>
      </c>
      <c r="H1391" t="s">
        <v>27</v>
      </c>
      <c r="I1391">
        <f>I1389*J1391</f>
        <v>0</v>
      </c>
      <c r="J1391">
        <v>101</v>
      </c>
      <c r="O1391">
        <f t="shared" si="1118"/>
        <v>0</v>
      </c>
      <c r="P1391">
        <f t="shared" si="1119"/>
        <v>0</v>
      </c>
      <c r="Q1391">
        <f t="shared" si="1120"/>
        <v>0</v>
      </c>
      <c r="R1391">
        <f t="shared" si="1121"/>
        <v>0</v>
      </c>
      <c r="S1391">
        <f t="shared" si="1122"/>
        <v>0</v>
      </c>
      <c r="T1391">
        <f t="shared" si="1123"/>
        <v>0</v>
      </c>
      <c r="U1391">
        <f t="shared" si="1124"/>
        <v>0</v>
      </c>
      <c r="V1391">
        <f t="shared" si="1125"/>
        <v>0</v>
      </c>
      <c r="W1391">
        <f t="shared" si="1126"/>
        <v>0</v>
      </c>
      <c r="X1391">
        <f t="shared" si="1127"/>
        <v>0</v>
      </c>
      <c r="Y1391">
        <f t="shared" si="1128"/>
        <v>0</v>
      </c>
      <c r="AA1391">
        <v>52421674</v>
      </c>
      <c r="AB1391">
        <f t="shared" si="1129"/>
        <v>2652.04</v>
      </c>
      <c r="AC1391">
        <f t="shared" si="1149"/>
        <v>2652.04</v>
      </c>
      <c r="AD1391">
        <f t="shared" si="1150"/>
        <v>0</v>
      </c>
      <c r="AE1391">
        <f t="shared" si="1151"/>
        <v>0</v>
      </c>
      <c r="AF1391">
        <f t="shared" si="1151"/>
        <v>0</v>
      </c>
      <c r="AG1391">
        <f t="shared" si="1131"/>
        <v>0</v>
      </c>
      <c r="AH1391">
        <f t="shared" si="1152"/>
        <v>0</v>
      </c>
      <c r="AI1391">
        <f t="shared" si="1152"/>
        <v>0</v>
      </c>
      <c r="AJ1391">
        <f t="shared" si="1133"/>
        <v>0</v>
      </c>
      <c r="AK1391">
        <v>2652.04</v>
      </c>
      <c r="AL1391">
        <v>2652.04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70</v>
      </c>
      <c r="AU1391">
        <v>10</v>
      </c>
      <c r="AV1391">
        <v>1</v>
      </c>
      <c r="AW1391">
        <v>1</v>
      </c>
      <c r="AZ1391">
        <v>1</v>
      </c>
      <c r="BA1391">
        <v>1</v>
      </c>
      <c r="BB1391">
        <v>1</v>
      </c>
      <c r="BC1391">
        <v>1</v>
      </c>
      <c r="BD1391" t="s">
        <v>3</v>
      </c>
      <c r="BE1391" t="s">
        <v>3</v>
      </c>
      <c r="BF1391" t="s">
        <v>3</v>
      </c>
      <c r="BG1391" t="s">
        <v>3</v>
      </c>
      <c r="BH1391">
        <v>3</v>
      </c>
      <c r="BI1391">
        <v>4</v>
      </c>
      <c r="BJ1391" t="s">
        <v>66</v>
      </c>
      <c r="BM1391">
        <v>0</v>
      </c>
      <c r="BN1391">
        <v>0</v>
      </c>
      <c r="BO1391" t="s">
        <v>3</v>
      </c>
      <c r="BP1391">
        <v>0</v>
      </c>
      <c r="BQ1391">
        <v>1</v>
      </c>
      <c r="BR1391">
        <v>0</v>
      </c>
      <c r="BS1391">
        <v>1</v>
      </c>
      <c r="BT1391">
        <v>1</v>
      </c>
      <c r="BU1391">
        <v>1</v>
      </c>
      <c r="BV1391">
        <v>1</v>
      </c>
      <c r="BW1391">
        <v>1</v>
      </c>
      <c r="BX1391">
        <v>1</v>
      </c>
      <c r="BY1391" t="s">
        <v>3</v>
      </c>
      <c r="BZ1391">
        <v>70</v>
      </c>
      <c r="CA1391">
        <v>10</v>
      </c>
      <c r="CE1391">
        <v>0</v>
      </c>
      <c r="CF1391">
        <v>0</v>
      </c>
      <c r="CG1391">
        <v>0</v>
      </c>
      <c r="CM1391">
        <v>0</v>
      </c>
      <c r="CN1391" t="s">
        <v>3</v>
      </c>
      <c r="CO1391">
        <v>0</v>
      </c>
      <c r="CP1391">
        <f t="shared" si="1134"/>
        <v>0</v>
      </c>
      <c r="CQ1391">
        <f t="shared" si="1135"/>
        <v>2652.04</v>
      </c>
      <c r="CR1391">
        <f t="shared" si="1153"/>
        <v>0</v>
      </c>
      <c r="CS1391">
        <f t="shared" si="1136"/>
        <v>0</v>
      </c>
      <c r="CT1391">
        <f t="shared" si="1137"/>
        <v>0</v>
      </c>
      <c r="CU1391">
        <f t="shared" si="1138"/>
        <v>0</v>
      </c>
      <c r="CV1391">
        <f t="shared" si="1139"/>
        <v>0</v>
      </c>
      <c r="CW1391">
        <f t="shared" si="1140"/>
        <v>0</v>
      </c>
      <c r="CX1391">
        <f t="shared" si="1141"/>
        <v>0</v>
      </c>
      <c r="CY1391">
        <f t="shared" si="1142"/>
        <v>0</v>
      </c>
      <c r="CZ1391">
        <f t="shared" si="1143"/>
        <v>0</v>
      </c>
      <c r="DC1391" t="s">
        <v>3</v>
      </c>
      <c r="DD1391" t="s">
        <v>3</v>
      </c>
      <c r="DE1391" t="s">
        <v>3</v>
      </c>
      <c r="DF1391" t="s">
        <v>3</v>
      </c>
      <c r="DG1391" t="s">
        <v>3</v>
      </c>
      <c r="DH1391" t="s">
        <v>3</v>
      </c>
      <c r="DI1391" t="s">
        <v>3</v>
      </c>
      <c r="DJ1391" t="s">
        <v>3</v>
      </c>
      <c r="DK1391" t="s">
        <v>3</v>
      </c>
      <c r="DL1391" t="s">
        <v>3</v>
      </c>
      <c r="DM1391" t="s">
        <v>3</v>
      </c>
      <c r="DN1391">
        <v>0</v>
      </c>
      <c r="DO1391">
        <v>0</v>
      </c>
      <c r="DP1391">
        <v>1</v>
      </c>
      <c r="DQ1391">
        <v>1</v>
      </c>
      <c r="DU1391">
        <v>1009</v>
      </c>
      <c r="DV1391" t="s">
        <v>27</v>
      </c>
      <c r="DW1391" t="s">
        <v>27</v>
      </c>
      <c r="DX1391">
        <v>1000</v>
      </c>
      <c r="EE1391">
        <v>51482689</v>
      </c>
      <c r="EF1391">
        <v>1</v>
      </c>
      <c r="EG1391" t="s">
        <v>21</v>
      </c>
      <c r="EH1391">
        <v>0</v>
      </c>
      <c r="EI1391" t="s">
        <v>3</v>
      </c>
      <c r="EJ1391">
        <v>4</v>
      </c>
      <c r="EK1391">
        <v>0</v>
      </c>
      <c r="EL1391" t="s">
        <v>22</v>
      </c>
      <c r="EM1391" t="s">
        <v>23</v>
      </c>
      <c r="EO1391" t="s">
        <v>3</v>
      </c>
      <c r="EQ1391">
        <v>0</v>
      </c>
      <c r="ER1391">
        <v>2652.04</v>
      </c>
      <c r="ES1391">
        <v>2652.04</v>
      </c>
      <c r="ET1391">
        <v>0</v>
      </c>
      <c r="EU1391">
        <v>0</v>
      </c>
      <c r="EV1391">
        <v>0</v>
      </c>
      <c r="EW1391">
        <v>0</v>
      </c>
      <c r="EX1391">
        <v>0</v>
      </c>
      <c r="FQ1391">
        <v>0</v>
      </c>
      <c r="FR1391">
        <f t="shared" si="1144"/>
        <v>0</v>
      </c>
      <c r="FS1391">
        <v>0</v>
      </c>
      <c r="FX1391">
        <v>70</v>
      </c>
      <c r="FY1391">
        <v>10</v>
      </c>
      <c r="GA1391" t="s">
        <v>3</v>
      </c>
      <c r="GD1391">
        <v>0</v>
      </c>
      <c r="GF1391">
        <v>-740831190</v>
      </c>
      <c r="GG1391">
        <v>2</v>
      </c>
      <c r="GH1391">
        <v>1</v>
      </c>
      <c r="GI1391">
        <v>-2</v>
      </c>
      <c r="GJ1391">
        <v>0</v>
      </c>
      <c r="GK1391">
        <f>ROUND(R1391*(R12)/100,2)</f>
        <v>0</v>
      </c>
      <c r="GL1391">
        <f t="shared" si="1145"/>
        <v>0</v>
      </c>
      <c r="GM1391">
        <f t="shared" si="1154"/>
        <v>0</v>
      </c>
      <c r="GN1391">
        <f t="shared" si="1155"/>
        <v>0</v>
      </c>
      <c r="GO1391">
        <f t="shared" si="1156"/>
        <v>0</v>
      </c>
      <c r="GP1391">
        <f t="shared" si="1157"/>
        <v>0</v>
      </c>
      <c r="GR1391">
        <v>0</v>
      </c>
      <c r="GS1391">
        <v>3</v>
      </c>
      <c r="GT1391">
        <v>0</v>
      </c>
      <c r="GU1391" t="s">
        <v>3</v>
      </c>
      <c r="GV1391">
        <f t="shared" si="1158"/>
        <v>0</v>
      </c>
      <c r="GW1391">
        <v>1</v>
      </c>
      <c r="GX1391">
        <f t="shared" si="1146"/>
        <v>0</v>
      </c>
      <c r="HA1391">
        <v>0</v>
      </c>
      <c r="HB1391">
        <v>0</v>
      </c>
      <c r="HC1391">
        <f t="shared" si="1147"/>
        <v>0</v>
      </c>
      <c r="HE1391" t="s">
        <v>3</v>
      </c>
      <c r="HF1391" t="s">
        <v>3</v>
      </c>
      <c r="IK1391">
        <f t="shared" si="1148"/>
        <v>0</v>
      </c>
    </row>
    <row r="1392" spans="1:245" x14ac:dyDescent="0.2">
      <c r="A1392">
        <v>17</v>
      </c>
      <c r="B1392">
        <v>1</v>
      </c>
      <c r="C1392">
        <f>ROW(SmtRes!A458)</f>
        <v>458</v>
      </c>
      <c r="D1392">
        <f>ROW(EtalonRes!A446)</f>
        <v>446</v>
      </c>
      <c r="E1392" t="s">
        <v>67</v>
      </c>
      <c r="F1392" t="s">
        <v>68</v>
      </c>
      <c r="G1392" t="s">
        <v>69</v>
      </c>
      <c r="H1392" t="s">
        <v>70</v>
      </c>
      <c r="I1392">
        <v>0</v>
      </c>
      <c r="J1392">
        <v>0</v>
      </c>
      <c r="O1392">
        <f t="shared" si="1118"/>
        <v>0</v>
      </c>
      <c r="P1392">
        <f t="shared" si="1119"/>
        <v>0</v>
      </c>
      <c r="Q1392">
        <f t="shared" si="1120"/>
        <v>0</v>
      </c>
      <c r="R1392">
        <f t="shared" si="1121"/>
        <v>0</v>
      </c>
      <c r="S1392">
        <f t="shared" si="1122"/>
        <v>0</v>
      </c>
      <c r="T1392">
        <f t="shared" si="1123"/>
        <v>0</v>
      </c>
      <c r="U1392">
        <f t="shared" si="1124"/>
        <v>0</v>
      </c>
      <c r="V1392">
        <f t="shared" si="1125"/>
        <v>0</v>
      </c>
      <c r="W1392">
        <f t="shared" si="1126"/>
        <v>0</v>
      </c>
      <c r="X1392">
        <f t="shared" si="1127"/>
        <v>0</v>
      </c>
      <c r="Y1392">
        <f t="shared" si="1128"/>
        <v>0</v>
      </c>
      <c r="AA1392">
        <v>52421674</v>
      </c>
      <c r="AB1392">
        <f t="shared" si="1129"/>
        <v>23966.9</v>
      </c>
      <c r="AC1392">
        <f t="shared" si="1149"/>
        <v>20488.849999999999</v>
      </c>
      <c r="AD1392">
        <f t="shared" si="1150"/>
        <v>1123.06</v>
      </c>
      <c r="AE1392">
        <f t="shared" si="1151"/>
        <v>471.72</v>
      </c>
      <c r="AF1392">
        <f t="shared" si="1151"/>
        <v>2354.9899999999998</v>
      </c>
      <c r="AG1392">
        <f t="shared" si="1131"/>
        <v>0</v>
      </c>
      <c r="AH1392">
        <f t="shared" si="1152"/>
        <v>10.3</v>
      </c>
      <c r="AI1392">
        <f t="shared" si="1152"/>
        <v>0</v>
      </c>
      <c r="AJ1392">
        <f t="shared" si="1133"/>
        <v>0</v>
      </c>
      <c r="AK1392">
        <v>23966.9</v>
      </c>
      <c r="AL1392">
        <v>20488.849999999999</v>
      </c>
      <c r="AM1392">
        <v>1123.06</v>
      </c>
      <c r="AN1392">
        <v>471.72</v>
      </c>
      <c r="AO1392">
        <v>2354.9899999999998</v>
      </c>
      <c r="AP1392">
        <v>0</v>
      </c>
      <c r="AQ1392">
        <v>10.3</v>
      </c>
      <c r="AR1392">
        <v>0</v>
      </c>
      <c r="AS1392">
        <v>0</v>
      </c>
      <c r="AT1392">
        <v>70</v>
      </c>
      <c r="AU1392">
        <v>10</v>
      </c>
      <c r="AV1392">
        <v>1</v>
      </c>
      <c r="AW1392">
        <v>1</v>
      </c>
      <c r="AZ1392">
        <v>1</v>
      </c>
      <c r="BA1392">
        <v>1</v>
      </c>
      <c r="BB1392">
        <v>1</v>
      </c>
      <c r="BC1392">
        <v>1</v>
      </c>
      <c r="BD1392" t="s">
        <v>3</v>
      </c>
      <c r="BE1392" t="s">
        <v>3</v>
      </c>
      <c r="BF1392" t="s">
        <v>3</v>
      </c>
      <c r="BG1392" t="s">
        <v>3</v>
      </c>
      <c r="BH1392">
        <v>0</v>
      </c>
      <c r="BI1392">
        <v>4</v>
      </c>
      <c r="BJ1392" t="s">
        <v>71</v>
      </c>
      <c r="BM1392">
        <v>0</v>
      </c>
      <c r="BN1392">
        <v>0</v>
      </c>
      <c r="BO1392" t="s">
        <v>3</v>
      </c>
      <c r="BP1392">
        <v>0</v>
      </c>
      <c r="BQ1392">
        <v>1</v>
      </c>
      <c r="BR1392">
        <v>0</v>
      </c>
      <c r="BS1392">
        <v>1</v>
      </c>
      <c r="BT1392">
        <v>1</v>
      </c>
      <c r="BU1392">
        <v>1</v>
      </c>
      <c r="BV1392">
        <v>1</v>
      </c>
      <c r="BW1392">
        <v>1</v>
      </c>
      <c r="BX1392">
        <v>1</v>
      </c>
      <c r="BY1392" t="s">
        <v>3</v>
      </c>
      <c r="BZ1392">
        <v>70</v>
      </c>
      <c r="CA1392">
        <v>10</v>
      </c>
      <c r="CE1392">
        <v>0</v>
      </c>
      <c r="CF1392">
        <v>0</v>
      </c>
      <c r="CG1392">
        <v>0</v>
      </c>
      <c r="CM1392">
        <v>0</v>
      </c>
      <c r="CN1392" t="s">
        <v>3</v>
      </c>
      <c r="CO1392">
        <v>0</v>
      </c>
      <c r="CP1392">
        <f t="shared" si="1134"/>
        <v>0</v>
      </c>
      <c r="CQ1392">
        <f t="shared" si="1135"/>
        <v>20488.849999999999</v>
      </c>
      <c r="CR1392">
        <f t="shared" si="1153"/>
        <v>1123.06</v>
      </c>
      <c r="CS1392">
        <f t="shared" si="1136"/>
        <v>471.72</v>
      </c>
      <c r="CT1392">
        <f t="shared" si="1137"/>
        <v>2354.9899999999998</v>
      </c>
      <c r="CU1392">
        <f t="shared" si="1138"/>
        <v>0</v>
      </c>
      <c r="CV1392">
        <f t="shared" si="1139"/>
        <v>10.3</v>
      </c>
      <c r="CW1392">
        <f t="shared" si="1140"/>
        <v>0</v>
      </c>
      <c r="CX1392">
        <f t="shared" si="1141"/>
        <v>0</v>
      </c>
      <c r="CY1392">
        <f t="shared" si="1142"/>
        <v>0</v>
      </c>
      <c r="CZ1392">
        <f t="shared" si="1143"/>
        <v>0</v>
      </c>
      <c r="DC1392" t="s">
        <v>3</v>
      </c>
      <c r="DD1392" t="s">
        <v>3</v>
      </c>
      <c r="DE1392" t="s">
        <v>3</v>
      </c>
      <c r="DF1392" t="s">
        <v>3</v>
      </c>
      <c r="DG1392" t="s">
        <v>3</v>
      </c>
      <c r="DH1392" t="s">
        <v>3</v>
      </c>
      <c r="DI1392" t="s">
        <v>3</v>
      </c>
      <c r="DJ1392" t="s">
        <v>3</v>
      </c>
      <c r="DK1392" t="s">
        <v>3</v>
      </c>
      <c r="DL1392" t="s">
        <v>3</v>
      </c>
      <c r="DM1392" t="s">
        <v>3</v>
      </c>
      <c r="DN1392">
        <v>0</v>
      </c>
      <c r="DO1392">
        <v>0</v>
      </c>
      <c r="DP1392">
        <v>1</v>
      </c>
      <c r="DQ1392">
        <v>1</v>
      </c>
      <c r="DU1392">
        <v>1005</v>
      </c>
      <c r="DV1392" t="s">
        <v>70</v>
      </c>
      <c r="DW1392" t="s">
        <v>70</v>
      </c>
      <c r="DX1392">
        <v>100</v>
      </c>
      <c r="EE1392">
        <v>51482689</v>
      </c>
      <c r="EF1392">
        <v>1</v>
      </c>
      <c r="EG1392" t="s">
        <v>21</v>
      </c>
      <c r="EH1392">
        <v>0</v>
      </c>
      <c r="EI1392" t="s">
        <v>3</v>
      </c>
      <c r="EJ1392">
        <v>4</v>
      </c>
      <c r="EK1392">
        <v>0</v>
      </c>
      <c r="EL1392" t="s">
        <v>22</v>
      </c>
      <c r="EM1392" t="s">
        <v>23</v>
      </c>
      <c r="EO1392" t="s">
        <v>3</v>
      </c>
      <c r="EQ1392">
        <v>0</v>
      </c>
      <c r="ER1392">
        <v>23966.9</v>
      </c>
      <c r="ES1392">
        <v>20488.849999999999</v>
      </c>
      <c r="ET1392">
        <v>1123.06</v>
      </c>
      <c r="EU1392">
        <v>471.72</v>
      </c>
      <c r="EV1392">
        <v>2354.9899999999998</v>
      </c>
      <c r="EW1392">
        <v>10.3</v>
      </c>
      <c r="EX1392">
        <v>0</v>
      </c>
      <c r="EY1392">
        <v>0</v>
      </c>
      <c r="FQ1392">
        <v>0</v>
      </c>
      <c r="FR1392">
        <f t="shared" si="1144"/>
        <v>0</v>
      </c>
      <c r="FS1392">
        <v>0</v>
      </c>
      <c r="FX1392">
        <v>70</v>
      </c>
      <c r="FY1392">
        <v>10</v>
      </c>
      <c r="GA1392" t="s">
        <v>3</v>
      </c>
      <c r="GD1392">
        <v>0</v>
      </c>
      <c r="GF1392">
        <v>1620255239</v>
      </c>
      <c r="GG1392">
        <v>2</v>
      </c>
      <c r="GH1392">
        <v>1</v>
      </c>
      <c r="GI1392">
        <v>-2</v>
      </c>
      <c r="GJ1392">
        <v>0</v>
      </c>
      <c r="GK1392">
        <f>ROUND(R1392*(R12)/100,2)</f>
        <v>0</v>
      </c>
      <c r="GL1392">
        <f t="shared" si="1145"/>
        <v>0</v>
      </c>
      <c r="GM1392">
        <f t="shared" si="1154"/>
        <v>0</v>
      </c>
      <c r="GN1392">
        <f t="shared" si="1155"/>
        <v>0</v>
      </c>
      <c r="GO1392">
        <f t="shared" si="1156"/>
        <v>0</v>
      </c>
      <c r="GP1392">
        <f t="shared" si="1157"/>
        <v>0</v>
      </c>
      <c r="GR1392">
        <v>0</v>
      </c>
      <c r="GS1392">
        <v>3</v>
      </c>
      <c r="GT1392">
        <v>0</v>
      </c>
      <c r="GU1392" t="s">
        <v>3</v>
      </c>
      <c r="GV1392">
        <f t="shared" si="1158"/>
        <v>0</v>
      </c>
      <c r="GW1392">
        <v>1</v>
      </c>
      <c r="GX1392">
        <f t="shared" si="1146"/>
        <v>0</v>
      </c>
      <c r="HA1392">
        <v>0</v>
      </c>
      <c r="HB1392">
        <v>0</v>
      </c>
      <c r="HC1392">
        <f t="shared" si="1147"/>
        <v>0</v>
      </c>
      <c r="HE1392" t="s">
        <v>3</v>
      </c>
      <c r="HF1392" t="s">
        <v>3</v>
      </c>
      <c r="IK1392">
        <f t="shared" si="1148"/>
        <v>0</v>
      </c>
    </row>
    <row r="1393" spans="1:245" x14ac:dyDescent="0.2">
      <c r="A1393">
        <v>18</v>
      </c>
      <c r="B1393">
        <v>1</v>
      </c>
      <c r="C1393">
        <v>457</v>
      </c>
      <c r="E1393" t="s">
        <v>72</v>
      </c>
      <c r="F1393" t="s">
        <v>64</v>
      </c>
      <c r="G1393" t="s">
        <v>65</v>
      </c>
      <c r="H1393" t="s">
        <v>27</v>
      </c>
      <c r="I1393">
        <f>I1392*J1393</f>
        <v>0</v>
      </c>
      <c r="J1393">
        <v>-7.14</v>
      </c>
      <c r="O1393">
        <f t="shared" si="1118"/>
        <v>0</v>
      </c>
      <c r="P1393">
        <f t="shared" si="1119"/>
        <v>0</v>
      </c>
      <c r="Q1393">
        <f t="shared" si="1120"/>
        <v>0</v>
      </c>
      <c r="R1393">
        <f t="shared" si="1121"/>
        <v>0</v>
      </c>
      <c r="S1393">
        <f t="shared" si="1122"/>
        <v>0</v>
      </c>
      <c r="T1393">
        <f t="shared" si="1123"/>
        <v>0</v>
      </c>
      <c r="U1393">
        <f t="shared" si="1124"/>
        <v>0</v>
      </c>
      <c r="V1393">
        <f t="shared" si="1125"/>
        <v>0</v>
      </c>
      <c r="W1393">
        <f t="shared" si="1126"/>
        <v>0</v>
      </c>
      <c r="X1393">
        <f t="shared" si="1127"/>
        <v>0</v>
      </c>
      <c r="Y1393">
        <f t="shared" si="1128"/>
        <v>0</v>
      </c>
      <c r="AA1393">
        <v>52421674</v>
      </c>
      <c r="AB1393">
        <f t="shared" si="1129"/>
        <v>2652.04</v>
      </c>
      <c r="AC1393">
        <f t="shared" si="1149"/>
        <v>2652.04</v>
      </c>
      <c r="AD1393">
        <f t="shared" si="1150"/>
        <v>0</v>
      </c>
      <c r="AE1393">
        <f t="shared" si="1151"/>
        <v>0</v>
      </c>
      <c r="AF1393">
        <f t="shared" si="1151"/>
        <v>0</v>
      </c>
      <c r="AG1393">
        <f t="shared" si="1131"/>
        <v>0</v>
      </c>
      <c r="AH1393">
        <f t="shared" si="1152"/>
        <v>0</v>
      </c>
      <c r="AI1393">
        <f t="shared" si="1152"/>
        <v>0</v>
      </c>
      <c r="AJ1393">
        <f t="shared" si="1133"/>
        <v>0</v>
      </c>
      <c r="AK1393">
        <v>2652.04</v>
      </c>
      <c r="AL1393">
        <v>2652.04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70</v>
      </c>
      <c r="AU1393">
        <v>10</v>
      </c>
      <c r="AV1393">
        <v>1</v>
      </c>
      <c r="AW1393">
        <v>1</v>
      </c>
      <c r="AZ1393">
        <v>1</v>
      </c>
      <c r="BA1393">
        <v>1</v>
      </c>
      <c r="BB1393">
        <v>1</v>
      </c>
      <c r="BC1393">
        <v>1</v>
      </c>
      <c r="BD1393" t="s">
        <v>3</v>
      </c>
      <c r="BE1393" t="s">
        <v>3</v>
      </c>
      <c r="BF1393" t="s">
        <v>3</v>
      </c>
      <c r="BG1393" t="s">
        <v>3</v>
      </c>
      <c r="BH1393">
        <v>3</v>
      </c>
      <c r="BI1393">
        <v>4</v>
      </c>
      <c r="BJ1393" t="s">
        <v>66</v>
      </c>
      <c r="BM1393">
        <v>0</v>
      </c>
      <c r="BN1393">
        <v>0</v>
      </c>
      <c r="BO1393" t="s">
        <v>3</v>
      </c>
      <c r="BP1393">
        <v>0</v>
      </c>
      <c r="BQ1393">
        <v>1</v>
      </c>
      <c r="BR1393">
        <v>1</v>
      </c>
      <c r="BS1393">
        <v>1</v>
      </c>
      <c r="BT1393">
        <v>1</v>
      </c>
      <c r="BU1393">
        <v>1</v>
      </c>
      <c r="BV1393">
        <v>1</v>
      </c>
      <c r="BW1393">
        <v>1</v>
      </c>
      <c r="BX1393">
        <v>1</v>
      </c>
      <c r="BY1393" t="s">
        <v>3</v>
      </c>
      <c r="BZ1393">
        <v>70</v>
      </c>
      <c r="CA1393">
        <v>10</v>
      </c>
      <c r="CE1393">
        <v>0</v>
      </c>
      <c r="CF1393">
        <v>0</v>
      </c>
      <c r="CG1393">
        <v>0</v>
      </c>
      <c r="CM1393">
        <v>0</v>
      </c>
      <c r="CN1393" t="s">
        <v>3</v>
      </c>
      <c r="CO1393">
        <v>0</v>
      </c>
      <c r="CP1393">
        <f t="shared" si="1134"/>
        <v>0</v>
      </c>
      <c r="CQ1393">
        <f t="shared" si="1135"/>
        <v>2652.04</v>
      </c>
      <c r="CR1393">
        <f t="shared" si="1153"/>
        <v>0</v>
      </c>
      <c r="CS1393">
        <f t="shared" si="1136"/>
        <v>0</v>
      </c>
      <c r="CT1393">
        <f t="shared" si="1137"/>
        <v>0</v>
      </c>
      <c r="CU1393">
        <f t="shared" si="1138"/>
        <v>0</v>
      </c>
      <c r="CV1393">
        <f t="shared" si="1139"/>
        <v>0</v>
      </c>
      <c r="CW1393">
        <f t="shared" si="1140"/>
        <v>0</v>
      </c>
      <c r="CX1393">
        <f t="shared" si="1141"/>
        <v>0</v>
      </c>
      <c r="CY1393">
        <f t="shared" si="1142"/>
        <v>0</v>
      </c>
      <c r="CZ1393">
        <f t="shared" si="1143"/>
        <v>0</v>
      </c>
      <c r="DC1393" t="s">
        <v>3</v>
      </c>
      <c r="DD1393" t="s">
        <v>3</v>
      </c>
      <c r="DE1393" t="s">
        <v>3</v>
      </c>
      <c r="DF1393" t="s">
        <v>3</v>
      </c>
      <c r="DG1393" t="s">
        <v>3</v>
      </c>
      <c r="DH1393" t="s">
        <v>3</v>
      </c>
      <c r="DI1393" t="s">
        <v>3</v>
      </c>
      <c r="DJ1393" t="s">
        <v>3</v>
      </c>
      <c r="DK1393" t="s">
        <v>3</v>
      </c>
      <c r="DL1393" t="s">
        <v>3</v>
      </c>
      <c r="DM1393" t="s">
        <v>3</v>
      </c>
      <c r="DN1393">
        <v>0</v>
      </c>
      <c r="DO1393">
        <v>0</v>
      </c>
      <c r="DP1393">
        <v>1</v>
      </c>
      <c r="DQ1393">
        <v>1</v>
      </c>
      <c r="DU1393">
        <v>1009</v>
      </c>
      <c r="DV1393" t="s">
        <v>27</v>
      </c>
      <c r="DW1393" t="s">
        <v>27</v>
      </c>
      <c r="DX1393">
        <v>1000</v>
      </c>
      <c r="EE1393">
        <v>51482689</v>
      </c>
      <c r="EF1393">
        <v>1</v>
      </c>
      <c r="EG1393" t="s">
        <v>21</v>
      </c>
      <c r="EH1393">
        <v>0</v>
      </c>
      <c r="EI1393" t="s">
        <v>3</v>
      </c>
      <c r="EJ1393">
        <v>4</v>
      </c>
      <c r="EK1393">
        <v>0</v>
      </c>
      <c r="EL1393" t="s">
        <v>22</v>
      </c>
      <c r="EM1393" t="s">
        <v>23</v>
      </c>
      <c r="EO1393" t="s">
        <v>3</v>
      </c>
      <c r="EQ1393">
        <v>32768</v>
      </c>
      <c r="ER1393">
        <v>2652.04</v>
      </c>
      <c r="ES1393">
        <v>2652.04</v>
      </c>
      <c r="ET1393">
        <v>0</v>
      </c>
      <c r="EU1393">
        <v>0</v>
      </c>
      <c r="EV1393">
        <v>0</v>
      </c>
      <c r="EW1393">
        <v>0</v>
      </c>
      <c r="EX1393">
        <v>0</v>
      </c>
      <c r="FQ1393">
        <v>0</v>
      </c>
      <c r="FR1393">
        <f t="shared" si="1144"/>
        <v>0</v>
      </c>
      <c r="FS1393">
        <v>0</v>
      </c>
      <c r="FX1393">
        <v>70</v>
      </c>
      <c r="FY1393">
        <v>10</v>
      </c>
      <c r="GA1393" t="s">
        <v>3</v>
      </c>
      <c r="GD1393">
        <v>0</v>
      </c>
      <c r="GF1393">
        <v>-740831190</v>
      </c>
      <c r="GG1393">
        <v>2</v>
      </c>
      <c r="GH1393">
        <v>1</v>
      </c>
      <c r="GI1393">
        <v>-2</v>
      </c>
      <c r="GJ1393">
        <v>0</v>
      </c>
      <c r="GK1393">
        <f>ROUND(R1393*(R12)/100,2)</f>
        <v>0</v>
      </c>
      <c r="GL1393">
        <f t="shared" si="1145"/>
        <v>0</v>
      </c>
      <c r="GM1393">
        <f t="shared" si="1154"/>
        <v>0</v>
      </c>
      <c r="GN1393">
        <f t="shared" si="1155"/>
        <v>0</v>
      </c>
      <c r="GO1393">
        <f t="shared" si="1156"/>
        <v>0</v>
      </c>
      <c r="GP1393">
        <f t="shared" si="1157"/>
        <v>0</v>
      </c>
      <c r="GR1393">
        <v>0</v>
      </c>
      <c r="GS1393">
        <v>3</v>
      </c>
      <c r="GT1393">
        <v>0</v>
      </c>
      <c r="GU1393" t="s">
        <v>3</v>
      </c>
      <c r="GV1393">
        <f t="shared" si="1158"/>
        <v>0</v>
      </c>
      <c r="GW1393">
        <v>1</v>
      </c>
      <c r="GX1393">
        <f t="shared" si="1146"/>
        <v>0</v>
      </c>
      <c r="HA1393">
        <v>0</v>
      </c>
      <c r="HB1393">
        <v>0</v>
      </c>
      <c r="HC1393">
        <f t="shared" si="1147"/>
        <v>0</v>
      </c>
      <c r="HE1393" t="s">
        <v>3</v>
      </c>
      <c r="HF1393" t="s">
        <v>3</v>
      </c>
      <c r="IK1393">
        <f t="shared" si="1148"/>
        <v>0</v>
      </c>
    </row>
    <row r="1394" spans="1:245" x14ac:dyDescent="0.2">
      <c r="A1394">
        <v>18</v>
      </c>
      <c r="B1394">
        <v>1</v>
      </c>
      <c r="C1394">
        <v>458</v>
      </c>
      <c r="E1394" t="s">
        <v>73</v>
      </c>
      <c r="F1394" t="s">
        <v>64</v>
      </c>
      <c r="G1394" t="s">
        <v>65</v>
      </c>
      <c r="H1394" t="s">
        <v>27</v>
      </c>
      <c r="I1394">
        <f>I1392*J1394</f>
        <v>0</v>
      </c>
      <c r="J1394">
        <v>11.9</v>
      </c>
      <c r="O1394">
        <f t="shared" si="1118"/>
        <v>0</v>
      </c>
      <c r="P1394">
        <f t="shared" si="1119"/>
        <v>0</v>
      </c>
      <c r="Q1394">
        <f t="shared" si="1120"/>
        <v>0</v>
      </c>
      <c r="R1394">
        <f t="shared" si="1121"/>
        <v>0</v>
      </c>
      <c r="S1394">
        <f t="shared" si="1122"/>
        <v>0</v>
      </c>
      <c r="T1394">
        <f t="shared" si="1123"/>
        <v>0</v>
      </c>
      <c r="U1394">
        <f t="shared" si="1124"/>
        <v>0</v>
      </c>
      <c r="V1394">
        <f t="shared" si="1125"/>
        <v>0</v>
      </c>
      <c r="W1394">
        <f t="shared" si="1126"/>
        <v>0</v>
      </c>
      <c r="X1394">
        <f t="shared" si="1127"/>
        <v>0</v>
      </c>
      <c r="Y1394">
        <f t="shared" si="1128"/>
        <v>0</v>
      </c>
      <c r="AA1394">
        <v>52421674</v>
      </c>
      <c r="AB1394">
        <f t="shared" si="1129"/>
        <v>2652.04</v>
      </c>
      <c r="AC1394">
        <f t="shared" si="1149"/>
        <v>2652.04</v>
      </c>
      <c r="AD1394">
        <f t="shared" si="1150"/>
        <v>0</v>
      </c>
      <c r="AE1394">
        <f t="shared" si="1151"/>
        <v>0</v>
      </c>
      <c r="AF1394">
        <f t="shared" si="1151"/>
        <v>0</v>
      </c>
      <c r="AG1394">
        <f t="shared" si="1131"/>
        <v>0</v>
      </c>
      <c r="AH1394">
        <f t="shared" si="1152"/>
        <v>0</v>
      </c>
      <c r="AI1394">
        <f t="shared" si="1152"/>
        <v>0</v>
      </c>
      <c r="AJ1394">
        <f t="shared" si="1133"/>
        <v>0</v>
      </c>
      <c r="AK1394">
        <v>2652.04</v>
      </c>
      <c r="AL1394">
        <v>2652.04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70</v>
      </c>
      <c r="AU1394">
        <v>10</v>
      </c>
      <c r="AV1394">
        <v>1</v>
      </c>
      <c r="AW1394">
        <v>1</v>
      </c>
      <c r="AZ1394">
        <v>1</v>
      </c>
      <c r="BA1394">
        <v>1</v>
      </c>
      <c r="BB1394">
        <v>1</v>
      </c>
      <c r="BC1394">
        <v>1</v>
      </c>
      <c r="BD1394" t="s">
        <v>3</v>
      </c>
      <c r="BE1394" t="s">
        <v>3</v>
      </c>
      <c r="BF1394" t="s">
        <v>3</v>
      </c>
      <c r="BG1394" t="s">
        <v>3</v>
      </c>
      <c r="BH1394">
        <v>3</v>
      </c>
      <c r="BI1394">
        <v>4</v>
      </c>
      <c r="BJ1394" t="s">
        <v>66</v>
      </c>
      <c r="BM1394">
        <v>0</v>
      </c>
      <c r="BN1394">
        <v>0</v>
      </c>
      <c r="BO1394" t="s">
        <v>3</v>
      </c>
      <c r="BP1394">
        <v>0</v>
      </c>
      <c r="BQ1394">
        <v>1</v>
      </c>
      <c r="BR1394">
        <v>0</v>
      </c>
      <c r="BS1394">
        <v>1</v>
      </c>
      <c r="BT1394">
        <v>1</v>
      </c>
      <c r="BU1394">
        <v>1</v>
      </c>
      <c r="BV1394">
        <v>1</v>
      </c>
      <c r="BW1394">
        <v>1</v>
      </c>
      <c r="BX1394">
        <v>1</v>
      </c>
      <c r="BY1394" t="s">
        <v>3</v>
      </c>
      <c r="BZ1394">
        <v>70</v>
      </c>
      <c r="CA1394">
        <v>10</v>
      </c>
      <c r="CE1394">
        <v>0</v>
      </c>
      <c r="CF1394">
        <v>0</v>
      </c>
      <c r="CG1394">
        <v>0</v>
      </c>
      <c r="CM1394">
        <v>0</v>
      </c>
      <c r="CN1394" t="s">
        <v>3</v>
      </c>
      <c r="CO1394">
        <v>0</v>
      </c>
      <c r="CP1394">
        <f t="shared" si="1134"/>
        <v>0</v>
      </c>
      <c r="CQ1394">
        <f t="shared" si="1135"/>
        <v>2652.04</v>
      </c>
      <c r="CR1394">
        <f t="shared" si="1153"/>
        <v>0</v>
      </c>
      <c r="CS1394">
        <f t="shared" si="1136"/>
        <v>0</v>
      </c>
      <c r="CT1394">
        <f t="shared" si="1137"/>
        <v>0</v>
      </c>
      <c r="CU1394">
        <f t="shared" si="1138"/>
        <v>0</v>
      </c>
      <c r="CV1394">
        <f t="shared" si="1139"/>
        <v>0</v>
      </c>
      <c r="CW1394">
        <f t="shared" si="1140"/>
        <v>0</v>
      </c>
      <c r="CX1394">
        <f t="shared" si="1141"/>
        <v>0</v>
      </c>
      <c r="CY1394">
        <f t="shared" si="1142"/>
        <v>0</v>
      </c>
      <c r="CZ1394">
        <f t="shared" si="1143"/>
        <v>0</v>
      </c>
      <c r="DC1394" t="s">
        <v>3</v>
      </c>
      <c r="DD1394" t="s">
        <v>3</v>
      </c>
      <c r="DE1394" t="s">
        <v>3</v>
      </c>
      <c r="DF1394" t="s">
        <v>3</v>
      </c>
      <c r="DG1394" t="s">
        <v>3</v>
      </c>
      <c r="DH1394" t="s">
        <v>3</v>
      </c>
      <c r="DI1394" t="s">
        <v>3</v>
      </c>
      <c r="DJ1394" t="s">
        <v>3</v>
      </c>
      <c r="DK1394" t="s">
        <v>3</v>
      </c>
      <c r="DL1394" t="s">
        <v>3</v>
      </c>
      <c r="DM1394" t="s">
        <v>3</v>
      </c>
      <c r="DN1394">
        <v>0</v>
      </c>
      <c r="DO1394">
        <v>0</v>
      </c>
      <c r="DP1394">
        <v>1</v>
      </c>
      <c r="DQ1394">
        <v>1</v>
      </c>
      <c r="DU1394">
        <v>1009</v>
      </c>
      <c r="DV1394" t="s">
        <v>27</v>
      </c>
      <c r="DW1394" t="s">
        <v>27</v>
      </c>
      <c r="DX1394">
        <v>1000</v>
      </c>
      <c r="EE1394">
        <v>51482689</v>
      </c>
      <c r="EF1394">
        <v>1</v>
      </c>
      <c r="EG1394" t="s">
        <v>21</v>
      </c>
      <c r="EH1394">
        <v>0</v>
      </c>
      <c r="EI1394" t="s">
        <v>3</v>
      </c>
      <c r="EJ1394">
        <v>4</v>
      </c>
      <c r="EK1394">
        <v>0</v>
      </c>
      <c r="EL1394" t="s">
        <v>22</v>
      </c>
      <c r="EM1394" t="s">
        <v>23</v>
      </c>
      <c r="EO1394" t="s">
        <v>3</v>
      </c>
      <c r="EQ1394">
        <v>0</v>
      </c>
      <c r="ER1394">
        <v>2652.04</v>
      </c>
      <c r="ES1394">
        <v>2652.04</v>
      </c>
      <c r="ET1394">
        <v>0</v>
      </c>
      <c r="EU1394">
        <v>0</v>
      </c>
      <c r="EV1394">
        <v>0</v>
      </c>
      <c r="EW1394">
        <v>0</v>
      </c>
      <c r="EX1394">
        <v>0</v>
      </c>
      <c r="FQ1394">
        <v>0</v>
      </c>
      <c r="FR1394">
        <f t="shared" si="1144"/>
        <v>0</v>
      </c>
      <c r="FS1394">
        <v>0</v>
      </c>
      <c r="FX1394">
        <v>70</v>
      </c>
      <c r="FY1394">
        <v>10</v>
      </c>
      <c r="GA1394" t="s">
        <v>3</v>
      </c>
      <c r="GD1394">
        <v>0</v>
      </c>
      <c r="GF1394">
        <v>-740831190</v>
      </c>
      <c r="GG1394">
        <v>2</v>
      </c>
      <c r="GH1394">
        <v>1</v>
      </c>
      <c r="GI1394">
        <v>-2</v>
      </c>
      <c r="GJ1394">
        <v>0</v>
      </c>
      <c r="GK1394">
        <f>ROUND(R1394*(R12)/100,2)</f>
        <v>0</v>
      </c>
      <c r="GL1394">
        <f t="shared" si="1145"/>
        <v>0</v>
      </c>
      <c r="GM1394">
        <f t="shared" si="1154"/>
        <v>0</v>
      </c>
      <c r="GN1394">
        <f t="shared" si="1155"/>
        <v>0</v>
      </c>
      <c r="GO1394">
        <f t="shared" si="1156"/>
        <v>0</v>
      </c>
      <c r="GP1394">
        <f t="shared" si="1157"/>
        <v>0</v>
      </c>
      <c r="GR1394">
        <v>0</v>
      </c>
      <c r="GS1394">
        <v>3</v>
      </c>
      <c r="GT1394">
        <v>0</v>
      </c>
      <c r="GU1394" t="s">
        <v>3</v>
      </c>
      <c r="GV1394">
        <f t="shared" si="1158"/>
        <v>0</v>
      </c>
      <c r="GW1394">
        <v>1</v>
      </c>
      <c r="GX1394">
        <f t="shared" si="1146"/>
        <v>0</v>
      </c>
      <c r="HA1394">
        <v>0</v>
      </c>
      <c r="HB1394">
        <v>0</v>
      </c>
      <c r="HC1394">
        <f t="shared" si="1147"/>
        <v>0</v>
      </c>
      <c r="HE1394" t="s">
        <v>3</v>
      </c>
      <c r="HF1394" t="s">
        <v>3</v>
      </c>
      <c r="IK1394">
        <f t="shared" si="1148"/>
        <v>0</v>
      </c>
    </row>
    <row r="1396" spans="1:245" x14ac:dyDescent="0.2">
      <c r="A1396" s="2">
        <v>51</v>
      </c>
      <c r="B1396" s="2">
        <f>B1378</f>
        <v>1</v>
      </c>
      <c r="C1396" s="2">
        <f>A1378</f>
        <v>5</v>
      </c>
      <c r="D1396" s="2">
        <f>ROW(A1378)</f>
        <v>1378</v>
      </c>
      <c r="E1396" s="2"/>
      <c r="F1396" s="2" t="str">
        <f>IF(F1378&lt;&gt;"",F1378,"")</f>
        <v>Новый подраздел</v>
      </c>
      <c r="G1396" s="2" t="str">
        <f>IF(G1378&lt;&gt;"",G1378,"")</f>
        <v>Разборка асфальтобетонного покрытия (тротуар) с последующим восстановлением</v>
      </c>
      <c r="H1396" s="2">
        <v>0</v>
      </c>
      <c r="I1396" s="2"/>
      <c r="J1396" s="2"/>
      <c r="K1396" s="2"/>
      <c r="L1396" s="2"/>
      <c r="M1396" s="2"/>
      <c r="N1396" s="2"/>
      <c r="O1396" s="2">
        <f t="shared" ref="O1396:T1396" si="1159">ROUND(AB1396,2)</f>
        <v>0</v>
      </c>
      <c r="P1396" s="2">
        <f t="shared" si="1159"/>
        <v>0</v>
      </c>
      <c r="Q1396" s="2">
        <f t="shared" si="1159"/>
        <v>0</v>
      </c>
      <c r="R1396" s="2">
        <f t="shared" si="1159"/>
        <v>0</v>
      </c>
      <c r="S1396" s="2">
        <f t="shared" si="1159"/>
        <v>0</v>
      </c>
      <c r="T1396" s="2">
        <f t="shared" si="1159"/>
        <v>0</v>
      </c>
      <c r="U1396" s="2">
        <f>AH1396</f>
        <v>0</v>
      </c>
      <c r="V1396" s="2">
        <f>AI1396</f>
        <v>0</v>
      </c>
      <c r="W1396" s="2">
        <f>ROUND(AJ1396,2)</f>
        <v>0</v>
      </c>
      <c r="X1396" s="2">
        <f>ROUND(AK1396,2)</f>
        <v>0</v>
      </c>
      <c r="Y1396" s="2">
        <f>ROUND(AL1396,2)</f>
        <v>0</v>
      </c>
      <c r="Z1396" s="2"/>
      <c r="AA1396" s="2"/>
      <c r="AB1396" s="2">
        <f>ROUND(SUMIF(AA1382:AA1394,"=52421674",O1382:O1394),2)</f>
        <v>0</v>
      </c>
      <c r="AC1396" s="2">
        <f>ROUND(SUMIF(AA1382:AA1394,"=52421674",P1382:P1394),2)</f>
        <v>0</v>
      </c>
      <c r="AD1396" s="2">
        <f>ROUND(SUMIF(AA1382:AA1394,"=52421674",Q1382:Q1394),2)</f>
        <v>0</v>
      </c>
      <c r="AE1396" s="2">
        <f>ROUND(SUMIF(AA1382:AA1394,"=52421674",R1382:R1394),2)</f>
        <v>0</v>
      </c>
      <c r="AF1396" s="2">
        <f>ROUND(SUMIF(AA1382:AA1394,"=52421674",S1382:S1394),2)</f>
        <v>0</v>
      </c>
      <c r="AG1396" s="2">
        <f>ROUND(SUMIF(AA1382:AA1394,"=52421674",T1382:T1394),2)</f>
        <v>0</v>
      </c>
      <c r="AH1396" s="2">
        <f>SUMIF(AA1382:AA1394,"=52421674",U1382:U1394)</f>
        <v>0</v>
      </c>
      <c r="AI1396" s="2">
        <f>SUMIF(AA1382:AA1394,"=52421674",V1382:V1394)</f>
        <v>0</v>
      </c>
      <c r="AJ1396" s="2">
        <f>ROUND(SUMIF(AA1382:AA1394,"=52421674",W1382:W1394),2)</f>
        <v>0</v>
      </c>
      <c r="AK1396" s="2">
        <f>ROUND(SUMIF(AA1382:AA1394,"=52421674",X1382:X1394),2)</f>
        <v>0</v>
      </c>
      <c r="AL1396" s="2">
        <f>ROUND(SUMIF(AA1382:AA1394,"=52421674",Y1382:Y1394),2)</f>
        <v>0</v>
      </c>
      <c r="AM1396" s="2"/>
      <c r="AN1396" s="2"/>
      <c r="AO1396" s="2">
        <f t="shared" ref="AO1396:BD1396" si="1160">ROUND(BX1396,2)</f>
        <v>0</v>
      </c>
      <c r="AP1396" s="2">
        <f t="shared" si="1160"/>
        <v>0</v>
      </c>
      <c r="AQ1396" s="2">
        <f t="shared" si="1160"/>
        <v>0</v>
      </c>
      <c r="AR1396" s="2">
        <f t="shared" si="1160"/>
        <v>0</v>
      </c>
      <c r="AS1396" s="2">
        <f t="shared" si="1160"/>
        <v>0</v>
      </c>
      <c r="AT1396" s="2">
        <f t="shared" si="1160"/>
        <v>0</v>
      </c>
      <c r="AU1396" s="2">
        <f t="shared" si="1160"/>
        <v>0</v>
      </c>
      <c r="AV1396" s="2">
        <f t="shared" si="1160"/>
        <v>0</v>
      </c>
      <c r="AW1396" s="2">
        <f t="shared" si="1160"/>
        <v>0</v>
      </c>
      <c r="AX1396" s="2">
        <f t="shared" si="1160"/>
        <v>0</v>
      </c>
      <c r="AY1396" s="2">
        <f t="shared" si="1160"/>
        <v>0</v>
      </c>
      <c r="AZ1396" s="2">
        <f t="shared" si="1160"/>
        <v>0</v>
      </c>
      <c r="BA1396" s="2">
        <f t="shared" si="1160"/>
        <v>0</v>
      </c>
      <c r="BB1396" s="2">
        <f t="shared" si="1160"/>
        <v>0</v>
      </c>
      <c r="BC1396" s="2">
        <f t="shared" si="1160"/>
        <v>0</v>
      </c>
      <c r="BD1396" s="2">
        <f t="shared" si="1160"/>
        <v>0</v>
      </c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>
        <f>ROUND(SUMIF(AA1382:AA1394,"=52421674",FQ1382:FQ1394),2)</f>
        <v>0</v>
      </c>
      <c r="BY1396" s="2">
        <f>ROUND(SUMIF(AA1382:AA1394,"=52421674",FR1382:FR1394),2)</f>
        <v>0</v>
      </c>
      <c r="BZ1396" s="2">
        <f>ROUND(SUMIF(AA1382:AA1394,"=52421674",GL1382:GL1394),2)</f>
        <v>0</v>
      </c>
      <c r="CA1396" s="2">
        <f>ROUND(SUMIF(AA1382:AA1394,"=52421674",GM1382:GM1394),2)</f>
        <v>0</v>
      </c>
      <c r="CB1396" s="2">
        <f>ROUND(SUMIF(AA1382:AA1394,"=52421674",GN1382:GN1394),2)</f>
        <v>0</v>
      </c>
      <c r="CC1396" s="2">
        <f>ROUND(SUMIF(AA1382:AA1394,"=52421674",GO1382:GO1394),2)</f>
        <v>0</v>
      </c>
      <c r="CD1396" s="2">
        <f>ROUND(SUMIF(AA1382:AA1394,"=52421674",GP1382:GP1394),2)</f>
        <v>0</v>
      </c>
      <c r="CE1396" s="2">
        <f>AC1396-BX1396</f>
        <v>0</v>
      </c>
      <c r="CF1396" s="2">
        <f>AC1396-BY1396</f>
        <v>0</v>
      </c>
      <c r="CG1396" s="2">
        <f>BX1396-BZ1396</f>
        <v>0</v>
      </c>
      <c r="CH1396" s="2">
        <f>AC1396-BX1396-BY1396+BZ1396</f>
        <v>0</v>
      </c>
      <c r="CI1396" s="2">
        <f>BY1396-BZ1396</f>
        <v>0</v>
      </c>
      <c r="CJ1396" s="2">
        <f>ROUND(SUMIF(AA1382:AA1394,"=52421674",GX1382:GX1394),2)</f>
        <v>0</v>
      </c>
      <c r="CK1396" s="2">
        <f>ROUND(SUMIF(AA1382:AA1394,"=52421674",GY1382:GY1394),2)</f>
        <v>0</v>
      </c>
      <c r="CL1396" s="2">
        <f>ROUND(SUMIF(AA1382:AA1394,"=52421674",GZ1382:GZ1394),2)</f>
        <v>0</v>
      </c>
      <c r="CM1396" s="2">
        <f>ROUND(SUMIF(AA1382:AA1394,"=52421674",HD1382:HD1394),2)</f>
        <v>0</v>
      </c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  <c r="GO1396" s="3"/>
      <c r="GP1396" s="3"/>
      <c r="GQ1396" s="3"/>
      <c r="GR1396" s="3"/>
      <c r="GS1396" s="3"/>
      <c r="GT1396" s="3"/>
      <c r="GU1396" s="3"/>
      <c r="GV1396" s="3"/>
      <c r="GW1396" s="3"/>
      <c r="GX1396" s="3">
        <v>0</v>
      </c>
    </row>
    <row r="1398" spans="1:245" x14ac:dyDescent="0.2">
      <c r="A1398" s="4">
        <v>50</v>
      </c>
      <c r="B1398" s="4">
        <v>0</v>
      </c>
      <c r="C1398" s="4">
        <v>0</v>
      </c>
      <c r="D1398" s="4">
        <v>1</v>
      </c>
      <c r="E1398" s="4">
        <v>201</v>
      </c>
      <c r="F1398" s="4">
        <f>ROUND(Source!O1396,O1398)</f>
        <v>0</v>
      </c>
      <c r="G1398" s="4" t="s">
        <v>74</v>
      </c>
      <c r="H1398" s="4" t="s">
        <v>75</v>
      </c>
      <c r="I1398" s="4"/>
      <c r="J1398" s="4"/>
      <c r="K1398" s="4">
        <v>201</v>
      </c>
      <c r="L1398" s="4">
        <v>1</v>
      </c>
      <c r="M1398" s="4">
        <v>3</v>
      </c>
      <c r="N1398" s="4" t="s">
        <v>3</v>
      </c>
      <c r="O1398" s="4">
        <v>2</v>
      </c>
      <c r="P1398" s="4"/>
      <c r="Q1398" s="4"/>
      <c r="R1398" s="4"/>
      <c r="S1398" s="4"/>
      <c r="T1398" s="4"/>
      <c r="U1398" s="4"/>
      <c r="V1398" s="4"/>
      <c r="W1398" s="4"/>
    </row>
    <row r="1399" spans="1:245" x14ac:dyDescent="0.2">
      <c r="A1399" s="4">
        <v>50</v>
      </c>
      <c r="B1399" s="4">
        <v>0</v>
      </c>
      <c r="C1399" s="4">
        <v>0</v>
      </c>
      <c r="D1399" s="4">
        <v>1</v>
      </c>
      <c r="E1399" s="4">
        <v>202</v>
      </c>
      <c r="F1399" s="4">
        <f>ROUND(Source!P1396,O1399)</f>
        <v>0</v>
      </c>
      <c r="G1399" s="4" t="s">
        <v>76</v>
      </c>
      <c r="H1399" s="4" t="s">
        <v>77</v>
      </c>
      <c r="I1399" s="4"/>
      <c r="J1399" s="4"/>
      <c r="K1399" s="4">
        <v>202</v>
      </c>
      <c r="L1399" s="4">
        <v>2</v>
      </c>
      <c r="M1399" s="4">
        <v>3</v>
      </c>
      <c r="N1399" s="4" t="s">
        <v>3</v>
      </c>
      <c r="O1399" s="4">
        <v>2</v>
      </c>
      <c r="P1399" s="4"/>
      <c r="Q1399" s="4"/>
      <c r="R1399" s="4"/>
      <c r="S1399" s="4"/>
      <c r="T1399" s="4"/>
      <c r="U1399" s="4"/>
      <c r="V1399" s="4"/>
      <c r="W1399" s="4"/>
    </row>
    <row r="1400" spans="1:245" x14ac:dyDescent="0.2">
      <c r="A1400" s="4">
        <v>50</v>
      </c>
      <c r="B1400" s="4">
        <v>0</v>
      </c>
      <c r="C1400" s="4">
        <v>0</v>
      </c>
      <c r="D1400" s="4">
        <v>1</v>
      </c>
      <c r="E1400" s="4">
        <v>222</v>
      </c>
      <c r="F1400" s="4">
        <f>ROUND(Source!AO1396,O1400)</f>
        <v>0</v>
      </c>
      <c r="G1400" s="4" t="s">
        <v>78</v>
      </c>
      <c r="H1400" s="4" t="s">
        <v>79</v>
      </c>
      <c r="I1400" s="4"/>
      <c r="J1400" s="4"/>
      <c r="K1400" s="4">
        <v>222</v>
      </c>
      <c r="L1400" s="4">
        <v>3</v>
      </c>
      <c r="M1400" s="4">
        <v>3</v>
      </c>
      <c r="N1400" s="4" t="s">
        <v>3</v>
      </c>
      <c r="O1400" s="4">
        <v>2</v>
      </c>
      <c r="P1400" s="4"/>
      <c r="Q1400" s="4"/>
      <c r="R1400" s="4"/>
      <c r="S1400" s="4"/>
      <c r="T1400" s="4"/>
      <c r="U1400" s="4"/>
      <c r="V1400" s="4"/>
      <c r="W1400" s="4"/>
    </row>
    <row r="1401" spans="1:245" x14ac:dyDescent="0.2">
      <c r="A1401" s="4">
        <v>50</v>
      </c>
      <c r="B1401" s="4">
        <v>0</v>
      </c>
      <c r="C1401" s="4">
        <v>0</v>
      </c>
      <c r="D1401" s="4">
        <v>1</v>
      </c>
      <c r="E1401" s="4">
        <v>225</v>
      </c>
      <c r="F1401" s="4">
        <f>ROUND(Source!AV1396,O1401)</f>
        <v>0</v>
      </c>
      <c r="G1401" s="4" t="s">
        <v>80</v>
      </c>
      <c r="H1401" s="4" t="s">
        <v>81</v>
      </c>
      <c r="I1401" s="4"/>
      <c r="J1401" s="4"/>
      <c r="K1401" s="4">
        <v>225</v>
      </c>
      <c r="L1401" s="4">
        <v>4</v>
      </c>
      <c r="M1401" s="4">
        <v>3</v>
      </c>
      <c r="N1401" s="4" t="s">
        <v>3</v>
      </c>
      <c r="O1401" s="4">
        <v>2</v>
      </c>
      <c r="P1401" s="4"/>
      <c r="Q1401" s="4"/>
      <c r="R1401" s="4"/>
      <c r="S1401" s="4"/>
      <c r="T1401" s="4"/>
      <c r="U1401" s="4"/>
      <c r="V1401" s="4"/>
      <c r="W1401" s="4"/>
    </row>
    <row r="1402" spans="1:245" x14ac:dyDescent="0.2">
      <c r="A1402" s="4">
        <v>50</v>
      </c>
      <c r="B1402" s="4">
        <v>0</v>
      </c>
      <c r="C1402" s="4">
        <v>0</v>
      </c>
      <c r="D1402" s="4">
        <v>1</v>
      </c>
      <c r="E1402" s="4">
        <v>226</v>
      </c>
      <c r="F1402" s="4">
        <f>ROUND(Source!AW1396,O1402)</f>
        <v>0</v>
      </c>
      <c r="G1402" s="4" t="s">
        <v>82</v>
      </c>
      <c r="H1402" s="4" t="s">
        <v>83</v>
      </c>
      <c r="I1402" s="4"/>
      <c r="J1402" s="4"/>
      <c r="K1402" s="4">
        <v>226</v>
      </c>
      <c r="L1402" s="4">
        <v>5</v>
      </c>
      <c r="M1402" s="4">
        <v>3</v>
      </c>
      <c r="N1402" s="4" t="s">
        <v>3</v>
      </c>
      <c r="O1402" s="4">
        <v>2</v>
      </c>
      <c r="P1402" s="4"/>
      <c r="Q1402" s="4"/>
      <c r="R1402" s="4"/>
      <c r="S1402" s="4"/>
      <c r="T1402" s="4"/>
      <c r="U1402" s="4"/>
      <c r="V1402" s="4"/>
      <c r="W1402" s="4"/>
    </row>
    <row r="1403" spans="1:245" x14ac:dyDescent="0.2">
      <c r="A1403" s="4">
        <v>50</v>
      </c>
      <c r="B1403" s="4">
        <v>0</v>
      </c>
      <c r="C1403" s="4">
        <v>0</v>
      </c>
      <c r="D1403" s="4">
        <v>1</v>
      </c>
      <c r="E1403" s="4">
        <v>227</v>
      </c>
      <c r="F1403" s="4">
        <f>ROUND(Source!AX1396,O1403)</f>
        <v>0</v>
      </c>
      <c r="G1403" s="4" t="s">
        <v>84</v>
      </c>
      <c r="H1403" s="4" t="s">
        <v>85</v>
      </c>
      <c r="I1403" s="4"/>
      <c r="J1403" s="4"/>
      <c r="K1403" s="4">
        <v>227</v>
      </c>
      <c r="L1403" s="4">
        <v>6</v>
      </c>
      <c r="M1403" s="4">
        <v>3</v>
      </c>
      <c r="N1403" s="4" t="s">
        <v>3</v>
      </c>
      <c r="O1403" s="4">
        <v>2</v>
      </c>
      <c r="P1403" s="4"/>
      <c r="Q1403" s="4"/>
      <c r="R1403" s="4"/>
      <c r="S1403" s="4"/>
      <c r="T1403" s="4"/>
      <c r="U1403" s="4"/>
      <c r="V1403" s="4"/>
      <c r="W1403" s="4"/>
    </row>
    <row r="1404" spans="1:245" x14ac:dyDescent="0.2">
      <c r="A1404" s="4">
        <v>50</v>
      </c>
      <c r="B1404" s="4">
        <v>0</v>
      </c>
      <c r="C1404" s="4">
        <v>0</v>
      </c>
      <c r="D1404" s="4">
        <v>1</v>
      </c>
      <c r="E1404" s="4">
        <v>228</v>
      </c>
      <c r="F1404" s="4">
        <f>ROUND(Source!AY1396,O1404)</f>
        <v>0</v>
      </c>
      <c r="G1404" s="4" t="s">
        <v>86</v>
      </c>
      <c r="H1404" s="4" t="s">
        <v>87</v>
      </c>
      <c r="I1404" s="4"/>
      <c r="J1404" s="4"/>
      <c r="K1404" s="4">
        <v>228</v>
      </c>
      <c r="L1404" s="4">
        <v>7</v>
      </c>
      <c r="M1404" s="4">
        <v>3</v>
      </c>
      <c r="N1404" s="4" t="s">
        <v>3</v>
      </c>
      <c r="O1404" s="4">
        <v>2</v>
      </c>
      <c r="P1404" s="4"/>
      <c r="Q1404" s="4"/>
      <c r="R1404" s="4"/>
      <c r="S1404" s="4"/>
      <c r="T1404" s="4"/>
      <c r="U1404" s="4"/>
      <c r="V1404" s="4"/>
      <c r="W1404" s="4"/>
    </row>
    <row r="1405" spans="1:245" x14ac:dyDescent="0.2">
      <c r="A1405" s="4">
        <v>50</v>
      </c>
      <c r="B1405" s="4">
        <v>0</v>
      </c>
      <c r="C1405" s="4">
        <v>0</v>
      </c>
      <c r="D1405" s="4">
        <v>1</v>
      </c>
      <c r="E1405" s="4">
        <v>216</v>
      </c>
      <c r="F1405" s="4">
        <f>ROUND(Source!AP1396,O1405)</f>
        <v>0</v>
      </c>
      <c r="G1405" s="4" t="s">
        <v>88</v>
      </c>
      <c r="H1405" s="4" t="s">
        <v>89</v>
      </c>
      <c r="I1405" s="4"/>
      <c r="J1405" s="4"/>
      <c r="K1405" s="4">
        <v>216</v>
      </c>
      <c r="L1405" s="4">
        <v>8</v>
      </c>
      <c r="M1405" s="4">
        <v>3</v>
      </c>
      <c r="N1405" s="4" t="s">
        <v>3</v>
      </c>
      <c r="O1405" s="4">
        <v>2</v>
      </c>
      <c r="P1405" s="4"/>
      <c r="Q1405" s="4"/>
      <c r="R1405" s="4"/>
      <c r="S1405" s="4"/>
      <c r="T1405" s="4"/>
      <c r="U1405" s="4"/>
      <c r="V1405" s="4"/>
      <c r="W1405" s="4"/>
    </row>
    <row r="1406" spans="1:245" x14ac:dyDescent="0.2">
      <c r="A1406" s="4">
        <v>50</v>
      </c>
      <c r="B1406" s="4">
        <v>0</v>
      </c>
      <c r="C1406" s="4">
        <v>0</v>
      </c>
      <c r="D1406" s="4">
        <v>1</v>
      </c>
      <c r="E1406" s="4">
        <v>223</v>
      </c>
      <c r="F1406" s="4">
        <f>ROUND(Source!AQ1396,O1406)</f>
        <v>0</v>
      </c>
      <c r="G1406" s="4" t="s">
        <v>90</v>
      </c>
      <c r="H1406" s="4" t="s">
        <v>91</v>
      </c>
      <c r="I1406" s="4"/>
      <c r="J1406" s="4"/>
      <c r="K1406" s="4">
        <v>223</v>
      </c>
      <c r="L1406" s="4">
        <v>9</v>
      </c>
      <c r="M1406" s="4">
        <v>3</v>
      </c>
      <c r="N1406" s="4" t="s">
        <v>3</v>
      </c>
      <c r="O1406" s="4">
        <v>2</v>
      </c>
      <c r="P1406" s="4"/>
      <c r="Q1406" s="4"/>
      <c r="R1406" s="4"/>
      <c r="S1406" s="4"/>
      <c r="T1406" s="4"/>
      <c r="U1406" s="4"/>
      <c r="V1406" s="4"/>
      <c r="W1406" s="4"/>
    </row>
    <row r="1407" spans="1:245" x14ac:dyDescent="0.2">
      <c r="A1407" s="4">
        <v>50</v>
      </c>
      <c r="B1407" s="4">
        <v>0</v>
      </c>
      <c r="C1407" s="4">
        <v>0</v>
      </c>
      <c r="D1407" s="4">
        <v>1</v>
      </c>
      <c r="E1407" s="4">
        <v>229</v>
      </c>
      <c r="F1407" s="4">
        <f>ROUND(Source!AZ1396,O1407)</f>
        <v>0</v>
      </c>
      <c r="G1407" s="4" t="s">
        <v>92</v>
      </c>
      <c r="H1407" s="4" t="s">
        <v>93</v>
      </c>
      <c r="I1407" s="4"/>
      <c r="J1407" s="4"/>
      <c r="K1407" s="4">
        <v>229</v>
      </c>
      <c r="L1407" s="4">
        <v>10</v>
      </c>
      <c r="M1407" s="4">
        <v>3</v>
      </c>
      <c r="N1407" s="4" t="s">
        <v>3</v>
      </c>
      <c r="O1407" s="4">
        <v>2</v>
      </c>
      <c r="P1407" s="4"/>
      <c r="Q1407" s="4"/>
      <c r="R1407" s="4"/>
      <c r="S1407" s="4"/>
      <c r="T1407" s="4"/>
      <c r="U1407" s="4"/>
      <c r="V1407" s="4"/>
      <c r="W1407" s="4"/>
    </row>
    <row r="1408" spans="1:245" x14ac:dyDescent="0.2">
      <c r="A1408" s="4">
        <v>50</v>
      </c>
      <c r="B1408" s="4">
        <v>0</v>
      </c>
      <c r="C1408" s="4">
        <v>0</v>
      </c>
      <c r="D1408" s="4">
        <v>1</v>
      </c>
      <c r="E1408" s="4">
        <v>203</v>
      </c>
      <c r="F1408" s="4">
        <f>ROUND(Source!Q1396,O1408)</f>
        <v>0</v>
      </c>
      <c r="G1408" s="4" t="s">
        <v>94</v>
      </c>
      <c r="H1408" s="4" t="s">
        <v>95</v>
      </c>
      <c r="I1408" s="4"/>
      <c r="J1408" s="4"/>
      <c r="K1408" s="4">
        <v>203</v>
      </c>
      <c r="L1408" s="4">
        <v>11</v>
      </c>
      <c r="M1408" s="4">
        <v>3</v>
      </c>
      <c r="N1408" s="4" t="s">
        <v>3</v>
      </c>
      <c r="O1408" s="4">
        <v>2</v>
      </c>
      <c r="P1408" s="4"/>
      <c r="Q1408" s="4"/>
      <c r="R1408" s="4"/>
      <c r="S1408" s="4"/>
      <c r="T1408" s="4"/>
      <c r="U1408" s="4"/>
      <c r="V1408" s="4"/>
      <c r="W1408" s="4"/>
    </row>
    <row r="1409" spans="1:23" x14ac:dyDescent="0.2">
      <c r="A1409" s="4">
        <v>50</v>
      </c>
      <c r="B1409" s="4">
        <v>0</v>
      </c>
      <c r="C1409" s="4">
        <v>0</v>
      </c>
      <c r="D1409" s="4">
        <v>1</v>
      </c>
      <c r="E1409" s="4">
        <v>231</v>
      </c>
      <c r="F1409" s="4">
        <f>ROUND(Source!BB1396,O1409)</f>
        <v>0</v>
      </c>
      <c r="G1409" s="4" t="s">
        <v>96</v>
      </c>
      <c r="H1409" s="4" t="s">
        <v>97</v>
      </c>
      <c r="I1409" s="4"/>
      <c r="J1409" s="4"/>
      <c r="K1409" s="4">
        <v>231</v>
      </c>
      <c r="L1409" s="4">
        <v>12</v>
      </c>
      <c r="M1409" s="4">
        <v>3</v>
      </c>
      <c r="N1409" s="4" t="s">
        <v>3</v>
      </c>
      <c r="O1409" s="4">
        <v>2</v>
      </c>
      <c r="P1409" s="4"/>
      <c r="Q1409" s="4"/>
      <c r="R1409" s="4"/>
      <c r="S1409" s="4"/>
      <c r="T1409" s="4"/>
      <c r="U1409" s="4"/>
      <c r="V1409" s="4"/>
      <c r="W1409" s="4"/>
    </row>
    <row r="1410" spans="1:23" x14ac:dyDescent="0.2">
      <c r="A1410" s="4">
        <v>50</v>
      </c>
      <c r="B1410" s="4">
        <v>0</v>
      </c>
      <c r="C1410" s="4">
        <v>0</v>
      </c>
      <c r="D1410" s="4">
        <v>1</v>
      </c>
      <c r="E1410" s="4">
        <v>204</v>
      </c>
      <c r="F1410" s="4">
        <f>ROUND(Source!R1396,O1410)</f>
        <v>0</v>
      </c>
      <c r="G1410" s="4" t="s">
        <v>98</v>
      </c>
      <c r="H1410" s="4" t="s">
        <v>99</v>
      </c>
      <c r="I1410" s="4"/>
      <c r="J1410" s="4"/>
      <c r="K1410" s="4">
        <v>204</v>
      </c>
      <c r="L1410" s="4">
        <v>13</v>
      </c>
      <c r="M1410" s="4">
        <v>3</v>
      </c>
      <c r="N1410" s="4" t="s">
        <v>3</v>
      </c>
      <c r="O1410" s="4">
        <v>2</v>
      </c>
      <c r="P1410" s="4"/>
      <c r="Q1410" s="4"/>
      <c r="R1410" s="4"/>
      <c r="S1410" s="4"/>
      <c r="T1410" s="4"/>
      <c r="U1410" s="4"/>
      <c r="V1410" s="4"/>
      <c r="W1410" s="4"/>
    </row>
    <row r="1411" spans="1:23" x14ac:dyDescent="0.2">
      <c r="A1411" s="4">
        <v>50</v>
      </c>
      <c r="B1411" s="4">
        <v>0</v>
      </c>
      <c r="C1411" s="4">
        <v>0</v>
      </c>
      <c r="D1411" s="4">
        <v>1</v>
      </c>
      <c r="E1411" s="4">
        <v>205</v>
      </c>
      <c r="F1411" s="4">
        <f>ROUND(Source!S1396,O1411)</f>
        <v>0</v>
      </c>
      <c r="G1411" s="4" t="s">
        <v>100</v>
      </c>
      <c r="H1411" s="4" t="s">
        <v>101</v>
      </c>
      <c r="I1411" s="4"/>
      <c r="J1411" s="4"/>
      <c r="K1411" s="4">
        <v>205</v>
      </c>
      <c r="L1411" s="4">
        <v>14</v>
      </c>
      <c r="M1411" s="4">
        <v>3</v>
      </c>
      <c r="N1411" s="4" t="s">
        <v>3</v>
      </c>
      <c r="O1411" s="4">
        <v>2</v>
      </c>
      <c r="P1411" s="4"/>
      <c r="Q1411" s="4"/>
      <c r="R1411" s="4"/>
      <c r="S1411" s="4"/>
      <c r="T1411" s="4"/>
      <c r="U1411" s="4"/>
      <c r="V1411" s="4"/>
      <c r="W1411" s="4"/>
    </row>
    <row r="1412" spans="1:23" x14ac:dyDescent="0.2">
      <c r="A1412" s="4">
        <v>50</v>
      </c>
      <c r="B1412" s="4">
        <v>0</v>
      </c>
      <c r="C1412" s="4">
        <v>0</v>
      </c>
      <c r="D1412" s="4">
        <v>1</v>
      </c>
      <c r="E1412" s="4">
        <v>232</v>
      </c>
      <c r="F1412" s="4">
        <f>ROUND(Source!BC1396,O1412)</f>
        <v>0</v>
      </c>
      <c r="G1412" s="4" t="s">
        <v>102</v>
      </c>
      <c r="H1412" s="4" t="s">
        <v>103</v>
      </c>
      <c r="I1412" s="4"/>
      <c r="J1412" s="4"/>
      <c r="K1412" s="4">
        <v>232</v>
      </c>
      <c r="L1412" s="4">
        <v>15</v>
      </c>
      <c r="M1412" s="4">
        <v>3</v>
      </c>
      <c r="N1412" s="4" t="s">
        <v>3</v>
      </c>
      <c r="O1412" s="4">
        <v>2</v>
      </c>
      <c r="P1412" s="4"/>
      <c r="Q1412" s="4"/>
      <c r="R1412" s="4"/>
      <c r="S1412" s="4"/>
      <c r="T1412" s="4"/>
      <c r="U1412" s="4"/>
      <c r="V1412" s="4"/>
      <c r="W1412" s="4"/>
    </row>
    <row r="1413" spans="1:23" x14ac:dyDescent="0.2">
      <c r="A1413" s="4">
        <v>50</v>
      </c>
      <c r="B1413" s="4">
        <v>0</v>
      </c>
      <c r="C1413" s="4">
        <v>0</v>
      </c>
      <c r="D1413" s="4">
        <v>1</v>
      </c>
      <c r="E1413" s="4">
        <v>214</v>
      </c>
      <c r="F1413" s="4">
        <f>ROUND(Source!AS1396,O1413)</f>
        <v>0</v>
      </c>
      <c r="G1413" s="4" t="s">
        <v>104</v>
      </c>
      <c r="H1413" s="4" t="s">
        <v>105</v>
      </c>
      <c r="I1413" s="4"/>
      <c r="J1413" s="4"/>
      <c r="K1413" s="4">
        <v>214</v>
      </c>
      <c r="L1413" s="4">
        <v>16</v>
      </c>
      <c r="M1413" s="4">
        <v>3</v>
      </c>
      <c r="N1413" s="4" t="s">
        <v>3</v>
      </c>
      <c r="O1413" s="4">
        <v>2</v>
      </c>
      <c r="P1413" s="4"/>
      <c r="Q1413" s="4"/>
      <c r="R1413" s="4"/>
      <c r="S1413" s="4"/>
      <c r="T1413" s="4"/>
      <c r="U1413" s="4"/>
      <c r="V1413" s="4"/>
      <c r="W1413" s="4"/>
    </row>
    <row r="1414" spans="1:23" x14ac:dyDescent="0.2">
      <c r="A1414" s="4">
        <v>50</v>
      </c>
      <c r="B1414" s="4">
        <v>0</v>
      </c>
      <c r="C1414" s="4">
        <v>0</v>
      </c>
      <c r="D1414" s="4">
        <v>1</v>
      </c>
      <c r="E1414" s="4">
        <v>215</v>
      </c>
      <c r="F1414" s="4">
        <f>ROUND(Source!AT1396,O1414)</f>
        <v>0</v>
      </c>
      <c r="G1414" s="4" t="s">
        <v>106</v>
      </c>
      <c r="H1414" s="4" t="s">
        <v>107</v>
      </c>
      <c r="I1414" s="4"/>
      <c r="J1414" s="4"/>
      <c r="K1414" s="4">
        <v>215</v>
      </c>
      <c r="L1414" s="4">
        <v>17</v>
      </c>
      <c r="M1414" s="4">
        <v>3</v>
      </c>
      <c r="N1414" s="4" t="s">
        <v>3</v>
      </c>
      <c r="O1414" s="4">
        <v>2</v>
      </c>
      <c r="P1414" s="4"/>
      <c r="Q1414" s="4"/>
      <c r="R1414" s="4"/>
      <c r="S1414" s="4"/>
      <c r="T1414" s="4"/>
      <c r="U1414" s="4"/>
      <c r="V1414" s="4"/>
      <c r="W1414" s="4"/>
    </row>
    <row r="1415" spans="1:23" x14ac:dyDescent="0.2">
      <c r="A1415" s="4">
        <v>50</v>
      </c>
      <c r="B1415" s="4">
        <v>0</v>
      </c>
      <c r="C1415" s="4">
        <v>0</v>
      </c>
      <c r="D1415" s="4">
        <v>1</v>
      </c>
      <c r="E1415" s="4">
        <v>217</v>
      </c>
      <c r="F1415" s="4">
        <f>ROUND(Source!AU1396,O1415)</f>
        <v>0</v>
      </c>
      <c r="G1415" s="4" t="s">
        <v>108</v>
      </c>
      <c r="H1415" s="4" t="s">
        <v>109</v>
      </c>
      <c r="I1415" s="4"/>
      <c r="J1415" s="4"/>
      <c r="K1415" s="4">
        <v>217</v>
      </c>
      <c r="L1415" s="4">
        <v>18</v>
      </c>
      <c r="M1415" s="4">
        <v>3</v>
      </c>
      <c r="N1415" s="4" t="s">
        <v>3</v>
      </c>
      <c r="O1415" s="4">
        <v>2</v>
      </c>
      <c r="P1415" s="4"/>
      <c r="Q1415" s="4"/>
      <c r="R1415" s="4"/>
      <c r="S1415" s="4"/>
      <c r="T1415" s="4"/>
      <c r="U1415" s="4"/>
      <c r="V1415" s="4"/>
      <c r="W1415" s="4"/>
    </row>
    <row r="1416" spans="1:23" x14ac:dyDescent="0.2">
      <c r="A1416" s="4">
        <v>50</v>
      </c>
      <c r="B1416" s="4">
        <v>0</v>
      </c>
      <c r="C1416" s="4">
        <v>0</v>
      </c>
      <c r="D1416" s="4">
        <v>1</v>
      </c>
      <c r="E1416" s="4">
        <v>230</v>
      </c>
      <c r="F1416" s="4">
        <f>ROUND(Source!BA1396,O1416)</f>
        <v>0</v>
      </c>
      <c r="G1416" s="4" t="s">
        <v>110</v>
      </c>
      <c r="H1416" s="4" t="s">
        <v>111</v>
      </c>
      <c r="I1416" s="4"/>
      <c r="J1416" s="4"/>
      <c r="K1416" s="4">
        <v>230</v>
      </c>
      <c r="L1416" s="4">
        <v>19</v>
      </c>
      <c r="M1416" s="4">
        <v>3</v>
      </c>
      <c r="N1416" s="4" t="s">
        <v>3</v>
      </c>
      <c r="O1416" s="4">
        <v>2</v>
      </c>
      <c r="P1416" s="4"/>
      <c r="Q1416" s="4"/>
      <c r="R1416" s="4"/>
      <c r="S1416" s="4"/>
      <c r="T1416" s="4"/>
      <c r="U1416" s="4"/>
      <c r="V1416" s="4"/>
      <c r="W1416" s="4"/>
    </row>
    <row r="1417" spans="1:23" x14ac:dyDescent="0.2">
      <c r="A1417" s="4">
        <v>50</v>
      </c>
      <c r="B1417" s="4">
        <v>0</v>
      </c>
      <c r="C1417" s="4">
        <v>0</v>
      </c>
      <c r="D1417" s="4">
        <v>1</v>
      </c>
      <c r="E1417" s="4">
        <v>206</v>
      </c>
      <c r="F1417" s="4">
        <f>ROUND(Source!T1396,O1417)</f>
        <v>0</v>
      </c>
      <c r="G1417" s="4" t="s">
        <v>112</v>
      </c>
      <c r="H1417" s="4" t="s">
        <v>113</v>
      </c>
      <c r="I1417" s="4"/>
      <c r="J1417" s="4"/>
      <c r="K1417" s="4">
        <v>206</v>
      </c>
      <c r="L1417" s="4">
        <v>20</v>
      </c>
      <c r="M1417" s="4">
        <v>3</v>
      </c>
      <c r="N1417" s="4" t="s">
        <v>3</v>
      </c>
      <c r="O1417" s="4">
        <v>2</v>
      </c>
      <c r="P1417" s="4"/>
      <c r="Q1417" s="4"/>
      <c r="R1417" s="4"/>
      <c r="S1417" s="4"/>
      <c r="T1417" s="4"/>
      <c r="U1417" s="4"/>
      <c r="V1417" s="4"/>
      <c r="W1417" s="4"/>
    </row>
    <row r="1418" spans="1:23" x14ac:dyDescent="0.2">
      <c r="A1418" s="4">
        <v>50</v>
      </c>
      <c r="B1418" s="4">
        <v>0</v>
      </c>
      <c r="C1418" s="4">
        <v>0</v>
      </c>
      <c r="D1418" s="4">
        <v>1</v>
      </c>
      <c r="E1418" s="4">
        <v>207</v>
      </c>
      <c r="F1418" s="4">
        <f>Source!U1396</f>
        <v>0</v>
      </c>
      <c r="G1418" s="4" t="s">
        <v>114</v>
      </c>
      <c r="H1418" s="4" t="s">
        <v>115</v>
      </c>
      <c r="I1418" s="4"/>
      <c r="J1418" s="4"/>
      <c r="K1418" s="4">
        <v>207</v>
      </c>
      <c r="L1418" s="4">
        <v>21</v>
      </c>
      <c r="M1418" s="4">
        <v>3</v>
      </c>
      <c r="N1418" s="4" t="s">
        <v>3</v>
      </c>
      <c r="O1418" s="4">
        <v>-1</v>
      </c>
      <c r="P1418" s="4"/>
      <c r="Q1418" s="4"/>
      <c r="R1418" s="4"/>
      <c r="S1418" s="4"/>
      <c r="T1418" s="4"/>
      <c r="U1418" s="4"/>
      <c r="V1418" s="4"/>
      <c r="W1418" s="4"/>
    </row>
    <row r="1419" spans="1:23" x14ac:dyDescent="0.2">
      <c r="A1419" s="4">
        <v>50</v>
      </c>
      <c r="B1419" s="4">
        <v>0</v>
      </c>
      <c r="C1419" s="4">
        <v>0</v>
      </c>
      <c r="D1419" s="4">
        <v>1</v>
      </c>
      <c r="E1419" s="4">
        <v>208</v>
      </c>
      <c r="F1419" s="4">
        <f>Source!V1396</f>
        <v>0</v>
      </c>
      <c r="G1419" s="4" t="s">
        <v>116</v>
      </c>
      <c r="H1419" s="4" t="s">
        <v>117</v>
      </c>
      <c r="I1419" s="4"/>
      <c r="J1419" s="4"/>
      <c r="K1419" s="4">
        <v>208</v>
      </c>
      <c r="L1419" s="4">
        <v>22</v>
      </c>
      <c r="M1419" s="4">
        <v>3</v>
      </c>
      <c r="N1419" s="4" t="s">
        <v>3</v>
      </c>
      <c r="O1419" s="4">
        <v>-1</v>
      </c>
      <c r="P1419" s="4"/>
      <c r="Q1419" s="4"/>
      <c r="R1419" s="4"/>
      <c r="S1419" s="4"/>
      <c r="T1419" s="4"/>
      <c r="U1419" s="4"/>
      <c r="V1419" s="4"/>
      <c r="W1419" s="4"/>
    </row>
    <row r="1420" spans="1:23" x14ac:dyDescent="0.2">
      <c r="A1420" s="4">
        <v>50</v>
      </c>
      <c r="B1420" s="4">
        <v>0</v>
      </c>
      <c r="C1420" s="4">
        <v>0</v>
      </c>
      <c r="D1420" s="4">
        <v>1</v>
      </c>
      <c r="E1420" s="4">
        <v>209</v>
      </c>
      <c r="F1420" s="4">
        <f>ROUND(Source!W1396,O1420)</f>
        <v>0</v>
      </c>
      <c r="G1420" s="4" t="s">
        <v>118</v>
      </c>
      <c r="H1420" s="4" t="s">
        <v>119</v>
      </c>
      <c r="I1420" s="4"/>
      <c r="J1420" s="4"/>
      <c r="K1420" s="4">
        <v>209</v>
      </c>
      <c r="L1420" s="4">
        <v>23</v>
      </c>
      <c r="M1420" s="4">
        <v>3</v>
      </c>
      <c r="N1420" s="4" t="s">
        <v>3</v>
      </c>
      <c r="O1420" s="4">
        <v>2</v>
      </c>
      <c r="P1420" s="4"/>
      <c r="Q1420" s="4"/>
      <c r="R1420" s="4"/>
      <c r="S1420" s="4"/>
      <c r="T1420" s="4"/>
      <c r="U1420" s="4"/>
      <c r="V1420" s="4"/>
      <c r="W1420" s="4"/>
    </row>
    <row r="1421" spans="1:23" x14ac:dyDescent="0.2">
      <c r="A1421" s="4">
        <v>50</v>
      </c>
      <c r="B1421" s="4">
        <v>0</v>
      </c>
      <c r="C1421" s="4">
        <v>0</v>
      </c>
      <c r="D1421" s="4">
        <v>1</v>
      </c>
      <c r="E1421" s="4">
        <v>233</v>
      </c>
      <c r="F1421" s="4">
        <f>ROUND(Source!BD1396,O1421)</f>
        <v>0</v>
      </c>
      <c r="G1421" s="4" t="s">
        <v>120</v>
      </c>
      <c r="H1421" s="4" t="s">
        <v>121</v>
      </c>
      <c r="I1421" s="4"/>
      <c r="J1421" s="4"/>
      <c r="K1421" s="4">
        <v>233</v>
      </c>
      <c r="L1421" s="4">
        <v>24</v>
      </c>
      <c r="M1421" s="4">
        <v>3</v>
      </c>
      <c r="N1421" s="4" t="s">
        <v>3</v>
      </c>
      <c r="O1421" s="4">
        <v>2</v>
      </c>
      <c r="P1421" s="4"/>
      <c r="Q1421" s="4"/>
      <c r="R1421" s="4"/>
      <c r="S1421" s="4"/>
      <c r="T1421" s="4"/>
      <c r="U1421" s="4"/>
      <c r="V1421" s="4"/>
      <c r="W1421" s="4"/>
    </row>
    <row r="1422" spans="1:23" x14ac:dyDescent="0.2">
      <c r="A1422" s="4">
        <v>50</v>
      </c>
      <c r="B1422" s="4">
        <v>0</v>
      </c>
      <c r="C1422" s="4">
        <v>0</v>
      </c>
      <c r="D1422" s="4">
        <v>1</v>
      </c>
      <c r="E1422" s="4">
        <v>210</v>
      </c>
      <c r="F1422" s="4">
        <f>ROUND(Source!X1396,O1422)</f>
        <v>0</v>
      </c>
      <c r="G1422" s="4" t="s">
        <v>122</v>
      </c>
      <c r="H1422" s="4" t="s">
        <v>123</v>
      </c>
      <c r="I1422" s="4"/>
      <c r="J1422" s="4"/>
      <c r="K1422" s="4">
        <v>210</v>
      </c>
      <c r="L1422" s="4">
        <v>25</v>
      </c>
      <c r="M1422" s="4">
        <v>3</v>
      </c>
      <c r="N1422" s="4" t="s">
        <v>3</v>
      </c>
      <c r="O1422" s="4">
        <v>2</v>
      </c>
      <c r="P1422" s="4"/>
      <c r="Q1422" s="4"/>
      <c r="R1422" s="4"/>
      <c r="S1422" s="4"/>
      <c r="T1422" s="4"/>
      <c r="U1422" s="4"/>
      <c r="V1422" s="4"/>
      <c r="W1422" s="4"/>
    </row>
    <row r="1423" spans="1:23" x14ac:dyDescent="0.2">
      <c r="A1423" s="4">
        <v>50</v>
      </c>
      <c r="B1423" s="4">
        <v>0</v>
      </c>
      <c r="C1423" s="4">
        <v>0</v>
      </c>
      <c r="D1423" s="4">
        <v>1</v>
      </c>
      <c r="E1423" s="4">
        <v>211</v>
      </c>
      <c r="F1423" s="4">
        <f>ROUND(Source!Y1396,O1423)</f>
        <v>0</v>
      </c>
      <c r="G1423" s="4" t="s">
        <v>124</v>
      </c>
      <c r="H1423" s="4" t="s">
        <v>125</v>
      </c>
      <c r="I1423" s="4"/>
      <c r="J1423" s="4"/>
      <c r="K1423" s="4">
        <v>211</v>
      </c>
      <c r="L1423" s="4">
        <v>26</v>
      </c>
      <c r="M1423" s="4">
        <v>3</v>
      </c>
      <c r="N1423" s="4" t="s">
        <v>3</v>
      </c>
      <c r="O1423" s="4">
        <v>2</v>
      </c>
      <c r="P1423" s="4"/>
      <c r="Q1423" s="4"/>
      <c r="R1423" s="4"/>
      <c r="S1423" s="4"/>
      <c r="T1423" s="4"/>
      <c r="U1423" s="4"/>
      <c r="V1423" s="4"/>
      <c r="W1423" s="4"/>
    </row>
    <row r="1424" spans="1:23" x14ac:dyDescent="0.2">
      <c r="A1424" s="4">
        <v>50</v>
      </c>
      <c r="B1424" s="4">
        <v>0</v>
      </c>
      <c r="C1424" s="4">
        <v>0</v>
      </c>
      <c r="D1424" s="4">
        <v>1</v>
      </c>
      <c r="E1424" s="4">
        <v>224</v>
      </c>
      <c r="F1424" s="4">
        <f>ROUND(Source!AR1396,O1424)</f>
        <v>0</v>
      </c>
      <c r="G1424" s="4" t="s">
        <v>126</v>
      </c>
      <c r="H1424" s="4" t="s">
        <v>127</v>
      </c>
      <c r="I1424" s="4"/>
      <c r="J1424" s="4"/>
      <c r="K1424" s="4">
        <v>224</v>
      </c>
      <c r="L1424" s="4">
        <v>27</v>
      </c>
      <c r="M1424" s="4">
        <v>3</v>
      </c>
      <c r="N1424" s="4" t="s">
        <v>3</v>
      </c>
      <c r="O1424" s="4">
        <v>2</v>
      </c>
      <c r="P1424" s="4"/>
      <c r="Q1424" s="4"/>
      <c r="R1424" s="4"/>
      <c r="S1424" s="4"/>
      <c r="T1424" s="4"/>
      <c r="U1424" s="4"/>
      <c r="V1424" s="4"/>
      <c r="W1424" s="4"/>
    </row>
    <row r="1426" spans="1:245" x14ac:dyDescent="0.2">
      <c r="A1426" s="1">
        <v>5</v>
      </c>
      <c r="B1426" s="1">
        <v>1</v>
      </c>
      <c r="C1426" s="1"/>
      <c r="D1426" s="1">
        <f>ROW(A1441)</f>
        <v>1441</v>
      </c>
      <c r="E1426" s="1"/>
      <c r="F1426" s="1" t="s">
        <v>15</v>
      </c>
      <c r="G1426" s="1" t="s">
        <v>128</v>
      </c>
      <c r="H1426" s="1" t="s">
        <v>3</v>
      </c>
      <c r="I1426" s="1">
        <v>0</v>
      </c>
      <c r="J1426" s="1"/>
      <c r="K1426" s="1">
        <v>0</v>
      </c>
      <c r="L1426" s="1"/>
      <c r="M1426" s="1"/>
      <c r="N1426" s="1"/>
      <c r="O1426" s="1"/>
      <c r="P1426" s="1"/>
      <c r="Q1426" s="1"/>
      <c r="R1426" s="1"/>
      <c r="S1426" s="1"/>
      <c r="T1426" s="1"/>
      <c r="U1426" s="1" t="s">
        <v>3</v>
      </c>
      <c r="V1426" s="1">
        <v>0</v>
      </c>
      <c r="W1426" s="1"/>
      <c r="X1426" s="1"/>
      <c r="Y1426" s="1"/>
      <c r="Z1426" s="1"/>
      <c r="AA1426" s="1"/>
      <c r="AB1426" s="1" t="s">
        <v>3</v>
      </c>
      <c r="AC1426" s="1" t="s">
        <v>3</v>
      </c>
      <c r="AD1426" s="1" t="s">
        <v>3</v>
      </c>
      <c r="AE1426" s="1" t="s">
        <v>3</v>
      </c>
      <c r="AF1426" s="1" t="s">
        <v>3</v>
      </c>
      <c r="AG1426" s="1" t="s">
        <v>3</v>
      </c>
      <c r="AH1426" s="1"/>
      <c r="AI1426" s="1"/>
      <c r="AJ1426" s="1"/>
      <c r="AK1426" s="1"/>
      <c r="AL1426" s="1"/>
      <c r="AM1426" s="1"/>
      <c r="AN1426" s="1"/>
      <c r="AO1426" s="1"/>
      <c r="AP1426" s="1" t="s">
        <v>3</v>
      </c>
      <c r="AQ1426" s="1" t="s">
        <v>3</v>
      </c>
      <c r="AR1426" s="1" t="s">
        <v>3</v>
      </c>
      <c r="AS1426" s="1"/>
      <c r="AT1426" s="1"/>
      <c r="AU1426" s="1"/>
      <c r="AV1426" s="1"/>
      <c r="AW1426" s="1"/>
      <c r="AX1426" s="1"/>
      <c r="AY1426" s="1"/>
      <c r="AZ1426" s="1" t="s">
        <v>3</v>
      </c>
      <c r="BA1426" s="1"/>
      <c r="BB1426" s="1" t="s">
        <v>3</v>
      </c>
      <c r="BC1426" s="1" t="s">
        <v>3</v>
      </c>
      <c r="BD1426" s="1" t="s">
        <v>3</v>
      </c>
      <c r="BE1426" s="1" t="s">
        <v>3</v>
      </c>
      <c r="BF1426" s="1" t="s">
        <v>3</v>
      </c>
      <c r="BG1426" s="1" t="s">
        <v>3</v>
      </c>
      <c r="BH1426" s="1" t="s">
        <v>3</v>
      </c>
      <c r="BI1426" s="1" t="s">
        <v>3</v>
      </c>
      <c r="BJ1426" s="1" t="s">
        <v>3</v>
      </c>
      <c r="BK1426" s="1" t="s">
        <v>3</v>
      </c>
      <c r="BL1426" s="1" t="s">
        <v>3</v>
      </c>
      <c r="BM1426" s="1" t="s">
        <v>3</v>
      </c>
      <c r="BN1426" s="1" t="s">
        <v>3</v>
      </c>
      <c r="BO1426" s="1" t="s">
        <v>3</v>
      </c>
      <c r="BP1426" s="1" t="s">
        <v>3</v>
      </c>
      <c r="BQ1426" s="1"/>
      <c r="BR1426" s="1"/>
      <c r="BS1426" s="1"/>
      <c r="BT1426" s="1"/>
      <c r="BU1426" s="1"/>
      <c r="BV1426" s="1"/>
      <c r="BW1426" s="1"/>
      <c r="BX1426" s="1">
        <v>0</v>
      </c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>
        <v>0</v>
      </c>
    </row>
    <row r="1428" spans="1:245" x14ac:dyDescent="0.2">
      <c r="A1428" s="2">
        <v>52</v>
      </c>
      <c r="B1428" s="2">
        <f t="shared" ref="B1428:G1428" si="1161">B1441</f>
        <v>1</v>
      </c>
      <c r="C1428" s="2">
        <f t="shared" si="1161"/>
        <v>5</v>
      </c>
      <c r="D1428" s="2">
        <f t="shared" si="1161"/>
        <v>1426</v>
      </c>
      <c r="E1428" s="2">
        <f t="shared" si="1161"/>
        <v>0</v>
      </c>
      <c r="F1428" s="2" t="str">
        <f t="shared" si="1161"/>
        <v>Новый подраздел</v>
      </c>
      <c r="G1428" s="2" t="str">
        <f t="shared" si="1161"/>
        <v>Разборка асфальтобетонного покрытия проезжей части вдоль борта гранитного с последующим восстановлением</v>
      </c>
      <c r="H1428" s="2"/>
      <c r="I1428" s="2"/>
      <c r="J1428" s="2"/>
      <c r="K1428" s="2"/>
      <c r="L1428" s="2"/>
      <c r="M1428" s="2"/>
      <c r="N1428" s="2"/>
      <c r="O1428" s="2">
        <f t="shared" ref="O1428:AT1428" si="1162">O1441</f>
        <v>0</v>
      </c>
      <c r="P1428" s="2">
        <f t="shared" si="1162"/>
        <v>0</v>
      </c>
      <c r="Q1428" s="2">
        <f t="shared" si="1162"/>
        <v>0</v>
      </c>
      <c r="R1428" s="2">
        <f t="shared" si="1162"/>
        <v>0</v>
      </c>
      <c r="S1428" s="2">
        <f t="shared" si="1162"/>
        <v>0</v>
      </c>
      <c r="T1428" s="2">
        <f t="shared" si="1162"/>
        <v>0</v>
      </c>
      <c r="U1428" s="2">
        <f t="shared" si="1162"/>
        <v>0</v>
      </c>
      <c r="V1428" s="2">
        <f t="shared" si="1162"/>
        <v>0</v>
      </c>
      <c r="W1428" s="2">
        <f t="shared" si="1162"/>
        <v>0</v>
      </c>
      <c r="X1428" s="2">
        <f t="shared" si="1162"/>
        <v>0</v>
      </c>
      <c r="Y1428" s="2">
        <f t="shared" si="1162"/>
        <v>0</v>
      </c>
      <c r="Z1428" s="2">
        <f t="shared" si="1162"/>
        <v>0</v>
      </c>
      <c r="AA1428" s="2">
        <f t="shared" si="1162"/>
        <v>0</v>
      </c>
      <c r="AB1428" s="2">
        <f t="shared" si="1162"/>
        <v>0</v>
      </c>
      <c r="AC1428" s="2">
        <f t="shared" si="1162"/>
        <v>0</v>
      </c>
      <c r="AD1428" s="2">
        <f t="shared" si="1162"/>
        <v>0</v>
      </c>
      <c r="AE1428" s="2">
        <f t="shared" si="1162"/>
        <v>0</v>
      </c>
      <c r="AF1428" s="2">
        <f t="shared" si="1162"/>
        <v>0</v>
      </c>
      <c r="AG1428" s="2">
        <f t="shared" si="1162"/>
        <v>0</v>
      </c>
      <c r="AH1428" s="2">
        <f t="shared" si="1162"/>
        <v>0</v>
      </c>
      <c r="AI1428" s="2">
        <f t="shared" si="1162"/>
        <v>0</v>
      </c>
      <c r="AJ1428" s="2">
        <f t="shared" si="1162"/>
        <v>0</v>
      </c>
      <c r="AK1428" s="2">
        <f t="shared" si="1162"/>
        <v>0</v>
      </c>
      <c r="AL1428" s="2">
        <f t="shared" si="1162"/>
        <v>0</v>
      </c>
      <c r="AM1428" s="2">
        <f t="shared" si="1162"/>
        <v>0</v>
      </c>
      <c r="AN1428" s="2">
        <f t="shared" si="1162"/>
        <v>0</v>
      </c>
      <c r="AO1428" s="2">
        <f t="shared" si="1162"/>
        <v>0</v>
      </c>
      <c r="AP1428" s="2">
        <f t="shared" si="1162"/>
        <v>0</v>
      </c>
      <c r="AQ1428" s="2">
        <f t="shared" si="1162"/>
        <v>0</v>
      </c>
      <c r="AR1428" s="2">
        <f t="shared" si="1162"/>
        <v>0</v>
      </c>
      <c r="AS1428" s="2">
        <f t="shared" si="1162"/>
        <v>0</v>
      </c>
      <c r="AT1428" s="2">
        <f t="shared" si="1162"/>
        <v>0</v>
      </c>
      <c r="AU1428" s="2">
        <f t="shared" ref="AU1428:BZ1428" si="1163">AU1441</f>
        <v>0</v>
      </c>
      <c r="AV1428" s="2">
        <f t="shared" si="1163"/>
        <v>0</v>
      </c>
      <c r="AW1428" s="2">
        <f t="shared" si="1163"/>
        <v>0</v>
      </c>
      <c r="AX1428" s="2">
        <f t="shared" si="1163"/>
        <v>0</v>
      </c>
      <c r="AY1428" s="2">
        <f t="shared" si="1163"/>
        <v>0</v>
      </c>
      <c r="AZ1428" s="2">
        <f t="shared" si="1163"/>
        <v>0</v>
      </c>
      <c r="BA1428" s="2">
        <f t="shared" si="1163"/>
        <v>0</v>
      </c>
      <c r="BB1428" s="2">
        <f t="shared" si="1163"/>
        <v>0</v>
      </c>
      <c r="BC1428" s="2">
        <f t="shared" si="1163"/>
        <v>0</v>
      </c>
      <c r="BD1428" s="2">
        <f t="shared" si="1163"/>
        <v>0</v>
      </c>
      <c r="BE1428" s="2">
        <f t="shared" si="1163"/>
        <v>0</v>
      </c>
      <c r="BF1428" s="2">
        <f t="shared" si="1163"/>
        <v>0</v>
      </c>
      <c r="BG1428" s="2">
        <f t="shared" si="1163"/>
        <v>0</v>
      </c>
      <c r="BH1428" s="2">
        <f t="shared" si="1163"/>
        <v>0</v>
      </c>
      <c r="BI1428" s="2">
        <f t="shared" si="1163"/>
        <v>0</v>
      </c>
      <c r="BJ1428" s="2">
        <f t="shared" si="1163"/>
        <v>0</v>
      </c>
      <c r="BK1428" s="2">
        <f t="shared" si="1163"/>
        <v>0</v>
      </c>
      <c r="BL1428" s="2">
        <f t="shared" si="1163"/>
        <v>0</v>
      </c>
      <c r="BM1428" s="2">
        <f t="shared" si="1163"/>
        <v>0</v>
      </c>
      <c r="BN1428" s="2">
        <f t="shared" si="1163"/>
        <v>0</v>
      </c>
      <c r="BO1428" s="2">
        <f t="shared" si="1163"/>
        <v>0</v>
      </c>
      <c r="BP1428" s="2">
        <f t="shared" si="1163"/>
        <v>0</v>
      </c>
      <c r="BQ1428" s="2">
        <f t="shared" si="1163"/>
        <v>0</v>
      </c>
      <c r="BR1428" s="2">
        <f t="shared" si="1163"/>
        <v>0</v>
      </c>
      <c r="BS1428" s="2">
        <f t="shared" si="1163"/>
        <v>0</v>
      </c>
      <c r="BT1428" s="2">
        <f t="shared" si="1163"/>
        <v>0</v>
      </c>
      <c r="BU1428" s="2">
        <f t="shared" si="1163"/>
        <v>0</v>
      </c>
      <c r="BV1428" s="2">
        <f t="shared" si="1163"/>
        <v>0</v>
      </c>
      <c r="BW1428" s="2">
        <f t="shared" si="1163"/>
        <v>0</v>
      </c>
      <c r="BX1428" s="2">
        <f t="shared" si="1163"/>
        <v>0</v>
      </c>
      <c r="BY1428" s="2">
        <f t="shared" si="1163"/>
        <v>0</v>
      </c>
      <c r="BZ1428" s="2">
        <f t="shared" si="1163"/>
        <v>0</v>
      </c>
      <c r="CA1428" s="2">
        <f t="shared" ref="CA1428:DF1428" si="1164">CA1441</f>
        <v>0</v>
      </c>
      <c r="CB1428" s="2">
        <f t="shared" si="1164"/>
        <v>0</v>
      </c>
      <c r="CC1428" s="2">
        <f t="shared" si="1164"/>
        <v>0</v>
      </c>
      <c r="CD1428" s="2">
        <f t="shared" si="1164"/>
        <v>0</v>
      </c>
      <c r="CE1428" s="2">
        <f t="shared" si="1164"/>
        <v>0</v>
      </c>
      <c r="CF1428" s="2">
        <f t="shared" si="1164"/>
        <v>0</v>
      </c>
      <c r="CG1428" s="2">
        <f t="shared" si="1164"/>
        <v>0</v>
      </c>
      <c r="CH1428" s="2">
        <f t="shared" si="1164"/>
        <v>0</v>
      </c>
      <c r="CI1428" s="2">
        <f t="shared" si="1164"/>
        <v>0</v>
      </c>
      <c r="CJ1428" s="2">
        <f t="shared" si="1164"/>
        <v>0</v>
      </c>
      <c r="CK1428" s="2">
        <f t="shared" si="1164"/>
        <v>0</v>
      </c>
      <c r="CL1428" s="2">
        <f t="shared" si="1164"/>
        <v>0</v>
      </c>
      <c r="CM1428" s="2">
        <f t="shared" si="1164"/>
        <v>0</v>
      </c>
      <c r="CN1428" s="2">
        <f t="shared" si="1164"/>
        <v>0</v>
      </c>
      <c r="CO1428" s="2">
        <f t="shared" si="1164"/>
        <v>0</v>
      </c>
      <c r="CP1428" s="2">
        <f t="shared" si="1164"/>
        <v>0</v>
      </c>
      <c r="CQ1428" s="2">
        <f t="shared" si="1164"/>
        <v>0</v>
      </c>
      <c r="CR1428" s="2">
        <f t="shared" si="1164"/>
        <v>0</v>
      </c>
      <c r="CS1428" s="2">
        <f t="shared" si="1164"/>
        <v>0</v>
      </c>
      <c r="CT1428" s="2">
        <f t="shared" si="1164"/>
        <v>0</v>
      </c>
      <c r="CU1428" s="2">
        <f t="shared" si="1164"/>
        <v>0</v>
      </c>
      <c r="CV1428" s="2">
        <f t="shared" si="1164"/>
        <v>0</v>
      </c>
      <c r="CW1428" s="2">
        <f t="shared" si="1164"/>
        <v>0</v>
      </c>
      <c r="CX1428" s="2">
        <f t="shared" si="1164"/>
        <v>0</v>
      </c>
      <c r="CY1428" s="2">
        <f t="shared" si="1164"/>
        <v>0</v>
      </c>
      <c r="CZ1428" s="2">
        <f t="shared" si="1164"/>
        <v>0</v>
      </c>
      <c r="DA1428" s="2">
        <f t="shared" si="1164"/>
        <v>0</v>
      </c>
      <c r="DB1428" s="2">
        <f t="shared" si="1164"/>
        <v>0</v>
      </c>
      <c r="DC1428" s="2">
        <f t="shared" si="1164"/>
        <v>0</v>
      </c>
      <c r="DD1428" s="2">
        <f t="shared" si="1164"/>
        <v>0</v>
      </c>
      <c r="DE1428" s="2">
        <f t="shared" si="1164"/>
        <v>0</v>
      </c>
      <c r="DF1428" s="2">
        <f t="shared" si="1164"/>
        <v>0</v>
      </c>
      <c r="DG1428" s="3">
        <f t="shared" ref="DG1428:EL1428" si="1165">DG1441</f>
        <v>0</v>
      </c>
      <c r="DH1428" s="3">
        <f t="shared" si="1165"/>
        <v>0</v>
      </c>
      <c r="DI1428" s="3">
        <f t="shared" si="1165"/>
        <v>0</v>
      </c>
      <c r="DJ1428" s="3">
        <f t="shared" si="1165"/>
        <v>0</v>
      </c>
      <c r="DK1428" s="3">
        <f t="shared" si="1165"/>
        <v>0</v>
      </c>
      <c r="DL1428" s="3">
        <f t="shared" si="1165"/>
        <v>0</v>
      </c>
      <c r="DM1428" s="3">
        <f t="shared" si="1165"/>
        <v>0</v>
      </c>
      <c r="DN1428" s="3">
        <f t="shared" si="1165"/>
        <v>0</v>
      </c>
      <c r="DO1428" s="3">
        <f t="shared" si="1165"/>
        <v>0</v>
      </c>
      <c r="DP1428" s="3">
        <f t="shared" si="1165"/>
        <v>0</v>
      </c>
      <c r="DQ1428" s="3">
        <f t="shared" si="1165"/>
        <v>0</v>
      </c>
      <c r="DR1428" s="3">
        <f t="shared" si="1165"/>
        <v>0</v>
      </c>
      <c r="DS1428" s="3">
        <f t="shared" si="1165"/>
        <v>0</v>
      </c>
      <c r="DT1428" s="3">
        <f t="shared" si="1165"/>
        <v>0</v>
      </c>
      <c r="DU1428" s="3">
        <f t="shared" si="1165"/>
        <v>0</v>
      </c>
      <c r="DV1428" s="3">
        <f t="shared" si="1165"/>
        <v>0</v>
      </c>
      <c r="DW1428" s="3">
        <f t="shared" si="1165"/>
        <v>0</v>
      </c>
      <c r="DX1428" s="3">
        <f t="shared" si="1165"/>
        <v>0</v>
      </c>
      <c r="DY1428" s="3">
        <f t="shared" si="1165"/>
        <v>0</v>
      </c>
      <c r="DZ1428" s="3">
        <f t="shared" si="1165"/>
        <v>0</v>
      </c>
      <c r="EA1428" s="3">
        <f t="shared" si="1165"/>
        <v>0</v>
      </c>
      <c r="EB1428" s="3">
        <f t="shared" si="1165"/>
        <v>0</v>
      </c>
      <c r="EC1428" s="3">
        <f t="shared" si="1165"/>
        <v>0</v>
      </c>
      <c r="ED1428" s="3">
        <f t="shared" si="1165"/>
        <v>0</v>
      </c>
      <c r="EE1428" s="3">
        <f t="shared" si="1165"/>
        <v>0</v>
      </c>
      <c r="EF1428" s="3">
        <f t="shared" si="1165"/>
        <v>0</v>
      </c>
      <c r="EG1428" s="3">
        <f t="shared" si="1165"/>
        <v>0</v>
      </c>
      <c r="EH1428" s="3">
        <f t="shared" si="1165"/>
        <v>0</v>
      </c>
      <c r="EI1428" s="3">
        <f t="shared" si="1165"/>
        <v>0</v>
      </c>
      <c r="EJ1428" s="3">
        <f t="shared" si="1165"/>
        <v>0</v>
      </c>
      <c r="EK1428" s="3">
        <f t="shared" si="1165"/>
        <v>0</v>
      </c>
      <c r="EL1428" s="3">
        <f t="shared" si="1165"/>
        <v>0</v>
      </c>
      <c r="EM1428" s="3">
        <f t="shared" ref="EM1428:FR1428" si="1166">EM1441</f>
        <v>0</v>
      </c>
      <c r="EN1428" s="3">
        <f t="shared" si="1166"/>
        <v>0</v>
      </c>
      <c r="EO1428" s="3">
        <f t="shared" si="1166"/>
        <v>0</v>
      </c>
      <c r="EP1428" s="3">
        <f t="shared" si="1166"/>
        <v>0</v>
      </c>
      <c r="EQ1428" s="3">
        <f t="shared" si="1166"/>
        <v>0</v>
      </c>
      <c r="ER1428" s="3">
        <f t="shared" si="1166"/>
        <v>0</v>
      </c>
      <c r="ES1428" s="3">
        <f t="shared" si="1166"/>
        <v>0</v>
      </c>
      <c r="ET1428" s="3">
        <f t="shared" si="1166"/>
        <v>0</v>
      </c>
      <c r="EU1428" s="3">
        <f t="shared" si="1166"/>
        <v>0</v>
      </c>
      <c r="EV1428" s="3">
        <f t="shared" si="1166"/>
        <v>0</v>
      </c>
      <c r="EW1428" s="3">
        <f t="shared" si="1166"/>
        <v>0</v>
      </c>
      <c r="EX1428" s="3">
        <f t="shared" si="1166"/>
        <v>0</v>
      </c>
      <c r="EY1428" s="3">
        <f t="shared" si="1166"/>
        <v>0</v>
      </c>
      <c r="EZ1428" s="3">
        <f t="shared" si="1166"/>
        <v>0</v>
      </c>
      <c r="FA1428" s="3">
        <f t="shared" si="1166"/>
        <v>0</v>
      </c>
      <c r="FB1428" s="3">
        <f t="shared" si="1166"/>
        <v>0</v>
      </c>
      <c r="FC1428" s="3">
        <f t="shared" si="1166"/>
        <v>0</v>
      </c>
      <c r="FD1428" s="3">
        <f t="shared" si="1166"/>
        <v>0</v>
      </c>
      <c r="FE1428" s="3">
        <f t="shared" si="1166"/>
        <v>0</v>
      </c>
      <c r="FF1428" s="3">
        <f t="shared" si="1166"/>
        <v>0</v>
      </c>
      <c r="FG1428" s="3">
        <f t="shared" si="1166"/>
        <v>0</v>
      </c>
      <c r="FH1428" s="3">
        <f t="shared" si="1166"/>
        <v>0</v>
      </c>
      <c r="FI1428" s="3">
        <f t="shared" si="1166"/>
        <v>0</v>
      </c>
      <c r="FJ1428" s="3">
        <f t="shared" si="1166"/>
        <v>0</v>
      </c>
      <c r="FK1428" s="3">
        <f t="shared" si="1166"/>
        <v>0</v>
      </c>
      <c r="FL1428" s="3">
        <f t="shared" si="1166"/>
        <v>0</v>
      </c>
      <c r="FM1428" s="3">
        <f t="shared" si="1166"/>
        <v>0</v>
      </c>
      <c r="FN1428" s="3">
        <f t="shared" si="1166"/>
        <v>0</v>
      </c>
      <c r="FO1428" s="3">
        <f t="shared" si="1166"/>
        <v>0</v>
      </c>
      <c r="FP1428" s="3">
        <f t="shared" si="1166"/>
        <v>0</v>
      </c>
      <c r="FQ1428" s="3">
        <f t="shared" si="1166"/>
        <v>0</v>
      </c>
      <c r="FR1428" s="3">
        <f t="shared" si="1166"/>
        <v>0</v>
      </c>
      <c r="FS1428" s="3">
        <f t="shared" ref="FS1428:GX1428" si="1167">FS1441</f>
        <v>0</v>
      </c>
      <c r="FT1428" s="3">
        <f t="shared" si="1167"/>
        <v>0</v>
      </c>
      <c r="FU1428" s="3">
        <f t="shared" si="1167"/>
        <v>0</v>
      </c>
      <c r="FV1428" s="3">
        <f t="shared" si="1167"/>
        <v>0</v>
      </c>
      <c r="FW1428" s="3">
        <f t="shared" si="1167"/>
        <v>0</v>
      </c>
      <c r="FX1428" s="3">
        <f t="shared" si="1167"/>
        <v>0</v>
      </c>
      <c r="FY1428" s="3">
        <f t="shared" si="1167"/>
        <v>0</v>
      </c>
      <c r="FZ1428" s="3">
        <f t="shared" si="1167"/>
        <v>0</v>
      </c>
      <c r="GA1428" s="3">
        <f t="shared" si="1167"/>
        <v>0</v>
      </c>
      <c r="GB1428" s="3">
        <f t="shared" si="1167"/>
        <v>0</v>
      </c>
      <c r="GC1428" s="3">
        <f t="shared" si="1167"/>
        <v>0</v>
      </c>
      <c r="GD1428" s="3">
        <f t="shared" si="1167"/>
        <v>0</v>
      </c>
      <c r="GE1428" s="3">
        <f t="shared" si="1167"/>
        <v>0</v>
      </c>
      <c r="GF1428" s="3">
        <f t="shared" si="1167"/>
        <v>0</v>
      </c>
      <c r="GG1428" s="3">
        <f t="shared" si="1167"/>
        <v>0</v>
      </c>
      <c r="GH1428" s="3">
        <f t="shared" si="1167"/>
        <v>0</v>
      </c>
      <c r="GI1428" s="3">
        <f t="shared" si="1167"/>
        <v>0</v>
      </c>
      <c r="GJ1428" s="3">
        <f t="shared" si="1167"/>
        <v>0</v>
      </c>
      <c r="GK1428" s="3">
        <f t="shared" si="1167"/>
        <v>0</v>
      </c>
      <c r="GL1428" s="3">
        <f t="shared" si="1167"/>
        <v>0</v>
      </c>
      <c r="GM1428" s="3">
        <f t="shared" si="1167"/>
        <v>0</v>
      </c>
      <c r="GN1428" s="3">
        <f t="shared" si="1167"/>
        <v>0</v>
      </c>
      <c r="GO1428" s="3">
        <f t="shared" si="1167"/>
        <v>0</v>
      </c>
      <c r="GP1428" s="3">
        <f t="shared" si="1167"/>
        <v>0</v>
      </c>
      <c r="GQ1428" s="3">
        <f t="shared" si="1167"/>
        <v>0</v>
      </c>
      <c r="GR1428" s="3">
        <f t="shared" si="1167"/>
        <v>0</v>
      </c>
      <c r="GS1428" s="3">
        <f t="shared" si="1167"/>
        <v>0</v>
      </c>
      <c r="GT1428" s="3">
        <f t="shared" si="1167"/>
        <v>0</v>
      </c>
      <c r="GU1428" s="3">
        <f t="shared" si="1167"/>
        <v>0</v>
      </c>
      <c r="GV1428" s="3">
        <f t="shared" si="1167"/>
        <v>0</v>
      </c>
      <c r="GW1428" s="3">
        <f t="shared" si="1167"/>
        <v>0</v>
      </c>
      <c r="GX1428" s="3">
        <f t="shared" si="1167"/>
        <v>0</v>
      </c>
    </row>
    <row r="1430" spans="1:245" x14ac:dyDescent="0.2">
      <c r="A1430">
        <v>17</v>
      </c>
      <c r="B1430">
        <v>1</v>
      </c>
      <c r="C1430">
        <f>ROW(SmtRes!A462)</f>
        <v>462</v>
      </c>
      <c r="D1430">
        <f>ROW(EtalonRes!A450)</f>
        <v>450</v>
      </c>
      <c r="E1430" t="s">
        <v>129</v>
      </c>
      <c r="F1430" t="s">
        <v>130</v>
      </c>
      <c r="G1430" t="s">
        <v>131</v>
      </c>
      <c r="H1430" t="s">
        <v>132</v>
      </c>
      <c r="I1430">
        <v>0</v>
      </c>
      <c r="J1430">
        <v>0</v>
      </c>
      <c r="O1430">
        <f t="shared" ref="O1430:O1439" si="1168">ROUND(CP1430,2)</f>
        <v>0</v>
      </c>
      <c r="P1430">
        <f t="shared" ref="P1430:P1439" si="1169">ROUND(CQ1430*I1430,2)</f>
        <v>0</v>
      </c>
      <c r="Q1430">
        <f t="shared" ref="Q1430:Q1439" si="1170">ROUND(CR1430*I1430,2)</f>
        <v>0</v>
      </c>
      <c r="R1430">
        <f t="shared" ref="R1430:R1439" si="1171">ROUND(CS1430*I1430,2)</f>
        <v>0</v>
      </c>
      <c r="S1430">
        <f t="shared" ref="S1430:S1439" si="1172">ROUND(CT1430*I1430,2)</f>
        <v>0</v>
      </c>
      <c r="T1430">
        <f t="shared" ref="T1430:T1439" si="1173">ROUND(CU1430*I1430,2)</f>
        <v>0</v>
      </c>
      <c r="U1430">
        <f t="shared" ref="U1430:U1439" si="1174">CV1430*I1430</f>
        <v>0</v>
      </c>
      <c r="V1430">
        <f t="shared" ref="V1430:V1439" si="1175">CW1430*I1430</f>
        <v>0</v>
      </c>
      <c r="W1430">
        <f t="shared" ref="W1430:W1439" si="1176">ROUND(CX1430*I1430,2)</f>
        <v>0</v>
      </c>
      <c r="X1430">
        <f t="shared" ref="X1430:X1439" si="1177">ROUND(CY1430,2)</f>
        <v>0</v>
      </c>
      <c r="Y1430">
        <f t="shared" ref="Y1430:Y1439" si="1178">ROUND(CZ1430,2)</f>
        <v>0</v>
      </c>
      <c r="AA1430">
        <v>52421674</v>
      </c>
      <c r="AB1430">
        <f t="shared" ref="AB1430:AB1439" si="1179">ROUND((AC1430+AD1430+AF1430),6)</f>
        <v>60886.85</v>
      </c>
      <c r="AC1430">
        <f>ROUND((ES1430),6)</f>
        <v>0</v>
      </c>
      <c r="AD1430">
        <f>ROUND((((ET1430)-(EU1430))+AE1430),6)</f>
        <v>30548.7</v>
      </c>
      <c r="AE1430">
        <f t="shared" ref="AE1430:AF1434" si="1180">ROUND((EU1430),6)</f>
        <v>16864.419999999998</v>
      </c>
      <c r="AF1430">
        <f t="shared" si="1180"/>
        <v>30338.15</v>
      </c>
      <c r="AG1430">
        <f t="shared" ref="AG1430:AG1439" si="1181">ROUND((AP1430),6)</f>
        <v>0</v>
      </c>
      <c r="AH1430">
        <f t="shared" ref="AH1430:AI1434" si="1182">(EW1430)</f>
        <v>155</v>
      </c>
      <c r="AI1430">
        <f t="shared" si="1182"/>
        <v>0</v>
      </c>
      <c r="AJ1430">
        <f t="shared" ref="AJ1430:AJ1439" si="1183">(AS1430)</f>
        <v>0</v>
      </c>
      <c r="AK1430">
        <v>60886.85</v>
      </c>
      <c r="AL1430">
        <v>0</v>
      </c>
      <c r="AM1430">
        <v>30548.7</v>
      </c>
      <c r="AN1430">
        <v>16864.419999999998</v>
      </c>
      <c r="AO1430">
        <v>30338.15</v>
      </c>
      <c r="AP1430">
        <v>0</v>
      </c>
      <c r="AQ1430">
        <v>155</v>
      </c>
      <c r="AR1430">
        <v>0</v>
      </c>
      <c r="AS1430">
        <v>0</v>
      </c>
      <c r="AT1430">
        <v>70</v>
      </c>
      <c r="AU1430">
        <v>10</v>
      </c>
      <c r="AV1430">
        <v>1</v>
      </c>
      <c r="AW1430">
        <v>1</v>
      </c>
      <c r="AZ1430">
        <v>1</v>
      </c>
      <c r="BA1430">
        <v>1</v>
      </c>
      <c r="BB1430">
        <v>1</v>
      </c>
      <c r="BC1430">
        <v>1</v>
      </c>
      <c r="BD1430" t="s">
        <v>3</v>
      </c>
      <c r="BE1430" t="s">
        <v>3</v>
      </c>
      <c r="BF1430" t="s">
        <v>3</v>
      </c>
      <c r="BG1430" t="s">
        <v>3</v>
      </c>
      <c r="BH1430">
        <v>0</v>
      </c>
      <c r="BI1430">
        <v>4</v>
      </c>
      <c r="BJ1430" t="s">
        <v>133</v>
      </c>
      <c r="BM1430">
        <v>0</v>
      </c>
      <c r="BN1430">
        <v>0</v>
      </c>
      <c r="BO1430" t="s">
        <v>3</v>
      </c>
      <c r="BP1430">
        <v>0</v>
      </c>
      <c r="BQ1430">
        <v>1</v>
      </c>
      <c r="BR1430">
        <v>0</v>
      </c>
      <c r="BS1430">
        <v>1</v>
      </c>
      <c r="BT1430">
        <v>1</v>
      </c>
      <c r="BU1430">
        <v>1</v>
      </c>
      <c r="BV1430">
        <v>1</v>
      </c>
      <c r="BW1430">
        <v>1</v>
      </c>
      <c r="BX1430">
        <v>1</v>
      </c>
      <c r="BY1430" t="s">
        <v>3</v>
      </c>
      <c r="BZ1430">
        <v>70</v>
      </c>
      <c r="CA1430">
        <v>10</v>
      </c>
      <c r="CE1430">
        <v>0</v>
      </c>
      <c r="CF1430">
        <v>0</v>
      </c>
      <c r="CG1430">
        <v>0</v>
      </c>
      <c r="CM1430">
        <v>0</v>
      </c>
      <c r="CN1430" t="s">
        <v>3</v>
      </c>
      <c r="CO1430">
        <v>0</v>
      </c>
      <c r="CP1430">
        <f t="shared" ref="CP1430:CP1439" si="1184">(P1430+Q1430+S1430)</f>
        <v>0</v>
      </c>
      <c r="CQ1430">
        <f t="shared" ref="CQ1430:CQ1439" si="1185">(AC1430*BC1430*AW1430)</f>
        <v>0</v>
      </c>
      <c r="CR1430">
        <f>((((ET1430)*BB1430-(EU1430)*BS1430)+AE1430*BS1430)*AV1430)</f>
        <v>30548.7</v>
      </c>
      <c r="CS1430">
        <f t="shared" ref="CS1430:CS1439" si="1186">(AE1430*BS1430*AV1430)</f>
        <v>16864.419999999998</v>
      </c>
      <c r="CT1430">
        <f t="shared" ref="CT1430:CT1439" si="1187">(AF1430*BA1430*AV1430)</f>
        <v>30338.15</v>
      </c>
      <c r="CU1430">
        <f t="shared" ref="CU1430:CU1439" si="1188">AG1430</f>
        <v>0</v>
      </c>
      <c r="CV1430">
        <f t="shared" ref="CV1430:CV1439" si="1189">(AH1430*AV1430)</f>
        <v>155</v>
      </c>
      <c r="CW1430">
        <f t="shared" ref="CW1430:CW1439" si="1190">AI1430</f>
        <v>0</v>
      </c>
      <c r="CX1430">
        <f t="shared" ref="CX1430:CX1439" si="1191">AJ1430</f>
        <v>0</v>
      </c>
      <c r="CY1430">
        <f t="shared" ref="CY1430:CY1439" si="1192">((S1430*BZ1430)/100)</f>
        <v>0</v>
      </c>
      <c r="CZ1430">
        <f t="shared" ref="CZ1430:CZ1439" si="1193">((S1430*CA1430)/100)</f>
        <v>0</v>
      </c>
      <c r="DC1430" t="s">
        <v>3</v>
      </c>
      <c r="DD1430" t="s">
        <v>3</v>
      </c>
      <c r="DE1430" t="s">
        <v>3</v>
      </c>
      <c r="DF1430" t="s">
        <v>3</v>
      </c>
      <c r="DG1430" t="s">
        <v>3</v>
      </c>
      <c r="DH1430" t="s">
        <v>3</v>
      </c>
      <c r="DI1430" t="s">
        <v>3</v>
      </c>
      <c r="DJ1430" t="s">
        <v>3</v>
      </c>
      <c r="DK1430" t="s">
        <v>3</v>
      </c>
      <c r="DL1430" t="s">
        <v>3</v>
      </c>
      <c r="DM1430" t="s">
        <v>3</v>
      </c>
      <c r="DN1430">
        <v>0</v>
      </c>
      <c r="DO1430">
        <v>0</v>
      </c>
      <c r="DP1430">
        <v>1</v>
      </c>
      <c r="DQ1430">
        <v>1</v>
      </c>
      <c r="DU1430">
        <v>1007</v>
      </c>
      <c r="DV1430" t="s">
        <v>132</v>
      </c>
      <c r="DW1430" t="s">
        <v>132</v>
      </c>
      <c r="DX1430">
        <v>100</v>
      </c>
      <c r="EE1430">
        <v>51482689</v>
      </c>
      <c r="EF1430">
        <v>1</v>
      </c>
      <c r="EG1430" t="s">
        <v>21</v>
      </c>
      <c r="EH1430">
        <v>0</v>
      </c>
      <c r="EI1430" t="s">
        <v>3</v>
      </c>
      <c r="EJ1430">
        <v>4</v>
      </c>
      <c r="EK1430">
        <v>0</v>
      </c>
      <c r="EL1430" t="s">
        <v>22</v>
      </c>
      <c r="EM1430" t="s">
        <v>23</v>
      </c>
      <c r="EO1430" t="s">
        <v>3</v>
      </c>
      <c r="EQ1430">
        <v>0</v>
      </c>
      <c r="ER1430">
        <v>60886.85</v>
      </c>
      <c r="ES1430">
        <v>0</v>
      </c>
      <c r="ET1430">
        <v>30548.7</v>
      </c>
      <c r="EU1430">
        <v>16864.419999999998</v>
      </c>
      <c r="EV1430">
        <v>30338.15</v>
      </c>
      <c r="EW1430">
        <v>155</v>
      </c>
      <c r="EX1430">
        <v>0</v>
      </c>
      <c r="EY1430">
        <v>0</v>
      </c>
      <c r="FQ1430">
        <v>0</v>
      </c>
      <c r="FR1430">
        <f t="shared" ref="FR1430:FR1439" si="1194">ROUND(IF(AND(BH1430=3,BI1430=3),P1430,0),2)</f>
        <v>0</v>
      </c>
      <c r="FS1430">
        <v>0</v>
      </c>
      <c r="FX1430">
        <v>70</v>
      </c>
      <c r="FY1430">
        <v>10</v>
      </c>
      <c r="GA1430" t="s">
        <v>3</v>
      </c>
      <c r="GD1430">
        <v>0</v>
      </c>
      <c r="GF1430">
        <v>1777309349</v>
      </c>
      <c r="GG1430">
        <v>2</v>
      </c>
      <c r="GH1430">
        <v>1</v>
      </c>
      <c r="GI1430">
        <v>-2</v>
      </c>
      <c r="GJ1430">
        <v>0</v>
      </c>
      <c r="GK1430">
        <f>ROUND(R1430*(R12)/100,2)</f>
        <v>0</v>
      </c>
      <c r="GL1430">
        <f t="shared" ref="GL1430:GL1439" si="1195">ROUND(IF(AND(BH1430=3,BI1430=3,FS1430&lt;&gt;0),P1430,0),2)</f>
        <v>0</v>
      </c>
      <c r="GM1430">
        <f>ROUND(O1430+X1430+Y1430+GK1430,2)+GX1430</f>
        <v>0</v>
      </c>
      <c r="GN1430">
        <f>IF(OR(BI1430=0,BI1430=1),ROUND(O1430+X1430+Y1430+GK1430,2),0)</f>
        <v>0</v>
      </c>
      <c r="GO1430">
        <f>IF(BI1430=2,ROUND(O1430+X1430+Y1430+GK1430,2),0)</f>
        <v>0</v>
      </c>
      <c r="GP1430">
        <f>IF(BI1430=4,ROUND(O1430+X1430+Y1430+GK1430,2)+GX1430,0)</f>
        <v>0</v>
      </c>
      <c r="GR1430">
        <v>0</v>
      </c>
      <c r="GS1430">
        <v>3</v>
      </c>
      <c r="GT1430">
        <v>0</v>
      </c>
      <c r="GU1430" t="s">
        <v>3</v>
      </c>
      <c r="GV1430">
        <f>ROUND((GT1430),6)</f>
        <v>0</v>
      </c>
      <c r="GW1430">
        <v>1</v>
      </c>
      <c r="GX1430">
        <f t="shared" ref="GX1430:GX1439" si="1196">ROUND(HC1430*I1430,2)</f>
        <v>0</v>
      </c>
      <c r="HA1430">
        <v>0</v>
      </c>
      <c r="HB1430">
        <v>0</v>
      </c>
      <c r="HC1430">
        <f t="shared" ref="HC1430:HC1439" si="1197">GV1430*GW1430</f>
        <v>0</v>
      </c>
      <c r="HE1430" t="s">
        <v>3</v>
      </c>
      <c r="HF1430" t="s">
        <v>3</v>
      </c>
      <c r="IK1430">
        <f t="shared" ref="IK1430:IK1439" si="1198">ROUND(GM1430*1.2,2)</f>
        <v>0</v>
      </c>
    </row>
    <row r="1431" spans="1:245" x14ac:dyDescent="0.2">
      <c r="A1431">
        <v>17</v>
      </c>
      <c r="B1431">
        <v>1</v>
      </c>
      <c r="C1431">
        <f>ROW(SmtRes!A463)</f>
        <v>463</v>
      </c>
      <c r="D1431">
        <f>ROW(EtalonRes!A451)</f>
        <v>451</v>
      </c>
      <c r="E1431" t="s">
        <v>134</v>
      </c>
      <c r="F1431" t="s">
        <v>25</v>
      </c>
      <c r="G1431" t="s">
        <v>26</v>
      </c>
      <c r="H1431" t="s">
        <v>27</v>
      </c>
      <c r="I1431">
        <v>0</v>
      </c>
      <c r="J1431">
        <v>0</v>
      </c>
      <c r="O1431">
        <f t="shared" si="1168"/>
        <v>0</v>
      </c>
      <c r="P1431">
        <f t="shared" si="1169"/>
        <v>0</v>
      </c>
      <c r="Q1431">
        <f t="shared" si="1170"/>
        <v>0</v>
      </c>
      <c r="R1431">
        <f t="shared" si="1171"/>
        <v>0</v>
      </c>
      <c r="S1431">
        <f t="shared" si="1172"/>
        <v>0</v>
      </c>
      <c r="T1431">
        <f t="shared" si="1173"/>
        <v>0</v>
      </c>
      <c r="U1431">
        <f t="shared" si="1174"/>
        <v>0</v>
      </c>
      <c r="V1431">
        <f t="shared" si="1175"/>
        <v>0</v>
      </c>
      <c r="W1431">
        <f t="shared" si="1176"/>
        <v>0</v>
      </c>
      <c r="X1431">
        <f t="shared" si="1177"/>
        <v>0</v>
      </c>
      <c r="Y1431">
        <f t="shared" si="1178"/>
        <v>0</v>
      </c>
      <c r="AA1431">
        <v>52421674</v>
      </c>
      <c r="AB1431">
        <f t="shared" si="1179"/>
        <v>80.25</v>
      </c>
      <c r="AC1431">
        <f>ROUND((ES1431),6)</f>
        <v>0</v>
      </c>
      <c r="AD1431">
        <f>ROUND((((ET1431)-(EU1431))+AE1431),6)</f>
        <v>80.25</v>
      </c>
      <c r="AE1431">
        <f t="shared" si="1180"/>
        <v>25.84</v>
      </c>
      <c r="AF1431">
        <f t="shared" si="1180"/>
        <v>0</v>
      </c>
      <c r="AG1431">
        <f t="shared" si="1181"/>
        <v>0</v>
      </c>
      <c r="AH1431">
        <f t="shared" si="1182"/>
        <v>0</v>
      </c>
      <c r="AI1431">
        <f t="shared" si="1182"/>
        <v>0</v>
      </c>
      <c r="AJ1431">
        <f t="shared" si="1183"/>
        <v>0</v>
      </c>
      <c r="AK1431">
        <v>80.25</v>
      </c>
      <c r="AL1431">
        <v>0</v>
      </c>
      <c r="AM1431">
        <v>80.25</v>
      </c>
      <c r="AN1431">
        <v>25.84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70</v>
      </c>
      <c r="AU1431">
        <v>10</v>
      </c>
      <c r="AV1431">
        <v>1</v>
      </c>
      <c r="AW1431">
        <v>1</v>
      </c>
      <c r="AZ1431">
        <v>1</v>
      </c>
      <c r="BA1431">
        <v>1</v>
      </c>
      <c r="BB1431">
        <v>1</v>
      </c>
      <c r="BC1431">
        <v>1</v>
      </c>
      <c r="BD1431" t="s">
        <v>3</v>
      </c>
      <c r="BE1431" t="s">
        <v>3</v>
      </c>
      <c r="BF1431" t="s">
        <v>3</v>
      </c>
      <c r="BG1431" t="s">
        <v>3</v>
      </c>
      <c r="BH1431">
        <v>0</v>
      </c>
      <c r="BI1431">
        <v>4</v>
      </c>
      <c r="BJ1431" t="s">
        <v>28</v>
      </c>
      <c r="BM1431">
        <v>0</v>
      </c>
      <c r="BN1431">
        <v>0</v>
      </c>
      <c r="BO1431" t="s">
        <v>3</v>
      </c>
      <c r="BP1431">
        <v>0</v>
      </c>
      <c r="BQ1431">
        <v>1</v>
      </c>
      <c r="BR1431">
        <v>0</v>
      </c>
      <c r="BS1431">
        <v>1</v>
      </c>
      <c r="BT1431">
        <v>1</v>
      </c>
      <c r="BU1431">
        <v>1</v>
      </c>
      <c r="BV1431">
        <v>1</v>
      </c>
      <c r="BW1431">
        <v>1</v>
      </c>
      <c r="BX1431">
        <v>1</v>
      </c>
      <c r="BY1431" t="s">
        <v>3</v>
      </c>
      <c r="BZ1431">
        <v>70</v>
      </c>
      <c r="CA1431">
        <v>10</v>
      </c>
      <c r="CE1431">
        <v>0</v>
      </c>
      <c r="CF1431">
        <v>0</v>
      </c>
      <c r="CG1431">
        <v>0</v>
      </c>
      <c r="CM1431">
        <v>0</v>
      </c>
      <c r="CN1431" t="s">
        <v>3</v>
      </c>
      <c r="CO1431">
        <v>0</v>
      </c>
      <c r="CP1431">
        <f t="shared" si="1184"/>
        <v>0</v>
      </c>
      <c r="CQ1431">
        <f t="shared" si="1185"/>
        <v>0</v>
      </c>
      <c r="CR1431">
        <f>((((ET1431)*BB1431-(EU1431)*BS1431)+AE1431*BS1431)*AV1431)</f>
        <v>80.25</v>
      </c>
      <c r="CS1431">
        <f t="shared" si="1186"/>
        <v>25.84</v>
      </c>
      <c r="CT1431">
        <f t="shared" si="1187"/>
        <v>0</v>
      </c>
      <c r="CU1431">
        <f t="shared" si="1188"/>
        <v>0</v>
      </c>
      <c r="CV1431">
        <f t="shared" si="1189"/>
        <v>0</v>
      </c>
      <c r="CW1431">
        <f t="shared" si="1190"/>
        <v>0</v>
      </c>
      <c r="CX1431">
        <f t="shared" si="1191"/>
        <v>0</v>
      </c>
      <c r="CY1431">
        <f t="shared" si="1192"/>
        <v>0</v>
      </c>
      <c r="CZ1431">
        <f t="shared" si="1193"/>
        <v>0</v>
      </c>
      <c r="DC1431" t="s">
        <v>3</v>
      </c>
      <c r="DD1431" t="s">
        <v>3</v>
      </c>
      <c r="DE1431" t="s">
        <v>3</v>
      </c>
      <c r="DF1431" t="s">
        <v>3</v>
      </c>
      <c r="DG1431" t="s">
        <v>3</v>
      </c>
      <c r="DH1431" t="s">
        <v>3</v>
      </c>
      <c r="DI1431" t="s">
        <v>3</v>
      </c>
      <c r="DJ1431" t="s">
        <v>3</v>
      </c>
      <c r="DK1431" t="s">
        <v>3</v>
      </c>
      <c r="DL1431" t="s">
        <v>3</v>
      </c>
      <c r="DM1431" t="s">
        <v>3</v>
      </c>
      <c r="DN1431">
        <v>0</v>
      </c>
      <c r="DO1431">
        <v>0</v>
      </c>
      <c r="DP1431">
        <v>1</v>
      </c>
      <c r="DQ1431">
        <v>1</v>
      </c>
      <c r="DU1431">
        <v>1009</v>
      </c>
      <c r="DV1431" t="s">
        <v>27</v>
      </c>
      <c r="DW1431" t="s">
        <v>27</v>
      </c>
      <c r="DX1431">
        <v>1000</v>
      </c>
      <c r="EE1431">
        <v>51482689</v>
      </c>
      <c r="EF1431">
        <v>1</v>
      </c>
      <c r="EG1431" t="s">
        <v>21</v>
      </c>
      <c r="EH1431">
        <v>0</v>
      </c>
      <c r="EI1431" t="s">
        <v>3</v>
      </c>
      <c r="EJ1431">
        <v>4</v>
      </c>
      <c r="EK1431">
        <v>0</v>
      </c>
      <c r="EL1431" t="s">
        <v>22</v>
      </c>
      <c r="EM1431" t="s">
        <v>23</v>
      </c>
      <c r="EO1431" t="s">
        <v>3</v>
      </c>
      <c r="EQ1431">
        <v>0</v>
      </c>
      <c r="ER1431">
        <v>80.25</v>
      </c>
      <c r="ES1431">
        <v>0</v>
      </c>
      <c r="ET1431">
        <v>80.25</v>
      </c>
      <c r="EU1431">
        <v>25.84</v>
      </c>
      <c r="EV1431">
        <v>0</v>
      </c>
      <c r="EW1431">
        <v>0</v>
      </c>
      <c r="EX1431">
        <v>0</v>
      </c>
      <c r="EY1431">
        <v>0</v>
      </c>
      <c r="FQ1431">
        <v>0</v>
      </c>
      <c r="FR1431">
        <f t="shared" si="1194"/>
        <v>0</v>
      </c>
      <c r="FS1431">
        <v>0</v>
      </c>
      <c r="FX1431">
        <v>70</v>
      </c>
      <c r="FY1431">
        <v>10</v>
      </c>
      <c r="GA1431" t="s">
        <v>3</v>
      </c>
      <c r="GD1431">
        <v>0</v>
      </c>
      <c r="GF1431">
        <v>-706956719</v>
      </c>
      <c r="GG1431">
        <v>2</v>
      </c>
      <c r="GH1431">
        <v>1</v>
      </c>
      <c r="GI1431">
        <v>-2</v>
      </c>
      <c r="GJ1431">
        <v>0</v>
      </c>
      <c r="GK1431">
        <f>ROUND(R1431*(R12)/100,2)</f>
        <v>0</v>
      </c>
      <c r="GL1431">
        <f t="shared" si="1195"/>
        <v>0</v>
      </c>
      <c r="GM1431">
        <f>ROUND(O1431+X1431+Y1431+GK1431,2)+GX1431</f>
        <v>0</v>
      </c>
      <c r="GN1431">
        <f>IF(OR(BI1431=0,BI1431=1),ROUND(O1431+X1431+Y1431+GK1431,2),0)</f>
        <v>0</v>
      </c>
      <c r="GO1431">
        <f>IF(BI1431=2,ROUND(O1431+X1431+Y1431+GK1431,2),0)</f>
        <v>0</v>
      </c>
      <c r="GP1431">
        <f>IF(BI1431=4,ROUND(O1431+X1431+Y1431+GK1431,2)+GX1431,0)</f>
        <v>0</v>
      </c>
      <c r="GR1431">
        <v>0</v>
      </c>
      <c r="GS1431">
        <v>3</v>
      </c>
      <c r="GT1431">
        <v>0</v>
      </c>
      <c r="GU1431" t="s">
        <v>3</v>
      </c>
      <c r="GV1431">
        <f>ROUND((GT1431),6)</f>
        <v>0</v>
      </c>
      <c r="GW1431">
        <v>1</v>
      </c>
      <c r="GX1431">
        <f t="shared" si="1196"/>
        <v>0</v>
      </c>
      <c r="HA1431">
        <v>0</v>
      </c>
      <c r="HB1431">
        <v>0</v>
      </c>
      <c r="HC1431">
        <f t="shared" si="1197"/>
        <v>0</v>
      </c>
      <c r="HE1431" t="s">
        <v>3</v>
      </c>
      <c r="HF1431" t="s">
        <v>3</v>
      </c>
      <c r="IK1431">
        <f t="shared" si="1198"/>
        <v>0</v>
      </c>
    </row>
    <row r="1432" spans="1:245" x14ac:dyDescent="0.2">
      <c r="A1432">
        <v>17</v>
      </c>
      <c r="B1432">
        <v>1</v>
      </c>
      <c r="C1432">
        <f>ROW(SmtRes!A464)</f>
        <v>464</v>
      </c>
      <c r="D1432">
        <f>ROW(EtalonRes!A452)</f>
        <v>452</v>
      </c>
      <c r="E1432" t="s">
        <v>135</v>
      </c>
      <c r="F1432" t="s">
        <v>30</v>
      </c>
      <c r="G1432" t="s">
        <v>31</v>
      </c>
      <c r="H1432" t="s">
        <v>27</v>
      </c>
      <c r="I1432">
        <v>0</v>
      </c>
      <c r="J1432">
        <v>0</v>
      </c>
      <c r="O1432">
        <f t="shared" si="1168"/>
        <v>0</v>
      </c>
      <c r="P1432">
        <f t="shared" si="1169"/>
        <v>0</v>
      </c>
      <c r="Q1432">
        <f t="shared" si="1170"/>
        <v>0</v>
      </c>
      <c r="R1432">
        <f t="shared" si="1171"/>
        <v>0</v>
      </c>
      <c r="S1432">
        <f t="shared" si="1172"/>
        <v>0</v>
      </c>
      <c r="T1432">
        <f t="shared" si="1173"/>
        <v>0</v>
      </c>
      <c r="U1432">
        <f t="shared" si="1174"/>
        <v>0</v>
      </c>
      <c r="V1432">
        <f t="shared" si="1175"/>
        <v>0</v>
      </c>
      <c r="W1432">
        <f t="shared" si="1176"/>
        <v>0</v>
      </c>
      <c r="X1432">
        <f t="shared" si="1177"/>
        <v>0</v>
      </c>
      <c r="Y1432">
        <f t="shared" si="1178"/>
        <v>0</v>
      </c>
      <c r="AA1432">
        <v>52421674</v>
      </c>
      <c r="AB1432">
        <f t="shared" si="1179"/>
        <v>124.9</v>
      </c>
      <c r="AC1432">
        <f>ROUND((ES1432),6)</f>
        <v>0</v>
      </c>
      <c r="AD1432">
        <f>ROUND((((ET1432)-(EU1432))+AE1432),6)</f>
        <v>0</v>
      </c>
      <c r="AE1432">
        <f t="shared" si="1180"/>
        <v>0</v>
      </c>
      <c r="AF1432">
        <f t="shared" si="1180"/>
        <v>124.9</v>
      </c>
      <c r="AG1432">
        <f t="shared" si="1181"/>
        <v>0</v>
      </c>
      <c r="AH1432">
        <f t="shared" si="1182"/>
        <v>1.02</v>
      </c>
      <c r="AI1432">
        <f t="shared" si="1182"/>
        <v>0</v>
      </c>
      <c r="AJ1432">
        <f t="shared" si="1183"/>
        <v>0</v>
      </c>
      <c r="AK1432">
        <v>124.9</v>
      </c>
      <c r="AL1432">
        <v>0</v>
      </c>
      <c r="AM1432">
        <v>0</v>
      </c>
      <c r="AN1432">
        <v>0</v>
      </c>
      <c r="AO1432">
        <v>124.9</v>
      </c>
      <c r="AP1432">
        <v>0</v>
      </c>
      <c r="AQ1432">
        <v>1.02</v>
      </c>
      <c r="AR1432">
        <v>0</v>
      </c>
      <c r="AS1432">
        <v>0</v>
      </c>
      <c r="AT1432">
        <v>70</v>
      </c>
      <c r="AU1432">
        <v>10</v>
      </c>
      <c r="AV1432">
        <v>1</v>
      </c>
      <c r="AW1432">
        <v>1</v>
      </c>
      <c r="AZ1432">
        <v>1</v>
      </c>
      <c r="BA1432">
        <v>1</v>
      </c>
      <c r="BB1432">
        <v>1</v>
      </c>
      <c r="BC1432">
        <v>1</v>
      </c>
      <c r="BD1432" t="s">
        <v>3</v>
      </c>
      <c r="BE1432" t="s">
        <v>3</v>
      </c>
      <c r="BF1432" t="s">
        <v>3</v>
      </c>
      <c r="BG1432" t="s">
        <v>3</v>
      </c>
      <c r="BH1432">
        <v>0</v>
      </c>
      <c r="BI1432">
        <v>4</v>
      </c>
      <c r="BJ1432" t="s">
        <v>32</v>
      </c>
      <c r="BM1432">
        <v>0</v>
      </c>
      <c r="BN1432">
        <v>0</v>
      </c>
      <c r="BO1432" t="s">
        <v>3</v>
      </c>
      <c r="BP1432">
        <v>0</v>
      </c>
      <c r="BQ1432">
        <v>1</v>
      </c>
      <c r="BR1432">
        <v>0</v>
      </c>
      <c r="BS1432">
        <v>1</v>
      </c>
      <c r="BT1432">
        <v>1</v>
      </c>
      <c r="BU1432">
        <v>1</v>
      </c>
      <c r="BV1432">
        <v>1</v>
      </c>
      <c r="BW1432">
        <v>1</v>
      </c>
      <c r="BX1432">
        <v>1</v>
      </c>
      <c r="BY1432" t="s">
        <v>3</v>
      </c>
      <c r="BZ1432">
        <v>70</v>
      </c>
      <c r="CA1432">
        <v>10</v>
      </c>
      <c r="CE1432">
        <v>0</v>
      </c>
      <c r="CF1432">
        <v>0</v>
      </c>
      <c r="CG1432">
        <v>0</v>
      </c>
      <c r="CM1432">
        <v>0</v>
      </c>
      <c r="CN1432" t="s">
        <v>3</v>
      </c>
      <c r="CO1432">
        <v>0</v>
      </c>
      <c r="CP1432">
        <f t="shared" si="1184"/>
        <v>0</v>
      </c>
      <c r="CQ1432">
        <f t="shared" si="1185"/>
        <v>0</v>
      </c>
      <c r="CR1432">
        <f>((((ET1432)*BB1432-(EU1432)*BS1432)+AE1432*BS1432)*AV1432)</f>
        <v>0</v>
      </c>
      <c r="CS1432">
        <f t="shared" si="1186"/>
        <v>0</v>
      </c>
      <c r="CT1432">
        <f t="shared" si="1187"/>
        <v>124.9</v>
      </c>
      <c r="CU1432">
        <f t="shared" si="1188"/>
        <v>0</v>
      </c>
      <c r="CV1432">
        <f t="shared" si="1189"/>
        <v>1.02</v>
      </c>
      <c r="CW1432">
        <f t="shared" si="1190"/>
        <v>0</v>
      </c>
      <c r="CX1432">
        <f t="shared" si="1191"/>
        <v>0</v>
      </c>
      <c r="CY1432">
        <f t="shared" si="1192"/>
        <v>0</v>
      </c>
      <c r="CZ1432">
        <f t="shared" si="1193"/>
        <v>0</v>
      </c>
      <c r="DC1432" t="s">
        <v>3</v>
      </c>
      <c r="DD1432" t="s">
        <v>3</v>
      </c>
      <c r="DE1432" t="s">
        <v>3</v>
      </c>
      <c r="DF1432" t="s">
        <v>3</v>
      </c>
      <c r="DG1432" t="s">
        <v>3</v>
      </c>
      <c r="DH1432" t="s">
        <v>3</v>
      </c>
      <c r="DI1432" t="s">
        <v>3</v>
      </c>
      <c r="DJ1432" t="s">
        <v>3</v>
      </c>
      <c r="DK1432" t="s">
        <v>3</v>
      </c>
      <c r="DL1432" t="s">
        <v>3</v>
      </c>
      <c r="DM1432" t="s">
        <v>3</v>
      </c>
      <c r="DN1432">
        <v>0</v>
      </c>
      <c r="DO1432">
        <v>0</v>
      </c>
      <c r="DP1432">
        <v>1</v>
      </c>
      <c r="DQ1432">
        <v>1</v>
      </c>
      <c r="DU1432">
        <v>1009</v>
      </c>
      <c r="DV1432" t="s">
        <v>27</v>
      </c>
      <c r="DW1432" t="s">
        <v>27</v>
      </c>
      <c r="DX1432">
        <v>1000</v>
      </c>
      <c r="EE1432">
        <v>51482689</v>
      </c>
      <c r="EF1432">
        <v>1</v>
      </c>
      <c r="EG1432" t="s">
        <v>21</v>
      </c>
      <c r="EH1432">
        <v>0</v>
      </c>
      <c r="EI1432" t="s">
        <v>3</v>
      </c>
      <c r="EJ1432">
        <v>4</v>
      </c>
      <c r="EK1432">
        <v>0</v>
      </c>
      <c r="EL1432" t="s">
        <v>22</v>
      </c>
      <c r="EM1432" t="s">
        <v>23</v>
      </c>
      <c r="EO1432" t="s">
        <v>3</v>
      </c>
      <c r="EQ1432">
        <v>0</v>
      </c>
      <c r="ER1432">
        <v>124.9</v>
      </c>
      <c r="ES1432">
        <v>0</v>
      </c>
      <c r="ET1432">
        <v>0</v>
      </c>
      <c r="EU1432">
        <v>0</v>
      </c>
      <c r="EV1432">
        <v>124.9</v>
      </c>
      <c r="EW1432">
        <v>1.02</v>
      </c>
      <c r="EX1432">
        <v>0</v>
      </c>
      <c r="EY1432">
        <v>0</v>
      </c>
      <c r="FQ1432">
        <v>0</v>
      </c>
      <c r="FR1432">
        <f t="shared" si="1194"/>
        <v>0</v>
      </c>
      <c r="FS1432">
        <v>0</v>
      </c>
      <c r="FX1432">
        <v>70</v>
      </c>
      <c r="FY1432">
        <v>10</v>
      </c>
      <c r="GA1432" t="s">
        <v>3</v>
      </c>
      <c r="GD1432">
        <v>0</v>
      </c>
      <c r="GF1432">
        <v>44828971</v>
      </c>
      <c r="GG1432">
        <v>2</v>
      </c>
      <c r="GH1432">
        <v>1</v>
      </c>
      <c r="GI1432">
        <v>-2</v>
      </c>
      <c r="GJ1432">
        <v>0</v>
      </c>
      <c r="GK1432">
        <f>ROUND(R1432*(R12)/100,2)</f>
        <v>0</v>
      </c>
      <c r="GL1432">
        <f t="shared" si="1195"/>
        <v>0</v>
      </c>
      <c r="GM1432">
        <f>ROUND(O1432+X1432+Y1432+GK1432,2)+GX1432</f>
        <v>0</v>
      </c>
      <c r="GN1432">
        <f>IF(OR(BI1432=0,BI1432=1),ROUND(O1432+X1432+Y1432+GK1432,2),0)</f>
        <v>0</v>
      </c>
      <c r="GO1432">
        <f>IF(BI1432=2,ROUND(O1432+X1432+Y1432+GK1432,2),0)</f>
        <v>0</v>
      </c>
      <c r="GP1432">
        <f>IF(BI1432=4,ROUND(O1432+X1432+Y1432+GK1432,2)+GX1432,0)</f>
        <v>0</v>
      </c>
      <c r="GR1432">
        <v>0</v>
      </c>
      <c r="GS1432">
        <v>3</v>
      </c>
      <c r="GT1432">
        <v>0</v>
      </c>
      <c r="GU1432" t="s">
        <v>3</v>
      </c>
      <c r="GV1432">
        <f>ROUND((GT1432),6)</f>
        <v>0</v>
      </c>
      <c r="GW1432">
        <v>1</v>
      </c>
      <c r="GX1432">
        <f t="shared" si="1196"/>
        <v>0</v>
      </c>
      <c r="HA1432">
        <v>0</v>
      </c>
      <c r="HB1432">
        <v>0</v>
      </c>
      <c r="HC1432">
        <f t="shared" si="1197"/>
        <v>0</v>
      </c>
      <c r="HE1432" t="s">
        <v>3</v>
      </c>
      <c r="HF1432" t="s">
        <v>3</v>
      </c>
      <c r="IK1432">
        <f t="shared" si="1198"/>
        <v>0</v>
      </c>
    </row>
    <row r="1433" spans="1:245" x14ac:dyDescent="0.2">
      <c r="A1433">
        <v>17</v>
      </c>
      <c r="B1433">
        <v>1</v>
      </c>
      <c r="C1433">
        <f>ROW(SmtRes!A466)</f>
        <v>466</v>
      </c>
      <c r="D1433">
        <f>ROW(EtalonRes!A454)</f>
        <v>454</v>
      </c>
      <c r="E1433" t="s">
        <v>136</v>
      </c>
      <c r="F1433" t="s">
        <v>34</v>
      </c>
      <c r="G1433" t="s">
        <v>35</v>
      </c>
      <c r="H1433" t="s">
        <v>27</v>
      </c>
      <c r="I1433">
        <v>0</v>
      </c>
      <c r="J1433">
        <v>0</v>
      </c>
      <c r="O1433">
        <f t="shared" si="1168"/>
        <v>0</v>
      </c>
      <c r="P1433">
        <f t="shared" si="1169"/>
        <v>0</v>
      </c>
      <c r="Q1433">
        <f t="shared" si="1170"/>
        <v>0</v>
      </c>
      <c r="R1433">
        <f t="shared" si="1171"/>
        <v>0</v>
      </c>
      <c r="S1433">
        <f t="shared" si="1172"/>
        <v>0</v>
      </c>
      <c r="T1433">
        <f t="shared" si="1173"/>
        <v>0</v>
      </c>
      <c r="U1433">
        <f t="shared" si="1174"/>
        <v>0</v>
      </c>
      <c r="V1433">
        <f t="shared" si="1175"/>
        <v>0</v>
      </c>
      <c r="W1433">
        <f t="shared" si="1176"/>
        <v>0</v>
      </c>
      <c r="X1433">
        <f t="shared" si="1177"/>
        <v>0</v>
      </c>
      <c r="Y1433">
        <f t="shared" si="1178"/>
        <v>0</v>
      </c>
      <c r="AA1433">
        <v>52421674</v>
      </c>
      <c r="AB1433">
        <f t="shared" si="1179"/>
        <v>57.83</v>
      </c>
      <c r="AC1433">
        <f>ROUND((ES1433),6)</f>
        <v>0</v>
      </c>
      <c r="AD1433">
        <f>ROUND((((ET1433)-(EU1433))+AE1433),6)</f>
        <v>57.83</v>
      </c>
      <c r="AE1433">
        <f t="shared" si="1180"/>
        <v>31.44</v>
      </c>
      <c r="AF1433">
        <f t="shared" si="1180"/>
        <v>0</v>
      </c>
      <c r="AG1433">
        <f t="shared" si="1181"/>
        <v>0</v>
      </c>
      <c r="AH1433">
        <f t="shared" si="1182"/>
        <v>0</v>
      </c>
      <c r="AI1433">
        <f t="shared" si="1182"/>
        <v>0</v>
      </c>
      <c r="AJ1433">
        <f t="shared" si="1183"/>
        <v>0</v>
      </c>
      <c r="AK1433">
        <v>57.83</v>
      </c>
      <c r="AL1433">
        <v>0</v>
      </c>
      <c r="AM1433">
        <v>57.83</v>
      </c>
      <c r="AN1433">
        <v>31.44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1</v>
      </c>
      <c r="AW1433">
        <v>1</v>
      </c>
      <c r="AZ1433">
        <v>1</v>
      </c>
      <c r="BA1433">
        <v>1</v>
      </c>
      <c r="BB1433">
        <v>1</v>
      </c>
      <c r="BC1433">
        <v>1</v>
      </c>
      <c r="BD1433" t="s">
        <v>3</v>
      </c>
      <c r="BE1433" t="s">
        <v>3</v>
      </c>
      <c r="BF1433" t="s">
        <v>3</v>
      </c>
      <c r="BG1433" t="s">
        <v>3</v>
      </c>
      <c r="BH1433">
        <v>0</v>
      </c>
      <c r="BI1433">
        <v>4</v>
      </c>
      <c r="BJ1433" t="s">
        <v>36</v>
      </c>
      <c r="BM1433">
        <v>1</v>
      </c>
      <c r="BN1433">
        <v>0</v>
      </c>
      <c r="BO1433" t="s">
        <v>3</v>
      </c>
      <c r="BP1433">
        <v>0</v>
      </c>
      <c r="BQ1433">
        <v>1</v>
      </c>
      <c r="BR1433">
        <v>0</v>
      </c>
      <c r="BS1433">
        <v>1</v>
      </c>
      <c r="BT1433">
        <v>1</v>
      </c>
      <c r="BU1433">
        <v>1</v>
      </c>
      <c r="BV1433">
        <v>1</v>
      </c>
      <c r="BW1433">
        <v>1</v>
      </c>
      <c r="BX1433">
        <v>1</v>
      </c>
      <c r="BY1433" t="s">
        <v>3</v>
      </c>
      <c r="BZ1433">
        <v>0</v>
      </c>
      <c r="CA1433">
        <v>0</v>
      </c>
      <c r="CE1433">
        <v>0</v>
      </c>
      <c r="CF1433">
        <v>0</v>
      </c>
      <c r="CG1433">
        <v>0</v>
      </c>
      <c r="CM1433">
        <v>0</v>
      </c>
      <c r="CN1433" t="s">
        <v>3</v>
      </c>
      <c r="CO1433">
        <v>0</v>
      </c>
      <c r="CP1433">
        <f t="shared" si="1184"/>
        <v>0</v>
      </c>
      <c r="CQ1433">
        <f t="shared" si="1185"/>
        <v>0</v>
      </c>
      <c r="CR1433">
        <f>((((ET1433)*BB1433-(EU1433)*BS1433)+AE1433*BS1433)*AV1433)</f>
        <v>57.83</v>
      </c>
      <c r="CS1433">
        <f t="shared" si="1186"/>
        <v>31.44</v>
      </c>
      <c r="CT1433">
        <f t="shared" si="1187"/>
        <v>0</v>
      </c>
      <c r="CU1433">
        <f t="shared" si="1188"/>
        <v>0</v>
      </c>
      <c r="CV1433">
        <f t="shared" si="1189"/>
        <v>0</v>
      </c>
      <c r="CW1433">
        <f t="shared" si="1190"/>
        <v>0</v>
      </c>
      <c r="CX1433">
        <f t="shared" si="1191"/>
        <v>0</v>
      </c>
      <c r="CY1433">
        <f t="shared" si="1192"/>
        <v>0</v>
      </c>
      <c r="CZ1433">
        <f t="shared" si="1193"/>
        <v>0</v>
      </c>
      <c r="DC1433" t="s">
        <v>3</v>
      </c>
      <c r="DD1433" t="s">
        <v>3</v>
      </c>
      <c r="DE1433" t="s">
        <v>3</v>
      </c>
      <c r="DF1433" t="s">
        <v>3</v>
      </c>
      <c r="DG1433" t="s">
        <v>3</v>
      </c>
      <c r="DH1433" t="s">
        <v>3</v>
      </c>
      <c r="DI1433" t="s">
        <v>3</v>
      </c>
      <c r="DJ1433" t="s">
        <v>3</v>
      </c>
      <c r="DK1433" t="s">
        <v>3</v>
      </c>
      <c r="DL1433" t="s">
        <v>3</v>
      </c>
      <c r="DM1433" t="s">
        <v>3</v>
      </c>
      <c r="DN1433">
        <v>0</v>
      </c>
      <c r="DO1433">
        <v>0</v>
      </c>
      <c r="DP1433">
        <v>1</v>
      </c>
      <c r="DQ1433">
        <v>1</v>
      </c>
      <c r="DU1433">
        <v>1009</v>
      </c>
      <c r="DV1433" t="s">
        <v>27</v>
      </c>
      <c r="DW1433" t="s">
        <v>27</v>
      </c>
      <c r="DX1433">
        <v>1000</v>
      </c>
      <c r="EE1433">
        <v>51482691</v>
      </c>
      <c r="EF1433">
        <v>1</v>
      </c>
      <c r="EG1433" t="s">
        <v>21</v>
      </c>
      <c r="EH1433">
        <v>0</v>
      </c>
      <c r="EI1433" t="s">
        <v>3</v>
      </c>
      <c r="EJ1433">
        <v>4</v>
      </c>
      <c r="EK1433">
        <v>1</v>
      </c>
      <c r="EL1433" t="s">
        <v>37</v>
      </c>
      <c r="EM1433" t="s">
        <v>23</v>
      </c>
      <c r="EO1433" t="s">
        <v>3</v>
      </c>
      <c r="EQ1433">
        <v>0</v>
      </c>
      <c r="ER1433">
        <v>57.83</v>
      </c>
      <c r="ES1433">
        <v>0</v>
      </c>
      <c r="ET1433">
        <v>57.83</v>
      </c>
      <c r="EU1433">
        <v>31.44</v>
      </c>
      <c r="EV1433">
        <v>0</v>
      </c>
      <c r="EW1433">
        <v>0</v>
      </c>
      <c r="EX1433">
        <v>0</v>
      </c>
      <c r="EY1433">
        <v>0</v>
      </c>
      <c r="FQ1433">
        <v>0</v>
      </c>
      <c r="FR1433">
        <f t="shared" si="1194"/>
        <v>0</v>
      </c>
      <c r="FS1433">
        <v>0</v>
      </c>
      <c r="FX1433">
        <v>0</v>
      </c>
      <c r="FY1433">
        <v>0</v>
      </c>
      <c r="GA1433" t="s">
        <v>3</v>
      </c>
      <c r="GD1433">
        <v>1</v>
      </c>
      <c r="GF1433">
        <v>-1870736679</v>
      </c>
      <c r="GG1433">
        <v>2</v>
      </c>
      <c r="GH1433">
        <v>1</v>
      </c>
      <c r="GI1433">
        <v>-2</v>
      </c>
      <c r="GJ1433">
        <v>0</v>
      </c>
      <c r="GK1433">
        <v>0</v>
      </c>
      <c r="GL1433">
        <f t="shared" si="1195"/>
        <v>0</v>
      </c>
      <c r="GM1433">
        <f>ROUND(O1433+X1433+Y1433,2)+GX1433</f>
        <v>0</v>
      </c>
      <c r="GN1433">
        <f>IF(OR(BI1433=0,BI1433=1),ROUND(O1433+X1433+Y1433,2),0)</f>
        <v>0</v>
      </c>
      <c r="GO1433">
        <f>IF(BI1433=2,ROUND(O1433+X1433+Y1433,2),0)</f>
        <v>0</v>
      </c>
      <c r="GP1433">
        <f>IF(BI1433=4,ROUND(O1433+X1433+Y1433,2)+GX1433,0)</f>
        <v>0</v>
      </c>
      <c r="GR1433">
        <v>0</v>
      </c>
      <c r="GS1433">
        <v>3</v>
      </c>
      <c r="GT1433">
        <v>0</v>
      </c>
      <c r="GU1433" t="s">
        <v>3</v>
      </c>
      <c r="GV1433">
        <f>ROUND((GT1433),6)</f>
        <v>0</v>
      </c>
      <c r="GW1433">
        <v>1</v>
      </c>
      <c r="GX1433">
        <f t="shared" si="1196"/>
        <v>0</v>
      </c>
      <c r="HA1433">
        <v>0</v>
      </c>
      <c r="HB1433">
        <v>0</v>
      </c>
      <c r="HC1433">
        <f t="shared" si="1197"/>
        <v>0</v>
      </c>
      <c r="HE1433" t="s">
        <v>3</v>
      </c>
      <c r="HF1433" t="s">
        <v>3</v>
      </c>
      <c r="IK1433">
        <f t="shared" si="1198"/>
        <v>0</v>
      </c>
    </row>
    <row r="1434" spans="1:245" x14ac:dyDescent="0.2">
      <c r="A1434">
        <v>17</v>
      </c>
      <c r="B1434">
        <v>1</v>
      </c>
      <c r="C1434">
        <f>ROW(SmtRes!A468)</f>
        <v>468</v>
      </c>
      <c r="D1434">
        <f>ROW(EtalonRes!A456)</f>
        <v>456</v>
      </c>
      <c r="E1434" t="s">
        <v>137</v>
      </c>
      <c r="F1434" t="s">
        <v>39</v>
      </c>
      <c r="G1434" t="s">
        <v>40</v>
      </c>
      <c r="H1434" t="s">
        <v>27</v>
      </c>
      <c r="I1434">
        <v>0</v>
      </c>
      <c r="J1434">
        <v>0</v>
      </c>
      <c r="O1434">
        <f t="shared" si="1168"/>
        <v>0</v>
      </c>
      <c r="P1434">
        <f t="shared" si="1169"/>
        <v>0</v>
      </c>
      <c r="Q1434">
        <f t="shared" si="1170"/>
        <v>0</v>
      </c>
      <c r="R1434">
        <f t="shared" si="1171"/>
        <v>0</v>
      </c>
      <c r="S1434">
        <f t="shared" si="1172"/>
        <v>0</v>
      </c>
      <c r="T1434">
        <f t="shared" si="1173"/>
        <v>0</v>
      </c>
      <c r="U1434">
        <f t="shared" si="1174"/>
        <v>0</v>
      </c>
      <c r="V1434">
        <f t="shared" si="1175"/>
        <v>0</v>
      </c>
      <c r="W1434">
        <f t="shared" si="1176"/>
        <v>0</v>
      </c>
      <c r="X1434">
        <f t="shared" si="1177"/>
        <v>0</v>
      </c>
      <c r="Y1434">
        <f t="shared" si="1178"/>
        <v>0</v>
      </c>
      <c r="AA1434">
        <v>52421674</v>
      </c>
      <c r="AB1434">
        <f t="shared" si="1179"/>
        <v>165.91</v>
      </c>
      <c r="AC1434">
        <f>ROUND((ES1434),6)</f>
        <v>0</v>
      </c>
      <c r="AD1434">
        <f>ROUND((((ET1434)-(EU1434))+AE1434),6)</f>
        <v>165.91</v>
      </c>
      <c r="AE1434">
        <f t="shared" si="1180"/>
        <v>90.18</v>
      </c>
      <c r="AF1434">
        <f t="shared" si="1180"/>
        <v>0</v>
      </c>
      <c r="AG1434">
        <f t="shared" si="1181"/>
        <v>0</v>
      </c>
      <c r="AH1434">
        <f t="shared" si="1182"/>
        <v>0</v>
      </c>
      <c r="AI1434">
        <f t="shared" si="1182"/>
        <v>0</v>
      </c>
      <c r="AJ1434">
        <f t="shared" si="1183"/>
        <v>0</v>
      </c>
      <c r="AK1434">
        <v>165.91</v>
      </c>
      <c r="AL1434">
        <v>0</v>
      </c>
      <c r="AM1434">
        <v>165.91</v>
      </c>
      <c r="AN1434">
        <v>90.18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1</v>
      </c>
      <c r="AW1434">
        <v>1</v>
      </c>
      <c r="AZ1434">
        <v>1</v>
      </c>
      <c r="BA1434">
        <v>1</v>
      </c>
      <c r="BB1434">
        <v>1</v>
      </c>
      <c r="BC1434">
        <v>1</v>
      </c>
      <c r="BD1434" t="s">
        <v>3</v>
      </c>
      <c r="BE1434" t="s">
        <v>3</v>
      </c>
      <c r="BF1434" t="s">
        <v>3</v>
      </c>
      <c r="BG1434" t="s">
        <v>3</v>
      </c>
      <c r="BH1434">
        <v>0</v>
      </c>
      <c r="BI1434">
        <v>4</v>
      </c>
      <c r="BJ1434" t="s">
        <v>41</v>
      </c>
      <c r="BM1434">
        <v>1</v>
      </c>
      <c r="BN1434">
        <v>0</v>
      </c>
      <c r="BO1434" t="s">
        <v>3</v>
      </c>
      <c r="BP1434">
        <v>0</v>
      </c>
      <c r="BQ1434">
        <v>1</v>
      </c>
      <c r="BR1434">
        <v>0</v>
      </c>
      <c r="BS1434">
        <v>1</v>
      </c>
      <c r="BT1434">
        <v>1</v>
      </c>
      <c r="BU1434">
        <v>1</v>
      </c>
      <c r="BV1434">
        <v>1</v>
      </c>
      <c r="BW1434">
        <v>1</v>
      </c>
      <c r="BX1434">
        <v>1</v>
      </c>
      <c r="BY1434" t="s">
        <v>3</v>
      </c>
      <c r="BZ1434">
        <v>0</v>
      </c>
      <c r="CA1434">
        <v>0</v>
      </c>
      <c r="CE1434">
        <v>0</v>
      </c>
      <c r="CF1434">
        <v>0</v>
      </c>
      <c r="CG1434">
        <v>0</v>
      </c>
      <c r="CM1434">
        <v>0</v>
      </c>
      <c r="CN1434" t="s">
        <v>3</v>
      </c>
      <c r="CO1434">
        <v>0</v>
      </c>
      <c r="CP1434">
        <f t="shared" si="1184"/>
        <v>0</v>
      </c>
      <c r="CQ1434">
        <f t="shared" si="1185"/>
        <v>0</v>
      </c>
      <c r="CR1434">
        <f>((((ET1434)*BB1434-(EU1434)*BS1434)+AE1434*BS1434)*AV1434)</f>
        <v>165.91</v>
      </c>
      <c r="CS1434">
        <f t="shared" si="1186"/>
        <v>90.18</v>
      </c>
      <c r="CT1434">
        <f t="shared" si="1187"/>
        <v>0</v>
      </c>
      <c r="CU1434">
        <f t="shared" si="1188"/>
        <v>0</v>
      </c>
      <c r="CV1434">
        <f t="shared" si="1189"/>
        <v>0</v>
      </c>
      <c r="CW1434">
        <f t="shared" si="1190"/>
        <v>0</v>
      </c>
      <c r="CX1434">
        <f t="shared" si="1191"/>
        <v>0</v>
      </c>
      <c r="CY1434">
        <f t="shared" si="1192"/>
        <v>0</v>
      </c>
      <c r="CZ1434">
        <f t="shared" si="1193"/>
        <v>0</v>
      </c>
      <c r="DC1434" t="s">
        <v>3</v>
      </c>
      <c r="DD1434" t="s">
        <v>3</v>
      </c>
      <c r="DE1434" t="s">
        <v>3</v>
      </c>
      <c r="DF1434" t="s">
        <v>3</v>
      </c>
      <c r="DG1434" t="s">
        <v>3</v>
      </c>
      <c r="DH1434" t="s">
        <v>3</v>
      </c>
      <c r="DI1434" t="s">
        <v>3</v>
      </c>
      <c r="DJ1434" t="s">
        <v>3</v>
      </c>
      <c r="DK1434" t="s">
        <v>3</v>
      </c>
      <c r="DL1434" t="s">
        <v>3</v>
      </c>
      <c r="DM1434" t="s">
        <v>3</v>
      </c>
      <c r="DN1434">
        <v>0</v>
      </c>
      <c r="DO1434">
        <v>0</v>
      </c>
      <c r="DP1434">
        <v>1</v>
      </c>
      <c r="DQ1434">
        <v>1</v>
      </c>
      <c r="DU1434">
        <v>1009</v>
      </c>
      <c r="DV1434" t="s">
        <v>27</v>
      </c>
      <c r="DW1434" t="s">
        <v>27</v>
      </c>
      <c r="DX1434">
        <v>1000</v>
      </c>
      <c r="EE1434">
        <v>51482691</v>
      </c>
      <c r="EF1434">
        <v>1</v>
      </c>
      <c r="EG1434" t="s">
        <v>21</v>
      </c>
      <c r="EH1434">
        <v>0</v>
      </c>
      <c r="EI1434" t="s">
        <v>3</v>
      </c>
      <c r="EJ1434">
        <v>4</v>
      </c>
      <c r="EK1434">
        <v>1</v>
      </c>
      <c r="EL1434" t="s">
        <v>37</v>
      </c>
      <c r="EM1434" t="s">
        <v>23</v>
      </c>
      <c r="EO1434" t="s">
        <v>3</v>
      </c>
      <c r="EQ1434">
        <v>0</v>
      </c>
      <c r="ER1434">
        <v>165.91</v>
      </c>
      <c r="ES1434">
        <v>0</v>
      </c>
      <c r="ET1434">
        <v>165.91</v>
      </c>
      <c r="EU1434">
        <v>90.18</v>
      </c>
      <c r="EV1434">
        <v>0</v>
      </c>
      <c r="EW1434">
        <v>0</v>
      </c>
      <c r="EX1434">
        <v>0</v>
      </c>
      <c r="EY1434">
        <v>0</v>
      </c>
      <c r="FQ1434">
        <v>0</v>
      </c>
      <c r="FR1434">
        <f t="shared" si="1194"/>
        <v>0</v>
      </c>
      <c r="FS1434">
        <v>0</v>
      </c>
      <c r="FX1434">
        <v>0</v>
      </c>
      <c r="FY1434">
        <v>0</v>
      </c>
      <c r="GA1434" t="s">
        <v>3</v>
      </c>
      <c r="GD1434">
        <v>1</v>
      </c>
      <c r="GF1434">
        <v>1912105629</v>
      </c>
      <c r="GG1434">
        <v>2</v>
      </c>
      <c r="GH1434">
        <v>1</v>
      </c>
      <c r="GI1434">
        <v>-2</v>
      </c>
      <c r="GJ1434">
        <v>0</v>
      </c>
      <c r="GK1434">
        <v>0</v>
      </c>
      <c r="GL1434">
        <f t="shared" si="1195"/>
        <v>0</v>
      </c>
      <c r="GM1434">
        <f>ROUND(O1434+X1434+Y1434,2)+GX1434</f>
        <v>0</v>
      </c>
      <c r="GN1434">
        <f>IF(OR(BI1434=0,BI1434=1),ROUND(O1434+X1434+Y1434,2),0)</f>
        <v>0</v>
      </c>
      <c r="GO1434">
        <f>IF(BI1434=2,ROUND(O1434+X1434+Y1434,2),0)</f>
        <v>0</v>
      </c>
      <c r="GP1434">
        <f>IF(BI1434=4,ROUND(O1434+X1434+Y1434,2)+GX1434,0)</f>
        <v>0</v>
      </c>
      <c r="GR1434">
        <v>0</v>
      </c>
      <c r="GS1434">
        <v>3</v>
      </c>
      <c r="GT1434">
        <v>0</v>
      </c>
      <c r="GU1434" t="s">
        <v>3</v>
      </c>
      <c r="GV1434">
        <f>ROUND((GT1434),6)</f>
        <v>0</v>
      </c>
      <c r="GW1434">
        <v>1</v>
      </c>
      <c r="GX1434">
        <f t="shared" si="1196"/>
        <v>0</v>
      </c>
      <c r="HA1434">
        <v>0</v>
      </c>
      <c r="HB1434">
        <v>0</v>
      </c>
      <c r="HC1434">
        <f t="shared" si="1197"/>
        <v>0</v>
      </c>
      <c r="HE1434" t="s">
        <v>3</v>
      </c>
      <c r="HF1434" t="s">
        <v>3</v>
      </c>
      <c r="IK1434">
        <f t="shared" si="1198"/>
        <v>0</v>
      </c>
    </row>
    <row r="1435" spans="1:245" x14ac:dyDescent="0.2">
      <c r="A1435">
        <v>17</v>
      </c>
      <c r="B1435">
        <v>1</v>
      </c>
      <c r="C1435">
        <f>ROW(SmtRes!A470)</f>
        <v>470</v>
      </c>
      <c r="D1435">
        <f>ROW(EtalonRes!A458)</f>
        <v>458</v>
      </c>
      <c r="E1435" t="s">
        <v>138</v>
      </c>
      <c r="F1435" t="s">
        <v>43</v>
      </c>
      <c r="G1435" t="s">
        <v>44</v>
      </c>
      <c r="H1435" t="s">
        <v>27</v>
      </c>
      <c r="I1435">
        <v>0</v>
      </c>
      <c r="J1435">
        <v>0</v>
      </c>
      <c r="O1435">
        <f t="shared" si="1168"/>
        <v>0</v>
      </c>
      <c r="P1435">
        <f t="shared" si="1169"/>
        <v>0</v>
      </c>
      <c r="Q1435">
        <f t="shared" si="1170"/>
        <v>0</v>
      </c>
      <c r="R1435">
        <f t="shared" si="1171"/>
        <v>0</v>
      </c>
      <c r="S1435">
        <f t="shared" si="1172"/>
        <v>0</v>
      </c>
      <c r="T1435">
        <f t="shared" si="1173"/>
        <v>0</v>
      </c>
      <c r="U1435">
        <f t="shared" si="1174"/>
        <v>0</v>
      </c>
      <c r="V1435">
        <f t="shared" si="1175"/>
        <v>0</v>
      </c>
      <c r="W1435">
        <f t="shared" si="1176"/>
        <v>0</v>
      </c>
      <c r="X1435">
        <f t="shared" si="1177"/>
        <v>0</v>
      </c>
      <c r="Y1435">
        <f t="shared" si="1178"/>
        <v>0</v>
      </c>
      <c r="AA1435">
        <v>52421674</v>
      </c>
      <c r="AB1435">
        <f t="shared" si="1179"/>
        <v>1396.89</v>
      </c>
      <c r="AC1435">
        <f>ROUND(((ES1435*51)),6)</f>
        <v>0</v>
      </c>
      <c r="AD1435">
        <f>ROUND(((((ET1435*51))-((EU1435*51)))+AE1435),6)</f>
        <v>1396.89</v>
      </c>
      <c r="AE1435">
        <f>ROUND(((EU1435*51)),6)</f>
        <v>759.39</v>
      </c>
      <c r="AF1435">
        <f>ROUND(((EV1435*51)),6)</f>
        <v>0</v>
      </c>
      <c r="AG1435">
        <f t="shared" si="1181"/>
        <v>0</v>
      </c>
      <c r="AH1435">
        <f>((EW1435*51))</f>
        <v>0</v>
      </c>
      <c r="AI1435">
        <f>((EX1435*51))</f>
        <v>0</v>
      </c>
      <c r="AJ1435">
        <f t="shared" si="1183"/>
        <v>0</v>
      </c>
      <c r="AK1435">
        <v>27.39</v>
      </c>
      <c r="AL1435">
        <v>0</v>
      </c>
      <c r="AM1435">
        <v>27.39</v>
      </c>
      <c r="AN1435">
        <v>14.89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1</v>
      </c>
      <c r="AW1435">
        <v>1</v>
      </c>
      <c r="AZ1435">
        <v>1</v>
      </c>
      <c r="BA1435">
        <v>1</v>
      </c>
      <c r="BB1435">
        <v>1</v>
      </c>
      <c r="BC1435">
        <v>1</v>
      </c>
      <c r="BD1435" t="s">
        <v>3</v>
      </c>
      <c r="BE1435" t="s">
        <v>3</v>
      </c>
      <c r="BF1435" t="s">
        <v>3</v>
      </c>
      <c r="BG1435" t="s">
        <v>3</v>
      </c>
      <c r="BH1435">
        <v>0</v>
      </c>
      <c r="BI1435">
        <v>4</v>
      </c>
      <c r="BJ1435" t="s">
        <v>45</v>
      </c>
      <c r="BM1435">
        <v>1</v>
      </c>
      <c r="BN1435">
        <v>0</v>
      </c>
      <c r="BO1435" t="s">
        <v>3</v>
      </c>
      <c r="BP1435">
        <v>0</v>
      </c>
      <c r="BQ1435">
        <v>1</v>
      </c>
      <c r="BR1435">
        <v>0</v>
      </c>
      <c r="BS1435">
        <v>1</v>
      </c>
      <c r="BT1435">
        <v>1</v>
      </c>
      <c r="BU1435">
        <v>1</v>
      </c>
      <c r="BV1435">
        <v>1</v>
      </c>
      <c r="BW1435">
        <v>1</v>
      </c>
      <c r="BX1435">
        <v>1</v>
      </c>
      <c r="BY1435" t="s">
        <v>3</v>
      </c>
      <c r="BZ1435">
        <v>0</v>
      </c>
      <c r="CA1435">
        <v>0</v>
      </c>
      <c r="CE1435">
        <v>0</v>
      </c>
      <c r="CF1435">
        <v>0</v>
      </c>
      <c r="CG1435">
        <v>0</v>
      </c>
      <c r="CM1435">
        <v>0</v>
      </c>
      <c r="CN1435" t="s">
        <v>3</v>
      </c>
      <c r="CO1435">
        <v>0</v>
      </c>
      <c r="CP1435">
        <f t="shared" si="1184"/>
        <v>0</v>
      </c>
      <c r="CQ1435">
        <f t="shared" si="1185"/>
        <v>0</v>
      </c>
      <c r="CR1435">
        <f>(((((ET1435*51))*BB1435-((EU1435*51))*BS1435)+AE1435*BS1435)*AV1435)</f>
        <v>1396.89</v>
      </c>
      <c r="CS1435">
        <f t="shared" si="1186"/>
        <v>759.39</v>
      </c>
      <c r="CT1435">
        <f t="shared" si="1187"/>
        <v>0</v>
      </c>
      <c r="CU1435">
        <f t="shared" si="1188"/>
        <v>0</v>
      </c>
      <c r="CV1435">
        <f t="shared" si="1189"/>
        <v>0</v>
      </c>
      <c r="CW1435">
        <f t="shared" si="1190"/>
        <v>0</v>
      </c>
      <c r="CX1435">
        <f t="shared" si="1191"/>
        <v>0</v>
      </c>
      <c r="CY1435">
        <f t="shared" si="1192"/>
        <v>0</v>
      </c>
      <c r="CZ1435">
        <f t="shared" si="1193"/>
        <v>0</v>
      </c>
      <c r="DC1435" t="s">
        <v>3</v>
      </c>
      <c r="DD1435" t="s">
        <v>46</v>
      </c>
      <c r="DE1435" t="s">
        <v>46</v>
      </c>
      <c r="DF1435" t="s">
        <v>46</v>
      </c>
      <c r="DG1435" t="s">
        <v>46</v>
      </c>
      <c r="DH1435" t="s">
        <v>3</v>
      </c>
      <c r="DI1435" t="s">
        <v>46</v>
      </c>
      <c r="DJ1435" t="s">
        <v>46</v>
      </c>
      <c r="DK1435" t="s">
        <v>3</v>
      </c>
      <c r="DL1435" t="s">
        <v>3</v>
      </c>
      <c r="DM1435" t="s">
        <v>3</v>
      </c>
      <c r="DN1435">
        <v>0</v>
      </c>
      <c r="DO1435">
        <v>0</v>
      </c>
      <c r="DP1435">
        <v>1</v>
      </c>
      <c r="DQ1435">
        <v>1</v>
      </c>
      <c r="DU1435">
        <v>1009</v>
      </c>
      <c r="DV1435" t="s">
        <v>27</v>
      </c>
      <c r="DW1435" t="s">
        <v>27</v>
      </c>
      <c r="DX1435">
        <v>1000</v>
      </c>
      <c r="EE1435">
        <v>51482691</v>
      </c>
      <c r="EF1435">
        <v>1</v>
      </c>
      <c r="EG1435" t="s">
        <v>21</v>
      </c>
      <c r="EH1435">
        <v>0</v>
      </c>
      <c r="EI1435" t="s">
        <v>3</v>
      </c>
      <c r="EJ1435">
        <v>4</v>
      </c>
      <c r="EK1435">
        <v>1</v>
      </c>
      <c r="EL1435" t="s">
        <v>37</v>
      </c>
      <c r="EM1435" t="s">
        <v>23</v>
      </c>
      <c r="EO1435" t="s">
        <v>3</v>
      </c>
      <c r="EQ1435">
        <v>0</v>
      </c>
      <c r="ER1435">
        <v>27.39</v>
      </c>
      <c r="ES1435">
        <v>0</v>
      </c>
      <c r="ET1435">
        <v>27.39</v>
      </c>
      <c r="EU1435">
        <v>14.89</v>
      </c>
      <c r="EV1435">
        <v>0</v>
      </c>
      <c r="EW1435">
        <v>0</v>
      </c>
      <c r="EX1435">
        <v>0</v>
      </c>
      <c r="EY1435">
        <v>0</v>
      </c>
      <c r="FQ1435">
        <v>0</v>
      </c>
      <c r="FR1435">
        <f t="shared" si="1194"/>
        <v>0</v>
      </c>
      <c r="FS1435">
        <v>0</v>
      </c>
      <c r="FX1435">
        <v>0</v>
      </c>
      <c r="FY1435">
        <v>0</v>
      </c>
      <c r="GA1435" t="s">
        <v>3</v>
      </c>
      <c r="GD1435">
        <v>1</v>
      </c>
      <c r="GF1435">
        <v>972108674</v>
      </c>
      <c r="GG1435">
        <v>2</v>
      </c>
      <c r="GH1435">
        <v>1</v>
      </c>
      <c r="GI1435">
        <v>-2</v>
      </c>
      <c r="GJ1435">
        <v>0</v>
      </c>
      <c r="GK1435">
        <v>0</v>
      </c>
      <c r="GL1435">
        <f t="shared" si="1195"/>
        <v>0</v>
      </c>
      <c r="GM1435">
        <f>ROUND(O1435+X1435+Y1435,2)+GX1435</f>
        <v>0</v>
      </c>
      <c r="GN1435">
        <f>IF(OR(BI1435=0,BI1435=1),ROUND(O1435+X1435+Y1435,2),0)</f>
        <v>0</v>
      </c>
      <c r="GO1435">
        <f>IF(BI1435=2,ROUND(O1435+X1435+Y1435,2),0)</f>
        <v>0</v>
      </c>
      <c r="GP1435">
        <f>IF(BI1435=4,ROUND(O1435+X1435+Y1435,2)+GX1435,0)</f>
        <v>0</v>
      </c>
      <c r="GR1435">
        <v>0</v>
      </c>
      <c r="GS1435">
        <v>3</v>
      </c>
      <c r="GT1435">
        <v>0</v>
      </c>
      <c r="GU1435" t="s">
        <v>46</v>
      </c>
      <c r="GV1435">
        <f>ROUND(((GT1435*51)),6)</f>
        <v>0</v>
      </c>
      <c r="GW1435">
        <v>1</v>
      </c>
      <c r="GX1435">
        <f t="shared" si="1196"/>
        <v>0</v>
      </c>
      <c r="HA1435">
        <v>0</v>
      </c>
      <c r="HB1435">
        <v>0</v>
      </c>
      <c r="HC1435">
        <f t="shared" si="1197"/>
        <v>0</v>
      </c>
      <c r="HE1435" t="s">
        <v>3</v>
      </c>
      <c r="HF1435" t="s">
        <v>3</v>
      </c>
      <c r="IK1435">
        <f t="shared" si="1198"/>
        <v>0</v>
      </c>
    </row>
    <row r="1436" spans="1:245" x14ac:dyDescent="0.2">
      <c r="A1436">
        <v>17</v>
      </c>
      <c r="B1436">
        <v>1</v>
      </c>
      <c r="E1436" t="s">
        <v>139</v>
      </c>
      <c r="F1436" t="s">
        <v>48</v>
      </c>
      <c r="G1436" t="s">
        <v>49</v>
      </c>
      <c r="H1436" t="s">
        <v>27</v>
      </c>
      <c r="I1436">
        <v>0</v>
      </c>
      <c r="J1436">
        <v>0</v>
      </c>
      <c r="O1436">
        <f t="shared" si="1168"/>
        <v>0</v>
      </c>
      <c r="P1436">
        <f t="shared" si="1169"/>
        <v>0</v>
      </c>
      <c r="Q1436">
        <f t="shared" si="1170"/>
        <v>0</v>
      </c>
      <c r="R1436">
        <f t="shared" si="1171"/>
        <v>0</v>
      </c>
      <c r="S1436">
        <f t="shared" si="1172"/>
        <v>0</v>
      </c>
      <c r="T1436">
        <f t="shared" si="1173"/>
        <v>0</v>
      </c>
      <c r="U1436">
        <f t="shared" si="1174"/>
        <v>0</v>
      </c>
      <c r="V1436">
        <f t="shared" si="1175"/>
        <v>0</v>
      </c>
      <c r="W1436">
        <f t="shared" si="1176"/>
        <v>0</v>
      </c>
      <c r="X1436">
        <f t="shared" si="1177"/>
        <v>0</v>
      </c>
      <c r="Y1436">
        <f t="shared" si="1178"/>
        <v>0</v>
      </c>
      <c r="AA1436">
        <v>52421674</v>
      </c>
      <c r="AB1436">
        <f t="shared" si="1179"/>
        <v>150.61000000000001</v>
      </c>
      <c r="AC1436">
        <f>ROUND((ES1436),6)</f>
        <v>150.61000000000001</v>
      </c>
      <c r="AD1436">
        <f>ROUND((((ET1436)-(EU1436))+AE1436),6)</f>
        <v>0</v>
      </c>
      <c r="AE1436">
        <f t="shared" ref="AE1436:AF1439" si="1199">ROUND((EU1436),6)</f>
        <v>0</v>
      </c>
      <c r="AF1436">
        <f t="shared" si="1199"/>
        <v>0</v>
      </c>
      <c r="AG1436">
        <f t="shared" si="1181"/>
        <v>0</v>
      </c>
      <c r="AH1436">
        <f t="shared" ref="AH1436:AI1439" si="1200">(EW1436)</f>
        <v>0</v>
      </c>
      <c r="AI1436">
        <f t="shared" si="1200"/>
        <v>0</v>
      </c>
      <c r="AJ1436">
        <f t="shared" si="1183"/>
        <v>0</v>
      </c>
      <c r="AK1436">
        <v>150.61000000000001</v>
      </c>
      <c r="AL1436">
        <v>150.61000000000001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1</v>
      </c>
      <c r="AW1436">
        <v>1</v>
      </c>
      <c r="AZ1436">
        <v>1</v>
      </c>
      <c r="BA1436">
        <v>1</v>
      </c>
      <c r="BB1436">
        <v>1</v>
      </c>
      <c r="BC1436">
        <v>1</v>
      </c>
      <c r="BD1436" t="s">
        <v>3</v>
      </c>
      <c r="BE1436" t="s">
        <v>3</v>
      </c>
      <c r="BF1436" t="s">
        <v>3</v>
      </c>
      <c r="BG1436" t="s">
        <v>3</v>
      </c>
      <c r="BH1436">
        <v>3</v>
      </c>
      <c r="BI1436">
        <v>1</v>
      </c>
      <c r="BJ1436" t="s">
        <v>3</v>
      </c>
      <c r="BM1436">
        <v>6001</v>
      </c>
      <c r="BN1436">
        <v>0</v>
      </c>
      <c r="BO1436" t="s">
        <v>3</v>
      </c>
      <c r="BP1436">
        <v>0</v>
      </c>
      <c r="BQ1436">
        <v>0</v>
      </c>
      <c r="BR1436">
        <v>0</v>
      </c>
      <c r="BS1436">
        <v>1</v>
      </c>
      <c r="BT1436">
        <v>1</v>
      </c>
      <c r="BU1436">
        <v>1</v>
      </c>
      <c r="BV1436">
        <v>1</v>
      </c>
      <c r="BW1436">
        <v>1</v>
      </c>
      <c r="BX1436">
        <v>1</v>
      </c>
      <c r="BY1436" t="s">
        <v>3</v>
      </c>
      <c r="BZ1436">
        <v>0</v>
      </c>
      <c r="CA1436">
        <v>0</v>
      </c>
      <c r="CE1436">
        <v>0</v>
      </c>
      <c r="CF1436">
        <v>0</v>
      </c>
      <c r="CG1436">
        <v>0</v>
      </c>
      <c r="CM1436">
        <v>0</v>
      </c>
      <c r="CN1436" t="s">
        <v>3</v>
      </c>
      <c r="CO1436">
        <v>0</v>
      </c>
      <c r="CP1436">
        <f t="shared" si="1184"/>
        <v>0</v>
      </c>
      <c r="CQ1436">
        <f t="shared" si="1185"/>
        <v>150.61000000000001</v>
      </c>
      <c r="CR1436">
        <f>((((ET1436)*BB1436-(EU1436)*BS1436)+AE1436*BS1436)*AV1436)</f>
        <v>0</v>
      </c>
      <c r="CS1436">
        <f t="shared" si="1186"/>
        <v>0</v>
      </c>
      <c r="CT1436">
        <f t="shared" si="1187"/>
        <v>0</v>
      </c>
      <c r="CU1436">
        <f t="shared" si="1188"/>
        <v>0</v>
      </c>
      <c r="CV1436">
        <f t="shared" si="1189"/>
        <v>0</v>
      </c>
      <c r="CW1436">
        <f t="shared" si="1190"/>
        <v>0</v>
      </c>
      <c r="CX1436">
        <f t="shared" si="1191"/>
        <v>0</v>
      </c>
      <c r="CY1436">
        <f t="shared" si="1192"/>
        <v>0</v>
      </c>
      <c r="CZ1436">
        <f t="shared" si="1193"/>
        <v>0</v>
      </c>
      <c r="DC1436" t="s">
        <v>3</v>
      </c>
      <c r="DD1436" t="s">
        <v>3</v>
      </c>
      <c r="DE1436" t="s">
        <v>3</v>
      </c>
      <c r="DF1436" t="s">
        <v>3</v>
      </c>
      <c r="DG1436" t="s">
        <v>3</v>
      </c>
      <c r="DH1436" t="s">
        <v>3</v>
      </c>
      <c r="DI1436" t="s">
        <v>3</v>
      </c>
      <c r="DJ1436" t="s">
        <v>3</v>
      </c>
      <c r="DK1436" t="s">
        <v>3</v>
      </c>
      <c r="DL1436" t="s">
        <v>3</v>
      </c>
      <c r="DM1436" t="s">
        <v>3</v>
      </c>
      <c r="DN1436">
        <v>0</v>
      </c>
      <c r="DO1436">
        <v>0</v>
      </c>
      <c r="DP1436">
        <v>1</v>
      </c>
      <c r="DQ1436">
        <v>1</v>
      </c>
      <c r="DU1436">
        <v>1009</v>
      </c>
      <c r="DV1436" t="s">
        <v>27</v>
      </c>
      <c r="DW1436" t="s">
        <v>27</v>
      </c>
      <c r="DX1436">
        <v>1000</v>
      </c>
      <c r="EE1436">
        <v>51764353</v>
      </c>
      <c r="EF1436">
        <v>0</v>
      </c>
      <c r="EG1436" t="s">
        <v>50</v>
      </c>
      <c r="EH1436">
        <v>0</v>
      </c>
      <c r="EI1436" t="s">
        <v>3</v>
      </c>
      <c r="EJ1436">
        <v>1</v>
      </c>
      <c r="EK1436">
        <v>6001</v>
      </c>
      <c r="EL1436" t="s">
        <v>51</v>
      </c>
      <c r="EM1436" t="s">
        <v>50</v>
      </c>
      <c r="EO1436" t="s">
        <v>3</v>
      </c>
      <c r="EQ1436">
        <v>0</v>
      </c>
      <c r="ER1436">
        <v>150.61000000000001</v>
      </c>
      <c r="ES1436">
        <v>150.61000000000001</v>
      </c>
      <c r="ET1436">
        <v>0</v>
      </c>
      <c r="EU1436">
        <v>0</v>
      </c>
      <c r="EV1436">
        <v>0</v>
      </c>
      <c r="EW1436">
        <v>0</v>
      </c>
      <c r="EX1436">
        <v>0</v>
      </c>
      <c r="EY1436">
        <v>0</v>
      </c>
      <c r="EZ1436">
        <v>5</v>
      </c>
      <c r="FC1436">
        <v>1</v>
      </c>
      <c r="FD1436">
        <v>18</v>
      </c>
      <c r="FF1436">
        <v>180.73</v>
      </c>
      <c r="FQ1436">
        <v>0</v>
      </c>
      <c r="FR1436">
        <f t="shared" si="1194"/>
        <v>0</v>
      </c>
      <c r="FS1436">
        <v>0</v>
      </c>
      <c r="FX1436">
        <v>0</v>
      </c>
      <c r="FY1436">
        <v>0</v>
      </c>
      <c r="GA1436" t="s">
        <v>52</v>
      </c>
      <c r="GD1436">
        <v>0</v>
      </c>
      <c r="GF1436">
        <v>-611639470</v>
      </c>
      <c r="GG1436">
        <v>2</v>
      </c>
      <c r="GH1436">
        <v>3</v>
      </c>
      <c r="GI1436">
        <v>-2</v>
      </c>
      <c r="GJ1436">
        <v>0</v>
      </c>
      <c r="GK1436">
        <f>ROUND(R1436*(R12)/100,2)</f>
        <v>0</v>
      </c>
      <c r="GL1436">
        <f t="shared" si="1195"/>
        <v>0</v>
      </c>
      <c r="GM1436">
        <f>ROUND(O1436+X1436+Y1436+GK1436,2)+GX1436</f>
        <v>0</v>
      </c>
      <c r="GN1436">
        <f>IF(OR(BI1436=0,BI1436=1),ROUND(O1436+X1436+Y1436+GK1436,2),0)</f>
        <v>0</v>
      </c>
      <c r="GO1436">
        <f>IF(BI1436=2,ROUND(O1436+X1436+Y1436+GK1436,2),0)</f>
        <v>0</v>
      </c>
      <c r="GP1436">
        <f>IF(BI1436=4,ROUND(O1436+X1436+Y1436+GK1436,2)+GX1436,0)</f>
        <v>0</v>
      </c>
      <c r="GR1436">
        <v>1</v>
      </c>
      <c r="GS1436">
        <v>1</v>
      </c>
      <c r="GT1436">
        <v>0</v>
      </c>
      <c r="GU1436" t="s">
        <v>3</v>
      </c>
      <c r="GV1436">
        <f>ROUND((GT1436),6)</f>
        <v>0</v>
      </c>
      <c r="GW1436">
        <v>1</v>
      </c>
      <c r="GX1436">
        <f t="shared" si="1196"/>
        <v>0</v>
      </c>
      <c r="HA1436">
        <v>0</v>
      </c>
      <c r="HB1436">
        <v>0</v>
      </c>
      <c r="HC1436">
        <f t="shared" si="1197"/>
        <v>0</v>
      </c>
      <c r="HE1436" t="s">
        <v>53</v>
      </c>
      <c r="HF1436" t="s">
        <v>53</v>
      </c>
      <c r="IK1436">
        <f t="shared" si="1198"/>
        <v>0</v>
      </c>
    </row>
    <row r="1437" spans="1:245" x14ac:dyDescent="0.2">
      <c r="A1437">
        <v>17</v>
      </c>
      <c r="B1437">
        <v>1</v>
      </c>
      <c r="C1437">
        <f>ROW(SmtRes!A475)</f>
        <v>475</v>
      </c>
      <c r="D1437">
        <f>ROW(EtalonRes!A462)</f>
        <v>462</v>
      </c>
      <c r="E1437" t="s">
        <v>140</v>
      </c>
      <c r="F1437" t="s">
        <v>68</v>
      </c>
      <c r="G1437" t="s">
        <v>69</v>
      </c>
      <c r="H1437" t="s">
        <v>70</v>
      </c>
      <c r="I1437">
        <v>0</v>
      </c>
      <c r="J1437">
        <v>0</v>
      </c>
      <c r="O1437">
        <f t="shared" si="1168"/>
        <v>0</v>
      </c>
      <c r="P1437">
        <f t="shared" si="1169"/>
        <v>0</v>
      </c>
      <c r="Q1437">
        <f t="shared" si="1170"/>
        <v>0</v>
      </c>
      <c r="R1437">
        <f t="shared" si="1171"/>
        <v>0</v>
      </c>
      <c r="S1437">
        <f t="shared" si="1172"/>
        <v>0</v>
      </c>
      <c r="T1437">
        <f t="shared" si="1173"/>
        <v>0</v>
      </c>
      <c r="U1437">
        <f t="shared" si="1174"/>
        <v>0</v>
      </c>
      <c r="V1437">
        <f t="shared" si="1175"/>
        <v>0</v>
      </c>
      <c r="W1437">
        <f t="shared" si="1176"/>
        <v>0</v>
      </c>
      <c r="X1437">
        <f t="shared" si="1177"/>
        <v>0</v>
      </c>
      <c r="Y1437">
        <f t="shared" si="1178"/>
        <v>0</v>
      </c>
      <c r="AA1437">
        <v>52421674</v>
      </c>
      <c r="AB1437">
        <f t="shared" si="1179"/>
        <v>23966.9</v>
      </c>
      <c r="AC1437">
        <f>ROUND((ES1437),6)</f>
        <v>20488.849999999999</v>
      </c>
      <c r="AD1437">
        <f>ROUND((((ET1437)-(EU1437))+AE1437),6)</f>
        <v>1123.06</v>
      </c>
      <c r="AE1437">
        <f t="shared" si="1199"/>
        <v>471.72</v>
      </c>
      <c r="AF1437">
        <f t="shared" si="1199"/>
        <v>2354.9899999999998</v>
      </c>
      <c r="AG1437">
        <f t="shared" si="1181"/>
        <v>0</v>
      </c>
      <c r="AH1437">
        <f t="shared" si="1200"/>
        <v>10.3</v>
      </c>
      <c r="AI1437">
        <f t="shared" si="1200"/>
        <v>0</v>
      </c>
      <c r="AJ1437">
        <f t="shared" si="1183"/>
        <v>0</v>
      </c>
      <c r="AK1437">
        <v>23966.9</v>
      </c>
      <c r="AL1437">
        <v>20488.849999999999</v>
      </c>
      <c r="AM1437">
        <v>1123.06</v>
      </c>
      <c r="AN1437">
        <v>471.72</v>
      </c>
      <c r="AO1437">
        <v>2354.9899999999998</v>
      </c>
      <c r="AP1437">
        <v>0</v>
      </c>
      <c r="AQ1437">
        <v>10.3</v>
      </c>
      <c r="AR1437">
        <v>0</v>
      </c>
      <c r="AS1437">
        <v>0</v>
      </c>
      <c r="AT1437">
        <v>70</v>
      </c>
      <c r="AU1437">
        <v>10</v>
      </c>
      <c r="AV1437">
        <v>1</v>
      </c>
      <c r="AW1437">
        <v>1</v>
      </c>
      <c r="AZ1437">
        <v>1</v>
      </c>
      <c r="BA1437">
        <v>1</v>
      </c>
      <c r="BB1437">
        <v>1</v>
      </c>
      <c r="BC1437">
        <v>1</v>
      </c>
      <c r="BD1437" t="s">
        <v>3</v>
      </c>
      <c r="BE1437" t="s">
        <v>3</v>
      </c>
      <c r="BF1437" t="s">
        <v>3</v>
      </c>
      <c r="BG1437" t="s">
        <v>3</v>
      </c>
      <c r="BH1437">
        <v>0</v>
      </c>
      <c r="BI1437">
        <v>4</v>
      </c>
      <c r="BJ1437" t="s">
        <v>71</v>
      </c>
      <c r="BM1437">
        <v>0</v>
      </c>
      <c r="BN1437">
        <v>0</v>
      </c>
      <c r="BO1437" t="s">
        <v>3</v>
      </c>
      <c r="BP1437">
        <v>0</v>
      </c>
      <c r="BQ1437">
        <v>1</v>
      </c>
      <c r="BR1437">
        <v>0</v>
      </c>
      <c r="BS1437">
        <v>1</v>
      </c>
      <c r="BT1437">
        <v>1</v>
      </c>
      <c r="BU1437">
        <v>1</v>
      </c>
      <c r="BV1437">
        <v>1</v>
      </c>
      <c r="BW1437">
        <v>1</v>
      </c>
      <c r="BX1437">
        <v>1</v>
      </c>
      <c r="BY1437" t="s">
        <v>3</v>
      </c>
      <c r="BZ1437">
        <v>70</v>
      </c>
      <c r="CA1437">
        <v>10</v>
      </c>
      <c r="CE1437">
        <v>0</v>
      </c>
      <c r="CF1437">
        <v>0</v>
      </c>
      <c r="CG1437">
        <v>0</v>
      </c>
      <c r="CM1437">
        <v>0</v>
      </c>
      <c r="CN1437" t="s">
        <v>3</v>
      </c>
      <c r="CO1437">
        <v>0</v>
      </c>
      <c r="CP1437">
        <f t="shared" si="1184"/>
        <v>0</v>
      </c>
      <c r="CQ1437">
        <f t="shared" si="1185"/>
        <v>20488.849999999999</v>
      </c>
      <c r="CR1437">
        <f>((((ET1437)*BB1437-(EU1437)*BS1437)+AE1437*BS1437)*AV1437)</f>
        <v>1123.06</v>
      </c>
      <c r="CS1437">
        <f t="shared" si="1186"/>
        <v>471.72</v>
      </c>
      <c r="CT1437">
        <f t="shared" si="1187"/>
        <v>2354.9899999999998</v>
      </c>
      <c r="CU1437">
        <f t="shared" si="1188"/>
        <v>0</v>
      </c>
      <c r="CV1437">
        <f t="shared" si="1189"/>
        <v>10.3</v>
      </c>
      <c r="CW1437">
        <f t="shared" si="1190"/>
        <v>0</v>
      </c>
      <c r="CX1437">
        <f t="shared" si="1191"/>
        <v>0</v>
      </c>
      <c r="CY1437">
        <f t="shared" si="1192"/>
        <v>0</v>
      </c>
      <c r="CZ1437">
        <f t="shared" si="1193"/>
        <v>0</v>
      </c>
      <c r="DC1437" t="s">
        <v>3</v>
      </c>
      <c r="DD1437" t="s">
        <v>3</v>
      </c>
      <c r="DE1437" t="s">
        <v>3</v>
      </c>
      <c r="DF1437" t="s">
        <v>3</v>
      </c>
      <c r="DG1437" t="s">
        <v>3</v>
      </c>
      <c r="DH1437" t="s">
        <v>3</v>
      </c>
      <c r="DI1437" t="s">
        <v>3</v>
      </c>
      <c r="DJ1437" t="s">
        <v>3</v>
      </c>
      <c r="DK1437" t="s">
        <v>3</v>
      </c>
      <c r="DL1437" t="s">
        <v>3</v>
      </c>
      <c r="DM1437" t="s">
        <v>3</v>
      </c>
      <c r="DN1437">
        <v>0</v>
      </c>
      <c r="DO1437">
        <v>0</v>
      </c>
      <c r="DP1437">
        <v>1</v>
      </c>
      <c r="DQ1437">
        <v>1</v>
      </c>
      <c r="DU1437">
        <v>1005</v>
      </c>
      <c r="DV1437" t="s">
        <v>70</v>
      </c>
      <c r="DW1437" t="s">
        <v>70</v>
      </c>
      <c r="DX1437">
        <v>100</v>
      </c>
      <c r="EE1437">
        <v>51482689</v>
      </c>
      <c r="EF1437">
        <v>1</v>
      </c>
      <c r="EG1437" t="s">
        <v>21</v>
      </c>
      <c r="EH1437">
        <v>0</v>
      </c>
      <c r="EI1437" t="s">
        <v>3</v>
      </c>
      <c r="EJ1437">
        <v>4</v>
      </c>
      <c r="EK1437">
        <v>0</v>
      </c>
      <c r="EL1437" t="s">
        <v>22</v>
      </c>
      <c r="EM1437" t="s">
        <v>23</v>
      </c>
      <c r="EO1437" t="s">
        <v>3</v>
      </c>
      <c r="EQ1437">
        <v>0</v>
      </c>
      <c r="ER1437">
        <v>23966.9</v>
      </c>
      <c r="ES1437">
        <v>20488.849999999999</v>
      </c>
      <c r="ET1437">
        <v>1123.06</v>
      </c>
      <c r="EU1437">
        <v>471.72</v>
      </c>
      <c r="EV1437">
        <v>2354.9899999999998</v>
      </c>
      <c r="EW1437">
        <v>10.3</v>
      </c>
      <c r="EX1437">
        <v>0</v>
      </c>
      <c r="EY1437">
        <v>0</v>
      </c>
      <c r="FQ1437">
        <v>0</v>
      </c>
      <c r="FR1437">
        <f t="shared" si="1194"/>
        <v>0</v>
      </c>
      <c r="FS1437">
        <v>0</v>
      </c>
      <c r="FX1437">
        <v>70</v>
      </c>
      <c r="FY1437">
        <v>10</v>
      </c>
      <c r="GA1437" t="s">
        <v>3</v>
      </c>
      <c r="GD1437">
        <v>0</v>
      </c>
      <c r="GF1437">
        <v>1620255239</v>
      </c>
      <c r="GG1437">
        <v>2</v>
      </c>
      <c r="GH1437">
        <v>1</v>
      </c>
      <c r="GI1437">
        <v>-2</v>
      </c>
      <c r="GJ1437">
        <v>0</v>
      </c>
      <c r="GK1437">
        <f>ROUND(R1437*(R12)/100,2)</f>
        <v>0</v>
      </c>
      <c r="GL1437">
        <f t="shared" si="1195"/>
        <v>0</v>
      </c>
      <c r="GM1437">
        <f>ROUND(O1437+X1437+Y1437+GK1437,2)+GX1437</f>
        <v>0</v>
      </c>
      <c r="GN1437">
        <f>IF(OR(BI1437=0,BI1437=1),ROUND(O1437+X1437+Y1437+GK1437,2),0)</f>
        <v>0</v>
      </c>
      <c r="GO1437">
        <f>IF(BI1437=2,ROUND(O1437+X1437+Y1437+GK1437,2),0)</f>
        <v>0</v>
      </c>
      <c r="GP1437">
        <f>IF(BI1437=4,ROUND(O1437+X1437+Y1437+GK1437,2)+GX1437,0)</f>
        <v>0</v>
      </c>
      <c r="GR1437">
        <v>0</v>
      </c>
      <c r="GS1437">
        <v>3</v>
      </c>
      <c r="GT1437">
        <v>0</v>
      </c>
      <c r="GU1437" t="s">
        <v>3</v>
      </c>
      <c r="GV1437">
        <f>ROUND((GT1437),6)</f>
        <v>0</v>
      </c>
      <c r="GW1437">
        <v>1</v>
      </c>
      <c r="GX1437">
        <f t="shared" si="1196"/>
        <v>0</v>
      </c>
      <c r="HA1437">
        <v>0</v>
      </c>
      <c r="HB1437">
        <v>0</v>
      </c>
      <c r="HC1437">
        <f t="shared" si="1197"/>
        <v>0</v>
      </c>
      <c r="HE1437" t="s">
        <v>3</v>
      </c>
      <c r="HF1437" t="s">
        <v>3</v>
      </c>
      <c r="IK1437">
        <f t="shared" si="1198"/>
        <v>0</v>
      </c>
    </row>
    <row r="1438" spans="1:245" x14ac:dyDescent="0.2">
      <c r="A1438">
        <v>18</v>
      </c>
      <c r="B1438">
        <v>1</v>
      </c>
      <c r="C1438">
        <v>475</v>
      </c>
      <c r="E1438" t="s">
        <v>141</v>
      </c>
      <c r="F1438" t="s">
        <v>64</v>
      </c>
      <c r="G1438" t="s">
        <v>65</v>
      </c>
      <c r="H1438" t="s">
        <v>27</v>
      </c>
      <c r="I1438">
        <v>0</v>
      </c>
      <c r="J1438">
        <v>-7.1400000000000006</v>
      </c>
      <c r="O1438">
        <f t="shared" si="1168"/>
        <v>0</v>
      </c>
      <c r="P1438">
        <f t="shared" si="1169"/>
        <v>0</v>
      </c>
      <c r="Q1438">
        <f t="shared" si="1170"/>
        <v>0</v>
      </c>
      <c r="R1438">
        <f t="shared" si="1171"/>
        <v>0</v>
      </c>
      <c r="S1438">
        <f t="shared" si="1172"/>
        <v>0</v>
      </c>
      <c r="T1438">
        <f t="shared" si="1173"/>
        <v>0</v>
      </c>
      <c r="U1438">
        <f t="shared" si="1174"/>
        <v>0</v>
      </c>
      <c r="V1438">
        <f t="shared" si="1175"/>
        <v>0</v>
      </c>
      <c r="W1438">
        <f t="shared" si="1176"/>
        <v>0</v>
      </c>
      <c r="X1438">
        <f t="shared" si="1177"/>
        <v>0</v>
      </c>
      <c r="Y1438">
        <f t="shared" si="1178"/>
        <v>0</v>
      </c>
      <c r="AA1438">
        <v>52421674</v>
      </c>
      <c r="AB1438">
        <f t="shared" si="1179"/>
        <v>2652.04</v>
      </c>
      <c r="AC1438">
        <f>ROUND((ES1438),6)</f>
        <v>2652.04</v>
      </c>
      <c r="AD1438">
        <f>ROUND((((ET1438)-(EU1438))+AE1438),6)</f>
        <v>0</v>
      </c>
      <c r="AE1438">
        <f t="shared" si="1199"/>
        <v>0</v>
      </c>
      <c r="AF1438">
        <f t="shared" si="1199"/>
        <v>0</v>
      </c>
      <c r="AG1438">
        <f t="shared" si="1181"/>
        <v>0</v>
      </c>
      <c r="AH1438">
        <f t="shared" si="1200"/>
        <v>0</v>
      </c>
      <c r="AI1438">
        <f t="shared" si="1200"/>
        <v>0</v>
      </c>
      <c r="AJ1438">
        <f t="shared" si="1183"/>
        <v>0</v>
      </c>
      <c r="AK1438">
        <v>2652.04</v>
      </c>
      <c r="AL1438">
        <v>2652.04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70</v>
      </c>
      <c r="AU1438">
        <v>10</v>
      </c>
      <c r="AV1438">
        <v>1</v>
      </c>
      <c r="AW1438">
        <v>1</v>
      </c>
      <c r="AZ1438">
        <v>1</v>
      </c>
      <c r="BA1438">
        <v>1</v>
      </c>
      <c r="BB1438">
        <v>1</v>
      </c>
      <c r="BC1438">
        <v>1</v>
      </c>
      <c r="BD1438" t="s">
        <v>3</v>
      </c>
      <c r="BE1438" t="s">
        <v>3</v>
      </c>
      <c r="BF1438" t="s">
        <v>3</v>
      </c>
      <c r="BG1438" t="s">
        <v>3</v>
      </c>
      <c r="BH1438">
        <v>3</v>
      </c>
      <c r="BI1438">
        <v>4</v>
      </c>
      <c r="BJ1438" t="s">
        <v>66</v>
      </c>
      <c r="BM1438">
        <v>0</v>
      </c>
      <c r="BN1438">
        <v>0</v>
      </c>
      <c r="BO1438" t="s">
        <v>3</v>
      </c>
      <c r="BP1438">
        <v>0</v>
      </c>
      <c r="BQ1438">
        <v>1</v>
      </c>
      <c r="BR1438">
        <v>1</v>
      </c>
      <c r="BS1438">
        <v>1</v>
      </c>
      <c r="BT1438">
        <v>1</v>
      </c>
      <c r="BU1438">
        <v>1</v>
      </c>
      <c r="BV1438">
        <v>1</v>
      </c>
      <c r="BW1438">
        <v>1</v>
      </c>
      <c r="BX1438">
        <v>1</v>
      </c>
      <c r="BY1438" t="s">
        <v>3</v>
      </c>
      <c r="BZ1438">
        <v>70</v>
      </c>
      <c r="CA1438">
        <v>10</v>
      </c>
      <c r="CE1438">
        <v>0</v>
      </c>
      <c r="CF1438">
        <v>0</v>
      </c>
      <c r="CG1438">
        <v>0</v>
      </c>
      <c r="CM1438">
        <v>0</v>
      </c>
      <c r="CN1438" t="s">
        <v>3</v>
      </c>
      <c r="CO1438">
        <v>0</v>
      </c>
      <c r="CP1438">
        <f t="shared" si="1184"/>
        <v>0</v>
      </c>
      <c r="CQ1438">
        <f t="shared" si="1185"/>
        <v>2652.04</v>
      </c>
      <c r="CR1438">
        <f>((((ET1438)*BB1438-(EU1438)*BS1438)+AE1438*BS1438)*AV1438)</f>
        <v>0</v>
      </c>
      <c r="CS1438">
        <f t="shared" si="1186"/>
        <v>0</v>
      </c>
      <c r="CT1438">
        <f t="shared" si="1187"/>
        <v>0</v>
      </c>
      <c r="CU1438">
        <f t="shared" si="1188"/>
        <v>0</v>
      </c>
      <c r="CV1438">
        <f t="shared" si="1189"/>
        <v>0</v>
      </c>
      <c r="CW1438">
        <f t="shared" si="1190"/>
        <v>0</v>
      </c>
      <c r="CX1438">
        <f t="shared" si="1191"/>
        <v>0</v>
      </c>
      <c r="CY1438">
        <f t="shared" si="1192"/>
        <v>0</v>
      </c>
      <c r="CZ1438">
        <f t="shared" si="1193"/>
        <v>0</v>
      </c>
      <c r="DC1438" t="s">
        <v>3</v>
      </c>
      <c r="DD1438" t="s">
        <v>3</v>
      </c>
      <c r="DE1438" t="s">
        <v>3</v>
      </c>
      <c r="DF1438" t="s">
        <v>3</v>
      </c>
      <c r="DG1438" t="s">
        <v>3</v>
      </c>
      <c r="DH1438" t="s">
        <v>3</v>
      </c>
      <c r="DI1438" t="s">
        <v>3</v>
      </c>
      <c r="DJ1438" t="s">
        <v>3</v>
      </c>
      <c r="DK1438" t="s">
        <v>3</v>
      </c>
      <c r="DL1438" t="s">
        <v>3</v>
      </c>
      <c r="DM1438" t="s">
        <v>3</v>
      </c>
      <c r="DN1438">
        <v>0</v>
      </c>
      <c r="DO1438">
        <v>0</v>
      </c>
      <c r="DP1438">
        <v>1</v>
      </c>
      <c r="DQ1438">
        <v>1</v>
      </c>
      <c r="DU1438">
        <v>1009</v>
      </c>
      <c r="DV1438" t="s">
        <v>27</v>
      </c>
      <c r="DW1438" t="s">
        <v>27</v>
      </c>
      <c r="DX1438">
        <v>1000</v>
      </c>
      <c r="EE1438">
        <v>51482689</v>
      </c>
      <c r="EF1438">
        <v>1</v>
      </c>
      <c r="EG1438" t="s">
        <v>21</v>
      </c>
      <c r="EH1438">
        <v>0</v>
      </c>
      <c r="EI1438" t="s">
        <v>3</v>
      </c>
      <c r="EJ1438">
        <v>4</v>
      </c>
      <c r="EK1438">
        <v>0</v>
      </c>
      <c r="EL1438" t="s">
        <v>22</v>
      </c>
      <c r="EM1438" t="s">
        <v>23</v>
      </c>
      <c r="EO1438" t="s">
        <v>3</v>
      </c>
      <c r="EQ1438">
        <v>32768</v>
      </c>
      <c r="ER1438">
        <v>2652.04</v>
      </c>
      <c r="ES1438">
        <v>2652.04</v>
      </c>
      <c r="ET1438">
        <v>0</v>
      </c>
      <c r="EU1438">
        <v>0</v>
      </c>
      <c r="EV1438">
        <v>0</v>
      </c>
      <c r="EW1438">
        <v>0</v>
      </c>
      <c r="EX1438">
        <v>0</v>
      </c>
      <c r="FQ1438">
        <v>0</v>
      </c>
      <c r="FR1438">
        <f t="shared" si="1194"/>
        <v>0</v>
      </c>
      <c r="FS1438">
        <v>0</v>
      </c>
      <c r="FX1438">
        <v>70</v>
      </c>
      <c r="FY1438">
        <v>10</v>
      </c>
      <c r="GA1438" t="s">
        <v>3</v>
      </c>
      <c r="GD1438">
        <v>0</v>
      </c>
      <c r="GF1438">
        <v>-740831190</v>
      </c>
      <c r="GG1438">
        <v>2</v>
      </c>
      <c r="GH1438">
        <v>1</v>
      </c>
      <c r="GI1438">
        <v>-2</v>
      </c>
      <c r="GJ1438">
        <v>0</v>
      </c>
      <c r="GK1438">
        <f>ROUND(R1438*(R12)/100,2)</f>
        <v>0</v>
      </c>
      <c r="GL1438">
        <f t="shared" si="1195"/>
        <v>0</v>
      </c>
      <c r="GM1438">
        <f>ROUND(O1438+X1438+Y1438+GK1438,2)+GX1438</f>
        <v>0</v>
      </c>
      <c r="GN1438">
        <f>IF(OR(BI1438=0,BI1438=1),ROUND(O1438+X1438+Y1438+GK1438,2),0)</f>
        <v>0</v>
      </c>
      <c r="GO1438">
        <f>IF(BI1438=2,ROUND(O1438+X1438+Y1438+GK1438,2),0)</f>
        <v>0</v>
      </c>
      <c r="GP1438">
        <f>IF(BI1438=4,ROUND(O1438+X1438+Y1438+GK1438,2)+GX1438,0)</f>
        <v>0</v>
      </c>
      <c r="GR1438">
        <v>0</v>
      </c>
      <c r="GS1438">
        <v>3</v>
      </c>
      <c r="GT1438">
        <v>0</v>
      </c>
      <c r="GU1438" t="s">
        <v>3</v>
      </c>
      <c r="GV1438">
        <f>ROUND((GT1438),6)</f>
        <v>0</v>
      </c>
      <c r="GW1438">
        <v>1</v>
      </c>
      <c r="GX1438">
        <f t="shared" si="1196"/>
        <v>0</v>
      </c>
      <c r="HA1438">
        <v>0</v>
      </c>
      <c r="HB1438">
        <v>0</v>
      </c>
      <c r="HC1438">
        <f t="shared" si="1197"/>
        <v>0</v>
      </c>
      <c r="HE1438" t="s">
        <v>3</v>
      </c>
      <c r="HF1438" t="s">
        <v>3</v>
      </c>
      <c r="IK1438">
        <f t="shared" si="1198"/>
        <v>0</v>
      </c>
    </row>
    <row r="1439" spans="1:245" x14ac:dyDescent="0.2">
      <c r="A1439">
        <v>18</v>
      </c>
      <c r="B1439">
        <v>1</v>
      </c>
      <c r="C1439">
        <v>474</v>
      </c>
      <c r="E1439" t="s">
        <v>142</v>
      </c>
      <c r="F1439" t="s">
        <v>60</v>
      </c>
      <c r="G1439" t="s">
        <v>61</v>
      </c>
      <c r="H1439" t="s">
        <v>27</v>
      </c>
      <c r="I1439">
        <f>I1437*J1439</f>
        <v>0</v>
      </c>
      <c r="J1439">
        <v>11.9</v>
      </c>
      <c r="O1439">
        <f t="shared" si="1168"/>
        <v>0</v>
      </c>
      <c r="P1439">
        <f t="shared" si="1169"/>
        <v>0</v>
      </c>
      <c r="Q1439">
        <f t="shared" si="1170"/>
        <v>0</v>
      </c>
      <c r="R1439">
        <f t="shared" si="1171"/>
        <v>0</v>
      </c>
      <c r="S1439">
        <f t="shared" si="1172"/>
        <v>0</v>
      </c>
      <c r="T1439">
        <f t="shared" si="1173"/>
        <v>0</v>
      </c>
      <c r="U1439">
        <f t="shared" si="1174"/>
        <v>0</v>
      </c>
      <c r="V1439">
        <f t="shared" si="1175"/>
        <v>0</v>
      </c>
      <c r="W1439">
        <f t="shared" si="1176"/>
        <v>0</v>
      </c>
      <c r="X1439">
        <f t="shared" si="1177"/>
        <v>0</v>
      </c>
      <c r="Y1439">
        <f t="shared" si="1178"/>
        <v>0</v>
      </c>
      <c r="AA1439">
        <v>52421674</v>
      </c>
      <c r="AB1439">
        <f t="shared" si="1179"/>
        <v>2690.29</v>
      </c>
      <c r="AC1439">
        <f>ROUND((ES1439),6)</f>
        <v>2690.29</v>
      </c>
      <c r="AD1439">
        <f>ROUND((((ET1439)-(EU1439))+AE1439),6)</f>
        <v>0</v>
      </c>
      <c r="AE1439">
        <f t="shared" si="1199"/>
        <v>0</v>
      </c>
      <c r="AF1439">
        <f t="shared" si="1199"/>
        <v>0</v>
      </c>
      <c r="AG1439">
        <f t="shared" si="1181"/>
        <v>0</v>
      </c>
      <c r="AH1439">
        <f t="shared" si="1200"/>
        <v>0</v>
      </c>
      <c r="AI1439">
        <f t="shared" si="1200"/>
        <v>0</v>
      </c>
      <c r="AJ1439">
        <f t="shared" si="1183"/>
        <v>0</v>
      </c>
      <c r="AK1439">
        <v>2690.29</v>
      </c>
      <c r="AL1439">
        <v>2690.29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70</v>
      </c>
      <c r="AU1439">
        <v>10</v>
      </c>
      <c r="AV1439">
        <v>1</v>
      </c>
      <c r="AW1439">
        <v>1</v>
      </c>
      <c r="AZ1439">
        <v>1</v>
      </c>
      <c r="BA1439">
        <v>1</v>
      </c>
      <c r="BB1439">
        <v>1</v>
      </c>
      <c r="BC1439">
        <v>1</v>
      </c>
      <c r="BD1439" t="s">
        <v>3</v>
      </c>
      <c r="BE1439" t="s">
        <v>3</v>
      </c>
      <c r="BF1439" t="s">
        <v>3</v>
      </c>
      <c r="BG1439" t="s">
        <v>3</v>
      </c>
      <c r="BH1439">
        <v>3</v>
      </c>
      <c r="BI1439">
        <v>4</v>
      </c>
      <c r="BJ1439" t="s">
        <v>62</v>
      </c>
      <c r="BM1439">
        <v>0</v>
      </c>
      <c r="BN1439">
        <v>0</v>
      </c>
      <c r="BO1439" t="s">
        <v>3</v>
      </c>
      <c r="BP1439">
        <v>0</v>
      </c>
      <c r="BQ1439">
        <v>1</v>
      </c>
      <c r="BR1439">
        <v>0</v>
      </c>
      <c r="BS1439">
        <v>1</v>
      </c>
      <c r="BT1439">
        <v>1</v>
      </c>
      <c r="BU1439">
        <v>1</v>
      </c>
      <c r="BV1439">
        <v>1</v>
      </c>
      <c r="BW1439">
        <v>1</v>
      </c>
      <c r="BX1439">
        <v>1</v>
      </c>
      <c r="BY1439" t="s">
        <v>3</v>
      </c>
      <c r="BZ1439">
        <v>70</v>
      </c>
      <c r="CA1439">
        <v>10</v>
      </c>
      <c r="CE1439">
        <v>0</v>
      </c>
      <c r="CF1439">
        <v>0</v>
      </c>
      <c r="CG1439">
        <v>0</v>
      </c>
      <c r="CM1439">
        <v>0</v>
      </c>
      <c r="CN1439" t="s">
        <v>3</v>
      </c>
      <c r="CO1439">
        <v>0</v>
      </c>
      <c r="CP1439">
        <f t="shared" si="1184"/>
        <v>0</v>
      </c>
      <c r="CQ1439">
        <f t="shared" si="1185"/>
        <v>2690.29</v>
      </c>
      <c r="CR1439">
        <f>((((ET1439)*BB1439-(EU1439)*BS1439)+AE1439*BS1439)*AV1439)</f>
        <v>0</v>
      </c>
      <c r="CS1439">
        <f t="shared" si="1186"/>
        <v>0</v>
      </c>
      <c r="CT1439">
        <f t="shared" si="1187"/>
        <v>0</v>
      </c>
      <c r="CU1439">
        <f t="shared" si="1188"/>
        <v>0</v>
      </c>
      <c r="CV1439">
        <f t="shared" si="1189"/>
        <v>0</v>
      </c>
      <c r="CW1439">
        <f t="shared" si="1190"/>
        <v>0</v>
      </c>
      <c r="CX1439">
        <f t="shared" si="1191"/>
        <v>0</v>
      </c>
      <c r="CY1439">
        <f t="shared" si="1192"/>
        <v>0</v>
      </c>
      <c r="CZ1439">
        <f t="shared" si="1193"/>
        <v>0</v>
      </c>
      <c r="DC1439" t="s">
        <v>3</v>
      </c>
      <c r="DD1439" t="s">
        <v>3</v>
      </c>
      <c r="DE1439" t="s">
        <v>3</v>
      </c>
      <c r="DF1439" t="s">
        <v>3</v>
      </c>
      <c r="DG1439" t="s">
        <v>3</v>
      </c>
      <c r="DH1439" t="s">
        <v>3</v>
      </c>
      <c r="DI1439" t="s">
        <v>3</v>
      </c>
      <c r="DJ1439" t="s">
        <v>3</v>
      </c>
      <c r="DK1439" t="s">
        <v>3</v>
      </c>
      <c r="DL1439" t="s">
        <v>3</v>
      </c>
      <c r="DM1439" t="s">
        <v>3</v>
      </c>
      <c r="DN1439">
        <v>0</v>
      </c>
      <c r="DO1439">
        <v>0</v>
      </c>
      <c r="DP1439">
        <v>1</v>
      </c>
      <c r="DQ1439">
        <v>1</v>
      </c>
      <c r="DU1439">
        <v>1009</v>
      </c>
      <c r="DV1439" t="s">
        <v>27</v>
      </c>
      <c r="DW1439" t="s">
        <v>27</v>
      </c>
      <c r="DX1439">
        <v>1000</v>
      </c>
      <c r="EE1439">
        <v>51482689</v>
      </c>
      <c r="EF1439">
        <v>1</v>
      </c>
      <c r="EG1439" t="s">
        <v>21</v>
      </c>
      <c r="EH1439">
        <v>0</v>
      </c>
      <c r="EI1439" t="s">
        <v>3</v>
      </c>
      <c r="EJ1439">
        <v>4</v>
      </c>
      <c r="EK1439">
        <v>0</v>
      </c>
      <c r="EL1439" t="s">
        <v>22</v>
      </c>
      <c r="EM1439" t="s">
        <v>23</v>
      </c>
      <c r="EO1439" t="s">
        <v>3</v>
      </c>
      <c r="EQ1439">
        <v>0</v>
      </c>
      <c r="ER1439">
        <v>2690.29</v>
      </c>
      <c r="ES1439">
        <v>2690.29</v>
      </c>
      <c r="ET1439">
        <v>0</v>
      </c>
      <c r="EU1439">
        <v>0</v>
      </c>
      <c r="EV1439">
        <v>0</v>
      </c>
      <c r="EW1439">
        <v>0</v>
      </c>
      <c r="EX1439">
        <v>0</v>
      </c>
      <c r="FQ1439">
        <v>0</v>
      </c>
      <c r="FR1439">
        <f t="shared" si="1194"/>
        <v>0</v>
      </c>
      <c r="FS1439">
        <v>0</v>
      </c>
      <c r="FX1439">
        <v>70</v>
      </c>
      <c r="FY1439">
        <v>10</v>
      </c>
      <c r="GA1439" t="s">
        <v>3</v>
      </c>
      <c r="GD1439">
        <v>0</v>
      </c>
      <c r="GF1439">
        <v>-2069439204</v>
      </c>
      <c r="GG1439">
        <v>2</v>
      </c>
      <c r="GH1439">
        <v>1</v>
      </c>
      <c r="GI1439">
        <v>-2</v>
      </c>
      <c r="GJ1439">
        <v>0</v>
      </c>
      <c r="GK1439">
        <f>ROUND(R1439*(R12)/100,2)</f>
        <v>0</v>
      </c>
      <c r="GL1439">
        <f t="shared" si="1195"/>
        <v>0</v>
      </c>
      <c r="GM1439">
        <f>ROUND(O1439+X1439+Y1439+GK1439,2)+GX1439</f>
        <v>0</v>
      </c>
      <c r="GN1439">
        <f>IF(OR(BI1439=0,BI1439=1),ROUND(O1439+X1439+Y1439+GK1439,2),0)</f>
        <v>0</v>
      </c>
      <c r="GO1439">
        <f>IF(BI1439=2,ROUND(O1439+X1439+Y1439+GK1439,2),0)</f>
        <v>0</v>
      </c>
      <c r="GP1439">
        <f>IF(BI1439=4,ROUND(O1439+X1439+Y1439+GK1439,2)+GX1439,0)</f>
        <v>0</v>
      </c>
      <c r="GR1439">
        <v>0</v>
      </c>
      <c r="GS1439">
        <v>3</v>
      </c>
      <c r="GT1439">
        <v>0</v>
      </c>
      <c r="GU1439" t="s">
        <v>3</v>
      </c>
      <c r="GV1439">
        <f>ROUND((GT1439),6)</f>
        <v>0</v>
      </c>
      <c r="GW1439">
        <v>1</v>
      </c>
      <c r="GX1439">
        <f t="shared" si="1196"/>
        <v>0</v>
      </c>
      <c r="HA1439">
        <v>0</v>
      </c>
      <c r="HB1439">
        <v>0</v>
      </c>
      <c r="HC1439">
        <f t="shared" si="1197"/>
        <v>0</v>
      </c>
      <c r="HE1439" t="s">
        <v>3</v>
      </c>
      <c r="HF1439" t="s">
        <v>3</v>
      </c>
      <c r="IK1439">
        <f t="shared" si="1198"/>
        <v>0</v>
      </c>
    </row>
    <row r="1441" spans="1:206" x14ac:dyDescent="0.2">
      <c r="A1441" s="2">
        <v>51</v>
      </c>
      <c r="B1441" s="2">
        <f>B1426</f>
        <v>1</v>
      </c>
      <c r="C1441" s="2">
        <f>A1426</f>
        <v>5</v>
      </c>
      <c r="D1441" s="2">
        <f>ROW(A1426)</f>
        <v>1426</v>
      </c>
      <c r="E1441" s="2"/>
      <c r="F1441" s="2" t="str">
        <f>IF(F1426&lt;&gt;"",F1426,"")</f>
        <v>Новый подраздел</v>
      </c>
      <c r="G1441" s="2" t="str">
        <f>IF(G1426&lt;&gt;"",G1426,"")</f>
        <v>Разборка асфальтобетонного покрытия проезжей части вдоль борта гранитного с последующим восстановлением</v>
      </c>
      <c r="H1441" s="2">
        <v>0</v>
      </c>
      <c r="I1441" s="2"/>
      <c r="J1441" s="2"/>
      <c r="K1441" s="2"/>
      <c r="L1441" s="2"/>
      <c r="M1441" s="2"/>
      <c r="N1441" s="2"/>
      <c r="O1441" s="2">
        <f t="shared" ref="O1441:T1441" si="1201">ROUND(AB1441,2)</f>
        <v>0</v>
      </c>
      <c r="P1441" s="2">
        <f t="shared" si="1201"/>
        <v>0</v>
      </c>
      <c r="Q1441" s="2">
        <f t="shared" si="1201"/>
        <v>0</v>
      </c>
      <c r="R1441" s="2">
        <f t="shared" si="1201"/>
        <v>0</v>
      </c>
      <c r="S1441" s="2">
        <f t="shared" si="1201"/>
        <v>0</v>
      </c>
      <c r="T1441" s="2">
        <f t="shared" si="1201"/>
        <v>0</v>
      </c>
      <c r="U1441" s="2">
        <f>AH1441</f>
        <v>0</v>
      </c>
      <c r="V1441" s="2">
        <f>AI1441</f>
        <v>0</v>
      </c>
      <c r="W1441" s="2">
        <f>ROUND(AJ1441,2)</f>
        <v>0</v>
      </c>
      <c r="X1441" s="2">
        <f>ROUND(AK1441,2)</f>
        <v>0</v>
      </c>
      <c r="Y1441" s="2">
        <f>ROUND(AL1441,2)</f>
        <v>0</v>
      </c>
      <c r="Z1441" s="2"/>
      <c r="AA1441" s="2"/>
      <c r="AB1441" s="2">
        <f>ROUND(SUMIF(AA1430:AA1439,"=52421674",O1430:O1439),2)</f>
        <v>0</v>
      </c>
      <c r="AC1441" s="2">
        <f>ROUND(SUMIF(AA1430:AA1439,"=52421674",P1430:P1439),2)</f>
        <v>0</v>
      </c>
      <c r="AD1441" s="2">
        <f>ROUND(SUMIF(AA1430:AA1439,"=52421674",Q1430:Q1439),2)</f>
        <v>0</v>
      </c>
      <c r="AE1441" s="2">
        <f>ROUND(SUMIF(AA1430:AA1439,"=52421674",R1430:R1439),2)</f>
        <v>0</v>
      </c>
      <c r="AF1441" s="2">
        <f>ROUND(SUMIF(AA1430:AA1439,"=52421674",S1430:S1439),2)</f>
        <v>0</v>
      </c>
      <c r="AG1441" s="2">
        <f>ROUND(SUMIF(AA1430:AA1439,"=52421674",T1430:T1439),2)</f>
        <v>0</v>
      </c>
      <c r="AH1441" s="2">
        <f>SUMIF(AA1430:AA1439,"=52421674",U1430:U1439)</f>
        <v>0</v>
      </c>
      <c r="AI1441" s="2">
        <f>SUMIF(AA1430:AA1439,"=52421674",V1430:V1439)</f>
        <v>0</v>
      </c>
      <c r="AJ1441" s="2">
        <f>ROUND(SUMIF(AA1430:AA1439,"=52421674",W1430:W1439),2)</f>
        <v>0</v>
      </c>
      <c r="AK1441" s="2">
        <f>ROUND(SUMIF(AA1430:AA1439,"=52421674",X1430:X1439),2)</f>
        <v>0</v>
      </c>
      <c r="AL1441" s="2">
        <f>ROUND(SUMIF(AA1430:AA1439,"=52421674",Y1430:Y1439),2)</f>
        <v>0</v>
      </c>
      <c r="AM1441" s="2"/>
      <c r="AN1441" s="2"/>
      <c r="AO1441" s="2">
        <f t="shared" ref="AO1441:BD1441" si="1202">ROUND(BX1441,2)</f>
        <v>0</v>
      </c>
      <c r="AP1441" s="2">
        <f t="shared" si="1202"/>
        <v>0</v>
      </c>
      <c r="AQ1441" s="2">
        <f t="shared" si="1202"/>
        <v>0</v>
      </c>
      <c r="AR1441" s="2">
        <f t="shared" si="1202"/>
        <v>0</v>
      </c>
      <c r="AS1441" s="2">
        <f t="shared" si="1202"/>
        <v>0</v>
      </c>
      <c r="AT1441" s="2">
        <f t="shared" si="1202"/>
        <v>0</v>
      </c>
      <c r="AU1441" s="2">
        <f t="shared" si="1202"/>
        <v>0</v>
      </c>
      <c r="AV1441" s="2">
        <f t="shared" si="1202"/>
        <v>0</v>
      </c>
      <c r="AW1441" s="2">
        <f t="shared" si="1202"/>
        <v>0</v>
      </c>
      <c r="AX1441" s="2">
        <f t="shared" si="1202"/>
        <v>0</v>
      </c>
      <c r="AY1441" s="2">
        <f t="shared" si="1202"/>
        <v>0</v>
      </c>
      <c r="AZ1441" s="2">
        <f t="shared" si="1202"/>
        <v>0</v>
      </c>
      <c r="BA1441" s="2">
        <f t="shared" si="1202"/>
        <v>0</v>
      </c>
      <c r="BB1441" s="2">
        <f t="shared" si="1202"/>
        <v>0</v>
      </c>
      <c r="BC1441" s="2">
        <f t="shared" si="1202"/>
        <v>0</v>
      </c>
      <c r="BD1441" s="2">
        <f t="shared" si="1202"/>
        <v>0</v>
      </c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>
        <f>ROUND(SUMIF(AA1430:AA1439,"=52421674",FQ1430:FQ1439),2)</f>
        <v>0</v>
      </c>
      <c r="BY1441" s="2">
        <f>ROUND(SUMIF(AA1430:AA1439,"=52421674",FR1430:FR1439),2)</f>
        <v>0</v>
      </c>
      <c r="BZ1441" s="2">
        <f>ROUND(SUMIF(AA1430:AA1439,"=52421674",GL1430:GL1439),2)</f>
        <v>0</v>
      </c>
      <c r="CA1441" s="2">
        <f>ROUND(SUMIF(AA1430:AA1439,"=52421674",GM1430:GM1439),2)</f>
        <v>0</v>
      </c>
      <c r="CB1441" s="2">
        <f>ROUND(SUMIF(AA1430:AA1439,"=52421674",GN1430:GN1439),2)</f>
        <v>0</v>
      </c>
      <c r="CC1441" s="2">
        <f>ROUND(SUMIF(AA1430:AA1439,"=52421674",GO1430:GO1439),2)</f>
        <v>0</v>
      </c>
      <c r="CD1441" s="2">
        <f>ROUND(SUMIF(AA1430:AA1439,"=52421674",GP1430:GP1439),2)</f>
        <v>0</v>
      </c>
      <c r="CE1441" s="2">
        <f>AC1441-BX1441</f>
        <v>0</v>
      </c>
      <c r="CF1441" s="2">
        <f>AC1441-BY1441</f>
        <v>0</v>
      </c>
      <c r="CG1441" s="2">
        <f>BX1441-BZ1441</f>
        <v>0</v>
      </c>
      <c r="CH1441" s="2">
        <f>AC1441-BX1441-BY1441+BZ1441</f>
        <v>0</v>
      </c>
      <c r="CI1441" s="2">
        <f>BY1441-BZ1441</f>
        <v>0</v>
      </c>
      <c r="CJ1441" s="2">
        <f>ROUND(SUMIF(AA1430:AA1439,"=52421674",GX1430:GX1439),2)</f>
        <v>0</v>
      </c>
      <c r="CK1441" s="2">
        <f>ROUND(SUMIF(AA1430:AA1439,"=52421674",GY1430:GY1439),2)</f>
        <v>0</v>
      </c>
      <c r="CL1441" s="2">
        <f>ROUND(SUMIF(AA1430:AA1439,"=52421674",GZ1430:GZ1439),2)</f>
        <v>0</v>
      </c>
      <c r="CM1441" s="2">
        <f>ROUND(SUMIF(AA1430:AA1439,"=52421674",HD1430:HD1439),2)</f>
        <v>0</v>
      </c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  <c r="GO1441" s="3"/>
      <c r="GP1441" s="3"/>
      <c r="GQ1441" s="3"/>
      <c r="GR1441" s="3"/>
      <c r="GS1441" s="3"/>
      <c r="GT1441" s="3"/>
      <c r="GU1441" s="3"/>
      <c r="GV1441" s="3"/>
      <c r="GW1441" s="3"/>
      <c r="GX1441" s="3">
        <v>0</v>
      </c>
    </row>
    <row r="1443" spans="1:206" x14ac:dyDescent="0.2">
      <c r="A1443" s="4">
        <v>50</v>
      </c>
      <c r="B1443" s="4">
        <v>0</v>
      </c>
      <c r="C1443" s="4">
        <v>0</v>
      </c>
      <c r="D1443" s="4">
        <v>1</v>
      </c>
      <c r="E1443" s="4">
        <v>201</v>
      </c>
      <c r="F1443" s="4">
        <f>ROUND(Source!O1441,O1443)</f>
        <v>0</v>
      </c>
      <c r="G1443" s="4" t="s">
        <v>74</v>
      </c>
      <c r="H1443" s="4" t="s">
        <v>75</v>
      </c>
      <c r="I1443" s="4"/>
      <c r="J1443" s="4"/>
      <c r="K1443" s="4">
        <v>201</v>
      </c>
      <c r="L1443" s="4">
        <v>1</v>
      </c>
      <c r="M1443" s="4">
        <v>3</v>
      </c>
      <c r="N1443" s="4" t="s">
        <v>3</v>
      </c>
      <c r="O1443" s="4">
        <v>2</v>
      </c>
      <c r="P1443" s="4"/>
      <c r="Q1443" s="4"/>
      <c r="R1443" s="4"/>
      <c r="S1443" s="4"/>
      <c r="T1443" s="4"/>
      <c r="U1443" s="4"/>
      <c r="V1443" s="4"/>
      <c r="W1443" s="4"/>
    </row>
    <row r="1444" spans="1:206" x14ac:dyDescent="0.2">
      <c r="A1444" s="4">
        <v>50</v>
      </c>
      <c r="B1444" s="4">
        <v>0</v>
      </c>
      <c r="C1444" s="4">
        <v>0</v>
      </c>
      <c r="D1444" s="4">
        <v>1</v>
      </c>
      <c r="E1444" s="4">
        <v>202</v>
      </c>
      <c r="F1444" s="4">
        <f>ROUND(Source!P1441,O1444)</f>
        <v>0</v>
      </c>
      <c r="G1444" s="4" t="s">
        <v>76</v>
      </c>
      <c r="H1444" s="4" t="s">
        <v>77</v>
      </c>
      <c r="I1444" s="4"/>
      <c r="J1444" s="4"/>
      <c r="K1444" s="4">
        <v>202</v>
      </c>
      <c r="L1444" s="4">
        <v>2</v>
      </c>
      <c r="M1444" s="4">
        <v>3</v>
      </c>
      <c r="N1444" s="4" t="s">
        <v>3</v>
      </c>
      <c r="O1444" s="4">
        <v>2</v>
      </c>
      <c r="P1444" s="4"/>
      <c r="Q1444" s="4"/>
      <c r="R1444" s="4"/>
      <c r="S1444" s="4"/>
      <c r="T1444" s="4"/>
      <c r="U1444" s="4"/>
      <c r="V1444" s="4"/>
      <c r="W1444" s="4"/>
    </row>
    <row r="1445" spans="1:206" x14ac:dyDescent="0.2">
      <c r="A1445" s="4">
        <v>50</v>
      </c>
      <c r="B1445" s="4">
        <v>0</v>
      </c>
      <c r="C1445" s="4">
        <v>0</v>
      </c>
      <c r="D1445" s="4">
        <v>1</v>
      </c>
      <c r="E1445" s="4">
        <v>222</v>
      </c>
      <c r="F1445" s="4">
        <f>ROUND(Source!AO1441,O1445)</f>
        <v>0</v>
      </c>
      <c r="G1445" s="4" t="s">
        <v>78</v>
      </c>
      <c r="H1445" s="4" t="s">
        <v>79</v>
      </c>
      <c r="I1445" s="4"/>
      <c r="J1445" s="4"/>
      <c r="K1445" s="4">
        <v>222</v>
      </c>
      <c r="L1445" s="4">
        <v>3</v>
      </c>
      <c r="M1445" s="4">
        <v>3</v>
      </c>
      <c r="N1445" s="4" t="s">
        <v>3</v>
      </c>
      <c r="O1445" s="4">
        <v>2</v>
      </c>
      <c r="P1445" s="4"/>
      <c r="Q1445" s="4"/>
      <c r="R1445" s="4"/>
      <c r="S1445" s="4"/>
      <c r="T1445" s="4"/>
      <c r="U1445" s="4"/>
      <c r="V1445" s="4"/>
      <c r="W1445" s="4"/>
    </row>
    <row r="1446" spans="1:206" x14ac:dyDescent="0.2">
      <c r="A1446" s="4">
        <v>50</v>
      </c>
      <c r="B1446" s="4">
        <v>0</v>
      </c>
      <c r="C1446" s="4">
        <v>0</v>
      </c>
      <c r="D1446" s="4">
        <v>1</v>
      </c>
      <c r="E1446" s="4">
        <v>225</v>
      </c>
      <c r="F1446" s="4">
        <f>ROUND(Source!AV1441,O1446)</f>
        <v>0</v>
      </c>
      <c r="G1446" s="4" t="s">
        <v>80</v>
      </c>
      <c r="H1446" s="4" t="s">
        <v>81</v>
      </c>
      <c r="I1446" s="4"/>
      <c r="J1446" s="4"/>
      <c r="K1446" s="4">
        <v>225</v>
      </c>
      <c r="L1446" s="4">
        <v>4</v>
      </c>
      <c r="M1446" s="4">
        <v>3</v>
      </c>
      <c r="N1446" s="4" t="s">
        <v>3</v>
      </c>
      <c r="O1446" s="4">
        <v>2</v>
      </c>
      <c r="P1446" s="4"/>
      <c r="Q1446" s="4"/>
      <c r="R1446" s="4"/>
      <c r="S1446" s="4"/>
      <c r="T1446" s="4"/>
      <c r="U1446" s="4"/>
      <c r="V1446" s="4"/>
      <c r="W1446" s="4"/>
    </row>
    <row r="1447" spans="1:206" x14ac:dyDescent="0.2">
      <c r="A1447" s="4">
        <v>50</v>
      </c>
      <c r="B1447" s="4">
        <v>0</v>
      </c>
      <c r="C1447" s="4">
        <v>0</v>
      </c>
      <c r="D1447" s="4">
        <v>1</v>
      </c>
      <c r="E1447" s="4">
        <v>226</v>
      </c>
      <c r="F1447" s="4">
        <f>ROUND(Source!AW1441,O1447)</f>
        <v>0</v>
      </c>
      <c r="G1447" s="4" t="s">
        <v>82</v>
      </c>
      <c r="H1447" s="4" t="s">
        <v>83</v>
      </c>
      <c r="I1447" s="4"/>
      <c r="J1447" s="4"/>
      <c r="K1447" s="4">
        <v>226</v>
      </c>
      <c r="L1447" s="4">
        <v>5</v>
      </c>
      <c r="M1447" s="4">
        <v>3</v>
      </c>
      <c r="N1447" s="4" t="s">
        <v>3</v>
      </c>
      <c r="O1447" s="4">
        <v>2</v>
      </c>
      <c r="P1447" s="4"/>
      <c r="Q1447" s="4"/>
      <c r="R1447" s="4"/>
      <c r="S1447" s="4"/>
      <c r="T1447" s="4"/>
      <c r="U1447" s="4"/>
      <c r="V1447" s="4"/>
      <c r="W1447" s="4"/>
    </row>
    <row r="1448" spans="1:206" x14ac:dyDescent="0.2">
      <c r="A1448" s="4">
        <v>50</v>
      </c>
      <c r="B1448" s="4">
        <v>0</v>
      </c>
      <c r="C1448" s="4">
        <v>0</v>
      </c>
      <c r="D1448" s="4">
        <v>1</v>
      </c>
      <c r="E1448" s="4">
        <v>227</v>
      </c>
      <c r="F1448" s="4">
        <f>ROUND(Source!AX1441,O1448)</f>
        <v>0</v>
      </c>
      <c r="G1448" s="4" t="s">
        <v>84</v>
      </c>
      <c r="H1448" s="4" t="s">
        <v>85</v>
      </c>
      <c r="I1448" s="4"/>
      <c r="J1448" s="4"/>
      <c r="K1448" s="4">
        <v>227</v>
      </c>
      <c r="L1448" s="4">
        <v>6</v>
      </c>
      <c r="M1448" s="4">
        <v>3</v>
      </c>
      <c r="N1448" s="4" t="s">
        <v>3</v>
      </c>
      <c r="O1448" s="4">
        <v>2</v>
      </c>
      <c r="P1448" s="4"/>
      <c r="Q1448" s="4"/>
      <c r="R1448" s="4"/>
      <c r="S1448" s="4"/>
      <c r="T1448" s="4"/>
      <c r="U1448" s="4"/>
      <c r="V1448" s="4"/>
      <c r="W1448" s="4"/>
    </row>
    <row r="1449" spans="1:206" x14ac:dyDescent="0.2">
      <c r="A1449" s="4">
        <v>50</v>
      </c>
      <c r="B1449" s="4">
        <v>0</v>
      </c>
      <c r="C1449" s="4">
        <v>0</v>
      </c>
      <c r="D1449" s="4">
        <v>1</v>
      </c>
      <c r="E1449" s="4">
        <v>228</v>
      </c>
      <c r="F1449" s="4">
        <f>ROUND(Source!AY1441,O1449)</f>
        <v>0</v>
      </c>
      <c r="G1449" s="4" t="s">
        <v>86</v>
      </c>
      <c r="H1449" s="4" t="s">
        <v>87</v>
      </c>
      <c r="I1449" s="4"/>
      <c r="J1449" s="4"/>
      <c r="K1449" s="4">
        <v>228</v>
      </c>
      <c r="L1449" s="4">
        <v>7</v>
      </c>
      <c r="M1449" s="4">
        <v>3</v>
      </c>
      <c r="N1449" s="4" t="s">
        <v>3</v>
      </c>
      <c r="O1449" s="4">
        <v>2</v>
      </c>
      <c r="P1449" s="4"/>
      <c r="Q1449" s="4"/>
      <c r="R1449" s="4"/>
      <c r="S1449" s="4"/>
      <c r="T1449" s="4"/>
      <c r="U1449" s="4"/>
      <c r="V1449" s="4"/>
      <c r="W1449" s="4"/>
    </row>
    <row r="1450" spans="1:206" x14ac:dyDescent="0.2">
      <c r="A1450" s="4">
        <v>50</v>
      </c>
      <c r="B1450" s="4">
        <v>0</v>
      </c>
      <c r="C1450" s="4">
        <v>0</v>
      </c>
      <c r="D1450" s="4">
        <v>1</v>
      </c>
      <c r="E1450" s="4">
        <v>216</v>
      </c>
      <c r="F1450" s="4">
        <f>ROUND(Source!AP1441,O1450)</f>
        <v>0</v>
      </c>
      <c r="G1450" s="4" t="s">
        <v>88</v>
      </c>
      <c r="H1450" s="4" t="s">
        <v>89</v>
      </c>
      <c r="I1450" s="4"/>
      <c r="J1450" s="4"/>
      <c r="K1450" s="4">
        <v>216</v>
      </c>
      <c r="L1450" s="4">
        <v>8</v>
      </c>
      <c r="M1450" s="4">
        <v>3</v>
      </c>
      <c r="N1450" s="4" t="s">
        <v>3</v>
      </c>
      <c r="O1450" s="4">
        <v>2</v>
      </c>
      <c r="P1450" s="4"/>
      <c r="Q1450" s="4"/>
      <c r="R1450" s="4"/>
      <c r="S1450" s="4"/>
      <c r="T1450" s="4"/>
      <c r="U1450" s="4"/>
      <c r="V1450" s="4"/>
      <c r="W1450" s="4"/>
    </row>
    <row r="1451" spans="1:206" x14ac:dyDescent="0.2">
      <c r="A1451" s="4">
        <v>50</v>
      </c>
      <c r="B1451" s="4">
        <v>0</v>
      </c>
      <c r="C1451" s="4">
        <v>0</v>
      </c>
      <c r="D1451" s="4">
        <v>1</v>
      </c>
      <c r="E1451" s="4">
        <v>223</v>
      </c>
      <c r="F1451" s="4">
        <f>ROUND(Source!AQ1441,O1451)</f>
        <v>0</v>
      </c>
      <c r="G1451" s="4" t="s">
        <v>90</v>
      </c>
      <c r="H1451" s="4" t="s">
        <v>91</v>
      </c>
      <c r="I1451" s="4"/>
      <c r="J1451" s="4"/>
      <c r="K1451" s="4">
        <v>223</v>
      </c>
      <c r="L1451" s="4">
        <v>9</v>
      </c>
      <c r="M1451" s="4">
        <v>3</v>
      </c>
      <c r="N1451" s="4" t="s">
        <v>3</v>
      </c>
      <c r="O1451" s="4">
        <v>2</v>
      </c>
      <c r="P1451" s="4"/>
      <c r="Q1451" s="4"/>
      <c r="R1451" s="4"/>
      <c r="S1451" s="4"/>
      <c r="T1451" s="4"/>
      <c r="U1451" s="4"/>
      <c r="V1451" s="4"/>
      <c r="W1451" s="4"/>
    </row>
    <row r="1452" spans="1:206" x14ac:dyDescent="0.2">
      <c r="A1452" s="4">
        <v>50</v>
      </c>
      <c r="B1452" s="4">
        <v>0</v>
      </c>
      <c r="C1452" s="4">
        <v>0</v>
      </c>
      <c r="D1452" s="4">
        <v>1</v>
      </c>
      <c r="E1452" s="4">
        <v>229</v>
      </c>
      <c r="F1452" s="4">
        <f>ROUND(Source!AZ1441,O1452)</f>
        <v>0</v>
      </c>
      <c r="G1452" s="4" t="s">
        <v>92</v>
      </c>
      <c r="H1452" s="4" t="s">
        <v>93</v>
      </c>
      <c r="I1452" s="4"/>
      <c r="J1452" s="4"/>
      <c r="K1452" s="4">
        <v>229</v>
      </c>
      <c r="L1452" s="4">
        <v>10</v>
      </c>
      <c r="M1452" s="4">
        <v>3</v>
      </c>
      <c r="N1452" s="4" t="s">
        <v>3</v>
      </c>
      <c r="O1452" s="4">
        <v>2</v>
      </c>
      <c r="P1452" s="4"/>
      <c r="Q1452" s="4"/>
      <c r="R1452" s="4"/>
      <c r="S1452" s="4"/>
      <c r="T1452" s="4"/>
      <c r="U1452" s="4"/>
      <c r="V1452" s="4"/>
      <c r="W1452" s="4"/>
    </row>
    <row r="1453" spans="1:206" x14ac:dyDescent="0.2">
      <c r="A1453" s="4">
        <v>50</v>
      </c>
      <c r="B1453" s="4">
        <v>0</v>
      </c>
      <c r="C1453" s="4">
        <v>0</v>
      </c>
      <c r="D1453" s="4">
        <v>1</v>
      </c>
      <c r="E1453" s="4">
        <v>203</v>
      </c>
      <c r="F1453" s="4">
        <f>ROUND(Source!Q1441,O1453)</f>
        <v>0</v>
      </c>
      <c r="G1453" s="4" t="s">
        <v>94</v>
      </c>
      <c r="H1453" s="4" t="s">
        <v>95</v>
      </c>
      <c r="I1453" s="4"/>
      <c r="J1453" s="4"/>
      <c r="K1453" s="4">
        <v>203</v>
      </c>
      <c r="L1453" s="4">
        <v>11</v>
      </c>
      <c r="M1453" s="4">
        <v>3</v>
      </c>
      <c r="N1453" s="4" t="s">
        <v>3</v>
      </c>
      <c r="O1453" s="4">
        <v>2</v>
      </c>
      <c r="P1453" s="4"/>
      <c r="Q1453" s="4"/>
      <c r="R1453" s="4"/>
      <c r="S1453" s="4"/>
      <c r="T1453" s="4"/>
      <c r="U1453" s="4"/>
      <c r="V1453" s="4"/>
      <c r="W1453" s="4"/>
    </row>
    <row r="1454" spans="1:206" x14ac:dyDescent="0.2">
      <c r="A1454" s="4">
        <v>50</v>
      </c>
      <c r="B1454" s="4">
        <v>0</v>
      </c>
      <c r="C1454" s="4">
        <v>0</v>
      </c>
      <c r="D1454" s="4">
        <v>1</v>
      </c>
      <c r="E1454" s="4">
        <v>231</v>
      </c>
      <c r="F1454" s="4">
        <f>ROUND(Source!BB1441,O1454)</f>
        <v>0</v>
      </c>
      <c r="G1454" s="4" t="s">
        <v>96</v>
      </c>
      <c r="H1454" s="4" t="s">
        <v>97</v>
      </c>
      <c r="I1454" s="4"/>
      <c r="J1454" s="4"/>
      <c r="K1454" s="4">
        <v>231</v>
      </c>
      <c r="L1454" s="4">
        <v>12</v>
      </c>
      <c r="M1454" s="4">
        <v>3</v>
      </c>
      <c r="N1454" s="4" t="s">
        <v>3</v>
      </c>
      <c r="O1454" s="4">
        <v>2</v>
      </c>
      <c r="P1454" s="4"/>
      <c r="Q1454" s="4"/>
      <c r="R1454" s="4"/>
      <c r="S1454" s="4"/>
      <c r="T1454" s="4"/>
      <c r="U1454" s="4"/>
      <c r="V1454" s="4"/>
      <c r="W1454" s="4"/>
    </row>
    <row r="1455" spans="1:206" x14ac:dyDescent="0.2">
      <c r="A1455" s="4">
        <v>50</v>
      </c>
      <c r="B1455" s="4">
        <v>0</v>
      </c>
      <c r="C1455" s="4">
        <v>0</v>
      </c>
      <c r="D1455" s="4">
        <v>1</v>
      </c>
      <c r="E1455" s="4">
        <v>204</v>
      </c>
      <c r="F1455" s="4">
        <f>ROUND(Source!R1441,O1455)</f>
        <v>0</v>
      </c>
      <c r="G1455" s="4" t="s">
        <v>98</v>
      </c>
      <c r="H1455" s="4" t="s">
        <v>99</v>
      </c>
      <c r="I1455" s="4"/>
      <c r="J1455" s="4"/>
      <c r="K1455" s="4">
        <v>204</v>
      </c>
      <c r="L1455" s="4">
        <v>13</v>
      </c>
      <c r="M1455" s="4">
        <v>3</v>
      </c>
      <c r="N1455" s="4" t="s">
        <v>3</v>
      </c>
      <c r="O1455" s="4">
        <v>2</v>
      </c>
      <c r="P1455" s="4"/>
      <c r="Q1455" s="4"/>
      <c r="R1455" s="4"/>
      <c r="S1455" s="4"/>
      <c r="T1455" s="4"/>
      <c r="U1455" s="4"/>
      <c r="V1455" s="4"/>
      <c r="W1455" s="4"/>
    </row>
    <row r="1456" spans="1:206" x14ac:dyDescent="0.2">
      <c r="A1456" s="4">
        <v>50</v>
      </c>
      <c r="B1456" s="4">
        <v>0</v>
      </c>
      <c r="C1456" s="4">
        <v>0</v>
      </c>
      <c r="D1456" s="4">
        <v>1</v>
      </c>
      <c r="E1456" s="4">
        <v>205</v>
      </c>
      <c r="F1456" s="4">
        <f>ROUND(Source!S1441,O1456)</f>
        <v>0</v>
      </c>
      <c r="G1456" s="4" t="s">
        <v>100</v>
      </c>
      <c r="H1456" s="4" t="s">
        <v>101</v>
      </c>
      <c r="I1456" s="4"/>
      <c r="J1456" s="4"/>
      <c r="K1456" s="4">
        <v>205</v>
      </c>
      <c r="L1456" s="4">
        <v>14</v>
      </c>
      <c r="M1456" s="4">
        <v>3</v>
      </c>
      <c r="N1456" s="4" t="s">
        <v>3</v>
      </c>
      <c r="O1456" s="4">
        <v>2</v>
      </c>
      <c r="P1456" s="4"/>
      <c r="Q1456" s="4"/>
      <c r="R1456" s="4"/>
      <c r="S1456" s="4"/>
      <c r="T1456" s="4"/>
      <c r="U1456" s="4"/>
      <c r="V1456" s="4"/>
      <c r="W1456" s="4"/>
    </row>
    <row r="1457" spans="1:88" x14ac:dyDescent="0.2">
      <c r="A1457" s="4">
        <v>50</v>
      </c>
      <c r="B1457" s="4">
        <v>0</v>
      </c>
      <c r="C1457" s="4">
        <v>0</v>
      </c>
      <c r="D1457" s="4">
        <v>1</v>
      </c>
      <c r="E1457" s="4">
        <v>232</v>
      </c>
      <c r="F1457" s="4">
        <f>ROUND(Source!BC1441,O1457)</f>
        <v>0</v>
      </c>
      <c r="G1457" s="4" t="s">
        <v>102</v>
      </c>
      <c r="H1457" s="4" t="s">
        <v>103</v>
      </c>
      <c r="I1457" s="4"/>
      <c r="J1457" s="4"/>
      <c r="K1457" s="4">
        <v>232</v>
      </c>
      <c r="L1457" s="4">
        <v>15</v>
      </c>
      <c r="M1457" s="4">
        <v>3</v>
      </c>
      <c r="N1457" s="4" t="s">
        <v>3</v>
      </c>
      <c r="O1457" s="4">
        <v>2</v>
      </c>
      <c r="P1457" s="4"/>
      <c r="Q1457" s="4"/>
      <c r="R1457" s="4"/>
      <c r="S1457" s="4"/>
      <c r="T1457" s="4"/>
      <c r="U1457" s="4"/>
      <c r="V1457" s="4"/>
      <c r="W1457" s="4"/>
    </row>
    <row r="1458" spans="1:88" x14ac:dyDescent="0.2">
      <c r="A1458" s="4">
        <v>50</v>
      </c>
      <c r="B1458" s="4">
        <v>0</v>
      </c>
      <c r="C1458" s="4">
        <v>0</v>
      </c>
      <c r="D1458" s="4">
        <v>1</v>
      </c>
      <c r="E1458" s="4">
        <v>214</v>
      </c>
      <c r="F1458" s="4">
        <f>ROUND(Source!AS1441,O1458)</f>
        <v>0</v>
      </c>
      <c r="G1458" s="4" t="s">
        <v>104</v>
      </c>
      <c r="H1458" s="4" t="s">
        <v>105</v>
      </c>
      <c r="I1458" s="4"/>
      <c r="J1458" s="4"/>
      <c r="K1458" s="4">
        <v>214</v>
      </c>
      <c r="L1458" s="4">
        <v>16</v>
      </c>
      <c r="M1458" s="4">
        <v>3</v>
      </c>
      <c r="N1458" s="4" t="s">
        <v>3</v>
      </c>
      <c r="O1458" s="4">
        <v>2</v>
      </c>
      <c r="P1458" s="4"/>
      <c r="Q1458" s="4"/>
      <c r="R1458" s="4"/>
      <c r="S1458" s="4"/>
      <c r="T1458" s="4"/>
      <c r="U1458" s="4"/>
      <c r="V1458" s="4"/>
      <c r="W1458" s="4"/>
    </row>
    <row r="1459" spans="1:88" x14ac:dyDescent="0.2">
      <c r="A1459" s="4">
        <v>50</v>
      </c>
      <c r="B1459" s="4">
        <v>0</v>
      </c>
      <c r="C1459" s="4">
        <v>0</v>
      </c>
      <c r="D1459" s="4">
        <v>1</v>
      </c>
      <c r="E1459" s="4">
        <v>215</v>
      </c>
      <c r="F1459" s="4">
        <f>ROUND(Source!AT1441,O1459)</f>
        <v>0</v>
      </c>
      <c r="G1459" s="4" t="s">
        <v>106</v>
      </c>
      <c r="H1459" s="4" t="s">
        <v>107</v>
      </c>
      <c r="I1459" s="4"/>
      <c r="J1459" s="4"/>
      <c r="K1459" s="4">
        <v>215</v>
      </c>
      <c r="L1459" s="4">
        <v>17</v>
      </c>
      <c r="M1459" s="4">
        <v>3</v>
      </c>
      <c r="N1459" s="4" t="s">
        <v>3</v>
      </c>
      <c r="O1459" s="4">
        <v>2</v>
      </c>
      <c r="P1459" s="4"/>
      <c r="Q1459" s="4"/>
      <c r="R1459" s="4"/>
      <c r="S1459" s="4"/>
      <c r="T1459" s="4"/>
      <c r="U1459" s="4"/>
      <c r="V1459" s="4"/>
      <c r="W1459" s="4"/>
    </row>
    <row r="1460" spans="1:88" x14ac:dyDescent="0.2">
      <c r="A1460" s="4">
        <v>50</v>
      </c>
      <c r="B1460" s="4">
        <v>0</v>
      </c>
      <c r="C1460" s="4">
        <v>0</v>
      </c>
      <c r="D1460" s="4">
        <v>1</v>
      </c>
      <c r="E1460" s="4">
        <v>217</v>
      </c>
      <c r="F1460" s="4">
        <f>ROUND(Source!AU1441,O1460)</f>
        <v>0</v>
      </c>
      <c r="G1460" s="4" t="s">
        <v>108</v>
      </c>
      <c r="H1460" s="4" t="s">
        <v>109</v>
      </c>
      <c r="I1460" s="4"/>
      <c r="J1460" s="4"/>
      <c r="K1460" s="4">
        <v>217</v>
      </c>
      <c r="L1460" s="4">
        <v>18</v>
      </c>
      <c r="M1460" s="4">
        <v>3</v>
      </c>
      <c r="N1460" s="4" t="s">
        <v>3</v>
      </c>
      <c r="O1460" s="4">
        <v>2</v>
      </c>
      <c r="P1460" s="4"/>
      <c r="Q1460" s="4"/>
      <c r="R1460" s="4"/>
      <c r="S1460" s="4"/>
      <c r="T1460" s="4"/>
      <c r="U1460" s="4"/>
      <c r="V1460" s="4"/>
      <c r="W1460" s="4"/>
    </row>
    <row r="1461" spans="1:88" x14ac:dyDescent="0.2">
      <c r="A1461" s="4">
        <v>50</v>
      </c>
      <c r="B1461" s="4">
        <v>0</v>
      </c>
      <c r="C1461" s="4">
        <v>0</v>
      </c>
      <c r="D1461" s="4">
        <v>1</v>
      </c>
      <c r="E1461" s="4">
        <v>230</v>
      </c>
      <c r="F1461" s="4">
        <f>ROUND(Source!BA1441,O1461)</f>
        <v>0</v>
      </c>
      <c r="G1461" s="4" t="s">
        <v>110</v>
      </c>
      <c r="H1461" s="4" t="s">
        <v>111</v>
      </c>
      <c r="I1461" s="4"/>
      <c r="J1461" s="4"/>
      <c r="K1461" s="4">
        <v>230</v>
      </c>
      <c r="L1461" s="4">
        <v>19</v>
      </c>
      <c r="M1461" s="4">
        <v>3</v>
      </c>
      <c r="N1461" s="4" t="s">
        <v>3</v>
      </c>
      <c r="O1461" s="4">
        <v>2</v>
      </c>
      <c r="P1461" s="4"/>
      <c r="Q1461" s="4"/>
      <c r="R1461" s="4"/>
      <c r="S1461" s="4"/>
      <c r="T1461" s="4"/>
      <c r="U1461" s="4"/>
      <c r="V1461" s="4"/>
      <c r="W1461" s="4"/>
    </row>
    <row r="1462" spans="1:88" x14ac:dyDescent="0.2">
      <c r="A1462" s="4">
        <v>50</v>
      </c>
      <c r="B1462" s="4">
        <v>0</v>
      </c>
      <c r="C1462" s="4">
        <v>0</v>
      </c>
      <c r="D1462" s="4">
        <v>1</v>
      </c>
      <c r="E1462" s="4">
        <v>206</v>
      </c>
      <c r="F1462" s="4">
        <f>ROUND(Source!T1441,O1462)</f>
        <v>0</v>
      </c>
      <c r="G1462" s="4" t="s">
        <v>112</v>
      </c>
      <c r="H1462" s="4" t="s">
        <v>113</v>
      </c>
      <c r="I1462" s="4"/>
      <c r="J1462" s="4"/>
      <c r="K1462" s="4">
        <v>206</v>
      </c>
      <c r="L1462" s="4">
        <v>20</v>
      </c>
      <c r="M1462" s="4">
        <v>3</v>
      </c>
      <c r="N1462" s="4" t="s">
        <v>3</v>
      </c>
      <c r="O1462" s="4">
        <v>2</v>
      </c>
      <c r="P1462" s="4"/>
      <c r="Q1462" s="4"/>
      <c r="R1462" s="4"/>
      <c r="S1462" s="4"/>
      <c r="T1462" s="4"/>
      <c r="U1462" s="4"/>
      <c r="V1462" s="4"/>
      <c r="W1462" s="4"/>
    </row>
    <row r="1463" spans="1:88" x14ac:dyDescent="0.2">
      <c r="A1463" s="4">
        <v>50</v>
      </c>
      <c r="B1463" s="4">
        <v>0</v>
      </c>
      <c r="C1463" s="4">
        <v>0</v>
      </c>
      <c r="D1463" s="4">
        <v>1</v>
      </c>
      <c r="E1463" s="4">
        <v>207</v>
      </c>
      <c r="F1463" s="4">
        <f>Source!U1441</f>
        <v>0</v>
      </c>
      <c r="G1463" s="4" t="s">
        <v>114</v>
      </c>
      <c r="H1463" s="4" t="s">
        <v>115</v>
      </c>
      <c r="I1463" s="4"/>
      <c r="J1463" s="4"/>
      <c r="K1463" s="4">
        <v>207</v>
      </c>
      <c r="L1463" s="4">
        <v>21</v>
      </c>
      <c r="M1463" s="4">
        <v>3</v>
      </c>
      <c r="N1463" s="4" t="s">
        <v>3</v>
      </c>
      <c r="O1463" s="4">
        <v>-1</v>
      </c>
      <c r="P1463" s="4"/>
      <c r="Q1463" s="4"/>
      <c r="R1463" s="4"/>
      <c r="S1463" s="4"/>
      <c r="T1463" s="4"/>
      <c r="U1463" s="4"/>
      <c r="V1463" s="4"/>
      <c r="W1463" s="4"/>
    </row>
    <row r="1464" spans="1:88" x14ac:dyDescent="0.2">
      <c r="A1464" s="4">
        <v>50</v>
      </c>
      <c r="B1464" s="4">
        <v>0</v>
      </c>
      <c r="C1464" s="4">
        <v>0</v>
      </c>
      <c r="D1464" s="4">
        <v>1</v>
      </c>
      <c r="E1464" s="4">
        <v>208</v>
      </c>
      <c r="F1464" s="4">
        <f>Source!V1441</f>
        <v>0</v>
      </c>
      <c r="G1464" s="4" t="s">
        <v>116</v>
      </c>
      <c r="H1464" s="4" t="s">
        <v>117</v>
      </c>
      <c r="I1464" s="4"/>
      <c r="J1464" s="4"/>
      <c r="K1464" s="4">
        <v>208</v>
      </c>
      <c r="L1464" s="4">
        <v>22</v>
      </c>
      <c r="M1464" s="4">
        <v>3</v>
      </c>
      <c r="N1464" s="4" t="s">
        <v>3</v>
      </c>
      <c r="O1464" s="4">
        <v>-1</v>
      </c>
      <c r="P1464" s="4"/>
      <c r="Q1464" s="4"/>
      <c r="R1464" s="4"/>
      <c r="S1464" s="4"/>
      <c r="T1464" s="4"/>
      <c r="U1464" s="4"/>
      <c r="V1464" s="4"/>
      <c r="W1464" s="4"/>
    </row>
    <row r="1465" spans="1:88" x14ac:dyDescent="0.2">
      <c r="A1465" s="4">
        <v>50</v>
      </c>
      <c r="B1465" s="4">
        <v>0</v>
      </c>
      <c r="C1465" s="4">
        <v>0</v>
      </c>
      <c r="D1465" s="4">
        <v>1</v>
      </c>
      <c r="E1465" s="4">
        <v>209</v>
      </c>
      <c r="F1465" s="4">
        <f>ROUND(Source!W1441,O1465)</f>
        <v>0</v>
      </c>
      <c r="G1465" s="4" t="s">
        <v>118</v>
      </c>
      <c r="H1465" s="4" t="s">
        <v>119</v>
      </c>
      <c r="I1465" s="4"/>
      <c r="J1465" s="4"/>
      <c r="K1465" s="4">
        <v>209</v>
      </c>
      <c r="L1465" s="4">
        <v>23</v>
      </c>
      <c r="M1465" s="4">
        <v>3</v>
      </c>
      <c r="N1465" s="4" t="s">
        <v>3</v>
      </c>
      <c r="O1465" s="4">
        <v>2</v>
      </c>
      <c r="P1465" s="4"/>
      <c r="Q1465" s="4"/>
      <c r="R1465" s="4"/>
      <c r="S1465" s="4"/>
      <c r="T1465" s="4"/>
      <c r="U1465" s="4"/>
      <c r="V1465" s="4"/>
      <c r="W1465" s="4"/>
    </row>
    <row r="1466" spans="1:88" x14ac:dyDescent="0.2">
      <c r="A1466" s="4">
        <v>50</v>
      </c>
      <c r="B1466" s="4">
        <v>0</v>
      </c>
      <c r="C1466" s="4">
        <v>0</v>
      </c>
      <c r="D1466" s="4">
        <v>1</v>
      </c>
      <c r="E1466" s="4">
        <v>233</v>
      </c>
      <c r="F1466" s="4">
        <f>ROUND(Source!BD1441,O1466)</f>
        <v>0</v>
      </c>
      <c r="G1466" s="4" t="s">
        <v>120</v>
      </c>
      <c r="H1466" s="4" t="s">
        <v>121</v>
      </c>
      <c r="I1466" s="4"/>
      <c r="J1466" s="4"/>
      <c r="K1466" s="4">
        <v>233</v>
      </c>
      <c r="L1466" s="4">
        <v>24</v>
      </c>
      <c r="M1466" s="4">
        <v>3</v>
      </c>
      <c r="N1466" s="4" t="s">
        <v>3</v>
      </c>
      <c r="O1466" s="4">
        <v>2</v>
      </c>
      <c r="P1466" s="4"/>
      <c r="Q1466" s="4"/>
      <c r="R1466" s="4"/>
      <c r="S1466" s="4"/>
      <c r="T1466" s="4"/>
      <c r="U1466" s="4"/>
      <c r="V1466" s="4"/>
      <c r="W1466" s="4"/>
    </row>
    <row r="1467" spans="1:88" x14ac:dyDescent="0.2">
      <c r="A1467" s="4">
        <v>50</v>
      </c>
      <c r="B1467" s="4">
        <v>0</v>
      </c>
      <c r="C1467" s="4">
        <v>0</v>
      </c>
      <c r="D1467" s="4">
        <v>1</v>
      </c>
      <c r="E1467" s="4">
        <v>210</v>
      </c>
      <c r="F1467" s="4">
        <f>ROUND(Source!X1441,O1467)</f>
        <v>0</v>
      </c>
      <c r="G1467" s="4" t="s">
        <v>122</v>
      </c>
      <c r="H1467" s="4" t="s">
        <v>123</v>
      </c>
      <c r="I1467" s="4"/>
      <c r="J1467" s="4"/>
      <c r="K1467" s="4">
        <v>210</v>
      </c>
      <c r="L1467" s="4">
        <v>25</v>
      </c>
      <c r="M1467" s="4">
        <v>3</v>
      </c>
      <c r="N1467" s="4" t="s">
        <v>3</v>
      </c>
      <c r="O1467" s="4">
        <v>2</v>
      </c>
      <c r="P1467" s="4"/>
      <c r="Q1467" s="4"/>
      <c r="R1467" s="4"/>
      <c r="S1467" s="4"/>
      <c r="T1467" s="4"/>
      <c r="U1467" s="4"/>
      <c r="V1467" s="4"/>
      <c r="W1467" s="4"/>
    </row>
    <row r="1468" spans="1:88" x14ac:dyDescent="0.2">
      <c r="A1468" s="4">
        <v>50</v>
      </c>
      <c r="B1468" s="4">
        <v>0</v>
      </c>
      <c r="C1468" s="4">
        <v>0</v>
      </c>
      <c r="D1468" s="4">
        <v>1</v>
      </c>
      <c r="E1468" s="4">
        <v>211</v>
      </c>
      <c r="F1468" s="4">
        <f>ROUND(Source!Y1441,O1468)</f>
        <v>0</v>
      </c>
      <c r="G1468" s="4" t="s">
        <v>124</v>
      </c>
      <c r="H1468" s="4" t="s">
        <v>125</v>
      </c>
      <c r="I1468" s="4"/>
      <c r="J1468" s="4"/>
      <c r="K1468" s="4">
        <v>211</v>
      </c>
      <c r="L1468" s="4">
        <v>26</v>
      </c>
      <c r="M1468" s="4">
        <v>3</v>
      </c>
      <c r="N1468" s="4" t="s">
        <v>3</v>
      </c>
      <c r="O1468" s="4">
        <v>2</v>
      </c>
      <c r="P1468" s="4"/>
      <c r="Q1468" s="4"/>
      <c r="R1468" s="4"/>
      <c r="S1468" s="4"/>
      <c r="T1468" s="4"/>
      <c r="U1468" s="4"/>
      <c r="V1468" s="4"/>
      <c r="W1468" s="4"/>
    </row>
    <row r="1469" spans="1:88" x14ac:dyDescent="0.2">
      <c r="A1469" s="4">
        <v>50</v>
      </c>
      <c r="B1469" s="4">
        <v>0</v>
      </c>
      <c r="C1469" s="4">
        <v>0</v>
      </c>
      <c r="D1469" s="4">
        <v>1</v>
      </c>
      <c r="E1469" s="4">
        <v>224</v>
      </c>
      <c r="F1469" s="4">
        <f>ROUND(Source!AR1441,O1469)</f>
        <v>0</v>
      </c>
      <c r="G1469" s="4" t="s">
        <v>126</v>
      </c>
      <c r="H1469" s="4" t="s">
        <v>127</v>
      </c>
      <c r="I1469" s="4"/>
      <c r="J1469" s="4"/>
      <c r="K1469" s="4">
        <v>224</v>
      </c>
      <c r="L1469" s="4">
        <v>27</v>
      </c>
      <c r="M1469" s="4">
        <v>3</v>
      </c>
      <c r="N1469" s="4" t="s">
        <v>3</v>
      </c>
      <c r="O1469" s="4">
        <v>2</v>
      </c>
      <c r="P1469" s="4"/>
      <c r="Q1469" s="4"/>
      <c r="R1469" s="4"/>
      <c r="S1469" s="4"/>
      <c r="T1469" s="4"/>
      <c r="U1469" s="4"/>
      <c r="V1469" s="4"/>
      <c r="W1469" s="4"/>
    </row>
    <row r="1471" spans="1:88" x14ac:dyDescent="0.2">
      <c r="A1471" s="1">
        <v>5</v>
      </c>
      <c r="B1471" s="1">
        <v>1</v>
      </c>
      <c r="C1471" s="1"/>
      <c r="D1471" s="1">
        <f>ROW(A1489)</f>
        <v>1489</v>
      </c>
      <c r="E1471" s="1"/>
      <c r="F1471" s="1" t="s">
        <v>15</v>
      </c>
      <c r="G1471" s="1" t="s">
        <v>143</v>
      </c>
      <c r="H1471" s="1" t="s">
        <v>3</v>
      </c>
      <c r="I1471" s="1">
        <v>0</v>
      </c>
      <c r="J1471" s="1"/>
      <c r="K1471" s="1">
        <v>0</v>
      </c>
      <c r="L1471" s="1"/>
      <c r="M1471" s="1"/>
      <c r="N1471" s="1"/>
      <c r="O1471" s="1"/>
      <c r="P1471" s="1"/>
      <c r="Q1471" s="1"/>
      <c r="R1471" s="1"/>
      <c r="S1471" s="1"/>
      <c r="T1471" s="1"/>
      <c r="U1471" s="1" t="s">
        <v>3</v>
      </c>
      <c r="V1471" s="1">
        <v>0</v>
      </c>
      <c r="W1471" s="1"/>
      <c r="X1471" s="1"/>
      <c r="Y1471" s="1"/>
      <c r="Z1471" s="1"/>
      <c r="AA1471" s="1"/>
      <c r="AB1471" s="1" t="s">
        <v>3</v>
      </c>
      <c r="AC1471" s="1" t="s">
        <v>3</v>
      </c>
      <c r="AD1471" s="1" t="s">
        <v>3</v>
      </c>
      <c r="AE1471" s="1" t="s">
        <v>3</v>
      </c>
      <c r="AF1471" s="1" t="s">
        <v>3</v>
      </c>
      <c r="AG1471" s="1" t="s">
        <v>3</v>
      </c>
      <c r="AH1471" s="1"/>
      <c r="AI1471" s="1"/>
      <c r="AJ1471" s="1"/>
      <c r="AK1471" s="1"/>
      <c r="AL1471" s="1"/>
      <c r="AM1471" s="1"/>
      <c r="AN1471" s="1"/>
      <c r="AO1471" s="1"/>
      <c r="AP1471" s="1" t="s">
        <v>3</v>
      </c>
      <c r="AQ1471" s="1" t="s">
        <v>3</v>
      </c>
      <c r="AR1471" s="1" t="s">
        <v>3</v>
      </c>
      <c r="AS1471" s="1"/>
      <c r="AT1471" s="1"/>
      <c r="AU1471" s="1"/>
      <c r="AV1471" s="1"/>
      <c r="AW1471" s="1"/>
      <c r="AX1471" s="1"/>
      <c r="AY1471" s="1"/>
      <c r="AZ1471" s="1" t="s">
        <v>3</v>
      </c>
      <c r="BA1471" s="1"/>
      <c r="BB1471" s="1" t="s">
        <v>3</v>
      </c>
      <c r="BC1471" s="1" t="s">
        <v>3</v>
      </c>
      <c r="BD1471" s="1" t="s">
        <v>3</v>
      </c>
      <c r="BE1471" s="1" t="s">
        <v>3</v>
      </c>
      <c r="BF1471" s="1" t="s">
        <v>3</v>
      </c>
      <c r="BG1471" s="1" t="s">
        <v>3</v>
      </c>
      <c r="BH1471" s="1" t="s">
        <v>3</v>
      </c>
      <c r="BI1471" s="1" t="s">
        <v>3</v>
      </c>
      <c r="BJ1471" s="1" t="s">
        <v>3</v>
      </c>
      <c r="BK1471" s="1" t="s">
        <v>3</v>
      </c>
      <c r="BL1471" s="1" t="s">
        <v>3</v>
      </c>
      <c r="BM1471" s="1" t="s">
        <v>3</v>
      </c>
      <c r="BN1471" s="1" t="s">
        <v>3</v>
      </c>
      <c r="BO1471" s="1" t="s">
        <v>3</v>
      </c>
      <c r="BP1471" s="1" t="s">
        <v>3</v>
      </c>
      <c r="BQ1471" s="1"/>
      <c r="BR1471" s="1"/>
      <c r="BS1471" s="1"/>
      <c r="BT1471" s="1"/>
      <c r="BU1471" s="1"/>
      <c r="BV1471" s="1"/>
      <c r="BW1471" s="1"/>
      <c r="BX1471" s="1">
        <v>0</v>
      </c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>
        <v>0</v>
      </c>
    </row>
    <row r="1473" spans="1:245" x14ac:dyDescent="0.2">
      <c r="A1473" s="2">
        <v>52</v>
      </c>
      <c r="B1473" s="2">
        <f t="shared" ref="B1473:G1473" si="1203">B1489</f>
        <v>1</v>
      </c>
      <c r="C1473" s="2">
        <f t="shared" si="1203"/>
        <v>5</v>
      </c>
      <c r="D1473" s="2">
        <f t="shared" si="1203"/>
        <v>1471</v>
      </c>
      <c r="E1473" s="2">
        <f t="shared" si="1203"/>
        <v>0</v>
      </c>
      <c r="F1473" s="2" t="str">
        <f t="shared" si="1203"/>
        <v>Новый подраздел</v>
      </c>
      <c r="G1473" s="2" t="str">
        <f t="shared" si="1203"/>
        <v>Демонтаж/монтаж б/у гранитного борта (понижение)</v>
      </c>
      <c r="H1473" s="2"/>
      <c r="I1473" s="2"/>
      <c r="J1473" s="2"/>
      <c r="K1473" s="2"/>
      <c r="L1473" s="2"/>
      <c r="M1473" s="2"/>
      <c r="N1473" s="2"/>
      <c r="O1473" s="2">
        <f t="shared" ref="O1473:AT1473" si="1204">O1489</f>
        <v>0</v>
      </c>
      <c r="P1473" s="2">
        <f t="shared" si="1204"/>
        <v>0</v>
      </c>
      <c r="Q1473" s="2">
        <f t="shared" si="1204"/>
        <v>0</v>
      </c>
      <c r="R1473" s="2">
        <f t="shared" si="1204"/>
        <v>0</v>
      </c>
      <c r="S1473" s="2">
        <f t="shared" si="1204"/>
        <v>0</v>
      </c>
      <c r="T1473" s="2">
        <f t="shared" si="1204"/>
        <v>0</v>
      </c>
      <c r="U1473" s="2">
        <f t="shared" si="1204"/>
        <v>0</v>
      </c>
      <c r="V1473" s="2">
        <f t="shared" si="1204"/>
        <v>0</v>
      </c>
      <c r="W1473" s="2">
        <f t="shared" si="1204"/>
        <v>0</v>
      </c>
      <c r="X1473" s="2">
        <f t="shared" si="1204"/>
        <v>0</v>
      </c>
      <c r="Y1473" s="2">
        <f t="shared" si="1204"/>
        <v>0</v>
      </c>
      <c r="Z1473" s="2">
        <f t="shared" si="1204"/>
        <v>0</v>
      </c>
      <c r="AA1473" s="2">
        <f t="shared" si="1204"/>
        <v>0</v>
      </c>
      <c r="AB1473" s="2">
        <f t="shared" si="1204"/>
        <v>0</v>
      </c>
      <c r="AC1473" s="2">
        <f t="shared" si="1204"/>
        <v>0</v>
      </c>
      <c r="AD1473" s="2">
        <f t="shared" si="1204"/>
        <v>0</v>
      </c>
      <c r="AE1473" s="2">
        <f t="shared" si="1204"/>
        <v>0</v>
      </c>
      <c r="AF1473" s="2">
        <f t="shared" si="1204"/>
        <v>0</v>
      </c>
      <c r="AG1473" s="2">
        <f t="shared" si="1204"/>
        <v>0</v>
      </c>
      <c r="AH1473" s="2">
        <f t="shared" si="1204"/>
        <v>0</v>
      </c>
      <c r="AI1473" s="2">
        <f t="shared" si="1204"/>
        <v>0</v>
      </c>
      <c r="AJ1473" s="2">
        <f t="shared" si="1204"/>
        <v>0</v>
      </c>
      <c r="AK1473" s="2">
        <f t="shared" si="1204"/>
        <v>0</v>
      </c>
      <c r="AL1473" s="2">
        <f t="shared" si="1204"/>
        <v>0</v>
      </c>
      <c r="AM1473" s="2">
        <f t="shared" si="1204"/>
        <v>0</v>
      </c>
      <c r="AN1473" s="2">
        <f t="shared" si="1204"/>
        <v>0</v>
      </c>
      <c r="AO1473" s="2">
        <f t="shared" si="1204"/>
        <v>0</v>
      </c>
      <c r="AP1473" s="2">
        <f t="shared" si="1204"/>
        <v>0</v>
      </c>
      <c r="AQ1473" s="2">
        <f t="shared" si="1204"/>
        <v>0</v>
      </c>
      <c r="AR1473" s="2">
        <f t="shared" si="1204"/>
        <v>0</v>
      </c>
      <c r="AS1473" s="2">
        <f t="shared" si="1204"/>
        <v>0</v>
      </c>
      <c r="AT1473" s="2">
        <f t="shared" si="1204"/>
        <v>0</v>
      </c>
      <c r="AU1473" s="2">
        <f t="shared" ref="AU1473:BZ1473" si="1205">AU1489</f>
        <v>0</v>
      </c>
      <c r="AV1473" s="2">
        <f t="shared" si="1205"/>
        <v>0</v>
      </c>
      <c r="AW1473" s="2">
        <f t="shared" si="1205"/>
        <v>0</v>
      </c>
      <c r="AX1473" s="2">
        <f t="shared" si="1205"/>
        <v>0</v>
      </c>
      <c r="AY1473" s="2">
        <f t="shared" si="1205"/>
        <v>0</v>
      </c>
      <c r="AZ1473" s="2">
        <f t="shared" si="1205"/>
        <v>0</v>
      </c>
      <c r="BA1473" s="2">
        <f t="shared" si="1205"/>
        <v>0</v>
      </c>
      <c r="BB1473" s="2">
        <f t="shared" si="1205"/>
        <v>0</v>
      </c>
      <c r="BC1473" s="2">
        <f t="shared" si="1205"/>
        <v>0</v>
      </c>
      <c r="BD1473" s="2">
        <f t="shared" si="1205"/>
        <v>0</v>
      </c>
      <c r="BE1473" s="2">
        <f t="shared" si="1205"/>
        <v>0</v>
      </c>
      <c r="BF1473" s="2">
        <f t="shared" si="1205"/>
        <v>0</v>
      </c>
      <c r="BG1473" s="2">
        <f t="shared" si="1205"/>
        <v>0</v>
      </c>
      <c r="BH1473" s="2">
        <f t="shared" si="1205"/>
        <v>0</v>
      </c>
      <c r="BI1473" s="2">
        <f t="shared" si="1205"/>
        <v>0</v>
      </c>
      <c r="BJ1473" s="2">
        <f t="shared" si="1205"/>
        <v>0</v>
      </c>
      <c r="BK1473" s="2">
        <f t="shared" si="1205"/>
        <v>0</v>
      </c>
      <c r="BL1473" s="2">
        <f t="shared" si="1205"/>
        <v>0</v>
      </c>
      <c r="BM1473" s="2">
        <f t="shared" si="1205"/>
        <v>0</v>
      </c>
      <c r="BN1473" s="2">
        <f t="shared" si="1205"/>
        <v>0</v>
      </c>
      <c r="BO1473" s="2">
        <f t="shared" si="1205"/>
        <v>0</v>
      </c>
      <c r="BP1473" s="2">
        <f t="shared" si="1205"/>
        <v>0</v>
      </c>
      <c r="BQ1473" s="2">
        <f t="shared" si="1205"/>
        <v>0</v>
      </c>
      <c r="BR1473" s="2">
        <f t="shared" si="1205"/>
        <v>0</v>
      </c>
      <c r="BS1473" s="2">
        <f t="shared" si="1205"/>
        <v>0</v>
      </c>
      <c r="BT1473" s="2">
        <f t="shared" si="1205"/>
        <v>0</v>
      </c>
      <c r="BU1473" s="2">
        <f t="shared" si="1205"/>
        <v>0</v>
      </c>
      <c r="BV1473" s="2">
        <f t="shared" si="1205"/>
        <v>0</v>
      </c>
      <c r="BW1473" s="2">
        <f t="shared" si="1205"/>
        <v>0</v>
      </c>
      <c r="BX1473" s="2">
        <f t="shared" si="1205"/>
        <v>0</v>
      </c>
      <c r="BY1473" s="2">
        <f t="shared" si="1205"/>
        <v>0</v>
      </c>
      <c r="BZ1473" s="2">
        <f t="shared" si="1205"/>
        <v>0</v>
      </c>
      <c r="CA1473" s="2">
        <f t="shared" ref="CA1473:DF1473" si="1206">CA1489</f>
        <v>0</v>
      </c>
      <c r="CB1473" s="2">
        <f t="shared" si="1206"/>
        <v>0</v>
      </c>
      <c r="CC1473" s="2">
        <f t="shared" si="1206"/>
        <v>0</v>
      </c>
      <c r="CD1473" s="2">
        <f t="shared" si="1206"/>
        <v>0</v>
      </c>
      <c r="CE1473" s="2">
        <f t="shared" si="1206"/>
        <v>0</v>
      </c>
      <c r="CF1473" s="2">
        <f t="shared" si="1206"/>
        <v>0</v>
      </c>
      <c r="CG1473" s="2">
        <f t="shared" si="1206"/>
        <v>0</v>
      </c>
      <c r="CH1473" s="2">
        <f t="shared" si="1206"/>
        <v>0</v>
      </c>
      <c r="CI1473" s="2">
        <f t="shared" si="1206"/>
        <v>0</v>
      </c>
      <c r="CJ1473" s="2">
        <f t="shared" si="1206"/>
        <v>0</v>
      </c>
      <c r="CK1473" s="2">
        <f t="shared" si="1206"/>
        <v>0</v>
      </c>
      <c r="CL1473" s="2">
        <f t="shared" si="1206"/>
        <v>0</v>
      </c>
      <c r="CM1473" s="2">
        <f t="shared" si="1206"/>
        <v>0</v>
      </c>
      <c r="CN1473" s="2">
        <f t="shared" si="1206"/>
        <v>0</v>
      </c>
      <c r="CO1473" s="2">
        <f t="shared" si="1206"/>
        <v>0</v>
      </c>
      <c r="CP1473" s="2">
        <f t="shared" si="1206"/>
        <v>0</v>
      </c>
      <c r="CQ1473" s="2">
        <f t="shared" si="1206"/>
        <v>0</v>
      </c>
      <c r="CR1473" s="2">
        <f t="shared" si="1206"/>
        <v>0</v>
      </c>
      <c r="CS1473" s="2">
        <f t="shared" si="1206"/>
        <v>0</v>
      </c>
      <c r="CT1473" s="2">
        <f t="shared" si="1206"/>
        <v>0</v>
      </c>
      <c r="CU1473" s="2">
        <f t="shared" si="1206"/>
        <v>0</v>
      </c>
      <c r="CV1473" s="2">
        <f t="shared" si="1206"/>
        <v>0</v>
      </c>
      <c r="CW1473" s="2">
        <f t="shared" si="1206"/>
        <v>0</v>
      </c>
      <c r="CX1473" s="2">
        <f t="shared" si="1206"/>
        <v>0</v>
      </c>
      <c r="CY1473" s="2">
        <f t="shared" si="1206"/>
        <v>0</v>
      </c>
      <c r="CZ1473" s="2">
        <f t="shared" si="1206"/>
        <v>0</v>
      </c>
      <c r="DA1473" s="2">
        <f t="shared" si="1206"/>
        <v>0</v>
      </c>
      <c r="DB1473" s="2">
        <f t="shared" si="1206"/>
        <v>0</v>
      </c>
      <c r="DC1473" s="2">
        <f t="shared" si="1206"/>
        <v>0</v>
      </c>
      <c r="DD1473" s="2">
        <f t="shared" si="1206"/>
        <v>0</v>
      </c>
      <c r="DE1473" s="2">
        <f t="shared" si="1206"/>
        <v>0</v>
      </c>
      <c r="DF1473" s="2">
        <f t="shared" si="1206"/>
        <v>0</v>
      </c>
      <c r="DG1473" s="3">
        <f t="shared" ref="DG1473:EL1473" si="1207">DG1489</f>
        <v>0</v>
      </c>
      <c r="DH1473" s="3">
        <f t="shared" si="1207"/>
        <v>0</v>
      </c>
      <c r="DI1473" s="3">
        <f t="shared" si="1207"/>
        <v>0</v>
      </c>
      <c r="DJ1473" s="3">
        <f t="shared" si="1207"/>
        <v>0</v>
      </c>
      <c r="DK1473" s="3">
        <f t="shared" si="1207"/>
        <v>0</v>
      </c>
      <c r="DL1473" s="3">
        <f t="shared" si="1207"/>
        <v>0</v>
      </c>
      <c r="DM1473" s="3">
        <f t="shared" si="1207"/>
        <v>0</v>
      </c>
      <c r="DN1473" s="3">
        <f t="shared" si="1207"/>
        <v>0</v>
      </c>
      <c r="DO1473" s="3">
        <f t="shared" si="1207"/>
        <v>0</v>
      </c>
      <c r="DP1473" s="3">
        <f t="shared" si="1207"/>
        <v>0</v>
      </c>
      <c r="DQ1473" s="3">
        <f t="shared" si="1207"/>
        <v>0</v>
      </c>
      <c r="DR1473" s="3">
        <f t="shared" si="1207"/>
        <v>0</v>
      </c>
      <c r="DS1473" s="3">
        <f t="shared" si="1207"/>
        <v>0</v>
      </c>
      <c r="DT1473" s="3">
        <f t="shared" si="1207"/>
        <v>0</v>
      </c>
      <c r="DU1473" s="3">
        <f t="shared" si="1207"/>
        <v>0</v>
      </c>
      <c r="DV1473" s="3">
        <f t="shared" si="1207"/>
        <v>0</v>
      </c>
      <c r="DW1473" s="3">
        <f t="shared" si="1207"/>
        <v>0</v>
      </c>
      <c r="DX1473" s="3">
        <f t="shared" si="1207"/>
        <v>0</v>
      </c>
      <c r="DY1473" s="3">
        <f t="shared" si="1207"/>
        <v>0</v>
      </c>
      <c r="DZ1473" s="3">
        <f t="shared" si="1207"/>
        <v>0</v>
      </c>
      <c r="EA1473" s="3">
        <f t="shared" si="1207"/>
        <v>0</v>
      </c>
      <c r="EB1473" s="3">
        <f t="shared" si="1207"/>
        <v>0</v>
      </c>
      <c r="EC1473" s="3">
        <f t="shared" si="1207"/>
        <v>0</v>
      </c>
      <c r="ED1473" s="3">
        <f t="shared" si="1207"/>
        <v>0</v>
      </c>
      <c r="EE1473" s="3">
        <f t="shared" si="1207"/>
        <v>0</v>
      </c>
      <c r="EF1473" s="3">
        <f t="shared" si="1207"/>
        <v>0</v>
      </c>
      <c r="EG1473" s="3">
        <f t="shared" si="1207"/>
        <v>0</v>
      </c>
      <c r="EH1473" s="3">
        <f t="shared" si="1207"/>
        <v>0</v>
      </c>
      <c r="EI1473" s="3">
        <f t="shared" si="1207"/>
        <v>0</v>
      </c>
      <c r="EJ1473" s="3">
        <f t="shared" si="1207"/>
        <v>0</v>
      </c>
      <c r="EK1473" s="3">
        <f t="shared" si="1207"/>
        <v>0</v>
      </c>
      <c r="EL1473" s="3">
        <f t="shared" si="1207"/>
        <v>0</v>
      </c>
      <c r="EM1473" s="3">
        <f t="shared" ref="EM1473:FR1473" si="1208">EM1489</f>
        <v>0</v>
      </c>
      <c r="EN1473" s="3">
        <f t="shared" si="1208"/>
        <v>0</v>
      </c>
      <c r="EO1473" s="3">
        <f t="shared" si="1208"/>
        <v>0</v>
      </c>
      <c r="EP1473" s="3">
        <f t="shared" si="1208"/>
        <v>0</v>
      </c>
      <c r="EQ1473" s="3">
        <f t="shared" si="1208"/>
        <v>0</v>
      </c>
      <c r="ER1473" s="3">
        <f t="shared" si="1208"/>
        <v>0</v>
      </c>
      <c r="ES1473" s="3">
        <f t="shared" si="1208"/>
        <v>0</v>
      </c>
      <c r="ET1473" s="3">
        <f t="shared" si="1208"/>
        <v>0</v>
      </c>
      <c r="EU1473" s="3">
        <f t="shared" si="1208"/>
        <v>0</v>
      </c>
      <c r="EV1473" s="3">
        <f t="shared" si="1208"/>
        <v>0</v>
      </c>
      <c r="EW1473" s="3">
        <f t="shared" si="1208"/>
        <v>0</v>
      </c>
      <c r="EX1473" s="3">
        <f t="shared" si="1208"/>
        <v>0</v>
      </c>
      <c r="EY1473" s="3">
        <f t="shared" si="1208"/>
        <v>0</v>
      </c>
      <c r="EZ1473" s="3">
        <f t="shared" si="1208"/>
        <v>0</v>
      </c>
      <c r="FA1473" s="3">
        <f t="shared" si="1208"/>
        <v>0</v>
      </c>
      <c r="FB1473" s="3">
        <f t="shared" si="1208"/>
        <v>0</v>
      </c>
      <c r="FC1473" s="3">
        <f t="shared" si="1208"/>
        <v>0</v>
      </c>
      <c r="FD1473" s="3">
        <f t="shared" si="1208"/>
        <v>0</v>
      </c>
      <c r="FE1473" s="3">
        <f t="shared" si="1208"/>
        <v>0</v>
      </c>
      <c r="FF1473" s="3">
        <f t="shared" si="1208"/>
        <v>0</v>
      </c>
      <c r="FG1473" s="3">
        <f t="shared" si="1208"/>
        <v>0</v>
      </c>
      <c r="FH1473" s="3">
        <f t="shared" si="1208"/>
        <v>0</v>
      </c>
      <c r="FI1473" s="3">
        <f t="shared" si="1208"/>
        <v>0</v>
      </c>
      <c r="FJ1473" s="3">
        <f t="shared" si="1208"/>
        <v>0</v>
      </c>
      <c r="FK1473" s="3">
        <f t="shared" si="1208"/>
        <v>0</v>
      </c>
      <c r="FL1473" s="3">
        <f t="shared" si="1208"/>
        <v>0</v>
      </c>
      <c r="FM1473" s="3">
        <f t="shared" si="1208"/>
        <v>0</v>
      </c>
      <c r="FN1473" s="3">
        <f t="shared" si="1208"/>
        <v>0</v>
      </c>
      <c r="FO1473" s="3">
        <f t="shared" si="1208"/>
        <v>0</v>
      </c>
      <c r="FP1473" s="3">
        <f t="shared" si="1208"/>
        <v>0</v>
      </c>
      <c r="FQ1473" s="3">
        <f t="shared" si="1208"/>
        <v>0</v>
      </c>
      <c r="FR1473" s="3">
        <f t="shared" si="1208"/>
        <v>0</v>
      </c>
      <c r="FS1473" s="3">
        <f t="shared" ref="FS1473:GX1473" si="1209">FS1489</f>
        <v>0</v>
      </c>
      <c r="FT1473" s="3">
        <f t="shared" si="1209"/>
        <v>0</v>
      </c>
      <c r="FU1473" s="3">
        <f t="shared" si="1209"/>
        <v>0</v>
      </c>
      <c r="FV1473" s="3">
        <f t="shared" si="1209"/>
        <v>0</v>
      </c>
      <c r="FW1473" s="3">
        <f t="shared" si="1209"/>
        <v>0</v>
      </c>
      <c r="FX1473" s="3">
        <f t="shared" si="1209"/>
        <v>0</v>
      </c>
      <c r="FY1473" s="3">
        <f t="shared" si="1209"/>
        <v>0</v>
      </c>
      <c r="FZ1473" s="3">
        <f t="shared" si="1209"/>
        <v>0</v>
      </c>
      <c r="GA1473" s="3">
        <f t="shared" si="1209"/>
        <v>0</v>
      </c>
      <c r="GB1473" s="3">
        <f t="shared" si="1209"/>
        <v>0</v>
      </c>
      <c r="GC1473" s="3">
        <f t="shared" si="1209"/>
        <v>0</v>
      </c>
      <c r="GD1473" s="3">
        <f t="shared" si="1209"/>
        <v>0</v>
      </c>
      <c r="GE1473" s="3">
        <f t="shared" si="1209"/>
        <v>0</v>
      </c>
      <c r="GF1473" s="3">
        <f t="shared" si="1209"/>
        <v>0</v>
      </c>
      <c r="GG1473" s="3">
        <f t="shared" si="1209"/>
        <v>0</v>
      </c>
      <c r="GH1473" s="3">
        <f t="shared" si="1209"/>
        <v>0</v>
      </c>
      <c r="GI1473" s="3">
        <f t="shared" si="1209"/>
        <v>0</v>
      </c>
      <c r="GJ1473" s="3">
        <f t="shared" si="1209"/>
        <v>0</v>
      </c>
      <c r="GK1473" s="3">
        <f t="shared" si="1209"/>
        <v>0</v>
      </c>
      <c r="GL1473" s="3">
        <f t="shared" si="1209"/>
        <v>0</v>
      </c>
      <c r="GM1473" s="3">
        <f t="shared" si="1209"/>
        <v>0</v>
      </c>
      <c r="GN1473" s="3">
        <f t="shared" si="1209"/>
        <v>0</v>
      </c>
      <c r="GO1473" s="3">
        <f t="shared" si="1209"/>
        <v>0</v>
      </c>
      <c r="GP1473" s="3">
        <f t="shared" si="1209"/>
        <v>0</v>
      </c>
      <c r="GQ1473" s="3">
        <f t="shared" si="1209"/>
        <v>0</v>
      </c>
      <c r="GR1473" s="3">
        <f t="shared" si="1209"/>
        <v>0</v>
      </c>
      <c r="GS1473" s="3">
        <f t="shared" si="1209"/>
        <v>0</v>
      </c>
      <c r="GT1473" s="3">
        <f t="shared" si="1209"/>
        <v>0</v>
      </c>
      <c r="GU1473" s="3">
        <f t="shared" si="1209"/>
        <v>0</v>
      </c>
      <c r="GV1473" s="3">
        <f t="shared" si="1209"/>
        <v>0</v>
      </c>
      <c r="GW1473" s="3">
        <f t="shared" si="1209"/>
        <v>0</v>
      </c>
      <c r="GX1473" s="3">
        <f t="shared" si="1209"/>
        <v>0</v>
      </c>
    </row>
    <row r="1475" spans="1:245" x14ac:dyDescent="0.2">
      <c r="A1475">
        <v>17</v>
      </c>
      <c r="B1475">
        <v>1</v>
      </c>
      <c r="C1475">
        <f>ROW(SmtRes!A476)</f>
        <v>476</v>
      </c>
      <c r="D1475">
        <f>ROW(EtalonRes!A463)</f>
        <v>463</v>
      </c>
      <c r="E1475" t="s">
        <v>144</v>
      </c>
      <c r="F1475" t="s">
        <v>145</v>
      </c>
      <c r="G1475" t="s">
        <v>146</v>
      </c>
      <c r="H1475" t="s">
        <v>147</v>
      </c>
      <c r="I1475">
        <v>0</v>
      </c>
      <c r="J1475">
        <v>0</v>
      </c>
      <c r="O1475">
        <f t="shared" ref="O1475:O1487" si="1210">ROUND(CP1475,2)</f>
        <v>0</v>
      </c>
      <c r="P1475">
        <f t="shared" ref="P1475:P1487" si="1211">ROUND(CQ1475*I1475,2)</f>
        <v>0</v>
      </c>
      <c r="Q1475">
        <f t="shared" ref="Q1475:Q1487" si="1212">ROUND(CR1475*I1475,2)</f>
        <v>0</v>
      </c>
      <c r="R1475">
        <f t="shared" ref="R1475:R1487" si="1213">ROUND(CS1475*I1475,2)</f>
        <v>0</v>
      </c>
      <c r="S1475">
        <f t="shared" ref="S1475:S1487" si="1214">ROUND(CT1475*I1475,2)</f>
        <v>0</v>
      </c>
      <c r="T1475">
        <f t="shared" ref="T1475:T1487" si="1215">ROUND(CU1475*I1475,2)</f>
        <v>0</v>
      </c>
      <c r="U1475">
        <f t="shared" ref="U1475:U1487" si="1216">CV1475*I1475</f>
        <v>0</v>
      </c>
      <c r="V1475">
        <f t="shared" ref="V1475:V1487" si="1217">CW1475*I1475</f>
        <v>0</v>
      </c>
      <c r="W1475">
        <f t="shared" ref="W1475:W1487" si="1218">ROUND(CX1475*I1475,2)</f>
        <v>0</v>
      </c>
      <c r="X1475">
        <f t="shared" ref="X1475:X1487" si="1219">ROUND(CY1475,2)</f>
        <v>0</v>
      </c>
      <c r="Y1475">
        <f t="shared" ref="Y1475:Y1487" si="1220">ROUND(CZ1475,2)</f>
        <v>0</v>
      </c>
      <c r="AA1475">
        <v>52421674</v>
      </c>
      <c r="AB1475">
        <f t="shared" ref="AB1475:AB1487" si="1221">ROUND((AC1475+AD1475+AF1475),6)</f>
        <v>15505.67</v>
      </c>
      <c r="AC1475">
        <f>ROUND((ES1475),6)</f>
        <v>0</v>
      </c>
      <c r="AD1475">
        <f>ROUND((((ET1475)-(EU1475))+AE1475),6)</f>
        <v>0</v>
      </c>
      <c r="AE1475">
        <f t="shared" ref="AE1475:AF1479" si="1222">ROUND((EU1475),6)</f>
        <v>0</v>
      </c>
      <c r="AF1475">
        <f t="shared" si="1222"/>
        <v>15505.67</v>
      </c>
      <c r="AG1475">
        <f t="shared" ref="AG1475:AG1487" si="1223">ROUND((AP1475),6)</f>
        <v>0</v>
      </c>
      <c r="AH1475">
        <f t="shared" ref="AH1475:AI1479" si="1224">(EW1475)</f>
        <v>76.7</v>
      </c>
      <c r="AI1475">
        <f t="shared" si="1224"/>
        <v>0</v>
      </c>
      <c r="AJ1475">
        <f t="shared" ref="AJ1475:AJ1487" si="1225">(AS1475)</f>
        <v>0</v>
      </c>
      <c r="AK1475">
        <v>15505.67</v>
      </c>
      <c r="AL1475">
        <v>0</v>
      </c>
      <c r="AM1475">
        <v>0</v>
      </c>
      <c r="AN1475">
        <v>0</v>
      </c>
      <c r="AO1475">
        <v>15505.67</v>
      </c>
      <c r="AP1475">
        <v>0</v>
      </c>
      <c r="AQ1475">
        <v>76.7</v>
      </c>
      <c r="AR1475">
        <v>0</v>
      </c>
      <c r="AS1475">
        <v>0</v>
      </c>
      <c r="AT1475">
        <v>70</v>
      </c>
      <c r="AU1475">
        <v>10</v>
      </c>
      <c r="AV1475">
        <v>1</v>
      </c>
      <c r="AW1475">
        <v>1</v>
      </c>
      <c r="AZ1475">
        <v>1</v>
      </c>
      <c r="BA1475">
        <v>1</v>
      </c>
      <c r="BB1475">
        <v>1</v>
      </c>
      <c r="BC1475">
        <v>1</v>
      </c>
      <c r="BD1475" t="s">
        <v>3</v>
      </c>
      <c r="BE1475" t="s">
        <v>3</v>
      </c>
      <c r="BF1475" t="s">
        <v>3</v>
      </c>
      <c r="BG1475" t="s">
        <v>3</v>
      </c>
      <c r="BH1475">
        <v>0</v>
      </c>
      <c r="BI1475">
        <v>4</v>
      </c>
      <c r="BJ1475" t="s">
        <v>148</v>
      </c>
      <c r="BM1475">
        <v>0</v>
      </c>
      <c r="BN1475">
        <v>0</v>
      </c>
      <c r="BO1475" t="s">
        <v>3</v>
      </c>
      <c r="BP1475">
        <v>0</v>
      </c>
      <c r="BQ1475">
        <v>1</v>
      </c>
      <c r="BR1475">
        <v>0</v>
      </c>
      <c r="BS1475">
        <v>1</v>
      </c>
      <c r="BT1475">
        <v>1</v>
      </c>
      <c r="BU1475">
        <v>1</v>
      </c>
      <c r="BV1475">
        <v>1</v>
      </c>
      <c r="BW1475">
        <v>1</v>
      </c>
      <c r="BX1475">
        <v>1</v>
      </c>
      <c r="BY1475" t="s">
        <v>3</v>
      </c>
      <c r="BZ1475">
        <v>70</v>
      </c>
      <c r="CA1475">
        <v>10</v>
      </c>
      <c r="CE1475">
        <v>0</v>
      </c>
      <c r="CF1475">
        <v>0</v>
      </c>
      <c r="CG1475">
        <v>0</v>
      </c>
      <c r="CM1475">
        <v>0</v>
      </c>
      <c r="CN1475" t="s">
        <v>3</v>
      </c>
      <c r="CO1475">
        <v>0</v>
      </c>
      <c r="CP1475">
        <f t="shared" ref="CP1475:CP1487" si="1226">(P1475+Q1475+S1475)</f>
        <v>0</v>
      </c>
      <c r="CQ1475">
        <f t="shared" ref="CQ1475:CQ1487" si="1227">(AC1475*BC1475*AW1475)</f>
        <v>0</v>
      </c>
      <c r="CR1475">
        <f>((((ET1475)*BB1475-(EU1475)*BS1475)+AE1475*BS1475)*AV1475)</f>
        <v>0</v>
      </c>
      <c r="CS1475">
        <f t="shared" ref="CS1475:CS1487" si="1228">(AE1475*BS1475*AV1475)</f>
        <v>0</v>
      </c>
      <c r="CT1475">
        <f t="shared" ref="CT1475:CT1487" si="1229">(AF1475*BA1475*AV1475)</f>
        <v>15505.67</v>
      </c>
      <c r="CU1475">
        <f t="shared" ref="CU1475:CU1487" si="1230">AG1475</f>
        <v>0</v>
      </c>
      <c r="CV1475">
        <f t="shared" ref="CV1475:CV1487" si="1231">(AH1475*AV1475)</f>
        <v>76.7</v>
      </c>
      <c r="CW1475">
        <f t="shared" ref="CW1475:CW1487" si="1232">AI1475</f>
        <v>0</v>
      </c>
      <c r="CX1475">
        <f t="shared" ref="CX1475:CX1487" si="1233">AJ1475</f>
        <v>0</v>
      </c>
      <c r="CY1475">
        <f t="shared" ref="CY1475:CY1487" si="1234">((S1475*BZ1475)/100)</f>
        <v>0</v>
      </c>
      <c r="CZ1475">
        <f t="shared" ref="CZ1475:CZ1487" si="1235">((S1475*CA1475)/100)</f>
        <v>0</v>
      </c>
      <c r="DC1475" t="s">
        <v>3</v>
      </c>
      <c r="DD1475" t="s">
        <v>3</v>
      </c>
      <c r="DE1475" t="s">
        <v>3</v>
      </c>
      <c r="DF1475" t="s">
        <v>3</v>
      </c>
      <c r="DG1475" t="s">
        <v>3</v>
      </c>
      <c r="DH1475" t="s">
        <v>3</v>
      </c>
      <c r="DI1475" t="s">
        <v>3</v>
      </c>
      <c r="DJ1475" t="s">
        <v>3</v>
      </c>
      <c r="DK1475" t="s">
        <v>3</v>
      </c>
      <c r="DL1475" t="s">
        <v>3</v>
      </c>
      <c r="DM1475" t="s">
        <v>3</v>
      </c>
      <c r="DN1475">
        <v>0</v>
      </c>
      <c r="DO1475">
        <v>0</v>
      </c>
      <c r="DP1475">
        <v>1</v>
      </c>
      <c r="DQ1475">
        <v>1</v>
      </c>
      <c r="DU1475">
        <v>1003</v>
      </c>
      <c r="DV1475" t="s">
        <v>147</v>
      </c>
      <c r="DW1475" t="s">
        <v>147</v>
      </c>
      <c r="DX1475">
        <v>100</v>
      </c>
      <c r="EE1475">
        <v>51482689</v>
      </c>
      <c r="EF1475">
        <v>1</v>
      </c>
      <c r="EG1475" t="s">
        <v>21</v>
      </c>
      <c r="EH1475">
        <v>0</v>
      </c>
      <c r="EI1475" t="s">
        <v>3</v>
      </c>
      <c r="EJ1475">
        <v>4</v>
      </c>
      <c r="EK1475">
        <v>0</v>
      </c>
      <c r="EL1475" t="s">
        <v>22</v>
      </c>
      <c r="EM1475" t="s">
        <v>23</v>
      </c>
      <c r="EO1475" t="s">
        <v>3</v>
      </c>
      <c r="EQ1475">
        <v>0</v>
      </c>
      <c r="ER1475">
        <v>15505.67</v>
      </c>
      <c r="ES1475">
        <v>0</v>
      </c>
      <c r="ET1475">
        <v>0</v>
      </c>
      <c r="EU1475">
        <v>0</v>
      </c>
      <c r="EV1475">
        <v>15505.67</v>
      </c>
      <c r="EW1475">
        <v>76.7</v>
      </c>
      <c r="EX1475">
        <v>0</v>
      </c>
      <c r="EY1475">
        <v>0</v>
      </c>
      <c r="FQ1475">
        <v>0</v>
      </c>
      <c r="FR1475">
        <f t="shared" ref="FR1475:FR1487" si="1236">ROUND(IF(AND(BH1475=3,BI1475=3),P1475,0),2)</f>
        <v>0</v>
      </c>
      <c r="FS1475">
        <v>0</v>
      </c>
      <c r="FX1475">
        <v>70</v>
      </c>
      <c r="FY1475">
        <v>10</v>
      </c>
      <c r="GA1475" t="s">
        <v>3</v>
      </c>
      <c r="GD1475">
        <v>0</v>
      </c>
      <c r="GF1475">
        <v>-1527906705</v>
      </c>
      <c r="GG1475">
        <v>2</v>
      </c>
      <c r="GH1475">
        <v>1</v>
      </c>
      <c r="GI1475">
        <v>-2</v>
      </c>
      <c r="GJ1475">
        <v>0</v>
      </c>
      <c r="GK1475">
        <f>ROUND(R1475*(R12)/100,2)</f>
        <v>0</v>
      </c>
      <c r="GL1475">
        <f t="shared" ref="GL1475:GL1487" si="1237">ROUND(IF(AND(BH1475=3,BI1475=3,FS1475&lt;&gt;0),P1475,0),2)</f>
        <v>0</v>
      </c>
      <c r="GM1475">
        <f>ROUND(O1475+X1475+Y1475+GK1475,2)+GX1475</f>
        <v>0</v>
      </c>
      <c r="GN1475">
        <f>IF(OR(BI1475=0,BI1475=1),ROUND(O1475+X1475+Y1475+GK1475,2),0)</f>
        <v>0</v>
      </c>
      <c r="GO1475">
        <f>IF(BI1475=2,ROUND(O1475+X1475+Y1475+GK1475,2),0)</f>
        <v>0</v>
      </c>
      <c r="GP1475">
        <f>IF(BI1475=4,ROUND(O1475+X1475+Y1475+GK1475,2)+GX1475,0)</f>
        <v>0</v>
      </c>
      <c r="GR1475">
        <v>0</v>
      </c>
      <c r="GS1475">
        <v>3</v>
      </c>
      <c r="GT1475">
        <v>0</v>
      </c>
      <c r="GU1475" t="s">
        <v>3</v>
      </c>
      <c r="GV1475">
        <f>ROUND((GT1475),6)</f>
        <v>0</v>
      </c>
      <c r="GW1475">
        <v>1</v>
      </c>
      <c r="GX1475">
        <f t="shared" ref="GX1475:GX1487" si="1238">ROUND(HC1475*I1475,2)</f>
        <v>0</v>
      </c>
      <c r="HA1475">
        <v>0</v>
      </c>
      <c r="HB1475">
        <v>0</v>
      </c>
      <c r="HC1475">
        <f t="shared" ref="HC1475:HC1487" si="1239">GV1475*GW1475</f>
        <v>0</v>
      </c>
      <c r="HE1475" t="s">
        <v>3</v>
      </c>
      <c r="HF1475" t="s">
        <v>3</v>
      </c>
      <c r="IK1475">
        <f t="shared" ref="IK1475:IK1487" si="1240">ROUND(GM1475*1.2,2)</f>
        <v>0</v>
      </c>
    </row>
    <row r="1476" spans="1:245" x14ac:dyDescent="0.2">
      <c r="A1476">
        <v>17</v>
      </c>
      <c r="B1476">
        <v>1</v>
      </c>
      <c r="C1476">
        <f>ROW(SmtRes!A477)</f>
        <v>477</v>
      </c>
      <c r="D1476">
        <f>ROW(EtalonRes!A464)</f>
        <v>464</v>
      </c>
      <c r="E1476" t="s">
        <v>149</v>
      </c>
      <c r="F1476" t="s">
        <v>25</v>
      </c>
      <c r="G1476" t="s">
        <v>26</v>
      </c>
      <c r="H1476" t="s">
        <v>27</v>
      </c>
      <c r="I1476">
        <v>0</v>
      </c>
      <c r="J1476">
        <v>0</v>
      </c>
      <c r="O1476">
        <f t="shared" si="1210"/>
        <v>0</v>
      </c>
      <c r="P1476">
        <f t="shared" si="1211"/>
        <v>0</v>
      </c>
      <c r="Q1476">
        <f t="shared" si="1212"/>
        <v>0</v>
      </c>
      <c r="R1476">
        <f t="shared" si="1213"/>
        <v>0</v>
      </c>
      <c r="S1476">
        <f t="shared" si="1214"/>
        <v>0</v>
      </c>
      <c r="T1476">
        <f t="shared" si="1215"/>
        <v>0</v>
      </c>
      <c r="U1476">
        <f t="shared" si="1216"/>
        <v>0</v>
      </c>
      <c r="V1476">
        <f t="shared" si="1217"/>
        <v>0</v>
      </c>
      <c r="W1476">
        <f t="shared" si="1218"/>
        <v>0</v>
      </c>
      <c r="X1476">
        <f t="shared" si="1219"/>
        <v>0</v>
      </c>
      <c r="Y1476">
        <f t="shared" si="1220"/>
        <v>0</v>
      </c>
      <c r="AA1476">
        <v>52421674</v>
      </c>
      <c r="AB1476">
        <f t="shared" si="1221"/>
        <v>80.25</v>
      </c>
      <c r="AC1476">
        <f>ROUND((ES1476),6)</f>
        <v>0</v>
      </c>
      <c r="AD1476">
        <f>ROUND((((ET1476)-(EU1476))+AE1476),6)</f>
        <v>80.25</v>
      </c>
      <c r="AE1476">
        <f t="shared" si="1222"/>
        <v>25.84</v>
      </c>
      <c r="AF1476">
        <f t="shared" si="1222"/>
        <v>0</v>
      </c>
      <c r="AG1476">
        <f t="shared" si="1223"/>
        <v>0</v>
      </c>
      <c r="AH1476">
        <f t="shared" si="1224"/>
        <v>0</v>
      </c>
      <c r="AI1476">
        <f t="shared" si="1224"/>
        <v>0</v>
      </c>
      <c r="AJ1476">
        <f t="shared" si="1225"/>
        <v>0</v>
      </c>
      <c r="AK1476">
        <v>80.25</v>
      </c>
      <c r="AL1476">
        <v>0</v>
      </c>
      <c r="AM1476">
        <v>80.25</v>
      </c>
      <c r="AN1476">
        <v>25.84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70</v>
      </c>
      <c r="AU1476">
        <v>10</v>
      </c>
      <c r="AV1476">
        <v>1</v>
      </c>
      <c r="AW1476">
        <v>1</v>
      </c>
      <c r="AZ1476">
        <v>1</v>
      </c>
      <c r="BA1476">
        <v>1</v>
      </c>
      <c r="BB1476">
        <v>1</v>
      </c>
      <c r="BC1476">
        <v>1</v>
      </c>
      <c r="BD1476" t="s">
        <v>3</v>
      </c>
      <c r="BE1476" t="s">
        <v>3</v>
      </c>
      <c r="BF1476" t="s">
        <v>3</v>
      </c>
      <c r="BG1476" t="s">
        <v>3</v>
      </c>
      <c r="BH1476">
        <v>0</v>
      </c>
      <c r="BI1476">
        <v>4</v>
      </c>
      <c r="BJ1476" t="s">
        <v>28</v>
      </c>
      <c r="BM1476">
        <v>0</v>
      </c>
      <c r="BN1476">
        <v>0</v>
      </c>
      <c r="BO1476" t="s">
        <v>3</v>
      </c>
      <c r="BP1476">
        <v>0</v>
      </c>
      <c r="BQ1476">
        <v>1</v>
      </c>
      <c r="BR1476">
        <v>0</v>
      </c>
      <c r="BS1476">
        <v>1</v>
      </c>
      <c r="BT1476">
        <v>1</v>
      </c>
      <c r="BU1476">
        <v>1</v>
      </c>
      <c r="BV1476">
        <v>1</v>
      </c>
      <c r="BW1476">
        <v>1</v>
      </c>
      <c r="BX1476">
        <v>1</v>
      </c>
      <c r="BY1476" t="s">
        <v>3</v>
      </c>
      <c r="BZ1476">
        <v>70</v>
      </c>
      <c r="CA1476">
        <v>10</v>
      </c>
      <c r="CE1476">
        <v>0</v>
      </c>
      <c r="CF1476">
        <v>0</v>
      </c>
      <c r="CG1476">
        <v>0</v>
      </c>
      <c r="CM1476">
        <v>0</v>
      </c>
      <c r="CN1476" t="s">
        <v>3</v>
      </c>
      <c r="CO1476">
        <v>0</v>
      </c>
      <c r="CP1476">
        <f t="shared" si="1226"/>
        <v>0</v>
      </c>
      <c r="CQ1476">
        <f t="shared" si="1227"/>
        <v>0</v>
      </c>
      <c r="CR1476">
        <f>((((ET1476)*BB1476-(EU1476)*BS1476)+AE1476*BS1476)*AV1476)</f>
        <v>80.25</v>
      </c>
      <c r="CS1476">
        <f t="shared" si="1228"/>
        <v>25.84</v>
      </c>
      <c r="CT1476">
        <f t="shared" si="1229"/>
        <v>0</v>
      </c>
      <c r="CU1476">
        <f t="shared" si="1230"/>
        <v>0</v>
      </c>
      <c r="CV1476">
        <f t="shared" si="1231"/>
        <v>0</v>
      </c>
      <c r="CW1476">
        <f t="shared" si="1232"/>
        <v>0</v>
      </c>
      <c r="CX1476">
        <f t="shared" si="1233"/>
        <v>0</v>
      </c>
      <c r="CY1476">
        <f t="shared" si="1234"/>
        <v>0</v>
      </c>
      <c r="CZ1476">
        <f t="shared" si="1235"/>
        <v>0</v>
      </c>
      <c r="DC1476" t="s">
        <v>3</v>
      </c>
      <c r="DD1476" t="s">
        <v>3</v>
      </c>
      <c r="DE1476" t="s">
        <v>3</v>
      </c>
      <c r="DF1476" t="s">
        <v>3</v>
      </c>
      <c r="DG1476" t="s">
        <v>3</v>
      </c>
      <c r="DH1476" t="s">
        <v>3</v>
      </c>
      <c r="DI1476" t="s">
        <v>3</v>
      </c>
      <c r="DJ1476" t="s">
        <v>3</v>
      </c>
      <c r="DK1476" t="s">
        <v>3</v>
      </c>
      <c r="DL1476" t="s">
        <v>3</v>
      </c>
      <c r="DM1476" t="s">
        <v>3</v>
      </c>
      <c r="DN1476">
        <v>0</v>
      </c>
      <c r="DO1476">
        <v>0</v>
      </c>
      <c r="DP1476">
        <v>1</v>
      </c>
      <c r="DQ1476">
        <v>1</v>
      </c>
      <c r="DU1476">
        <v>1009</v>
      </c>
      <c r="DV1476" t="s">
        <v>27</v>
      </c>
      <c r="DW1476" t="s">
        <v>27</v>
      </c>
      <c r="DX1476">
        <v>1000</v>
      </c>
      <c r="EE1476">
        <v>51482689</v>
      </c>
      <c r="EF1476">
        <v>1</v>
      </c>
      <c r="EG1476" t="s">
        <v>21</v>
      </c>
      <c r="EH1476">
        <v>0</v>
      </c>
      <c r="EI1476" t="s">
        <v>3</v>
      </c>
      <c r="EJ1476">
        <v>4</v>
      </c>
      <c r="EK1476">
        <v>0</v>
      </c>
      <c r="EL1476" t="s">
        <v>22</v>
      </c>
      <c r="EM1476" t="s">
        <v>23</v>
      </c>
      <c r="EO1476" t="s">
        <v>3</v>
      </c>
      <c r="EQ1476">
        <v>0</v>
      </c>
      <c r="ER1476">
        <v>80.25</v>
      </c>
      <c r="ES1476">
        <v>0</v>
      </c>
      <c r="ET1476">
        <v>80.25</v>
      </c>
      <c r="EU1476">
        <v>25.84</v>
      </c>
      <c r="EV1476">
        <v>0</v>
      </c>
      <c r="EW1476">
        <v>0</v>
      </c>
      <c r="EX1476">
        <v>0</v>
      </c>
      <c r="EY1476">
        <v>0</v>
      </c>
      <c r="FQ1476">
        <v>0</v>
      </c>
      <c r="FR1476">
        <f t="shared" si="1236"/>
        <v>0</v>
      </c>
      <c r="FS1476">
        <v>0</v>
      </c>
      <c r="FX1476">
        <v>70</v>
      </c>
      <c r="FY1476">
        <v>10</v>
      </c>
      <c r="GA1476" t="s">
        <v>3</v>
      </c>
      <c r="GD1476">
        <v>0</v>
      </c>
      <c r="GF1476">
        <v>-706956719</v>
      </c>
      <c r="GG1476">
        <v>2</v>
      </c>
      <c r="GH1476">
        <v>1</v>
      </c>
      <c r="GI1476">
        <v>-2</v>
      </c>
      <c r="GJ1476">
        <v>0</v>
      </c>
      <c r="GK1476">
        <f>ROUND(R1476*(R12)/100,2)</f>
        <v>0</v>
      </c>
      <c r="GL1476">
        <f t="shared" si="1237"/>
        <v>0</v>
      </c>
      <c r="GM1476">
        <f>ROUND(O1476+X1476+Y1476+GK1476,2)+GX1476</f>
        <v>0</v>
      </c>
      <c r="GN1476">
        <f>IF(OR(BI1476=0,BI1476=1),ROUND(O1476+X1476+Y1476+GK1476,2),0)</f>
        <v>0</v>
      </c>
      <c r="GO1476">
        <f>IF(BI1476=2,ROUND(O1476+X1476+Y1476+GK1476,2),0)</f>
        <v>0</v>
      </c>
      <c r="GP1476">
        <f>IF(BI1476=4,ROUND(O1476+X1476+Y1476+GK1476,2)+GX1476,0)</f>
        <v>0</v>
      </c>
      <c r="GR1476">
        <v>0</v>
      </c>
      <c r="GS1476">
        <v>3</v>
      </c>
      <c r="GT1476">
        <v>0</v>
      </c>
      <c r="GU1476" t="s">
        <v>3</v>
      </c>
      <c r="GV1476">
        <f>ROUND((GT1476),6)</f>
        <v>0</v>
      </c>
      <c r="GW1476">
        <v>1</v>
      </c>
      <c r="GX1476">
        <f t="shared" si="1238"/>
        <v>0</v>
      </c>
      <c r="HA1476">
        <v>0</v>
      </c>
      <c r="HB1476">
        <v>0</v>
      </c>
      <c r="HC1476">
        <f t="shared" si="1239"/>
        <v>0</v>
      </c>
      <c r="HE1476" t="s">
        <v>3</v>
      </c>
      <c r="HF1476" t="s">
        <v>3</v>
      </c>
      <c r="IK1476">
        <f t="shared" si="1240"/>
        <v>0</v>
      </c>
    </row>
    <row r="1477" spans="1:245" x14ac:dyDescent="0.2">
      <c r="A1477">
        <v>17</v>
      </c>
      <c r="B1477">
        <v>1</v>
      </c>
      <c r="C1477">
        <f>ROW(SmtRes!A478)</f>
        <v>478</v>
      </c>
      <c r="D1477">
        <f>ROW(EtalonRes!A465)</f>
        <v>465</v>
      </c>
      <c r="E1477" t="s">
        <v>150</v>
      </c>
      <c r="F1477" t="s">
        <v>30</v>
      </c>
      <c r="G1477" t="s">
        <v>31</v>
      </c>
      <c r="H1477" t="s">
        <v>27</v>
      </c>
      <c r="I1477">
        <v>0</v>
      </c>
      <c r="J1477">
        <v>0</v>
      </c>
      <c r="O1477">
        <f t="shared" si="1210"/>
        <v>0</v>
      </c>
      <c r="P1477">
        <f t="shared" si="1211"/>
        <v>0</v>
      </c>
      <c r="Q1477">
        <f t="shared" si="1212"/>
        <v>0</v>
      </c>
      <c r="R1477">
        <f t="shared" si="1213"/>
        <v>0</v>
      </c>
      <c r="S1477">
        <f t="shared" si="1214"/>
        <v>0</v>
      </c>
      <c r="T1477">
        <f t="shared" si="1215"/>
        <v>0</v>
      </c>
      <c r="U1477">
        <f t="shared" si="1216"/>
        <v>0</v>
      </c>
      <c r="V1477">
        <f t="shared" si="1217"/>
        <v>0</v>
      </c>
      <c r="W1477">
        <f t="shared" si="1218"/>
        <v>0</v>
      </c>
      <c r="X1477">
        <f t="shared" si="1219"/>
        <v>0</v>
      </c>
      <c r="Y1477">
        <f t="shared" si="1220"/>
        <v>0</v>
      </c>
      <c r="AA1477">
        <v>52421674</v>
      </c>
      <c r="AB1477">
        <f t="shared" si="1221"/>
        <v>124.9</v>
      </c>
      <c r="AC1477">
        <f>ROUND((ES1477),6)</f>
        <v>0</v>
      </c>
      <c r="AD1477">
        <f>ROUND((((ET1477)-(EU1477))+AE1477),6)</f>
        <v>0</v>
      </c>
      <c r="AE1477">
        <f t="shared" si="1222"/>
        <v>0</v>
      </c>
      <c r="AF1477">
        <f t="shared" si="1222"/>
        <v>124.9</v>
      </c>
      <c r="AG1477">
        <f t="shared" si="1223"/>
        <v>0</v>
      </c>
      <c r="AH1477">
        <f t="shared" si="1224"/>
        <v>1.02</v>
      </c>
      <c r="AI1477">
        <f t="shared" si="1224"/>
        <v>0</v>
      </c>
      <c r="AJ1477">
        <f t="shared" si="1225"/>
        <v>0</v>
      </c>
      <c r="AK1477">
        <v>124.9</v>
      </c>
      <c r="AL1477">
        <v>0</v>
      </c>
      <c r="AM1477">
        <v>0</v>
      </c>
      <c r="AN1477">
        <v>0</v>
      </c>
      <c r="AO1477">
        <v>124.9</v>
      </c>
      <c r="AP1477">
        <v>0</v>
      </c>
      <c r="AQ1477">
        <v>1.02</v>
      </c>
      <c r="AR1477">
        <v>0</v>
      </c>
      <c r="AS1477">
        <v>0</v>
      </c>
      <c r="AT1477">
        <v>70</v>
      </c>
      <c r="AU1477">
        <v>10</v>
      </c>
      <c r="AV1477">
        <v>1</v>
      </c>
      <c r="AW1477">
        <v>1</v>
      </c>
      <c r="AZ1477">
        <v>1</v>
      </c>
      <c r="BA1477">
        <v>1</v>
      </c>
      <c r="BB1477">
        <v>1</v>
      </c>
      <c r="BC1477">
        <v>1</v>
      </c>
      <c r="BD1477" t="s">
        <v>3</v>
      </c>
      <c r="BE1477" t="s">
        <v>3</v>
      </c>
      <c r="BF1477" t="s">
        <v>3</v>
      </c>
      <c r="BG1477" t="s">
        <v>3</v>
      </c>
      <c r="BH1477">
        <v>0</v>
      </c>
      <c r="BI1477">
        <v>4</v>
      </c>
      <c r="BJ1477" t="s">
        <v>32</v>
      </c>
      <c r="BM1477">
        <v>0</v>
      </c>
      <c r="BN1477">
        <v>0</v>
      </c>
      <c r="BO1477" t="s">
        <v>3</v>
      </c>
      <c r="BP1477">
        <v>0</v>
      </c>
      <c r="BQ1477">
        <v>1</v>
      </c>
      <c r="BR1477">
        <v>0</v>
      </c>
      <c r="BS1477">
        <v>1</v>
      </c>
      <c r="BT1477">
        <v>1</v>
      </c>
      <c r="BU1477">
        <v>1</v>
      </c>
      <c r="BV1477">
        <v>1</v>
      </c>
      <c r="BW1477">
        <v>1</v>
      </c>
      <c r="BX1477">
        <v>1</v>
      </c>
      <c r="BY1477" t="s">
        <v>3</v>
      </c>
      <c r="BZ1477">
        <v>70</v>
      </c>
      <c r="CA1477">
        <v>10</v>
      </c>
      <c r="CE1477">
        <v>0</v>
      </c>
      <c r="CF1477">
        <v>0</v>
      </c>
      <c r="CG1477">
        <v>0</v>
      </c>
      <c r="CM1477">
        <v>0</v>
      </c>
      <c r="CN1477" t="s">
        <v>3</v>
      </c>
      <c r="CO1477">
        <v>0</v>
      </c>
      <c r="CP1477">
        <f t="shared" si="1226"/>
        <v>0</v>
      </c>
      <c r="CQ1477">
        <f t="shared" si="1227"/>
        <v>0</v>
      </c>
      <c r="CR1477">
        <f>((((ET1477)*BB1477-(EU1477)*BS1477)+AE1477*BS1477)*AV1477)</f>
        <v>0</v>
      </c>
      <c r="CS1477">
        <f t="shared" si="1228"/>
        <v>0</v>
      </c>
      <c r="CT1477">
        <f t="shared" si="1229"/>
        <v>124.9</v>
      </c>
      <c r="CU1477">
        <f t="shared" si="1230"/>
        <v>0</v>
      </c>
      <c r="CV1477">
        <f t="shared" si="1231"/>
        <v>1.02</v>
      </c>
      <c r="CW1477">
        <f t="shared" si="1232"/>
        <v>0</v>
      </c>
      <c r="CX1477">
        <f t="shared" si="1233"/>
        <v>0</v>
      </c>
      <c r="CY1477">
        <f t="shared" si="1234"/>
        <v>0</v>
      </c>
      <c r="CZ1477">
        <f t="shared" si="1235"/>
        <v>0</v>
      </c>
      <c r="DC1477" t="s">
        <v>3</v>
      </c>
      <c r="DD1477" t="s">
        <v>3</v>
      </c>
      <c r="DE1477" t="s">
        <v>3</v>
      </c>
      <c r="DF1477" t="s">
        <v>3</v>
      </c>
      <c r="DG1477" t="s">
        <v>3</v>
      </c>
      <c r="DH1477" t="s">
        <v>3</v>
      </c>
      <c r="DI1477" t="s">
        <v>3</v>
      </c>
      <c r="DJ1477" t="s">
        <v>3</v>
      </c>
      <c r="DK1477" t="s">
        <v>3</v>
      </c>
      <c r="DL1477" t="s">
        <v>3</v>
      </c>
      <c r="DM1477" t="s">
        <v>3</v>
      </c>
      <c r="DN1477">
        <v>0</v>
      </c>
      <c r="DO1477">
        <v>0</v>
      </c>
      <c r="DP1477">
        <v>1</v>
      </c>
      <c r="DQ1477">
        <v>1</v>
      </c>
      <c r="DU1477">
        <v>1009</v>
      </c>
      <c r="DV1477" t="s">
        <v>27</v>
      </c>
      <c r="DW1477" t="s">
        <v>27</v>
      </c>
      <c r="DX1477">
        <v>1000</v>
      </c>
      <c r="EE1477">
        <v>51482689</v>
      </c>
      <c r="EF1477">
        <v>1</v>
      </c>
      <c r="EG1477" t="s">
        <v>21</v>
      </c>
      <c r="EH1477">
        <v>0</v>
      </c>
      <c r="EI1477" t="s">
        <v>3</v>
      </c>
      <c r="EJ1477">
        <v>4</v>
      </c>
      <c r="EK1477">
        <v>0</v>
      </c>
      <c r="EL1477" t="s">
        <v>22</v>
      </c>
      <c r="EM1477" t="s">
        <v>23</v>
      </c>
      <c r="EO1477" t="s">
        <v>3</v>
      </c>
      <c r="EQ1477">
        <v>0</v>
      </c>
      <c r="ER1477">
        <v>124.9</v>
      </c>
      <c r="ES1477">
        <v>0</v>
      </c>
      <c r="ET1477">
        <v>0</v>
      </c>
      <c r="EU1477">
        <v>0</v>
      </c>
      <c r="EV1477">
        <v>124.9</v>
      </c>
      <c r="EW1477">
        <v>1.02</v>
      </c>
      <c r="EX1477">
        <v>0</v>
      </c>
      <c r="EY1477">
        <v>0</v>
      </c>
      <c r="FQ1477">
        <v>0</v>
      </c>
      <c r="FR1477">
        <f t="shared" si="1236"/>
        <v>0</v>
      </c>
      <c r="FS1477">
        <v>0</v>
      </c>
      <c r="FX1477">
        <v>70</v>
      </c>
      <c r="FY1477">
        <v>10</v>
      </c>
      <c r="GA1477" t="s">
        <v>3</v>
      </c>
      <c r="GD1477">
        <v>0</v>
      </c>
      <c r="GF1477">
        <v>44828971</v>
      </c>
      <c r="GG1477">
        <v>2</v>
      </c>
      <c r="GH1477">
        <v>1</v>
      </c>
      <c r="GI1477">
        <v>-2</v>
      </c>
      <c r="GJ1477">
        <v>0</v>
      </c>
      <c r="GK1477">
        <f>ROUND(R1477*(R12)/100,2)</f>
        <v>0</v>
      </c>
      <c r="GL1477">
        <f t="shared" si="1237"/>
        <v>0</v>
      </c>
      <c r="GM1477">
        <f>ROUND(O1477+X1477+Y1477+GK1477,2)+GX1477</f>
        <v>0</v>
      </c>
      <c r="GN1477">
        <f>IF(OR(BI1477=0,BI1477=1),ROUND(O1477+X1477+Y1477+GK1477,2),0)</f>
        <v>0</v>
      </c>
      <c r="GO1477">
        <f>IF(BI1477=2,ROUND(O1477+X1477+Y1477+GK1477,2),0)</f>
        <v>0</v>
      </c>
      <c r="GP1477">
        <f>IF(BI1477=4,ROUND(O1477+X1477+Y1477+GK1477,2)+GX1477,0)</f>
        <v>0</v>
      </c>
      <c r="GR1477">
        <v>0</v>
      </c>
      <c r="GS1477">
        <v>3</v>
      </c>
      <c r="GT1477">
        <v>0</v>
      </c>
      <c r="GU1477" t="s">
        <v>3</v>
      </c>
      <c r="GV1477">
        <f>ROUND((GT1477),6)</f>
        <v>0</v>
      </c>
      <c r="GW1477">
        <v>1</v>
      </c>
      <c r="GX1477">
        <f t="shared" si="1238"/>
        <v>0</v>
      </c>
      <c r="HA1477">
        <v>0</v>
      </c>
      <c r="HB1477">
        <v>0</v>
      </c>
      <c r="HC1477">
        <f t="shared" si="1239"/>
        <v>0</v>
      </c>
      <c r="HE1477" t="s">
        <v>3</v>
      </c>
      <c r="HF1477" t="s">
        <v>3</v>
      </c>
      <c r="IK1477">
        <f t="shared" si="1240"/>
        <v>0</v>
      </c>
    </row>
    <row r="1478" spans="1:245" x14ac:dyDescent="0.2">
      <c r="A1478">
        <v>17</v>
      </c>
      <c r="B1478">
        <v>1</v>
      </c>
      <c r="C1478">
        <f>ROW(SmtRes!A480)</f>
        <v>480</v>
      </c>
      <c r="D1478">
        <f>ROW(EtalonRes!A467)</f>
        <v>467</v>
      </c>
      <c r="E1478" t="s">
        <v>151</v>
      </c>
      <c r="F1478" t="s">
        <v>34</v>
      </c>
      <c r="G1478" t="s">
        <v>35</v>
      </c>
      <c r="H1478" t="s">
        <v>27</v>
      </c>
      <c r="I1478">
        <v>0</v>
      </c>
      <c r="J1478">
        <v>0</v>
      </c>
      <c r="O1478">
        <f t="shared" si="1210"/>
        <v>0</v>
      </c>
      <c r="P1478">
        <f t="shared" si="1211"/>
        <v>0</v>
      </c>
      <c r="Q1478">
        <f t="shared" si="1212"/>
        <v>0</v>
      </c>
      <c r="R1478">
        <f t="shared" si="1213"/>
        <v>0</v>
      </c>
      <c r="S1478">
        <f t="shared" si="1214"/>
        <v>0</v>
      </c>
      <c r="T1478">
        <f t="shared" si="1215"/>
        <v>0</v>
      </c>
      <c r="U1478">
        <f t="shared" si="1216"/>
        <v>0</v>
      </c>
      <c r="V1478">
        <f t="shared" si="1217"/>
        <v>0</v>
      </c>
      <c r="W1478">
        <f t="shared" si="1218"/>
        <v>0</v>
      </c>
      <c r="X1478">
        <f t="shared" si="1219"/>
        <v>0</v>
      </c>
      <c r="Y1478">
        <f t="shared" si="1220"/>
        <v>0</v>
      </c>
      <c r="AA1478">
        <v>52421674</v>
      </c>
      <c r="AB1478">
        <f t="shared" si="1221"/>
        <v>57.83</v>
      </c>
      <c r="AC1478">
        <f>ROUND((ES1478),6)</f>
        <v>0</v>
      </c>
      <c r="AD1478">
        <f>ROUND((((ET1478)-(EU1478))+AE1478),6)</f>
        <v>57.83</v>
      </c>
      <c r="AE1478">
        <f t="shared" si="1222"/>
        <v>31.44</v>
      </c>
      <c r="AF1478">
        <f t="shared" si="1222"/>
        <v>0</v>
      </c>
      <c r="AG1478">
        <f t="shared" si="1223"/>
        <v>0</v>
      </c>
      <c r="AH1478">
        <f t="shared" si="1224"/>
        <v>0</v>
      </c>
      <c r="AI1478">
        <f t="shared" si="1224"/>
        <v>0</v>
      </c>
      <c r="AJ1478">
        <f t="shared" si="1225"/>
        <v>0</v>
      </c>
      <c r="AK1478">
        <v>57.83</v>
      </c>
      <c r="AL1478">
        <v>0</v>
      </c>
      <c r="AM1478">
        <v>57.83</v>
      </c>
      <c r="AN1478">
        <v>31.44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1</v>
      </c>
      <c r="AW1478">
        <v>1</v>
      </c>
      <c r="AZ1478">
        <v>1</v>
      </c>
      <c r="BA1478">
        <v>1</v>
      </c>
      <c r="BB1478">
        <v>1</v>
      </c>
      <c r="BC1478">
        <v>1</v>
      </c>
      <c r="BD1478" t="s">
        <v>3</v>
      </c>
      <c r="BE1478" t="s">
        <v>3</v>
      </c>
      <c r="BF1478" t="s">
        <v>3</v>
      </c>
      <c r="BG1478" t="s">
        <v>3</v>
      </c>
      <c r="BH1478">
        <v>0</v>
      </c>
      <c r="BI1478">
        <v>4</v>
      </c>
      <c r="BJ1478" t="s">
        <v>36</v>
      </c>
      <c r="BM1478">
        <v>1</v>
      </c>
      <c r="BN1478">
        <v>0</v>
      </c>
      <c r="BO1478" t="s">
        <v>3</v>
      </c>
      <c r="BP1478">
        <v>0</v>
      </c>
      <c r="BQ1478">
        <v>1</v>
      </c>
      <c r="BR1478">
        <v>0</v>
      </c>
      <c r="BS1478">
        <v>1</v>
      </c>
      <c r="BT1478">
        <v>1</v>
      </c>
      <c r="BU1478">
        <v>1</v>
      </c>
      <c r="BV1478">
        <v>1</v>
      </c>
      <c r="BW1478">
        <v>1</v>
      </c>
      <c r="BX1478">
        <v>1</v>
      </c>
      <c r="BY1478" t="s">
        <v>3</v>
      </c>
      <c r="BZ1478">
        <v>0</v>
      </c>
      <c r="CA1478">
        <v>0</v>
      </c>
      <c r="CE1478">
        <v>0</v>
      </c>
      <c r="CF1478">
        <v>0</v>
      </c>
      <c r="CG1478">
        <v>0</v>
      </c>
      <c r="CM1478">
        <v>0</v>
      </c>
      <c r="CN1478" t="s">
        <v>3</v>
      </c>
      <c r="CO1478">
        <v>0</v>
      </c>
      <c r="CP1478">
        <f t="shared" si="1226"/>
        <v>0</v>
      </c>
      <c r="CQ1478">
        <f t="shared" si="1227"/>
        <v>0</v>
      </c>
      <c r="CR1478">
        <f>((((ET1478)*BB1478-(EU1478)*BS1478)+AE1478*BS1478)*AV1478)</f>
        <v>57.83</v>
      </c>
      <c r="CS1478">
        <f t="shared" si="1228"/>
        <v>31.44</v>
      </c>
      <c r="CT1478">
        <f t="shared" si="1229"/>
        <v>0</v>
      </c>
      <c r="CU1478">
        <f t="shared" si="1230"/>
        <v>0</v>
      </c>
      <c r="CV1478">
        <f t="shared" si="1231"/>
        <v>0</v>
      </c>
      <c r="CW1478">
        <f t="shared" si="1232"/>
        <v>0</v>
      </c>
      <c r="CX1478">
        <f t="shared" si="1233"/>
        <v>0</v>
      </c>
      <c r="CY1478">
        <f t="shared" si="1234"/>
        <v>0</v>
      </c>
      <c r="CZ1478">
        <f t="shared" si="1235"/>
        <v>0</v>
      </c>
      <c r="DC1478" t="s">
        <v>3</v>
      </c>
      <c r="DD1478" t="s">
        <v>3</v>
      </c>
      <c r="DE1478" t="s">
        <v>3</v>
      </c>
      <c r="DF1478" t="s">
        <v>3</v>
      </c>
      <c r="DG1478" t="s">
        <v>3</v>
      </c>
      <c r="DH1478" t="s">
        <v>3</v>
      </c>
      <c r="DI1478" t="s">
        <v>3</v>
      </c>
      <c r="DJ1478" t="s">
        <v>3</v>
      </c>
      <c r="DK1478" t="s">
        <v>3</v>
      </c>
      <c r="DL1478" t="s">
        <v>3</v>
      </c>
      <c r="DM1478" t="s">
        <v>3</v>
      </c>
      <c r="DN1478">
        <v>0</v>
      </c>
      <c r="DO1478">
        <v>0</v>
      </c>
      <c r="DP1478">
        <v>1</v>
      </c>
      <c r="DQ1478">
        <v>1</v>
      </c>
      <c r="DU1478">
        <v>1009</v>
      </c>
      <c r="DV1478" t="s">
        <v>27</v>
      </c>
      <c r="DW1478" t="s">
        <v>27</v>
      </c>
      <c r="DX1478">
        <v>1000</v>
      </c>
      <c r="EE1478">
        <v>51482691</v>
      </c>
      <c r="EF1478">
        <v>1</v>
      </c>
      <c r="EG1478" t="s">
        <v>21</v>
      </c>
      <c r="EH1478">
        <v>0</v>
      </c>
      <c r="EI1478" t="s">
        <v>3</v>
      </c>
      <c r="EJ1478">
        <v>4</v>
      </c>
      <c r="EK1478">
        <v>1</v>
      </c>
      <c r="EL1478" t="s">
        <v>37</v>
      </c>
      <c r="EM1478" t="s">
        <v>23</v>
      </c>
      <c r="EO1478" t="s">
        <v>3</v>
      </c>
      <c r="EQ1478">
        <v>0</v>
      </c>
      <c r="ER1478">
        <v>57.83</v>
      </c>
      <c r="ES1478">
        <v>0</v>
      </c>
      <c r="ET1478">
        <v>57.83</v>
      </c>
      <c r="EU1478">
        <v>31.44</v>
      </c>
      <c r="EV1478">
        <v>0</v>
      </c>
      <c r="EW1478">
        <v>0</v>
      </c>
      <c r="EX1478">
        <v>0</v>
      </c>
      <c r="EY1478">
        <v>0</v>
      </c>
      <c r="FQ1478">
        <v>0</v>
      </c>
      <c r="FR1478">
        <f t="shared" si="1236"/>
        <v>0</v>
      </c>
      <c r="FS1478">
        <v>0</v>
      </c>
      <c r="FX1478">
        <v>0</v>
      </c>
      <c r="FY1478">
        <v>0</v>
      </c>
      <c r="GA1478" t="s">
        <v>3</v>
      </c>
      <c r="GD1478">
        <v>1</v>
      </c>
      <c r="GF1478">
        <v>-1870736679</v>
      </c>
      <c r="GG1478">
        <v>2</v>
      </c>
      <c r="GH1478">
        <v>1</v>
      </c>
      <c r="GI1478">
        <v>-2</v>
      </c>
      <c r="GJ1478">
        <v>0</v>
      </c>
      <c r="GK1478">
        <v>0</v>
      </c>
      <c r="GL1478">
        <f t="shared" si="1237"/>
        <v>0</v>
      </c>
      <c r="GM1478">
        <f>ROUND(O1478+X1478+Y1478,2)+GX1478</f>
        <v>0</v>
      </c>
      <c r="GN1478">
        <f>IF(OR(BI1478=0,BI1478=1),ROUND(O1478+X1478+Y1478,2),0)</f>
        <v>0</v>
      </c>
      <c r="GO1478">
        <f>IF(BI1478=2,ROUND(O1478+X1478+Y1478,2),0)</f>
        <v>0</v>
      </c>
      <c r="GP1478">
        <f>IF(BI1478=4,ROUND(O1478+X1478+Y1478,2)+GX1478,0)</f>
        <v>0</v>
      </c>
      <c r="GR1478">
        <v>0</v>
      </c>
      <c r="GS1478">
        <v>3</v>
      </c>
      <c r="GT1478">
        <v>0</v>
      </c>
      <c r="GU1478" t="s">
        <v>3</v>
      </c>
      <c r="GV1478">
        <f>ROUND((GT1478),6)</f>
        <v>0</v>
      </c>
      <c r="GW1478">
        <v>1</v>
      </c>
      <c r="GX1478">
        <f t="shared" si="1238"/>
        <v>0</v>
      </c>
      <c r="HA1478">
        <v>0</v>
      </c>
      <c r="HB1478">
        <v>0</v>
      </c>
      <c r="HC1478">
        <f t="shared" si="1239"/>
        <v>0</v>
      </c>
      <c r="HE1478" t="s">
        <v>3</v>
      </c>
      <c r="HF1478" t="s">
        <v>3</v>
      </c>
      <c r="IK1478">
        <f t="shared" si="1240"/>
        <v>0</v>
      </c>
    </row>
    <row r="1479" spans="1:245" x14ac:dyDescent="0.2">
      <c r="A1479">
        <v>17</v>
      </c>
      <c r="B1479">
        <v>1</v>
      </c>
      <c r="C1479">
        <f>ROW(SmtRes!A482)</f>
        <v>482</v>
      </c>
      <c r="D1479">
        <f>ROW(EtalonRes!A469)</f>
        <v>469</v>
      </c>
      <c r="E1479" t="s">
        <v>152</v>
      </c>
      <c r="F1479" t="s">
        <v>39</v>
      </c>
      <c r="G1479" t="s">
        <v>40</v>
      </c>
      <c r="H1479" t="s">
        <v>27</v>
      </c>
      <c r="I1479">
        <v>0</v>
      </c>
      <c r="J1479">
        <v>0</v>
      </c>
      <c r="O1479">
        <f t="shared" si="1210"/>
        <v>0</v>
      </c>
      <c r="P1479">
        <f t="shared" si="1211"/>
        <v>0</v>
      </c>
      <c r="Q1479">
        <f t="shared" si="1212"/>
        <v>0</v>
      </c>
      <c r="R1479">
        <f t="shared" si="1213"/>
        <v>0</v>
      </c>
      <c r="S1479">
        <f t="shared" si="1214"/>
        <v>0</v>
      </c>
      <c r="T1479">
        <f t="shared" si="1215"/>
        <v>0</v>
      </c>
      <c r="U1479">
        <f t="shared" si="1216"/>
        <v>0</v>
      </c>
      <c r="V1479">
        <f t="shared" si="1217"/>
        <v>0</v>
      </c>
      <c r="W1479">
        <f t="shared" si="1218"/>
        <v>0</v>
      </c>
      <c r="X1479">
        <f t="shared" si="1219"/>
        <v>0</v>
      </c>
      <c r="Y1479">
        <f t="shared" si="1220"/>
        <v>0</v>
      </c>
      <c r="AA1479">
        <v>52421674</v>
      </c>
      <c r="AB1479">
        <f t="shared" si="1221"/>
        <v>165.91</v>
      </c>
      <c r="AC1479">
        <f>ROUND((ES1479),6)</f>
        <v>0</v>
      </c>
      <c r="AD1479">
        <f>ROUND((((ET1479)-(EU1479))+AE1479),6)</f>
        <v>165.91</v>
      </c>
      <c r="AE1479">
        <f t="shared" si="1222"/>
        <v>90.18</v>
      </c>
      <c r="AF1479">
        <f t="shared" si="1222"/>
        <v>0</v>
      </c>
      <c r="AG1479">
        <f t="shared" si="1223"/>
        <v>0</v>
      </c>
      <c r="AH1479">
        <f t="shared" si="1224"/>
        <v>0</v>
      </c>
      <c r="AI1479">
        <f t="shared" si="1224"/>
        <v>0</v>
      </c>
      <c r="AJ1479">
        <f t="shared" si="1225"/>
        <v>0</v>
      </c>
      <c r="AK1479">
        <v>165.91</v>
      </c>
      <c r="AL1479">
        <v>0</v>
      </c>
      <c r="AM1479">
        <v>165.91</v>
      </c>
      <c r="AN1479">
        <v>90.18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1</v>
      </c>
      <c r="AW1479">
        <v>1</v>
      </c>
      <c r="AZ1479">
        <v>1</v>
      </c>
      <c r="BA1479">
        <v>1</v>
      </c>
      <c r="BB1479">
        <v>1</v>
      </c>
      <c r="BC1479">
        <v>1</v>
      </c>
      <c r="BD1479" t="s">
        <v>3</v>
      </c>
      <c r="BE1479" t="s">
        <v>3</v>
      </c>
      <c r="BF1479" t="s">
        <v>3</v>
      </c>
      <c r="BG1479" t="s">
        <v>3</v>
      </c>
      <c r="BH1479">
        <v>0</v>
      </c>
      <c r="BI1479">
        <v>4</v>
      </c>
      <c r="BJ1479" t="s">
        <v>41</v>
      </c>
      <c r="BM1479">
        <v>1</v>
      </c>
      <c r="BN1479">
        <v>0</v>
      </c>
      <c r="BO1479" t="s">
        <v>3</v>
      </c>
      <c r="BP1479">
        <v>0</v>
      </c>
      <c r="BQ1479">
        <v>1</v>
      </c>
      <c r="BR1479">
        <v>0</v>
      </c>
      <c r="BS1479">
        <v>1</v>
      </c>
      <c r="BT1479">
        <v>1</v>
      </c>
      <c r="BU1479">
        <v>1</v>
      </c>
      <c r="BV1479">
        <v>1</v>
      </c>
      <c r="BW1479">
        <v>1</v>
      </c>
      <c r="BX1479">
        <v>1</v>
      </c>
      <c r="BY1479" t="s">
        <v>3</v>
      </c>
      <c r="BZ1479">
        <v>0</v>
      </c>
      <c r="CA1479">
        <v>0</v>
      </c>
      <c r="CE1479">
        <v>0</v>
      </c>
      <c r="CF1479">
        <v>0</v>
      </c>
      <c r="CG1479">
        <v>0</v>
      </c>
      <c r="CM1479">
        <v>0</v>
      </c>
      <c r="CN1479" t="s">
        <v>3</v>
      </c>
      <c r="CO1479">
        <v>0</v>
      </c>
      <c r="CP1479">
        <f t="shared" si="1226"/>
        <v>0</v>
      </c>
      <c r="CQ1479">
        <f t="shared" si="1227"/>
        <v>0</v>
      </c>
      <c r="CR1479">
        <f>((((ET1479)*BB1479-(EU1479)*BS1479)+AE1479*BS1479)*AV1479)</f>
        <v>165.91</v>
      </c>
      <c r="CS1479">
        <f t="shared" si="1228"/>
        <v>90.18</v>
      </c>
      <c r="CT1479">
        <f t="shared" si="1229"/>
        <v>0</v>
      </c>
      <c r="CU1479">
        <f t="shared" si="1230"/>
        <v>0</v>
      </c>
      <c r="CV1479">
        <f t="shared" si="1231"/>
        <v>0</v>
      </c>
      <c r="CW1479">
        <f t="shared" si="1232"/>
        <v>0</v>
      </c>
      <c r="CX1479">
        <f t="shared" si="1233"/>
        <v>0</v>
      </c>
      <c r="CY1479">
        <f t="shared" si="1234"/>
        <v>0</v>
      </c>
      <c r="CZ1479">
        <f t="shared" si="1235"/>
        <v>0</v>
      </c>
      <c r="DC1479" t="s">
        <v>3</v>
      </c>
      <c r="DD1479" t="s">
        <v>3</v>
      </c>
      <c r="DE1479" t="s">
        <v>3</v>
      </c>
      <c r="DF1479" t="s">
        <v>3</v>
      </c>
      <c r="DG1479" t="s">
        <v>3</v>
      </c>
      <c r="DH1479" t="s">
        <v>3</v>
      </c>
      <c r="DI1479" t="s">
        <v>3</v>
      </c>
      <c r="DJ1479" t="s">
        <v>3</v>
      </c>
      <c r="DK1479" t="s">
        <v>3</v>
      </c>
      <c r="DL1479" t="s">
        <v>3</v>
      </c>
      <c r="DM1479" t="s">
        <v>3</v>
      </c>
      <c r="DN1479">
        <v>0</v>
      </c>
      <c r="DO1479">
        <v>0</v>
      </c>
      <c r="DP1479">
        <v>1</v>
      </c>
      <c r="DQ1479">
        <v>1</v>
      </c>
      <c r="DU1479">
        <v>1009</v>
      </c>
      <c r="DV1479" t="s">
        <v>27</v>
      </c>
      <c r="DW1479" t="s">
        <v>27</v>
      </c>
      <c r="DX1479">
        <v>1000</v>
      </c>
      <c r="EE1479">
        <v>51482691</v>
      </c>
      <c r="EF1479">
        <v>1</v>
      </c>
      <c r="EG1479" t="s">
        <v>21</v>
      </c>
      <c r="EH1479">
        <v>0</v>
      </c>
      <c r="EI1479" t="s">
        <v>3</v>
      </c>
      <c r="EJ1479">
        <v>4</v>
      </c>
      <c r="EK1479">
        <v>1</v>
      </c>
      <c r="EL1479" t="s">
        <v>37</v>
      </c>
      <c r="EM1479" t="s">
        <v>23</v>
      </c>
      <c r="EO1479" t="s">
        <v>3</v>
      </c>
      <c r="EQ1479">
        <v>0</v>
      </c>
      <c r="ER1479">
        <v>165.91</v>
      </c>
      <c r="ES1479">
        <v>0</v>
      </c>
      <c r="ET1479">
        <v>165.91</v>
      </c>
      <c r="EU1479">
        <v>90.18</v>
      </c>
      <c r="EV1479">
        <v>0</v>
      </c>
      <c r="EW1479">
        <v>0</v>
      </c>
      <c r="EX1479">
        <v>0</v>
      </c>
      <c r="EY1479">
        <v>0</v>
      </c>
      <c r="FQ1479">
        <v>0</v>
      </c>
      <c r="FR1479">
        <f t="shared" si="1236"/>
        <v>0</v>
      </c>
      <c r="FS1479">
        <v>0</v>
      </c>
      <c r="FX1479">
        <v>0</v>
      </c>
      <c r="FY1479">
        <v>0</v>
      </c>
      <c r="GA1479" t="s">
        <v>3</v>
      </c>
      <c r="GD1479">
        <v>1</v>
      </c>
      <c r="GF1479">
        <v>1912105629</v>
      </c>
      <c r="GG1479">
        <v>2</v>
      </c>
      <c r="GH1479">
        <v>1</v>
      </c>
      <c r="GI1479">
        <v>-2</v>
      </c>
      <c r="GJ1479">
        <v>0</v>
      </c>
      <c r="GK1479">
        <v>0</v>
      </c>
      <c r="GL1479">
        <f t="shared" si="1237"/>
        <v>0</v>
      </c>
      <c r="GM1479">
        <f>ROUND(O1479+X1479+Y1479,2)+GX1479</f>
        <v>0</v>
      </c>
      <c r="GN1479">
        <f>IF(OR(BI1479=0,BI1479=1),ROUND(O1479+X1479+Y1479,2),0)</f>
        <v>0</v>
      </c>
      <c r="GO1479">
        <f>IF(BI1479=2,ROUND(O1479+X1479+Y1479,2),0)</f>
        <v>0</v>
      </c>
      <c r="GP1479">
        <f>IF(BI1479=4,ROUND(O1479+X1479+Y1479,2)+GX1479,0)</f>
        <v>0</v>
      </c>
      <c r="GR1479">
        <v>0</v>
      </c>
      <c r="GS1479">
        <v>3</v>
      </c>
      <c r="GT1479">
        <v>0</v>
      </c>
      <c r="GU1479" t="s">
        <v>3</v>
      </c>
      <c r="GV1479">
        <f>ROUND((GT1479),6)</f>
        <v>0</v>
      </c>
      <c r="GW1479">
        <v>1</v>
      </c>
      <c r="GX1479">
        <f t="shared" si="1238"/>
        <v>0</v>
      </c>
      <c r="HA1479">
        <v>0</v>
      </c>
      <c r="HB1479">
        <v>0</v>
      </c>
      <c r="HC1479">
        <f t="shared" si="1239"/>
        <v>0</v>
      </c>
      <c r="HE1479" t="s">
        <v>3</v>
      </c>
      <c r="HF1479" t="s">
        <v>3</v>
      </c>
      <c r="IK1479">
        <f t="shared" si="1240"/>
        <v>0</v>
      </c>
    </row>
    <row r="1480" spans="1:245" x14ac:dyDescent="0.2">
      <c r="A1480">
        <v>17</v>
      </c>
      <c r="B1480">
        <v>1</v>
      </c>
      <c r="C1480">
        <f>ROW(SmtRes!A484)</f>
        <v>484</v>
      </c>
      <c r="D1480">
        <f>ROW(EtalonRes!A471)</f>
        <v>471</v>
      </c>
      <c r="E1480" t="s">
        <v>153</v>
      </c>
      <c r="F1480" t="s">
        <v>43</v>
      </c>
      <c r="G1480" t="s">
        <v>44</v>
      </c>
      <c r="H1480" t="s">
        <v>27</v>
      </c>
      <c r="I1480">
        <v>0</v>
      </c>
      <c r="J1480">
        <v>0</v>
      </c>
      <c r="O1480">
        <f t="shared" si="1210"/>
        <v>0</v>
      </c>
      <c r="P1480">
        <f t="shared" si="1211"/>
        <v>0</v>
      </c>
      <c r="Q1480">
        <f t="shared" si="1212"/>
        <v>0</v>
      </c>
      <c r="R1480">
        <f t="shared" si="1213"/>
        <v>0</v>
      </c>
      <c r="S1480">
        <f t="shared" si="1214"/>
        <v>0</v>
      </c>
      <c r="T1480">
        <f t="shared" si="1215"/>
        <v>0</v>
      </c>
      <c r="U1480">
        <f t="shared" si="1216"/>
        <v>0</v>
      </c>
      <c r="V1480">
        <f t="shared" si="1217"/>
        <v>0</v>
      </c>
      <c r="W1480">
        <f t="shared" si="1218"/>
        <v>0</v>
      </c>
      <c r="X1480">
        <f t="shared" si="1219"/>
        <v>0</v>
      </c>
      <c r="Y1480">
        <f t="shared" si="1220"/>
        <v>0</v>
      </c>
      <c r="AA1480">
        <v>52421674</v>
      </c>
      <c r="AB1480">
        <f t="shared" si="1221"/>
        <v>1396.89</v>
      </c>
      <c r="AC1480">
        <f>ROUND(((ES1480*51)),6)</f>
        <v>0</v>
      </c>
      <c r="AD1480">
        <f>ROUND(((((ET1480*51))-((EU1480*51)))+AE1480),6)</f>
        <v>1396.89</v>
      </c>
      <c r="AE1480">
        <f>ROUND(((EU1480*51)),6)</f>
        <v>759.39</v>
      </c>
      <c r="AF1480">
        <f>ROUND(((EV1480*51)),6)</f>
        <v>0</v>
      </c>
      <c r="AG1480">
        <f t="shared" si="1223"/>
        <v>0</v>
      </c>
      <c r="AH1480">
        <f>((EW1480*51))</f>
        <v>0</v>
      </c>
      <c r="AI1480">
        <f>((EX1480*51))</f>
        <v>0</v>
      </c>
      <c r="AJ1480">
        <f t="shared" si="1225"/>
        <v>0</v>
      </c>
      <c r="AK1480">
        <v>27.39</v>
      </c>
      <c r="AL1480">
        <v>0</v>
      </c>
      <c r="AM1480">
        <v>27.39</v>
      </c>
      <c r="AN1480">
        <v>14.89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1</v>
      </c>
      <c r="AW1480">
        <v>1</v>
      </c>
      <c r="AZ1480">
        <v>1</v>
      </c>
      <c r="BA1480">
        <v>1</v>
      </c>
      <c r="BB1480">
        <v>1</v>
      </c>
      <c r="BC1480">
        <v>1</v>
      </c>
      <c r="BD1480" t="s">
        <v>3</v>
      </c>
      <c r="BE1480" t="s">
        <v>3</v>
      </c>
      <c r="BF1480" t="s">
        <v>3</v>
      </c>
      <c r="BG1480" t="s">
        <v>3</v>
      </c>
      <c r="BH1480">
        <v>0</v>
      </c>
      <c r="BI1480">
        <v>4</v>
      </c>
      <c r="BJ1480" t="s">
        <v>45</v>
      </c>
      <c r="BM1480">
        <v>1</v>
      </c>
      <c r="BN1480">
        <v>0</v>
      </c>
      <c r="BO1480" t="s">
        <v>3</v>
      </c>
      <c r="BP1480">
        <v>0</v>
      </c>
      <c r="BQ1480">
        <v>1</v>
      </c>
      <c r="BR1480">
        <v>0</v>
      </c>
      <c r="BS1480">
        <v>1</v>
      </c>
      <c r="BT1480">
        <v>1</v>
      </c>
      <c r="BU1480">
        <v>1</v>
      </c>
      <c r="BV1480">
        <v>1</v>
      </c>
      <c r="BW1480">
        <v>1</v>
      </c>
      <c r="BX1480">
        <v>1</v>
      </c>
      <c r="BY1480" t="s">
        <v>3</v>
      </c>
      <c r="BZ1480">
        <v>0</v>
      </c>
      <c r="CA1480">
        <v>0</v>
      </c>
      <c r="CE1480">
        <v>0</v>
      </c>
      <c r="CF1480">
        <v>0</v>
      </c>
      <c r="CG1480">
        <v>0</v>
      </c>
      <c r="CM1480">
        <v>0</v>
      </c>
      <c r="CN1480" t="s">
        <v>3</v>
      </c>
      <c r="CO1480">
        <v>0</v>
      </c>
      <c r="CP1480">
        <f t="shared" si="1226"/>
        <v>0</v>
      </c>
      <c r="CQ1480">
        <f t="shared" si="1227"/>
        <v>0</v>
      </c>
      <c r="CR1480">
        <f>(((((ET1480*51))*BB1480-((EU1480*51))*BS1480)+AE1480*BS1480)*AV1480)</f>
        <v>1396.89</v>
      </c>
      <c r="CS1480">
        <f t="shared" si="1228"/>
        <v>759.39</v>
      </c>
      <c r="CT1480">
        <f t="shared" si="1229"/>
        <v>0</v>
      </c>
      <c r="CU1480">
        <f t="shared" si="1230"/>
        <v>0</v>
      </c>
      <c r="CV1480">
        <f t="shared" si="1231"/>
        <v>0</v>
      </c>
      <c r="CW1480">
        <f t="shared" si="1232"/>
        <v>0</v>
      </c>
      <c r="CX1480">
        <f t="shared" si="1233"/>
        <v>0</v>
      </c>
      <c r="CY1480">
        <f t="shared" si="1234"/>
        <v>0</v>
      </c>
      <c r="CZ1480">
        <f t="shared" si="1235"/>
        <v>0</v>
      </c>
      <c r="DC1480" t="s">
        <v>3</v>
      </c>
      <c r="DD1480" t="s">
        <v>46</v>
      </c>
      <c r="DE1480" t="s">
        <v>46</v>
      </c>
      <c r="DF1480" t="s">
        <v>46</v>
      </c>
      <c r="DG1480" t="s">
        <v>46</v>
      </c>
      <c r="DH1480" t="s">
        <v>3</v>
      </c>
      <c r="DI1480" t="s">
        <v>46</v>
      </c>
      <c r="DJ1480" t="s">
        <v>46</v>
      </c>
      <c r="DK1480" t="s">
        <v>3</v>
      </c>
      <c r="DL1480" t="s">
        <v>3</v>
      </c>
      <c r="DM1480" t="s">
        <v>3</v>
      </c>
      <c r="DN1480">
        <v>0</v>
      </c>
      <c r="DO1480">
        <v>0</v>
      </c>
      <c r="DP1480">
        <v>1</v>
      </c>
      <c r="DQ1480">
        <v>1</v>
      </c>
      <c r="DU1480">
        <v>1009</v>
      </c>
      <c r="DV1480" t="s">
        <v>27</v>
      </c>
      <c r="DW1480" t="s">
        <v>27</v>
      </c>
      <c r="DX1480">
        <v>1000</v>
      </c>
      <c r="EE1480">
        <v>51482691</v>
      </c>
      <c r="EF1480">
        <v>1</v>
      </c>
      <c r="EG1480" t="s">
        <v>21</v>
      </c>
      <c r="EH1480">
        <v>0</v>
      </c>
      <c r="EI1480" t="s">
        <v>3</v>
      </c>
      <c r="EJ1480">
        <v>4</v>
      </c>
      <c r="EK1480">
        <v>1</v>
      </c>
      <c r="EL1480" t="s">
        <v>37</v>
      </c>
      <c r="EM1480" t="s">
        <v>23</v>
      </c>
      <c r="EO1480" t="s">
        <v>3</v>
      </c>
      <c r="EQ1480">
        <v>0</v>
      </c>
      <c r="ER1480">
        <v>27.39</v>
      </c>
      <c r="ES1480">
        <v>0</v>
      </c>
      <c r="ET1480">
        <v>27.39</v>
      </c>
      <c r="EU1480">
        <v>14.89</v>
      </c>
      <c r="EV1480">
        <v>0</v>
      </c>
      <c r="EW1480">
        <v>0</v>
      </c>
      <c r="EX1480">
        <v>0</v>
      </c>
      <c r="EY1480">
        <v>0</v>
      </c>
      <c r="FQ1480">
        <v>0</v>
      </c>
      <c r="FR1480">
        <f t="shared" si="1236"/>
        <v>0</v>
      </c>
      <c r="FS1480">
        <v>0</v>
      </c>
      <c r="FX1480">
        <v>0</v>
      </c>
      <c r="FY1480">
        <v>0</v>
      </c>
      <c r="GA1480" t="s">
        <v>3</v>
      </c>
      <c r="GD1480">
        <v>1</v>
      </c>
      <c r="GF1480">
        <v>972108674</v>
      </c>
      <c r="GG1480">
        <v>2</v>
      </c>
      <c r="GH1480">
        <v>1</v>
      </c>
      <c r="GI1480">
        <v>-2</v>
      </c>
      <c r="GJ1480">
        <v>0</v>
      </c>
      <c r="GK1480">
        <v>0</v>
      </c>
      <c r="GL1480">
        <f t="shared" si="1237"/>
        <v>0</v>
      </c>
      <c r="GM1480">
        <f>ROUND(O1480+X1480+Y1480,2)+GX1480</f>
        <v>0</v>
      </c>
      <c r="GN1480">
        <f>IF(OR(BI1480=0,BI1480=1),ROUND(O1480+X1480+Y1480,2),0)</f>
        <v>0</v>
      </c>
      <c r="GO1480">
        <f>IF(BI1480=2,ROUND(O1480+X1480+Y1480,2),0)</f>
        <v>0</v>
      </c>
      <c r="GP1480">
        <f>IF(BI1480=4,ROUND(O1480+X1480+Y1480,2)+GX1480,0)</f>
        <v>0</v>
      </c>
      <c r="GR1480">
        <v>0</v>
      </c>
      <c r="GS1480">
        <v>3</v>
      </c>
      <c r="GT1480">
        <v>0</v>
      </c>
      <c r="GU1480" t="s">
        <v>46</v>
      </c>
      <c r="GV1480">
        <f>ROUND(((GT1480*51)),6)</f>
        <v>0</v>
      </c>
      <c r="GW1480">
        <v>1</v>
      </c>
      <c r="GX1480">
        <f t="shared" si="1238"/>
        <v>0</v>
      </c>
      <c r="HA1480">
        <v>0</v>
      </c>
      <c r="HB1480">
        <v>0</v>
      </c>
      <c r="HC1480">
        <f t="shared" si="1239"/>
        <v>0</v>
      </c>
      <c r="HE1480" t="s">
        <v>3</v>
      </c>
      <c r="HF1480" t="s">
        <v>3</v>
      </c>
      <c r="IK1480">
        <f t="shared" si="1240"/>
        <v>0</v>
      </c>
    </row>
    <row r="1481" spans="1:245" x14ac:dyDescent="0.2">
      <c r="A1481">
        <v>17</v>
      </c>
      <c r="B1481">
        <v>1</v>
      </c>
      <c r="E1481" t="s">
        <v>154</v>
      </c>
      <c r="F1481" t="s">
        <v>48</v>
      </c>
      <c r="G1481" t="s">
        <v>49</v>
      </c>
      <c r="H1481" t="s">
        <v>27</v>
      </c>
      <c r="I1481">
        <v>0</v>
      </c>
      <c r="J1481">
        <v>0</v>
      </c>
      <c r="O1481">
        <f t="shared" si="1210"/>
        <v>0</v>
      </c>
      <c r="P1481">
        <f t="shared" si="1211"/>
        <v>0</v>
      </c>
      <c r="Q1481">
        <f t="shared" si="1212"/>
        <v>0</v>
      </c>
      <c r="R1481">
        <f t="shared" si="1213"/>
        <v>0</v>
      </c>
      <c r="S1481">
        <f t="shared" si="1214"/>
        <v>0</v>
      </c>
      <c r="T1481">
        <f t="shared" si="1215"/>
        <v>0</v>
      </c>
      <c r="U1481">
        <f t="shared" si="1216"/>
        <v>0</v>
      </c>
      <c r="V1481">
        <f t="shared" si="1217"/>
        <v>0</v>
      </c>
      <c r="W1481">
        <f t="shared" si="1218"/>
        <v>0</v>
      </c>
      <c r="X1481">
        <f t="shared" si="1219"/>
        <v>0</v>
      </c>
      <c r="Y1481">
        <f t="shared" si="1220"/>
        <v>0</v>
      </c>
      <c r="AA1481">
        <v>52421674</v>
      </c>
      <c r="AB1481">
        <f t="shared" si="1221"/>
        <v>150.61000000000001</v>
      </c>
      <c r="AC1481">
        <f>ROUND((ES1481),6)</f>
        <v>150.61000000000001</v>
      </c>
      <c r="AD1481">
        <f>ROUND((((ET1481)-(EU1481))+AE1481),6)</f>
        <v>0</v>
      </c>
      <c r="AE1481">
        <f t="shared" ref="AE1481:AF1484" si="1241">ROUND((EU1481),6)</f>
        <v>0</v>
      </c>
      <c r="AF1481">
        <f t="shared" si="1241"/>
        <v>0</v>
      </c>
      <c r="AG1481">
        <f t="shared" si="1223"/>
        <v>0</v>
      </c>
      <c r="AH1481">
        <f t="shared" ref="AH1481:AI1484" si="1242">(EW1481)</f>
        <v>0</v>
      </c>
      <c r="AI1481">
        <f t="shared" si="1242"/>
        <v>0</v>
      </c>
      <c r="AJ1481">
        <f t="shared" si="1225"/>
        <v>0</v>
      </c>
      <c r="AK1481">
        <v>150.61000000000001</v>
      </c>
      <c r="AL1481">
        <v>150.61000000000001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1</v>
      </c>
      <c r="AW1481">
        <v>1</v>
      </c>
      <c r="AZ1481">
        <v>1</v>
      </c>
      <c r="BA1481">
        <v>1</v>
      </c>
      <c r="BB1481">
        <v>1</v>
      </c>
      <c r="BC1481">
        <v>1</v>
      </c>
      <c r="BD1481" t="s">
        <v>3</v>
      </c>
      <c r="BE1481" t="s">
        <v>3</v>
      </c>
      <c r="BF1481" t="s">
        <v>3</v>
      </c>
      <c r="BG1481" t="s">
        <v>3</v>
      </c>
      <c r="BH1481">
        <v>3</v>
      </c>
      <c r="BI1481">
        <v>1</v>
      </c>
      <c r="BJ1481" t="s">
        <v>3</v>
      </c>
      <c r="BM1481">
        <v>6001</v>
      </c>
      <c r="BN1481">
        <v>0</v>
      </c>
      <c r="BO1481" t="s">
        <v>3</v>
      </c>
      <c r="BP1481">
        <v>0</v>
      </c>
      <c r="BQ1481">
        <v>0</v>
      </c>
      <c r="BR1481">
        <v>0</v>
      </c>
      <c r="BS1481">
        <v>1</v>
      </c>
      <c r="BT1481">
        <v>1</v>
      </c>
      <c r="BU1481">
        <v>1</v>
      </c>
      <c r="BV1481">
        <v>1</v>
      </c>
      <c r="BW1481">
        <v>1</v>
      </c>
      <c r="BX1481">
        <v>1</v>
      </c>
      <c r="BY1481" t="s">
        <v>3</v>
      </c>
      <c r="BZ1481">
        <v>0</v>
      </c>
      <c r="CA1481">
        <v>0</v>
      </c>
      <c r="CE1481">
        <v>0</v>
      </c>
      <c r="CF1481">
        <v>0</v>
      </c>
      <c r="CG1481">
        <v>0</v>
      </c>
      <c r="CM1481">
        <v>0</v>
      </c>
      <c r="CN1481" t="s">
        <v>3</v>
      </c>
      <c r="CO1481">
        <v>0</v>
      </c>
      <c r="CP1481">
        <f t="shared" si="1226"/>
        <v>0</v>
      </c>
      <c r="CQ1481">
        <f t="shared" si="1227"/>
        <v>150.61000000000001</v>
      </c>
      <c r="CR1481">
        <f>((((ET1481)*BB1481-(EU1481)*BS1481)+AE1481*BS1481)*AV1481)</f>
        <v>0</v>
      </c>
      <c r="CS1481">
        <f t="shared" si="1228"/>
        <v>0</v>
      </c>
      <c r="CT1481">
        <f t="shared" si="1229"/>
        <v>0</v>
      </c>
      <c r="CU1481">
        <f t="shared" si="1230"/>
        <v>0</v>
      </c>
      <c r="CV1481">
        <f t="shared" si="1231"/>
        <v>0</v>
      </c>
      <c r="CW1481">
        <f t="shared" si="1232"/>
        <v>0</v>
      </c>
      <c r="CX1481">
        <f t="shared" si="1233"/>
        <v>0</v>
      </c>
      <c r="CY1481">
        <f t="shared" si="1234"/>
        <v>0</v>
      </c>
      <c r="CZ1481">
        <f t="shared" si="1235"/>
        <v>0</v>
      </c>
      <c r="DC1481" t="s">
        <v>3</v>
      </c>
      <c r="DD1481" t="s">
        <v>3</v>
      </c>
      <c r="DE1481" t="s">
        <v>3</v>
      </c>
      <c r="DF1481" t="s">
        <v>3</v>
      </c>
      <c r="DG1481" t="s">
        <v>3</v>
      </c>
      <c r="DH1481" t="s">
        <v>3</v>
      </c>
      <c r="DI1481" t="s">
        <v>3</v>
      </c>
      <c r="DJ1481" t="s">
        <v>3</v>
      </c>
      <c r="DK1481" t="s">
        <v>3</v>
      </c>
      <c r="DL1481" t="s">
        <v>3</v>
      </c>
      <c r="DM1481" t="s">
        <v>3</v>
      </c>
      <c r="DN1481">
        <v>0</v>
      </c>
      <c r="DO1481">
        <v>0</v>
      </c>
      <c r="DP1481">
        <v>1</v>
      </c>
      <c r="DQ1481">
        <v>1</v>
      </c>
      <c r="DU1481">
        <v>1009</v>
      </c>
      <c r="DV1481" t="s">
        <v>27</v>
      </c>
      <c r="DW1481" t="s">
        <v>27</v>
      </c>
      <c r="DX1481">
        <v>1000</v>
      </c>
      <c r="EE1481">
        <v>51764353</v>
      </c>
      <c r="EF1481">
        <v>0</v>
      </c>
      <c r="EG1481" t="s">
        <v>50</v>
      </c>
      <c r="EH1481">
        <v>0</v>
      </c>
      <c r="EI1481" t="s">
        <v>3</v>
      </c>
      <c r="EJ1481">
        <v>1</v>
      </c>
      <c r="EK1481">
        <v>6001</v>
      </c>
      <c r="EL1481" t="s">
        <v>51</v>
      </c>
      <c r="EM1481" t="s">
        <v>50</v>
      </c>
      <c r="EO1481" t="s">
        <v>3</v>
      </c>
      <c r="EQ1481">
        <v>0</v>
      </c>
      <c r="ER1481">
        <v>150.61000000000001</v>
      </c>
      <c r="ES1481">
        <v>150.61000000000001</v>
      </c>
      <c r="ET1481">
        <v>0</v>
      </c>
      <c r="EU1481">
        <v>0</v>
      </c>
      <c r="EV1481">
        <v>0</v>
      </c>
      <c r="EW1481">
        <v>0</v>
      </c>
      <c r="EX1481">
        <v>0</v>
      </c>
      <c r="EY1481">
        <v>0</v>
      </c>
      <c r="EZ1481">
        <v>5</v>
      </c>
      <c r="FC1481">
        <v>1</v>
      </c>
      <c r="FD1481">
        <v>18</v>
      </c>
      <c r="FF1481">
        <v>180.73</v>
      </c>
      <c r="FQ1481">
        <v>0</v>
      </c>
      <c r="FR1481">
        <f t="shared" si="1236"/>
        <v>0</v>
      </c>
      <c r="FS1481">
        <v>0</v>
      </c>
      <c r="FX1481">
        <v>0</v>
      </c>
      <c r="FY1481">
        <v>0</v>
      </c>
      <c r="GA1481" t="s">
        <v>52</v>
      </c>
      <c r="GD1481">
        <v>0</v>
      </c>
      <c r="GF1481">
        <v>-611639470</v>
      </c>
      <c r="GG1481">
        <v>2</v>
      </c>
      <c r="GH1481">
        <v>3</v>
      </c>
      <c r="GI1481">
        <v>-2</v>
      </c>
      <c r="GJ1481">
        <v>0</v>
      </c>
      <c r="GK1481">
        <f>ROUND(R1481*(R12)/100,2)</f>
        <v>0</v>
      </c>
      <c r="GL1481">
        <f t="shared" si="1237"/>
        <v>0</v>
      </c>
      <c r="GM1481">
        <f>ROUND(O1481+X1481+Y1481+GK1481,2)+GX1481</f>
        <v>0</v>
      </c>
      <c r="GN1481">
        <f>IF(OR(BI1481=0,BI1481=1),ROUND(O1481+X1481+Y1481+GK1481,2),0)</f>
        <v>0</v>
      </c>
      <c r="GO1481">
        <f>IF(BI1481=2,ROUND(O1481+X1481+Y1481+GK1481,2),0)</f>
        <v>0</v>
      </c>
      <c r="GP1481">
        <f>IF(BI1481=4,ROUND(O1481+X1481+Y1481+GK1481,2)+GX1481,0)</f>
        <v>0</v>
      </c>
      <c r="GR1481">
        <v>1</v>
      </c>
      <c r="GS1481">
        <v>1</v>
      </c>
      <c r="GT1481">
        <v>0</v>
      </c>
      <c r="GU1481" t="s">
        <v>3</v>
      </c>
      <c r="GV1481">
        <f t="shared" ref="GV1481:GV1487" si="1243">ROUND((GT1481),6)</f>
        <v>0</v>
      </c>
      <c r="GW1481">
        <v>1</v>
      </c>
      <c r="GX1481">
        <f t="shared" si="1238"/>
        <v>0</v>
      </c>
      <c r="HA1481">
        <v>0</v>
      </c>
      <c r="HB1481">
        <v>0</v>
      </c>
      <c r="HC1481">
        <f t="shared" si="1239"/>
        <v>0</v>
      </c>
      <c r="HE1481" t="s">
        <v>53</v>
      </c>
      <c r="HF1481" t="s">
        <v>53</v>
      </c>
      <c r="IK1481">
        <f t="shared" si="1240"/>
        <v>0</v>
      </c>
    </row>
    <row r="1482" spans="1:245" x14ac:dyDescent="0.2">
      <c r="A1482">
        <v>17</v>
      </c>
      <c r="B1482">
        <v>1</v>
      </c>
      <c r="C1482">
        <f>ROW(SmtRes!A485)</f>
        <v>485</v>
      </c>
      <c r="D1482">
        <f>ROW(EtalonRes!A472)</f>
        <v>472</v>
      </c>
      <c r="E1482" t="s">
        <v>155</v>
      </c>
      <c r="F1482" t="s">
        <v>156</v>
      </c>
      <c r="G1482" t="s">
        <v>157</v>
      </c>
      <c r="H1482" t="s">
        <v>132</v>
      </c>
      <c r="I1482">
        <v>0</v>
      </c>
      <c r="J1482">
        <v>0</v>
      </c>
      <c r="O1482">
        <f t="shared" si="1210"/>
        <v>0</v>
      </c>
      <c r="P1482">
        <f t="shared" si="1211"/>
        <v>0</v>
      </c>
      <c r="Q1482">
        <f t="shared" si="1212"/>
        <v>0</v>
      </c>
      <c r="R1482">
        <f t="shared" si="1213"/>
        <v>0</v>
      </c>
      <c r="S1482">
        <f t="shared" si="1214"/>
        <v>0</v>
      </c>
      <c r="T1482">
        <f t="shared" si="1215"/>
        <v>0</v>
      </c>
      <c r="U1482">
        <f t="shared" si="1216"/>
        <v>0</v>
      </c>
      <c r="V1482">
        <f t="shared" si="1217"/>
        <v>0</v>
      </c>
      <c r="W1482">
        <f t="shared" si="1218"/>
        <v>0</v>
      </c>
      <c r="X1482">
        <f t="shared" si="1219"/>
        <v>0</v>
      </c>
      <c r="Y1482">
        <f t="shared" si="1220"/>
        <v>0</v>
      </c>
      <c r="AA1482">
        <v>52421674</v>
      </c>
      <c r="AB1482">
        <f t="shared" si="1221"/>
        <v>41951.1</v>
      </c>
      <c r="AC1482">
        <f>ROUND((ES1482),6)</f>
        <v>0</v>
      </c>
      <c r="AD1482">
        <f>ROUND((((ET1482)-(EU1482))+AE1482),6)</f>
        <v>0</v>
      </c>
      <c r="AE1482">
        <f t="shared" si="1241"/>
        <v>0</v>
      </c>
      <c r="AF1482">
        <f t="shared" si="1241"/>
        <v>41951.1</v>
      </c>
      <c r="AG1482">
        <f t="shared" si="1223"/>
        <v>0</v>
      </c>
      <c r="AH1482">
        <f t="shared" si="1242"/>
        <v>221.6</v>
      </c>
      <c r="AI1482">
        <f t="shared" si="1242"/>
        <v>0</v>
      </c>
      <c r="AJ1482">
        <f t="shared" si="1225"/>
        <v>0</v>
      </c>
      <c r="AK1482">
        <v>41951.1</v>
      </c>
      <c r="AL1482">
        <v>0</v>
      </c>
      <c r="AM1482">
        <v>0</v>
      </c>
      <c r="AN1482">
        <v>0</v>
      </c>
      <c r="AO1482">
        <v>41951.1</v>
      </c>
      <c r="AP1482">
        <v>0</v>
      </c>
      <c r="AQ1482">
        <v>221.6</v>
      </c>
      <c r="AR1482">
        <v>0</v>
      </c>
      <c r="AS1482">
        <v>0</v>
      </c>
      <c r="AT1482">
        <v>70</v>
      </c>
      <c r="AU1482">
        <v>10</v>
      </c>
      <c r="AV1482">
        <v>1</v>
      </c>
      <c r="AW1482">
        <v>1</v>
      </c>
      <c r="AZ1482">
        <v>1</v>
      </c>
      <c r="BA1482">
        <v>1</v>
      </c>
      <c r="BB1482">
        <v>1</v>
      </c>
      <c r="BC1482">
        <v>1</v>
      </c>
      <c r="BD1482" t="s">
        <v>3</v>
      </c>
      <c r="BE1482" t="s">
        <v>3</v>
      </c>
      <c r="BF1482" t="s">
        <v>3</v>
      </c>
      <c r="BG1482" t="s">
        <v>3</v>
      </c>
      <c r="BH1482">
        <v>0</v>
      </c>
      <c r="BI1482">
        <v>4</v>
      </c>
      <c r="BJ1482" t="s">
        <v>158</v>
      </c>
      <c r="BM1482">
        <v>0</v>
      </c>
      <c r="BN1482">
        <v>0</v>
      </c>
      <c r="BO1482" t="s">
        <v>3</v>
      </c>
      <c r="BP1482">
        <v>0</v>
      </c>
      <c r="BQ1482">
        <v>1</v>
      </c>
      <c r="BR1482">
        <v>0</v>
      </c>
      <c r="BS1482">
        <v>1</v>
      </c>
      <c r="BT1482">
        <v>1</v>
      </c>
      <c r="BU1482">
        <v>1</v>
      </c>
      <c r="BV1482">
        <v>1</v>
      </c>
      <c r="BW1482">
        <v>1</v>
      </c>
      <c r="BX1482">
        <v>1</v>
      </c>
      <c r="BY1482" t="s">
        <v>3</v>
      </c>
      <c r="BZ1482">
        <v>70</v>
      </c>
      <c r="CA1482">
        <v>10</v>
      </c>
      <c r="CE1482">
        <v>0</v>
      </c>
      <c r="CF1482">
        <v>0</v>
      </c>
      <c r="CG1482">
        <v>0</v>
      </c>
      <c r="CM1482">
        <v>0</v>
      </c>
      <c r="CN1482" t="s">
        <v>3</v>
      </c>
      <c r="CO1482">
        <v>0</v>
      </c>
      <c r="CP1482">
        <f t="shared" si="1226"/>
        <v>0</v>
      </c>
      <c r="CQ1482">
        <f t="shared" si="1227"/>
        <v>0</v>
      </c>
      <c r="CR1482">
        <f>((((ET1482)*BB1482-(EU1482)*BS1482)+AE1482*BS1482)*AV1482)</f>
        <v>0</v>
      </c>
      <c r="CS1482">
        <f t="shared" si="1228"/>
        <v>0</v>
      </c>
      <c r="CT1482">
        <f t="shared" si="1229"/>
        <v>41951.1</v>
      </c>
      <c r="CU1482">
        <f t="shared" si="1230"/>
        <v>0</v>
      </c>
      <c r="CV1482">
        <f t="shared" si="1231"/>
        <v>221.6</v>
      </c>
      <c r="CW1482">
        <f t="shared" si="1232"/>
        <v>0</v>
      </c>
      <c r="CX1482">
        <f t="shared" si="1233"/>
        <v>0</v>
      </c>
      <c r="CY1482">
        <f t="shared" si="1234"/>
        <v>0</v>
      </c>
      <c r="CZ1482">
        <f t="shared" si="1235"/>
        <v>0</v>
      </c>
      <c r="DC1482" t="s">
        <v>3</v>
      </c>
      <c r="DD1482" t="s">
        <v>3</v>
      </c>
      <c r="DE1482" t="s">
        <v>3</v>
      </c>
      <c r="DF1482" t="s">
        <v>3</v>
      </c>
      <c r="DG1482" t="s">
        <v>3</v>
      </c>
      <c r="DH1482" t="s">
        <v>3</v>
      </c>
      <c r="DI1482" t="s">
        <v>3</v>
      </c>
      <c r="DJ1482" t="s">
        <v>3</v>
      </c>
      <c r="DK1482" t="s">
        <v>3</v>
      </c>
      <c r="DL1482" t="s">
        <v>3</v>
      </c>
      <c r="DM1482" t="s">
        <v>3</v>
      </c>
      <c r="DN1482">
        <v>0</v>
      </c>
      <c r="DO1482">
        <v>0</v>
      </c>
      <c r="DP1482">
        <v>1</v>
      </c>
      <c r="DQ1482">
        <v>1</v>
      </c>
      <c r="DU1482">
        <v>1007</v>
      </c>
      <c r="DV1482" t="s">
        <v>132</v>
      </c>
      <c r="DW1482" t="s">
        <v>132</v>
      </c>
      <c r="DX1482">
        <v>100</v>
      </c>
      <c r="EE1482">
        <v>51482689</v>
      </c>
      <c r="EF1482">
        <v>1</v>
      </c>
      <c r="EG1482" t="s">
        <v>21</v>
      </c>
      <c r="EH1482">
        <v>0</v>
      </c>
      <c r="EI1482" t="s">
        <v>3</v>
      </c>
      <c r="EJ1482">
        <v>4</v>
      </c>
      <c r="EK1482">
        <v>0</v>
      </c>
      <c r="EL1482" t="s">
        <v>22</v>
      </c>
      <c r="EM1482" t="s">
        <v>23</v>
      </c>
      <c r="EO1482" t="s">
        <v>3</v>
      </c>
      <c r="EQ1482">
        <v>0</v>
      </c>
      <c r="ER1482">
        <v>41951.1</v>
      </c>
      <c r="ES1482">
        <v>0</v>
      </c>
      <c r="ET1482">
        <v>0</v>
      </c>
      <c r="EU1482">
        <v>0</v>
      </c>
      <c r="EV1482">
        <v>41951.1</v>
      </c>
      <c r="EW1482">
        <v>221.6</v>
      </c>
      <c r="EX1482">
        <v>0</v>
      </c>
      <c r="EY1482">
        <v>0</v>
      </c>
      <c r="FQ1482">
        <v>0</v>
      </c>
      <c r="FR1482">
        <f t="shared" si="1236"/>
        <v>0</v>
      </c>
      <c r="FS1482">
        <v>0</v>
      </c>
      <c r="FX1482">
        <v>70</v>
      </c>
      <c r="FY1482">
        <v>10</v>
      </c>
      <c r="GA1482" t="s">
        <v>3</v>
      </c>
      <c r="GD1482">
        <v>0</v>
      </c>
      <c r="GF1482">
        <v>-447582349</v>
      </c>
      <c r="GG1482">
        <v>2</v>
      </c>
      <c r="GH1482">
        <v>1</v>
      </c>
      <c r="GI1482">
        <v>-2</v>
      </c>
      <c r="GJ1482">
        <v>0</v>
      </c>
      <c r="GK1482">
        <f>ROUND(R1482*(R12)/100,2)</f>
        <v>0</v>
      </c>
      <c r="GL1482">
        <f t="shared" si="1237"/>
        <v>0</v>
      </c>
      <c r="GM1482">
        <f>ROUND(O1482+X1482+Y1482+GK1482,2)+GX1482</f>
        <v>0</v>
      </c>
      <c r="GN1482">
        <f>IF(OR(BI1482=0,BI1482=1),ROUND(O1482+X1482+Y1482+GK1482,2),0)</f>
        <v>0</v>
      </c>
      <c r="GO1482">
        <f>IF(BI1482=2,ROUND(O1482+X1482+Y1482+GK1482,2),0)</f>
        <v>0</v>
      </c>
      <c r="GP1482">
        <f>IF(BI1482=4,ROUND(O1482+X1482+Y1482+GK1482,2)+GX1482,0)</f>
        <v>0</v>
      </c>
      <c r="GR1482">
        <v>0</v>
      </c>
      <c r="GS1482">
        <v>3</v>
      </c>
      <c r="GT1482">
        <v>0</v>
      </c>
      <c r="GU1482" t="s">
        <v>3</v>
      </c>
      <c r="GV1482">
        <f t="shared" si="1243"/>
        <v>0</v>
      </c>
      <c r="GW1482">
        <v>1</v>
      </c>
      <c r="GX1482">
        <f t="shared" si="1238"/>
        <v>0</v>
      </c>
      <c r="HA1482">
        <v>0</v>
      </c>
      <c r="HB1482">
        <v>0</v>
      </c>
      <c r="HC1482">
        <f t="shared" si="1239"/>
        <v>0</v>
      </c>
      <c r="HE1482" t="s">
        <v>3</v>
      </c>
      <c r="HF1482" t="s">
        <v>3</v>
      </c>
      <c r="IK1482">
        <f t="shared" si="1240"/>
        <v>0</v>
      </c>
    </row>
    <row r="1483" spans="1:245" x14ac:dyDescent="0.2">
      <c r="A1483">
        <v>17</v>
      </c>
      <c r="B1483">
        <v>1</v>
      </c>
      <c r="C1483">
        <f>ROW(SmtRes!A486)</f>
        <v>486</v>
      </c>
      <c r="D1483">
        <f>ROW(EtalonRes!A473)</f>
        <v>473</v>
      </c>
      <c r="E1483" t="s">
        <v>159</v>
      </c>
      <c r="F1483" t="s">
        <v>160</v>
      </c>
      <c r="G1483" t="s">
        <v>161</v>
      </c>
      <c r="H1483" t="s">
        <v>132</v>
      </c>
      <c r="I1483">
        <v>0</v>
      </c>
      <c r="J1483">
        <v>0</v>
      </c>
      <c r="O1483">
        <f t="shared" si="1210"/>
        <v>0</v>
      </c>
      <c r="P1483">
        <f t="shared" si="1211"/>
        <v>0</v>
      </c>
      <c r="Q1483">
        <f t="shared" si="1212"/>
        <v>0</v>
      </c>
      <c r="R1483">
        <f t="shared" si="1213"/>
        <v>0</v>
      </c>
      <c r="S1483">
        <f t="shared" si="1214"/>
        <v>0</v>
      </c>
      <c r="T1483">
        <f t="shared" si="1215"/>
        <v>0</v>
      </c>
      <c r="U1483">
        <f t="shared" si="1216"/>
        <v>0</v>
      </c>
      <c r="V1483">
        <f t="shared" si="1217"/>
        <v>0</v>
      </c>
      <c r="W1483">
        <f t="shared" si="1218"/>
        <v>0</v>
      </c>
      <c r="X1483">
        <f t="shared" si="1219"/>
        <v>0</v>
      </c>
      <c r="Y1483">
        <f t="shared" si="1220"/>
        <v>0</v>
      </c>
      <c r="AA1483">
        <v>52421674</v>
      </c>
      <c r="AB1483">
        <f t="shared" si="1221"/>
        <v>11130.3</v>
      </c>
      <c r="AC1483">
        <f>ROUND((ES1483),6)</f>
        <v>0</v>
      </c>
      <c r="AD1483">
        <f>ROUND((((ET1483)-(EU1483))+AE1483),6)</f>
        <v>0</v>
      </c>
      <c r="AE1483">
        <f t="shared" si="1241"/>
        <v>0</v>
      </c>
      <c r="AF1483">
        <f t="shared" si="1241"/>
        <v>11130.3</v>
      </c>
      <c r="AG1483">
        <f t="shared" si="1223"/>
        <v>0</v>
      </c>
      <c r="AH1483">
        <f t="shared" si="1242"/>
        <v>83</v>
      </c>
      <c r="AI1483">
        <f t="shared" si="1242"/>
        <v>0</v>
      </c>
      <c r="AJ1483">
        <f t="shared" si="1225"/>
        <v>0</v>
      </c>
      <c r="AK1483">
        <v>11130.3</v>
      </c>
      <c r="AL1483">
        <v>0</v>
      </c>
      <c r="AM1483">
        <v>0</v>
      </c>
      <c r="AN1483">
        <v>0</v>
      </c>
      <c r="AO1483">
        <v>11130.3</v>
      </c>
      <c r="AP1483">
        <v>0</v>
      </c>
      <c r="AQ1483">
        <v>83</v>
      </c>
      <c r="AR1483">
        <v>0</v>
      </c>
      <c r="AS1483">
        <v>0</v>
      </c>
      <c r="AT1483">
        <v>70</v>
      </c>
      <c r="AU1483">
        <v>10</v>
      </c>
      <c r="AV1483">
        <v>1</v>
      </c>
      <c r="AW1483">
        <v>1</v>
      </c>
      <c r="AZ1483">
        <v>1</v>
      </c>
      <c r="BA1483">
        <v>1</v>
      </c>
      <c r="BB1483">
        <v>1</v>
      </c>
      <c r="BC1483">
        <v>1</v>
      </c>
      <c r="BD1483" t="s">
        <v>3</v>
      </c>
      <c r="BE1483" t="s">
        <v>3</v>
      </c>
      <c r="BF1483" t="s">
        <v>3</v>
      </c>
      <c r="BG1483" t="s">
        <v>3</v>
      </c>
      <c r="BH1483">
        <v>0</v>
      </c>
      <c r="BI1483">
        <v>4</v>
      </c>
      <c r="BJ1483" t="s">
        <v>162</v>
      </c>
      <c r="BM1483">
        <v>0</v>
      </c>
      <c r="BN1483">
        <v>0</v>
      </c>
      <c r="BO1483" t="s">
        <v>3</v>
      </c>
      <c r="BP1483">
        <v>0</v>
      </c>
      <c r="BQ1483">
        <v>1</v>
      </c>
      <c r="BR1483">
        <v>0</v>
      </c>
      <c r="BS1483">
        <v>1</v>
      </c>
      <c r="BT1483">
        <v>1</v>
      </c>
      <c r="BU1483">
        <v>1</v>
      </c>
      <c r="BV1483">
        <v>1</v>
      </c>
      <c r="BW1483">
        <v>1</v>
      </c>
      <c r="BX1483">
        <v>1</v>
      </c>
      <c r="BY1483" t="s">
        <v>3</v>
      </c>
      <c r="BZ1483">
        <v>70</v>
      </c>
      <c r="CA1483">
        <v>10</v>
      </c>
      <c r="CE1483">
        <v>0</v>
      </c>
      <c r="CF1483">
        <v>0</v>
      </c>
      <c r="CG1483">
        <v>0</v>
      </c>
      <c r="CM1483">
        <v>0</v>
      </c>
      <c r="CN1483" t="s">
        <v>3</v>
      </c>
      <c r="CO1483">
        <v>0</v>
      </c>
      <c r="CP1483">
        <f t="shared" si="1226"/>
        <v>0</v>
      </c>
      <c r="CQ1483">
        <f t="shared" si="1227"/>
        <v>0</v>
      </c>
      <c r="CR1483">
        <f>((((ET1483)*BB1483-(EU1483)*BS1483)+AE1483*BS1483)*AV1483)</f>
        <v>0</v>
      </c>
      <c r="CS1483">
        <f t="shared" si="1228"/>
        <v>0</v>
      </c>
      <c r="CT1483">
        <f t="shared" si="1229"/>
        <v>11130.3</v>
      </c>
      <c r="CU1483">
        <f t="shared" si="1230"/>
        <v>0</v>
      </c>
      <c r="CV1483">
        <f t="shared" si="1231"/>
        <v>83</v>
      </c>
      <c r="CW1483">
        <f t="shared" si="1232"/>
        <v>0</v>
      </c>
      <c r="CX1483">
        <f t="shared" si="1233"/>
        <v>0</v>
      </c>
      <c r="CY1483">
        <f t="shared" si="1234"/>
        <v>0</v>
      </c>
      <c r="CZ1483">
        <f t="shared" si="1235"/>
        <v>0</v>
      </c>
      <c r="DC1483" t="s">
        <v>3</v>
      </c>
      <c r="DD1483" t="s">
        <v>3</v>
      </c>
      <c r="DE1483" t="s">
        <v>3</v>
      </c>
      <c r="DF1483" t="s">
        <v>3</v>
      </c>
      <c r="DG1483" t="s">
        <v>3</v>
      </c>
      <c r="DH1483" t="s">
        <v>3</v>
      </c>
      <c r="DI1483" t="s">
        <v>3</v>
      </c>
      <c r="DJ1483" t="s">
        <v>3</v>
      </c>
      <c r="DK1483" t="s">
        <v>3</v>
      </c>
      <c r="DL1483" t="s">
        <v>3</v>
      </c>
      <c r="DM1483" t="s">
        <v>3</v>
      </c>
      <c r="DN1483">
        <v>0</v>
      </c>
      <c r="DO1483">
        <v>0</v>
      </c>
      <c r="DP1483">
        <v>1</v>
      </c>
      <c r="DQ1483">
        <v>1</v>
      </c>
      <c r="DU1483">
        <v>1007</v>
      </c>
      <c r="DV1483" t="s">
        <v>132</v>
      </c>
      <c r="DW1483" t="s">
        <v>132</v>
      </c>
      <c r="DX1483">
        <v>100</v>
      </c>
      <c r="EE1483">
        <v>51482689</v>
      </c>
      <c r="EF1483">
        <v>1</v>
      </c>
      <c r="EG1483" t="s">
        <v>21</v>
      </c>
      <c r="EH1483">
        <v>0</v>
      </c>
      <c r="EI1483" t="s">
        <v>3</v>
      </c>
      <c r="EJ1483">
        <v>4</v>
      </c>
      <c r="EK1483">
        <v>0</v>
      </c>
      <c r="EL1483" t="s">
        <v>22</v>
      </c>
      <c r="EM1483" t="s">
        <v>23</v>
      </c>
      <c r="EO1483" t="s">
        <v>3</v>
      </c>
      <c r="EQ1483">
        <v>0</v>
      </c>
      <c r="ER1483">
        <v>11130.3</v>
      </c>
      <c r="ES1483">
        <v>0</v>
      </c>
      <c r="ET1483">
        <v>0</v>
      </c>
      <c r="EU1483">
        <v>0</v>
      </c>
      <c r="EV1483">
        <v>11130.3</v>
      </c>
      <c r="EW1483">
        <v>83</v>
      </c>
      <c r="EX1483">
        <v>0</v>
      </c>
      <c r="EY1483">
        <v>0</v>
      </c>
      <c r="FQ1483">
        <v>0</v>
      </c>
      <c r="FR1483">
        <f t="shared" si="1236"/>
        <v>0</v>
      </c>
      <c r="FS1483">
        <v>0</v>
      </c>
      <c r="FX1483">
        <v>70</v>
      </c>
      <c r="FY1483">
        <v>10</v>
      </c>
      <c r="GA1483" t="s">
        <v>3</v>
      </c>
      <c r="GD1483">
        <v>0</v>
      </c>
      <c r="GF1483">
        <v>-1064522646</v>
      </c>
      <c r="GG1483">
        <v>2</v>
      </c>
      <c r="GH1483">
        <v>1</v>
      </c>
      <c r="GI1483">
        <v>-2</v>
      </c>
      <c r="GJ1483">
        <v>0</v>
      </c>
      <c r="GK1483">
        <f>ROUND(R1483*(R12)/100,2)</f>
        <v>0</v>
      </c>
      <c r="GL1483">
        <f t="shared" si="1237"/>
        <v>0</v>
      </c>
      <c r="GM1483">
        <f>ROUND(O1483+X1483+Y1483+GK1483,2)+GX1483</f>
        <v>0</v>
      </c>
      <c r="GN1483">
        <f>IF(OR(BI1483=0,BI1483=1),ROUND(O1483+X1483+Y1483+GK1483,2),0)</f>
        <v>0</v>
      </c>
      <c r="GO1483">
        <f>IF(BI1483=2,ROUND(O1483+X1483+Y1483+GK1483,2),0)</f>
        <v>0</v>
      </c>
      <c r="GP1483">
        <f>IF(BI1483=4,ROUND(O1483+X1483+Y1483+GK1483,2)+GX1483,0)</f>
        <v>0</v>
      </c>
      <c r="GR1483">
        <v>0</v>
      </c>
      <c r="GS1483">
        <v>3</v>
      </c>
      <c r="GT1483">
        <v>0</v>
      </c>
      <c r="GU1483" t="s">
        <v>3</v>
      </c>
      <c r="GV1483">
        <f t="shared" si="1243"/>
        <v>0</v>
      </c>
      <c r="GW1483">
        <v>1</v>
      </c>
      <c r="GX1483">
        <f t="shared" si="1238"/>
        <v>0</v>
      </c>
      <c r="HA1483">
        <v>0</v>
      </c>
      <c r="HB1483">
        <v>0</v>
      </c>
      <c r="HC1483">
        <f t="shared" si="1239"/>
        <v>0</v>
      </c>
      <c r="HE1483" t="s">
        <v>3</v>
      </c>
      <c r="HF1483" t="s">
        <v>3</v>
      </c>
      <c r="IK1483">
        <f t="shared" si="1240"/>
        <v>0</v>
      </c>
    </row>
    <row r="1484" spans="1:245" x14ac:dyDescent="0.2">
      <c r="A1484">
        <v>17</v>
      </c>
      <c r="B1484">
        <v>1</v>
      </c>
      <c r="C1484">
        <f>ROW(SmtRes!A487)</f>
        <v>487</v>
      </c>
      <c r="D1484">
        <f>ROW(EtalonRes!A474)</f>
        <v>474</v>
      </c>
      <c r="E1484" t="s">
        <v>163</v>
      </c>
      <c r="F1484" t="s">
        <v>164</v>
      </c>
      <c r="G1484" t="s">
        <v>165</v>
      </c>
      <c r="H1484" t="s">
        <v>166</v>
      </c>
      <c r="I1484">
        <v>0</v>
      </c>
      <c r="J1484">
        <v>0</v>
      </c>
      <c r="O1484">
        <f t="shared" si="1210"/>
        <v>0</v>
      </c>
      <c r="P1484">
        <f t="shared" si="1211"/>
        <v>0</v>
      </c>
      <c r="Q1484">
        <f t="shared" si="1212"/>
        <v>0</v>
      </c>
      <c r="R1484">
        <f t="shared" si="1213"/>
        <v>0</v>
      </c>
      <c r="S1484">
        <f t="shared" si="1214"/>
        <v>0</v>
      </c>
      <c r="T1484">
        <f t="shared" si="1215"/>
        <v>0</v>
      </c>
      <c r="U1484">
        <f t="shared" si="1216"/>
        <v>0</v>
      </c>
      <c r="V1484">
        <f t="shared" si="1217"/>
        <v>0</v>
      </c>
      <c r="W1484">
        <f t="shared" si="1218"/>
        <v>0</v>
      </c>
      <c r="X1484">
        <f t="shared" si="1219"/>
        <v>0</v>
      </c>
      <c r="Y1484">
        <f t="shared" si="1220"/>
        <v>0</v>
      </c>
      <c r="AA1484">
        <v>52421674</v>
      </c>
      <c r="AB1484">
        <f t="shared" si="1221"/>
        <v>47.27</v>
      </c>
      <c r="AC1484">
        <f>ROUND((ES1484),6)</f>
        <v>0</v>
      </c>
      <c r="AD1484">
        <f>ROUND((((ET1484)-(EU1484))+AE1484),6)</f>
        <v>47.27</v>
      </c>
      <c r="AE1484">
        <f t="shared" si="1241"/>
        <v>25.66</v>
      </c>
      <c r="AF1484">
        <f t="shared" si="1241"/>
        <v>0</v>
      </c>
      <c r="AG1484">
        <f t="shared" si="1223"/>
        <v>0</v>
      </c>
      <c r="AH1484">
        <f t="shared" si="1242"/>
        <v>0</v>
      </c>
      <c r="AI1484">
        <f t="shared" si="1242"/>
        <v>0</v>
      </c>
      <c r="AJ1484">
        <f t="shared" si="1225"/>
        <v>0</v>
      </c>
      <c r="AK1484">
        <v>47.27</v>
      </c>
      <c r="AL1484">
        <v>0</v>
      </c>
      <c r="AM1484">
        <v>47.27</v>
      </c>
      <c r="AN1484">
        <v>25.66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1</v>
      </c>
      <c r="AW1484">
        <v>1</v>
      </c>
      <c r="AZ1484">
        <v>1</v>
      </c>
      <c r="BA1484">
        <v>1</v>
      </c>
      <c r="BB1484">
        <v>1</v>
      </c>
      <c r="BC1484">
        <v>1</v>
      </c>
      <c r="BD1484" t="s">
        <v>3</v>
      </c>
      <c r="BE1484" t="s">
        <v>3</v>
      </c>
      <c r="BF1484" t="s">
        <v>3</v>
      </c>
      <c r="BG1484" t="s">
        <v>3</v>
      </c>
      <c r="BH1484">
        <v>0</v>
      </c>
      <c r="BI1484">
        <v>4</v>
      </c>
      <c r="BJ1484" t="s">
        <v>167</v>
      </c>
      <c r="BM1484">
        <v>1</v>
      </c>
      <c r="BN1484">
        <v>0</v>
      </c>
      <c r="BO1484" t="s">
        <v>3</v>
      </c>
      <c r="BP1484">
        <v>0</v>
      </c>
      <c r="BQ1484">
        <v>1</v>
      </c>
      <c r="BR1484">
        <v>0</v>
      </c>
      <c r="BS1484">
        <v>1</v>
      </c>
      <c r="BT1484">
        <v>1</v>
      </c>
      <c r="BU1484">
        <v>1</v>
      </c>
      <c r="BV1484">
        <v>1</v>
      </c>
      <c r="BW1484">
        <v>1</v>
      </c>
      <c r="BX1484">
        <v>1</v>
      </c>
      <c r="BY1484" t="s">
        <v>3</v>
      </c>
      <c r="BZ1484">
        <v>0</v>
      </c>
      <c r="CA1484">
        <v>0</v>
      </c>
      <c r="CE1484">
        <v>0</v>
      </c>
      <c r="CF1484">
        <v>0</v>
      </c>
      <c r="CG1484">
        <v>0</v>
      </c>
      <c r="CM1484">
        <v>0</v>
      </c>
      <c r="CN1484" t="s">
        <v>3</v>
      </c>
      <c r="CO1484">
        <v>0</v>
      </c>
      <c r="CP1484">
        <f t="shared" si="1226"/>
        <v>0</v>
      </c>
      <c r="CQ1484">
        <f t="shared" si="1227"/>
        <v>0</v>
      </c>
      <c r="CR1484">
        <f>((((ET1484)*BB1484-(EU1484)*BS1484)+AE1484*BS1484)*AV1484)</f>
        <v>47.27</v>
      </c>
      <c r="CS1484">
        <f t="shared" si="1228"/>
        <v>25.66</v>
      </c>
      <c r="CT1484">
        <f t="shared" si="1229"/>
        <v>0</v>
      </c>
      <c r="CU1484">
        <f t="shared" si="1230"/>
        <v>0</v>
      </c>
      <c r="CV1484">
        <f t="shared" si="1231"/>
        <v>0</v>
      </c>
      <c r="CW1484">
        <f t="shared" si="1232"/>
        <v>0</v>
      </c>
      <c r="CX1484">
        <f t="shared" si="1233"/>
        <v>0</v>
      </c>
      <c r="CY1484">
        <f t="shared" si="1234"/>
        <v>0</v>
      </c>
      <c r="CZ1484">
        <f t="shared" si="1235"/>
        <v>0</v>
      </c>
      <c r="DC1484" t="s">
        <v>3</v>
      </c>
      <c r="DD1484" t="s">
        <v>3</v>
      </c>
      <c r="DE1484" t="s">
        <v>3</v>
      </c>
      <c r="DF1484" t="s">
        <v>3</v>
      </c>
      <c r="DG1484" t="s">
        <v>3</v>
      </c>
      <c r="DH1484" t="s">
        <v>3</v>
      </c>
      <c r="DI1484" t="s">
        <v>3</v>
      </c>
      <c r="DJ1484" t="s">
        <v>3</v>
      </c>
      <c r="DK1484" t="s">
        <v>3</v>
      </c>
      <c r="DL1484" t="s">
        <v>3</v>
      </c>
      <c r="DM1484" t="s">
        <v>3</v>
      </c>
      <c r="DN1484">
        <v>0</v>
      </c>
      <c r="DO1484">
        <v>0</v>
      </c>
      <c r="DP1484">
        <v>1</v>
      </c>
      <c r="DQ1484">
        <v>1</v>
      </c>
      <c r="DU1484">
        <v>1007</v>
      </c>
      <c r="DV1484" t="s">
        <v>166</v>
      </c>
      <c r="DW1484" t="s">
        <v>166</v>
      </c>
      <c r="DX1484">
        <v>1</v>
      </c>
      <c r="EE1484">
        <v>51482691</v>
      </c>
      <c r="EF1484">
        <v>1</v>
      </c>
      <c r="EG1484" t="s">
        <v>21</v>
      </c>
      <c r="EH1484">
        <v>0</v>
      </c>
      <c r="EI1484" t="s">
        <v>3</v>
      </c>
      <c r="EJ1484">
        <v>4</v>
      </c>
      <c r="EK1484">
        <v>1</v>
      </c>
      <c r="EL1484" t="s">
        <v>37</v>
      </c>
      <c r="EM1484" t="s">
        <v>23</v>
      </c>
      <c r="EO1484" t="s">
        <v>3</v>
      </c>
      <c r="EQ1484">
        <v>0</v>
      </c>
      <c r="ER1484">
        <v>47.27</v>
      </c>
      <c r="ES1484">
        <v>0</v>
      </c>
      <c r="ET1484">
        <v>47.27</v>
      </c>
      <c r="EU1484">
        <v>25.66</v>
      </c>
      <c r="EV1484">
        <v>0</v>
      </c>
      <c r="EW1484">
        <v>0</v>
      </c>
      <c r="EX1484">
        <v>0</v>
      </c>
      <c r="EY1484">
        <v>0</v>
      </c>
      <c r="FQ1484">
        <v>0</v>
      </c>
      <c r="FR1484">
        <f t="shared" si="1236"/>
        <v>0</v>
      </c>
      <c r="FS1484">
        <v>0</v>
      </c>
      <c r="FX1484">
        <v>0</v>
      </c>
      <c r="FY1484">
        <v>0</v>
      </c>
      <c r="GA1484" t="s">
        <v>3</v>
      </c>
      <c r="GD1484">
        <v>1</v>
      </c>
      <c r="GF1484">
        <v>-297362768</v>
      </c>
      <c r="GG1484">
        <v>2</v>
      </c>
      <c r="GH1484">
        <v>1</v>
      </c>
      <c r="GI1484">
        <v>-2</v>
      </c>
      <c r="GJ1484">
        <v>0</v>
      </c>
      <c r="GK1484">
        <v>0</v>
      </c>
      <c r="GL1484">
        <f t="shared" si="1237"/>
        <v>0</v>
      </c>
      <c r="GM1484">
        <f>ROUND(O1484+X1484+Y1484,2)+GX1484</f>
        <v>0</v>
      </c>
      <c r="GN1484">
        <f>IF(OR(BI1484=0,BI1484=1),ROUND(O1484+X1484+Y1484,2),0)</f>
        <v>0</v>
      </c>
      <c r="GO1484">
        <f>IF(BI1484=2,ROUND(O1484+X1484+Y1484,2),0)</f>
        <v>0</v>
      </c>
      <c r="GP1484">
        <f>IF(BI1484=4,ROUND(O1484+X1484+Y1484,2)+GX1484,0)</f>
        <v>0</v>
      </c>
      <c r="GR1484">
        <v>0</v>
      </c>
      <c r="GS1484">
        <v>3</v>
      </c>
      <c r="GT1484">
        <v>0</v>
      </c>
      <c r="GU1484" t="s">
        <v>3</v>
      </c>
      <c r="GV1484">
        <f t="shared" si="1243"/>
        <v>0</v>
      </c>
      <c r="GW1484">
        <v>1</v>
      </c>
      <c r="GX1484">
        <f t="shared" si="1238"/>
        <v>0</v>
      </c>
      <c r="HA1484">
        <v>0</v>
      </c>
      <c r="HB1484">
        <v>0</v>
      </c>
      <c r="HC1484">
        <f t="shared" si="1239"/>
        <v>0</v>
      </c>
      <c r="HE1484" t="s">
        <v>3</v>
      </c>
      <c r="HF1484" t="s">
        <v>3</v>
      </c>
      <c r="IK1484">
        <f t="shared" si="1240"/>
        <v>0</v>
      </c>
    </row>
    <row r="1485" spans="1:245" x14ac:dyDescent="0.2">
      <c r="A1485">
        <v>17</v>
      </c>
      <c r="B1485">
        <v>1</v>
      </c>
      <c r="C1485">
        <f>ROW(SmtRes!A488)</f>
        <v>488</v>
      </c>
      <c r="D1485">
        <f>ROW(EtalonRes!A475)</f>
        <v>475</v>
      </c>
      <c r="E1485" t="s">
        <v>168</v>
      </c>
      <c r="F1485" t="s">
        <v>169</v>
      </c>
      <c r="G1485" t="s">
        <v>170</v>
      </c>
      <c r="H1485" t="s">
        <v>166</v>
      </c>
      <c r="I1485">
        <v>0</v>
      </c>
      <c r="J1485">
        <v>0</v>
      </c>
      <c r="O1485">
        <f t="shared" si="1210"/>
        <v>0</v>
      </c>
      <c r="P1485">
        <f t="shared" si="1211"/>
        <v>0</v>
      </c>
      <c r="Q1485">
        <f t="shared" si="1212"/>
        <v>0</v>
      </c>
      <c r="R1485">
        <f t="shared" si="1213"/>
        <v>0</v>
      </c>
      <c r="S1485">
        <f t="shared" si="1214"/>
        <v>0</v>
      </c>
      <c r="T1485">
        <f t="shared" si="1215"/>
        <v>0</v>
      </c>
      <c r="U1485">
        <f t="shared" si="1216"/>
        <v>0</v>
      </c>
      <c r="V1485">
        <f t="shared" si="1217"/>
        <v>0</v>
      </c>
      <c r="W1485">
        <f t="shared" si="1218"/>
        <v>0</v>
      </c>
      <c r="X1485">
        <f t="shared" si="1219"/>
        <v>0</v>
      </c>
      <c r="Y1485">
        <f t="shared" si="1220"/>
        <v>0</v>
      </c>
      <c r="AA1485">
        <v>52421674</v>
      </c>
      <c r="AB1485">
        <f t="shared" si="1221"/>
        <v>823.5</v>
      </c>
      <c r="AC1485">
        <f>ROUND(((ES1485*54)),6)</f>
        <v>0</v>
      </c>
      <c r="AD1485">
        <f>ROUND(((((ET1485*54))-((EU1485*54)))+AE1485),6)</f>
        <v>823.5</v>
      </c>
      <c r="AE1485">
        <f>ROUND(((EU1485*54)),6)</f>
        <v>447.12</v>
      </c>
      <c r="AF1485">
        <f>ROUND(((EV1485*54)),6)</f>
        <v>0</v>
      </c>
      <c r="AG1485">
        <f t="shared" si="1223"/>
        <v>0</v>
      </c>
      <c r="AH1485">
        <f>((EW1485*54))</f>
        <v>0</v>
      </c>
      <c r="AI1485">
        <f>((EX1485*54))</f>
        <v>0</v>
      </c>
      <c r="AJ1485">
        <f t="shared" si="1225"/>
        <v>0</v>
      </c>
      <c r="AK1485">
        <v>15.25</v>
      </c>
      <c r="AL1485">
        <v>0</v>
      </c>
      <c r="AM1485">
        <v>15.25</v>
      </c>
      <c r="AN1485">
        <v>8.2799999999999994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1</v>
      </c>
      <c r="AW1485">
        <v>1</v>
      </c>
      <c r="AZ1485">
        <v>1</v>
      </c>
      <c r="BA1485">
        <v>1</v>
      </c>
      <c r="BB1485">
        <v>1</v>
      </c>
      <c r="BC1485">
        <v>1</v>
      </c>
      <c r="BD1485" t="s">
        <v>3</v>
      </c>
      <c r="BE1485" t="s">
        <v>3</v>
      </c>
      <c r="BF1485" t="s">
        <v>3</v>
      </c>
      <c r="BG1485" t="s">
        <v>3</v>
      </c>
      <c r="BH1485">
        <v>0</v>
      </c>
      <c r="BI1485">
        <v>4</v>
      </c>
      <c r="BJ1485" t="s">
        <v>171</v>
      </c>
      <c r="BM1485">
        <v>1</v>
      </c>
      <c r="BN1485">
        <v>0</v>
      </c>
      <c r="BO1485" t="s">
        <v>3</v>
      </c>
      <c r="BP1485">
        <v>0</v>
      </c>
      <c r="BQ1485">
        <v>1</v>
      </c>
      <c r="BR1485">
        <v>0</v>
      </c>
      <c r="BS1485">
        <v>1</v>
      </c>
      <c r="BT1485">
        <v>1</v>
      </c>
      <c r="BU1485">
        <v>1</v>
      </c>
      <c r="BV1485">
        <v>1</v>
      </c>
      <c r="BW1485">
        <v>1</v>
      </c>
      <c r="BX1485">
        <v>1</v>
      </c>
      <c r="BY1485" t="s">
        <v>3</v>
      </c>
      <c r="BZ1485">
        <v>0</v>
      </c>
      <c r="CA1485">
        <v>0</v>
      </c>
      <c r="CE1485">
        <v>0</v>
      </c>
      <c r="CF1485">
        <v>0</v>
      </c>
      <c r="CG1485">
        <v>0</v>
      </c>
      <c r="CM1485">
        <v>0</v>
      </c>
      <c r="CN1485" t="s">
        <v>3</v>
      </c>
      <c r="CO1485">
        <v>0</v>
      </c>
      <c r="CP1485">
        <f t="shared" si="1226"/>
        <v>0</v>
      </c>
      <c r="CQ1485">
        <f t="shared" si="1227"/>
        <v>0</v>
      </c>
      <c r="CR1485">
        <f>(((((ET1485*54))*BB1485-((EU1485*54))*BS1485)+AE1485*BS1485)*AV1485)</f>
        <v>823.5</v>
      </c>
      <c r="CS1485">
        <f t="shared" si="1228"/>
        <v>447.12</v>
      </c>
      <c r="CT1485">
        <f t="shared" si="1229"/>
        <v>0</v>
      </c>
      <c r="CU1485">
        <f t="shared" si="1230"/>
        <v>0</v>
      </c>
      <c r="CV1485">
        <f t="shared" si="1231"/>
        <v>0</v>
      </c>
      <c r="CW1485">
        <f t="shared" si="1232"/>
        <v>0</v>
      </c>
      <c r="CX1485">
        <f t="shared" si="1233"/>
        <v>0</v>
      </c>
      <c r="CY1485">
        <f t="shared" si="1234"/>
        <v>0</v>
      </c>
      <c r="CZ1485">
        <f t="shared" si="1235"/>
        <v>0</v>
      </c>
      <c r="DC1485" t="s">
        <v>3</v>
      </c>
      <c r="DD1485" t="s">
        <v>172</v>
      </c>
      <c r="DE1485" t="s">
        <v>172</v>
      </c>
      <c r="DF1485" t="s">
        <v>172</v>
      </c>
      <c r="DG1485" t="s">
        <v>172</v>
      </c>
      <c r="DH1485" t="s">
        <v>3</v>
      </c>
      <c r="DI1485" t="s">
        <v>172</v>
      </c>
      <c r="DJ1485" t="s">
        <v>172</v>
      </c>
      <c r="DK1485" t="s">
        <v>3</v>
      </c>
      <c r="DL1485" t="s">
        <v>3</v>
      </c>
      <c r="DM1485" t="s">
        <v>3</v>
      </c>
      <c r="DN1485">
        <v>0</v>
      </c>
      <c r="DO1485">
        <v>0</v>
      </c>
      <c r="DP1485">
        <v>1</v>
      </c>
      <c r="DQ1485">
        <v>1</v>
      </c>
      <c r="DU1485">
        <v>1007</v>
      </c>
      <c r="DV1485" t="s">
        <v>166</v>
      </c>
      <c r="DW1485" t="s">
        <v>166</v>
      </c>
      <c r="DX1485">
        <v>1</v>
      </c>
      <c r="EE1485">
        <v>51482691</v>
      </c>
      <c r="EF1485">
        <v>1</v>
      </c>
      <c r="EG1485" t="s">
        <v>21</v>
      </c>
      <c r="EH1485">
        <v>0</v>
      </c>
      <c r="EI1485" t="s">
        <v>3</v>
      </c>
      <c r="EJ1485">
        <v>4</v>
      </c>
      <c r="EK1485">
        <v>1</v>
      </c>
      <c r="EL1485" t="s">
        <v>37</v>
      </c>
      <c r="EM1485" t="s">
        <v>23</v>
      </c>
      <c r="EO1485" t="s">
        <v>3</v>
      </c>
      <c r="EQ1485">
        <v>0</v>
      </c>
      <c r="ER1485">
        <v>15.25</v>
      </c>
      <c r="ES1485">
        <v>0</v>
      </c>
      <c r="ET1485">
        <v>15.25</v>
      </c>
      <c r="EU1485">
        <v>8.2799999999999994</v>
      </c>
      <c r="EV1485">
        <v>0</v>
      </c>
      <c r="EW1485">
        <v>0</v>
      </c>
      <c r="EX1485">
        <v>0</v>
      </c>
      <c r="EY1485">
        <v>0</v>
      </c>
      <c r="FQ1485">
        <v>0</v>
      </c>
      <c r="FR1485">
        <f t="shared" si="1236"/>
        <v>0</v>
      </c>
      <c r="FS1485">
        <v>0</v>
      </c>
      <c r="FX1485">
        <v>0</v>
      </c>
      <c r="FY1485">
        <v>0</v>
      </c>
      <c r="GA1485" t="s">
        <v>3</v>
      </c>
      <c r="GD1485">
        <v>1</v>
      </c>
      <c r="GF1485">
        <v>1250719171</v>
      </c>
      <c r="GG1485">
        <v>2</v>
      </c>
      <c r="GH1485">
        <v>1</v>
      </c>
      <c r="GI1485">
        <v>-2</v>
      </c>
      <c r="GJ1485">
        <v>0</v>
      </c>
      <c r="GK1485">
        <v>0</v>
      </c>
      <c r="GL1485">
        <f t="shared" si="1237"/>
        <v>0</v>
      </c>
      <c r="GM1485">
        <f>ROUND(O1485+X1485+Y1485,2)+GX1485</f>
        <v>0</v>
      </c>
      <c r="GN1485">
        <f>IF(OR(BI1485=0,BI1485=1),ROUND(O1485+X1485+Y1485,2),0)</f>
        <v>0</v>
      </c>
      <c r="GO1485">
        <f>IF(BI1485=2,ROUND(O1485+X1485+Y1485,2),0)</f>
        <v>0</v>
      </c>
      <c r="GP1485">
        <f>IF(BI1485=4,ROUND(O1485+X1485+Y1485,2)+GX1485,0)</f>
        <v>0</v>
      </c>
      <c r="GR1485">
        <v>0</v>
      </c>
      <c r="GS1485">
        <v>3</v>
      </c>
      <c r="GT1485">
        <v>0</v>
      </c>
      <c r="GU1485" t="s">
        <v>3</v>
      </c>
      <c r="GV1485">
        <f t="shared" si="1243"/>
        <v>0</v>
      </c>
      <c r="GW1485">
        <v>1</v>
      </c>
      <c r="GX1485">
        <f t="shared" si="1238"/>
        <v>0</v>
      </c>
      <c r="HA1485">
        <v>0</v>
      </c>
      <c r="HB1485">
        <v>0</v>
      </c>
      <c r="HC1485">
        <f t="shared" si="1239"/>
        <v>0</v>
      </c>
      <c r="HE1485" t="s">
        <v>3</v>
      </c>
      <c r="HF1485" t="s">
        <v>3</v>
      </c>
      <c r="IK1485">
        <f t="shared" si="1240"/>
        <v>0</v>
      </c>
    </row>
    <row r="1486" spans="1:245" x14ac:dyDescent="0.2">
      <c r="A1486">
        <v>17</v>
      </c>
      <c r="B1486">
        <v>1</v>
      </c>
      <c r="E1486" t="s">
        <v>173</v>
      </c>
      <c r="F1486" t="s">
        <v>48</v>
      </c>
      <c r="G1486" t="s">
        <v>174</v>
      </c>
      <c r="H1486" t="s">
        <v>27</v>
      </c>
      <c r="I1486">
        <v>0</v>
      </c>
      <c r="J1486">
        <v>0</v>
      </c>
      <c r="O1486">
        <f t="shared" si="1210"/>
        <v>0</v>
      </c>
      <c r="P1486">
        <f t="shared" si="1211"/>
        <v>0</v>
      </c>
      <c r="Q1486">
        <f t="shared" si="1212"/>
        <v>0</v>
      </c>
      <c r="R1486">
        <f t="shared" si="1213"/>
        <v>0</v>
      </c>
      <c r="S1486">
        <f t="shared" si="1214"/>
        <v>0</v>
      </c>
      <c r="T1486">
        <f t="shared" si="1215"/>
        <v>0</v>
      </c>
      <c r="U1486">
        <f t="shared" si="1216"/>
        <v>0</v>
      </c>
      <c r="V1486">
        <f t="shared" si="1217"/>
        <v>0</v>
      </c>
      <c r="W1486">
        <f t="shared" si="1218"/>
        <v>0</v>
      </c>
      <c r="X1486">
        <f t="shared" si="1219"/>
        <v>0</v>
      </c>
      <c r="Y1486">
        <f t="shared" si="1220"/>
        <v>0</v>
      </c>
      <c r="AA1486">
        <v>52421674</v>
      </c>
      <c r="AB1486">
        <f t="shared" si="1221"/>
        <v>100.3</v>
      </c>
      <c r="AC1486">
        <f>ROUND((ES1486),6)</f>
        <v>100.3</v>
      </c>
      <c r="AD1486">
        <f>ROUND((((ET1486)-(EU1486))+AE1486),6)</f>
        <v>0</v>
      </c>
      <c r="AE1486">
        <f>ROUND((EU1486),6)</f>
        <v>0</v>
      </c>
      <c r="AF1486">
        <f>ROUND((EV1486),6)</f>
        <v>0</v>
      </c>
      <c r="AG1486">
        <f t="shared" si="1223"/>
        <v>0</v>
      </c>
      <c r="AH1486">
        <f>(EW1486)</f>
        <v>0</v>
      </c>
      <c r="AI1486">
        <f>(EX1486)</f>
        <v>0</v>
      </c>
      <c r="AJ1486">
        <f t="shared" si="1225"/>
        <v>0</v>
      </c>
      <c r="AK1486">
        <v>100.3</v>
      </c>
      <c r="AL1486">
        <v>100.3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1</v>
      </c>
      <c r="AW1486">
        <v>1</v>
      </c>
      <c r="AZ1486">
        <v>1</v>
      </c>
      <c r="BA1486">
        <v>1</v>
      </c>
      <c r="BB1486">
        <v>1</v>
      </c>
      <c r="BC1486">
        <v>1</v>
      </c>
      <c r="BD1486" t="s">
        <v>3</v>
      </c>
      <c r="BE1486" t="s">
        <v>3</v>
      </c>
      <c r="BF1486" t="s">
        <v>3</v>
      </c>
      <c r="BG1486" t="s">
        <v>3</v>
      </c>
      <c r="BH1486">
        <v>3</v>
      </c>
      <c r="BI1486">
        <v>1</v>
      </c>
      <c r="BJ1486" t="s">
        <v>3</v>
      </c>
      <c r="BM1486">
        <v>6001</v>
      </c>
      <c r="BN1486">
        <v>0</v>
      </c>
      <c r="BO1486" t="s">
        <v>3</v>
      </c>
      <c r="BP1486">
        <v>0</v>
      </c>
      <c r="BQ1486">
        <v>0</v>
      </c>
      <c r="BR1486">
        <v>0</v>
      </c>
      <c r="BS1486">
        <v>1</v>
      </c>
      <c r="BT1486">
        <v>1</v>
      </c>
      <c r="BU1486">
        <v>1</v>
      </c>
      <c r="BV1486">
        <v>1</v>
      </c>
      <c r="BW1486">
        <v>1</v>
      </c>
      <c r="BX1486">
        <v>1</v>
      </c>
      <c r="BY1486" t="s">
        <v>3</v>
      </c>
      <c r="BZ1486">
        <v>0</v>
      </c>
      <c r="CA1486">
        <v>0</v>
      </c>
      <c r="CE1486">
        <v>0</v>
      </c>
      <c r="CF1486">
        <v>0</v>
      </c>
      <c r="CG1486">
        <v>0</v>
      </c>
      <c r="CM1486">
        <v>0</v>
      </c>
      <c r="CN1486" t="s">
        <v>3</v>
      </c>
      <c r="CO1486">
        <v>0</v>
      </c>
      <c r="CP1486">
        <f t="shared" si="1226"/>
        <v>0</v>
      </c>
      <c r="CQ1486">
        <f t="shared" si="1227"/>
        <v>100.3</v>
      </c>
      <c r="CR1486">
        <f>((((ET1486)*BB1486-(EU1486)*BS1486)+AE1486*BS1486)*AV1486)</f>
        <v>0</v>
      </c>
      <c r="CS1486">
        <f t="shared" si="1228"/>
        <v>0</v>
      </c>
      <c r="CT1486">
        <f t="shared" si="1229"/>
        <v>0</v>
      </c>
      <c r="CU1486">
        <f t="shared" si="1230"/>
        <v>0</v>
      </c>
      <c r="CV1486">
        <f t="shared" si="1231"/>
        <v>0</v>
      </c>
      <c r="CW1486">
        <f t="shared" si="1232"/>
        <v>0</v>
      </c>
      <c r="CX1486">
        <f t="shared" si="1233"/>
        <v>0</v>
      </c>
      <c r="CY1486">
        <f t="shared" si="1234"/>
        <v>0</v>
      </c>
      <c r="CZ1486">
        <f t="shared" si="1235"/>
        <v>0</v>
      </c>
      <c r="DC1486" t="s">
        <v>3</v>
      </c>
      <c r="DD1486" t="s">
        <v>3</v>
      </c>
      <c r="DE1486" t="s">
        <v>3</v>
      </c>
      <c r="DF1486" t="s">
        <v>3</v>
      </c>
      <c r="DG1486" t="s">
        <v>3</v>
      </c>
      <c r="DH1486" t="s">
        <v>3</v>
      </c>
      <c r="DI1486" t="s">
        <v>3</v>
      </c>
      <c r="DJ1486" t="s">
        <v>3</v>
      </c>
      <c r="DK1486" t="s">
        <v>3</v>
      </c>
      <c r="DL1486" t="s">
        <v>3</v>
      </c>
      <c r="DM1486" t="s">
        <v>3</v>
      </c>
      <c r="DN1486">
        <v>0</v>
      </c>
      <c r="DO1486">
        <v>0</v>
      </c>
      <c r="DP1486">
        <v>1</v>
      </c>
      <c r="DQ1486">
        <v>1</v>
      </c>
      <c r="DU1486">
        <v>1009</v>
      </c>
      <c r="DV1486" t="s">
        <v>27</v>
      </c>
      <c r="DW1486" t="s">
        <v>27</v>
      </c>
      <c r="DX1486">
        <v>1000</v>
      </c>
      <c r="EE1486">
        <v>51764353</v>
      </c>
      <c r="EF1486">
        <v>0</v>
      </c>
      <c r="EG1486" t="s">
        <v>50</v>
      </c>
      <c r="EH1486">
        <v>0</v>
      </c>
      <c r="EI1486" t="s">
        <v>3</v>
      </c>
      <c r="EJ1486">
        <v>1</v>
      </c>
      <c r="EK1486">
        <v>6001</v>
      </c>
      <c r="EL1486" t="s">
        <v>51</v>
      </c>
      <c r="EM1486" t="s">
        <v>50</v>
      </c>
      <c r="EO1486" t="s">
        <v>3</v>
      </c>
      <c r="EQ1486">
        <v>0</v>
      </c>
      <c r="ER1486">
        <v>100.3</v>
      </c>
      <c r="ES1486">
        <v>100.3</v>
      </c>
      <c r="ET1486">
        <v>0</v>
      </c>
      <c r="EU1486">
        <v>0</v>
      </c>
      <c r="EV1486">
        <v>0</v>
      </c>
      <c r="EW1486">
        <v>0</v>
      </c>
      <c r="EX1486">
        <v>0</v>
      </c>
      <c r="EY1486">
        <v>0</v>
      </c>
      <c r="EZ1486">
        <v>5</v>
      </c>
      <c r="FC1486">
        <v>1</v>
      </c>
      <c r="FD1486">
        <v>18</v>
      </c>
      <c r="FF1486">
        <v>120.36</v>
      </c>
      <c r="FQ1486">
        <v>0</v>
      </c>
      <c r="FR1486">
        <f t="shared" si="1236"/>
        <v>0</v>
      </c>
      <c r="FS1486">
        <v>0</v>
      </c>
      <c r="FX1486">
        <v>0</v>
      </c>
      <c r="FY1486">
        <v>0</v>
      </c>
      <c r="GA1486" t="s">
        <v>175</v>
      </c>
      <c r="GD1486">
        <v>0</v>
      </c>
      <c r="GF1486">
        <v>-1755965665</v>
      </c>
      <c r="GG1486">
        <v>2</v>
      </c>
      <c r="GH1486">
        <v>3</v>
      </c>
      <c r="GI1486">
        <v>-2</v>
      </c>
      <c r="GJ1486">
        <v>0</v>
      </c>
      <c r="GK1486">
        <f>ROUND(R1486*(R12)/100,2)</f>
        <v>0</v>
      </c>
      <c r="GL1486">
        <f t="shared" si="1237"/>
        <v>0</v>
      </c>
      <c r="GM1486">
        <f>ROUND(O1486+X1486+Y1486+GK1486,2)+GX1486</f>
        <v>0</v>
      </c>
      <c r="GN1486">
        <f>IF(OR(BI1486=0,BI1486=1),ROUND(O1486+X1486+Y1486+GK1486,2),0)</f>
        <v>0</v>
      </c>
      <c r="GO1486">
        <f>IF(BI1486=2,ROUND(O1486+X1486+Y1486+GK1486,2),0)</f>
        <v>0</v>
      </c>
      <c r="GP1486">
        <f>IF(BI1486=4,ROUND(O1486+X1486+Y1486+GK1486,2)+GX1486,0)</f>
        <v>0</v>
      </c>
      <c r="GR1486">
        <v>1</v>
      </c>
      <c r="GS1486">
        <v>1</v>
      </c>
      <c r="GT1486">
        <v>0</v>
      </c>
      <c r="GU1486" t="s">
        <v>3</v>
      </c>
      <c r="GV1486">
        <f t="shared" si="1243"/>
        <v>0</v>
      </c>
      <c r="GW1486">
        <v>1</v>
      </c>
      <c r="GX1486">
        <f t="shared" si="1238"/>
        <v>0</v>
      </c>
      <c r="HA1486">
        <v>0</v>
      </c>
      <c r="HB1486">
        <v>0</v>
      </c>
      <c r="HC1486">
        <f t="shared" si="1239"/>
        <v>0</v>
      </c>
      <c r="HE1486" t="s">
        <v>53</v>
      </c>
      <c r="HF1486" t="s">
        <v>53</v>
      </c>
      <c r="IK1486">
        <f t="shared" si="1240"/>
        <v>0</v>
      </c>
    </row>
    <row r="1487" spans="1:245" x14ac:dyDescent="0.2">
      <c r="A1487">
        <v>17</v>
      </c>
      <c r="B1487">
        <v>1</v>
      </c>
      <c r="C1487">
        <f>ROW(SmtRes!A491)</f>
        <v>491</v>
      </c>
      <c r="D1487">
        <f>ROW(EtalonRes!A479)</f>
        <v>479</v>
      </c>
      <c r="E1487" t="s">
        <v>176</v>
      </c>
      <c r="F1487" t="s">
        <v>177</v>
      </c>
      <c r="G1487" t="s">
        <v>178</v>
      </c>
      <c r="H1487" t="s">
        <v>147</v>
      </c>
      <c r="I1487">
        <v>0</v>
      </c>
      <c r="J1487">
        <v>0</v>
      </c>
      <c r="O1487">
        <f t="shared" si="1210"/>
        <v>0</v>
      </c>
      <c r="P1487">
        <f t="shared" si="1211"/>
        <v>0</v>
      </c>
      <c r="Q1487">
        <f t="shared" si="1212"/>
        <v>0</v>
      </c>
      <c r="R1487">
        <f t="shared" si="1213"/>
        <v>0</v>
      </c>
      <c r="S1487">
        <f t="shared" si="1214"/>
        <v>0</v>
      </c>
      <c r="T1487">
        <f t="shared" si="1215"/>
        <v>0</v>
      </c>
      <c r="U1487">
        <f t="shared" si="1216"/>
        <v>0</v>
      </c>
      <c r="V1487">
        <f t="shared" si="1217"/>
        <v>0</v>
      </c>
      <c r="W1487">
        <f t="shared" si="1218"/>
        <v>0</v>
      </c>
      <c r="X1487">
        <f t="shared" si="1219"/>
        <v>0</v>
      </c>
      <c r="Y1487">
        <f t="shared" si="1220"/>
        <v>0</v>
      </c>
      <c r="AA1487">
        <v>52421674</v>
      </c>
      <c r="AB1487">
        <f t="shared" si="1221"/>
        <v>44383.31</v>
      </c>
      <c r="AC1487">
        <f>ROUND((ES1487),6)</f>
        <v>22120.46</v>
      </c>
      <c r="AD1487">
        <f>ROUND((((ET1487)-(EU1487))+AE1487),6)</f>
        <v>0</v>
      </c>
      <c r="AE1487">
        <f>ROUND((EU1487),6)</f>
        <v>0</v>
      </c>
      <c r="AF1487">
        <f>ROUND((EV1487),6)</f>
        <v>22262.85</v>
      </c>
      <c r="AG1487">
        <f t="shared" si="1223"/>
        <v>0</v>
      </c>
      <c r="AH1487">
        <f>(EW1487)</f>
        <v>115</v>
      </c>
      <c r="AI1487">
        <f>(EX1487)</f>
        <v>0</v>
      </c>
      <c r="AJ1487">
        <f t="shared" si="1225"/>
        <v>0</v>
      </c>
      <c r="AK1487">
        <v>44383.31</v>
      </c>
      <c r="AL1487">
        <v>22120.46</v>
      </c>
      <c r="AM1487">
        <v>0</v>
      </c>
      <c r="AN1487">
        <v>0</v>
      </c>
      <c r="AO1487">
        <v>22262.85</v>
      </c>
      <c r="AP1487">
        <v>0</v>
      </c>
      <c r="AQ1487">
        <v>115</v>
      </c>
      <c r="AR1487">
        <v>0</v>
      </c>
      <c r="AS1487">
        <v>0</v>
      </c>
      <c r="AT1487">
        <v>70</v>
      </c>
      <c r="AU1487">
        <v>10</v>
      </c>
      <c r="AV1487">
        <v>1</v>
      </c>
      <c r="AW1487">
        <v>1</v>
      </c>
      <c r="AZ1487">
        <v>1</v>
      </c>
      <c r="BA1487">
        <v>1</v>
      </c>
      <c r="BB1487">
        <v>1</v>
      </c>
      <c r="BC1487">
        <v>1</v>
      </c>
      <c r="BD1487" t="s">
        <v>3</v>
      </c>
      <c r="BE1487" t="s">
        <v>3</v>
      </c>
      <c r="BF1487" t="s">
        <v>3</v>
      </c>
      <c r="BG1487" t="s">
        <v>3</v>
      </c>
      <c r="BH1487">
        <v>0</v>
      </c>
      <c r="BI1487">
        <v>4</v>
      </c>
      <c r="BJ1487" t="s">
        <v>179</v>
      </c>
      <c r="BM1487">
        <v>0</v>
      </c>
      <c r="BN1487">
        <v>0</v>
      </c>
      <c r="BO1487" t="s">
        <v>3</v>
      </c>
      <c r="BP1487">
        <v>0</v>
      </c>
      <c r="BQ1487">
        <v>1</v>
      </c>
      <c r="BR1487">
        <v>0</v>
      </c>
      <c r="BS1487">
        <v>1</v>
      </c>
      <c r="BT1487">
        <v>1</v>
      </c>
      <c r="BU1487">
        <v>1</v>
      </c>
      <c r="BV1487">
        <v>1</v>
      </c>
      <c r="BW1487">
        <v>1</v>
      </c>
      <c r="BX1487">
        <v>1</v>
      </c>
      <c r="BY1487" t="s">
        <v>3</v>
      </c>
      <c r="BZ1487">
        <v>70</v>
      </c>
      <c r="CA1487">
        <v>10</v>
      </c>
      <c r="CE1487">
        <v>0</v>
      </c>
      <c r="CF1487">
        <v>0</v>
      </c>
      <c r="CG1487">
        <v>0</v>
      </c>
      <c r="CM1487">
        <v>0</v>
      </c>
      <c r="CN1487" t="s">
        <v>3</v>
      </c>
      <c r="CO1487">
        <v>0</v>
      </c>
      <c r="CP1487">
        <f t="shared" si="1226"/>
        <v>0</v>
      </c>
      <c r="CQ1487">
        <f t="shared" si="1227"/>
        <v>22120.46</v>
      </c>
      <c r="CR1487">
        <f>((((ET1487)*BB1487-(EU1487)*BS1487)+AE1487*BS1487)*AV1487)</f>
        <v>0</v>
      </c>
      <c r="CS1487">
        <f t="shared" si="1228"/>
        <v>0</v>
      </c>
      <c r="CT1487">
        <f t="shared" si="1229"/>
        <v>22262.85</v>
      </c>
      <c r="CU1487">
        <f t="shared" si="1230"/>
        <v>0</v>
      </c>
      <c r="CV1487">
        <f t="shared" si="1231"/>
        <v>115</v>
      </c>
      <c r="CW1487">
        <f t="shared" si="1232"/>
        <v>0</v>
      </c>
      <c r="CX1487">
        <f t="shared" si="1233"/>
        <v>0</v>
      </c>
      <c r="CY1487">
        <f t="shared" si="1234"/>
        <v>0</v>
      </c>
      <c r="CZ1487">
        <f t="shared" si="1235"/>
        <v>0</v>
      </c>
      <c r="DC1487" t="s">
        <v>3</v>
      </c>
      <c r="DD1487" t="s">
        <v>3</v>
      </c>
      <c r="DE1487" t="s">
        <v>3</v>
      </c>
      <c r="DF1487" t="s">
        <v>3</v>
      </c>
      <c r="DG1487" t="s">
        <v>3</v>
      </c>
      <c r="DH1487" t="s">
        <v>3</v>
      </c>
      <c r="DI1487" t="s">
        <v>3</v>
      </c>
      <c r="DJ1487" t="s">
        <v>3</v>
      </c>
      <c r="DK1487" t="s">
        <v>3</v>
      </c>
      <c r="DL1487" t="s">
        <v>3</v>
      </c>
      <c r="DM1487" t="s">
        <v>3</v>
      </c>
      <c r="DN1487">
        <v>0</v>
      </c>
      <c r="DO1487">
        <v>0</v>
      </c>
      <c r="DP1487">
        <v>1</v>
      </c>
      <c r="DQ1487">
        <v>1</v>
      </c>
      <c r="DU1487">
        <v>1003</v>
      </c>
      <c r="DV1487" t="s">
        <v>147</v>
      </c>
      <c r="DW1487" t="s">
        <v>147</v>
      </c>
      <c r="DX1487">
        <v>100</v>
      </c>
      <c r="EE1487">
        <v>51482689</v>
      </c>
      <c r="EF1487">
        <v>1</v>
      </c>
      <c r="EG1487" t="s">
        <v>21</v>
      </c>
      <c r="EH1487">
        <v>0</v>
      </c>
      <c r="EI1487" t="s">
        <v>3</v>
      </c>
      <c r="EJ1487">
        <v>4</v>
      </c>
      <c r="EK1487">
        <v>0</v>
      </c>
      <c r="EL1487" t="s">
        <v>22</v>
      </c>
      <c r="EM1487" t="s">
        <v>23</v>
      </c>
      <c r="EO1487" t="s">
        <v>3</v>
      </c>
      <c r="EQ1487">
        <v>0</v>
      </c>
      <c r="ER1487">
        <v>44383.31</v>
      </c>
      <c r="ES1487">
        <v>22120.46</v>
      </c>
      <c r="ET1487">
        <v>0</v>
      </c>
      <c r="EU1487">
        <v>0</v>
      </c>
      <c r="EV1487">
        <v>22262.85</v>
      </c>
      <c r="EW1487">
        <v>115</v>
      </c>
      <c r="EX1487">
        <v>0</v>
      </c>
      <c r="EY1487">
        <v>0</v>
      </c>
      <c r="FQ1487">
        <v>0</v>
      </c>
      <c r="FR1487">
        <f t="shared" si="1236"/>
        <v>0</v>
      </c>
      <c r="FS1487">
        <v>0</v>
      </c>
      <c r="FX1487">
        <v>70</v>
      </c>
      <c r="FY1487">
        <v>10</v>
      </c>
      <c r="GA1487" t="s">
        <v>3</v>
      </c>
      <c r="GD1487">
        <v>0</v>
      </c>
      <c r="GF1487">
        <v>-1944420101</v>
      </c>
      <c r="GG1487">
        <v>2</v>
      </c>
      <c r="GH1487">
        <v>1</v>
      </c>
      <c r="GI1487">
        <v>-2</v>
      </c>
      <c r="GJ1487">
        <v>0</v>
      </c>
      <c r="GK1487">
        <f>ROUND(R1487*(R12)/100,2)</f>
        <v>0</v>
      </c>
      <c r="GL1487">
        <f t="shared" si="1237"/>
        <v>0</v>
      </c>
      <c r="GM1487">
        <f>ROUND(O1487+X1487+Y1487+GK1487,2)+GX1487</f>
        <v>0</v>
      </c>
      <c r="GN1487">
        <f>IF(OR(BI1487=0,BI1487=1),ROUND(O1487+X1487+Y1487+GK1487,2),0)</f>
        <v>0</v>
      </c>
      <c r="GO1487">
        <f>IF(BI1487=2,ROUND(O1487+X1487+Y1487+GK1487,2),0)</f>
        <v>0</v>
      </c>
      <c r="GP1487">
        <f>IF(BI1487=4,ROUND(O1487+X1487+Y1487+GK1487,2)+GX1487,0)</f>
        <v>0</v>
      </c>
      <c r="GR1487">
        <v>0</v>
      </c>
      <c r="GS1487">
        <v>3</v>
      </c>
      <c r="GT1487">
        <v>0</v>
      </c>
      <c r="GU1487" t="s">
        <v>3</v>
      </c>
      <c r="GV1487">
        <f t="shared" si="1243"/>
        <v>0</v>
      </c>
      <c r="GW1487">
        <v>1</v>
      </c>
      <c r="GX1487">
        <f t="shared" si="1238"/>
        <v>0</v>
      </c>
      <c r="HA1487">
        <v>0</v>
      </c>
      <c r="HB1487">
        <v>0</v>
      </c>
      <c r="HC1487">
        <f t="shared" si="1239"/>
        <v>0</v>
      </c>
      <c r="HE1487" t="s">
        <v>3</v>
      </c>
      <c r="HF1487" t="s">
        <v>3</v>
      </c>
      <c r="IK1487">
        <f t="shared" si="1240"/>
        <v>0</v>
      </c>
    </row>
    <row r="1489" spans="1:206" x14ac:dyDescent="0.2">
      <c r="A1489" s="2">
        <v>51</v>
      </c>
      <c r="B1489" s="2">
        <f>B1471</f>
        <v>1</v>
      </c>
      <c r="C1489" s="2">
        <f>A1471</f>
        <v>5</v>
      </c>
      <c r="D1489" s="2">
        <f>ROW(A1471)</f>
        <v>1471</v>
      </c>
      <c r="E1489" s="2"/>
      <c r="F1489" s="2" t="str">
        <f>IF(F1471&lt;&gt;"",F1471,"")</f>
        <v>Новый подраздел</v>
      </c>
      <c r="G1489" s="2" t="str">
        <f>IF(G1471&lt;&gt;"",G1471,"")</f>
        <v>Демонтаж/монтаж б/у гранитного борта (понижение)</v>
      </c>
      <c r="H1489" s="2">
        <v>0</v>
      </c>
      <c r="I1489" s="2"/>
      <c r="J1489" s="2"/>
      <c r="K1489" s="2"/>
      <c r="L1489" s="2"/>
      <c r="M1489" s="2"/>
      <c r="N1489" s="2"/>
      <c r="O1489" s="2">
        <f t="shared" ref="O1489:T1489" si="1244">ROUND(AB1489,2)</f>
        <v>0</v>
      </c>
      <c r="P1489" s="2">
        <f t="shared" si="1244"/>
        <v>0</v>
      </c>
      <c r="Q1489" s="2">
        <f t="shared" si="1244"/>
        <v>0</v>
      </c>
      <c r="R1489" s="2">
        <f t="shared" si="1244"/>
        <v>0</v>
      </c>
      <c r="S1489" s="2">
        <f t="shared" si="1244"/>
        <v>0</v>
      </c>
      <c r="T1489" s="2">
        <f t="shared" si="1244"/>
        <v>0</v>
      </c>
      <c r="U1489" s="2">
        <f>AH1489</f>
        <v>0</v>
      </c>
      <c r="V1489" s="2">
        <f>AI1489</f>
        <v>0</v>
      </c>
      <c r="W1489" s="2">
        <f>ROUND(AJ1489,2)</f>
        <v>0</v>
      </c>
      <c r="X1489" s="2">
        <f>ROUND(AK1489,2)</f>
        <v>0</v>
      </c>
      <c r="Y1489" s="2">
        <f>ROUND(AL1489,2)</f>
        <v>0</v>
      </c>
      <c r="Z1489" s="2"/>
      <c r="AA1489" s="2"/>
      <c r="AB1489" s="2">
        <f>ROUND(SUMIF(AA1475:AA1487,"=52421674",O1475:O1487),2)</f>
        <v>0</v>
      </c>
      <c r="AC1489" s="2">
        <f>ROUND(SUMIF(AA1475:AA1487,"=52421674",P1475:P1487),2)</f>
        <v>0</v>
      </c>
      <c r="AD1489" s="2">
        <f>ROUND(SUMIF(AA1475:AA1487,"=52421674",Q1475:Q1487),2)</f>
        <v>0</v>
      </c>
      <c r="AE1489" s="2">
        <f>ROUND(SUMIF(AA1475:AA1487,"=52421674",R1475:R1487),2)</f>
        <v>0</v>
      </c>
      <c r="AF1489" s="2">
        <f>ROUND(SUMIF(AA1475:AA1487,"=52421674",S1475:S1487),2)</f>
        <v>0</v>
      </c>
      <c r="AG1489" s="2">
        <f>ROUND(SUMIF(AA1475:AA1487,"=52421674",T1475:T1487),2)</f>
        <v>0</v>
      </c>
      <c r="AH1489" s="2">
        <f>SUMIF(AA1475:AA1487,"=52421674",U1475:U1487)</f>
        <v>0</v>
      </c>
      <c r="AI1489" s="2">
        <f>SUMIF(AA1475:AA1487,"=52421674",V1475:V1487)</f>
        <v>0</v>
      </c>
      <c r="AJ1489" s="2">
        <f>ROUND(SUMIF(AA1475:AA1487,"=52421674",W1475:W1487),2)</f>
        <v>0</v>
      </c>
      <c r="AK1489" s="2">
        <f>ROUND(SUMIF(AA1475:AA1487,"=52421674",X1475:X1487),2)</f>
        <v>0</v>
      </c>
      <c r="AL1489" s="2">
        <f>ROUND(SUMIF(AA1475:AA1487,"=52421674",Y1475:Y1487),2)</f>
        <v>0</v>
      </c>
      <c r="AM1489" s="2"/>
      <c r="AN1489" s="2"/>
      <c r="AO1489" s="2">
        <f t="shared" ref="AO1489:BD1489" si="1245">ROUND(BX1489,2)</f>
        <v>0</v>
      </c>
      <c r="AP1489" s="2">
        <f t="shared" si="1245"/>
        <v>0</v>
      </c>
      <c r="AQ1489" s="2">
        <f t="shared" si="1245"/>
        <v>0</v>
      </c>
      <c r="AR1489" s="2">
        <f t="shared" si="1245"/>
        <v>0</v>
      </c>
      <c r="AS1489" s="2">
        <f t="shared" si="1245"/>
        <v>0</v>
      </c>
      <c r="AT1489" s="2">
        <f t="shared" si="1245"/>
        <v>0</v>
      </c>
      <c r="AU1489" s="2">
        <f t="shared" si="1245"/>
        <v>0</v>
      </c>
      <c r="AV1489" s="2">
        <f t="shared" si="1245"/>
        <v>0</v>
      </c>
      <c r="AW1489" s="2">
        <f t="shared" si="1245"/>
        <v>0</v>
      </c>
      <c r="AX1489" s="2">
        <f t="shared" si="1245"/>
        <v>0</v>
      </c>
      <c r="AY1489" s="2">
        <f t="shared" si="1245"/>
        <v>0</v>
      </c>
      <c r="AZ1489" s="2">
        <f t="shared" si="1245"/>
        <v>0</v>
      </c>
      <c r="BA1489" s="2">
        <f t="shared" si="1245"/>
        <v>0</v>
      </c>
      <c r="BB1489" s="2">
        <f t="shared" si="1245"/>
        <v>0</v>
      </c>
      <c r="BC1489" s="2">
        <f t="shared" si="1245"/>
        <v>0</v>
      </c>
      <c r="BD1489" s="2">
        <f t="shared" si="1245"/>
        <v>0</v>
      </c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>
        <f>ROUND(SUMIF(AA1475:AA1487,"=52421674",FQ1475:FQ1487),2)</f>
        <v>0</v>
      </c>
      <c r="BY1489" s="2">
        <f>ROUND(SUMIF(AA1475:AA1487,"=52421674",FR1475:FR1487),2)</f>
        <v>0</v>
      </c>
      <c r="BZ1489" s="2">
        <f>ROUND(SUMIF(AA1475:AA1487,"=52421674",GL1475:GL1487),2)</f>
        <v>0</v>
      </c>
      <c r="CA1489" s="2">
        <f>ROUND(SUMIF(AA1475:AA1487,"=52421674",GM1475:GM1487),2)</f>
        <v>0</v>
      </c>
      <c r="CB1489" s="2">
        <f>ROUND(SUMIF(AA1475:AA1487,"=52421674",GN1475:GN1487),2)</f>
        <v>0</v>
      </c>
      <c r="CC1489" s="2">
        <f>ROUND(SUMIF(AA1475:AA1487,"=52421674",GO1475:GO1487),2)</f>
        <v>0</v>
      </c>
      <c r="CD1489" s="2">
        <f>ROUND(SUMIF(AA1475:AA1487,"=52421674",GP1475:GP1487),2)</f>
        <v>0</v>
      </c>
      <c r="CE1489" s="2">
        <f>AC1489-BX1489</f>
        <v>0</v>
      </c>
      <c r="CF1489" s="2">
        <f>AC1489-BY1489</f>
        <v>0</v>
      </c>
      <c r="CG1489" s="2">
        <f>BX1489-BZ1489</f>
        <v>0</v>
      </c>
      <c r="CH1489" s="2">
        <f>AC1489-BX1489-BY1489+BZ1489</f>
        <v>0</v>
      </c>
      <c r="CI1489" s="2">
        <f>BY1489-BZ1489</f>
        <v>0</v>
      </c>
      <c r="CJ1489" s="2">
        <f>ROUND(SUMIF(AA1475:AA1487,"=52421674",GX1475:GX1487),2)</f>
        <v>0</v>
      </c>
      <c r="CK1489" s="2">
        <f>ROUND(SUMIF(AA1475:AA1487,"=52421674",GY1475:GY1487),2)</f>
        <v>0</v>
      </c>
      <c r="CL1489" s="2">
        <f>ROUND(SUMIF(AA1475:AA1487,"=52421674",GZ1475:GZ1487),2)</f>
        <v>0</v>
      </c>
      <c r="CM1489" s="2">
        <f>ROUND(SUMIF(AA1475:AA1487,"=52421674",HD1475:HD1487),2)</f>
        <v>0</v>
      </c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  <c r="GO1489" s="3"/>
      <c r="GP1489" s="3"/>
      <c r="GQ1489" s="3"/>
      <c r="GR1489" s="3"/>
      <c r="GS1489" s="3"/>
      <c r="GT1489" s="3"/>
      <c r="GU1489" s="3"/>
      <c r="GV1489" s="3"/>
      <c r="GW1489" s="3"/>
      <c r="GX1489" s="3">
        <v>0</v>
      </c>
    </row>
    <row r="1491" spans="1:206" x14ac:dyDescent="0.2">
      <c r="A1491" s="4">
        <v>50</v>
      </c>
      <c r="B1491" s="4">
        <v>0</v>
      </c>
      <c r="C1491" s="4">
        <v>0</v>
      </c>
      <c r="D1491" s="4">
        <v>1</v>
      </c>
      <c r="E1491" s="4">
        <v>201</v>
      </c>
      <c r="F1491" s="4">
        <f>ROUND(Source!O1489,O1491)</f>
        <v>0</v>
      </c>
      <c r="G1491" s="4" t="s">
        <v>74</v>
      </c>
      <c r="H1491" s="4" t="s">
        <v>75</v>
      </c>
      <c r="I1491" s="4"/>
      <c r="J1491" s="4"/>
      <c r="K1491" s="4">
        <v>201</v>
      </c>
      <c r="L1491" s="4">
        <v>1</v>
      </c>
      <c r="M1491" s="4">
        <v>3</v>
      </c>
      <c r="N1491" s="4" t="s">
        <v>3</v>
      </c>
      <c r="O1491" s="4">
        <v>2</v>
      </c>
      <c r="P1491" s="4"/>
      <c r="Q1491" s="4"/>
      <c r="R1491" s="4"/>
      <c r="S1491" s="4"/>
      <c r="T1491" s="4"/>
      <c r="U1491" s="4"/>
      <c r="V1491" s="4"/>
      <c r="W1491" s="4"/>
    </row>
    <row r="1492" spans="1:206" x14ac:dyDescent="0.2">
      <c r="A1492" s="4">
        <v>50</v>
      </c>
      <c r="B1492" s="4">
        <v>0</v>
      </c>
      <c r="C1492" s="4">
        <v>0</v>
      </c>
      <c r="D1492" s="4">
        <v>1</v>
      </c>
      <c r="E1492" s="4">
        <v>202</v>
      </c>
      <c r="F1492" s="4">
        <f>ROUND(Source!P1489,O1492)</f>
        <v>0</v>
      </c>
      <c r="G1492" s="4" t="s">
        <v>76</v>
      </c>
      <c r="H1492" s="4" t="s">
        <v>77</v>
      </c>
      <c r="I1492" s="4"/>
      <c r="J1492" s="4"/>
      <c r="K1492" s="4">
        <v>202</v>
      </c>
      <c r="L1492" s="4">
        <v>2</v>
      </c>
      <c r="M1492" s="4">
        <v>3</v>
      </c>
      <c r="N1492" s="4" t="s">
        <v>3</v>
      </c>
      <c r="O1492" s="4">
        <v>2</v>
      </c>
      <c r="P1492" s="4"/>
      <c r="Q1492" s="4"/>
      <c r="R1492" s="4"/>
      <c r="S1492" s="4"/>
      <c r="T1492" s="4"/>
      <c r="U1492" s="4"/>
      <c r="V1492" s="4"/>
      <c r="W1492" s="4"/>
    </row>
    <row r="1493" spans="1:206" x14ac:dyDescent="0.2">
      <c r="A1493" s="4">
        <v>50</v>
      </c>
      <c r="B1493" s="4">
        <v>0</v>
      </c>
      <c r="C1493" s="4">
        <v>0</v>
      </c>
      <c r="D1493" s="4">
        <v>1</v>
      </c>
      <c r="E1493" s="4">
        <v>222</v>
      </c>
      <c r="F1493" s="4">
        <f>ROUND(Source!AO1489,O1493)</f>
        <v>0</v>
      </c>
      <c r="G1493" s="4" t="s">
        <v>78</v>
      </c>
      <c r="H1493" s="4" t="s">
        <v>79</v>
      </c>
      <c r="I1493" s="4"/>
      <c r="J1493" s="4"/>
      <c r="K1493" s="4">
        <v>222</v>
      </c>
      <c r="L1493" s="4">
        <v>3</v>
      </c>
      <c r="M1493" s="4">
        <v>3</v>
      </c>
      <c r="N1493" s="4" t="s">
        <v>3</v>
      </c>
      <c r="O1493" s="4">
        <v>2</v>
      </c>
      <c r="P1493" s="4"/>
      <c r="Q1493" s="4"/>
      <c r="R1493" s="4"/>
      <c r="S1493" s="4"/>
      <c r="T1493" s="4"/>
      <c r="U1493" s="4"/>
      <c r="V1493" s="4"/>
      <c r="W1493" s="4"/>
    </row>
    <row r="1494" spans="1:206" x14ac:dyDescent="0.2">
      <c r="A1494" s="4">
        <v>50</v>
      </c>
      <c r="B1494" s="4">
        <v>0</v>
      </c>
      <c r="C1494" s="4">
        <v>0</v>
      </c>
      <c r="D1494" s="4">
        <v>1</v>
      </c>
      <c r="E1494" s="4">
        <v>225</v>
      </c>
      <c r="F1494" s="4">
        <f>ROUND(Source!AV1489,O1494)</f>
        <v>0</v>
      </c>
      <c r="G1494" s="4" t="s">
        <v>80</v>
      </c>
      <c r="H1494" s="4" t="s">
        <v>81</v>
      </c>
      <c r="I1494" s="4"/>
      <c r="J1494" s="4"/>
      <c r="K1494" s="4">
        <v>225</v>
      </c>
      <c r="L1494" s="4">
        <v>4</v>
      </c>
      <c r="M1494" s="4">
        <v>3</v>
      </c>
      <c r="N1494" s="4" t="s">
        <v>3</v>
      </c>
      <c r="O1494" s="4">
        <v>2</v>
      </c>
      <c r="P1494" s="4"/>
      <c r="Q1494" s="4"/>
      <c r="R1494" s="4"/>
      <c r="S1494" s="4"/>
      <c r="T1494" s="4"/>
      <c r="U1494" s="4"/>
      <c r="V1494" s="4"/>
      <c r="W1494" s="4"/>
    </row>
    <row r="1495" spans="1:206" x14ac:dyDescent="0.2">
      <c r="A1495" s="4">
        <v>50</v>
      </c>
      <c r="B1495" s="4">
        <v>0</v>
      </c>
      <c r="C1495" s="4">
        <v>0</v>
      </c>
      <c r="D1495" s="4">
        <v>1</v>
      </c>
      <c r="E1495" s="4">
        <v>226</v>
      </c>
      <c r="F1495" s="4">
        <f>ROUND(Source!AW1489,O1495)</f>
        <v>0</v>
      </c>
      <c r="G1495" s="4" t="s">
        <v>82</v>
      </c>
      <c r="H1495" s="4" t="s">
        <v>83</v>
      </c>
      <c r="I1495" s="4"/>
      <c r="J1495" s="4"/>
      <c r="K1495" s="4">
        <v>226</v>
      </c>
      <c r="L1495" s="4">
        <v>5</v>
      </c>
      <c r="M1495" s="4">
        <v>3</v>
      </c>
      <c r="N1495" s="4" t="s">
        <v>3</v>
      </c>
      <c r="O1495" s="4">
        <v>2</v>
      </c>
      <c r="P1495" s="4"/>
      <c r="Q1495" s="4"/>
      <c r="R1495" s="4"/>
      <c r="S1495" s="4"/>
      <c r="T1495" s="4"/>
      <c r="U1495" s="4"/>
      <c r="V1495" s="4"/>
      <c r="W1495" s="4"/>
    </row>
    <row r="1496" spans="1:206" x14ac:dyDescent="0.2">
      <c r="A1496" s="4">
        <v>50</v>
      </c>
      <c r="B1496" s="4">
        <v>0</v>
      </c>
      <c r="C1496" s="4">
        <v>0</v>
      </c>
      <c r="D1496" s="4">
        <v>1</v>
      </c>
      <c r="E1496" s="4">
        <v>227</v>
      </c>
      <c r="F1496" s="4">
        <f>ROUND(Source!AX1489,O1496)</f>
        <v>0</v>
      </c>
      <c r="G1496" s="4" t="s">
        <v>84</v>
      </c>
      <c r="H1496" s="4" t="s">
        <v>85</v>
      </c>
      <c r="I1496" s="4"/>
      <c r="J1496" s="4"/>
      <c r="K1496" s="4">
        <v>227</v>
      </c>
      <c r="L1496" s="4">
        <v>6</v>
      </c>
      <c r="M1496" s="4">
        <v>3</v>
      </c>
      <c r="N1496" s="4" t="s">
        <v>3</v>
      </c>
      <c r="O1496" s="4">
        <v>2</v>
      </c>
      <c r="P1496" s="4"/>
      <c r="Q1496" s="4"/>
      <c r="R1496" s="4"/>
      <c r="S1496" s="4"/>
      <c r="T1496" s="4"/>
      <c r="U1496" s="4"/>
      <c r="V1496" s="4"/>
      <c r="W1496" s="4"/>
    </row>
    <row r="1497" spans="1:206" x14ac:dyDescent="0.2">
      <c r="A1497" s="4">
        <v>50</v>
      </c>
      <c r="B1497" s="4">
        <v>0</v>
      </c>
      <c r="C1497" s="4">
        <v>0</v>
      </c>
      <c r="D1497" s="4">
        <v>1</v>
      </c>
      <c r="E1497" s="4">
        <v>228</v>
      </c>
      <c r="F1497" s="4">
        <f>ROUND(Source!AY1489,O1497)</f>
        <v>0</v>
      </c>
      <c r="G1497" s="4" t="s">
        <v>86</v>
      </c>
      <c r="H1497" s="4" t="s">
        <v>87</v>
      </c>
      <c r="I1497" s="4"/>
      <c r="J1497" s="4"/>
      <c r="K1497" s="4">
        <v>228</v>
      </c>
      <c r="L1497" s="4">
        <v>7</v>
      </c>
      <c r="M1497" s="4">
        <v>3</v>
      </c>
      <c r="N1497" s="4" t="s">
        <v>3</v>
      </c>
      <c r="O1497" s="4">
        <v>2</v>
      </c>
      <c r="P1497" s="4"/>
      <c r="Q1497" s="4"/>
      <c r="R1497" s="4"/>
      <c r="S1497" s="4"/>
      <c r="T1497" s="4"/>
      <c r="U1497" s="4"/>
      <c r="V1497" s="4"/>
      <c r="W1497" s="4"/>
    </row>
    <row r="1498" spans="1:206" x14ac:dyDescent="0.2">
      <c r="A1498" s="4">
        <v>50</v>
      </c>
      <c r="B1498" s="4">
        <v>0</v>
      </c>
      <c r="C1498" s="4">
        <v>0</v>
      </c>
      <c r="D1498" s="4">
        <v>1</v>
      </c>
      <c r="E1498" s="4">
        <v>216</v>
      </c>
      <c r="F1498" s="4">
        <f>ROUND(Source!AP1489,O1498)</f>
        <v>0</v>
      </c>
      <c r="G1498" s="4" t="s">
        <v>88</v>
      </c>
      <c r="H1498" s="4" t="s">
        <v>89</v>
      </c>
      <c r="I1498" s="4"/>
      <c r="J1498" s="4"/>
      <c r="K1498" s="4">
        <v>216</v>
      </c>
      <c r="L1498" s="4">
        <v>8</v>
      </c>
      <c r="M1498" s="4">
        <v>3</v>
      </c>
      <c r="N1498" s="4" t="s">
        <v>3</v>
      </c>
      <c r="O1498" s="4">
        <v>2</v>
      </c>
      <c r="P1498" s="4"/>
      <c r="Q1498" s="4"/>
      <c r="R1498" s="4"/>
      <c r="S1498" s="4"/>
      <c r="T1498" s="4"/>
      <c r="U1498" s="4"/>
      <c r="V1498" s="4"/>
      <c r="W1498" s="4"/>
    </row>
    <row r="1499" spans="1:206" x14ac:dyDescent="0.2">
      <c r="A1499" s="4">
        <v>50</v>
      </c>
      <c r="B1499" s="4">
        <v>0</v>
      </c>
      <c r="C1499" s="4">
        <v>0</v>
      </c>
      <c r="D1499" s="4">
        <v>1</v>
      </c>
      <c r="E1499" s="4">
        <v>223</v>
      </c>
      <c r="F1499" s="4">
        <f>ROUND(Source!AQ1489,O1499)</f>
        <v>0</v>
      </c>
      <c r="G1499" s="4" t="s">
        <v>90</v>
      </c>
      <c r="H1499" s="4" t="s">
        <v>91</v>
      </c>
      <c r="I1499" s="4"/>
      <c r="J1499" s="4"/>
      <c r="K1499" s="4">
        <v>223</v>
      </c>
      <c r="L1499" s="4">
        <v>9</v>
      </c>
      <c r="M1499" s="4">
        <v>3</v>
      </c>
      <c r="N1499" s="4" t="s">
        <v>3</v>
      </c>
      <c r="O1499" s="4">
        <v>2</v>
      </c>
      <c r="P1499" s="4"/>
      <c r="Q1499" s="4"/>
      <c r="R1499" s="4"/>
      <c r="S1499" s="4"/>
      <c r="T1499" s="4"/>
      <c r="U1499" s="4"/>
      <c r="V1499" s="4"/>
      <c r="W1499" s="4"/>
    </row>
    <row r="1500" spans="1:206" x14ac:dyDescent="0.2">
      <c r="A1500" s="4">
        <v>50</v>
      </c>
      <c r="B1500" s="4">
        <v>0</v>
      </c>
      <c r="C1500" s="4">
        <v>0</v>
      </c>
      <c r="D1500" s="4">
        <v>1</v>
      </c>
      <c r="E1500" s="4">
        <v>229</v>
      </c>
      <c r="F1500" s="4">
        <f>ROUND(Source!AZ1489,O1500)</f>
        <v>0</v>
      </c>
      <c r="G1500" s="4" t="s">
        <v>92</v>
      </c>
      <c r="H1500" s="4" t="s">
        <v>93</v>
      </c>
      <c r="I1500" s="4"/>
      <c r="J1500" s="4"/>
      <c r="K1500" s="4">
        <v>229</v>
      </c>
      <c r="L1500" s="4">
        <v>10</v>
      </c>
      <c r="M1500" s="4">
        <v>3</v>
      </c>
      <c r="N1500" s="4" t="s">
        <v>3</v>
      </c>
      <c r="O1500" s="4">
        <v>2</v>
      </c>
      <c r="P1500" s="4"/>
      <c r="Q1500" s="4"/>
      <c r="R1500" s="4"/>
      <c r="S1500" s="4"/>
      <c r="T1500" s="4"/>
      <c r="U1500" s="4"/>
      <c r="V1500" s="4"/>
      <c r="W1500" s="4"/>
    </row>
    <row r="1501" spans="1:206" x14ac:dyDescent="0.2">
      <c r="A1501" s="4">
        <v>50</v>
      </c>
      <c r="B1501" s="4">
        <v>0</v>
      </c>
      <c r="C1501" s="4">
        <v>0</v>
      </c>
      <c r="D1501" s="4">
        <v>1</v>
      </c>
      <c r="E1501" s="4">
        <v>203</v>
      </c>
      <c r="F1501" s="4">
        <f>ROUND(Source!Q1489,O1501)</f>
        <v>0</v>
      </c>
      <c r="G1501" s="4" t="s">
        <v>94</v>
      </c>
      <c r="H1501" s="4" t="s">
        <v>95</v>
      </c>
      <c r="I1501" s="4"/>
      <c r="J1501" s="4"/>
      <c r="K1501" s="4">
        <v>203</v>
      </c>
      <c r="L1501" s="4">
        <v>11</v>
      </c>
      <c r="M1501" s="4">
        <v>3</v>
      </c>
      <c r="N1501" s="4" t="s">
        <v>3</v>
      </c>
      <c r="O1501" s="4">
        <v>2</v>
      </c>
      <c r="P1501" s="4"/>
      <c r="Q1501" s="4"/>
      <c r="R1501" s="4"/>
      <c r="S1501" s="4"/>
      <c r="T1501" s="4"/>
      <c r="U1501" s="4"/>
      <c r="V1501" s="4"/>
      <c r="W1501" s="4"/>
    </row>
    <row r="1502" spans="1:206" x14ac:dyDescent="0.2">
      <c r="A1502" s="4">
        <v>50</v>
      </c>
      <c r="B1502" s="4">
        <v>0</v>
      </c>
      <c r="C1502" s="4">
        <v>0</v>
      </c>
      <c r="D1502" s="4">
        <v>1</v>
      </c>
      <c r="E1502" s="4">
        <v>231</v>
      </c>
      <c r="F1502" s="4">
        <f>ROUND(Source!BB1489,O1502)</f>
        <v>0</v>
      </c>
      <c r="G1502" s="4" t="s">
        <v>96</v>
      </c>
      <c r="H1502" s="4" t="s">
        <v>97</v>
      </c>
      <c r="I1502" s="4"/>
      <c r="J1502" s="4"/>
      <c r="K1502" s="4">
        <v>231</v>
      </c>
      <c r="L1502" s="4">
        <v>12</v>
      </c>
      <c r="M1502" s="4">
        <v>3</v>
      </c>
      <c r="N1502" s="4" t="s">
        <v>3</v>
      </c>
      <c r="O1502" s="4">
        <v>2</v>
      </c>
      <c r="P1502" s="4"/>
      <c r="Q1502" s="4"/>
      <c r="R1502" s="4"/>
      <c r="S1502" s="4"/>
      <c r="T1502" s="4"/>
      <c r="U1502" s="4"/>
      <c r="V1502" s="4"/>
      <c r="W1502" s="4"/>
    </row>
    <row r="1503" spans="1:206" x14ac:dyDescent="0.2">
      <c r="A1503" s="4">
        <v>50</v>
      </c>
      <c r="B1503" s="4">
        <v>0</v>
      </c>
      <c r="C1503" s="4">
        <v>0</v>
      </c>
      <c r="D1503" s="4">
        <v>1</v>
      </c>
      <c r="E1503" s="4">
        <v>204</v>
      </c>
      <c r="F1503" s="4">
        <f>ROUND(Source!R1489,O1503)</f>
        <v>0</v>
      </c>
      <c r="G1503" s="4" t="s">
        <v>98</v>
      </c>
      <c r="H1503" s="4" t="s">
        <v>99</v>
      </c>
      <c r="I1503" s="4"/>
      <c r="J1503" s="4"/>
      <c r="K1503" s="4">
        <v>204</v>
      </c>
      <c r="L1503" s="4">
        <v>13</v>
      </c>
      <c r="M1503" s="4">
        <v>3</v>
      </c>
      <c r="N1503" s="4" t="s">
        <v>3</v>
      </c>
      <c r="O1503" s="4">
        <v>2</v>
      </c>
      <c r="P1503" s="4"/>
      <c r="Q1503" s="4"/>
      <c r="R1503" s="4"/>
      <c r="S1503" s="4"/>
      <c r="T1503" s="4"/>
      <c r="U1503" s="4"/>
      <c r="V1503" s="4"/>
      <c r="W1503" s="4"/>
    </row>
    <row r="1504" spans="1:206" x14ac:dyDescent="0.2">
      <c r="A1504" s="4">
        <v>50</v>
      </c>
      <c r="B1504" s="4">
        <v>0</v>
      </c>
      <c r="C1504" s="4">
        <v>0</v>
      </c>
      <c r="D1504" s="4">
        <v>1</v>
      </c>
      <c r="E1504" s="4">
        <v>205</v>
      </c>
      <c r="F1504" s="4">
        <f>ROUND(Source!S1489,O1504)</f>
        <v>0</v>
      </c>
      <c r="G1504" s="4" t="s">
        <v>100</v>
      </c>
      <c r="H1504" s="4" t="s">
        <v>101</v>
      </c>
      <c r="I1504" s="4"/>
      <c r="J1504" s="4"/>
      <c r="K1504" s="4">
        <v>205</v>
      </c>
      <c r="L1504" s="4">
        <v>14</v>
      </c>
      <c r="M1504" s="4">
        <v>3</v>
      </c>
      <c r="N1504" s="4" t="s">
        <v>3</v>
      </c>
      <c r="O1504" s="4">
        <v>2</v>
      </c>
      <c r="P1504" s="4"/>
      <c r="Q1504" s="4"/>
      <c r="R1504" s="4"/>
      <c r="S1504" s="4"/>
      <c r="T1504" s="4"/>
      <c r="U1504" s="4"/>
      <c r="V1504" s="4"/>
      <c r="W1504" s="4"/>
    </row>
    <row r="1505" spans="1:88" x14ac:dyDescent="0.2">
      <c r="A1505" s="4">
        <v>50</v>
      </c>
      <c r="B1505" s="4">
        <v>0</v>
      </c>
      <c r="C1505" s="4">
        <v>0</v>
      </c>
      <c r="D1505" s="4">
        <v>1</v>
      </c>
      <c r="E1505" s="4">
        <v>232</v>
      </c>
      <c r="F1505" s="4">
        <f>ROUND(Source!BC1489,O1505)</f>
        <v>0</v>
      </c>
      <c r="G1505" s="4" t="s">
        <v>102</v>
      </c>
      <c r="H1505" s="4" t="s">
        <v>103</v>
      </c>
      <c r="I1505" s="4"/>
      <c r="J1505" s="4"/>
      <c r="K1505" s="4">
        <v>232</v>
      </c>
      <c r="L1505" s="4">
        <v>15</v>
      </c>
      <c r="M1505" s="4">
        <v>3</v>
      </c>
      <c r="N1505" s="4" t="s">
        <v>3</v>
      </c>
      <c r="O1505" s="4">
        <v>2</v>
      </c>
      <c r="P1505" s="4"/>
      <c r="Q1505" s="4"/>
      <c r="R1505" s="4"/>
      <c r="S1505" s="4"/>
      <c r="T1505" s="4"/>
      <c r="U1505" s="4"/>
      <c r="V1505" s="4"/>
      <c r="W1505" s="4"/>
    </row>
    <row r="1506" spans="1:88" x14ac:dyDescent="0.2">
      <c r="A1506" s="4">
        <v>50</v>
      </c>
      <c r="B1506" s="4">
        <v>0</v>
      </c>
      <c r="C1506" s="4">
        <v>0</v>
      </c>
      <c r="D1506" s="4">
        <v>1</v>
      </c>
      <c r="E1506" s="4">
        <v>214</v>
      </c>
      <c r="F1506" s="4">
        <f>ROUND(Source!AS1489,O1506)</f>
        <v>0</v>
      </c>
      <c r="G1506" s="4" t="s">
        <v>104</v>
      </c>
      <c r="H1506" s="4" t="s">
        <v>105</v>
      </c>
      <c r="I1506" s="4"/>
      <c r="J1506" s="4"/>
      <c r="K1506" s="4">
        <v>214</v>
      </c>
      <c r="L1506" s="4">
        <v>16</v>
      </c>
      <c r="M1506" s="4">
        <v>3</v>
      </c>
      <c r="N1506" s="4" t="s">
        <v>3</v>
      </c>
      <c r="O1506" s="4">
        <v>2</v>
      </c>
      <c r="P1506" s="4"/>
      <c r="Q1506" s="4"/>
      <c r="R1506" s="4"/>
      <c r="S1506" s="4"/>
      <c r="T1506" s="4"/>
      <c r="U1506" s="4"/>
      <c r="V1506" s="4"/>
      <c r="W1506" s="4"/>
    </row>
    <row r="1507" spans="1:88" x14ac:dyDescent="0.2">
      <c r="A1507" s="4">
        <v>50</v>
      </c>
      <c r="B1507" s="4">
        <v>0</v>
      </c>
      <c r="C1507" s="4">
        <v>0</v>
      </c>
      <c r="D1507" s="4">
        <v>1</v>
      </c>
      <c r="E1507" s="4">
        <v>215</v>
      </c>
      <c r="F1507" s="4">
        <f>ROUND(Source!AT1489,O1507)</f>
        <v>0</v>
      </c>
      <c r="G1507" s="4" t="s">
        <v>106</v>
      </c>
      <c r="H1507" s="4" t="s">
        <v>107</v>
      </c>
      <c r="I1507" s="4"/>
      <c r="J1507" s="4"/>
      <c r="K1507" s="4">
        <v>215</v>
      </c>
      <c r="L1507" s="4">
        <v>17</v>
      </c>
      <c r="M1507" s="4">
        <v>3</v>
      </c>
      <c r="N1507" s="4" t="s">
        <v>3</v>
      </c>
      <c r="O1507" s="4">
        <v>2</v>
      </c>
      <c r="P1507" s="4"/>
      <c r="Q1507" s="4"/>
      <c r="R1507" s="4"/>
      <c r="S1507" s="4"/>
      <c r="T1507" s="4"/>
      <c r="U1507" s="4"/>
      <c r="V1507" s="4"/>
      <c r="W1507" s="4"/>
    </row>
    <row r="1508" spans="1:88" x14ac:dyDescent="0.2">
      <c r="A1508" s="4">
        <v>50</v>
      </c>
      <c r="B1508" s="4">
        <v>0</v>
      </c>
      <c r="C1508" s="4">
        <v>0</v>
      </c>
      <c r="D1508" s="4">
        <v>1</v>
      </c>
      <c r="E1508" s="4">
        <v>217</v>
      </c>
      <c r="F1508" s="4">
        <f>ROUND(Source!AU1489,O1508)</f>
        <v>0</v>
      </c>
      <c r="G1508" s="4" t="s">
        <v>108</v>
      </c>
      <c r="H1508" s="4" t="s">
        <v>109</v>
      </c>
      <c r="I1508" s="4"/>
      <c r="J1508" s="4"/>
      <c r="K1508" s="4">
        <v>217</v>
      </c>
      <c r="L1508" s="4">
        <v>18</v>
      </c>
      <c r="M1508" s="4">
        <v>3</v>
      </c>
      <c r="N1508" s="4" t="s">
        <v>3</v>
      </c>
      <c r="O1508" s="4">
        <v>2</v>
      </c>
      <c r="P1508" s="4"/>
      <c r="Q1508" s="4"/>
      <c r="R1508" s="4"/>
      <c r="S1508" s="4"/>
      <c r="T1508" s="4"/>
      <c r="U1508" s="4"/>
      <c r="V1508" s="4"/>
      <c r="W1508" s="4"/>
    </row>
    <row r="1509" spans="1:88" x14ac:dyDescent="0.2">
      <c r="A1509" s="4">
        <v>50</v>
      </c>
      <c r="B1509" s="4">
        <v>0</v>
      </c>
      <c r="C1509" s="4">
        <v>0</v>
      </c>
      <c r="D1509" s="4">
        <v>1</v>
      </c>
      <c r="E1509" s="4">
        <v>230</v>
      </c>
      <c r="F1509" s="4">
        <f>ROUND(Source!BA1489,O1509)</f>
        <v>0</v>
      </c>
      <c r="G1509" s="4" t="s">
        <v>110</v>
      </c>
      <c r="H1509" s="4" t="s">
        <v>111</v>
      </c>
      <c r="I1509" s="4"/>
      <c r="J1509" s="4"/>
      <c r="K1509" s="4">
        <v>230</v>
      </c>
      <c r="L1509" s="4">
        <v>19</v>
      </c>
      <c r="M1509" s="4">
        <v>3</v>
      </c>
      <c r="N1509" s="4" t="s">
        <v>3</v>
      </c>
      <c r="O1509" s="4">
        <v>2</v>
      </c>
      <c r="P1509" s="4"/>
      <c r="Q1509" s="4"/>
      <c r="R1509" s="4"/>
      <c r="S1509" s="4"/>
      <c r="T1509" s="4"/>
      <c r="U1509" s="4"/>
      <c r="V1509" s="4"/>
      <c r="W1509" s="4"/>
    </row>
    <row r="1510" spans="1:88" x14ac:dyDescent="0.2">
      <c r="A1510" s="4">
        <v>50</v>
      </c>
      <c r="B1510" s="4">
        <v>0</v>
      </c>
      <c r="C1510" s="4">
        <v>0</v>
      </c>
      <c r="D1510" s="4">
        <v>1</v>
      </c>
      <c r="E1510" s="4">
        <v>206</v>
      </c>
      <c r="F1510" s="4">
        <f>ROUND(Source!T1489,O1510)</f>
        <v>0</v>
      </c>
      <c r="G1510" s="4" t="s">
        <v>112</v>
      </c>
      <c r="H1510" s="4" t="s">
        <v>113</v>
      </c>
      <c r="I1510" s="4"/>
      <c r="J1510" s="4"/>
      <c r="K1510" s="4">
        <v>206</v>
      </c>
      <c r="L1510" s="4">
        <v>20</v>
      </c>
      <c r="M1510" s="4">
        <v>3</v>
      </c>
      <c r="N1510" s="4" t="s">
        <v>3</v>
      </c>
      <c r="O1510" s="4">
        <v>2</v>
      </c>
      <c r="P1510" s="4"/>
      <c r="Q1510" s="4"/>
      <c r="R1510" s="4"/>
      <c r="S1510" s="4"/>
      <c r="T1510" s="4"/>
      <c r="U1510" s="4"/>
      <c r="V1510" s="4"/>
      <c r="W1510" s="4"/>
    </row>
    <row r="1511" spans="1:88" x14ac:dyDescent="0.2">
      <c r="A1511" s="4">
        <v>50</v>
      </c>
      <c r="B1511" s="4">
        <v>0</v>
      </c>
      <c r="C1511" s="4">
        <v>0</v>
      </c>
      <c r="D1511" s="4">
        <v>1</v>
      </c>
      <c r="E1511" s="4">
        <v>207</v>
      </c>
      <c r="F1511" s="4">
        <f>Source!U1489</f>
        <v>0</v>
      </c>
      <c r="G1511" s="4" t="s">
        <v>114</v>
      </c>
      <c r="H1511" s="4" t="s">
        <v>115</v>
      </c>
      <c r="I1511" s="4"/>
      <c r="J1511" s="4"/>
      <c r="K1511" s="4">
        <v>207</v>
      </c>
      <c r="L1511" s="4">
        <v>21</v>
      </c>
      <c r="M1511" s="4">
        <v>3</v>
      </c>
      <c r="N1511" s="4" t="s">
        <v>3</v>
      </c>
      <c r="O1511" s="4">
        <v>-1</v>
      </c>
      <c r="P1511" s="4"/>
      <c r="Q1511" s="4"/>
      <c r="R1511" s="4"/>
      <c r="S1511" s="4"/>
      <c r="T1511" s="4"/>
      <c r="U1511" s="4"/>
      <c r="V1511" s="4"/>
      <c r="W1511" s="4"/>
    </row>
    <row r="1512" spans="1:88" x14ac:dyDescent="0.2">
      <c r="A1512" s="4">
        <v>50</v>
      </c>
      <c r="B1512" s="4">
        <v>0</v>
      </c>
      <c r="C1512" s="4">
        <v>0</v>
      </c>
      <c r="D1512" s="4">
        <v>1</v>
      </c>
      <c r="E1512" s="4">
        <v>208</v>
      </c>
      <c r="F1512" s="4">
        <f>Source!V1489</f>
        <v>0</v>
      </c>
      <c r="G1512" s="4" t="s">
        <v>116</v>
      </c>
      <c r="H1512" s="4" t="s">
        <v>117</v>
      </c>
      <c r="I1512" s="4"/>
      <c r="J1512" s="4"/>
      <c r="K1512" s="4">
        <v>208</v>
      </c>
      <c r="L1512" s="4">
        <v>22</v>
      </c>
      <c r="M1512" s="4">
        <v>3</v>
      </c>
      <c r="N1512" s="4" t="s">
        <v>3</v>
      </c>
      <c r="O1512" s="4">
        <v>-1</v>
      </c>
      <c r="P1512" s="4"/>
      <c r="Q1512" s="4"/>
      <c r="R1512" s="4"/>
      <c r="S1512" s="4"/>
      <c r="T1512" s="4"/>
      <c r="U1512" s="4"/>
      <c r="V1512" s="4"/>
      <c r="W1512" s="4"/>
    </row>
    <row r="1513" spans="1:88" x14ac:dyDescent="0.2">
      <c r="A1513" s="4">
        <v>50</v>
      </c>
      <c r="B1513" s="4">
        <v>0</v>
      </c>
      <c r="C1513" s="4">
        <v>0</v>
      </c>
      <c r="D1513" s="4">
        <v>1</v>
      </c>
      <c r="E1513" s="4">
        <v>209</v>
      </c>
      <c r="F1513" s="4">
        <f>ROUND(Source!W1489,O1513)</f>
        <v>0</v>
      </c>
      <c r="G1513" s="4" t="s">
        <v>118</v>
      </c>
      <c r="H1513" s="4" t="s">
        <v>119</v>
      </c>
      <c r="I1513" s="4"/>
      <c r="J1513" s="4"/>
      <c r="K1513" s="4">
        <v>209</v>
      </c>
      <c r="L1513" s="4">
        <v>23</v>
      </c>
      <c r="M1513" s="4">
        <v>3</v>
      </c>
      <c r="N1513" s="4" t="s">
        <v>3</v>
      </c>
      <c r="O1513" s="4">
        <v>2</v>
      </c>
      <c r="P1513" s="4"/>
      <c r="Q1513" s="4"/>
      <c r="R1513" s="4"/>
      <c r="S1513" s="4"/>
      <c r="T1513" s="4"/>
      <c r="U1513" s="4"/>
      <c r="V1513" s="4"/>
      <c r="W1513" s="4"/>
    </row>
    <row r="1514" spans="1:88" x14ac:dyDescent="0.2">
      <c r="A1514" s="4">
        <v>50</v>
      </c>
      <c r="B1514" s="4">
        <v>0</v>
      </c>
      <c r="C1514" s="4">
        <v>0</v>
      </c>
      <c r="D1514" s="4">
        <v>1</v>
      </c>
      <c r="E1514" s="4">
        <v>233</v>
      </c>
      <c r="F1514" s="4">
        <f>ROUND(Source!BD1489,O1514)</f>
        <v>0</v>
      </c>
      <c r="G1514" s="4" t="s">
        <v>120</v>
      </c>
      <c r="H1514" s="4" t="s">
        <v>121</v>
      </c>
      <c r="I1514" s="4"/>
      <c r="J1514" s="4"/>
      <c r="K1514" s="4">
        <v>233</v>
      </c>
      <c r="L1514" s="4">
        <v>24</v>
      </c>
      <c r="M1514" s="4">
        <v>3</v>
      </c>
      <c r="N1514" s="4" t="s">
        <v>3</v>
      </c>
      <c r="O1514" s="4">
        <v>2</v>
      </c>
      <c r="P1514" s="4"/>
      <c r="Q1514" s="4"/>
      <c r="R1514" s="4"/>
      <c r="S1514" s="4"/>
      <c r="T1514" s="4"/>
      <c r="U1514" s="4"/>
      <c r="V1514" s="4"/>
      <c r="W1514" s="4"/>
    </row>
    <row r="1515" spans="1:88" x14ac:dyDescent="0.2">
      <c r="A1515" s="4">
        <v>50</v>
      </c>
      <c r="B1515" s="4">
        <v>0</v>
      </c>
      <c r="C1515" s="4">
        <v>0</v>
      </c>
      <c r="D1515" s="4">
        <v>1</v>
      </c>
      <c r="E1515" s="4">
        <v>210</v>
      </c>
      <c r="F1515" s="4">
        <f>ROUND(Source!X1489,O1515)</f>
        <v>0</v>
      </c>
      <c r="G1515" s="4" t="s">
        <v>122</v>
      </c>
      <c r="H1515" s="4" t="s">
        <v>123</v>
      </c>
      <c r="I1515" s="4"/>
      <c r="J1515" s="4"/>
      <c r="K1515" s="4">
        <v>210</v>
      </c>
      <c r="L1515" s="4">
        <v>25</v>
      </c>
      <c r="M1515" s="4">
        <v>3</v>
      </c>
      <c r="N1515" s="4" t="s">
        <v>3</v>
      </c>
      <c r="O1515" s="4">
        <v>2</v>
      </c>
      <c r="P1515" s="4"/>
      <c r="Q1515" s="4"/>
      <c r="R1515" s="4"/>
      <c r="S1515" s="4"/>
      <c r="T1515" s="4"/>
      <c r="U1515" s="4"/>
      <c r="V1515" s="4"/>
      <c r="W1515" s="4"/>
    </row>
    <row r="1516" spans="1:88" x14ac:dyDescent="0.2">
      <c r="A1516" s="4">
        <v>50</v>
      </c>
      <c r="B1516" s="4">
        <v>0</v>
      </c>
      <c r="C1516" s="4">
        <v>0</v>
      </c>
      <c r="D1516" s="4">
        <v>1</v>
      </c>
      <c r="E1516" s="4">
        <v>211</v>
      </c>
      <c r="F1516" s="4">
        <f>ROUND(Source!Y1489,O1516)</f>
        <v>0</v>
      </c>
      <c r="G1516" s="4" t="s">
        <v>124</v>
      </c>
      <c r="H1516" s="4" t="s">
        <v>125</v>
      </c>
      <c r="I1516" s="4"/>
      <c r="J1516" s="4"/>
      <c r="K1516" s="4">
        <v>211</v>
      </c>
      <c r="L1516" s="4">
        <v>26</v>
      </c>
      <c r="M1516" s="4">
        <v>3</v>
      </c>
      <c r="N1516" s="4" t="s">
        <v>3</v>
      </c>
      <c r="O1516" s="4">
        <v>2</v>
      </c>
      <c r="P1516" s="4"/>
      <c r="Q1516" s="4"/>
      <c r="R1516" s="4"/>
      <c r="S1516" s="4"/>
      <c r="T1516" s="4"/>
      <c r="U1516" s="4"/>
      <c r="V1516" s="4"/>
      <c r="W1516" s="4"/>
    </row>
    <row r="1517" spans="1:88" x14ac:dyDescent="0.2">
      <c r="A1517" s="4">
        <v>50</v>
      </c>
      <c r="B1517" s="4">
        <v>0</v>
      </c>
      <c r="C1517" s="4">
        <v>0</v>
      </c>
      <c r="D1517" s="4">
        <v>1</v>
      </c>
      <c r="E1517" s="4">
        <v>224</v>
      </c>
      <c r="F1517" s="4">
        <f>ROUND(Source!AR1489,O1517)</f>
        <v>0</v>
      </c>
      <c r="G1517" s="4" t="s">
        <v>126</v>
      </c>
      <c r="H1517" s="4" t="s">
        <v>127</v>
      </c>
      <c r="I1517" s="4"/>
      <c r="J1517" s="4"/>
      <c r="K1517" s="4">
        <v>224</v>
      </c>
      <c r="L1517" s="4">
        <v>27</v>
      </c>
      <c r="M1517" s="4">
        <v>3</v>
      </c>
      <c r="N1517" s="4" t="s">
        <v>3</v>
      </c>
      <c r="O1517" s="4">
        <v>2</v>
      </c>
      <c r="P1517" s="4"/>
      <c r="Q1517" s="4"/>
      <c r="R1517" s="4"/>
      <c r="S1517" s="4"/>
      <c r="T1517" s="4"/>
      <c r="U1517" s="4"/>
      <c r="V1517" s="4"/>
      <c r="W1517" s="4"/>
    </row>
    <row r="1519" spans="1:88" x14ac:dyDescent="0.2">
      <c r="A1519" s="1">
        <v>5</v>
      </c>
      <c r="B1519" s="1">
        <v>1</v>
      </c>
      <c r="C1519" s="1"/>
      <c r="D1519" s="1">
        <f>ROW(A1531)</f>
        <v>1531</v>
      </c>
      <c r="E1519" s="1"/>
      <c r="F1519" s="1" t="s">
        <v>15</v>
      </c>
      <c r="G1519" s="1" t="s">
        <v>180</v>
      </c>
      <c r="H1519" s="1" t="s">
        <v>3</v>
      </c>
      <c r="I1519" s="1">
        <v>0</v>
      </c>
      <c r="J1519" s="1"/>
      <c r="K1519" s="1">
        <v>0</v>
      </c>
      <c r="L1519" s="1"/>
      <c r="M1519" s="1"/>
      <c r="N1519" s="1"/>
      <c r="O1519" s="1"/>
      <c r="P1519" s="1"/>
      <c r="Q1519" s="1"/>
      <c r="R1519" s="1"/>
      <c r="S1519" s="1"/>
      <c r="T1519" s="1"/>
      <c r="U1519" s="1" t="s">
        <v>3</v>
      </c>
      <c r="V1519" s="1">
        <v>0</v>
      </c>
      <c r="W1519" s="1"/>
      <c r="X1519" s="1"/>
      <c r="Y1519" s="1"/>
      <c r="Z1519" s="1"/>
      <c r="AA1519" s="1"/>
      <c r="AB1519" s="1" t="s">
        <v>3</v>
      </c>
      <c r="AC1519" s="1" t="s">
        <v>3</v>
      </c>
      <c r="AD1519" s="1" t="s">
        <v>3</v>
      </c>
      <c r="AE1519" s="1" t="s">
        <v>3</v>
      </c>
      <c r="AF1519" s="1" t="s">
        <v>3</v>
      </c>
      <c r="AG1519" s="1" t="s">
        <v>3</v>
      </c>
      <c r="AH1519" s="1"/>
      <c r="AI1519" s="1"/>
      <c r="AJ1519" s="1"/>
      <c r="AK1519" s="1"/>
      <c r="AL1519" s="1"/>
      <c r="AM1519" s="1"/>
      <c r="AN1519" s="1"/>
      <c r="AO1519" s="1"/>
      <c r="AP1519" s="1" t="s">
        <v>3</v>
      </c>
      <c r="AQ1519" s="1" t="s">
        <v>3</v>
      </c>
      <c r="AR1519" s="1" t="s">
        <v>3</v>
      </c>
      <c r="AS1519" s="1"/>
      <c r="AT1519" s="1"/>
      <c r="AU1519" s="1"/>
      <c r="AV1519" s="1"/>
      <c r="AW1519" s="1"/>
      <c r="AX1519" s="1"/>
      <c r="AY1519" s="1"/>
      <c r="AZ1519" s="1" t="s">
        <v>3</v>
      </c>
      <c r="BA1519" s="1"/>
      <c r="BB1519" s="1" t="s">
        <v>3</v>
      </c>
      <c r="BC1519" s="1" t="s">
        <v>3</v>
      </c>
      <c r="BD1519" s="1" t="s">
        <v>3</v>
      </c>
      <c r="BE1519" s="1" t="s">
        <v>3</v>
      </c>
      <c r="BF1519" s="1" t="s">
        <v>3</v>
      </c>
      <c r="BG1519" s="1" t="s">
        <v>3</v>
      </c>
      <c r="BH1519" s="1" t="s">
        <v>3</v>
      </c>
      <c r="BI1519" s="1" t="s">
        <v>3</v>
      </c>
      <c r="BJ1519" s="1" t="s">
        <v>3</v>
      </c>
      <c r="BK1519" s="1" t="s">
        <v>3</v>
      </c>
      <c r="BL1519" s="1" t="s">
        <v>3</v>
      </c>
      <c r="BM1519" s="1" t="s">
        <v>3</v>
      </c>
      <c r="BN1519" s="1" t="s">
        <v>3</v>
      </c>
      <c r="BO1519" s="1" t="s">
        <v>3</v>
      </c>
      <c r="BP1519" s="1" t="s">
        <v>3</v>
      </c>
      <c r="BQ1519" s="1"/>
      <c r="BR1519" s="1"/>
      <c r="BS1519" s="1"/>
      <c r="BT1519" s="1"/>
      <c r="BU1519" s="1"/>
      <c r="BV1519" s="1"/>
      <c r="BW1519" s="1"/>
      <c r="BX1519" s="1">
        <v>0</v>
      </c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>
        <v>0</v>
      </c>
    </row>
    <row r="1521" spans="1:245" x14ac:dyDescent="0.2">
      <c r="A1521" s="2">
        <v>52</v>
      </c>
      <c r="B1521" s="2">
        <f t="shared" ref="B1521:G1521" si="1246">B1531</f>
        <v>1</v>
      </c>
      <c r="C1521" s="2">
        <f t="shared" si="1246"/>
        <v>5</v>
      </c>
      <c r="D1521" s="2">
        <f t="shared" si="1246"/>
        <v>1519</v>
      </c>
      <c r="E1521" s="2">
        <f t="shared" si="1246"/>
        <v>0</v>
      </c>
      <c r="F1521" s="2" t="str">
        <f t="shared" si="1246"/>
        <v>Новый подраздел</v>
      </c>
      <c r="G1521" s="2" t="str">
        <f t="shared" si="1246"/>
        <v>Нанесение разметки пешеходного перехода</v>
      </c>
      <c r="H1521" s="2"/>
      <c r="I1521" s="2"/>
      <c r="J1521" s="2"/>
      <c r="K1521" s="2"/>
      <c r="L1521" s="2"/>
      <c r="M1521" s="2"/>
      <c r="N1521" s="2"/>
      <c r="O1521" s="2">
        <f t="shared" ref="O1521:AT1521" si="1247">O1531</f>
        <v>0</v>
      </c>
      <c r="P1521" s="2">
        <f t="shared" si="1247"/>
        <v>0</v>
      </c>
      <c r="Q1521" s="2">
        <f t="shared" si="1247"/>
        <v>0</v>
      </c>
      <c r="R1521" s="2">
        <f t="shared" si="1247"/>
        <v>0</v>
      </c>
      <c r="S1521" s="2">
        <f t="shared" si="1247"/>
        <v>0</v>
      </c>
      <c r="T1521" s="2">
        <f t="shared" si="1247"/>
        <v>0</v>
      </c>
      <c r="U1521" s="2">
        <f t="shared" si="1247"/>
        <v>0</v>
      </c>
      <c r="V1521" s="2">
        <f t="shared" si="1247"/>
        <v>0</v>
      </c>
      <c r="W1521" s="2">
        <f t="shared" si="1247"/>
        <v>0</v>
      </c>
      <c r="X1521" s="2">
        <f t="shared" si="1247"/>
        <v>0</v>
      </c>
      <c r="Y1521" s="2">
        <f t="shared" si="1247"/>
        <v>0</v>
      </c>
      <c r="Z1521" s="2">
        <f t="shared" si="1247"/>
        <v>0</v>
      </c>
      <c r="AA1521" s="2">
        <f t="shared" si="1247"/>
        <v>0</v>
      </c>
      <c r="AB1521" s="2">
        <f t="shared" si="1247"/>
        <v>0</v>
      </c>
      <c r="AC1521" s="2">
        <f t="shared" si="1247"/>
        <v>0</v>
      </c>
      <c r="AD1521" s="2">
        <f t="shared" si="1247"/>
        <v>0</v>
      </c>
      <c r="AE1521" s="2">
        <f t="shared" si="1247"/>
        <v>0</v>
      </c>
      <c r="AF1521" s="2">
        <f t="shared" si="1247"/>
        <v>0</v>
      </c>
      <c r="AG1521" s="2">
        <f t="shared" si="1247"/>
        <v>0</v>
      </c>
      <c r="AH1521" s="2">
        <f t="shared" si="1247"/>
        <v>0</v>
      </c>
      <c r="AI1521" s="2">
        <f t="shared" si="1247"/>
        <v>0</v>
      </c>
      <c r="AJ1521" s="2">
        <f t="shared" si="1247"/>
        <v>0</v>
      </c>
      <c r="AK1521" s="2">
        <f t="shared" si="1247"/>
        <v>0</v>
      </c>
      <c r="AL1521" s="2">
        <f t="shared" si="1247"/>
        <v>0</v>
      </c>
      <c r="AM1521" s="2">
        <f t="shared" si="1247"/>
        <v>0</v>
      </c>
      <c r="AN1521" s="2">
        <f t="shared" si="1247"/>
        <v>0</v>
      </c>
      <c r="AO1521" s="2">
        <f t="shared" si="1247"/>
        <v>0</v>
      </c>
      <c r="AP1521" s="2">
        <f t="shared" si="1247"/>
        <v>0</v>
      </c>
      <c r="AQ1521" s="2">
        <f t="shared" si="1247"/>
        <v>0</v>
      </c>
      <c r="AR1521" s="2">
        <f t="shared" si="1247"/>
        <v>0</v>
      </c>
      <c r="AS1521" s="2">
        <f t="shared" si="1247"/>
        <v>0</v>
      </c>
      <c r="AT1521" s="2">
        <f t="shared" si="1247"/>
        <v>0</v>
      </c>
      <c r="AU1521" s="2">
        <f t="shared" ref="AU1521:BZ1521" si="1248">AU1531</f>
        <v>0</v>
      </c>
      <c r="AV1521" s="2">
        <f t="shared" si="1248"/>
        <v>0</v>
      </c>
      <c r="AW1521" s="2">
        <f t="shared" si="1248"/>
        <v>0</v>
      </c>
      <c r="AX1521" s="2">
        <f t="shared" si="1248"/>
        <v>0</v>
      </c>
      <c r="AY1521" s="2">
        <f t="shared" si="1248"/>
        <v>0</v>
      </c>
      <c r="AZ1521" s="2">
        <f t="shared" si="1248"/>
        <v>0</v>
      </c>
      <c r="BA1521" s="2">
        <f t="shared" si="1248"/>
        <v>0</v>
      </c>
      <c r="BB1521" s="2">
        <f t="shared" si="1248"/>
        <v>0</v>
      </c>
      <c r="BC1521" s="2">
        <f t="shared" si="1248"/>
        <v>0</v>
      </c>
      <c r="BD1521" s="2">
        <f t="shared" si="1248"/>
        <v>0</v>
      </c>
      <c r="BE1521" s="2">
        <f t="shared" si="1248"/>
        <v>0</v>
      </c>
      <c r="BF1521" s="2">
        <f t="shared" si="1248"/>
        <v>0</v>
      </c>
      <c r="BG1521" s="2">
        <f t="shared" si="1248"/>
        <v>0</v>
      </c>
      <c r="BH1521" s="2">
        <f t="shared" si="1248"/>
        <v>0</v>
      </c>
      <c r="BI1521" s="2">
        <f t="shared" si="1248"/>
        <v>0</v>
      </c>
      <c r="BJ1521" s="2">
        <f t="shared" si="1248"/>
        <v>0</v>
      </c>
      <c r="BK1521" s="2">
        <f t="shared" si="1248"/>
        <v>0</v>
      </c>
      <c r="BL1521" s="2">
        <f t="shared" si="1248"/>
        <v>0</v>
      </c>
      <c r="BM1521" s="2">
        <f t="shared" si="1248"/>
        <v>0</v>
      </c>
      <c r="BN1521" s="2">
        <f t="shared" si="1248"/>
        <v>0</v>
      </c>
      <c r="BO1521" s="2">
        <f t="shared" si="1248"/>
        <v>0</v>
      </c>
      <c r="BP1521" s="2">
        <f t="shared" si="1248"/>
        <v>0</v>
      </c>
      <c r="BQ1521" s="2">
        <f t="shared" si="1248"/>
        <v>0</v>
      </c>
      <c r="BR1521" s="2">
        <f t="shared" si="1248"/>
        <v>0</v>
      </c>
      <c r="BS1521" s="2">
        <f t="shared" si="1248"/>
        <v>0</v>
      </c>
      <c r="BT1521" s="2">
        <f t="shared" si="1248"/>
        <v>0</v>
      </c>
      <c r="BU1521" s="2">
        <f t="shared" si="1248"/>
        <v>0</v>
      </c>
      <c r="BV1521" s="2">
        <f t="shared" si="1248"/>
        <v>0</v>
      </c>
      <c r="BW1521" s="2">
        <f t="shared" si="1248"/>
        <v>0</v>
      </c>
      <c r="BX1521" s="2">
        <f t="shared" si="1248"/>
        <v>0</v>
      </c>
      <c r="BY1521" s="2">
        <f t="shared" si="1248"/>
        <v>0</v>
      </c>
      <c r="BZ1521" s="2">
        <f t="shared" si="1248"/>
        <v>0</v>
      </c>
      <c r="CA1521" s="2">
        <f t="shared" ref="CA1521:DF1521" si="1249">CA1531</f>
        <v>0</v>
      </c>
      <c r="CB1521" s="2">
        <f t="shared" si="1249"/>
        <v>0</v>
      </c>
      <c r="CC1521" s="2">
        <f t="shared" si="1249"/>
        <v>0</v>
      </c>
      <c r="CD1521" s="2">
        <f t="shared" si="1249"/>
        <v>0</v>
      </c>
      <c r="CE1521" s="2">
        <f t="shared" si="1249"/>
        <v>0</v>
      </c>
      <c r="CF1521" s="2">
        <f t="shared" si="1249"/>
        <v>0</v>
      </c>
      <c r="CG1521" s="2">
        <f t="shared" si="1249"/>
        <v>0</v>
      </c>
      <c r="CH1521" s="2">
        <f t="shared" si="1249"/>
        <v>0</v>
      </c>
      <c r="CI1521" s="2">
        <f t="shared" si="1249"/>
        <v>0</v>
      </c>
      <c r="CJ1521" s="2">
        <f t="shared" si="1249"/>
        <v>0</v>
      </c>
      <c r="CK1521" s="2">
        <f t="shared" si="1249"/>
        <v>0</v>
      </c>
      <c r="CL1521" s="2">
        <f t="shared" si="1249"/>
        <v>0</v>
      </c>
      <c r="CM1521" s="2">
        <f t="shared" si="1249"/>
        <v>0</v>
      </c>
      <c r="CN1521" s="2">
        <f t="shared" si="1249"/>
        <v>0</v>
      </c>
      <c r="CO1521" s="2">
        <f t="shared" si="1249"/>
        <v>0</v>
      </c>
      <c r="CP1521" s="2">
        <f t="shared" si="1249"/>
        <v>0</v>
      </c>
      <c r="CQ1521" s="2">
        <f t="shared" si="1249"/>
        <v>0</v>
      </c>
      <c r="CR1521" s="2">
        <f t="shared" si="1249"/>
        <v>0</v>
      </c>
      <c r="CS1521" s="2">
        <f t="shared" si="1249"/>
        <v>0</v>
      </c>
      <c r="CT1521" s="2">
        <f t="shared" si="1249"/>
        <v>0</v>
      </c>
      <c r="CU1521" s="2">
        <f t="shared" si="1249"/>
        <v>0</v>
      </c>
      <c r="CV1521" s="2">
        <f t="shared" si="1249"/>
        <v>0</v>
      </c>
      <c r="CW1521" s="2">
        <f t="shared" si="1249"/>
        <v>0</v>
      </c>
      <c r="CX1521" s="2">
        <f t="shared" si="1249"/>
        <v>0</v>
      </c>
      <c r="CY1521" s="2">
        <f t="shared" si="1249"/>
        <v>0</v>
      </c>
      <c r="CZ1521" s="2">
        <f t="shared" si="1249"/>
        <v>0</v>
      </c>
      <c r="DA1521" s="2">
        <f t="shared" si="1249"/>
        <v>0</v>
      </c>
      <c r="DB1521" s="2">
        <f t="shared" si="1249"/>
        <v>0</v>
      </c>
      <c r="DC1521" s="2">
        <f t="shared" si="1249"/>
        <v>0</v>
      </c>
      <c r="DD1521" s="2">
        <f t="shared" si="1249"/>
        <v>0</v>
      </c>
      <c r="DE1521" s="2">
        <f t="shared" si="1249"/>
        <v>0</v>
      </c>
      <c r="DF1521" s="2">
        <f t="shared" si="1249"/>
        <v>0</v>
      </c>
      <c r="DG1521" s="3">
        <f t="shared" ref="DG1521:EL1521" si="1250">DG1531</f>
        <v>0</v>
      </c>
      <c r="DH1521" s="3">
        <f t="shared" si="1250"/>
        <v>0</v>
      </c>
      <c r="DI1521" s="3">
        <f t="shared" si="1250"/>
        <v>0</v>
      </c>
      <c r="DJ1521" s="3">
        <f t="shared" si="1250"/>
        <v>0</v>
      </c>
      <c r="DK1521" s="3">
        <f t="shared" si="1250"/>
        <v>0</v>
      </c>
      <c r="DL1521" s="3">
        <f t="shared" si="1250"/>
        <v>0</v>
      </c>
      <c r="DM1521" s="3">
        <f t="shared" si="1250"/>
        <v>0</v>
      </c>
      <c r="DN1521" s="3">
        <f t="shared" si="1250"/>
        <v>0</v>
      </c>
      <c r="DO1521" s="3">
        <f t="shared" si="1250"/>
        <v>0</v>
      </c>
      <c r="DP1521" s="3">
        <f t="shared" si="1250"/>
        <v>0</v>
      </c>
      <c r="DQ1521" s="3">
        <f t="shared" si="1250"/>
        <v>0</v>
      </c>
      <c r="DR1521" s="3">
        <f t="shared" si="1250"/>
        <v>0</v>
      </c>
      <c r="DS1521" s="3">
        <f t="shared" si="1250"/>
        <v>0</v>
      </c>
      <c r="DT1521" s="3">
        <f t="shared" si="1250"/>
        <v>0</v>
      </c>
      <c r="DU1521" s="3">
        <f t="shared" si="1250"/>
        <v>0</v>
      </c>
      <c r="DV1521" s="3">
        <f t="shared" si="1250"/>
        <v>0</v>
      </c>
      <c r="DW1521" s="3">
        <f t="shared" si="1250"/>
        <v>0</v>
      </c>
      <c r="DX1521" s="3">
        <f t="shared" si="1250"/>
        <v>0</v>
      </c>
      <c r="DY1521" s="3">
        <f t="shared" si="1250"/>
        <v>0</v>
      </c>
      <c r="DZ1521" s="3">
        <f t="shared" si="1250"/>
        <v>0</v>
      </c>
      <c r="EA1521" s="3">
        <f t="shared" si="1250"/>
        <v>0</v>
      </c>
      <c r="EB1521" s="3">
        <f t="shared" si="1250"/>
        <v>0</v>
      </c>
      <c r="EC1521" s="3">
        <f t="shared" si="1250"/>
        <v>0</v>
      </c>
      <c r="ED1521" s="3">
        <f t="shared" si="1250"/>
        <v>0</v>
      </c>
      <c r="EE1521" s="3">
        <f t="shared" si="1250"/>
        <v>0</v>
      </c>
      <c r="EF1521" s="3">
        <f t="shared" si="1250"/>
        <v>0</v>
      </c>
      <c r="EG1521" s="3">
        <f t="shared" si="1250"/>
        <v>0</v>
      </c>
      <c r="EH1521" s="3">
        <f t="shared" si="1250"/>
        <v>0</v>
      </c>
      <c r="EI1521" s="3">
        <f t="shared" si="1250"/>
        <v>0</v>
      </c>
      <c r="EJ1521" s="3">
        <f t="shared" si="1250"/>
        <v>0</v>
      </c>
      <c r="EK1521" s="3">
        <f t="shared" si="1250"/>
        <v>0</v>
      </c>
      <c r="EL1521" s="3">
        <f t="shared" si="1250"/>
        <v>0</v>
      </c>
      <c r="EM1521" s="3">
        <f t="shared" ref="EM1521:FR1521" si="1251">EM1531</f>
        <v>0</v>
      </c>
      <c r="EN1521" s="3">
        <f t="shared" si="1251"/>
        <v>0</v>
      </c>
      <c r="EO1521" s="3">
        <f t="shared" si="1251"/>
        <v>0</v>
      </c>
      <c r="EP1521" s="3">
        <f t="shared" si="1251"/>
        <v>0</v>
      </c>
      <c r="EQ1521" s="3">
        <f t="shared" si="1251"/>
        <v>0</v>
      </c>
      <c r="ER1521" s="3">
        <f t="shared" si="1251"/>
        <v>0</v>
      </c>
      <c r="ES1521" s="3">
        <f t="shared" si="1251"/>
        <v>0</v>
      </c>
      <c r="ET1521" s="3">
        <f t="shared" si="1251"/>
        <v>0</v>
      </c>
      <c r="EU1521" s="3">
        <f t="shared" si="1251"/>
        <v>0</v>
      </c>
      <c r="EV1521" s="3">
        <f t="shared" si="1251"/>
        <v>0</v>
      </c>
      <c r="EW1521" s="3">
        <f t="shared" si="1251"/>
        <v>0</v>
      </c>
      <c r="EX1521" s="3">
        <f t="shared" si="1251"/>
        <v>0</v>
      </c>
      <c r="EY1521" s="3">
        <f t="shared" si="1251"/>
        <v>0</v>
      </c>
      <c r="EZ1521" s="3">
        <f t="shared" si="1251"/>
        <v>0</v>
      </c>
      <c r="FA1521" s="3">
        <f t="shared" si="1251"/>
        <v>0</v>
      </c>
      <c r="FB1521" s="3">
        <f t="shared" si="1251"/>
        <v>0</v>
      </c>
      <c r="FC1521" s="3">
        <f t="shared" si="1251"/>
        <v>0</v>
      </c>
      <c r="FD1521" s="3">
        <f t="shared" si="1251"/>
        <v>0</v>
      </c>
      <c r="FE1521" s="3">
        <f t="shared" si="1251"/>
        <v>0</v>
      </c>
      <c r="FF1521" s="3">
        <f t="shared" si="1251"/>
        <v>0</v>
      </c>
      <c r="FG1521" s="3">
        <f t="shared" si="1251"/>
        <v>0</v>
      </c>
      <c r="FH1521" s="3">
        <f t="shared" si="1251"/>
        <v>0</v>
      </c>
      <c r="FI1521" s="3">
        <f t="shared" si="1251"/>
        <v>0</v>
      </c>
      <c r="FJ1521" s="3">
        <f t="shared" si="1251"/>
        <v>0</v>
      </c>
      <c r="FK1521" s="3">
        <f t="shared" si="1251"/>
        <v>0</v>
      </c>
      <c r="FL1521" s="3">
        <f t="shared" si="1251"/>
        <v>0</v>
      </c>
      <c r="FM1521" s="3">
        <f t="shared" si="1251"/>
        <v>0</v>
      </c>
      <c r="FN1521" s="3">
        <f t="shared" si="1251"/>
        <v>0</v>
      </c>
      <c r="FO1521" s="3">
        <f t="shared" si="1251"/>
        <v>0</v>
      </c>
      <c r="FP1521" s="3">
        <f t="shared" si="1251"/>
        <v>0</v>
      </c>
      <c r="FQ1521" s="3">
        <f t="shared" si="1251"/>
        <v>0</v>
      </c>
      <c r="FR1521" s="3">
        <f t="shared" si="1251"/>
        <v>0</v>
      </c>
      <c r="FS1521" s="3">
        <f t="shared" ref="FS1521:GX1521" si="1252">FS1531</f>
        <v>0</v>
      </c>
      <c r="FT1521" s="3">
        <f t="shared" si="1252"/>
        <v>0</v>
      </c>
      <c r="FU1521" s="3">
        <f t="shared" si="1252"/>
        <v>0</v>
      </c>
      <c r="FV1521" s="3">
        <f t="shared" si="1252"/>
        <v>0</v>
      </c>
      <c r="FW1521" s="3">
        <f t="shared" si="1252"/>
        <v>0</v>
      </c>
      <c r="FX1521" s="3">
        <f t="shared" si="1252"/>
        <v>0</v>
      </c>
      <c r="FY1521" s="3">
        <f t="shared" si="1252"/>
        <v>0</v>
      </c>
      <c r="FZ1521" s="3">
        <f t="shared" si="1252"/>
        <v>0</v>
      </c>
      <c r="GA1521" s="3">
        <f t="shared" si="1252"/>
        <v>0</v>
      </c>
      <c r="GB1521" s="3">
        <f t="shared" si="1252"/>
        <v>0</v>
      </c>
      <c r="GC1521" s="3">
        <f t="shared" si="1252"/>
        <v>0</v>
      </c>
      <c r="GD1521" s="3">
        <f t="shared" si="1252"/>
        <v>0</v>
      </c>
      <c r="GE1521" s="3">
        <f t="shared" si="1252"/>
        <v>0</v>
      </c>
      <c r="GF1521" s="3">
        <f t="shared" si="1252"/>
        <v>0</v>
      </c>
      <c r="GG1521" s="3">
        <f t="shared" si="1252"/>
        <v>0</v>
      </c>
      <c r="GH1521" s="3">
        <f t="shared" si="1252"/>
        <v>0</v>
      </c>
      <c r="GI1521" s="3">
        <f t="shared" si="1252"/>
        <v>0</v>
      </c>
      <c r="GJ1521" s="3">
        <f t="shared" si="1252"/>
        <v>0</v>
      </c>
      <c r="GK1521" s="3">
        <f t="shared" si="1252"/>
        <v>0</v>
      </c>
      <c r="GL1521" s="3">
        <f t="shared" si="1252"/>
        <v>0</v>
      </c>
      <c r="GM1521" s="3">
        <f t="shared" si="1252"/>
        <v>0</v>
      </c>
      <c r="GN1521" s="3">
        <f t="shared" si="1252"/>
        <v>0</v>
      </c>
      <c r="GO1521" s="3">
        <f t="shared" si="1252"/>
        <v>0</v>
      </c>
      <c r="GP1521" s="3">
        <f t="shared" si="1252"/>
        <v>0</v>
      </c>
      <c r="GQ1521" s="3">
        <f t="shared" si="1252"/>
        <v>0</v>
      </c>
      <c r="GR1521" s="3">
        <f t="shared" si="1252"/>
        <v>0</v>
      </c>
      <c r="GS1521" s="3">
        <f t="shared" si="1252"/>
        <v>0</v>
      </c>
      <c r="GT1521" s="3">
        <f t="shared" si="1252"/>
        <v>0</v>
      </c>
      <c r="GU1521" s="3">
        <f t="shared" si="1252"/>
        <v>0</v>
      </c>
      <c r="GV1521" s="3">
        <f t="shared" si="1252"/>
        <v>0</v>
      </c>
      <c r="GW1521" s="3">
        <f t="shared" si="1252"/>
        <v>0</v>
      </c>
      <c r="GX1521" s="3">
        <f t="shared" si="1252"/>
        <v>0</v>
      </c>
    </row>
    <row r="1523" spans="1:245" x14ac:dyDescent="0.2">
      <c r="A1523">
        <v>17</v>
      </c>
      <c r="B1523">
        <v>1</v>
      </c>
      <c r="C1523">
        <f>ROW(SmtRes!A497)</f>
        <v>497</v>
      </c>
      <c r="D1523">
        <f>ROW(EtalonRes!A484)</f>
        <v>484</v>
      </c>
      <c r="E1523" t="s">
        <v>181</v>
      </c>
      <c r="F1523" t="s">
        <v>182</v>
      </c>
      <c r="G1523" t="s">
        <v>183</v>
      </c>
      <c r="H1523" t="s">
        <v>184</v>
      </c>
      <c r="I1523">
        <v>0</v>
      </c>
      <c r="J1523">
        <v>0</v>
      </c>
      <c r="O1523">
        <f t="shared" ref="O1523:O1529" si="1253">ROUND(CP1523,2)</f>
        <v>0</v>
      </c>
      <c r="P1523">
        <f t="shared" ref="P1523:P1529" si="1254">ROUND(CQ1523*I1523,2)</f>
        <v>0</v>
      </c>
      <c r="Q1523">
        <f t="shared" ref="Q1523:Q1529" si="1255">ROUND(CR1523*I1523,2)</f>
        <v>0</v>
      </c>
      <c r="R1523">
        <f t="shared" ref="R1523:R1529" si="1256">ROUND(CS1523*I1523,2)</f>
        <v>0</v>
      </c>
      <c r="S1523">
        <f t="shared" ref="S1523:S1529" si="1257">ROUND(CT1523*I1523,2)</f>
        <v>0</v>
      </c>
      <c r="T1523">
        <f t="shared" ref="T1523:T1529" si="1258">ROUND(CU1523*I1523,2)</f>
        <v>0</v>
      </c>
      <c r="U1523">
        <f t="shared" ref="U1523:U1529" si="1259">CV1523*I1523</f>
        <v>0</v>
      </c>
      <c r="V1523">
        <f t="shared" ref="V1523:V1529" si="1260">CW1523*I1523</f>
        <v>0</v>
      </c>
      <c r="W1523">
        <f t="shared" ref="W1523:W1529" si="1261">ROUND(CX1523*I1523,2)</f>
        <v>0</v>
      </c>
      <c r="X1523">
        <f t="shared" ref="X1523:Y1529" si="1262">ROUND(CY1523,2)</f>
        <v>0</v>
      </c>
      <c r="Y1523">
        <f t="shared" si="1262"/>
        <v>0</v>
      </c>
      <c r="AA1523">
        <v>52421674</v>
      </c>
      <c r="AB1523">
        <f t="shared" ref="AB1523:AB1529" si="1263">ROUND((AC1523+AD1523+AF1523),6)</f>
        <v>2046.64</v>
      </c>
      <c r="AC1523">
        <f t="shared" ref="AC1523:AC1529" si="1264">ROUND((ES1523),6)</f>
        <v>1137.08</v>
      </c>
      <c r="AD1523">
        <f t="shared" ref="AD1523:AD1529" si="1265">ROUND((((ET1523)-(EU1523))+AE1523),6)</f>
        <v>337.7</v>
      </c>
      <c r="AE1523">
        <f t="shared" ref="AE1523:AF1529" si="1266">ROUND((EU1523),6)</f>
        <v>199.85</v>
      </c>
      <c r="AF1523">
        <f t="shared" si="1266"/>
        <v>571.86</v>
      </c>
      <c r="AG1523">
        <f t="shared" ref="AG1523:AG1529" si="1267">ROUND((AP1523),6)</f>
        <v>0</v>
      </c>
      <c r="AH1523">
        <f t="shared" ref="AH1523:AI1529" si="1268">(EW1523)</f>
        <v>2.35</v>
      </c>
      <c r="AI1523">
        <f t="shared" si="1268"/>
        <v>0</v>
      </c>
      <c r="AJ1523">
        <f t="shared" ref="AJ1523:AJ1529" si="1269">(AS1523)</f>
        <v>0</v>
      </c>
      <c r="AK1523">
        <v>2046.64</v>
      </c>
      <c r="AL1523">
        <v>1137.08</v>
      </c>
      <c r="AM1523">
        <v>337.7</v>
      </c>
      <c r="AN1523">
        <v>199.85</v>
      </c>
      <c r="AO1523">
        <v>571.86</v>
      </c>
      <c r="AP1523">
        <v>0</v>
      </c>
      <c r="AQ1523">
        <v>2.35</v>
      </c>
      <c r="AR1523">
        <v>0</v>
      </c>
      <c r="AS1523">
        <v>0</v>
      </c>
      <c r="AT1523">
        <v>80</v>
      </c>
      <c r="AU1523">
        <v>10</v>
      </c>
      <c r="AV1523">
        <v>1</v>
      </c>
      <c r="AW1523">
        <v>1</v>
      </c>
      <c r="AZ1523">
        <v>1</v>
      </c>
      <c r="BA1523">
        <v>1</v>
      </c>
      <c r="BB1523">
        <v>1</v>
      </c>
      <c r="BC1523">
        <v>1</v>
      </c>
      <c r="BD1523" t="s">
        <v>3</v>
      </c>
      <c r="BE1523" t="s">
        <v>3</v>
      </c>
      <c r="BF1523" t="s">
        <v>3</v>
      </c>
      <c r="BG1523" t="s">
        <v>3</v>
      </c>
      <c r="BH1523">
        <v>0</v>
      </c>
      <c r="BI1523">
        <v>4</v>
      </c>
      <c r="BJ1523" t="s">
        <v>185</v>
      </c>
      <c r="BM1523">
        <v>2</v>
      </c>
      <c r="BN1523">
        <v>0</v>
      </c>
      <c r="BO1523" t="s">
        <v>3</v>
      </c>
      <c r="BP1523">
        <v>0</v>
      </c>
      <c r="BQ1523">
        <v>1</v>
      </c>
      <c r="BR1523">
        <v>0</v>
      </c>
      <c r="BS1523">
        <v>1</v>
      </c>
      <c r="BT1523">
        <v>1</v>
      </c>
      <c r="BU1523">
        <v>1</v>
      </c>
      <c r="BV1523">
        <v>1</v>
      </c>
      <c r="BW1523">
        <v>1</v>
      </c>
      <c r="BX1523">
        <v>1</v>
      </c>
      <c r="BY1523" t="s">
        <v>3</v>
      </c>
      <c r="BZ1523">
        <v>80</v>
      </c>
      <c r="CA1523">
        <v>10</v>
      </c>
      <c r="CE1523">
        <v>0</v>
      </c>
      <c r="CF1523">
        <v>0</v>
      </c>
      <c r="CG1523">
        <v>0</v>
      </c>
      <c r="CM1523">
        <v>0</v>
      </c>
      <c r="CN1523" t="s">
        <v>3</v>
      </c>
      <c r="CO1523">
        <v>0</v>
      </c>
      <c r="CP1523">
        <f t="shared" ref="CP1523:CP1529" si="1270">(P1523+Q1523+S1523)</f>
        <v>0</v>
      </c>
      <c r="CQ1523">
        <f t="shared" ref="CQ1523:CQ1529" si="1271">(AC1523*BC1523*AW1523)</f>
        <v>1137.08</v>
      </c>
      <c r="CR1523">
        <f t="shared" ref="CR1523:CR1529" si="1272">((((ET1523)*BB1523-(EU1523)*BS1523)+AE1523*BS1523)*AV1523)</f>
        <v>337.7</v>
      </c>
      <c r="CS1523">
        <f t="shared" ref="CS1523:CS1529" si="1273">(AE1523*BS1523*AV1523)</f>
        <v>199.85</v>
      </c>
      <c r="CT1523">
        <f t="shared" ref="CT1523:CT1529" si="1274">(AF1523*BA1523*AV1523)</f>
        <v>571.86</v>
      </c>
      <c r="CU1523">
        <f t="shared" ref="CU1523:CU1529" si="1275">AG1523</f>
        <v>0</v>
      </c>
      <c r="CV1523">
        <f t="shared" ref="CV1523:CV1529" si="1276">(AH1523*AV1523)</f>
        <v>2.35</v>
      </c>
      <c r="CW1523">
        <f t="shared" ref="CW1523:CX1529" si="1277">AI1523</f>
        <v>0</v>
      </c>
      <c r="CX1523">
        <f t="shared" si="1277"/>
        <v>0</v>
      </c>
      <c r="CY1523">
        <f t="shared" ref="CY1523:CY1529" si="1278">((S1523*BZ1523)/100)</f>
        <v>0</v>
      </c>
      <c r="CZ1523">
        <f t="shared" ref="CZ1523:CZ1529" si="1279">((S1523*CA1523)/100)</f>
        <v>0</v>
      </c>
      <c r="DC1523" t="s">
        <v>3</v>
      </c>
      <c r="DD1523" t="s">
        <v>3</v>
      </c>
      <c r="DE1523" t="s">
        <v>3</v>
      </c>
      <c r="DF1523" t="s">
        <v>3</v>
      </c>
      <c r="DG1523" t="s">
        <v>3</v>
      </c>
      <c r="DH1523" t="s">
        <v>3</v>
      </c>
      <c r="DI1523" t="s">
        <v>3</v>
      </c>
      <c r="DJ1523" t="s">
        <v>3</v>
      </c>
      <c r="DK1523" t="s">
        <v>3</v>
      </c>
      <c r="DL1523" t="s">
        <v>3</v>
      </c>
      <c r="DM1523" t="s">
        <v>3</v>
      </c>
      <c r="DN1523">
        <v>0</v>
      </c>
      <c r="DO1523">
        <v>0</v>
      </c>
      <c r="DP1523">
        <v>1</v>
      </c>
      <c r="DQ1523">
        <v>1</v>
      </c>
      <c r="DU1523">
        <v>1005</v>
      </c>
      <c r="DV1523" t="s">
        <v>184</v>
      </c>
      <c r="DW1523" t="s">
        <v>184</v>
      </c>
      <c r="DX1523">
        <v>1</v>
      </c>
      <c r="EE1523">
        <v>51482692</v>
      </c>
      <c r="EF1523">
        <v>1</v>
      </c>
      <c r="EG1523" t="s">
        <v>21</v>
      </c>
      <c r="EH1523">
        <v>0</v>
      </c>
      <c r="EI1523" t="s">
        <v>3</v>
      </c>
      <c r="EJ1523">
        <v>4</v>
      </c>
      <c r="EK1523">
        <v>2</v>
      </c>
      <c r="EL1523" t="s">
        <v>186</v>
      </c>
      <c r="EM1523" t="s">
        <v>23</v>
      </c>
      <c r="EO1523" t="s">
        <v>3</v>
      </c>
      <c r="EQ1523">
        <v>0</v>
      </c>
      <c r="ER1523">
        <v>2046.64</v>
      </c>
      <c r="ES1523">
        <v>1137.08</v>
      </c>
      <c r="ET1523">
        <v>337.7</v>
      </c>
      <c r="EU1523">
        <v>199.85</v>
      </c>
      <c r="EV1523">
        <v>571.86</v>
      </c>
      <c r="EW1523">
        <v>2.35</v>
      </c>
      <c r="EX1523">
        <v>0</v>
      </c>
      <c r="EY1523">
        <v>0</v>
      </c>
      <c r="FQ1523">
        <v>0</v>
      </c>
      <c r="FR1523">
        <f t="shared" ref="FR1523:FR1529" si="1280">ROUND(IF(AND(BH1523=3,BI1523=3),P1523,0),2)</f>
        <v>0</v>
      </c>
      <c r="FS1523">
        <v>0</v>
      </c>
      <c r="FX1523">
        <v>80</v>
      </c>
      <c r="FY1523">
        <v>10</v>
      </c>
      <c r="GA1523" t="s">
        <v>3</v>
      </c>
      <c r="GD1523">
        <v>0</v>
      </c>
      <c r="GF1523">
        <v>-159447123</v>
      </c>
      <c r="GG1523">
        <v>2</v>
      </c>
      <c r="GH1523">
        <v>1</v>
      </c>
      <c r="GI1523">
        <v>-2</v>
      </c>
      <c r="GJ1523">
        <v>0</v>
      </c>
      <c r="GK1523">
        <f>ROUND(R1523*(R12)/100,2)</f>
        <v>0</v>
      </c>
      <c r="GL1523">
        <f t="shared" ref="GL1523:GL1529" si="1281">ROUND(IF(AND(BH1523=3,BI1523=3,FS1523&lt;&gt;0),P1523,0),2)</f>
        <v>0</v>
      </c>
      <c r="GM1523">
        <f t="shared" ref="GM1523:GM1529" si="1282">ROUND(O1523+X1523+Y1523+GK1523,2)+GX1523</f>
        <v>0</v>
      </c>
      <c r="GN1523">
        <f t="shared" ref="GN1523:GN1529" si="1283">IF(OR(BI1523=0,BI1523=1),ROUND(O1523+X1523+Y1523+GK1523,2),0)</f>
        <v>0</v>
      </c>
      <c r="GO1523">
        <f t="shared" ref="GO1523:GO1529" si="1284">IF(BI1523=2,ROUND(O1523+X1523+Y1523+GK1523,2),0)</f>
        <v>0</v>
      </c>
      <c r="GP1523">
        <f t="shared" ref="GP1523:GP1529" si="1285">IF(BI1523=4,ROUND(O1523+X1523+Y1523+GK1523,2)+GX1523,0)</f>
        <v>0</v>
      </c>
      <c r="GR1523">
        <v>0</v>
      </c>
      <c r="GS1523">
        <v>3</v>
      </c>
      <c r="GT1523">
        <v>0</v>
      </c>
      <c r="GU1523" t="s">
        <v>3</v>
      </c>
      <c r="GV1523">
        <f t="shared" ref="GV1523:GV1529" si="1286">ROUND((GT1523),6)</f>
        <v>0</v>
      </c>
      <c r="GW1523">
        <v>1</v>
      </c>
      <c r="GX1523">
        <f t="shared" ref="GX1523:GX1529" si="1287">ROUND(HC1523*I1523,2)</f>
        <v>0</v>
      </c>
      <c r="HA1523">
        <v>0</v>
      </c>
      <c r="HB1523">
        <v>0</v>
      </c>
      <c r="HC1523">
        <f t="shared" ref="HC1523:HC1529" si="1288">GV1523*GW1523</f>
        <v>0</v>
      </c>
      <c r="HE1523" t="s">
        <v>3</v>
      </c>
      <c r="HF1523" t="s">
        <v>3</v>
      </c>
      <c r="IK1523">
        <f t="shared" ref="IK1523:IK1529" si="1289">ROUND(GM1523*1.2,2)</f>
        <v>0</v>
      </c>
    </row>
    <row r="1524" spans="1:245" x14ac:dyDescent="0.2">
      <c r="A1524">
        <v>18</v>
      </c>
      <c r="B1524">
        <v>1</v>
      </c>
      <c r="C1524">
        <v>496</v>
      </c>
      <c r="E1524" t="s">
        <v>187</v>
      </c>
      <c r="F1524" t="s">
        <v>188</v>
      </c>
      <c r="G1524" t="s">
        <v>189</v>
      </c>
      <c r="H1524" t="s">
        <v>190</v>
      </c>
      <c r="I1524">
        <f>I1523*J1524</f>
        <v>0</v>
      </c>
      <c r="J1524">
        <v>-6.6</v>
      </c>
      <c r="O1524">
        <f t="shared" si="1253"/>
        <v>0</v>
      </c>
      <c r="P1524">
        <f t="shared" si="1254"/>
        <v>0</v>
      </c>
      <c r="Q1524">
        <f t="shared" si="1255"/>
        <v>0</v>
      </c>
      <c r="R1524">
        <f t="shared" si="1256"/>
        <v>0</v>
      </c>
      <c r="S1524">
        <f t="shared" si="1257"/>
        <v>0</v>
      </c>
      <c r="T1524">
        <f t="shared" si="1258"/>
        <v>0</v>
      </c>
      <c r="U1524">
        <f t="shared" si="1259"/>
        <v>0</v>
      </c>
      <c r="V1524">
        <f t="shared" si="1260"/>
        <v>0</v>
      </c>
      <c r="W1524">
        <f t="shared" si="1261"/>
        <v>0</v>
      </c>
      <c r="X1524">
        <f t="shared" si="1262"/>
        <v>0</v>
      </c>
      <c r="Y1524">
        <f t="shared" si="1262"/>
        <v>0</v>
      </c>
      <c r="AA1524">
        <v>52421674</v>
      </c>
      <c r="AB1524">
        <f t="shared" si="1263"/>
        <v>124.03</v>
      </c>
      <c r="AC1524">
        <f t="shared" si="1264"/>
        <v>124.03</v>
      </c>
      <c r="AD1524">
        <f t="shared" si="1265"/>
        <v>0</v>
      </c>
      <c r="AE1524">
        <f t="shared" si="1266"/>
        <v>0</v>
      </c>
      <c r="AF1524">
        <f t="shared" si="1266"/>
        <v>0</v>
      </c>
      <c r="AG1524">
        <f t="shared" si="1267"/>
        <v>0</v>
      </c>
      <c r="AH1524">
        <f t="shared" si="1268"/>
        <v>0</v>
      </c>
      <c r="AI1524">
        <f t="shared" si="1268"/>
        <v>0</v>
      </c>
      <c r="AJ1524">
        <f t="shared" si="1269"/>
        <v>0</v>
      </c>
      <c r="AK1524">
        <v>124.03</v>
      </c>
      <c r="AL1524">
        <v>124.03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80</v>
      </c>
      <c r="AU1524">
        <v>10</v>
      </c>
      <c r="AV1524">
        <v>1</v>
      </c>
      <c r="AW1524">
        <v>1</v>
      </c>
      <c r="AZ1524">
        <v>1</v>
      </c>
      <c r="BA1524">
        <v>1</v>
      </c>
      <c r="BB1524">
        <v>1</v>
      </c>
      <c r="BC1524">
        <v>1</v>
      </c>
      <c r="BD1524" t="s">
        <v>3</v>
      </c>
      <c r="BE1524" t="s">
        <v>3</v>
      </c>
      <c r="BF1524" t="s">
        <v>3</v>
      </c>
      <c r="BG1524" t="s">
        <v>3</v>
      </c>
      <c r="BH1524">
        <v>3</v>
      </c>
      <c r="BI1524">
        <v>4</v>
      </c>
      <c r="BJ1524" t="s">
        <v>191</v>
      </c>
      <c r="BM1524">
        <v>2</v>
      </c>
      <c r="BN1524">
        <v>0</v>
      </c>
      <c r="BO1524" t="s">
        <v>3</v>
      </c>
      <c r="BP1524">
        <v>0</v>
      </c>
      <c r="BQ1524">
        <v>1</v>
      </c>
      <c r="BR1524">
        <v>1</v>
      </c>
      <c r="BS1524">
        <v>1</v>
      </c>
      <c r="BT1524">
        <v>1</v>
      </c>
      <c r="BU1524">
        <v>1</v>
      </c>
      <c r="BV1524">
        <v>1</v>
      </c>
      <c r="BW1524">
        <v>1</v>
      </c>
      <c r="BX1524">
        <v>1</v>
      </c>
      <c r="BY1524" t="s">
        <v>3</v>
      </c>
      <c r="BZ1524">
        <v>80</v>
      </c>
      <c r="CA1524">
        <v>10</v>
      </c>
      <c r="CE1524">
        <v>0</v>
      </c>
      <c r="CF1524">
        <v>0</v>
      </c>
      <c r="CG1524">
        <v>0</v>
      </c>
      <c r="CM1524">
        <v>0</v>
      </c>
      <c r="CN1524" t="s">
        <v>3</v>
      </c>
      <c r="CO1524">
        <v>0</v>
      </c>
      <c r="CP1524">
        <f t="shared" si="1270"/>
        <v>0</v>
      </c>
      <c r="CQ1524">
        <f t="shared" si="1271"/>
        <v>124.03</v>
      </c>
      <c r="CR1524">
        <f t="shared" si="1272"/>
        <v>0</v>
      </c>
      <c r="CS1524">
        <f t="shared" si="1273"/>
        <v>0</v>
      </c>
      <c r="CT1524">
        <f t="shared" si="1274"/>
        <v>0</v>
      </c>
      <c r="CU1524">
        <f t="shared" si="1275"/>
        <v>0</v>
      </c>
      <c r="CV1524">
        <f t="shared" si="1276"/>
        <v>0</v>
      </c>
      <c r="CW1524">
        <f t="shared" si="1277"/>
        <v>0</v>
      </c>
      <c r="CX1524">
        <f t="shared" si="1277"/>
        <v>0</v>
      </c>
      <c r="CY1524">
        <f t="shared" si="1278"/>
        <v>0</v>
      </c>
      <c r="CZ1524">
        <f t="shared" si="1279"/>
        <v>0</v>
      </c>
      <c r="DC1524" t="s">
        <v>3</v>
      </c>
      <c r="DD1524" t="s">
        <v>3</v>
      </c>
      <c r="DE1524" t="s">
        <v>3</v>
      </c>
      <c r="DF1524" t="s">
        <v>3</v>
      </c>
      <c r="DG1524" t="s">
        <v>3</v>
      </c>
      <c r="DH1524" t="s">
        <v>3</v>
      </c>
      <c r="DI1524" t="s">
        <v>3</v>
      </c>
      <c r="DJ1524" t="s">
        <v>3</v>
      </c>
      <c r="DK1524" t="s">
        <v>3</v>
      </c>
      <c r="DL1524" t="s">
        <v>3</v>
      </c>
      <c r="DM1524" t="s">
        <v>3</v>
      </c>
      <c r="DN1524">
        <v>0</v>
      </c>
      <c r="DO1524">
        <v>0</v>
      </c>
      <c r="DP1524">
        <v>1</v>
      </c>
      <c r="DQ1524">
        <v>1</v>
      </c>
      <c r="DU1524">
        <v>1009</v>
      </c>
      <c r="DV1524" t="s">
        <v>190</v>
      </c>
      <c r="DW1524" t="s">
        <v>190</v>
      </c>
      <c r="DX1524">
        <v>1</v>
      </c>
      <c r="EE1524">
        <v>51482692</v>
      </c>
      <c r="EF1524">
        <v>1</v>
      </c>
      <c r="EG1524" t="s">
        <v>21</v>
      </c>
      <c r="EH1524">
        <v>0</v>
      </c>
      <c r="EI1524" t="s">
        <v>3</v>
      </c>
      <c r="EJ1524">
        <v>4</v>
      </c>
      <c r="EK1524">
        <v>2</v>
      </c>
      <c r="EL1524" t="s">
        <v>186</v>
      </c>
      <c r="EM1524" t="s">
        <v>23</v>
      </c>
      <c r="EO1524" t="s">
        <v>3</v>
      </c>
      <c r="EQ1524">
        <v>32768</v>
      </c>
      <c r="ER1524">
        <v>124.03</v>
      </c>
      <c r="ES1524">
        <v>124.03</v>
      </c>
      <c r="ET1524">
        <v>0</v>
      </c>
      <c r="EU1524">
        <v>0</v>
      </c>
      <c r="EV1524">
        <v>0</v>
      </c>
      <c r="EW1524">
        <v>0</v>
      </c>
      <c r="EX1524">
        <v>0</v>
      </c>
      <c r="FQ1524">
        <v>0</v>
      </c>
      <c r="FR1524">
        <f t="shared" si="1280"/>
        <v>0</v>
      </c>
      <c r="FS1524">
        <v>0</v>
      </c>
      <c r="FX1524">
        <v>80</v>
      </c>
      <c r="FY1524">
        <v>10</v>
      </c>
      <c r="GA1524" t="s">
        <v>3</v>
      </c>
      <c r="GD1524">
        <v>0</v>
      </c>
      <c r="GF1524">
        <v>-892265338</v>
      </c>
      <c r="GG1524">
        <v>2</v>
      </c>
      <c r="GH1524">
        <v>1</v>
      </c>
      <c r="GI1524">
        <v>-2</v>
      </c>
      <c r="GJ1524">
        <v>0</v>
      </c>
      <c r="GK1524">
        <f>ROUND(R1524*(R12)/100,2)</f>
        <v>0</v>
      </c>
      <c r="GL1524">
        <f t="shared" si="1281"/>
        <v>0</v>
      </c>
      <c r="GM1524">
        <f t="shared" si="1282"/>
        <v>0</v>
      </c>
      <c r="GN1524">
        <f t="shared" si="1283"/>
        <v>0</v>
      </c>
      <c r="GO1524">
        <f t="shared" si="1284"/>
        <v>0</v>
      </c>
      <c r="GP1524">
        <f t="shared" si="1285"/>
        <v>0</v>
      </c>
      <c r="GR1524">
        <v>0</v>
      </c>
      <c r="GS1524">
        <v>3</v>
      </c>
      <c r="GT1524">
        <v>0</v>
      </c>
      <c r="GU1524" t="s">
        <v>3</v>
      </c>
      <c r="GV1524">
        <f t="shared" si="1286"/>
        <v>0</v>
      </c>
      <c r="GW1524">
        <v>1</v>
      </c>
      <c r="GX1524">
        <f t="shared" si="1287"/>
        <v>0</v>
      </c>
      <c r="HA1524">
        <v>0</v>
      </c>
      <c r="HB1524">
        <v>0</v>
      </c>
      <c r="HC1524">
        <f t="shared" si="1288"/>
        <v>0</v>
      </c>
      <c r="HE1524" t="s">
        <v>3</v>
      </c>
      <c r="HF1524" t="s">
        <v>3</v>
      </c>
      <c r="IK1524">
        <f t="shared" si="1289"/>
        <v>0</v>
      </c>
    </row>
    <row r="1525" spans="1:245" x14ac:dyDescent="0.2">
      <c r="A1525">
        <v>18</v>
      </c>
      <c r="B1525">
        <v>1</v>
      </c>
      <c r="C1525">
        <v>497</v>
      </c>
      <c r="E1525" t="s">
        <v>192</v>
      </c>
      <c r="F1525" t="s">
        <v>193</v>
      </c>
      <c r="G1525" t="s">
        <v>194</v>
      </c>
      <c r="H1525" t="s">
        <v>190</v>
      </c>
      <c r="I1525">
        <f>I1523*J1525</f>
        <v>0</v>
      </c>
      <c r="J1525">
        <v>6.6</v>
      </c>
      <c r="O1525">
        <f t="shared" si="1253"/>
        <v>0</v>
      </c>
      <c r="P1525">
        <f t="shared" si="1254"/>
        <v>0</v>
      </c>
      <c r="Q1525">
        <f t="shared" si="1255"/>
        <v>0</v>
      </c>
      <c r="R1525">
        <f t="shared" si="1256"/>
        <v>0</v>
      </c>
      <c r="S1525">
        <f t="shared" si="1257"/>
        <v>0</v>
      </c>
      <c r="T1525">
        <f t="shared" si="1258"/>
        <v>0</v>
      </c>
      <c r="U1525">
        <f t="shared" si="1259"/>
        <v>0</v>
      </c>
      <c r="V1525">
        <f t="shared" si="1260"/>
        <v>0</v>
      </c>
      <c r="W1525">
        <f t="shared" si="1261"/>
        <v>0</v>
      </c>
      <c r="X1525">
        <f t="shared" si="1262"/>
        <v>0</v>
      </c>
      <c r="Y1525">
        <f t="shared" si="1262"/>
        <v>0</v>
      </c>
      <c r="AA1525">
        <v>52421674</v>
      </c>
      <c r="AB1525">
        <f t="shared" si="1263"/>
        <v>129.55000000000001</v>
      </c>
      <c r="AC1525">
        <f t="shared" si="1264"/>
        <v>129.55000000000001</v>
      </c>
      <c r="AD1525">
        <f t="shared" si="1265"/>
        <v>0</v>
      </c>
      <c r="AE1525">
        <f t="shared" si="1266"/>
        <v>0</v>
      </c>
      <c r="AF1525">
        <f t="shared" si="1266"/>
        <v>0</v>
      </c>
      <c r="AG1525">
        <f t="shared" si="1267"/>
        <v>0</v>
      </c>
      <c r="AH1525">
        <f t="shared" si="1268"/>
        <v>0</v>
      </c>
      <c r="AI1525">
        <f t="shared" si="1268"/>
        <v>0</v>
      </c>
      <c r="AJ1525">
        <f t="shared" si="1269"/>
        <v>0</v>
      </c>
      <c r="AK1525">
        <v>129.55000000000001</v>
      </c>
      <c r="AL1525">
        <v>129.55000000000001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80</v>
      </c>
      <c r="AU1525">
        <v>10</v>
      </c>
      <c r="AV1525">
        <v>1</v>
      </c>
      <c r="AW1525">
        <v>1</v>
      </c>
      <c r="AZ1525">
        <v>1</v>
      </c>
      <c r="BA1525">
        <v>1</v>
      </c>
      <c r="BB1525">
        <v>1</v>
      </c>
      <c r="BC1525">
        <v>1</v>
      </c>
      <c r="BD1525" t="s">
        <v>3</v>
      </c>
      <c r="BE1525" t="s">
        <v>3</v>
      </c>
      <c r="BF1525" t="s">
        <v>3</v>
      </c>
      <c r="BG1525" t="s">
        <v>3</v>
      </c>
      <c r="BH1525">
        <v>3</v>
      </c>
      <c r="BI1525">
        <v>4</v>
      </c>
      <c r="BJ1525" t="s">
        <v>195</v>
      </c>
      <c r="BM1525">
        <v>2</v>
      </c>
      <c r="BN1525">
        <v>0</v>
      </c>
      <c r="BO1525" t="s">
        <v>3</v>
      </c>
      <c r="BP1525">
        <v>0</v>
      </c>
      <c r="BQ1525">
        <v>1</v>
      </c>
      <c r="BR1525">
        <v>0</v>
      </c>
      <c r="BS1525">
        <v>1</v>
      </c>
      <c r="BT1525">
        <v>1</v>
      </c>
      <c r="BU1525">
        <v>1</v>
      </c>
      <c r="BV1525">
        <v>1</v>
      </c>
      <c r="BW1525">
        <v>1</v>
      </c>
      <c r="BX1525">
        <v>1</v>
      </c>
      <c r="BY1525" t="s">
        <v>3</v>
      </c>
      <c r="BZ1525">
        <v>80</v>
      </c>
      <c r="CA1525">
        <v>10</v>
      </c>
      <c r="CE1525">
        <v>0</v>
      </c>
      <c r="CF1525">
        <v>0</v>
      </c>
      <c r="CG1525">
        <v>0</v>
      </c>
      <c r="CM1525">
        <v>0</v>
      </c>
      <c r="CN1525" t="s">
        <v>3</v>
      </c>
      <c r="CO1525">
        <v>0</v>
      </c>
      <c r="CP1525">
        <f t="shared" si="1270"/>
        <v>0</v>
      </c>
      <c r="CQ1525">
        <f t="shared" si="1271"/>
        <v>129.55000000000001</v>
      </c>
      <c r="CR1525">
        <f t="shared" si="1272"/>
        <v>0</v>
      </c>
      <c r="CS1525">
        <f t="shared" si="1273"/>
        <v>0</v>
      </c>
      <c r="CT1525">
        <f t="shared" si="1274"/>
        <v>0</v>
      </c>
      <c r="CU1525">
        <f t="shared" si="1275"/>
        <v>0</v>
      </c>
      <c r="CV1525">
        <f t="shared" si="1276"/>
        <v>0</v>
      </c>
      <c r="CW1525">
        <f t="shared" si="1277"/>
        <v>0</v>
      </c>
      <c r="CX1525">
        <f t="shared" si="1277"/>
        <v>0</v>
      </c>
      <c r="CY1525">
        <f t="shared" si="1278"/>
        <v>0</v>
      </c>
      <c r="CZ1525">
        <f t="shared" si="1279"/>
        <v>0</v>
      </c>
      <c r="DC1525" t="s">
        <v>3</v>
      </c>
      <c r="DD1525" t="s">
        <v>3</v>
      </c>
      <c r="DE1525" t="s">
        <v>3</v>
      </c>
      <c r="DF1525" t="s">
        <v>3</v>
      </c>
      <c r="DG1525" t="s">
        <v>3</v>
      </c>
      <c r="DH1525" t="s">
        <v>3</v>
      </c>
      <c r="DI1525" t="s">
        <v>3</v>
      </c>
      <c r="DJ1525" t="s">
        <v>3</v>
      </c>
      <c r="DK1525" t="s">
        <v>3</v>
      </c>
      <c r="DL1525" t="s">
        <v>3</v>
      </c>
      <c r="DM1525" t="s">
        <v>3</v>
      </c>
      <c r="DN1525">
        <v>0</v>
      </c>
      <c r="DO1525">
        <v>0</v>
      </c>
      <c r="DP1525">
        <v>1</v>
      </c>
      <c r="DQ1525">
        <v>1</v>
      </c>
      <c r="DU1525">
        <v>1009</v>
      </c>
      <c r="DV1525" t="s">
        <v>190</v>
      </c>
      <c r="DW1525" t="s">
        <v>190</v>
      </c>
      <c r="DX1525">
        <v>1</v>
      </c>
      <c r="EE1525">
        <v>51482692</v>
      </c>
      <c r="EF1525">
        <v>1</v>
      </c>
      <c r="EG1525" t="s">
        <v>21</v>
      </c>
      <c r="EH1525">
        <v>0</v>
      </c>
      <c r="EI1525" t="s">
        <v>3</v>
      </c>
      <c r="EJ1525">
        <v>4</v>
      </c>
      <c r="EK1525">
        <v>2</v>
      </c>
      <c r="EL1525" t="s">
        <v>186</v>
      </c>
      <c r="EM1525" t="s">
        <v>23</v>
      </c>
      <c r="EO1525" t="s">
        <v>3</v>
      </c>
      <c r="EQ1525">
        <v>0</v>
      </c>
      <c r="ER1525">
        <v>129.55000000000001</v>
      </c>
      <c r="ES1525">
        <v>129.55000000000001</v>
      </c>
      <c r="ET1525">
        <v>0</v>
      </c>
      <c r="EU1525">
        <v>0</v>
      </c>
      <c r="EV1525">
        <v>0</v>
      </c>
      <c r="EW1525">
        <v>0</v>
      </c>
      <c r="EX1525">
        <v>0</v>
      </c>
      <c r="FQ1525">
        <v>0</v>
      </c>
      <c r="FR1525">
        <f t="shared" si="1280"/>
        <v>0</v>
      </c>
      <c r="FS1525">
        <v>0</v>
      </c>
      <c r="FX1525">
        <v>80</v>
      </c>
      <c r="FY1525">
        <v>10</v>
      </c>
      <c r="GA1525" t="s">
        <v>3</v>
      </c>
      <c r="GD1525">
        <v>0</v>
      </c>
      <c r="GF1525">
        <v>326718089</v>
      </c>
      <c r="GG1525">
        <v>2</v>
      </c>
      <c r="GH1525">
        <v>1</v>
      </c>
      <c r="GI1525">
        <v>-2</v>
      </c>
      <c r="GJ1525">
        <v>0</v>
      </c>
      <c r="GK1525">
        <f>ROUND(R1525*(R12)/100,2)</f>
        <v>0</v>
      </c>
      <c r="GL1525">
        <f t="shared" si="1281"/>
        <v>0</v>
      </c>
      <c r="GM1525">
        <f t="shared" si="1282"/>
        <v>0</v>
      </c>
      <c r="GN1525">
        <f t="shared" si="1283"/>
        <v>0</v>
      </c>
      <c r="GO1525">
        <f t="shared" si="1284"/>
        <v>0</v>
      </c>
      <c r="GP1525">
        <f t="shared" si="1285"/>
        <v>0</v>
      </c>
      <c r="GR1525">
        <v>0</v>
      </c>
      <c r="GS1525">
        <v>3</v>
      </c>
      <c r="GT1525">
        <v>0</v>
      </c>
      <c r="GU1525" t="s">
        <v>3</v>
      </c>
      <c r="GV1525">
        <f t="shared" si="1286"/>
        <v>0</v>
      </c>
      <c r="GW1525">
        <v>1</v>
      </c>
      <c r="GX1525">
        <f t="shared" si="1287"/>
        <v>0</v>
      </c>
      <c r="HA1525">
        <v>0</v>
      </c>
      <c r="HB1525">
        <v>0</v>
      </c>
      <c r="HC1525">
        <f t="shared" si="1288"/>
        <v>0</v>
      </c>
      <c r="HE1525" t="s">
        <v>3</v>
      </c>
      <c r="HF1525" t="s">
        <v>3</v>
      </c>
      <c r="IK1525">
        <f t="shared" si="1289"/>
        <v>0</v>
      </c>
    </row>
    <row r="1526" spans="1:245" x14ac:dyDescent="0.2">
      <c r="A1526">
        <v>17</v>
      </c>
      <c r="B1526">
        <v>1</v>
      </c>
      <c r="C1526">
        <f>ROW(SmtRes!A502)</f>
        <v>502</v>
      </c>
      <c r="D1526">
        <f>ROW(EtalonRes!A489)</f>
        <v>489</v>
      </c>
      <c r="E1526" t="s">
        <v>196</v>
      </c>
      <c r="F1526" t="s">
        <v>197</v>
      </c>
      <c r="G1526" t="s">
        <v>198</v>
      </c>
      <c r="H1526" t="s">
        <v>184</v>
      </c>
      <c r="I1526">
        <v>0</v>
      </c>
      <c r="J1526">
        <v>0</v>
      </c>
      <c r="O1526">
        <f t="shared" si="1253"/>
        <v>0</v>
      </c>
      <c r="P1526">
        <f t="shared" si="1254"/>
        <v>0</v>
      </c>
      <c r="Q1526">
        <f t="shared" si="1255"/>
        <v>0</v>
      </c>
      <c r="R1526">
        <f t="shared" si="1256"/>
        <v>0</v>
      </c>
      <c r="S1526">
        <f t="shared" si="1257"/>
        <v>0</v>
      </c>
      <c r="T1526">
        <f t="shared" si="1258"/>
        <v>0</v>
      </c>
      <c r="U1526">
        <f t="shared" si="1259"/>
        <v>0</v>
      </c>
      <c r="V1526">
        <f t="shared" si="1260"/>
        <v>0</v>
      </c>
      <c r="W1526">
        <f t="shared" si="1261"/>
        <v>0</v>
      </c>
      <c r="X1526">
        <f t="shared" si="1262"/>
        <v>0</v>
      </c>
      <c r="Y1526">
        <f t="shared" si="1262"/>
        <v>0</v>
      </c>
      <c r="AA1526">
        <v>52421674</v>
      </c>
      <c r="AB1526">
        <f t="shared" si="1263"/>
        <v>2111.12</v>
      </c>
      <c r="AC1526">
        <f t="shared" si="1264"/>
        <v>1201.56</v>
      </c>
      <c r="AD1526">
        <f t="shared" si="1265"/>
        <v>337.7</v>
      </c>
      <c r="AE1526">
        <f t="shared" si="1266"/>
        <v>199.85</v>
      </c>
      <c r="AF1526">
        <f t="shared" si="1266"/>
        <v>571.86</v>
      </c>
      <c r="AG1526">
        <f t="shared" si="1267"/>
        <v>0</v>
      </c>
      <c r="AH1526">
        <f t="shared" si="1268"/>
        <v>2.35</v>
      </c>
      <c r="AI1526">
        <f t="shared" si="1268"/>
        <v>0</v>
      </c>
      <c r="AJ1526">
        <f t="shared" si="1269"/>
        <v>0</v>
      </c>
      <c r="AK1526">
        <v>2111.12</v>
      </c>
      <c r="AL1526">
        <v>1201.56</v>
      </c>
      <c r="AM1526">
        <v>337.7</v>
      </c>
      <c r="AN1526">
        <v>199.85</v>
      </c>
      <c r="AO1526">
        <v>571.86</v>
      </c>
      <c r="AP1526">
        <v>0</v>
      </c>
      <c r="AQ1526">
        <v>2.35</v>
      </c>
      <c r="AR1526">
        <v>0</v>
      </c>
      <c r="AS1526">
        <v>0</v>
      </c>
      <c r="AT1526">
        <v>80</v>
      </c>
      <c r="AU1526">
        <v>10</v>
      </c>
      <c r="AV1526">
        <v>1</v>
      </c>
      <c r="AW1526">
        <v>1</v>
      </c>
      <c r="AZ1526">
        <v>1</v>
      </c>
      <c r="BA1526">
        <v>1</v>
      </c>
      <c r="BB1526">
        <v>1</v>
      </c>
      <c r="BC1526">
        <v>1</v>
      </c>
      <c r="BD1526" t="s">
        <v>3</v>
      </c>
      <c r="BE1526" t="s">
        <v>3</v>
      </c>
      <c r="BF1526" t="s">
        <v>3</v>
      </c>
      <c r="BG1526" t="s">
        <v>3</v>
      </c>
      <c r="BH1526">
        <v>0</v>
      </c>
      <c r="BI1526">
        <v>4</v>
      </c>
      <c r="BJ1526" t="s">
        <v>199</v>
      </c>
      <c r="BM1526">
        <v>2</v>
      </c>
      <c r="BN1526">
        <v>0</v>
      </c>
      <c r="BO1526" t="s">
        <v>3</v>
      </c>
      <c r="BP1526">
        <v>0</v>
      </c>
      <c r="BQ1526">
        <v>1</v>
      </c>
      <c r="BR1526">
        <v>0</v>
      </c>
      <c r="BS1526">
        <v>1</v>
      </c>
      <c r="BT1526">
        <v>1</v>
      </c>
      <c r="BU1526">
        <v>1</v>
      </c>
      <c r="BV1526">
        <v>1</v>
      </c>
      <c r="BW1526">
        <v>1</v>
      </c>
      <c r="BX1526">
        <v>1</v>
      </c>
      <c r="BY1526" t="s">
        <v>3</v>
      </c>
      <c r="BZ1526">
        <v>80</v>
      </c>
      <c r="CA1526">
        <v>10</v>
      </c>
      <c r="CE1526">
        <v>0</v>
      </c>
      <c r="CF1526">
        <v>0</v>
      </c>
      <c r="CG1526">
        <v>0</v>
      </c>
      <c r="CM1526">
        <v>0</v>
      </c>
      <c r="CN1526" t="s">
        <v>3</v>
      </c>
      <c r="CO1526">
        <v>0</v>
      </c>
      <c r="CP1526">
        <f t="shared" si="1270"/>
        <v>0</v>
      </c>
      <c r="CQ1526">
        <f t="shared" si="1271"/>
        <v>1201.56</v>
      </c>
      <c r="CR1526">
        <f t="shared" si="1272"/>
        <v>337.7</v>
      </c>
      <c r="CS1526">
        <f t="shared" si="1273"/>
        <v>199.85</v>
      </c>
      <c r="CT1526">
        <f t="shared" si="1274"/>
        <v>571.86</v>
      </c>
      <c r="CU1526">
        <f t="shared" si="1275"/>
        <v>0</v>
      </c>
      <c r="CV1526">
        <f t="shared" si="1276"/>
        <v>2.35</v>
      </c>
      <c r="CW1526">
        <f t="shared" si="1277"/>
        <v>0</v>
      </c>
      <c r="CX1526">
        <f t="shared" si="1277"/>
        <v>0</v>
      </c>
      <c r="CY1526">
        <f t="shared" si="1278"/>
        <v>0</v>
      </c>
      <c r="CZ1526">
        <f t="shared" si="1279"/>
        <v>0</v>
      </c>
      <c r="DC1526" t="s">
        <v>3</v>
      </c>
      <c r="DD1526" t="s">
        <v>3</v>
      </c>
      <c r="DE1526" t="s">
        <v>3</v>
      </c>
      <c r="DF1526" t="s">
        <v>3</v>
      </c>
      <c r="DG1526" t="s">
        <v>3</v>
      </c>
      <c r="DH1526" t="s">
        <v>3</v>
      </c>
      <c r="DI1526" t="s">
        <v>3</v>
      </c>
      <c r="DJ1526" t="s">
        <v>3</v>
      </c>
      <c r="DK1526" t="s">
        <v>3</v>
      </c>
      <c r="DL1526" t="s">
        <v>3</v>
      </c>
      <c r="DM1526" t="s">
        <v>3</v>
      </c>
      <c r="DN1526">
        <v>0</v>
      </c>
      <c r="DO1526">
        <v>0</v>
      </c>
      <c r="DP1526">
        <v>1</v>
      </c>
      <c r="DQ1526">
        <v>1</v>
      </c>
      <c r="DU1526">
        <v>1005</v>
      </c>
      <c r="DV1526" t="s">
        <v>184</v>
      </c>
      <c r="DW1526" t="s">
        <v>184</v>
      </c>
      <c r="DX1526">
        <v>1</v>
      </c>
      <c r="EE1526">
        <v>51482692</v>
      </c>
      <c r="EF1526">
        <v>1</v>
      </c>
      <c r="EG1526" t="s">
        <v>21</v>
      </c>
      <c r="EH1526">
        <v>0</v>
      </c>
      <c r="EI1526" t="s">
        <v>3</v>
      </c>
      <c r="EJ1526">
        <v>4</v>
      </c>
      <c r="EK1526">
        <v>2</v>
      </c>
      <c r="EL1526" t="s">
        <v>186</v>
      </c>
      <c r="EM1526" t="s">
        <v>23</v>
      </c>
      <c r="EO1526" t="s">
        <v>3</v>
      </c>
      <c r="EQ1526">
        <v>0</v>
      </c>
      <c r="ER1526">
        <v>2111.12</v>
      </c>
      <c r="ES1526">
        <v>1201.56</v>
      </c>
      <c r="ET1526">
        <v>337.7</v>
      </c>
      <c r="EU1526">
        <v>199.85</v>
      </c>
      <c r="EV1526">
        <v>571.86</v>
      </c>
      <c r="EW1526">
        <v>2.35</v>
      </c>
      <c r="EX1526">
        <v>0</v>
      </c>
      <c r="EY1526">
        <v>0</v>
      </c>
      <c r="FQ1526">
        <v>0</v>
      </c>
      <c r="FR1526">
        <f t="shared" si="1280"/>
        <v>0</v>
      </c>
      <c r="FS1526">
        <v>0</v>
      </c>
      <c r="FX1526">
        <v>80</v>
      </c>
      <c r="FY1526">
        <v>10</v>
      </c>
      <c r="GA1526" t="s">
        <v>3</v>
      </c>
      <c r="GD1526">
        <v>0</v>
      </c>
      <c r="GF1526">
        <v>-2084179253</v>
      </c>
      <c r="GG1526">
        <v>2</v>
      </c>
      <c r="GH1526">
        <v>1</v>
      </c>
      <c r="GI1526">
        <v>-2</v>
      </c>
      <c r="GJ1526">
        <v>0</v>
      </c>
      <c r="GK1526">
        <f>ROUND(R1526*(R12)/100,2)</f>
        <v>0</v>
      </c>
      <c r="GL1526">
        <f t="shared" si="1281"/>
        <v>0</v>
      </c>
      <c r="GM1526">
        <f t="shared" si="1282"/>
        <v>0</v>
      </c>
      <c r="GN1526">
        <f t="shared" si="1283"/>
        <v>0</v>
      </c>
      <c r="GO1526">
        <f t="shared" si="1284"/>
        <v>0</v>
      </c>
      <c r="GP1526">
        <f t="shared" si="1285"/>
        <v>0</v>
      </c>
      <c r="GR1526">
        <v>0</v>
      </c>
      <c r="GS1526">
        <v>3</v>
      </c>
      <c r="GT1526">
        <v>0</v>
      </c>
      <c r="GU1526" t="s">
        <v>3</v>
      </c>
      <c r="GV1526">
        <f t="shared" si="1286"/>
        <v>0</v>
      </c>
      <c r="GW1526">
        <v>1</v>
      </c>
      <c r="GX1526">
        <f t="shared" si="1287"/>
        <v>0</v>
      </c>
      <c r="HA1526">
        <v>0</v>
      </c>
      <c r="HB1526">
        <v>0</v>
      </c>
      <c r="HC1526">
        <f t="shared" si="1288"/>
        <v>0</v>
      </c>
      <c r="HE1526" t="s">
        <v>3</v>
      </c>
      <c r="HF1526" t="s">
        <v>3</v>
      </c>
      <c r="IK1526">
        <f t="shared" si="1289"/>
        <v>0</v>
      </c>
    </row>
    <row r="1527" spans="1:245" x14ac:dyDescent="0.2">
      <c r="A1527">
        <v>17</v>
      </c>
      <c r="B1527">
        <v>1</v>
      </c>
      <c r="C1527">
        <f>ROW(SmtRes!A505)</f>
        <v>505</v>
      </c>
      <c r="D1527">
        <f>ROW(EtalonRes!A491)</f>
        <v>491</v>
      </c>
      <c r="E1527" t="s">
        <v>200</v>
      </c>
      <c r="F1527" t="s">
        <v>201</v>
      </c>
      <c r="G1527" t="s">
        <v>202</v>
      </c>
      <c r="H1527" t="s">
        <v>184</v>
      </c>
      <c r="I1527">
        <v>0</v>
      </c>
      <c r="J1527">
        <v>0</v>
      </c>
      <c r="O1527">
        <f t="shared" si="1253"/>
        <v>0</v>
      </c>
      <c r="P1527">
        <f t="shared" si="1254"/>
        <v>0</v>
      </c>
      <c r="Q1527">
        <f t="shared" si="1255"/>
        <v>0</v>
      </c>
      <c r="R1527">
        <f t="shared" si="1256"/>
        <v>0</v>
      </c>
      <c r="S1527">
        <f t="shared" si="1257"/>
        <v>0</v>
      </c>
      <c r="T1527">
        <f t="shared" si="1258"/>
        <v>0</v>
      </c>
      <c r="U1527">
        <f t="shared" si="1259"/>
        <v>0</v>
      </c>
      <c r="V1527">
        <f t="shared" si="1260"/>
        <v>0</v>
      </c>
      <c r="W1527">
        <f t="shared" si="1261"/>
        <v>0</v>
      </c>
      <c r="X1527">
        <f t="shared" si="1262"/>
        <v>0</v>
      </c>
      <c r="Y1527">
        <f t="shared" si="1262"/>
        <v>0</v>
      </c>
      <c r="AA1527">
        <v>52421674</v>
      </c>
      <c r="AB1527">
        <f t="shared" si="1263"/>
        <v>23.26</v>
      </c>
      <c r="AC1527">
        <f t="shared" si="1264"/>
        <v>11.13</v>
      </c>
      <c r="AD1527">
        <f t="shared" si="1265"/>
        <v>0</v>
      </c>
      <c r="AE1527">
        <f t="shared" si="1266"/>
        <v>0</v>
      </c>
      <c r="AF1527">
        <f t="shared" si="1266"/>
        <v>12.13</v>
      </c>
      <c r="AG1527">
        <f t="shared" si="1267"/>
        <v>0</v>
      </c>
      <c r="AH1527">
        <f t="shared" si="1268"/>
        <v>0.06</v>
      </c>
      <c r="AI1527">
        <f t="shared" si="1268"/>
        <v>0</v>
      </c>
      <c r="AJ1527">
        <f t="shared" si="1269"/>
        <v>0</v>
      </c>
      <c r="AK1527">
        <v>23.26</v>
      </c>
      <c r="AL1527">
        <v>11.13</v>
      </c>
      <c r="AM1527">
        <v>0</v>
      </c>
      <c r="AN1527">
        <v>0</v>
      </c>
      <c r="AO1527">
        <v>12.13</v>
      </c>
      <c r="AP1527">
        <v>0</v>
      </c>
      <c r="AQ1527">
        <v>0.06</v>
      </c>
      <c r="AR1527">
        <v>0</v>
      </c>
      <c r="AS1527">
        <v>0</v>
      </c>
      <c r="AT1527">
        <v>80</v>
      </c>
      <c r="AU1527">
        <v>10</v>
      </c>
      <c r="AV1527">
        <v>1</v>
      </c>
      <c r="AW1527">
        <v>1</v>
      </c>
      <c r="AZ1527">
        <v>1</v>
      </c>
      <c r="BA1527">
        <v>1</v>
      </c>
      <c r="BB1527">
        <v>1</v>
      </c>
      <c r="BC1527">
        <v>1</v>
      </c>
      <c r="BD1527" t="s">
        <v>3</v>
      </c>
      <c r="BE1527" t="s">
        <v>3</v>
      </c>
      <c r="BF1527" t="s">
        <v>3</v>
      </c>
      <c r="BG1527" t="s">
        <v>3</v>
      </c>
      <c r="BH1527">
        <v>0</v>
      </c>
      <c r="BI1527">
        <v>4</v>
      </c>
      <c r="BJ1527" t="s">
        <v>203</v>
      </c>
      <c r="BM1527">
        <v>2</v>
      </c>
      <c r="BN1527">
        <v>0</v>
      </c>
      <c r="BO1527" t="s">
        <v>3</v>
      </c>
      <c r="BP1527">
        <v>0</v>
      </c>
      <c r="BQ1527">
        <v>1</v>
      </c>
      <c r="BR1527">
        <v>0</v>
      </c>
      <c r="BS1527">
        <v>1</v>
      </c>
      <c r="BT1527">
        <v>1</v>
      </c>
      <c r="BU1527">
        <v>1</v>
      </c>
      <c r="BV1527">
        <v>1</v>
      </c>
      <c r="BW1527">
        <v>1</v>
      </c>
      <c r="BX1527">
        <v>1</v>
      </c>
      <c r="BY1527" t="s">
        <v>3</v>
      </c>
      <c r="BZ1527">
        <v>80</v>
      </c>
      <c r="CA1527">
        <v>10</v>
      </c>
      <c r="CE1527">
        <v>0</v>
      </c>
      <c r="CF1527">
        <v>0</v>
      </c>
      <c r="CG1527">
        <v>0</v>
      </c>
      <c r="CM1527">
        <v>0</v>
      </c>
      <c r="CN1527" t="s">
        <v>3</v>
      </c>
      <c r="CO1527">
        <v>0</v>
      </c>
      <c r="CP1527">
        <f t="shared" si="1270"/>
        <v>0</v>
      </c>
      <c r="CQ1527">
        <f t="shared" si="1271"/>
        <v>11.13</v>
      </c>
      <c r="CR1527">
        <f t="shared" si="1272"/>
        <v>0</v>
      </c>
      <c r="CS1527">
        <f t="shared" si="1273"/>
        <v>0</v>
      </c>
      <c r="CT1527">
        <f t="shared" si="1274"/>
        <v>12.13</v>
      </c>
      <c r="CU1527">
        <f t="shared" si="1275"/>
        <v>0</v>
      </c>
      <c r="CV1527">
        <f t="shared" si="1276"/>
        <v>0.06</v>
      </c>
      <c r="CW1527">
        <f t="shared" si="1277"/>
        <v>0</v>
      </c>
      <c r="CX1527">
        <f t="shared" si="1277"/>
        <v>0</v>
      </c>
      <c r="CY1527">
        <f t="shared" si="1278"/>
        <v>0</v>
      </c>
      <c r="CZ1527">
        <f t="shared" si="1279"/>
        <v>0</v>
      </c>
      <c r="DC1527" t="s">
        <v>3</v>
      </c>
      <c r="DD1527" t="s">
        <v>3</v>
      </c>
      <c r="DE1527" t="s">
        <v>3</v>
      </c>
      <c r="DF1527" t="s">
        <v>3</v>
      </c>
      <c r="DG1527" t="s">
        <v>3</v>
      </c>
      <c r="DH1527" t="s">
        <v>3</v>
      </c>
      <c r="DI1527" t="s">
        <v>3</v>
      </c>
      <c r="DJ1527" t="s">
        <v>3</v>
      </c>
      <c r="DK1527" t="s">
        <v>3</v>
      </c>
      <c r="DL1527" t="s">
        <v>3</v>
      </c>
      <c r="DM1527" t="s">
        <v>3</v>
      </c>
      <c r="DN1527">
        <v>0</v>
      </c>
      <c r="DO1527">
        <v>0</v>
      </c>
      <c r="DP1527">
        <v>1</v>
      </c>
      <c r="DQ1527">
        <v>1</v>
      </c>
      <c r="DU1527">
        <v>1005</v>
      </c>
      <c r="DV1527" t="s">
        <v>184</v>
      </c>
      <c r="DW1527" t="s">
        <v>184</v>
      </c>
      <c r="DX1527">
        <v>1</v>
      </c>
      <c r="EE1527">
        <v>51482692</v>
      </c>
      <c r="EF1527">
        <v>1</v>
      </c>
      <c r="EG1527" t="s">
        <v>21</v>
      </c>
      <c r="EH1527">
        <v>0</v>
      </c>
      <c r="EI1527" t="s">
        <v>3</v>
      </c>
      <c r="EJ1527">
        <v>4</v>
      </c>
      <c r="EK1527">
        <v>2</v>
      </c>
      <c r="EL1527" t="s">
        <v>186</v>
      </c>
      <c r="EM1527" t="s">
        <v>23</v>
      </c>
      <c r="EO1527" t="s">
        <v>3</v>
      </c>
      <c r="EQ1527">
        <v>0</v>
      </c>
      <c r="ER1527">
        <v>23.26</v>
      </c>
      <c r="ES1527">
        <v>11.13</v>
      </c>
      <c r="ET1527">
        <v>0</v>
      </c>
      <c r="EU1527">
        <v>0</v>
      </c>
      <c r="EV1527">
        <v>12.13</v>
      </c>
      <c r="EW1527">
        <v>0.06</v>
      </c>
      <c r="EX1527">
        <v>0</v>
      </c>
      <c r="EY1527">
        <v>0</v>
      </c>
      <c r="FQ1527">
        <v>0</v>
      </c>
      <c r="FR1527">
        <f t="shared" si="1280"/>
        <v>0</v>
      </c>
      <c r="FS1527">
        <v>0</v>
      </c>
      <c r="FX1527">
        <v>80</v>
      </c>
      <c r="FY1527">
        <v>10</v>
      </c>
      <c r="GA1527" t="s">
        <v>3</v>
      </c>
      <c r="GD1527">
        <v>0</v>
      </c>
      <c r="GF1527">
        <v>1586931192</v>
      </c>
      <c r="GG1527">
        <v>2</v>
      </c>
      <c r="GH1527">
        <v>1</v>
      </c>
      <c r="GI1527">
        <v>-2</v>
      </c>
      <c r="GJ1527">
        <v>0</v>
      </c>
      <c r="GK1527">
        <f>ROUND(R1527*(R12)/100,2)</f>
        <v>0</v>
      </c>
      <c r="GL1527">
        <f t="shared" si="1281"/>
        <v>0</v>
      </c>
      <c r="GM1527">
        <f t="shared" si="1282"/>
        <v>0</v>
      </c>
      <c r="GN1527">
        <f t="shared" si="1283"/>
        <v>0</v>
      </c>
      <c r="GO1527">
        <f t="shared" si="1284"/>
        <v>0</v>
      </c>
      <c r="GP1527">
        <f t="shared" si="1285"/>
        <v>0</v>
      </c>
      <c r="GR1527">
        <v>0</v>
      </c>
      <c r="GS1527">
        <v>3</v>
      </c>
      <c r="GT1527">
        <v>0</v>
      </c>
      <c r="GU1527" t="s">
        <v>3</v>
      </c>
      <c r="GV1527">
        <f t="shared" si="1286"/>
        <v>0</v>
      </c>
      <c r="GW1527">
        <v>1</v>
      </c>
      <c r="GX1527">
        <f t="shared" si="1287"/>
        <v>0</v>
      </c>
      <c r="HA1527">
        <v>0</v>
      </c>
      <c r="HB1527">
        <v>0</v>
      </c>
      <c r="HC1527">
        <f t="shared" si="1288"/>
        <v>0</v>
      </c>
      <c r="HE1527" t="s">
        <v>3</v>
      </c>
      <c r="HF1527" t="s">
        <v>3</v>
      </c>
      <c r="IK1527">
        <f t="shared" si="1289"/>
        <v>0</v>
      </c>
    </row>
    <row r="1528" spans="1:245" x14ac:dyDescent="0.2">
      <c r="A1528">
        <v>18</v>
      </c>
      <c r="B1528">
        <v>1</v>
      </c>
      <c r="C1528">
        <v>504</v>
      </c>
      <c r="E1528" t="s">
        <v>204</v>
      </c>
      <c r="F1528" t="s">
        <v>205</v>
      </c>
      <c r="G1528" t="s">
        <v>206</v>
      </c>
      <c r="H1528" t="s">
        <v>190</v>
      </c>
      <c r="I1528">
        <f>I1527*J1528</f>
        <v>0</v>
      </c>
      <c r="J1528">
        <v>-0.35</v>
      </c>
      <c r="O1528">
        <f t="shared" si="1253"/>
        <v>0</v>
      </c>
      <c r="P1528">
        <f t="shared" si="1254"/>
        <v>0</v>
      </c>
      <c r="Q1528">
        <f t="shared" si="1255"/>
        <v>0</v>
      </c>
      <c r="R1528">
        <f t="shared" si="1256"/>
        <v>0</v>
      </c>
      <c r="S1528">
        <f t="shared" si="1257"/>
        <v>0</v>
      </c>
      <c r="T1528">
        <f t="shared" si="1258"/>
        <v>0</v>
      </c>
      <c r="U1528">
        <f t="shared" si="1259"/>
        <v>0</v>
      </c>
      <c r="V1528">
        <f t="shared" si="1260"/>
        <v>0</v>
      </c>
      <c r="W1528">
        <f t="shared" si="1261"/>
        <v>0</v>
      </c>
      <c r="X1528">
        <f t="shared" si="1262"/>
        <v>0</v>
      </c>
      <c r="Y1528">
        <f t="shared" si="1262"/>
        <v>0</v>
      </c>
      <c r="AA1528">
        <v>52421674</v>
      </c>
      <c r="AB1528">
        <f t="shared" si="1263"/>
        <v>31.8</v>
      </c>
      <c r="AC1528">
        <f t="shared" si="1264"/>
        <v>31.8</v>
      </c>
      <c r="AD1528">
        <f t="shared" si="1265"/>
        <v>0</v>
      </c>
      <c r="AE1528">
        <f t="shared" si="1266"/>
        <v>0</v>
      </c>
      <c r="AF1528">
        <f t="shared" si="1266"/>
        <v>0</v>
      </c>
      <c r="AG1528">
        <f t="shared" si="1267"/>
        <v>0</v>
      </c>
      <c r="AH1528">
        <f t="shared" si="1268"/>
        <v>0</v>
      </c>
      <c r="AI1528">
        <f t="shared" si="1268"/>
        <v>0</v>
      </c>
      <c r="AJ1528">
        <f t="shared" si="1269"/>
        <v>0</v>
      </c>
      <c r="AK1528">
        <v>31.8</v>
      </c>
      <c r="AL1528">
        <v>31.8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80</v>
      </c>
      <c r="AU1528">
        <v>10</v>
      </c>
      <c r="AV1528">
        <v>1</v>
      </c>
      <c r="AW1528">
        <v>1</v>
      </c>
      <c r="AZ1528">
        <v>1</v>
      </c>
      <c r="BA1528">
        <v>1</v>
      </c>
      <c r="BB1528">
        <v>1</v>
      </c>
      <c r="BC1528">
        <v>1</v>
      </c>
      <c r="BD1528" t="s">
        <v>3</v>
      </c>
      <c r="BE1528" t="s">
        <v>3</v>
      </c>
      <c r="BF1528" t="s">
        <v>3</v>
      </c>
      <c r="BG1528" t="s">
        <v>3</v>
      </c>
      <c r="BH1528">
        <v>3</v>
      </c>
      <c r="BI1528">
        <v>4</v>
      </c>
      <c r="BJ1528" t="s">
        <v>207</v>
      </c>
      <c r="BM1528">
        <v>2</v>
      </c>
      <c r="BN1528">
        <v>0</v>
      </c>
      <c r="BO1528" t="s">
        <v>3</v>
      </c>
      <c r="BP1528">
        <v>0</v>
      </c>
      <c r="BQ1528">
        <v>1</v>
      </c>
      <c r="BR1528">
        <v>1</v>
      </c>
      <c r="BS1528">
        <v>1</v>
      </c>
      <c r="BT1528">
        <v>1</v>
      </c>
      <c r="BU1528">
        <v>1</v>
      </c>
      <c r="BV1528">
        <v>1</v>
      </c>
      <c r="BW1528">
        <v>1</v>
      </c>
      <c r="BX1528">
        <v>1</v>
      </c>
      <c r="BY1528" t="s">
        <v>3</v>
      </c>
      <c r="BZ1528">
        <v>80</v>
      </c>
      <c r="CA1528">
        <v>10</v>
      </c>
      <c r="CE1528">
        <v>0</v>
      </c>
      <c r="CF1528">
        <v>0</v>
      </c>
      <c r="CG1528">
        <v>0</v>
      </c>
      <c r="CM1528">
        <v>0</v>
      </c>
      <c r="CN1528" t="s">
        <v>3</v>
      </c>
      <c r="CO1528">
        <v>0</v>
      </c>
      <c r="CP1528">
        <f t="shared" si="1270"/>
        <v>0</v>
      </c>
      <c r="CQ1528">
        <f t="shared" si="1271"/>
        <v>31.8</v>
      </c>
      <c r="CR1528">
        <f t="shared" si="1272"/>
        <v>0</v>
      </c>
      <c r="CS1528">
        <f t="shared" si="1273"/>
        <v>0</v>
      </c>
      <c r="CT1528">
        <f t="shared" si="1274"/>
        <v>0</v>
      </c>
      <c r="CU1528">
        <f t="shared" si="1275"/>
        <v>0</v>
      </c>
      <c r="CV1528">
        <f t="shared" si="1276"/>
        <v>0</v>
      </c>
      <c r="CW1528">
        <f t="shared" si="1277"/>
        <v>0</v>
      </c>
      <c r="CX1528">
        <f t="shared" si="1277"/>
        <v>0</v>
      </c>
      <c r="CY1528">
        <f t="shared" si="1278"/>
        <v>0</v>
      </c>
      <c r="CZ1528">
        <f t="shared" si="1279"/>
        <v>0</v>
      </c>
      <c r="DC1528" t="s">
        <v>3</v>
      </c>
      <c r="DD1528" t="s">
        <v>3</v>
      </c>
      <c r="DE1528" t="s">
        <v>3</v>
      </c>
      <c r="DF1528" t="s">
        <v>3</v>
      </c>
      <c r="DG1528" t="s">
        <v>3</v>
      </c>
      <c r="DH1528" t="s">
        <v>3</v>
      </c>
      <c r="DI1528" t="s">
        <v>3</v>
      </c>
      <c r="DJ1528" t="s">
        <v>3</v>
      </c>
      <c r="DK1528" t="s">
        <v>3</v>
      </c>
      <c r="DL1528" t="s">
        <v>3</v>
      </c>
      <c r="DM1528" t="s">
        <v>3</v>
      </c>
      <c r="DN1528">
        <v>0</v>
      </c>
      <c r="DO1528">
        <v>0</v>
      </c>
      <c r="DP1528">
        <v>1</v>
      </c>
      <c r="DQ1528">
        <v>1</v>
      </c>
      <c r="DU1528">
        <v>1009</v>
      </c>
      <c r="DV1528" t="s">
        <v>190</v>
      </c>
      <c r="DW1528" t="s">
        <v>190</v>
      </c>
      <c r="DX1528">
        <v>1</v>
      </c>
      <c r="EE1528">
        <v>51482692</v>
      </c>
      <c r="EF1528">
        <v>1</v>
      </c>
      <c r="EG1528" t="s">
        <v>21</v>
      </c>
      <c r="EH1528">
        <v>0</v>
      </c>
      <c r="EI1528" t="s">
        <v>3</v>
      </c>
      <c r="EJ1528">
        <v>4</v>
      </c>
      <c r="EK1528">
        <v>2</v>
      </c>
      <c r="EL1528" t="s">
        <v>186</v>
      </c>
      <c r="EM1528" t="s">
        <v>23</v>
      </c>
      <c r="EO1528" t="s">
        <v>3</v>
      </c>
      <c r="EQ1528">
        <v>32768</v>
      </c>
      <c r="ER1528">
        <v>31.8</v>
      </c>
      <c r="ES1528">
        <v>31.8</v>
      </c>
      <c r="ET1528">
        <v>0</v>
      </c>
      <c r="EU1528">
        <v>0</v>
      </c>
      <c r="EV1528">
        <v>0</v>
      </c>
      <c r="EW1528">
        <v>0</v>
      </c>
      <c r="EX1528">
        <v>0</v>
      </c>
      <c r="FQ1528">
        <v>0</v>
      </c>
      <c r="FR1528">
        <f t="shared" si="1280"/>
        <v>0</v>
      </c>
      <c r="FS1528">
        <v>0</v>
      </c>
      <c r="FX1528">
        <v>80</v>
      </c>
      <c r="FY1528">
        <v>10</v>
      </c>
      <c r="GA1528" t="s">
        <v>3</v>
      </c>
      <c r="GD1528">
        <v>0</v>
      </c>
      <c r="GF1528">
        <v>-1239380159</v>
      </c>
      <c r="GG1528">
        <v>2</v>
      </c>
      <c r="GH1528">
        <v>1</v>
      </c>
      <c r="GI1528">
        <v>-2</v>
      </c>
      <c r="GJ1528">
        <v>0</v>
      </c>
      <c r="GK1528">
        <f>ROUND(R1528*(R12)/100,2)</f>
        <v>0</v>
      </c>
      <c r="GL1528">
        <f t="shared" si="1281"/>
        <v>0</v>
      </c>
      <c r="GM1528">
        <f t="shared" si="1282"/>
        <v>0</v>
      </c>
      <c r="GN1528">
        <f t="shared" si="1283"/>
        <v>0</v>
      </c>
      <c r="GO1528">
        <f t="shared" si="1284"/>
        <v>0</v>
      </c>
      <c r="GP1528">
        <f t="shared" si="1285"/>
        <v>0</v>
      </c>
      <c r="GR1528">
        <v>0</v>
      </c>
      <c r="GS1528">
        <v>3</v>
      </c>
      <c r="GT1528">
        <v>0</v>
      </c>
      <c r="GU1528" t="s">
        <v>3</v>
      </c>
      <c r="GV1528">
        <f t="shared" si="1286"/>
        <v>0</v>
      </c>
      <c r="GW1528">
        <v>1</v>
      </c>
      <c r="GX1528">
        <f t="shared" si="1287"/>
        <v>0</v>
      </c>
      <c r="HA1528">
        <v>0</v>
      </c>
      <c r="HB1528">
        <v>0</v>
      </c>
      <c r="HC1528">
        <f t="shared" si="1288"/>
        <v>0</v>
      </c>
      <c r="HE1528" t="s">
        <v>3</v>
      </c>
      <c r="HF1528" t="s">
        <v>3</v>
      </c>
      <c r="IK1528">
        <f t="shared" si="1289"/>
        <v>0</v>
      </c>
    </row>
    <row r="1529" spans="1:245" x14ac:dyDescent="0.2">
      <c r="A1529">
        <v>18</v>
      </c>
      <c r="B1529">
        <v>1</v>
      </c>
      <c r="C1529">
        <v>505</v>
      </c>
      <c r="E1529" t="s">
        <v>208</v>
      </c>
      <c r="F1529" t="s">
        <v>209</v>
      </c>
      <c r="G1529" t="s">
        <v>210</v>
      </c>
      <c r="H1529" t="s">
        <v>27</v>
      </c>
      <c r="I1529">
        <f>I1527*J1529</f>
        <v>0</v>
      </c>
      <c r="J1529">
        <v>3.5E-4</v>
      </c>
      <c r="O1529">
        <f t="shared" si="1253"/>
        <v>0</v>
      </c>
      <c r="P1529">
        <f t="shared" si="1254"/>
        <v>0</v>
      </c>
      <c r="Q1529">
        <f t="shared" si="1255"/>
        <v>0</v>
      </c>
      <c r="R1529">
        <f t="shared" si="1256"/>
        <v>0</v>
      </c>
      <c r="S1529">
        <f t="shared" si="1257"/>
        <v>0</v>
      </c>
      <c r="T1529">
        <f t="shared" si="1258"/>
        <v>0</v>
      </c>
      <c r="U1529">
        <f t="shared" si="1259"/>
        <v>0</v>
      </c>
      <c r="V1529">
        <f t="shared" si="1260"/>
        <v>0</v>
      </c>
      <c r="W1529">
        <f t="shared" si="1261"/>
        <v>0</v>
      </c>
      <c r="X1529">
        <f t="shared" si="1262"/>
        <v>0</v>
      </c>
      <c r="Y1529">
        <f t="shared" si="1262"/>
        <v>0</v>
      </c>
      <c r="AA1529">
        <v>52421674</v>
      </c>
      <c r="AB1529">
        <f t="shared" si="1263"/>
        <v>68136.09</v>
      </c>
      <c r="AC1529">
        <f t="shared" si="1264"/>
        <v>68136.09</v>
      </c>
      <c r="AD1529">
        <f t="shared" si="1265"/>
        <v>0</v>
      </c>
      <c r="AE1529">
        <f t="shared" si="1266"/>
        <v>0</v>
      </c>
      <c r="AF1529">
        <f t="shared" si="1266"/>
        <v>0</v>
      </c>
      <c r="AG1529">
        <f t="shared" si="1267"/>
        <v>0</v>
      </c>
      <c r="AH1529">
        <f t="shared" si="1268"/>
        <v>0</v>
      </c>
      <c r="AI1529">
        <f t="shared" si="1268"/>
        <v>0</v>
      </c>
      <c r="AJ1529">
        <f t="shared" si="1269"/>
        <v>0</v>
      </c>
      <c r="AK1529">
        <v>68136.09</v>
      </c>
      <c r="AL1529">
        <v>68136.09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80</v>
      </c>
      <c r="AU1529">
        <v>10</v>
      </c>
      <c r="AV1529">
        <v>1</v>
      </c>
      <c r="AW1529">
        <v>1</v>
      </c>
      <c r="AZ1529">
        <v>1</v>
      </c>
      <c r="BA1529">
        <v>1</v>
      </c>
      <c r="BB1529">
        <v>1</v>
      </c>
      <c r="BC1529">
        <v>1</v>
      </c>
      <c r="BD1529" t="s">
        <v>3</v>
      </c>
      <c r="BE1529" t="s">
        <v>3</v>
      </c>
      <c r="BF1529" t="s">
        <v>3</v>
      </c>
      <c r="BG1529" t="s">
        <v>3</v>
      </c>
      <c r="BH1529">
        <v>3</v>
      </c>
      <c r="BI1529">
        <v>4</v>
      </c>
      <c r="BJ1529" t="s">
        <v>211</v>
      </c>
      <c r="BM1529">
        <v>2</v>
      </c>
      <c r="BN1529">
        <v>0</v>
      </c>
      <c r="BO1529" t="s">
        <v>3</v>
      </c>
      <c r="BP1529">
        <v>0</v>
      </c>
      <c r="BQ1529">
        <v>1</v>
      </c>
      <c r="BR1529">
        <v>0</v>
      </c>
      <c r="BS1529">
        <v>1</v>
      </c>
      <c r="BT1529">
        <v>1</v>
      </c>
      <c r="BU1529">
        <v>1</v>
      </c>
      <c r="BV1529">
        <v>1</v>
      </c>
      <c r="BW1529">
        <v>1</v>
      </c>
      <c r="BX1529">
        <v>1</v>
      </c>
      <c r="BY1529" t="s">
        <v>3</v>
      </c>
      <c r="BZ1529">
        <v>80</v>
      </c>
      <c r="CA1529">
        <v>10</v>
      </c>
      <c r="CE1529">
        <v>0</v>
      </c>
      <c r="CF1529">
        <v>0</v>
      </c>
      <c r="CG1529">
        <v>0</v>
      </c>
      <c r="CM1529">
        <v>0</v>
      </c>
      <c r="CN1529" t="s">
        <v>3</v>
      </c>
      <c r="CO1529">
        <v>0</v>
      </c>
      <c r="CP1529">
        <f t="shared" si="1270"/>
        <v>0</v>
      </c>
      <c r="CQ1529">
        <f t="shared" si="1271"/>
        <v>68136.09</v>
      </c>
      <c r="CR1529">
        <f t="shared" si="1272"/>
        <v>0</v>
      </c>
      <c r="CS1529">
        <f t="shared" si="1273"/>
        <v>0</v>
      </c>
      <c r="CT1529">
        <f t="shared" si="1274"/>
        <v>0</v>
      </c>
      <c r="CU1529">
        <f t="shared" si="1275"/>
        <v>0</v>
      </c>
      <c r="CV1529">
        <f t="shared" si="1276"/>
        <v>0</v>
      </c>
      <c r="CW1529">
        <f t="shared" si="1277"/>
        <v>0</v>
      </c>
      <c r="CX1529">
        <f t="shared" si="1277"/>
        <v>0</v>
      </c>
      <c r="CY1529">
        <f t="shared" si="1278"/>
        <v>0</v>
      </c>
      <c r="CZ1529">
        <f t="shared" si="1279"/>
        <v>0</v>
      </c>
      <c r="DC1529" t="s">
        <v>3</v>
      </c>
      <c r="DD1529" t="s">
        <v>3</v>
      </c>
      <c r="DE1529" t="s">
        <v>3</v>
      </c>
      <c r="DF1529" t="s">
        <v>3</v>
      </c>
      <c r="DG1529" t="s">
        <v>3</v>
      </c>
      <c r="DH1529" t="s">
        <v>3</v>
      </c>
      <c r="DI1529" t="s">
        <v>3</v>
      </c>
      <c r="DJ1529" t="s">
        <v>3</v>
      </c>
      <c r="DK1529" t="s">
        <v>3</v>
      </c>
      <c r="DL1529" t="s">
        <v>3</v>
      </c>
      <c r="DM1529" t="s">
        <v>3</v>
      </c>
      <c r="DN1529">
        <v>0</v>
      </c>
      <c r="DO1529">
        <v>0</v>
      </c>
      <c r="DP1529">
        <v>1</v>
      </c>
      <c r="DQ1529">
        <v>1</v>
      </c>
      <c r="DU1529">
        <v>1009</v>
      </c>
      <c r="DV1529" t="s">
        <v>27</v>
      </c>
      <c r="DW1529" t="s">
        <v>27</v>
      </c>
      <c r="DX1529">
        <v>1000</v>
      </c>
      <c r="EE1529">
        <v>51482692</v>
      </c>
      <c r="EF1529">
        <v>1</v>
      </c>
      <c r="EG1529" t="s">
        <v>21</v>
      </c>
      <c r="EH1529">
        <v>0</v>
      </c>
      <c r="EI1529" t="s">
        <v>3</v>
      </c>
      <c r="EJ1529">
        <v>4</v>
      </c>
      <c r="EK1529">
        <v>2</v>
      </c>
      <c r="EL1529" t="s">
        <v>186</v>
      </c>
      <c r="EM1529" t="s">
        <v>23</v>
      </c>
      <c r="EO1529" t="s">
        <v>3</v>
      </c>
      <c r="EQ1529">
        <v>0</v>
      </c>
      <c r="ER1529">
        <v>68136.09</v>
      </c>
      <c r="ES1529">
        <v>68136.09</v>
      </c>
      <c r="ET1529">
        <v>0</v>
      </c>
      <c r="EU1529">
        <v>0</v>
      </c>
      <c r="EV1529">
        <v>0</v>
      </c>
      <c r="EW1529">
        <v>0</v>
      </c>
      <c r="EX1529">
        <v>0</v>
      </c>
      <c r="FQ1529">
        <v>0</v>
      </c>
      <c r="FR1529">
        <f t="shared" si="1280"/>
        <v>0</v>
      </c>
      <c r="FS1529">
        <v>0</v>
      </c>
      <c r="FX1529">
        <v>80</v>
      </c>
      <c r="FY1529">
        <v>10</v>
      </c>
      <c r="GA1529" t="s">
        <v>3</v>
      </c>
      <c r="GD1529">
        <v>0</v>
      </c>
      <c r="GF1529">
        <v>-1477556458</v>
      </c>
      <c r="GG1529">
        <v>2</v>
      </c>
      <c r="GH1529">
        <v>1</v>
      </c>
      <c r="GI1529">
        <v>-2</v>
      </c>
      <c r="GJ1529">
        <v>0</v>
      </c>
      <c r="GK1529">
        <f>ROUND(R1529*(R12)/100,2)</f>
        <v>0</v>
      </c>
      <c r="GL1529">
        <f t="shared" si="1281"/>
        <v>0</v>
      </c>
      <c r="GM1529">
        <f t="shared" si="1282"/>
        <v>0</v>
      </c>
      <c r="GN1529">
        <f t="shared" si="1283"/>
        <v>0</v>
      </c>
      <c r="GO1529">
        <f t="shared" si="1284"/>
        <v>0</v>
      </c>
      <c r="GP1529">
        <f t="shared" si="1285"/>
        <v>0</v>
      </c>
      <c r="GR1529">
        <v>0</v>
      </c>
      <c r="GS1529">
        <v>3</v>
      </c>
      <c r="GT1529">
        <v>0</v>
      </c>
      <c r="GU1529" t="s">
        <v>3</v>
      </c>
      <c r="GV1529">
        <f t="shared" si="1286"/>
        <v>0</v>
      </c>
      <c r="GW1529">
        <v>1</v>
      </c>
      <c r="GX1529">
        <f t="shared" si="1287"/>
        <v>0</v>
      </c>
      <c r="HA1529">
        <v>0</v>
      </c>
      <c r="HB1529">
        <v>0</v>
      </c>
      <c r="HC1529">
        <f t="shared" si="1288"/>
        <v>0</v>
      </c>
      <c r="HE1529" t="s">
        <v>3</v>
      </c>
      <c r="HF1529" t="s">
        <v>3</v>
      </c>
      <c r="IK1529">
        <f t="shared" si="1289"/>
        <v>0</v>
      </c>
    </row>
    <row r="1531" spans="1:245" x14ac:dyDescent="0.2">
      <c r="A1531" s="2">
        <v>51</v>
      </c>
      <c r="B1531" s="2">
        <f>B1519</f>
        <v>1</v>
      </c>
      <c r="C1531" s="2">
        <f>A1519</f>
        <v>5</v>
      </c>
      <c r="D1531" s="2">
        <f>ROW(A1519)</f>
        <v>1519</v>
      </c>
      <c r="E1531" s="2"/>
      <c r="F1531" s="2" t="str">
        <f>IF(F1519&lt;&gt;"",F1519,"")</f>
        <v>Новый подраздел</v>
      </c>
      <c r="G1531" s="2" t="str">
        <f>IF(G1519&lt;&gt;"",G1519,"")</f>
        <v>Нанесение разметки пешеходного перехода</v>
      </c>
      <c r="H1531" s="2">
        <v>0</v>
      </c>
      <c r="I1531" s="2"/>
      <c r="J1531" s="2"/>
      <c r="K1531" s="2"/>
      <c r="L1531" s="2"/>
      <c r="M1531" s="2"/>
      <c r="N1531" s="2"/>
      <c r="O1531" s="2">
        <f t="shared" ref="O1531:T1531" si="1290">ROUND(AB1531,2)</f>
        <v>0</v>
      </c>
      <c r="P1531" s="2">
        <f t="shared" si="1290"/>
        <v>0</v>
      </c>
      <c r="Q1531" s="2">
        <f t="shared" si="1290"/>
        <v>0</v>
      </c>
      <c r="R1531" s="2">
        <f t="shared" si="1290"/>
        <v>0</v>
      </c>
      <c r="S1531" s="2">
        <f t="shared" si="1290"/>
        <v>0</v>
      </c>
      <c r="T1531" s="2">
        <f t="shared" si="1290"/>
        <v>0</v>
      </c>
      <c r="U1531" s="2">
        <f>AH1531</f>
        <v>0</v>
      </c>
      <c r="V1531" s="2">
        <f>AI1531</f>
        <v>0</v>
      </c>
      <c r="W1531" s="2">
        <f>ROUND(AJ1531,2)</f>
        <v>0</v>
      </c>
      <c r="X1531" s="2">
        <f>ROUND(AK1531,2)</f>
        <v>0</v>
      </c>
      <c r="Y1531" s="2">
        <f>ROUND(AL1531,2)</f>
        <v>0</v>
      </c>
      <c r="Z1531" s="2"/>
      <c r="AA1531" s="2"/>
      <c r="AB1531" s="2">
        <f>ROUND(SUMIF(AA1523:AA1529,"=52421674",O1523:O1529),2)</f>
        <v>0</v>
      </c>
      <c r="AC1531" s="2">
        <f>ROUND(SUMIF(AA1523:AA1529,"=52421674",P1523:P1529),2)</f>
        <v>0</v>
      </c>
      <c r="AD1531" s="2">
        <f>ROUND(SUMIF(AA1523:AA1529,"=52421674",Q1523:Q1529),2)</f>
        <v>0</v>
      </c>
      <c r="AE1531" s="2">
        <f>ROUND(SUMIF(AA1523:AA1529,"=52421674",R1523:R1529),2)</f>
        <v>0</v>
      </c>
      <c r="AF1531" s="2">
        <f>ROUND(SUMIF(AA1523:AA1529,"=52421674",S1523:S1529),2)</f>
        <v>0</v>
      </c>
      <c r="AG1531" s="2">
        <f>ROUND(SUMIF(AA1523:AA1529,"=52421674",T1523:T1529),2)</f>
        <v>0</v>
      </c>
      <c r="AH1531" s="2">
        <f>SUMIF(AA1523:AA1529,"=52421674",U1523:U1529)</f>
        <v>0</v>
      </c>
      <c r="AI1531" s="2">
        <f>SUMIF(AA1523:AA1529,"=52421674",V1523:V1529)</f>
        <v>0</v>
      </c>
      <c r="AJ1531" s="2">
        <f>ROUND(SUMIF(AA1523:AA1529,"=52421674",W1523:W1529),2)</f>
        <v>0</v>
      </c>
      <c r="AK1531" s="2">
        <f>ROUND(SUMIF(AA1523:AA1529,"=52421674",X1523:X1529),2)</f>
        <v>0</v>
      </c>
      <c r="AL1531" s="2">
        <f>ROUND(SUMIF(AA1523:AA1529,"=52421674",Y1523:Y1529),2)</f>
        <v>0</v>
      </c>
      <c r="AM1531" s="2"/>
      <c r="AN1531" s="2"/>
      <c r="AO1531" s="2">
        <f t="shared" ref="AO1531:BD1531" si="1291">ROUND(BX1531,2)</f>
        <v>0</v>
      </c>
      <c r="AP1531" s="2">
        <f t="shared" si="1291"/>
        <v>0</v>
      </c>
      <c r="AQ1531" s="2">
        <f t="shared" si="1291"/>
        <v>0</v>
      </c>
      <c r="AR1531" s="2">
        <f t="shared" si="1291"/>
        <v>0</v>
      </c>
      <c r="AS1531" s="2">
        <f t="shared" si="1291"/>
        <v>0</v>
      </c>
      <c r="AT1531" s="2">
        <f t="shared" si="1291"/>
        <v>0</v>
      </c>
      <c r="AU1531" s="2">
        <f t="shared" si="1291"/>
        <v>0</v>
      </c>
      <c r="AV1531" s="2">
        <f t="shared" si="1291"/>
        <v>0</v>
      </c>
      <c r="AW1531" s="2">
        <f t="shared" si="1291"/>
        <v>0</v>
      </c>
      <c r="AX1531" s="2">
        <f t="shared" si="1291"/>
        <v>0</v>
      </c>
      <c r="AY1531" s="2">
        <f t="shared" si="1291"/>
        <v>0</v>
      </c>
      <c r="AZ1531" s="2">
        <f t="shared" si="1291"/>
        <v>0</v>
      </c>
      <c r="BA1531" s="2">
        <f t="shared" si="1291"/>
        <v>0</v>
      </c>
      <c r="BB1531" s="2">
        <f t="shared" si="1291"/>
        <v>0</v>
      </c>
      <c r="BC1531" s="2">
        <f t="shared" si="1291"/>
        <v>0</v>
      </c>
      <c r="BD1531" s="2">
        <f t="shared" si="1291"/>
        <v>0</v>
      </c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>
        <f>ROUND(SUMIF(AA1523:AA1529,"=52421674",FQ1523:FQ1529),2)</f>
        <v>0</v>
      </c>
      <c r="BY1531" s="2">
        <f>ROUND(SUMIF(AA1523:AA1529,"=52421674",FR1523:FR1529),2)</f>
        <v>0</v>
      </c>
      <c r="BZ1531" s="2">
        <f>ROUND(SUMIF(AA1523:AA1529,"=52421674",GL1523:GL1529),2)</f>
        <v>0</v>
      </c>
      <c r="CA1531" s="2">
        <f>ROUND(SUMIF(AA1523:AA1529,"=52421674",GM1523:GM1529),2)</f>
        <v>0</v>
      </c>
      <c r="CB1531" s="2">
        <f>ROUND(SUMIF(AA1523:AA1529,"=52421674",GN1523:GN1529),2)</f>
        <v>0</v>
      </c>
      <c r="CC1531" s="2">
        <f>ROUND(SUMIF(AA1523:AA1529,"=52421674",GO1523:GO1529),2)</f>
        <v>0</v>
      </c>
      <c r="CD1531" s="2">
        <f>ROUND(SUMIF(AA1523:AA1529,"=52421674",GP1523:GP1529),2)</f>
        <v>0</v>
      </c>
      <c r="CE1531" s="2">
        <f>AC1531-BX1531</f>
        <v>0</v>
      </c>
      <c r="CF1531" s="2">
        <f>AC1531-BY1531</f>
        <v>0</v>
      </c>
      <c r="CG1531" s="2">
        <f>BX1531-BZ1531</f>
        <v>0</v>
      </c>
      <c r="CH1531" s="2">
        <f>AC1531-BX1531-BY1531+BZ1531</f>
        <v>0</v>
      </c>
      <c r="CI1531" s="2">
        <f>BY1531-BZ1531</f>
        <v>0</v>
      </c>
      <c r="CJ1531" s="2">
        <f>ROUND(SUMIF(AA1523:AA1529,"=52421674",GX1523:GX1529),2)</f>
        <v>0</v>
      </c>
      <c r="CK1531" s="2">
        <f>ROUND(SUMIF(AA1523:AA1529,"=52421674",GY1523:GY1529),2)</f>
        <v>0</v>
      </c>
      <c r="CL1531" s="2">
        <f>ROUND(SUMIF(AA1523:AA1529,"=52421674",GZ1523:GZ1529),2)</f>
        <v>0</v>
      </c>
      <c r="CM1531" s="2">
        <f>ROUND(SUMIF(AA1523:AA1529,"=52421674",HD1523:HD1529),2)</f>
        <v>0</v>
      </c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  <c r="GO1531" s="3"/>
      <c r="GP1531" s="3"/>
      <c r="GQ1531" s="3"/>
      <c r="GR1531" s="3"/>
      <c r="GS1531" s="3"/>
      <c r="GT1531" s="3"/>
      <c r="GU1531" s="3"/>
      <c r="GV1531" s="3"/>
      <c r="GW1531" s="3"/>
      <c r="GX1531" s="3">
        <v>0</v>
      </c>
    </row>
    <row r="1533" spans="1:245" x14ac:dyDescent="0.2">
      <c r="A1533" s="4">
        <v>50</v>
      </c>
      <c r="B1533" s="4">
        <v>0</v>
      </c>
      <c r="C1533" s="4">
        <v>0</v>
      </c>
      <c r="D1533" s="4">
        <v>1</v>
      </c>
      <c r="E1533" s="4">
        <v>201</v>
      </c>
      <c r="F1533" s="4">
        <f>ROUND(Source!O1531,O1533)</f>
        <v>0</v>
      </c>
      <c r="G1533" s="4" t="s">
        <v>74</v>
      </c>
      <c r="H1533" s="4" t="s">
        <v>75</v>
      </c>
      <c r="I1533" s="4"/>
      <c r="J1533" s="4"/>
      <c r="K1533" s="4">
        <v>201</v>
      </c>
      <c r="L1533" s="4">
        <v>1</v>
      </c>
      <c r="M1533" s="4">
        <v>3</v>
      </c>
      <c r="N1533" s="4" t="s">
        <v>3</v>
      </c>
      <c r="O1533" s="4">
        <v>2</v>
      </c>
      <c r="P1533" s="4"/>
      <c r="Q1533" s="4"/>
      <c r="R1533" s="4"/>
      <c r="S1533" s="4"/>
      <c r="T1533" s="4"/>
      <c r="U1533" s="4"/>
      <c r="V1533" s="4"/>
      <c r="W1533" s="4"/>
    </row>
    <row r="1534" spans="1:245" x14ac:dyDescent="0.2">
      <c r="A1534" s="4">
        <v>50</v>
      </c>
      <c r="B1534" s="4">
        <v>0</v>
      </c>
      <c r="C1534" s="4">
        <v>0</v>
      </c>
      <c r="D1534" s="4">
        <v>1</v>
      </c>
      <c r="E1534" s="4">
        <v>202</v>
      </c>
      <c r="F1534" s="4">
        <f>ROUND(Source!P1531,O1534)</f>
        <v>0</v>
      </c>
      <c r="G1534" s="4" t="s">
        <v>76</v>
      </c>
      <c r="H1534" s="4" t="s">
        <v>77</v>
      </c>
      <c r="I1534" s="4"/>
      <c r="J1534" s="4"/>
      <c r="K1534" s="4">
        <v>202</v>
      </c>
      <c r="L1534" s="4">
        <v>2</v>
      </c>
      <c r="M1534" s="4">
        <v>3</v>
      </c>
      <c r="N1534" s="4" t="s">
        <v>3</v>
      </c>
      <c r="O1534" s="4">
        <v>2</v>
      </c>
      <c r="P1534" s="4"/>
      <c r="Q1534" s="4"/>
      <c r="R1534" s="4"/>
      <c r="S1534" s="4"/>
      <c r="T1534" s="4"/>
      <c r="U1534" s="4"/>
      <c r="V1534" s="4"/>
      <c r="W1534" s="4"/>
    </row>
    <row r="1535" spans="1:245" x14ac:dyDescent="0.2">
      <c r="A1535" s="4">
        <v>50</v>
      </c>
      <c r="B1535" s="4">
        <v>0</v>
      </c>
      <c r="C1535" s="4">
        <v>0</v>
      </c>
      <c r="D1535" s="4">
        <v>1</v>
      </c>
      <c r="E1535" s="4">
        <v>222</v>
      </c>
      <c r="F1535" s="4">
        <f>ROUND(Source!AO1531,O1535)</f>
        <v>0</v>
      </c>
      <c r="G1535" s="4" t="s">
        <v>78</v>
      </c>
      <c r="H1535" s="4" t="s">
        <v>79</v>
      </c>
      <c r="I1535" s="4"/>
      <c r="J1535" s="4"/>
      <c r="K1535" s="4">
        <v>222</v>
      </c>
      <c r="L1535" s="4">
        <v>3</v>
      </c>
      <c r="M1535" s="4">
        <v>3</v>
      </c>
      <c r="N1535" s="4" t="s">
        <v>3</v>
      </c>
      <c r="O1535" s="4">
        <v>2</v>
      </c>
      <c r="P1535" s="4"/>
      <c r="Q1535" s="4"/>
      <c r="R1535" s="4"/>
      <c r="S1535" s="4"/>
      <c r="T1535" s="4"/>
      <c r="U1535" s="4"/>
      <c r="V1535" s="4"/>
      <c r="W1535" s="4"/>
    </row>
    <row r="1536" spans="1:245" x14ac:dyDescent="0.2">
      <c r="A1536" s="4">
        <v>50</v>
      </c>
      <c r="B1536" s="4">
        <v>0</v>
      </c>
      <c r="C1536" s="4">
        <v>0</v>
      </c>
      <c r="D1536" s="4">
        <v>1</v>
      </c>
      <c r="E1536" s="4">
        <v>225</v>
      </c>
      <c r="F1536" s="4">
        <f>ROUND(Source!AV1531,O1536)</f>
        <v>0</v>
      </c>
      <c r="G1536" s="4" t="s">
        <v>80</v>
      </c>
      <c r="H1536" s="4" t="s">
        <v>81</v>
      </c>
      <c r="I1536" s="4"/>
      <c r="J1536" s="4"/>
      <c r="K1536" s="4">
        <v>225</v>
      </c>
      <c r="L1536" s="4">
        <v>4</v>
      </c>
      <c r="M1536" s="4">
        <v>3</v>
      </c>
      <c r="N1536" s="4" t="s">
        <v>3</v>
      </c>
      <c r="O1536" s="4">
        <v>2</v>
      </c>
      <c r="P1536" s="4"/>
      <c r="Q1536" s="4"/>
      <c r="R1536" s="4"/>
      <c r="S1536" s="4"/>
      <c r="T1536" s="4"/>
      <c r="U1536" s="4"/>
      <c r="V1536" s="4"/>
      <c r="W1536" s="4"/>
    </row>
    <row r="1537" spans="1:23" x14ac:dyDescent="0.2">
      <c r="A1537" s="4">
        <v>50</v>
      </c>
      <c r="B1537" s="4">
        <v>0</v>
      </c>
      <c r="C1537" s="4">
        <v>0</v>
      </c>
      <c r="D1537" s="4">
        <v>1</v>
      </c>
      <c r="E1537" s="4">
        <v>226</v>
      </c>
      <c r="F1537" s="4">
        <f>ROUND(Source!AW1531,O1537)</f>
        <v>0</v>
      </c>
      <c r="G1537" s="4" t="s">
        <v>82</v>
      </c>
      <c r="H1537" s="4" t="s">
        <v>83</v>
      </c>
      <c r="I1537" s="4"/>
      <c r="J1537" s="4"/>
      <c r="K1537" s="4">
        <v>226</v>
      </c>
      <c r="L1537" s="4">
        <v>5</v>
      </c>
      <c r="M1537" s="4">
        <v>3</v>
      </c>
      <c r="N1537" s="4" t="s">
        <v>3</v>
      </c>
      <c r="O1537" s="4">
        <v>2</v>
      </c>
      <c r="P1537" s="4"/>
      <c r="Q1537" s="4"/>
      <c r="R1537" s="4"/>
      <c r="S1537" s="4"/>
      <c r="T1537" s="4"/>
      <c r="U1537" s="4"/>
      <c r="V1537" s="4"/>
      <c r="W1537" s="4"/>
    </row>
    <row r="1538" spans="1:23" x14ac:dyDescent="0.2">
      <c r="A1538" s="4">
        <v>50</v>
      </c>
      <c r="B1538" s="4">
        <v>0</v>
      </c>
      <c r="C1538" s="4">
        <v>0</v>
      </c>
      <c r="D1538" s="4">
        <v>1</v>
      </c>
      <c r="E1538" s="4">
        <v>227</v>
      </c>
      <c r="F1538" s="4">
        <f>ROUND(Source!AX1531,O1538)</f>
        <v>0</v>
      </c>
      <c r="G1538" s="4" t="s">
        <v>84</v>
      </c>
      <c r="H1538" s="4" t="s">
        <v>85</v>
      </c>
      <c r="I1538" s="4"/>
      <c r="J1538" s="4"/>
      <c r="K1538" s="4">
        <v>227</v>
      </c>
      <c r="L1538" s="4">
        <v>6</v>
      </c>
      <c r="M1538" s="4">
        <v>3</v>
      </c>
      <c r="N1538" s="4" t="s">
        <v>3</v>
      </c>
      <c r="O1538" s="4">
        <v>2</v>
      </c>
      <c r="P1538" s="4"/>
      <c r="Q1538" s="4"/>
      <c r="R1538" s="4"/>
      <c r="S1538" s="4"/>
      <c r="T1538" s="4"/>
      <c r="U1538" s="4"/>
      <c r="V1538" s="4"/>
      <c r="W1538" s="4"/>
    </row>
    <row r="1539" spans="1:23" x14ac:dyDescent="0.2">
      <c r="A1539" s="4">
        <v>50</v>
      </c>
      <c r="B1539" s="4">
        <v>0</v>
      </c>
      <c r="C1539" s="4">
        <v>0</v>
      </c>
      <c r="D1539" s="4">
        <v>1</v>
      </c>
      <c r="E1539" s="4">
        <v>228</v>
      </c>
      <c r="F1539" s="4">
        <f>ROUND(Source!AY1531,O1539)</f>
        <v>0</v>
      </c>
      <c r="G1539" s="4" t="s">
        <v>86</v>
      </c>
      <c r="H1539" s="4" t="s">
        <v>87</v>
      </c>
      <c r="I1539" s="4"/>
      <c r="J1539" s="4"/>
      <c r="K1539" s="4">
        <v>228</v>
      </c>
      <c r="L1539" s="4">
        <v>7</v>
      </c>
      <c r="M1539" s="4">
        <v>3</v>
      </c>
      <c r="N1539" s="4" t="s">
        <v>3</v>
      </c>
      <c r="O1539" s="4">
        <v>2</v>
      </c>
      <c r="P1539" s="4"/>
      <c r="Q1539" s="4"/>
      <c r="R1539" s="4"/>
      <c r="S1539" s="4"/>
      <c r="T1539" s="4"/>
      <c r="U1539" s="4"/>
      <c r="V1539" s="4"/>
      <c r="W1539" s="4"/>
    </row>
    <row r="1540" spans="1:23" x14ac:dyDescent="0.2">
      <c r="A1540" s="4">
        <v>50</v>
      </c>
      <c r="B1540" s="4">
        <v>0</v>
      </c>
      <c r="C1540" s="4">
        <v>0</v>
      </c>
      <c r="D1540" s="4">
        <v>1</v>
      </c>
      <c r="E1540" s="4">
        <v>216</v>
      </c>
      <c r="F1540" s="4">
        <f>ROUND(Source!AP1531,O1540)</f>
        <v>0</v>
      </c>
      <c r="G1540" s="4" t="s">
        <v>88</v>
      </c>
      <c r="H1540" s="4" t="s">
        <v>89</v>
      </c>
      <c r="I1540" s="4"/>
      <c r="J1540" s="4"/>
      <c r="K1540" s="4">
        <v>216</v>
      </c>
      <c r="L1540" s="4">
        <v>8</v>
      </c>
      <c r="M1540" s="4">
        <v>3</v>
      </c>
      <c r="N1540" s="4" t="s">
        <v>3</v>
      </c>
      <c r="O1540" s="4">
        <v>2</v>
      </c>
      <c r="P1540" s="4"/>
      <c r="Q1540" s="4"/>
      <c r="R1540" s="4"/>
      <c r="S1540" s="4"/>
      <c r="T1540" s="4"/>
      <c r="U1540" s="4"/>
      <c r="V1540" s="4"/>
      <c r="W1540" s="4"/>
    </row>
    <row r="1541" spans="1:23" x14ac:dyDescent="0.2">
      <c r="A1541" s="4">
        <v>50</v>
      </c>
      <c r="B1541" s="4">
        <v>0</v>
      </c>
      <c r="C1541" s="4">
        <v>0</v>
      </c>
      <c r="D1541" s="4">
        <v>1</v>
      </c>
      <c r="E1541" s="4">
        <v>223</v>
      </c>
      <c r="F1541" s="4">
        <f>ROUND(Source!AQ1531,O1541)</f>
        <v>0</v>
      </c>
      <c r="G1541" s="4" t="s">
        <v>90</v>
      </c>
      <c r="H1541" s="4" t="s">
        <v>91</v>
      </c>
      <c r="I1541" s="4"/>
      <c r="J1541" s="4"/>
      <c r="K1541" s="4">
        <v>223</v>
      </c>
      <c r="L1541" s="4">
        <v>9</v>
      </c>
      <c r="M1541" s="4">
        <v>3</v>
      </c>
      <c r="N1541" s="4" t="s">
        <v>3</v>
      </c>
      <c r="O1541" s="4">
        <v>2</v>
      </c>
      <c r="P1541" s="4"/>
      <c r="Q1541" s="4"/>
      <c r="R1541" s="4"/>
      <c r="S1541" s="4"/>
      <c r="T1541" s="4"/>
      <c r="U1541" s="4"/>
      <c r="V1541" s="4"/>
      <c r="W1541" s="4"/>
    </row>
    <row r="1542" spans="1:23" x14ac:dyDescent="0.2">
      <c r="A1542" s="4">
        <v>50</v>
      </c>
      <c r="B1542" s="4">
        <v>0</v>
      </c>
      <c r="C1542" s="4">
        <v>0</v>
      </c>
      <c r="D1542" s="4">
        <v>1</v>
      </c>
      <c r="E1542" s="4">
        <v>229</v>
      </c>
      <c r="F1542" s="4">
        <f>ROUND(Source!AZ1531,O1542)</f>
        <v>0</v>
      </c>
      <c r="G1542" s="4" t="s">
        <v>92</v>
      </c>
      <c r="H1542" s="4" t="s">
        <v>93</v>
      </c>
      <c r="I1542" s="4"/>
      <c r="J1542" s="4"/>
      <c r="K1542" s="4">
        <v>229</v>
      </c>
      <c r="L1542" s="4">
        <v>10</v>
      </c>
      <c r="M1542" s="4">
        <v>3</v>
      </c>
      <c r="N1542" s="4" t="s">
        <v>3</v>
      </c>
      <c r="O1542" s="4">
        <v>2</v>
      </c>
      <c r="P1542" s="4"/>
      <c r="Q1542" s="4"/>
      <c r="R1542" s="4"/>
      <c r="S1542" s="4"/>
      <c r="T1542" s="4"/>
      <c r="U1542" s="4"/>
      <c r="V1542" s="4"/>
      <c r="W1542" s="4"/>
    </row>
    <row r="1543" spans="1:23" x14ac:dyDescent="0.2">
      <c r="A1543" s="4">
        <v>50</v>
      </c>
      <c r="B1543" s="4">
        <v>0</v>
      </c>
      <c r="C1543" s="4">
        <v>0</v>
      </c>
      <c r="D1543" s="4">
        <v>1</v>
      </c>
      <c r="E1543" s="4">
        <v>203</v>
      </c>
      <c r="F1543" s="4">
        <f>ROUND(Source!Q1531,O1543)</f>
        <v>0</v>
      </c>
      <c r="G1543" s="4" t="s">
        <v>94</v>
      </c>
      <c r="H1543" s="4" t="s">
        <v>95</v>
      </c>
      <c r="I1543" s="4"/>
      <c r="J1543" s="4"/>
      <c r="K1543" s="4">
        <v>203</v>
      </c>
      <c r="L1543" s="4">
        <v>11</v>
      </c>
      <c r="M1543" s="4">
        <v>3</v>
      </c>
      <c r="N1543" s="4" t="s">
        <v>3</v>
      </c>
      <c r="O1543" s="4">
        <v>2</v>
      </c>
      <c r="P1543" s="4"/>
      <c r="Q1543" s="4"/>
      <c r="R1543" s="4"/>
      <c r="S1543" s="4"/>
      <c r="T1543" s="4"/>
      <c r="U1543" s="4"/>
      <c r="V1543" s="4"/>
      <c r="W1543" s="4"/>
    </row>
    <row r="1544" spans="1:23" x14ac:dyDescent="0.2">
      <c r="A1544" s="4">
        <v>50</v>
      </c>
      <c r="B1544" s="4">
        <v>0</v>
      </c>
      <c r="C1544" s="4">
        <v>0</v>
      </c>
      <c r="D1544" s="4">
        <v>1</v>
      </c>
      <c r="E1544" s="4">
        <v>231</v>
      </c>
      <c r="F1544" s="4">
        <f>ROUND(Source!BB1531,O1544)</f>
        <v>0</v>
      </c>
      <c r="G1544" s="4" t="s">
        <v>96</v>
      </c>
      <c r="H1544" s="4" t="s">
        <v>97</v>
      </c>
      <c r="I1544" s="4"/>
      <c r="J1544" s="4"/>
      <c r="K1544" s="4">
        <v>231</v>
      </c>
      <c r="L1544" s="4">
        <v>12</v>
      </c>
      <c r="M1544" s="4">
        <v>3</v>
      </c>
      <c r="N1544" s="4" t="s">
        <v>3</v>
      </c>
      <c r="O1544" s="4">
        <v>2</v>
      </c>
      <c r="P1544" s="4"/>
      <c r="Q1544" s="4"/>
      <c r="R1544" s="4"/>
      <c r="S1544" s="4"/>
      <c r="T1544" s="4"/>
      <c r="U1544" s="4"/>
      <c r="V1544" s="4"/>
      <c r="W1544" s="4"/>
    </row>
    <row r="1545" spans="1:23" x14ac:dyDescent="0.2">
      <c r="A1545" s="4">
        <v>50</v>
      </c>
      <c r="B1545" s="4">
        <v>0</v>
      </c>
      <c r="C1545" s="4">
        <v>0</v>
      </c>
      <c r="D1545" s="4">
        <v>1</v>
      </c>
      <c r="E1545" s="4">
        <v>204</v>
      </c>
      <c r="F1545" s="4">
        <f>ROUND(Source!R1531,O1545)</f>
        <v>0</v>
      </c>
      <c r="G1545" s="4" t="s">
        <v>98</v>
      </c>
      <c r="H1545" s="4" t="s">
        <v>99</v>
      </c>
      <c r="I1545" s="4"/>
      <c r="J1545" s="4"/>
      <c r="K1545" s="4">
        <v>204</v>
      </c>
      <c r="L1545" s="4">
        <v>13</v>
      </c>
      <c r="M1545" s="4">
        <v>3</v>
      </c>
      <c r="N1545" s="4" t="s">
        <v>3</v>
      </c>
      <c r="O1545" s="4">
        <v>2</v>
      </c>
      <c r="P1545" s="4"/>
      <c r="Q1545" s="4"/>
      <c r="R1545" s="4"/>
      <c r="S1545" s="4"/>
      <c r="T1545" s="4"/>
      <c r="U1545" s="4"/>
      <c r="V1545" s="4"/>
      <c r="W1545" s="4"/>
    </row>
    <row r="1546" spans="1:23" x14ac:dyDescent="0.2">
      <c r="A1546" s="4">
        <v>50</v>
      </c>
      <c r="B1546" s="4">
        <v>0</v>
      </c>
      <c r="C1546" s="4">
        <v>0</v>
      </c>
      <c r="D1546" s="4">
        <v>1</v>
      </c>
      <c r="E1546" s="4">
        <v>205</v>
      </c>
      <c r="F1546" s="4">
        <f>ROUND(Source!S1531,O1546)</f>
        <v>0</v>
      </c>
      <c r="G1546" s="4" t="s">
        <v>100</v>
      </c>
      <c r="H1546" s="4" t="s">
        <v>101</v>
      </c>
      <c r="I1546" s="4"/>
      <c r="J1546" s="4"/>
      <c r="K1546" s="4">
        <v>205</v>
      </c>
      <c r="L1546" s="4">
        <v>14</v>
      </c>
      <c r="M1546" s="4">
        <v>3</v>
      </c>
      <c r="N1546" s="4" t="s">
        <v>3</v>
      </c>
      <c r="O1546" s="4">
        <v>2</v>
      </c>
      <c r="P1546" s="4"/>
      <c r="Q1546" s="4"/>
      <c r="R1546" s="4"/>
      <c r="S1546" s="4"/>
      <c r="T1546" s="4"/>
      <c r="U1546" s="4"/>
      <c r="V1546" s="4"/>
      <c r="W1546" s="4"/>
    </row>
    <row r="1547" spans="1:23" x14ac:dyDescent="0.2">
      <c r="A1547" s="4">
        <v>50</v>
      </c>
      <c r="B1547" s="4">
        <v>0</v>
      </c>
      <c r="C1547" s="4">
        <v>0</v>
      </c>
      <c r="D1547" s="4">
        <v>1</v>
      </c>
      <c r="E1547" s="4">
        <v>232</v>
      </c>
      <c r="F1547" s="4">
        <f>ROUND(Source!BC1531,O1547)</f>
        <v>0</v>
      </c>
      <c r="G1547" s="4" t="s">
        <v>102</v>
      </c>
      <c r="H1547" s="4" t="s">
        <v>103</v>
      </c>
      <c r="I1547" s="4"/>
      <c r="J1547" s="4"/>
      <c r="K1547" s="4">
        <v>232</v>
      </c>
      <c r="L1547" s="4">
        <v>15</v>
      </c>
      <c r="M1547" s="4">
        <v>3</v>
      </c>
      <c r="N1547" s="4" t="s">
        <v>3</v>
      </c>
      <c r="O1547" s="4">
        <v>2</v>
      </c>
      <c r="P1547" s="4"/>
      <c r="Q1547" s="4"/>
      <c r="R1547" s="4"/>
      <c r="S1547" s="4"/>
      <c r="T1547" s="4"/>
      <c r="U1547" s="4"/>
      <c r="V1547" s="4"/>
      <c r="W1547" s="4"/>
    </row>
    <row r="1548" spans="1:23" x14ac:dyDescent="0.2">
      <c r="A1548" s="4">
        <v>50</v>
      </c>
      <c r="B1548" s="4">
        <v>0</v>
      </c>
      <c r="C1548" s="4">
        <v>0</v>
      </c>
      <c r="D1548" s="4">
        <v>1</v>
      </c>
      <c r="E1548" s="4">
        <v>214</v>
      </c>
      <c r="F1548" s="4">
        <f>ROUND(Source!AS1531,O1548)</f>
        <v>0</v>
      </c>
      <c r="G1548" s="4" t="s">
        <v>104</v>
      </c>
      <c r="H1548" s="4" t="s">
        <v>105</v>
      </c>
      <c r="I1548" s="4"/>
      <c r="J1548" s="4"/>
      <c r="K1548" s="4">
        <v>214</v>
      </c>
      <c r="L1548" s="4">
        <v>16</v>
      </c>
      <c r="M1548" s="4">
        <v>3</v>
      </c>
      <c r="N1548" s="4" t="s">
        <v>3</v>
      </c>
      <c r="O1548" s="4">
        <v>2</v>
      </c>
      <c r="P1548" s="4"/>
      <c r="Q1548" s="4"/>
      <c r="R1548" s="4"/>
      <c r="S1548" s="4"/>
      <c r="T1548" s="4"/>
      <c r="U1548" s="4"/>
      <c r="V1548" s="4"/>
      <c r="W1548" s="4"/>
    </row>
    <row r="1549" spans="1:23" x14ac:dyDescent="0.2">
      <c r="A1549" s="4">
        <v>50</v>
      </c>
      <c r="B1549" s="4">
        <v>0</v>
      </c>
      <c r="C1549" s="4">
        <v>0</v>
      </c>
      <c r="D1549" s="4">
        <v>1</v>
      </c>
      <c r="E1549" s="4">
        <v>215</v>
      </c>
      <c r="F1549" s="4">
        <f>ROUND(Source!AT1531,O1549)</f>
        <v>0</v>
      </c>
      <c r="G1549" s="4" t="s">
        <v>106</v>
      </c>
      <c r="H1549" s="4" t="s">
        <v>107</v>
      </c>
      <c r="I1549" s="4"/>
      <c r="J1549" s="4"/>
      <c r="K1549" s="4">
        <v>215</v>
      </c>
      <c r="L1549" s="4">
        <v>17</v>
      </c>
      <c r="M1549" s="4">
        <v>3</v>
      </c>
      <c r="N1549" s="4" t="s">
        <v>3</v>
      </c>
      <c r="O1549" s="4">
        <v>2</v>
      </c>
      <c r="P1549" s="4"/>
      <c r="Q1549" s="4"/>
      <c r="R1549" s="4"/>
      <c r="S1549" s="4"/>
      <c r="T1549" s="4"/>
      <c r="U1549" s="4"/>
      <c r="V1549" s="4"/>
      <c r="W1549" s="4"/>
    </row>
    <row r="1550" spans="1:23" x14ac:dyDescent="0.2">
      <c r="A1550" s="4">
        <v>50</v>
      </c>
      <c r="B1550" s="4">
        <v>0</v>
      </c>
      <c r="C1550" s="4">
        <v>0</v>
      </c>
      <c r="D1550" s="4">
        <v>1</v>
      </c>
      <c r="E1550" s="4">
        <v>217</v>
      </c>
      <c r="F1550" s="4">
        <f>ROUND(Source!AU1531,O1550)</f>
        <v>0</v>
      </c>
      <c r="G1550" s="4" t="s">
        <v>108</v>
      </c>
      <c r="H1550" s="4" t="s">
        <v>109</v>
      </c>
      <c r="I1550" s="4"/>
      <c r="J1550" s="4"/>
      <c r="K1550" s="4">
        <v>217</v>
      </c>
      <c r="L1550" s="4">
        <v>18</v>
      </c>
      <c r="M1550" s="4">
        <v>3</v>
      </c>
      <c r="N1550" s="4" t="s">
        <v>3</v>
      </c>
      <c r="O1550" s="4">
        <v>2</v>
      </c>
      <c r="P1550" s="4"/>
      <c r="Q1550" s="4"/>
      <c r="R1550" s="4"/>
      <c r="S1550" s="4"/>
      <c r="T1550" s="4"/>
      <c r="U1550" s="4"/>
      <c r="V1550" s="4"/>
      <c r="W1550" s="4"/>
    </row>
    <row r="1551" spans="1:23" x14ac:dyDescent="0.2">
      <c r="A1551" s="4">
        <v>50</v>
      </c>
      <c r="B1551" s="4">
        <v>0</v>
      </c>
      <c r="C1551" s="4">
        <v>0</v>
      </c>
      <c r="D1551" s="4">
        <v>1</v>
      </c>
      <c r="E1551" s="4">
        <v>230</v>
      </c>
      <c r="F1551" s="4">
        <f>ROUND(Source!BA1531,O1551)</f>
        <v>0</v>
      </c>
      <c r="G1551" s="4" t="s">
        <v>110</v>
      </c>
      <c r="H1551" s="4" t="s">
        <v>111</v>
      </c>
      <c r="I1551" s="4"/>
      <c r="J1551" s="4"/>
      <c r="K1551" s="4">
        <v>230</v>
      </c>
      <c r="L1551" s="4">
        <v>19</v>
      </c>
      <c r="M1551" s="4">
        <v>3</v>
      </c>
      <c r="N1551" s="4" t="s">
        <v>3</v>
      </c>
      <c r="O1551" s="4">
        <v>2</v>
      </c>
      <c r="P1551" s="4"/>
      <c r="Q1551" s="4"/>
      <c r="R1551" s="4"/>
      <c r="S1551" s="4"/>
      <c r="T1551" s="4"/>
      <c r="U1551" s="4"/>
      <c r="V1551" s="4"/>
      <c r="W1551" s="4"/>
    </row>
    <row r="1552" spans="1:23" x14ac:dyDescent="0.2">
      <c r="A1552" s="4">
        <v>50</v>
      </c>
      <c r="B1552" s="4">
        <v>0</v>
      </c>
      <c r="C1552" s="4">
        <v>0</v>
      </c>
      <c r="D1552" s="4">
        <v>1</v>
      </c>
      <c r="E1552" s="4">
        <v>206</v>
      </c>
      <c r="F1552" s="4">
        <f>ROUND(Source!T1531,O1552)</f>
        <v>0</v>
      </c>
      <c r="G1552" s="4" t="s">
        <v>112</v>
      </c>
      <c r="H1552" s="4" t="s">
        <v>113</v>
      </c>
      <c r="I1552" s="4"/>
      <c r="J1552" s="4"/>
      <c r="K1552" s="4">
        <v>206</v>
      </c>
      <c r="L1552" s="4">
        <v>20</v>
      </c>
      <c r="M1552" s="4">
        <v>3</v>
      </c>
      <c r="N1552" s="4" t="s">
        <v>3</v>
      </c>
      <c r="O1552" s="4">
        <v>2</v>
      </c>
      <c r="P1552" s="4"/>
      <c r="Q1552" s="4"/>
      <c r="R1552" s="4"/>
      <c r="S1552" s="4"/>
      <c r="T1552" s="4"/>
      <c r="U1552" s="4"/>
      <c r="V1552" s="4"/>
      <c r="W1552" s="4"/>
    </row>
    <row r="1553" spans="1:245" x14ac:dyDescent="0.2">
      <c r="A1553" s="4">
        <v>50</v>
      </c>
      <c r="B1553" s="4">
        <v>0</v>
      </c>
      <c r="C1553" s="4">
        <v>0</v>
      </c>
      <c r="D1553" s="4">
        <v>1</v>
      </c>
      <c r="E1553" s="4">
        <v>207</v>
      </c>
      <c r="F1553" s="4">
        <f>Source!U1531</f>
        <v>0</v>
      </c>
      <c r="G1553" s="4" t="s">
        <v>114</v>
      </c>
      <c r="H1553" s="4" t="s">
        <v>115</v>
      </c>
      <c r="I1553" s="4"/>
      <c r="J1553" s="4"/>
      <c r="K1553" s="4">
        <v>207</v>
      </c>
      <c r="L1553" s="4">
        <v>21</v>
      </c>
      <c r="M1553" s="4">
        <v>3</v>
      </c>
      <c r="N1553" s="4" t="s">
        <v>3</v>
      </c>
      <c r="O1553" s="4">
        <v>-1</v>
      </c>
      <c r="P1553" s="4"/>
      <c r="Q1553" s="4"/>
      <c r="R1553" s="4"/>
      <c r="S1553" s="4"/>
      <c r="T1553" s="4"/>
      <c r="U1553" s="4"/>
      <c r="V1553" s="4"/>
      <c r="W1553" s="4"/>
    </row>
    <row r="1554" spans="1:245" x14ac:dyDescent="0.2">
      <c r="A1554" s="4">
        <v>50</v>
      </c>
      <c r="B1554" s="4">
        <v>0</v>
      </c>
      <c r="C1554" s="4">
        <v>0</v>
      </c>
      <c r="D1554" s="4">
        <v>1</v>
      </c>
      <c r="E1554" s="4">
        <v>208</v>
      </c>
      <c r="F1554" s="4">
        <f>Source!V1531</f>
        <v>0</v>
      </c>
      <c r="G1554" s="4" t="s">
        <v>116</v>
      </c>
      <c r="H1554" s="4" t="s">
        <v>117</v>
      </c>
      <c r="I1554" s="4"/>
      <c r="J1554" s="4"/>
      <c r="K1554" s="4">
        <v>208</v>
      </c>
      <c r="L1554" s="4">
        <v>22</v>
      </c>
      <c r="M1554" s="4">
        <v>3</v>
      </c>
      <c r="N1554" s="4" t="s">
        <v>3</v>
      </c>
      <c r="O1554" s="4">
        <v>-1</v>
      </c>
      <c r="P1554" s="4"/>
      <c r="Q1554" s="4"/>
      <c r="R1554" s="4"/>
      <c r="S1554" s="4"/>
      <c r="T1554" s="4"/>
      <c r="U1554" s="4"/>
      <c r="V1554" s="4"/>
      <c r="W1554" s="4"/>
    </row>
    <row r="1555" spans="1:245" x14ac:dyDescent="0.2">
      <c r="A1555" s="4">
        <v>50</v>
      </c>
      <c r="B1555" s="4">
        <v>0</v>
      </c>
      <c r="C1555" s="4">
        <v>0</v>
      </c>
      <c r="D1555" s="4">
        <v>1</v>
      </c>
      <c r="E1555" s="4">
        <v>209</v>
      </c>
      <c r="F1555" s="4">
        <f>ROUND(Source!W1531,O1555)</f>
        <v>0</v>
      </c>
      <c r="G1555" s="4" t="s">
        <v>118</v>
      </c>
      <c r="H1555" s="4" t="s">
        <v>119</v>
      </c>
      <c r="I1555" s="4"/>
      <c r="J1555" s="4"/>
      <c r="K1555" s="4">
        <v>209</v>
      </c>
      <c r="L1555" s="4">
        <v>23</v>
      </c>
      <c r="M1555" s="4">
        <v>3</v>
      </c>
      <c r="N1555" s="4" t="s">
        <v>3</v>
      </c>
      <c r="O1555" s="4">
        <v>2</v>
      </c>
      <c r="P1555" s="4"/>
      <c r="Q1555" s="4"/>
      <c r="R1555" s="4"/>
      <c r="S1555" s="4"/>
      <c r="T1555" s="4"/>
      <c r="U1555" s="4"/>
      <c r="V1555" s="4"/>
      <c r="W1555" s="4"/>
    </row>
    <row r="1556" spans="1:245" x14ac:dyDescent="0.2">
      <c r="A1556" s="4">
        <v>50</v>
      </c>
      <c r="B1556" s="4">
        <v>0</v>
      </c>
      <c r="C1556" s="4">
        <v>0</v>
      </c>
      <c r="D1556" s="4">
        <v>1</v>
      </c>
      <c r="E1556" s="4">
        <v>233</v>
      </c>
      <c r="F1556" s="4">
        <f>ROUND(Source!BD1531,O1556)</f>
        <v>0</v>
      </c>
      <c r="G1556" s="4" t="s">
        <v>120</v>
      </c>
      <c r="H1556" s="4" t="s">
        <v>121</v>
      </c>
      <c r="I1556" s="4"/>
      <c r="J1556" s="4"/>
      <c r="K1556" s="4">
        <v>233</v>
      </c>
      <c r="L1556" s="4">
        <v>24</v>
      </c>
      <c r="M1556" s="4">
        <v>3</v>
      </c>
      <c r="N1556" s="4" t="s">
        <v>3</v>
      </c>
      <c r="O1556" s="4">
        <v>2</v>
      </c>
      <c r="P1556" s="4"/>
      <c r="Q1556" s="4"/>
      <c r="R1556" s="4"/>
      <c r="S1556" s="4"/>
      <c r="T1556" s="4"/>
      <c r="U1556" s="4"/>
      <c r="V1556" s="4"/>
      <c r="W1556" s="4"/>
    </row>
    <row r="1557" spans="1:245" x14ac:dyDescent="0.2">
      <c r="A1557" s="4">
        <v>50</v>
      </c>
      <c r="B1557" s="4">
        <v>0</v>
      </c>
      <c r="C1557" s="4">
        <v>0</v>
      </c>
      <c r="D1557" s="4">
        <v>1</v>
      </c>
      <c r="E1557" s="4">
        <v>210</v>
      </c>
      <c r="F1557" s="4">
        <f>ROUND(Source!X1531,O1557)</f>
        <v>0</v>
      </c>
      <c r="G1557" s="4" t="s">
        <v>122</v>
      </c>
      <c r="H1557" s="4" t="s">
        <v>123</v>
      </c>
      <c r="I1557" s="4"/>
      <c r="J1557" s="4"/>
      <c r="K1557" s="4">
        <v>210</v>
      </c>
      <c r="L1557" s="4">
        <v>25</v>
      </c>
      <c r="M1557" s="4">
        <v>3</v>
      </c>
      <c r="N1557" s="4" t="s">
        <v>3</v>
      </c>
      <c r="O1557" s="4">
        <v>2</v>
      </c>
      <c r="P1557" s="4"/>
      <c r="Q1557" s="4"/>
      <c r="R1557" s="4"/>
      <c r="S1557" s="4"/>
      <c r="T1557" s="4"/>
      <c r="U1557" s="4"/>
      <c r="V1557" s="4"/>
      <c r="W1557" s="4"/>
    </row>
    <row r="1558" spans="1:245" x14ac:dyDescent="0.2">
      <c r="A1558" s="4">
        <v>50</v>
      </c>
      <c r="B1558" s="4">
        <v>0</v>
      </c>
      <c r="C1558" s="4">
        <v>0</v>
      </c>
      <c r="D1558" s="4">
        <v>1</v>
      </c>
      <c r="E1558" s="4">
        <v>211</v>
      </c>
      <c r="F1558" s="4">
        <f>ROUND(Source!Y1531,O1558)</f>
        <v>0</v>
      </c>
      <c r="G1558" s="4" t="s">
        <v>124</v>
      </c>
      <c r="H1558" s="4" t="s">
        <v>125</v>
      </c>
      <c r="I1558" s="4"/>
      <c r="J1558" s="4"/>
      <c r="K1558" s="4">
        <v>211</v>
      </c>
      <c r="L1558" s="4">
        <v>26</v>
      </c>
      <c r="M1558" s="4">
        <v>3</v>
      </c>
      <c r="N1558" s="4" t="s">
        <v>3</v>
      </c>
      <c r="O1558" s="4">
        <v>2</v>
      </c>
      <c r="P1558" s="4"/>
      <c r="Q1558" s="4"/>
      <c r="R1558" s="4"/>
      <c r="S1558" s="4"/>
      <c r="T1558" s="4"/>
      <c r="U1558" s="4"/>
      <c r="V1558" s="4"/>
      <c r="W1558" s="4"/>
    </row>
    <row r="1559" spans="1:245" x14ac:dyDescent="0.2">
      <c r="A1559" s="4">
        <v>50</v>
      </c>
      <c r="B1559" s="4">
        <v>0</v>
      </c>
      <c r="C1559" s="4">
        <v>0</v>
      </c>
      <c r="D1559" s="4">
        <v>1</v>
      </c>
      <c r="E1559" s="4">
        <v>224</v>
      </c>
      <c r="F1559" s="4">
        <f>ROUND(Source!AR1531,O1559)</f>
        <v>0</v>
      </c>
      <c r="G1559" s="4" t="s">
        <v>126</v>
      </c>
      <c r="H1559" s="4" t="s">
        <v>127</v>
      </c>
      <c r="I1559" s="4"/>
      <c r="J1559" s="4"/>
      <c r="K1559" s="4">
        <v>224</v>
      </c>
      <c r="L1559" s="4">
        <v>27</v>
      </c>
      <c r="M1559" s="4">
        <v>3</v>
      </c>
      <c r="N1559" s="4" t="s">
        <v>3</v>
      </c>
      <c r="O1559" s="4">
        <v>2</v>
      </c>
      <c r="P1559" s="4"/>
      <c r="Q1559" s="4"/>
      <c r="R1559" s="4"/>
      <c r="S1559" s="4"/>
      <c r="T1559" s="4"/>
      <c r="U1559" s="4"/>
      <c r="V1559" s="4"/>
      <c r="W1559" s="4"/>
    </row>
    <row r="1561" spans="1:245" x14ac:dyDescent="0.2">
      <c r="A1561" s="1">
        <v>5</v>
      </c>
      <c r="B1561" s="1">
        <v>1</v>
      </c>
      <c r="C1561" s="1"/>
      <c r="D1561" s="1">
        <f>ROW(A1574)</f>
        <v>1574</v>
      </c>
      <c r="E1561" s="1"/>
      <c r="F1561" s="1" t="s">
        <v>15</v>
      </c>
      <c r="G1561" s="1" t="s">
        <v>212</v>
      </c>
      <c r="H1561" s="1" t="s">
        <v>3</v>
      </c>
      <c r="I1561" s="1">
        <v>0</v>
      </c>
      <c r="J1561" s="1"/>
      <c r="K1561" s="1">
        <v>0</v>
      </c>
      <c r="L1561" s="1"/>
      <c r="M1561" s="1"/>
      <c r="N1561" s="1"/>
      <c r="O1561" s="1"/>
      <c r="P1561" s="1"/>
      <c r="Q1561" s="1"/>
      <c r="R1561" s="1"/>
      <c r="S1561" s="1"/>
      <c r="T1561" s="1"/>
      <c r="U1561" s="1" t="s">
        <v>3</v>
      </c>
      <c r="V1561" s="1">
        <v>0</v>
      </c>
      <c r="W1561" s="1"/>
      <c r="X1561" s="1"/>
      <c r="Y1561" s="1"/>
      <c r="Z1561" s="1"/>
      <c r="AA1561" s="1"/>
      <c r="AB1561" s="1" t="s">
        <v>3</v>
      </c>
      <c r="AC1561" s="1" t="s">
        <v>3</v>
      </c>
      <c r="AD1561" s="1" t="s">
        <v>3</v>
      </c>
      <c r="AE1561" s="1" t="s">
        <v>3</v>
      </c>
      <c r="AF1561" s="1" t="s">
        <v>3</v>
      </c>
      <c r="AG1561" s="1" t="s">
        <v>3</v>
      </c>
      <c r="AH1561" s="1"/>
      <c r="AI1561" s="1"/>
      <c r="AJ1561" s="1"/>
      <c r="AK1561" s="1"/>
      <c r="AL1561" s="1"/>
      <c r="AM1561" s="1"/>
      <c r="AN1561" s="1"/>
      <c r="AO1561" s="1"/>
      <c r="AP1561" s="1" t="s">
        <v>3</v>
      </c>
      <c r="AQ1561" s="1" t="s">
        <v>3</v>
      </c>
      <c r="AR1561" s="1" t="s">
        <v>3</v>
      </c>
      <c r="AS1561" s="1"/>
      <c r="AT1561" s="1"/>
      <c r="AU1561" s="1"/>
      <c r="AV1561" s="1"/>
      <c r="AW1561" s="1"/>
      <c r="AX1561" s="1"/>
      <c r="AY1561" s="1"/>
      <c r="AZ1561" s="1" t="s">
        <v>3</v>
      </c>
      <c r="BA1561" s="1"/>
      <c r="BB1561" s="1" t="s">
        <v>3</v>
      </c>
      <c r="BC1561" s="1" t="s">
        <v>3</v>
      </c>
      <c r="BD1561" s="1" t="s">
        <v>3</v>
      </c>
      <c r="BE1561" s="1" t="s">
        <v>3</v>
      </c>
      <c r="BF1561" s="1" t="s">
        <v>3</v>
      </c>
      <c r="BG1561" s="1" t="s">
        <v>3</v>
      </c>
      <c r="BH1561" s="1" t="s">
        <v>3</v>
      </c>
      <c r="BI1561" s="1" t="s">
        <v>3</v>
      </c>
      <c r="BJ1561" s="1" t="s">
        <v>3</v>
      </c>
      <c r="BK1561" s="1" t="s">
        <v>3</v>
      </c>
      <c r="BL1561" s="1" t="s">
        <v>3</v>
      </c>
      <c r="BM1561" s="1" t="s">
        <v>3</v>
      </c>
      <c r="BN1561" s="1" t="s">
        <v>3</v>
      </c>
      <c r="BO1561" s="1" t="s">
        <v>3</v>
      </c>
      <c r="BP1561" s="1" t="s">
        <v>3</v>
      </c>
      <c r="BQ1561" s="1"/>
      <c r="BR1561" s="1"/>
      <c r="BS1561" s="1"/>
      <c r="BT1561" s="1"/>
      <c r="BU1561" s="1"/>
      <c r="BV1561" s="1"/>
      <c r="BW1561" s="1"/>
      <c r="BX1561" s="1">
        <v>0</v>
      </c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>
        <v>0</v>
      </c>
    </row>
    <row r="1563" spans="1:245" x14ac:dyDescent="0.2">
      <c r="A1563" s="2">
        <v>52</v>
      </c>
      <c r="B1563" s="2">
        <f t="shared" ref="B1563:G1563" si="1292">B1574</f>
        <v>1</v>
      </c>
      <c r="C1563" s="2">
        <f t="shared" si="1292"/>
        <v>5</v>
      </c>
      <c r="D1563" s="2">
        <f t="shared" si="1292"/>
        <v>1561</v>
      </c>
      <c r="E1563" s="2">
        <f t="shared" si="1292"/>
        <v>0</v>
      </c>
      <c r="F1563" s="2" t="str">
        <f t="shared" si="1292"/>
        <v>Новый подраздел</v>
      </c>
      <c r="G1563" s="2" t="str">
        <f t="shared" si="1292"/>
        <v>Установка новых дорожных знаков</v>
      </c>
      <c r="H1563" s="2"/>
      <c r="I1563" s="2"/>
      <c r="J1563" s="2"/>
      <c r="K1563" s="2"/>
      <c r="L1563" s="2"/>
      <c r="M1563" s="2"/>
      <c r="N1563" s="2"/>
      <c r="O1563" s="2">
        <f t="shared" ref="O1563:AT1563" si="1293">O1574</f>
        <v>0</v>
      </c>
      <c r="P1563" s="2">
        <f t="shared" si="1293"/>
        <v>0</v>
      </c>
      <c r="Q1563" s="2">
        <f t="shared" si="1293"/>
        <v>0</v>
      </c>
      <c r="R1563" s="2">
        <f t="shared" si="1293"/>
        <v>0</v>
      </c>
      <c r="S1563" s="2">
        <f t="shared" si="1293"/>
        <v>0</v>
      </c>
      <c r="T1563" s="2">
        <f t="shared" si="1293"/>
        <v>0</v>
      </c>
      <c r="U1563" s="2">
        <f t="shared" si="1293"/>
        <v>0</v>
      </c>
      <c r="V1563" s="2">
        <f t="shared" si="1293"/>
        <v>0</v>
      </c>
      <c r="W1563" s="2">
        <f t="shared" si="1293"/>
        <v>0</v>
      </c>
      <c r="X1563" s="2">
        <f t="shared" si="1293"/>
        <v>0</v>
      </c>
      <c r="Y1563" s="2">
        <f t="shared" si="1293"/>
        <v>0</v>
      </c>
      <c r="Z1563" s="2">
        <f t="shared" si="1293"/>
        <v>0</v>
      </c>
      <c r="AA1563" s="2">
        <f t="shared" si="1293"/>
        <v>0</v>
      </c>
      <c r="AB1563" s="2">
        <f t="shared" si="1293"/>
        <v>0</v>
      </c>
      <c r="AC1563" s="2">
        <f t="shared" si="1293"/>
        <v>0</v>
      </c>
      <c r="AD1563" s="2">
        <f t="shared" si="1293"/>
        <v>0</v>
      </c>
      <c r="AE1563" s="2">
        <f t="shared" si="1293"/>
        <v>0</v>
      </c>
      <c r="AF1563" s="2">
        <f t="shared" si="1293"/>
        <v>0</v>
      </c>
      <c r="AG1563" s="2">
        <f t="shared" si="1293"/>
        <v>0</v>
      </c>
      <c r="AH1563" s="2">
        <f t="shared" si="1293"/>
        <v>0</v>
      </c>
      <c r="AI1563" s="2">
        <f t="shared" si="1293"/>
        <v>0</v>
      </c>
      <c r="AJ1563" s="2">
        <f t="shared" si="1293"/>
        <v>0</v>
      </c>
      <c r="AK1563" s="2">
        <f t="shared" si="1293"/>
        <v>0</v>
      </c>
      <c r="AL1563" s="2">
        <f t="shared" si="1293"/>
        <v>0</v>
      </c>
      <c r="AM1563" s="2">
        <f t="shared" si="1293"/>
        <v>0</v>
      </c>
      <c r="AN1563" s="2">
        <f t="shared" si="1293"/>
        <v>0</v>
      </c>
      <c r="AO1563" s="2">
        <f t="shared" si="1293"/>
        <v>0</v>
      </c>
      <c r="AP1563" s="2">
        <f t="shared" si="1293"/>
        <v>0</v>
      </c>
      <c r="AQ1563" s="2">
        <f t="shared" si="1293"/>
        <v>0</v>
      </c>
      <c r="AR1563" s="2">
        <f t="shared" si="1293"/>
        <v>0</v>
      </c>
      <c r="AS1563" s="2">
        <f t="shared" si="1293"/>
        <v>0</v>
      </c>
      <c r="AT1563" s="2">
        <f t="shared" si="1293"/>
        <v>0</v>
      </c>
      <c r="AU1563" s="2">
        <f t="shared" ref="AU1563:BZ1563" si="1294">AU1574</f>
        <v>0</v>
      </c>
      <c r="AV1563" s="2">
        <f t="shared" si="1294"/>
        <v>0</v>
      </c>
      <c r="AW1563" s="2">
        <f t="shared" si="1294"/>
        <v>0</v>
      </c>
      <c r="AX1563" s="2">
        <f t="shared" si="1294"/>
        <v>0</v>
      </c>
      <c r="AY1563" s="2">
        <f t="shared" si="1294"/>
        <v>0</v>
      </c>
      <c r="AZ1563" s="2">
        <f t="shared" si="1294"/>
        <v>0</v>
      </c>
      <c r="BA1563" s="2">
        <f t="shared" si="1294"/>
        <v>0</v>
      </c>
      <c r="BB1563" s="2">
        <f t="shared" si="1294"/>
        <v>0</v>
      </c>
      <c r="BC1563" s="2">
        <f t="shared" si="1294"/>
        <v>0</v>
      </c>
      <c r="BD1563" s="2">
        <f t="shared" si="1294"/>
        <v>0</v>
      </c>
      <c r="BE1563" s="2">
        <f t="shared" si="1294"/>
        <v>0</v>
      </c>
      <c r="BF1563" s="2">
        <f t="shared" si="1294"/>
        <v>0</v>
      </c>
      <c r="BG1563" s="2">
        <f t="shared" si="1294"/>
        <v>0</v>
      </c>
      <c r="BH1563" s="2">
        <f t="shared" si="1294"/>
        <v>0</v>
      </c>
      <c r="BI1563" s="2">
        <f t="shared" si="1294"/>
        <v>0</v>
      </c>
      <c r="BJ1563" s="2">
        <f t="shared" si="1294"/>
        <v>0</v>
      </c>
      <c r="BK1563" s="2">
        <f t="shared" si="1294"/>
        <v>0</v>
      </c>
      <c r="BL1563" s="2">
        <f t="shared" si="1294"/>
        <v>0</v>
      </c>
      <c r="BM1563" s="2">
        <f t="shared" si="1294"/>
        <v>0</v>
      </c>
      <c r="BN1563" s="2">
        <f t="shared" si="1294"/>
        <v>0</v>
      </c>
      <c r="BO1563" s="2">
        <f t="shared" si="1294"/>
        <v>0</v>
      </c>
      <c r="BP1563" s="2">
        <f t="shared" si="1294"/>
        <v>0</v>
      </c>
      <c r="BQ1563" s="2">
        <f t="shared" si="1294"/>
        <v>0</v>
      </c>
      <c r="BR1563" s="2">
        <f t="shared" si="1294"/>
        <v>0</v>
      </c>
      <c r="BS1563" s="2">
        <f t="shared" si="1294"/>
        <v>0</v>
      </c>
      <c r="BT1563" s="2">
        <f t="shared" si="1294"/>
        <v>0</v>
      </c>
      <c r="BU1563" s="2">
        <f t="shared" si="1294"/>
        <v>0</v>
      </c>
      <c r="BV1563" s="2">
        <f t="shared" si="1294"/>
        <v>0</v>
      </c>
      <c r="BW1563" s="2">
        <f t="shared" si="1294"/>
        <v>0</v>
      </c>
      <c r="BX1563" s="2">
        <f t="shared" si="1294"/>
        <v>0</v>
      </c>
      <c r="BY1563" s="2">
        <f t="shared" si="1294"/>
        <v>0</v>
      </c>
      <c r="BZ1563" s="2">
        <f t="shared" si="1294"/>
        <v>0</v>
      </c>
      <c r="CA1563" s="2">
        <f t="shared" ref="CA1563:DF1563" si="1295">CA1574</f>
        <v>0</v>
      </c>
      <c r="CB1563" s="2">
        <f t="shared" si="1295"/>
        <v>0</v>
      </c>
      <c r="CC1563" s="2">
        <f t="shared" si="1295"/>
        <v>0</v>
      </c>
      <c r="CD1563" s="2">
        <f t="shared" si="1295"/>
        <v>0</v>
      </c>
      <c r="CE1563" s="2">
        <f t="shared" si="1295"/>
        <v>0</v>
      </c>
      <c r="CF1563" s="2">
        <f t="shared" si="1295"/>
        <v>0</v>
      </c>
      <c r="CG1563" s="2">
        <f t="shared" si="1295"/>
        <v>0</v>
      </c>
      <c r="CH1563" s="2">
        <f t="shared" si="1295"/>
        <v>0</v>
      </c>
      <c r="CI1563" s="2">
        <f t="shared" si="1295"/>
        <v>0</v>
      </c>
      <c r="CJ1563" s="2">
        <f t="shared" si="1295"/>
        <v>0</v>
      </c>
      <c r="CK1563" s="2">
        <f t="shared" si="1295"/>
        <v>0</v>
      </c>
      <c r="CL1563" s="2">
        <f t="shared" si="1295"/>
        <v>0</v>
      </c>
      <c r="CM1563" s="2">
        <f t="shared" si="1295"/>
        <v>0</v>
      </c>
      <c r="CN1563" s="2">
        <f t="shared" si="1295"/>
        <v>0</v>
      </c>
      <c r="CO1563" s="2">
        <f t="shared" si="1295"/>
        <v>0</v>
      </c>
      <c r="CP1563" s="2">
        <f t="shared" si="1295"/>
        <v>0</v>
      </c>
      <c r="CQ1563" s="2">
        <f t="shared" si="1295"/>
        <v>0</v>
      </c>
      <c r="CR1563" s="2">
        <f t="shared" si="1295"/>
        <v>0</v>
      </c>
      <c r="CS1563" s="2">
        <f t="shared" si="1295"/>
        <v>0</v>
      </c>
      <c r="CT1563" s="2">
        <f t="shared" si="1295"/>
        <v>0</v>
      </c>
      <c r="CU1563" s="2">
        <f t="shared" si="1295"/>
        <v>0</v>
      </c>
      <c r="CV1563" s="2">
        <f t="shared" si="1295"/>
        <v>0</v>
      </c>
      <c r="CW1563" s="2">
        <f t="shared" si="1295"/>
        <v>0</v>
      </c>
      <c r="CX1563" s="2">
        <f t="shared" si="1295"/>
        <v>0</v>
      </c>
      <c r="CY1563" s="2">
        <f t="shared" si="1295"/>
        <v>0</v>
      </c>
      <c r="CZ1563" s="2">
        <f t="shared" si="1295"/>
        <v>0</v>
      </c>
      <c r="DA1563" s="2">
        <f t="shared" si="1295"/>
        <v>0</v>
      </c>
      <c r="DB1563" s="2">
        <f t="shared" si="1295"/>
        <v>0</v>
      </c>
      <c r="DC1563" s="2">
        <f t="shared" si="1295"/>
        <v>0</v>
      </c>
      <c r="DD1563" s="2">
        <f t="shared" si="1295"/>
        <v>0</v>
      </c>
      <c r="DE1563" s="2">
        <f t="shared" si="1295"/>
        <v>0</v>
      </c>
      <c r="DF1563" s="2">
        <f t="shared" si="1295"/>
        <v>0</v>
      </c>
      <c r="DG1563" s="3">
        <f t="shared" ref="DG1563:EL1563" si="1296">DG1574</f>
        <v>0</v>
      </c>
      <c r="DH1563" s="3">
        <f t="shared" si="1296"/>
        <v>0</v>
      </c>
      <c r="DI1563" s="3">
        <f t="shared" si="1296"/>
        <v>0</v>
      </c>
      <c r="DJ1563" s="3">
        <f t="shared" si="1296"/>
        <v>0</v>
      </c>
      <c r="DK1563" s="3">
        <f t="shared" si="1296"/>
        <v>0</v>
      </c>
      <c r="DL1563" s="3">
        <f t="shared" si="1296"/>
        <v>0</v>
      </c>
      <c r="DM1563" s="3">
        <f t="shared" si="1296"/>
        <v>0</v>
      </c>
      <c r="DN1563" s="3">
        <f t="shared" si="1296"/>
        <v>0</v>
      </c>
      <c r="DO1563" s="3">
        <f t="shared" si="1296"/>
        <v>0</v>
      </c>
      <c r="DP1563" s="3">
        <f t="shared" si="1296"/>
        <v>0</v>
      </c>
      <c r="DQ1563" s="3">
        <f t="shared" si="1296"/>
        <v>0</v>
      </c>
      <c r="DR1563" s="3">
        <f t="shared" si="1296"/>
        <v>0</v>
      </c>
      <c r="DS1563" s="3">
        <f t="shared" si="1296"/>
        <v>0</v>
      </c>
      <c r="DT1563" s="3">
        <f t="shared" si="1296"/>
        <v>0</v>
      </c>
      <c r="DU1563" s="3">
        <f t="shared" si="1296"/>
        <v>0</v>
      </c>
      <c r="DV1563" s="3">
        <f t="shared" si="1296"/>
        <v>0</v>
      </c>
      <c r="DW1563" s="3">
        <f t="shared" si="1296"/>
        <v>0</v>
      </c>
      <c r="DX1563" s="3">
        <f t="shared" si="1296"/>
        <v>0</v>
      </c>
      <c r="DY1563" s="3">
        <f t="shared" si="1296"/>
        <v>0</v>
      </c>
      <c r="DZ1563" s="3">
        <f t="shared" si="1296"/>
        <v>0</v>
      </c>
      <c r="EA1563" s="3">
        <f t="shared" si="1296"/>
        <v>0</v>
      </c>
      <c r="EB1563" s="3">
        <f t="shared" si="1296"/>
        <v>0</v>
      </c>
      <c r="EC1563" s="3">
        <f t="shared" si="1296"/>
        <v>0</v>
      </c>
      <c r="ED1563" s="3">
        <f t="shared" si="1296"/>
        <v>0</v>
      </c>
      <c r="EE1563" s="3">
        <f t="shared" si="1296"/>
        <v>0</v>
      </c>
      <c r="EF1563" s="3">
        <f t="shared" si="1296"/>
        <v>0</v>
      </c>
      <c r="EG1563" s="3">
        <f t="shared" si="1296"/>
        <v>0</v>
      </c>
      <c r="EH1563" s="3">
        <f t="shared" si="1296"/>
        <v>0</v>
      </c>
      <c r="EI1563" s="3">
        <f t="shared" si="1296"/>
        <v>0</v>
      </c>
      <c r="EJ1563" s="3">
        <f t="shared" si="1296"/>
        <v>0</v>
      </c>
      <c r="EK1563" s="3">
        <f t="shared" si="1296"/>
        <v>0</v>
      </c>
      <c r="EL1563" s="3">
        <f t="shared" si="1296"/>
        <v>0</v>
      </c>
      <c r="EM1563" s="3">
        <f t="shared" ref="EM1563:FR1563" si="1297">EM1574</f>
        <v>0</v>
      </c>
      <c r="EN1563" s="3">
        <f t="shared" si="1297"/>
        <v>0</v>
      </c>
      <c r="EO1563" s="3">
        <f t="shared" si="1297"/>
        <v>0</v>
      </c>
      <c r="EP1563" s="3">
        <f t="shared" si="1297"/>
        <v>0</v>
      </c>
      <c r="EQ1563" s="3">
        <f t="shared" si="1297"/>
        <v>0</v>
      </c>
      <c r="ER1563" s="3">
        <f t="shared" si="1297"/>
        <v>0</v>
      </c>
      <c r="ES1563" s="3">
        <f t="shared" si="1297"/>
        <v>0</v>
      </c>
      <c r="ET1563" s="3">
        <f t="shared" si="1297"/>
        <v>0</v>
      </c>
      <c r="EU1563" s="3">
        <f t="shared" si="1297"/>
        <v>0</v>
      </c>
      <c r="EV1563" s="3">
        <f t="shared" si="1297"/>
        <v>0</v>
      </c>
      <c r="EW1563" s="3">
        <f t="shared" si="1297"/>
        <v>0</v>
      </c>
      <c r="EX1563" s="3">
        <f t="shared" si="1297"/>
        <v>0</v>
      </c>
      <c r="EY1563" s="3">
        <f t="shared" si="1297"/>
        <v>0</v>
      </c>
      <c r="EZ1563" s="3">
        <f t="shared" si="1297"/>
        <v>0</v>
      </c>
      <c r="FA1563" s="3">
        <f t="shared" si="1297"/>
        <v>0</v>
      </c>
      <c r="FB1563" s="3">
        <f t="shared" si="1297"/>
        <v>0</v>
      </c>
      <c r="FC1563" s="3">
        <f t="shared" si="1297"/>
        <v>0</v>
      </c>
      <c r="FD1563" s="3">
        <f t="shared" si="1297"/>
        <v>0</v>
      </c>
      <c r="FE1563" s="3">
        <f t="shared" si="1297"/>
        <v>0</v>
      </c>
      <c r="FF1563" s="3">
        <f t="shared" si="1297"/>
        <v>0</v>
      </c>
      <c r="FG1563" s="3">
        <f t="shared" si="1297"/>
        <v>0</v>
      </c>
      <c r="FH1563" s="3">
        <f t="shared" si="1297"/>
        <v>0</v>
      </c>
      <c r="FI1563" s="3">
        <f t="shared" si="1297"/>
        <v>0</v>
      </c>
      <c r="FJ1563" s="3">
        <f t="shared" si="1297"/>
        <v>0</v>
      </c>
      <c r="FK1563" s="3">
        <f t="shared" si="1297"/>
        <v>0</v>
      </c>
      <c r="FL1563" s="3">
        <f t="shared" si="1297"/>
        <v>0</v>
      </c>
      <c r="FM1563" s="3">
        <f t="shared" si="1297"/>
        <v>0</v>
      </c>
      <c r="FN1563" s="3">
        <f t="shared" si="1297"/>
        <v>0</v>
      </c>
      <c r="FO1563" s="3">
        <f t="shared" si="1297"/>
        <v>0</v>
      </c>
      <c r="FP1563" s="3">
        <f t="shared" si="1297"/>
        <v>0</v>
      </c>
      <c r="FQ1563" s="3">
        <f t="shared" si="1297"/>
        <v>0</v>
      </c>
      <c r="FR1563" s="3">
        <f t="shared" si="1297"/>
        <v>0</v>
      </c>
      <c r="FS1563" s="3">
        <f t="shared" ref="FS1563:GX1563" si="1298">FS1574</f>
        <v>0</v>
      </c>
      <c r="FT1563" s="3">
        <f t="shared" si="1298"/>
        <v>0</v>
      </c>
      <c r="FU1563" s="3">
        <f t="shared" si="1298"/>
        <v>0</v>
      </c>
      <c r="FV1563" s="3">
        <f t="shared" si="1298"/>
        <v>0</v>
      </c>
      <c r="FW1563" s="3">
        <f t="shared" si="1298"/>
        <v>0</v>
      </c>
      <c r="FX1563" s="3">
        <f t="shared" si="1298"/>
        <v>0</v>
      </c>
      <c r="FY1563" s="3">
        <f t="shared" si="1298"/>
        <v>0</v>
      </c>
      <c r="FZ1563" s="3">
        <f t="shared" si="1298"/>
        <v>0</v>
      </c>
      <c r="GA1563" s="3">
        <f t="shared" si="1298"/>
        <v>0</v>
      </c>
      <c r="GB1563" s="3">
        <f t="shared" si="1298"/>
        <v>0</v>
      </c>
      <c r="GC1563" s="3">
        <f t="shared" si="1298"/>
        <v>0</v>
      </c>
      <c r="GD1563" s="3">
        <f t="shared" si="1298"/>
        <v>0</v>
      </c>
      <c r="GE1563" s="3">
        <f t="shared" si="1298"/>
        <v>0</v>
      </c>
      <c r="GF1563" s="3">
        <f t="shared" si="1298"/>
        <v>0</v>
      </c>
      <c r="GG1563" s="3">
        <f t="shared" si="1298"/>
        <v>0</v>
      </c>
      <c r="GH1563" s="3">
        <f t="shared" si="1298"/>
        <v>0</v>
      </c>
      <c r="GI1563" s="3">
        <f t="shared" si="1298"/>
        <v>0</v>
      </c>
      <c r="GJ1563" s="3">
        <f t="shared" si="1298"/>
        <v>0</v>
      </c>
      <c r="GK1563" s="3">
        <f t="shared" si="1298"/>
        <v>0</v>
      </c>
      <c r="GL1563" s="3">
        <f t="shared" si="1298"/>
        <v>0</v>
      </c>
      <c r="GM1563" s="3">
        <f t="shared" si="1298"/>
        <v>0</v>
      </c>
      <c r="GN1563" s="3">
        <f t="shared" si="1298"/>
        <v>0</v>
      </c>
      <c r="GO1563" s="3">
        <f t="shared" si="1298"/>
        <v>0</v>
      </c>
      <c r="GP1563" s="3">
        <f t="shared" si="1298"/>
        <v>0</v>
      </c>
      <c r="GQ1563" s="3">
        <f t="shared" si="1298"/>
        <v>0</v>
      </c>
      <c r="GR1563" s="3">
        <f t="shared" si="1298"/>
        <v>0</v>
      </c>
      <c r="GS1563" s="3">
        <f t="shared" si="1298"/>
        <v>0</v>
      </c>
      <c r="GT1563" s="3">
        <f t="shared" si="1298"/>
        <v>0</v>
      </c>
      <c r="GU1563" s="3">
        <f t="shared" si="1298"/>
        <v>0</v>
      </c>
      <c r="GV1563" s="3">
        <f t="shared" si="1298"/>
        <v>0</v>
      </c>
      <c r="GW1563" s="3">
        <f t="shared" si="1298"/>
        <v>0</v>
      </c>
      <c r="GX1563" s="3">
        <f t="shared" si="1298"/>
        <v>0</v>
      </c>
    </row>
    <row r="1565" spans="1:245" x14ac:dyDescent="0.2">
      <c r="A1565">
        <v>17</v>
      </c>
      <c r="B1565">
        <v>1</v>
      </c>
      <c r="C1565">
        <f>ROW(SmtRes!A509)</f>
        <v>509</v>
      </c>
      <c r="D1565">
        <f>ROW(EtalonRes!A496)</f>
        <v>496</v>
      </c>
      <c r="E1565" t="s">
        <v>213</v>
      </c>
      <c r="F1565" t="s">
        <v>214</v>
      </c>
      <c r="G1565" t="s">
        <v>215</v>
      </c>
      <c r="H1565" t="s">
        <v>216</v>
      </c>
      <c r="I1565">
        <v>0</v>
      </c>
      <c r="J1565">
        <v>0</v>
      </c>
      <c r="O1565">
        <f t="shared" ref="O1565:O1572" si="1299">ROUND(CP1565,2)</f>
        <v>0</v>
      </c>
      <c r="P1565">
        <f t="shared" ref="P1565:P1572" si="1300">ROUND(CQ1565*I1565,2)</f>
        <v>0</v>
      </c>
      <c r="Q1565">
        <f t="shared" ref="Q1565:Q1572" si="1301">ROUND(CR1565*I1565,2)</f>
        <v>0</v>
      </c>
      <c r="R1565">
        <f t="shared" ref="R1565:R1572" si="1302">ROUND(CS1565*I1565,2)</f>
        <v>0</v>
      </c>
      <c r="S1565">
        <f t="shared" ref="S1565:S1572" si="1303">ROUND(CT1565*I1565,2)</f>
        <v>0</v>
      </c>
      <c r="T1565">
        <f t="shared" ref="T1565:T1572" si="1304">ROUND(CU1565*I1565,2)</f>
        <v>0</v>
      </c>
      <c r="U1565">
        <f t="shared" ref="U1565:U1572" si="1305">CV1565*I1565</f>
        <v>0</v>
      </c>
      <c r="V1565">
        <f t="shared" ref="V1565:V1572" si="1306">CW1565*I1565</f>
        <v>0</v>
      </c>
      <c r="W1565">
        <f t="shared" ref="W1565:W1572" si="1307">ROUND(CX1565*I1565,2)</f>
        <v>0</v>
      </c>
      <c r="X1565">
        <f t="shared" ref="X1565:Y1572" si="1308">ROUND(CY1565,2)</f>
        <v>0</v>
      </c>
      <c r="Y1565">
        <f t="shared" si="1308"/>
        <v>0</v>
      </c>
      <c r="AA1565">
        <v>52421674</v>
      </c>
      <c r="AB1565">
        <f t="shared" ref="AB1565:AB1572" si="1309">ROUND((AC1565+AD1565+AF1565),6)</f>
        <v>272625.28000000003</v>
      </c>
      <c r="AC1565">
        <f t="shared" ref="AC1565:AC1572" si="1310">ROUND((ES1565),6)</f>
        <v>185650.06</v>
      </c>
      <c r="AD1565">
        <f t="shared" ref="AD1565:AD1572" si="1311">ROUND((((ET1565)-(EU1565))+AE1565),6)</f>
        <v>17727.330000000002</v>
      </c>
      <c r="AE1565">
        <f t="shared" ref="AE1565:AF1572" si="1312">ROUND((EU1565),6)</f>
        <v>8761.2199999999993</v>
      </c>
      <c r="AF1565">
        <f t="shared" si="1312"/>
        <v>69247.89</v>
      </c>
      <c r="AG1565">
        <f t="shared" ref="AG1565:AG1572" si="1313">ROUND((AP1565),6)</f>
        <v>0</v>
      </c>
      <c r="AH1565">
        <f t="shared" ref="AH1565:AI1572" si="1314">(EW1565)</f>
        <v>342.54</v>
      </c>
      <c r="AI1565">
        <f t="shared" si="1314"/>
        <v>0</v>
      </c>
      <c r="AJ1565">
        <f t="shared" ref="AJ1565:AJ1572" si="1315">(AS1565)</f>
        <v>0</v>
      </c>
      <c r="AK1565">
        <v>272625.28000000003</v>
      </c>
      <c r="AL1565">
        <v>185650.06</v>
      </c>
      <c r="AM1565">
        <v>17727.330000000002</v>
      </c>
      <c r="AN1565">
        <v>8761.2199999999993</v>
      </c>
      <c r="AO1565">
        <v>69247.89</v>
      </c>
      <c r="AP1565">
        <v>0</v>
      </c>
      <c r="AQ1565">
        <v>342.54</v>
      </c>
      <c r="AR1565">
        <v>0</v>
      </c>
      <c r="AS1565">
        <v>0</v>
      </c>
      <c r="AT1565">
        <v>70</v>
      </c>
      <c r="AU1565">
        <v>10</v>
      </c>
      <c r="AV1565">
        <v>1</v>
      </c>
      <c r="AW1565">
        <v>1</v>
      </c>
      <c r="AZ1565">
        <v>1</v>
      </c>
      <c r="BA1565">
        <v>1</v>
      </c>
      <c r="BB1565">
        <v>1</v>
      </c>
      <c r="BC1565">
        <v>1</v>
      </c>
      <c r="BD1565" t="s">
        <v>3</v>
      </c>
      <c r="BE1565" t="s">
        <v>3</v>
      </c>
      <c r="BF1565" t="s">
        <v>3</v>
      </c>
      <c r="BG1565" t="s">
        <v>3</v>
      </c>
      <c r="BH1565">
        <v>0</v>
      </c>
      <c r="BI1565">
        <v>4</v>
      </c>
      <c r="BJ1565" t="s">
        <v>217</v>
      </c>
      <c r="BM1565">
        <v>0</v>
      </c>
      <c r="BN1565">
        <v>0</v>
      </c>
      <c r="BO1565" t="s">
        <v>3</v>
      </c>
      <c r="BP1565">
        <v>0</v>
      </c>
      <c r="BQ1565">
        <v>1</v>
      </c>
      <c r="BR1565">
        <v>0</v>
      </c>
      <c r="BS1565">
        <v>1</v>
      </c>
      <c r="BT1565">
        <v>1</v>
      </c>
      <c r="BU1565">
        <v>1</v>
      </c>
      <c r="BV1565">
        <v>1</v>
      </c>
      <c r="BW1565">
        <v>1</v>
      </c>
      <c r="BX1565">
        <v>1</v>
      </c>
      <c r="BY1565" t="s">
        <v>3</v>
      </c>
      <c r="BZ1565">
        <v>70</v>
      </c>
      <c r="CA1565">
        <v>10</v>
      </c>
      <c r="CE1565">
        <v>0</v>
      </c>
      <c r="CF1565">
        <v>0</v>
      </c>
      <c r="CG1565">
        <v>0</v>
      </c>
      <c r="CM1565">
        <v>0</v>
      </c>
      <c r="CN1565" t="s">
        <v>3</v>
      </c>
      <c r="CO1565">
        <v>0</v>
      </c>
      <c r="CP1565">
        <f t="shared" ref="CP1565:CP1572" si="1316">(P1565+Q1565+S1565)</f>
        <v>0</v>
      </c>
      <c r="CQ1565">
        <f t="shared" ref="CQ1565:CQ1572" si="1317">(AC1565*BC1565*AW1565)</f>
        <v>185650.06</v>
      </c>
      <c r="CR1565">
        <f t="shared" ref="CR1565:CR1572" si="1318">((((ET1565)*BB1565-(EU1565)*BS1565)+AE1565*BS1565)*AV1565)</f>
        <v>17727.330000000002</v>
      </c>
      <c r="CS1565">
        <f t="shared" ref="CS1565:CS1572" si="1319">(AE1565*BS1565*AV1565)</f>
        <v>8761.2199999999993</v>
      </c>
      <c r="CT1565">
        <f t="shared" ref="CT1565:CT1572" si="1320">(AF1565*BA1565*AV1565)</f>
        <v>69247.89</v>
      </c>
      <c r="CU1565">
        <f t="shared" ref="CU1565:CU1572" si="1321">AG1565</f>
        <v>0</v>
      </c>
      <c r="CV1565">
        <f t="shared" ref="CV1565:CV1572" si="1322">(AH1565*AV1565)</f>
        <v>342.54</v>
      </c>
      <c r="CW1565">
        <f t="shared" ref="CW1565:CX1572" si="1323">AI1565</f>
        <v>0</v>
      </c>
      <c r="CX1565">
        <f t="shared" si="1323"/>
        <v>0</v>
      </c>
      <c r="CY1565">
        <f t="shared" ref="CY1565:CY1572" si="1324">((S1565*BZ1565)/100)</f>
        <v>0</v>
      </c>
      <c r="CZ1565">
        <f t="shared" ref="CZ1565:CZ1572" si="1325">((S1565*CA1565)/100)</f>
        <v>0</v>
      </c>
      <c r="DC1565" t="s">
        <v>3</v>
      </c>
      <c r="DD1565" t="s">
        <v>3</v>
      </c>
      <c r="DE1565" t="s">
        <v>3</v>
      </c>
      <c r="DF1565" t="s">
        <v>3</v>
      </c>
      <c r="DG1565" t="s">
        <v>3</v>
      </c>
      <c r="DH1565" t="s">
        <v>3</v>
      </c>
      <c r="DI1565" t="s">
        <v>3</v>
      </c>
      <c r="DJ1565" t="s">
        <v>3</v>
      </c>
      <c r="DK1565" t="s">
        <v>3</v>
      </c>
      <c r="DL1565" t="s">
        <v>3</v>
      </c>
      <c r="DM1565" t="s">
        <v>3</v>
      </c>
      <c r="DN1565">
        <v>0</v>
      </c>
      <c r="DO1565">
        <v>0</v>
      </c>
      <c r="DP1565">
        <v>1</v>
      </c>
      <c r="DQ1565">
        <v>1</v>
      </c>
      <c r="DU1565">
        <v>1010</v>
      </c>
      <c r="DV1565" t="s">
        <v>216</v>
      </c>
      <c r="DW1565" t="s">
        <v>216</v>
      </c>
      <c r="DX1565">
        <v>100</v>
      </c>
      <c r="EE1565">
        <v>51482689</v>
      </c>
      <c r="EF1565">
        <v>1</v>
      </c>
      <c r="EG1565" t="s">
        <v>21</v>
      </c>
      <c r="EH1565">
        <v>0</v>
      </c>
      <c r="EI1565" t="s">
        <v>3</v>
      </c>
      <c r="EJ1565">
        <v>4</v>
      </c>
      <c r="EK1565">
        <v>0</v>
      </c>
      <c r="EL1565" t="s">
        <v>22</v>
      </c>
      <c r="EM1565" t="s">
        <v>23</v>
      </c>
      <c r="EO1565" t="s">
        <v>3</v>
      </c>
      <c r="EQ1565">
        <v>0</v>
      </c>
      <c r="ER1565">
        <v>272625.28000000003</v>
      </c>
      <c r="ES1565">
        <v>185650.06</v>
      </c>
      <c r="ET1565">
        <v>17727.330000000002</v>
      </c>
      <c r="EU1565">
        <v>8761.2199999999993</v>
      </c>
      <c r="EV1565">
        <v>69247.89</v>
      </c>
      <c r="EW1565">
        <v>342.54</v>
      </c>
      <c r="EX1565">
        <v>0</v>
      </c>
      <c r="EY1565">
        <v>0</v>
      </c>
      <c r="FQ1565">
        <v>0</v>
      </c>
      <c r="FR1565">
        <f t="shared" ref="FR1565:FR1572" si="1326">ROUND(IF(AND(BH1565=3,BI1565=3),P1565,0),2)</f>
        <v>0</v>
      </c>
      <c r="FS1565">
        <v>0</v>
      </c>
      <c r="FX1565">
        <v>70</v>
      </c>
      <c r="FY1565">
        <v>10</v>
      </c>
      <c r="GA1565" t="s">
        <v>3</v>
      </c>
      <c r="GD1565">
        <v>0</v>
      </c>
      <c r="GF1565">
        <v>801305787</v>
      </c>
      <c r="GG1565">
        <v>2</v>
      </c>
      <c r="GH1565">
        <v>1</v>
      </c>
      <c r="GI1565">
        <v>-2</v>
      </c>
      <c r="GJ1565">
        <v>0</v>
      </c>
      <c r="GK1565">
        <f>ROUND(R1565*(R12)/100,2)</f>
        <v>0</v>
      </c>
      <c r="GL1565">
        <f t="shared" ref="GL1565:GL1572" si="1327">ROUND(IF(AND(BH1565=3,BI1565=3,FS1565&lt;&gt;0),P1565,0),2)</f>
        <v>0</v>
      </c>
      <c r="GM1565">
        <f t="shared" ref="GM1565:GM1572" si="1328">ROUND(O1565+X1565+Y1565+GK1565,2)+GX1565</f>
        <v>0</v>
      </c>
      <c r="GN1565">
        <f t="shared" ref="GN1565:GN1572" si="1329">IF(OR(BI1565=0,BI1565=1),ROUND(O1565+X1565+Y1565+GK1565,2),0)</f>
        <v>0</v>
      </c>
      <c r="GO1565">
        <f t="shared" ref="GO1565:GO1572" si="1330">IF(BI1565=2,ROUND(O1565+X1565+Y1565+GK1565,2),0)</f>
        <v>0</v>
      </c>
      <c r="GP1565">
        <f t="shared" ref="GP1565:GP1572" si="1331">IF(BI1565=4,ROUND(O1565+X1565+Y1565+GK1565,2)+GX1565,0)</f>
        <v>0</v>
      </c>
      <c r="GR1565">
        <v>0</v>
      </c>
      <c r="GS1565">
        <v>3</v>
      </c>
      <c r="GT1565">
        <v>0</v>
      </c>
      <c r="GU1565" t="s">
        <v>3</v>
      </c>
      <c r="GV1565">
        <f t="shared" ref="GV1565:GV1572" si="1332">ROUND((GT1565),6)</f>
        <v>0</v>
      </c>
      <c r="GW1565">
        <v>1</v>
      </c>
      <c r="GX1565">
        <f t="shared" ref="GX1565:GX1572" si="1333">ROUND(HC1565*I1565,2)</f>
        <v>0</v>
      </c>
      <c r="HA1565">
        <v>0</v>
      </c>
      <c r="HB1565">
        <v>0</v>
      </c>
      <c r="HC1565">
        <f t="shared" ref="HC1565:HC1572" si="1334">GV1565*GW1565</f>
        <v>0</v>
      </c>
      <c r="HE1565" t="s">
        <v>3</v>
      </c>
      <c r="HF1565" t="s">
        <v>3</v>
      </c>
      <c r="IK1565">
        <f t="shared" ref="IK1565:IK1572" si="1335">ROUND(GM1565*1.2,2)</f>
        <v>0</v>
      </c>
    </row>
    <row r="1566" spans="1:245" x14ac:dyDescent="0.2">
      <c r="A1566">
        <v>17</v>
      </c>
      <c r="B1566">
        <v>1</v>
      </c>
      <c r="E1566" t="s">
        <v>218</v>
      </c>
      <c r="F1566" t="s">
        <v>219</v>
      </c>
      <c r="G1566" t="s">
        <v>220</v>
      </c>
      <c r="H1566" t="s">
        <v>221</v>
      </c>
      <c r="I1566">
        <v>0</v>
      </c>
      <c r="J1566">
        <v>0</v>
      </c>
      <c r="O1566">
        <f t="shared" si="1299"/>
        <v>0</v>
      </c>
      <c r="P1566">
        <f t="shared" si="1300"/>
        <v>0</v>
      </c>
      <c r="Q1566">
        <f t="shared" si="1301"/>
        <v>0</v>
      </c>
      <c r="R1566">
        <f t="shared" si="1302"/>
        <v>0</v>
      </c>
      <c r="S1566">
        <f t="shared" si="1303"/>
        <v>0</v>
      </c>
      <c r="T1566">
        <f t="shared" si="1304"/>
        <v>0</v>
      </c>
      <c r="U1566">
        <f t="shared" si="1305"/>
        <v>0</v>
      </c>
      <c r="V1566">
        <f t="shared" si="1306"/>
        <v>0</v>
      </c>
      <c r="W1566">
        <f t="shared" si="1307"/>
        <v>0</v>
      </c>
      <c r="X1566">
        <f t="shared" si="1308"/>
        <v>0</v>
      </c>
      <c r="Y1566">
        <f t="shared" si="1308"/>
        <v>0</v>
      </c>
      <c r="AA1566">
        <v>52421674</v>
      </c>
      <c r="AB1566">
        <f t="shared" si="1309"/>
        <v>127.21</v>
      </c>
      <c r="AC1566">
        <f t="shared" si="1310"/>
        <v>127.21</v>
      </c>
      <c r="AD1566">
        <f t="shared" si="1311"/>
        <v>0</v>
      </c>
      <c r="AE1566">
        <f t="shared" si="1312"/>
        <v>0</v>
      </c>
      <c r="AF1566">
        <f t="shared" si="1312"/>
        <v>0</v>
      </c>
      <c r="AG1566">
        <f t="shared" si="1313"/>
        <v>0</v>
      </c>
      <c r="AH1566">
        <f t="shared" si="1314"/>
        <v>0</v>
      </c>
      <c r="AI1566">
        <f t="shared" si="1314"/>
        <v>0</v>
      </c>
      <c r="AJ1566">
        <f t="shared" si="1315"/>
        <v>0</v>
      </c>
      <c r="AK1566">
        <v>127.21</v>
      </c>
      <c r="AL1566">
        <v>127.21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70</v>
      </c>
      <c r="AU1566">
        <v>10</v>
      </c>
      <c r="AV1566">
        <v>1</v>
      </c>
      <c r="AW1566">
        <v>1</v>
      </c>
      <c r="AZ1566">
        <v>1</v>
      </c>
      <c r="BA1566">
        <v>1</v>
      </c>
      <c r="BB1566">
        <v>1</v>
      </c>
      <c r="BC1566">
        <v>1</v>
      </c>
      <c r="BD1566" t="s">
        <v>3</v>
      </c>
      <c r="BE1566" t="s">
        <v>3</v>
      </c>
      <c r="BF1566" t="s">
        <v>3</v>
      </c>
      <c r="BG1566" t="s">
        <v>3</v>
      </c>
      <c r="BH1566">
        <v>3</v>
      </c>
      <c r="BI1566">
        <v>4</v>
      </c>
      <c r="BJ1566" t="s">
        <v>222</v>
      </c>
      <c r="BM1566">
        <v>0</v>
      </c>
      <c r="BN1566">
        <v>0</v>
      </c>
      <c r="BO1566" t="s">
        <v>3</v>
      </c>
      <c r="BP1566">
        <v>0</v>
      </c>
      <c r="BQ1566">
        <v>1</v>
      </c>
      <c r="BR1566">
        <v>0</v>
      </c>
      <c r="BS1566">
        <v>1</v>
      </c>
      <c r="BT1566">
        <v>1</v>
      </c>
      <c r="BU1566">
        <v>1</v>
      </c>
      <c r="BV1566">
        <v>1</v>
      </c>
      <c r="BW1566">
        <v>1</v>
      </c>
      <c r="BX1566">
        <v>1</v>
      </c>
      <c r="BY1566" t="s">
        <v>3</v>
      </c>
      <c r="BZ1566">
        <v>70</v>
      </c>
      <c r="CA1566">
        <v>10</v>
      </c>
      <c r="CE1566">
        <v>0</v>
      </c>
      <c r="CF1566">
        <v>0</v>
      </c>
      <c r="CG1566">
        <v>0</v>
      </c>
      <c r="CM1566">
        <v>0</v>
      </c>
      <c r="CN1566" t="s">
        <v>3</v>
      </c>
      <c r="CO1566">
        <v>0</v>
      </c>
      <c r="CP1566">
        <f t="shared" si="1316"/>
        <v>0</v>
      </c>
      <c r="CQ1566">
        <f t="shared" si="1317"/>
        <v>127.21</v>
      </c>
      <c r="CR1566">
        <f t="shared" si="1318"/>
        <v>0</v>
      </c>
      <c r="CS1566">
        <f t="shared" si="1319"/>
        <v>0</v>
      </c>
      <c r="CT1566">
        <f t="shared" si="1320"/>
        <v>0</v>
      </c>
      <c r="CU1566">
        <f t="shared" si="1321"/>
        <v>0</v>
      </c>
      <c r="CV1566">
        <f t="shared" si="1322"/>
        <v>0</v>
      </c>
      <c r="CW1566">
        <f t="shared" si="1323"/>
        <v>0</v>
      </c>
      <c r="CX1566">
        <f t="shared" si="1323"/>
        <v>0</v>
      </c>
      <c r="CY1566">
        <f t="shared" si="1324"/>
        <v>0</v>
      </c>
      <c r="CZ1566">
        <f t="shared" si="1325"/>
        <v>0</v>
      </c>
      <c r="DC1566" t="s">
        <v>3</v>
      </c>
      <c r="DD1566" t="s">
        <v>3</v>
      </c>
      <c r="DE1566" t="s">
        <v>3</v>
      </c>
      <c r="DF1566" t="s">
        <v>3</v>
      </c>
      <c r="DG1566" t="s">
        <v>3</v>
      </c>
      <c r="DH1566" t="s">
        <v>3</v>
      </c>
      <c r="DI1566" t="s">
        <v>3</v>
      </c>
      <c r="DJ1566" t="s">
        <v>3</v>
      </c>
      <c r="DK1566" t="s">
        <v>3</v>
      </c>
      <c r="DL1566" t="s">
        <v>3</v>
      </c>
      <c r="DM1566" t="s">
        <v>3</v>
      </c>
      <c r="DN1566">
        <v>0</v>
      </c>
      <c r="DO1566">
        <v>0</v>
      </c>
      <c r="DP1566">
        <v>1</v>
      </c>
      <c r="DQ1566">
        <v>1</v>
      </c>
      <c r="DU1566">
        <v>1010</v>
      </c>
      <c r="DV1566" t="s">
        <v>221</v>
      </c>
      <c r="DW1566" t="s">
        <v>221</v>
      </c>
      <c r="DX1566">
        <v>1</v>
      </c>
      <c r="EE1566">
        <v>51482689</v>
      </c>
      <c r="EF1566">
        <v>1</v>
      </c>
      <c r="EG1566" t="s">
        <v>21</v>
      </c>
      <c r="EH1566">
        <v>0</v>
      </c>
      <c r="EI1566" t="s">
        <v>3</v>
      </c>
      <c r="EJ1566">
        <v>4</v>
      </c>
      <c r="EK1566">
        <v>0</v>
      </c>
      <c r="EL1566" t="s">
        <v>22</v>
      </c>
      <c r="EM1566" t="s">
        <v>23</v>
      </c>
      <c r="EO1566" t="s">
        <v>3</v>
      </c>
      <c r="EQ1566">
        <v>0</v>
      </c>
      <c r="ER1566">
        <v>127.21</v>
      </c>
      <c r="ES1566">
        <v>127.21</v>
      </c>
      <c r="ET1566">
        <v>0</v>
      </c>
      <c r="EU1566">
        <v>0</v>
      </c>
      <c r="EV1566">
        <v>0</v>
      </c>
      <c r="EW1566">
        <v>0</v>
      </c>
      <c r="EX1566">
        <v>0</v>
      </c>
      <c r="EY1566">
        <v>0</v>
      </c>
      <c r="FQ1566">
        <v>0</v>
      </c>
      <c r="FR1566">
        <f t="shared" si="1326"/>
        <v>0</v>
      </c>
      <c r="FS1566">
        <v>0</v>
      </c>
      <c r="FX1566">
        <v>70</v>
      </c>
      <c r="FY1566">
        <v>10</v>
      </c>
      <c r="GA1566" t="s">
        <v>3</v>
      </c>
      <c r="GD1566">
        <v>0</v>
      </c>
      <c r="GF1566">
        <v>556862733</v>
      </c>
      <c r="GG1566">
        <v>2</v>
      </c>
      <c r="GH1566">
        <v>1</v>
      </c>
      <c r="GI1566">
        <v>-2</v>
      </c>
      <c r="GJ1566">
        <v>0</v>
      </c>
      <c r="GK1566">
        <f>ROUND(R1566*(R12)/100,2)</f>
        <v>0</v>
      </c>
      <c r="GL1566">
        <f t="shared" si="1327"/>
        <v>0</v>
      </c>
      <c r="GM1566">
        <f t="shared" si="1328"/>
        <v>0</v>
      </c>
      <c r="GN1566">
        <f t="shared" si="1329"/>
        <v>0</v>
      </c>
      <c r="GO1566">
        <f t="shared" si="1330"/>
        <v>0</v>
      </c>
      <c r="GP1566">
        <f t="shared" si="1331"/>
        <v>0</v>
      </c>
      <c r="GR1566">
        <v>0</v>
      </c>
      <c r="GS1566">
        <v>3</v>
      </c>
      <c r="GT1566">
        <v>0</v>
      </c>
      <c r="GU1566" t="s">
        <v>3</v>
      </c>
      <c r="GV1566">
        <f t="shared" si="1332"/>
        <v>0</v>
      </c>
      <c r="GW1566">
        <v>1</v>
      </c>
      <c r="GX1566">
        <f t="shared" si="1333"/>
        <v>0</v>
      </c>
      <c r="HA1566">
        <v>0</v>
      </c>
      <c r="HB1566">
        <v>0</v>
      </c>
      <c r="HC1566">
        <f t="shared" si="1334"/>
        <v>0</v>
      </c>
      <c r="HE1566" t="s">
        <v>3</v>
      </c>
      <c r="HF1566" t="s">
        <v>3</v>
      </c>
      <c r="IK1566">
        <f t="shared" si="1335"/>
        <v>0</v>
      </c>
    </row>
    <row r="1567" spans="1:245" x14ac:dyDescent="0.2">
      <c r="A1567">
        <v>17</v>
      </c>
      <c r="B1567">
        <v>1</v>
      </c>
      <c r="E1567" t="s">
        <v>223</v>
      </c>
      <c r="F1567" t="s">
        <v>224</v>
      </c>
      <c r="G1567" t="s">
        <v>225</v>
      </c>
      <c r="H1567" t="s">
        <v>221</v>
      </c>
      <c r="I1567">
        <v>0</v>
      </c>
      <c r="J1567">
        <v>0</v>
      </c>
      <c r="O1567">
        <f t="shared" si="1299"/>
        <v>0</v>
      </c>
      <c r="P1567">
        <f t="shared" si="1300"/>
        <v>0</v>
      </c>
      <c r="Q1567">
        <f t="shared" si="1301"/>
        <v>0</v>
      </c>
      <c r="R1567">
        <f t="shared" si="1302"/>
        <v>0</v>
      </c>
      <c r="S1567">
        <f t="shared" si="1303"/>
        <v>0</v>
      </c>
      <c r="T1567">
        <f t="shared" si="1304"/>
        <v>0</v>
      </c>
      <c r="U1567">
        <f t="shared" si="1305"/>
        <v>0</v>
      </c>
      <c r="V1567">
        <f t="shared" si="1306"/>
        <v>0</v>
      </c>
      <c r="W1567">
        <f t="shared" si="1307"/>
        <v>0</v>
      </c>
      <c r="X1567">
        <f t="shared" si="1308"/>
        <v>0</v>
      </c>
      <c r="Y1567">
        <f t="shared" si="1308"/>
        <v>0</v>
      </c>
      <c r="AA1567">
        <v>52421674</v>
      </c>
      <c r="AB1567">
        <f t="shared" si="1309"/>
        <v>2686.67</v>
      </c>
      <c r="AC1567">
        <f t="shared" si="1310"/>
        <v>2686.67</v>
      </c>
      <c r="AD1567">
        <f t="shared" si="1311"/>
        <v>0</v>
      </c>
      <c r="AE1567">
        <f t="shared" si="1312"/>
        <v>0</v>
      </c>
      <c r="AF1567">
        <f t="shared" si="1312"/>
        <v>0</v>
      </c>
      <c r="AG1567">
        <f t="shared" si="1313"/>
        <v>0</v>
      </c>
      <c r="AH1567">
        <f t="shared" si="1314"/>
        <v>0</v>
      </c>
      <c r="AI1567">
        <f t="shared" si="1314"/>
        <v>0</v>
      </c>
      <c r="AJ1567">
        <f t="shared" si="1315"/>
        <v>0</v>
      </c>
      <c r="AK1567">
        <v>2686.67</v>
      </c>
      <c r="AL1567">
        <v>2686.67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70</v>
      </c>
      <c r="AU1567">
        <v>10</v>
      </c>
      <c r="AV1567">
        <v>1</v>
      </c>
      <c r="AW1567">
        <v>1</v>
      </c>
      <c r="AZ1567">
        <v>1</v>
      </c>
      <c r="BA1567">
        <v>1</v>
      </c>
      <c r="BB1567">
        <v>1</v>
      </c>
      <c r="BC1567">
        <v>1</v>
      </c>
      <c r="BD1567" t="s">
        <v>3</v>
      </c>
      <c r="BE1567" t="s">
        <v>3</v>
      </c>
      <c r="BF1567" t="s">
        <v>3</v>
      </c>
      <c r="BG1567" t="s">
        <v>3</v>
      </c>
      <c r="BH1567">
        <v>3</v>
      </c>
      <c r="BI1567">
        <v>4</v>
      </c>
      <c r="BJ1567" t="s">
        <v>3</v>
      </c>
      <c r="BM1567">
        <v>0</v>
      </c>
      <c r="BN1567">
        <v>0</v>
      </c>
      <c r="BO1567" t="s">
        <v>3</v>
      </c>
      <c r="BP1567">
        <v>0</v>
      </c>
      <c r="BQ1567">
        <v>1</v>
      </c>
      <c r="BR1567">
        <v>0</v>
      </c>
      <c r="BS1567">
        <v>1</v>
      </c>
      <c r="BT1567">
        <v>1</v>
      </c>
      <c r="BU1567">
        <v>1</v>
      </c>
      <c r="BV1567">
        <v>1</v>
      </c>
      <c r="BW1567">
        <v>1</v>
      </c>
      <c r="BX1567">
        <v>1</v>
      </c>
      <c r="BY1567" t="s">
        <v>3</v>
      </c>
      <c r="BZ1567">
        <v>70</v>
      </c>
      <c r="CA1567">
        <v>10</v>
      </c>
      <c r="CE1567">
        <v>0</v>
      </c>
      <c r="CF1567">
        <v>0</v>
      </c>
      <c r="CG1567">
        <v>0</v>
      </c>
      <c r="CM1567">
        <v>0</v>
      </c>
      <c r="CN1567" t="s">
        <v>3</v>
      </c>
      <c r="CO1567">
        <v>0</v>
      </c>
      <c r="CP1567">
        <f t="shared" si="1316"/>
        <v>0</v>
      </c>
      <c r="CQ1567">
        <f t="shared" si="1317"/>
        <v>2686.67</v>
      </c>
      <c r="CR1567">
        <f t="shared" si="1318"/>
        <v>0</v>
      </c>
      <c r="CS1567">
        <f t="shared" si="1319"/>
        <v>0</v>
      </c>
      <c r="CT1567">
        <f t="shared" si="1320"/>
        <v>0</v>
      </c>
      <c r="CU1567">
        <f t="shared" si="1321"/>
        <v>0</v>
      </c>
      <c r="CV1567">
        <f t="shared" si="1322"/>
        <v>0</v>
      </c>
      <c r="CW1567">
        <f t="shared" si="1323"/>
        <v>0</v>
      </c>
      <c r="CX1567">
        <f t="shared" si="1323"/>
        <v>0</v>
      </c>
      <c r="CY1567">
        <f t="shared" si="1324"/>
        <v>0</v>
      </c>
      <c r="CZ1567">
        <f t="shared" si="1325"/>
        <v>0</v>
      </c>
      <c r="DC1567" t="s">
        <v>3</v>
      </c>
      <c r="DD1567" t="s">
        <v>3</v>
      </c>
      <c r="DE1567" t="s">
        <v>3</v>
      </c>
      <c r="DF1567" t="s">
        <v>3</v>
      </c>
      <c r="DG1567" t="s">
        <v>3</v>
      </c>
      <c r="DH1567" t="s">
        <v>3</v>
      </c>
      <c r="DI1567" t="s">
        <v>3</v>
      </c>
      <c r="DJ1567" t="s">
        <v>3</v>
      </c>
      <c r="DK1567" t="s">
        <v>3</v>
      </c>
      <c r="DL1567" t="s">
        <v>3</v>
      </c>
      <c r="DM1567" t="s">
        <v>3</v>
      </c>
      <c r="DN1567">
        <v>0</v>
      </c>
      <c r="DO1567">
        <v>0</v>
      </c>
      <c r="DP1567">
        <v>1</v>
      </c>
      <c r="DQ1567">
        <v>1</v>
      </c>
      <c r="DU1567">
        <v>1010</v>
      </c>
      <c r="DV1567" t="s">
        <v>221</v>
      </c>
      <c r="DW1567" t="s">
        <v>221</v>
      </c>
      <c r="DX1567">
        <v>1</v>
      </c>
      <c r="EE1567">
        <v>51482689</v>
      </c>
      <c r="EF1567">
        <v>1</v>
      </c>
      <c r="EG1567" t="s">
        <v>21</v>
      </c>
      <c r="EH1567">
        <v>0</v>
      </c>
      <c r="EI1567" t="s">
        <v>3</v>
      </c>
      <c r="EJ1567">
        <v>4</v>
      </c>
      <c r="EK1567">
        <v>0</v>
      </c>
      <c r="EL1567" t="s">
        <v>22</v>
      </c>
      <c r="EM1567" t="s">
        <v>23</v>
      </c>
      <c r="EO1567" t="s">
        <v>3</v>
      </c>
      <c r="EQ1567">
        <v>0</v>
      </c>
      <c r="ER1567">
        <v>2686.67</v>
      </c>
      <c r="ES1567">
        <v>2686.67</v>
      </c>
      <c r="ET1567">
        <v>0</v>
      </c>
      <c r="EU1567">
        <v>0</v>
      </c>
      <c r="EV1567">
        <v>0</v>
      </c>
      <c r="EW1567">
        <v>0</v>
      </c>
      <c r="EX1567">
        <v>0</v>
      </c>
      <c r="EY1567">
        <v>0</v>
      </c>
      <c r="EZ1567">
        <v>5</v>
      </c>
      <c r="FC1567">
        <v>1</v>
      </c>
      <c r="FD1567">
        <v>18</v>
      </c>
      <c r="FF1567">
        <v>3200</v>
      </c>
      <c r="FQ1567">
        <v>0</v>
      </c>
      <c r="FR1567">
        <f t="shared" si="1326"/>
        <v>0</v>
      </c>
      <c r="FS1567">
        <v>0</v>
      </c>
      <c r="FX1567">
        <v>70</v>
      </c>
      <c r="FY1567">
        <v>10</v>
      </c>
      <c r="GA1567" t="s">
        <v>226</v>
      </c>
      <c r="GD1567">
        <v>0</v>
      </c>
      <c r="GF1567">
        <v>-301994752</v>
      </c>
      <c r="GG1567">
        <v>2</v>
      </c>
      <c r="GH1567">
        <v>3</v>
      </c>
      <c r="GI1567">
        <v>-2</v>
      </c>
      <c r="GJ1567">
        <v>0</v>
      </c>
      <c r="GK1567">
        <f>ROUND(R1567*(R12)/100,2)</f>
        <v>0</v>
      </c>
      <c r="GL1567">
        <f t="shared" si="1327"/>
        <v>0</v>
      </c>
      <c r="GM1567">
        <f t="shared" si="1328"/>
        <v>0</v>
      </c>
      <c r="GN1567">
        <f t="shared" si="1329"/>
        <v>0</v>
      </c>
      <c r="GO1567">
        <f t="shared" si="1330"/>
        <v>0</v>
      </c>
      <c r="GP1567">
        <f t="shared" si="1331"/>
        <v>0</v>
      </c>
      <c r="GR1567">
        <v>1</v>
      </c>
      <c r="GS1567">
        <v>1</v>
      </c>
      <c r="GT1567">
        <v>0</v>
      </c>
      <c r="GU1567" t="s">
        <v>3</v>
      </c>
      <c r="GV1567">
        <f t="shared" si="1332"/>
        <v>0</v>
      </c>
      <c r="GW1567">
        <v>1</v>
      </c>
      <c r="GX1567">
        <f t="shared" si="1333"/>
        <v>0</v>
      </c>
      <c r="HA1567">
        <v>0</v>
      </c>
      <c r="HB1567">
        <v>0</v>
      </c>
      <c r="HC1567">
        <f t="shared" si="1334"/>
        <v>0</v>
      </c>
      <c r="HE1567" t="s">
        <v>53</v>
      </c>
      <c r="HF1567" t="s">
        <v>227</v>
      </c>
      <c r="IK1567">
        <f t="shared" si="1335"/>
        <v>0</v>
      </c>
    </row>
    <row r="1568" spans="1:245" x14ac:dyDescent="0.2">
      <c r="A1568">
        <v>17</v>
      </c>
      <c r="B1568">
        <v>1</v>
      </c>
      <c r="E1568" t="s">
        <v>228</v>
      </c>
      <c r="F1568" t="s">
        <v>224</v>
      </c>
      <c r="G1568" t="s">
        <v>229</v>
      </c>
      <c r="H1568" t="s">
        <v>221</v>
      </c>
      <c r="I1568">
        <v>0</v>
      </c>
      <c r="J1568">
        <v>0</v>
      </c>
      <c r="O1568">
        <f t="shared" si="1299"/>
        <v>0</v>
      </c>
      <c r="P1568">
        <f t="shared" si="1300"/>
        <v>0</v>
      </c>
      <c r="Q1568">
        <f t="shared" si="1301"/>
        <v>0</v>
      </c>
      <c r="R1568">
        <f t="shared" si="1302"/>
        <v>0</v>
      </c>
      <c r="S1568">
        <f t="shared" si="1303"/>
        <v>0</v>
      </c>
      <c r="T1568">
        <f t="shared" si="1304"/>
        <v>0</v>
      </c>
      <c r="U1568">
        <f t="shared" si="1305"/>
        <v>0</v>
      </c>
      <c r="V1568">
        <f t="shared" si="1306"/>
        <v>0</v>
      </c>
      <c r="W1568">
        <f t="shared" si="1307"/>
        <v>0</v>
      </c>
      <c r="X1568">
        <f t="shared" si="1308"/>
        <v>0</v>
      </c>
      <c r="Y1568">
        <f t="shared" si="1308"/>
        <v>0</v>
      </c>
      <c r="AA1568">
        <v>52421674</v>
      </c>
      <c r="AB1568">
        <f t="shared" si="1309"/>
        <v>2686.67</v>
      </c>
      <c r="AC1568">
        <f t="shared" si="1310"/>
        <v>2686.67</v>
      </c>
      <c r="AD1568">
        <f t="shared" si="1311"/>
        <v>0</v>
      </c>
      <c r="AE1568">
        <f t="shared" si="1312"/>
        <v>0</v>
      </c>
      <c r="AF1568">
        <f t="shared" si="1312"/>
        <v>0</v>
      </c>
      <c r="AG1568">
        <f t="shared" si="1313"/>
        <v>0</v>
      </c>
      <c r="AH1568">
        <f t="shared" si="1314"/>
        <v>0</v>
      </c>
      <c r="AI1568">
        <f t="shared" si="1314"/>
        <v>0</v>
      </c>
      <c r="AJ1568">
        <f t="shared" si="1315"/>
        <v>0</v>
      </c>
      <c r="AK1568">
        <v>2686.67</v>
      </c>
      <c r="AL1568">
        <v>2686.67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70</v>
      </c>
      <c r="AU1568">
        <v>10</v>
      </c>
      <c r="AV1568">
        <v>1</v>
      </c>
      <c r="AW1568">
        <v>1</v>
      </c>
      <c r="AZ1568">
        <v>1</v>
      </c>
      <c r="BA1568">
        <v>1</v>
      </c>
      <c r="BB1568">
        <v>1</v>
      </c>
      <c r="BC1568">
        <v>1</v>
      </c>
      <c r="BD1568" t="s">
        <v>3</v>
      </c>
      <c r="BE1568" t="s">
        <v>3</v>
      </c>
      <c r="BF1568" t="s">
        <v>3</v>
      </c>
      <c r="BG1568" t="s">
        <v>3</v>
      </c>
      <c r="BH1568">
        <v>3</v>
      </c>
      <c r="BI1568">
        <v>4</v>
      </c>
      <c r="BJ1568" t="s">
        <v>3</v>
      </c>
      <c r="BM1568">
        <v>0</v>
      </c>
      <c r="BN1568">
        <v>0</v>
      </c>
      <c r="BO1568" t="s">
        <v>3</v>
      </c>
      <c r="BP1568">
        <v>0</v>
      </c>
      <c r="BQ1568">
        <v>1</v>
      </c>
      <c r="BR1568">
        <v>0</v>
      </c>
      <c r="BS1568">
        <v>1</v>
      </c>
      <c r="BT1568">
        <v>1</v>
      </c>
      <c r="BU1568">
        <v>1</v>
      </c>
      <c r="BV1568">
        <v>1</v>
      </c>
      <c r="BW1568">
        <v>1</v>
      </c>
      <c r="BX1568">
        <v>1</v>
      </c>
      <c r="BY1568" t="s">
        <v>3</v>
      </c>
      <c r="BZ1568">
        <v>70</v>
      </c>
      <c r="CA1568">
        <v>10</v>
      </c>
      <c r="CE1568">
        <v>0</v>
      </c>
      <c r="CF1568">
        <v>0</v>
      </c>
      <c r="CG1568">
        <v>0</v>
      </c>
      <c r="CM1568">
        <v>0</v>
      </c>
      <c r="CN1568" t="s">
        <v>3</v>
      </c>
      <c r="CO1568">
        <v>0</v>
      </c>
      <c r="CP1568">
        <f t="shared" si="1316"/>
        <v>0</v>
      </c>
      <c r="CQ1568">
        <f t="shared" si="1317"/>
        <v>2686.67</v>
      </c>
      <c r="CR1568">
        <f t="shared" si="1318"/>
        <v>0</v>
      </c>
      <c r="CS1568">
        <f t="shared" si="1319"/>
        <v>0</v>
      </c>
      <c r="CT1568">
        <f t="shared" si="1320"/>
        <v>0</v>
      </c>
      <c r="CU1568">
        <f t="shared" si="1321"/>
        <v>0</v>
      </c>
      <c r="CV1568">
        <f t="shared" si="1322"/>
        <v>0</v>
      </c>
      <c r="CW1568">
        <f t="shared" si="1323"/>
        <v>0</v>
      </c>
      <c r="CX1568">
        <f t="shared" si="1323"/>
        <v>0</v>
      </c>
      <c r="CY1568">
        <f t="shared" si="1324"/>
        <v>0</v>
      </c>
      <c r="CZ1568">
        <f t="shared" si="1325"/>
        <v>0</v>
      </c>
      <c r="DC1568" t="s">
        <v>3</v>
      </c>
      <c r="DD1568" t="s">
        <v>3</v>
      </c>
      <c r="DE1568" t="s">
        <v>3</v>
      </c>
      <c r="DF1568" t="s">
        <v>3</v>
      </c>
      <c r="DG1568" t="s">
        <v>3</v>
      </c>
      <c r="DH1568" t="s">
        <v>3</v>
      </c>
      <c r="DI1568" t="s">
        <v>3</v>
      </c>
      <c r="DJ1568" t="s">
        <v>3</v>
      </c>
      <c r="DK1568" t="s">
        <v>3</v>
      </c>
      <c r="DL1568" t="s">
        <v>3</v>
      </c>
      <c r="DM1568" t="s">
        <v>3</v>
      </c>
      <c r="DN1568">
        <v>0</v>
      </c>
      <c r="DO1568">
        <v>0</v>
      </c>
      <c r="DP1568">
        <v>1</v>
      </c>
      <c r="DQ1568">
        <v>1</v>
      </c>
      <c r="DU1568">
        <v>1010</v>
      </c>
      <c r="DV1568" t="s">
        <v>221</v>
      </c>
      <c r="DW1568" t="s">
        <v>221</v>
      </c>
      <c r="DX1568">
        <v>1</v>
      </c>
      <c r="EE1568">
        <v>51482689</v>
      </c>
      <c r="EF1568">
        <v>1</v>
      </c>
      <c r="EG1568" t="s">
        <v>21</v>
      </c>
      <c r="EH1568">
        <v>0</v>
      </c>
      <c r="EI1568" t="s">
        <v>3</v>
      </c>
      <c r="EJ1568">
        <v>4</v>
      </c>
      <c r="EK1568">
        <v>0</v>
      </c>
      <c r="EL1568" t="s">
        <v>22</v>
      </c>
      <c r="EM1568" t="s">
        <v>23</v>
      </c>
      <c r="EO1568" t="s">
        <v>3</v>
      </c>
      <c r="EQ1568">
        <v>0</v>
      </c>
      <c r="ER1568">
        <v>2686.67</v>
      </c>
      <c r="ES1568">
        <v>2686.67</v>
      </c>
      <c r="ET1568">
        <v>0</v>
      </c>
      <c r="EU1568">
        <v>0</v>
      </c>
      <c r="EV1568">
        <v>0</v>
      </c>
      <c r="EW1568">
        <v>0</v>
      </c>
      <c r="EX1568">
        <v>0</v>
      </c>
      <c r="EY1568">
        <v>0</v>
      </c>
      <c r="EZ1568">
        <v>5</v>
      </c>
      <c r="FC1568">
        <v>1</v>
      </c>
      <c r="FD1568">
        <v>18</v>
      </c>
      <c r="FF1568">
        <v>3200</v>
      </c>
      <c r="FQ1568">
        <v>0</v>
      </c>
      <c r="FR1568">
        <f t="shared" si="1326"/>
        <v>0</v>
      </c>
      <c r="FS1568">
        <v>0</v>
      </c>
      <c r="FX1568">
        <v>70</v>
      </c>
      <c r="FY1568">
        <v>10</v>
      </c>
      <c r="GA1568" t="s">
        <v>226</v>
      </c>
      <c r="GD1568">
        <v>0</v>
      </c>
      <c r="GF1568">
        <v>-870334828</v>
      </c>
      <c r="GG1568">
        <v>2</v>
      </c>
      <c r="GH1568">
        <v>3</v>
      </c>
      <c r="GI1568">
        <v>-2</v>
      </c>
      <c r="GJ1568">
        <v>0</v>
      </c>
      <c r="GK1568">
        <f>ROUND(R1568*(R12)/100,2)</f>
        <v>0</v>
      </c>
      <c r="GL1568">
        <f t="shared" si="1327"/>
        <v>0</v>
      </c>
      <c r="GM1568">
        <f t="shared" si="1328"/>
        <v>0</v>
      </c>
      <c r="GN1568">
        <f t="shared" si="1329"/>
        <v>0</v>
      </c>
      <c r="GO1568">
        <f t="shared" si="1330"/>
        <v>0</v>
      </c>
      <c r="GP1568">
        <f t="shared" si="1331"/>
        <v>0</v>
      </c>
      <c r="GR1568">
        <v>1</v>
      </c>
      <c r="GS1568">
        <v>1</v>
      </c>
      <c r="GT1568">
        <v>0</v>
      </c>
      <c r="GU1568" t="s">
        <v>3</v>
      </c>
      <c r="GV1568">
        <f t="shared" si="1332"/>
        <v>0</v>
      </c>
      <c r="GW1568">
        <v>1</v>
      </c>
      <c r="GX1568">
        <f t="shared" si="1333"/>
        <v>0</v>
      </c>
      <c r="HA1568">
        <v>0</v>
      </c>
      <c r="HB1568">
        <v>0</v>
      </c>
      <c r="HC1568">
        <f t="shared" si="1334"/>
        <v>0</v>
      </c>
      <c r="HE1568" t="s">
        <v>53</v>
      </c>
      <c r="HF1568" t="s">
        <v>227</v>
      </c>
      <c r="IK1568">
        <f t="shared" si="1335"/>
        <v>0</v>
      </c>
    </row>
    <row r="1569" spans="1:245" x14ac:dyDescent="0.2">
      <c r="A1569">
        <v>17</v>
      </c>
      <c r="B1569">
        <v>1</v>
      </c>
      <c r="C1569">
        <f>ROW(SmtRes!A514)</f>
        <v>514</v>
      </c>
      <c r="D1569">
        <f>ROW(EtalonRes!A499)</f>
        <v>499</v>
      </c>
      <c r="E1569" t="s">
        <v>3</v>
      </c>
      <c r="F1569" t="s">
        <v>230</v>
      </c>
      <c r="G1569" t="s">
        <v>231</v>
      </c>
      <c r="H1569" t="s">
        <v>216</v>
      </c>
      <c r="I1569">
        <v>0</v>
      </c>
      <c r="J1569">
        <v>0</v>
      </c>
      <c r="O1569">
        <f t="shared" si="1299"/>
        <v>0</v>
      </c>
      <c r="P1569">
        <f t="shared" si="1300"/>
        <v>0</v>
      </c>
      <c r="Q1569">
        <f t="shared" si="1301"/>
        <v>0</v>
      </c>
      <c r="R1569">
        <f t="shared" si="1302"/>
        <v>0</v>
      </c>
      <c r="S1569">
        <f t="shared" si="1303"/>
        <v>0</v>
      </c>
      <c r="T1569">
        <f t="shared" si="1304"/>
        <v>0</v>
      </c>
      <c r="U1569">
        <f t="shared" si="1305"/>
        <v>0</v>
      </c>
      <c r="V1569">
        <f t="shared" si="1306"/>
        <v>0</v>
      </c>
      <c r="W1569">
        <f t="shared" si="1307"/>
        <v>0</v>
      </c>
      <c r="X1569">
        <f t="shared" si="1308"/>
        <v>0</v>
      </c>
      <c r="Y1569">
        <f t="shared" si="1308"/>
        <v>0</v>
      </c>
      <c r="AA1569">
        <v>-1</v>
      </c>
      <c r="AB1569">
        <f t="shared" si="1309"/>
        <v>31214.31</v>
      </c>
      <c r="AC1569">
        <f t="shared" si="1310"/>
        <v>12721</v>
      </c>
      <c r="AD1569">
        <f t="shared" si="1311"/>
        <v>0</v>
      </c>
      <c r="AE1569">
        <f t="shared" si="1312"/>
        <v>0</v>
      </c>
      <c r="AF1569">
        <f t="shared" si="1312"/>
        <v>18493.310000000001</v>
      </c>
      <c r="AG1569">
        <f t="shared" si="1313"/>
        <v>0</v>
      </c>
      <c r="AH1569">
        <f t="shared" si="1314"/>
        <v>79.349999999999994</v>
      </c>
      <c r="AI1569">
        <f t="shared" si="1314"/>
        <v>0</v>
      </c>
      <c r="AJ1569">
        <f t="shared" si="1315"/>
        <v>0</v>
      </c>
      <c r="AK1569">
        <v>31214.31</v>
      </c>
      <c r="AL1569">
        <v>12721</v>
      </c>
      <c r="AM1569">
        <v>0</v>
      </c>
      <c r="AN1569">
        <v>0</v>
      </c>
      <c r="AO1569">
        <v>18493.310000000001</v>
      </c>
      <c r="AP1569">
        <v>0</v>
      </c>
      <c r="AQ1569">
        <v>79.349999999999994</v>
      </c>
      <c r="AR1569">
        <v>0</v>
      </c>
      <c r="AS1569">
        <v>0</v>
      </c>
      <c r="AT1569">
        <v>70</v>
      </c>
      <c r="AU1569">
        <v>10</v>
      </c>
      <c r="AV1569">
        <v>1</v>
      </c>
      <c r="AW1569">
        <v>1</v>
      </c>
      <c r="AZ1569">
        <v>1</v>
      </c>
      <c r="BA1569">
        <v>1</v>
      </c>
      <c r="BB1569">
        <v>1</v>
      </c>
      <c r="BC1569">
        <v>1</v>
      </c>
      <c r="BD1569" t="s">
        <v>3</v>
      </c>
      <c r="BE1569" t="s">
        <v>3</v>
      </c>
      <c r="BF1569" t="s">
        <v>3</v>
      </c>
      <c r="BG1569" t="s">
        <v>3</v>
      </c>
      <c r="BH1569">
        <v>0</v>
      </c>
      <c r="BI1569">
        <v>4</v>
      </c>
      <c r="BJ1569" t="s">
        <v>232</v>
      </c>
      <c r="BM1569">
        <v>0</v>
      </c>
      <c r="BN1569">
        <v>0</v>
      </c>
      <c r="BO1569" t="s">
        <v>3</v>
      </c>
      <c r="BP1569">
        <v>0</v>
      </c>
      <c r="BQ1569">
        <v>1</v>
      </c>
      <c r="BR1569">
        <v>0</v>
      </c>
      <c r="BS1569">
        <v>1</v>
      </c>
      <c r="BT1569">
        <v>1</v>
      </c>
      <c r="BU1569">
        <v>1</v>
      </c>
      <c r="BV1569">
        <v>1</v>
      </c>
      <c r="BW1569">
        <v>1</v>
      </c>
      <c r="BX1569">
        <v>1</v>
      </c>
      <c r="BY1569" t="s">
        <v>3</v>
      </c>
      <c r="BZ1569">
        <v>70</v>
      </c>
      <c r="CA1569">
        <v>10</v>
      </c>
      <c r="CE1569">
        <v>0</v>
      </c>
      <c r="CF1569">
        <v>0</v>
      </c>
      <c r="CG1569">
        <v>0</v>
      </c>
      <c r="CM1569">
        <v>0</v>
      </c>
      <c r="CN1569" t="s">
        <v>3</v>
      </c>
      <c r="CO1569">
        <v>0</v>
      </c>
      <c r="CP1569">
        <f t="shared" si="1316"/>
        <v>0</v>
      </c>
      <c r="CQ1569">
        <f t="shared" si="1317"/>
        <v>12721</v>
      </c>
      <c r="CR1569">
        <f t="shared" si="1318"/>
        <v>0</v>
      </c>
      <c r="CS1569">
        <f t="shared" si="1319"/>
        <v>0</v>
      </c>
      <c r="CT1569">
        <f t="shared" si="1320"/>
        <v>18493.310000000001</v>
      </c>
      <c r="CU1569">
        <f t="shared" si="1321"/>
        <v>0</v>
      </c>
      <c r="CV1569">
        <f t="shared" si="1322"/>
        <v>79.349999999999994</v>
      </c>
      <c r="CW1569">
        <f t="shared" si="1323"/>
        <v>0</v>
      </c>
      <c r="CX1569">
        <f t="shared" si="1323"/>
        <v>0</v>
      </c>
      <c r="CY1569">
        <f t="shared" si="1324"/>
        <v>0</v>
      </c>
      <c r="CZ1569">
        <f t="shared" si="1325"/>
        <v>0</v>
      </c>
      <c r="DC1569" t="s">
        <v>3</v>
      </c>
      <c r="DD1569" t="s">
        <v>3</v>
      </c>
      <c r="DE1569" t="s">
        <v>3</v>
      </c>
      <c r="DF1569" t="s">
        <v>3</v>
      </c>
      <c r="DG1569" t="s">
        <v>3</v>
      </c>
      <c r="DH1569" t="s">
        <v>3</v>
      </c>
      <c r="DI1569" t="s">
        <v>3</v>
      </c>
      <c r="DJ1569" t="s">
        <v>3</v>
      </c>
      <c r="DK1569" t="s">
        <v>3</v>
      </c>
      <c r="DL1569" t="s">
        <v>3</v>
      </c>
      <c r="DM1569" t="s">
        <v>3</v>
      </c>
      <c r="DN1569">
        <v>0</v>
      </c>
      <c r="DO1569">
        <v>0</v>
      </c>
      <c r="DP1569">
        <v>1</v>
      </c>
      <c r="DQ1569">
        <v>1</v>
      </c>
      <c r="DU1569">
        <v>1010</v>
      </c>
      <c r="DV1569" t="s">
        <v>216</v>
      </c>
      <c r="DW1569" t="s">
        <v>216</v>
      </c>
      <c r="DX1569">
        <v>100</v>
      </c>
      <c r="EE1569">
        <v>51482689</v>
      </c>
      <c r="EF1569">
        <v>1</v>
      </c>
      <c r="EG1569" t="s">
        <v>21</v>
      </c>
      <c r="EH1569">
        <v>0</v>
      </c>
      <c r="EI1569" t="s">
        <v>3</v>
      </c>
      <c r="EJ1569">
        <v>4</v>
      </c>
      <c r="EK1569">
        <v>0</v>
      </c>
      <c r="EL1569" t="s">
        <v>22</v>
      </c>
      <c r="EM1569" t="s">
        <v>23</v>
      </c>
      <c r="EO1569" t="s">
        <v>3</v>
      </c>
      <c r="EQ1569">
        <v>1024</v>
      </c>
      <c r="ER1569">
        <v>31214.31</v>
      </c>
      <c r="ES1569">
        <v>12721</v>
      </c>
      <c r="ET1569">
        <v>0</v>
      </c>
      <c r="EU1569">
        <v>0</v>
      </c>
      <c r="EV1569">
        <v>18493.310000000001</v>
      </c>
      <c r="EW1569">
        <v>79.349999999999994</v>
      </c>
      <c r="EX1569">
        <v>0</v>
      </c>
      <c r="EY1569">
        <v>0</v>
      </c>
      <c r="FQ1569">
        <v>0</v>
      </c>
      <c r="FR1569">
        <f t="shared" si="1326"/>
        <v>0</v>
      </c>
      <c r="FS1569">
        <v>0</v>
      </c>
      <c r="FX1569">
        <v>70</v>
      </c>
      <c r="FY1569">
        <v>10</v>
      </c>
      <c r="GA1569" t="s">
        <v>3</v>
      </c>
      <c r="GD1569">
        <v>0</v>
      </c>
      <c r="GF1569">
        <v>1905416798</v>
      </c>
      <c r="GG1569">
        <v>2</v>
      </c>
      <c r="GH1569">
        <v>1</v>
      </c>
      <c r="GI1569">
        <v>-2</v>
      </c>
      <c r="GJ1569">
        <v>0</v>
      </c>
      <c r="GK1569">
        <f>ROUND(R1569*(R12)/100,2)</f>
        <v>0</v>
      </c>
      <c r="GL1569">
        <f t="shared" si="1327"/>
        <v>0</v>
      </c>
      <c r="GM1569">
        <f t="shared" si="1328"/>
        <v>0</v>
      </c>
      <c r="GN1569">
        <f t="shared" si="1329"/>
        <v>0</v>
      </c>
      <c r="GO1569">
        <f t="shared" si="1330"/>
        <v>0</v>
      </c>
      <c r="GP1569">
        <f t="shared" si="1331"/>
        <v>0</v>
      </c>
      <c r="GR1569">
        <v>0</v>
      </c>
      <c r="GS1569">
        <v>3</v>
      </c>
      <c r="GT1569">
        <v>0</v>
      </c>
      <c r="GU1569" t="s">
        <v>3</v>
      </c>
      <c r="GV1569">
        <f t="shared" si="1332"/>
        <v>0</v>
      </c>
      <c r="GW1569">
        <v>1</v>
      </c>
      <c r="GX1569">
        <f t="shared" si="1333"/>
        <v>0</v>
      </c>
      <c r="HA1569">
        <v>0</v>
      </c>
      <c r="HB1569">
        <v>0</v>
      </c>
      <c r="HC1569">
        <f t="shared" si="1334"/>
        <v>0</v>
      </c>
      <c r="HE1569" t="s">
        <v>3</v>
      </c>
      <c r="HF1569" t="s">
        <v>3</v>
      </c>
      <c r="IK1569">
        <f t="shared" si="1335"/>
        <v>0</v>
      </c>
    </row>
    <row r="1570" spans="1:245" x14ac:dyDescent="0.2">
      <c r="A1570">
        <v>18</v>
      </c>
      <c r="B1570">
        <v>1</v>
      </c>
      <c r="C1570">
        <v>512</v>
      </c>
      <c r="E1570" t="s">
        <v>3</v>
      </c>
      <c r="F1570" t="s">
        <v>219</v>
      </c>
      <c r="G1570" t="s">
        <v>220</v>
      </c>
      <c r="H1570" t="s">
        <v>221</v>
      </c>
      <c r="I1570">
        <f>I1569*J1570</f>
        <v>0</v>
      </c>
      <c r="J1570">
        <v>100</v>
      </c>
      <c r="O1570">
        <f t="shared" si="1299"/>
        <v>0</v>
      </c>
      <c r="P1570">
        <f t="shared" si="1300"/>
        <v>0</v>
      </c>
      <c r="Q1570">
        <f t="shared" si="1301"/>
        <v>0</v>
      </c>
      <c r="R1570">
        <f t="shared" si="1302"/>
        <v>0</v>
      </c>
      <c r="S1570">
        <f t="shared" si="1303"/>
        <v>0</v>
      </c>
      <c r="T1570">
        <f t="shared" si="1304"/>
        <v>0</v>
      </c>
      <c r="U1570">
        <f t="shared" si="1305"/>
        <v>0</v>
      </c>
      <c r="V1570">
        <f t="shared" si="1306"/>
        <v>0</v>
      </c>
      <c r="W1570">
        <f t="shared" si="1307"/>
        <v>0</v>
      </c>
      <c r="X1570">
        <f t="shared" si="1308"/>
        <v>0</v>
      </c>
      <c r="Y1570">
        <f t="shared" si="1308"/>
        <v>0</v>
      </c>
      <c r="AA1570">
        <v>-1</v>
      </c>
      <c r="AB1570">
        <f t="shared" si="1309"/>
        <v>127.21</v>
      </c>
      <c r="AC1570">
        <f t="shared" si="1310"/>
        <v>127.21</v>
      </c>
      <c r="AD1570">
        <f t="shared" si="1311"/>
        <v>0</v>
      </c>
      <c r="AE1570">
        <f t="shared" si="1312"/>
        <v>0</v>
      </c>
      <c r="AF1570">
        <f t="shared" si="1312"/>
        <v>0</v>
      </c>
      <c r="AG1570">
        <f t="shared" si="1313"/>
        <v>0</v>
      </c>
      <c r="AH1570">
        <f t="shared" si="1314"/>
        <v>0</v>
      </c>
      <c r="AI1570">
        <f t="shared" si="1314"/>
        <v>0</v>
      </c>
      <c r="AJ1570">
        <f t="shared" si="1315"/>
        <v>0</v>
      </c>
      <c r="AK1570">
        <v>127.21</v>
      </c>
      <c r="AL1570">
        <v>127.21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70</v>
      </c>
      <c r="AU1570">
        <v>10</v>
      </c>
      <c r="AV1570">
        <v>1</v>
      </c>
      <c r="AW1570">
        <v>1</v>
      </c>
      <c r="AZ1570">
        <v>1</v>
      </c>
      <c r="BA1570">
        <v>1</v>
      </c>
      <c r="BB1570">
        <v>1</v>
      </c>
      <c r="BC1570">
        <v>1</v>
      </c>
      <c r="BD1570" t="s">
        <v>3</v>
      </c>
      <c r="BE1570" t="s">
        <v>3</v>
      </c>
      <c r="BF1570" t="s">
        <v>3</v>
      </c>
      <c r="BG1570" t="s">
        <v>3</v>
      </c>
      <c r="BH1570">
        <v>3</v>
      </c>
      <c r="BI1570">
        <v>4</v>
      </c>
      <c r="BJ1570" t="s">
        <v>222</v>
      </c>
      <c r="BM1570">
        <v>0</v>
      </c>
      <c r="BN1570">
        <v>0</v>
      </c>
      <c r="BO1570" t="s">
        <v>3</v>
      </c>
      <c r="BP1570">
        <v>0</v>
      </c>
      <c r="BQ1570">
        <v>1</v>
      </c>
      <c r="BR1570">
        <v>0</v>
      </c>
      <c r="BS1570">
        <v>1</v>
      </c>
      <c r="BT1570">
        <v>1</v>
      </c>
      <c r="BU1570">
        <v>1</v>
      </c>
      <c r="BV1570">
        <v>1</v>
      </c>
      <c r="BW1570">
        <v>1</v>
      </c>
      <c r="BX1570">
        <v>1</v>
      </c>
      <c r="BY1570" t="s">
        <v>3</v>
      </c>
      <c r="BZ1570">
        <v>70</v>
      </c>
      <c r="CA1570">
        <v>10</v>
      </c>
      <c r="CE1570">
        <v>0</v>
      </c>
      <c r="CF1570">
        <v>0</v>
      </c>
      <c r="CG1570">
        <v>0</v>
      </c>
      <c r="CM1570">
        <v>0</v>
      </c>
      <c r="CN1570" t="s">
        <v>3</v>
      </c>
      <c r="CO1570">
        <v>0</v>
      </c>
      <c r="CP1570">
        <f t="shared" si="1316"/>
        <v>0</v>
      </c>
      <c r="CQ1570">
        <f t="shared" si="1317"/>
        <v>127.21</v>
      </c>
      <c r="CR1570">
        <f t="shared" si="1318"/>
        <v>0</v>
      </c>
      <c r="CS1570">
        <f t="shared" si="1319"/>
        <v>0</v>
      </c>
      <c r="CT1570">
        <f t="shared" si="1320"/>
        <v>0</v>
      </c>
      <c r="CU1570">
        <f t="shared" si="1321"/>
        <v>0</v>
      </c>
      <c r="CV1570">
        <f t="shared" si="1322"/>
        <v>0</v>
      </c>
      <c r="CW1570">
        <f t="shared" si="1323"/>
        <v>0</v>
      </c>
      <c r="CX1570">
        <f t="shared" si="1323"/>
        <v>0</v>
      </c>
      <c r="CY1570">
        <f t="shared" si="1324"/>
        <v>0</v>
      </c>
      <c r="CZ1570">
        <f t="shared" si="1325"/>
        <v>0</v>
      </c>
      <c r="DC1570" t="s">
        <v>3</v>
      </c>
      <c r="DD1570" t="s">
        <v>3</v>
      </c>
      <c r="DE1570" t="s">
        <v>3</v>
      </c>
      <c r="DF1570" t="s">
        <v>3</v>
      </c>
      <c r="DG1570" t="s">
        <v>3</v>
      </c>
      <c r="DH1570" t="s">
        <v>3</v>
      </c>
      <c r="DI1570" t="s">
        <v>3</v>
      </c>
      <c r="DJ1570" t="s">
        <v>3</v>
      </c>
      <c r="DK1570" t="s">
        <v>3</v>
      </c>
      <c r="DL1570" t="s">
        <v>3</v>
      </c>
      <c r="DM1570" t="s">
        <v>3</v>
      </c>
      <c r="DN1570">
        <v>0</v>
      </c>
      <c r="DO1570">
        <v>0</v>
      </c>
      <c r="DP1570">
        <v>1</v>
      </c>
      <c r="DQ1570">
        <v>1</v>
      </c>
      <c r="DU1570">
        <v>1010</v>
      </c>
      <c r="DV1570" t="s">
        <v>221</v>
      </c>
      <c r="DW1570" t="s">
        <v>221</v>
      </c>
      <c r="DX1570">
        <v>1</v>
      </c>
      <c r="EE1570">
        <v>51482689</v>
      </c>
      <c r="EF1570">
        <v>1</v>
      </c>
      <c r="EG1570" t="s">
        <v>21</v>
      </c>
      <c r="EH1570">
        <v>0</v>
      </c>
      <c r="EI1570" t="s">
        <v>3</v>
      </c>
      <c r="EJ1570">
        <v>4</v>
      </c>
      <c r="EK1570">
        <v>0</v>
      </c>
      <c r="EL1570" t="s">
        <v>22</v>
      </c>
      <c r="EM1570" t="s">
        <v>23</v>
      </c>
      <c r="EO1570" t="s">
        <v>3</v>
      </c>
      <c r="EQ1570">
        <v>1024</v>
      </c>
      <c r="ER1570">
        <v>127.21</v>
      </c>
      <c r="ES1570">
        <v>127.21</v>
      </c>
      <c r="ET1570">
        <v>0</v>
      </c>
      <c r="EU1570">
        <v>0</v>
      </c>
      <c r="EV1570">
        <v>0</v>
      </c>
      <c r="EW1570">
        <v>0</v>
      </c>
      <c r="EX1570">
        <v>0</v>
      </c>
      <c r="FQ1570">
        <v>0</v>
      </c>
      <c r="FR1570">
        <f t="shared" si="1326"/>
        <v>0</v>
      </c>
      <c r="FS1570">
        <v>0</v>
      </c>
      <c r="FX1570">
        <v>70</v>
      </c>
      <c r="FY1570">
        <v>10</v>
      </c>
      <c r="GA1570" t="s">
        <v>3</v>
      </c>
      <c r="GD1570">
        <v>0</v>
      </c>
      <c r="GF1570">
        <v>556862733</v>
      </c>
      <c r="GG1570">
        <v>2</v>
      </c>
      <c r="GH1570">
        <v>1</v>
      </c>
      <c r="GI1570">
        <v>-2</v>
      </c>
      <c r="GJ1570">
        <v>0</v>
      </c>
      <c r="GK1570">
        <f>ROUND(R1570*(R12)/100,2)</f>
        <v>0</v>
      </c>
      <c r="GL1570">
        <f t="shared" si="1327"/>
        <v>0</v>
      </c>
      <c r="GM1570">
        <f t="shared" si="1328"/>
        <v>0</v>
      </c>
      <c r="GN1570">
        <f t="shared" si="1329"/>
        <v>0</v>
      </c>
      <c r="GO1570">
        <f t="shared" si="1330"/>
        <v>0</v>
      </c>
      <c r="GP1570">
        <f t="shared" si="1331"/>
        <v>0</v>
      </c>
      <c r="GR1570">
        <v>0</v>
      </c>
      <c r="GS1570">
        <v>3</v>
      </c>
      <c r="GT1570">
        <v>0</v>
      </c>
      <c r="GU1570" t="s">
        <v>3</v>
      </c>
      <c r="GV1570">
        <f t="shared" si="1332"/>
        <v>0</v>
      </c>
      <c r="GW1570">
        <v>1</v>
      </c>
      <c r="GX1570">
        <f t="shared" si="1333"/>
        <v>0</v>
      </c>
      <c r="HA1570">
        <v>0</v>
      </c>
      <c r="HB1570">
        <v>0</v>
      </c>
      <c r="HC1570">
        <f t="shared" si="1334"/>
        <v>0</v>
      </c>
      <c r="HE1570" t="s">
        <v>3</v>
      </c>
      <c r="HF1570" t="s">
        <v>3</v>
      </c>
      <c r="IK1570">
        <f t="shared" si="1335"/>
        <v>0</v>
      </c>
    </row>
    <row r="1571" spans="1:245" x14ac:dyDescent="0.2">
      <c r="A1571">
        <v>18</v>
      </c>
      <c r="B1571">
        <v>1</v>
      </c>
      <c r="C1571">
        <v>513</v>
      </c>
      <c r="E1571" t="s">
        <v>3</v>
      </c>
      <c r="F1571" t="s">
        <v>224</v>
      </c>
      <c r="G1571" t="s">
        <v>225</v>
      </c>
      <c r="H1571" t="s">
        <v>221</v>
      </c>
      <c r="I1571">
        <f>I1569*J1571</f>
        <v>0</v>
      </c>
      <c r="J1571">
        <v>50</v>
      </c>
      <c r="O1571">
        <f t="shared" si="1299"/>
        <v>0</v>
      </c>
      <c r="P1571">
        <f t="shared" si="1300"/>
        <v>0</v>
      </c>
      <c r="Q1571">
        <f t="shared" si="1301"/>
        <v>0</v>
      </c>
      <c r="R1571">
        <f t="shared" si="1302"/>
        <v>0</v>
      </c>
      <c r="S1571">
        <f t="shared" si="1303"/>
        <v>0</v>
      </c>
      <c r="T1571">
        <f t="shared" si="1304"/>
        <v>0</v>
      </c>
      <c r="U1571">
        <f t="shared" si="1305"/>
        <v>0</v>
      </c>
      <c r="V1571">
        <f t="shared" si="1306"/>
        <v>0</v>
      </c>
      <c r="W1571">
        <f t="shared" si="1307"/>
        <v>0</v>
      </c>
      <c r="X1571">
        <f t="shared" si="1308"/>
        <v>0</v>
      </c>
      <c r="Y1571">
        <f t="shared" si="1308"/>
        <v>0</v>
      </c>
      <c r="AA1571">
        <v>-1</v>
      </c>
      <c r="AB1571">
        <f t="shared" si="1309"/>
        <v>2686.67</v>
      </c>
      <c r="AC1571">
        <f t="shared" si="1310"/>
        <v>2686.67</v>
      </c>
      <c r="AD1571">
        <f t="shared" si="1311"/>
        <v>0</v>
      </c>
      <c r="AE1571">
        <f t="shared" si="1312"/>
        <v>0</v>
      </c>
      <c r="AF1571">
        <f t="shared" si="1312"/>
        <v>0</v>
      </c>
      <c r="AG1571">
        <f t="shared" si="1313"/>
        <v>0</v>
      </c>
      <c r="AH1571">
        <f t="shared" si="1314"/>
        <v>0</v>
      </c>
      <c r="AI1571">
        <f t="shared" si="1314"/>
        <v>0</v>
      </c>
      <c r="AJ1571">
        <f t="shared" si="1315"/>
        <v>0</v>
      </c>
      <c r="AK1571">
        <v>2686.67</v>
      </c>
      <c r="AL1571">
        <v>2686.67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70</v>
      </c>
      <c r="AU1571">
        <v>10</v>
      </c>
      <c r="AV1571">
        <v>1</v>
      </c>
      <c r="AW1571">
        <v>1</v>
      </c>
      <c r="AZ1571">
        <v>1</v>
      </c>
      <c r="BA1571">
        <v>1</v>
      </c>
      <c r="BB1571">
        <v>1</v>
      </c>
      <c r="BC1571">
        <v>1</v>
      </c>
      <c r="BD1571" t="s">
        <v>3</v>
      </c>
      <c r="BE1571" t="s">
        <v>3</v>
      </c>
      <c r="BF1571" t="s">
        <v>3</v>
      </c>
      <c r="BG1571" t="s">
        <v>3</v>
      </c>
      <c r="BH1571">
        <v>3</v>
      </c>
      <c r="BI1571">
        <v>4</v>
      </c>
      <c r="BJ1571" t="s">
        <v>3</v>
      </c>
      <c r="BM1571">
        <v>0</v>
      </c>
      <c r="BN1571">
        <v>0</v>
      </c>
      <c r="BO1571" t="s">
        <v>3</v>
      </c>
      <c r="BP1571">
        <v>0</v>
      </c>
      <c r="BQ1571">
        <v>1</v>
      </c>
      <c r="BR1571">
        <v>0</v>
      </c>
      <c r="BS1571">
        <v>1</v>
      </c>
      <c r="BT1571">
        <v>1</v>
      </c>
      <c r="BU1571">
        <v>1</v>
      </c>
      <c r="BV1571">
        <v>1</v>
      </c>
      <c r="BW1571">
        <v>1</v>
      </c>
      <c r="BX1571">
        <v>1</v>
      </c>
      <c r="BY1571" t="s">
        <v>3</v>
      </c>
      <c r="BZ1571">
        <v>70</v>
      </c>
      <c r="CA1571">
        <v>10</v>
      </c>
      <c r="CE1571">
        <v>0</v>
      </c>
      <c r="CF1571">
        <v>0</v>
      </c>
      <c r="CG1571">
        <v>0</v>
      </c>
      <c r="CM1571">
        <v>0</v>
      </c>
      <c r="CN1571" t="s">
        <v>3</v>
      </c>
      <c r="CO1571">
        <v>0</v>
      </c>
      <c r="CP1571">
        <f t="shared" si="1316"/>
        <v>0</v>
      </c>
      <c r="CQ1571">
        <f t="shared" si="1317"/>
        <v>2686.67</v>
      </c>
      <c r="CR1571">
        <f t="shared" si="1318"/>
        <v>0</v>
      </c>
      <c r="CS1571">
        <f t="shared" si="1319"/>
        <v>0</v>
      </c>
      <c r="CT1571">
        <f t="shared" si="1320"/>
        <v>0</v>
      </c>
      <c r="CU1571">
        <f t="shared" si="1321"/>
        <v>0</v>
      </c>
      <c r="CV1571">
        <f t="shared" si="1322"/>
        <v>0</v>
      </c>
      <c r="CW1571">
        <f t="shared" si="1323"/>
        <v>0</v>
      </c>
      <c r="CX1571">
        <f t="shared" si="1323"/>
        <v>0</v>
      </c>
      <c r="CY1571">
        <f t="shared" si="1324"/>
        <v>0</v>
      </c>
      <c r="CZ1571">
        <f t="shared" si="1325"/>
        <v>0</v>
      </c>
      <c r="DC1571" t="s">
        <v>3</v>
      </c>
      <c r="DD1571" t="s">
        <v>3</v>
      </c>
      <c r="DE1571" t="s">
        <v>3</v>
      </c>
      <c r="DF1571" t="s">
        <v>3</v>
      </c>
      <c r="DG1571" t="s">
        <v>3</v>
      </c>
      <c r="DH1571" t="s">
        <v>3</v>
      </c>
      <c r="DI1571" t="s">
        <v>3</v>
      </c>
      <c r="DJ1571" t="s">
        <v>3</v>
      </c>
      <c r="DK1571" t="s">
        <v>3</v>
      </c>
      <c r="DL1571" t="s">
        <v>3</v>
      </c>
      <c r="DM1571" t="s">
        <v>3</v>
      </c>
      <c r="DN1571">
        <v>0</v>
      </c>
      <c r="DO1571">
        <v>0</v>
      </c>
      <c r="DP1571">
        <v>1</v>
      </c>
      <c r="DQ1571">
        <v>1</v>
      </c>
      <c r="DU1571">
        <v>1010</v>
      </c>
      <c r="DV1571" t="s">
        <v>221</v>
      </c>
      <c r="DW1571" t="s">
        <v>221</v>
      </c>
      <c r="DX1571">
        <v>1</v>
      </c>
      <c r="EE1571">
        <v>51482689</v>
      </c>
      <c r="EF1571">
        <v>1</v>
      </c>
      <c r="EG1571" t="s">
        <v>21</v>
      </c>
      <c r="EH1571">
        <v>0</v>
      </c>
      <c r="EI1571" t="s">
        <v>3</v>
      </c>
      <c r="EJ1571">
        <v>4</v>
      </c>
      <c r="EK1571">
        <v>0</v>
      </c>
      <c r="EL1571" t="s">
        <v>22</v>
      </c>
      <c r="EM1571" t="s">
        <v>23</v>
      </c>
      <c r="EO1571" t="s">
        <v>3</v>
      </c>
      <c r="EQ1571">
        <v>1024</v>
      </c>
      <c r="ER1571">
        <v>2686.67</v>
      </c>
      <c r="ES1571">
        <v>2686.67</v>
      </c>
      <c r="ET1571">
        <v>0</v>
      </c>
      <c r="EU1571">
        <v>0</v>
      </c>
      <c r="EV1571">
        <v>0</v>
      </c>
      <c r="EW1571">
        <v>0</v>
      </c>
      <c r="EX1571">
        <v>0</v>
      </c>
      <c r="EZ1571">
        <v>5</v>
      </c>
      <c r="FC1571">
        <v>1</v>
      </c>
      <c r="FD1571">
        <v>18</v>
      </c>
      <c r="FF1571">
        <v>3200</v>
      </c>
      <c r="FQ1571">
        <v>0</v>
      </c>
      <c r="FR1571">
        <f t="shared" si="1326"/>
        <v>0</v>
      </c>
      <c r="FS1571">
        <v>0</v>
      </c>
      <c r="FX1571">
        <v>70</v>
      </c>
      <c r="FY1571">
        <v>10</v>
      </c>
      <c r="GA1571" t="s">
        <v>226</v>
      </c>
      <c r="GD1571">
        <v>0</v>
      </c>
      <c r="GF1571">
        <v>-301994752</v>
      </c>
      <c r="GG1571">
        <v>2</v>
      </c>
      <c r="GH1571">
        <v>3</v>
      </c>
      <c r="GI1571">
        <v>-2</v>
      </c>
      <c r="GJ1571">
        <v>0</v>
      </c>
      <c r="GK1571">
        <f>ROUND(R1571*(R12)/100,2)</f>
        <v>0</v>
      </c>
      <c r="GL1571">
        <f t="shared" si="1327"/>
        <v>0</v>
      </c>
      <c r="GM1571">
        <f t="shared" si="1328"/>
        <v>0</v>
      </c>
      <c r="GN1571">
        <f t="shared" si="1329"/>
        <v>0</v>
      </c>
      <c r="GO1571">
        <f t="shared" si="1330"/>
        <v>0</v>
      </c>
      <c r="GP1571">
        <f t="shared" si="1331"/>
        <v>0</v>
      </c>
      <c r="GR1571">
        <v>1</v>
      </c>
      <c r="GS1571">
        <v>1</v>
      </c>
      <c r="GT1571">
        <v>0</v>
      </c>
      <c r="GU1571" t="s">
        <v>3</v>
      </c>
      <c r="GV1571">
        <f t="shared" si="1332"/>
        <v>0</v>
      </c>
      <c r="GW1571">
        <v>1</v>
      </c>
      <c r="GX1571">
        <f t="shared" si="1333"/>
        <v>0</v>
      </c>
      <c r="HA1571">
        <v>0</v>
      </c>
      <c r="HB1571">
        <v>0</v>
      </c>
      <c r="HC1571">
        <f t="shared" si="1334"/>
        <v>0</v>
      </c>
      <c r="HE1571" t="s">
        <v>53</v>
      </c>
      <c r="HF1571" t="s">
        <v>227</v>
      </c>
      <c r="IK1571">
        <f t="shared" si="1335"/>
        <v>0</v>
      </c>
    </row>
    <row r="1572" spans="1:245" x14ac:dyDescent="0.2">
      <c r="A1572">
        <v>18</v>
      </c>
      <c r="B1572">
        <v>1</v>
      </c>
      <c r="C1572">
        <v>514</v>
      </c>
      <c r="E1572" t="s">
        <v>3</v>
      </c>
      <c r="F1572" t="s">
        <v>224</v>
      </c>
      <c r="G1572" t="s">
        <v>229</v>
      </c>
      <c r="H1572" t="s">
        <v>221</v>
      </c>
      <c r="I1572">
        <f>I1569*J1572</f>
        <v>0</v>
      </c>
      <c r="J1572">
        <v>50</v>
      </c>
      <c r="O1572">
        <f t="shared" si="1299"/>
        <v>0</v>
      </c>
      <c r="P1572">
        <f t="shared" si="1300"/>
        <v>0</v>
      </c>
      <c r="Q1572">
        <f t="shared" si="1301"/>
        <v>0</v>
      </c>
      <c r="R1572">
        <f t="shared" si="1302"/>
        <v>0</v>
      </c>
      <c r="S1572">
        <f t="shared" si="1303"/>
        <v>0</v>
      </c>
      <c r="T1572">
        <f t="shared" si="1304"/>
        <v>0</v>
      </c>
      <c r="U1572">
        <f t="shared" si="1305"/>
        <v>0</v>
      </c>
      <c r="V1572">
        <f t="shared" si="1306"/>
        <v>0</v>
      </c>
      <c r="W1572">
        <f t="shared" si="1307"/>
        <v>0</v>
      </c>
      <c r="X1572">
        <f t="shared" si="1308"/>
        <v>0</v>
      </c>
      <c r="Y1572">
        <f t="shared" si="1308"/>
        <v>0</v>
      </c>
      <c r="AA1572">
        <v>-1</v>
      </c>
      <c r="AB1572">
        <f t="shared" si="1309"/>
        <v>2686.67</v>
      </c>
      <c r="AC1572">
        <f t="shared" si="1310"/>
        <v>2686.67</v>
      </c>
      <c r="AD1572">
        <f t="shared" si="1311"/>
        <v>0</v>
      </c>
      <c r="AE1572">
        <f t="shared" si="1312"/>
        <v>0</v>
      </c>
      <c r="AF1572">
        <f t="shared" si="1312"/>
        <v>0</v>
      </c>
      <c r="AG1572">
        <f t="shared" si="1313"/>
        <v>0</v>
      </c>
      <c r="AH1572">
        <f t="shared" si="1314"/>
        <v>0</v>
      </c>
      <c r="AI1572">
        <f t="shared" si="1314"/>
        <v>0</v>
      </c>
      <c r="AJ1572">
        <f t="shared" si="1315"/>
        <v>0</v>
      </c>
      <c r="AK1572">
        <v>2686.67</v>
      </c>
      <c r="AL1572">
        <v>2686.67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70</v>
      </c>
      <c r="AU1572">
        <v>10</v>
      </c>
      <c r="AV1572">
        <v>1</v>
      </c>
      <c r="AW1572">
        <v>1</v>
      </c>
      <c r="AZ1572">
        <v>1</v>
      </c>
      <c r="BA1572">
        <v>1</v>
      </c>
      <c r="BB1572">
        <v>1</v>
      </c>
      <c r="BC1572">
        <v>1</v>
      </c>
      <c r="BD1572" t="s">
        <v>3</v>
      </c>
      <c r="BE1572" t="s">
        <v>3</v>
      </c>
      <c r="BF1572" t="s">
        <v>3</v>
      </c>
      <c r="BG1572" t="s">
        <v>3</v>
      </c>
      <c r="BH1572">
        <v>3</v>
      </c>
      <c r="BI1572">
        <v>4</v>
      </c>
      <c r="BJ1572" t="s">
        <v>3</v>
      </c>
      <c r="BM1572">
        <v>0</v>
      </c>
      <c r="BN1572">
        <v>0</v>
      </c>
      <c r="BO1572" t="s">
        <v>3</v>
      </c>
      <c r="BP1572">
        <v>0</v>
      </c>
      <c r="BQ1572">
        <v>1</v>
      </c>
      <c r="BR1572">
        <v>0</v>
      </c>
      <c r="BS1572">
        <v>1</v>
      </c>
      <c r="BT1572">
        <v>1</v>
      </c>
      <c r="BU1572">
        <v>1</v>
      </c>
      <c r="BV1572">
        <v>1</v>
      </c>
      <c r="BW1572">
        <v>1</v>
      </c>
      <c r="BX1572">
        <v>1</v>
      </c>
      <c r="BY1572" t="s">
        <v>3</v>
      </c>
      <c r="BZ1572">
        <v>70</v>
      </c>
      <c r="CA1572">
        <v>10</v>
      </c>
      <c r="CE1572">
        <v>0</v>
      </c>
      <c r="CF1572">
        <v>0</v>
      </c>
      <c r="CG1572">
        <v>0</v>
      </c>
      <c r="CM1572">
        <v>0</v>
      </c>
      <c r="CN1572" t="s">
        <v>3</v>
      </c>
      <c r="CO1572">
        <v>0</v>
      </c>
      <c r="CP1572">
        <f t="shared" si="1316"/>
        <v>0</v>
      </c>
      <c r="CQ1572">
        <f t="shared" si="1317"/>
        <v>2686.67</v>
      </c>
      <c r="CR1572">
        <f t="shared" si="1318"/>
        <v>0</v>
      </c>
      <c r="CS1572">
        <f t="shared" si="1319"/>
        <v>0</v>
      </c>
      <c r="CT1572">
        <f t="shared" si="1320"/>
        <v>0</v>
      </c>
      <c r="CU1572">
        <f t="shared" si="1321"/>
        <v>0</v>
      </c>
      <c r="CV1572">
        <f t="shared" si="1322"/>
        <v>0</v>
      </c>
      <c r="CW1572">
        <f t="shared" si="1323"/>
        <v>0</v>
      </c>
      <c r="CX1572">
        <f t="shared" si="1323"/>
        <v>0</v>
      </c>
      <c r="CY1572">
        <f t="shared" si="1324"/>
        <v>0</v>
      </c>
      <c r="CZ1572">
        <f t="shared" si="1325"/>
        <v>0</v>
      </c>
      <c r="DC1572" t="s">
        <v>3</v>
      </c>
      <c r="DD1572" t="s">
        <v>3</v>
      </c>
      <c r="DE1572" t="s">
        <v>3</v>
      </c>
      <c r="DF1572" t="s">
        <v>3</v>
      </c>
      <c r="DG1572" t="s">
        <v>3</v>
      </c>
      <c r="DH1572" t="s">
        <v>3</v>
      </c>
      <c r="DI1572" t="s">
        <v>3</v>
      </c>
      <c r="DJ1572" t="s">
        <v>3</v>
      </c>
      <c r="DK1572" t="s">
        <v>3</v>
      </c>
      <c r="DL1572" t="s">
        <v>3</v>
      </c>
      <c r="DM1572" t="s">
        <v>3</v>
      </c>
      <c r="DN1572">
        <v>0</v>
      </c>
      <c r="DO1572">
        <v>0</v>
      </c>
      <c r="DP1572">
        <v>1</v>
      </c>
      <c r="DQ1572">
        <v>1</v>
      </c>
      <c r="DU1572">
        <v>1010</v>
      </c>
      <c r="DV1572" t="s">
        <v>221</v>
      </c>
      <c r="DW1572" t="s">
        <v>221</v>
      </c>
      <c r="DX1572">
        <v>1</v>
      </c>
      <c r="EE1572">
        <v>51482689</v>
      </c>
      <c r="EF1572">
        <v>1</v>
      </c>
      <c r="EG1572" t="s">
        <v>21</v>
      </c>
      <c r="EH1572">
        <v>0</v>
      </c>
      <c r="EI1572" t="s">
        <v>3</v>
      </c>
      <c r="EJ1572">
        <v>4</v>
      </c>
      <c r="EK1572">
        <v>0</v>
      </c>
      <c r="EL1572" t="s">
        <v>22</v>
      </c>
      <c r="EM1572" t="s">
        <v>23</v>
      </c>
      <c r="EO1572" t="s">
        <v>3</v>
      </c>
      <c r="EQ1572">
        <v>1024</v>
      </c>
      <c r="ER1572">
        <v>2686.67</v>
      </c>
      <c r="ES1572">
        <v>2686.67</v>
      </c>
      <c r="ET1572">
        <v>0</v>
      </c>
      <c r="EU1572">
        <v>0</v>
      </c>
      <c r="EV1572">
        <v>0</v>
      </c>
      <c r="EW1572">
        <v>0</v>
      </c>
      <c r="EX1572">
        <v>0</v>
      </c>
      <c r="EZ1572">
        <v>5</v>
      </c>
      <c r="FC1572">
        <v>1</v>
      </c>
      <c r="FD1572">
        <v>18</v>
      </c>
      <c r="FF1572">
        <v>3200</v>
      </c>
      <c r="FQ1572">
        <v>0</v>
      </c>
      <c r="FR1572">
        <f t="shared" si="1326"/>
        <v>0</v>
      </c>
      <c r="FS1572">
        <v>0</v>
      </c>
      <c r="FX1572">
        <v>70</v>
      </c>
      <c r="FY1572">
        <v>10</v>
      </c>
      <c r="GA1572" t="s">
        <v>226</v>
      </c>
      <c r="GD1572">
        <v>0</v>
      </c>
      <c r="GF1572">
        <v>-870334828</v>
      </c>
      <c r="GG1572">
        <v>2</v>
      </c>
      <c r="GH1572">
        <v>3</v>
      </c>
      <c r="GI1572">
        <v>-2</v>
      </c>
      <c r="GJ1572">
        <v>0</v>
      </c>
      <c r="GK1572">
        <f>ROUND(R1572*(R12)/100,2)</f>
        <v>0</v>
      </c>
      <c r="GL1572">
        <f t="shared" si="1327"/>
        <v>0</v>
      </c>
      <c r="GM1572">
        <f t="shared" si="1328"/>
        <v>0</v>
      </c>
      <c r="GN1572">
        <f t="shared" si="1329"/>
        <v>0</v>
      </c>
      <c r="GO1572">
        <f t="shared" si="1330"/>
        <v>0</v>
      </c>
      <c r="GP1572">
        <f t="shared" si="1331"/>
        <v>0</v>
      </c>
      <c r="GR1572">
        <v>1</v>
      </c>
      <c r="GS1572">
        <v>1</v>
      </c>
      <c r="GT1572">
        <v>0</v>
      </c>
      <c r="GU1572" t="s">
        <v>3</v>
      </c>
      <c r="GV1572">
        <f t="shared" si="1332"/>
        <v>0</v>
      </c>
      <c r="GW1572">
        <v>1</v>
      </c>
      <c r="GX1572">
        <f t="shared" si="1333"/>
        <v>0</v>
      </c>
      <c r="HA1572">
        <v>0</v>
      </c>
      <c r="HB1572">
        <v>0</v>
      </c>
      <c r="HC1572">
        <f t="shared" si="1334"/>
        <v>0</v>
      </c>
      <c r="HE1572" t="s">
        <v>53</v>
      </c>
      <c r="HF1572" t="s">
        <v>227</v>
      </c>
      <c r="IK1572">
        <f t="shared" si="1335"/>
        <v>0</v>
      </c>
    </row>
    <row r="1574" spans="1:245" x14ac:dyDescent="0.2">
      <c r="A1574" s="2">
        <v>51</v>
      </c>
      <c r="B1574" s="2">
        <f>B1561</f>
        <v>1</v>
      </c>
      <c r="C1574" s="2">
        <f>A1561</f>
        <v>5</v>
      </c>
      <c r="D1574" s="2">
        <f>ROW(A1561)</f>
        <v>1561</v>
      </c>
      <c r="E1574" s="2"/>
      <c r="F1574" s="2" t="str">
        <f>IF(F1561&lt;&gt;"",F1561,"")</f>
        <v>Новый подраздел</v>
      </c>
      <c r="G1574" s="2" t="str">
        <f>IF(G1561&lt;&gt;"",G1561,"")</f>
        <v>Установка новых дорожных знаков</v>
      </c>
      <c r="H1574" s="2">
        <v>0</v>
      </c>
      <c r="I1574" s="2"/>
      <c r="J1574" s="2"/>
      <c r="K1574" s="2"/>
      <c r="L1574" s="2"/>
      <c r="M1574" s="2"/>
      <c r="N1574" s="2"/>
      <c r="O1574" s="2">
        <f t="shared" ref="O1574:T1574" si="1336">ROUND(AB1574,2)</f>
        <v>0</v>
      </c>
      <c r="P1574" s="2">
        <f t="shared" si="1336"/>
        <v>0</v>
      </c>
      <c r="Q1574" s="2">
        <f t="shared" si="1336"/>
        <v>0</v>
      </c>
      <c r="R1574" s="2">
        <f t="shared" si="1336"/>
        <v>0</v>
      </c>
      <c r="S1574" s="2">
        <f t="shared" si="1336"/>
        <v>0</v>
      </c>
      <c r="T1574" s="2">
        <f t="shared" si="1336"/>
        <v>0</v>
      </c>
      <c r="U1574" s="2">
        <f>AH1574</f>
        <v>0</v>
      </c>
      <c r="V1574" s="2">
        <f>AI1574</f>
        <v>0</v>
      </c>
      <c r="W1574" s="2">
        <f>ROUND(AJ1574,2)</f>
        <v>0</v>
      </c>
      <c r="X1574" s="2">
        <f>ROUND(AK1574,2)</f>
        <v>0</v>
      </c>
      <c r="Y1574" s="2">
        <f>ROUND(AL1574,2)</f>
        <v>0</v>
      </c>
      <c r="Z1574" s="2"/>
      <c r="AA1574" s="2"/>
      <c r="AB1574" s="2">
        <f>ROUND(SUMIF(AA1565:AA1572,"=52421674",O1565:O1572),2)</f>
        <v>0</v>
      </c>
      <c r="AC1574" s="2">
        <f>ROUND(SUMIF(AA1565:AA1572,"=52421674",P1565:P1572),2)</f>
        <v>0</v>
      </c>
      <c r="AD1574" s="2">
        <f>ROUND(SUMIF(AA1565:AA1572,"=52421674",Q1565:Q1572),2)</f>
        <v>0</v>
      </c>
      <c r="AE1574" s="2">
        <f>ROUND(SUMIF(AA1565:AA1572,"=52421674",R1565:R1572),2)</f>
        <v>0</v>
      </c>
      <c r="AF1574" s="2">
        <f>ROUND(SUMIF(AA1565:AA1572,"=52421674",S1565:S1572),2)</f>
        <v>0</v>
      </c>
      <c r="AG1574" s="2">
        <f>ROUND(SUMIF(AA1565:AA1572,"=52421674",T1565:T1572),2)</f>
        <v>0</v>
      </c>
      <c r="AH1574" s="2">
        <f>SUMIF(AA1565:AA1572,"=52421674",U1565:U1572)</f>
        <v>0</v>
      </c>
      <c r="AI1574" s="2">
        <f>SUMIF(AA1565:AA1572,"=52421674",V1565:V1572)</f>
        <v>0</v>
      </c>
      <c r="AJ1574" s="2">
        <f>ROUND(SUMIF(AA1565:AA1572,"=52421674",W1565:W1572),2)</f>
        <v>0</v>
      </c>
      <c r="AK1574" s="2">
        <f>ROUND(SUMIF(AA1565:AA1572,"=52421674",X1565:X1572),2)</f>
        <v>0</v>
      </c>
      <c r="AL1574" s="2">
        <f>ROUND(SUMIF(AA1565:AA1572,"=52421674",Y1565:Y1572),2)</f>
        <v>0</v>
      </c>
      <c r="AM1574" s="2"/>
      <c r="AN1574" s="2"/>
      <c r="AO1574" s="2">
        <f t="shared" ref="AO1574:BD1574" si="1337">ROUND(BX1574,2)</f>
        <v>0</v>
      </c>
      <c r="AP1574" s="2">
        <f t="shared" si="1337"/>
        <v>0</v>
      </c>
      <c r="AQ1574" s="2">
        <f t="shared" si="1337"/>
        <v>0</v>
      </c>
      <c r="AR1574" s="2">
        <f t="shared" si="1337"/>
        <v>0</v>
      </c>
      <c r="AS1574" s="2">
        <f t="shared" si="1337"/>
        <v>0</v>
      </c>
      <c r="AT1574" s="2">
        <f t="shared" si="1337"/>
        <v>0</v>
      </c>
      <c r="AU1574" s="2">
        <f t="shared" si="1337"/>
        <v>0</v>
      </c>
      <c r="AV1574" s="2">
        <f t="shared" si="1337"/>
        <v>0</v>
      </c>
      <c r="AW1574" s="2">
        <f t="shared" si="1337"/>
        <v>0</v>
      </c>
      <c r="AX1574" s="2">
        <f t="shared" si="1337"/>
        <v>0</v>
      </c>
      <c r="AY1574" s="2">
        <f t="shared" si="1337"/>
        <v>0</v>
      </c>
      <c r="AZ1574" s="2">
        <f t="shared" si="1337"/>
        <v>0</v>
      </c>
      <c r="BA1574" s="2">
        <f t="shared" si="1337"/>
        <v>0</v>
      </c>
      <c r="BB1574" s="2">
        <f t="shared" si="1337"/>
        <v>0</v>
      </c>
      <c r="BC1574" s="2">
        <f t="shared" si="1337"/>
        <v>0</v>
      </c>
      <c r="BD1574" s="2">
        <f t="shared" si="1337"/>
        <v>0</v>
      </c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>
        <f>ROUND(SUMIF(AA1565:AA1572,"=52421674",FQ1565:FQ1572),2)</f>
        <v>0</v>
      </c>
      <c r="BY1574" s="2">
        <f>ROUND(SUMIF(AA1565:AA1572,"=52421674",FR1565:FR1572),2)</f>
        <v>0</v>
      </c>
      <c r="BZ1574" s="2">
        <f>ROUND(SUMIF(AA1565:AA1572,"=52421674",GL1565:GL1572),2)</f>
        <v>0</v>
      </c>
      <c r="CA1574" s="2">
        <f>ROUND(SUMIF(AA1565:AA1572,"=52421674",GM1565:GM1572),2)</f>
        <v>0</v>
      </c>
      <c r="CB1574" s="2">
        <f>ROUND(SUMIF(AA1565:AA1572,"=52421674",GN1565:GN1572),2)</f>
        <v>0</v>
      </c>
      <c r="CC1574" s="2">
        <f>ROUND(SUMIF(AA1565:AA1572,"=52421674",GO1565:GO1572),2)</f>
        <v>0</v>
      </c>
      <c r="CD1574" s="2">
        <f>ROUND(SUMIF(AA1565:AA1572,"=52421674",GP1565:GP1572),2)</f>
        <v>0</v>
      </c>
      <c r="CE1574" s="2">
        <f>AC1574-BX1574</f>
        <v>0</v>
      </c>
      <c r="CF1574" s="2">
        <f>AC1574-BY1574</f>
        <v>0</v>
      </c>
      <c r="CG1574" s="2">
        <f>BX1574-BZ1574</f>
        <v>0</v>
      </c>
      <c r="CH1574" s="2">
        <f>AC1574-BX1574-BY1574+BZ1574</f>
        <v>0</v>
      </c>
      <c r="CI1574" s="2">
        <f>BY1574-BZ1574</f>
        <v>0</v>
      </c>
      <c r="CJ1574" s="2">
        <f>ROUND(SUMIF(AA1565:AA1572,"=52421674",GX1565:GX1572),2)</f>
        <v>0</v>
      </c>
      <c r="CK1574" s="2">
        <f>ROUND(SUMIF(AA1565:AA1572,"=52421674",GY1565:GY1572),2)</f>
        <v>0</v>
      </c>
      <c r="CL1574" s="2">
        <f>ROUND(SUMIF(AA1565:AA1572,"=52421674",GZ1565:GZ1572),2)</f>
        <v>0</v>
      </c>
      <c r="CM1574" s="2">
        <f>ROUND(SUMIF(AA1565:AA1572,"=52421674",HD1565:HD1572),2)</f>
        <v>0</v>
      </c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  <c r="GO1574" s="3"/>
      <c r="GP1574" s="3"/>
      <c r="GQ1574" s="3"/>
      <c r="GR1574" s="3"/>
      <c r="GS1574" s="3"/>
      <c r="GT1574" s="3"/>
      <c r="GU1574" s="3"/>
      <c r="GV1574" s="3"/>
      <c r="GW1574" s="3"/>
      <c r="GX1574" s="3">
        <v>0</v>
      </c>
    </row>
    <row r="1576" spans="1:245" x14ac:dyDescent="0.2">
      <c r="A1576" s="4">
        <v>50</v>
      </c>
      <c r="B1576" s="4">
        <v>0</v>
      </c>
      <c r="C1576" s="4">
        <v>0</v>
      </c>
      <c r="D1576" s="4">
        <v>1</v>
      </c>
      <c r="E1576" s="4">
        <v>201</v>
      </c>
      <c r="F1576" s="4">
        <f>ROUND(Source!O1574,O1576)</f>
        <v>0</v>
      </c>
      <c r="G1576" s="4" t="s">
        <v>74</v>
      </c>
      <c r="H1576" s="4" t="s">
        <v>75</v>
      </c>
      <c r="I1576" s="4"/>
      <c r="J1576" s="4"/>
      <c r="K1576" s="4">
        <v>201</v>
      </c>
      <c r="L1576" s="4">
        <v>1</v>
      </c>
      <c r="M1576" s="4">
        <v>3</v>
      </c>
      <c r="N1576" s="4" t="s">
        <v>3</v>
      </c>
      <c r="O1576" s="4">
        <v>2</v>
      </c>
      <c r="P1576" s="4"/>
      <c r="Q1576" s="4"/>
      <c r="R1576" s="4"/>
      <c r="S1576" s="4"/>
      <c r="T1576" s="4"/>
      <c r="U1576" s="4"/>
      <c r="V1576" s="4"/>
      <c r="W1576" s="4"/>
    </row>
    <row r="1577" spans="1:245" x14ac:dyDescent="0.2">
      <c r="A1577" s="4">
        <v>50</v>
      </c>
      <c r="B1577" s="4">
        <v>0</v>
      </c>
      <c r="C1577" s="4">
        <v>0</v>
      </c>
      <c r="D1577" s="4">
        <v>1</v>
      </c>
      <c r="E1577" s="4">
        <v>202</v>
      </c>
      <c r="F1577" s="4">
        <f>ROUND(Source!P1574,O1577)</f>
        <v>0</v>
      </c>
      <c r="G1577" s="4" t="s">
        <v>76</v>
      </c>
      <c r="H1577" s="4" t="s">
        <v>77</v>
      </c>
      <c r="I1577" s="4"/>
      <c r="J1577" s="4"/>
      <c r="K1577" s="4">
        <v>202</v>
      </c>
      <c r="L1577" s="4">
        <v>2</v>
      </c>
      <c r="M1577" s="4">
        <v>3</v>
      </c>
      <c r="N1577" s="4" t="s">
        <v>3</v>
      </c>
      <c r="O1577" s="4">
        <v>2</v>
      </c>
      <c r="P1577" s="4"/>
      <c r="Q1577" s="4"/>
      <c r="R1577" s="4"/>
      <c r="S1577" s="4"/>
      <c r="T1577" s="4"/>
      <c r="U1577" s="4"/>
      <c r="V1577" s="4"/>
      <c r="W1577" s="4"/>
    </row>
    <row r="1578" spans="1:245" x14ac:dyDescent="0.2">
      <c r="A1578" s="4">
        <v>50</v>
      </c>
      <c r="B1578" s="4">
        <v>0</v>
      </c>
      <c r="C1578" s="4">
        <v>0</v>
      </c>
      <c r="D1578" s="4">
        <v>1</v>
      </c>
      <c r="E1578" s="4">
        <v>222</v>
      </c>
      <c r="F1578" s="4">
        <f>ROUND(Source!AO1574,O1578)</f>
        <v>0</v>
      </c>
      <c r="G1578" s="4" t="s">
        <v>78</v>
      </c>
      <c r="H1578" s="4" t="s">
        <v>79</v>
      </c>
      <c r="I1578" s="4"/>
      <c r="J1578" s="4"/>
      <c r="K1578" s="4">
        <v>222</v>
      </c>
      <c r="L1578" s="4">
        <v>3</v>
      </c>
      <c r="M1578" s="4">
        <v>3</v>
      </c>
      <c r="N1578" s="4" t="s">
        <v>3</v>
      </c>
      <c r="O1578" s="4">
        <v>2</v>
      </c>
      <c r="P1578" s="4"/>
      <c r="Q1578" s="4"/>
      <c r="R1578" s="4"/>
      <c r="S1578" s="4"/>
      <c r="T1578" s="4"/>
      <c r="U1578" s="4"/>
      <c r="V1578" s="4"/>
      <c r="W1578" s="4"/>
    </row>
    <row r="1579" spans="1:245" x14ac:dyDescent="0.2">
      <c r="A1579" s="4">
        <v>50</v>
      </c>
      <c r="B1579" s="4">
        <v>0</v>
      </c>
      <c r="C1579" s="4">
        <v>0</v>
      </c>
      <c r="D1579" s="4">
        <v>1</v>
      </c>
      <c r="E1579" s="4">
        <v>225</v>
      </c>
      <c r="F1579" s="4">
        <f>ROUND(Source!AV1574,O1579)</f>
        <v>0</v>
      </c>
      <c r="G1579" s="4" t="s">
        <v>80</v>
      </c>
      <c r="H1579" s="4" t="s">
        <v>81</v>
      </c>
      <c r="I1579" s="4"/>
      <c r="J1579" s="4"/>
      <c r="K1579" s="4">
        <v>225</v>
      </c>
      <c r="L1579" s="4">
        <v>4</v>
      </c>
      <c r="M1579" s="4">
        <v>3</v>
      </c>
      <c r="N1579" s="4" t="s">
        <v>3</v>
      </c>
      <c r="O1579" s="4">
        <v>2</v>
      </c>
      <c r="P1579" s="4"/>
      <c r="Q1579" s="4"/>
      <c r="R1579" s="4"/>
      <c r="S1579" s="4"/>
      <c r="T1579" s="4"/>
      <c r="U1579" s="4"/>
      <c r="V1579" s="4"/>
      <c r="W1579" s="4"/>
    </row>
    <row r="1580" spans="1:245" x14ac:dyDescent="0.2">
      <c r="A1580" s="4">
        <v>50</v>
      </c>
      <c r="B1580" s="4">
        <v>0</v>
      </c>
      <c r="C1580" s="4">
        <v>0</v>
      </c>
      <c r="D1580" s="4">
        <v>1</v>
      </c>
      <c r="E1580" s="4">
        <v>226</v>
      </c>
      <c r="F1580" s="4">
        <f>ROUND(Source!AW1574,O1580)</f>
        <v>0</v>
      </c>
      <c r="G1580" s="4" t="s">
        <v>82</v>
      </c>
      <c r="H1580" s="4" t="s">
        <v>83</v>
      </c>
      <c r="I1580" s="4"/>
      <c r="J1580" s="4"/>
      <c r="K1580" s="4">
        <v>226</v>
      </c>
      <c r="L1580" s="4">
        <v>5</v>
      </c>
      <c r="M1580" s="4">
        <v>3</v>
      </c>
      <c r="N1580" s="4" t="s">
        <v>3</v>
      </c>
      <c r="O1580" s="4">
        <v>2</v>
      </c>
      <c r="P1580" s="4"/>
      <c r="Q1580" s="4"/>
      <c r="R1580" s="4"/>
      <c r="S1580" s="4"/>
      <c r="T1580" s="4"/>
      <c r="U1580" s="4"/>
      <c r="V1580" s="4"/>
      <c r="W1580" s="4"/>
    </row>
    <row r="1581" spans="1:245" x14ac:dyDescent="0.2">
      <c r="A1581" s="4">
        <v>50</v>
      </c>
      <c r="B1581" s="4">
        <v>0</v>
      </c>
      <c r="C1581" s="4">
        <v>0</v>
      </c>
      <c r="D1581" s="4">
        <v>1</v>
      </c>
      <c r="E1581" s="4">
        <v>227</v>
      </c>
      <c r="F1581" s="4">
        <f>ROUND(Source!AX1574,O1581)</f>
        <v>0</v>
      </c>
      <c r="G1581" s="4" t="s">
        <v>84</v>
      </c>
      <c r="H1581" s="4" t="s">
        <v>85</v>
      </c>
      <c r="I1581" s="4"/>
      <c r="J1581" s="4"/>
      <c r="K1581" s="4">
        <v>227</v>
      </c>
      <c r="L1581" s="4">
        <v>6</v>
      </c>
      <c r="M1581" s="4">
        <v>3</v>
      </c>
      <c r="N1581" s="4" t="s">
        <v>3</v>
      </c>
      <c r="O1581" s="4">
        <v>2</v>
      </c>
      <c r="P1581" s="4"/>
      <c r="Q1581" s="4"/>
      <c r="R1581" s="4"/>
      <c r="S1581" s="4"/>
      <c r="T1581" s="4"/>
      <c r="U1581" s="4"/>
      <c r="V1581" s="4"/>
      <c r="W1581" s="4"/>
    </row>
    <row r="1582" spans="1:245" x14ac:dyDescent="0.2">
      <c r="A1582" s="4">
        <v>50</v>
      </c>
      <c r="B1582" s="4">
        <v>0</v>
      </c>
      <c r="C1582" s="4">
        <v>0</v>
      </c>
      <c r="D1582" s="4">
        <v>1</v>
      </c>
      <c r="E1582" s="4">
        <v>228</v>
      </c>
      <c r="F1582" s="4">
        <f>ROUND(Source!AY1574,O1582)</f>
        <v>0</v>
      </c>
      <c r="G1582" s="4" t="s">
        <v>86</v>
      </c>
      <c r="H1582" s="4" t="s">
        <v>87</v>
      </c>
      <c r="I1582" s="4"/>
      <c r="J1582" s="4"/>
      <c r="K1582" s="4">
        <v>228</v>
      </c>
      <c r="L1582" s="4">
        <v>7</v>
      </c>
      <c r="M1582" s="4">
        <v>3</v>
      </c>
      <c r="N1582" s="4" t="s">
        <v>3</v>
      </c>
      <c r="O1582" s="4">
        <v>2</v>
      </c>
      <c r="P1582" s="4"/>
      <c r="Q1582" s="4"/>
      <c r="R1582" s="4"/>
      <c r="S1582" s="4"/>
      <c r="T1582" s="4"/>
      <c r="U1582" s="4"/>
      <c r="V1582" s="4"/>
      <c r="W1582" s="4"/>
    </row>
    <row r="1583" spans="1:245" x14ac:dyDescent="0.2">
      <c r="A1583" s="4">
        <v>50</v>
      </c>
      <c r="B1583" s="4">
        <v>0</v>
      </c>
      <c r="C1583" s="4">
        <v>0</v>
      </c>
      <c r="D1583" s="4">
        <v>1</v>
      </c>
      <c r="E1583" s="4">
        <v>216</v>
      </c>
      <c r="F1583" s="4">
        <f>ROUND(Source!AP1574,O1583)</f>
        <v>0</v>
      </c>
      <c r="G1583" s="4" t="s">
        <v>88</v>
      </c>
      <c r="H1583" s="4" t="s">
        <v>89</v>
      </c>
      <c r="I1583" s="4"/>
      <c r="J1583" s="4"/>
      <c r="K1583" s="4">
        <v>216</v>
      </c>
      <c r="L1583" s="4">
        <v>8</v>
      </c>
      <c r="M1583" s="4">
        <v>3</v>
      </c>
      <c r="N1583" s="4" t="s">
        <v>3</v>
      </c>
      <c r="O1583" s="4">
        <v>2</v>
      </c>
      <c r="P1583" s="4"/>
      <c r="Q1583" s="4"/>
      <c r="R1583" s="4"/>
      <c r="S1583" s="4"/>
      <c r="T1583" s="4"/>
      <c r="U1583" s="4"/>
      <c r="V1583" s="4"/>
      <c r="W1583" s="4"/>
    </row>
    <row r="1584" spans="1:245" x14ac:dyDescent="0.2">
      <c r="A1584" s="4">
        <v>50</v>
      </c>
      <c r="B1584" s="4">
        <v>0</v>
      </c>
      <c r="C1584" s="4">
        <v>0</v>
      </c>
      <c r="D1584" s="4">
        <v>1</v>
      </c>
      <c r="E1584" s="4">
        <v>223</v>
      </c>
      <c r="F1584" s="4">
        <f>ROUND(Source!AQ1574,O1584)</f>
        <v>0</v>
      </c>
      <c r="G1584" s="4" t="s">
        <v>90</v>
      </c>
      <c r="H1584" s="4" t="s">
        <v>91</v>
      </c>
      <c r="I1584" s="4"/>
      <c r="J1584" s="4"/>
      <c r="K1584" s="4">
        <v>223</v>
      </c>
      <c r="L1584" s="4">
        <v>9</v>
      </c>
      <c r="M1584" s="4">
        <v>3</v>
      </c>
      <c r="N1584" s="4" t="s">
        <v>3</v>
      </c>
      <c r="O1584" s="4">
        <v>2</v>
      </c>
      <c r="P1584" s="4"/>
      <c r="Q1584" s="4"/>
      <c r="R1584" s="4"/>
      <c r="S1584" s="4"/>
      <c r="T1584" s="4"/>
      <c r="U1584" s="4"/>
      <c r="V1584" s="4"/>
      <c r="W1584" s="4"/>
    </row>
    <row r="1585" spans="1:23" x14ac:dyDescent="0.2">
      <c r="A1585" s="4">
        <v>50</v>
      </c>
      <c r="B1585" s="4">
        <v>0</v>
      </c>
      <c r="C1585" s="4">
        <v>0</v>
      </c>
      <c r="D1585" s="4">
        <v>1</v>
      </c>
      <c r="E1585" s="4">
        <v>229</v>
      </c>
      <c r="F1585" s="4">
        <f>ROUND(Source!AZ1574,O1585)</f>
        <v>0</v>
      </c>
      <c r="G1585" s="4" t="s">
        <v>92</v>
      </c>
      <c r="H1585" s="4" t="s">
        <v>93</v>
      </c>
      <c r="I1585" s="4"/>
      <c r="J1585" s="4"/>
      <c r="K1585" s="4">
        <v>229</v>
      </c>
      <c r="L1585" s="4">
        <v>10</v>
      </c>
      <c r="M1585" s="4">
        <v>3</v>
      </c>
      <c r="N1585" s="4" t="s">
        <v>3</v>
      </c>
      <c r="O1585" s="4">
        <v>2</v>
      </c>
      <c r="P1585" s="4"/>
      <c r="Q1585" s="4"/>
      <c r="R1585" s="4"/>
      <c r="S1585" s="4"/>
      <c r="T1585" s="4"/>
      <c r="U1585" s="4"/>
      <c r="V1585" s="4"/>
      <c r="W1585" s="4"/>
    </row>
    <row r="1586" spans="1:23" x14ac:dyDescent="0.2">
      <c r="A1586" s="4">
        <v>50</v>
      </c>
      <c r="B1586" s="4">
        <v>0</v>
      </c>
      <c r="C1586" s="4">
        <v>0</v>
      </c>
      <c r="D1586" s="4">
        <v>1</v>
      </c>
      <c r="E1586" s="4">
        <v>203</v>
      </c>
      <c r="F1586" s="4">
        <f>ROUND(Source!Q1574,O1586)</f>
        <v>0</v>
      </c>
      <c r="G1586" s="4" t="s">
        <v>94</v>
      </c>
      <c r="H1586" s="4" t="s">
        <v>95</v>
      </c>
      <c r="I1586" s="4"/>
      <c r="J1586" s="4"/>
      <c r="K1586" s="4">
        <v>203</v>
      </c>
      <c r="L1586" s="4">
        <v>11</v>
      </c>
      <c r="M1586" s="4">
        <v>3</v>
      </c>
      <c r="N1586" s="4" t="s">
        <v>3</v>
      </c>
      <c r="O1586" s="4">
        <v>2</v>
      </c>
      <c r="P1586" s="4"/>
      <c r="Q1586" s="4"/>
      <c r="R1586" s="4"/>
      <c r="S1586" s="4"/>
      <c r="T1586" s="4"/>
      <c r="U1586" s="4"/>
      <c r="V1586" s="4"/>
      <c r="W1586" s="4"/>
    </row>
    <row r="1587" spans="1:23" x14ac:dyDescent="0.2">
      <c r="A1587" s="4">
        <v>50</v>
      </c>
      <c r="B1587" s="4">
        <v>0</v>
      </c>
      <c r="C1587" s="4">
        <v>0</v>
      </c>
      <c r="D1587" s="4">
        <v>1</v>
      </c>
      <c r="E1587" s="4">
        <v>231</v>
      </c>
      <c r="F1587" s="4">
        <f>ROUND(Source!BB1574,O1587)</f>
        <v>0</v>
      </c>
      <c r="G1587" s="4" t="s">
        <v>96</v>
      </c>
      <c r="H1587" s="4" t="s">
        <v>97</v>
      </c>
      <c r="I1587" s="4"/>
      <c r="J1587" s="4"/>
      <c r="K1587" s="4">
        <v>231</v>
      </c>
      <c r="L1587" s="4">
        <v>12</v>
      </c>
      <c r="M1587" s="4">
        <v>3</v>
      </c>
      <c r="N1587" s="4" t="s">
        <v>3</v>
      </c>
      <c r="O1587" s="4">
        <v>2</v>
      </c>
      <c r="P1587" s="4"/>
      <c r="Q1587" s="4"/>
      <c r="R1587" s="4"/>
      <c r="S1587" s="4"/>
      <c r="T1587" s="4"/>
      <c r="U1587" s="4"/>
      <c r="V1587" s="4"/>
      <c r="W1587" s="4"/>
    </row>
    <row r="1588" spans="1:23" x14ac:dyDescent="0.2">
      <c r="A1588" s="4">
        <v>50</v>
      </c>
      <c r="B1588" s="4">
        <v>0</v>
      </c>
      <c r="C1588" s="4">
        <v>0</v>
      </c>
      <c r="D1588" s="4">
        <v>1</v>
      </c>
      <c r="E1588" s="4">
        <v>204</v>
      </c>
      <c r="F1588" s="4">
        <f>ROUND(Source!R1574,O1588)</f>
        <v>0</v>
      </c>
      <c r="G1588" s="4" t="s">
        <v>98</v>
      </c>
      <c r="H1588" s="4" t="s">
        <v>99</v>
      </c>
      <c r="I1588" s="4"/>
      <c r="J1588" s="4"/>
      <c r="K1588" s="4">
        <v>204</v>
      </c>
      <c r="L1588" s="4">
        <v>13</v>
      </c>
      <c r="M1588" s="4">
        <v>3</v>
      </c>
      <c r="N1588" s="4" t="s">
        <v>3</v>
      </c>
      <c r="O1588" s="4">
        <v>2</v>
      </c>
      <c r="P1588" s="4"/>
      <c r="Q1588" s="4"/>
      <c r="R1588" s="4"/>
      <c r="S1588" s="4"/>
      <c r="T1588" s="4"/>
      <c r="U1588" s="4"/>
      <c r="V1588" s="4"/>
      <c r="W1588" s="4"/>
    </row>
    <row r="1589" spans="1:23" x14ac:dyDescent="0.2">
      <c r="A1589" s="4">
        <v>50</v>
      </c>
      <c r="B1589" s="4">
        <v>0</v>
      </c>
      <c r="C1589" s="4">
        <v>0</v>
      </c>
      <c r="D1589" s="4">
        <v>1</v>
      </c>
      <c r="E1589" s="4">
        <v>205</v>
      </c>
      <c r="F1589" s="4">
        <f>ROUND(Source!S1574,O1589)</f>
        <v>0</v>
      </c>
      <c r="G1589" s="4" t="s">
        <v>100</v>
      </c>
      <c r="H1589" s="4" t="s">
        <v>101</v>
      </c>
      <c r="I1589" s="4"/>
      <c r="J1589" s="4"/>
      <c r="K1589" s="4">
        <v>205</v>
      </c>
      <c r="L1589" s="4">
        <v>14</v>
      </c>
      <c r="M1589" s="4">
        <v>3</v>
      </c>
      <c r="N1589" s="4" t="s">
        <v>3</v>
      </c>
      <c r="O1589" s="4">
        <v>2</v>
      </c>
      <c r="P1589" s="4"/>
      <c r="Q1589" s="4"/>
      <c r="R1589" s="4"/>
      <c r="S1589" s="4"/>
      <c r="T1589" s="4"/>
      <c r="U1589" s="4"/>
      <c r="V1589" s="4"/>
      <c r="W1589" s="4"/>
    </row>
    <row r="1590" spans="1:23" x14ac:dyDescent="0.2">
      <c r="A1590" s="4">
        <v>50</v>
      </c>
      <c r="B1590" s="4">
        <v>0</v>
      </c>
      <c r="C1590" s="4">
        <v>0</v>
      </c>
      <c r="D1590" s="4">
        <v>1</v>
      </c>
      <c r="E1590" s="4">
        <v>232</v>
      </c>
      <c r="F1590" s="4">
        <f>ROUND(Source!BC1574,O1590)</f>
        <v>0</v>
      </c>
      <c r="G1590" s="4" t="s">
        <v>102</v>
      </c>
      <c r="H1590" s="4" t="s">
        <v>103</v>
      </c>
      <c r="I1590" s="4"/>
      <c r="J1590" s="4"/>
      <c r="K1590" s="4">
        <v>232</v>
      </c>
      <c r="L1590" s="4">
        <v>15</v>
      </c>
      <c r="M1590" s="4">
        <v>3</v>
      </c>
      <c r="N1590" s="4" t="s">
        <v>3</v>
      </c>
      <c r="O1590" s="4">
        <v>2</v>
      </c>
      <c r="P1590" s="4"/>
      <c r="Q1590" s="4"/>
      <c r="R1590" s="4"/>
      <c r="S1590" s="4"/>
      <c r="T1590" s="4"/>
      <c r="U1590" s="4"/>
      <c r="V1590" s="4"/>
      <c r="W1590" s="4"/>
    </row>
    <row r="1591" spans="1:23" x14ac:dyDescent="0.2">
      <c r="A1591" s="4">
        <v>50</v>
      </c>
      <c r="B1591" s="4">
        <v>0</v>
      </c>
      <c r="C1591" s="4">
        <v>0</v>
      </c>
      <c r="D1591" s="4">
        <v>1</v>
      </c>
      <c r="E1591" s="4">
        <v>214</v>
      </c>
      <c r="F1591" s="4">
        <f>ROUND(Source!AS1574,O1591)</f>
        <v>0</v>
      </c>
      <c r="G1591" s="4" t="s">
        <v>104</v>
      </c>
      <c r="H1591" s="4" t="s">
        <v>105</v>
      </c>
      <c r="I1591" s="4"/>
      <c r="J1591" s="4"/>
      <c r="K1591" s="4">
        <v>214</v>
      </c>
      <c r="L1591" s="4">
        <v>16</v>
      </c>
      <c r="M1591" s="4">
        <v>3</v>
      </c>
      <c r="N1591" s="4" t="s">
        <v>3</v>
      </c>
      <c r="O1591" s="4">
        <v>2</v>
      </c>
      <c r="P1591" s="4"/>
      <c r="Q1591" s="4"/>
      <c r="R1591" s="4"/>
      <c r="S1591" s="4"/>
      <c r="T1591" s="4"/>
      <c r="U1591" s="4"/>
      <c r="V1591" s="4"/>
      <c r="W1591" s="4"/>
    </row>
    <row r="1592" spans="1:23" x14ac:dyDescent="0.2">
      <c r="A1592" s="4">
        <v>50</v>
      </c>
      <c r="B1592" s="4">
        <v>0</v>
      </c>
      <c r="C1592" s="4">
        <v>0</v>
      </c>
      <c r="D1592" s="4">
        <v>1</v>
      </c>
      <c r="E1592" s="4">
        <v>215</v>
      </c>
      <c r="F1592" s="4">
        <f>ROUND(Source!AT1574,O1592)</f>
        <v>0</v>
      </c>
      <c r="G1592" s="4" t="s">
        <v>106</v>
      </c>
      <c r="H1592" s="4" t="s">
        <v>107</v>
      </c>
      <c r="I1592" s="4"/>
      <c r="J1592" s="4"/>
      <c r="K1592" s="4">
        <v>215</v>
      </c>
      <c r="L1592" s="4">
        <v>17</v>
      </c>
      <c r="M1592" s="4">
        <v>3</v>
      </c>
      <c r="N1592" s="4" t="s">
        <v>3</v>
      </c>
      <c r="O1592" s="4">
        <v>2</v>
      </c>
      <c r="P1592" s="4"/>
      <c r="Q1592" s="4"/>
      <c r="R1592" s="4"/>
      <c r="S1592" s="4"/>
      <c r="T1592" s="4"/>
      <c r="U1592" s="4"/>
      <c r="V1592" s="4"/>
      <c r="W1592" s="4"/>
    </row>
    <row r="1593" spans="1:23" x14ac:dyDescent="0.2">
      <c r="A1593" s="4">
        <v>50</v>
      </c>
      <c r="B1593" s="4">
        <v>0</v>
      </c>
      <c r="C1593" s="4">
        <v>0</v>
      </c>
      <c r="D1593" s="4">
        <v>1</v>
      </c>
      <c r="E1593" s="4">
        <v>217</v>
      </c>
      <c r="F1593" s="4">
        <f>ROUND(Source!AU1574,O1593)</f>
        <v>0</v>
      </c>
      <c r="G1593" s="4" t="s">
        <v>108</v>
      </c>
      <c r="H1593" s="4" t="s">
        <v>109</v>
      </c>
      <c r="I1593" s="4"/>
      <c r="J1593" s="4"/>
      <c r="K1593" s="4">
        <v>217</v>
      </c>
      <c r="L1593" s="4">
        <v>18</v>
      </c>
      <c r="M1593" s="4">
        <v>3</v>
      </c>
      <c r="N1593" s="4" t="s">
        <v>3</v>
      </c>
      <c r="O1593" s="4">
        <v>2</v>
      </c>
      <c r="P1593" s="4"/>
      <c r="Q1593" s="4"/>
      <c r="R1593" s="4"/>
      <c r="S1593" s="4"/>
      <c r="T1593" s="4"/>
      <c r="U1593" s="4"/>
      <c r="V1593" s="4"/>
      <c r="W1593" s="4"/>
    </row>
    <row r="1594" spans="1:23" x14ac:dyDescent="0.2">
      <c r="A1594" s="4">
        <v>50</v>
      </c>
      <c r="B1594" s="4">
        <v>0</v>
      </c>
      <c r="C1594" s="4">
        <v>0</v>
      </c>
      <c r="D1594" s="4">
        <v>1</v>
      </c>
      <c r="E1594" s="4">
        <v>230</v>
      </c>
      <c r="F1594" s="4">
        <f>ROUND(Source!BA1574,O1594)</f>
        <v>0</v>
      </c>
      <c r="G1594" s="4" t="s">
        <v>110</v>
      </c>
      <c r="H1594" s="4" t="s">
        <v>111</v>
      </c>
      <c r="I1594" s="4"/>
      <c r="J1594" s="4"/>
      <c r="K1594" s="4">
        <v>230</v>
      </c>
      <c r="L1594" s="4">
        <v>19</v>
      </c>
      <c r="M1594" s="4">
        <v>3</v>
      </c>
      <c r="N1594" s="4" t="s">
        <v>3</v>
      </c>
      <c r="O1594" s="4">
        <v>2</v>
      </c>
      <c r="P1594" s="4"/>
      <c r="Q1594" s="4"/>
      <c r="R1594" s="4"/>
      <c r="S1594" s="4"/>
      <c r="T1594" s="4"/>
      <c r="U1594" s="4"/>
      <c r="V1594" s="4"/>
      <c r="W1594" s="4"/>
    </row>
    <row r="1595" spans="1:23" x14ac:dyDescent="0.2">
      <c r="A1595" s="4">
        <v>50</v>
      </c>
      <c r="B1595" s="4">
        <v>0</v>
      </c>
      <c r="C1595" s="4">
        <v>0</v>
      </c>
      <c r="D1595" s="4">
        <v>1</v>
      </c>
      <c r="E1595" s="4">
        <v>206</v>
      </c>
      <c r="F1595" s="4">
        <f>ROUND(Source!T1574,O1595)</f>
        <v>0</v>
      </c>
      <c r="G1595" s="4" t="s">
        <v>112</v>
      </c>
      <c r="H1595" s="4" t="s">
        <v>113</v>
      </c>
      <c r="I1595" s="4"/>
      <c r="J1595" s="4"/>
      <c r="K1595" s="4">
        <v>206</v>
      </c>
      <c r="L1595" s="4">
        <v>20</v>
      </c>
      <c r="M1595" s="4">
        <v>3</v>
      </c>
      <c r="N1595" s="4" t="s">
        <v>3</v>
      </c>
      <c r="O1595" s="4">
        <v>2</v>
      </c>
      <c r="P1595" s="4"/>
      <c r="Q1595" s="4"/>
      <c r="R1595" s="4"/>
      <c r="S1595" s="4"/>
      <c r="T1595" s="4"/>
      <c r="U1595" s="4"/>
      <c r="V1595" s="4"/>
      <c r="W1595" s="4"/>
    </row>
    <row r="1596" spans="1:23" x14ac:dyDescent="0.2">
      <c r="A1596" s="4">
        <v>50</v>
      </c>
      <c r="B1596" s="4">
        <v>0</v>
      </c>
      <c r="C1596" s="4">
        <v>0</v>
      </c>
      <c r="D1596" s="4">
        <v>1</v>
      </c>
      <c r="E1596" s="4">
        <v>207</v>
      </c>
      <c r="F1596" s="4">
        <f>Source!U1574</f>
        <v>0</v>
      </c>
      <c r="G1596" s="4" t="s">
        <v>114</v>
      </c>
      <c r="H1596" s="4" t="s">
        <v>115</v>
      </c>
      <c r="I1596" s="4"/>
      <c r="J1596" s="4"/>
      <c r="K1596" s="4">
        <v>207</v>
      </c>
      <c r="L1596" s="4">
        <v>21</v>
      </c>
      <c r="M1596" s="4">
        <v>3</v>
      </c>
      <c r="N1596" s="4" t="s">
        <v>3</v>
      </c>
      <c r="O1596" s="4">
        <v>-1</v>
      </c>
      <c r="P1596" s="4"/>
      <c r="Q1596" s="4"/>
      <c r="R1596" s="4"/>
      <c r="S1596" s="4"/>
      <c r="T1596" s="4"/>
      <c r="U1596" s="4"/>
      <c r="V1596" s="4"/>
      <c r="W1596" s="4"/>
    </row>
    <row r="1597" spans="1:23" x14ac:dyDescent="0.2">
      <c r="A1597" s="4">
        <v>50</v>
      </c>
      <c r="B1597" s="4">
        <v>0</v>
      </c>
      <c r="C1597" s="4">
        <v>0</v>
      </c>
      <c r="D1597" s="4">
        <v>1</v>
      </c>
      <c r="E1597" s="4">
        <v>208</v>
      </c>
      <c r="F1597" s="4">
        <f>Source!V1574</f>
        <v>0</v>
      </c>
      <c r="G1597" s="4" t="s">
        <v>116</v>
      </c>
      <c r="H1597" s="4" t="s">
        <v>117</v>
      </c>
      <c r="I1597" s="4"/>
      <c r="J1597" s="4"/>
      <c r="K1597" s="4">
        <v>208</v>
      </c>
      <c r="L1597" s="4">
        <v>22</v>
      </c>
      <c r="M1597" s="4">
        <v>3</v>
      </c>
      <c r="N1597" s="4" t="s">
        <v>3</v>
      </c>
      <c r="O1597" s="4">
        <v>-1</v>
      </c>
      <c r="P1597" s="4"/>
      <c r="Q1597" s="4"/>
      <c r="R1597" s="4"/>
      <c r="S1597" s="4"/>
      <c r="T1597" s="4"/>
      <c r="U1597" s="4"/>
      <c r="V1597" s="4"/>
      <c r="W1597" s="4"/>
    </row>
    <row r="1598" spans="1:23" x14ac:dyDescent="0.2">
      <c r="A1598" s="4">
        <v>50</v>
      </c>
      <c r="B1598" s="4">
        <v>0</v>
      </c>
      <c r="C1598" s="4">
        <v>0</v>
      </c>
      <c r="D1598" s="4">
        <v>1</v>
      </c>
      <c r="E1598" s="4">
        <v>209</v>
      </c>
      <c r="F1598" s="4">
        <f>ROUND(Source!W1574,O1598)</f>
        <v>0</v>
      </c>
      <c r="G1598" s="4" t="s">
        <v>118</v>
      </c>
      <c r="H1598" s="4" t="s">
        <v>119</v>
      </c>
      <c r="I1598" s="4"/>
      <c r="J1598" s="4"/>
      <c r="K1598" s="4">
        <v>209</v>
      </c>
      <c r="L1598" s="4">
        <v>23</v>
      </c>
      <c r="M1598" s="4">
        <v>3</v>
      </c>
      <c r="N1598" s="4" t="s">
        <v>3</v>
      </c>
      <c r="O1598" s="4">
        <v>2</v>
      </c>
      <c r="P1598" s="4"/>
      <c r="Q1598" s="4"/>
      <c r="R1598" s="4"/>
      <c r="S1598" s="4"/>
      <c r="T1598" s="4"/>
      <c r="U1598" s="4"/>
      <c r="V1598" s="4"/>
      <c r="W1598" s="4"/>
    </row>
    <row r="1599" spans="1:23" x14ac:dyDescent="0.2">
      <c r="A1599" s="4">
        <v>50</v>
      </c>
      <c r="B1599" s="4">
        <v>0</v>
      </c>
      <c r="C1599" s="4">
        <v>0</v>
      </c>
      <c r="D1599" s="4">
        <v>1</v>
      </c>
      <c r="E1599" s="4">
        <v>233</v>
      </c>
      <c r="F1599" s="4">
        <f>ROUND(Source!BD1574,O1599)</f>
        <v>0</v>
      </c>
      <c r="G1599" s="4" t="s">
        <v>120</v>
      </c>
      <c r="H1599" s="4" t="s">
        <v>121</v>
      </c>
      <c r="I1599" s="4"/>
      <c r="J1599" s="4"/>
      <c r="K1599" s="4">
        <v>233</v>
      </c>
      <c r="L1599" s="4">
        <v>24</v>
      </c>
      <c r="M1599" s="4">
        <v>3</v>
      </c>
      <c r="N1599" s="4" t="s">
        <v>3</v>
      </c>
      <c r="O1599" s="4">
        <v>2</v>
      </c>
      <c r="P1599" s="4"/>
      <c r="Q1599" s="4"/>
      <c r="R1599" s="4"/>
      <c r="S1599" s="4"/>
      <c r="T1599" s="4"/>
      <c r="U1599" s="4"/>
      <c r="V1599" s="4"/>
      <c r="W1599" s="4"/>
    </row>
    <row r="1600" spans="1:23" x14ac:dyDescent="0.2">
      <c r="A1600" s="4">
        <v>50</v>
      </c>
      <c r="B1600" s="4">
        <v>0</v>
      </c>
      <c r="C1600" s="4">
        <v>0</v>
      </c>
      <c r="D1600" s="4">
        <v>1</v>
      </c>
      <c r="E1600" s="4">
        <v>210</v>
      </c>
      <c r="F1600" s="4">
        <f>ROUND(Source!X1574,O1600)</f>
        <v>0</v>
      </c>
      <c r="G1600" s="4" t="s">
        <v>122</v>
      </c>
      <c r="H1600" s="4" t="s">
        <v>123</v>
      </c>
      <c r="I1600" s="4"/>
      <c r="J1600" s="4"/>
      <c r="K1600" s="4">
        <v>210</v>
      </c>
      <c r="L1600" s="4">
        <v>25</v>
      </c>
      <c r="M1600" s="4">
        <v>3</v>
      </c>
      <c r="N1600" s="4" t="s">
        <v>3</v>
      </c>
      <c r="O1600" s="4">
        <v>2</v>
      </c>
      <c r="P1600" s="4"/>
      <c r="Q1600" s="4"/>
      <c r="R1600" s="4"/>
      <c r="S1600" s="4"/>
      <c r="T1600" s="4"/>
      <c r="U1600" s="4"/>
      <c r="V1600" s="4"/>
      <c r="W1600" s="4"/>
    </row>
    <row r="1601" spans="1:206" x14ac:dyDescent="0.2">
      <c r="A1601" s="4">
        <v>50</v>
      </c>
      <c r="B1601" s="4">
        <v>0</v>
      </c>
      <c r="C1601" s="4">
        <v>0</v>
      </c>
      <c r="D1601" s="4">
        <v>1</v>
      </c>
      <c r="E1601" s="4">
        <v>211</v>
      </c>
      <c r="F1601" s="4">
        <f>ROUND(Source!Y1574,O1601)</f>
        <v>0</v>
      </c>
      <c r="G1601" s="4" t="s">
        <v>124</v>
      </c>
      <c r="H1601" s="4" t="s">
        <v>125</v>
      </c>
      <c r="I1601" s="4"/>
      <c r="J1601" s="4"/>
      <c r="K1601" s="4">
        <v>211</v>
      </c>
      <c r="L1601" s="4">
        <v>26</v>
      </c>
      <c r="M1601" s="4">
        <v>3</v>
      </c>
      <c r="N1601" s="4" t="s">
        <v>3</v>
      </c>
      <c r="O1601" s="4">
        <v>2</v>
      </c>
      <c r="P1601" s="4"/>
      <c r="Q1601" s="4"/>
      <c r="R1601" s="4"/>
      <c r="S1601" s="4"/>
      <c r="T1601" s="4"/>
      <c r="U1601" s="4"/>
      <c r="V1601" s="4"/>
      <c r="W1601" s="4"/>
    </row>
    <row r="1602" spans="1:206" x14ac:dyDescent="0.2">
      <c r="A1602" s="4">
        <v>50</v>
      </c>
      <c r="B1602" s="4">
        <v>0</v>
      </c>
      <c r="C1602" s="4">
        <v>0</v>
      </c>
      <c r="D1602" s="4">
        <v>1</v>
      </c>
      <c r="E1602" s="4">
        <v>224</v>
      </c>
      <c r="F1602" s="4">
        <f>ROUND(Source!AR1574,O1602)</f>
        <v>0</v>
      </c>
      <c r="G1602" s="4" t="s">
        <v>126</v>
      </c>
      <c r="H1602" s="4" t="s">
        <v>127</v>
      </c>
      <c r="I1602" s="4"/>
      <c r="J1602" s="4"/>
      <c r="K1602" s="4">
        <v>224</v>
      </c>
      <c r="L1602" s="4">
        <v>27</v>
      </c>
      <c r="M1602" s="4">
        <v>3</v>
      </c>
      <c r="N1602" s="4" t="s">
        <v>3</v>
      </c>
      <c r="O1602" s="4">
        <v>2</v>
      </c>
      <c r="P1602" s="4"/>
      <c r="Q1602" s="4"/>
      <c r="R1602" s="4"/>
      <c r="S1602" s="4"/>
      <c r="T1602" s="4"/>
      <c r="U1602" s="4"/>
      <c r="V1602" s="4"/>
      <c r="W1602" s="4"/>
    </row>
    <row r="1604" spans="1:206" x14ac:dyDescent="0.2">
      <c r="A1604" s="2">
        <v>51</v>
      </c>
      <c r="B1604" s="2">
        <f>B1374</f>
        <v>1</v>
      </c>
      <c r="C1604" s="2">
        <f>A1374</f>
        <v>4</v>
      </c>
      <c r="D1604" s="2">
        <f>ROW(A1374)</f>
        <v>1374</v>
      </c>
      <c r="E1604" s="2"/>
      <c r="F1604" s="2" t="str">
        <f>IF(F1374&lt;&gt;"",F1374,"")</f>
        <v>Новый раздел</v>
      </c>
      <c r="G1604" s="2" t="str">
        <f>IF(G1374&lt;&gt;"",G1374,"")</f>
        <v>Обустройство</v>
      </c>
      <c r="H1604" s="2">
        <v>0</v>
      </c>
      <c r="I1604" s="2"/>
      <c r="J1604" s="2"/>
      <c r="K1604" s="2"/>
      <c r="L1604" s="2"/>
      <c r="M1604" s="2"/>
      <c r="N1604" s="2"/>
      <c r="O1604" s="2">
        <f t="shared" ref="O1604:T1604" si="1338">ROUND(O1396+O1441+O1489+O1531+O1574+AB1604,2)</f>
        <v>0</v>
      </c>
      <c r="P1604" s="2">
        <f t="shared" si="1338"/>
        <v>0</v>
      </c>
      <c r="Q1604" s="2">
        <f t="shared" si="1338"/>
        <v>0</v>
      </c>
      <c r="R1604" s="2">
        <f t="shared" si="1338"/>
        <v>0</v>
      </c>
      <c r="S1604" s="2">
        <f t="shared" si="1338"/>
        <v>0</v>
      </c>
      <c r="T1604" s="2">
        <f t="shared" si="1338"/>
        <v>0</v>
      </c>
      <c r="U1604" s="2">
        <f>U1396+U1441+U1489+U1531+U1574+AH1604</f>
        <v>0</v>
      </c>
      <c r="V1604" s="2">
        <f>V1396+V1441+V1489+V1531+V1574+AI1604</f>
        <v>0</v>
      </c>
      <c r="W1604" s="2">
        <f>ROUND(W1396+W1441+W1489+W1531+W1574+AJ1604,2)</f>
        <v>0</v>
      </c>
      <c r="X1604" s="2">
        <f>ROUND(X1396+X1441+X1489+X1531+X1574+AK1604,2)</f>
        <v>0</v>
      </c>
      <c r="Y1604" s="2">
        <f>ROUND(Y1396+Y1441+Y1489+Y1531+Y1574+AL1604,2)</f>
        <v>0</v>
      </c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>
        <f t="shared" ref="AO1604:BD1604" si="1339">ROUND(AO1396+AO1441+AO1489+AO1531+AO1574+BX1604,2)</f>
        <v>0</v>
      </c>
      <c r="AP1604" s="2">
        <f t="shared" si="1339"/>
        <v>0</v>
      </c>
      <c r="AQ1604" s="2">
        <f t="shared" si="1339"/>
        <v>0</v>
      </c>
      <c r="AR1604" s="2">
        <f t="shared" si="1339"/>
        <v>0</v>
      </c>
      <c r="AS1604" s="2">
        <f t="shared" si="1339"/>
        <v>0</v>
      </c>
      <c r="AT1604" s="2">
        <f t="shared" si="1339"/>
        <v>0</v>
      </c>
      <c r="AU1604" s="2">
        <f t="shared" si="1339"/>
        <v>0</v>
      </c>
      <c r="AV1604" s="2">
        <f t="shared" si="1339"/>
        <v>0</v>
      </c>
      <c r="AW1604" s="2">
        <f t="shared" si="1339"/>
        <v>0</v>
      </c>
      <c r="AX1604" s="2">
        <f t="shared" si="1339"/>
        <v>0</v>
      </c>
      <c r="AY1604" s="2">
        <f t="shared" si="1339"/>
        <v>0</v>
      </c>
      <c r="AZ1604" s="2">
        <f t="shared" si="1339"/>
        <v>0</v>
      </c>
      <c r="BA1604" s="2">
        <f t="shared" si="1339"/>
        <v>0</v>
      </c>
      <c r="BB1604" s="2">
        <f t="shared" si="1339"/>
        <v>0</v>
      </c>
      <c r="BC1604" s="2">
        <f t="shared" si="1339"/>
        <v>0</v>
      </c>
      <c r="BD1604" s="2">
        <f t="shared" si="1339"/>
        <v>0</v>
      </c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  <c r="GO1604" s="3"/>
      <c r="GP1604" s="3"/>
      <c r="GQ1604" s="3"/>
      <c r="GR1604" s="3"/>
      <c r="GS1604" s="3"/>
      <c r="GT1604" s="3"/>
      <c r="GU1604" s="3"/>
      <c r="GV1604" s="3"/>
      <c r="GW1604" s="3"/>
      <c r="GX1604" s="3">
        <v>0</v>
      </c>
    </row>
    <row r="1606" spans="1:206" x14ac:dyDescent="0.2">
      <c r="A1606" s="4">
        <v>50</v>
      </c>
      <c r="B1606" s="4">
        <v>0</v>
      </c>
      <c r="C1606" s="4">
        <v>0</v>
      </c>
      <c r="D1606" s="4">
        <v>1</v>
      </c>
      <c r="E1606" s="4">
        <v>201</v>
      </c>
      <c r="F1606" s="4">
        <f>ROUND(Source!O1604,O1606)</f>
        <v>0</v>
      </c>
      <c r="G1606" s="4" t="s">
        <v>74</v>
      </c>
      <c r="H1606" s="4" t="s">
        <v>75</v>
      </c>
      <c r="I1606" s="4"/>
      <c r="J1606" s="4"/>
      <c r="K1606" s="4">
        <v>201</v>
      </c>
      <c r="L1606" s="4">
        <v>1</v>
      </c>
      <c r="M1606" s="4">
        <v>3</v>
      </c>
      <c r="N1606" s="4" t="s">
        <v>3</v>
      </c>
      <c r="O1606" s="4">
        <v>2</v>
      </c>
      <c r="P1606" s="4"/>
      <c r="Q1606" s="4"/>
      <c r="R1606" s="4"/>
      <c r="S1606" s="4"/>
      <c r="T1606" s="4"/>
      <c r="U1606" s="4"/>
      <c r="V1606" s="4"/>
      <c r="W1606" s="4"/>
    </row>
    <row r="1607" spans="1:206" x14ac:dyDescent="0.2">
      <c r="A1607" s="4">
        <v>50</v>
      </c>
      <c r="B1607" s="4">
        <v>0</v>
      </c>
      <c r="C1607" s="4">
        <v>0</v>
      </c>
      <c r="D1607" s="4">
        <v>1</v>
      </c>
      <c r="E1607" s="4">
        <v>202</v>
      </c>
      <c r="F1607" s="4">
        <f>ROUND(Source!P1604,O1607)</f>
        <v>0</v>
      </c>
      <c r="G1607" s="4" t="s">
        <v>76</v>
      </c>
      <c r="H1607" s="4" t="s">
        <v>77</v>
      </c>
      <c r="I1607" s="4"/>
      <c r="J1607" s="4"/>
      <c r="K1607" s="4">
        <v>202</v>
      </c>
      <c r="L1607" s="4">
        <v>2</v>
      </c>
      <c r="M1607" s="4">
        <v>3</v>
      </c>
      <c r="N1607" s="4" t="s">
        <v>3</v>
      </c>
      <c r="O1607" s="4">
        <v>2</v>
      </c>
      <c r="P1607" s="4"/>
      <c r="Q1607" s="4"/>
      <c r="R1607" s="4"/>
      <c r="S1607" s="4"/>
      <c r="T1607" s="4"/>
      <c r="U1607" s="4"/>
      <c r="V1607" s="4"/>
      <c r="W1607" s="4"/>
    </row>
    <row r="1608" spans="1:206" x14ac:dyDescent="0.2">
      <c r="A1608" s="4">
        <v>50</v>
      </c>
      <c r="B1608" s="4">
        <v>0</v>
      </c>
      <c r="C1608" s="4">
        <v>0</v>
      </c>
      <c r="D1608" s="4">
        <v>1</v>
      </c>
      <c r="E1608" s="4">
        <v>222</v>
      </c>
      <c r="F1608" s="4">
        <f>ROUND(Source!AO1604,O1608)</f>
        <v>0</v>
      </c>
      <c r="G1608" s="4" t="s">
        <v>78</v>
      </c>
      <c r="H1608" s="4" t="s">
        <v>79</v>
      </c>
      <c r="I1608" s="4"/>
      <c r="J1608" s="4"/>
      <c r="K1608" s="4">
        <v>222</v>
      </c>
      <c r="L1608" s="4">
        <v>3</v>
      </c>
      <c r="M1608" s="4">
        <v>3</v>
      </c>
      <c r="N1608" s="4" t="s">
        <v>3</v>
      </c>
      <c r="O1608" s="4">
        <v>2</v>
      </c>
      <c r="P1608" s="4"/>
      <c r="Q1608" s="4"/>
      <c r="R1608" s="4"/>
      <c r="S1608" s="4"/>
      <c r="T1608" s="4"/>
      <c r="U1608" s="4"/>
      <c r="V1608" s="4"/>
      <c r="W1608" s="4"/>
    </row>
    <row r="1609" spans="1:206" x14ac:dyDescent="0.2">
      <c r="A1609" s="4">
        <v>50</v>
      </c>
      <c r="B1609" s="4">
        <v>0</v>
      </c>
      <c r="C1609" s="4">
        <v>0</v>
      </c>
      <c r="D1609" s="4">
        <v>1</v>
      </c>
      <c r="E1609" s="4">
        <v>225</v>
      </c>
      <c r="F1609" s="4">
        <f>ROUND(Source!AV1604,O1609)</f>
        <v>0</v>
      </c>
      <c r="G1609" s="4" t="s">
        <v>80</v>
      </c>
      <c r="H1609" s="4" t="s">
        <v>81</v>
      </c>
      <c r="I1609" s="4"/>
      <c r="J1609" s="4"/>
      <c r="K1609" s="4">
        <v>225</v>
      </c>
      <c r="L1609" s="4">
        <v>4</v>
      </c>
      <c r="M1609" s="4">
        <v>3</v>
      </c>
      <c r="N1609" s="4" t="s">
        <v>3</v>
      </c>
      <c r="O1609" s="4">
        <v>2</v>
      </c>
      <c r="P1609" s="4"/>
      <c r="Q1609" s="4"/>
      <c r="R1609" s="4"/>
      <c r="S1609" s="4"/>
      <c r="T1609" s="4"/>
      <c r="U1609" s="4"/>
      <c r="V1609" s="4"/>
      <c r="W1609" s="4"/>
    </row>
    <row r="1610" spans="1:206" x14ac:dyDescent="0.2">
      <c r="A1610" s="4">
        <v>50</v>
      </c>
      <c r="B1610" s="4">
        <v>0</v>
      </c>
      <c r="C1610" s="4">
        <v>0</v>
      </c>
      <c r="D1610" s="4">
        <v>1</v>
      </c>
      <c r="E1610" s="4">
        <v>226</v>
      </c>
      <c r="F1610" s="4">
        <f>ROUND(Source!AW1604,O1610)</f>
        <v>0</v>
      </c>
      <c r="G1610" s="4" t="s">
        <v>82</v>
      </c>
      <c r="H1610" s="4" t="s">
        <v>83</v>
      </c>
      <c r="I1610" s="4"/>
      <c r="J1610" s="4"/>
      <c r="K1610" s="4">
        <v>226</v>
      </c>
      <c r="L1610" s="4">
        <v>5</v>
      </c>
      <c r="M1610" s="4">
        <v>3</v>
      </c>
      <c r="N1610" s="4" t="s">
        <v>3</v>
      </c>
      <c r="O1610" s="4">
        <v>2</v>
      </c>
      <c r="P1610" s="4"/>
      <c r="Q1610" s="4"/>
      <c r="R1610" s="4"/>
      <c r="S1610" s="4"/>
      <c r="T1610" s="4"/>
      <c r="U1610" s="4"/>
      <c r="V1610" s="4"/>
      <c r="W1610" s="4"/>
    </row>
    <row r="1611" spans="1:206" x14ac:dyDescent="0.2">
      <c r="A1611" s="4">
        <v>50</v>
      </c>
      <c r="B1611" s="4">
        <v>0</v>
      </c>
      <c r="C1611" s="4">
        <v>0</v>
      </c>
      <c r="D1611" s="4">
        <v>1</v>
      </c>
      <c r="E1611" s="4">
        <v>227</v>
      </c>
      <c r="F1611" s="4">
        <f>ROUND(Source!AX1604,O1611)</f>
        <v>0</v>
      </c>
      <c r="G1611" s="4" t="s">
        <v>84</v>
      </c>
      <c r="H1611" s="4" t="s">
        <v>85</v>
      </c>
      <c r="I1611" s="4"/>
      <c r="J1611" s="4"/>
      <c r="K1611" s="4">
        <v>227</v>
      </c>
      <c r="L1611" s="4">
        <v>6</v>
      </c>
      <c r="M1611" s="4">
        <v>3</v>
      </c>
      <c r="N1611" s="4" t="s">
        <v>3</v>
      </c>
      <c r="O1611" s="4">
        <v>2</v>
      </c>
      <c r="P1611" s="4"/>
      <c r="Q1611" s="4"/>
      <c r="R1611" s="4"/>
      <c r="S1611" s="4"/>
      <c r="T1611" s="4"/>
      <c r="U1611" s="4"/>
      <c r="V1611" s="4"/>
      <c r="W1611" s="4"/>
    </row>
    <row r="1612" spans="1:206" x14ac:dyDescent="0.2">
      <c r="A1612" s="4">
        <v>50</v>
      </c>
      <c r="B1612" s="4">
        <v>0</v>
      </c>
      <c r="C1612" s="4">
        <v>0</v>
      </c>
      <c r="D1612" s="4">
        <v>1</v>
      </c>
      <c r="E1612" s="4">
        <v>228</v>
      </c>
      <c r="F1612" s="4">
        <f>ROUND(Source!AY1604,O1612)</f>
        <v>0</v>
      </c>
      <c r="G1612" s="4" t="s">
        <v>86</v>
      </c>
      <c r="H1612" s="4" t="s">
        <v>87</v>
      </c>
      <c r="I1612" s="4"/>
      <c r="J1612" s="4"/>
      <c r="K1612" s="4">
        <v>228</v>
      </c>
      <c r="L1612" s="4">
        <v>7</v>
      </c>
      <c r="M1612" s="4">
        <v>3</v>
      </c>
      <c r="N1612" s="4" t="s">
        <v>3</v>
      </c>
      <c r="O1612" s="4">
        <v>2</v>
      </c>
      <c r="P1612" s="4"/>
      <c r="Q1612" s="4"/>
      <c r="R1612" s="4"/>
      <c r="S1612" s="4"/>
      <c r="T1612" s="4"/>
      <c r="U1612" s="4"/>
      <c r="V1612" s="4"/>
      <c r="W1612" s="4"/>
    </row>
    <row r="1613" spans="1:206" x14ac:dyDescent="0.2">
      <c r="A1613" s="4">
        <v>50</v>
      </c>
      <c r="B1613" s="4">
        <v>0</v>
      </c>
      <c r="C1613" s="4">
        <v>0</v>
      </c>
      <c r="D1613" s="4">
        <v>1</v>
      </c>
      <c r="E1613" s="4">
        <v>216</v>
      </c>
      <c r="F1613" s="4">
        <f>ROUND(Source!AP1604,O1613)</f>
        <v>0</v>
      </c>
      <c r="G1613" s="4" t="s">
        <v>88</v>
      </c>
      <c r="H1613" s="4" t="s">
        <v>89</v>
      </c>
      <c r="I1613" s="4"/>
      <c r="J1613" s="4"/>
      <c r="K1613" s="4">
        <v>216</v>
      </c>
      <c r="L1613" s="4">
        <v>8</v>
      </c>
      <c r="M1613" s="4">
        <v>3</v>
      </c>
      <c r="N1613" s="4" t="s">
        <v>3</v>
      </c>
      <c r="O1613" s="4">
        <v>2</v>
      </c>
      <c r="P1613" s="4"/>
      <c r="Q1613" s="4"/>
      <c r="R1613" s="4"/>
      <c r="S1613" s="4"/>
      <c r="T1613" s="4"/>
      <c r="U1613" s="4"/>
      <c r="V1613" s="4"/>
      <c r="W1613" s="4"/>
    </row>
    <row r="1614" spans="1:206" x14ac:dyDescent="0.2">
      <c r="A1614" s="4">
        <v>50</v>
      </c>
      <c r="B1614" s="4">
        <v>0</v>
      </c>
      <c r="C1614" s="4">
        <v>0</v>
      </c>
      <c r="D1614" s="4">
        <v>1</v>
      </c>
      <c r="E1614" s="4">
        <v>223</v>
      </c>
      <c r="F1614" s="4">
        <f>ROUND(Source!AQ1604,O1614)</f>
        <v>0</v>
      </c>
      <c r="G1614" s="4" t="s">
        <v>90</v>
      </c>
      <c r="H1614" s="4" t="s">
        <v>91</v>
      </c>
      <c r="I1614" s="4"/>
      <c r="J1614" s="4"/>
      <c r="K1614" s="4">
        <v>223</v>
      </c>
      <c r="L1614" s="4">
        <v>9</v>
      </c>
      <c r="M1614" s="4">
        <v>3</v>
      </c>
      <c r="N1614" s="4" t="s">
        <v>3</v>
      </c>
      <c r="O1614" s="4">
        <v>2</v>
      </c>
      <c r="P1614" s="4"/>
      <c r="Q1614" s="4"/>
      <c r="R1614" s="4"/>
      <c r="S1614" s="4"/>
      <c r="T1614" s="4"/>
      <c r="U1614" s="4"/>
      <c r="V1614" s="4"/>
      <c r="W1614" s="4"/>
    </row>
    <row r="1615" spans="1:206" x14ac:dyDescent="0.2">
      <c r="A1615" s="4">
        <v>50</v>
      </c>
      <c r="B1615" s="4">
        <v>0</v>
      </c>
      <c r="C1615" s="4">
        <v>0</v>
      </c>
      <c r="D1615" s="4">
        <v>1</v>
      </c>
      <c r="E1615" s="4">
        <v>229</v>
      </c>
      <c r="F1615" s="4">
        <f>ROUND(Source!AZ1604,O1615)</f>
        <v>0</v>
      </c>
      <c r="G1615" s="4" t="s">
        <v>92</v>
      </c>
      <c r="H1615" s="4" t="s">
        <v>93</v>
      </c>
      <c r="I1615" s="4"/>
      <c r="J1615" s="4"/>
      <c r="K1615" s="4">
        <v>229</v>
      </c>
      <c r="L1615" s="4">
        <v>10</v>
      </c>
      <c r="M1615" s="4">
        <v>3</v>
      </c>
      <c r="N1615" s="4" t="s">
        <v>3</v>
      </c>
      <c r="O1615" s="4">
        <v>2</v>
      </c>
      <c r="P1615" s="4"/>
      <c r="Q1615" s="4"/>
      <c r="R1615" s="4"/>
      <c r="S1615" s="4"/>
      <c r="T1615" s="4"/>
      <c r="U1615" s="4"/>
      <c r="V1615" s="4"/>
      <c r="W1615" s="4"/>
    </row>
    <row r="1616" spans="1:206" x14ac:dyDescent="0.2">
      <c r="A1616" s="4">
        <v>50</v>
      </c>
      <c r="B1616" s="4">
        <v>0</v>
      </c>
      <c r="C1616" s="4">
        <v>0</v>
      </c>
      <c r="D1616" s="4">
        <v>1</v>
      </c>
      <c r="E1616" s="4">
        <v>203</v>
      </c>
      <c r="F1616" s="4">
        <f>ROUND(Source!Q1604,O1616)</f>
        <v>0</v>
      </c>
      <c r="G1616" s="4" t="s">
        <v>94</v>
      </c>
      <c r="H1616" s="4" t="s">
        <v>95</v>
      </c>
      <c r="I1616" s="4"/>
      <c r="J1616" s="4"/>
      <c r="K1616" s="4">
        <v>203</v>
      </c>
      <c r="L1616" s="4">
        <v>11</v>
      </c>
      <c r="M1616" s="4">
        <v>3</v>
      </c>
      <c r="N1616" s="4" t="s">
        <v>3</v>
      </c>
      <c r="O1616" s="4">
        <v>2</v>
      </c>
      <c r="P1616" s="4"/>
      <c r="Q1616" s="4"/>
      <c r="R1616" s="4"/>
      <c r="S1616" s="4"/>
      <c r="T1616" s="4"/>
      <c r="U1616" s="4"/>
      <c r="V1616" s="4"/>
      <c r="W1616" s="4"/>
    </row>
    <row r="1617" spans="1:23" x14ac:dyDescent="0.2">
      <c r="A1617" s="4">
        <v>50</v>
      </c>
      <c r="B1617" s="4">
        <v>0</v>
      </c>
      <c r="C1617" s="4">
        <v>0</v>
      </c>
      <c r="D1617" s="4">
        <v>1</v>
      </c>
      <c r="E1617" s="4">
        <v>231</v>
      </c>
      <c r="F1617" s="4">
        <f>ROUND(Source!BB1604,O1617)</f>
        <v>0</v>
      </c>
      <c r="G1617" s="4" t="s">
        <v>96</v>
      </c>
      <c r="H1617" s="4" t="s">
        <v>97</v>
      </c>
      <c r="I1617" s="4"/>
      <c r="J1617" s="4"/>
      <c r="K1617" s="4">
        <v>231</v>
      </c>
      <c r="L1617" s="4">
        <v>12</v>
      </c>
      <c r="M1617" s="4">
        <v>3</v>
      </c>
      <c r="N1617" s="4" t="s">
        <v>3</v>
      </c>
      <c r="O1617" s="4">
        <v>2</v>
      </c>
      <c r="P1617" s="4"/>
      <c r="Q1617" s="4"/>
      <c r="R1617" s="4"/>
      <c r="S1617" s="4"/>
      <c r="T1617" s="4"/>
      <c r="U1617" s="4"/>
      <c r="V1617" s="4"/>
      <c r="W1617" s="4"/>
    </row>
    <row r="1618" spans="1:23" x14ac:dyDescent="0.2">
      <c r="A1618" s="4">
        <v>50</v>
      </c>
      <c r="B1618" s="4">
        <v>0</v>
      </c>
      <c r="C1618" s="4">
        <v>0</v>
      </c>
      <c r="D1618" s="4">
        <v>1</v>
      </c>
      <c r="E1618" s="4">
        <v>204</v>
      </c>
      <c r="F1618" s="4">
        <f>ROUND(Source!R1604,O1618)</f>
        <v>0</v>
      </c>
      <c r="G1618" s="4" t="s">
        <v>98</v>
      </c>
      <c r="H1618" s="4" t="s">
        <v>99</v>
      </c>
      <c r="I1618" s="4"/>
      <c r="J1618" s="4"/>
      <c r="K1618" s="4">
        <v>204</v>
      </c>
      <c r="L1618" s="4">
        <v>13</v>
      </c>
      <c r="M1618" s="4">
        <v>3</v>
      </c>
      <c r="N1618" s="4" t="s">
        <v>3</v>
      </c>
      <c r="O1618" s="4">
        <v>2</v>
      </c>
      <c r="P1618" s="4"/>
      <c r="Q1618" s="4"/>
      <c r="R1618" s="4"/>
      <c r="S1618" s="4"/>
      <c r="T1618" s="4"/>
      <c r="U1618" s="4"/>
      <c r="V1618" s="4"/>
      <c r="W1618" s="4"/>
    </row>
    <row r="1619" spans="1:23" x14ac:dyDescent="0.2">
      <c r="A1619" s="4">
        <v>50</v>
      </c>
      <c r="B1619" s="4">
        <v>0</v>
      </c>
      <c r="C1619" s="4">
        <v>0</v>
      </c>
      <c r="D1619" s="4">
        <v>1</v>
      </c>
      <c r="E1619" s="4">
        <v>205</v>
      </c>
      <c r="F1619" s="4">
        <f>ROUND(Source!S1604,O1619)</f>
        <v>0</v>
      </c>
      <c r="G1619" s="4" t="s">
        <v>100</v>
      </c>
      <c r="H1619" s="4" t="s">
        <v>101</v>
      </c>
      <c r="I1619" s="4"/>
      <c r="J1619" s="4"/>
      <c r="K1619" s="4">
        <v>205</v>
      </c>
      <c r="L1619" s="4">
        <v>14</v>
      </c>
      <c r="M1619" s="4">
        <v>3</v>
      </c>
      <c r="N1619" s="4" t="s">
        <v>3</v>
      </c>
      <c r="O1619" s="4">
        <v>2</v>
      </c>
      <c r="P1619" s="4"/>
      <c r="Q1619" s="4"/>
      <c r="R1619" s="4"/>
      <c r="S1619" s="4"/>
      <c r="T1619" s="4"/>
      <c r="U1619" s="4"/>
      <c r="V1619" s="4"/>
      <c r="W1619" s="4"/>
    </row>
    <row r="1620" spans="1:23" x14ac:dyDescent="0.2">
      <c r="A1620" s="4">
        <v>50</v>
      </c>
      <c r="B1620" s="4">
        <v>0</v>
      </c>
      <c r="C1620" s="4">
        <v>0</v>
      </c>
      <c r="D1620" s="4">
        <v>1</v>
      </c>
      <c r="E1620" s="4">
        <v>232</v>
      </c>
      <c r="F1620" s="4">
        <f>ROUND(Source!BC1604,O1620)</f>
        <v>0</v>
      </c>
      <c r="G1620" s="4" t="s">
        <v>102</v>
      </c>
      <c r="H1620" s="4" t="s">
        <v>103</v>
      </c>
      <c r="I1620" s="4"/>
      <c r="J1620" s="4"/>
      <c r="K1620" s="4">
        <v>232</v>
      </c>
      <c r="L1620" s="4">
        <v>15</v>
      </c>
      <c r="M1620" s="4">
        <v>3</v>
      </c>
      <c r="N1620" s="4" t="s">
        <v>3</v>
      </c>
      <c r="O1620" s="4">
        <v>2</v>
      </c>
      <c r="P1620" s="4"/>
      <c r="Q1620" s="4"/>
      <c r="R1620" s="4"/>
      <c r="S1620" s="4"/>
      <c r="T1620" s="4"/>
      <c r="U1620" s="4"/>
      <c r="V1620" s="4"/>
      <c r="W1620" s="4"/>
    </row>
    <row r="1621" spans="1:23" x14ac:dyDescent="0.2">
      <c r="A1621" s="4">
        <v>50</v>
      </c>
      <c r="B1621" s="4">
        <v>0</v>
      </c>
      <c r="C1621" s="4">
        <v>0</v>
      </c>
      <c r="D1621" s="4">
        <v>1</v>
      </c>
      <c r="E1621" s="4">
        <v>214</v>
      </c>
      <c r="F1621" s="4">
        <f>ROUND(Source!AS1604,O1621)</f>
        <v>0</v>
      </c>
      <c r="G1621" s="4" t="s">
        <v>104</v>
      </c>
      <c r="H1621" s="4" t="s">
        <v>105</v>
      </c>
      <c r="I1621" s="4"/>
      <c r="J1621" s="4"/>
      <c r="K1621" s="4">
        <v>214</v>
      </c>
      <c r="L1621" s="4">
        <v>16</v>
      </c>
      <c r="M1621" s="4">
        <v>3</v>
      </c>
      <c r="N1621" s="4" t="s">
        <v>3</v>
      </c>
      <c r="O1621" s="4">
        <v>2</v>
      </c>
      <c r="P1621" s="4"/>
      <c r="Q1621" s="4"/>
      <c r="R1621" s="4"/>
      <c r="S1621" s="4"/>
      <c r="T1621" s="4"/>
      <c r="U1621" s="4"/>
      <c r="V1621" s="4"/>
      <c r="W1621" s="4"/>
    </row>
    <row r="1622" spans="1:23" x14ac:dyDescent="0.2">
      <c r="A1622" s="4">
        <v>50</v>
      </c>
      <c r="B1622" s="4">
        <v>0</v>
      </c>
      <c r="C1622" s="4">
        <v>0</v>
      </c>
      <c r="D1622" s="4">
        <v>1</v>
      </c>
      <c r="E1622" s="4">
        <v>215</v>
      </c>
      <c r="F1622" s="4">
        <f>ROUND(Source!AT1604,O1622)</f>
        <v>0</v>
      </c>
      <c r="G1622" s="4" t="s">
        <v>106</v>
      </c>
      <c r="H1622" s="4" t="s">
        <v>107</v>
      </c>
      <c r="I1622" s="4"/>
      <c r="J1622" s="4"/>
      <c r="K1622" s="4">
        <v>215</v>
      </c>
      <c r="L1622" s="4">
        <v>17</v>
      </c>
      <c r="M1622" s="4">
        <v>3</v>
      </c>
      <c r="N1622" s="4" t="s">
        <v>3</v>
      </c>
      <c r="O1622" s="4">
        <v>2</v>
      </c>
      <c r="P1622" s="4"/>
      <c r="Q1622" s="4"/>
      <c r="R1622" s="4"/>
      <c r="S1622" s="4"/>
      <c r="T1622" s="4"/>
      <c r="U1622" s="4"/>
      <c r="V1622" s="4"/>
      <c r="W1622" s="4"/>
    </row>
    <row r="1623" spans="1:23" x14ac:dyDescent="0.2">
      <c r="A1623" s="4">
        <v>50</v>
      </c>
      <c r="B1623" s="4">
        <v>0</v>
      </c>
      <c r="C1623" s="4">
        <v>0</v>
      </c>
      <c r="D1623" s="4">
        <v>1</v>
      </c>
      <c r="E1623" s="4">
        <v>217</v>
      </c>
      <c r="F1623" s="4">
        <f>ROUND(Source!AU1604,O1623)</f>
        <v>0</v>
      </c>
      <c r="G1623" s="4" t="s">
        <v>108</v>
      </c>
      <c r="H1623" s="4" t="s">
        <v>109</v>
      </c>
      <c r="I1623" s="4"/>
      <c r="J1623" s="4"/>
      <c r="K1623" s="4">
        <v>217</v>
      </c>
      <c r="L1623" s="4">
        <v>18</v>
      </c>
      <c r="M1623" s="4">
        <v>3</v>
      </c>
      <c r="N1623" s="4" t="s">
        <v>3</v>
      </c>
      <c r="O1623" s="4">
        <v>2</v>
      </c>
      <c r="P1623" s="4"/>
      <c r="Q1623" s="4"/>
      <c r="R1623" s="4"/>
      <c r="S1623" s="4"/>
      <c r="T1623" s="4"/>
      <c r="U1623" s="4"/>
      <c r="V1623" s="4"/>
      <c r="W1623" s="4"/>
    </row>
    <row r="1624" spans="1:23" x14ac:dyDescent="0.2">
      <c r="A1624" s="4">
        <v>50</v>
      </c>
      <c r="B1624" s="4">
        <v>0</v>
      </c>
      <c r="C1624" s="4">
        <v>0</v>
      </c>
      <c r="D1624" s="4">
        <v>1</v>
      </c>
      <c r="E1624" s="4">
        <v>230</v>
      </c>
      <c r="F1624" s="4">
        <f>ROUND(Source!BA1604,O1624)</f>
        <v>0</v>
      </c>
      <c r="G1624" s="4" t="s">
        <v>110</v>
      </c>
      <c r="H1624" s="4" t="s">
        <v>111</v>
      </c>
      <c r="I1624" s="4"/>
      <c r="J1624" s="4"/>
      <c r="K1624" s="4">
        <v>230</v>
      </c>
      <c r="L1624" s="4">
        <v>19</v>
      </c>
      <c r="M1624" s="4">
        <v>3</v>
      </c>
      <c r="N1624" s="4" t="s">
        <v>3</v>
      </c>
      <c r="O1624" s="4">
        <v>2</v>
      </c>
      <c r="P1624" s="4"/>
      <c r="Q1624" s="4"/>
      <c r="R1624" s="4"/>
      <c r="S1624" s="4"/>
      <c r="T1624" s="4"/>
      <c r="U1624" s="4"/>
      <c r="V1624" s="4"/>
      <c r="W1624" s="4"/>
    </row>
    <row r="1625" spans="1:23" x14ac:dyDescent="0.2">
      <c r="A1625" s="4">
        <v>50</v>
      </c>
      <c r="B1625" s="4">
        <v>0</v>
      </c>
      <c r="C1625" s="4">
        <v>0</v>
      </c>
      <c r="D1625" s="4">
        <v>1</v>
      </c>
      <c r="E1625" s="4">
        <v>206</v>
      </c>
      <c r="F1625" s="4">
        <f>ROUND(Source!T1604,O1625)</f>
        <v>0</v>
      </c>
      <c r="G1625" s="4" t="s">
        <v>112</v>
      </c>
      <c r="H1625" s="4" t="s">
        <v>113</v>
      </c>
      <c r="I1625" s="4"/>
      <c r="J1625" s="4"/>
      <c r="K1625" s="4">
        <v>206</v>
      </c>
      <c r="L1625" s="4">
        <v>20</v>
      </c>
      <c r="M1625" s="4">
        <v>3</v>
      </c>
      <c r="N1625" s="4" t="s">
        <v>3</v>
      </c>
      <c r="O1625" s="4">
        <v>2</v>
      </c>
      <c r="P1625" s="4"/>
      <c r="Q1625" s="4"/>
      <c r="R1625" s="4"/>
      <c r="S1625" s="4"/>
      <c r="T1625" s="4"/>
      <c r="U1625" s="4"/>
      <c r="V1625" s="4"/>
      <c r="W1625" s="4"/>
    </row>
    <row r="1626" spans="1:23" x14ac:dyDescent="0.2">
      <c r="A1626" s="4">
        <v>50</v>
      </c>
      <c r="B1626" s="4">
        <v>0</v>
      </c>
      <c r="C1626" s="4">
        <v>0</v>
      </c>
      <c r="D1626" s="4">
        <v>1</v>
      </c>
      <c r="E1626" s="4">
        <v>207</v>
      </c>
      <c r="F1626" s="4">
        <f>Source!U1604</f>
        <v>0</v>
      </c>
      <c r="G1626" s="4" t="s">
        <v>114</v>
      </c>
      <c r="H1626" s="4" t="s">
        <v>115</v>
      </c>
      <c r="I1626" s="4"/>
      <c r="J1626" s="4"/>
      <c r="K1626" s="4">
        <v>207</v>
      </c>
      <c r="L1626" s="4">
        <v>21</v>
      </c>
      <c r="M1626" s="4">
        <v>3</v>
      </c>
      <c r="N1626" s="4" t="s">
        <v>3</v>
      </c>
      <c r="O1626" s="4">
        <v>-1</v>
      </c>
      <c r="P1626" s="4"/>
      <c r="Q1626" s="4"/>
      <c r="R1626" s="4"/>
      <c r="S1626" s="4"/>
      <c r="T1626" s="4"/>
      <c r="U1626" s="4"/>
      <c r="V1626" s="4"/>
      <c r="W1626" s="4"/>
    </row>
    <row r="1627" spans="1:23" x14ac:dyDescent="0.2">
      <c r="A1627" s="4">
        <v>50</v>
      </c>
      <c r="B1627" s="4">
        <v>0</v>
      </c>
      <c r="C1627" s="4">
        <v>0</v>
      </c>
      <c r="D1627" s="4">
        <v>1</v>
      </c>
      <c r="E1627" s="4">
        <v>208</v>
      </c>
      <c r="F1627" s="4">
        <f>Source!V1604</f>
        <v>0</v>
      </c>
      <c r="G1627" s="4" t="s">
        <v>116</v>
      </c>
      <c r="H1627" s="4" t="s">
        <v>117</v>
      </c>
      <c r="I1627" s="4"/>
      <c r="J1627" s="4"/>
      <c r="K1627" s="4">
        <v>208</v>
      </c>
      <c r="L1627" s="4">
        <v>22</v>
      </c>
      <c r="M1627" s="4">
        <v>3</v>
      </c>
      <c r="N1627" s="4" t="s">
        <v>3</v>
      </c>
      <c r="O1627" s="4">
        <v>-1</v>
      </c>
      <c r="P1627" s="4"/>
      <c r="Q1627" s="4"/>
      <c r="R1627" s="4"/>
      <c r="S1627" s="4"/>
      <c r="T1627" s="4"/>
      <c r="U1627" s="4"/>
      <c r="V1627" s="4"/>
      <c r="W1627" s="4"/>
    </row>
    <row r="1628" spans="1:23" x14ac:dyDescent="0.2">
      <c r="A1628" s="4">
        <v>50</v>
      </c>
      <c r="B1628" s="4">
        <v>0</v>
      </c>
      <c r="C1628" s="4">
        <v>0</v>
      </c>
      <c r="D1628" s="4">
        <v>1</v>
      </c>
      <c r="E1628" s="4">
        <v>209</v>
      </c>
      <c r="F1628" s="4">
        <f>ROUND(Source!W1604,O1628)</f>
        <v>0</v>
      </c>
      <c r="G1628" s="4" t="s">
        <v>118</v>
      </c>
      <c r="H1628" s="4" t="s">
        <v>119</v>
      </c>
      <c r="I1628" s="4"/>
      <c r="J1628" s="4"/>
      <c r="K1628" s="4">
        <v>209</v>
      </c>
      <c r="L1628" s="4">
        <v>23</v>
      </c>
      <c r="M1628" s="4">
        <v>3</v>
      </c>
      <c r="N1628" s="4" t="s">
        <v>3</v>
      </c>
      <c r="O1628" s="4">
        <v>2</v>
      </c>
      <c r="P1628" s="4"/>
      <c r="Q1628" s="4"/>
      <c r="R1628" s="4"/>
      <c r="S1628" s="4"/>
      <c r="T1628" s="4"/>
      <c r="U1628" s="4"/>
      <c r="V1628" s="4"/>
      <c r="W1628" s="4"/>
    </row>
    <row r="1629" spans="1:23" x14ac:dyDescent="0.2">
      <c r="A1629" s="4">
        <v>50</v>
      </c>
      <c r="B1629" s="4">
        <v>0</v>
      </c>
      <c r="C1629" s="4">
        <v>0</v>
      </c>
      <c r="D1629" s="4">
        <v>1</v>
      </c>
      <c r="E1629" s="4">
        <v>233</v>
      </c>
      <c r="F1629" s="4">
        <f>ROUND(Source!BD1604,O1629)</f>
        <v>0</v>
      </c>
      <c r="G1629" s="4" t="s">
        <v>120</v>
      </c>
      <c r="H1629" s="4" t="s">
        <v>121</v>
      </c>
      <c r="I1629" s="4"/>
      <c r="J1629" s="4"/>
      <c r="K1629" s="4">
        <v>233</v>
      </c>
      <c r="L1629" s="4">
        <v>24</v>
      </c>
      <c r="M1629" s="4">
        <v>3</v>
      </c>
      <c r="N1629" s="4" t="s">
        <v>3</v>
      </c>
      <c r="O1629" s="4">
        <v>2</v>
      </c>
      <c r="P1629" s="4"/>
      <c r="Q1629" s="4"/>
      <c r="R1629" s="4"/>
      <c r="S1629" s="4"/>
      <c r="T1629" s="4"/>
      <c r="U1629" s="4"/>
      <c r="V1629" s="4"/>
      <c r="W1629" s="4"/>
    </row>
    <row r="1630" spans="1:23" x14ac:dyDescent="0.2">
      <c r="A1630" s="4">
        <v>50</v>
      </c>
      <c r="B1630" s="4">
        <v>0</v>
      </c>
      <c r="C1630" s="4">
        <v>0</v>
      </c>
      <c r="D1630" s="4">
        <v>1</v>
      </c>
      <c r="E1630" s="4">
        <v>210</v>
      </c>
      <c r="F1630" s="4">
        <f>ROUND(Source!X1604,O1630)</f>
        <v>0</v>
      </c>
      <c r="G1630" s="4" t="s">
        <v>122</v>
      </c>
      <c r="H1630" s="4" t="s">
        <v>123</v>
      </c>
      <c r="I1630" s="4"/>
      <c r="J1630" s="4"/>
      <c r="K1630" s="4">
        <v>210</v>
      </c>
      <c r="L1630" s="4">
        <v>25</v>
      </c>
      <c r="M1630" s="4">
        <v>3</v>
      </c>
      <c r="N1630" s="4" t="s">
        <v>3</v>
      </c>
      <c r="O1630" s="4">
        <v>2</v>
      </c>
      <c r="P1630" s="4"/>
      <c r="Q1630" s="4"/>
      <c r="R1630" s="4"/>
      <c r="S1630" s="4"/>
      <c r="T1630" s="4"/>
      <c r="U1630" s="4"/>
      <c r="V1630" s="4"/>
      <c r="W1630" s="4"/>
    </row>
    <row r="1631" spans="1:23" x14ac:dyDescent="0.2">
      <c r="A1631" s="4">
        <v>50</v>
      </c>
      <c r="B1631" s="4">
        <v>0</v>
      </c>
      <c r="C1631" s="4">
        <v>0</v>
      </c>
      <c r="D1631" s="4">
        <v>1</v>
      </c>
      <c r="E1631" s="4">
        <v>211</v>
      </c>
      <c r="F1631" s="4">
        <f>ROUND(Source!Y1604,O1631)</f>
        <v>0</v>
      </c>
      <c r="G1631" s="4" t="s">
        <v>124</v>
      </c>
      <c r="H1631" s="4" t="s">
        <v>125</v>
      </c>
      <c r="I1631" s="4"/>
      <c r="J1631" s="4"/>
      <c r="K1631" s="4">
        <v>211</v>
      </c>
      <c r="L1631" s="4">
        <v>26</v>
      </c>
      <c r="M1631" s="4">
        <v>3</v>
      </c>
      <c r="N1631" s="4" t="s">
        <v>3</v>
      </c>
      <c r="O1631" s="4">
        <v>2</v>
      </c>
      <c r="P1631" s="4"/>
      <c r="Q1631" s="4"/>
      <c r="R1631" s="4"/>
      <c r="S1631" s="4"/>
      <c r="T1631" s="4"/>
      <c r="U1631" s="4"/>
      <c r="V1631" s="4"/>
      <c r="W1631" s="4"/>
    </row>
    <row r="1632" spans="1:23" x14ac:dyDescent="0.2">
      <c r="A1632" s="4">
        <v>50</v>
      </c>
      <c r="B1632" s="4">
        <v>0</v>
      </c>
      <c r="C1632" s="4">
        <v>0</v>
      </c>
      <c r="D1632" s="4">
        <v>1</v>
      </c>
      <c r="E1632" s="4">
        <v>224</v>
      </c>
      <c r="F1632" s="4">
        <f>ROUND(Source!AR1604,O1632)</f>
        <v>0</v>
      </c>
      <c r="G1632" s="4" t="s">
        <v>126</v>
      </c>
      <c r="H1632" s="4" t="s">
        <v>127</v>
      </c>
      <c r="I1632" s="4"/>
      <c r="J1632" s="4"/>
      <c r="K1632" s="4">
        <v>224</v>
      </c>
      <c r="L1632" s="4">
        <v>27</v>
      </c>
      <c r="M1632" s="4">
        <v>3</v>
      </c>
      <c r="N1632" s="4" t="s">
        <v>3</v>
      </c>
      <c r="O1632" s="4">
        <v>2</v>
      </c>
      <c r="P1632" s="4"/>
      <c r="Q1632" s="4"/>
      <c r="R1632" s="4"/>
      <c r="S1632" s="4"/>
      <c r="T1632" s="4"/>
      <c r="U1632" s="4"/>
      <c r="V1632" s="4"/>
      <c r="W1632" s="4"/>
    </row>
    <row r="1634" spans="1:206" x14ac:dyDescent="0.2">
      <c r="A1634" s="2">
        <v>51</v>
      </c>
      <c r="B1634" s="2">
        <f>B1370</f>
        <v>1</v>
      </c>
      <c r="C1634" s="2">
        <f>A1370</f>
        <v>3</v>
      </c>
      <c r="D1634" s="2">
        <f>ROW(A1370)</f>
        <v>1370</v>
      </c>
      <c r="E1634" s="2"/>
      <c r="F1634" s="2" t="str">
        <f>IF(F1370&lt;&gt;"",F1370,"")</f>
        <v>6</v>
      </c>
      <c r="G1634" s="2" t="str">
        <f>IF(G1370&lt;&gt;"",G1370,"")</f>
        <v>Новорязанская ул. Д. 27 стр. 1 (обустройство пеш.перехода)</v>
      </c>
      <c r="H1634" s="2">
        <v>0</v>
      </c>
      <c r="I1634" s="2"/>
      <c r="J1634" s="2"/>
      <c r="K1634" s="2"/>
      <c r="L1634" s="2"/>
      <c r="M1634" s="2"/>
      <c r="N1634" s="2"/>
      <c r="O1634" s="2">
        <f t="shared" ref="O1634:T1634" si="1340">ROUND(O1604+AB1634,2)</f>
        <v>0</v>
      </c>
      <c r="P1634" s="2">
        <f t="shared" si="1340"/>
        <v>0</v>
      </c>
      <c r="Q1634" s="2">
        <f t="shared" si="1340"/>
        <v>0</v>
      </c>
      <c r="R1634" s="2">
        <f t="shared" si="1340"/>
        <v>0</v>
      </c>
      <c r="S1634" s="2">
        <f t="shared" si="1340"/>
        <v>0</v>
      </c>
      <c r="T1634" s="2">
        <f t="shared" si="1340"/>
        <v>0</v>
      </c>
      <c r="U1634" s="2">
        <f>U1604+AH1634</f>
        <v>0</v>
      </c>
      <c r="V1634" s="2">
        <f>V1604+AI1634</f>
        <v>0</v>
      </c>
      <c r="W1634" s="2">
        <f>ROUND(W1604+AJ1634,2)</f>
        <v>0</v>
      </c>
      <c r="X1634" s="2">
        <f>ROUND(X1604+AK1634,2)</f>
        <v>0</v>
      </c>
      <c r="Y1634" s="2">
        <f>ROUND(Y1604+AL1634,2)</f>
        <v>0</v>
      </c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>
        <f t="shared" ref="AO1634:BD1634" si="1341">ROUND(AO1604+BX1634,2)</f>
        <v>0</v>
      </c>
      <c r="AP1634" s="2">
        <f t="shared" si="1341"/>
        <v>0</v>
      </c>
      <c r="AQ1634" s="2">
        <f t="shared" si="1341"/>
        <v>0</v>
      </c>
      <c r="AR1634" s="2">
        <f t="shared" si="1341"/>
        <v>0</v>
      </c>
      <c r="AS1634" s="2">
        <f t="shared" si="1341"/>
        <v>0</v>
      </c>
      <c r="AT1634" s="2">
        <f t="shared" si="1341"/>
        <v>0</v>
      </c>
      <c r="AU1634" s="2">
        <f t="shared" si="1341"/>
        <v>0</v>
      </c>
      <c r="AV1634" s="2">
        <f t="shared" si="1341"/>
        <v>0</v>
      </c>
      <c r="AW1634" s="2">
        <f t="shared" si="1341"/>
        <v>0</v>
      </c>
      <c r="AX1634" s="2">
        <f t="shared" si="1341"/>
        <v>0</v>
      </c>
      <c r="AY1634" s="2">
        <f t="shared" si="1341"/>
        <v>0</v>
      </c>
      <c r="AZ1634" s="2">
        <f t="shared" si="1341"/>
        <v>0</v>
      </c>
      <c r="BA1634" s="2">
        <f t="shared" si="1341"/>
        <v>0</v>
      </c>
      <c r="BB1634" s="2">
        <f t="shared" si="1341"/>
        <v>0</v>
      </c>
      <c r="BC1634" s="2">
        <f t="shared" si="1341"/>
        <v>0</v>
      </c>
      <c r="BD1634" s="2">
        <f t="shared" si="1341"/>
        <v>0</v>
      </c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  <c r="GO1634" s="3"/>
      <c r="GP1634" s="3"/>
      <c r="GQ1634" s="3"/>
      <c r="GR1634" s="3"/>
      <c r="GS1634" s="3"/>
      <c r="GT1634" s="3"/>
      <c r="GU1634" s="3"/>
      <c r="GV1634" s="3"/>
      <c r="GW1634" s="3"/>
      <c r="GX1634" s="3">
        <v>0</v>
      </c>
    </row>
    <row r="1636" spans="1:206" x14ac:dyDescent="0.2">
      <c r="A1636" s="4">
        <v>50</v>
      </c>
      <c r="B1636" s="4">
        <v>0</v>
      </c>
      <c r="C1636" s="4">
        <v>0</v>
      </c>
      <c r="D1636" s="4">
        <v>1</v>
      </c>
      <c r="E1636" s="4">
        <v>201</v>
      </c>
      <c r="F1636" s="4">
        <f>ROUND(Source!O1634,O1636)</f>
        <v>0</v>
      </c>
      <c r="G1636" s="4" t="s">
        <v>74</v>
      </c>
      <c r="H1636" s="4" t="s">
        <v>75</v>
      </c>
      <c r="I1636" s="4"/>
      <c r="J1636" s="4"/>
      <c r="K1636" s="4">
        <v>201</v>
      </c>
      <c r="L1636" s="4">
        <v>1</v>
      </c>
      <c r="M1636" s="4">
        <v>3</v>
      </c>
      <c r="N1636" s="4" t="s">
        <v>3</v>
      </c>
      <c r="O1636" s="4">
        <v>2</v>
      </c>
      <c r="P1636" s="4"/>
      <c r="Q1636" s="4"/>
      <c r="R1636" s="4"/>
      <c r="S1636" s="4"/>
      <c r="T1636" s="4"/>
      <c r="U1636" s="4"/>
      <c r="V1636" s="4"/>
      <c r="W1636" s="4"/>
    </row>
    <row r="1637" spans="1:206" x14ac:dyDescent="0.2">
      <c r="A1637" s="4">
        <v>50</v>
      </c>
      <c r="B1637" s="4">
        <v>0</v>
      </c>
      <c r="C1637" s="4">
        <v>0</v>
      </c>
      <c r="D1637" s="4">
        <v>1</v>
      </c>
      <c r="E1637" s="4">
        <v>202</v>
      </c>
      <c r="F1637" s="4">
        <f>ROUND(Source!P1634,O1637)</f>
        <v>0</v>
      </c>
      <c r="G1637" s="4" t="s">
        <v>76</v>
      </c>
      <c r="H1637" s="4" t="s">
        <v>77</v>
      </c>
      <c r="I1637" s="4"/>
      <c r="J1637" s="4"/>
      <c r="K1637" s="4">
        <v>202</v>
      </c>
      <c r="L1637" s="4">
        <v>2</v>
      </c>
      <c r="M1637" s="4">
        <v>3</v>
      </c>
      <c r="N1637" s="4" t="s">
        <v>3</v>
      </c>
      <c r="O1637" s="4">
        <v>2</v>
      </c>
      <c r="P1637" s="4"/>
      <c r="Q1637" s="4"/>
      <c r="R1637" s="4"/>
      <c r="S1637" s="4"/>
      <c r="T1637" s="4"/>
      <c r="U1637" s="4"/>
      <c r="V1637" s="4"/>
      <c r="W1637" s="4"/>
    </row>
    <row r="1638" spans="1:206" x14ac:dyDescent="0.2">
      <c r="A1638" s="4">
        <v>50</v>
      </c>
      <c r="B1638" s="4">
        <v>0</v>
      </c>
      <c r="C1638" s="4">
        <v>0</v>
      </c>
      <c r="D1638" s="4">
        <v>1</v>
      </c>
      <c r="E1638" s="4">
        <v>222</v>
      </c>
      <c r="F1638" s="4">
        <f>ROUND(Source!AO1634,O1638)</f>
        <v>0</v>
      </c>
      <c r="G1638" s="4" t="s">
        <v>78</v>
      </c>
      <c r="H1638" s="4" t="s">
        <v>79</v>
      </c>
      <c r="I1638" s="4"/>
      <c r="J1638" s="4"/>
      <c r="K1638" s="4">
        <v>222</v>
      </c>
      <c r="L1638" s="4">
        <v>3</v>
      </c>
      <c r="M1638" s="4">
        <v>3</v>
      </c>
      <c r="N1638" s="4" t="s">
        <v>3</v>
      </c>
      <c r="O1638" s="4">
        <v>2</v>
      </c>
      <c r="P1638" s="4"/>
      <c r="Q1638" s="4"/>
      <c r="R1638" s="4"/>
      <c r="S1638" s="4"/>
      <c r="T1638" s="4"/>
      <c r="U1638" s="4"/>
      <c r="V1638" s="4"/>
      <c r="W1638" s="4"/>
    </row>
    <row r="1639" spans="1:206" x14ac:dyDescent="0.2">
      <c r="A1639" s="4">
        <v>50</v>
      </c>
      <c r="B1639" s="4">
        <v>0</v>
      </c>
      <c r="C1639" s="4">
        <v>0</v>
      </c>
      <c r="D1639" s="4">
        <v>1</v>
      </c>
      <c r="E1639" s="4">
        <v>225</v>
      </c>
      <c r="F1639" s="4">
        <f>ROUND(Source!AV1634,O1639)</f>
        <v>0</v>
      </c>
      <c r="G1639" s="4" t="s">
        <v>80</v>
      </c>
      <c r="H1639" s="4" t="s">
        <v>81</v>
      </c>
      <c r="I1639" s="4"/>
      <c r="J1639" s="4"/>
      <c r="K1639" s="4">
        <v>225</v>
      </c>
      <c r="L1639" s="4">
        <v>4</v>
      </c>
      <c r="M1639" s="4">
        <v>3</v>
      </c>
      <c r="N1639" s="4" t="s">
        <v>3</v>
      </c>
      <c r="O1639" s="4">
        <v>2</v>
      </c>
      <c r="P1639" s="4"/>
      <c r="Q1639" s="4"/>
      <c r="R1639" s="4"/>
      <c r="S1639" s="4"/>
      <c r="T1639" s="4"/>
      <c r="U1639" s="4"/>
      <c r="V1639" s="4"/>
      <c r="W1639" s="4"/>
    </row>
    <row r="1640" spans="1:206" x14ac:dyDescent="0.2">
      <c r="A1640" s="4">
        <v>50</v>
      </c>
      <c r="B1640" s="4">
        <v>0</v>
      </c>
      <c r="C1640" s="4">
        <v>0</v>
      </c>
      <c r="D1640" s="4">
        <v>1</v>
      </c>
      <c r="E1640" s="4">
        <v>226</v>
      </c>
      <c r="F1640" s="4">
        <f>ROUND(Source!AW1634,O1640)</f>
        <v>0</v>
      </c>
      <c r="G1640" s="4" t="s">
        <v>82</v>
      </c>
      <c r="H1640" s="4" t="s">
        <v>83</v>
      </c>
      <c r="I1640" s="4"/>
      <c r="J1640" s="4"/>
      <c r="K1640" s="4">
        <v>226</v>
      </c>
      <c r="L1640" s="4">
        <v>5</v>
      </c>
      <c r="M1640" s="4">
        <v>3</v>
      </c>
      <c r="N1640" s="4" t="s">
        <v>3</v>
      </c>
      <c r="O1640" s="4">
        <v>2</v>
      </c>
      <c r="P1640" s="4"/>
      <c r="Q1640" s="4"/>
      <c r="R1640" s="4"/>
      <c r="S1640" s="4"/>
      <c r="T1640" s="4"/>
      <c r="U1640" s="4"/>
      <c r="V1640" s="4"/>
      <c r="W1640" s="4"/>
    </row>
    <row r="1641" spans="1:206" x14ac:dyDescent="0.2">
      <c r="A1641" s="4">
        <v>50</v>
      </c>
      <c r="B1641" s="4">
        <v>0</v>
      </c>
      <c r="C1641" s="4">
        <v>0</v>
      </c>
      <c r="D1641" s="4">
        <v>1</v>
      </c>
      <c r="E1641" s="4">
        <v>227</v>
      </c>
      <c r="F1641" s="4">
        <f>ROUND(Source!AX1634,O1641)</f>
        <v>0</v>
      </c>
      <c r="G1641" s="4" t="s">
        <v>84</v>
      </c>
      <c r="H1641" s="4" t="s">
        <v>85</v>
      </c>
      <c r="I1641" s="4"/>
      <c r="J1641" s="4"/>
      <c r="K1641" s="4">
        <v>227</v>
      </c>
      <c r="L1641" s="4">
        <v>6</v>
      </c>
      <c r="M1641" s="4">
        <v>3</v>
      </c>
      <c r="N1641" s="4" t="s">
        <v>3</v>
      </c>
      <c r="O1641" s="4">
        <v>2</v>
      </c>
      <c r="P1641" s="4"/>
      <c r="Q1641" s="4"/>
      <c r="R1641" s="4"/>
      <c r="S1641" s="4"/>
      <c r="T1641" s="4"/>
      <c r="U1641" s="4"/>
      <c r="V1641" s="4"/>
      <c r="W1641" s="4"/>
    </row>
    <row r="1642" spans="1:206" x14ac:dyDescent="0.2">
      <c r="A1642" s="4">
        <v>50</v>
      </c>
      <c r="B1642" s="4">
        <v>0</v>
      </c>
      <c r="C1642" s="4">
        <v>0</v>
      </c>
      <c r="D1642" s="4">
        <v>1</v>
      </c>
      <c r="E1642" s="4">
        <v>228</v>
      </c>
      <c r="F1642" s="4">
        <f>ROUND(Source!AY1634,O1642)</f>
        <v>0</v>
      </c>
      <c r="G1642" s="4" t="s">
        <v>86</v>
      </c>
      <c r="H1642" s="4" t="s">
        <v>87</v>
      </c>
      <c r="I1642" s="4"/>
      <c r="J1642" s="4"/>
      <c r="K1642" s="4">
        <v>228</v>
      </c>
      <c r="L1642" s="4">
        <v>7</v>
      </c>
      <c r="M1642" s="4">
        <v>3</v>
      </c>
      <c r="N1642" s="4" t="s">
        <v>3</v>
      </c>
      <c r="O1642" s="4">
        <v>2</v>
      </c>
      <c r="P1642" s="4"/>
      <c r="Q1642" s="4"/>
      <c r="R1642" s="4"/>
      <c r="S1642" s="4"/>
      <c r="T1642" s="4"/>
      <c r="U1642" s="4"/>
      <c r="V1642" s="4"/>
      <c r="W1642" s="4"/>
    </row>
    <row r="1643" spans="1:206" x14ac:dyDescent="0.2">
      <c r="A1643" s="4">
        <v>50</v>
      </c>
      <c r="B1643" s="4">
        <v>0</v>
      </c>
      <c r="C1643" s="4">
        <v>0</v>
      </c>
      <c r="D1643" s="4">
        <v>1</v>
      </c>
      <c r="E1643" s="4">
        <v>216</v>
      </c>
      <c r="F1643" s="4">
        <f>ROUND(Source!AP1634,O1643)</f>
        <v>0</v>
      </c>
      <c r="G1643" s="4" t="s">
        <v>88</v>
      </c>
      <c r="H1643" s="4" t="s">
        <v>89</v>
      </c>
      <c r="I1643" s="4"/>
      <c r="J1643" s="4"/>
      <c r="K1643" s="4">
        <v>216</v>
      </c>
      <c r="L1643" s="4">
        <v>8</v>
      </c>
      <c r="M1643" s="4">
        <v>3</v>
      </c>
      <c r="N1643" s="4" t="s">
        <v>3</v>
      </c>
      <c r="O1643" s="4">
        <v>2</v>
      </c>
      <c r="P1643" s="4"/>
      <c r="Q1643" s="4"/>
      <c r="R1643" s="4"/>
      <c r="S1643" s="4"/>
      <c r="T1643" s="4"/>
      <c r="U1643" s="4"/>
      <c r="V1643" s="4"/>
      <c r="W1643" s="4"/>
    </row>
    <row r="1644" spans="1:206" x14ac:dyDescent="0.2">
      <c r="A1644" s="4">
        <v>50</v>
      </c>
      <c r="B1644" s="4">
        <v>0</v>
      </c>
      <c r="C1644" s="4">
        <v>0</v>
      </c>
      <c r="D1644" s="4">
        <v>1</v>
      </c>
      <c r="E1644" s="4">
        <v>223</v>
      </c>
      <c r="F1644" s="4">
        <f>ROUND(Source!AQ1634,O1644)</f>
        <v>0</v>
      </c>
      <c r="G1644" s="4" t="s">
        <v>90</v>
      </c>
      <c r="H1644" s="4" t="s">
        <v>91</v>
      </c>
      <c r="I1644" s="4"/>
      <c r="J1644" s="4"/>
      <c r="K1644" s="4">
        <v>223</v>
      </c>
      <c r="L1644" s="4">
        <v>9</v>
      </c>
      <c r="M1644" s="4">
        <v>3</v>
      </c>
      <c r="N1644" s="4" t="s">
        <v>3</v>
      </c>
      <c r="O1644" s="4">
        <v>2</v>
      </c>
      <c r="P1644" s="4"/>
      <c r="Q1644" s="4"/>
      <c r="R1644" s="4"/>
      <c r="S1644" s="4"/>
      <c r="T1644" s="4"/>
      <c r="U1644" s="4"/>
      <c r="V1644" s="4"/>
      <c r="W1644" s="4"/>
    </row>
    <row r="1645" spans="1:206" x14ac:dyDescent="0.2">
      <c r="A1645" s="4">
        <v>50</v>
      </c>
      <c r="B1645" s="4">
        <v>0</v>
      </c>
      <c r="C1645" s="4">
        <v>0</v>
      </c>
      <c r="D1645" s="4">
        <v>1</v>
      </c>
      <c r="E1645" s="4">
        <v>229</v>
      </c>
      <c r="F1645" s="4">
        <f>ROUND(Source!AZ1634,O1645)</f>
        <v>0</v>
      </c>
      <c r="G1645" s="4" t="s">
        <v>92</v>
      </c>
      <c r="H1645" s="4" t="s">
        <v>93</v>
      </c>
      <c r="I1645" s="4"/>
      <c r="J1645" s="4"/>
      <c r="K1645" s="4">
        <v>229</v>
      </c>
      <c r="L1645" s="4">
        <v>10</v>
      </c>
      <c r="M1645" s="4">
        <v>3</v>
      </c>
      <c r="N1645" s="4" t="s">
        <v>3</v>
      </c>
      <c r="O1645" s="4">
        <v>2</v>
      </c>
      <c r="P1645" s="4"/>
      <c r="Q1645" s="4"/>
      <c r="R1645" s="4"/>
      <c r="S1645" s="4"/>
      <c r="T1645" s="4"/>
      <c r="U1645" s="4"/>
      <c r="V1645" s="4"/>
      <c r="W1645" s="4"/>
    </row>
    <row r="1646" spans="1:206" x14ac:dyDescent="0.2">
      <c r="A1646" s="4">
        <v>50</v>
      </c>
      <c r="B1646" s="4">
        <v>0</v>
      </c>
      <c r="C1646" s="4">
        <v>0</v>
      </c>
      <c r="D1646" s="4">
        <v>1</v>
      </c>
      <c r="E1646" s="4">
        <v>203</v>
      </c>
      <c r="F1646" s="4">
        <f>ROUND(Source!Q1634,O1646)</f>
        <v>0</v>
      </c>
      <c r="G1646" s="4" t="s">
        <v>94</v>
      </c>
      <c r="H1646" s="4" t="s">
        <v>95</v>
      </c>
      <c r="I1646" s="4"/>
      <c r="J1646" s="4"/>
      <c r="K1646" s="4">
        <v>203</v>
      </c>
      <c r="L1646" s="4">
        <v>11</v>
      </c>
      <c r="M1646" s="4">
        <v>3</v>
      </c>
      <c r="N1646" s="4" t="s">
        <v>3</v>
      </c>
      <c r="O1646" s="4">
        <v>2</v>
      </c>
      <c r="P1646" s="4"/>
      <c r="Q1646" s="4"/>
      <c r="R1646" s="4"/>
      <c r="S1646" s="4"/>
      <c r="T1646" s="4"/>
      <c r="U1646" s="4"/>
      <c r="V1646" s="4"/>
      <c r="W1646" s="4"/>
    </row>
    <row r="1647" spans="1:206" x14ac:dyDescent="0.2">
      <c r="A1647" s="4">
        <v>50</v>
      </c>
      <c r="B1647" s="4">
        <v>0</v>
      </c>
      <c r="C1647" s="4">
        <v>0</v>
      </c>
      <c r="D1647" s="4">
        <v>1</v>
      </c>
      <c r="E1647" s="4">
        <v>231</v>
      </c>
      <c r="F1647" s="4">
        <f>ROUND(Source!BB1634,O1647)</f>
        <v>0</v>
      </c>
      <c r="G1647" s="4" t="s">
        <v>96</v>
      </c>
      <c r="H1647" s="4" t="s">
        <v>97</v>
      </c>
      <c r="I1647" s="4"/>
      <c r="J1647" s="4"/>
      <c r="K1647" s="4">
        <v>231</v>
      </c>
      <c r="L1647" s="4">
        <v>12</v>
      </c>
      <c r="M1647" s="4">
        <v>3</v>
      </c>
      <c r="N1647" s="4" t="s">
        <v>3</v>
      </c>
      <c r="O1647" s="4">
        <v>2</v>
      </c>
      <c r="P1647" s="4"/>
      <c r="Q1647" s="4"/>
      <c r="R1647" s="4"/>
      <c r="S1647" s="4"/>
      <c r="T1647" s="4"/>
      <c r="U1647" s="4"/>
      <c r="V1647" s="4"/>
      <c r="W1647" s="4"/>
    </row>
    <row r="1648" spans="1:206" x14ac:dyDescent="0.2">
      <c r="A1648" s="4">
        <v>50</v>
      </c>
      <c r="B1648" s="4">
        <v>0</v>
      </c>
      <c r="C1648" s="4">
        <v>0</v>
      </c>
      <c r="D1648" s="4">
        <v>1</v>
      </c>
      <c r="E1648" s="4">
        <v>204</v>
      </c>
      <c r="F1648" s="4">
        <f>ROUND(Source!R1634,O1648)</f>
        <v>0</v>
      </c>
      <c r="G1648" s="4" t="s">
        <v>98</v>
      </c>
      <c r="H1648" s="4" t="s">
        <v>99</v>
      </c>
      <c r="I1648" s="4"/>
      <c r="J1648" s="4"/>
      <c r="K1648" s="4">
        <v>204</v>
      </c>
      <c r="L1648" s="4">
        <v>13</v>
      </c>
      <c r="M1648" s="4">
        <v>3</v>
      </c>
      <c r="N1648" s="4" t="s">
        <v>3</v>
      </c>
      <c r="O1648" s="4">
        <v>2</v>
      </c>
      <c r="P1648" s="4"/>
      <c r="Q1648" s="4"/>
      <c r="R1648" s="4"/>
      <c r="S1648" s="4"/>
      <c r="T1648" s="4"/>
      <c r="U1648" s="4"/>
      <c r="V1648" s="4"/>
      <c r="W1648" s="4"/>
    </row>
    <row r="1649" spans="1:94" x14ac:dyDescent="0.2">
      <c r="A1649" s="4">
        <v>50</v>
      </c>
      <c r="B1649" s="4">
        <v>0</v>
      </c>
      <c r="C1649" s="4">
        <v>0</v>
      </c>
      <c r="D1649" s="4">
        <v>1</v>
      </c>
      <c r="E1649" s="4">
        <v>205</v>
      </c>
      <c r="F1649" s="4">
        <f>ROUND(Source!S1634,O1649)</f>
        <v>0</v>
      </c>
      <c r="G1649" s="4" t="s">
        <v>100</v>
      </c>
      <c r="H1649" s="4" t="s">
        <v>101</v>
      </c>
      <c r="I1649" s="4"/>
      <c r="J1649" s="4"/>
      <c r="K1649" s="4">
        <v>205</v>
      </c>
      <c r="L1649" s="4">
        <v>14</v>
      </c>
      <c r="M1649" s="4">
        <v>3</v>
      </c>
      <c r="N1649" s="4" t="s">
        <v>3</v>
      </c>
      <c r="O1649" s="4">
        <v>2</v>
      </c>
      <c r="P1649" s="4"/>
      <c r="Q1649" s="4"/>
      <c r="R1649" s="4"/>
      <c r="S1649" s="4"/>
      <c r="T1649" s="4"/>
      <c r="U1649" s="4"/>
      <c r="V1649" s="4"/>
      <c r="W1649" s="4"/>
    </row>
    <row r="1650" spans="1:94" x14ac:dyDescent="0.2">
      <c r="A1650" s="4">
        <v>50</v>
      </c>
      <c r="B1650" s="4">
        <v>0</v>
      </c>
      <c r="C1650" s="4">
        <v>0</v>
      </c>
      <c r="D1650" s="4">
        <v>1</v>
      </c>
      <c r="E1650" s="4">
        <v>232</v>
      </c>
      <c r="F1650" s="4">
        <f>ROUND(Source!BC1634,O1650)</f>
        <v>0</v>
      </c>
      <c r="G1650" s="4" t="s">
        <v>102</v>
      </c>
      <c r="H1650" s="4" t="s">
        <v>103</v>
      </c>
      <c r="I1650" s="4"/>
      <c r="J1650" s="4"/>
      <c r="K1650" s="4">
        <v>232</v>
      </c>
      <c r="L1650" s="4">
        <v>15</v>
      </c>
      <c r="M1650" s="4">
        <v>3</v>
      </c>
      <c r="N1650" s="4" t="s">
        <v>3</v>
      </c>
      <c r="O1650" s="4">
        <v>2</v>
      </c>
      <c r="P1650" s="4"/>
      <c r="Q1650" s="4"/>
      <c r="R1650" s="4"/>
      <c r="S1650" s="4"/>
      <c r="T1650" s="4"/>
      <c r="U1650" s="4"/>
      <c r="V1650" s="4"/>
      <c r="W1650" s="4"/>
    </row>
    <row r="1651" spans="1:94" x14ac:dyDescent="0.2">
      <c r="A1651" s="4">
        <v>50</v>
      </c>
      <c r="B1651" s="4">
        <v>0</v>
      </c>
      <c r="C1651" s="4">
        <v>0</v>
      </c>
      <c r="D1651" s="4">
        <v>1</v>
      </c>
      <c r="E1651" s="4">
        <v>214</v>
      </c>
      <c r="F1651" s="4">
        <f>ROUND(Source!AS1634,O1651)</f>
        <v>0</v>
      </c>
      <c r="G1651" s="4" t="s">
        <v>104</v>
      </c>
      <c r="H1651" s="4" t="s">
        <v>105</v>
      </c>
      <c r="I1651" s="4"/>
      <c r="J1651" s="4"/>
      <c r="K1651" s="4">
        <v>214</v>
      </c>
      <c r="L1651" s="4">
        <v>16</v>
      </c>
      <c r="M1651" s="4">
        <v>3</v>
      </c>
      <c r="N1651" s="4" t="s">
        <v>3</v>
      </c>
      <c r="O1651" s="4">
        <v>2</v>
      </c>
      <c r="P1651" s="4"/>
      <c r="Q1651" s="4"/>
      <c r="R1651" s="4"/>
      <c r="S1651" s="4"/>
      <c r="T1651" s="4"/>
      <c r="U1651" s="4"/>
      <c r="V1651" s="4"/>
      <c r="W1651" s="4"/>
    </row>
    <row r="1652" spans="1:94" x14ac:dyDescent="0.2">
      <c r="A1652" s="4">
        <v>50</v>
      </c>
      <c r="B1652" s="4">
        <v>0</v>
      </c>
      <c r="C1652" s="4">
        <v>0</v>
      </c>
      <c r="D1652" s="4">
        <v>1</v>
      </c>
      <c r="E1652" s="4">
        <v>215</v>
      </c>
      <c r="F1652" s="4">
        <f>ROUND(Source!AT1634,O1652)</f>
        <v>0</v>
      </c>
      <c r="G1652" s="4" t="s">
        <v>106</v>
      </c>
      <c r="H1652" s="4" t="s">
        <v>107</v>
      </c>
      <c r="I1652" s="4"/>
      <c r="J1652" s="4"/>
      <c r="K1652" s="4">
        <v>215</v>
      </c>
      <c r="L1652" s="4">
        <v>17</v>
      </c>
      <c r="M1652" s="4">
        <v>3</v>
      </c>
      <c r="N1652" s="4" t="s">
        <v>3</v>
      </c>
      <c r="O1652" s="4">
        <v>2</v>
      </c>
      <c r="P1652" s="4"/>
      <c r="Q1652" s="4"/>
      <c r="R1652" s="4"/>
      <c r="S1652" s="4"/>
      <c r="T1652" s="4"/>
      <c r="U1652" s="4"/>
      <c r="V1652" s="4"/>
      <c r="W1652" s="4"/>
    </row>
    <row r="1653" spans="1:94" x14ac:dyDescent="0.2">
      <c r="A1653" s="4">
        <v>50</v>
      </c>
      <c r="B1653" s="4">
        <v>0</v>
      </c>
      <c r="C1653" s="4">
        <v>0</v>
      </c>
      <c r="D1653" s="4">
        <v>1</v>
      </c>
      <c r="E1653" s="4">
        <v>217</v>
      </c>
      <c r="F1653" s="4">
        <f>ROUND(Source!AU1634,O1653)</f>
        <v>0</v>
      </c>
      <c r="G1653" s="4" t="s">
        <v>108</v>
      </c>
      <c r="H1653" s="4" t="s">
        <v>109</v>
      </c>
      <c r="I1653" s="4"/>
      <c r="J1653" s="4"/>
      <c r="K1653" s="4">
        <v>217</v>
      </c>
      <c r="L1653" s="4">
        <v>18</v>
      </c>
      <c r="M1653" s="4">
        <v>3</v>
      </c>
      <c r="N1653" s="4" t="s">
        <v>3</v>
      </c>
      <c r="O1653" s="4">
        <v>2</v>
      </c>
      <c r="P1653" s="4"/>
      <c r="Q1653" s="4"/>
      <c r="R1653" s="4"/>
      <c r="S1653" s="4"/>
      <c r="T1653" s="4"/>
      <c r="U1653" s="4"/>
      <c r="V1653" s="4"/>
      <c r="W1653" s="4"/>
    </row>
    <row r="1654" spans="1:94" x14ac:dyDescent="0.2">
      <c r="A1654" s="4">
        <v>50</v>
      </c>
      <c r="B1654" s="4">
        <v>0</v>
      </c>
      <c r="C1654" s="4">
        <v>0</v>
      </c>
      <c r="D1654" s="4">
        <v>1</v>
      </c>
      <c r="E1654" s="4">
        <v>230</v>
      </c>
      <c r="F1654" s="4">
        <f>ROUND(Source!BA1634,O1654)</f>
        <v>0</v>
      </c>
      <c r="G1654" s="4" t="s">
        <v>110</v>
      </c>
      <c r="H1654" s="4" t="s">
        <v>111</v>
      </c>
      <c r="I1654" s="4"/>
      <c r="J1654" s="4"/>
      <c r="K1654" s="4">
        <v>230</v>
      </c>
      <c r="L1654" s="4">
        <v>19</v>
      </c>
      <c r="M1654" s="4">
        <v>3</v>
      </c>
      <c r="N1654" s="4" t="s">
        <v>3</v>
      </c>
      <c r="O1654" s="4">
        <v>2</v>
      </c>
      <c r="P1654" s="4"/>
      <c r="Q1654" s="4"/>
      <c r="R1654" s="4"/>
      <c r="S1654" s="4"/>
      <c r="T1654" s="4"/>
      <c r="U1654" s="4"/>
      <c r="V1654" s="4"/>
      <c r="W1654" s="4"/>
    </row>
    <row r="1655" spans="1:94" x14ac:dyDescent="0.2">
      <c r="A1655" s="4">
        <v>50</v>
      </c>
      <c r="B1655" s="4">
        <v>0</v>
      </c>
      <c r="C1655" s="4">
        <v>0</v>
      </c>
      <c r="D1655" s="4">
        <v>1</v>
      </c>
      <c r="E1655" s="4">
        <v>206</v>
      </c>
      <c r="F1655" s="4">
        <f>ROUND(Source!T1634,O1655)</f>
        <v>0</v>
      </c>
      <c r="G1655" s="4" t="s">
        <v>112</v>
      </c>
      <c r="H1655" s="4" t="s">
        <v>113</v>
      </c>
      <c r="I1655" s="4"/>
      <c r="J1655" s="4"/>
      <c r="K1655" s="4">
        <v>206</v>
      </c>
      <c r="L1655" s="4">
        <v>20</v>
      </c>
      <c r="M1655" s="4">
        <v>3</v>
      </c>
      <c r="N1655" s="4" t="s">
        <v>3</v>
      </c>
      <c r="O1655" s="4">
        <v>2</v>
      </c>
      <c r="P1655" s="4"/>
      <c r="Q1655" s="4"/>
      <c r="R1655" s="4"/>
      <c r="S1655" s="4"/>
      <c r="T1655" s="4"/>
      <c r="U1655" s="4"/>
      <c r="V1655" s="4"/>
      <c r="W1655" s="4"/>
    </row>
    <row r="1656" spans="1:94" x14ac:dyDescent="0.2">
      <c r="A1656" s="4">
        <v>50</v>
      </c>
      <c r="B1656" s="4">
        <v>0</v>
      </c>
      <c r="C1656" s="4">
        <v>0</v>
      </c>
      <c r="D1656" s="4">
        <v>1</v>
      </c>
      <c r="E1656" s="4">
        <v>207</v>
      </c>
      <c r="F1656" s="4">
        <f>Source!U1634</f>
        <v>0</v>
      </c>
      <c r="G1656" s="4" t="s">
        <v>114</v>
      </c>
      <c r="H1656" s="4" t="s">
        <v>115</v>
      </c>
      <c r="I1656" s="4"/>
      <c r="J1656" s="4"/>
      <c r="K1656" s="4">
        <v>207</v>
      </c>
      <c r="L1656" s="4">
        <v>21</v>
      </c>
      <c r="M1656" s="4">
        <v>3</v>
      </c>
      <c r="N1656" s="4" t="s">
        <v>3</v>
      </c>
      <c r="O1656" s="4">
        <v>-1</v>
      </c>
      <c r="P1656" s="4"/>
      <c r="Q1656" s="4"/>
      <c r="R1656" s="4"/>
      <c r="S1656" s="4"/>
      <c r="T1656" s="4"/>
      <c r="U1656" s="4"/>
      <c r="V1656" s="4"/>
      <c r="W1656" s="4"/>
    </row>
    <row r="1657" spans="1:94" x14ac:dyDescent="0.2">
      <c r="A1657" s="4">
        <v>50</v>
      </c>
      <c r="B1657" s="4">
        <v>0</v>
      </c>
      <c r="C1657" s="4">
        <v>0</v>
      </c>
      <c r="D1657" s="4">
        <v>1</v>
      </c>
      <c r="E1657" s="4">
        <v>208</v>
      </c>
      <c r="F1657" s="4">
        <f>Source!V1634</f>
        <v>0</v>
      </c>
      <c r="G1657" s="4" t="s">
        <v>116</v>
      </c>
      <c r="H1657" s="4" t="s">
        <v>117</v>
      </c>
      <c r="I1657" s="4"/>
      <c r="J1657" s="4"/>
      <c r="K1657" s="4">
        <v>208</v>
      </c>
      <c r="L1657" s="4">
        <v>22</v>
      </c>
      <c r="M1657" s="4">
        <v>3</v>
      </c>
      <c r="N1657" s="4" t="s">
        <v>3</v>
      </c>
      <c r="O1657" s="4">
        <v>-1</v>
      </c>
      <c r="P1657" s="4"/>
      <c r="Q1657" s="4"/>
      <c r="R1657" s="4"/>
      <c r="S1657" s="4"/>
      <c r="T1657" s="4"/>
      <c r="U1657" s="4"/>
      <c r="V1657" s="4"/>
      <c r="W1657" s="4"/>
    </row>
    <row r="1658" spans="1:94" x14ac:dyDescent="0.2">
      <c r="A1658" s="4">
        <v>50</v>
      </c>
      <c r="B1658" s="4">
        <v>0</v>
      </c>
      <c r="C1658" s="4">
        <v>0</v>
      </c>
      <c r="D1658" s="4">
        <v>1</v>
      </c>
      <c r="E1658" s="4">
        <v>209</v>
      </c>
      <c r="F1658" s="4">
        <f>ROUND(Source!W1634,O1658)</f>
        <v>0</v>
      </c>
      <c r="G1658" s="4" t="s">
        <v>118</v>
      </c>
      <c r="H1658" s="4" t="s">
        <v>119</v>
      </c>
      <c r="I1658" s="4"/>
      <c r="J1658" s="4"/>
      <c r="K1658" s="4">
        <v>209</v>
      </c>
      <c r="L1658" s="4">
        <v>23</v>
      </c>
      <c r="M1658" s="4">
        <v>3</v>
      </c>
      <c r="N1658" s="4" t="s">
        <v>3</v>
      </c>
      <c r="O1658" s="4">
        <v>2</v>
      </c>
      <c r="P1658" s="4"/>
      <c r="Q1658" s="4"/>
      <c r="R1658" s="4"/>
      <c r="S1658" s="4"/>
      <c r="T1658" s="4"/>
      <c r="U1658" s="4"/>
      <c r="V1658" s="4"/>
      <c r="W1658" s="4"/>
    </row>
    <row r="1659" spans="1:94" x14ac:dyDescent="0.2">
      <c r="A1659" s="4">
        <v>50</v>
      </c>
      <c r="B1659" s="4">
        <v>0</v>
      </c>
      <c r="C1659" s="4">
        <v>0</v>
      </c>
      <c r="D1659" s="4">
        <v>1</v>
      </c>
      <c r="E1659" s="4">
        <v>233</v>
      </c>
      <c r="F1659" s="4">
        <f>ROUND(Source!BD1634,O1659)</f>
        <v>0</v>
      </c>
      <c r="G1659" s="4" t="s">
        <v>120</v>
      </c>
      <c r="H1659" s="4" t="s">
        <v>121</v>
      </c>
      <c r="I1659" s="4"/>
      <c r="J1659" s="4"/>
      <c r="K1659" s="4">
        <v>233</v>
      </c>
      <c r="L1659" s="4">
        <v>24</v>
      </c>
      <c r="M1659" s="4">
        <v>3</v>
      </c>
      <c r="N1659" s="4" t="s">
        <v>3</v>
      </c>
      <c r="O1659" s="4">
        <v>2</v>
      </c>
      <c r="P1659" s="4"/>
      <c r="Q1659" s="4"/>
      <c r="R1659" s="4"/>
      <c r="S1659" s="4"/>
      <c r="T1659" s="4"/>
      <c r="U1659" s="4"/>
      <c r="V1659" s="4"/>
      <c r="W1659" s="4"/>
    </row>
    <row r="1660" spans="1:94" x14ac:dyDescent="0.2">
      <c r="A1660" s="4">
        <v>50</v>
      </c>
      <c r="B1660" s="4">
        <v>0</v>
      </c>
      <c r="C1660" s="4">
        <v>0</v>
      </c>
      <c r="D1660" s="4">
        <v>1</v>
      </c>
      <c r="E1660" s="4">
        <v>210</v>
      </c>
      <c r="F1660" s="4">
        <f>ROUND(Source!X1634,O1660)</f>
        <v>0</v>
      </c>
      <c r="G1660" s="4" t="s">
        <v>122</v>
      </c>
      <c r="H1660" s="4" t="s">
        <v>123</v>
      </c>
      <c r="I1660" s="4"/>
      <c r="J1660" s="4"/>
      <c r="K1660" s="4">
        <v>210</v>
      </c>
      <c r="L1660" s="4">
        <v>25</v>
      </c>
      <c r="M1660" s="4">
        <v>3</v>
      </c>
      <c r="N1660" s="4" t="s">
        <v>3</v>
      </c>
      <c r="O1660" s="4">
        <v>2</v>
      </c>
      <c r="P1660" s="4"/>
      <c r="Q1660" s="4"/>
      <c r="R1660" s="4"/>
      <c r="S1660" s="4"/>
      <c r="T1660" s="4"/>
      <c r="U1660" s="4"/>
      <c r="V1660" s="4"/>
      <c r="W1660" s="4"/>
    </row>
    <row r="1661" spans="1:94" x14ac:dyDescent="0.2">
      <c r="A1661" s="4">
        <v>50</v>
      </c>
      <c r="B1661" s="4">
        <v>0</v>
      </c>
      <c r="C1661" s="4">
        <v>0</v>
      </c>
      <c r="D1661" s="4">
        <v>1</v>
      </c>
      <c r="E1661" s="4">
        <v>211</v>
      </c>
      <c r="F1661" s="4">
        <f>ROUND(Source!Y1634,O1661)</f>
        <v>0</v>
      </c>
      <c r="G1661" s="4" t="s">
        <v>124</v>
      </c>
      <c r="H1661" s="4" t="s">
        <v>125</v>
      </c>
      <c r="I1661" s="4"/>
      <c r="J1661" s="4"/>
      <c r="K1661" s="4">
        <v>211</v>
      </c>
      <c r="L1661" s="4">
        <v>26</v>
      </c>
      <c r="M1661" s="4">
        <v>3</v>
      </c>
      <c r="N1661" s="4" t="s">
        <v>3</v>
      </c>
      <c r="O1661" s="4">
        <v>2</v>
      </c>
      <c r="P1661" s="4"/>
      <c r="Q1661" s="4"/>
      <c r="R1661" s="4"/>
      <c r="S1661" s="4"/>
      <c r="T1661" s="4"/>
      <c r="U1661" s="4"/>
      <c r="V1661" s="4"/>
      <c r="W1661" s="4"/>
    </row>
    <row r="1662" spans="1:94" x14ac:dyDescent="0.2">
      <c r="A1662" s="4">
        <v>50</v>
      </c>
      <c r="B1662" s="4">
        <v>0</v>
      </c>
      <c r="C1662" s="4">
        <v>0</v>
      </c>
      <c r="D1662" s="4">
        <v>1</v>
      </c>
      <c r="E1662" s="4">
        <v>224</v>
      </c>
      <c r="F1662" s="4">
        <f>ROUND(Source!AR1634,O1662)</f>
        <v>0</v>
      </c>
      <c r="G1662" s="4" t="s">
        <v>126</v>
      </c>
      <c r="H1662" s="4" t="s">
        <v>127</v>
      </c>
      <c r="I1662" s="4"/>
      <c r="J1662" s="4"/>
      <c r="K1662" s="4">
        <v>224</v>
      </c>
      <c r="L1662" s="4">
        <v>27</v>
      </c>
      <c r="M1662" s="4">
        <v>3</v>
      </c>
      <c r="N1662" s="4" t="s">
        <v>3</v>
      </c>
      <c r="O1662" s="4">
        <v>2</v>
      </c>
      <c r="P1662" s="4"/>
      <c r="Q1662" s="4"/>
      <c r="R1662" s="4"/>
      <c r="S1662" s="4"/>
      <c r="T1662" s="4"/>
      <c r="U1662" s="4"/>
      <c r="V1662" s="4"/>
      <c r="W1662" s="4"/>
    </row>
    <row r="1664" spans="1:94" x14ac:dyDescent="0.2">
      <c r="A1664" s="1">
        <v>3</v>
      </c>
      <c r="B1664" s="1">
        <v>1</v>
      </c>
      <c r="C1664" s="1"/>
      <c r="D1664" s="1">
        <f>ROW(A2018)</f>
        <v>2018</v>
      </c>
      <c r="E1664" s="1"/>
      <c r="F1664" s="1" t="s">
        <v>47</v>
      </c>
      <c r="G1664" s="1" t="s">
        <v>427</v>
      </c>
      <c r="H1664" s="1" t="s">
        <v>3</v>
      </c>
      <c r="I1664" s="1">
        <v>0</v>
      </c>
      <c r="J1664" s="1" t="s">
        <v>3</v>
      </c>
      <c r="K1664" s="1">
        <v>0</v>
      </c>
      <c r="L1664" s="1" t="s">
        <v>3</v>
      </c>
      <c r="M1664" s="1"/>
      <c r="N1664" s="1"/>
      <c r="O1664" s="1"/>
      <c r="P1664" s="1"/>
      <c r="Q1664" s="1"/>
      <c r="R1664" s="1"/>
      <c r="S1664" s="1"/>
      <c r="T1664" s="1"/>
      <c r="U1664" s="1" t="s">
        <v>3</v>
      </c>
      <c r="V1664" s="1">
        <v>0</v>
      </c>
      <c r="W1664" s="1"/>
      <c r="X1664" s="1"/>
      <c r="Y1664" s="1"/>
      <c r="Z1664" s="1"/>
      <c r="AA1664" s="1"/>
      <c r="AB1664" s="1" t="s">
        <v>3</v>
      </c>
      <c r="AC1664" s="1" t="s">
        <v>3</v>
      </c>
      <c r="AD1664" s="1" t="s">
        <v>3</v>
      </c>
      <c r="AE1664" s="1" t="s">
        <v>3</v>
      </c>
      <c r="AF1664" s="1" t="s">
        <v>3</v>
      </c>
      <c r="AG1664" s="1" t="s">
        <v>3</v>
      </c>
      <c r="AH1664" s="1"/>
      <c r="AI1664" s="1"/>
      <c r="AJ1664" s="1"/>
      <c r="AK1664" s="1"/>
      <c r="AL1664" s="1"/>
      <c r="AM1664" s="1"/>
      <c r="AN1664" s="1"/>
      <c r="AO1664" s="1"/>
      <c r="AP1664" s="1" t="s">
        <v>3</v>
      </c>
      <c r="AQ1664" s="1" t="s">
        <v>3</v>
      </c>
      <c r="AR1664" s="1" t="s">
        <v>3</v>
      </c>
      <c r="AS1664" s="1"/>
      <c r="AT1664" s="1"/>
      <c r="AU1664" s="1"/>
      <c r="AV1664" s="1"/>
      <c r="AW1664" s="1"/>
      <c r="AX1664" s="1"/>
      <c r="AY1664" s="1"/>
      <c r="AZ1664" s="1" t="s">
        <v>3</v>
      </c>
      <c r="BA1664" s="1"/>
      <c r="BB1664" s="1" t="s">
        <v>3</v>
      </c>
      <c r="BC1664" s="1" t="s">
        <v>3</v>
      </c>
      <c r="BD1664" s="1" t="s">
        <v>3</v>
      </c>
      <c r="BE1664" s="1" t="s">
        <v>3</v>
      </c>
      <c r="BF1664" s="1" t="s">
        <v>3</v>
      </c>
      <c r="BG1664" s="1" t="s">
        <v>3</v>
      </c>
      <c r="BH1664" s="1" t="s">
        <v>3</v>
      </c>
      <c r="BI1664" s="1" t="s">
        <v>3</v>
      </c>
      <c r="BJ1664" s="1" t="s">
        <v>3</v>
      </c>
      <c r="BK1664" s="1" t="s">
        <v>3</v>
      </c>
      <c r="BL1664" s="1" t="s">
        <v>3</v>
      </c>
      <c r="BM1664" s="1" t="s">
        <v>3</v>
      </c>
      <c r="BN1664" s="1" t="s">
        <v>3</v>
      </c>
      <c r="BO1664" s="1" t="s">
        <v>3</v>
      </c>
      <c r="BP1664" s="1" t="s">
        <v>3</v>
      </c>
      <c r="BQ1664" s="1"/>
      <c r="BR1664" s="1"/>
      <c r="BS1664" s="1"/>
      <c r="BT1664" s="1"/>
      <c r="BU1664" s="1"/>
      <c r="BV1664" s="1"/>
      <c r="BW1664" s="1"/>
      <c r="BX1664" s="1">
        <v>0</v>
      </c>
      <c r="BY1664" s="1"/>
      <c r="BZ1664" s="1"/>
      <c r="CA1664" s="1"/>
      <c r="CB1664" s="1"/>
      <c r="CC1664" s="1"/>
      <c r="CD1664" s="1"/>
      <c r="CE1664" s="1"/>
      <c r="CF1664" s="1">
        <v>0</v>
      </c>
      <c r="CG1664" s="1">
        <v>0</v>
      </c>
      <c r="CH1664" s="1"/>
      <c r="CI1664" s="1" t="s">
        <v>3</v>
      </c>
      <c r="CJ1664" s="1" t="s">
        <v>3</v>
      </c>
      <c r="CK1664" t="s">
        <v>3</v>
      </c>
      <c r="CL1664" t="s">
        <v>3</v>
      </c>
      <c r="CM1664" t="s">
        <v>3</v>
      </c>
      <c r="CN1664" t="s">
        <v>3</v>
      </c>
      <c r="CO1664" t="s">
        <v>3</v>
      </c>
      <c r="CP1664" t="s">
        <v>3</v>
      </c>
    </row>
    <row r="1666" spans="1:245" x14ac:dyDescent="0.2">
      <c r="A1666" s="2">
        <v>52</v>
      </c>
      <c r="B1666" s="2">
        <f t="shared" ref="B1666:G1666" si="1342">B2018</f>
        <v>1</v>
      </c>
      <c r="C1666" s="2">
        <f t="shared" si="1342"/>
        <v>3</v>
      </c>
      <c r="D1666" s="2">
        <f t="shared" si="1342"/>
        <v>1664</v>
      </c>
      <c r="E1666" s="2">
        <f t="shared" si="1342"/>
        <v>0</v>
      </c>
      <c r="F1666" s="2" t="str">
        <f t="shared" si="1342"/>
        <v>7</v>
      </c>
      <c r="G1666" s="2" t="str">
        <f t="shared" si="1342"/>
        <v>Н.Переведеновская ул. (обустройство пеш.перехода)</v>
      </c>
      <c r="H1666" s="2"/>
      <c r="I1666" s="2"/>
      <c r="J1666" s="2"/>
      <c r="K1666" s="2"/>
      <c r="L1666" s="2"/>
      <c r="M1666" s="2"/>
      <c r="N1666" s="2"/>
      <c r="O1666" s="2">
        <f t="shared" ref="O1666:AT1666" si="1343">O2018</f>
        <v>0</v>
      </c>
      <c r="P1666" s="2">
        <f t="shared" si="1343"/>
        <v>0</v>
      </c>
      <c r="Q1666" s="2">
        <f t="shared" si="1343"/>
        <v>0</v>
      </c>
      <c r="R1666" s="2">
        <f t="shared" si="1343"/>
        <v>0</v>
      </c>
      <c r="S1666" s="2">
        <f t="shared" si="1343"/>
        <v>0</v>
      </c>
      <c r="T1666" s="2">
        <f t="shared" si="1343"/>
        <v>0</v>
      </c>
      <c r="U1666" s="2">
        <f t="shared" si="1343"/>
        <v>0</v>
      </c>
      <c r="V1666" s="2">
        <f t="shared" si="1343"/>
        <v>0</v>
      </c>
      <c r="W1666" s="2">
        <f t="shared" si="1343"/>
        <v>0</v>
      </c>
      <c r="X1666" s="2">
        <f t="shared" si="1343"/>
        <v>0</v>
      </c>
      <c r="Y1666" s="2">
        <f t="shared" si="1343"/>
        <v>0</v>
      </c>
      <c r="Z1666" s="2">
        <f t="shared" si="1343"/>
        <v>0</v>
      </c>
      <c r="AA1666" s="2">
        <f t="shared" si="1343"/>
        <v>0</v>
      </c>
      <c r="AB1666" s="2">
        <f t="shared" si="1343"/>
        <v>0</v>
      </c>
      <c r="AC1666" s="2">
        <f t="shared" si="1343"/>
        <v>0</v>
      </c>
      <c r="AD1666" s="2">
        <f t="shared" si="1343"/>
        <v>0</v>
      </c>
      <c r="AE1666" s="2">
        <f t="shared" si="1343"/>
        <v>0</v>
      </c>
      <c r="AF1666" s="2">
        <f t="shared" si="1343"/>
        <v>0</v>
      </c>
      <c r="AG1666" s="2">
        <f t="shared" si="1343"/>
        <v>0</v>
      </c>
      <c r="AH1666" s="2">
        <f t="shared" si="1343"/>
        <v>0</v>
      </c>
      <c r="AI1666" s="2">
        <f t="shared" si="1343"/>
        <v>0</v>
      </c>
      <c r="AJ1666" s="2">
        <f t="shared" si="1343"/>
        <v>0</v>
      </c>
      <c r="AK1666" s="2">
        <f t="shared" si="1343"/>
        <v>0</v>
      </c>
      <c r="AL1666" s="2">
        <f t="shared" si="1343"/>
        <v>0</v>
      </c>
      <c r="AM1666" s="2">
        <f t="shared" si="1343"/>
        <v>0</v>
      </c>
      <c r="AN1666" s="2">
        <f t="shared" si="1343"/>
        <v>0</v>
      </c>
      <c r="AO1666" s="2">
        <f t="shared" si="1343"/>
        <v>0</v>
      </c>
      <c r="AP1666" s="2">
        <f t="shared" si="1343"/>
        <v>0</v>
      </c>
      <c r="AQ1666" s="2">
        <f t="shared" si="1343"/>
        <v>0</v>
      </c>
      <c r="AR1666" s="2">
        <f t="shared" si="1343"/>
        <v>0</v>
      </c>
      <c r="AS1666" s="2">
        <f t="shared" si="1343"/>
        <v>0</v>
      </c>
      <c r="AT1666" s="2">
        <f t="shared" si="1343"/>
        <v>0</v>
      </c>
      <c r="AU1666" s="2">
        <f t="shared" ref="AU1666:BZ1666" si="1344">AU2018</f>
        <v>0</v>
      </c>
      <c r="AV1666" s="2">
        <f t="shared" si="1344"/>
        <v>0</v>
      </c>
      <c r="AW1666" s="2">
        <f t="shared" si="1344"/>
        <v>0</v>
      </c>
      <c r="AX1666" s="2">
        <f t="shared" si="1344"/>
        <v>0</v>
      </c>
      <c r="AY1666" s="2">
        <f t="shared" si="1344"/>
        <v>0</v>
      </c>
      <c r="AZ1666" s="2">
        <f t="shared" si="1344"/>
        <v>0</v>
      </c>
      <c r="BA1666" s="2">
        <f t="shared" si="1344"/>
        <v>0</v>
      </c>
      <c r="BB1666" s="2">
        <f t="shared" si="1344"/>
        <v>0</v>
      </c>
      <c r="BC1666" s="2">
        <f t="shared" si="1344"/>
        <v>0</v>
      </c>
      <c r="BD1666" s="2">
        <f t="shared" si="1344"/>
        <v>0</v>
      </c>
      <c r="BE1666" s="2">
        <f t="shared" si="1344"/>
        <v>0</v>
      </c>
      <c r="BF1666" s="2">
        <f t="shared" si="1344"/>
        <v>0</v>
      </c>
      <c r="BG1666" s="2">
        <f t="shared" si="1344"/>
        <v>0</v>
      </c>
      <c r="BH1666" s="2">
        <f t="shared" si="1344"/>
        <v>0</v>
      </c>
      <c r="BI1666" s="2">
        <f t="shared" si="1344"/>
        <v>0</v>
      </c>
      <c r="BJ1666" s="2">
        <f t="shared" si="1344"/>
        <v>0</v>
      </c>
      <c r="BK1666" s="2">
        <f t="shared" si="1344"/>
        <v>0</v>
      </c>
      <c r="BL1666" s="2">
        <f t="shared" si="1344"/>
        <v>0</v>
      </c>
      <c r="BM1666" s="2">
        <f t="shared" si="1344"/>
        <v>0</v>
      </c>
      <c r="BN1666" s="2">
        <f t="shared" si="1344"/>
        <v>0</v>
      </c>
      <c r="BO1666" s="2">
        <f t="shared" si="1344"/>
        <v>0</v>
      </c>
      <c r="BP1666" s="2">
        <f t="shared" si="1344"/>
        <v>0</v>
      </c>
      <c r="BQ1666" s="2">
        <f t="shared" si="1344"/>
        <v>0</v>
      </c>
      <c r="BR1666" s="2">
        <f t="shared" si="1344"/>
        <v>0</v>
      </c>
      <c r="BS1666" s="2">
        <f t="shared" si="1344"/>
        <v>0</v>
      </c>
      <c r="BT1666" s="2">
        <f t="shared" si="1344"/>
        <v>0</v>
      </c>
      <c r="BU1666" s="2">
        <f t="shared" si="1344"/>
        <v>0</v>
      </c>
      <c r="BV1666" s="2">
        <f t="shared" si="1344"/>
        <v>0</v>
      </c>
      <c r="BW1666" s="2">
        <f t="shared" si="1344"/>
        <v>0</v>
      </c>
      <c r="BX1666" s="2">
        <f t="shared" si="1344"/>
        <v>0</v>
      </c>
      <c r="BY1666" s="2">
        <f t="shared" si="1344"/>
        <v>0</v>
      </c>
      <c r="BZ1666" s="2">
        <f t="shared" si="1344"/>
        <v>0</v>
      </c>
      <c r="CA1666" s="2">
        <f t="shared" ref="CA1666:DF1666" si="1345">CA2018</f>
        <v>0</v>
      </c>
      <c r="CB1666" s="2">
        <f t="shared" si="1345"/>
        <v>0</v>
      </c>
      <c r="CC1666" s="2">
        <f t="shared" si="1345"/>
        <v>0</v>
      </c>
      <c r="CD1666" s="2">
        <f t="shared" si="1345"/>
        <v>0</v>
      </c>
      <c r="CE1666" s="2">
        <f t="shared" si="1345"/>
        <v>0</v>
      </c>
      <c r="CF1666" s="2">
        <f t="shared" si="1345"/>
        <v>0</v>
      </c>
      <c r="CG1666" s="2">
        <f t="shared" si="1345"/>
        <v>0</v>
      </c>
      <c r="CH1666" s="2">
        <f t="shared" si="1345"/>
        <v>0</v>
      </c>
      <c r="CI1666" s="2">
        <f t="shared" si="1345"/>
        <v>0</v>
      </c>
      <c r="CJ1666" s="2">
        <f t="shared" si="1345"/>
        <v>0</v>
      </c>
      <c r="CK1666" s="2">
        <f t="shared" si="1345"/>
        <v>0</v>
      </c>
      <c r="CL1666" s="2">
        <f t="shared" si="1345"/>
        <v>0</v>
      </c>
      <c r="CM1666" s="2">
        <f t="shared" si="1345"/>
        <v>0</v>
      </c>
      <c r="CN1666" s="2">
        <f t="shared" si="1345"/>
        <v>0</v>
      </c>
      <c r="CO1666" s="2">
        <f t="shared" si="1345"/>
        <v>0</v>
      </c>
      <c r="CP1666" s="2">
        <f t="shared" si="1345"/>
        <v>0</v>
      </c>
      <c r="CQ1666" s="2">
        <f t="shared" si="1345"/>
        <v>0</v>
      </c>
      <c r="CR1666" s="2">
        <f t="shared" si="1345"/>
        <v>0</v>
      </c>
      <c r="CS1666" s="2">
        <f t="shared" si="1345"/>
        <v>0</v>
      </c>
      <c r="CT1666" s="2">
        <f t="shared" si="1345"/>
        <v>0</v>
      </c>
      <c r="CU1666" s="2">
        <f t="shared" si="1345"/>
        <v>0</v>
      </c>
      <c r="CV1666" s="2">
        <f t="shared" si="1345"/>
        <v>0</v>
      </c>
      <c r="CW1666" s="2">
        <f t="shared" si="1345"/>
        <v>0</v>
      </c>
      <c r="CX1666" s="2">
        <f t="shared" si="1345"/>
        <v>0</v>
      </c>
      <c r="CY1666" s="2">
        <f t="shared" si="1345"/>
        <v>0</v>
      </c>
      <c r="CZ1666" s="2">
        <f t="shared" si="1345"/>
        <v>0</v>
      </c>
      <c r="DA1666" s="2">
        <f t="shared" si="1345"/>
        <v>0</v>
      </c>
      <c r="DB1666" s="2">
        <f t="shared" si="1345"/>
        <v>0</v>
      </c>
      <c r="DC1666" s="2">
        <f t="shared" si="1345"/>
        <v>0</v>
      </c>
      <c r="DD1666" s="2">
        <f t="shared" si="1345"/>
        <v>0</v>
      </c>
      <c r="DE1666" s="2">
        <f t="shared" si="1345"/>
        <v>0</v>
      </c>
      <c r="DF1666" s="2">
        <f t="shared" si="1345"/>
        <v>0</v>
      </c>
      <c r="DG1666" s="3">
        <f t="shared" ref="DG1666:EL1666" si="1346">DG2018</f>
        <v>0</v>
      </c>
      <c r="DH1666" s="3">
        <f t="shared" si="1346"/>
        <v>0</v>
      </c>
      <c r="DI1666" s="3">
        <f t="shared" si="1346"/>
        <v>0</v>
      </c>
      <c r="DJ1666" s="3">
        <f t="shared" si="1346"/>
        <v>0</v>
      </c>
      <c r="DK1666" s="3">
        <f t="shared" si="1346"/>
        <v>0</v>
      </c>
      <c r="DL1666" s="3">
        <f t="shared" si="1346"/>
        <v>0</v>
      </c>
      <c r="DM1666" s="3">
        <f t="shared" si="1346"/>
        <v>0</v>
      </c>
      <c r="DN1666" s="3">
        <f t="shared" si="1346"/>
        <v>0</v>
      </c>
      <c r="DO1666" s="3">
        <f t="shared" si="1346"/>
        <v>0</v>
      </c>
      <c r="DP1666" s="3">
        <f t="shared" si="1346"/>
        <v>0</v>
      </c>
      <c r="DQ1666" s="3">
        <f t="shared" si="1346"/>
        <v>0</v>
      </c>
      <c r="DR1666" s="3">
        <f t="shared" si="1346"/>
        <v>0</v>
      </c>
      <c r="DS1666" s="3">
        <f t="shared" si="1346"/>
        <v>0</v>
      </c>
      <c r="DT1666" s="3">
        <f t="shared" si="1346"/>
        <v>0</v>
      </c>
      <c r="DU1666" s="3">
        <f t="shared" si="1346"/>
        <v>0</v>
      </c>
      <c r="DV1666" s="3">
        <f t="shared" si="1346"/>
        <v>0</v>
      </c>
      <c r="DW1666" s="3">
        <f t="shared" si="1346"/>
        <v>0</v>
      </c>
      <c r="DX1666" s="3">
        <f t="shared" si="1346"/>
        <v>0</v>
      </c>
      <c r="DY1666" s="3">
        <f t="shared" si="1346"/>
        <v>0</v>
      </c>
      <c r="DZ1666" s="3">
        <f t="shared" si="1346"/>
        <v>0</v>
      </c>
      <c r="EA1666" s="3">
        <f t="shared" si="1346"/>
        <v>0</v>
      </c>
      <c r="EB1666" s="3">
        <f t="shared" si="1346"/>
        <v>0</v>
      </c>
      <c r="EC1666" s="3">
        <f t="shared" si="1346"/>
        <v>0</v>
      </c>
      <c r="ED1666" s="3">
        <f t="shared" si="1346"/>
        <v>0</v>
      </c>
      <c r="EE1666" s="3">
        <f t="shared" si="1346"/>
        <v>0</v>
      </c>
      <c r="EF1666" s="3">
        <f t="shared" si="1346"/>
        <v>0</v>
      </c>
      <c r="EG1666" s="3">
        <f t="shared" si="1346"/>
        <v>0</v>
      </c>
      <c r="EH1666" s="3">
        <f t="shared" si="1346"/>
        <v>0</v>
      </c>
      <c r="EI1666" s="3">
        <f t="shared" si="1346"/>
        <v>0</v>
      </c>
      <c r="EJ1666" s="3">
        <f t="shared" si="1346"/>
        <v>0</v>
      </c>
      <c r="EK1666" s="3">
        <f t="shared" si="1346"/>
        <v>0</v>
      </c>
      <c r="EL1666" s="3">
        <f t="shared" si="1346"/>
        <v>0</v>
      </c>
      <c r="EM1666" s="3">
        <f t="shared" ref="EM1666:FR1666" si="1347">EM2018</f>
        <v>0</v>
      </c>
      <c r="EN1666" s="3">
        <f t="shared" si="1347"/>
        <v>0</v>
      </c>
      <c r="EO1666" s="3">
        <f t="shared" si="1347"/>
        <v>0</v>
      </c>
      <c r="EP1666" s="3">
        <f t="shared" si="1347"/>
        <v>0</v>
      </c>
      <c r="EQ1666" s="3">
        <f t="shared" si="1347"/>
        <v>0</v>
      </c>
      <c r="ER1666" s="3">
        <f t="shared" si="1347"/>
        <v>0</v>
      </c>
      <c r="ES1666" s="3">
        <f t="shared" si="1347"/>
        <v>0</v>
      </c>
      <c r="ET1666" s="3">
        <f t="shared" si="1347"/>
        <v>0</v>
      </c>
      <c r="EU1666" s="3">
        <f t="shared" si="1347"/>
        <v>0</v>
      </c>
      <c r="EV1666" s="3">
        <f t="shared" si="1347"/>
        <v>0</v>
      </c>
      <c r="EW1666" s="3">
        <f t="shared" si="1347"/>
        <v>0</v>
      </c>
      <c r="EX1666" s="3">
        <f t="shared" si="1347"/>
        <v>0</v>
      </c>
      <c r="EY1666" s="3">
        <f t="shared" si="1347"/>
        <v>0</v>
      </c>
      <c r="EZ1666" s="3">
        <f t="shared" si="1347"/>
        <v>0</v>
      </c>
      <c r="FA1666" s="3">
        <f t="shared" si="1347"/>
        <v>0</v>
      </c>
      <c r="FB1666" s="3">
        <f t="shared" si="1347"/>
        <v>0</v>
      </c>
      <c r="FC1666" s="3">
        <f t="shared" si="1347"/>
        <v>0</v>
      </c>
      <c r="FD1666" s="3">
        <f t="shared" si="1347"/>
        <v>0</v>
      </c>
      <c r="FE1666" s="3">
        <f t="shared" si="1347"/>
        <v>0</v>
      </c>
      <c r="FF1666" s="3">
        <f t="shared" si="1347"/>
        <v>0</v>
      </c>
      <c r="FG1666" s="3">
        <f t="shared" si="1347"/>
        <v>0</v>
      </c>
      <c r="FH1666" s="3">
        <f t="shared" si="1347"/>
        <v>0</v>
      </c>
      <c r="FI1666" s="3">
        <f t="shared" si="1347"/>
        <v>0</v>
      </c>
      <c r="FJ1666" s="3">
        <f t="shared" si="1347"/>
        <v>0</v>
      </c>
      <c r="FK1666" s="3">
        <f t="shared" si="1347"/>
        <v>0</v>
      </c>
      <c r="FL1666" s="3">
        <f t="shared" si="1347"/>
        <v>0</v>
      </c>
      <c r="FM1666" s="3">
        <f t="shared" si="1347"/>
        <v>0</v>
      </c>
      <c r="FN1666" s="3">
        <f t="shared" si="1347"/>
        <v>0</v>
      </c>
      <c r="FO1666" s="3">
        <f t="shared" si="1347"/>
        <v>0</v>
      </c>
      <c r="FP1666" s="3">
        <f t="shared" si="1347"/>
        <v>0</v>
      </c>
      <c r="FQ1666" s="3">
        <f t="shared" si="1347"/>
        <v>0</v>
      </c>
      <c r="FR1666" s="3">
        <f t="shared" si="1347"/>
        <v>0</v>
      </c>
      <c r="FS1666" s="3">
        <f t="shared" ref="FS1666:GX1666" si="1348">FS2018</f>
        <v>0</v>
      </c>
      <c r="FT1666" s="3">
        <f t="shared" si="1348"/>
        <v>0</v>
      </c>
      <c r="FU1666" s="3">
        <f t="shared" si="1348"/>
        <v>0</v>
      </c>
      <c r="FV1666" s="3">
        <f t="shared" si="1348"/>
        <v>0</v>
      </c>
      <c r="FW1666" s="3">
        <f t="shared" si="1348"/>
        <v>0</v>
      </c>
      <c r="FX1666" s="3">
        <f t="shared" si="1348"/>
        <v>0</v>
      </c>
      <c r="FY1666" s="3">
        <f t="shared" si="1348"/>
        <v>0</v>
      </c>
      <c r="FZ1666" s="3">
        <f t="shared" si="1348"/>
        <v>0</v>
      </c>
      <c r="GA1666" s="3">
        <f t="shared" si="1348"/>
        <v>0</v>
      </c>
      <c r="GB1666" s="3">
        <f t="shared" si="1348"/>
        <v>0</v>
      </c>
      <c r="GC1666" s="3">
        <f t="shared" si="1348"/>
        <v>0</v>
      </c>
      <c r="GD1666" s="3">
        <f t="shared" si="1348"/>
        <v>0</v>
      </c>
      <c r="GE1666" s="3">
        <f t="shared" si="1348"/>
        <v>0</v>
      </c>
      <c r="GF1666" s="3">
        <f t="shared" si="1348"/>
        <v>0</v>
      </c>
      <c r="GG1666" s="3">
        <f t="shared" si="1348"/>
        <v>0</v>
      </c>
      <c r="GH1666" s="3">
        <f t="shared" si="1348"/>
        <v>0</v>
      </c>
      <c r="GI1666" s="3">
        <f t="shared" si="1348"/>
        <v>0</v>
      </c>
      <c r="GJ1666" s="3">
        <f t="shared" si="1348"/>
        <v>0</v>
      </c>
      <c r="GK1666" s="3">
        <f t="shared" si="1348"/>
        <v>0</v>
      </c>
      <c r="GL1666" s="3">
        <f t="shared" si="1348"/>
        <v>0</v>
      </c>
      <c r="GM1666" s="3">
        <f t="shared" si="1348"/>
        <v>0</v>
      </c>
      <c r="GN1666" s="3">
        <f t="shared" si="1348"/>
        <v>0</v>
      </c>
      <c r="GO1666" s="3">
        <f t="shared" si="1348"/>
        <v>0</v>
      </c>
      <c r="GP1666" s="3">
        <f t="shared" si="1348"/>
        <v>0</v>
      </c>
      <c r="GQ1666" s="3">
        <f t="shared" si="1348"/>
        <v>0</v>
      </c>
      <c r="GR1666" s="3">
        <f t="shared" si="1348"/>
        <v>0</v>
      </c>
      <c r="GS1666" s="3">
        <f t="shared" si="1348"/>
        <v>0</v>
      </c>
      <c r="GT1666" s="3">
        <f t="shared" si="1348"/>
        <v>0</v>
      </c>
      <c r="GU1666" s="3">
        <f t="shared" si="1348"/>
        <v>0</v>
      </c>
      <c r="GV1666" s="3">
        <f t="shared" si="1348"/>
        <v>0</v>
      </c>
      <c r="GW1666" s="3">
        <f t="shared" si="1348"/>
        <v>0</v>
      </c>
      <c r="GX1666" s="3">
        <f t="shared" si="1348"/>
        <v>0</v>
      </c>
    </row>
    <row r="1668" spans="1:245" x14ac:dyDescent="0.2">
      <c r="A1668" s="1">
        <v>4</v>
      </c>
      <c r="B1668" s="1">
        <v>1</v>
      </c>
      <c r="C1668" s="1"/>
      <c r="D1668" s="1">
        <f>ROW(A1988)</f>
        <v>1988</v>
      </c>
      <c r="E1668" s="1"/>
      <c r="F1668" s="1" t="s">
        <v>13</v>
      </c>
      <c r="G1668" s="1" t="s">
        <v>426</v>
      </c>
      <c r="H1668" s="1" t="s">
        <v>3</v>
      </c>
      <c r="I1668" s="1">
        <v>0</v>
      </c>
      <c r="J1668" s="1"/>
      <c r="K1668" s="1">
        <v>-1</v>
      </c>
      <c r="L1668" s="1"/>
      <c r="M1668" s="1"/>
      <c r="N1668" s="1"/>
      <c r="O1668" s="1"/>
      <c r="P1668" s="1"/>
      <c r="Q1668" s="1"/>
      <c r="R1668" s="1"/>
      <c r="S1668" s="1"/>
      <c r="T1668" s="1"/>
      <c r="U1668" s="1" t="s">
        <v>3</v>
      </c>
      <c r="V1668" s="1">
        <v>0</v>
      </c>
      <c r="W1668" s="1"/>
      <c r="X1668" s="1"/>
      <c r="Y1668" s="1"/>
      <c r="Z1668" s="1"/>
      <c r="AA1668" s="1"/>
      <c r="AB1668" s="1" t="s">
        <v>3</v>
      </c>
      <c r="AC1668" s="1" t="s">
        <v>3</v>
      </c>
      <c r="AD1668" s="1" t="s">
        <v>3</v>
      </c>
      <c r="AE1668" s="1" t="s">
        <v>3</v>
      </c>
      <c r="AF1668" s="1" t="s">
        <v>3</v>
      </c>
      <c r="AG1668" s="1" t="s">
        <v>3</v>
      </c>
      <c r="AH1668" s="1"/>
      <c r="AI1668" s="1"/>
      <c r="AJ1668" s="1"/>
      <c r="AK1668" s="1"/>
      <c r="AL1668" s="1"/>
      <c r="AM1668" s="1"/>
      <c r="AN1668" s="1"/>
      <c r="AO1668" s="1"/>
      <c r="AP1668" s="1" t="s">
        <v>3</v>
      </c>
      <c r="AQ1668" s="1" t="s">
        <v>3</v>
      </c>
      <c r="AR1668" s="1" t="s">
        <v>3</v>
      </c>
      <c r="AS1668" s="1"/>
      <c r="AT1668" s="1"/>
      <c r="AU1668" s="1"/>
      <c r="AV1668" s="1"/>
      <c r="AW1668" s="1"/>
      <c r="AX1668" s="1"/>
      <c r="AY1668" s="1"/>
      <c r="AZ1668" s="1" t="s">
        <v>3</v>
      </c>
      <c r="BA1668" s="1"/>
      <c r="BB1668" s="1" t="s">
        <v>3</v>
      </c>
      <c r="BC1668" s="1" t="s">
        <v>3</v>
      </c>
      <c r="BD1668" s="1" t="s">
        <v>3</v>
      </c>
      <c r="BE1668" s="1" t="s">
        <v>3</v>
      </c>
      <c r="BF1668" s="1" t="s">
        <v>3</v>
      </c>
      <c r="BG1668" s="1" t="s">
        <v>3</v>
      </c>
      <c r="BH1668" s="1" t="s">
        <v>3</v>
      </c>
      <c r="BI1668" s="1" t="s">
        <v>3</v>
      </c>
      <c r="BJ1668" s="1" t="s">
        <v>3</v>
      </c>
      <c r="BK1668" s="1" t="s">
        <v>3</v>
      </c>
      <c r="BL1668" s="1" t="s">
        <v>3</v>
      </c>
      <c r="BM1668" s="1" t="s">
        <v>3</v>
      </c>
      <c r="BN1668" s="1" t="s">
        <v>3</v>
      </c>
      <c r="BO1668" s="1" t="s">
        <v>3</v>
      </c>
      <c r="BP1668" s="1" t="s">
        <v>3</v>
      </c>
      <c r="BQ1668" s="1"/>
      <c r="BR1668" s="1"/>
      <c r="BS1668" s="1"/>
      <c r="BT1668" s="1"/>
      <c r="BU1668" s="1"/>
      <c r="BV1668" s="1"/>
      <c r="BW1668" s="1"/>
      <c r="BX1668" s="1">
        <v>0</v>
      </c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>
        <v>0</v>
      </c>
    </row>
    <row r="1670" spans="1:245" x14ac:dyDescent="0.2">
      <c r="A1670" s="2">
        <v>52</v>
      </c>
      <c r="B1670" s="2">
        <f t="shared" ref="B1670:G1670" si="1349">B1988</f>
        <v>1</v>
      </c>
      <c r="C1670" s="2">
        <f t="shared" si="1349"/>
        <v>4</v>
      </c>
      <c r="D1670" s="2">
        <f t="shared" si="1349"/>
        <v>1668</v>
      </c>
      <c r="E1670" s="2">
        <f t="shared" si="1349"/>
        <v>0</v>
      </c>
      <c r="F1670" s="2" t="str">
        <f t="shared" si="1349"/>
        <v>Новый раздел</v>
      </c>
      <c r="G1670" s="2" t="str">
        <f t="shared" si="1349"/>
        <v>Обустройство</v>
      </c>
      <c r="H1670" s="2"/>
      <c r="I1670" s="2"/>
      <c r="J1670" s="2"/>
      <c r="K1670" s="2"/>
      <c r="L1670" s="2"/>
      <c r="M1670" s="2"/>
      <c r="N1670" s="2"/>
      <c r="O1670" s="2">
        <f t="shared" ref="O1670:AT1670" si="1350">O1988</f>
        <v>0</v>
      </c>
      <c r="P1670" s="2">
        <f t="shared" si="1350"/>
        <v>0</v>
      </c>
      <c r="Q1670" s="2">
        <f t="shared" si="1350"/>
        <v>0</v>
      </c>
      <c r="R1670" s="2">
        <f t="shared" si="1350"/>
        <v>0</v>
      </c>
      <c r="S1670" s="2">
        <f t="shared" si="1350"/>
        <v>0</v>
      </c>
      <c r="T1670" s="2">
        <f t="shared" si="1350"/>
        <v>0</v>
      </c>
      <c r="U1670" s="2">
        <f t="shared" si="1350"/>
        <v>0</v>
      </c>
      <c r="V1670" s="2">
        <f t="shared" si="1350"/>
        <v>0</v>
      </c>
      <c r="W1670" s="2">
        <f t="shared" si="1350"/>
        <v>0</v>
      </c>
      <c r="X1670" s="2">
        <f t="shared" si="1350"/>
        <v>0</v>
      </c>
      <c r="Y1670" s="2">
        <f t="shared" si="1350"/>
        <v>0</v>
      </c>
      <c r="Z1670" s="2">
        <f t="shared" si="1350"/>
        <v>0</v>
      </c>
      <c r="AA1670" s="2">
        <f t="shared" si="1350"/>
        <v>0</v>
      </c>
      <c r="AB1670" s="2">
        <f t="shared" si="1350"/>
        <v>0</v>
      </c>
      <c r="AC1670" s="2">
        <f t="shared" si="1350"/>
        <v>0</v>
      </c>
      <c r="AD1670" s="2">
        <f t="shared" si="1350"/>
        <v>0</v>
      </c>
      <c r="AE1670" s="2">
        <f t="shared" si="1350"/>
        <v>0</v>
      </c>
      <c r="AF1670" s="2">
        <f t="shared" si="1350"/>
        <v>0</v>
      </c>
      <c r="AG1670" s="2">
        <f t="shared" si="1350"/>
        <v>0</v>
      </c>
      <c r="AH1670" s="2">
        <f t="shared" si="1350"/>
        <v>0</v>
      </c>
      <c r="AI1670" s="2">
        <f t="shared" si="1350"/>
        <v>0</v>
      </c>
      <c r="AJ1670" s="2">
        <f t="shared" si="1350"/>
        <v>0</v>
      </c>
      <c r="AK1670" s="2">
        <f t="shared" si="1350"/>
        <v>0</v>
      </c>
      <c r="AL1670" s="2">
        <f t="shared" si="1350"/>
        <v>0</v>
      </c>
      <c r="AM1670" s="2">
        <f t="shared" si="1350"/>
        <v>0</v>
      </c>
      <c r="AN1670" s="2">
        <f t="shared" si="1350"/>
        <v>0</v>
      </c>
      <c r="AO1670" s="2">
        <f t="shared" si="1350"/>
        <v>0</v>
      </c>
      <c r="AP1670" s="2">
        <f t="shared" si="1350"/>
        <v>0</v>
      </c>
      <c r="AQ1670" s="2">
        <f t="shared" si="1350"/>
        <v>0</v>
      </c>
      <c r="AR1670" s="2">
        <f t="shared" si="1350"/>
        <v>0</v>
      </c>
      <c r="AS1670" s="2">
        <f t="shared" si="1350"/>
        <v>0</v>
      </c>
      <c r="AT1670" s="2">
        <f t="shared" si="1350"/>
        <v>0</v>
      </c>
      <c r="AU1670" s="2">
        <f t="shared" ref="AU1670:BZ1670" si="1351">AU1988</f>
        <v>0</v>
      </c>
      <c r="AV1670" s="2">
        <f t="shared" si="1351"/>
        <v>0</v>
      </c>
      <c r="AW1670" s="2">
        <f t="shared" si="1351"/>
        <v>0</v>
      </c>
      <c r="AX1670" s="2">
        <f t="shared" si="1351"/>
        <v>0</v>
      </c>
      <c r="AY1670" s="2">
        <f t="shared" si="1351"/>
        <v>0</v>
      </c>
      <c r="AZ1670" s="2">
        <f t="shared" si="1351"/>
        <v>0</v>
      </c>
      <c r="BA1670" s="2">
        <f t="shared" si="1351"/>
        <v>0</v>
      </c>
      <c r="BB1670" s="2">
        <f t="shared" si="1351"/>
        <v>0</v>
      </c>
      <c r="BC1670" s="2">
        <f t="shared" si="1351"/>
        <v>0</v>
      </c>
      <c r="BD1670" s="2">
        <f t="shared" si="1351"/>
        <v>0</v>
      </c>
      <c r="BE1670" s="2">
        <f t="shared" si="1351"/>
        <v>0</v>
      </c>
      <c r="BF1670" s="2">
        <f t="shared" si="1351"/>
        <v>0</v>
      </c>
      <c r="BG1670" s="2">
        <f t="shared" si="1351"/>
        <v>0</v>
      </c>
      <c r="BH1670" s="2">
        <f t="shared" si="1351"/>
        <v>0</v>
      </c>
      <c r="BI1670" s="2">
        <f t="shared" si="1351"/>
        <v>0</v>
      </c>
      <c r="BJ1670" s="2">
        <f t="shared" si="1351"/>
        <v>0</v>
      </c>
      <c r="BK1670" s="2">
        <f t="shared" si="1351"/>
        <v>0</v>
      </c>
      <c r="BL1670" s="2">
        <f t="shared" si="1351"/>
        <v>0</v>
      </c>
      <c r="BM1670" s="2">
        <f t="shared" si="1351"/>
        <v>0</v>
      </c>
      <c r="BN1670" s="2">
        <f t="shared" si="1351"/>
        <v>0</v>
      </c>
      <c r="BO1670" s="2">
        <f t="shared" si="1351"/>
        <v>0</v>
      </c>
      <c r="BP1670" s="2">
        <f t="shared" si="1351"/>
        <v>0</v>
      </c>
      <c r="BQ1670" s="2">
        <f t="shared" si="1351"/>
        <v>0</v>
      </c>
      <c r="BR1670" s="2">
        <f t="shared" si="1351"/>
        <v>0</v>
      </c>
      <c r="BS1670" s="2">
        <f t="shared" si="1351"/>
        <v>0</v>
      </c>
      <c r="BT1670" s="2">
        <f t="shared" si="1351"/>
        <v>0</v>
      </c>
      <c r="BU1670" s="2">
        <f t="shared" si="1351"/>
        <v>0</v>
      </c>
      <c r="BV1670" s="2">
        <f t="shared" si="1351"/>
        <v>0</v>
      </c>
      <c r="BW1670" s="2">
        <f t="shared" si="1351"/>
        <v>0</v>
      </c>
      <c r="BX1670" s="2">
        <f t="shared" si="1351"/>
        <v>0</v>
      </c>
      <c r="BY1670" s="2">
        <f t="shared" si="1351"/>
        <v>0</v>
      </c>
      <c r="BZ1670" s="2">
        <f t="shared" si="1351"/>
        <v>0</v>
      </c>
      <c r="CA1670" s="2">
        <f t="shared" ref="CA1670:DF1670" si="1352">CA1988</f>
        <v>0</v>
      </c>
      <c r="CB1670" s="2">
        <f t="shared" si="1352"/>
        <v>0</v>
      </c>
      <c r="CC1670" s="2">
        <f t="shared" si="1352"/>
        <v>0</v>
      </c>
      <c r="CD1670" s="2">
        <f t="shared" si="1352"/>
        <v>0</v>
      </c>
      <c r="CE1670" s="2">
        <f t="shared" si="1352"/>
        <v>0</v>
      </c>
      <c r="CF1670" s="2">
        <f t="shared" si="1352"/>
        <v>0</v>
      </c>
      <c r="CG1670" s="2">
        <f t="shared" si="1352"/>
        <v>0</v>
      </c>
      <c r="CH1670" s="2">
        <f t="shared" si="1352"/>
        <v>0</v>
      </c>
      <c r="CI1670" s="2">
        <f t="shared" si="1352"/>
        <v>0</v>
      </c>
      <c r="CJ1670" s="2">
        <f t="shared" si="1352"/>
        <v>0</v>
      </c>
      <c r="CK1670" s="2">
        <f t="shared" si="1352"/>
        <v>0</v>
      </c>
      <c r="CL1670" s="2">
        <f t="shared" si="1352"/>
        <v>0</v>
      </c>
      <c r="CM1670" s="2">
        <f t="shared" si="1352"/>
        <v>0</v>
      </c>
      <c r="CN1670" s="2">
        <f t="shared" si="1352"/>
        <v>0</v>
      </c>
      <c r="CO1670" s="2">
        <f t="shared" si="1352"/>
        <v>0</v>
      </c>
      <c r="CP1670" s="2">
        <f t="shared" si="1352"/>
        <v>0</v>
      </c>
      <c r="CQ1670" s="2">
        <f t="shared" si="1352"/>
        <v>0</v>
      </c>
      <c r="CR1670" s="2">
        <f t="shared" si="1352"/>
        <v>0</v>
      </c>
      <c r="CS1670" s="2">
        <f t="shared" si="1352"/>
        <v>0</v>
      </c>
      <c r="CT1670" s="2">
        <f t="shared" si="1352"/>
        <v>0</v>
      </c>
      <c r="CU1670" s="2">
        <f t="shared" si="1352"/>
        <v>0</v>
      </c>
      <c r="CV1670" s="2">
        <f t="shared" si="1352"/>
        <v>0</v>
      </c>
      <c r="CW1670" s="2">
        <f t="shared" si="1352"/>
        <v>0</v>
      </c>
      <c r="CX1670" s="2">
        <f t="shared" si="1352"/>
        <v>0</v>
      </c>
      <c r="CY1670" s="2">
        <f t="shared" si="1352"/>
        <v>0</v>
      </c>
      <c r="CZ1670" s="2">
        <f t="shared" si="1352"/>
        <v>0</v>
      </c>
      <c r="DA1670" s="2">
        <f t="shared" si="1352"/>
        <v>0</v>
      </c>
      <c r="DB1670" s="2">
        <f t="shared" si="1352"/>
        <v>0</v>
      </c>
      <c r="DC1670" s="2">
        <f t="shared" si="1352"/>
        <v>0</v>
      </c>
      <c r="DD1670" s="2">
        <f t="shared" si="1352"/>
        <v>0</v>
      </c>
      <c r="DE1670" s="2">
        <f t="shared" si="1352"/>
        <v>0</v>
      </c>
      <c r="DF1670" s="2">
        <f t="shared" si="1352"/>
        <v>0</v>
      </c>
      <c r="DG1670" s="3">
        <f t="shared" ref="DG1670:EL1670" si="1353">DG1988</f>
        <v>0</v>
      </c>
      <c r="DH1670" s="3">
        <f t="shared" si="1353"/>
        <v>0</v>
      </c>
      <c r="DI1670" s="3">
        <f t="shared" si="1353"/>
        <v>0</v>
      </c>
      <c r="DJ1670" s="3">
        <f t="shared" si="1353"/>
        <v>0</v>
      </c>
      <c r="DK1670" s="3">
        <f t="shared" si="1353"/>
        <v>0</v>
      </c>
      <c r="DL1670" s="3">
        <f t="shared" si="1353"/>
        <v>0</v>
      </c>
      <c r="DM1670" s="3">
        <f t="shared" si="1353"/>
        <v>0</v>
      </c>
      <c r="DN1670" s="3">
        <f t="shared" si="1353"/>
        <v>0</v>
      </c>
      <c r="DO1670" s="3">
        <f t="shared" si="1353"/>
        <v>0</v>
      </c>
      <c r="DP1670" s="3">
        <f t="shared" si="1353"/>
        <v>0</v>
      </c>
      <c r="DQ1670" s="3">
        <f t="shared" si="1353"/>
        <v>0</v>
      </c>
      <c r="DR1670" s="3">
        <f t="shared" si="1353"/>
        <v>0</v>
      </c>
      <c r="DS1670" s="3">
        <f t="shared" si="1353"/>
        <v>0</v>
      </c>
      <c r="DT1670" s="3">
        <f t="shared" si="1353"/>
        <v>0</v>
      </c>
      <c r="DU1670" s="3">
        <f t="shared" si="1353"/>
        <v>0</v>
      </c>
      <c r="DV1670" s="3">
        <f t="shared" si="1353"/>
        <v>0</v>
      </c>
      <c r="DW1670" s="3">
        <f t="shared" si="1353"/>
        <v>0</v>
      </c>
      <c r="DX1670" s="3">
        <f t="shared" si="1353"/>
        <v>0</v>
      </c>
      <c r="DY1670" s="3">
        <f t="shared" si="1353"/>
        <v>0</v>
      </c>
      <c r="DZ1670" s="3">
        <f t="shared" si="1353"/>
        <v>0</v>
      </c>
      <c r="EA1670" s="3">
        <f t="shared" si="1353"/>
        <v>0</v>
      </c>
      <c r="EB1670" s="3">
        <f t="shared" si="1353"/>
        <v>0</v>
      </c>
      <c r="EC1670" s="3">
        <f t="shared" si="1353"/>
        <v>0</v>
      </c>
      <c r="ED1670" s="3">
        <f t="shared" si="1353"/>
        <v>0</v>
      </c>
      <c r="EE1670" s="3">
        <f t="shared" si="1353"/>
        <v>0</v>
      </c>
      <c r="EF1670" s="3">
        <f t="shared" si="1353"/>
        <v>0</v>
      </c>
      <c r="EG1670" s="3">
        <f t="shared" si="1353"/>
        <v>0</v>
      </c>
      <c r="EH1670" s="3">
        <f t="shared" si="1353"/>
        <v>0</v>
      </c>
      <c r="EI1670" s="3">
        <f t="shared" si="1353"/>
        <v>0</v>
      </c>
      <c r="EJ1670" s="3">
        <f t="shared" si="1353"/>
        <v>0</v>
      </c>
      <c r="EK1670" s="3">
        <f t="shared" si="1353"/>
        <v>0</v>
      </c>
      <c r="EL1670" s="3">
        <f t="shared" si="1353"/>
        <v>0</v>
      </c>
      <c r="EM1670" s="3">
        <f t="shared" ref="EM1670:FR1670" si="1354">EM1988</f>
        <v>0</v>
      </c>
      <c r="EN1670" s="3">
        <f t="shared" si="1354"/>
        <v>0</v>
      </c>
      <c r="EO1670" s="3">
        <f t="shared" si="1354"/>
        <v>0</v>
      </c>
      <c r="EP1670" s="3">
        <f t="shared" si="1354"/>
        <v>0</v>
      </c>
      <c r="EQ1670" s="3">
        <f t="shared" si="1354"/>
        <v>0</v>
      </c>
      <c r="ER1670" s="3">
        <f t="shared" si="1354"/>
        <v>0</v>
      </c>
      <c r="ES1670" s="3">
        <f t="shared" si="1354"/>
        <v>0</v>
      </c>
      <c r="ET1670" s="3">
        <f t="shared" si="1354"/>
        <v>0</v>
      </c>
      <c r="EU1670" s="3">
        <f t="shared" si="1354"/>
        <v>0</v>
      </c>
      <c r="EV1670" s="3">
        <f t="shared" si="1354"/>
        <v>0</v>
      </c>
      <c r="EW1670" s="3">
        <f t="shared" si="1354"/>
        <v>0</v>
      </c>
      <c r="EX1670" s="3">
        <f t="shared" si="1354"/>
        <v>0</v>
      </c>
      <c r="EY1670" s="3">
        <f t="shared" si="1354"/>
        <v>0</v>
      </c>
      <c r="EZ1670" s="3">
        <f t="shared" si="1354"/>
        <v>0</v>
      </c>
      <c r="FA1670" s="3">
        <f t="shared" si="1354"/>
        <v>0</v>
      </c>
      <c r="FB1670" s="3">
        <f t="shared" si="1354"/>
        <v>0</v>
      </c>
      <c r="FC1670" s="3">
        <f t="shared" si="1354"/>
        <v>0</v>
      </c>
      <c r="FD1670" s="3">
        <f t="shared" si="1354"/>
        <v>0</v>
      </c>
      <c r="FE1670" s="3">
        <f t="shared" si="1354"/>
        <v>0</v>
      </c>
      <c r="FF1670" s="3">
        <f t="shared" si="1354"/>
        <v>0</v>
      </c>
      <c r="FG1670" s="3">
        <f t="shared" si="1354"/>
        <v>0</v>
      </c>
      <c r="FH1670" s="3">
        <f t="shared" si="1354"/>
        <v>0</v>
      </c>
      <c r="FI1670" s="3">
        <f t="shared" si="1354"/>
        <v>0</v>
      </c>
      <c r="FJ1670" s="3">
        <f t="shared" si="1354"/>
        <v>0</v>
      </c>
      <c r="FK1670" s="3">
        <f t="shared" si="1354"/>
        <v>0</v>
      </c>
      <c r="FL1670" s="3">
        <f t="shared" si="1354"/>
        <v>0</v>
      </c>
      <c r="FM1670" s="3">
        <f t="shared" si="1354"/>
        <v>0</v>
      </c>
      <c r="FN1670" s="3">
        <f t="shared" si="1354"/>
        <v>0</v>
      </c>
      <c r="FO1670" s="3">
        <f t="shared" si="1354"/>
        <v>0</v>
      </c>
      <c r="FP1670" s="3">
        <f t="shared" si="1354"/>
        <v>0</v>
      </c>
      <c r="FQ1670" s="3">
        <f t="shared" si="1354"/>
        <v>0</v>
      </c>
      <c r="FR1670" s="3">
        <f t="shared" si="1354"/>
        <v>0</v>
      </c>
      <c r="FS1670" s="3">
        <f t="shared" ref="FS1670:GX1670" si="1355">FS1988</f>
        <v>0</v>
      </c>
      <c r="FT1670" s="3">
        <f t="shared" si="1355"/>
        <v>0</v>
      </c>
      <c r="FU1670" s="3">
        <f t="shared" si="1355"/>
        <v>0</v>
      </c>
      <c r="FV1670" s="3">
        <f t="shared" si="1355"/>
        <v>0</v>
      </c>
      <c r="FW1670" s="3">
        <f t="shared" si="1355"/>
        <v>0</v>
      </c>
      <c r="FX1670" s="3">
        <f t="shared" si="1355"/>
        <v>0</v>
      </c>
      <c r="FY1670" s="3">
        <f t="shared" si="1355"/>
        <v>0</v>
      </c>
      <c r="FZ1670" s="3">
        <f t="shared" si="1355"/>
        <v>0</v>
      </c>
      <c r="GA1670" s="3">
        <f t="shared" si="1355"/>
        <v>0</v>
      </c>
      <c r="GB1670" s="3">
        <f t="shared" si="1355"/>
        <v>0</v>
      </c>
      <c r="GC1670" s="3">
        <f t="shared" si="1355"/>
        <v>0</v>
      </c>
      <c r="GD1670" s="3">
        <f t="shared" si="1355"/>
        <v>0</v>
      </c>
      <c r="GE1670" s="3">
        <f t="shared" si="1355"/>
        <v>0</v>
      </c>
      <c r="GF1670" s="3">
        <f t="shared" si="1355"/>
        <v>0</v>
      </c>
      <c r="GG1670" s="3">
        <f t="shared" si="1355"/>
        <v>0</v>
      </c>
      <c r="GH1670" s="3">
        <f t="shared" si="1355"/>
        <v>0</v>
      </c>
      <c r="GI1670" s="3">
        <f t="shared" si="1355"/>
        <v>0</v>
      </c>
      <c r="GJ1670" s="3">
        <f t="shared" si="1355"/>
        <v>0</v>
      </c>
      <c r="GK1670" s="3">
        <f t="shared" si="1355"/>
        <v>0</v>
      </c>
      <c r="GL1670" s="3">
        <f t="shared" si="1355"/>
        <v>0</v>
      </c>
      <c r="GM1670" s="3">
        <f t="shared" si="1355"/>
        <v>0</v>
      </c>
      <c r="GN1670" s="3">
        <f t="shared" si="1355"/>
        <v>0</v>
      </c>
      <c r="GO1670" s="3">
        <f t="shared" si="1355"/>
        <v>0</v>
      </c>
      <c r="GP1670" s="3">
        <f t="shared" si="1355"/>
        <v>0</v>
      </c>
      <c r="GQ1670" s="3">
        <f t="shared" si="1355"/>
        <v>0</v>
      </c>
      <c r="GR1670" s="3">
        <f t="shared" si="1355"/>
        <v>0</v>
      </c>
      <c r="GS1670" s="3">
        <f t="shared" si="1355"/>
        <v>0</v>
      </c>
      <c r="GT1670" s="3">
        <f t="shared" si="1355"/>
        <v>0</v>
      </c>
      <c r="GU1670" s="3">
        <f t="shared" si="1355"/>
        <v>0</v>
      </c>
      <c r="GV1670" s="3">
        <f t="shared" si="1355"/>
        <v>0</v>
      </c>
      <c r="GW1670" s="3">
        <f t="shared" si="1355"/>
        <v>0</v>
      </c>
      <c r="GX1670" s="3">
        <f t="shared" si="1355"/>
        <v>0</v>
      </c>
    </row>
    <row r="1672" spans="1:245" x14ac:dyDescent="0.2">
      <c r="A1672" s="1">
        <v>5</v>
      </c>
      <c r="B1672" s="1">
        <v>1</v>
      </c>
      <c r="C1672" s="1"/>
      <c r="D1672" s="1">
        <f>ROW(A1690)</f>
        <v>1690</v>
      </c>
      <c r="E1672" s="1"/>
      <c r="F1672" s="1" t="s">
        <v>15</v>
      </c>
      <c r="G1672" s="1" t="s">
        <v>16</v>
      </c>
      <c r="H1672" s="1" t="s">
        <v>3</v>
      </c>
      <c r="I1672" s="1">
        <v>0</v>
      </c>
      <c r="J1672" s="1"/>
      <c r="K1672" s="1">
        <v>-1</v>
      </c>
      <c r="L1672" s="1"/>
      <c r="M1672" s="1"/>
      <c r="N1672" s="1"/>
      <c r="O1672" s="1"/>
      <c r="P1672" s="1"/>
      <c r="Q1672" s="1"/>
      <c r="R1672" s="1"/>
      <c r="S1672" s="1"/>
      <c r="T1672" s="1"/>
      <c r="U1672" s="1" t="s">
        <v>3</v>
      </c>
      <c r="V1672" s="1">
        <v>0</v>
      </c>
      <c r="W1672" s="1"/>
      <c r="X1672" s="1"/>
      <c r="Y1672" s="1"/>
      <c r="Z1672" s="1"/>
      <c r="AA1672" s="1"/>
      <c r="AB1672" s="1" t="s">
        <v>3</v>
      </c>
      <c r="AC1672" s="1" t="s">
        <v>3</v>
      </c>
      <c r="AD1672" s="1" t="s">
        <v>3</v>
      </c>
      <c r="AE1672" s="1" t="s">
        <v>3</v>
      </c>
      <c r="AF1672" s="1" t="s">
        <v>3</v>
      </c>
      <c r="AG1672" s="1" t="s">
        <v>3</v>
      </c>
      <c r="AH1672" s="1"/>
      <c r="AI1672" s="1"/>
      <c r="AJ1672" s="1"/>
      <c r="AK1672" s="1"/>
      <c r="AL1672" s="1"/>
      <c r="AM1672" s="1"/>
      <c r="AN1672" s="1"/>
      <c r="AO1672" s="1"/>
      <c r="AP1672" s="1" t="s">
        <v>3</v>
      </c>
      <c r="AQ1672" s="1" t="s">
        <v>3</v>
      </c>
      <c r="AR1672" s="1" t="s">
        <v>3</v>
      </c>
      <c r="AS1672" s="1"/>
      <c r="AT1672" s="1"/>
      <c r="AU1672" s="1"/>
      <c r="AV1672" s="1"/>
      <c r="AW1672" s="1"/>
      <c r="AX1672" s="1"/>
      <c r="AY1672" s="1"/>
      <c r="AZ1672" s="1" t="s">
        <v>3</v>
      </c>
      <c r="BA1672" s="1"/>
      <c r="BB1672" s="1" t="s">
        <v>3</v>
      </c>
      <c r="BC1672" s="1" t="s">
        <v>3</v>
      </c>
      <c r="BD1672" s="1" t="s">
        <v>3</v>
      </c>
      <c r="BE1672" s="1" t="s">
        <v>3</v>
      </c>
      <c r="BF1672" s="1" t="s">
        <v>3</v>
      </c>
      <c r="BG1672" s="1" t="s">
        <v>3</v>
      </c>
      <c r="BH1672" s="1" t="s">
        <v>3</v>
      </c>
      <c r="BI1672" s="1" t="s">
        <v>3</v>
      </c>
      <c r="BJ1672" s="1" t="s">
        <v>3</v>
      </c>
      <c r="BK1672" s="1" t="s">
        <v>3</v>
      </c>
      <c r="BL1672" s="1" t="s">
        <v>3</v>
      </c>
      <c r="BM1672" s="1" t="s">
        <v>3</v>
      </c>
      <c r="BN1672" s="1" t="s">
        <v>3</v>
      </c>
      <c r="BO1672" s="1" t="s">
        <v>3</v>
      </c>
      <c r="BP1672" s="1" t="s">
        <v>3</v>
      </c>
      <c r="BQ1672" s="1"/>
      <c r="BR1672" s="1"/>
      <c r="BS1672" s="1"/>
      <c r="BT1672" s="1"/>
      <c r="BU1672" s="1"/>
      <c r="BV1672" s="1"/>
      <c r="BW1672" s="1"/>
      <c r="BX1672" s="1">
        <v>0</v>
      </c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>
        <v>0</v>
      </c>
    </row>
    <row r="1674" spans="1:245" x14ac:dyDescent="0.2">
      <c r="A1674" s="2">
        <v>52</v>
      </c>
      <c r="B1674" s="2">
        <f t="shared" ref="B1674:G1674" si="1356">B1690</f>
        <v>1</v>
      </c>
      <c r="C1674" s="2">
        <f t="shared" si="1356"/>
        <v>5</v>
      </c>
      <c r="D1674" s="2">
        <f t="shared" si="1356"/>
        <v>1672</v>
      </c>
      <c r="E1674" s="2">
        <f t="shared" si="1356"/>
        <v>0</v>
      </c>
      <c r="F1674" s="2" t="str">
        <f t="shared" si="1356"/>
        <v>Новый подраздел</v>
      </c>
      <c r="G1674" s="2" t="str">
        <f t="shared" si="1356"/>
        <v>Разборка асфальтобетонного покрытия (тротуар) с последующим восстановлением</v>
      </c>
      <c r="H1674" s="2"/>
      <c r="I1674" s="2"/>
      <c r="J1674" s="2"/>
      <c r="K1674" s="2"/>
      <c r="L1674" s="2"/>
      <c r="M1674" s="2"/>
      <c r="N1674" s="2"/>
      <c r="O1674" s="2">
        <f t="shared" ref="O1674:AT1674" si="1357">O1690</f>
        <v>0</v>
      </c>
      <c r="P1674" s="2">
        <f t="shared" si="1357"/>
        <v>0</v>
      </c>
      <c r="Q1674" s="2">
        <f t="shared" si="1357"/>
        <v>0</v>
      </c>
      <c r="R1674" s="2">
        <f t="shared" si="1357"/>
        <v>0</v>
      </c>
      <c r="S1674" s="2">
        <f t="shared" si="1357"/>
        <v>0</v>
      </c>
      <c r="T1674" s="2">
        <f t="shared" si="1357"/>
        <v>0</v>
      </c>
      <c r="U1674" s="2">
        <f t="shared" si="1357"/>
        <v>0</v>
      </c>
      <c r="V1674" s="2">
        <f t="shared" si="1357"/>
        <v>0</v>
      </c>
      <c r="W1674" s="2">
        <f t="shared" si="1357"/>
        <v>0</v>
      </c>
      <c r="X1674" s="2">
        <f t="shared" si="1357"/>
        <v>0</v>
      </c>
      <c r="Y1674" s="2">
        <f t="shared" si="1357"/>
        <v>0</v>
      </c>
      <c r="Z1674" s="2">
        <f t="shared" si="1357"/>
        <v>0</v>
      </c>
      <c r="AA1674" s="2">
        <f t="shared" si="1357"/>
        <v>0</v>
      </c>
      <c r="AB1674" s="2">
        <f t="shared" si="1357"/>
        <v>0</v>
      </c>
      <c r="AC1674" s="2">
        <f t="shared" si="1357"/>
        <v>0</v>
      </c>
      <c r="AD1674" s="2">
        <f t="shared" si="1357"/>
        <v>0</v>
      </c>
      <c r="AE1674" s="2">
        <f t="shared" si="1357"/>
        <v>0</v>
      </c>
      <c r="AF1674" s="2">
        <f t="shared" si="1357"/>
        <v>0</v>
      </c>
      <c r="AG1674" s="2">
        <f t="shared" si="1357"/>
        <v>0</v>
      </c>
      <c r="AH1674" s="2">
        <f t="shared" si="1357"/>
        <v>0</v>
      </c>
      <c r="AI1674" s="2">
        <f t="shared" si="1357"/>
        <v>0</v>
      </c>
      <c r="AJ1674" s="2">
        <f t="shared" si="1357"/>
        <v>0</v>
      </c>
      <c r="AK1674" s="2">
        <f t="shared" si="1357"/>
        <v>0</v>
      </c>
      <c r="AL1674" s="2">
        <f t="shared" si="1357"/>
        <v>0</v>
      </c>
      <c r="AM1674" s="2">
        <f t="shared" si="1357"/>
        <v>0</v>
      </c>
      <c r="AN1674" s="2">
        <f t="shared" si="1357"/>
        <v>0</v>
      </c>
      <c r="AO1674" s="2">
        <f t="shared" si="1357"/>
        <v>0</v>
      </c>
      <c r="AP1674" s="2">
        <f t="shared" si="1357"/>
        <v>0</v>
      </c>
      <c r="AQ1674" s="2">
        <f t="shared" si="1357"/>
        <v>0</v>
      </c>
      <c r="AR1674" s="2">
        <f t="shared" si="1357"/>
        <v>0</v>
      </c>
      <c r="AS1674" s="2">
        <f t="shared" si="1357"/>
        <v>0</v>
      </c>
      <c r="AT1674" s="2">
        <f t="shared" si="1357"/>
        <v>0</v>
      </c>
      <c r="AU1674" s="2">
        <f t="shared" ref="AU1674:BZ1674" si="1358">AU1690</f>
        <v>0</v>
      </c>
      <c r="AV1674" s="2">
        <f t="shared" si="1358"/>
        <v>0</v>
      </c>
      <c r="AW1674" s="2">
        <f t="shared" si="1358"/>
        <v>0</v>
      </c>
      <c r="AX1674" s="2">
        <f t="shared" si="1358"/>
        <v>0</v>
      </c>
      <c r="AY1674" s="2">
        <f t="shared" si="1358"/>
        <v>0</v>
      </c>
      <c r="AZ1674" s="2">
        <f t="shared" si="1358"/>
        <v>0</v>
      </c>
      <c r="BA1674" s="2">
        <f t="shared" si="1358"/>
        <v>0</v>
      </c>
      <c r="BB1674" s="2">
        <f t="shared" si="1358"/>
        <v>0</v>
      </c>
      <c r="BC1674" s="2">
        <f t="shared" si="1358"/>
        <v>0</v>
      </c>
      <c r="BD1674" s="2">
        <f t="shared" si="1358"/>
        <v>0</v>
      </c>
      <c r="BE1674" s="2">
        <f t="shared" si="1358"/>
        <v>0</v>
      </c>
      <c r="BF1674" s="2">
        <f t="shared" si="1358"/>
        <v>0</v>
      </c>
      <c r="BG1674" s="2">
        <f t="shared" si="1358"/>
        <v>0</v>
      </c>
      <c r="BH1674" s="2">
        <f t="shared" si="1358"/>
        <v>0</v>
      </c>
      <c r="BI1674" s="2">
        <f t="shared" si="1358"/>
        <v>0</v>
      </c>
      <c r="BJ1674" s="2">
        <f t="shared" si="1358"/>
        <v>0</v>
      </c>
      <c r="BK1674" s="2">
        <f t="shared" si="1358"/>
        <v>0</v>
      </c>
      <c r="BL1674" s="2">
        <f t="shared" si="1358"/>
        <v>0</v>
      </c>
      <c r="BM1674" s="2">
        <f t="shared" si="1358"/>
        <v>0</v>
      </c>
      <c r="BN1674" s="2">
        <f t="shared" si="1358"/>
        <v>0</v>
      </c>
      <c r="BO1674" s="2">
        <f t="shared" si="1358"/>
        <v>0</v>
      </c>
      <c r="BP1674" s="2">
        <f t="shared" si="1358"/>
        <v>0</v>
      </c>
      <c r="BQ1674" s="2">
        <f t="shared" si="1358"/>
        <v>0</v>
      </c>
      <c r="BR1674" s="2">
        <f t="shared" si="1358"/>
        <v>0</v>
      </c>
      <c r="BS1674" s="2">
        <f t="shared" si="1358"/>
        <v>0</v>
      </c>
      <c r="BT1674" s="2">
        <f t="shared" si="1358"/>
        <v>0</v>
      </c>
      <c r="BU1674" s="2">
        <f t="shared" si="1358"/>
        <v>0</v>
      </c>
      <c r="BV1674" s="2">
        <f t="shared" si="1358"/>
        <v>0</v>
      </c>
      <c r="BW1674" s="2">
        <f t="shared" si="1358"/>
        <v>0</v>
      </c>
      <c r="BX1674" s="2">
        <f t="shared" si="1358"/>
        <v>0</v>
      </c>
      <c r="BY1674" s="2">
        <f t="shared" si="1358"/>
        <v>0</v>
      </c>
      <c r="BZ1674" s="2">
        <f t="shared" si="1358"/>
        <v>0</v>
      </c>
      <c r="CA1674" s="2">
        <f t="shared" ref="CA1674:DF1674" si="1359">CA1690</f>
        <v>0</v>
      </c>
      <c r="CB1674" s="2">
        <f t="shared" si="1359"/>
        <v>0</v>
      </c>
      <c r="CC1674" s="2">
        <f t="shared" si="1359"/>
        <v>0</v>
      </c>
      <c r="CD1674" s="2">
        <f t="shared" si="1359"/>
        <v>0</v>
      </c>
      <c r="CE1674" s="2">
        <f t="shared" si="1359"/>
        <v>0</v>
      </c>
      <c r="CF1674" s="2">
        <f t="shared" si="1359"/>
        <v>0</v>
      </c>
      <c r="CG1674" s="2">
        <f t="shared" si="1359"/>
        <v>0</v>
      </c>
      <c r="CH1674" s="2">
        <f t="shared" si="1359"/>
        <v>0</v>
      </c>
      <c r="CI1674" s="2">
        <f t="shared" si="1359"/>
        <v>0</v>
      </c>
      <c r="CJ1674" s="2">
        <f t="shared" si="1359"/>
        <v>0</v>
      </c>
      <c r="CK1674" s="2">
        <f t="shared" si="1359"/>
        <v>0</v>
      </c>
      <c r="CL1674" s="2">
        <f t="shared" si="1359"/>
        <v>0</v>
      </c>
      <c r="CM1674" s="2">
        <f t="shared" si="1359"/>
        <v>0</v>
      </c>
      <c r="CN1674" s="2">
        <f t="shared" si="1359"/>
        <v>0</v>
      </c>
      <c r="CO1674" s="2">
        <f t="shared" si="1359"/>
        <v>0</v>
      </c>
      <c r="CP1674" s="2">
        <f t="shared" si="1359"/>
        <v>0</v>
      </c>
      <c r="CQ1674" s="2">
        <f t="shared" si="1359"/>
        <v>0</v>
      </c>
      <c r="CR1674" s="2">
        <f t="shared" si="1359"/>
        <v>0</v>
      </c>
      <c r="CS1674" s="2">
        <f t="shared" si="1359"/>
        <v>0</v>
      </c>
      <c r="CT1674" s="2">
        <f t="shared" si="1359"/>
        <v>0</v>
      </c>
      <c r="CU1674" s="2">
        <f t="shared" si="1359"/>
        <v>0</v>
      </c>
      <c r="CV1674" s="2">
        <f t="shared" si="1359"/>
        <v>0</v>
      </c>
      <c r="CW1674" s="2">
        <f t="shared" si="1359"/>
        <v>0</v>
      </c>
      <c r="CX1674" s="2">
        <f t="shared" si="1359"/>
        <v>0</v>
      </c>
      <c r="CY1674" s="2">
        <f t="shared" si="1359"/>
        <v>0</v>
      </c>
      <c r="CZ1674" s="2">
        <f t="shared" si="1359"/>
        <v>0</v>
      </c>
      <c r="DA1674" s="2">
        <f t="shared" si="1359"/>
        <v>0</v>
      </c>
      <c r="DB1674" s="2">
        <f t="shared" si="1359"/>
        <v>0</v>
      </c>
      <c r="DC1674" s="2">
        <f t="shared" si="1359"/>
        <v>0</v>
      </c>
      <c r="DD1674" s="2">
        <f t="shared" si="1359"/>
        <v>0</v>
      </c>
      <c r="DE1674" s="2">
        <f t="shared" si="1359"/>
        <v>0</v>
      </c>
      <c r="DF1674" s="2">
        <f t="shared" si="1359"/>
        <v>0</v>
      </c>
      <c r="DG1674" s="3">
        <f t="shared" ref="DG1674:EL1674" si="1360">DG1690</f>
        <v>0</v>
      </c>
      <c r="DH1674" s="3">
        <f t="shared" si="1360"/>
        <v>0</v>
      </c>
      <c r="DI1674" s="3">
        <f t="shared" si="1360"/>
        <v>0</v>
      </c>
      <c r="DJ1674" s="3">
        <f t="shared" si="1360"/>
        <v>0</v>
      </c>
      <c r="DK1674" s="3">
        <f t="shared" si="1360"/>
        <v>0</v>
      </c>
      <c r="DL1674" s="3">
        <f t="shared" si="1360"/>
        <v>0</v>
      </c>
      <c r="DM1674" s="3">
        <f t="shared" si="1360"/>
        <v>0</v>
      </c>
      <c r="DN1674" s="3">
        <f t="shared" si="1360"/>
        <v>0</v>
      </c>
      <c r="DO1674" s="3">
        <f t="shared" si="1360"/>
        <v>0</v>
      </c>
      <c r="DP1674" s="3">
        <f t="shared" si="1360"/>
        <v>0</v>
      </c>
      <c r="DQ1674" s="3">
        <f t="shared" si="1360"/>
        <v>0</v>
      </c>
      <c r="DR1674" s="3">
        <f t="shared" si="1360"/>
        <v>0</v>
      </c>
      <c r="DS1674" s="3">
        <f t="shared" si="1360"/>
        <v>0</v>
      </c>
      <c r="DT1674" s="3">
        <f t="shared" si="1360"/>
        <v>0</v>
      </c>
      <c r="DU1674" s="3">
        <f t="shared" si="1360"/>
        <v>0</v>
      </c>
      <c r="DV1674" s="3">
        <f t="shared" si="1360"/>
        <v>0</v>
      </c>
      <c r="DW1674" s="3">
        <f t="shared" si="1360"/>
        <v>0</v>
      </c>
      <c r="DX1674" s="3">
        <f t="shared" si="1360"/>
        <v>0</v>
      </c>
      <c r="DY1674" s="3">
        <f t="shared" si="1360"/>
        <v>0</v>
      </c>
      <c r="DZ1674" s="3">
        <f t="shared" si="1360"/>
        <v>0</v>
      </c>
      <c r="EA1674" s="3">
        <f t="shared" si="1360"/>
        <v>0</v>
      </c>
      <c r="EB1674" s="3">
        <f t="shared" si="1360"/>
        <v>0</v>
      </c>
      <c r="EC1674" s="3">
        <f t="shared" si="1360"/>
        <v>0</v>
      </c>
      <c r="ED1674" s="3">
        <f t="shared" si="1360"/>
        <v>0</v>
      </c>
      <c r="EE1674" s="3">
        <f t="shared" si="1360"/>
        <v>0</v>
      </c>
      <c r="EF1674" s="3">
        <f t="shared" si="1360"/>
        <v>0</v>
      </c>
      <c r="EG1674" s="3">
        <f t="shared" si="1360"/>
        <v>0</v>
      </c>
      <c r="EH1674" s="3">
        <f t="shared" si="1360"/>
        <v>0</v>
      </c>
      <c r="EI1674" s="3">
        <f t="shared" si="1360"/>
        <v>0</v>
      </c>
      <c r="EJ1674" s="3">
        <f t="shared" si="1360"/>
        <v>0</v>
      </c>
      <c r="EK1674" s="3">
        <f t="shared" si="1360"/>
        <v>0</v>
      </c>
      <c r="EL1674" s="3">
        <f t="shared" si="1360"/>
        <v>0</v>
      </c>
      <c r="EM1674" s="3">
        <f t="shared" ref="EM1674:FR1674" si="1361">EM1690</f>
        <v>0</v>
      </c>
      <c r="EN1674" s="3">
        <f t="shared" si="1361"/>
        <v>0</v>
      </c>
      <c r="EO1674" s="3">
        <f t="shared" si="1361"/>
        <v>0</v>
      </c>
      <c r="EP1674" s="3">
        <f t="shared" si="1361"/>
        <v>0</v>
      </c>
      <c r="EQ1674" s="3">
        <f t="shared" si="1361"/>
        <v>0</v>
      </c>
      <c r="ER1674" s="3">
        <f t="shared" si="1361"/>
        <v>0</v>
      </c>
      <c r="ES1674" s="3">
        <f t="shared" si="1361"/>
        <v>0</v>
      </c>
      <c r="ET1674" s="3">
        <f t="shared" si="1361"/>
        <v>0</v>
      </c>
      <c r="EU1674" s="3">
        <f t="shared" si="1361"/>
        <v>0</v>
      </c>
      <c r="EV1674" s="3">
        <f t="shared" si="1361"/>
        <v>0</v>
      </c>
      <c r="EW1674" s="3">
        <f t="shared" si="1361"/>
        <v>0</v>
      </c>
      <c r="EX1674" s="3">
        <f t="shared" si="1361"/>
        <v>0</v>
      </c>
      <c r="EY1674" s="3">
        <f t="shared" si="1361"/>
        <v>0</v>
      </c>
      <c r="EZ1674" s="3">
        <f t="shared" si="1361"/>
        <v>0</v>
      </c>
      <c r="FA1674" s="3">
        <f t="shared" si="1361"/>
        <v>0</v>
      </c>
      <c r="FB1674" s="3">
        <f t="shared" si="1361"/>
        <v>0</v>
      </c>
      <c r="FC1674" s="3">
        <f t="shared" si="1361"/>
        <v>0</v>
      </c>
      <c r="FD1674" s="3">
        <f t="shared" si="1361"/>
        <v>0</v>
      </c>
      <c r="FE1674" s="3">
        <f t="shared" si="1361"/>
        <v>0</v>
      </c>
      <c r="FF1674" s="3">
        <f t="shared" si="1361"/>
        <v>0</v>
      </c>
      <c r="FG1674" s="3">
        <f t="shared" si="1361"/>
        <v>0</v>
      </c>
      <c r="FH1674" s="3">
        <f t="shared" si="1361"/>
        <v>0</v>
      </c>
      <c r="FI1674" s="3">
        <f t="shared" si="1361"/>
        <v>0</v>
      </c>
      <c r="FJ1674" s="3">
        <f t="shared" si="1361"/>
        <v>0</v>
      </c>
      <c r="FK1674" s="3">
        <f t="shared" si="1361"/>
        <v>0</v>
      </c>
      <c r="FL1674" s="3">
        <f t="shared" si="1361"/>
        <v>0</v>
      </c>
      <c r="FM1674" s="3">
        <f t="shared" si="1361"/>
        <v>0</v>
      </c>
      <c r="FN1674" s="3">
        <f t="shared" si="1361"/>
        <v>0</v>
      </c>
      <c r="FO1674" s="3">
        <f t="shared" si="1361"/>
        <v>0</v>
      </c>
      <c r="FP1674" s="3">
        <f t="shared" si="1361"/>
        <v>0</v>
      </c>
      <c r="FQ1674" s="3">
        <f t="shared" si="1361"/>
        <v>0</v>
      </c>
      <c r="FR1674" s="3">
        <f t="shared" si="1361"/>
        <v>0</v>
      </c>
      <c r="FS1674" s="3">
        <f t="shared" ref="FS1674:GX1674" si="1362">FS1690</f>
        <v>0</v>
      </c>
      <c r="FT1674" s="3">
        <f t="shared" si="1362"/>
        <v>0</v>
      </c>
      <c r="FU1674" s="3">
        <f t="shared" si="1362"/>
        <v>0</v>
      </c>
      <c r="FV1674" s="3">
        <f t="shared" si="1362"/>
        <v>0</v>
      </c>
      <c r="FW1674" s="3">
        <f t="shared" si="1362"/>
        <v>0</v>
      </c>
      <c r="FX1674" s="3">
        <f t="shared" si="1362"/>
        <v>0</v>
      </c>
      <c r="FY1674" s="3">
        <f t="shared" si="1362"/>
        <v>0</v>
      </c>
      <c r="FZ1674" s="3">
        <f t="shared" si="1362"/>
        <v>0</v>
      </c>
      <c r="GA1674" s="3">
        <f t="shared" si="1362"/>
        <v>0</v>
      </c>
      <c r="GB1674" s="3">
        <f t="shared" si="1362"/>
        <v>0</v>
      </c>
      <c r="GC1674" s="3">
        <f t="shared" si="1362"/>
        <v>0</v>
      </c>
      <c r="GD1674" s="3">
        <f t="shared" si="1362"/>
        <v>0</v>
      </c>
      <c r="GE1674" s="3">
        <f t="shared" si="1362"/>
        <v>0</v>
      </c>
      <c r="GF1674" s="3">
        <f t="shared" si="1362"/>
        <v>0</v>
      </c>
      <c r="GG1674" s="3">
        <f t="shared" si="1362"/>
        <v>0</v>
      </c>
      <c r="GH1674" s="3">
        <f t="shared" si="1362"/>
        <v>0</v>
      </c>
      <c r="GI1674" s="3">
        <f t="shared" si="1362"/>
        <v>0</v>
      </c>
      <c r="GJ1674" s="3">
        <f t="shared" si="1362"/>
        <v>0</v>
      </c>
      <c r="GK1674" s="3">
        <f t="shared" si="1362"/>
        <v>0</v>
      </c>
      <c r="GL1674" s="3">
        <f t="shared" si="1362"/>
        <v>0</v>
      </c>
      <c r="GM1674" s="3">
        <f t="shared" si="1362"/>
        <v>0</v>
      </c>
      <c r="GN1674" s="3">
        <f t="shared" si="1362"/>
        <v>0</v>
      </c>
      <c r="GO1674" s="3">
        <f t="shared" si="1362"/>
        <v>0</v>
      </c>
      <c r="GP1674" s="3">
        <f t="shared" si="1362"/>
        <v>0</v>
      </c>
      <c r="GQ1674" s="3">
        <f t="shared" si="1362"/>
        <v>0</v>
      </c>
      <c r="GR1674" s="3">
        <f t="shared" si="1362"/>
        <v>0</v>
      </c>
      <c r="GS1674" s="3">
        <f t="shared" si="1362"/>
        <v>0</v>
      </c>
      <c r="GT1674" s="3">
        <f t="shared" si="1362"/>
        <v>0</v>
      </c>
      <c r="GU1674" s="3">
        <f t="shared" si="1362"/>
        <v>0</v>
      </c>
      <c r="GV1674" s="3">
        <f t="shared" si="1362"/>
        <v>0</v>
      </c>
      <c r="GW1674" s="3">
        <f t="shared" si="1362"/>
        <v>0</v>
      </c>
      <c r="GX1674" s="3">
        <f t="shared" si="1362"/>
        <v>0</v>
      </c>
    </row>
    <row r="1676" spans="1:245" x14ac:dyDescent="0.2">
      <c r="A1676">
        <v>17</v>
      </c>
      <c r="B1676">
        <v>1</v>
      </c>
      <c r="C1676">
        <f>ROW(SmtRes!A515)</f>
        <v>515</v>
      </c>
      <c r="D1676">
        <f>ROW(EtalonRes!A500)</f>
        <v>500</v>
      </c>
      <c r="E1676" t="s">
        <v>4</v>
      </c>
      <c r="F1676" t="s">
        <v>17</v>
      </c>
      <c r="G1676" t="s">
        <v>18</v>
      </c>
      <c r="H1676" t="s">
        <v>19</v>
      </c>
      <c r="I1676">
        <v>0</v>
      </c>
      <c r="J1676">
        <v>0</v>
      </c>
      <c r="O1676">
        <f t="shared" ref="O1676:O1688" si="1363">ROUND(CP1676,2)</f>
        <v>0</v>
      </c>
      <c r="P1676">
        <f t="shared" ref="P1676:P1688" si="1364">ROUND(CQ1676*I1676,2)</f>
        <v>0</v>
      </c>
      <c r="Q1676">
        <f t="shared" ref="Q1676:Q1688" si="1365">ROUND(CR1676*I1676,2)</f>
        <v>0</v>
      </c>
      <c r="R1676">
        <f t="shared" ref="R1676:R1688" si="1366">ROUND(CS1676*I1676,2)</f>
        <v>0</v>
      </c>
      <c r="S1676">
        <f t="shared" ref="S1676:S1688" si="1367">ROUND(CT1676*I1676,2)</f>
        <v>0</v>
      </c>
      <c r="T1676">
        <f t="shared" ref="T1676:T1688" si="1368">ROUND(CU1676*I1676,2)</f>
        <v>0</v>
      </c>
      <c r="U1676">
        <f t="shared" ref="U1676:U1688" si="1369">CV1676*I1676</f>
        <v>0</v>
      </c>
      <c r="V1676">
        <f t="shared" ref="V1676:V1688" si="1370">CW1676*I1676</f>
        <v>0</v>
      </c>
      <c r="W1676">
        <f t="shared" ref="W1676:W1688" si="1371">ROUND(CX1676*I1676,2)</f>
        <v>0</v>
      </c>
      <c r="X1676">
        <f t="shared" ref="X1676:X1688" si="1372">ROUND(CY1676,2)</f>
        <v>0</v>
      </c>
      <c r="Y1676">
        <f t="shared" ref="Y1676:Y1688" si="1373">ROUND(CZ1676,2)</f>
        <v>0</v>
      </c>
      <c r="AA1676">
        <v>52421674</v>
      </c>
      <c r="AB1676">
        <f t="shared" ref="AB1676:AB1688" si="1374">ROUND((AC1676+AD1676+AF1676),6)</f>
        <v>10772.1</v>
      </c>
      <c r="AC1676">
        <f>ROUND((ES1676),6)</f>
        <v>0</v>
      </c>
      <c r="AD1676">
        <f>ROUND((((ET1676)-(EU1676))+AE1676),6)</f>
        <v>0</v>
      </c>
      <c r="AE1676">
        <f t="shared" ref="AE1676:AF1680" si="1375">ROUND((EU1676),6)</f>
        <v>0</v>
      </c>
      <c r="AF1676">
        <f t="shared" si="1375"/>
        <v>10772.1</v>
      </c>
      <c r="AG1676">
        <f t="shared" ref="AG1676:AG1688" si="1376">ROUND((AP1676),6)</f>
        <v>0</v>
      </c>
      <c r="AH1676">
        <f t="shared" ref="AH1676:AI1680" si="1377">(EW1676)</f>
        <v>59.6</v>
      </c>
      <c r="AI1676">
        <f t="shared" si="1377"/>
        <v>0</v>
      </c>
      <c r="AJ1676">
        <f t="shared" ref="AJ1676:AJ1688" si="1378">(AS1676)</f>
        <v>0</v>
      </c>
      <c r="AK1676">
        <v>10772.1</v>
      </c>
      <c r="AL1676">
        <v>0</v>
      </c>
      <c r="AM1676">
        <v>0</v>
      </c>
      <c r="AN1676">
        <v>0</v>
      </c>
      <c r="AO1676">
        <v>10772.1</v>
      </c>
      <c r="AP1676">
        <v>0</v>
      </c>
      <c r="AQ1676">
        <v>59.6</v>
      </c>
      <c r="AR1676">
        <v>0</v>
      </c>
      <c r="AS1676">
        <v>0</v>
      </c>
      <c r="AT1676">
        <v>70</v>
      </c>
      <c r="AU1676">
        <v>10</v>
      </c>
      <c r="AV1676">
        <v>1</v>
      </c>
      <c r="AW1676">
        <v>1</v>
      </c>
      <c r="AZ1676">
        <v>1</v>
      </c>
      <c r="BA1676">
        <v>1</v>
      </c>
      <c r="BB1676">
        <v>1</v>
      </c>
      <c r="BC1676">
        <v>1</v>
      </c>
      <c r="BD1676" t="s">
        <v>3</v>
      </c>
      <c r="BE1676" t="s">
        <v>3</v>
      </c>
      <c r="BF1676" t="s">
        <v>3</v>
      </c>
      <c r="BG1676" t="s">
        <v>3</v>
      </c>
      <c r="BH1676">
        <v>0</v>
      </c>
      <c r="BI1676">
        <v>4</v>
      </c>
      <c r="BJ1676" t="s">
        <v>20</v>
      </c>
      <c r="BM1676">
        <v>0</v>
      </c>
      <c r="BN1676">
        <v>0</v>
      </c>
      <c r="BO1676" t="s">
        <v>3</v>
      </c>
      <c r="BP1676">
        <v>0</v>
      </c>
      <c r="BQ1676">
        <v>1</v>
      </c>
      <c r="BR1676">
        <v>0</v>
      </c>
      <c r="BS1676">
        <v>1</v>
      </c>
      <c r="BT1676">
        <v>1</v>
      </c>
      <c r="BU1676">
        <v>1</v>
      </c>
      <c r="BV1676">
        <v>1</v>
      </c>
      <c r="BW1676">
        <v>1</v>
      </c>
      <c r="BX1676">
        <v>1</v>
      </c>
      <c r="BY1676" t="s">
        <v>3</v>
      </c>
      <c r="BZ1676">
        <v>70</v>
      </c>
      <c r="CA1676">
        <v>10</v>
      </c>
      <c r="CE1676">
        <v>0</v>
      </c>
      <c r="CF1676">
        <v>0</v>
      </c>
      <c r="CG1676">
        <v>0</v>
      </c>
      <c r="CM1676">
        <v>0</v>
      </c>
      <c r="CN1676" t="s">
        <v>3</v>
      </c>
      <c r="CO1676">
        <v>0</v>
      </c>
      <c r="CP1676">
        <f t="shared" ref="CP1676:CP1688" si="1379">(P1676+Q1676+S1676)</f>
        <v>0</v>
      </c>
      <c r="CQ1676">
        <f t="shared" ref="CQ1676:CQ1688" si="1380">(AC1676*BC1676*AW1676)</f>
        <v>0</v>
      </c>
      <c r="CR1676">
        <f>((((ET1676)*BB1676-(EU1676)*BS1676)+AE1676*BS1676)*AV1676)</f>
        <v>0</v>
      </c>
      <c r="CS1676">
        <f t="shared" ref="CS1676:CS1688" si="1381">(AE1676*BS1676*AV1676)</f>
        <v>0</v>
      </c>
      <c r="CT1676">
        <f t="shared" ref="CT1676:CT1688" si="1382">(AF1676*BA1676*AV1676)</f>
        <v>10772.1</v>
      </c>
      <c r="CU1676">
        <f t="shared" ref="CU1676:CU1688" si="1383">AG1676</f>
        <v>0</v>
      </c>
      <c r="CV1676">
        <f t="shared" ref="CV1676:CV1688" si="1384">(AH1676*AV1676)</f>
        <v>59.6</v>
      </c>
      <c r="CW1676">
        <f t="shared" ref="CW1676:CW1688" si="1385">AI1676</f>
        <v>0</v>
      </c>
      <c r="CX1676">
        <f t="shared" ref="CX1676:CX1688" si="1386">AJ1676</f>
        <v>0</v>
      </c>
      <c r="CY1676">
        <f t="shared" ref="CY1676:CY1688" si="1387">((S1676*BZ1676)/100)</f>
        <v>0</v>
      </c>
      <c r="CZ1676">
        <f t="shared" ref="CZ1676:CZ1688" si="1388">((S1676*CA1676)/100)</f>
        <v>0</v>
      </c>
      <c r="DC1676" t="s">
        <v>3</v>
      </c>
      <c r="DD1676" t="s">
        <v>3</v>
      </c>
      <c r="DE1676" t="s">
        <v>3</v>
      </c>
      <c r="DF1676" t="s">
        <v>3</v>
      </c>
      <c r="DG1676" t="s">
        <v>3</v>
      </c>
      <c r="DH1676" t="s">
        <v>3</v>
      </c>
      <c r="DI1676" t="s">
        <v>3</v>
      </c>
      <c r="DJ1676" t="s">
        <v>3</v>
      </c>
      <c r="DK1676" t="s">
        <v>3</v>
      </c>
      <c r="DL1676" t="s">
        <v>3</v>
      </c>
      <c r="DM1676" t="s">
        <v>3</v>
      </c>
      <c r="DN1676">
        <v>0</v>
      </c>
      <c r="DO1676">
        <v>0</v>
      </c>
      <c r="DP1676">
        <v>1</v>
      </c>
      <c r="DQ1676">
        <v>1</v>
      </c>
      <c r="DU1676">
        <v>1005</v>
      </c>
      <c r="DV1676" t="s">
        <v>19</v>
      </c>
      <c r="DW1676" t="s">
        <v>19</v>
      </c>
      <c r="DX1676">
        <v>1000</v>
      </c>
      <c r="EE1676">
        <v>51482689</v>
      </c>
      <c r="EF1676">
        <v>1</v>
      </c>
      <c r="EG1676" t="s">
        <v>21</v>
      </c>
      <c r="EH1676">
        <v>0</v>
      </c>
      <c r="EI1676" t="s">
        <v>3</v>
      </c>
      <c r="EJ1676">
        <v>4</v>
      </c>
      <c r="EK1676">
        <v>0</v>
      </c>
      <c r="EL1676" t="s">
        <v>22</v>
      </c>
      <c r="EM1676" t="s">
        <v>23</v>
      </c>
      <c r="EO1676" t="s">
        <v>3</v>
      </c>
      <c r="EQ1676">
        <v>0</v>
      </c>
      <c r="ER1676">
        <v>10772.1</v>
      </c>
      <c r="ES1676">
        <v>0</v>
      </c>
      <c r="ET1676">
        <v>0</v>
      </c>
      <c r="EU1676">
        <v>0</v>
      </c>
      <c r="EV1676">
        <v>10772.1</v>
      </c>
      <c r="EW1676">
        <v>59.6</v>
      </c>
      <c r="EX1676">
        <v>0</v>
      </c>
      <c r="EY1676">
        <v>0</v>
      </c>
      <c r="FQ1676">
        <v>0</v>
      </c>
      <c r="FR1676">
        <f t="shared" ref="FR1676:FR1688" si="1389">ROUND(IF(AND(BH1676=3,BI1676=3),P1676,0),2)</f>
        <v>0</v>
      </c>
      <c r="FS1676">
        <v>0</v>
      </c>
      <c r="FX1676">
        <v>70</v>
      </c>
      <c r="FY1676">
        <v>10</v>
      </c>
      <c r="GA1676" t="s">
        <v>3</v>
      </c>
      <c r="GD1676">
        <v>0</v>
      </c>
      <c r="GF1676">
        <v>-387888668</v>
      </c>
      <c r="GG1676">
        <v>2</v>
      </c>
      <c r="GH1676">
        <v>1</v>
      </c>
      <c r="GI1676">
        <v>-2</v>
      </c>
      <c r="GJ1676">
        <v>0</v>
      </c>
      <c r="GK1676">
        <f>ROUND(R1676*(R12)/100,2)</f>
        <v>0</v>
      </c>
      <c r="GL1676">
        <f t="shared" ref="GL1676:GL1688" si="1390">ROUND(IF(AND(BH1676=3,BI1676=3,FS1676&lt;&gt;0),P1676,0),2)</f>
        <v>0</v>
      </c>
      <c r="GM1676">
        <f>ROUND(O1676+X1676+Y1676+GK1676,2)+GX1676</f>
        <v>0</v>
      </c>
      <c r="GN1676">
        <f>IF(OR(BI1676=0,BI1676=1),ROUND(O1676+X1676+Y1676+GK1676,2),0)</f>
        <v>0</v>
      </c>
      <c r="GO1676">
        <f>IF(BI1676=2,ROUND(O1676+X1676+Y1676+GK1676,2),0)</f>
        <v>0</v>
      </c>
      <c r="GP1676">
        <f>IF(BI1676=4,ROUND(O1676+X1676+Y1676+GK1676,2)+GX1676,0)</f>
        <v>0</v>
      </c>
      <c r="GR1676">
        <v>0</v>
      </c>
      <c r="GS1676">
        <v>3</v>
      </c>
      <c r="GT1676">
        <v>0</v>
      </c>
      <c r="GU1676" t="s">
        <v>3</v>
      </c>
      <c r="GV1676">
        <f>ROUND((GT1676),6)</f>
        <v>0</v>
      </c>
      <c r="GW1676">
        <v>1</v>
      </c>
      <c r="GX1676">
        <f t="shared" ref="GX1676:GX1688" si="1391">ROUND(HC1676*I1676,2)</f>
        <v>0</v>
      </c>
      <c r="HA1676">
        <v>0</v>
      </c>
      <c r="HB1676">
        <v>0</v>
      </c>
      <c r="HC1676">
        <f t="shared" ref="HC1676:HC1688" si="1392">GV1676*GW1676</f>
        <v>0</v>
      </c>
      <c r="HE1676" t="s">
        <v>3</v>
      </c>
      <c r="HF1676" t="s">
        <v>3</v>
      </c>
      <c r="IK1676">
        <f t="shared" ref="IK1676:IK1688" si="1393">ROUND(GM1676*1.2,2)</f>
        <v>0</v>
      </c>
    </row>
    <row r="1677" spans="1:245" x14ac:dyDescent="0.2">
      <c r="A1677">
        <v>17</v>
      </c>
      <c r="B1677">
        <v>1</v>
      </c>
      <c r="C1677">
        <f>ROW(SmtRes!A516)</f>
        <v>516</v>
      </c>
      <c r="D1677">
        <f>ROW(EtalonRes!A501)</f>
        <v>501</v>
      </c>
      <c r="E1677" t="s">
        <v>24</v>
      </c>
      <c r="F1677" t="s">
        <v>25</v>
      </c>
      <c r="G1677" t="s">
        <v>26</v>
      </c>
      <c r="H1677" t="s">
        <v>27</v>
      </c>
      <c r="I1677">
        <v>0</v>
      </c>
      <c r="J1677">
        <v>0</v>
      </c>
      <c r="O1677">
        <f t="shared" si="1363"/>
        <v>0</v>
      </c>
      <c r="P1677">
        <f t="shared" si="1364"/>
        <v>0</v>
      </c>
      <c r="Q1677">
        <f t="shared" si="1365"/>
        <v>0</v>
      </c>
      <c r="R1677">
        <f t="shared" si="1366"/>
        <v>0</v>
      </c>
      <c r="S1677">
        <f t="shared" si="1367"/>
        <v>0</v>
      </c>
      <c r="T1677">
        <f t="shared" si="1368"/>
        <v>0</v>
      </c>
      <c r="U1677">
        <f t="shared" si="1369"/>
        <v>0</v>
      </c>
      <c r="V1677">
        <f t="shared" si="1370"/>
        <v>0</v>
      </c>
      <c r="W1677">
        <f t="shared" si="1371"/>
        <v>0</v>
      </c>
      <c r="X1677">
        <f t="shared" si="1372"/>
        <v>0</v>
      </c>
      <c r="Y1677">
        <f t="shared" si="1373"/>
        <v>0</v>
      </c>
      <c r="AA1677">
        <v>52421674</v>
      </c>
      <c r="AB1677">
        <f t="shared" si="1374"/>
        <v>80.25</v>
      </c>
      <c r="AC1677">
        <f>ROUND((ES1677),6)</f>
        <v>0</v>
      </c>
      <c r="AD1677">
        <f>ROUND((((ET1677)-(EU1677))+AE1677),6)</f>
        <v>80.25</v>
      </c>
      <c r="AE1677">
        <f t="shared" si="1375"/>
        <v>25.84</v>
      </c>
      <c r="AF1677">
        <f t="shared" si="1375"/>
        <v>0</v>
      </c>
      <c r="AG1677">
        <f t="shared" si="1376"/>
        <v>0</v>
      </c>
      <c r="AH1677">
        <f t="shared" si="1377"/>
        <v>0</v>
      </c>
      <c r="AI1677">
        <f t="shared" si="1377"/>
        <v>0</v>
      </c>
      <c r="AJ1677">
        <f t="shared" si="1378"/>
        <v>0</v>
      </c>
      <c r="AK1677">
        <v>80.25</v>
      </c>
      <c r="AL1677">
        <v>0</v>
      </c>
      <c r="AM1677">
        <v>80.25</v>
      </c>
      <c r="AN1677">
        <v>25.84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70</v>
      </c>
      <c r="AU1677">
        <v>10</v>
      </c>
      <c r="AV1677">
        <v>1</v>
      </c>
      <c r="AW1677">
        <v>1</v>
      </c>
      <c r="AZ1677">
        <v>1</v>
      </c>
      <c r="BA1677">
        <v>1</v>
      </c>
      <c r="BB1677">
        <v>1</v>
      </c>
      <c r="BC1677">
        <v>1</v>
      </c>
      <c r="BD1677" t="s">
        <v>3</v>
      </c>
      <c r="BE1677" t="s">
        <v>3</v>
      </c>
      <c r="BF1677" t="s">
        <v>3</v>
      </c>
      <c r="BG1677" t="s">
        <v>3</v>
      </c>
      <c r="BH1677">
        <v>0</v>
      </c>
      <c r="BI1677">
        <v>4</v>
      </c>
      <c r="BJ1677" t="s">
        <v>28</v>
      </c>
      <c r="BM1677">
        <v>0</v>
      </c>
      <c r="BN1677">
        <v>0</v>
      </c>
      <c r="BO1677" t="s">
        <v>3</v>
      </c>
      <c r="BP1677">
        <v>0</v>
      </c>
      <c r="BQ1677">
        <v>1</v>
      </c>
      <c r="BR1677">
        <v>0</v>
      </c>
      <c r="BS1677">
        <v>1</v>
      </c>
      <c r="BT1677">
        <v>1</v>
      </c>
      <c r="BU1677">
        <v>1</v>
      </c>
      <c r="BV1677">
        <v>1</v>
      </c>
      <c r="BW1677">
        <v>1</v>
      </c>
      <c r="BX1677">
        <v>1</v>
      </c>
      <c r="BY1677" t="s">
        <v>3</v>
      </c>
      <c r="BZ1677">
        <v>70</v>
      </c>
      <c r="CA1677">
        <v>10</v>
      </c>
      <c r="CE1677">
        <v>0</v>
      </c>
      <c r="CF1677">
        <v>0</v>
      </c>
      <c r="CG1677">
        <v>0</v>
      </c>
      <c r="CM1677">
        <v>0</v>
      </c>
      <c r="CN1677" t="s">
        <v>3</v>
      </c>
      <c r="CO1677">
        <v>0</v>
      </c>
      <c r="CP1677">
        <f t="shared" si="1379"/>
        <v>0</v>
      </c>
      <c r="CQ1677">
        <f t="shared" si="1380"/>
        <v>0</v>
      </c>
      <c r="CR1677">
        <f>((((ET1677)*BB1677-(EU1677)*BS1677)+AE1677*BS1677)*AV1677)</f>
        <v>80.25</v>
      </c>
      <c r="CS1677">
        <f t="shared" si="1381"/>
        <v>25.84</v>
      </c>
      <c r="CT1677">
        <f t="shared" si="1382"/>
        <v>0</v>
      </c>
      <c r="CU1677">
        <f t="shared" si="1383"/>
        <v>0</v>
      </c>
      <c r="CV1677">
        <f t="shared" si="1384"/>
        <v>0</v>
      </c>
      <c r="CW1677">
        <f t="shared" si="1385"/>
        <v>0</v>
      </c>
      <c r="CX1677">
        <f t="shared" si="1386"/>
        <v>0</v>
      </c>
      <c r="CY1677">
        <f t="shared" si="1387"/>
        <v>0</v>
      </c>
      <c r="CZ1677">
        <f t="shared" si="1388"/>
        <v>0</v>
      </c>
      <c r="DC1677" t="s">
        <v>3</v>
      </c>
      <c r="DD1677" t="s">
        <v>3</v>
      </c>
      <c r="DE1677" t="s">
        <v>3</v>
      </c>
      <c r="DF1677" t="s">
        <v>3</v>
      </c>
      <c r="DG1677" t="s">
        <v>3</v>
      </c>
      <c r="DH1677" t="s">
        <v>3</v>
      </c>
      <c r="DI1677" t="s">
        <v>3</v>
      </c>
      <c r="DJ1677" t="s">
        <v>3</v>
      </c>
      <c r="DK1677" t="s">
        <v>3</v>
      </c>
      <c r="DL1677" t="s">
        <v>3</v>
      </c>
      <c r="DM1677" t="s">
        <v>3</v>
      </c>
      <c r="DN1677">
        <v>0</v>
      </c>
      <c r="DO1677">
        <v>0</v>
      </c>
      <c r="DP1677">
        <v>1</v>
      </c>
      <c r="DQ1677">
        <v>1</v>
      </c>
      <c r="DU1677">
        <v>1009</v>
      </c>
      <c r="DV1677" t="s">
        <v>27</v>
      </c>
      <c r="DW1677" t="s">
        <v>27</v>
      </c>
      <c r="DX1677">
        <v>1000</v>
      </c>
      <c r="EE1677">
        <v>51482689</v>
      </c>
      <c r="EF1677">
        <v>1</v>
      </c>
      <c r="EG1677" t="s">
        <v>21</v>
      </c>
      <c r="EH1677">
        <v>0</v>
      </c>
      <c r="EI1677" t="s">
        <v>3</v>
      </c>
      <c r="EJ1677">
        <v>4</v>
      </c>
      <c r="EK1677">
        <v>0</v>
      </c>
      <c r="EL1677" t="s">
        <v>22</v>
      </c>
      <c r="EM1677" t="s">
        <v>23</v>
      </c>
      <c r="EO1677" t="s">
        <v>3</v>
      </c>
      <c r="EQ1677">
        <v>0</v>
      </c>
      <c r="ER1677">
        <v>80.25</v>
      </c>
      <c r="ES1677">
        <v>0</v>
      </c>
      <c r="ET1677">
        <v>80.25</v>
      </c>
      <c r="EU1677">
        <v>25.84</v>
      </c>
      <c r="EV1677">
        <v>0</v>
      </c>
      <c r="EW1677">
        <v>0</v>
      </c>
      <c r="EX1677">
        <v>0</v>
      </c>
      <c r="EY1677">
        <v>0</v>
      </c>
      <c r="FQ1677">
        <v>0</v>
      </c>
      <c r="FR1677">
        <f t="shared" si="1389"/>
        <v>0</v>
      </c>
      <c r="FS1677">
        <v>0</v>
      </c>
      <c r="FX1677">
        <v>70</v>
      </c>
      <c r="FY1677">
        <v>10</v>
      </c>
      <c r="GA1677" t="s">
        <v>3</v>
      </c>
      <c r="GD1677">
        <v>0</v>
      </c>
      <c r="GF1677">
        <v>-706956719</v>
      </c>
      <c r="GG1677">
        <v>2</v>
      </c>
      <c r="GH1677">
        <v>1</v>
      </c>
      <c r="GI1677">
        <v>-2</v>
      </c>
      <c r="GJ1677">
        <v>0</v>
      </c>
      <c r="GK1677">
        <f>ROUND(R1677*(R12)/100,2)</f>
        <v>0</v>
      </c>
      <c r="GL1677">
        <f t="shared" si="1390"/>
        <v>0</v>
      </c>
      <c r="GM1677">
        <f>ROUND(O1677+X1677+Y1677+GK1677,2)+GX1677</f>
        <v>0</v>
      </c>
      <c r="GN1677">
        <f>IF(OR(BI1677=0,BI1677=1),ROUND(O1677+X1677+Y1677+GK1677,2),0)</f>
        <v>0</v>
      </c>
      <c r="GO1677">
        <f>IF(BI1677=2,ROUND(O1677+X1677+Y1677+GK1677,2),0)</f>
        <v>0</v>
      </c>
      <c r="GP1677">
        <f>IF(BI1677=4,ROUND(O1677+X1677+Y1677+GK1677,2)+GX1677,0)</f>
        <v>0</v>
      </c>
      <c r="GR1677">
        <v>0</v>
      </c>
      <c r="GS1677">
        <v>3</v>
      </c>
      <c r="GT1677">
        <v>0</v>
      </c>
      <c r="GU1677" t="s">
        <v>3</v>
      </c>
      <c r="GV1677">
        <f>ROUND((GT1677),6)</f>
        <v>0</v>
      </c>
      <c r="GW1677">
        <v>1</v>
      </c>
      <c r="GX1677">
        <f t="shared" si="1391"/>
        <v>0</v>
      </c>
      <c r="HA1677">
        <v>0</v>
      </c>
      <c r="HB1677">
        <v>0</v>
      </c>
      <c r="HC1677">
        <f t="shared" si="1392"/>
        <v>0</v>
      </c>
      <c r="HE1677" t="s">
        <v>3</v>
      </c>
      <c r="HF1677" t="s">
        <v>3</v>
      </c>
      <c r="IK1677">
        <f t="shared" si="1393"/>
        <v>0</v>
      </c>
    </row>
    <row r="1678" spans="1:245" x14ac:dyDescent="0.2">
      <c r="A1678">
        <v>17</v>
      </c>
      <c r="B1678">
        <v>1</v>
      </c>
      <c r="C1678">
        <f>ROW(SmtRes!A517)</f>
        <v>517</v>
      </c>
      <c r="D1678">
        <f>ROW(EtalonRes!A502)</f>
        <v>502</v>
      </c>
      <c r="E1678" t="s">
        <v>29</v>
      </c>
      <c r="F1678" t="s">
        <v>30</v>
      </c>
      <c r="G1678" t="s">
        <v>31</v>
      </c>
      <c r="H1678" t="s">
        <v>27</v>
      </c>
      <c r="I1678">
        <v>0</v>
      </c>
      <c r="J1678">
        <v>0</v>
      </c>
      <c r="O1678">
        <f t="shared" si="1363"/>
        <v>0</v>
      </c>
      <c r="P1678">
        <f t="shared" si="1364"/>
        <v>0</v>
      </c>
      <c r="Q1678">
        <f t="shared" si="1365"/>
        <v>0</v>
      </c>
      <c r="R1678">
        <f t="shared" si="1366"/>
        <v>0</v>
      </c>
      <c r="S1678">
        <f t="shared" si="1367"/>
        <v>0</v>
      </c>
      <c r="T1678">
        <f t="shared" si="1368"/>
        <v>0</v>
      </c>
      <c r="U1678">
        <f t="shared" si="1369"/>
        <v>0</v>
      </c>
      <c r="V1678">
        <f t="shared" si="1370"/>
        <v>0</v>
      </c>
      <c r="W1678">
        <f t="shared" si="1371"/>
        <v>0</v>
      </c>
      <c r="X1678">
        <f t="shared" si="1372"/>
        <v>0</v>
      </c>
      <c r="Y1678">
        <f t="shared" si="1373"/>
        <v>0</v>
      </c>
      <c r="AA1678">
        <v>52421674</v>
      </c>
      <c r="AB1678">
        <f t="shared" si="1374"/>
        <v>124.9</v>
      </c>
      <c r="AC1678">
        <f>ROUND((ES1678),6)</f>
        <v>0</v>
      </c>
      <c r="AD1678">
        <f>ROUND((((ET1678)-(EU1678))+AE1678),6)</f>
        <v>0</v>
      </c>
      <c r="AE1678">
        <f t="shared" si="1375"/>
        <v>0</v>
      </c>
      <c r="AF1678">
        <f t="shared" si="1375"/>
        <v>124.9</v>
      </c>
      <c r="AG1678">
        <f t="shared" si="1376"/>
        <v>0</v>
      </c>
      <c r="AH1678">
        <f t="shared" si="1377"/>
        <v>1.02</v>
      </c>
      <c r="AI1678">
        <f t="shared" si="1377"/>
        <v>0</v>
      </c>
      <c r="AJ1678">
        <f t="shared" si="1378"/>
        <v>0</v>
      </c>
      <c r="AK1678">
        <v>124.9</v>
      </c>
      <c r="AL1678">
        <v>0</v>
      </c>
      <c r="AM1678">
        <v>0</v>
      </c>
      <c r="AN1678">
        <v>0</v>
      </c>
      <c r="AO1678">
        <v>124.9</v>
      </c>
      <c r="AP1678">
        <v>0</v>
      </c>
      <c r="AQ1678">
        <v>1.02</v>
      </c>
      <c r="AR1678">
        <v>0</v>
      </c>
      <c r="AS1678">
        <v>0</v>
      </c>
      <c r="AT1678">
        <v>70</v>
      </c>
      <c r="AU1678">
        <v>10</v>
      </c>
      <c r="AV1678">
        <v>1</v>
      </c>
      <c r="AW1678">
        <v>1</v>
      </c>
      <c r="AZ1678">
        <v>1</v>
      </c>
      <c r="BA1678">
        <v>1</v>
      </c>
      <c r="BB1678">
        <v>1</v>
      </c>
      <c r="BC1678">
        <v>1</v>
      </c>
      <c r="BD1678" t="s">
        <v>3</v>
      </c>
      <c r="BE1678" t="s">
        <v>3</v>
      </c>
      <c r="BF1678" t="s">
        <v>3</v>
      </c>
      <c r="BG1678" t="s">
        <v>3</v>
      </c>
      <c r="BH1678">
        <v>0</v>
      </c>
      <c r="BI1678">
        <v>4</v>
      </c>
      <c r="BJ1678" t="s">
        <v>32</v>
      </c>
      <c r="BM1678">
        <v>0</v>
      </c>
      <c r="BN1678">
        <v>0</v>
      </c>
      <c r="BO1678" t="s">
        <v>3</v>
      </c>
      <c r="BP1678">
        <v>0</v>
      </c>
      <c r="BQ1678">
        <v>1</v>
      </c>
      <c r="BR1678">
        <v>0</v>
      </c>
      <c r="BS1678">
        <v>1</v>
      </c>
      <c r="BT1678">
        <v>1</v>
      </c>
      <c r="BU1678">
        <v>1</v>
      </c>
      <c r="BV1678">
        <v>1</v>
      </c>
      <c r="BW1678">
        <v>1</v>
      </c>
      <c r="BX1678">
        <v>1</v>
      </c>
      <c r="BY1678" t="s">
        <v>3</v>
      </c>
      <c r="BZ1678">
        <v>70</v>
      </c>
      <c r="CA1678">
        <v>10</v>
      </c>
      <c r="CE1678">
        <v>0</v>
      </c>
      <c r="CF1678">
        <v>0</v>
      </c>
      <c r="CG1678">
        <v>0</v>
      </c>
      <c r="CM1678">
        <v>0</v>
      </c>
      <c r="CN1678" t="s">
        <v>3</v>
      </c>
      <c r="CO1678">
        <v>0</v>
      </c>
      <c r="CP1678">
        <f t="shared" si="1379"/>
        <v>0</v>
      </c>
      <c r="CQ1678">
        <f t="shared" si="1380"/>
        <v>0</v>
      </c>
      <c r="CR1678">
        <f>((((ET1678)*BB1678-(EU1678)*BS1678)+AE1678*BS1678)*AV1678)</f>
        <v>0</v>
      </c>
      <c r="CS1678">
        <f t="shared" si="1381"/>
        <v>0</v>
      </c>
      <c r="CT1678">
        <f t="shared" si="1382"/>
        <v>124.9</v>
      </c>
      <c r="CU1678">
        <f t="shared" si="1383"/>
        <v>0</v>
      </c>
      <c r="CV1678">
        <f t="shared" si="1384"/>
        <v>1.02</v>
      </c>
      <c r="CW1678">
        <f t="shared" si="1385"/>
        <v>0</v>
      </c>
      <c r="CX1678">
        <f t="shared" si="1386"/>
        <v>0</v>
      </c>
      <c r="CY1678">
        <f t="shared" si="1387"/>
        <v>0</v>
      </c>
      <c r="CZ1678">
        <f t="shared" si="1388"/>
        <v>0</v>
      </c>
      <c r="DC1678" t="s">
        <v>3</v>
      </c>
      <c r="DD1678" t="s">
        <v>3</v>
      </c>
      <c r="DE1678" t="s">
        <v>3</v>
      </c>
      <c r="DF1678" t="s">
        <v>3</v>
      </c>
      <c r="DG1678" t="s">
        <v>3</v>
      </c>
      <c r="DH1678" t="s">
        <v>3</v>
      </c>
      <c r="DI1678" t="s">
        <v>3</v>
      </c>
      <c r="DJ1678" t="s">
        <v>3</v>
      </c>
      <c r="DK1678" t="s">
        <v>3</v>
      </c>
      <c r="DL1678" t="s">
        <v>3</v>
      </c>
      <c r="DM1678" t="s">
        <v>3</v>
      </c>
      <c r="DN1678">
        <v>0</v>
      </c>
      <c r="DO1678">
        <v>0</v>
      </c>
      <c r="DP1678">
        <v>1</v>
      </c>
      <c r="DQ1678">
        <v>1</v>
      </c>
      <c r="DU1678">
        <v>1009</v>
      </c>
      <c r="DV1678" t="s">
        <v>27</v>
      </c>
      <c r="DW1678" t="s">
        <v>27</v>
      </c>
      <c r="DX1678">
        <v>1000</v>
      </c>
      <c r="EE1678">
        <v>51482689</v>
      </c>
      <c r="EF1678">
        <v>1</v>
      </c>
      <c r="EG1678" t="s">
        <v>21</v>
      </c>
      <c r="EH1678">
        <v>0</v>
      </c>
      <c r="EI1678" t="s">
        <v>3</v>
      </c>
      <c r="EJ1678">
        <v>4</v>
      </c>
      <c r="EK1678">
        <v>0</v>
      </c>
      <c r="EL1678" t="s">
        <v>22</v>
      </c>
      <c r="EM1678" t="s">
        <v>23</v>
      </c>
      <c r="EO1678" t="s">
        <v>3</v>
      </c>
      <c r="EQ1678">
        <v>0</v>
      </c>
      <c r="ER1678">
        <v>124.9</v>
      </c>
      <c r="ES1678">
        <v>0</v>
      </c>
      <c r="ET1678">
        <v>0</v>
      </c>
      <c r="EU1678">
        <v>0</v>
      </c>
      <c r="EV1678">
        <v>124.9</v>
      </c>
      <c r="EW1678">
        <v>1.02</v>
      </c>
      <c r="EX1678">
        <v>0</v>
      </c>
      <c r="EY1678">
        <v>0</v>
      </c>
      <c r="FQ1678">
        <v>0</v>
      </c>
      <c r="FR1678">
        <f t="shared" si="1389"/>
        <v>0</v>
      </c>
      <c r="FS1678">
        <v>0</v>
      </c>
      <c r="FX1678">
        <v>70</v>
      </c>
      <c r="FY1678">
        <v>10</v>
      </c>
      <c r="GA1678" t="s">
        <v>3</v>
      </c>
      <c r="GD1678">
        <v>0</v>
      </c>
      <c r="GF1678">
        <v>44828971</v>
      </c>
      <c r="GG1678">
        <v>2</v>
      </c>
      <c r="GH1678">
        <v>1</v>
      </c>
      <c r="GI1678">
        <v>-2</v>
      </c>
      <c r="GJ1678">
        <v>0</v>
      </c>
      <c r="GK1678">
        <f>ROUND(R1678*(R12)/100,2)</f>
        <v>0</v>
      </c>
      <c r="GL1678">
        <f t="shared" si="1390"/>
        <v>0</v>
      </c>
      <c r="GM1678">
        <f>ROUND(O1678+X1678+Y1678+GK1678,2)+GX1678</f>
        <v>0</v>
      </c>
      <c r="GN1678">
        <f>IF(OR(BI1678=0,BI1678=1),ROUND(O1678+X1678+Y1678+GK1678,2),0)</f>
        <v>0</v>
      </c>
      <c r="GO1678">
        <f>IF(BI1678=2,ROUND(O1678+X1678+Y1678+GK1678,2),0)</f>
        <v>0</v>
      </c>
      <c r="GP1678">
        <f>IF(BI1678=4,ROUND(O1678+X1678+Y1678+GK1678,2)+GX1678,0)</f>
        <v>0</v>
      </c>
      <c r="GR1678">
        <v>0</v>
      </c>
      <c r="GS1678">
        <v>3</v>
      </c>
      <c r="GT1678">
        <v>0</v>
      </c>
      <c r="GU1678" t="s">
        <v>3</v>
      </c>
      <c r="GV1678">
        <f>ROUND((GT1678),6)</f>
        <v>0</v>
      </c>
      <c r="GW1678">
        <v>1</v>
      </c>
      <c r="GX1678">
        <f t="shared" si="1391"/>
        <v>0</v>
      </c>
      <c r="HA1678">
        <v>0</v>
      </c>
      <c r="HB1678">
        <v>0</v>
      </c>
      <c r="HC1678">
        <f t="shared" si="1392"/>
        <v>0</v>
      </c>
      <c r="HE1678" t="s">
        <v>3</v>
      </c>
      <c r="HF1678" t="s">
        <v>3</v>
      </c>
      <c r="IK1678">
        <f t="shared" si="1393"/>
        <v>0</v>
      </c>
    </row>
    <row r="1679" spans="1:245" x14ac:dyDescent="0.2">
      <c r="A1679">
        <v>17</v>
      </c>
      <c r="B1679">
        <v>1</v>
      </c>
      <c r="C1679">
        <f>ROW(SmtRes!A519)</f>
        <v>519</v>
      </c>
      <c r="D1679">
        <f>ROW(EtalonRes!A504)</f>
        <v>504</v>
      </c>
      <c r="E1679" t="s">
        <v>33</v>
      </c>
      <c r="F1679" t="s">
        <v>34</v>
      </c>
      <c r="G1679" t="s">
        <v>35</v>
      </c>
      <c r="H1679" t="s">
        <v>27</v>
      </c>
      <c r="I1679">
        <v>0</v>
      </c>
      <c r="J1679">
        <v>0</v>
      </c>
      <c r="O1679">
        <f t="shared" si="1363"/>
        <v>0</v>
      </c>
      <c r="P1679">
        <f t="shared" si="1364"/>
        <v>0</v>
      </c>
      <c r="Q1679">
        <f t="shared" si="1365"/>
        <v>0</v>
      </c>
      <c r="R1679">
        <f t="shared" si="1366"/>
        <v>0</v>
      </c>
      <c r="S1679">
        <f t="shared" si="1367"/>
        <v>0</v>
      </c>
      <c r="T1679">
        <f t="shared" si="1368"/>
        <v>0</v>
      </c>
      <c r="U1679">
        <f t="shared" si="1369"/>
        <v>0</v>
      </c>
      <c r="V1679">
        <f t="shared" si="1370"/>
        <v>0</v>
      </c>
      <c r="W1679">
        <f t="shared" si="1371"/>
        <v>0</v>
      </c>
      <c r="X1679">
        <f t="shared" si="1372"/>
        <v>0</v>
      </c>
      <c r="Y1679">
        <f t="shared" si="1373"/>
        <v>0</v>
      </c>
      <c r="AA1679">
        <v>52421674</v>
      </c>
      <c r="AB1679">
        <f t="shared" si="1374"/>
        <v>57.83</v>
      </c>
      <c r="AC1679">
        <f>ROUND((ES1679),6)</f>
        <v>0</v>
      </c>
      <c r="AD1679">
        <f>ROUND((((ET1679)-(EU1679))+AE1679),6)</f>
        <v>57.83</v>
      </c>
      <c r="AE1679">
        <f t="shared" si="1375"/>
        <v>31.44</v>
      </c>
      <c r="AF1679">
        <f t="shared" si="1375"/>
        <v>0</v>
      </c>
      <c r="AG1679">
        <f t="shared" si="1376"/>
        <v>0</v>
      </c>
      <c r="AH1679">
        <f t="shared" si="1377"/>
        <v>0</v>
      </c>
      <c r="AI1679">
        <f t="shared" si="1377"/>
        <v>0</v>
      </c>
      <c r="AJ1679">
        <f t="shared" si="1378"/>
        <v>0</v>
      </c>
      <c r="AK1679">
        <v>57.83</v>
      </c>
      <c r="AL1679">
        <v>0</v>
      </c>
      <c r="AM1679">
        <v>57.83</v>
      </c>
      <c r="AN1679">
        <v>31.44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1</v>
      </c>
      <c r="AW1679">
        <v>1</v>
      </c>
      <c r="AZ1679">
        <v>1</v>
      </c>
      <c r="BA1679">
        <v>1</v>
      </c>
      <c r="BB1679">
        <v>1</v>
      </c>
      <c r="BC1679">
        <v>1</v>
      </c>
      <c r="BD1679" t="s">
        <v>3</v>
      </c>
      <c r="BE1679" t="s">
        <v>3</v>
      </c>
      <c r="BF1679" t="s">
        <v>3</v>
      </c>
      <c r="BG1679" t="s">
        <v>3</v>
      </c>
      <c r="BH1679">
        <v>0</v>
      </c>
      <c r="BI1679">
        <v>4</v>
      </c>
      <c r="BJ1679" t="s">
        <v>36</v>
      </c>
      <c r="BM1679">
        <v>1</v>
      </c>
      <c r="BN1679">
        <v>0</v>
      </c>
      <c r="BO1679" t="s">
        <v>3</v>
      </c>
      <c r="BP1679">
        <v>0</v>
      </c>
      <c r="BQ1679">
        <v>1</v>
      </c>
      <c r="BR1679">
        <v>0</v>
      </c>
      <c r="BS1679">
        <v>1</v>
      </c>
      <c r="BT1679">
        <v>1</v>
      </c>
      <c r="BU1679">
        <v>1</v>
      </c>
      <c r="BV1679">
        <v>1</v>
      </c>
      <c r="BW1679">
        <v>1</v>
      </c>
      <c r="BX1679">
        <v>1</v>
      </c>
      <c r="BY1679" t="s">
        <v>3</v>
      </c>
      <c r="BZ1679">
        <v>0</v>
      </c>
      <c r="CA1679">
        <v>0</v>
      </c>
      <c r="CE1679">
        <v>0</v>
      </c>
      <c r="CF1679">
        <v>0</v>
      </c>
      <c r="CG1679">
        <v>0</v>
      </c>
      <c r="CM1679">
        <v>0</v>
      </c>
      <c r="CN1679" t="s">
        <v>3</v>
      </c>
      <c r="CO1679">
        <v>0</v>
      </c>
      <c r="CP1679">
        <f t="shared" si="1379"/>
        <v>0</v>
      </c>
      <c r="CQ1679">
        <f t="shared" si="1380"/>
        <v>0</v>
      </c>
      <c r="CR1679">
        <f>((((ET1679)*BB1679-(EU1679)*BS1679)+AE1679*BS1679)*AV1679)</f>
        <v>57.83</v>
      </c>
      <c r="CS1679">
        <f t="shared" si="1381"/>
        <v>31.44</v>
      </c>
      <c r="CT1679">
        <f t="shared" si="1382"/>
        <v>0</v>
      </c>
      <c r="CU1679">
        <f t="shared" si="1383"/>
        <v>0</v>
      </c>
      <c r="CV1679">
        <f t="shared" si="1384"/>
        <v>0</v>
      </c>
      <c r="CW1679">
        <f t="shared" si="1385"/>
        <v>0</v>
      </c>
      <c r="CX1679">
        <f t="shared" si="1386"/>
        <v>0</v>
      </c>
      <c r="CY1679">
        <f t="shared" si="1387"/>
        <v>0</v>
      </c>
      <c r="CZ1679">
        <f t="shared" si="1388"/>
        <v>0</v>
      </c>
      <c r="DC1679" t="s">
        <v>3</v>
      </c>
      <c r="DD1679" t="s">
        <v>3</v>
      </c>
      <c r="DE1679" t="s">
        <v>3</v>
      </c>
      <c r="DF1679" t="s">
        <v>3</v>
      </c>
      <c r="DG1679" t="s">
        <v>3</v>
      </c>
      <c r="DH1679" t="s">
        <v>3</v>
      </c>
      <c r="DI1679" t="s">
        <v>3</v>
      </c>
      <c r="DJ1679" t="s">
        <v>3</v>
      </c>
      <c r="DK1679" t="s">
        <v>3</v>
      </c>
      <c r="DL1679" t="s">
        <v>3</v>
      </c>
      <c r="DM1679" t="s">
        <v>3</v>
      </c>
      <c r="DN1679">
        <v>0</v>
      </c>
      <c r="DO1679">
        <v>0</v>
      </c>
      <c r="DP1679">
        <v>1</v>
      </c>
      <c r="DQ1679">
        <v>1</v>
      </c>
      <c r="DU1679">
        <v>1009</v>
      </c>
      <c r="DV1679" t="s">
        <v>27</v>
      </c>
      <c r="DW1679" t="s">
        <v>27</v>
      </c>
      <c r="DX1679">
        <v>1000</v>
      </c>
      <c r="EE1679">
        <v>51482691</v>
      </c>
      <c r="EF1679">
        <v>1</v>
      </c>
      <c r="EG1679" t="s">
        <v>21</v>
      </c>
      <c r="EH1679">
        <v>0</v>
      </c>
      <c r="EI1679" t="s">
        <v>3</v>
      </c>
      <c r="EJ1679">
        <v>4</v>
      </c>
      <c r="EK1679">
        <v>1</v>
      </c>
      <c r="EL1679" t="s">
        <v>37</v>
      </c>
      <c r="EM1679" t="s">
        <v>23</v>
      </c>
      <c r="EO1679" t="s">
        <v>3</v>
      </c>
      <c r="EQ1679">
        <v>0</v>
      </c>
      <c r="ER1679">
        <v>57.83</v>
      </c>
      <c r="ES1679">
        <v>0</v>
      </c>
      <c r="ET1679">
        <v>57.83</v>
      </c>
      <c r="EU1679">
        <v>31.44</v>
      </c>
      <c r="EV1679">
        <v>0</v>
      </c>
      <c r="EW1679">
        <v>0</v>
      </c>
      <c r="EX1679">
        <v>0</v>
      </c>
      <c r="EY1679">
        <v>0</v>
      </c>
      <c r="FQ1679">
        <v>0</v>
      </c>
      <c r="FR1679">
        <f t="shared" si="1389"/>
        <v>0</v>
      </c>
      <c r="FS1679">
        <v>0</v>
      </c>
      <c r="FX1679">
        <v>0</v>
      </c>
      <c r="FY1679">
        <v>0</v>
      </c>
      <c r="GA1679" t="s">
        <v>3</v>
      </c>
      <c r="GD1679">
        <v>1</v>
      </c>
      <c r="GF1679">
        <v>-1870736679</v>
      </c>
      <c r="GG1679">
        <v>2</v>
      </c>
      <c r="GH1679">
        <v>1</v>
      </c>
      <c r="GI1679">
        <v>-2</v>
      </c>
      <c r="GJ1679">
        <v>0</v>
      </c>
      <c r="GK1679">
        <v>0</v>
      </c>
      <c r="GL1679">
        <f t="shared" si="1390"/>
        <v>0</v>
      </c>
      <c r="GM1679">
        <f>ROUND(O1679+X1679+Y1679,2)+GX1679</f>
        <v>0</v>
      </c>
      <c r="GN1679">
        <f>IF(OR(BI1679=0,BI1679=1),ROUND(O1679+X1679+Y1679,2),0)</f>
        <v>0</v>
      </c>
      <c r="GO1679">
        <f>IF(BI1679=2,ROUND(O1679+X1679+Y1679,2),0)</f>
        <v>0</v>
      </c>
      <c r="GP1679">
        <f>IF(BI1679=4,ROUND(O1679+X1679+Y1679,2)+GX1679,0)</f>
        <v>0</v>
      </c>
      <c r="GR1679">
        <v>0</v>
      </c>
      <c r="GS1679">
        <v>3</v>
      </c>
      <c r="GT1679">
        <v>0</v>
      </c>
      <c r="GU1679" t="s">
        <v>3</v>
      </c>
      <c r="GV1679">
        <f>ROUND((GT1679),6)</f>
        <v>0</v>
      </c>
      <c r="GW1679">
        <v>1</v>
      </c>
      <c r="GX1679">
        <f t="shared" si="1391"/>
        <v>0</v>
      </c>
      <c r="HA1679">
        <v>0</v>
      </c>
      <c r="HB1679">
        <v>0</v>
      </c>
      <c r="HC1679">
        <f t="shared" si="1392"/>
        <v>0</v>
      </c>
      <c r="HE1679" t="s">
        <v>3</v>
      </c>
      <c r="HF1679" t="s">
        <v>3</v>
      </c>
      <c r="IK1679">
        <f t="shared" si="1393"/>
        <v>0</v>
      </c>
    </row>
    <row r="1680" spans="1:245" x14ac:dyDescent="0.2">
      <c r="A1680">
        <v>17</v>
      </c>
      <c r="B1680">
        <v>1</v>
      </c>
      <c r="C1680">
        <f>ROW(SmtRes!A521)</f>
        <v>521</v>
      </c>
      <c r="D1680">
        <f>ROW(EtalonRes!A506)</f>
        <v>506</v>
      </c>
      <c r="E1680" t="s">
        <v>38</v>
      </c>
      <c r="F1680" t="s">
        <v>39</v>
      </c>
      <c r="G1680" t="s">
        <v>40</v>
      </c>
      <c r="H1680" t="s">
        <v>27</v>
      </c>
      <c r="I1680">
        <v>0</v>
      </c>
      <c r="J1680">
        <v>0</v>
      </c>
      <c r="O1680">
        <f t="shared" si="1363"/>
        <v>0</v>
      </c>
      <c r="P1680">
        <f t="shared" si="1364"/>
        <v>0</v>
      </c>
      <c r="Q1680">
        <f t="shared" si="1365"/>
        <v>0</v>
      </c>
      <c r="R1680">
        <f t="shared" si="1366"/>
        <v>0</v>
      </c>
      <c r="S1680">
        <f t="shared" si="1367"/>
        <v>0</v>
      </c>
      <c r="T1680">
        <f t="shared" si="1368"/>
        <v>0</v>
      </c>
      <c r="U1680">
        <f t="shared" si="1369"/>
        <v>0</v>
      </c>
      <c r="V1680">
        <f t="shared" si="1370"/>
        <v>0</v>
      </c>
      <c r="W1680">
        <f t="shared" si="1371"/>
        <v>0</v>
      </c>
      <c r="X1680">
        <f t="shared" si="1372"/>
        <v>0</v>
      </c>
      <c r="Y1680">
        <f t="shared" si="1373"/>
        <v>0</v>
      </c>
      <c r="AA1680">
        <v>52421674</v>
      </c>
      <c r="AB1680">
        <f t="shared" si="1374"/>
        <v>165.91</v>
      </c>
      <c r="AC1680">
        <f>ROUND((ES1680),6)</f>
        <v>0</v>
      </c>
      <c r="AD1680">
        <f>ROUND((((ET1680)-(EU1680))+AE1680),6)</f>
        <v>165.91</v>
      </c>
      <c r="AE1680">
        <f t="shared" si="1375"/>
        <v>90.18</v>
      </c>
      <c r="AF1680">
        <f t="shared" si="1375"/>
        <v>0</v>
      </c>
      <c r="AG1680">
        <f t="shared" si="1376"/>
        <v>0</v>
      </c>
      <c r="AH1680">
        <f t="shared" si="1377"/>
        <v>0</v>
      </c>
      <c r="AI1680">
        <f t="shared" si="1377"/>
        <v>0</v>
      </c>
      <c r="AJ1680">
        <f t="shared" si="1378"/>
        <v>0</v>
      </c>
      <c r="AK1680">
        <v>165.91</v>
      </c>
      <c r="AL1680">
        <v>0</v>
      </c>
      <c r="AM1680">
        <v>165.91</v>
      </c>
      <c r="AN1680">
        <v>90.18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1</v>
      </c>
      <c r="AW1680">
        <v>1</v>
      </c>
      <c r="AZ1680">
        <v>1</v>
      </c>
      <c r="BA1680">
        <v>1</v>
      </c>
      <c r="BB1680">
        <v>1</v>
      </c>
      <c r="BC1680">
        <v>1</v>
      </c>
      <c r="BD1680" t="s">
        <v>3</v>
      </c>
      <c r="BE1680" t="s">
        <v>3</v>
      </c>
      <c r="BF1680" t="s">
        <v>3</v>
      </c>
      <c r="BG1680" t="s">
        <v>3</v>
      </c>
      <c r="BH1680">
        <v>0</v>
      </c>
      <c r="BI1680">
        <v>4</v>
      </c>
      <c r="BJ1680" t="s">
        <v>41</v>
      </c>
      <c r="BM1680">
        <v>1</v>
      </c>
      <c r="BN1680">
        <v>0</v>
      </c>
      <c r="BO1680" t="s">
        <v>3</v>
      </c>
      <c r="BP1680">
        <v>0</v>
      </c>
      <c r="BQ1680">
        <v>1</v>
      </c>
      <c r="BR1680">
        <v>0</v>
      </c>
      <c r="BS1680">
        <v>1</v>
      </c>
      <c r="BT1680">
        <v>1</v>
      </c>
      <c r="BU1680">
        <v>1</v>
      </c>
      <c r="BV1680">
        <v>1</v>
      </c>
      <c r="BW1680">
        <v>1</v>
      </c>
      <c r="BX1680">
        <v>1</v>
      </c>
      <c r="BY1680" t="s">
        <v>3</v>
      </c>
      <c r="BZ1680">
        <v>0</v>
      </c>
      <c r="CA1680">
        <v>0</v>
      </c>
      <c r="CE1680">
        <v>0</v>
      </c>
      <c r="CF1680">
        <v>0</v>
      </c>
      <c r="CG1680">
        <v>0</v>
      </c>
      <c r="CM1680">
        <v>0</v>
      </c>
      <c r="CN1680" t="s">
        <v>3</v>
      </c>
      <c r="CO1680">
        <v>0</v>
      </c>
      <c r="CP1680">
        <f t="shared" si="1379"/>
        <v>0</v>
      </c>
      <c r="CQ1680">
        <f t="shared" si="1380"/>
        <v>0</v>
      </c>
      <c r="CR1680">
        <f>((((ET1680)*BB1680-(EU1680)*BS1680)+AE1680*BS1680)*AV1680)</f>
        <v>165.91</v>
      </c>
      <c r="CS1680">
        <f t="shared" si="1381"/>
        <v>90.18</v>
      </c>
      <c r="CT1680">
        <f t="shared" si="1382"/>
        <v>0</v>
      </c>
      <c r="CU1680">
        <f t="shared" si="1383"/>
        <v>0</v>
      </c>
      <c r="CV1680">
        <f t="shared" si="1384"/>
        <v>0</v>
      </c>
      <c r="CW1680">
        <f t="shared" si="1385"/>
        <v>0</v>
      </c>
      <c r="CX1680">
        <f t="shared" si="1386"/>
        <v>0</v>
      </c>
      <c r="CY1680">
        <f t="shared" si="1387"/>
        <v>0</v>
      </c>
      <c r="CZ1680">
        <f t="shared" si="1388"/>
        <v>0</v>
      </c>
      <c r="DC1680" t="s">
        <v>3</v>
      </c>
      <c r="DD1680" t="s">
        <v>3</v>
      </c>
      <c r="DE1680" t="s">
        <v>3</v>
      </c>
      <c r="DF1680" t="s">
        <v>3</v>
      </c>
      <c r="DG1680" t="s">
        <v>3</v>
      </c>
      <c r="DH1680" t="s">
        <v>3</v>
      </c>
      <c r="DI1680" t="s">
        <v>3</v>
      </c>
      <c r="DJ1680" t="s">
        <v>3</v>
      </c>
      <c r="DK1680" t="s">
        <v>3</v>
      </c>
      <c r="DL1680" t="s">
        <v>3</v>
      </c>
      <c r="DM1680" t="s">
        <v>3</v>
      </c>
      <c r="DN1680">
        <v>0</v>
      </c>
      <c r="DO1680">
        <v>0</v>
      </c>
      <c r="DP1680">
        <v>1</v>
      </c>
      <c r="DQ1680">
        <v>1</v>
      </c>
      <c r="DU1680">
        <v>1009</v>
      </c>
      <c r="DV1680" t="s">
        <v>27</v>
      </c>
      <c r="DW1680" t="s">
        <v>27</v>
      </c>
      <c r="DX1680">
        <v>1000</v>
      </c>
      <c r="EE1680">
        <v>51482691</v>
      </c>
      <c r="EF1680">
        <v>1</v>
      </c>
      <c r="EG1680" t="s">
        <v>21</v>
      </c>
      <c r="EH1680">
        <v>0</v>
      </c>
      <c r="EI1680" t="s">
        <v>3</v>
      </c>
      <c r="EJ1680">
        <v>4</v>
      </c>
      <c r="EK1680">
        <v>1</v>
      </c>
      <c r="EL1680" t="s">
        <v>37</v>
      </c>
      <c r="EM1680" t="s">
        <v>23</v>
      </c>
      <c r="EO1680" t="s">
        <v>3</v>
      </c>
      <c r="EQ1680">
        <v>0</v>
      </c>
      <c r="ER1680">
        <v>165.91</v>
      </c>
      <c r="ES1680">
        <v>0</v>
      </c>
      <c r="ET1680">
        <v>165.91</v>
      </c>
      <c r="EU1680">
        <v>90.18</v>
      </c>
      <c r="EV1680">
        <v>0</v>
      </c>
      <c r="EW1680">
        <v>0</v>
      </c>
      <c r="EX1680">
        <v>0</v>
      </c>
      <c r="EY1680">
        <v>0</v>
      </c>
      <c r="FQ1680">
        <v>0</v>
      </c>
      <c r="FR1680">
        <f t="shared" si="1389"/>
        <v>0</v>
      </c>
      <c r="FS1680">
        <v>0</v>
      </c>
      <c r="FX1680">
        <v>0</v>
      </c>
      <c r="FY1680">
        <v>0</v>
      </c>
      <c r="GA1680" t="s">
        <v>3</v>
      </c>
      <c r="GD1680">
        <v>1</v>
      </c>
      <c r="GF1680">
        <v>1912105629</v>
      </c>
      <c r="GG1680">
        <v>2</v>
      </c>
      <c r="GH1680">
        <v>1</v>
      </c>
      <c r="GI1680">
        <v>-2</v>
      </c>
      <c r="GJ1680">
        <v>0</v>
      </c>
      <c r="GK1680">
        <v>0</v>
      </c>
      <c r="GL1680">
        <f t="shared" si="1390"/>
        <v>0</v>
      </c>
      <c r="GM1680">
        <f>ROUND(O1680+X1680+Y1680,2)+GX1680</f>
        <v>0</v>
      </c>
      <c r="GN1680">
        <f>IF(OR(BI1680=0,BI1680=1),ROUND(O1680+X1680+Y1680,2),0)</f>
        <v>0</v>
      </c>
      <c r="GO1680">
        <f>IF(BI1680=2,ROUND(O1680+X1680+Y1680,2),0)</f>
        <v>0</v>
      </c>
      <c r="GP1680">
        <f>IF(BI1680=4,ROUND(O1680+X1680+Y1680,2)+GX1680,0)</f>
        <v>0</v>
      </c>
      <c r="GR1680">
        <v>0</v>
      </c>
      <c r="GS1680">
        <v>3</v>
      </c>
      <c r="GT1680">
        <v>0</v>
      </c>
      <c r="GU1680" t="s">
        <v>3</v>
      </c>
      <c r="GV1680">
        <f>ROUND((GT1680),6)</f>
        <v>0</v>
      </c>
      <c r="GW1680">
        <v>1</v>
      </c>
      <c r="GX1680">
        <f t="shared" si="1391"/>
        <v>0</v>
      </c>
      <c r="HA1680">
        <v>0</v>
      </c>
      <c r="HB1680">
        <v>0</v>
      </c>
      <c r="HC1680">
        <f t="shared" si="1392"/>
        <v>0</v>
      </c>
      <c r="HE1680" t="s">
        <v>3</v>
      </c>
      <c r="HF1680" t="s">
        <v>3</v>
      </c>
      <c r="IK1680">
        <f t="shared" si="1393"/>
        <v>0</v>
      </c>
    </row>
    <row r="1681" spans="1:245" x14ac:dyDescent="0.2">
      <c r="A1681">
        <v>17</v>
      </c>
      <c r="B1681">
        <v>1</v>
      </c>
      <c r="C1681">
        <f>ROW(SmtRes!A523)</f>
        <v>523</v>
      </c>
      <c r="D1681">
        <f>ROW(EtalonRes!A508)</f>
        <v>508</v>
      </c>
      <c r="E1681" t="s">
        <v>42</v>
      </c>
      <c r="F1681" t="s">
        <v>43</v>
      </c>
      <c r="G1681" t="s">
        <v>44</v>
      </c>
      <c r="H1681" t="s">
        <v>27</v>
      </c>
      <c r="I1681">
        <v>0</v>
      </c>
      <c r="J1681">
        <v>0</v>
      </c>
      <c r="O1681">
        <f t="shared" si="1363"/>
        <v>0</v>
      </c>
      <c r="P1681">
        <f t="shared" si="1364"/>
        <v>0</v>
      </c>
      <c r="Q1681">
        <f t="shared" si="1365"/>
        <v>0</v>
      </c>
      <c r="R1681">
        <f t="shared" si="1366"/>
        <v>0</v>
      </c>
      <c r="S1681">
        <f t="shared" si="1367"/>
        <v>0</v>
      </c>
      <c r="T1681">
        <f t="shared" si="1368"/>
        <v>0</v>
      </c>
      <c r="U1681">
        <f t="shared" si="1369"/>
        <v>0</v>
      </c>
      <c r="V1681">
        <f t="shared" si="1370"/>
        <v>0</v>
      </c>
      <c r="W1681">
        <f t="shared" si="1371"/>
        <v>0</v>
      </c>
      <c r="X1681">
        <f t="shared" si="1372"/>
        <v>0</v>
      </c>
      <c r="Y1681">
        <f t="shared" si="1373"/>
        <v>0</v>
      </c>
      <c r="AA1681">
        <v>52421674</v>
      </c>
      <c r="AB1681">
        <f t="shared" si="1374"/>
        <v>1396.89</v>
      </c>
      <c r="AC1681">
        <f>ROUND(((ES1681*51)),6)</f>
        <v>0</v>
      </c>
      <c r="AD1681">
        <f>ROUND(((((ET1681*51))-((EU1681*51)))+AE1681),6)</f>
        <v>1396.89</v>
      </c>
      <c r="AE1681">
        <f>ROUND(((EU1681*51)),6)</f>
        <v>759.39</v>
      </c>
      <c r="AF1681">
        <f>ROUND(((EV1681*51)),6)</f>
        <v>0</v>
      </c>
      <c r="AG1681">
        <f t="shared" si="1376"/>
        <v>0</v>
      </c>
      <c r="AH1681">
        <f>((EW1681*51))</f>
        <v>0</v>
      </c>
      <c r="AI1681">
        <f>((EX1681*51))</f>
        <v>0</v>
      </c>
      <c r="AJ1681">
        <f t="shared" si="1378"/>
        <v>0</v>
      </c>
      <c r="AK1681">
        <v>27.39</v>
      </c>
      <c r="AL1681">
        <v>0</v>
      </c>
      <c r="AM1681">
        <v>27.39</v>
      </c>
      <c r="AN1681">
        <v>14.89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1</v>
      </c>
      <c r="AW1681">
        <v>1</v>
      </c>
      <c r="AZ1681">
        <v>1</v>
      </c>
      <c r="BA1681">
        <v>1</v>
      </c>
      <c r="BB1681">
        <v>1</v>
      </c>
      <c r="BC1681">
        <v>1</v>
      </c>
      <c r="BD1681" t="s">
        <v>3</v>
      </c>
      <c r="BE1681" t="s">
        <v>3</v>
      </c>
      <c r="BF1681" t="s">
        <v>3</v>
      </c>
      <c r="BG1681" t="s">
        <v>3</v>
      </c>
      <c r="BH1681">
        <v>0</v>
      </c>
      <c r="BI1681">
        <v>4</v>
      </c>
      <c r="BJ1681" t="s">
        <v>45</v>
      </c>
      <c r="BM1681">
        <v>1</v>
      </c>
      <c r="BN1681">
        <v>0</v>
      </c>
      <c r="BO1681" t="s">
        <v>3</v>
      </c>
      <c r="BP1681">
        <v>0</v>
      </c>
      <c r="BQ1681">
        <v>1</v>
      </c>
      <c r="BR1681">
        <v>0</v>
      </c>
      <c r="BS1681">
        <v>1</v>
      </c>
      <c r="BT1681">
        <v>1</v>
      </c>
      <c r="BU1681">
        <v>1</v>
      </c>
      <c r="BV1681">
        <v>1</v>
      </c>
      <c r="BW1681">
        <v>1</v>
      </c>
      <c r="BX1681">
        <v>1</v>
      </c>
      <c r="BY1681" t="s">
        <v>3</v>
      </c>
      <c r="BZ1681">
        <v>0</v>
      </c>
      <c r="CA1681">
        <v>0</v>
      </c>
      <c r="CE1681">
        <v>0</v>
      </c>
      <c r="CF1681">
        <v>0</v>
      </c>
      <c r="CG1681">
        <v>0</v>
      </c>
      <c r="CM1681">
        <v>0</v>
      </c>
      <c r="CN1681" t="s">
        <v>3</v>
      </c>
      <c r="CO1681">
        <v>0</v>
      </c>
      <c r="CP1681">
        <f t="shared" si="1379"/>
        <v>0</v>
      </c>
      <c r="CQ1681">
        <f t="shared" si="1380"/>
        <v>0</v>
      </c>
      <c r="CR1681">
        <f>(((((ET1681*51))*BB1681-((EU1681*51))*BS1681)+AE1681*BS1681)*AV1681)</f>
        <v>1396.89</v>
      </c>
      <c r="CS1681">
        <f t="shared" si="1381"/>
        <v>759.39</v>
      </c>
      <c r="CT1681">
        <f t="shared" si="1382"/>
        <v>0</v>
      </c>
      <c r="CU1681">
        <f t="shared" si="1383"/>
        <v>0</v>
      </c>
      <c r="CV1681">
        <f t="shared" si="1384"/>
        <v>0</v>
      </c>
      <c r="CW1681">
        <f t="shared" si="1385"/>
        <v>0</v>
      </c>
      <c r="CX1681">
        <f t="shared" si="1386"/>
        <v>0</v>
      </c>
      <c r="CY1681">
        <f t="shared" si="1387"/>
        <v>0</v>
      </c>
      <c r="CZ1681">
        <f t="shared" si="1388"/>
        <v>0</v>
      </c>
      <c r="DC1681" t="s">
        <v>3</v>
      </c>
      <c r="DD1681" t="s">
        <v>46</v>
      </c>
      <c r="DE1681" t="s">
        <v>46</v>
      </c>
      <c r="DF1681" t="s">
        <v>46</v>
      </c>
      <c r="DG1681" t="s">
        <v>46</v>
      </c>
      <c r="DH1681" t="s">
        <v>3</v>
      </c>
      <c r="DI1681" t="s">
        <v>46</v>
      </c>
      <c r="DJ1681" t="s">
        <v>46</v>
      </c>
      <c r="DK1681" t="s">
        <v>3</v>
      </c>
      <c r="DL1681" t="s">
        <v>3</v>
      </c>
      <c r="DM1681" t="s">
        <v>3</v>
      </c>
      <c r="DN1681">
        <v>0</v>
      </c>
      <c r="DO1681">
        <v>0</v>
      </c>
      <c r="DP1681">
        <v>1</v>
      </c>
      <c r="DQ1681">
        <v>1</v>
      </c>
      <c r="DU1681">
        <v>1009</v>
      </c>
      <c r="DV1681" t="s">
        <v>27</v>
      </c>
      <c r="DW1681" t="s">
        <v>27</v>
      </c>
      <c r="DX1681">
        <v>1000</v>
      </c>
      <c r="EE1681">
        <v>51482691</v>
      </c>
      <c r="EF1681">
        <v>1</v>
      </c>
      <c r="EG1681" t="s">
        <v>21</v>
      </c>
      <c r="EH1681">
        <v>0</v>
      </c>
      <c r="EI1681" t="s">
        <v>3</v>
      </c>
      <c r="EJ1681">
        <v>4</v>
      </c>
      <c r="EK1681">
        <v>1</v>
      </c>
      <c r="EL1681" t="s">
        <v>37</v>
      </c>
      <c r="EM1681" t="s">
        <v>23</v>
      </c>
      <c r="EO1681" t="s">
        <v>3</v>
      </c>
      <c r="EQ1681">
        <v>0</v>
      </c>
      <c r="ER1681">
        <v>27.39</v>
      </c>
      <c r="ES1681">
        <v>0</v>
      </c>
      <c r="ET1681">
        <v>27.39</v>
      </c>
      <c r="EU1681">
        <v>14.89</v>
      </c>
      <c r="EV1681">
        <v>0</v>
      </c>
      <c r="EW1681">
        <v>0</v>
      </c>
      <c r="EX1681">
        <v>0</v>
      </c>
      <c r="EY1681">
        <v>0</v>
      </c>
      <c r="FQ1681">
        <v>0</v>
      </c>
      <c r="FR1681">
        <f t="shared" si="1389"/>
        <v>0</v>
      </c>
      <c r="FS1681">
        <v>0</v>
      </c>
      <c r="FX1681">
        <v>0</v>
      </c>
      <c r="FY1681">
        <v>0</v>
      </c>
      <c r="GA1681" t="s">
        <v>3</v>
      </c>
      <c r="GD1681">
        <v>1</v>
      </c>
      <c r="GF1681">
        <v>972108674</v>
      </c>
      <c r="GG1681">
        <v>2</v>
      </c>
      <c r="GH1681">
        <v>1</v>
      </c>
      <c r="GI1681">
        <v>-2</v>
      </c>
      <c r="GJ1681">
        <v>0</v>
      </c>
      <c r="GK1681">
        <v>0</v>
      </c>
      <c r="GL1681">
        <f t="shared" si="1390"/>
        <v>0</v>
      </c>
      <c r="GM1681">
        <f>ROUND(O1681+X1681+Y1681,2)+GX1681</f>
        <v>0</v>
      </c>
      <c r="GN1681">
        <f>IF(OR(BI1681=0,BI1681=1),ROUND(O1681+X1681+Y1681,2),0)</f>
        <v>0</v>
      </c>
      <c r="GO1681">
        <f>IF(BI1681=2,ROUND(O1681+X1681+Y1681,2),0)</f>
        <v>0</v>
      </c>
      <c r="GP1681">
        <f>IF(BI1681=4,ROUND(O1681+X1681+Y1681,2)+GX1681,0)</f>
        <v>0</v>
      </c>
      <c r="GR1681">
        <v>0</v>
      </c>
      <c r="GS1681">
        <v>3</v>
      </c>
      <c r="GT1681">
        <v>0</v>
      </c>
      <c r="GU1681" t="s">
        <v>46</v>
      </c>
      <c r="GV1681">
        <f>ROUND(((GT1681*51)),6)</f>
        <v>0</v>
      </c>
      <c r="GW1681">
        <v>1</v>
      </c>
      <c r="GX1681">
        <f t="shared" si="1391"/>
        <v>0</v>
      </c>
      <c r="HA1681">
        <v>0</v>
      </c>
      <c r="HB1681">
        <v>0</v>
      </c>
      <c r="HC1681">
        <f t="shared" si="1392"/>
        <v>0</v>
      </c>
      <c r="HE1681" t="s">
        <v>3</v>
      </c>
      <c r="HF1681" t="s">
        <v>3</v>
      </c>
      <c r="IK1681">
        <f t="shared" si="1393"/>
        <v>0</v>
      </c>
    </row>
    <row r="1682" spans="1:245" x14ac:dyDescent="0.2">
      <c r="A1682">
        <v>17</v>
      </c>
      <c r="B1682">
        <v>1</v>
      </c>
      <c r="E1682" t="s">
        <v>47</v>
      </c>
      <c r="F1682" t="s">
        <v>48</v>
      </c>
      <c r="G1682" t="s">
        <v>49</v>
      </c>
      <c r="H1682" t="s">
        <v>27</v>
      </c>
      <c r="I1682">
        <v>0</v>
      </c>
      <c r="J1682">
        <v>0</v>
      </c>
      <c r="O1682">
        <f t="shared" si="1363"/>
        <v>0</v>
      </c>
      <c r="P1682">
        <f t="shared" si="1364"/>
        <v>0</v>
      </c>
      <c r="Q1682">
        <f t="shared" si="1365"/>
        <v>0</v>
      </c>
      <c r="R1682">
        <f t="shared" si="1366"/>
        <v>0</v>
      </c>
      <c r="S1682">
        <f t="shared" si="1367"/>
        <v>0</v>
      </c>
      <c r="T1682">
        <f t="shared" si="1368"/>
        <v>0</v>
      </c>
      <c r="U1682">
        <f t="shared" si="1369"/>
        <v>0</v>
      </c>
      <c r="V1682">
        <f t="shared" si="1370"/>
        <v>0</v>
      </c>
      <c r="W1682">
        <f t="shared" si="1371"/>
        <v>0</v>
      </c>
      <c r="X1682">
        <f t="shared" si="1372"/>
        <v>0</v>
      </c>
      <c r="Y1682">
        <f t="shared" si="1373"/>
        <v>0</v>
      </c>
      <c r="AA1682">
        <v>52421674</v>
      </c>
      <c r="AB1682">
        <f t="shared" si="1374"/>
        <v>150.61000000000001</v>
      </c>
      <c r="AC1682">
        <f t="shared" ref="AC1682:AC1688" si="1394">ROUND((ES1682),6)</f>
        <v>150.61000000000001</v>
      </c>
      <c r="AD1682">
        <f t="shared" ref="AD1682:AD1688" si="1395">ROUND((((ET1682)-(EU1682))+AE1682),6)</f>
        <v>0</v>
      </c>
      <c r="AE1682">
        <f t="shared" ref="AE1682:AF1688" si="1396">ROUND((EU1682),6)</f>
        <v>0</v>
      </c>
      <c r="AF1682">
        <f t="shared" si="1396"/>
        <v>0</v>
      </c>
      <c r="AG1682">
        <f t="shared" si="1376"/>
        <v>0</v>
      </c>
      <c r="AH1682">
        <f t="shared" ref="AH1682:AI1688" si="1397">(EW1682)</f>
        <v>0</v>
      </c>
      <c r="AI1682">
        <f t="shared" si="1397"/>
        <v>0</v>
      </c>
      <c r="AJ1682">
        <f t="shared" si="1378"/>
        <v>0</v>
      </c>
      <c r="AK1682">
        <v>150.61000000000001</v>
      </c>
      <c r="AL1682">
        <v>150.61000000000001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1</v>
      </c>
      <c r="AW1682">
        <v>1</v>
      </c>
      <c r="AZ1682">
        <v>1</v>
      </c>
      <c r="BA1682">
        <v>1</v>
      </c>
      <c r="BB1682">
        <v>1</v>
      </c>
      <c r="BC1682">
        <v>1</v>
      </c>
      <c r="BD1682" t="s">
        <v>3</v>
      </c>
      <c r="BE1682" t="s">
        <v>3</v>
      </c>
      <c r="BF1682" t="s">
        <v>3</v>
      </c>
      <c r="BG1682" t="s">
        <v>3</v>
      </c>
      <c r="BH1682">
        <v>3</v>
      </c>
      <c r="BI1682">
        <v>1</v>
      </c>
      <c r="BJ1682" t="s">
        <v>3</v>
      </c>
      <c r="BM1682">
        <v>6001</v>
      </c>
      <c r="BN1682">
        <v>0</v>
      </c>
      <c r="BO1682" t="s">
        <v>3</v>
      </c>
      <c r="BP1682">
        <v>0</v>
      </c>
      <c r="BQ1682">
        <v>0</v>
      </c>
      <c r="BR1682">
        <v>0</v>
      </c>
      <c r="BS1682">
        <v>1</v>
      </c>
      <c r="BT1682">
        <v>1</v>
      </c>
      <c r="BU1682">
        <v>1</v>
      </c>
      <c r="BV1682">
        <v>1</v>
      </c>
      <c r="BW1682">
        <v>1</v>
      </c>
      <c r="BX1682">
        <v>1</v>
      </c>
      <c r="BY1682" t="s">
        <v>3</v>
      </c>
      <c r="BZ1682">
        <v>0</v>
      </c>
      <c r="CA1682">
        <v>0</v>
      </c>
      <c r="CE1682">
        <v>0</v>
      </c>
      <c r="CF1682">
        <v>0</v>
      </c>
      <c r="CG1682">
        <v>0</v>
      </c>
      <c r="CM1682">
        <v>0</v>
      </c>
      <c r="CN1682" t="s">
        <v>3</v>
      </c>
      <c r="CO1682">
        <v>0</v>
      </c>
      <c r="CP1682">
        <f t="shared" si="1379"/>
        <v>0</v>
      </c>
      <c r="CQ1682">
        <f t="shared" si="1380"/>
        <v>150.61000000000001</v>
      </c>
      <c r="CR1682">
        <f t="shared" ref="CR1682:CR1688" si="1398">((((ET1682)*BB1682-(EU1682)*BS1682)+AE1682*BS1682)*AV1682)</f>
        <v>0</v>
      </c>
      <c r="CS1682">
        <f t="shared" si="1381"/>
        <v>0</v>
      </c>
      <c r="CT1682">
        <f t="shared" si="1382"/>
        <v>0</v>
      </c>
      <c r="CU1682">
        <f t="shared" si="1383"/>
        <v>0</v>
      </c>
      <c r="CV1682">
        <f t="shared" si="1384"/>
        <v>0</v>
      </c>
      <c r="CW1682">
        <f t="shared" si="1385"/>
        <v>0</v>
      </c>
      <c r="CX1682">
        <f t="shared" si="1386"/>
        <v>0</v>
      </c>
      <c r="CY1682">
        <f t="shared" si="1387"/>
        <v>0</v>
      </c>
      <c r="CZ1682">
        <f t="shared" si="1388"/>
        <v>0</v>
      </c>
      <c r="DC1682" t="s">
        <v>3</v>
      </c>
      <c r="DD1682" t="s">
        <v>3</v>
      </c>
      <c r="DE1682" t="s">
        <v>3</v>
      </c>
      <c r="DF1682" t="s">
        <v>3</v>
      </c>
      <c r="DG1682" t="s">
        <v>3</v>
      </c>
      <c r="DH1682" t="s">
        <v>3</v>
      </c>
      <c r="DI1682" t="s">
        <v>3</v>
      </c>
      <c r="DJ1682" t="s">
        <v>3</v>
      </c>
      <c r="DK1682" t="s">
        <v>3</v>
      </c>
      <c r="DL1682" t="s">
        <v>3</v>
      </c>
      <c r="DM1682" t="s">
        <v>3</v>
      </c>
      <c r="DN1682">
        <v>0</v>
      </c>
      <c r="DO1682">
        <v>0</v>
      </c>
      <c r="DP1682">
        <v>1</v>
      </c>
      <c r="DQ1682">
        <v>1</v>
      </c>
      <c r="DU1682">
        <v>1009</v>
      </c>
      <c r="DV1682" t="s">
        <v>27</v>
      </c>
      <c r="DW1682" t="s">
        <v>27</v>
      </c>
      <c r="DX1682">
        <v>1000</v>
      </c>
      <c r="EE1682">
        <v>51764353</v>
      </c>
      <c r="EF1682">
        <v>0</v>
      </c>
      <c r="EG1682" t="s">
        <v>50</v>
      </c>
      <c r="EH1682">
        <v>0</v>
      </c>
      <c r="EI1682" t="s">
        <v>3</v>
      </c>
      <c r="EJ1682">
        <v>1</v>
      </c>
      <c r="EK1682">
        <v>6001</v>
      </c>
      <c r="EL1682" t="s">
        <v>51</v>
      </c>
      <c r="EM1682" t="s">
        <v>50</v>
      </c>
      <c r="EO1682" t="s">
        <v>3</v>
      </c>
      <c r="EQ1682">
        <v>0</v>
      </c>
      <c r="ER1682">
        <v>150.61000000000001</v>
      </c>
      <c r="ES1682">
        <v>150.61000000000001</v>
      </c>
      <c r="ET1682">
        <v>0</v>
      </c>
      <c r="EU1682">
        <v>0</v>
      </c>
      <c r="EV1682">
        <v>0</v>
      </c>
      <c r="EW1682">
        <v>0</v>
      </c>
      <c r="EX1682">
        <v>0</v>
      </c>
      <c r="EY1682">
        <v>0</v>
      </c>
      <c r="EZ1682">
        <v>5</v>
      </c>
      <c r="FC1682">
        <v>1</v>
      </c>
      <c r="FD1682">
        <v>18</v>
      </c>
      <c r="FF1682">
        <v>180.73</v>
      </c>
      <c r="FQ1682">
        <v>0</v>
      </c>
      <c r="FR1682">
        <f t="shared" si="1389"/>
        <v>0</v>
      </c>
      <c r="FS1682">
        <v>0</v>
      </c>
      <c r="FX1682">
        <v>0</v>
      </c>
      <c r="FY1682">
        <v>0</v>
      </c>
      <c r="GA1682" t="s">
        <v>52</v>
      </c>
      <c r="GD1682">
        <v>0</v>
      </c>
      <c r="GF1682">
        <v>-611639470</v>
      </c>
      <c r="GG1682">
        <v>2</v>
      </c>
      <c r="GH1682">
        <v>3</v>
      </c>
      <c r="GI1682">
        <v>-2</v>
      </c>
      <c r="GJ1682">
        <v>0</v>
      </c>
      <c r="GK1682">
        <f>ROUND(R1682*(R12)/100,2)</f>
        <v>0</v>
      </c>
      <c r="GL1682">
        <f t="shared" si="1390"/>
        <v>0</v>
      </c>
      <c r="GM1682">
        <f t="shared" ref="GM1682:GM1688" si="1399">ROUND(O1682+X1682+Y1682+GK1682,2)+GX1682</f>
        <v>0</v>
      </c>
      <c r="GN1682">
        <f t="shared" ref="GN1682:GN1688" si="1400">IF(OR(BI1682=0,BI1682=1),ROUND(O1682+X1682+Y1682+GK1682,2),0)</f>
        <v>0</v>
      </c>
      <c r="GO1682">
        <f t="shared" ref="GO1682:GO1688" si="1401">IF(BI1682=2,ROUND(O1682+X1682+Y1682+GK1682,2),0)</f>
        <v>0</v>
      </c>
      <c r="GP1682">
        <f t="shared" ref="GP1682:GP1688" si="1402">IF(BI1682=4,ROUND(O1682+X1682+Y1682+GK1682,2)+GX1682,0)</f>
        <v>0</v>
      </c>
      <c r="GR1682">
        <v>1</v>
      </c>
      <c r="GS1682">
        <v>1</v>
      </c>
      <c r="GT1682">
        <v>0</v>
      </c>
      <c r="GU1682" t="s">
        <v>3</v>
      </c>
      <c r="GV1682">
        <f t="shared" ref="GV1682:GV1688" si="1403">ROUND((GT1682),6)</f>
        <v>0</v>
      </c>
      <c r="GW1682">
        <v>1</v>
      </c>
      <c r="GX1682">
        <f t="shared" si="1391"/>
        <v>0</v>
      </c>
      <c r="HA1682">
        <v>0</v>
      </c>
      <c r="HB1682">
        <v>0</v>
      </c>
      <c r="HC1682">
        <f t="shared" si="1392"/>
        <v>0</v>
      </c>
      <c r="HE1682" t="s">
        <v>53</v>
      </c>
      <c r="HF1682" t="s">
        <v>53</v>
      </c>
      <c r="IK1682">
        <f t="shared" si="1393"/>
        <v>0</v>
      </c>
    </row>
    <row r="1683" spans="1:245" x14ac:dyDescent="0.2">
      <c r="A1683">
        <v>17</v>
      </c>
      <c r="B1683">
        <v>1</v>
      </c>
      <c r="C1683">
        <f>ROW(SmtRes!A529)</f>
        <v>529</v>
      </c>
      <c r="D1683">
        <f>ROW(EtalonRes!A513)</f>
        <v>513</v>
      </c>
      <c r="E1683" t="s">
        <v>54</v>
      </c>
      <c r="F1683" t="s">
        <v>55</v>
      </c>
      <c r="G1683" t="s">
        <v>56</v>
      </c>
      <c r="H1683" t="s">
        <v>57</v>
      </c>
      <c r="I1683">
        <v>0</v>
      </c>
      <c r="J1683">
        <v>0</v>
      </c>
      <c r="O1683">
        <f t="shared" si="1363"/>
        <v>0</v>
      </c>
      <c r="P1683">
        <f t="shared" si="1364"/>
        <v>0</v>
      </c>
      <c r="Q1683">
        <f t="shared" si="1365"/>
        <v>0</v>
      </c>
      <c r="R1683">
        <f t="shared" si="1366"/>
        <v>0</v>
      </c>
      <c r="S1683">
        <f t="shared" si="1367"/>
        <v>0</v>
      </c>
      <c r="T1683">
        <f t="shared" si="1368"/>
        <v>0</v>
      </c>
      <c r="U1683">
        <f t="shared" si="1369"/>
        <v>0</v>
      </c>
      <c r="V1683">
        <f t="shared" si="1370"/>
        <v>0</v>
      </c>
      <c r="W1683">
        <f t="shared" si="1371"/>
        <v>0</v>
      </c>
      <c r="X1683">
        <f t="shared" si="1372"/>
        <v>0</v>
      </c>
      <c r="Y1683">
        <f t="shared" si="1373"/>
        <v>0</v>
      </c>
      <c r="AA1683">
        <v>52421674</v>
      </c>
      <c r="AB1683">
        <f t="shared" si="1374"/>
        <v>311955.89</v>
      </c>
      <c r="AC1683">
        <f t="shared" si="1394"/>
        <v>271719.28999999998</v>
      </c>
      <c r="AD1683">
        <f t="shared" si="1395"/>
        <v>35461.980000000003</v>
      </c>
      <c r="AE1683">
        <f t="shared" si="1396"/>
        <v>14481.22</v>
      </c>
      <c r="AF1683">
        <f t="shared" si="1396"/>
        <v>4774.62</v>
      </c>
      <c r="AG1683">
        <f t="shared" si="1376"/>
        <v>0</v>
      </c>
      <c r="AH1683">
        <f t="shared" si="1397"/>
        <v>19.100000000000001</v>
      </c>
      <c r="AI1683">
        <f t="shared" si="1397"/>
        <v>0</v>
      </c>
      <c r="AJ1683">
        <f t="shared" si="1378"/>
        <v>0</v>
      </c>
      <c r="AK1683">
        <v>311955.89</v>
      </c>
      <c r="AL1683">
        <v>271719.28999999998</v>
      </c>
      <c r="AM1683">
        <v>35461.980000000003</v>
      </c>
      <c r="AN1683">
        <v>14481.22</v>
      </c>
      <c r="AO1683">
        <v>4774.62</v>
      </c>
      <c r="AP1683">
        <v>0</v>
      </c>
      <c r="AQ1683">
        <v>19.100000000000001</v>
      </c>
      <c r="AR1683">
        <v>0</v>
      </c>
      <c r="AS1683">
        <v>0</v>
      </c>
      <c r="AT1683">
        <v>70</v>
      </c>
      <c r="AU1683">
        <v>10</v>
      </c>
      <c r="AV1683">
        <v>1</v>
      </c>
      <c r="AW1683">
        <v>1</v>
      </c>
      <c r="AZ1683">
        <v>1</v>
      </c>
      <c r="BA1683">
        <v>1</v>
      </c>
      <c r="BB1683">
        <v>1</v>
      </c>
      <c r="BC1683">
        <v>1</v>
      </c>
      <c r="BD1683" t="s">
        <v>3</v>
      </c>
      <c r="BE1683" t="s">
        <v>3</v>
      </c>
      <c r="BF1683" t="s">
        <v>3</v>
      </c>
      <c r="BG1683" t="s">
        <v>3</v>
      </c>
      <c r="BH1683">
        <v>0</v>
      </c>
      <c r="BI1683">
        <v>4</v>
      </c>
      <c r="BJ1683" t="s">
        <v>58</v>
      </c>
      <c r="BM1683">
        <v>0</v>
      </c>
      <c r="BN1683">
        <v>0</v>
      </c>
      <c r="BO1683" t="s">
        <v>3</v>
      </c>
      <c r="BP1683">
        <v>0</v>
      </c>
      <c r="BQ1683">
        <v>1</v>
      </c>
      <c r="BR1683">
        <v>0</v>
      </c>
      <c r="BS1683">
        <v>1</v>
      </c>
      <c r="BT1683">
        <v>1</v>
      </c>
      <c r="BU1683">
        <v>1</v>
      </c>
      <c r="BV1683">
        <v>1</v>
      </c>
      <c r="BW1683">
        <v>1</v>
      </c>
      <c r="BX1683">
        <v>1</v>
      </c>
      <c r="BY1683" t="s">
        <v>3</v>
      </c>
      <c r="BZ1683">
        <v>70</v>
      </c>
      <c r="CA1683">
        <v>10</v>
      </c>
      <c r="CE1683">
        <v>0</v>
      </c>
      <c r="CF1683">
        <v>0</v>
      </c>
      <c r="CG1683">
        <v>0</v>
      </c>
      <c r="CM1683">
        <v>0</v>
      </c>
      <c r="CN1683" t="s">
        <v>3</v>
      </c>
      <c r="CO1683">
        <v>0</v>
      </c>
      <c r="CP1683">
        <f t="shared" si="1379"/>
        <v>0</v>
      </c>
      <c r="CQ1683">
        <f t="shared" si="1380"/>
        <v>271719.28999999998</v>
      </c>
      <c r="CR1683">
        <f t="shared" si="1398"/>
        <v>35461.980000000003</v>
      </c>
      <c r="CS1683">
        <f t="shared" si="1381"/>
        <v>14481.22</v>
      </c>
      <c r="CT1683">
        <f t="shared" si="1382"/>
        <v>4774.62</v>
      </c>
      <c r="CU1683">
        <f t="shared" si="1383"/>
        <v>0</v>
      </c>
      <c r="CV1683">
        <f t="shared" si="1384"/>
        <v>19.100000000000001</v>
      </c>
      <c r="CW1683">
        <f t="shared" si="1385"/>
        <v>0</v>
      </c>
      <c r="CX1683">
        <f t="shared" si="1386"/>
        <v>0</v>
      </c>
      <c r="CY1683">
        <f t="shared" si="1387"/>
        <v>0</v>
      </c>
      <c r="CZ1683">
        <f t="shared" si="1388"/>
        <v>0</v>
      </c>
      <c r="DC1683" t="s">
        <v>3</v>
      </c>
      <c r="DD1683" t="s">
        <v>3</v>
      </c>
      <c r="DE1683" t="s">
        <v>3</v>
      </c>
      <c r="DF1683" t="s">
        <v>3</v>
      </c>
      <c r="DG1683" t="s">
        <v>3</v>
      </c>
      <c r="DH1683" t="s">
        <v>3</v>
      </c>
      <c r="DI1683" t="s">
        <v>3</v>
      </c>
      <c r="DJ1683" t="s">
        <v>3</v>
      </c>
      <c r="DK1683" t="s">
        <v>3</v>
      </c>
      <c r="DL1683" t="s">
        <v>3</v>
      </c>
      <c r="DM1683" t="s">
        <v>3</v>
      </c>
      <c r="DN1683">
        <v>0</v>
      </c>
      <c r="DO1683">
        <v>0</v>
      </c>
      <c r="DP1683">
        <v>1</v>
      </c>
      <c r="DQ1683">
        <v>1</v>
      </c>
      <c r="DU1683">
        <v>1009</v>
      </c>
      <c r="DV1683" t="s">
        <v>57</v>
      </c>
      <c r="DW1683" t="s">
        <v>57</v>
      </c>
      <c r="DX1683">
        <v>100000</v>
      </c>
      <c r="EE1683">
        <v>51482689</v>
      </c>
      <c r="EF1683">
        <v>1</v>
      </c>
      <c r="EG1683" t="s">
        <v>21</v>
      </c>
      <c r="EH1683">
        <v>0</v>
      </c>
      <c r="EI1683" t="s">
        <v>3</v>
      </c>
      <c r="EJ1683">
        <v>4</v>
      </c>
      <c r="EK1683">
        <v>0</v>
      </c>
      <c r="EL1683" t="s">
        <v>22</v>
      </c>
      <c r="EM1683" t="s">
        <v>23</v>
      </c>
      <c r="EO1683" t="s">
        <v>3</v>
      </c>
      <c r="EQ1683">
        <v>0</v>
      </c>
      <c r="ER1683">
        <v>311955.89</v>
      </c>
      <c r="ES1683">
        <v>271719.28999999998</v>
      </c>
      <c r="ET1683">
        <v>35461.980000000003</v>
      </c>
      <c r="EU1683">
        <v>14481.22</v>
      </c>
      <c r="EV1683">
        <v>4774.62</v>
      </c>
      <c r="EW1683">
        <v>19.100000000000001</v>
      </c>
      <c r="EX1683">
        <v>0</v>
      </c>
      <c r="EY1683">
        <v>0</v>
      </c>
      <c r="FQ1683">
        <v>0</v>
      </c>
      <c r="FR1683">
        <f t="shared" si="1389"/>
        <v>0</v>
      </c>
      <c r="FS1683">
        <v>0</v>
      </c>
      <c r="FX1683">
        <v>70</v>
      </c>
      <c r="FY1683">
        <v>10</v>
      </c>
      <c r="GA1683" t="s">
        <v>3</v>
      </c>
      <c r="GD1683">
        <v>0</v>
      </c>
      <c r="GF1683">
        <v>793279665</v>
      </c>
      <c r="GG1683">
        <v>2</v>
      </c>
      <c r="GH1683">
        <v>1</v>
      </c>
      <c r="GI1683">
        <v>-2</v>
      </c>
      <c r="GJ1683">
        <v>0</v>
      </c>
      <c r="GK1683">
        <f>ROUND(R1683*(R12)/100,2)</f>
        <v>0</v>
      </c>
      <c r="GL1683">
        <f t="shared" si="1390"/>
        <v>0</v>
      </c>
      <c r="GM1683">
        <f t="shared" si="1399"/>
        <v>0</v>
      </c>
      <c r="GN1683">
        <f t="shared" si="1400"/>
        <v>0</v>
      </c>
      <c r="GO1683">
        <f t="shared" si="1401"/>
        <v>0</v>
      </c>
      <c r="GP1683">
        <f t="shared" si="1402"/>
        <v>0</v>
      </c>
      <c r="GR1683">
        <v>0</v>
      </c>
      <c r="GS1683">
        <v>3</v>
      </c>
      <c r="GT1683">
        <v>0</v>
      </c>
      <c r="GU1683" t="s">
        <v>3</v>
      </c>
      <c r="GV1683">
        <f t="shared" si="1403"/>
        <v>0</v>
      </c>
      <c r="GW1683">
        <v>1</v>
      </c>
      <c r="GX1683">
        <f t="shared" si="1391"/>
        <v>0</v>
      </c>
      <c r="HA1683">
        <v>0</v>
      </c>
      <c r="HB1683">
        <v>0</v>
      </c>
      <c r="HC1683">
        <f t="shared" si="1392"/>
        <v>0</v>
      </c>
      <c r="HE1683" t="s">
        <v>3</v>
      </c>
      <c r="HF1683" t="s">
        <v>3</v>
      </c>
      <c r="IK1683">
        <f t="shared" si="1393"/>
        <v>0</v>
      </c>
    </row>
    <row r="1684" spans="1:245" x14ac:dyDescent="0.2">
      <c r="A1684">
        <v>18</v>
      </c>
      <c r="B1684">
        <v>1</v>
      </c>
      <c r="C1684">
        <v>528</v>
      </c>
      <c r="E1684" t="s">
        <v>59</v>
      </c>
      <c r="F1684" t="s">
        <v>60</v>
      </c>
      <c r="G1684" t="s">
        <v>61</v>
      </c>
      <c r="H1684" t="s">
        <v>27</v>
      </c>
      <c r="I1684">
        <f>I1683*J1684</f>
        <v>0</v>
      </c>
      <c r="J1684">
        <v>-101</v>
      </c>
      <c r="O1684">
        <f t="shared" si="1363"/>
        <v>0</v>
      </c>
      <c r="P1684">
        <f t="shared" si="1364"/>
        <v>0</v>
      </c>
      <c r="Q1684">
        <f t="shared" si="1365"/>
        <v>0</v>
      </c>
      <c r="R1684">
        <f t="shared" si="1366"/>
        <v>0</v>
      </c>
      <c r="S1684">
        <f t="shared" si="1367"/>
        <v>0</v>
      </c>
      <c r="T1684">
        <f t="shared" si="1368"/>
        <v>0</v>
      </c>
      <c r="U1684">
        <f t="shared" si="1369"/>
        <v>0</v>
      </c>
      <c r="V1684">
        <f t="shared" si="1370"/>
        <v>0</v>
      </c>
      <c r="W1684">
        <f t="shared" si="1371"/>
        <v>0</v>
      </c>
      <c r="X1684">
        <f t="shared" si="1372"/>
        <v>0</v>
      </c>
      <c r="Y1684">
        <f t="shared" si="1373"/>
        <v>0</v>
      </c>
      <c r="AA1684">
        <v>52421674</v>
      </c>
      <c r="AB1684">
        <f t="shared" si="1374"/>
        <v>2690.29</v>
      </c>
      <c r="AC1684">
        <f t="shared" si="1394"/>
        <v>2690.29</v>
      </c>
      <c r="AD1684">
        <f t="shared" si="1395"/>
        <v>0</v>
      </c>
      <c r="AE1684">
        <f t="shared" si="1396"/>
        <v>0</v>
      </c>
      <c r="AF1684">
        <f t="shared" si="1396"/>
        <v>0</v>
      </c>
      <c r="AG1684">
        <f t="shared" si="1376"/>
        <v>0</v>
      </c>
      <c r="AH1684">
        <f t="shared" si="1397"/>
        <v>0</v>
      </c>
      <c r="AI1684">
        <f t="shared" si="1397"/>
        <v>0</v>
      </c>
      <c r="AJ1684">
        <f t="shared" si="1378"/>
        <v>0</v>
      </c>
      <c r="AK1684">
        <v>2690.29</v>
      </c>
      <c r="AL1684">
        <v>2690.29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70</v>
      </c>
      <c r="AU1684">
        <v>10</v>
      </c>
      <c r="AV1684">
        <v>1</v>
      </c>
      <c r="AW1684">
        <v>1</v>
      </c>
      <c r="AZ1684">
        <v>1</v>
      </c>
      <c r="BA1684">
        <v>1</v>
      </c>
      <c r="BB1684">
        <v>1</v>
      </c>
      <c r="BC1684">
        <v>1</v>
      </c>
      <c r="BD1684" t="s">
        <v>3</v>
      </c>
      <c r="BE1684" t="s">
        <v>3</v>
      </c>
      <c r="BF1684" t="s">
        <v>3</v>
      </c>
      <c r="BG1684" t="s">
        <v>3</v>
      </c>
      <c r="BH1684">
        <v>3</v>
      </c>
      <c r="BI1684">
        <v>4</v>
      </c>
      <c r="BJ1684" t="s">
        <v>62</v>
      </c>
      <c r="BM1684">
        <v>0</v>
      </c>
      <c r="BN1684">
        <v>0</v>
      </c>
      <c r="BO1684" t="s">
        <v>3</v>
      </c>
      <c r="BP1684">
        <v>0</v>
      </c>
      <c r="BQ1684">
        <v>1</v>
      </c>
      <c r="BR1684">
        <v>1</v>
      </c>
      <c r="BS1684">
        <v>1</v>
      </c>
      <c r="BT1684">
        <v>1</v>
      </c>
      <c r="BU1684">
        <v>1</v>
      </c>
      <c r="BV1684">
        <v>1</v>
      </c>
      <c r="BW1684">
        <v>1</v>
      </c>
      <c r="BX1684">
        <v>1</v>
      </c>
      <c r="BY1684" t="s">
        <v>3</v>
      </c>
      <c r="BZ1684">
        <v>70</v>
      </c>
      <c r="CA1684">
        <v>10</v>
      </c>
      <c r="CE1684">
        <v>0</v>
      </c>
      <c r="CF1684">
        <v>0</v>
      </c>
      <c r="CG1684">
        <v>0</v>
      </c>
      <c r="CM1684">
        <v>0</v>
      </c>
      <c r="CN1684" t="s">
        <v>3</v>
      </c>
      <c r="CO1684">
        <v>0</v>
      </c>
      <c r="CP1684">
        <f t="shared" si="1379"/>
        <v>0</v>
      </c>
      <c r="CQ1684">
        <f t="shared" si="1380"/>
        <v>2690.29</v>
      </c>
      <c r="CR1684">
        <f t="shared" si="1398"/>
        <v>0</v>
      </c>
      <c r="CS1684">
        <f t="shared" si="1381"/>
        <v>0</v>
      </c>
      <c r="CT1684">
        <f t="shared" si="1382"/>
        <v>0</v>
      </c>
      <c r="CU1684">
        <f t="shared" si="1383"/>
        <v>0</v>
      </c>
      <c r="CV1684">
        <f t="shared" si="1384"/>
        <v>0</v>
      </c>
      <c r="CW1684">
        <f t="shared" si="1385"/>
        <v>0</v>
      </c>
      <c r="CX1684">
        <f t="shared" si="1386"/>
        <v>0</v>
      </c>
      <c r="CY1684">
        <f t="shared" si="1387"/>
        <v>0</v>
      </c>
      <c r="CZ1684">
        <f t="shared" si="1388"/>
        <v>0</v>
      </c>
      <c r="DC1684" t="s">
        <v>3</v>
      </c>
      <c r="DD1684" t="s">
        <v>3</v>
      </c>
      <c r="DE1684" t="s">
        <v>3</v>
      </c>
      <c r="DF1684" t="s">
        <v>3</v>
      </c>
      <c r="DG1684" t="s">
        <v>3</v>
      </c>
      <c r="DH1684" t="s">
        <v>3</v>
      </c>
      <c r="DI1684" t="s">
        <v>3</v>
      </c>
      <c r="DJ1684" t="s">
        <v>3</v>
      </c>
      <c r="DK1684" t="s">
        <v>3</v>
      </c>
      <c r="DL1684" t="s">
        <v>3</v>
      </c>
      <c r="DM1684" t="s">
        <v>3</v>
      </c>
      <c r="DN1684">
        <v>0</v>
      </c>
      <c r="DO1684">
        <v>0</v>
      </c>
      <c r="DP1684">
        <v>1</v>
      </c>
      <c r="DQ1684">
        <v>1</v>
      </c>
      <c r="DU1684">
        <v>1009</v>
      </c>
      <c r="DV1684" t="s">
        <v>27</v>
      </c>
      <c r="DW1684" t="s">
        <v>27</v>
      </c>
      <c r="DX1684">
        <v>1000</v>
      </c>
      <c r="EE1684">
        <v>51482689</v>
      </c>
      <c r="EF1684">
        <v>1</v>
      </c>
      <c r="EG1684" t="s">
        <v>21</v>
      </c>
      <c r="EH1684">
        <v>0</v>
      </c>
      <c r="EI1684" t="s">
        <v>3</v>
      </c>
      <c r="EJ1684">
        <v>4</v>
      </c>
      <c r="EK1684">
        <v>0</v>
      </c>
      <c r="EL1684" t="s">
        <v>22</v>
      </c>
      <c r="EM1684" t="s">
        <v>23</v>
      </c>
      <c r="EO1684" t="s">
        <v>3</v>
      </c>
      <c r="EQ1684">
        <v>32768</v>
      </c>
      <c r="ER1684">
        <v>2690.29</v>
      </c>
      <c r="ES1684">
        <v>2690.29</v>
      </c>
      <c r="ET1684">
        <v>0</v>
      </c>
      <c r="EU1684">
        <v>0</v>
      </c>
      <c r="EV1684">
        <v>0</v>
      </c>
      <c r="EW1684">
        <v>0</v>
      </c>
      <c r="EX1684">
        <v>0</v>
      </c>
      <c r="FQ1684">
        <v>0</v>
      </c>
      <c r="FR1684">
        <f t="shared" si="1389"/>
        <v>0</v>
      </c>
      <c r="FS1684">
        <v>0</v>
      </c>
      <c r="FX1684">
        <v>70</v>
      </c>
      <c r="FY1684">
        <v>10</v>
      </c>
      <c r="GA1684" t="s">
        <v>3</v>
      </c>
      <c r="GD1684">
        <v>0</v>
      </c>
      <c r="GF1684">
        <v>-2069439204</v>
      </c>
      <c r="GG1684">
        <v>2</v>
      </c>
      <c r="GH1684">
        <v>1</v>
      </c>
      <c r="GI1684">
        <v>-2</v>
      </c>
      <c r="GJ1684">
        <v>0</v>
      </c>
      <c r="GK1684">
        <f>ROUND(R1684*(R12)/100,2)</f>
        <v>0</v>
      </c>
      <c r="GL1684">
        <f t="shared" si="1390"/>
        <v>0</v>
      </c>
      <c r="GM1684">
        <f t="shared" si="1399"/>
        <v>0</v>
      </c>
      <c r="GN1684">
        <f t="shared" si="1400"/>
        <v>0</v>
      </c>
      <c r="GO1684">
        <f t="shared" si="1401"/>
        <v>0</v>
      </c>
      <c r="GP1684">
        <f t="shared" si="1402"/>
        <v>0</v>
      </c>
      <c r="GR1684">
        <v>0</v>
      </c>
      <c r="GS1684">
        <v>3</v>
      </c>
      <c r="GT1684">
        <v>0</v>
      </c>
      <c r="GU1684" t="s">
        <v>3</v>
      </c>
      <c r="GV1684">
        <f t="shared" si="1403"/>
        <v>0</v>
      </c>
      <c r="GW1684">
        <v>1</v>
      </c>
      <c r="GX1684">
        <f t="shared" si="1391"/>
        <v>0</v>
      </c>
      <c r="HA1684">
        <v>0</v>
      </c>
      <c r="HB1684">
        <v>0</v>
      </c>
      <c r="HC1684">
        <f t="shared" si="1392"/>
        <v>0</v>
      </c>
      <c r="HE1684" t="s">
        <v>3</v>
      </c>
      <c r="HF1684" t="s">
        <v>3</v>
      </c>
      <c r="IK1684">
        <f t="shared" si="1393"/>
        <v>0</v>
      </c>
    </row>
    <row r="1685" spans="1:245" x14ac:dyDescent="0.2">
      <c r="A1685">
        <v>18</v>
      </c>
      <c r="B1685">
        <v>1</v>
      </c>
      <c r="C1685">
        <v>529</v>
      </c>
      <c r="E1685" t="s">
        <v>63</v>
      </c>
      <c r="F1685" t="s">
        <v>64</v>
      </c>
      <c r="G1685" t="s">
        <v>65</v>
      </c>
      <c r="H1685" t="s">
        <v>27</v>
      </c>
      <c r="I1685">
        <f>I1683*J1685</f>
        <v>0</v>
      </c>
      <c r="J1685">
        <v>101</v>
      </c>
      <c r="O1685">
        <f t="shared" si="1363"/>
        <v>0</v>
      </c>
      <c r="P1685">
        <f t="shared" si="1364"/>
        <v>0</v>
      </c>
      <c r="Q1685">
        <f t="shared" si="1365"/>
        <v>0</v>
      </c>
      <c r="R1685">
        <f t="shared" si="1366"/>
        <v>0</v>
      </c>
      <c r="S1685">
        <f t="shared" si="1367"/>
        <v>0</v>
      </c>
      <c r="T1685">
        <f t="shared" si="1368"/>
        <v>0</v>
      </c>
      <c r="U1685">
        <f t="shared" si="1369"/>
        <v>0</v>
      </c>
      <c r="V1685">
        <f t="shared" si="1370"/>
        <v>0</v>
      </c>
      <c r="W1685">
        <f t="shared" si="1371"/>
        <v>0</v>
      </c>
      <c r="X1685">
        <f t="shared" si="1372"/>
        <v>0</v>
      </c>
      <c r="Y1685">
        <f t="shared" si="1373"/>
        <v>0</v>
      </c>
      <c r="AA1685">
        <v>52421674</v>
      </c>
      <c r="AB1685">
        <f t="shared" si="1374"/>
        <v>2652.04</v>
      </c>
      <c r="AC1685">
        <f t="shared" si="1394"/>
        <v>2652.04</v>
      </c>
      <c r="AD1685">
        <f t="shared" si="1395"/>
        <v>0</v>
      </c>
      <c r="AE1685">
        <f t="shared" si="1396"/>
        <v>0</v>
      </c>
      <c r="AF1685">
        <f t="shared" si="1396"/>
        <v>0</v>
      </c>
      <c r="AG1685">
        <f t="shared" si="1376"/>
        <v>0</v>
      </c>
      <c r="AH1685">
        <f t="shared" si="1397"/>
        <v>0</v>
      </c>
      <c r="AI1685">
        <f t="shared" si="1397"/>
        <v>0</v>
      </c>
      <c r="AJ1685">
        <f t="shared" si="1378"/>
        <v>0</v>
      </c>
      <c r="AK1685">
        <v>2652.04</v>
      </c>
      <c r="AL1685">
        <v>2652.04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70</v>
      </c>
      <c r="AU1685">
        <v>10</v>
      </c>
      <c r="AV1685">
        <v>1</v>
      </c>
      <c r="AW1685">
        <v>1</v>
      </c>
      <c r="AZ1685">
        <v>1</v>
      </c>
      <c r="BA1685">
        <v>1</v>
      </c>
      <c r="BB1685">
        <v>1</v>
      </c>
      <c r="BC1685">
        <v>1</v>
      </c>
      <c r="BD1685" t="s">
        <v>3</v>
      </c>
      <c r="BE1685" t="s">
        <v>3</v>
      </c>
      <c r="BF1685" t="s">
        <v>3</v>
      </c>
      <c r="BG1685" t="s">
        <v>3</v>
      </c>
      <c r="BH1685">
        <v>3</v>
      </c>
      <c r="BI1685">
        <v>4</v>
      </c>
      <c r="BJ1685" t="s">
        <v>66</v>
      </c>
      <c r="BM1685">
        <v>0</v>
      </c>
      <c r="BN1685">
        <v>0</v>
      </c>
      <c r="BO1685" t="s">
        <v>3</v>
      </c>
      <c r="BP1685">
        <v>0</v>
      </c>
      <c r="BQ1685">
        <v>1</v>
      </c>
      <c r="BR1685">
        <v>0</v>
      </c>
      <c r="BS1685">
        <v>1</v>
      </c>
      <c r="BT1685">
        <v>1</v>
      </c>
      <c r="BU1685">
        <v>1</v>
      </c>
      <c r="BV1685">
        <v>1</v>
      </c>
      <c r="BW1685">
        <v>1</v>
      </c>
      <c r="BX1685">
        <v>1</v>
      </c>
      <c r="BY1685" t="s">
        <v>3</v>
      </c>
      <c r="BZ1685">
        <v>70</v>
      </c>
      <c r="CA1685">
        <v>10</v>
      </c>
      <c r="CE1685">
        <v>0</v>
      </c>
      <c r="CF1685">
        <v>0</v>
      </c>
      <c r="CG1685">
        <v>0</v>
      </c>
      <c r="CM1685">
        <v>0</v>
      </c>
      <c r="CN1685" t="s">
        <v>3</v>
      </c>
      <c r="CO1685">
        <v>0</v>
      </c>
      <c r="CP1685">
        <f t="shared" si="1379"/>
        <v>0</v>
      </c>
      <c r="CQ1685">
        <f t="shared" si="1380"/>
        <v>2652.04</v>
      </c>
      <c r="CR1685">
        <f t="shared" si="1398"/>
        <v>0</v>
      </c>
      <c r="CS1685">
        <f t="shared" si="1381"/>
        <v>0</v>
      </c>
      <c r="CT1685">
        <f t="shared" si="1382"/>
        <v>0</v>
      </c>
      <c r="CU1685">
        <f t="shared" si="1383"/>
        <v>0</v>
      </c>
      <c r="CV1685">
        <f t="shared" si="1384"/>
        <v>0</v>
      </c>
      <c r="CW1685">
        <f t="shared" si="1385"/>
        <v>0</v>
      </c>
      <c r="CX1685">
        <f t="shared" si="1386"/>
        <v>0</v>
      </c>
      <c r="CY1685">
        <f t="shared" si="1387"/>
        <v>0</v>
      </c>
      <c r="CZ1685">
        <f t="shared" si="1388"/>
        <v>0</v>
      </c>
      <c r="DC1685" t="s">
        <v>3</v>
      </c>
      <c r="DD1685" t="s">
        <v>3</v>
      </c>
      <c r="DE1685" t="s">
        <v>3</v>
      </c>
      <c r="DF1685" t="s">
        <v>3</v>
      </c>
      <c r="DG1685" t="s">
        <v>3</v>
      </c>
      <c r="DH1685" t="s">
        <v>3</v>
      </c>
      <c r="DI1685" t="s">
        <v>3</v>
      </c>
      <c r="DJ1685" t="s">
        <v>3</v>
      </c>
      <c r="DK1685" t="s">
        <v>3</v>
      </c>
      <c r="DL1685" t="s">
        <v>3</v>
      </c>
      <c r="DM1685" t="s">
        <v>3</v>
      </c>
      <c r="DN1685">
        <v>0</v>
      </c>
      <c r="DO1685">
        <v>0</v>
      </c>
      <c r="DP1685">
        <v>1</v>
      </c>
      <c r="DQ1685">
        <v>1</v>
      </c>
      <c r="DU1685">
        <v>1009</v>
      </c>
      <c r="DV1685" t="s">
        <v>27</v>
      </c>
      <c r="DW1685" t="s">
        <v>27</v>
      </c>
      <c r="DX1685">
        <v>1000</v>
      </c>
      <c r="EE1685">
        <v>51482689</v>
      </c>
      <c r="EF1685">
        <v>1</v>
      </c>
      <c r="EG1685" t="s">
        <v>21</v>
      </c>
      <c r="EH1685">
        <v>0</v>
      </c>
      <c r="EI1685" t="s">
        <v>3</v>
      </c>
      <c r="EJ1685">
        <v>4</v>
      </c>
      <c r="EK1685">
        <v>0</v>
      </c>
      <c r="EL1685" t="s">
        <v>22</v>
      </c>
      <c r="EM1685" t="s">
        <v>23</v>
      </c>
      <c r="EO1685" t="s">
        <v>3</v>
      </c>
      <c r="EQ1685">
        <v>0</v>
      </c>
      <c r="ER1685">
        <v>2652.04</v>
      </c>
      <c r="ES1685">
        <v>2652.04</v>
      </c>
      <c r="ET1685">
        <v>0</v>
      </c>
      <c r="EU1685">
        <v>0</v>
      </c>
      <c r="EV1685">
        <v>0</v>
      </c>
      <c r="EW1685">
        <v>0</v>
      </c>
      <c r="EX1685">
        <v>0</v>
      </c>
      <c r="FQ1685">
        <v>0</v>
      </c>
      <c r="FR1685">
        <f t="shared" si="1389"/>
        <v>0</v>
      </c>
      <c r="FS1685">
        <v>0</v>
      </c>
      <c r="FX1685">
        <v>70</v>
      </c>
      <c r="FY1685">
        <v>10</v>
      </c>
      <c r="GA1685" t="s">
        <v>3</v>
      </c>
      <c r="GD1685">
        <v>0</v>
      </c>
      <c r="GF1685">
        <v>-740831190</v>
      </c>
      <c r="GG1685">
        <v>2</v>
      </c>
      <c r="GH1685">
        <v>1</v>
      </c>
      <c r="GI1685">
        <v>-2</v>
      </c>
      <c r="GJ1685">
        <v>0</v>
      </c>
      <c r="GK1685">
        <f>ROUND(R1685*(R12)/100,2)</f>
        <v>0</v>
      </c>
      <c r="GL1685">
        <f t="shared" si="1390"/>
        <v>0</v>
      </c>
      <c r="GM1685">
        <f t="shared" si="1399"/>
        <v>0</v>
      </c>
      <c r="GN1685">
        <f t="shared" si="1400"/>
        <v>0</v>
      </c>
      <c r="GO1685">
        <f t="shared" si="1401"/>
        <v>0</v>
      </c>
      <c r="GP1685">
        <f t="shared" si="1402"/>
        <v>0</v>
      </c>
      <c r="GR1685">
        <v>0</v>
      </c>
      <c r="GS1685">
        <v>3</v>
      </c>
      <c r="GT1685">
        <v>0</v>
      </c>
      <c r="GU1685" t="s">
        <v>3</v>
      </c>
      <c r="GV1685">
        <f t="shared" si="1403"/>
        <v>0</v>
      </c>
      <c r="GW1685">
        <v>1</v>
      </c>
      <c r="GX1685">
        <f t="shared" si="1391"/>
        <v>0</v>
      </c>
      <c r="HA1685">
        <v>0</v>
      </c>
      <c r="HB1685">
        <v>0</v>
      </c>
      <c r="HC1685">
        <f t="shared" si="1392"/>
        <v>0</v>
      </c>
      <c r="HE1685" t="s">
        <v>3</v>
      </c>
      <c r="HF1685" t="s">
        <v>3</v>
      </c>
      <c r="IK1685">
        <f t="shared" si="1393"/>
        <v>0</v>
      </c>
    </row>
    <row r="1686" spans="1:245" x14ac:dyDescent="0.2">
      <c r="A1686">
        <v>17</v>
      </c>
      <c r="B1686">
        <v>1</v>
      </c>
      <c r="C1686">
        <f>ROW(SmtRes!A534)</f>
        <v>534</v>
      </c>
      <c r="D1686">
        <f>ROW(EtalonRes!A517)</f>
        <v>517</v>
      </c>
      <c r="E1686" t="s">
        <v>67</v>
      </c>
      <c r="F1686" t="s">
        <v>68</v>
      </c>
      <c r="G1686" t="s">
        <v>69</v>
      </c>
      <c r="H1686" t="s">
        <v>70</v>
      </c>
      <c r="I1686">
        <v>0</v>
      </c>
      <c r="J1686">
        <v>0</v>
      </c>
      <c r="O1686">
        <f t="shared" si="1363"/>
        <v>0</v>
      </c>
      <c r="P1686">
        <f t="shared" si="1364"/>
        <v>0</v>
      </c>
      <c r="Q1686">
        <f t="shared" si="1365"/>
        <v>0</v>
      </c>
      <c r="R1686">
        <f t="shared" si="1366"/>
        <v>0</v>
      </c>
      <c r="S1686">
        <f t="shared" si="1367"/>
        <v>0</v>
      </c>
      <c r="T1686">
        <f t="shared" si="1368"/>
        <v>0</v>
      </c>
      <c r="U1686">
        <f t="shared" si="1369"/>
        <v>0</v>
      </c>
      <c r="V1686">
        <f t="shared" si="1370"/>
        <v>0</v>
      </c>
      <c r="W1686">
        <f t="shared" si="1371"/>
        <v>0</v>
      </c>
      <c r="X1686">
        <f t="shared" si="1372"/>
        <v>0</v>
      </c>
      <c r="Y1686">
        <f t="shared" si="1373"/>
        <v>0</v>
      </c>
      <c r="AA1686">
        <v>52421674</v>
      </c>
      <c r="AB1686">
        <f t="shared" si="1374"/>
        <v>23966.9</v>
      </c>
      <c r="AC1686">
        <f t="shared" si="1394"/>
        <v>20488.849999999999</v>
      </c>
      <c r="AD1686">
        <f t="shared" si="1395"/>
        <v>1123.06</v>
      </c>
      <c r="AE1686">
        <f t="shared" si="1396"/>
        <v>471.72</v>
      </c>
      <c r="AF1686">
        <f t="shared" si="1396"/>
        <v>2354.9899999999998</v>
      </c>
      <c r="AG1686">
        <f t="shared" si="1376"/>
        <v>0</v>
      </c>
      <c r="AH1686">
        <f t="shared" si="1397"/>
        <v>10.3</v>
      </c>
      <c r="AI1686">
        <f t="shared" si="1397"/>
        <v>0</v>
      </c>
      <c r="AJ1686">
        <f t="shared" si="1378"/>
        <v>0</v>
      </c>
      <c r="AK1686">
        <v>23966.9</v>
      </c>
      <c r="AL1686">
        <v>20488.849999999999</v>
      </c>
      <c r="AM1686">
        <v>1123.06</v>
      </c>
      <c r="AN1686">
        <v>471.72</v>
      </c>
      <c r="AO1686">
        <v>2354.9899999999998</v>
      </c>
      <c r="AP1686">
        <v>0</v>
      </c>
      <c r="AQ1686">
        <v>10.3</v>
      </c>
      <c r="AR1686">
        <v>0</v>
      </c>
      <c r="AS1686">
        <v>0</v>
      </c>
      <c r="AT1686">
        <v>70</v>
      </c>
      <c r="AU1686">
        <v>10</v>
      </c>
      <c r="AV1686">
        <v>1</v>
      </c>
      <c r="AW1686">
        <v>1</v>
      </c>
      <c r="AZ1686">
        <v>1</v>
      </c>
      <c r="BA1686">
        <v>1</v>
      </c>
      <c r="BB1686">
        <v>1</v>
      </c>
      <c r="BC1686">
        <v>1</v>
      </c>
      <c r="BD1686" t="s">
        <v>3</v>
      </c>
      <c r="BE1686" t="s">
        <v>3</v>
      </c>
      <c r="BF1686" t="s">
        <v>3</v>
      </c>
      <c r="BG1686" t="s">
        <v>3</v>
      </c>
      <c r="BH1686">
        <v>0</v>
      </c>
      <c r="BI1686">
        <v>4</v>
      </c>
      <c r="BJ1686" t="s">
        <v>71</v>
      </c>
      <c r="BM1686">
        <v>0</v>
      </c>
      <c r="BN1686">
        <v>0</v>
      </c>
      <c r="BO1686" t="s">
        <v>3</v>
      </c>
      <c r="BP1686">
        <v>0</v>
      </c>
      <c r="BQ1686">
        <v>1</v>
      </c>
      <c r="BR1686">
        <v>0</v>
      </c>
      <c r="BS1686">
        <v>1</v>
      </c>
      <c r="BT1686">
        <v>1</v>
      </c>
      <c r="BU1686">
        <v>1</v>
      </c>
      <c r="BV1686">
        <v>1</v>
      </c>
      <c r="BW1686">
        <v>1</v>
      </c>
      <c r="BX1686">
        <v>1</v>
      </c>
      <c r="BY1686" t="s">
        <v>3</v>
      </c>
      <c r="BZ1686">
        <v>70</v>
      </c>
      <c r="CA1686">
        <v>10</v>
      </c>
      <c r="CE1686">
        <v>0</v>
      </c>
      <c r="CF1686">
        <v>0</v>
      </c>
      <c r="CG1686">
        <v>0</v>
      </c>
      <c r="CM1686">
        <v>0</v>
      </c>
      <c r="CN1686" t="s">
        <v>3</v>
      </c>
      <c r="CO1686">
        <v>0</v>
      </c>
      <c r="CP1686">
        <f t="shared" si="1379"/>
        <v>0</v>
      </c>
      <c r="CQ1686">
        <f t="shared" si="1380"/>
        <v>20488.849999999999</v>
      </c>
      <c r="CR1686">
        <f t="shared" si="1398"/>
        <v>1123.06</v>
      </c>
      <c r="CS1686">
        <f t="shared" si="1381"/>
        <v>471.72</v>
      </c>
      <c r="CT1686">
        <f t="shared" si="1382"/>
        <v>2354.9899999999998</v>
      </c>
      <c r="CU1686">
        <f t="shared" si="1383"/>
        <v>0</v>
      </c>
      <c r="CV1686">
        <f t="shared" si="1384"/>
        <v>10.3</v>
      </c>
      <c r="CW1686">
        <f t="shared" si="1385"/>
        <v>0</v>
      </c>
      <c r="CX1686">
        <f t="shared" si="1386"/>
        <v>0</v>
      </c>
      <c r="CY1686">
        <f t="shared" si="1387"/>
        <v>0</v>
      </c>
      <c r="CZ1686">
        <f t="shared" si="1388"/>
        <v>0</v>
      </c>
      <c r="DC1686" t="s">
        <v>3</v>
      </c>
      <c r="DD1686" t="s">
        <v>3</v>
      </c>
      <c r="DE1686" t="s">
        <v>3</v>
      </c>
      <c r="DF1686" t="s">
        <v>3</v>
      </c>
      <c r="DG1686" t="s">
        <v>3</v>
      </c>
      <c r="DH1686" t="s">
        <v>3</v>
      </c>
      <c r="DI1686" t="s">
        <v>3</v>
      </c>
      <c r="DJ1686" t="s">
        <v>3</v>
      </c>
      <c r="DK1686" t="s">
        <v>3</v>
      </c>
      <c r="DL1686" t="s">
        <v>3</v>
      </c>
      <c r="DM1686" t="s">
        <v>3</v>
      </c>
      <c r="DN1686">
        <v>0</v>
      </c>
      <c r="DO1686">
        <v>0</v>
      </c>
      <c r="DP1686">
        <v>1</v>
      </c>
      <c r="DQ1686">
        <v>1</v>
      </c>
      <c r="DU1686">
        <v>1005</v>
      </c>
      <c r="DV1686" t="s">
        <v>70</v>
      </c>
      <c r="DW1686" t="s">
        <v>70</v>
      </c>
      <c r="DX1686">
        <v>100</v>
      </c>
      <c r="EE1686">
        <v>51482689</v>
      </c>
      <c r="EF1686">
        <v>1</v>
      </c>
      <c r="EG1686" t="s">
        <v>21</v>
      </c>
      <c r="EH1686">
        <v>0</v>
      </c>
      <c r="EI1686" t="s">
        <v>3</v>
      </c>
      <c r="EJ1686">
        <v>4</v>
      </c>
      <c r="EK1686">
        <v>0</v>
      </c>
      <c r="EL1686" t="s">
        <v>22</v>
      </c>
      <c r="EM1686" t="s">
        <v>23</v>
      </c>
      <c r="EO1686" t="s">
        <v>3</v>
      </c>
      <c r="EQ1686">
        <v>0</v>
      </c>
      <c r="ER1686">
        <v>23966.9</v>
      </c>
      <c r="ES1686">
        <v>20488.849999999999</v>
      </c>
      <c r="ET1686">
        <v>1123.06</v>
      </c>
      <c r="EU1686">
        <v>471.72</v>
      </c>
      <c r="EV1686">
        <v>2354.9899999999998</v>
      </c>
      <c r="EW1686">
        <v>10.3</v>
      </c>
      <c r="EX1686">
        <v>0</v>
      </c>
      <c r="EY1686">
        <v>0</v>
      </c>
      <c r="FQ1686">
        <v>0</v>
      </c>
      <c r="FR1686">
        <f t="shared" si="1389"/>
        <v>0</v>
      </c>
      <c r="FS1686">
        <v>0</v>
      </c>
      <c r="FX1686">
        <v>70</v>
      </c>
      <c r="FY1686">
        <v>10</v>
      </c>
      <c r="GA1686" t="s">
        <v>3</v>
      </c>
      <c r="GD1686">
        <v>0</v>
      </c>
      <c r="GF1686">
        <v>1620255239</v>
      </c>
      <c r="GG1686">
        <v>2</v>
      </c>
      <c r="GH1686">
        <v>1</v>
      </c>
      <c r="GI1686">
        <v>-2</v>
      </c>
      <c r="GJ1686">
        <v>0</v>
      </c>
      <c r="GK1686">
        <f>ROUND(R1686*(R12)/100,2)</f>
        <v>0</v>
      </c>
      <c r="GL1686">
        <f t="shared" si="1390"/>
        <v>0</v>
      </c>
      <c r="GM1686">
        <f t="shared" si="1399"/>
        <v>0</v>
      </c>
      <c r="GN1686">
        <f t="shared" si="1400"/>
        <v>0</v>
      </c>
      <c r="GO1686">
        <f t="shared" si="1401"/>
        <v>0</v>
      </c>
      <c r="GP1686">
        <f t="shared" si="1402"/>
        <v>0</v>
      </c>
      <c r="GR1686">
        <v>0</v>
      </c>
      <c r="GS1686">
        <v>3</v>
      </c>
      <c r="GT1686">
        <v>0</v>
      </c>
      <c r="GU1686" t="s">
        <v>3</v>
      </c>
      <c r="GV1686">
        <f t="shared" si="1403"/>
        <v>0</v>
      </c>
      <c r="GW1686">
        <v>1</v>
      </c>
      <c r="GX1686">
        <f t="shared" si="1391"/>
        <v>0</v>
      </c>
      <c r="HA1686">
        <v>0</v>
      </c>
      <c r="HB1686">
        <v>0</v>
      </c>
      <c r="HC1686">
        <f t="shared" si="1392"/>
        <v>0</v>
      </c>
      <c r="HE1686" t="s">
        <v>3</v>
      </c>
      <c r="HF1686" t="s">
        <v>3</v>
      </c>
      <c r="IK1686">
        <f t="shared" si="1393"/>
        <v>0</v>
      </c>
    </row>
    <row r="1687" spans="1:245" x14ac:dyDescent="0.2">
      <c r="A1687">
        <v>18</v>
      </c>
      <c r="B1687">
        <v>1</v>
      </c>
      <c r="C1687">
        <v>533</v>
      </c>
      <c r="E1687" t="s">
        <v>72</v>
      </c>
      <c r="F1687" t="s">
        <v>64</v>
      </c>
      <c r="G1687" t="s">
        <v>65</v>
      </c>
      <c r="H1687" t="s">
        <v>27</v>
      </c>
      <c r="I1687">
        <f>I1686*J1687</f>
        <v>0</v>
      </c>
      <c r="J1687">
        <v>-7.14</v>
      </c>
      <c r="O1687">
        <f t="shared" si="1363"/>
        <v>0</v>
      </c>
      <c r="P1687">
        <f t="shared" si="1364"/>
        <v>0</v>
      </c>
      <c r="Q1687">
        <f t="shared" si="1365"/>
        <v>0</v>
      </c>
      <c r="R1687">
        <f t="shared" si="1366"/>
        <v>0</v>
      </c>
      <c r="S1687">
        <f t="shared" si="1367"/>
        <v>0</v>
      </c>
      <c r="T1687">
        <f t="shared" si="1368"/>
        <v>0</v>
      </c>
      <c r="U1687">
        <f t="shared" si="1369"/>
        <v>0</v>
      </c>
      <c r="V1687">
        <f t="shared" si="1370"/>
        <v>0</v>
      </c>
      <c r="W1687">
        <f t="shared" si="1371"/>
        <v>0</v>
      </c>
      <c r="X1687">
        <f t="shared" si="1372"/>
        <v>0</v>
      </c>
      <c r="Y1687">
        <f t="shared" si="1373"/>
        <v>0</v>
      </c>
      <c r="AA1687">
        <v>52421674</v>
      </c>
      <c r="AB1687">
        <f t="shared" si="1374"/>
        <v>2652.04</v>
      </c>
      <c r="AC1687">
        <f t="shared" si="1394"/>
        <v>2652.04</v>
      </c>
      <c r="AD1687">
        <f t="shared" si="1395"/>
        <v>0</v>
      </c>
      <c r="AE1687">
        <f t="shared" si="1396"/>
        <v>0</v>
      </c>
      <c r="AF1687">
        <f t="shared" si="1396"/>
        <v>0</v>
      </c>
      <c r="AG1687">
        <f t="shared" si="1376"/>
        <v>0</v>
      </c>
      <c r="AH1687">
        <f t="shared" si="1397"/>
        <v>0</v>
      </c>
      <c r="AI1687">
        <f t="shared" si="1397"/>
        <v>0</v>
      </c>
      <c r="AJ1687">
        <f t="shared" si="1378"/>
        <v>0</v>
      </c>
      <c r="AK1687">
        <v>2652.04</v>
      </c>
      <c r="AL1687">
        <v>2652.04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70</v>
      </c>
      <c r="AU1687">
        <v>10</v>
      </c>
      <c r="AV1687">
        <v>1</v>
      </c>
      <c r="AW1687">
        <v>1</v>
      </c>
      <c r="AZ1687">
        <v>1</v>
      </c>
      <c r="BA1687">
        <v>1</v>
      </c>
      <c r="BB1687">
        <v>1</v>
      </c>
      <c r="BC1687">
        <v>1</v>
      </c>
      <c r="BD1687" t="s">
        <v>3</v>
      </c>
      <c r="BE1687" t="s">
        <v>3</v>
      </c>
      <c r="BF1687" t="s">
        <v>3</v>
      </c>
      <c r="BG1687" t="s">
        <v>3</v>
      </c>
      <c r="BH1687">
        <v>3</v>
      </c>
      <c r="BI1687">
        <v>4</v>
      </c>
      <c r="BJ1687" t="s">
        <v>66</v>
      </c>
      <c r="BM1687">
        <v>0</v>
      </c>
      <c r="BN1687">
        <v>0</v>
      </c>
      <c r="BO1687" t="s">
        <v>3</v>
      </c>
      <c r="BP1687">
        <v>0</v>
      </c>
      <c r="BQ1687">
        <v>1</v>
      </c>
      <c r="BR1687">
        <v>1</v>
      </c>
      <c r="BS1687">
        <v>1</v>
      </c>
      <c r="BT1687">
        <v>1</v>
      </c>
      <c r="BU1687">
        <v>1</v>
      </c>
      <c r="BV1687">
        <v>1</v>
      </c>
      <c r="BW1687">
        <v>1</v>
      </c>
      <c r="BX1687">
        <v>1</v>
      </c>
      <c r="BY1687" t="s">
        <v>3</v>
      </c>
      <c r="BZ1687">
        <v>70</v>
      </c>
      <c r="CA1687">
        <v>10</v>
      </c>
      <c r="CE1687">
        <v>0</v>
      </c>
      <c r="CF1687">
        <v>0</v>
      </c>
      <c r="CG1687">
        <v>0</v>
      </c>
      <c r="CM1687">
        <v>0</v>
      </c>
      <c r="CN1687" t="s">
        <v>3</v>
      </c>
      <c r="CO1687">
        <v>0</v>
      </c>
      <c r="CP1687">
        <f t="shared" si="1379"/>
        <v>0</v>
      </c>
      <c r="CQ1687">
        <f t="shared" si="1380"/>
        <v>2652.04</v>
      </c>
      <c r="CR1687">
        <f t="shared" si="1398"/>
        <v>0</v>
      </c>
      <c r="CS1687">
        <f t="shared" si="1381"/>
        <v>0</v>
      </c>
      <c r="CT1687">
        <f t="shared" si="1382"/>
        <v>0</v>
      </c>
      <c r="CU1687">
        <f t="shared" si="1383"/>
        <v>0</v>
      </c>
      <c r="CV1687">
        <f t="shared" si="1384"/>
        <v>0</v>
      </c>
      <c r="CW1687">
        <f t="shared" si="1385"/>
        <v>0</v>
      </c>
      <c r="CX1687">
        <f t="shared" si="1386"/>
        <v>0</v>
      </c>
      <c r="CY1687">
        <f t="shared" si="1387"/>
        <v>0</v>
      </c>
      <c r="CZ1687">
        <f t="shared" si="1388"/>
        <v>0</v>
      </c>
      <c r="DC1687" t="s">
        <v>3</v>
      </c>
      <c r="DD1687" t="s">
        <v>3</v>
      </c>
      <c r="DE1687" t="s">
        <v>3</v>
      </c>
      <c r="DF1687" t="s">
        <v>3</v>
      </c>
      <c r="DG1687" t="s">
        <v>3</v>
      </c>
      <c r="DH1687" t="s">
        <v>3</v>
      </c>
      <c r="DI1687" t="s">
        <v>3</v>
      </c>
      <c r="DJ1687" t="s">
        <v>3</v>
      </c>
      <c r="DK1687" t="s">
        <v>3</v>
      </c>
      <c r="DL1687" t="s">
        <v>3</v>
      </c>
      <c r="DM1687" t="s">
        <v>3</v>
      </c>
      <c r="DN1687">
        <v>0</v>
      </c>
      <c r="DO1687">
        <v>0</v>
      </c>
      <c r="DP1687">
        <v>1</v>
      </c>
      <c r="DQ1687">
        <v>1</v>
      </c>
      <c r="DU1687">
        <v>1009</v>
      </c>
      <c r="DV1687" t="s">
        <v>27</v>
      </c>
      <c r="DW1687" t="s">
        <v>27</v>
      </c>
      <c r="DX1687">
        <v>1000</v>
      </c>
      <c r="EE1687">
        <v>51482689</v>
      </c>
      <c r="EF1687">
        <v>1</v>
      </c>
      <c r="EG1687" t="s">
        <v>21</v>
      </c>
      <c r="EH1687">
        <v>0</v>
      </c>
      <c r="EI1687" t="s">
        <v>3</v>
      </c>
      <c r="EJ1687">
        <v>4</v>
      </c>
      <c r="EK1687">
        <v>0</v>
      </c>
      <c r="EL1687" t="s">
        <v>22</v>
      </c>
      <c r="EM1687" t="s">
        <v>23</v>
      </c>
      <c r="EO1687" t="s">
        <v>3</v>
      </c>
      <c r="EQ1687">
        <v>32768</v>
      </c>
      <c r="ER1687">
        <v>2652.04</v>
      </c>
      <c r="ES1687">
        <v>2652.04</v>
      </c>
      <c r="ET1687">
        <v>0</v>
      </c>
      <c r="EU1687">
        <v>0</v>
      </c>
      <c r="EV1687">
        <v>0</v>
      </c>
      <c r="EW1687">
        <v>0</v>
      </c>
      <c r="EX1687">
        <v>0</v>
      </c>
      <c r="FQ1687">
        <v>0</v>
      </c>
      <c r="FR1687">
        <f t="shared" si="1389"/>
        <v>0</v>
      </c>
      <c r="FS1687">
        <v>0</v>
      </c>
      <c r="FX1687">
        <v>70</v>
      </c>
      <c r="FY1687">
        <v>10</v>
      </c>
      <c r="GA1687" t="s">
        <v>3</v>
      </c>
      <c r="GD1687">
        <v>0</v>
      </c>
      <c r="GF1687">
        <v>-740831190</v>
      </c>
      <c r="GG1687">
        <v>2</v>
      </c>
      <c r="GH1687">
        <v>1</v>
      </c>
      <c r="GI1687">
        <v>-2</v>
      </c>
      <c r="GJ1687">
        <v>0</v>
      </c>
      <c r="GK1687">
        <f>ROUND(R1687*(R12)/100,2)</f>
        <v>0</v>
      </c>
      <c r="GL1687">
        <f t="shared" si="1390"/>
        <v>0</v>
      </c>
      <c r="GM1687">
        <f t="shared" si="1399"/>
        <v>0</v>
      </c>
      <c r="GN1687">
        <f t="shared" si="1400"/>
        <v>0</v>
      </c>
      <c r="GO1687">
        <f t="shared" si="1401"/>
        <v>0</v>
      </c>
      <c r="GP1687">
        <f t="shared" si="1402"/>
        <v>0</v>
      </c>
      <c r="GR1687">
        <v>0</v>
      </c>
      <c r="GS1687">
        <v>3</v>
      </c>
      <c r="GT1687">
        <v>0</v>
      </c>
      <c r="GU1687" t="s">
        <v>3</v>
      </c>
      <c r="GV1687">
        <f t="shared" si="1403"/>
        <v>0</v>
      </c>
      <c r="GW1687">
        <v>1</v>
      </c>
      <c r="GX1687">
        <f t="shared" si="1391"/>
        <v>0</v>
      </c>
      <c r="HA1687">
        <v>0</v>
      </c>
      <c r="HB1687">
        <v>0</v>
      </c>
      <c r="HC1687">
        <f t="shared" si="1392"/>
        <v>0</v>
      </c>
      <c r="HE1687" t="s">
        <v>3</v>
      </c>
      <c r="HF1687" t="s">
        <v>3</v>
      </c>
      <c r="IK1687">
        <f t="shared" si="1393"/>
        <v>0</v>
      </c>
    </row>
    <row r="1688" spans="1:245" x14ac:dyDescent="0.2">
      <c r="A1688">
        <v>18</v>
      </c>
      <c r="B1688">
        <v>1</v>
      </c>
      <c r="C1688">
        <v>534</v>
      </c>
      <c r="E1688" t="s">
        <v>73</v>
      </c>
      <c r="F1688" t="s">
        <v>64</v>
      </c>
      <c r="G1688" t="s">
        <v>65</v>
      </c>
      <c r="H1688" t="s">
        <v>27</v>
      </c>
      <c r="I1688">
        <f>I1686*J1688</f>
        <v>0</v>
      </c>
      <c r="J1688">
        <v>11.9</v>
      </c>
      <c r="O1688">
        <f t="shared" si="1363"/>
        <v>0</v>
      </c>
      <c r="P1688">
        <f t="shared" si="1364"/>
        <v>0</v>
      </c>
      <c r="Q1688">
        <f t="shared" si="1365"/>
        <v>0</v>
      </c>
      <c r="R1688">
        <f t="shared" si="1366"/>
        <v>0</v>
      </c>
      <c r="S1688">
        <f t="shared" si="1367"/>
        <v>0</v>
      </c>
      <c r="T1688">
        <f t="shared" si="1368"/>
        <v>0</v>
      </c>
      <c r="U1688">
        <f t="shared" si="1369"/>
        <v>0</v>
      </c>
      <c r="V1688">
        <f t="shared" si="1370"/>
        <v>0</v>
      </c>
      <c r="W1688">
        <f t="shared" si="1371"/>
        <v>0</v>
      </c>
      <c r="X1688">
        <f t="shared" si="1372"/>
        <v>0</v>
      </c>
      <c r="Y1688">
        <f t="shared" si="1373"/>
        <v>0</v>
      </c>
      <c r="AA1688">
        <v>52421674</v>
      </c>
      <c r="AB1688">
        <f t="shared" si="1374"/>
        <v>2652.04</v>
      </c>
      <c r="AC1688">
        <f t="shared" si="1394"/>
        <v>2652.04</v>
      </c>
      <c r="AD1688">
        <f t="shared" si="1395"/>
        <v>0</v>
      </c>
      <c r="AE1688">
        <f t="shared" si="1396"/>
        <v>0</v>
      </c>
      <c r="AF1688">
        <f t="shared" si="1396"/>
        <v>0</v>
      </c>
      <c r="AG1688">
        <f t="shared" si="1376"/>
        <v>0</v>
      </c>
      <c r="AH1688">
        <f t="shared" si="1397"/>
        <v>0</v>
      </c>
      <c r="AI1688">
        <f t="shared" si="1397"/>
        <v>0</v>
      </c>
      <c r="AJ1688">
        <f t="shared" si="1378"/>
        <v>0</v>
      </c>
      <c r="AK1688">
        <v>2652.04</v>
      </c>
      <c r="AL1688">
        <v>2652.04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70</v>
      </c>
      <c r="AU1688">
        <v>10</v>
      </c>
      <c r="AV1688">
        <v>1</v>
      </c>
      <c r="AW1688">
        <v>1</v>
      </c>
      <c r="AZ1688">
        <v>1</v>
      </c>
      <c r="BA1688">
        <v>1</v>
      </c>
      <c r="BB1688">
        <v>1</v>
      </c>
      <c r="BC1688">
        <v>1</v>
      </c>
      <c r="BD1688" t="s">
        <v>3</v>
      </c>
      <c r="BE1688" t="s">
        <v>3</v>
      </c>
      <c r="BF1688" t="s">
        <v>3</v>
      </c>
      <c r="BG1688" t="s">
        <v>3</v>
      </c>
      <c r="BH1688">
        <v>3</v>
      </c>
      <c r="BI1688">
        <v>4</v>
      </c>
      <c r="BJ1688" t="s">
        <v>66</v>
      </c>
      <c r="BM1688">
        <v>0</v>
      </c>
      <c r="BN1688">
        <v>0</v>
      </c>
      <c r="BO1688" t="s">
        <v>3</v>
      </c>
      <c r="BP1688">
        <v>0</v>
      </c>
      <c r="BQ1688">
        <v>1</v>
      </c>
      <c r="BR1688">
        <v>0</v>
      </c>
      <c r="BS1688">
        <v>1</v>
      </c>
      <c r="BT1688">
        <v>1</v>
      </c>
      <c r="BU1688">
        <v>1</v>
      </c>
      <c r="BV1688">
        <v>1</v>
      </c>
      <c r="BW1688">
        <v>1</v>
      </c>
      <c r="BX1688">
        <v>1</v>
      </c>
      <c r="BY1688" t="s">
        <v>3</v>
      </c>
      <c r="BZ1688">
        <v>70</v>
      </c>
      <c r="CA1688">
        <v>10</v>
      </c>
      <c r="CE1688">
        <v>0</v>
      </c>
      <c r="CF1688">
        <v>0</v>
      </c>
      <c r="CG1688">
        <v>0</v>
      </c>
      <c r="CM1688">
        <v>0</v>
      </c>
      <c r="CN1688" t="s">
        <v>3</v>
      </c>
      <c r="CO1688">
        <v>0</v>
      </c>
      <c r="CP1688">
        <f t="shared" si="1379"/>
        <v>0</v>
      </c>
      <c r="CQ1688">
        <f t="shared" si="1380"/>
        <v>2652.04</v>
      </c>
      <c r="CR1688">
        <f t="shared" si="1398"/>
        <v>0</v>
      </c>
      <c r="CS1688">
        <f t="shared" si="1381"/>
        <v>0</v>
      </c>
      <c r="CT1688">
        <f t="shared" si="1382"/>
        <v>0</v>
      </c>
      <c r="CU1688">
        <f t="shared" si="1383"/>
        <v>0</v>
      </c>
      <c r="CV1688">
        <f t="shared" si="1384"/>
        <v>0</v>
      </c>
      <c r="CW1688">
        <f t="shared" si="1385"/>
        <v>0</v>
      </c>
      <c r="CX1688">
        <f t="shared" si="1386"/>
        <v>0</v>
      </c>
      <c r="CY1688">
        <f t="shared" si="1387"/>
        <v>0</v>
      </c>
      <c r="CZ1688">
        <f t="shared" si="1388"/>
        <v>0</v>
      </c>
      <c r="DC1688" t="s">
        <v>3</v>
      </c>
      <c r="DD1688" t="s">
        <v>3</v>
      </c>
      <c r="DE1688" t="s">
        <v>3</v>
      </c>
      <c r="DF1688" t="s">
        <v>3</v>
      </c>
      <c r="DG1688" t="s">
        <v>3</v>
      </c>
      <c r="DH1688" t="s">
        <v>3</v>
      </c>
      <c r="DI1688" t="s">
        <v>3</v>
      </c>
      <c r="DJ1688" t="s">
        <v>3</v>
      </c>
      <c r="DK1688" t="s">
        <v>3</v>
      </c>
      <c r="DL1688" t="s">
        <v>3</v>
      </c>
      <c r="DM1688" t="s">
        <v>3</v>
      </c>
      <c r="DN1688">
        <v>0</v>
      </c>
      <c r="DO1688">
        <v>0</v>
      </c>
      <c r="DP1688">
        <v>1</v>
      </c>
      <c r="DQ1688">
        <v>1</v>
      </c>
      <c r="DU1688">
        <v>1009</v>
      </c>
      <c r="DV1688" t="s">
        <v>27</v>
      </c>
      <c r="DW1688" t="s">
        <v>27</v>
      </c>
      <c r="DX1688">
        <v>1000</v>
      </c>
      <c r="EE1688">
        <v>51482689</v>
      </c>
      <c r="EF1688">
        <v>1</v>
      </c>
      <c r="EG1688" t="s">
        <v>21</v>
      </c>
      <c r="EH1688">
        <v>0</v>
      </c>
      <c r="EI1688" t="s">
        <v>3</v>
      </c>
      <c r="EJ1688">
        <v>4</v>
      </c>
      <c r="EK1688">
        <v>0</v>
      </c>
      <c r="EL1688" t="s">
        <v>22</v>
      </c>
      <c r="EM1688" t="s">
        <v>23</v>
      </c>
      <c r="EO1688" t="s">
        <v>3</v>
      </c>
      <c r="EQ1688">
        <v>0</v>
      </c>
      <c r="ER1688">
        <v>2652.04</v>
      </c>
      <c r="ES1688">
        <v>2652.04</v>
      </c>
      <c r="ET1688">
        <v>0</v>
      </c>
      <c r="EU1688">
        <v>0</v>
      </c>
      <c r="EV1688">
        <v>0</v>
      </c>
      <c r="EW1688">
        <v>0</v>
      </c>
      <c r="EX1688">
        <v>0</v>
      </c>
      <c r="FQ1688">
        <v>0</v>
      </c>
      <c r="FR1688">
        <f t="shared" si="1389"/>
        <v>0</v>
      </c>
      <c r="FS1688">
        <v>0</v>
      </c>
      <c r="FX1688">
        <v>70</v>
      </c>
      <c r="FY1688">
        <v>10</v>
      </c>
      <c r="GA1688" t="s">
        <v>3</v>
      </c>
      <c r="GD1688">
        <v>0</v>
      </c>
      <c r="GF1688">
        <v>-740831190</v>
      </c>
      <c r="GG1688">
        <v>2</v>
      </c>
      <c r="GH1688">
        <v>1</v>
      </c>
      <c r="GI1688">
        <v>-2</v>
      </c>
      <c r="GJ1688">
        <v>0</v>
      </c>
      <c r="GK1688">
        <f>ROUND(R1688*(R12)/100,2)</f>
        <v>0</v>
      </c>
      <c r="GL1688">
        <f t="shared" si="1390"/>
        <v>0</v>
      </c>
      <c r="GM1688">
        <f t="shared" si="1399"/>
        <v>0</v>
      </c>
      <c r="GN1688">
        <f t="shared" si="1400"/>
        <v>0</v>
      </c>
      <c r="GO1688">
        <f t="shared" si="1401"/>
        <v>0</v>
      </c>
      <c r="GP1688">
        <f t="shared" si="1402"/>
        <v>0</v>
      </c>
      <c r="GR1688">
        <v>0</v>
      </c>
      <c r="GS1688">
        <v>3</v>
      </c>
      <c r="GT1688">
        <v>0</v>
      </c>
      <c r="GU1688" t="s">
        <v>3</v>
      </c>
      <c r="GV1688">
        <f t="shared" si="1403"/>
        <v>0</v>
      </c>
      <c r="GW1688">
        <v>1</v>
      </c>
      <c r="GX1688">
        <f t="shared" si="1391"/>
        <v>0</v>
      </c>
      <c r="HA1688">
        <v>0</v>
      </c>
      <c r="HB1688">
        <v>0</v>
      </c>
      <c r="HC1688">
        <f t="shared" si="1392"/>
        <v>0</v>
      </c>
      <c r="HE1688" t="s">
        <v>3</v>
      </c>
      <c r="HF1688" t="s">
        <v>3</v>
      </c>
      <c r="IK1688">
        <f t="shared" si="1393"/>
        <v>0</v>
      </c>
    </row>
    <row r="1690" spans="1:245" x14ac:dyDescent="0.2">
      <c r="A1690" s="2">
        <v>51</v>
      </c>
      <c r="B1690" s="2">
        <f>B1672</f>
        <v>1</v>
      </c>
      <c r="C1690" s="2">
        <f>A1672</f>
        <v>5</v>
      </c>
      <c r="D1690" s="2">
        <f>ROW(A1672)</f>
        <v>1672</v>
      </c>
      <c r="E1690" s="2"/>
      <c r="F1690" s="2" t="str">
        <f>IF(F1672&lt;&gt;"",F1672,"")</f>
        <v>Новый подраздел</v>
      </c>
      <c r="G1690" s="2" t="str">
        <f>IF(G1672&lt;&gt;"",G1672,"")</f>
        <v>Разборка асфальтобетонного покрытия (тротуар) с последующим восстановлением</v>
      </c>
      <c r="H1690" s="2">
        <v>0</v>
      </c>
      <c r="I1690" s="2"/>
      <c r="J1690" s="2"/>
      <c r="K1690" s="2"/>
      <c r="L1690" s="2"/>
      <c r="M1690" s="2"/>
      <c r="N1690" s="2"/>
      <c r="O1690" s="2">
        <f t="shared" ref="O1690:T1690" si="1404">ROUND(AB1690,2)</f>
        <v>0</v>
      </c>
      <c r="P1690" s="2">
        <f t="shared" si="1404"/>
        <v>0</v>
      </c>
      <c r="Q1690" s="2">
        <f t="shared" si="1404"/>
        <v>0</v>
      </c>
      <c r="R1690" s="2">
        <f t="shared" si="1404"/>
        <v>0</v>
      </c>
      <c r="S1690" s="2">
        <f t="shared" si="1404"/>
        <v>0</v>
      </c>
      <c r="T1690" s="2">
        <f t="shared" si="1404"/>
        <v>0</v>
      </c>
      <c r="U1690" s="2">
        <f>AH1690</f>
        <v>0</v>
      </c>
      <c r="V1690" s="2">
        <f>AI1690</f>
        <v>0</v>
      </c>
      <c r="W1690" s="2">
        <f>ROUND(AJ1690,2)</f>
        <v>0</v>
      </c>
      <c r="X1690" s="2">
        <f>ROUND(AK1690,2)</f>
        <v>0</v>
      </c>
      <c r="Y1690" s="2">
        <f>ROUND(AL1690,2)</f>
        <v>0</v>
      </c>
      <c r="Z1690" s="2"/>
      <c r="AA1690" s="2"/>
      <c r="AB1690" s="2">
        <f>ROUND(SUMIF(AA1676:AA1688,"=52421674",O1676:O1688),2)</f>
        <v>0</v>
      </c>
      <c r="AC1690" s="2">
        <f>ROUND(SUMIF(AA1676:AA1688,"=52421674",P1676:P1688),2)</f>
        <v>0</v>
      </c>
      <c r="AD1690" s="2">
        <f>ROUND(SUMIF(AA1676:AA1688,"=52421674",Q1676:Q1688),2)</f>
        <v>0</v>
      </c>
      <c r="AE1690" s="2">
        <f>ROUND(SUMIF(AA1676:AA1688,"=52421674",R1676:R1688),2)</f>
        <v>0</v>
      </c>
      <c r="AF1690" s="2">
        <f>ROUND(SUMIF(AA1676:AA1688,"=52421674",S1676:S1688),2)</f>
        <v>0</v>
      </c>
      <c r="AG1690" s="2">
        <f>ROUND(SUMIF(AA1676:AA1688,"=52421674",T1676:T1688),2)</f>
        <v>0</v>
      </c>
      <c r="AH1690" s="2">
        <f>SUMIF(AA1676:AA1688,"=52421674",U1676:U1688)</f>
        <v>0</v>
      </c>
      <c r="AI1690" s="2">
        <f>SUMIF(AA1676:AA1688,"=52421674",V1676:V1688)</f>
        <v>0</v>
      </c>
      <c r="AJ1690" s="2">
        <f>ROUND(SUMIF(AA1676:AA1688,"=52421674",W1676:W1688),2)</f>
        <v>0</v>
      </c>
      <c r="AK1690" s="2">
        <f>ROUND(SUMIF(AA1676:AA1688,"=52421674",X1676:X1688),2)</f>
        <v>0</v>
      </c>
      <c r="AL1690" s="2">
        <f>ROUND(SUMIF(AA1676:AA1688,"=52421674",Y1676:Y1688),2)</f>
        <v>0</v>
      </c>
      <c r="AM1690" s="2"/>
      <c r="AN1690" s="2"/>
      <c r="AO1690" s="2">
        <f t="shared" ref="AO1690:BD1690" si="1405">ROUND(BX1690,2)</f>
        <v>0</v>
      </c>
      <c r="AP1690" s="2">
        <f t="shared" si="1405"/>
        <v>0</v>
      </c>
      <c r="AQ1690" s="2">
        <f t="shared" si="1405"/>
        <v>0</v>
      </c>
      <c r="AR1690" s="2">
        <f t="shared" si="1405"/>
        <v>0</v>
      </c>
      <c r="AS1690" s="2">
        <f t="shared" si="1405"/>
        <v>0</v>
      </c>
      <c r="AT1690" s="2">
        <f t="shared" si="1405"/>
        <v>0</v>
      </c>
      <c r="AU1690" s="2">
        <f t="shared" si="1405"/>
        <v>0</v>
      </c>
      <c r="AV1690" s="2">
        <f t="shared" si="1405"/>
        <v>0</v>
      </c>
      <c r="AW1690" s="2">
        <f t="shared" si="1405"/>
        <v>0</v>
      </c>
      <c r="AX1690" s="2">
        <f t="shared" si="1405"/>
        <v>0</v>
      </c>
      <c r="AY1690" s="2">
        <f t="shared" si="1405"/>
        <v>0</v>
      </c>
      <c r="AZ1690" s="2">
        <f t="shared" si="1405"/>
        <v>0</v>
      </c>
      <c r="BA1690" s="2">
        <f t="shared" si="1405"/>
        <v>0</v>
      </c>
      <c r="BB1690" s="2">
        <f t="shared" si="1405"/>
        <v>0</v>
      </c>
      <c r="BC1690" s="2">
        <f t="shared" si="1405"/>
        <v>0</v>
      </c>
      <c r="BD1690" s="2">
        <f t="shared" si="1405"/>
        <v>0</v>
      </c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>
        <f>ROUND(SUMIF(AA1676:AA1688,"=52421674",FQ1676:FQ1688),2)</f>
        <v>0</v>
      </c>
      <c r="BY1690" s="2">
        <f>ROUND(SUMIF(AA1676:AA1688,"=52421674",FR1676:FR1688),2)</f>
        <v>0</v>
      </c>
      <c r="BZ1690" s="2">
        <f>ROUND(SUMIF(AA1676:AA1688,"=52421674",GL1676:GL1688),2)</f>
        <v>0</v>
      </c>
      <c r="CA1690" s="2">
        <f>ROUND(SUMIF(AA1676:AA1688,"=52421674",GM1676:GM1688),2)</f>
        <v>0</v>
      </c>
      <c r="CB1690" s="2">
        <f>ROUND(SUMIF(AA1676:AA1688,"=52421674",GN1676:GN1688),2)</f>
        <v>0</v>
      </c>
      <c r="CC1690" s="2">
        <f>ROUND(SUMIF(AA1676:AA1688,"=52421674",GO1676:GO1688),2)</f>
        <v>0</v>
      </c>
      <c r="CD1690" s="2">
        <f>ROUND(SUMIF(AA1676:AA1688,"=52421674",GP1676:GP1688),2)</f>
        <v>0</v>
      </c>
      <c r="CE1690" s="2">
        <f>AC1690-BX1690</f>
        <v>0</v>
      </c>
      <c r="CF1690" s="2">
        <f>AC1690-BY1690</f>
        <v>0</v>
      </c>
      <c r="CG1690" s="2">
        <f>BX1690-BZ1690</f>
        <v>0</v>
      </c>
      <c r="CH1690" s="2">
        <f>AC1690-BX1690-BY1690+BZ1690</f>
        <v>0</v>
      </c>
      <c r="CI1690" s="2">
        <f>BY1690-BZ1690</f>
        <v>0</v>
      </c>
      <c r="CJ1690" s="2">
        <f>ROUND(SUMIF(AA1676:AA1688,"=52421674",GX1676:GX1688),2)</f>
        <v>0</v>
      </c>
      <c r="CK1690" s="2">
        <f>ROUND(SUMIF(AA1676:AA1688,"=52421674",GY1676:GY1688),2)</f>
        <v>0</v>
      </c>
      <c r="CL1690" s="2">
        <f>ROUND(SUMIF(AA1676:AA1688,"=52421674",GZ1676:GZ1688),2)</f>
        <v>0</v>
      </c>
      <c r="CM1690" s="2">
        <f>ROUND(SUMIF(AA1676:AA1688,"=52421674",HD1676:HD1688),2)</f>
        <v>0</v>
      </c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  <c r="GO1690" s="3"/>
      <c r="GP1690" s="3"/>
      <c r="GQ1690" s="3"/>
      <c r="GR1690" s="3"/>
      <c r="GS1690" s="3"/>
      <c r="GT1690" s="3"/>
      <c r="GU1690" s="3"/>
      <c r="GV1690" s="3"/>
      <c r="GW1690" s="3"/>
      <c r="GX1690" s="3">
        <v>0</v>
      </c>
    </row>
    <row r="1692" spans="1:245" x14ac:dyDescent="0.2">
      <c r="A1692" s="4">
        <v>50</v>
      </c>
      <c r="B1692" s="4">
        <v>0</v>
      </c>
      <c r="C1692" s="4">
        <v>0</v>
      </c>
      <c r="D1692" s="4">
        <v>1</v>
      </c>
      <c r="E1692" s="4">
        <v>201</v>
      </c>
      <c r="F1692" s="4">
        <f>ROUND(Source!O1690,O1692)</f>
        <v>0</v>
      </c>
      <c r="G1692" s="4" t="s">
        <v>74</v>
      </c>
      <c r="H1692" s="4" t="s">
        <v>75</v>
      </c>
      <c r="I1692" s="4"/>
      <c r="J1692" s="4"/>
      <c r="K1692" s="4">
        <v>201</v>
      </c>
      <c r="L1692" s="4">
        <v>1</v>
      </c>
      <c r="M1692" s="4">
        <v>3</v>
      </c>
      <c r="N1692" s="4" t="s">
        <v>3</v>
      </c>
      <c r="O1692" s="4">
        <v>2</v>
      </c>
      <c r="P1692" s="4"/>
      <c r="Q1692" s="4"/>
      <c r="R1692" s="4"/>
      <c r="S1692" s="4"/>
      <c r="T1692" s="4"/>
      <c r="U1692" s="4"/>
      <c r="V1692" s="4"/>
      <c r="W1692" s="4"/>
    </row>
    <row r="1693" spans="1:245" x14ac:dyDescent="0.2">
      <c r="A1693" s="4">
        <v>50</v>
      </c>
      <c r="B1693" s="4">
        <v>0</v>
      </c>
      <c r="C1693" s="4">
        <v>0</v>
      </c>
      <c r="D1693" s="4">
        <v>1</v>
      </c>
      <c r="E1693" s="4">
        <v>202</v>
      </c>
      <c r="F1693" s="4">
        <f>ROUND(Source!P1690,O1693)</f>
        <v>0</v>
      </c>
      <c r="G1693" s="4" t="s">
        <v>76</v>
      </c>
      <c r="H1693" s="4" t="s">
        <v>77</v>
      </c>
      <c r="I1693" s="4"/>
      <c r="J1693" s="4"/>
      <c r="K1693" s="4">
        <v>202</v>
      </c>
      <c r="L1693" s="4">
        <v>2</v>
      </c>
      <c r="M1693" s="4">
        <v>3</v>
      </c>
      <c r="N1693" s="4" t="s">
        <v>3</v>
      </c>
      <c r="O1693" s="4">
        <v>2</v>
      </c>
      <c r="P1693" s="4"/>
      <c r="Q1693" s="4"/>
      <c r="R1693" s="4"/>
      <c r="S1693" s="4"/>
      <c r="T1693" s="4"/>
      <c r="U1693" s="4"/>
      <c r="V1693" s="4"/>
      <c r="W1693" s="4"/>
    </row>
    <row r="1694" spans="1:245" x14ac:dyDescent="0.2">
      <c r="A1694" s="4">
        <v>50</v>
      </c>
      <c r="B1694" s="4">
        <v>0</v>
      </c>
      <c r="C1694" s="4">
        <v>0</v>
      </c>
      <c r="D1694" s="4">
        <v>1</v>
      </c>
      <c r="E1694" s="4">
        <v>222</v>
      </c>
      <c r="F1694" s="4">
        <f>ROUND(Source!AO1690,O1694)</f>
        <v>0</v>
      </c>
      <c r="G1694" s="4" t="s">
        <v>78</v>
      </c>
      <c r="H1694" s="4" t="s">
        <v>79</v>
      </c>
      <c r="I1694" s="4"/>
      <c r="J1694" s="4"/>
      <c r="K1694" s="4">
        <v>222</v>
      </c>
      <c r="L1694" s="4">
        <v>3</v>
      </c>
      <c r="M1694" s="4">
        <v>3</v>
      </c>
      <c r="N1694" s="4" t="s">
        <v>3</v>
      </c>
      <c r="O1694" s="4">
        <v>2</v>
      </c>
      <c r="P1694" s="4"/>
      <c r="Q1694" s="4"/>
      <c r="R1694" s="4"/>
      <c r="S1694" s="4"/>
      <c r="T1694" s="4"/>
      <c r="U1694" s="4"/>
      <c r="V1694" s="4"/>
      <c r="W1694" s="4"/>
    </row>
    <row r="1695" spans="1:245" x14ac:dyDescent="0.2">
      <c r="A1695" s="4">
        <v>50</v>
      </c>
      <c r="B1695" s="4">
        <v>0</v>
      </c>
      <c r="C1695" s="4">
        <v>0</v>
      </c>
      <c r="D1695" s="4">
        <v>1</v>
      </c>
      <c r="E1695" s="4">
        <v>225</v>
      </c>
      <c r="F1695" s="4">
        <f>ROUND(Source!AV1690,O1695)</f>
        <v>0</v>
      </c>
      <c r="G1695" s="4" t="s">
        <v>80</v>
      </c>
      <c r="H1695" s="4" t="s">
        <v>81</v>
      </c>
      <c r="I1695" s="4"/>
      <c r="J1695" s="4"/>
      <c r="K1695" s="4">
        <v>225</v>
      </c>
      <c r="L1695" s="4">
        <v>4</v>
      </c>
      <c r="M1695" s="4">
        <v>3</v>
      </c>
      <c r="N1695" s="4" t="s">
        <v>3</v>
      </c>
      <c r="O1695" s="4">
        <v>2</v>
      </c>
      <c r="P1695" s="4"/>
      <c r="Q1695" s="4"/>
      <c r="R1695" s="4"/>
      <c r="S1695" s="4"/>
      <c r="T1695" s="4"/>
      <c r="U1695" s="4"/>
      <c r="V1695" s="4"/>
      <c r="W1695" s="4"/>
    </row>
    <row r="1696" spans="1:245" x14ac:dyDescent="0.2">
      <c r="A1696" s="4">
        <v>50</v>
      </c>
      <c r="B1696" s="4">
        <v>0</v>
      </c>
      <c r="C1696" s="4">
        <v>0</v>
      </c>
      <c r="D1696" s="4">
        <v>1</v>
      </c>
      <c r="E1696" s="4">
        <v>226</v>
      </c>
      <c r="F1696" s="4">
        <f>ROUND(Source!AW1690,O1696)</f>
        <v>0</v>
      </c>
      <c r="G1696" s="4" t="s">
        <v>82</v>
      </c>
      <c r="H1696" s="4" t="s">
        <v>83</v>
      </c>
      <c r="I1696" s="4"/>
      <c r="J1696" s="4"/>
      <c r="K1696" s="4">
        <v>226</v>
      </c>
      <c r="L1696" s="4">
        <v>5</v>
      </c>
      <c r="M1696" s="4">
        <v>3</v>
      </c>
      <c r="N1696" s="4" t="s">
        <v>3</v>
      </c>
      <c r="O1696" s="4">
        <v>2</v>
      </c>
      <c r="P1696" s="4"/>
      <c r="Q1696" s="4"/>
      <c r="R1696" s="4"/>
      <c r="S1696" s="4"/>
      <c r="T1696" s="4"/>
      <c r="U1696" s="4"/>
      <c r="V1696" s="4"/>
      <c r="W1696" s="4"/>
    </row>
    <row r="1697" spans="1:23" x14ac:dyDescent="0.2">
      <c r="A1697" s="4">
        <v>50</v>
      </c>
      <c r="B1697" s="4">
        <v>0</v>
      </c>
      <c r="C1697" s="4">
        <v>0</v>
      </c>
      <c r="D1697" s="4">
        <v>1</v>
      </c>
      <c r="E1697" s="4">
        <v>227</v>
      </c>
      <c r="F1697" s="4">
        <f>ROUND(Source!AX1690,O1697)</f>
        <v>0</v>
      </c>
      <c r="G1697" s="4" t="s">
        <v>84</v>
      </c>
      <c r="H1697" s="4" t="s">
        <v>85</v>
      </c>
      <c r="I1697" s="4"/>
      <c r="J1697" s="4"/>
      <c r="K1697" s="4">
        <v>227</v>
      </c>
      <c r="L1697" s="4">
        <v>6</v>
      </c>
      <c r="M1697" s="4">
        <v>3</v>
      </c>
      <c r="N1697" s="4" t="s">
        <v>3</v>
      </c>
      <c r="O1697" s="4">
        <v>2</v>
      </c>
      <c r="P1697" s="4"/>
      <c r="Q1697" s="4"/>
      <c r="R1697" s="4"/>
      <c r="S1697" s="4"/>
      <c r="T1697" s="4"/>
      <c r="U1697" s="4"/>
      <c r="V1697" s="4"/>
      <c r="W1697" s="4"/>
    </row>
    <row r="1698" spans="1:23" x14ac:dyDescent="0.2">
      <c r="A1698" s="4">
        <v>50</v>
      </c>
      <c r="B1698" s="4">
        <v>0</v>
      </c>
      <c r="C1698" s="4">
        <v>0</v>
      </c>
      <c r="D1698" s="4">
        <v>1</v>
      </c>
      <c r="E1698" s="4">
        <v>228</v>
      </c>
      <c r="F1698" s="4">
        <f>ROUND(Source!AY1690,O1698)</f>
        <v>0</v>
      </c>
      <c r="G1698" s="4" t="s">
        <v>86</v>
      </c>
      <c r="H1698" s="4" t="s">
        <v>87</v>
      </c>
      <c r="I1698" s="4"/>
      <c r="J1698" s="4"/>
      <c r="K1698" s="4">
        <v>228</v>
      </c>
      <c r="L1698" s="4">
        <v>7</v>
      </c>
      <c r="M1698" s="4">
        <v>3</v>
      </c>
      <c r="N1698" s="4" t="s">
        <v>3</v>
      </c>
      <c r="O1698" s="4">
        <v>2</v>
      </c>
      <c r="P1698" s="4"/>
      <c r="Q1698" s="4"/>
      <c r="R1698" s="4"/>
      <c r="S1698" s="4"/>
      <c r="T1698" s="4"/>
      <c r="U1698" s="4"/>
      <c r="V1698" s="4"/>
      <c r="W1698" s="4"/>
    </row>
    <row r="1699" spans="1:23" x14ac:dyDescent="0.2">
      <c r="A1699" s="4">
        <v>50</v>
      </c>
      <c r="B1699" s="4">
        <v>0</v>
      </c>
      <c r="C1699" s="4">
        <v>0</v>
      </c>
      <c r="D1699" s="4">
        <v>1</v>
      </c>
      <c r="E1699" s="4">
        <v>216</v>
      </c>
      <c r="F1699" s="4">
        <f>ROUND(Source!AP1690,O1699)</f>
        <v>0</v>
      </c>
      <c r="G1699" s="4" t="s">
        <v>88</v>
      </c>
      <c r="H1699" s="4" t="s">
        <v>89</v>
      </c>
      <c r="I1699" s="4"/>
      <c r="J1699" s="4"/>
      <c r="K1699" s="4">
        <v>216</v>
      </c>
      <c r="L1699" s="4">
        <v>8</v>
      </c>
      <c r="M1699" s="4">
        <v>3</v>
      </c>
      <c r="N1699" s="4" t="s">
        <v>3</v>
      </c>
      <c r="O1699" s="4">
        <v>2</v>
      </c>
      <c r="P1699" s="4"/>
      <c r="Q1699" s="4"/>
      <c r="R1699" s="4"/>
      <c r="S1699" s="4"/>
      <c r="T1699" s="4"/>
      <c r="U1699" s="4"/>
      <c r="V1699" s="4"/>
      <c r="W1699" s="4"/>
    </row>
    <row r="1700" spans="1:23" x14ac:dyDescent="0.2">
      <c r="A1700" s="4">
        <v>50</v>
      </c>
      <c r="B1700" s="4">
        <v>0</v>
      </c>
      <c r="C1700" s="4">
        <v>0</v>
      </c>
      <c r="D1700" s="4">
        <v>1</v>
      </c>
      <c r="E1700" s="4">
        <v>223</v>
      </c>
      <c r="F1700" s="4">
        <f>ROUND(Source!AQ1690,O1700)</f>
        <v>0</v>
      </c>
      <c r="G1700" s="4" t="s">
        <v>90</v>
      </c>
      <c r="H1700" s="4" t="s">
        <v>91</v>
      </c>
      <c r="I1700" s="4"/>
      <c r="J1700" s="4"/>
      <c r="K1700" s="4">
        <v>223</v>
      </c>
      <c r="L1700" s="4">
        <v>9</v>
      </c>
      <c r="M1700" s="4">
        <v>3</v>
      </c>
      <c r="N1700" s="4" t="s">
        <v>3</v>
      </c>
      <c r="O1700" s="4">
        <v>2</v>
      </c>
      <c r="P1700" s="4"/>
      <c r="Q1700" s="4"/>
      <c r="R1700" s="4"/>
      <c r="S1700" s="4"/>
      <c r="T1700" s="4"/>
      <c r="U1700" s="4"/>
      <c r="V1700" s="4"/>
      <c r="W1700" s="4"/>
    </row>
    <row r="1701" spans="1:23" x14ac:dyDescent="0.2">
      <c r="A1701" s="4">
        <v>50</v>
      </c>
      <c r="B1701" s="4">
        <v>0</v>
      </c>
      <c r="C1701" s="4">
        <v>0</v>
      </c>
      <c r="D1701" s="4">
        <v>1</v>
      </c>
      <c r="E1701" s="4">
        <v>229</v>
      </c>
      <c r="F1701" s="4">
        <f>ROUND(Source!AZ1690,O1701)</f>
        <v>0</v>
      </c>
      <c r="G1701" s="4" t="s">
        <v>92</v>
      </c>
      <c r="H1701" s="4" t="s">
        <v>93</v>
      </c>
      <c r="I1701" s="4"/>
      <c r="J1701" s="4"/>
      <c r="K1701" s="4">
        <v>229</v>
      </c>
      <c r="L1701" s="4">
        <v>10</v>
      </c>
      <c r="M1701" s="4">
        <v>3</v>
      </c>
      <c r="N1701" s="4" t="s">
        <v>3</v>
      </c>
      <c r="O1701" s="4">
        <v>2</v>
      </c>
      <c r="P1701" s="4"/>
      <c r="Q1701" s="4"/>
      <c r="R1701" s="4"/>
      <c r="S1701" s="4"/>
      <c r="T1701" s="4"/>
      <c r="U1701" s="4"/>
      <c r="V1701" s="4"/>
      <c r="W1701" s="4"/>
    </row>
    <row r="1702" spans="1:23" x14ac:dyDescent="0.2">
      <c r="A1702" s="4">
        <v>50</v>
      </c>
      <c r="B1702" s="4">
        <v>0</v>
      </c>
      <c r="C1702" s="4">
        <v>0</v>
      </c>
      <c r="D1702" s="4">
        <v>1</v>
      </c>
      <c r="E1702" s="4">
        <v>203</v>
      </c>
      <c r="F1702" s="4">
        <f>ROUND(Source!Q1690,O1702)</f>
        <v>0</v>
      </c>
      <c r="G1702" s="4" t="s">
        <v>94</v>
      </c>
      <c r="H1702" s="4" t="s">
        <v>95</v>
      </c>
      <c r="I1702" s="4"/>
      <c r="J1702" s="4"/>
      <c r="K1702" s="4">
        <v>203</v>
      </c>
      <c r="L1702" s="4">
        <v>11</v>
      </c>
      <c r="M1702" s="4">
        <v>3</v>
      </c>
      <c r="N1702" s="4" t="s">
        <v>3</v>
      </c>
      <c r="O1702" s="4">
        <v>2</v>
      </c>
      <c r="P1702" s="4"/>
      <c r="Q1702" s="4"/>
      <c r="R1702" s="4"/>
      <c r="S1702" s="4"/>
      <c r="T1702" s="4"/>
      <c r="U1702" s="4"/>
      <c r="V1702" s="4"/>
      <c r="W1702" s="4"/>
    </row>
    <row r="1703" spans="1:23" x14ac:dyDescent="0.2">
      <c r="A1703" s="4">
        <v>50</v>
      </c>
      <c r="B1703" s="4">
        <v>0</v>
      </c>
      <c r="C1703" s="4">
        <v>0</v>
      </c>
      <c r="D1703" s="4">
        <v>1</v>
      </c>
      <c r="E1703" s="4">
        <v>231</v>
      </c>
      <c r="F1703" s="4">
        <f>ROUND(Source!BB1690,O1703)</f>
        <v>0</v>
      </c>
      <c r="G1703" s="4" t="s">
        <v>96</v>
      </c>
      <c r="H1703" s="4" t="s">
        <v>97</v>
      </c>
      <c r="I1703" s="4"/>
      <c r="J1703" s="4"/>
      <c r="K1703" s="4">
        <v>231</v>
      </c>
      <c r="L1703" s="4">
        <v>12</v>
      </c>
      <c r="M1703" s="4">
        <v>3</v>
      </c>
      <c r="N1703" s="4" t="s">
        <v>3</v>
      </c>
      <c r="O1703" s="4">
        <v>2</v>
      </c>
      <c r="P1703" s="4"/>
      <c r="Q1703" s="4"/>
      <c r="R1703" s="4"/>
      <c r="S1703" s="4"/>
      <c r="T1703" s="4"/>
      <c r="U1703" s="4"/>
      <c r="V1703" s="4"/>
      <c r="W1703" s="4"/>
    </row>
    <row r="1704" spans="1:23" x14ac:dyDescent="0.2">
      <c r="A1704" s="4">
        <v>50</v>
      </c>
      <c r="B1704" s="4">
        <v>0</v>
      </c>
      <c r="C1704" s="4">
        <v>0</v>
      </c>
      <c r="D1704" s="4">
        <v>1</v>
      </c>
      <c r="E1704" s="4">
        <v>204</v>
      </c>
      <c r="F1704" s="4">
        <f>ROUND(Source!R1690,O1704)</f>
        <v>0</v>
      </c>
      <c r="G1704" s="4" t="s">
        <v>98</v>
      </c>
      <c r="H1704" s="4" t="s">
        <v>99</v>
      </c>
      <c r="I1704" s="4"/>
      <c r="J1704" s="4"/>
      <c r="K1704" s="4">
        <v>204</v>
      </c>
      <c r="L1704" s="4">
        <v>13</v>
      </c>
      <c r="M1704" s="4">
        <v>3</v>
      </c>
      <c r="N1704" s="4" t="s">
        <v>3</v>
      </c>
      <c r="O1704" s="4">
        <v>2</v>
      </c>
      <c r="P1704" s="4"/>
      <c r="Q1704" s="4"/>
      <c r="R1704" s="4"/>
      <c r="S1704" s="4"/>
      <c r="T1704" s="4"/>
      <c r="U1704" s="4"/>
      <c r="V1704" s="4"/>
      <c r="W1704" s="4"/>
    </row>
    <row r="1705" spans="1:23" x14ac:dyDescent="0.2">
      <c r="A1705" s="4">
        <v>50</v>
      </c>
      <c r="B1705" s="4">
        <v>0</v>
      </c>
      <c r="C1705" s="4">
        <v>0</v>
      </c>
      <c r="D1705" s="4">
        <v>1</v>
      </c>
      <c r="E1705" s="4">
        <v>205</v>
      </c>
      <c r="F1705" s="4">
        <f>ROUND(Source!S1690,O1705)</f>
        <v>0</v>
      </c>
      <c r="G1705" s="4" t="s">
        <v>100</v>
      </c>
      <c r="H1705" s="4" t="s">
        <v>101</v>
      </c>
      <c r="I1705" s="4"/>
      <c r="J1705" s="4"/>
      <c r="K1705" s="4">
        <v>205</v>
      </c>
      <c r="L1705" s="4">
        <v>14</v>
      </c>
      <c r="M1705" s="4">
        <v>3</v>
      </c>
      <c r="N1705" s="4" t="s">
        <v>3</v>
      </c>
      <c r="O1705" s="4">
        <v>2</v>
      </c>
      <c r="P1705" s="4"/>
      <c r="Q1705" s="4"/>
      <c r="R1705" s="4"/>
      <c r="S1705" s="4"/>
      <c r="T1705" s="4"/>
      <c r="U1705" s="4"/>
      <c r="V1705" s="4"/>
      <c r="W1705" s="4"/>
    </row>
    <row r="1706" spans="1:23" x14ac:dyDescent="0.2">
      <c r="A1706" s="4">
        <v>50</v>
      </c>
      <c r="B1706" s="4">
        <v>0</v>
      </c>
      <c r="C1706" s="4">
        <v>0</v>
      </c>
      <c r="D1706" s="4">
        <v>1</v>
      </c>
      <c r="E1706" s="4">
        <v>232</v>
      </c>
      <c r="F1706" s="4">
        <f>ROUND(Source!BC1690,O1706)</f>
        <v>0</v>
      </c>
      <c r="G1706" s="4" t="s">
        <v>102</v>
      </c>
      <c r="H1706" s="4" t="s">
        <v>103</v>
      </c>
      <c r="I1706" s="4"/>
      <c r="J1706" s="4"/>
      <c r="K1706" s="4">
        <v>232</v>
      </c>
      <c r="L1706" s="4">
        <v>15</v>
      </c>
      <c r="M1706" s="4">
        <v>3</v>
      </c>
      <c r="N1706" s="4" t="s">
        <v>3</v>
      </c>
      <c r="O1706" s="4">
        <v>2</v>
      </c>
      <c r="P1706" s="4"/>
      <c r="Q1706" s="4"/>
      <c r="R1706" s="4"/>
      <c r="S1706" s="4"/>
      <c r="T1706" s="4"/>
      <c r="U1706" s="4"/>
      <c r="V1706" s="4"/>
      <c r="W1706" s="4"/>
    </row>
    <row r="1707" spans="1:23" x14ac:dyDescent="0.2">
      <c r="A1707" s="4">
        <v>50</v>
      </c>
      <c r="B1707" s="4">
        <v>0</v>
      </c>
      <c r="C1707" s="4">
        <v>0</v>
      </c>
      <c r="D1707" s="4">
        <v>1</v>
      </c>
      <c r="E1707" s="4">
        <v>214</v>
      </c>
      <c r="F1707" s="4">
        <f>ROUND(Source!AS1690,O1707)</f>
        <v>0</v>
      </c>
      <c r="G1707" s="4" t="s">
        <v>104</v>
      </c>
      <c r="H1707" s="4" t="s">
        <v>105</v>
      </c>
      <c r="I1707" s="4"/>
      <c r="J1707" s="4"/>
      <c r="K1707" s="4">
        <v>214</v>
      </c>
      <c r="L1707" s="4">
        <v>16</v>
      </c>
      <c r="M1707" s="4">
        <v>3</v>
      </c>
      <c r="N1707" s="4" t="s">
        <v>3</v>
      </c>
      <c r="O1707" s="4">
        <v>2</v>
      </c>
      <c r="P1707" s="4"/>
      <c r="Q1707" s="4"/>
      <c r="R1707" s="4"/>
      <c r="S1707" s="4"/>
      <c r="T1707" s="4"/>
      <c r="U1707" s="4"/>
      <c r="V1707" s="4"/>
      <c r="W1707" s="4"/>
    </row>
    <row r="1708" spans="1:23" x14ac:dyDescent="0.2">
      <c r="A1708" s="4">
        <v>50</v>
      </c>
      <c r="B1708" s="4">
        <v>0</v>
      </c>
      <c r="C1708" s="4">
        <v>0</v>
      </c>
      <c r="D1708" s="4">
        <v>1</v>
      </c>
      <c r="E1708" s="4">
        <v>215</v>
      </c>
      <c r="F1708" s="4">
        <f>ROUND(Source!AT1690,O1708)</f>
        <v>0</v>
      </c>
      <c r="G1708" s="4" t="s">
        <v>106</v>
      </c>
      <c r="H1708" s="4" t="s">
        <v>107</v>
      </c>
      <c r="I1708" s="4"/>
      <c r="J1708" s="4"/>
      <c r="K1708" s="4">
        <v>215</v>
      </c>
      <c r="L1708" s="4">
        <v>17</v>
      </c>
      <c r="M1708" s="4">
        <v>3</v>
      </c>
      <c r="N1708" s="4" t="s">
        <v>3</v>
      </c>
      <c r="O1708" s="4">
        <v>2</v>
      </c>
      <c r="P1708" s="4"/>
      <c r="Q1708" s="4"/>
      <c r="R1708" s="4"/>
      <c r="S1708" s="4"/>
      <c r="T1708" s="4"/>
      <c r="U1708" s="4"/>
      <c r="V1708" s="4"/>
      <c r="W1708" s="4"/>
    </row>
    <row r="1709" spans="1:23" x14ac:dyDescent="0.2">
      <c r="A1709" s="4">
        <v>50</v>
      </c>
      <c r="B1709" s="4">
        <v>0</v>
      </c>
      <c r="C1709" s="4">
        <v>0</v>
      </c>
      <c r="D1709" s="4">
        <v>1</v>
      </c>
      <c r="E1709" s="4">
        <v>217</v>
      </c>
      <c r="F1709" s="4">
        <f>ROUND(Source!AU1690,O1709)</f>
        <v>0</v>
      </c>
      <c r="G1709" s="4" t="s">
        <v>108</v>
      </c>
      <c r="H1709" s="4" t="s">
        <v>109</v>
      </c>
      <c r="I1709" s="4"/>
      <c r="J1709" s="4"/>
      <c r="K1709" s="4">
        <v>217</v>
      </c>
      <c r="L1709" s="4">
        <v>18</v>
      </c>
      <c r="M1709" s="4">
        <v>3</v>
      </c>
      <c r="N1709" s="4" t="s">
        <v>3</v>
      </c>
      <c r="O1709" s="4">
        <v>2</v>
      </c>
      <c r="P1709" s="4"/>
      <c r="Q1709" s="4"/>
      <c r="R1709" s="4"/>
      <c r="S1709" s="4"/>
      <c r="T1709" s="4"/>
      <c r="U1709" s="4"/>
      <c r="V1709" s="4"/>
      <c r="W1709" s="4"/>
    </row>
    <row r="1710" spans="1:23" x14ac:dyDescent="0.2">
      <c r="A1710" s="4">
        <v>50</v>
      </c>
      <c r="B1710" s="4">
        <v>0</v>
      </c>
      <c r="C1710" s="4">
        <v>0</v>
      </c>
      <c r="D1710" s="4">
        <v>1</v>
      </c>
      <c r="E1710" s="4">
        <v>230</v>
      </c>
      <c r="F1710" s="4">
        <f>ROUND(Source!BA1690,O1710)</f>
        <v>0</v>
      </c>
      <c r="G1710" s="4" t="s">
        <v>110</v>
      </c>
      <c r="H1710" s="4" t="s">
        <v>111</v>
      </c>
      <c r="I1710" s="4"/>
      <c r="J1710" s="4"/>
      <c r="K1710" s="4">
        <v>230</v>
      </c>
      <c r="L1710" s="4">
        <v>19</v>
      </c>
      <c r="M1710" s="4">
        <v>3</v>
      </c>
      <c r="N1710" s="4" t="s">
        <v>3</v>
      </c>
      <c r="O1710" s="4">
        <v>2</v>
      </c>
      <c r="P1710" s="4"/>
      <c r="Q1710" s="4"/>
      <c r="R1710" s="4"/>
      <c r="S1710" s="4"/>
      <c r="T1710" s="4"/>
      <c r="U1710" s="4"/>
      <c r="V1710" s="4"/>
      <c r="W1710" s="4"/>
    </row>
    <row r="1711" spans="1:23" x14ac:dyDescent="0.2">
      <c r="A1711" s="4">
        <v>50</v>
      </c>
      <c r="B1711" s="4">
        <v>0</v>
      </c>
      <c r="C1711" s="4">
        <v>0</v>
      </c>
      <c r="D1711" s="4">
        <v>1</v>
      </c>
      <c r="E1711" s="4">
        <v>206</v>
      </c>
      <c r="F1711" s="4">
        <f>ROUND(Source!T1690,O1711)</f>
        <v>0</v>
      </c>
      <c r="G1711" s="4" t="s">
        <v>112</v>
      </c>
      <c r="H1711" s="4" t="s">
        <v>113</v>
      </c>
      <c r="I1711" s="4"/>
      <c r="J1711" s="4"/>
      <c r="K1711" s="4">
        <v>206</v>
      </c>
      <c r="L1711" s="4">
        <v>20</v>
      </c>
      <c r="M1711" s="4">
        <v>3</v>
      </c>
      <c r="N1711" s="4" t="s">
        <v>3</v>
      </c>
      <c r="O1711" s="4">
        <v>2</v>
      </c>
      <c r="P1711" s="4"/>
      <c r="Q1711" s="4"/>
      <c r="R1711" s="4"/>
      <c r="S1711" s="4"/>
      <c r="T1711" s="4"/>
      <c r="U1711" s="4"/>
      <c r="V1711" s="4"/>
      <c r="W1711" s="4"/>
    </row>
    <row r="1712" spans="1:23" x14ac:dyDescent="0.2">
      <c r="A1712" s="4">
        <v>50</v>
      </c>
      <c r="B1712" s="4">
        <v>0</v>
      </c>
      <c r="C1712" s="4">
        <v>0</v>
      </c>
      <c r="D1712" s="4">
        <v>1</v>
      </c>
      <c r="E1712" s="4">
        <v>207</v>
      </c>
      <c r="F1712" s="4">
        <f>Source!U1690</f>
        <v>0</v>
      </c>
      <c r="G1712" s="4" t="s">
        <v>114</v>
      </c>
      <c r="H1712" s="4" t="s">
        <v>115</v>
      </c>
      <c r="I1712" s="4"/>
      <c r="J1712" s="4"/>
      <c r="K1712" s="4">
        <v>207</v>
      </c>
      <c r="L1712" s="4">
        <v>21</v>
      </c>
      <c r="M1712" s="4">
        <v>3</v>
      </c>
      <c r="N1712" s="4" t="s">
        <v>3</v>
      </c>
      <c r="O1712" s="4">
        <v>-1</v>
      </c>
      <c r="P1712" s="4"/>
      <c r="Q1712" s="4"/>
      <c r="R1712" s="4"/>
      <c r="S1712" s="4"/>
      <c r="T1712" s="4"/>
      <c r="U1712" s="4"/>
      <c r="V1712" s="4"/>
      <c r="W1712" s="4"/>
    </row>
    <row r="1713" spans="1:245" x14ac:dyDescent="0.2">
      <c r="A1713" s="4">
        <v>50</v>
      </c>
      <c r="B1713" s="4">
        <v>0</v>
      </c>
      <c r="C1713" s="4">
        <v>0</v>
      </c>
      <c r="D1713" s="4">
        <v>1</v>
      </c>
      <c r="E1713" s="4">
        <v>208</v>
      </c>
      <c r="F1713" s="4">
        <f>Source!V1690</f>
        <v>0</v>
      </c>
      <c r="G1713" s="4" t="s">
        <v>116</v>
      </c>
      <c r="H1713" s="4" t="s">
        <v>117</v>
      </c>
      <c r="I1713" s="4"/>
      <c r="J1713" s="4"/>
      <c r="K1713" s="4">
        <v>208</v>
      </c>
      <c r="L1713" s="4">
        <v>22</v>
      </c>
      <c r="M1713" s="4">
        <v>3</v>
      </c>
      <c r="N1713" s="4" t="s">
        <v>3</v>
      </c>
      <c r="O1713" s="4">
        <v>-1</v>
      </c>
      <c r="P1713" s="4"/>
      <c r="Q1713" s="4"/>
      <c r="R1713" s="4"/>
      <c r="S1713" s="4"/>
      <c r="T1713" s="4"/>
      <c r="U1713" s="4"/>
      <c r="V1713" s="4"/>
      <c r="W1713" s="4"/>
    </row>
    <row r="1714" spans="1:245" x14ac:dyDescent="0.2">
      <c r="A1714" s="4">
        <v>50</v>
      </c>
      <c r="B1714" s="4">
        <v>0</v>
      </c>
      <c r="C1714" s="4">
        <v>0</v>
      </c>
      <c r="D1714" s="4">
        <v>1</v>
      </c>
      <c r="E1714" s="4">
        <v>209</v>
      </c>
      <c r="F1714" s="4">
        <f>ROUND(Source!W1690,O1714)</f>
        <v>0</v>
      </c>
      <c r="G1714" s="4" t="s">
        <v>118</v>
      </c>
      <c r="H1714" s="4" t="s">
        <v>119</v>
      </c>
      <c r="I1714" s="4"/>
      <c r="J1714" s="4"/>
      <c r="K1714" s="4">
        <v>209</v>
      </c>
      <c r="L1714" s="4">
        <v>23</v>
      </c>
      <c r="M1714" s="4">
        <v>3</v>
      </c>
      <c r="N1714" s="4" t="s">
        <v>3</v>
      </c>
      <c r="O1714" s="4">
        <v>2</v>
      </c>
      <c r="P1714" s="4"/>
      <c r="Q1714" s="4"/>
      <c r="R1714" s="4"/>
      <c r="S1714" s="4"/>
      <c r="T1714" s="4"/>
      <c r="U1714" s="4"/>
      <c r="V1714" s="4"/>
      <c r="W1714" s="4"/>
    </row>
    <row r="1715" spans="1:245" x14ac:dyDescent="0.2">
      <c r="A1715" s="4">
        <v>50</v>
      </c>
      <c r="B1715" s="4">
        <v>0</v>
      </c>
      <c r="C1715" s="4">
        <v>0</v>
      </c>
      <c r="D1715" s="4">
        <v>1</v>
      </c>
      <c r="E1715" s="4">
        <v>233</v>
      </c>
      <c r="F1715" s="4">
        <f>ROUND(Source!BD1690,O1715)</f>
        <v>0</v>
      </c>
      <c r="G1715" s="4" t="s">
        <v>120</v>
      </c>
      <c r="H1715" s="4" t="s">
        <v>121</v>
      </c>
      <c r="I1715" s="4"/>
      <c r="J1715" s="4"/>
      <c r="K1715" s="4">
        <v>233</v>
      </c>
      <c r="L1715" s="4">
        <v>24</v>
      </c>
      <c r="M1715" s="4">
        <v>3</v>
      </c>
      <c r="N1715" s="4" t="s">
        <v>3</v>
      </c>
      <c r="O1715" s="4">
        <v>2</v>
      </c>
      <c r="P1715" s="4"/>
      <c r="Q1715" s="4"/>
      <c r="R1715" s="4"/>
      <c r="S1715" s="4"/>
      <c r="T1715" s="4"/>
      <c r="U1715" s="4"/>
      <c r="V1715" s="4"/>
      <c r="W1715" s="4"/>
    </row>
    <row r="1716" spans="1:245" x14ac:dyDescent="0.2">
      <c r="A1716" s="4">
        <v>50</v>
      </c>
      <c r="B1716" s="4">
        <v>0</v>
      </c>
      <c r="C1716" s="4">
        <v>0</v>
      </c>
      <c r="D1716" s="4">
        <v>1</v>
      </c>
      <c r="E1716" s="4">
        <v>210</v>
      </c>
      <c r="F1716" s="4">
        <f>ROUND(Source!X1690,O1716)</f>
        <v>0</v>
      </c>
      <c r="G1716" s="4" t="s">
        <v>122</v>
      </c>
      <c r="H1716" s="4" t="s">
        <v>123</v>
      </c>
      <c r="I1716" s="4"/>
      <c r="J1716" s="4"/>
      <c r="K1716" s="4">
        <v>210</v>
      </c>
      <c r="L1716" s="4">
        <v>25</v>
      </c>
      <c r="M1716" s="4">
        <v>3</v>
      </c>
      <c r="N1716" s="4" t="s">
        <v>3</v>
      </c>
      <c r="O1716" s="4">
        <v>2</v>
      </c>
      <c r="P1716" s="4"/>
      <c r="Q1716" s="4"/>
      <c r="R1716" s="4"/>
      <c r="S1716" s="4"/>
      <c r="T1716" s="4"/>
      <c r="U1716" s="4"/>
      <c r="V1716" s="4"/>
      <c r="W1716" s="4"/>
    </row>
    <row r="1717" spans="1:245" x14ac:dyDescent="0.2">
      <c r="A1717" s="4">
        <v>50</v>
      </c>
      <c r="B1717" s="4">
        <v>0</v>
      </c>
      <c r="C1717" s="4">
        <v>0</v>
      </c>
      <c r="D1717" s="4">
        <v>1</v>
      </c>
      <c r="E1717" s="4">
        <v>211</v>
      </c>
      <c r="F1717" s="4">
        <f>ROUND(Source!Y1690,O1717)</f>
        <v>0</v>
      </c>
      <c r="G1717" s="4" t="s">
        <v>124</v>
      </c>
      <c r="H1717" s="4" t="s">
        <v>125</v>
      </c>
      <c r="I1717" s="4"/>
      <c r="J1717" s="4"/>
      <c r="K1717" s="4">
        <v>211</v>
      </c>
      <c r="L1717" s="4">
        <v>26</v>
      </c>
      <c r="M1717" s="4">
        <v>3</v>
      </c>
      <c r="N1717" s="4" t="s">
        <v>3</v>
      </c>
      <c r="O1717" s="4">
        <v>2</v>
      </c>
      <c r="P1717" s="4"/>
      <c r="Q1717" s="4"/>
      <c r="R1717" s="4"/>
      <c r="S1717" s="4"/>
      <c r="T1717" s="4"/>
      <c r="U1717" s="4"/>
      <c r="V1717" s="4"/>
      <c r="W1717" s="4"/>
    </row>
    <row r="1718" spans="1:245" x14ac:dyDescent="0.2">
      <c r="A1718" s="4">
        <v>50</v>
      </c>
      <c r="B1718" s="4">
        <v>0</v>
      </c>
      <c r="C1718" s="4">
        <v>0</v>
      </c>
      <c r="D1718" s="4">
        <v>1</v>
      </c>
      <c r="E1718" s="4">
        <v>224</v>
      </c>
      <c r="F1718" s="4">
        <f>ROUND(Source!AR1690,O1718)</f>
        <v>0</v>
      </c>
      <c r="G1718" s="4" t="s">
        <v>126</v>
      </c>
      <c r="H1718" s="4" t="s">
        <v>127</v>
      </c>
      <c r="I1718" s="4"/>
      <c r="J1718" s="4"/>
      <c r="K1718" s="4">
        <v>224</v>
      </c>
      <c r="L1718" s="4">
        <v>27</v>
      </c>
      <c r="M1718" s="4">
        <v>3</v>
      </c>
      <c r="N1718" s="4" t="s">
        <v>3</v>
      </c>
      <c r="O1718" s="4">
        <v>2</v>
      </c>
      <c r="P1718" s="4"/>
      <c r="Q1718" s="4"/>
      <c r="R1718" s="4"/>
      <c r="S1718" s="4"/>
      <c r="T1718" s="4"/>
      <c r="U1718" s="4"/>
      <c r="V1718" s="4"/>
      <c r="W1718" s="4"/>
    </row>
    <row r="1720" spans="1:245" x14ac:dyDescent="0.2">
      <c r="A1720" s="1">
        <v>5</v>
      </c>
      <c r="B1720" s="1">
        <v>1</v>
      </c>
      <c r="C1720" s="1"/>
      <c r="D1720" s="1">
        <f>ROW(A1735)</f>
        <v>1735</v>
      </c>
      <c r="E1720" s="1"/>
      <c r="F1720" s="1" t="s">
        <v>15</v>
      </c>
      <c r="G1720" s="1" t="s">
        <v>128</v>
      </c>
      <c r="H1720" s="1" t="s">
        <v>3</v>
      </c>
      <c r="I1720" s="1">
        <v>0</v>
      </c>
      <c r="J1720" s="1"/>
      <c r="K1720" s="1">
        <v>0</v>
      </c>
      <c r="L1720" s="1"/>
      <c r="M1720" s="1"/>
      <c r="N1720" s="1"/>
      <c r="O1720" s="1"/>
      <c r="P1720" s="1"/>
      <c r="Q1720" s="1"/>
      <c r="R1720" s="1"/>
      <c r="S1720" s="1"/>
      <c r="T1720" s="1"/>
      <c r="U1720" s="1" t="s">
        <v>3</v>
      </c>
      <c r="V1720" s="1">
        <v>0</v>
      </c>
      <c r="W1720" s="1"/>
      <c r="X1720" s="1"/>
      <c r="Y1720" s="1"/>
      <c r="Z1720" s="1"/>
      <c r="AA1720" s="1"/>
      <c r="AB1720" s="1" t="s">
        <v>3</v>
      </c>
      <c r="AC1720" s="1" t="s">
        <v>3</v>
      </c>
      <c r="AD1720" s="1" t="s">
        <v>3</v>
      </c>
      <c r="AE1720" s="1" t="s">
        <v>3</v>
      </c>
      <c r="AF1720" s="1" t="s">
        <v>3</v>
      </c>
      <c r="AG1720" s="1" t="s">
        <v>3</v>
      </c>
      <c r="AH1720" s="1"/>
      <c r="AI1720" s="1"/>
      <c r="AJ1720" s="1"/>
      <c r="AK1720" s="1"/>
      <c r="AL1720" s="1"/>
      <c r="AM1720" s="1"/>
      <c r="AN1720" s="1"/>
      <c r="AO1720" s="1"/>
      <c r="AP1720" s="1" t="s">
        <v>3</v>
      </c>
      <c r="AQ1720" s="1" t="s">
        <v>3</v>
      </c>
      <c r="AR1720" s="1" t="s">
        <v>3</v>
      </c>
      <c r="AS1720" s="1"/>
      <c r="AT1720" s="1"/>
      <c r="AU1720" s="1"/>
      <c r="AV1720" s="1"/>
      <c r="AW1720" s="1"/>
      <c r="AX1720" s="1"/>
      <c r="AY1720" s="1"/>
      <c r="AZ1720" s="1" t="s">
        <v>3</v>
      </c>
      <c r="BA1720" s="1"/>
      <c r="BB1720" s="1" t="s">
        <v>3</v>
      </c>
      <c r="BC1720" s="1" t="s">
        <v>3</v>
      </c>
      <c r="BD1720" s="1" t="s">
        <v>3</v>
      </c>
      <c r="BE1720" s="1" t="s">
        <v>3</v>
      </c>
      <c r="BF1720" s="1" t="s">
        <v>3</v>
      </c>
      <c r="BG1720" s="1" t="s">
        <v>3</v>
      </c>
      <c r="BH1720" s="1" t="s">
        <v>3</v>
      </c>
      <c r="BI1720" s="1" t="s">
        <v>3</v>
      </c>
      <c r="BJ1720" s="1" t="s">
        <v>3</v>
      </c>
      <c r="BK1720" s="1" t="s">
        <v>3</v>
      </c>
      <c r="BL1720" s="1" t="s">
        <v>3</v>
      </c>
      <c r="BM1720" s="1" t="s">
        <v>3</v>
      </c>
      <c r="BN1720" s="1" t="s">
        <v>3</v>
      </c>
      <c r="BO1720" s="1" t="s">
        <v>3</v>
      </c>
      <c r="BP1720" s="1" t="s">
        <v>3</v>
      </c>
      <c r="BQ1720" s="1"/>
      <c r="BR1720" s="1"/>
      <c r="BS1720" s="1"/>
      <c r="BT1720" s="1"/>
      <c r="BU1720" s="1"/>
      <c r="BV1720" s="1"/>
      <c r="BW1720" s="1"/>
      <c r="BX1720" s="1">
        <v>0</v>
      </c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>
        <v>0</v>
      </c>
    </row>
    <row r="1722" spans="1:245" x14ac:dyDescent="0.2">
      <c r="A1722" s="2">
        <v>52</v>
      </c>
      <c r="B1722" s="2">
        <f t="shared" ref="B1722:G1722" si="1406">B1735</f>
        <v>1</v>
      </c>
      <c r="C1722" s="2">
        <f t="shared" si="1406"/>
        <v>5</v>
      </c>
      <c r="D1722" s="2">
        <f t="shared" si="1406"/>
        <v>1720</v>
      </c>
      <c r="E1722" s="2">
        <f t="shared" si="1406"/>
        <v>0</v>
      </c>
      <c r="F1722" s="2" t="str">
        <f t="shared" si="1406"/>
        <v>Новый подраздел</v>
      </c>
      <c r="G1722" s="2" t="str">
        <f t="shared" si="1406"/>
        <v>Разборка асфальтобетонного покрытия проезжей части вдоль борта гранитного с последующим восстановлением</v>
      </c>
      <c r="H1722" s="2"/>
      <c r="I1722" s="2"/>
      <c r="J1722" s="2"/>
      <c r="K1722" s="2"/>
      <c r="L1722" s="2"/>
      <c r="M1722" s="2"/>
      <c r="N1722" s="2"/>
      <c r="O1722" s="2">
        <f t="shared" ref="O1722:AT1722" si="1407">O1735</f>
        <v>0</v>
      </c>
      <c r="P1722" s="2">
        <f t="shared" si="1407"/>
        <v>0</v>
      </c>
      <c r="Q1722" s="2">
        <f t="shared" si="1407"/>
        <v>0</v>
      </c>
      <c r="R1722" s="2">
        <f t="shared" si="1407"/>
        <v>0</v>
      </c>
      <c r="S1722" s="2">
        <f t="shared" si="1407"/>
        <v>0</v>
      </c>
      <c r="T1722" s="2">
        <f t="shared" si="1407"/>
        <v>0</v>
      </c>
      <c r="U1722" s="2">
        <f t="shared" si="1407"/>
        <v>0</v>
      </c>
      <c r="V1722" s="2">
        <f t="shared" si="1407"/>
        <v>0</v>
      </c>
      <c r="W1722" s="2">
        <f t="shared" si="1407"/>
        <v>0</v>
      </c>
      <c r="X1722" s="2">
        <f t="shared" si="1407"/>
        <v>0</v>
      </c>
      <c r="Y1722" s="2">
        <f t="shared" si="1407"/>
        <v>0</v>
      </c>
      <c r="Z1722" s="2">
        <f t="shared" si="1407"/>
        <v>0</v>
      </c>
      <c r="AA1722" s="2">
        <f t="shared" si="1407"/>
        <v>0</v>
      </c>
      <c r="AB1722" s="2">
        <f t="shared" si="1407"/>
        <v>0</v>
      </c>
      <c r="AC1722" s="2">
        <f t="shared" si="1407"/>
        <v>0</v>
      </c>
      <c r="AD1722" s="2">
        <f t="shared" si="1407"/>
        <v>0</v>
      </c>
      <c r="AE1722" s="2">
        <f t="shared" si="1407"/>
        <v>0</v>
      </c>
      <c r="AF1722" s="2">
        <f t="shared" si="1407"/>
        <v>0</v>
      </c>
      <c r="AG1722" s="2">
        <f t="shared" si="1407"/>
        <v>0</v>
      </c>
      <c r="AH1722" s="2">
        <f t="shared" si="1407"/>
        <v>0</v>
      </c>
      <c r="AI1722" s="2">
        <f t="shared" si="1407"/>
        <v>0</v>
      </c>
      <c r="AJ1722" s="2">
        <f t="shared" si="1407"/>
        <v>0</v>
      </c>
      <c r="AK1722" s="2">
        <f t="shared" si="1407"/>
        <v>0</v>
      </c>
      <c r="AL1722" s="2">
        <f t="shared" si="1407"/>
        <v>0</v>
      </c>
      <c r="AM1722" s="2">
        <f t="shared" si="1407"/>
        <v>0</v>
      </c>
      <c r="AN1722" s="2">
        <f t="shared" si="1407"/>
        <v>0</v>
      </c>
      <c r="AO1722" s="2">
        <f t="shared" si="1407"/>
        <v>0</v>
      </c>
      <c r="AP1722" s="2">
        <f t="shared" si="1407"/>
        <v>0</v>
      </c>
      <c r="AQ1722" s="2">
        <f t="shared" si="1407"/>
        <v>0</v>
      </c>
      <c r="AR1722" s="2">
        <f t="shared" si="1407"/>
        <v>0</v>
      </c>
      <c r="AS1722" s="2">
        <f t="shared" si="1407"/>
        <v>0</v>
      </c>
      <c r="AT1722" s="2">
        <f t="shared" si="1407"/>
        <v>0</v>
      </c>
      <c r="AU1722" s="2">
        <f t="shared" ref="AU1722:BZ1722" si="1408">AU1735</f>
        <v>0</v>
      </c>
      <c r="AV1722" s="2">
        <f t="shared" si="1408"/>
        <v>0</v>
      </c>
      <c r="AW1722" s="2">
        <f t="shared" si="1408"/>
        <v>0</v>
      </c>
      <c r="AX1722" s="2">
        <f t="shared" si="1408"/>
        <v>0</v>
      </c>
      <c r="AY1722" s="2">
        <f t="shared" si="1408"/>
        <v>0</v>
      </c>
      <c r="AZ1722" s="2">
        <f t="shared" si="1408"/>
        <v>0</v>
      </c>
      <c r="BA1722" s="2">
        <f t="shared" si="1408"/>
        <v>0</v>
      </c>
      <c r="BB1722" s="2">
        <f t="shared" si="1408"/>
        <v>0</v>
      </c>
      <c r="BC1722" s="2">
        <f t="shared" si="1408"/>
        <v>0</v>
      </c>
      <c r="BD1722" s="2">
        <f t="shared" si="1408"/>
        <v>0</v>
      </c>
      <c r="BE1722" s="2">
        <f t="shared" si="1408"/>
        <v>0</v>
      </c>
      <c r="BF1722" s="2">
        <f t="shared" si="1408"/>
        <v>0</v>
      </c>
      <c r="BG1722" s="2">
        <f t="shared" si="1408"/>
        <v>0</v>
      </c>
      <c r="BH1722" s="2">
        <f t="shared" si="1408"/>
        <v>0</v>
      </c>
      <c r="BI1722" s="2">
        <f t="shared" si="1408"/>
        <v>0</v>
      </c>
      <c r="BJ1722" s="2">
        <f t="shared" si="1408"/>
        <v>0</v>
      </c>
      <c r="BK1722" s="2">
        <f t="shared" si="1408"/>
        <v>0</v>
      </c>
      <c r="BL1722" s="2">
        <f t="shared" si="1408"/>
        <v>0</v>
      </c>
      <c r="BM1722" s="2">
        <f t="shared" si="1408"/>
        <v>0</v>
      </c>
      <c r="BN1722" s="2">
        <f t="shared" si="1408"/>
        <v>0</v>
      </c>
      <c r="BO1722" s="2">
        <f t="shared" si="1408"/>
        <v>0</v>
      </c>
      <c r="BP1722" s="2">
        <f t="shared" si="1408"/>
        <v>0</v>
      </c>
      <c r="BQ1722" s="2">
        <f t="shared" si="1408"/>
        <v>0</v>
      </c>
      <c r="BR1722" s="2">
        <f t="shared" si="1408"/>
        <v>0</v>
      </c>
      <c r="BS1722" s="2">
        <f t="shared" si="1408"/>
        <v>0</v>
      </c>
      <c r="BT1722" s="2">
        <f t="shared" si="1408"/>
        <v>0</v>
      </c>
      <c r="BU1722" s="2">
        <f t="shared" si="1408"/>
        <v>0</v>
      </c>
      <c r="BV1722" s="2">
        <f t="shared" si="1408"/>
        <v>0</v>
      </c>
      <c r="BW1722" s="2">
        <f t="shared" si="1408"/>
        <v>0</v>
      </c>
      <c r="BX1722" s="2">
        <f t="shared" si="1408"/>
        <v>0</v>
      </c>
      <c r="BY1722" s="2">
        <f t="shared" si="1408"/>
        <v>0</v>
      </c>
      <c r="BZ1722" s="2">
        <f t="shared" si="1408"/>
        <v>0</v>
      </c>
      <c r="CA1722" s="2">
        <f t="shared" ref="CA1722:DF1722" si="1409">CA1735</f>
        <v>0</v>
      </c>
      <c r="CB1722" s="2">
        <f t="shared" si="1409"/>
        <v>0</v>
      </c>
      <c r="CC1722" s="2">
        <f t="shared" si="1409"/>
        <v>0</v>
      </c>
      <c r="CD1722" s="2">
        <f t="shared" si="1409"/>
        <v>0</v>
      </c>
      <c r="CE1722" s="2">
        <f t="shared" si="1409"/>
        <v>0</v>
      </c>
      <c r="CF1722" s="2">
        <f t="shared" si="1409"/>
        <v>0</v>
      </c>
      <c r="CG1722" s="2">
        <f t="shared" si="1409"/>
        <v>0</v>
      </c>
      <c r="CH1722" s="2">
        <f t="shared" si="1409"/>
        <v>0</v>
      </c>
      <c r="CI1722" s="2">
        <f t="shared" si="1409"/>
        <v>0</v>
      </c>
      <c r="CJ1722" s="2">
        <f t="shared" si="1409"/>
        <v>0</v>
      </c>
      <c r="CK1722" s="2">
        <f t="shared" si="1409"/>
        <v>0</v>
      </c>
      <c r="CL1722" s="2">
        <f t="shared" si="1409"/>
        <v>0</v>
      </c>
      <c r="CM1722" s="2">
        <f t="shared" si="1409"/>
        <v>0</v>
      </c>
      <c r="CN1722" s="2">
        <f t="shared" si="1409"/>
        <v>0</v>
      </c>
      <c r="CO1722" s="2">
        <f t="shared" si="1409"/>
        <v>0</v>
      </c>
      <c r="CP1722" s="2">
        <f t="shared" si="1409"/>
        <v>0</v>
      </c>
      <c r="CQ1722" s="2">
        <f t="shared" si="1409"/>
        <v>0</v>
      </c>
      <c r="CR1722" s="2">
        <f t="shared" si="1409"/>
        <v>0</v>
      </c>
      <c r="CS1722" s="2">
        <f t="shared" si="1409"/>
        <v>0</v>
      </c>
      <c r="CT1722" s="2">
        <f t="shared" si="1409"/>
        <v>0</v>
      </c>
      <c r="CU1722" s="2">
        <f t="shared" si="1409"/>
        <v>0</v>
      </c>
      <c r="CV1722" s="2">
        <f t="shared" si="1409"/>
        <v>0</v>
      </c>
      <c r="CW1722" s="2">
        <f t="shared" si="1409"/>
        <v>0</v>
      </c>
      <c r="CX1722" s="2">
        <f t="shared" si="1409"/>
        <v>0</v>
      </c>
      <c r="CY1722" s="2">
        <f t="shared" si="1409"/>
        <v>0</v>
      </c>
      <c r="CZ1722" s="2">
        <f t="shared" si="1409"/>
        <v>0</v>
      </c>
      <c r="DA1722" s="2">
        <f t="shared" si="1409"/>
        <v>0</v>
      </c>
      <c r="DB1722" s="2">
        <f t="shared" si="1409"/>
        <v>0</v>
      </c>
      <c r="DC1722" s="2">
        <f t="shared" si="1409"/>
        <v>0</v>
      </c>
      <c r="DD1722" s="2">
        <f t="shared" si="1409"/>
        <v>0</v>
      </c>
      <c r="DE1722" s="2">
        <f t="shared" si="1409"/>
        <v>0</v>
      </c>
      <c r="DF1722" s="2">
        <f t="shared" si="1409"/>
        <v>0</v>
      </c>
      <c r="DG1722" s="3">
        <f t="shared" ref="DG1722:EL1722" si="1410">DG1735</f>
        <v>0</v>
      </c>
      <c r="DH1722" s="3">
        <f t="shared" si="1410"/>
        <v>0</v>
      </c>
      <c r="DI1722" s="3">
        <f t="shared" si="1410"/>
        <v>0</v>
      </c>
      <c r="DJ1722" s="3">
        <f t="shared" si="1410"/>
        <v>0</v>
      </c>
      <c r="DK1722" s="3">
        <f t="shared" si="1410"/>
        <v>0</v>
      </c>
      <c r="DL1722" s="3">
        <f t="shared" si="1410"/>
        <v>0</v>
      </c>
      <c r="DM1722" s="3">
        <f t="shared" si="1410"/>
        <v>0</v>
      </c>
      <c r="DN1722" s="3">
        <f t="shared" si="1410"/>
        <v>0</v>
      </c>
      <c r="DO1722" s="3">
        <f t="shared" si="1410"/>
        <v>0</v>
      </c>
      <c r="DP1722" s="3">
        <f t="shared" si="1410"/>
        <v>0</v>
      </c>
      <c r="DQ1722" s="3">
        <f t="shared" si="1410"/>
        <v>0</v>
      </c>
      <c r="DR1722" s="3">
        <f t="shared" si="1410"/>
        <v>0</v>
      </c>
      <c r="DS1722" s="3">
        <f t="shared" si="1410"/>
        <v>0</v>
      </c>
      <c r="DT1722" s="3">
        <f t="shared" si="1410"/>
        <v>0</v>
      </c>
      <c r="DU1722" s="3">
        <f t="shared" si="1410"/>
        <v>0</v>
      </c>
      <c r="DV1722" s="3">
        <f t="shared" si="1410"/>
        <v>0</v>
      </c>
      <c r="DW1722" s="3">
        <f t="shared" si="1410"/>
        <v>0</v>
      </c>
      <c r="DX1722" s="3">
        <f t="shared" si="1410"/>
        <v>0</v>
      </c>
      <c r="DY1722" s="3">
        <f t="shared" si="1410"/>
        <v>0</v>
      </c>
      <c r="DZ1722" s="3">
        <f t="shared" si="1410"/>
        <v>0</v>
      </c>
      <c r="EA1722" s="3">
        <f t="shared" si="1410"/>
        <v>0</v>
      </c>
      <c r="EB1722" s="3">
        <f t="shared" si="1410"/>
        <v>0</v>
      </c>
      <c r="EC1722" s="3">
        <f t="shared" si="1410"/>
        <v>0</v>
      </c>
      <c r="ED1722" s="3">
        <f t="shared" si="1410"/>
        <v>0</v>
      </c>
      <c r="EE1722" s="3">
        <f t="shared" si="1410"/>
        <v>0</v>
      </c>
      <c r="EF1722" s="3">
        <f t="shared" si="1410"/>
        <v>0</v>
      </c>
      <c r="EG1722" s="3">
        <f t="shared" si="1410"/>
        <v>0</v>
      </c>
      <c r="EH1722" s="3">
        <f t="shared" si="1410"/>
        <v>0</v>
      </c>
      <c r="EI1722" s="3">
        <f t="shared" si="1410"/>
        <v>0</v>
      </c>
      <c r="EJ1722" s="3">
        <f t="shared" si="1410"/>
        <v>0</v>
      </c>
      <c r="EK1722" s="3">
        <f t="shared" si="1410"/>
        <v>0</v>
      </c>
      <c r="EL1722" s="3">
        <f t="shared" si="1410"/>
        <v>0</v>
      </c>
      <c r="EM1722" s="3">
        <f t="shared" ref="EM1722:FR1722" si="1411">EM1735</f>
        <v>0</v>
      </c>
      <c r="EN1722" s="3">
        <f t="shared" si="1411"/>
        <v>0</v>
      </c>
      <c r="EO1722" s="3">
        <f t="shared" si="1411"/>
        <v>0</v>
      </c>
      <c r="EP1722" s="3">
        <f t="shared" si="1411"/>
        <v>0</v>
      </c>
      <c r="EQ1722" s="3">
        <f t="shared" si="1411"/>
        <v>0</v>
      </c>
      <c r="ER1722" s="3">
        <f t="shared" si="1411"/>
        <v>0</v>
      </c>
      <c r="ES1722" s="3">
        <f t="shared" si="1411"/>
        <v>0</v>
      </c>
      <c r="ET1722" s="3">
        <f t="shared" si="1411"/>
        <v>0</v>
      </c>
      <c r="EU1722" s="3">
        <f t="shared" si="1411"/>
        <v>0</v>
      </c>
      <c r="EV1722" s="3">
        <f t="shared" si="1411"/>
        <v>0</v>
      </c>
      <c r="EW1722" s="3">
        <f t="shared" si="1411"/>
        <v>0</v>
      </c>
      <c r="EX1722" s="3">
        <f t="shared" si="1411"/>
        <v>0</v>
      </c>
      <c r="EY1722" s="3">
        <f t="shared" si="1411"/>
        <v>0</v>
      </c>
      <c r="EZ1722" s="3">
        <f t="shared" si="1411"/>
        <v>0</v>
      </c>
      <c r="FA1722" s="3">
        <f t="shared" si="1411"/>
        <v>0</v>
      </c>
      <c r="FB1722" s="3">
        <f t="shared" si="1411"/>
        <v>0</v>
      </c>
      <c r="FC1722" s="3">
        <f t="shared" si="1411"/>
        <v>0</v>
      </c>
      <c r="FD1722" s="3">
        <f t="shared" si="1411"/>
        <v>0</v>
      </c>
      <c r="FE1722" s="3">
        <f t="shared" si="1411"/>
        <v>0</v>
      </c>
      <c r="FF1722" s="3">
        <f t="shared" si="1411"/>
        <v>0</v>
      </c>
      <c r="FG1722" s="3">
        <f t="shared" si="1411"/>
        <v>0</v>
      </c>
      <c r="FH1722" s="3">
        <f t="shared" si="1411"/>
        <v>0</v>
      </c>
      <c r="FI1722" s="3">
        <f t="shared" si="1411"/>
        <v>0</v>
      </c>
      <c r="FJ1722" s="3">
        <f t="shared" si="1411"/>
        <v>0</v>
      </c>
      <c r="FK1722" s="3">
        <f t="shared" si="1411"/>
        <v>0</v>
      </c>
      <c r="FL1722" s="3">
        <f t="shared" si="1411"/>
        <v>0</v>
      </c>
      <c r="FM1722" s="3">
        <f t="shared" si="1411"/>
        <v>0</v>
      </c>
      <c r="FN1722" s="3">
        <f t="shared" si="1411"/>
        <v>0</v>
      </c>
      <c r="FO1722" s="3">
        <f t="shared" si="1411"/>
        <v>0</v>
      </c>
      <c r="FP1722" s="3">
        <f t="shared" si="1411"/>
        <v>0</v>
      </c>
      <c r="FQ1722" s="3">
        <f t="shared" si="1411"/>
        <v>0</v>
      </c>
      <c r="FR1722" s="3">
        <f t="shared" si="1411"/>
        <v>0</v>
      </c>
      <c r="FS1722" s="3">
        <f t="shared" ref="FS1722:GX1722" si="1412">FS1735</f>
        <v>0</v>
      </c>
      <c r="FT1722" s="3">
        <f t="shared" si="1412"/>
        <v>0</v>
      </c>
      <c r="FU1722" s="3">
        <f t="shared" si="1412"/>
        <v>0</v>
      </c>
      <c r="FV1722" s="3">
        <f t="shared" si="1412"/>
        <v>0</v>
      </c>
      <c r="FW1722" s="3">
        <f t="shared" si="1412"/>
        <v>0</v>
      </c>
      <c r="FX1722" s="3">
        <f t="shared" si="1412"/>
        <v>0</v>
      </c>
      <c r="FY1722" s="3">
        <f t="shared" si="1412"/>
        <v>0</v>
      </c>
      <c r="FZ1722" s="3">
        <f t="shared" si="1412"/>
        <v>0</v>
      </c>
      <c r="GA1722" s="3">
        <f t="shared" si="1412"/>
        <v>0</v>
      </c>
      <c r="GB1722" s="3">
        <f t="shared" si="1412"/>
        <v>0</v>
      </c>
      <c r="GC1722" s="3">
        <f t="shared" si="1412"/>
        <v>0</v>
      </c>
      <c r="GD1722" s="3">
        <f t="shared" si="1412"/>
        <v>0</v>
      </c>
      <c r="GE1722" s="3">
        <f t="shared" si="1412"/>
        <v>0</v>
      </c>
      <c r="GF1722" s="3">
        <f t="shared" si="1412"/>
        <v>0</v>
      </c>
      <c r="GG1722" s="3">
        <f t="shared" si="1412"/>
        <v>0</v>
      </c>
      <c r="GH1722" s="3">
        <f t="shared" si="1412"/>
        <v>0</v>
      </c>
      <c r="GI1722" s="3">
        <f t="shared" si="1412"/>
        <v>0</v>
      </c>
      <c r="GJ1722" s="3">
        <f t="shared" si="1412"/>
        <v>0</v>
      </c>
      <c r="GK1722" s="3">
        <f t="shared" si="1412"/>
        <v>0</v>
      </c>
      <c r="GL1722" s="3">
        <f t="shared" si="1412"/>
        <v>0</v>
      </c>
      <c r="GM1722" s="3">
        <f t="shared" si="1412"/>
        <v>0</v>
      </c>
      <c r="GN1722" s="3">
        <f t="shared" si="1412"/>
        <v>0</v>
      </c>
      <c r="GO1722" s="3">
        <f t="shared" si="1412"/>
        <v>0</v>
      </c>
      <c r="GP1722" s="3">
        <f t="shared" si="1412"/>
        <v>0</v>
      </c>
      <c r="GQ1722" s="3">
        <f t="shared" si="1412"/>
        <v>0</v>
      </c>
      <c r="GR1722" s="3">
        <f t="shared" si="1412"/>
        <v>0</v>
      </c>
      <c r="GS1722" s="3">
        <f t="shared" si="1412"/>
        <v>0</v>
      </c>
      <c r="GT1722" s="3">
        <f t="shared" si="1412"/>
        <v>0</v>
      </c>
      <c r="GU1722" s="3">
        <f t="shared" si="1412"/>
        <v>0</v>
      </c>
      <c r="GV1722" s="3">
        <f t="shared" si="1412"/>
        <v>0</v>
      </c>
      <c r="GW1722" s="3">
        <f t="shared" si="1412"/>
        <v>0</v>
      </c>
      <c r="GX1722" s="3">
        <f t="shared" si="1412"/>
        <v>0</v>
      </c>
    </row>
    <row r="1724" spans="1:245" x14ac:dyDescent="0.2">
      <c r="A1724">
        <v>17</v>
      </c>
      <c r="B1724">
        <v>1</v>
      </c>
      <c r="C1724">
        <f>ROW(SmtRes!A538)</f>
        <v>538</v>
      </c>
      <c r="D1724">
        <f>ROW(EtalonRes!A521)</f>
        <v>521</v>
      </c>
      <c r="E1724" t="s">
        <v>129</v>
      </c>
      <c r="F1724" t="s">
        <v>130</v>
      </c>
      <c r="G1724" t="s">
        <v>131</v>
      </c>
      <c r="H1724" t="s">
        <v>132</v>
      </c>
      <c r="I1724">
        <v>0</v>
      </c>
      <c r="J1724">
        <v>0</v>
      </c>
      <c r="O1724">
        <f t="shared" ref="O1724:O1733" si="1413">ROUND(CP1724,2)</f>
        <v>0</v>
      </c>
      <c r="P1724">
        <f t="shared" ref="P1724:P1733" si="1414">ROUND(CQ1724*I1724,2)</f>
        <v>0</v>
      </c>
      <c r="Q1724">
        <f t="shared" ref="Q1724:Q1733" si="1415">ROUND(CR1724*I1724,2)</f>
        <v>0</v>
      </c>
      <c r="R1724">
        <f t="shared" ref="R1724:R1733" si="1416">ROUND(CS1724*I1724,2)</f>
        <v>0</v>
      </c>
      <c r="S1724">
        <f t="shared" ref="S1724:S1733" si="1417">ROUND(CT1724*I1724,2)</f>
        <v>0</v>
      </c>
      <c r="T1724">
        <f t="shared" ref="T1724:T1733" si="1418">ROUND(CU1724*I1724,2)</f>
        <v>0</v>
      </c>
      <c r="U1724">
        <f t="shared" ref="U1724:U1733" si="1419">CV1724*I1724</f>
        <v>0</v>
      </c>
      <c r="V1724">
        <f t="shared" ref="V1724:V1733" si="1420">CW1724*I1724</f>
        <v>0</v>
      </c>
      <c r="W1724">
        <f t="shared" ref="W1724:W1733" si="1421">ROUND(CX1724*I1724,2)</f>
        <v>0</v>
      </c>
      <c r="X1724">
        <f t="shared" ref="X1724:X1733" si="1422">ROUND(CY1724,2)</f>
        <v>0</v>
      </c>
      <c r="Y1724">
        <f t="shared" ref="Y1724:Y1733" si="1423">ROUND(CZ1724,2)</f>
        <v>0</v>
      </c>
      <c r="AA1724">
        <v>52421674</v>
      </c>
      <c r="AB1724">
        <f t="shared" ref="AB1724:AB1733" si="1424">ROUND((AC1724+AD1724+AF1724),6)</f>
        <v>60886.85</v>
      </c>
      <c r="AC1724">
        <f>ROUND((ES1724),6)</f>
        <v>0</v>
      </c>
      <c r="AD1724">
        <f>ROUND((((ET1724)-(EU1724))+AE1724),6)</f>
        <v>30548.7</v>
      </c>
      <c r="AE1724">
        <f t="shared" ref="AE1724:AF1728" si="1425">ROUND((EU1724),6)</f>
        <v>16864.419999999998</v>
      </c>
      <c r="AF1724">
        <f t="shared" si="1425"/>
        <v>30338.15</v>
      </c>
      <c r="AG1724">
        <f t="shared" ref="AG1724:AG1733" si="1426">ROUND((AP1724),6)</f>
        <v>0</v>
      </c>
      <c r="AH1724">
        <f t="shared" ref="AH1724:AI1728" si="1427">(EW1724)</f>
        <v>155</v>
      </c>
      <c r="AI1724">
        <f t="shared" si="1427"/>
        <v>0</v>
      </c>
      <c r="AJ1724">
        <f t="shared" ref="AJ1724:AJ1733" si="1428">(AS1724)</f>
        <v>0</v>
      </c>
      <c r="AK1724">
        <v>60886.85</v>
      </c>
      <c r="AL1724">
        <v>0</v>
      </c>
      <c r="AM1724">
        <v>30548.7</v>
      </c>
      <c r="AN1724">
        <v>16864.419999999998</v>
      </c>
      <c r="AO1724">
        <v>30338.15</v>
      </c>
      <c r="AP1724">
        <v>0</v>
      </c>
      <c r="AQ1724">
        <v>155</v>
      </c>
      <c r="AR1724">
        <v>0</v>
      </c>
      <c r="AS1724">
        <v>0</v>
      </c>
      <c r="AT1724">
        <v>70</v>
      </c>
      <c r="AU1724">
        <v>10</v>
      </c>
      <c r="AV1724">
        <v>1</v>
      </c>
      <c r="AW1724">
        <v>1</v>
      </c>
      <c r="AZ1724">
        <v>1</v>
      </c>
      <c r="BA1724">
        <v>1</v>
      </c>
      <c r="BB1724">
        <v>1</v>
      </c>
      <c r="BC1724">
        <v>1</v>
      </c>
      <c r="BD1724" t="s">
        <v>3</v>
      </c>
      <c r="BE1724" t="s">
        <v>3</v>
      </c>
      <c r="BF1724" t="s">
        <v>3</v>
      </c>
      <c r="BG1724" t="s">
        <v>3</v>
      </c>
      <c r="BH1724">
        <v>0</v>
      </c>
      <c r="BI1724">
        <v>4</v>
      </c>
      <c r="BJ1724" t="s">
        <v>133</v>
      </c>
      <c r="BM1724">
        <v>0</v>
      </c>
      <c r="BN1724">
        <v>0</v>
      </c>
      <c r="BO1724" t="s">
        <v>3</v>
      </c>
      <c r="BP1724">
        <v>0</v>
      </c>
      <c r="BQ1724">
        <v>1</v>
      </c>
      <c r="BR1724">
        <v>0</v>
      </c>
      <c r="BS1724">
        <v>1</v>
      </c>
      <c r="BT1724">
        <v>1</v>
      </c>
      <c r="BU1724">
        <v>1</v>
      </c>
      <c r="BV1724">
        <v>1</v>
      </c>
      <c r="BW1724">
        <v>1</v>
      </c>
      <c r="BX1724">
        <v>1</v>
      </c>
      <c r="BY1724" t="s">
        <v>3</v>
      </c>
      <c r="BZ1724">
        <v>70</v>
      </c>
      <c r="CA1724">
        <v>10</v>
      </c>
      <c r="CE1724">
        <v>0</v>
      </c>
      <c r="CF1724">
        <v>0</v>
      </c>
      <c r="CG1724">
        <v>0</v>
      </c>
      <c r="CM1724">
        <v>0</v>
      </c>
      <c r="CN1724" t="s">
        <v>3</v>
      </c>
      <c r="CO1724">
        <v>0</v>
      </c>
      <c r="CP1724">
        <f t="shared" ref="CP1724:CP1733" si="1429">(P1724+Q1724+S1724)</f>
        <v>0</v>
      </c>
      <c r="CQ1724">
        <f t="shared" ref="CQ1724:CQ1733" si="1430">(AC1724*BC1724*AW1724)</f>
        <v>0</v>
      </c>
      <c r="CR1724">
        <f>((((ET1724)*BB1724-(EU1724)*BS1724)+AE1724*BS1724)*AV1724)</f>
        <v>30548.7</v>
      </c>
      <c r="CS1724">
        <f t="shared" ref="CS1724:CS1733" si="1431">(AE1724*BS1724*AV1724)</f>
        <v>16864.419999999998</v>
      </c>
      <c r="CT1724">
        <f t="shared" ref="CT1724:CT1733" si="1432">(AF1724*BA1724*AV1724)</f>
        <v>30338.15</v>
      </c>
      <c r="CU1724">
        <f t="shared" ref="CU1724:CU1733" si="1433">AG1724</f>
        <v>0</v>
      </c>
      <c r="CV1724">
        <f t="shared" ref="CV1724:CV1733" si="1434">(AH1724*AV1724)</f>
        <v>155</v>
      </c>
      <c r="CW1724">
        <f t="shared" ref="CW1724:CW1733" si="1435">AI1724</f>
        <v>0</v>
      </c>
      <c r="CX1724">
        <f t="shared" ref="CX1724:CX1733" si="1436">AJ1724</f>
        <v>0</v>
      </c>
      <c r="CY1724">
        <f t="shared" ref="CY1724:CY1733" si="1437">((S1724*BZ1724)/100)</f>
        <v>0</v>
      </c>
      <c r="CZ1724">
        <f t="shared" ref="CZ1724:CZ1733" si="1438">((S1724*CA1724)/100)</f>
        <v>0</v>
      </c>
      <c r="DC1724" t="s">
        <v>3</v>
      </c>
      <c r="DD1724" t="s">
        <v>3</v>
      </c>
      <c r="DE1724" t="s">
        <v>3</v>
      </c>
      <c r="DF1724" t="s">
        <v>3</v>
      </c>
      <c r="DG1724" t="s">
        <v>3</v>
      </c>
      <c r="DH1724" t="s">
        <v>3</v>
      </c>
      <c r="DI1724" t="s">
        <v>3</v>
      </c>
      <c r="DJ1724" t="s">
        <v>3</v>
      </c>
      <c r="DK1724" t="s">
        <v>3</v>
      </c>
      <c r="DL1724" t="s">
        <v>3</v>
      </c>
      <c r="DM1724" t="s">
        <v>3</v>
      </c>
      <c r="DN1724">
        <v>0</v>
      </c>
      <c r="DO1724">
        <v>0</v>
      </c>
      <c r="DP1724">
        <v>1</v>
      </c>
      <c r="DQ1724">
        <v>1</v>
      </c>
      <c r="DU1724">
        <v>1007</v>
      </c>
      <c r="DV1724" t="s">
        <v>132</v>
      </c>
      <c r="DW1724" t="s">
        <v>132</v>
      </c>
      <c r="DX1724">
        <v>100</v>
      </c>
      <c r="EE1724">
        <v>51482689</v>
      </c>
      <c r="EF1724">
        <v>1</v>
      </c>
      <c r="EG1724" t="s">
        <v>21</v>
      </c>
      <c r="EH1724">
        <v>0</v>
      </c>
      <c r="EI1724" t="s">
        <v>3</v>
      </c>
      <c r="EJ1724">
        <v>4</v>
      </c>
      <c r="EK1724">
        <v>0</v>
      </c>
      <c r="EL1724" t="s">
        <v>22</v>
      </c>
      <c r="EM1724" t="s">
        <v>23</v>
      </c>
      <c r="EO1724" t="s">
        <v>3</v>
      </c>
      <c r="EQ1724">
        <v>0</v>
      </c>
      <c r="ER1724">
        <v>60886.85</v>
      </c>
      <c r="ES1724">
        <v>0</v>
      </c>
      <c r="ET1724">
        <v>30548.7</v>
      </c>
      <c r="EU1724">
        <v>16864.419999999998</v>
      </c>
      <c r="EV1724">
        <v>30338.15</v>
      </c>
      <c r="EW1724">
        <v>155</v>
      </c>
      <c r="EX1724">
        <v>0</v>
      </c>
      <c r="EY1724">
        <v>0</v>
      </c>
      <c r="FQ1724">
        <v>0</v>
      </c>
      <c r="FR1724">
        <f t="shared" ref="FR1724:FR1733" si="1439">ROUND(IF(AND(BH1724=3,BI1724=3),P1724,0),2)</f>
        <v>0</v>
      </c>
      <c r="FS1724">
        <v>0</v>
      </c>
      <c r="FX1724">
        <v>70</v>
      </c>
      <c r="FY1724">
        <v>10</v>
      </c>
      <c r="GA1724" t="s">
        <v>3</v>
      </c>
      <c r="GD1724">
        <v>0</v>
      </c>
      <c r="GF1724">
        <v>1777309349</v>
      </c>
      <c r="GG1724">
        <v>2</v>
      </c>
      <c r="GH1724">
        <v>1</v>
      </c>
      <c r="GI1724">
        <v>-2</v>
      </c>
      <c r="GJ1724">
        <v>0</v>
      </c>
      <c r="GK1724">
        <f>ROUND(R1724*(R12)/100,2)</f>
        <v>0</v>
      </c>
      <c r="GL1724">
        <f t="shared" ref="GL1724:GL1733" si="1440">ROUND(IF(AND(BH1724=3,BI1724=3,FS1724&lt;&gt;0),P1724,0),2)</f>
        <v>0</v>
      </c>
      <c r="GM1724">
        <f>ROUND(O1724+X1724+Y1724+GK1724,2)+GX1724</f>
        <v>0</v>
      </c>
      <c r="GN1724">
        <f>IF(OR(BI1724=0,BI1724=1),ROUND(O1724+X1724+Y1724+GK1724,2),0)</f>
        <v>0</v>
      </c>
      <c r="GO1724">
        <f>IF(BI1724=2,ROUND(O1724+X1724+Y1724+GK1724,2),0)</f>
        <v>0</v>
      </c>
      <c r="GP1724">
        <f>IF(BI1724=4,ROUND(O1724+X1724+Y1724+GK1724,2)+GX1724,0)</f>
        <v>0</v>
      </c>
      <c r="GR1724">
        <v>0</v>
      </c>
      <c r="GS1724">
        <v>3</v>
      </c>
      <c r="GT1724">
        <v>0</v>
      </c>
      <c r="GU1724" t="s">
        <v>3</v>
      </c>
      <c r="GV1724">
        <f>ROUND((GT1724),6)</f>
        <v>0</v>
      </c>
      <c r="GW1724">
        <v>1</v>
      </c>
      <c r="GX1724">
        <f t="shared" ref="GX1724:GX1733" si="1441">ROUND(HC1724*I1724,2)</f>
        <v>0</v>
      </c>
      <c r="HA1724">
        <v>0</v>
      </c>
      <c r="HB1724">
        <v>0</v>
      </c>
      <c r="HC1724">
        <f t="shared" ref="HC1724:HC1733" si="1442">GV1724*GW1724</f>
        <v>0</v>
      </c>
      <c r="HE1724" t="s">
        <v>3</v>
      </c>
      <c r="HF1724" t="s">
        <v>3</v>
      </c>
      <c r="IK1724">
        <f t="shared" ref="IK1724:IK1733" si="1443">ROUND(GM1724*1.2,2)</f>
        <v>0</v>
      </c>
    </row>
    <row r="1725" spans="1:245" x14ac:dyDescent="0.2">
      <c r="A1725">
        <v>17</v>
      </c>
      <c r="B1725">
        <v>1</v>
      </c>
      <c r="C1725">
        <f>ROW(SmtRes!A539)</f>
        <v>539</v>
      </c>
      <c r="D1725">
        <f>ROW(EtalonRes!A522)</f>
        <v>522</v>
      </c>
      <c r="E1725" t="s">
        <v>134</v>
      </c>
      <c r="F1725" t="s">
        <v>25</v>
      </c>
      <c r="G1725" t="s">
        <v>26</v>
      </c>
      <c r="H1725" t="s">
        <v>27</v>
      </c>
      <c r="I1725">
        <v>0</v>
      </c>
      <c r="J1725">
        <v>0</v>
      </c>
      <c r="O1725">
        <f t="shared" si="1413"/>
        <v>0</v>
      </c>
      <c r="P1725">
        <f t="shared" si="1414"/>
        <v>0</v>
      </c>
      <c r="Q1725">
        <f t="shared" si="1415"/>
        <v>0</v>
      </c>
      <c r="R1725">
        <f t="shared" si="1416"/>
        <v>0</v>
      </c>
      <c r="S1725">
        <f t="shared" si="1417"/>
        <v>0</v>
      </c>
      <c r="T1725">
        <f t="shared" si="1418"/>
        <v>0</v>
      </c>
      <c r="U1725">
        <f t="shared" si="1419"/>
        <v>0</v>
      </c>
      <c r="V1725">
        <f t="shared" si="1420"/>
        <v>0</v>
      </c>
      <c r="W1725">
        <f t="shared" si="1421"/>
        <v>0</v>
      </c>
      <c r="X1725">
        <f t="shared" si="1422"/>
        <v>0</v>
      </c>
      <c r="Y1725">
        <f t="shared" si="1423"/>
        <v>0</v>
      </c>
      <c r="AA1725">
        <v>52421674</v>
      </c>
      <c r="AB1725">
        <f t="shared" si="1424"/>
        <v>80.25</v>
      </c>
      <c r="AC1725">
        <f>ROUND((ES1725),6)</f>
        <v>0</v>
      </c>
      <c r="AD1725">
        <f>ROUND((((ET1725)-(EU1725))+AE1725),6)</f>
        <v>80.25</v>
      </c>
      <c r="AE1725">
        <f t="shared" si="1425"/>
        <v>25.84</v>
      </c>
      <c r="AF1725">
        <f t="shared" si="1425"/>
        <v>0</v>
      </c>
      <c r="AG1725">
        <f t="shared" si="1426"/>
        <v>0</v>
      </c>
      <c r="AH1725">
        <f t="shared" si="1427"/>
        <v>0</v>
      </c>
      <c r="AI1725">
        <f t="shared" si="1427"/>
        <v>0</v>
      </c>
      <c r="AJ1725">
        <f t="shared" si="1428"/>
        <v>0</v>
      </c>
      <c r="AK1725">
        <v>80.25</v>
      </c>
      <c r="AL1725">
        <v>0</v>
      </c>
      <c r="AM1725">
        <v>80.25</v>
      </c>
      <c r="AN1725">
        <v>25.84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70</v>
      </c>
      <c r="AU1725">
        <v>10</v>
      </c>
      <c r="AV1725">
        <v>1</v>
      </c>
      <c r="AW1725">
        <v>1</v>
      </c>
      <c r="AZ1725">
        <v>1</v>
      </c>
      <c r="BA1725">
        <v>1</v>
      </c>
      <c r="BB1725">
        <v>1</v>
      </c>
      <c r="BC1725">
        <v>1</v>
      </c>
      <c r="BD1725" t="s">
        <v>3</v>
      </c>
      <c r="BE1725" t="s">
        <v>3</v>
      </c>
      <c r="BF1725" t="s">
        <v>3</v>
      </c>
      <c r="BG1725" t="s">
        <v>3</v>
      </c>
      <c r="BH1725">
        <v>0</v>
      </c>
      <c r="BI1725">
        <v>4</v>
      </c>
      <c r="BJ1725" t="s">
        <v>28</v>
      </c>
      <c r="BM1725">
        <v>0</v>
      </c>
      <c r="BN1725">
        <v>0</v>
      </c>
      <c r="BO1725" t="s">
        <v>3</v>
      </c>
      <c r="BP1725">
        <v>0</v>
      </c>
      <c r="BQ1725">
        <v>1</v>
      </c>
      <c r="BR1725">
        <v>0</v>
      </c>
      <c r="BS1725">
        <v>1</v>
      </c>
      <c r="BT1725">
        <v>1</v>
      </c>
      <c r="BU1725">
        <v>1</v>
      </c>
      <c r="BV1725">
        <v>1</v>
      </c>
      <c r="BW1725">
        <v>1</v>
      </c>
      <c r="BX1725">
        <v>1</v>
      </c>
      <c r="BY1725" t="s">
        <v>3</v>
      </c>
      <c r="BZ1725">
        <v>70</v>
      </c>
      <c r="CA1725">
        <v>10</v>
      </c>
      <c r="CE1725">
        <v>0</v>
      </c>
      <c r="CF1725">
        <v>0</v>
      </c>
      <c r="CG1725">
        <v>0</v>
      </c>
      <c r="CM1725">
        <v>0</v>
      </c>
      <c r="CN1725" t="s">
        <v>3</v>
      </c>
      <c r="CO1725">
        <v>0</v>
      </c>
      <c r="CP1725">
        <f t="shared" si="1429"/>
        <v>0</v>
      </c>
      <c r="CQ1725">
        <f t="shared" si="1430"/>
        <v>0</v>
      </c>
      <c r="CR1725">
        <f>((((ET1725)*BB1725-(EU1725)*BS1725)+AE1725*BS1725)*AV1725)</f>
        <v>80.25</v>
      </c>
      <c r="CS1725">
        <f t="shared" si="1431"/>
        <v>25.84</v>
      </c>
      <c r="CT1725">
        <f t="shared" si="1432"/>
        <v>0</v>
      </c>
      <c r="CU1725">
        <f t="shared" si="1433"/>
        <v>0</v>
      </c>
      <c r="CV1725">
        <f t="shared" si="1434"/>
        <v>0</v>
      </c>
      <c r="CW1725">
        <f t="shared" si="1435"/>
        <v>0</v>
      </c>
      <c r="CX1725">
        <f t="shared" si="1436"/>
        <v>0</v>
      </c>
      <c r="CY1725">
        <f t="shared" si="1437"/>
        <v>0</v>
      </c>
      <c r="CZ1725">
        <f t="shared" si="1438"/>
        <v>0</v>
      </c>
      <c r="DC1725" t="s">
        <v>3</v>
      </c>
      <c r="DD1725" t="s">
        <v>3</v>
      </c>
      <c r="DE1725" t="s">
        <v>3</v>
      </c>
      <c r="DF1725" t="s">
        <v>3</v>
      </c>
      <c r="DG1725" t="s">
        <v>3</v>
      </c>
      <c r="DH1725" t="s">
        <v>3</v>
      </c>
      <c r="DI1725" t="s">
        <v>3</v>
      </c>
      <c r="DJ1725" t="s">
        <v>3</v>
      </c>
      <c r="DK1725" t="s">
        <v>3</v>
      </c>
      <c r="DL1725" t="s">
        <v>3</v>
      </c>
      <c r="DM1725" t="s">
        <v>3</v>
      </c>
      <c r="DN1725">
        <v>0</v>
      </c>
      <c r="DO1725">
        <v>0</v>
      </c>
      <c r="DP1725">
        <v>1</v>
      </c>
      <c r="DQ1725">
        <v>1</v>
      </c>
      <c r="DU1725">
        <v>1009</v>
      </c>
      <c r="DV1725" t="s">
        <v>27</v>
      </c>
      <c r="DW1725" t="s">
        <v>27</v>
      </c>
      <c r="DX1725">
        <v>1000</v>
      </c>
      <c r="EE1725">
        <v>51482689</v>
      </c>
      <c r="EF1725">
        <v>1</v>
      </c>
      <c r="EG1725" t="s">
        <v>21</v>
      </c>
      <c r="EH1725">
        <v>0</v>
      </c>
      <c r="EI1725" t="s">
        <v>3</v>
      </c>
      <c r="EJ1725">
        <v>4</v>
      </c>
      <c r="EK1725">
        <v>0</v>
      </c>
      <c r="EL1725" t="s">
        <v>22</v>
      </c>
      <c r="EM1725" t="s">
        <v>23</v>
      </c>
      <c r="EO1725" t="s">
        <v>3</v>
      </c>
      <c r="EQ1725">
        <v>0</v>
      </c>
      <c r="ER1725">
        <v>80.25</v>
      </c>
      <c r="ES1725">
        <v>0</v>
      </c>
      <c r="ET1725">
        <v>80.25</v>
      </c>
      <c r="EU1725">
        <v>25.84</v>
      </c>
      <c r="EV1725">
        <v>0</v>
      </c>
      <c r="EW1725">
        <v>0</v>
      </c>
      <c r="EX1725">
        <v>0</v>
      </c>
      <c r="EY1725">
        <v>0</v>
      </c>
      <c r="FQ1725">
        <v>0</v>
      </c>
      <c r="FR1725">
        <f t="shared" si="1439"/>
        <v>0</v>
      </c>
      <c r="FS1725">
        <v>0</v>
      </c>
      <c r="FX1725">
        <v>70</v>
      </c>
      <c r="FY1725">
        <v>10</v>
      </c>
      <c r="GA1725" t="s">
        <v>3</v>
      </c>
      <c r="GD1725">
        <v>0</v>
      </c>
      <c r="GF1725">
        <v>-706956719</v>
      </c>
      <c r="GG1725">
        <v>2</v>
      </c>
      <c r="GH1725">
        <v>1</v>
      </c>
      <c r="GI1725">
        <v>-2</v>
      </c>
      <c r="GJ1725">
        <v>0</v>
      </c>
      <c r="GK1725">
        <f>ROUND(R1725*(R12)/100,2)</f>
        <v>0</v>
      </c>
      <c r="GL1725">
        <f t="shared" si="1440"/>
        <v>0</v>
      </c>
      <c r="GM1725">
        <f>ROUND(O1725+X1725+Y1725+GK1725,2)+GX1725</f>
        <v>0</v>
      </c>
      <c r="GN1725">
        <f>IF(OR(BI1725=0,BI1725=1),ROUND(O1725+X1725+Y1725+GK1725,2),0)</f>
        <v>0</v>
      </c>
      <c r="GO1725">
        <f>IF(BI1725=2,ROUND(O1725+X1725+Y1725+GK1725,2),0)</f>
        <v>0</v>
      </c>
      <c r="GP1725">
        <f>IF(BI1725=4,ROUND(O1725+X1725+Y1725+GK1725,2)+GX1725,0)</f>
        <v>0</v>
      </c>
      <c r="GR1725">
        <v>0</v>
      </c>
      <c r="GS1725">
        <v>3</v>
      </c>
      <c r="GT1725">
        <v>0</v>
      </c>
      <c r="GU1725" t="s">
        <v>3</v>
      </c>
      <c r="GV1725">
        <f>ROUND((GT1725),6)</f>
        <v>0</v>
      </c>
      <c r="GW1725">
        <v>1</v>
      </c>
      <c r="GX1725">
        <f t="shared" si="1441"/>
        <v>0</v>
      </c>
      <c r="HA1725">
        <v>0</v>
      </c>
      <c r="HB1725">
        <v>0</v>
      </c>
      <c r="HC1725">
        <f t="shared" si="1442"/>
        <v>0</v>
      </c>
      <c r="HE1725" t="s">
        <v>3</v>
      </c>
      <c r="HF1725" t="s">
        <v>3</v>
      </c>
      <c r="IK1725">
        <f t="shared" si="1443"/>
        <v>0</v>
      </c>
    </row>
    <row r="1726" spans="1:245" x14ac:dyDescent="0.2">
      <c r="A1726">
        <v>17</v>
      </c>
      <c r="B1726">
        <v>1</v>
      </c>
      <c r="C1726">
        <f>ROW(SmtRes!A540)</f>
        <v>540</v>
      </c>
      <c r="D1726">
        <f>ROW(EtalonRes!A523)</f>
        <v>523</v>
      </c>
      <c r="E1726" t="s">
        <v>135</v>
      </c>
      <c r="F1726" t="s">
        <v>30</v>
      </c>
      <c r="G1726" t="s">
        <v>31</v>
      </c>
      <c r="H1726" t="s">
        <v>27</v>
      </c>
      <c r="I1726">
        <v>0</v>
      </c>
      <c r="J1726">
        <v>0</v>
      </c>
      <c r="O1726">
        <f t="shared" si="1413"/>
        <v>0</v>
      </c>
      <c r="P1726">
        <f t="shared" si="1414"/>
        <v>0</v>
      </c>
      <c r="Q1726">
        <f t="shared" si="1415"/>
        <v>0</v>
      </c>
      <c r="R1726">
        <f t="shared" si="1416"/>
        <v>0</v>
      </c>
      <c r="S1726">
        <f t="shared" si="1417"/>
        <v>0</v>
      </c>
      <c r="T1726">
        <f t="shared" si="1418"/>
        <v>0</v>
      </c>
      <c r="U1726">
        <f t="shared" si="1419"/>
        <v>0</v>
      </c>
      <c r="V1726">
        <f t="shared" si="1420"/>
        <v>0</v>
      </c>
      <c r="W1726">
        <f t="shared" si="1421"/>
        <v>0</v>
      </c>
      <c r="X1726">
        <f t="shared" si="1422"/>
        <v>0</v>
      </c>
      <c r="Y1726">
        <f t="shared" si="1423"/>
        <v>0</v>
      </c>
      <c r="AA1726">
        <v>52421674</v>
      </c>
      <c r="AB1726">
        <f t="shared" si="1424"/>
        <v>124.9</v>
      </c>
      <c r="AC1726">
        <f>ROUND((ES1726),6)</f>
        <v>0</v>
      </c>
      <c r="AD1726">
        <f>ROUND((((ET1726)-(EU1726))+AE1726),6)</f>
        <v>0</v>
      </c>
      <c r="AE1726">
        <f t="shared" si="1425"/>
        <v>0</v>
      </c>
      <c r="AF1726">
        <f t="shared" si="1425"/>
        <v>124.9</v>
      </c>
      <c r="AG1726">
        <f t="shared" si="1426"/>
        <v>0</v>
      </c>
      <c r="AH1726">
        <f t="shared" si="1427"/>
        <v>1.02</v>
      </c>
      <c r="AI1726">
        <f t="shared" si="1427"/>
        <v>0</v>
      </c>
      <c r="AJ1726">
        <f t="shared" si="1428"/>
        <v>0</v>
      </c>
      <c r="AK1726">
        <v>124.9</v>
      </c>
      <c r="AL1726">
        <v>0</v>
      </c>
      <c r="AM1726">
        <v>0</v>
      </c>
      <c r="AN1726">
        <v>0</v>
      </c>
      <c r="AO1726">
        <v>124.9</v>
      </c>
      <c r="AP1726">
        <v>0</v>
      </c>
      <c r="AQ1726">
        <v>1.02</v>
      </c>
      <c r="AR1726">
        <v>0</v>
      </c>
      <c r="AS1726">
        <v>0</v>
      </c>
      <c r="AT1726">
        <v>70</v>
      </c>
      <c r="AU1726">
        <v>10</v>
      </c>
      <c r="AV1726">
        <v>1</v>
      </c>
      <c r="AW1726">
        <v>1</v>
      </c>
      <c r="AZ1726">
        <v>1</v>
      </c>
      <c r="BA1726">
        <v>1</v>
      </c>
      <c r="BB1726">
        <v>1</v>
      </c>
      <c r="BC1726">
        <v>1</v>
      </c>
      <c r="BD1726" t="s">
        <v>3</v>
      </c>
      <c r="BE1726" t="s">
        <v>3</v>
      </c>
      <c r="BF1726" t="s">
        <v>3</v>
      </c>
      <c r="BG1726" t="s">
        <v>3</v>
      </c>
      <c r="BH1726">
        <v>0</v>
      </c>
      <c r="BI1726">
        <v>4</v>
      </c>
      <c r="BJ1726" t="s">
        <v>32</v>
      </c>
      <c r="BM1726">
        <v>0</v>
      </c>
      <c r="BN1726">
        <v>0</v>
      </c>
      <c r="BO1726" t="s">
        <v>3</v>
      </c>
      <c r="BP1726">
        <v>0</v>
      </c>
      <c r="BQ1726">
        <v>1</v>
      </c>
      <c r="BR1726">
        <v>0</v>
      </c>
      <c r="BS1726">
        <v>1</v>
      </c>
      <c r="BT1726">
        <v>1</v>
      </c>
      <c r="BU1726">
        <v>1</v>
      </c>
      <c r="BV1726">
        <v>1</v>
      </c>
      <c r="BW1726">
        <v>1</v>
      </c>
      <c r="BX1726">
        <v>1</v>
      </c>
      <c r="BY1726" t="s">
        <v>3</v>
      </c>
      <c r="BZ1726">
        <v>70</v>
      </c>
      <c r="CA1726">
        <v>10</v>
      </c>
      <c r="CE1726">
        <v>0</v>
      </c>
      <c r="CF1726">
        <v>0</v>
      </c>
      <c r="CG1726">
        <v>0</v>
      </c>
      <c r="CM1726">
        <v>0</v>
      </c>
      <c r="CN1726" t="s">
        <v>3</v>
      </c>
      <c r="CO1726">
        <v>0</v>
      </c>
      <c r="CP1726">
        <f t="shared" si="1429"/>
        <v>0</v>
      </c>
      <c r="CQ1726">
        <f t="shared" si="1430"/>
        <v>0</v>
      </c>
      <c r="CR1726">
        <f>((((ET1726)*BB1726-(EU1726)*BS1726)+AE1726*BS1726)*AV1726)</f>
        <v>0</v>
      </c>
      <c r="CS1726">
        <f t="shared" si="1431"/>
        <v>0</v>
      </c>
      <c r="CT1726">
        <f t="shared" si="1432"/>
        <v>124.9</v>
      </c>
      <c r="CU1726">
        <f t="shared" si="1433"/>
        <v>0</v>
      </c>
      <c r="CV1726">
        <f t="shared" si="1434"/>
        <v>1.02</v>
      </c>
      <c r="CW1726">
        <f t="shared" si="1435"/>
        <v>0</v>
      </c>
      <c r="CX1726">
        <f t="shared" si="1436"/>
        <v>0</v>
      </c>
      <c r="CY1726">
        <f t="shared" si="1437"/>
        <v>0</v>
      </c>
      <c r="CZ1726">
        <f t="shared" si="1438"/>
        <v>0</v>
      </c>
      <c r="DC1726" t="s">
        <v>3</v>
      </c>
      <c r="DD1726" t="s">
        <v>3</v>
      </c>
      <c r="DE1726" t="s">
        <v>3</v>
      </c>
      <c r="DF1726" t="s">
        <v>3</v>
      </c>
      <c r="DG1726" t="s">
        <v>3</v>
      </c>
      <c r="DH1726" t="s">
        <v>3</v>
      </c>
      <c r="DI1726" t="s">
        <v>3</v>
      </c>
      <c r="DJ1726" t="s">
        <v>3</v>
      </c>
      <c r="DK1726" t="s">
        <v>3</v>
      </c>
      <c r="DL1726" t="s">
        <v>3</v>
      </c>
      <c r="DM1726" t="s">
        <v>3</v>
      </c>
      <c r="DN1726">
        <v>0</v>
      </c>
      <c r="DO1726">
        <v>0</v>
      </c>
      <c r="DP1726">
        <v>1</v>
      </c>
      <c r="DQ1726">
        <v>1</v>
      </c>
      <c r="DU1726">
        <v>1009</v>
      </c>
      <c r="DV1726" t="s">
        <v>27</v>
      </c>
      <c r="DW1726" t="s">
        <v>27</v>
      </c>
      <c r="DX1726">
        <v>1000</v>
      </c>
      <c r="EE1726">
        <v>51482689</v>
      </c>
      <c r="EF1726">
        <v>1</v>
      </c>
      <c r="EG1726" t="s">
        <v>21</v>
      </c>
      <c r="EH1726">
        <v>0</v>
      </c>
      <c r="EI1726" t="s">
        <v>3</v>
      </c>
      <c r="EJ1726">
        <v>4</v>
      </c>
      <c r="EK1726">
        <v>0</v>
      </c>
      <c r="EL1726" t="s">
        <v>22</v>
      </c>
      <c r="EM1726" t="s">
        <v>23</v>
      </c>
      <c r="EO1726" t="s">
        <v>3</v>
      </c>
      <c r="EQ1726">
        <v>0</v>
      </c>
      <c r="ER1726">
        <v>124.9</v>
      </c>
      <c r="ES1726">
        <v>0</v>
      </c>
      <c r="ET1726">
        <v>0</v>
      </c>
      <c r="EU1726">
        <v>0</v>
      </c>
      <c r="EV1726">
        <v>124.9</v>
      </c>
      <c r="EW1726">
        <v>1.02</v>
      </c>
      <c r="EX1726">
        <v>0</v>
      </c>
      <c r="EY1726">
        <v>0</v>
      </c>
      <c r="FQ1726">
        <v>0</v>
      </c>
      <c r="FR1726">
        <f t="shared" si="1439"/>
        <v>0</v>
      </c>
      <c r="FS1726">
        <v>0</v>
      </c>
      <c r="FX1726">
        <v>70</v>
      </c>
      <c r="FY1726">
        <v>10</v>
      </c>
      <c r="GA1726" t="s">
        <v>3</v>
      </c>
      <c r="GD1726">
        <v>0</v>
      </c>
      <c r="GF1726">
        <v>44828971</v>
      </c>
      <c r="GG1726">
        <v>2</v>
      </c>
      <c r="GH1726">
        <v>1</v>
      </c>
      <c r="GI1726">
        <v>-2</v>
      </c>
      <c r="GJ1726">
        <v>0</v>
      </c>
      <c r="GK1726">
        <f>ROUND(R1726*(R12)/100,2)</f>
        <v>0</v>
      </c>
      <c r="GL1726">
        <f t="shared" si="1440"/>
        <v>0</v>
      </c>
      <c r="GM1726">
        <f>ROUND(O1726+X1726+Y1726+GK1726,2)+GX1726</f>
        <v>0</v>
      </c>
      <c r="GN1726">
        <f>IF(OR(BI1726=0,BI1726=1),ROUND(O1726+X1726+Y1726+GK1726,2),0)</f>
        <v>0</v>
      </c>
      <c r="GO1726">
        <f>IF(BI1726=2,ROUND(O1726+X1726+Y1726+GK1726,2),0)</f>
        <v>0</v>
      </c>
      <c r="GP1726">
        <f>IF(BI1726=4,ROUND(O1726+X1726+Y1726+GK1726,2)+GX1726,0)</f>
        <v>0</v>
      </c>
      <c r="GR1726">
        <v>0</v>
      </c>
      <c r="GS1726">
        <v>3</v>
      </c>
      <c r="GT1726">
        <v>0</v>
      </c>
      <c r="GU1726" t="s">
        <v>3</v>
      </c>
      <c r="GV1726">
        <f>ROUND((GT1726),6)</f>
        <v>0</v>
      </c>
      <c r="GW1726">
        <v>1</v>
      </c>
      <c r="GX1726">
        <f t="shared" si="1441"/>
        <v>0</v>
      </c>
      <c r="HA1726">
        <v>0</v>
      </c>
      <c r="HB1726">
        <v>0</v>
      </c>
      <c r="HC1726">
        <f t="shared" si="1442"/>
        <v>0</v>
      </c>
      <c r="HE1726" t="s">
        <v>3</v>
      </c>
      <c r="HF1726" t="s">
        <v>3</v>
      </c>
      <c r="IK1726">
        <f t="shared" si="1443"/>
        <v>0</v>
      </c>
    </row>
    <row r="1727" spans="1:245" x14ac:dyDescent="0.2">
      <c r="A1727">
        <v>17</v>
      </c>
      <c r="B1727">
        <v>1</v>
      </c>
      <c r="C1727">
        <f>ROW(SmtRes!A542)</f>
        <v>542</v>
      </c>
      <c r="D1727">
        <f>ROW(EtalonRes!A525)</f>
        <v>525</v>
      </c>
      <c r="E1727" t="s">
        <v>136</v>
      </c>
      <c r="F1727" t="s">
        <v>34</v>
      </c>
      <c r="G1727" t="s">
        <v>35</v>
      </c>
      <c r="H1727" t="s">
        <v>27</v>
      </c>
      <c r="I1727">
        <v>0</v>
      </c>
      <c r="J1727">
        <v>0</v>
      </c>
      <c r="O1727">
        <f t="shared" si="1413"/>
        <v>0</v>
      </c>
      <c r="P1727">
        <f t="shared" si="1414"/>
        <v>0</v>
      </c>
      <c r="Q1727">
        <f t="shared" si="1415"/>
        <v>0</v>
      </c>
      <c r="R1727">
        <f t="shared" si="1416"/>
        <v>0</v>
      </c>
      <c r="S1727">
        <f t="shared" si="1417"/>
        <v>0</v>
      </c>
      <c r="T1727">
        <f t="shared" si="1418"/>
        <v>0</v>
      </c>
      <c r="U1727">
        <f t="shared" si="1419"/>
        <v>0</v>
      </c>
      <c r="V1727">
        <f t="shared" si="1420"/>
        <v>0</v>
      </c>
      <c r="W1727">
        <f t="shared" si="1421"/>
        <v>0</v>
      </c>
      <c r="X1727">
        <f t="shared" si="1422"/>
        <v>0</v>
      </c>
      <c r="Y1727">
        <f t="shared" si="1423"/>
        <v>0</v>
      </c>
      <c r="AA1727">
        <v>52421674</v>
      </c>
      <c r="AB1727">
        <f t="shared" si="1424"/>
        <v>57.83</v>
      </c>
      <c r="AC1727">
        <f>ROUND((ES1727),6)</f>
        <v>0</v>
      </c>
      <c r="AD1727">
        <f>ROUND((((ET1727)-(EU1727))+AE1727),6)</f>
        <v>57.83</v>
      </c>
      <c r="AE1727">
        <f t="shared" si="1425"/>
        <v>31.44</v>
      </c>
      <c r="AF1727">
        <f t="shared" si="1425"/>
        <v>0</v>
      </c>
      <c r="AG1727">
        <f t="shared" si="1426"/>
        <v>0</v>
      </c>
      <c r="AH1727">
        <f t="shared" si="1427"/>
        <v>0</v>
      </c>
      <c r="AI1727">
        <f t="shared" si="1427"/>
        <v>0</v>
      </c>
      <c r="AJ1727">
        <f t="shared" si="1428"/>
        <v>0</v>
      </c>
      <c r="AK1727">
        <v>57.83</v>
      </c>
      <c r="AL1727">
        <v>0</v>
      </c>
      <c r="AM1727">
        <v>57.83</v>
      </c>
      <c r="AN1727">
        <v>31.44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1</v>
      </c>
      <c r="AW1727">
        <v>1</v>
      </c>
      <c r="AZ1727">
        <v>1</v>
      </c>
      <c r="BA1727">
        <v>1</v>
      </c>
      <c r="BB1727">
        <v>1</v>
      </c>
      <c r="BC1727">
        <v>1</v>
      </c>
      <c r="BD1727" t="s">
        <v>3</v>
      </c>
      <c r="BE1727" t="s">
        <v>3</v>
      </c>
      <c r="BF1727" t="s">
        <v>3</v>
      </c>
      <c r="BG1727" t="s">
        <v>3</v>
      </c>
      <c r="BH1727">
        <v>0</v>
      </c>
      <c r="BI1727">
        <v>4</v>
      </c>
      <c r="BJ1727" t="s">
        <v>36</v>
      </c>
      <c r="BM1727">
        <v>1</v>
      </c>
      <c r="BN1727">
        <v>0</v>
      </c>
      <c r="BO1727" t="s">
        <v>3</v>
      </c>
      <c r="BP1727">
        <v>0</v>
      </c>
      <c r="BQ1727">
        <v>1</v>
      </c>
      <c r="BR1727">
        <v>0</v>
      </c>
      <c r="BS1727">
        <v>1</v>
      </c>
      <c r="BT1727">
        <v>1</v>
      </c>
      <c r="BU1727">
        <v>1</v>
      </c>
      <c r="BV1727">
        <v>1</v>
      </c>
      <c r="BW1727">
        <v>1</v>
      </c>
      <c r="BX1727">
        <v>1</v>
      </c>
      <c r="BY1727" t="s">
        <v>3</v>
      </c>
      <c r="BZ1727">
        <v>0</v>
      </c>
      <c r="CA1727">
        <v>0</v>
      </c>
      <c r="CE1727">
        <v>0</v>
      </c>
      <c r="CF1727">
        <v>0</v>
      </c>
      <c r="CG1727">
        <v>0</v>
      </c>
      <c r="CM1727">
        <v>0</v>
      </c>
      <c r="CN1727" t="s">
        <v>3</v>
      </c>
      <c r="CO1727">
        <v>0</v>
      </c>
      <c r="CP1727">
        <f t="shared" si="1429"/>
        <v>0</v>
      </c>
      <c r="CQ1727">
        <f t="shared" si="1430"/>
        <v>0</v>
      </c>
      <c r="CR1727">
        <f>((((ET1727)*BB1727-(EU1727)*BS1727)+AE1727*BS1727)*AV1727)</f>
        <v>57.83</v>
      </c>
      <c r="CS1727">
        <f t="shared" si="1431"/>
        <v>31.44</v>
      </c>
      <c r="CT1727">
        <f t="shared" si="1432"/>
        <v>0</v>
      </c>
      <c r="CU1727">
        <f t="shared" si="1433"/>
        <v>0</v>
      </c>
      <c r="CV1727">
        <f t="shared" si="1434"/>
        <v>0</v>
      </c>
      <c r="CW1727">
        <f t="shared" si="1435"/>
        <v>0</v>
      </c>
      <c r="CX1727">
        <f t="shared" si="1436"/>
        <v>0</v>
      </c>
      <c r="CY1727">
        <f t="shared" si="1437"/>
        <v>0</v>
      </c>
      <c r="CZ1727">
        <f t="shared" si="1438"/>
        <v>0</v>
      </c>
      <c r="DC1727" t="s">
        <v>3</v>
      </c>
      <c r="DD1727" t="s">
        <v>3</v>
      </c>
      <c r="DE1727" t="s">
        <v>3</v>
      </c>
      <c r="DF1727" t="s">
        <v>3</v>
      </c>
      <c r="DG1727" t="s">
        <v>3</v>
      </c>
      <c r="DH1727" t="s">
        <v>3</v>
      </c>
      <c r="DI1727" t="s">
        <v>3</v>
      </c>
      <c r="DJ1727" t="s">
        <v>3</v>
      </c>
      <c r="DK1727" t="s">
        <v>3</v>
      </c>
      <c r="DL1727" t="s">
        <v>3</v>
      </c>
      <c r="DM1727" t="s">
        <v>3</v>
      </c>
      <c r="DN1727">
        <v>0</v>
      </c>
      <c r="DO1727">
        <v>0</v>
      </c>
      <c r="DP1727">
        <v>1</v>
      </c>
      <c r="DQ1727">
        <v>1</v>
      </c>
      <c r="DU1727">
        <v>1009</v>
      </c>
      <c r="DV1727" t="s">
        <v>27</v>
      </c>
      <c r="DW1727" t="s">
        <v>27</v>
      </c>
      <c r="DX1727">
        <v>1000</v>
      </c>
      <c r="EE1727">
        <v>51482691</v>
      </c>
      <c r="EF1727">
        <v>1</v>
      </c>
      <c r="EG1727" t="s">
        <v>21</v>
      </c>
      <c r="EH1727">
        <v>0</v>
      </c>
      <c r="EI1727" t="s">
        <v>3</v>
      </c>
      <c r="EJ1727">
        <v>4</v>
      </c>
      <c r="EK1727">
        <v>1</v>
      </c>
      <c r="EL1727" t="s">
        <v>37</v>
      </c>
      <c r="EM1727" t="s">
        <v>23</v>
      </c>
      <c r="EO1727" t="s">
        <v>3</v>
      </c>
      <c r="EQ1727">
        <v>0</v>
      </c>
      <c r="ER1727">
        <v>57.83</v>
      </c>
      <c r="ES1727">
        <v>0</v>
      </c>
      <c r="ET1727">
        <v>57.83</v>
      </c>
      <c r="EU1727">
        <v>31.44</v>
      </c>
      <c r="EV1727">
        <v>0</v>
      </c>
      <c r="EW1727">
        <v>0</v>
      </c>
      <c r="EX1727">
        <v>0</v>
      </c>
      <c r="EY1727">
        <v>0</v>
      </c>
      <c r="FQ1727">
        <v>0</v>
      </c>
      <c r="FR1727">
        <f t="shared" si="1439"/>
        <v>0</v>
      </c>
      <c r="FS1727">
        <v>0</v>
      </c>
      <c r="FX1727">
        <v>0</v>
      </c>
      <c r="FY1727">
        <v>0</v>
      </c>
      <c r="GA1727" t="s">
        <v>3</v>
      </c>
      <c r="GD1727">
        <v>1</v>
      </c>
      <c r="GF1727">
        <v>-1870736679</v>
      </c>
      <c r="GG1727">
        <v>2</v>
      </c>
      <c r="GH1727">
        <v>1</v>
      </c>
      <c r="GI1727">
        <v>-2</v>
      </c>
      <c r="GJ1727">
        <v>0</v>
      </c>
      <c r="GK1727">
        <v>0</v>
      </c>
      <c r="GL1727">
        <f t="shared" si="1440"/>
        <v>0</v>
      </c>
      <c r="GM1727">
        <f>ROUND(O1727+X1727+Y1727,2)+GX1727</f>
        <v>0</v>
      </c>
      <c r="GN1727">
        <f>IF(OR(BI1727=0,BI1727=1),ROUND(O1727+X1727+Y1727,2),0)</f>
        <v>0</v>
      </c>
      <c r="GO1727">
        <f>IF(BI1727=2,ROUND(O1727+X1727+Y1727,2),0)</f>
        <v>0</v>
      </c>
      <c r="GP1727">
        <f>IF(BI1727=4,ROUND(O1727+X1727+Y1727,2)+GX1727,0)</f>
        <v>0</v>
      </c>
      <c r="GR1727">
        <v>0</v>
      </c>
      <c r="GS1727">
        <v>3</v>
      </c>
      <c r="GT1727">
        <v>0</v>
      </c>
      <c r="GU1727" t="s">
        <v>3</v>
      </c>
      <c r="GV1727">
        <f>ROUND((GT1727),6)</f>
        <v>0</v>
      </c>
      <c r="GW1727">
        <v>1</v>
      </c>
      <c r="GX1727">
        <f t="shared" si="1441"/>
        <v>0</v>
      </c>
      <c r="HA1727">
        <v>0</v>
      </c>
      <c r="HB1727">
        <v>0</v>
      </c>
      <c r="HC1727">
        <f t="shared" si="1442"/>
        <v>0</v>
      </c>
      <c r="HE1727" t="s">
        <v>3</v>
      </c>
      <c r="HF1727" t="s">
        <v>3</v>
      </c>
      <c r="IK1727">
        <f t="shared" si="1443"/>
        <v>0</v>
      </c>
    </row>
    <row r="1728" spans="1:245" x14ac:dyDescent="0.2">
      <c r="A1728">
        <v>17</v>
      </c>
      <c r="B1728">
        <v>1</v>
      </c>
      <c r="C1728">
        <f>ROW(SmtRes!A544)</f>
        <v>544</v>
      </c>
      <c r="D1728">
        <f>ROW(EtalonRes!A527)</f>
        <v>527</v>
      </c>
      <c r="E1728" t="s">
        <v>137</v>
      </c>
      <c r="F1728" t="s">
        <v>39</v>
      </c>
      <c r="G1728" t="s">
        <v>40</v>
      </c>
      <c r="H1728" t="s">
        <v>27</v>
      </c>
      <c r="I1728">
        <v>0</v>
      </c>
      <c r="J1728">
        <v>0</v>
      </c>
      <c r="O1728">
        <f t="shared" si="1413"/>
        <v>0</v>
      </c>
      <c r="P1728">
        <f t="shared" si="1414"/>
        <v>0</v>
      </c>
      <c r="Q1728">
        <f t="shared" si="1415"/>
        <v>0</v>
      </c>
      <c r="R1728">
        <f t="shared" si="1416"/>
        <v>0</v>
      </c>
      <c r="S1728">
        <f t="shared" si="1417"/>
        <v>0</v>
      </c>
      <c r="T1728">
        <f t="shared" si="1418"/>
        <v>0</v>
      </c>
      <c r="U1728">
        <f t="shared" si="1419"/>
        <v>0</v>
      </c>
      <c r="V1728">
        <f t="shared" si="1420"/>
        <v>0</v>
      </c>
      <c r="W1728">
        <f t="shared" si="1421"/>
        <v>0</v>
      </c>
      <c r="X1728">
        <f t="shared" si="1422"/>
        <v>0</v>
      </c>
      <c r="Y1728">
        <f t="shared" si="1423"/>
        <v>0</v>
      </c>
      <c r="AA1728">
        <v>52421674</v>
      </c>
      <c r="AB1728">
        <f t="shared" si="1424"/>
        <v>165.91</v>
      </c>
      <c r="AC1728">
        <f>ROUND((ES1728),6)</f>
        <v>0</v>
      </c>
      <c r="AD1728">
        <f>ROUND((((ET1728)-(EU1728))+AE1728),6)</f>
        <v>165.91</v>
      </c>
      <c r="AE1728">
        <f t="shared" si="1425"/>
        <v>90.18</v>
      </c>
      <c r="AF1728">
        <f t="shared" si="1425"/>
        <v>0</v>
      </c>
      <c r="AG1728">
        <f t="shared" si="1426"/>
        <v>0</v>
      </c>
      <c r="AH1728">
        <f t="shared" si="1427"/>
        <v>0</v>
      </c>
      <c r="AI1728">
        <f t="shared" si="1427"/>
        <v>0</v>
      </c>
      <c r="AJ1728">
        <f t="shared" si="1428"/>
        <v>0</v>
      </c>
      <c r="AK1728">
        <v>165.91</v>
      </c>
      <c r="AL1728">
        <v>0</v>
      </c>
      <c r="AM1728">
        <v>165.91</v>
      </c>
      <c r="AN1728">
        <v>90.18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1</v>
      </c>
      <c r="AW1728">
        <v>1</v>
      </c>
      <c r="AZ1728">
        <v>1</v>
      </c>
      <c r="BA1728">
        <v>1</v>
      </c>
      <c r="BB1728">
        <v>1</v>
      </c>
      <c r="BC1728">
        <v>1</v>
      </c>
      <c r="BD1728" t="s">
        <v>3</v>
      </c>
      <c r="BE1728" t="s">
        <v>3</v>
      </c>
      <c r="BF1728" t="s">
        <v>3</v>
      </c>
      <c r="BG1728" t="s">
        <v>3</v>
      </c>
      <c r="BH1728">
        <v>0</v>
      </c>
      <c r="BI1728">
        <v>4</v>
      </c>
      <c r="BJ1728" t="s">
        <v>41</v>
      </c>
      <c r="BM1728">
        <v>1</v>
      </c>
      <c r="BN1728">
        <v>0</v>
      </c>
      <c r="BO1728" t="s">
        <v>3</v>
      </c>
      <c r="BP1728">
        <v>0</v>
      </c>
      <c r="BQ1728">
        <v>1</v>
      </c>
      <c r="BR1728">
        <v>0</v>
      </c>
      <c r="BS1728">
        <v>1</v>
      </c>
      <c r="BT1728">
        <v>1</v>
      </c>
      <c r="BU1728">
        <v>1</v>
      </c>
      <c r="BV1728">
        <v>1</v>
      </c>
      <c r="BW1728">
        <v>1</v>
      </c>
      <c r="BX1728">
        <v>1</v>
      </c>
      <c r="BY1728" t="s">
        <v>3</v>
      </c>
      <c r="BZ1728">
        <v>0</v>
      </c>
      <c r="CA1728">
        <v>0</v>
      </c>
      <c r="CE1728">
        <v>0</v>
      </c>
      <c r="CF1728">
        <v>0</v>
      </c>
      <c r="CG1728">
        <v>0</v>
      </c>
      <c r="CM1728">
        <v>0</v>
      </c>
      <c r="CN1728" t="s">
        <v>3</v>
      </c>
      <c r="CO1728">
        <v>0</v>
      </c>
      <c r="CP1728">
        <f t="shared" si="1429"/>
        <v>0</v>
      </c>
      <c r="CQ1728">
        <f t="shared" si="1430"/>
        <v>0</v>
      </c>
      <c r="CR1728">
        <f>((((ET1728)*BB1728-(EU1728)*BS1728)+AE1728*BS1728)*AV1728)</f>
        <v>165.91</v>
      </c>
      <c r="CS1728">
        <f t="shared" si="1431"/>
        <v>90.18</v>
      </c>
      <c r="CT1728">
        <f t="shared" si="1432"/>
        <v>0</v>
      </c>
      <c r="CU1728">
        <f t="shared" si="1433"/>
        <v>0</v>
      </c>
      <c r="CV1728">
        <f t="shared" si="1434"/>
        <v>0</v>
      </c>
      <c r="CW1728">
        <f t="shared" si="1435"/>
        <v>0</v>
      </c>
      <c r="CX1728">
        <f t="shared" si="1436"/>
        <v>0</v>
      </c>
      <c r="CY1728">
        <f t="shared" si="1437"/>
        <v>0</v>
      </c>
      <c r="CZ1728">
        <f t="shared" si="1438"/>
        <v>0</v>
      </c>
      <c r="DC1728" t="s">
        <v>3</v>
      </c>
      <c r="DD1728" t="s">
        <v>3</v>
      </c>
      <c r="DE1728" t="s">
        <v>3</v>
      </c>
      <c r="DF1728" t="s">
        <v>3</v>
      </c>
      <c r="DG1728" t="s">
        <v>3</v>
      </c>
      <c r="DH1728" t="s">
        <v>3</v>
      </c>
      <c r="DI1728" t="s">
        <v>3</v>
      </c>
      <c r="DJ1728" t="s">
        <v>3</v>
      </c>
      <c r="DK1728" t="s">
        <v>3</v>
      </c>
      <c r="DL1728" t="s">
        <v>3</v>
      </c>
      <c r="DM1728" t="s">
        <v>3</v>
      </c>
      <c r="DN1728">
        <v>0</v>
      </c>
      <c r="DO1728">
        <v>0</v>
      </c>
      <c r="DP1728">
        <v>1</v>
      </c>
      <c r="DQ1728">
        <v>1</v>
      </c>
      <c r="DU1728">
        <v>1009</v>
      </c>
      <c r="DV1728" t="s">
        <v>27</v>
      </c>
      <c r="DW1728" t="s">
        <v>27</v>
      </c>
      <c r="DX1728">
        <v>1000</v>
      </c>
      <c r="EE1728">
        <v>51482691</v>
      </c>
      <c r="EF1728">
        <v>1</v>
      </c>
      <c r="EG1728" t="s">
        <v>21</v>
      </c>
      <c r="EH1728">
        <v>0</v>
      </c>
      <c r="EI1728" t="s">
        <v>3</v>
      </c>
      <c r="EJ1728">
        <v>4</v>
      </c>
      <c r="EK1728">
        <v>1</v>
      </c>
      <c r="EL1728" t="s">
        <v>37</v>
      </c>
      <c r="EM1728" t="s">
        <v>23</v>
      </c>
      <c r="EO1728" t="s">
        <v>3</v>
      </c>
      <c r="EQ1728">
        <v>0</v>
      </c>
      <c r="ER1728">
        <v>165.91</v>
      </c>
      <c r="ES1728">
        <v>0</v>
      </c>
      <c r="ET1728">
        <v>165.91</v>
      </c>
      <c r="EU1728">
        <v>90.18</v>
      </c>
      <c r="EV1728">
        <v>0</v>
      </c>
      <c r="EW1728">
        <v>0</v>
      </c>
      <c r="EX1728">
        <v>0</v>
      </c>
      <c r="EY1728">
        <v>0</v>
      </c>
      <c r="FQ1728">
        <v>0</v>
      </c>
      <c r="FR1728">
        <f t="shared" si="1439"/>
        <v>0</v>
      </c>
      <c r="FS1728">
        <v>0</v>
      </c>
      <c r="FX1728">
        <v>0</v>
      </c>
      <c r="FY1728">
        <v>0</v>
      </c>
      <c r="GA1728" t="s">
        <v>3</v>
      </c>
      <c r="GD1728">
        <v>1</v>
      </c>
      <c r="GF1728">
        <v>1912105629</v>
      </c>
      <c r="GG1728">
        <v>2</v>
      </c>
      <c r="GH1728">
        <v>1</v>
      </c>
      <c r="GI1728">
        <v>-2</v>
      </c>
      <c r="GJ1728">
        <v>0</v>
      </c>
      <c r="GK1728">
        <v>0</v>
      </c>
      <c r="GL1728">
        <f t="shared" si="1440"/>
        <v>0</v>
      </c>
      <c r="GM1728">
        <f>ROUND(O1728+X1728+Y1728,2)+GX1728</f>
        <v>0</v>
      </c>
      <c r="GN1728">
        <f>IF(OR(BI1728=0,BI1728=1),ROUND(O1728+X1728+Y1728,2),0)</f>
        <v>0</v>
      </c>
      <c r="GO1728">
        <f>IF(BI1728=2,ROUND(O1728+X1728+Y1728,2),0)</f>
        <v>0</v>
      </c>
      <c r="GP1728">
        <f>IF(BI1728=4,ROUND(O1728+X1728+Y1728,2)+GX1728,0)</f>
        <v>0</v>
      </c>
      <c r="GR1728">
        <v>0</v>
      </c>
      <c r="GS1728">
        <v>3</v>
      </c>
      <c r="GT1728">
        <v>0</v>
      </c>
      <c r="GU1728" t="s">
        <v>3</v>
      </c>
      <c r="GV1728">
        <f>ROUND((GT1728),6)</f>
        <v>0</v>
      </c>
      <c r="GW1728">
        <v>1</v>
      </c>
      <c r="GX1728">
        <f t="shared" si="1441"/>
        <v>0</v>
      </c>
      <c r="HA1728">
        <v>0</v>
      </c>
      <c r="HB1728">
        <v>0</v>
      </c>
      <c r="HC1728">
        <f t="shared" si="1442"/>
        <v>0</v>
      </c>
      <c r="HE1728" t="s">
        <v>3</v>
      </c>
      <c r="HF1728" t="s">
        <v>3</v>
      </c>
      <c r="IK1728">
        <f t="shared" si="1443"/>
        <v>0</v>
      </c>
    </row>
    <row r="1729" spans="1:245" x14ac:dyDescent="0.2">
      <c r="A1729">
        <v>17</v>
      </c>
      <c r="B1729">
        <v>1</v>
      </c>
      <c r="C1729">
        <f>ROW(SmtRes!A546)</f>
        <v>546</v>
      </c>
      <c r="D1729">
        <f>ROW(EtalonRes!A529)</f>
        <v>529</v>
      </c>
      <c r="E1729" t="s">
        <v>138</v>
      </c>
      <c r="F1729" t="s">
        <v>43</v>
      </c>
      <c r="G1729" t="s">
        <v>44</v>
      </c>
      <c r="H1729" t="s">
        <v>27</v>
      </c>
      <c r="I1729">
        <v>0</v>
      </c>
      <c r="J1729">
        <v>0</v>
      </c>
      <c r="O1729">
        <f t="shared" si="1413"/>
        <v>0</v>
      </c>
      <c r="P1729">
        <f t="shared" si="1414"/>
        <v>0</v>
      </c>
      <c r="Q1729">
        <f t="shared" si="1415"/>
        <v>0</v>
      </c>
      <c r="R1729">
        <f t="shared" si="1416"/>
        <v>0</v>
      </c>
      <c r="S1729">
        <f t="shared" si="1417"/>
        <v>0</v>
      </c>
      <c r="T1729">
        <f t="shared" si="1418"/>
        <v>0</v>
      </c>
      <c r="U1729">
        <f t="shared" si="1419"/>
        <v>0</v>
      </c>
      <c r="V1729">
        <f t="shared" si="1420"/>
        <v>0</v>
      </c>
      <c r="W1729">
        <f t="shared" si="1421"/>
        <v>0</v>
      </c>
      <c r="X1729">
        <f t="shared" si="1422"/>
        <v>0</v>
      </c>
      <c r="Y1729">
        <f t="shared" si="1423"/>
        <v>0</v>
      </c>
      <c r="AA1729">
        <v>52421674</v>
      </c>
      <c r="AB1729">
        <f t="shared" si="1424"/>
        <v>1396.89</v>
      </c>
      <c r="AC1729">
        <f>ROUND(((ES1729*51)),6)</f>
        <v>0</v>
      </c>
      <c r="AD1729">
        <f>ROUND(((((ET1729*51))-((EU1729*51)))+AE1729),6)</f>
        <v>1396.89</v>
      </c>
      <c r="AE1729">
        <f>ROUND(((EU1729*51)),6)</f>
        <v>759.39</v>
      </c>
      <c r="AF1729">
        <f>ROUND(((EV1729*51)),6)</f>
        <v>0</v>
      </c>
      <c r="AG1729">
        <f t="shared" si="1426"/>
        <v>0</v>
      </c>
      <c r="AH1729">
        <f>((EW1729*51))</f>
        <v>0</v>
      </c>
      <c r="AI1729">
        <f>((EX1729*51))</f>
        <v>0</v>
      </c>
      <c r="AJ1729">
        <f t="shared" si="1428"/>
        <v>0</v>
      </c>
      <c r="AK1729">
        <v>27.39</v>
      </c>
      <c r="AL1729">
        <v>0</v>
      </c>
      <c r="AM1729">
        <v>27.39</v>
      </c>
      <c r="AN1729">
        <v>14.89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1</v>
      </c>
      <c r="AW1729">
        <v>1</v>
      </c>
      <c r="AZ1729">
        <v>1</v>
      </c>
      <c r="BA1729">
        <v>1</v>
      </c>
      <c r="BB1729">
        <v>1</v>
      </c>
      <c r="BC1729">
        <v>1</v>
      </c>
      <c r="BD1729" t="s">
        <v>3</v>
      </c>
      <c r="BE1729" t="s">
        <v>3</v>
      </c>
      <c r="BF1729" t="s">
        <v>3</v>
      </c>
      <c r="BG1729" t="s">
        <v>3</v>
      </c>
      <c r="BH1729">
        <v>0</v>
      </c>
      <c r="BI1729">
        <v>4</v>
      </c>
      <c r="BJ1729" t="s">
        <v>45</v>
      </c>
      <c r="BM1729">
        <v>1</v>
      </c>
      <c r="BN1729">
        <v>0</v>
      </c>
      <c r="BO1729" t="s">
        <v>3</v>
      </c>
      <c r="BP1729">
        <v>0</v>
      </c>
      <c r="BQ1729">
        <v>1</v>
      </c>
      <c r="BR1729">
        <v>0</v>
      </c>
      <c r="BS1729">
        <v>1</v>
      </c>
      <c r="BT1729">
        <v>1</v>
      </c>
      <c r="BU1729">
        <v>1</v>
      </c>
      <c r="BV1729">
        <v>1</v>
      </c>
      <c r="BW1729">
        <v>1</v>
      </c>
      <c r="BX1729">
        <v>1</v>
      </c>
      <c r="BY1729" t="s">
        <v>3</v>
      </c>
      <c r="BZ1729">
        <v>0</v>
      </c>
      <c r="CA1729">
        <v>0</v>
      </c>
      <c r="CE1729">
        <v>0</v>
      </c>
      <c r="CF1729">
        <v>0</v>
      </c>
      <c r="CG1729">
        <v>0</v>
      </c>
      <c r="CM1729">
        <v>0</v>
      </c>
      <c r="CN1729" t="s">
        <v>3</v>
      </c>
      <c r="CO1729">
        <v>0</v>
      </c>
      <c r="CP1729">
        <f t="shared" si="1429"/>
        <v>0</v>
      </c>
      <c r="CQ1729">
        <f t="shared" si="1430"/>
        <v>0</v>
      </c>
      <c r="CR1729">
        <f>(((((ET1729*51))*BB1729-((EU1729*51))*BS1729)+AE1729*BS1729)*AV1729)</f>
        <v>1396.89</v>
      </c>
      <c r="CS1729">
        <f t="shared" si="1431"/>
        <v>759.39</v>
      </c>
      <c r="CT1729">
        <f t="shared" si="1432"/>
        <v>0</v>
      </c>
      <c r="CU1729">
        <f t="shared" si="1433"/>
        <v>0</v>
      </c>
      <c r="CV1729">
        <f t="shared" si="1434"/>
        <v>0</v>
      </c>
      <c r="CW1729">
        <f t="shared" si="1435"/>
        <v>0</v>
      </c>
      <c r="CX1729">
        <f t="shared" si="1436"/>
        <v>0</v>
      </c>
      <c r="CY1729">
        <f t="shared" si="1437"/>
        <v>0</v>
      </c>
      <c r="CZ1729">
        <f t="shared" si="1438"/>
        <v>0</v>
      </c>
      <c r="DC1729" t="s">
        <v>3</v>
      </c>
      <c r="DD1729" t="s">
        <v>46</v>
      </c>
      <c r="DE1729" t="s">
        <v>46</v>
      </c>
      <c r="DF1729" t="s">
        <v>46</v>
      </c>
      <c r="DG1729" t="s">
        <v>46</v>
      </c>
      <c r="DH1729" t="s">
        <v>3</v>
      </c>
      <c r="DI1729" t="s">
        <v>46</v>
      </c>
      <c r="DJ1729" t="s">
        <v>46</v>
      </c>
      <c r="DK1729" t="s">
        <v>3</v>
      </c>
      <c r="DL1729" t="s">
        <v>3</v>
      </c>
      <c r="DM1729" t="s">
        <v>3</v>
      </c>
      <c r="DN1729">
        <v>0</v>
      </c>
      <c r="DO1729">
        <v>0</v>
      </c>
      <c r="DP1729">
        <v>1</v>
      </c>
      <c r="DQ1729">
        <v>1</v>
      </c>
      <c r="DU1729">
        <v>1009</v>
      </c>
      <c r="DV1729" t="s">
        <v>27</v>
      </c>
      <c r="DW1729" t="s">
        <v>27</v>
      </c>
      <c r="DX1729">
        <v>1000</v>
      </c>
      <c r="EE1729">
        <v>51482691</v>
      </c>
      <c r="EF1729">
        <v>1</v>
      </c>
      <c r="EG1729" t="s">
        <v>21</v>
      </c>
      <c r="EH1729">
        <v>0</v>
      </c>
      <c r="EI1729" t="s">
        <v>3</v>
      </c>
      <c r="EJ1729">
        <v>4</v>
      </c>
      <c r="EK1729">
        <v>1</v>
      </c>
      <c r="EL1729" t="s">
        <v>37</v>
      </c>
      <c r="EM1729" t="s">
        <v>23</v>
      </c>
      <c r="EO1729" t="s">
        <v>3</v>
      </c>
      <c r="EQ1729">
        <v>0</v>
      </c>
      <c r="ER1729">
        <v>27.39</v>
      </c>
      <c r="ES1729">
        <v>0</v>
      </c>
      <c r="ET1729">
        <v>27.39</v>
      </c>
      <c r="EU1729">
        <v>14.89</v>
      </c>
      <c r="EV1729">
        <v>0</v>
      </c>
      <c r="EW1729">
        <v>0</v>
      </c>
      <c r="EX1729">
        <v>0</v>
      </c>
      <c r="EY1729">
        <v>0</v>
      </c>
      <c r="FQ1729">
        <v>0</v>
      </c>
      <c r="FR1729">
        <f t="shared" si="1439"/>
        <v>0</v>
      </c>
      <c r="FS1729">
        <v>0</v>
      </c>
      <c r="FX1729">
        <v>0</v>
      </c>
      <c r="FY1729">
        <v>0</v>
      </c>
      <c r="GA1729" t="s">
        <v>3</v>
      </c>
      <c r="GD1729">
        <v>1</v>
      </c>
      <c r="GF1729">
        <v>972108674</v>
      </c>
      <c r="GG1729">
        <v>2</v>
      </c>
      <c r="GH1729">
        <v>1</v>
      </c>
      <c r="GI1729">
        <v>-2</v>
      </c>
      <c r="GJ1729">
        <v>0</v>
      </c>
      <c r="GK1729">
        <v>0</v>
      </c>
      <c r="GL1729">
        <f t="shared" si="1440"/>
        <v>0</v>
      </c>
      <c r="GM1729">
        <f>ROUND(O1729+X1729+Y1729,2)+GX1729</f>
        <v>0</v>
      </c>
      <c r="GN1729">
        <f>IF(OR(BI1729=0,BI1729=1),ROUND(O1729+X1729+Y1729,2),0)</f>
        <v>0</v>
      </c>
      <c r="GO1729">
        <f>IF(BI1729=2,ROUND(O1729+X1729+Y1729,2),0)</f>
        <v>0</v>
      </c>
      <c r="GP1729">
        <f>IF(BI1729=4,ROUND(O1729+X1729+Y1729,2)+GX1729,0)</f>
        <v>0</v>
      </c>
      <c r="GR1729">
        <v>0</v>
      </c>
      <c r="GS1729">
        <v>3</v>
      </c>
      <c r="GT1729">
        <v>0</v>
      </c>
      <c r="GU1729" t="s">
        <v>46</v>
      </c>
      <c r="GV1729">
        <f>ROUND(((GT1729*51)),6)</f>
        <v>0</v>
      </c>
      <c r="GW1729">
        <v>1</v>
      </c>
      <c r="GX1729">
        <f t="shared" si="1441"/>
        <v>0</v>
      </c>
      <c r="HA1729">
        <v>0</v>
      </c>
      <c r="HB1729">
        <v>0</v>
      </c>
      <c r="HC1729">
        <f t="shared" si="1442"/>
        <v>0</v>
      </c>
      <c r="HE1729" t="s">
        <v>3</v>
      </c>
      <c r="HF1729" t="s">
        <v>3</v>
      </c>
      <c r="IK1729">
        <f t="shared" si="1443"/>
        <v>0</v>
      </c>
    </row>
    <row r="1730" spans="1:245" x14ac:dyDescent="0.2">
      <c r="A1730">
        <v>17</v>
      </c>
      <c r="B1730">
        <v>1</v>
      </c>
      <c r="E1730" t="s">
        <v>139</v>
      </c>
      <c r="F1730" t="s">
        <v>48</v>
      </c>
      <c r="G1730" t="s">
        <v>49</v>
      </c>
      <c r="H1730" t="s">
        <v>27</v>
      </c>
      <c r="I1730">
        <v>0</v>
      </c>
      <c r="J1730">
        <v>0</v>
      </c>
      <c r="O1730">
        <f t="shared" si="1413"/>
        <v>0</v>
      </c>
      <c r="P1730">
        <f t="shared" si="1414"/>
        <v>0</v>
      </c>
      <c r="Q1730">
        <f t="shared" si="1415"/>
        <v>0</v>
      </c>
      <c r="R1730">
        <f t="shared" si="1416"/>
        <v>0</v>
      </c>
      <c r="S1730">
        <f t="shared" si="1417"/>
        <v>0</v>
      </c>
      <c r="T1730">
        <f t="shared" si="1418"/>
        <v>0</v>
      </c>
      <c r="U1730">
        <f t="shared" si="1419"/>
        <v>0</v>
      </c>
      <c r="V1730">
        <f t="shared" si="1420"/>
        <v>0</v>
      </c>
      <c r="W1730">
        <f t="shared" si="1421"/>
        <v>0</v>
      </c>
      <c r="X1730">
        <f t="shared" si="1422"/>
        <v>0</v>
      </c>
      <c r="Y1730">
        <f t="shared" si="1423"/>
        <v>0</v>
      </c>
      <c r="AA1730">
        <v>52421674</v>
      </c>
      <c r="AB1730">
        <f t="shared" si="1424"/>
        <v>150.61000000000001</v>
      </c>
      <c r="AC1730">
        <f>ROUND((ES1730),6)</f>
        <v>150.61000000000001</v>
      </c>
      <c r="AD1730">
        <f>ROUND((((ET1730)-(EU1730))+AE1730),6)</f>
        <v>0</v>
      </c>
      <c r="AE1730">
        <f t="shared" ref="AE1730:AF1733" si="1444">ROUND((EU1730),6)</f>
        <v>0</v>
      </c>
      <c r="AF1730">
        <f t="shared" si="1444"/>
        <v>0</v>
      </c>
      <c r="AG1730">
        <f t="shared" si="1426"/>
        <v>0</v>
      </c>
      <c r="AH1730">
        <f t="shared" ref="AH1730:AI1733" si="1445">(EW1730)</f>
        <v>0</v>
      </c>
      <c r="AI1730">
        <f t="shared" si="1445"/>
        <v>0</v>
      </c>
      <c r="AJ1730">
        <f t="shared" si="1428"/>
        <v>0</v>
      </c>
      <c r="AK1730">
        <v>150.61000000000001</v>
      </c>
      <c r="AL1730">
        <v>150.61000000000001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1</v>
      </c>
      <c r="AW1730">
        <v>1</v>
      </c>
      <c r="AZ1730">
        <v>1</v>
      </c>
      <c r="BA1730">
        <v>1</v>
      </c>
      <c r="BB1730">
        <v>1</v>
      </c>
      <c r="BC1730">
        <v>1</v>
      </c>
      <c r="BD1730" t="s">
        <v>3</v>
      </c>
      <c r="BE1730" t="s">
        <v>3</v>
      </c>
      <c r="BF1730" t="s">
        <v>3</v>
      </c>
      <c r="BG1730" t="s">
        <v>3</v>
      </c>
      <c r="BH1730">
        <v>3</v>
      </c>
      <c r="BI1730">
        <v>1</v>
      </c>
      <c r="BJ1730" t="s">
        <v>3</v>
      </c>
      <c r="BM1730">
        <v>6001</v>
      </c>
      <c r="BN1730">
        <v>0</v>
      </c>
      <c r="BO1730" t="s">
        <v>3</v>
      </c>
      <c r="BP1730">
        <v>0</v>
      </c>
      <c r="BQ1730">
        <v>0</v>
      </c>
      <c r="BR1730">
        <v>0</v>
      </c>
      <c r="BS1730">
        <v>1</v>
      </c>
      <c r="BT1730">
        <v>1</v>
      </c>
      <c r="BU1730">
        <v>1</v>
      </c>
      <c r="BV1730">
        <v>1</v>
      </c>
      <c r="BW1730">
        <v>1</v>
      </c>
      <c r="BX1730">
        <v>1</v>
      </c>
      <c r="BY1730" t="s">
        <v>3</v>
      </c>
      <c r="BZ1730">
        <v>0</v>
      </c>
      <c r="CA1730">
        <v>0</v>
      </c>
      <c r="CE1730">
        <v>0</v>
      </c>
      <c r="CF1730">
        <v>0</v>
      </c>
      <c r="CG1730">
        <v>0</v>
      </c>
      <c r="CM1730">
        <v>0</v>
      </c>
      <c r="CN1730" t="s">
        <v>3</v>
      </c>
      <c r="CO1730">
        <v>0</v>
      </c>
      <c r="CP1730">
        <f t="shared" si="1429"/>
        <v>0</v>
      </c>
      <c r="CQ1730">
        <f t="shared" si="1430"/>
        <v>150.61000000000001</v>
      </c>
      <c r="CR1730">
        <f>((((ET1730)*BB1730-(EU1730)*BS1730)+AE1730*BS1730)*AV1730)</f>
        <v>0</v>
      </c>
      <c r="CS1730">
        <f t="shared" si="1431"/>
        <v>0</v>
      </c>
      <c r="CT1730">
        <f t="shared" si="1432"/>
        <v>0</v>
      </c>
      <c r="CU1730">
        <f t="shared" si="1433"/>
        <v>0</v>
      </c>
      <c r="CV1730">
        <f t="shared" si="1434"/>
        <v>0</v>
      </c>
      <c r="CW1730">
        <f t="shared" si="1435"/>
        <v>0</v>
      </c>
      <c r="CX1730">
        <f t="shared" si="1436"/>
        <v>0</v>
      </c>
      <c r="CY1730">
        <f t="shared" si="1437"/>
        <v>0</v>
      </c>
      <c r="CZ1730">
        <f t="shared" si="1438"/>
        <v>0</v>
      </c>
      <c r="DC1730" t="s">
        <v>3</v>
      </c>
      <c r="DD1730" t="s">
        <v>3</v>
      </c>
      <c r="DE1730" t="s">
        <v>3</v>
      </c>
      <c r="DF1730" t="s">
        <v>3</v>
      </c>
      <c r="DG1730" t="s">
        <v>3</v>
      </c>
      <c r="DH1730" t="s">
        <v>3</v>
      </c>
      <c r="DI1730" t="s">
        <v>3</v>
      </c>
      <c r="DJ1730" t="s">
        <v>3</v>
      </c>
      <c r="DK1730" t="s">
        <v>3</v>
      </c>
      <c r="DL1730" t="s">
        <v>3</v>
      </c>
      <c r="DM1730" t="s">
        <v>3</v>
      </c>
      <c r="DN1730">
        <v>0</v>
      </c>
      <c r="DO1730">
        <v>0</v>
      </c>
      <c r="DP1730">
        <v>1</v>
      </c>
      <c r="DQ1730">
        <v>1</v>
      </c>
      <c r="DU1730">
        <v>1009</v>
      </c>
      <c r="DV1730" t="s">
        <v>27</v>
      </c>
      <c r="DW1730" t="s">
        <v>27</v>
      </c>
      <c r="DX1730">
        <v>1000</v>
      </c>
      <c r="EE1730">
        <v>51764353</v>
      </c>
      <c r="EF1730">
        <v>0</v>
      </c>
      <c r="EG1730" t="s">
        <v>50</v>
      </c>
      <c r="EH1730">
        <v>0</v>
      </c>
      <c r="EI1730" t="s">
        <v>3</v>
      </c>
      <c r="EJ1730">
        <v>1</v>
      </c>
      <c r="EK1730">
        <v>6001</v>
      </c>
      <c r="EL1730" t="s">
        <v>51</v>
      </c>
      <c r="EM1730" t="s">
        <v>50</v>
      </c>
      <c r="EO1730" t="s">
        <v>3</v>
      </c>
      <c r="EQ1730">
        <v>0</v>
      </c>
      <c r="ER1730">
        <v>150.61000000000001</v>
      </c>
      <c r="ES1730">
        <v>150.61000000000001</v>
      </c>
      <c r="ET1730">
        <v>0</v>
      </c>
      <c r="EU1730">
        <v>0</v>
      </c>
      <c r="EV1730">
        <v>0</v>
      </c>
      <c r="EW1730">
        <v>0</v>
      </c>
      <c r="EX1730">
        <v>0</v>
      </c>
      <c r="EY1730">
        <v>0</v>
      </c>
      <c r="EZ1730">
        <v>5</v>
      </c>
      <c r="FC1730">
        <v>1</v>
      </c>
      <c r="FD1730">
        <v>18</v>
      </c>
      <c r="FF1730">
        <v>180.73</v>
      </c>
      <c r="FQ1730">
        <v>0</v>
      </c>
      <c r="FR1730">
        <f t="shared" si="1439"/>
        <v>0</v>
      </c>
      <c r="FS1730">
        <v>0</v>
      </c>
      <c r="FX1730">
        <v>0</v>
      </c>
      <c r="FY1730">
        <v>0</v>
      </c>
      <c r="GA1730" t="s">
        <v>52</v>
      </c>
      <c r="GD1730">
        <v>0</v>
      </c>
      <c r="GF1730">
        <v>-611639470</v>
      </c>
      <c r="GG1730">
        <v>2</v>
      </c>
      <c r="GH1730">
        <v>3</v>
      </c>
      <c r="GI1730">
        <v>-2</v>
      </c>
      <c r="GJ1730">
        <v>0</v>
      </c>
      <c r="GK1730">
        <f>ROUND(R1730*(R12)/100,2)</f>
        <v>0</v>
      </c>
      <c r="GL1730">
        <f t="shared" si="1440"/>
        <v>0</v>
      </c>
      <c r="GM1730">
        <f>ROUND(O1730+X1730+Y1730+GK1730,2)+GX1730</f>
        <v>0</v>
      </c>
      <c r="GN1730">
        <f>IF(OR(BI1730=0,BI1730=1),ROUND(O1730+X1730+Y1730+GK1730,2),0)</f>
        <v>0</v>
      </c>
      <c r="GO1730">
        <f>IF(BI1730=2,ROUND(O1730+X1730+Y1730+GK1730,2),0)</f>
        <v>0</v>
      </c>
      <c r="GP1730">
        <f>IF(BI1730=4,ROUND(O1730+X1730+Y1730+GK1730,2)+GX1730,0)</f>
        <v>0</v>
      </c>
      <c r="GR1730">
        <v>1</v>
      </c>
      <c r="GS1730">
        <v>1</v>
      </c>
      <c r="GT1730">
        <v>0</v>
      </c>
      <c r="GU1730" t="s">
        <v>3</v>
      </c>
      <c r="GV1730">
        <f>ROUND((GT1730),6)</f>
        <v>0</v>
      </c>
      <c r="GW1730">
        <v>1</v>
      </c>
      <c r="GX1730">
        <f t="shared" si="1441"/>
        <v>0</v>
      </c>
      <c r="HA1730">
        <v>0</v>
      </c>
      <c r="HB1730">
        <v>0</v>
      </c>
      <c r="HC1730">
        <f t="shared" si="1442"/>
        <v>0</v>
      </c>
      <c r="HE1730" t="s">
        <v>53</v>
      </c>
      <c r="HF1730" t="s">
        <v>53</v>
      </c>
      <c r="IK1730">
        <f t="shared" si="1443"/>
        <v>0</v>
      </c>
    </row>
    <row r="1731" spans="1:245" x14ac:dyDescent="0.2">
      <c r="A1731">
        <v>17</v>
      </c>
      <c r="B1731">
        <v>1</v>
      </c>
      <c r="C1731">
        <f>ROW(SmtRes!A551)</f>
        <v>551</v>
      </c>
      <c r="D1731">
        <f>ROW(EtalonRes!A533)</f>
        <v>533</v>
      </c>
      <c r="E1731" t="s">
        <v>140</v>
      </c>
      <c r="F1731" t="s">
        <v>68</v>
      </c>
      <c r="G1731" t="s">
        <v>69</v>
      </c>
      <c r="H1731" t="s">
        <v>70</v>
      </c>
      <c r="I1731">
        <v>0</v>
      </c>
      <c r="J1731">
        <v>0</v>
      </c>
      <c r="O1731">
        <f t="shared" si="1413"/>
        <v>0</v>
      </c>
      <c r="P1731">
        <f t="shared" si="1414"/>
        <v>0</v>
      </c>
      <c r="Q1731">
        <f t="shared" si="1415"/>
        <v>0</v>
      </c>
      <c r="R1731">
        <f t="shared" si="1416"/>
        <v>0</v>
      </c>
      <c r="S1731">
        <f t="shared" si="1417"/>
        <v>0</v>
      </c>
      <c r="T1731">
        <f t="shared" si="1418"/>
        <v>0</v>
      </c>
      <c r="U1731">
        <f t="shared" si="1419"/>
        <v>0</v>
      </c>
      <c r="V1731">
        <f t="shared" si="1420"/>
        <v>0</v>
      </c>
      <c r="W1731">
        <f t="shared" si="1421"/>
        <v>0</v>
      </c>
      <c r="X1731">
        <f t="shared" si="1422"/>
        <v>0</v>
      </c>
      <c r="Y1731">
        <f t="shared" si="1423"/>
        <v>0</v>
      </c>
      <c r="AA1731">
        <v>52421674</v>
      </c>
      <c r="AB1731">
        <f t="shared" si="1424"/>
        <v>23966.9</v>
      </c>
      <c r="AC1731">
        <f>ROUND((ES1731),6)</f>
        <v>20488.849999999999</v>
      </c>
      <c r="AD1731">
        <f>ROUND((((ET1731)-(EU1731))+AE1731),6)</f>
        <v>1123.06</v>
      </c>
      <c r="AE1731">
        <f t="shared" si="1444"/>
        <v>471.72</v>
      </c>
      <c r="AF1731">
        <f t="shared" si="1444"/>
        <v>2354.9899999999998</v>
      </c>
      <c r="AG1731">
        <f t="shared" si="1426"/>
        <v>0</v>
      </c>
      <c r="AH1731">
        <f t="shared" si="1445"/>
        <v>10.3</v>
      </c>
      <c r="AI1731">
        <f t="shared" si="1445"/>
        <v>0</v>
      </c>
      <c r="AJ1731">
        <f t="shared" si="1428"/>
        <v>0</v>
      </c>
      <c r="AK1731">
        <v>23966.9</v>
      </c>
      <c r="AL1731">
        <v>20488.849999999999</v>
      </c>
      <c r="AM1731">
        <v>1123.06</v>
      </c>
      <c r="AN1731">
        <v>471.72</v>
      </c>
      <c r="AO1731">
        <v>2354.9899999999998</v>
      </c>
      <c r="AP1731">
        <v>0</v>
      </c>
      <c r="AQ1731">
        <v>10.3</v>
      </c>
      <c r="AR1731">
        <v>0</v>
      </c>
      <c r="AS1731">
        <v>0</v>
      </c>
      <c r="AT1731">
        <v>70</v>
      </c>
      <c r="AU1731">
        <v>10</v>
      </c>
      <c r="AV1731">
        <v>1</v>
      </c>
      <c r="AW1731">
        <v>1</v>
      </c>
      <c r="AZ1731">
        <v>1</v>
      </c>
      <c r="BA1731">
        <v>1</v>
      </c>
      <c r="BB1731">
        <v>1</v>
      </c>
      <c r="BC1731">
        <v>1</v>
      </c>
      <c r="BD1731" t="s">
        <v>3</v>
      </c>
      <c r="BE1731" t="s">
        <v>3</v>
      </c>
      <c r="BF1731" t="s">
        <v>3</v>
      </c>
      <c r="BG1731" t="s">
        <v>3</v>
      </c>
      <c r="BH1731">
        <v>0</v>
      </c>
      <c r="BI1731">
        <v>4</v>
      </c>
      <c r="BJ1731" t="s">
        <v>71</v>
      </c>
      <c r="BM1731">
        <v>0</v>
      </c>
      <c r="BN1731">
        <v>0</v>
      </c>
      <c r="BO1731" t="s">
        <v>3</v>
      </c>
      <c r="BP1731">
        <v>0</v>
      </c>
      <c r="BQ1731">
        <v>1</v>
      </c>
      <c r="BR1731">
        <v>0</v>
      </c>
      <c r="BS1731">
        <v>1</v>
      </c>
      <c r="BT1731">
        <v>1</v>
      </c>
      <c r="BU1731">
        <v>1</v>
      </c>
      <c r="BV1731">
        <v>1</v>
      </c>
      <c r="BW1731">
        <v>1</v>
      </c>
      <c r="BX1731">
        <v>1</v>
      </c>
      <c r="BY1731" t="s">
        <v>3</v>
      </c>
      <c r="BZ1731">
        <v>70</v>
      </c>
      <c r="CA1731">
        <v>10</v>
      </c>
      <c r="CE1731">
        <v>0</v>
      </c>
      <c r="CF1731">
        <v>0</v>
      </c>
      <c r="CG1731">
        <v>0</v>
      </c>
      <c r="CM1731">
        <v>0</v>
      </c>
      <c r="CN1731" t="s">
        <v>3</v>
      </c>
      <c r="CO1731">
        <v>0</v>
      </c>
      <c r="CP1731">
        <f t="shared" si="1429"/>
        <v>0</v>
      </c>
      <c r="CQ1731">
        <f t="shared" si="1430"/>
        <v>20488.849999999999</v>
      </c>
      <c r="CR1731">
        <f>((((ET1731)*BB1731-(EU1731)*BS1731)+AE1731*BS1731)*AV1731)</f>
        <v>1123.06</v>
      </c>
      <c r="CS1731">
        <f t="shared" si="1431"/>
        <v>471.72</v>
      </c>
      <c r="CT1731">
        <f t="shared" si="1432"/>
        <v>2354.9899999999998</v>
      </c>
      <c r="CU1731">
        <f t="shared" si="1433"/>
        <v>0</v>
      </c>
      <c r="CV1731">
        <f t="shared" si="1434"/>
        <v>10.3</v>
      </c>
      <c r="CW1731">
        <f t="shared" si="1435"/>
        <v>0</v>
      </c>
      <c r="CX1731">
        <f t="shared" si="1436"/>
        <v>0</v>
      </c>
      <c r="CY1731">
        <f t="shared" si="1437"/>
        <v>0</v>
      </c>
      <c r="CZ1731">
        <f t="shared" si="1438"/>
        <v>0</v>
      </c>
      <c r="DC1731" t="s">
        <v>3</v>
      </c>
      <c r="DD1731" t="s">
        <v>3</v>
      </c>
      <c r="DE1731" t="s">
        <v>3</v>
      </c>
      <c r="DF1731" t="s">
        <v>3</v>
      </c>
      <c r="DG1731" t="s">
        <v>3</v>
      </c>
      <c r="DH1731" t="s">
        <v>3</v>
      </c>
      <c r="DI1731" t="s">
        <v>3</v>
      </c>
      <c r="DJ1731" t="s">
        <v>3</v>
      </c>
      <c r="DK1731" t="s">
        <v>3</v>
      </c>
      <c r="DL1731" t="s">
        <v>3</v>
      </c>
      <c r="DM1731" t="s">
        <v>3</v>
      </c>
      <c r="DN1731">
        <v>0</v>
      </c>
      <c r="DO1731">
        <v>0</v>
      </c>
      <c r="DP1731">
        <v>1</v>
      </c>
      <c r="DQ1731">
        <v>1</v>
      </c>
      <c r="DU1731">
        <v>1005</v>
      </c>
      <c r="DV1731" t="s">
        <v>70</v>
      </c>
      <c r="DW1731" t="s">
        <v>70</v>
      </c>
      <c r="DX1731">
        <v>100</v>
      </c>
      <c r="EE1731">
        <v>51482689</v>
      </c>
      <c r="EF1731">
        <v>1</v>
      </c>
      <c r="EG1731" t="s">
        <v>21</v>
      </c>
      <c r="EH1731">
        <v>0</v>
      </c>
      <c r="EI1731" t="s">
        <v>3</v>
      </c>
      <c r="EJ1731">
        <v>4</v>
      </c>
      <c r="EK1731">
        <v>0</v>
      </c>
      <c r="EL1731" t="s">
        <v>22</v>
      </c>
      <c r="EM1731" t="s">
        <v>23</v>
      </c>
      <c r="EO1731" t="s">
        <v>3</v>
      </c>
      <c r="EQ1731">
        <v>0</v>
      </c>
      <c r="ER1731">
        <v>23966.9</v>
      </c>
      <c r="ES1731">
        <v>20488.849999999999</v>
      </c>
      <c r="ET1731">
        <v>1123.06</v>
      </c>
      <c r="EU1731">
        <v>471.72</v>
      </c>
      <c r="EV1731">
        <v>2354.9899999999998</v>
      </c>
      <c r="EW1731">
        <v>10.3</v>
      </c>
      <c r="EX1731">
        <v>0</v>
      </c>
      <c r="EY1731">
        <v>0</v>
      </c>
      <c r="FQ1731">
        <v>0</v>
      </c>
      <c r="FR1731">
        <f t="shared" si="1439"/>
        <v>0</v>
      </c>
      <c r="FS1731">
        <v>0</v>
      </c>
      <c r="FX1731">
        <v>70</v>
      </c>
      <c r="FY1731">
        <v>10</v>
      </c>
      <c r="GA1731" t="s">
        <v>3</v>
      </c>
      <c r="GD1731">
        <v>0</v>
      </c>
      <c r="GF1731">
        <v>1620255239</v>
      </c>
      <c r="GG1731">
        <v>2</v>
      </c>
      <c r="GH1731">
        <v>1</v>
      </c>
      <c r="GI1731">
        <v>-2</v>
      </c>
      <c r="GJ1731">
        <v>0</v>
      </c>
      <c r="GK1731">
        <f>ROUND(R1731*(R12)/100,2)</f>
        <v>0</v>
      </c>
      <c r="GL1731">
        <f t="shared" si="1440"/>
        <v>0</v>
      </c>
      <c r="GM1731">
        <f>ROUND(O1731+X1731+Y1731+GK1731,2)+GX1731</f>
        <v>0</v>
      </c>
      <c r="GN1731">
        <f>IF(OR(BI1731=0,BI1731=1),ROUND(O1731+X1731+Y1731+GK1731,2),0)</f>
        <v>0</v>
      </c>
      <c r="GO1731">
        <f>IF(BI1731=2,ROUND(O1731+X1731+Y1731+GK1731,2),0)</f>
        <v>0</v>
      </c>
      <c r="GP1731">
        <f>IF(BI1731=4,ROUND(O1731+X1731+Y1731+GK1731,2)+GX1731,0)</f>
        <v>0</v>
      </c>
      <c r="GR1731">
        <v>0</v>
      </c>
      <c r="GS1731">
        <v>3</v>
      </c>
      <c r="GT1731">
        <v>0</v>
      </c>
      <c r="GU1731" t="s">
        <v>3</v>
      </c>
      <c r="GV1731">
        <f>ROUND((GT1731),6)</f>
        <v>0</v>
      </c>
      <c r="GW1731">
        <v>1</v>
      </c>
      <c r="GX1731">
        <f t="shared" si="1441"/>
        <v>0</v>
      </c>
      <c r="HA1731">
        <v>0</v>
      </c>
      <c r="HB1731">
        <v>0</v>
      </c>
      <c r="HC1731">
        <f t="shared" si="1442"/>
        <v>0</v>
      </c>
      <c r="HE1731" t="s">
        <v>3</v>
      </c>
      <c r="HF1731" t="s">
        <v>3</v>
      </c>
      <c r="IK1731">
        <f t="shared" si="1443"/>
        <v>0</v>
      </c>
    </row>
    <row r="1732" spans="1:245" x14ac:dyDescent="0.2">
      <c r="A1732">
        <v>18</v>
      </c>
      <c r="B1732">
        <v>1</v>
      </c>
      <c r="C1732">
        <v>551</v>
      </c>
      <c r="E1732" t="s">
        <v>141</v>
      </c>
      <c r="F1732" t="s">
        <v>64</v>
      </c>
      <c r="G1732" t="s">
        <v>65</v>
      </c>
      <c r="H1732" t="s">
        <v>27</v>
      </c>
      <c r="I1732">
        <f>I1731*J1732</f>
        <v>0</v>
      </c>
      <c r="J1732">
        <v>-7.1400000000000006</v>
      </c>
      <c r="O1732">
        <f t="shared" si="1413"/>
        <v>0</v>
      </c>
      <c r="P1732">
        <f t="shared" si="1414"/>
        <v>0</v>
      </c>
      <c r="Q1732">
        <f t="shared" si="1415"/>
        <v>0</v>
      </c>
      <c r="R1732">
        <f t="shared" si="1416"/>
        <v>0</v>
      </c>
      <c r="S1732">
        <f t="shared" si="1417"/>
        <v>0</v>
      </c>
      <c r="T1732">
        <f t="shared" si="1418"/>
        <v>0</v>
      </c>
      <c r="U1732">
        <f t="shared" si="1419"/>
        <v>0</v>
      </c>
      <c r="V1732">
        <f t="shared" si="1420"/>
        <v>0</v>
      </c>
      <c r="W1732">
        <f t="shared" si="1421"/>
        <v>0</v>
      </c>
      <c r="X1732">
        <f t="shared" si="1422"/>
        <v>0</v>
      </c>
      <c r="Y1732">
        <f t="shared" si="1423"/>
        <v>0</v>
      </c>
      <c r="AA1732">
        <v>52421674</v>
      </c>
      <c r="AB1732">
        <f t="shared" si="1424"/>
        <v>2652.04</v>
      </c>
      <c r="AC1732">
        <f>ROUND((ES1732),6)</f>
        <v>2652.04</v>
      </c>
      <c r="AD1732">
        <f>ROUND((((ET1732)-(EU1732))+AE1732),6)</f>
        <v>0</v>
      </c>
      <c r="AE1732">
        <f t="shared" si="1444"/>
        <v>0</v>
      </c>
      <c r="AF1732">
        <f t="shared" si="1444"/>
        <v>0</v>
      </c>
      <c r="AG1732">
        <f t="shared" si="1426"/>
        <v>0</v>
      </c>
      <c r="AH1732">
        <f t="shared" si="1445"/>
        <v>0</v>
      </c>
      <c r="AI1732">
        <f t="shared" si="1445"/>
        <v>0</v>
      </c>
      <c r="AJ1732">
        <f t="shared" si="1428"/>
        <v>0</v>
      </c>
      <c r="AK1732">
        <v>2652.04</v>
      </c>
      <c r="AL1732">
        <v>2652.04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70</v>
      </c>
      <c r="AU1732">
        <v>10</v>
      </c>
      <c r="AV1732">
        <v>1</v>
      </c>
      <c r="AW1732">
        <v>1</v>
      </c>
      <c r="AZ1732">
        <v>1</v>
      </c>
      <c r="BA1732">
        <v>1</v>
      </c>
      <c r="BB1732">
        <v>1</v>
      </c>
      <c r="BC1732">
        <v>1</v>
      </c>
      <c r="BD1732" t="s">
        <v>3</v>
      </c>
      <c r="BE1732" t="s">
        <v>3</v>
      </c>
      <c r="BF1732" t="s">
        <v>3</v>
      </c>
      <c r="BG1732" t="s">
        <v>3</v>
      </c>
      <c r="BH1732">
        <v>3</v>
      </c>
      <c r="BI1732">
        <v>4</v>
      </c>
      <c r="BJ1732" t="s">
        <v>66</v>
      </c>
      <c r="BM1732">
        <v>0</v>
      </c>
      <c r="BN1732">
        <v>0</v>
      </c>
      <c r="BO1732" t="s">
        <v>3</v>
      </c>
      <c r="BP1732">
        <v>0</v>
      </c>
      <c r="BQ1732">
        <v>1</v>
      </c>
      <c r="BR1732">
        <v>1</v>
      </c>
      <c r="BS1732">
        <v>1</v>
      </c>
      <c r="BT1732">
        <v>1</v>
      </c>
      <c r="BU1732">
        <v>1</v>
      </c>
      <c r="BV1732">
        <v>1</v>
      </c>
      <c r="BW1732">
        <v>1</v>
      </c>
      <c r="BX1732">
        <v>1</v>
      </c>
      <c r="BY1732" t="s">
        <v>3</v>
      </c>
      <c r="BZ1732">
        <v>70</v>
      </c>
      <c r="CA1732">
        <v>10</v>
      </c>
      <c r="CE1732">
        <v>0</v>
      </c>
      <c r="CF1732">
        <v>0</v>
      </c>
      <c r="CG1732">
        <v>0</v>
      </c>
      <c r="CM1732">
        <v>0</v>
      </c>
      <c r="CN1732" t="s">
        <v>3</v>
      </c>
      <c r="CO1732">
        <v>0</v>
      </c>
      <c r="CP1732">
        <f t="shared" si="1429"/>
        <v>0</v>
      </c>
      <c r="CQ1732">
        <f t="shared" si="1430"/>
        <v>2652.04</v>
      </c>
      <c r="CR1732">
        <f>((((ET1732)*BB1732-(EU1732)*BS1732)+AE1732*BS1732)*AV1732)</f>
        <v>0</v>
      </c>
      <c r="CS1732">
        <f t="shared" si="1431"/>
        <v>0</v>
      </c>
      <c r="CT1732">
        <f t="shared" si="1432"/>
        <v>0</v>
      </c>
      <c r="CU1732">
        <f t="shared" si="1433"/>
        <v>0</v>
      </c>
      <c r="CV1732">
        <f t="shared" si="1434"/>
        <v>0</v>
      </c>
      <c r="CW1732">
        <f t="shared" si="1435"/>
        <v>0</v>
      </c>
      <c r="CX1732">
        <f t="shared" si="1436"/>
        <v>0</v>
      </c>
      <c r="CY1732">
        <f t="shared" si="1437"/>
        <v>0</v>
      </c>
      <c r="CZ1732">
        <f t="shared" si="1438"/>
        <v>0</v>
      </c>
      <c r="DC1732" t="s">
        <v>3</v>
      </c>
      <c r="DD1732" t="s">
        <v>3</v>
      </c>
      <c r="DE1732" t="s">
        <v>3</v>
      </c>
      <c r="DF1732" t="s">
        <v>3</v>
      </c>
      <c r="DG1732" t="s">
        <v>3</v>
      </c>
      <c r="DH1732" t="s">
        <v>3</v>
      </c>
      <c r="DI1732" t="s">
        <v>3</v>
      </c>
      <c r="DJ1732" t="s">
        <v>3</v>
      </c>
      <c r="DK1732" t="s">
        <v>3</v>
      </c>
      <c r="DL1732" t="s">
        <v>3</v>
      </c>
      <c r="DM1732" t="s">
        <v>3</v>
      </c>
      <c r="DN1732">
        <v>0</v>
      </c>
      <c r="DO1732">
        <v>0</v>
      </c>
      <c r="DP1732">
        <v>1</v>
      </c>
      <c r="DQ1732">
        <v>1</v>
      </c>
      <c r="DU1732">
        <v>1009</v>
      </c>
      <c r="DV1732" t="s">
        <v>27</v>
      </c>
      <c r="DW1732" t="s">
        <v>27</v>
      </c>
      <c r="DX1732">
        <v>1000</v>
      </c>
      <c r="EE1732">
        <v>51482689</v>
      </c>
      <c r="EF1732">
        <v>1</v>
      </c>
      <c r="EG1732" t="s">
        <v>21</v>
      </c>
      <c r="EH1732">
        <v>0</v>
      </c>
      <c r="EI1732" t="s">
        <v>3</v>
      </c>
      <c r="EJ1732">
        <v>4</v>
      </c>
      <c r="EK1732">
        <v>0</v>
      </c>
      <c r="EL1732" t="s">
        <v>22</v>
      </c>
      <c r="EM1732" t="s">
        <v>23</v>
      </c>
      <c r="EO1732" t="s">
        <v>3</v>
      </c>
      <c r="EQ1732">
        <v>32768</v>
      </c>
      <c r="ER1732">
        <v>2652.04</v>
      </c>
      <c r="ES1732">
        <v>2652.04</v>
      </c>
      <c r="ET1732">
        <v>0</v>
      </c>
      <c r="EU1732">
        <v>0</v>
      </c>
      <c r="EV1732">
        <v>0</v>
      </c>
      <c r="EW1732">
        <v>0</v>
      </c>
      <c r="EX1732">
        <v>0</v>
      </c>
      <c r="FQ1732">
        <v>0</v>
      </c>
      <c r="FR1732">
        <f t="shared" si="1439"/>
        <v>0</v>
      </c>
      <c r="FS1732">
        <v>0</v>
      </c>
      <c r="FX1732">
        <v>70</v>
      </c>
      <c r="FY1732">
        <v>10</v>
      </c>
      <c r="GA1732" t="s">
        <v>3</v>
      </c>
      <c r="GD1732">
        <v>0</v>
      </c>
      <c r="GF1732">
        <v>-740831190</v>
      </c>
      <c r="GG1732">
        <v>2</v>
      </c>
      <c r="GH1732">
        <v>1</v>
      </c>
      <c r="GI1732">
        <v>-2</v>
      </c>
      <c r="GJ1732">
        <v>0</v>
      </c>
      <c r="GK1732">
        <f>ROUND(R1732*(R12)/100,2)</f>
        <v>0</v>
      </c>
      <c r="GL1732">
        <f t="shared" si="1440"/>
        <v>0</v>
      </c>
      <c r="GM1732">
        <f>ROUND(O1732+X1732+Y1732+GK1732,2)+GX1732</f>
        <v>0</v>
      </c>
      <c r="GN1732">
        <f>IF(OR(BI1732=0,BI1732=1),ROUND(O1732+X1732+Y1732+GK1732,2),0)</f>
        <v>0</v>
      </c>
      <c r="GO1732">
        <f>IF(BI1732=2,ROUND(O1732+X1732+Y1732+GK1732,2),0)</f>
        <v>0</v>
      </c>
      <c r="GP1732">
        <f>IF(BI1732=4,ROUND(O1732+X1732+Y1732+GK1732,2)+GX1732,0)</f>
        <v>0</v>
      </c>
      <c r="GR1732">
        <v>0</v>
      </c>
      <c r="GS1732">
        <v>3</v>
      </c>
      <c r="GT1732">
        <v>0</v>
      </c>
      <c r="GU1732" t="s">
        <v>3</v>
      </c>
      <c r="GV1732">
        <f>ROUND((GT1732),6)</f>
        <v>0</v>
      </c>
      <c r="GW1732">
        <v>1</v>
      </c>
      <c r="GX1732">
        <f t="shared" si="1441"/>
        <v>0</v>
      </c>
      <c r="HA1732">
        <v>0</v>
      </c>
      <c r="HB1732">
        <v>0</v>
      </c>
      <c r="HC1732">
        <f t="shared" si="1442"/>
        <v>0</v>
      </c>
      <c r="HE1732" t="s">
        <v>3</v>
      </c>
      <c r="HF1732" t="s">
        <v>3</v>
      </c>
      <c r="IK1732">
        <f t="shared" si="1443"/>
        <v>0</v>
      </c>
    </row>
    <row r="1733" spans="1:245" x14ac:dyDescent="0.2">
      <c r="A1733">
        <v>18</v>
      </c>
      <c r="B1733">
        <v>1</v>
      </c>
      <c r="C1733">
        <v>550</v>
      </c>
      <c r="E1733" t="s">
        <v>142</v>
      </c>
      <c r="F1733" t="s">
        <v>60</v>
      </c>
      <c r="G1733" t="s">
        <v>61</v>
      </c>
      <c r="H1733" t="s">
        <v>27</v>
      </c>
      <c r="I1733">
        <f>I1731*J1733</f>
        <v>0</v>
      </c>
      <c r="J1733">
        <v>11.9</v>
      </c>
      <c r="O1733">
        <f t="shared" si="1413"/>
        <v>0</v>
      </c>
      <c r="P1733">
        <f t="shared" si="1414"/>
        <v>0</v>
      </c>
      <c r="Q1733">
        <f t="shared" si="1415"/>
        <v>0</v>
      </c>
      <c r="R1733">
        <f t="shared" si="1416"/>
        <v>0</v>
      </c>
      <c r="S1733">
        <f t="shared" si="1417"/>
        <v>0</v>
      </c>
      <c r="T1733">
        <f t="shared" si="1418"/>
        <v>0</v>
      </c>
      <c r="U1733">
        <f t="shared" si="1419"/>
        <v>0</v>
      </c>
      <c r="V1733">
        <f t="shared" si="1420"/>
        <v>0</v>
      </c>
      <c r="W1733">
        <f t="shared" si="1421"/>
        <v>0</v>
      </c>
      <c r="X1733">
        <f t="shared" si="1422"/>
        <v>0</v>
      </c>
      <c r="Y1733">
        <f t="shared" si="1423"/>
        <v>0</v>
      </c>
      <c r="AA1733">
        <v>52421674</v>
      </c>
      <c r="AB1733">
        <f t="shared" si="1424"/>
        <v>2690.29</v>
      </c>
      <c r="AC1733">
        <f>ROUND((ES1733),6)</f>
        <v>2690.29</v>
      </c>
      <c r="AD1733">
        <f>ROUND((((ET1733)-(EU1733))+AE1733),6)</f>
        <v>0</v>
      </c>
      <c r="AE1733">
        <f t="shared" si="1444"/>
        <v>0</v>
      </c>
      <c r="AF1733">
        <f t="shared" si="1444"/>
        <v>0</v>
      </c>
      <c r="AG1733">
        <f t="shared" si="1426"/>
        <v>0</v>
      </c>
      <c r="AH1733">
        <f t="shared" si="1445"/>
        <v>0</v>
      </c>
      <c r="AI1733">
        <f t="shared" si="1445"/>
        <v>0</v>
      </c>
      <c r="AJ1733">
        <f t="shared" si="1428"/>
        <v>0</v>
      </c>
      <c r="AK1733">
        <v>2690.29</v>
      </c>
      <c r="AL1733">
        <v>2690.29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70</v>
      </c>
      <c r="AU1733">
        <v>10</v>
      </c>
      <c r="AV1733">
        <v>1</v>
      </c>
      <c r="AW1733">
        <v>1</v>
      </c>
      <c r="AZ1733">
        <v>1</v>
      </c>
      <c r="BA1733">
        <v>1</v>
      </c>
      <c r="BB1733">
        <v>1</v>
      </c>
      <c r="BC1733">
        <v>1</v>
      </c>
      <c r="BD1733" t="s">
        <v>3</v>
      </c>
      <c r="BE1733" t="s">
        <v>3</v>
      </c>
      <c r="BF1733" t="s">
        <v>3</v>
      </c>
      <c r="BG1733" t="s">
        <v>3</v>
      </c>
      <c r="BH1733">
        <v>3</v>
      </c>
      <c r="BI1733">
        <v>4</v>
      </c>
      <c r="BJ1733" t="s">
        <v>62</v>
      </c>
      <c r="BM1733">
        <v>0</v>
      </c>
      <c r="BN1733">
        <v>0</v>
      </c>
      <c r="BO1733" t="s">
        <v>3</v>
      </c>
      <c r="BP1733">
        <v>0</v>
      </c>
      <c r="BQ1733">
        <v>1</v>
      </c>
      <c r="BR1733">
        <v>0</v>
      </c>
      <c r="BS1733">
        <v>1</v>
      </c>
      <c r="BT1733">
        <v>1</v>
      </c>
      <c r="BU1733">
        <v>1</v>
      </c>
      <c r="BV1733">
        <v>1</v>
      </c>
      <c r="BW1733">
        <v>1</v>
      </c>
      <c r="BX1733">
        <v>1</v>
      </c>
      <c r="BY1733" t="s">
        <v>3</v>
      </c>
      <c r="BZ1733">
        <v>70</v>
      </c>
      <c r="CA1733">
        <v>10</v>
      </c>
      <c r="CE1733">
        <v>0</v>
      </c>
      <c r="CF1733">
        <v>0</v>
      </c>
      <c r="CG1733">
        <v>0</v>
      </c>
      <c r="CM1733">
        <v>0</v>
      </c>
      <c r="CN1733" t="s">
        <v>3</v>
      </c>
      <c r="CO1733">
        <v>0</v>
      </c>
      <c r="CP1733">
        <f t="shared" si="1429"/>
        <v>0</v>
      </c>
      <c r="CQ1733">
        <f t="shared" si="1430"/>
        <v>2690.29</v>
      </c>
      <c r="CR1733">
        <f>((((ET1733)*BB1733-(EU1733)*BS1733)+AE1733*BS1733)*AV1733)</f>
        <v>0</v>
      </c>
      <c r="CS1733">
        <f t="shared" si="1431"/>
        <v>0</v>
      </c>
      <c r="CT1733">
        <f t="shared" si="1432"/>
        <v>0</v>
      </c>
      <c r="CU1733">
        <f t="shared" si="1433"/>
        <v>0</v>
      </c>
      <c r="CV1733">
        <f t="shared" si="1434"/>
        <v>0</v>
      </c>
      <c r="CW1733">
        <f t="shared" si="1435"/>
        <v>0</v>
      </c>
      <c r="CX1733">
        <f t="shared" si="1436"/>
        <v>0</v>
      </c>
      <c r="CY1733">
        <f t="shared" si="1437"/>
        <v>0</v>
      </c>
      <c r="CZ1733">
        <f t="shared" si="1438"/>
        <v>0</v>
      </c>
      <c r="DC1733" t="s">
        <v>3</v>
      </c>
      <c r="DD1733" t="s">
        <v>3</v>
      </c>
      <c r="DE1733" t="s">
        <v>3</v>
      </c>
      <c r="DF1733" t="s">
        <v>3</v>
      </c>
      <c r="DG1733" t="s">
        <v>3</v>
      </c>
      <c r="DH1733" t="s">
        <v>3</v>
      </c>
      <c r="DI1733" t="s">
        <v>3</v>
      </c>
      <c r="DJ1733" t="s">
        <v>3</v>
      </c>
      <c r="DK1733" t="s">
        <v>3</v>
      </c>
      <c r="DL1733" t="s">
        <v>3</v>
      </c>
      <c r="DM1733" t="s">
        <v>3</v>
      </c>
      <c r="DN1733">
        <v>0</v>
      </c>
      <c r="DO1733">
        <v>0</v>
      </c>
      <c r="DP1733">
        <v>1</v>
      </c>
      <c r="DQ1733">
        <v>1</v>
      </c>
      <c r="DU1733">
        <v>1009</v>
      </c>
      <c r="DV1733" t="s">
        <v>27</v>
      </c>
      <c r="DW1733" t="s">
        <v>27</v>
      </c>
      <c r="DX1733">
        <v>1000</v>
      </c>
      <c r="EE1733">
        <v>51482689</v>
      </c>
      <c r="EF1733">
        <v>1</v>
      </c>
      <c r="EG1733" t="s">
        <v>21</v>
      </c>
      <c r="EH1733">
        <v>0</v>
      </c>
      <c r="EI1733" t="s">
        <v>3</v>
      </c>
      <c r="EJ1733">
        <v>4</v>
      </c>
      <c r="EK1733">
        <v>0</v>
      </c>
      <c r="EL1733" t="s">
        <v>22</v>
      </c>
      <c r="EM1733" t="s">
        <v>23</v>
      </c>
      <c r="EO1733" t="s">
        <v>3</v>
      </c>
      <c r="EQ1733">
        <v>0</v>
      </c>
      <c r="ER1733">
        <v>2690.29</v>
      </c>
      <c r="ES1733">
        <v>2690.29</v>
      </c>
      <c r="ET1733">
        <v>0</v>
      </c>
      <c r="EU1733">
        <v>0</v>
      </c>
      <c r="EV1733">
        <v>0</v>
      </c>
      <c r="EW1733">
        <v>0</v>
      </c>
      <c r="EX1733">
        <v>0</v>
      </c>
      <c r="FQ1733">
        <v>0</v>
      </c>
      <c r="FR1733">
        <f t="shared" si="1439"/>
        <v>0</v>
      </c>
      <c r="FS1733">
        <v>0</v>
      </c>
      <c r="FX1733">
        <v>70</v>
      </c>
      <c r="FY1733">
        <v>10</v>
      </c>
      <c r="GA1733" t="s">
        <v>3</v>
      </c>
      <c r="GD1733">
        <v>0</v>
      </c>
      <c r="GF1733">
        <v>-2069439204</v>
      </c>
      <c r="GG1733">
        <v>2</v>
      </c>
      <c r="GH1733">
        <v>1</v>
      </c>
      <c r="GI1733">
        <v>-2</v>
      </c>
      <c r="GJ1733">
        <v>0</v>
      </c>
      <c r="GK1733">
        <f>ROUND(R1733*(R12)/100,2)</f>
        <v>0</v>
      </c>
      <c r="GL1733">
        <f t="shared" si="1440"/>
        <v>0</v>
      </c>
      <c r="GM1733">
        <f>ROUND(O1733+X1733+Y1733+GK1733,2)+GX1733</f>
        <v>0</v>
      </c>
      <c r="GN1733">
        <f>IF(OR(BI1733=0,BI1733=1),ROUND(O1733+X1733+Y1733+GK1733,2),0)</f>
        <v>0</v>
      </c>
      <c r="GO1733">
        <f>IF(BI1733=2,ROUND(O1733+X1733+Y1733+GK1733,2),0)</f>
        <v>0</v>
      </c>
      <c r="GP1733">
        <f>IF(BI1733=4,ROUND(O1733+X1733+Y1733+GK1733,2)+GX1733,0)</f>
        <v>0</v>
      </c>
      <c r="GR1733">
        <v>0</v>
      </c>
      <c r="GS1733">
        <v>3</v>
      </c>
      <c r="GT1733">
        <v>0</v>
      </c>
      <c r="GU1733" t="s">
        <v>3</v>
      </c>
      <c r="GV1733">
        <f>ROUND((GT1733),6)</f>
        <v>0</v>
      </c>
      <c r="GW1733">
        <v>1</v>
      </c>
      <c r="GX1733">
        <f t="shared" si="1441"/>
        <v>0</v>
      </c>
      <c r="HA1733">
        <v>0</v>
      </c>
      <c r="HB1733">
        <v>0</v>
      </c>
      <c r="HC1733">
        <f t="shared" si="1442"/>
        <v>0</v>
      </c>
      <c r="HE1733" t="s">
        <v>3</v>
      </c>
      <c r="HF1733" t="s">
        <v>3</v>
      </c>
      <c r="IK1733">
        <f t="shared" si="1443"/>
        <v>0</v>
      </c>
    </row>
    <row r="1735" spans="1:245" x14ac:dyDescent="0.2">
      <c r="A1735" s="2">
        <v>51</v>
      </c>
      <c r="B1735" s="2">
        <f>B1720</f>
        <v>1</v>
      </c>
      <c r="C1735" s="2">
        <f>A1720</f>
        <v>5</v>
      </c>
      <c r="D1735" s="2">
        <f>ROW(A1720)</f>
        <v>1720</v>
      </c>
      <c r="E1735" s="2"/>
      <c r="F1735" s="2" t="str">
        <f>IF(F1720&lt;&gt;"",F1720,"")</f>
        <v>Новый подраздел</v>
      </c>
      <c r="G1735" s="2" t="str">
        <f>IF(G1720&lt;&gt;"",G1720,"")</f>
        <v>Разборка асфальтобетонного покрытия проезжей части вдоль борта гранитного с последующим восстановлением</v>
      </c>
      <c r="H1735" s="2">
        <v>0</v>
      </c>
      <c r="I1735" s="2"/>
      <c r="J1735" s="2"/>
      <c r="K1735" s="2"/>
      <c r="L1735" s="2"/>
      <c r="M1735" s="2"/>
      <c r="N1735" s="2"/>
      <c r="O1735" s="2">
        <f t="shared" ref="O1735:T1735" si="1446">ROUND(AB1735,2)</f>
        <v>0</v>
      </c>
      <c r="P1735" s="2">
        <f t="shared" si="1446"/>
        <v>0</v>
      </c>
      <c r="Q1735" s="2">
        <f t="shared" si="1446"/>
        <v>0</v>
      </c>
      <c r="R1735" s="2">
        <f t="shared" si="1446"/>
        <v>0</v>
      </c>
      <c r="S1735" s="2">
        <f t="shared" si="1446"/>
        <v>0</v>
      </c>
      <c r="T1735" s="2">
        <f t="shared" si="1446"/>
        <v>0</v>
      </c>
      <c r="U1735" s="2">
        <f>AH1735</f>
        <v>0</v>
      </c>
      <c r="V1735" s="2">
        <f>AI1735</f>
        <v>0</v>
      </c>
      <c r="W1735" s="2">
        <f>ROUND(AJ1735,2)</f>
        <v>0</v>
      </c>
      <c r="X1735" s="2">
        <f>ROUND(AK1735,2)</f>
        <v>0</v>
      </c>
      <c r="Y1735" s="2">
        <f>ROUND(AL1735,2)</f>
        <v>0</v>
      </c>
      <c r="Z1735" s="2"/>
      <c r="AA1735" s="2"/>
      <c r="AB1735" s="2">
        <f>ROUND(SUMIF(AA1724:AA1733,"=52421674",O1724:O1733),2)</f>
        <v>0</v>
      </c>
      <c r="AC1735" s="2">
        <f>ROUND(SUMIF(AA1724:AA1733,"=52421674",P1724:P1733),2)</f>
        <v>0</v>
      </c>
      <c r="AD1735" s="2">
        <f>ROUND(SUMIF(AA1724:AA1733,"=52421674",Q1724:Q1733),2)</f>
        <v>0</v>
      </c>
      <c r="AE1735" s="2">
        <f>ROUND(SUMIF(AA1724:AA1733,"=52421674",R1724:R1733),2)</f>
        <v>0</v>
      </c>
      <c r="AF1735" s="2">
        <f>ROUND(SUMIF(AA1724:AA1733,"=52421674",S1724:S1733),2)</f>
        <v>0</v>
      </c>
      <c r="AG1735" s="2">
        <f>ROUND(SUMIF(AA1724:AA1733,"=52421674",T1724:T1733),2)</f>
        <v>0</v>
      </c>
      <c r="AH1735" s="2">
        <f>SUMIF(AA1724:AA1733,"=52421674",U1724:U1733)</f>
        <v>0</v>
      </c>
      <c r="AI1735" s="2">
        <f>SUMIF(AA1724:AA1733,"=52421674",V1724:V1733)</f>
        <v>0</v>
      </c>
      <c r="AJ1735" s="2">
        <f>ROUND(SUMIF(AA1724:AA1733,"=52421674",W1724:W1733),2)</f>
        <v>0</v>
      </c>
      <c r="AK1735" s="2">
        <f>ROUND(SUMIF(AA1724:AA1733,"=52421674",X1724:X1733),2)</f>
        <v>0</v>
      </c>
      <c r="AL1735" s="2">
        <f>ROUND(SUMIF(AA1724:AA1733,"=52421674",Y1724:Y1733),2)</f>
        <v>0</v>
      </c>
      <c r="AM1735" s="2"/>
      <c r="AN1735" s="2"/>
      <c r="AO1735" s="2">
        <f t="shared" ref="AO1735:BD1735" si="1447">ROUND(BX1735,2)</f>
        <v>0</v>
      </c>
      <c r="AP1735" s="2">
        <f t="shared" si="1447"/>
        <v>0</v>
      </c>
      <c r="AQ1735" s="2">
        <f t="shared" si="1447"/>
        <v>0</v>
      </c>
      <c r="AR1735" s="2">
        <f t="shared" si="1447"/>
        <v>0</v>
      </c>
      <c r="AS1735" s="2">
        <f t="shared" si="1447"/>
        <v>0</v>
      </c>
      <c r="AT1735" s="2">
        <f t="shared" si="1447"/>
        <v>0</v>
      </c>
      <c r="AU1735" s="2">
        <f t="shared" si="1447"/>
        <v>0</v>
      </c>
      <c r="AV1735" s="2">
        <f t="shared" si="1447"/>
        <v>0</v>
      </c>
      <c r="AW1735" s="2">
        <f t="shared" si="1447"/>
        <v>0</v>
      </c>
      <c r="AX1735" s="2">
        <f t="shared" si="1447"/>
        <v>0</v>
      </c>
      <c r="AY1735" s="2">
        <f t="shared" si="1447"/>
        <v>0</v>
      </c>
      <c r="AZ1735" s="2">
        <f t="shared" si="1447"/>
        <v>0</v>
      </c>
      <c r="BA1735" s="2">
        <f t="shared" si="1447"/>
        <v>0</v>
      </c>
      <c r="BB1735" s="2">
        <f t="shared" si="1447"/>
        <v>0</v>
      </c>
      <c r="BC1735" s="2">
        <f t="shared" si="1447"/>
        <v>0</v>
      </c>
      <c r="BD1735" s="2">
        <f t="shared" si="1447"/>
        <v>0</v>
      </c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>
        <f>ROUND(SUMIF(AA1724:AA1733,"=52421674",FQ1724:FQ1733),2)</f>
        <v>0</v>
      </c>
      <c r="BY1735" s="2">
        <f>ROUND(SUMIF(AA1724:AA1733,"=52421674",FR1724:FR1733),2)</f>
        <v>0</v>
      </c>
      <c r="BZ1735" s="2">
        <f>ROUND(SUMIF(AA1724:AA1733,"=52421674",GL1724:GL1733),2)</f>
        <v>0</v>
      </c>
      <c r="CA1735" s="2">
        <f>ROUND(SUMIF(AA1724:AA1733,"=52421674",GM1724:GM1733),2)</f>
        <v>0</v>
      </c>
      <c r="CB1735" s="2">
        <f>ROUND(SUMIF(AA1724:AA1733,"=52421674",GN1724:GN1733),2)</f>
        <v>0</v>
      </c>
      <c r="CC1735" s="2">
        <f>ROUND(SUMIF(AA1724:AA1733,"=52421674",GO1724:GO1733),2)</f>
        <v>0</v>
      </c>
      <c r="CD1735" s="2">
        <f>ROUND(SUMIF(AA1724:AA1733,"=52421674",GP1724:GP1733),2)</f>
        <v>0</v>
      </c>
      <c r="CE1735" s="2">
        <f>AC1735-BX1735</f>
        <v>0</v>
      </c>
      <c r="CF1735" s="2">
        <f>AC1735-BY1735</f>
        <v>0</v>
      </c>
      <c r="CG1735" s="2">
        <f>BX1735-BZ1735</f>
        <v>0</v>
      </c>
      <c r="CH1735" s="2">
        <f>AC1735-BX1735-BY1735+BZ1735</f>
        <v>0</v>
      </c>
      <c r="CI1735" s="2">
        <f>BY1735-BZ1735</f>
        <v>0</v>
      </c>
      <c r="CJ1735" s="2">
        <f>ROUND(SUMIF(AA1724:AA1733,"=52421674",GX1724:GX1733),2)</f>
        <v>0</v>
      </c>
      <c r="CK1735" s="2">
        <f>ROUND(SUMIF(AA1724:AA1733,"=52421674",GY1724:GY1733),2)</f>
        <v>0</v>
      </c>
      <c r="CL1735" s="2">
        <f>ROUND(SUMIF(AA1724:AA1733,"=52421674",GZ1724:GZ1733),2)</f>
        <v>0</v>
      </c>
      <c r="CM1735" s="2">
        <f>ROUND(SUMIF(AA1724:AA1733,"=52421674",HD1724:HD1733),2)</f>
        <v>0</v>
      </c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  <c r="GO1735" s="3"/>
      <c r="GP1735" s="3"/>
      <c r="GQ1735" s="3"/>
      <c r="GR1735" s="3"/>
      <c r="GS1735" s="3"/>
      <c r="GT1735" s="3"/>
      <c r="GU1735" s="3"/>
      <c r="GV1735" s="3"/>
      <c r="GW1735" s="3"/>
      <c r="GX1735" s="3">
        <v>0</v>
      </c>
    </row>
    <row r="1737" spans="1:245" x14ac:dyDescent="0.2">
      <c r="A1737" s="4">
        <v>50</v>
      </c>
      <c r="B1737" s="4">
        <v>0</v>
      </c>
      <c r="C1737" s="4">
        <v>0</v>
      </c>
      <c r="D1737" s="4">
        <v>1</v>
      </c>
      <c r="E1737" s="4">
        <v>201</v>
      </c>
      <c r="F1737" s="4">
        <f>ROUND(Source!O1735,O1737)</f>
        <v>0</v>
      </c>
      <c r="G1737" s="4" t="s">
        <v>74</v>
      </c>
      <c r="H1737" s="4" t="s">
        <v>75</v>
      </c>
      <c r="I1737" s="4"/>
      <c r="J1737" s="4"/>
      <c r="K1737" s="4">
        <v>201</v>
      </c>
      <c r="L1737" s="4">
        <v>1</v>
      </c>
      <c r="M1737" s="4">
        <v>3</v>
      </c>
      <c r="N1737" s="4" t="s">
        <v>3</v>
      </c>
      <c r="O1737" s="4">
        <v>2</v>
      </c>
      <c r="P1737" s="4"/>
      <c r="Q1737" s="4"/>
      <c r="R1737" s="4"/>
      <c r="S1737" s="4"/>
      <c r="T1737" s="4"/>
      <c r="U1737" s="4"/>
      <c r="V1737" s="4"/>
      <c r="W1737" s="4"/>
    </row>
    <row r="1738" spans="1:245" x14ac:dyDescent="0.2">
      <c r="A1738" s="4">
        <v>50</v>
      </c>
      <c r="B1738" s="4">
        <v>0</v>
      </c>
      <c r="C1738" s="4">
        <v>0</v>
      </c>
      <c r="D1738" s="4">
        <v>1</v>
      </c>
      <c r="E1738" s="4">
        <v>202</v>
      </c>
      <c r="F1738" s="4">
        <f>ROUND(Source!P1735,O1738)</f>
        <v>0</v>
      </c>
      <c r="G1738" s="4" t="s">
        <v>76</v>
      </c>
      <c r="H1738" s="4" t="s">
        <v>77</v>
      </c>
      <c r="I1738" s="4"/>
      <c r="J1738" s="4"/>
      <c r="K1738" s="4">
        <v>202</v>
      </c>
      <c r="L1738" s="4">
        <v>2</v>
      </c>
      <c r="M1738" s="4">
        <v>3</v>
      </c>
      <c r="N1738" s="4" t="s">
        <v>3</v>
      </c>
      <c r="O1738" s="4">
        <v>2</v>
      </c>
      <c r="P1738" s="4"/>
      <c r="Q1738" s="4"/>
      <c r="R1738" s="4"/>
      <c r="S1738" s="4"/>
      <c r="T1738" s="4"/>
      <c r="U1738" s="4"/>
      <c r="V1738" s="4"/>
      <c r="W1738" s="4"/>
    </row>
    <row r="1739" spans="1:245" x14ac:dyDescent="0.2">
      <c r="A1739" s="4">
        <v>50</v>
      </c>
      <c r="B1739" s="4">
        <v>0</v>
      </c>
      <c r="C1739" s="4">
        <v>0</v>
      </c>
      <c r="D1739" s="4">
        <v>1</v>
      </c>
      <c r="E1739" s="4">
        <v>222</v>
      </c>
      <c r="F1739" s="4">
        <f>ROUND(Source!AO1735,O1739)</f>
        <v>0</v>
      </c>
      <c r="G1739" s="4" t="s">
        <v>78</v>
      </c>
      <c r="H1739" s="4" t="s">
        <v>79</v>
      </c>
      <c r="I1739" s="4"/>
      <c r="J1739" s="4"/>
      <c r="K1739" s="4">
        <v>222</v>
      </c>
      <c r="L1739" s="4">
        <v>3</v>
      </c>
      <c r="M1739" s="4">
        <v>3</v>
      </c>
      <c r="N1739" s="4" t="s">
        <v>3</v>
      </c>
      <c r="O1739" s="4">
        <v>2</v>
      </c>
      <c r="P1739" s="4"/>
      <c r="Q1739" s="4"/>
      <c r="R1739" s="4"/>
      <c r="S1739" s="4"/>
      <c r="T1739" s="4"/>
      <c r="U1739" s="4"/>
      <c r="V1739" s="4"/>
      <c r="W1739" s="4"/>
    </row>
    <row r="1740" spans="1:245" x14ac:dyDescent="0.2">
      <c r="A1740" s="4">
        <v>50</v>
      </c>
      <c r="B1740" s="4">
        <v>0</v>
      </c>
      <c r="C1740" s="4">
        <v>0</v>
      </c>
      <c r="D1740" s="4">
        <v>1</v>
      </c>
      <c r="E1740" s="4">
        <v>225</v>
      </c>
      <c r="F1740" s="4">
        <f>ROUND(Source!AV1735,O1740)</f>
        <v>0</v>
      </c>
      <c r="G1740" s="4" t="s">
        <v>80</v>
      </c>
      <c r="H1740" s="4" t="s">
        <v>81</v>
      </c>
      <c r="I1740" s="4"/>
      <c r="J1740" s="4"/>
      <c r="K1740" s="4">
        <v>225</v>
      </c>
      <c r="L1740" s="4">
        <v>4</v>
      </c>
      <c r="M1740" s="4">
        <v>3</v>
      </c>
      <c r="N1740" s="4" t="s">
        <v>3</v>
      </c>
      <c r="O1740" s="4">
        <v>2</v>
      </c>
      <c r="P1740" s="4"/>
      <c r="Q1740" s="4"/>
      <c r="R1740" s="4"/>
      <c r="S1740" s="4"/>
      <c r="T1740" s="4"/>
      <c r="U1740" s="4"/>
      <c r="V1740" s="4"/>
      <c r="W1740" s="4"/>
    </row>
    <row r="1741" spans="1:245" x14ac:dyDescent="0.2">
      <c r="A1741" s="4">
        <v>50</v>
      </c>
      <c r="B1741" s="4">
        <v>0</v>
      </c>
      <c r="C1741" s="4">
        <v>0</v>
      </c>
      <c r="D1741" s="4">
        <v>1</v>
      </c>
      <c r="E1741" s="4">
        <v>226</v>
      </c>
      <c r="F1741" s="4">
        <f>ROUND(Source!AW1735,O1741)</f>
        <v>0</v>
      </c>
      <c r="G1741" s="4" t="s">
        <v>82</v>
      </c>
      <c r="H1741" s="4" t="s">
        <v>83</v>
      </c>
      <c r="I1741" s="4"/>
      <c r="J1741" s="4"/>
      <c r="K1741" s="4">
        <v>226</v>
      </c>
      <c r="L1741" s="4">
        <v>5</v>
      </c>
      <c r="M1741" s="4">
        <v>3</v>
      </c>
      <c r="N1741" s="4" t="s">
        <v>3</v>
      </c>
      <c r="O1741" s="4">
        <v>2</v>
      </c>
      <c r="P1741" s="4"/>
      <c r="Q1741" s="4"/>
      <c r="R1741" s="4"/>
      <c r="S1741" s="4"/>
      <c r="T1741" s="4"/>
      <c r="U1741" s="4"/>
      <c r="V1741" s="4"/>
      <c r="W1741" s="4"/>
    </row>
    <row r="1742" spans="1:245" x14ac:dyDescent="0.2">
      <c r="A1742" s="4">
        <v>50</v>
      </c>
      <c r="B1742" s="4">
        <v>0</v>
      </c>
      <c r="C1742" s="4">
        <v>0</v>
      </c>
      <c r="D1742" s="4">
        <v>1</v>
      </c>
      <c r="E1742" s="4">
        <v>227</v>
      </c>
      <c r="F1742" s="4">
        <f>ROUND(Source!AX1735,O1742)</f>
        <v>0</v>
      </c>
      <c r="G1742" s="4" t="s">
        <v>84</v>
      </c>
      <c r="H1742" s="4" t="s">
        <v>85</v>
      </c>
      <c r="I1742" s="4"/>
      <c r="J1742" s="4"/>
      <c r="K1742" s="4">
        <v>227</v>
      </c>
      <c r="L1742" s="4">
        <v>6</v>
      </c>
      <c r="M1742" s="4">
        <v>3</v>
      </c>
      <c r="N1742" s="4" t="s">
        <v>3</v>
      </c>
      <c r="O1742" s="4">
        <v>2</v>
      </c>
      <c r="P1742" s="4"/>
      <c r="Q1742" s="4"/>
      <c r="R1742" s="4"/>
      <c r="S1742" s="4"/>
      <c r="T1742" s="4"/>
      <c r="U1742" s="4"/>
      <c r="V1742" s="4"/>
      <c r="W1742" s="4"/>
    </row>
    <row r="1743" spans="1:245" x14ac:dyDescent="0.2">
      <c r="A1743" s="4">
        <v>50</v>
      </c>
      <c r="B1743" s="4">
        <v>0</v>
      </c>
      <c r="C1743" s="4">
        <v>0</v>
      </c>
      <c r="D1743" s="4">
        <v>1</v>
      </c>
      <c r="E1743" s="4">
        <v>228</v>
      </c>
      <c r="F1743" s="4">
        <f>ROUND(Source!AY1735,O1743)</f>
        <v>0</v>
      </c>
      <c r="G1743" s="4" t="s">
        <v>86</v>
      </c>
      <c r="H1743" s="4" t="s">
        <v>87</v>
      </c>
      <c r="I1743" s="4"/>
      <c r="J1743" s="4"/>
      <c r="K1743" s="4">
        <v>228</v>
      </c>
      <c r="L1743" s="4">
        <v>7</v>
      </c>
      <c r="M1743" s="4">
        <v>3</v>
      </c>
      <c r="N1743" s="4" t="s">
        <v>3</v>
      </c>
      <c r="O1743" s="4">
        <v>2</v>
      </c>
      <c r="P1743" s="4"/>
      <c r="Q1743" s="4"/>
      <c r="R1743" s="4"/>
      <c r="S1743" s="4"/>
      <c r="T1743" s="4"/>
      <c r="U1743" s="4"/>
      <c r="V1743" s="4"/>
      <c r="W1743" s="4"/>
    </row>
    <row r="1744" spans="1:245" x14ac:dyDescent="0.2">
      <c r="A1744" s="4">
        <v>50</v>
      </c>
      <c r="B1744" s="4">
        <v>0</v>
      </c>
      <c r="C1744" s="4">
        <v>0</v>
      </c>
      <c r="D1744" s="4">
        <v>1</v>
      </c>
      <c r="E1744" s="4">
        <v>216</v>
      </c>
      <c r="F1744" s="4">
        <f>ROUND(Source!AP1735,O1744)</f>
        <v>0</v>
      </c>
      <c r="G1744" s="4" t="s">
        <v>88</v>
      </c>
      <c r="H1744" s="4" t="s">
        <v>89</v>
      </c>
      <c r="I1744" s="4"/>
      <c r="J1744" s="4"/>
      <c r="K1744" s="4">
        <v>216</v>
      </c>
      <c r="L1744" s="4">
        <v>8</v>
      </c>
      <c r="M1744" s="4">
        <v>3</v>
      </c>
      <c r="N1744" s="4" t="s">
        <v>3</v>
      </c>
      <c r="O1744" s="4">
        <v>2</v>
      </c>
      <c r="P1744" s="4"/>
      <c r="Q1744" s="4"/>
      <c r="R1744" s="4"/>
      <c r="S1744" s="4"/>
      <c r="T1744" s="4"/>
      <c r="U1744" s="4"/>
      <c r="V1744" s="4"/>
      <c r="W1744" s="4"/>
    </row>
    <row r="1745" spans="1:23" x14ac:dyDescent="0.2">
      <c r="A1745" s="4">
        <v>50</v>
      </c>
      <c r="B1745" s="4">
        <v>0</v>
      </c>
      <c r="C1745" s="4">
        <v>0</v>
      </c>
      <c r="D1745" s="4">
        <v>1</v>
      </c>
      <c r="E1745" s="4">
        <v>223</v>
      </c>
      <c r="F1745" s="4">
        <f>ROUND(Source!AQ1735,O1745)</f>
        <v>0</v>
      </c>
      <c r="G1745" s="4" t="s">
        <v>90</v>
      </c>
      <c r="H1745" s="4" t="s">
        <v>91</v>
      </c>
      <c r="I1745" s="4"/>
      <c r="J1745" s="4"/>
      <c r="K1745" s="4">
        <v>223</v>
      </c>
      <c r="L1745" s="4">
        <v>9</v>
      </c>
      <c r="M1745" s="4">
        <v>3</v>
      </c>
      <c r="N1745" s="4" t="s">
        <v>3</v>
      </c>
      <c r="O1745" s="4">
        <v>2</v>
      </c>
      <c r="P1745" s="4"/>
      <c r="Q1745" s="4"/>
      <c r="R1745" s="4"/>
      <c r="S1745" s="4"/>
      <c r="T1745" s="4"/>
      <c r="U1745" s="4"/>
      <c r="V1745" s="4"/>
      <c r="W1745" s="4"/>
    </row>
    <row r="1746" spans="1:23" x14ac:dyDescent="0.2">
      <c r="A1746" s="4">
        <v>50</v>
      </c>
      <c r="B1746" s="4">
        <v>0</v>
      </c>
      <c r="C1746" s="4">
        <v>0</v>
      </c>
      <c r="D1746" s="4">
        <v>1</v>
      </c>
      <c r="E1746" s="4">
        <v>229</v>
      </c>
      <c r="F1746" s="4">
        <f>ROUND(Source!AZ1735,O1746)</f>
        <v>0</v>
      </c>
      <c r="G1746" s="4" t="s">
        <v>92</v>
      </c>
      <c r="H1746" s="4" t="s">
        <v>93</v>
      </c>
      <c r="I1746" s="4"/>
      <c r="J1746" s="4"/>
      <c r="K1746" s="4">
        <v>229</v>
      </c>
      <c r="L1746" s="4">
        <v>10</v>
      </c>
      <c r="M1746" s="4">
        <v>3</v>
      </c>
      <c r="N1746" s="4" t="s">
        <v>3</v>
      </c>
      <c r="O1746" s="4">
        <v>2</v>
      </c>
      <c r="P1746" s="4"/>
      <c r="Q1746" s="4"/>
      <c r="R1746" s="4"/>
      <c r="S1746" s="4"/>
      <c r="T1746" s="4"/>
      <c r="U1746" s="4"/>
      <c r="V1746" s="4"/>
      <c r="W1746" s="4"/>
    </row>
    <row r="1747" spans="1:23" x14ac:dyDescent="0.2">
      <c r="A1747" s="4">
        <v>50</v>
      </c>
      <c r="B1747" s="4">
        <v>0</v>
      </c>
      <c r="C1747" s="4">
        <v>0</v>
      </c>
      <c r="D1747" s="4">
        <v>1</v>
      </c>
      <c r="E1747" s="4">
        <v>203</v>
      </c>
      <c r="F1747" s="4">
        <f>ROUND(Source!Q1735,O1747)</f>
        <v>0</v>
      </c>
      <c r="G1747" s="4" t="s">
        <v>94</v>
      </c>
      <c r="H1747" s="4" t="s">
        <v>95</v>
      </c>
      <c r="I1747" s="4"/>
      <c r="J1747" s="4"/>
      <c r="K1747" s="4">
        <v>203</v>
      </c>
      <c r="L1747" s="4">
        <v>11</v>
      </c>
      <c r="M1747" s="4">
        <v>3</v>
      </c>
      <c r="N1747" s="4" t="s">
        <v>3</v>
      </c>
      <c r="O1747" s="4">
        <v>2</v>
      </c>
      <c r="P1747" s="4"/>
      <c r="Q1747" s="4"/>
      <c r="R1747" s="4"/>
      <c r="S1747" s="4"/>
      <c r="T1747" s="4"/>
      <c r="U1747" s="4"/>
      <c r="V1747" s="4"/>
      <c r="W1747" s="4"/>
    </row>
    <row r="1748" spans="1:23" x14ac:dyDescent="0.2">
      <c r="A1748" s="4">
        <v>50</v>
      </c>
      <c r="B1748" s="4">
        <v>0</v>
      </c>
      <c r="C1748" s="4">
        <v>0</v>
      </c>
      <c r="D1748" s="4">
        <v>1</v>
      </c>
      <c r="E1748" s="4">
        <v>231</v>
      </c>
      <c r="F1748" s="4">
        <f>ROUND(Source!BB1735,O1748)</f>
        <v>0</v>
      </c>
      <c r="G1748" s="4" t="s">
        <v>96</v>
      </c>
      <c r="H1748" s="4" t="s">
        <v>97</v>
      </c>
      <c r="I1748" s="4"/>
      <c r="J1748" s="4"/>
      <c r="K1748" s="4">
        <v>231</v>
      </c>
      <c r="L1748" s="4">
        <v>12</v>
      </c>
      <c r="M1748" s="4">
        <v>3</v>
      </c>
      <c r="N1748" s="4" t="s">
        <v>3</v>
      </c>
      <c r="O1748" s="4">
        <v>2</v>
      </c>
      <c r="P1748" s="4"/>
      <c r="Q1748" s="4"/>
      <c r="R1748" s="4"/>
      <c r="S1748" s="4"/>
      <c r="T1748" s="4"/>
      <c r="U1748" s="4"/>
      <c r="V1748" s="4"/>
      <c r="W1748" s="4"/>
    </row>
    <row r="1749" spans="1:23" x14ac:dyDescent="0.2">
      <c r="A1749" s="4">
        <v>50</v>
      </c>
      <c r="B1749" s="4">
        <v>0</v>
      </c>
      <c r="C1749" s="4">
        <v>0</v>
      </c>
      <c r="D1749" s="4">
        <v>1</v>
      </c>
      <c r="E1749" s="4">
        <v>204</v>
      </c>
      <c r="F1749" s="4">
        <f>ROUND(Source!R1735,O1749)</f>
        <v>0</v>
      </c>
      <c r="G1749" s="4" t="s">
        <v>98</v>
      </c>
      <c r="H1749" s="4" t="s">
        <v>99</v>
      </c>
      <c r="I1749" s="4"/>
      <c r="J1749" s="4"/>
      <c r="K1749" s="4">
        <v>204</v>
      </c>
      <c r="L1749" s="4">
        <v>13</v>
      </c>
      <c r="M1749" s="4">
        <v>3</v>
      </c>
      <c r="N1749" s="4" t="s">
        <v>3</v>
      </c>
      <c r="O1749" s="4">
        <v>2</v>
      </c>
      <c r="P1749" s="4"/>
      <c r="Q1749" s="4"/>
      <c r="R1749" s="4"/>
      <c r="S1749" s="4"/>
      <c r="T1749" s="4"/>
      <c r="U1749" s="4"/>
      <c r="V1749" s="4"/>
      <c r="W1749" s="4"/>
    </row>
    <row r="1750" spans="1:23" x14ac:dyDescent="0.2">
      <c r="A1750" s="4">
        <v>50</v>
      </c>
      <c r="B1750" s="4">
        <v>0</v>
      </c>
      <c r="C1750" s="4">
        <v>0</v>
      </c>
      <c r="D1750" s="4">
        <v>1</v>
      </c>
      <c r="E1750" s="4">
        <v>205</v>
      </c>
      <c r="F1750" s="4">
        <f>ROUND(Source!S1735,O1750)</f>
        <v>0</v>
      </c>
      <c r="G1750" s="4" t="s">
        <v>100</v>
      </c>
      <c r="H1750" s="4" t="s">
        <v>101</v>
      </c>
      <c r="I1750" s="4"/>
      <c r="J1750" s="4"/>
      <c r="K1750" s="4">
        <v>205</v>
      </c>
      <c r="L1750" s="4">
        <v>14</v>
      </c>
      <c r="M1750" s="4">
        <v>3</v>
      </c>
      <c r="N1750" s="4" t="s">
        <v>3</v>
      </c>
      <c r="O1750" s="4">
        <v>2</v>
      </c>
      <c r="P1750" s="4"/>
      <c r="Q1750" s="4"/>
      <c r="R1750" s="4"/>
      <c r="S1750" s="4"/>
      <c r="T1750" s="4"/>
      <c r="U1750" s="4"/>
      <c r="V1750" s="4"/>
      <c r="W1750" s="4"/>
    </row>
    <row r="1751" spans="1:23" x14ac:dyDescent="0.2">
      <c r="A1751" s="4">
        <v>50</v>
      </c>
      <c r="B1751" s="4">
        <v>0</v>
      </c>
      <c r="C1751" s="4">
        <v>0</v>
      </c>
      <c r="D1751" s="4">
        <v>1</v>
      </c>
      <c r="E1751" s="4">
        <v>232</v>
      </c>
      <c r="F1751" s="4">
        <f>ROUND(Source!BC1735,O1751)</f>
        <v>0</v>
      </c>
      <c r="G1751" s="4" t="s">
        <v>102</v>
      </c>
      <c r="H1751" s="4" t="s">
        <v>103</v>
      </c>
      <c r="I1751" s="4"/>
      <c r="J1751" s="4"/>
      <c r="K1751" s="4">
        <v>232</v>
      </c>
      <c r="L1751" s="4">
        <v>15</v>
      </c>
      <c r="M1751" s="4">
        <v>3</v>
      </c>
      <c r="N1751" s="4" t="s">
        <v>3</v>
      </c>
      <c r="O1751" s="4">
        <v>2</v>
      </c>
      <c r="P1751" s="4"/>
      <c r="Q1751" s="4"/>
      <c r="R1751" s="4"/>
      <c r="S1751" s="4"/>
      <c r="T1751" s="4"/>
      <c r="U1751" s="4"/>
      <c r="V1751" s="4"/>
      <c r="W1751" s="4"/>
    </row>
    <row r="1752" spans="1:23" x14ac:dyDescent="0.2">
      <c r="A1752" s="4">
        <v>50</v>
      </c>
      <c r="B1752" s="4">
        <v>0</v>
      </c>
      <c r="C1752" s="4">
        <v>0</v>
      </c>
      <c r="D1752" s="4">
        <v>1</v>
      </c>
      <c r="E1752" s="4">
        <v>214</v>
      </c>
      <c r="F1752" s="4">
        <f>ROUND(Source!AS1735,O1752)</f>
        <v>0</v>
      </c>
      <c r="G1752" s="4" t="s">
        <v>104</v>
      </c>
      <c r="H1752" s="4" t="s">
        <v>105</v>
      </c>
      <c r="I1752" s="4"/>
      <c r="J1752" s="4"/>
      <c r="K1752" s="4">
        <v>214</v>
      </c>
      <c r="L1752" s="4">
        <v>16</v>
      </c>
      <c r="M1752" s="4">
        <v>3</v>
      </c>
      <c r="N1752" s="4" t="s">
        <v>3</v>
      </c>
      <c r="O1752" s="4">
        <v>2</v>
      </c>
      <c r="P1752" s="4"/>
      <c r="Q1752" s="4"/>
      <c r="R1752" s="4"/>
      <c r="S1752" s="4"/>
      <c r="T1752" s="4"/>
      <c r="U1752" s="4"/>
      <c r="V1752" s="4"/>
      <c r="W1752" s="4"/>
    </row>
    <row r="1753" spans="1:23" x14ac:dyDescent="0.2">
      <c r="A1753" s="4">
        <v>50</v>
      </c>
      <c r="B1753" s="4">
        <v>0</v>
      </c>
      <c r="C1753" s="4">
        <v>0</v>
      </c>
      <c r="D1753" s="4">
        <v>1</v>
      </c>
      <c r="E1753" s="4">
        <v>215</v>
      </c>
      <c r="F1753" s="4">
        <f>ROUND(Source!AT1735,O1753)</f>
        <v>0</v>
      </c>
      <c r="G1753" s="4" t="s">
        <v>106</v>
      </c>
      <c r="H1753" s="4" t="s">
        <v>107</v>
      </c>
      <c r="I1753" s="4"/>
      <c r="J1753" s="4"/>
      <c r="K1753" s="4">
        <v>215</v>
      </c>
      <c r="L1753" s="4">
        <v>17</v>
      </c>
      <c r="M1753" s="4">
        <v>3</v>
      </c>
      <c r="N1753" s="4" t="s">
        <v>3</v>
      </c>
      <c r="O1753" s="4">
        <v>2</v>
      </c>
      <c r="P1753" s="4"/>
      <c r="Q1753" s="4"/>
      <c r="R1753" s="4"/>
      <c r="S1753" s="4"/>
      <c r="T1753" s="4"/>
      <c r="U1753" s="4"/>
      <c r="V1753" s="4"/>
      <c r="W1753" s="4"/>
    </row>
    <row r="1754" spans="1:23" x14ac:dyDescent="0.2">
      <c r="A1754" s="4">
        <v>50</v>
      </c>
      <c r="B1754" s="4">
        <v>0</v>
      </c>
      <c r="C1754" s="4">
        <v>0</v>
      </c>
      <c r="D1754" s="4">
        <v>1</v>
      </c>
      <c r="E1754" s="4">
        <v>217</v>
      </c>
      <c r="F1754" s="4">
        <f>ROUND(Source!AU1735,O1754)</f>
        <v>0</v>
      </c>
      <c r="G1754" s="4" t="s">
        <v>108</v>
      </c>
      <c r="H1754" s="4" t="s">
        <v>109</v>
      </c>
      <c r="I1754" s="4"/>
      <c r="J1754" s="4"/>
      <c r="K1754" s="4">
        <v>217</v>
      </c>
      <c r="L1754" s="4">
        <v>18</v>
      </c>
      <c r="M1754" s="4">
        <v>3</v>
      </c>
      <c r="N1754" s="4" t="s">
        <v>3</v>
      </c>
      <c r="O1754" s="4">
        <v>2</v>
      </c>
      <c r="P1754" s="4"/>
      <c r="Q1754" s="4"/>
      <c r="R1754" s="4"/>
      <c r="S1754" s="4"/>
      <c r="T1754" s="4"/>
      <c r="U1754" s="4"/>
      <c r="V1754" s="4"/>
      <c r="W1754" s="4"/>
    </row>
    <row r="1755" spans="1:23" x14ac:dyDescent="0.2">
      <c r="A1755" s="4">
        <v>50</v>
      </c>
      <c r="B1755" s="4">
        <v>0</v>
      </c>
      <c r="C1755" s="4">
        <v>0</v>
      </c>
      <c r="D1755" s="4">
        <v>1</v>
      </c>
      <c r="E1755" s="4">
        <v>230</v>
      </c>
      <c r="F1755" s="4">
        <f>ROUND(Source!BA1735,O1755)</f>
        <v>0</v>
      </c>
      <c r="G1755" s="4" t="s">
        <v>110</v>
      </c>
      <c r="H1755" s="4" t="s">
        <v>111</v>
      </c>
      <c r="I1755" s="4"/>
      <c r="J1755" s="4"/>
      <c r="K1755" s="4">
        <v>230</v>
      </c>
      <c r="L1755" s="4">
        <v>19</v>
      </c>
      <c r="M1755" s="4">
        <v>3</v>
      </c>
      <c r="N1755" s="4" t="s">
        <v>3</v>
      </c>
      <c r="O1755" s="4">
        <v>2</v>
      </c>
      <c r="P1755" s="4"/>
      <c r="Q1755" s="4"/>
      <c r="R1755" s="4"/>
      <c r="S1755" s="4"/>
      <c r="T1755" s="4"/>
      <c r="U1755" s="4"/>
      <c r="V1755" s="4"/>
      <c r="W1755" s="4"/>
    </row>
    <row r="1756" spans="1:23" x14ac:dyDescent="0.2">
      <c r="A1756" s="4">
        <v>50</v>
      </c>
      <c r="B1756" s="4">
        <v>0</v>
      </c>
      <c r="C1756" s="4">
        <v>0</v>
      </c>
      <c r="D1756" s="4">
        <v>1</v>
      </c>
      <c r="E1756" s="4">
        <v>206</v>
      </c>
      <c r="F1756" s="4">
        <f>ROUND(Source!T1735,O1756)</f>
        <v>0</v>
      </c>
      <c r="G1756" s="4" t="s">
        <v>112</v>
      </c>
      <c r="H1756" s="4" t="s">
        <v>113</v>
      </c>
      <c r="I1756" s="4"/>
      <c r="J1756" s="4"/>
      <c r="K1756" s="4">
        <v>206</v>
      </c>
      <c r="L1756" s="4">
        <v>20</v>
      </c>
      <c r="M1756" s="4">
        <v>3</v>
      </c>
      <c r="N1756" s="4" t="s">
        <v>3</v>
      </c>
      <c r="O1756" s="4">
        <v>2</v>
      </c>
      <c r="P1756" s="4"/>
      <c r="Q1756" s="4"/>
      <c r="R1756" s="4"/>
      <c r="S1756" s="4"/>
      <c r="T1756" s="4"/>
      <c r="U1756" s="4"/>
      <c r="V1756" s="4"/>
      <c r="W1756" s="4"/>
    </row>
    <row r="1757" spans="1:23" x14ac:dyDescent="0.2">
      <c r="A1757" s="4">
        <v>50</v>
      </c>
      <c r="B1757" s="4">
        <v>0</v>
      </c>
      <c r="C1757" s="4">
        <v>0</v>
      </c>
      <c r="D1757" s="4">
        <v>1</v>
      </c>
      <c r="E1757" s="4">
        <v>207</v>
      </c>
      <c r="F1757" s="4">
        <f>Source!U1735</f>
        <v>0</v>
      </c>
      <c r="G1757" s="4" t="s">
        <v>114</v>
      </c>
      <c r="H1757" s="4" t="s">
        <v>115</v>
      </c>
      <c r="I1757" s="4"/>
      <c r="J1757" s="4"/>
      <c r="K1757" s="4">
        <v>207</v>
      </c>
      <c r="L1757" s="4">
        <v>21</v>
      </c>
      <c r="M1757" s="4">
        <v>3</v>
      </c>
      <c r="N1757" s="4" t="s">
        <v>3</v>
      </c>
      <c r="O1757" s="4">
        <v>-1</v>
      </c>
      <c r="P1757" s="4"/>
      <c r="Q1757" s="4"/>
      <c r="R1757" s="4"/>
      <c r="S1757" s="4"/>
      <c r="T1757" s="4"/>
      <c r="U1757" s="4"/>
      <c r="V1757" s="4"/>
      <c r="W1757" s="4"/>
    </row>
    <row r="1758" spans="1:23" x14ac:dyDescent="0.2">
      <c r="A1758" s="4">
        <v>50</v>
      </c>
      <c r="B1758" s="4">
        <v>0</v>
      </c>
      <c r="C1758" s="4">
        <v>0</v>
      </c>
      <c r="D1758" s="4">
        <v>1</v>
      </c>
      <c r="E1758" s="4">
        <v>208</v>
      </c>
      <c r="F1758" s="4">
        <f>Source!V1735</f>
        <v>0</v>
      </c>
      <c r="G1758" s="4" t="s">
        <v>116</v>
      </c>
      <c r="H1758" s="4" t="s">
        <v>117</v>
      </c>
      <c r="I1758" s="4"/>
      <c r="J1758" s="4"/>
      <c r="K1758" s="4">
        <v>208</v>
      </c>
      <c r="L1758" s="4">
        <v>22</v>
      </c>
      <c r="M1758" s="4">
        <v>3</v>
      </c>
      <c r="N1758" s="4" t="s">
        <v>3</v>
      </c>
      <c r="O1758" s="4">
        <v>-1</v>
      </c>
      <c r="P1758" s="4"/>
      <c r="Q1758" s="4"/>
      <c r="R1758" s="4"/>
      <c r="S1758" s="4"/>
      <c r="T1758" s="4"/>
      <c r="U1758" s="4"/>
      <c r="V1758" s="4"/>
      <c r="W1758" s="4"/>
    </row>
    <row r="1759" spans="1:23" x14ac:dyDescent="0.2">
      <c r="A1759" s="4">
        <v>50</v>
      </c>
      <c r="B1759" s="4">
        <v>0</v>
      </c>
      <c r="C1759" s="4">
        <v>0</v>
      </c>
      <c r="D1759" s="4">
        <v>1</v>
      </c>
      <c r="E1759" s="4">
        <v>209</v>
      </c>
      <c r="F1759" s="4">
        <f>ROUND(Source!W1735,O1759)</f>
        <v>0</v>
      </c>
      <c r="G1759" s="4" t="s">
        <v>118</v>
      </c>
      <c r="H1759" s="4" t="s">
        <v>119</v>
      </c>
      <c r="I1759" s="4"/>
      <c r="J1759" s="4"/>
      <c r="K1759" s="4">
        <v>209</v>
      </c>
      <c r="L1759" s="4">
        <v>23</v>
      </c>
      <c r="M1759" s="4">
        <v>3</v>
      </c>
      <c r="N1759" s="4" t="s">
        <v>3</v>
      </c>
      <c r="O1759" s="4">
        <v>2</v>
      </c>
      <c r="P1759" s="4"/>
      <c r="Q1759" s="4"/>
      <c r="R1759" s="4"/>
      <c r="S1759" s="4"/>
      <c r="T1759" s="4"/>
      <c r="U1759" s="4"/>
      <c r="V1759" s="4"/>
      <c r="W1759" s="4"/>
    </row>
    <row r="1760" spans="1:23" x14ac:dyDescent="0.2">
      <c r="A1760" s="4">
        <v>50</v>
      </c>
      <c r="B1760" s="4">
        <v>0</v>
      </c>
      <c r="C1760" s="4">
        <v>0</v>
      </c>
      <c r="D1760" s="4">
        <v>1</v>
      </c>
      <c r="E1760" s="4">
        <v>233</v>
      </c>
      <c r="F1760" s="4">
        <f>ROUND(Source!BD1735,O1760)</f>
        <v>0</v>
      </c>
      <c r="G1760" s="4" t="s">
        <v>120</v>
      </c>
      <c r="H1760" s="4" t="s">
        <v>121</v>
      </c>
      <c r="I1760" s="4"/>
      <c r="J1760" s="4"/>
      <c r="K1760" s="4">
        <v>233</v>
      </c>
      <c r="L1760" s="4">
        <v>24</v>
      </c>
      <c r="M1760" s="4">
        <v>3</v>
      </c>
      <c r="N1760" s="4" t="s">
        <v>3</v>
      </c>
      <c r="O1760" s="4">
        <v>2</v>
      </c>
      <c r="P1760" s="4"/>
      <c r="Q1760" s="4"/>
      <c r="R1760" s="4"/>
      <c r="S1760" s="4"/>
      <c r="T1760" s="4"/>
      <c r="U1760" s="4"/>
      <c r="V1760" s="4"/>
      <c r="W1760" s="4"/>
    </row>
    <row r="1761" spans="1:245" x14ac:dyDescent="0.2">
      <c r="A1761" s="4">
        <v>50</v>
      </c>
      <c r="B1761" s="4">
        <v>0</v>
      </c>
      <c r="C1761" s="4">
        <v>0</v>
      </c>
      <c r="D1761" s="4">
        <v>1</v>
      </c>
      <c r="E1761" s="4">
        <v>210</v>
      </c>
      <c r="F1761" s="4">
        <f>ROUND(Source!X1735,O1761)</f>
        <v>0</v>
      </c>
      <c r="G1761" s="4" t="s">
        <v>122</v>
      </c>
      <c r="H1761" s="4" t="s">
        <v>123</v>
      </c>
      <c r="I1761" s="4"/>
      <c r="J1761" s="4"/>
      <c r="K1761" s="4">
        <v>210</v>
      </c>
      <c r="L1761" s="4">
        <v>25</v>
      </c>
      <c r="M1761" s="4">
        <v>3</v>
      </c>
      <c r="N1761" s="4" t="s">
        <v>3</v>
      </c>
      <c r="O1761" s="4">
        <v>2</v>
      </c>
      <c r="P1761" s="4"/>
      <c r="Q1761" s="4"/>
      <c r="R1761" s="4"/>
      <c r="S1761" s="4"/>
      <c r="T1761" s="4"/>
      <c r="U1761" s="4"/>
      <c r="V1761" s="4"/>
      <c r="W1761" s="4"/>
    </row>
    <row r="1762" spans="1:245" x14ac:dyDescent="0.2">
      <c r="A1762" s="4">
        <v>50</v>
      </c>
      <c r="B1762" s="4">
        <v>0</v>
      </c>
      <c r="C1762" s="4">
        <v>0</v>
      </c>
      <c r="D1762" s="4">
        <v>1</v>
      </c>
      <c r="E1762" s="4">
        <v>211</v>
      </c>
      <c r="F1762" s="4">
        <f>ROUND(Source!Y1735,O1762)</f>
        <v>0</v>
      </c>
      <c r="G1762" s="4" t="s">
        <v>124</v>
      </c>
      <c r="H1762" s="4" t="s">
        <v>125</v>
      </c>
      <c r="I1762" s="4"/>
      <c r="J1762" s="4"/>
      <c r="K1762" s="4">
        <v>211</v>
      </c>
      <c r="L1762" s="4">
        <v>26</v>
      </c>
      <c r="M1762" s="4">
        <v>3</v>
      </c>
      <c r="N1762" s="4" t="s">
        <v>3</v>
      </c>
      <c r="O1762" s="4">
        <v>2</v>
      </c>
      <c r="P1762" s="4"/>
      <c r="Q1762" s="4"/>
      <c r="R1762" s="4"/>
      <c r="S1762" s="4"/>
      <c r="T1762" s="4"/>
      <c r="U1762" s="4"/>
      <c r="V1762" s="4"/>
      <c r="W1762" s="4"/>
    </row>
    <row r="1763" spans="1:245" x14ac:dyDescent="0.2">
      <c r="A1763" s="4">
        <v>50</v>
      </c>
      <c r="B1763" s="4">
        <v>0</v>
      </c>
      <c r="C1763" s="4">
        <v>0</v>
      </c>
      <c r="D1763" s="4">
        <v>1</v>
      </c>
      <c r="E1763" s="4">
        <v>224</v>
      </c>
      <c r="F1763" s="4">
        <f>ROUND(Source!AR1735,O1763)</f>
        <v>0</v>
      </c>
      <c r="G1763" s="4" t="s">
        <v>126</v>
      </c>
      <c r="H1763" s="4" t="s">
        <v>127</v>
      </c>
      <c r="I1763" s="4"/>
      <c r="J1763" s="4"/>
      <c r="K1763" s="4">
        <v>224</v>
      </c>
      <c r="L1763" s="4">
        <v>27</v>
      </c>
      <c r="M1763" s="4">
        <v>3</v>
      </c>
      <c r="N1763" s="4" t="s">
        <v>3</v>
      </c>
      <c r="O1763" s="4">
        <v>2</v>
      </c>
      <c r="P1763" s="4"/>
      <c r="Q1763" s="4"/>
      <c r="R1763" s="4"/>
      <c r="S1763" s="4"/>
      <c r="T1763" s="4"/>
      <c r="U1763" s="4"/>
      <c r="V1763" s="4"/>
      <c r="W1763" s="4"/>
    </row>
    <row r="1765" spans="1:245" x14ac:dyDescent="0.2">
      <c r="A1765" s="1">
        <v>5</v>
      </c>
      <c r="B1765" s="1">
        <v>1</v>
      </c>
      <c r="C1765" s="1"/>
      <c r="D1765" s="1">
        <f>ROW(A1783)</f>
        <v>1783</v>
      </c>
      <c r="E1765" s="1"/>
      <c r="F1765" s="1" t="s">
        <v>15</v>
      </c>
      <c r="G1765" s="1" t="s">
        <v>428</v>
      </c>
      <c r="H1765" s="1" t="s">
        <v>3</v>
      </c>
      <c r="I1765" s="1">
        <v>0</v>
      </c>
      <c r="J1765" s="1"/>
      <c r="K1765" s="1">
        <v>-1</v>
      </c>
      <c r="L1765" s="1"/>
      <c r="M1765" s="1"/>
      <c r="N1765" s="1"/>
      <c r="O1765" s="1"/>
      <c r="P1765" s="1"/>
      <c r="Q1765" s="1"/>
      <c r="R1765" s="1"/>
      <c r="S1765" s="1"/>
      <c r="T1765" s="1"/>
      <c r="U1765" s="1" t="s">
        <v>3</v>
      </c>
      <c r="V1765" s="1">
        <v>0</v>
      </c>
      <c r="W1765" s="1"/>
      <c r="X1765" s="1"/>
      <c r="Y1765" s="1"/>
      <c r="Z1765" s="1"/>
      <c r="AA1765" s="1"/>
      <c r="AB1765" s="1" t="s">
        <v>3</v>
      </c>
      <c r="AC1765" s="1" t="s">
        <v>3</v>
      </c>
      <c r="AD1765" s="1" t="s">
        <v>3</v>
      </c>
      <c r="AE1765" s="1" t="s">
        <v>3</v>
      </c>
      <c r="AF1765" s="1" t="s">
        <v>3</v>
      </c>
      <c r="AG1765" s="1" t="s">
        <v>3</v>
      </c>
      <c r="AH1765" s="1"/>
      <c r="AI1765" s="1"/>
      <c r="AJ1765" s="1"/>
      <c r="AK1765" s="1"/>
      <c r="AL1765" s="1"/>
      <c r="AM1765" s="1"/>
      <c r="AN1765" s="1"/>
      <c r="AO1765" s="1"/>
      <c r="AP1765" s="1" t="s">
        <v>3</v>
      </c>
      <c r="AQ1765" s="1" t="s">
        <v>3</v>
      </c>
      <c r="AR1765" s="1" t="s">
        <v>3</v>
      </c>
      <c r="AS1765" s="1"/>
      <c r="AT1765" s="1"/>
      <c r="AU1765" s="1"/>
      <c r="AV1765" s="1"/>
      <c r="AW1765" s="1"/>
      <c r="AX1765" s="1"/>
      <c r="AY1765" s="1"/>
      <c r="AZ1765" s="1" t="s">
        <v>3</v>
      </c>
      <c r="BA1765" s="1"/>
      <c r="BB1765" s="1" t="s">
        <v>3</v>
      </c>
      <c r="BC1765" s="1" t="s">
        <v>3</v>
      </c>
      <c r="BD1765" s="1" t="s">
        <v>3</v>
      </c>
      <c r="BE1765" s="1" t="s">
        <v>3</v>
      </c>
      <c r="BF1765" s="1" t="s">
        <v>3</v>
      </c>
      <c r="BG1765" s="1" t="s">
        <v>3</v>
      </c>
      <c r="BH1765" s="1" t="s">
        <v>3</v>
      </c>
      <c r="BI1765" s="1" t="s">
        <v>3</v>
      </c>
      <c r="BJ1765" s="1" t="s">
        <v>3</v>
      </c>
      <c r="BK1765" s="1" t="s">
        <v>3</v>
      </c>
      <c r="BL1765" s="1" t="s">
        <v>3</v>
      </c>
      <c r="BM1765" s="1" t="s">
        <v>3</v>
      </c>
      <c r="BN1765" s="1" t="s">
        <v>3</v>
      </c>
      <c r="BO1765" s="1" t="s">
        <v>3</v>
      </c>
      <c r="BP1765" s="1" t="s">
        <v>3</v>
      </c>
      <c r="BQ1765" s="1"/>
      <c r="BR1765" s="1"/>
      <c r="BS1765" s="1"/>
      <c r="BT1765" s="1"/>
      <c r="BU1765" s="1"/>
      <c r="BV1765" s="1"/>
      <c r="BW1765" s="1"/>
      <c r="BX1765" s="1">
        <v>0</v>
      </c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>
        <v>0</v>
      </c>
    </row>
    <row r="1767" spans="1:245" x14ac:dyDescent="0.2">
      <c r="A1767" s="2">
        <v>52</v>
      </c>
      <c r="B1767" s="2">
        <f t="shared" ref="B1767:G1767" si="1448">B1783</f>
        <v>1</v>
      </c>
      <c r="C1767" s="2">
        <f t="shared" si="1448"/>
        <v>5</v>
      </c>
      <c r="D1767" s="2">
        <f t="shared" si="1448"/>
        <v>1765</v>
      </c>
      <c r="E1767" s="2">
        <f t="shared" si="1448"/>
        <v>0</v>
      </c>
      <c r="F1767" s="2" t="str">
        <f t="shared" si="1448"/>
        <v>Новый подраздел</v>
      </c>
      <c r="G1767" s="2" t="str">
        <f t="shared" si="1448"/>
        <v>Демонтаж/монтаж бетонного борта (понижение)</v>
      </c>
      <c r="H1767" s="2"/>
      <c r="I1767" s="2"/>
      <c r="J1767" s="2"/>
      <c r="K1767" s="2"/>
      <c r="L1767" s="2"/>
      <c r="M1767" s="2"/>
      <c r="N1767" s="2"/>
      <c r="O1767" s="2">
        <f t="shared" ref="O1767:AT1767" si="1449">O1783</f>
        <v>0</v>
      </c>
      <c r="P1767" s="2">
        <f t="shared" si="1449"/>
        <v>0</v>
      </c>
      <c r="Q1767" s="2">
        <f t="shared" si="1449"/>
        <v>0</v>
      </c>
      <c r="R1767" s="2">
        <f t="shared" si="1449"/>
        <v>0</v>
      </c>
      <c r="S1767" s="2">
        <f t="shared" si="1449"/>
        <v>0</v>
      </c>
      <c r="T1767" s="2">
        <f t="shared" si="1449"/>
        <v>0</v>
      </c>
      <c r="U1767" s="2">
        <f t="shared" si="1449"/>
        <v>0</v>
      </c>
      <c r="V1767" s="2">
        <f t="shared" si="1449"/>
        <v>0</v>
      </c>
      <c r="W1767" s="2">
        <f t="shared" si="1449"/>
        <v>0</v>
      </c>
      <c r="X1767" s="2">
        <f t="shared" si="1449"/>
        <v>0</v>
      </c>
      <c r="Y1767" s="2">
        <f t="shared" si="1449"/>
        <v>0</v>
      </c>
      <c r="Z1767" s="2">
        <f t="shared" si="1449"/>
        <v>0</v>
      </c>
      <c r="AA1767" s="2">
        <f t="shared" si="1449"/>
        <v>0</v>
      </c>
      <c r="AB1767" s="2">
        <f t="shared" si="1449"/>
        <v>0</v>
      </c>
      <c r="AC1767" s="2">
        <f t="shared" si="1449"/>
        <v>0</v>
      </c>
      <c r="AD1767" s="2">
        <f t="shared" si="1449"/>
        <v>0</v>
      </c>
      <c r="AE1767" s="2">
        <f t="shared" si="1449"/>
        <v>0</v>
      </c>
      <c r="AF1767" s="2">
        <f t="shared" si="1449"/>
        <v>0</v>
      </c>
      <c r="AG1767" s="2">
        <f t="shared" si="1449"/>
        <v>0</v>
      </c>
      <c r="AH1767" s="2">
        <f t="shared" si="1449"/>
        <v>0</v>
      </c>
      <c r="AI1767" s="2">
        <f t="shared" si="1449"/>
        <v>0</v>
      </c>
      <c r="AJ1767" s="2">
        <f t="shared" si="1449"/>
        <v>0</v>
      </c>
      <c r="AK1767" s="2">
        <f t="shared" si="1449"/>
        <v>0</v>
      </c>
      <c r="AL1767" s="2">
        <f t="shared" si="1449"/>
        <v>0</v>
      </c>
      <c r="AM1767" s="2">
        <f t="shared" si="1449"/>
        <v>0</v>
      </c>
      <c r="AN1767" s="2">
        <f t="shared" si="1449"/>
        <v>0</v>
      </c>
      <c r="AO1767" s="2">
        <f t="shared" si="1449"/>
        <v>0</v>
      </c>
      <c r="AP1767" s="2">
        <f t="shared" si="1449"/>
        <v>0</v>
      </c>
      <c r="AQ1767" s="2">
        <f t="shared" si="1449"/>
        <v>0</v>
      </c>
      <c r="AR1767" s="2">
        <f t="shared" si="1449"/>
        <v>0</v>
      </c>
      <c r="AS1767" s="2">
        <f t="shared" si="1449"/>
        <v>0</v>
      </c>
      <c r="AT1767" s="2">
        <f t="shared" si="1449"/>
        <v>0</v>
      </c>
      <c r="AU1767" s="2">
        <f t="shared" ref="AU1767:BZ1767" si="1450">AU1783</f>
        <v>0</v>
      </c>
      <c r="AV1767" s="2">
        <f t="shared" si="1450"/>
        <v>0</v>
      </c>
      <c r="AW1767" s="2">
        <f t="shared" si="1450"/>
        <v>0</v>
      </c>
      <c r="AX1767" s="2">
        <f t="shared" si="1450"/>
        <v>0</v>
      </c>
      <c r="AY1767" s="2">
        <f t="shared" si="1450"/>
        <v>0</v>
      </c>
      <c r="AZ1767" s="2">
        <f t="shared" si="1450"/>
        <v>0</v>
      </c>
      <c r="BA1767" s="2">
        <f t="shared" si="1450"/>
        <v>0</v>
      </c>
      <c r="BB1767" s="2">
        <f t="shared" si="1450"/>
        <v>0</v>
      </c>
      <c r="BC1767" s="2">
        <f t="shared" si="1450"/>
        <v>0</v>
      </c>
      <c r="BD1767" s="2">
        <f t="shared" si="1450"/>
        <v>0</v>
      </c>
      <c r="BE1767" s="2">
        <f t="shared" si="1450"/>
        <v>0</v>
      </c>
      <c r="BF1767" s="2">
        <f t="shared" si="1450"/>
        <v>0</v>
      </c>
      <c r="BG1767" s="2">
        <f t="shared" si="1450"/>
        <v>0</v>
      </c>
      <c r="BH1767" s="2">
        <f t="shared" si="1450"/>
        <v>0</v>
      </c>
      <c r="BI1767" s="2">
        <f t="shared" si="1450"/>
        <v>0</v>
      </c>
      <c r="BJ1767" s="2">
        <f t="shared" si="1450"/>
        <v>0</v>
      </c>
      <c r="BK1767" s="2">
        <f t="shared" si="1450"/>
        <v>0</v>
      </c>
      <c r="BL1767" s="2">
        <f t="shared" si="1450"/>
        <v>0</v>
      </c>
      <c r="BM1767" s="2">
        <f t="shared" si="1450"/>
        <v>0</v>
      </c>
      <c r="BN1767" s="2">
        <f t="shared" si="1450"/>
        <v>0</v>
      </c>
      <c r="BO1767" s="2">
        <f t="shared" si="1450"/>
        <v>0</v>
      </c>
      <c r="BP1767" s="2">
        <f t="shared" si="1450"/>
        <v>0</v>
      </c>
      <c r="BQ1767" s="2">
        <f t="shared" si="1450"/>
        <v>0</v>
      </c>
      <c r="BR1767" s="2">
        <f t="shared" si="1450"/>
        <v>0</v>
      </c>
      <c r="BS1767" s="2">
        <f t="shared" si="1450"/>
        <v>0</v>
      </c>
      <c r="BT1767" s="2">
        <f t="shared" si="1450"/>
        <v>0</v>
      </c>
      <c r="BU1767" s="2">
        <f t="shared" si="1450"/>
        <v>0</v>
      </c>
      <c r="BV1767" s="2">
        <f t="shared" si="1450"/>
        <v>0</v>
      </c>
      <c r="BW1767" s="2">
        <f t="shared" si="1450"/>
        <v>0</v>
      </c>
      <c r="BX1767" s="2">
        <f t="shared" si="1450"/>
        <v>0</v>
      </c>
      <c r="BY1767" s="2">
        <f t="shared" si="1450"/>
        <v>0</v>
      </c>
      <c r="BZ1767" s="2">
        <f t="shared" si="1450"/>
        <v>0</v>
      </c>
      <c r="CA1767" s="2">
        <f t="shared" ref="CA1767:DF1767" si="1451">CA1783</f>
        <v>0</v>
      </c>
      <c r="CB1767" s="2">
        <f t="shared" si="1451"/>
        <v>0</v>
      </c>
      <c r="CC1767" s="2">
        <f t="shared" si="1451"/>
        <v>0</v>
      </c>
      <c r="CD1767" s="2">
        <f t="shared" si="1451"/>
        <v>0</v>
      </c>
      <c r="CE1767" s="2">
        <f t="shared" si="1451"/>
        <v>0</v>
      </c>
      <c r="CF1767" s="2">
        <f t="shared" si="1451"/>
        <v>0</v>
      </c>
      <c r="CG1767" s="2">
        <f t="shared" si="1451"/>
        <v>0</v>
      </c>
      <c r="CH1767" s="2">
        <f t="shared" si="1451"/>
        <v>0</v>
      </c>
      <c r="CI1767" s="2">
        <f t="shared" si="1451"/>
        <v>0</v>
      </c>
      <c r="CJ1767" s="2">
        <f t="shared" si="1451"/>
        <v>0</v>
      </c>
      <c r="CK1767" s="2">
        <f t="shared" si="1451"/>
        <v>0</v>
      </c>
      <c r="CL1767" s="2">
        <f t="shared" si="1451"/>
        <v>0</v>
      </c>
      <c r="CM1767" s="2">
        <f t="shared" si="1451"/>
        <v>0</v>
      </c>
      <c r="CN1767" s="2">
        <f t="shared" si="1451"/>
        <v>0</v>
      </c>
      <c r="CO1767" s="2">
        <f t="shared" si="1451"/>
        <v>0</v>
      </c>
      <c r="CP1767" s="2">
        <f t="shared" si="1451"/>
        <v>0</v>
      </c>
      <c r="CQ1767" s="2">
        <f t="shared" si="1451"/>
        <v>0</v>
      </c>
      <c r="CR1767" s="2">
        <f t="shared" si="1451"/>
        <v>0</v>
      </c>
      <c r="CS1767" s="2">
        <f t="shared" si="1451"/>
        <v>0</v>
      </c>
      <c r="CT1767" s="2">
        <f t="shared" si="1451"/>
        <v>0</v>
      </c>
      <c r="CU1767" s="2">
        <f t="shared" si="1451"/>
        <v>0</v>
      </c>
      <c r="CV1767" s="2">
        <f t="shared" si="1451"/>
        <v>0</v>
      </c>
      <c r="CW1767" s="2">
        <f t="shared" si="1451"/>
        <v>0</v>
      </c>
      <c r="CX1767" s="2">
        <f t="shared" si="1451"/>
        <v>0</v>
      </c>
      <c r="CY1767" s="2">
        <f t="shared" si="1451"/>
        <v>0</v>
      </c>
      <c r="CZ1767" s="2">
        <f t="shared" si="1451"/>
        <v>0</v>
      </c>
      <c r="DA1767" s="2">
        <f t="shared" si="1451"/>
        <v>0</v>
      </c>
      <c r="DB1767" s="2">
        <f t="shared" si="1451"/>
        <v>0</v>
      </c>
      <c r="DC1767" s="2">
        <f t="shared" si="1451"/>
        <v>0</v>
      </c>
      <c r="DD1767" s="2">
        <f t="shared" si="1451"/>
        <v>0</v>
      </c>
      <c r="DE1767" s="2">
        <f t="shared" si="1451"/>
        <v>0</v>
      </c>
      <c r="DF1767" s="2">
        <f t="shared" si="1451"/>
        <v>0</v>
      </c>
      <c r="DG1767" s="3">
        <f t="shared" ref="DG1767:EL1767" si="1452">DG1783</f>
        <v>0</v>
      </c>
      <c r="DH1767" s="3">
        <f t="shared" si="1452"/>
        <v>0</v>
      </c>
      <c r="DI1767" s="3">
        <f t="shared" si="1452"/>
        <v>0</v>
      </c>
      <c r="DJ1767" s="3">
        <f t="shared" si="1452"/>
        <v>0</v>
      </c>
      <c r="DK1767" s="3">
        <f t="shared" si="1452"/>
        <v>0</v>
      </c>
      <c r="DL1767" s="3">
        <f t="shared" si="1452"/>
        <v>0</v>
      </c>
      <c r="DM1767" s="3">
        <f t="shared" si="1452"/>
        <v>0</v>
      </c>
      <c r="DN1767" s="3">
        <f t="shared" si="1452"/>
        <v>0</v>
      </c>
      <c r="DO1767" s="3">
        <f t="shared" si="1452"/>
        <v>0</v>
      </c>
      <c r="DP1767" s="3">
        <f t="shared" si="1452"/>
        <v>0</v>
      </c>
      <c r="DQ1767" s="3">
        <f t="shared" si="1452"/>
        <v>0</v>
      </c>
      <c r="DR1767" s="3">
        <f t="shared" si="1452"/>
        <v>0</v>
      </c>
      <c r="DS1767" s="3">
        <f t="shared" si="1452"/>
        <v>0</v>
      </c>
      <c r="DT1767" s="3">
        <f t="shared" si="1452"/>
        <v>0</v>
      </c>
      <c r="DU1767" s="3">
        <f t="shared" si="1452"/>
        <v>0</v>
      </c>
      <c r="DV1767" s="3">
        <f t="shared" si="1452"/>
        <v>0</v>
      </c>
      <c r="DW1767" s="3">
        <f t="shared" si="1452"/>
        <v>0</v>
      </c>
      <c r="DX1767" s="3">
        <f t="shared" si="1452"/>
        <v>0</v>
      </c>
      <c r="DY1767" s="3">
        <f t="shared" si="1452"/>
        <v>0</v>
      </c>
      <c r="DZ1767" s="3">
        <f t="shared" si="1452"/>
        <v>0</v>
      </c>
      <c r="EA1767" s="3">
        <f t="shared" si="1452"/>
        <v>0</v>
      </c>
      <c r="EB1767" s="3">
        <f t="shared" si="1452"/>
        <v>0</v>
      </c>
      <c r="EC1767" s="3">
        <f t="shared" si="1452"/>
        <v>0</v>
      </c>
      <c r="ED1767" s="3">
        <f t="shared" si="1452"/>
        <v>0</v>
      </c>
      <c r="EE1767" s="3">
        <f t="shared" si="1452"/>
        <v>0</v>
      </c>
      <c r="EF1767" s="3">
        <f t="shared" si="1452"/>
        <v>0</v>
      </c>
      <c r="EG1767" s="3">
        <f t="shared" si="1452"/>
        <v>0</v>
      </c>
      <c r="EH1767" s="3">
        <f t="shared" si="1452"/>
        <v>0</v>
      </c>
      <c r="EI1767" s="3">
        <f t="shared" si="1452"/>
        <v>0</v>
      </c>
      <c r="EJ1767" s="3">
        <f t="shared" si="1452"/>
        <v>0</v>
      </c>
      <c r="EK1767" s="3">
        <f t="shared" si="1452"/>
        <v>0</v>
      </c>
      <c r="EL1767" s="3">
        <f t="shared" si="1452"/>
        <v>0</v>
      </c>
      <c r="EM1767" s="3">
        <f t="shared" ref="EM1767:FR1767" si="1453">EM1783</f>
        <v>0</v>
      </c>
      <c r="EN1767" s="3">
        <f t="shared" si="1453"/>
        <v>0</v>
      </c>
      <c r="EO1767" s="3">
        <f t="shared" si="1453"/>
        <v>0</v>
      </c>
      <c r="EP1767" s="3">
        <f t="shared" si="1453"/>
        <v>0</v>
      </c>
      <c r="EQ1767" s="3">
        <f t="shared" si="1453"/>
        <v>0</v>
      </c>
      <c r="ER1767" s="3">
        <f t="shared" si="1453"/>
        <v>0</v>
      </c>
      <c r="ES1767" s="3">
        <f t="shared" si="1453"/>
        <v>0</v>
      </c>
      <c r="ET1767" s="3">
        <f t="shared" si="1453"/>
        <v>0</v>
      </c>
      <c r="EU1767" s="3">
        <f t="shared" si="1453"/>
        <v>0</v>
      </c>
      <c r="EV1767" s="3">
        <f t="shared" si="1453"/>
        <v>0</v>
      </c>
      <c r="EW1767" s="3">
        <f t="shared" si="1453"/>
        <v>0</v>
      </c>
      <c r="EX1767" s="3">
        <f t="shared" si="1453"/>
        <v>0</v>
      </c>
      <c r="EY1767" s="3">
        <f t="shared" si="1453"/>
        <v>0</v>
      </c>
      <c r="EZ1767" s="3">
        <f t="shared" si="1453"/>
        <v>0</v>
      </c>
      <c r="FA1767" s="3">
        <f t="shared" si="1453"/>
        <v>0</v>
      </c>
      <c r="FB1767" s="3">
        <f t="shared" si="1453"/>
        <v>0</v>
      </c>
      <c r="FC1767" s="3">
        <f t="shared" si="1453"/>
        <v>0</v>
      </c>
      <c r="FD1767" s="3">
        <f t="shared" si="1453"/>
        <v>0</v>
      </c>
      <c r="FE1767" s="3">
        <f t="shared" si="1453"/>
        <v>0</v>
      </c>
      <c r="FF1767" s="3">
        <f t="shared" si="1453"/>
        <v>0</v>
      </c>
      <c r="FG1767" s="3">
        <f t="shared" si="1453"/>
        <v>0</v>
      </c>
      <c r="FH1767" s="3">
        <f t="shared" si="1453"/>
        <v>0</v>
      </c>
      <c r="FI1767" s="3">
        <f t="shared" si="1453"/>
        <v>0</v>
      </c>
      <c r="FJ1767" s="3">
        <f t="shared" si="1453"/>
        <v>0</v>
      </c>
      <c r="FK1767" s="3">
        <f t="shared" si="1453"/>
        <v>0</v>
      </c>
      <c r="FL1767" s="3">
        <f t="shared" si="1453"/>
        <v>0</v>
      </c>
      <c r="FM1767" s="3">
        <f t="shared" si="1453"/>
        <v>0</v>
      </c>
      <c r="FN1767" s="3">
        <f t="shared" si="1453"/>
        <v>0</v>
      </c>
      <c r="FO1767" s="3">
        <f t="shared" si="1453"/>
        <v>0</v>
      </c>
      <c r="FP1767" s="3">
        <f t="shared" si="1453"/>
        <v>0</v>
      </c>
      <c r="FQ1767" s="3">
        <f t="shared" si="1453"/>
        <v>0</v>
      </c>
      <c r="FR1767" s="3">
        <f t="shared" si="1453"/>
        <v>0</v>
      </c>
      <c r="FS1767" s="3">
        <f t="shared" ref="FS1767:GX1767" si="1454">FS1783</f>
        <v>0</v>
      </c>
      <c r="FT1767" s="3">
        <f t="shared" si="1454"/>
        <v>0</v>
      </c>
      <c r="FU1767" s="3">
        <f t="shared" si="1454"/>
        <v>0</v>
      </c>
      <c r="FV1767" s="3">
        <f t="shared" si="1454"/>
        <v>0</v>
      </c>
      <c r="FW1767" s="3">
        <f t="shared" si="1454"/>
        <v>0</v>
      </c>
      <c r="FX1767" s="3">
        <f t="shared" si="1454"/>
        <v>0</v>
      </c>
      <c r="FY1767" s="3">
        <f t="shared" si="1454"/>
        <v>0</v>
      </c>
      <c r="FZ1767" s="3">
        <f t="shared" si="1454"/>
        <v>0</v>
      </c>
      <c r="GA1767" s="3">
        <f t="shared" si="1454"/>
        <v>0</v>
      </c>
      <c r="GB1767" s="3">
        <f t="shared" si="1454"/>
        <v>0</v>
      </c>
      <c r="GC1767" s="3">
        <f t="shared" si="1454"/>
        <v>0</v>
      </c>
      <c r="GD1767" s="3">
        <f t="shared" si="1454"/>
        <v>0</v>
      </c>
      <c r="GE1767" s="3">
        <f t="shared" si="1454"/>
        <v>0</v>
      </c>
      <c r="GF1767" s="3">
        <f t="shared" si="1454"/>
        <v>0</v>
      </c>
      <c r="GG1767" s="3">
        <f t="shared" si="1454"/>
        <v>0</v>
      </c>
      <c r="GH1767" s="3">
        <f t="shared" si="1454"/>
        <v>0</v>
      </c>
      <c r="GI1767" s="3">
        <f t="shared" si="1454"/>
        <v>0</v>
      </c>
      <c r="GJ1767" s="3">
        <f t="shared" si="1454"/>
        <v>0</v>
      </c>
      <c r="GK1767" s="3">
        <f t="shared" si="1454"/>
        <v>0</v>
      </c>
      <c r="GL1767" s="3">
        <f t="shared" si="1454"/>
        <v>0</v>
      </c>
      <c r="GM1767" s="3">
        <f t="shared" si="1454"/>
        <v>0</v>
      </c>
      <c r="GN1767" s="3">
        <f t="shared" si="1454"/>
        <v>0</v>
      </c>
      <c r="GO1767" s="3">
        <f t="shared" si="1454"/>
        <v>0</v>
      </c>
      <c r="GP1767" s="3">
        <f t="shared" si="1454"/>
        <v>0</v>
      </c>
      <c r="GQ1767" s="3">
        <f t="shared" si="1454"/>
        <v>0</v>
      </c>
      <c r="GR1767" s="3">
        <f t="shared" si="1454"/>
        <v>0</v>
      </c>
      <c r="GS1767" s="3">
        <f t="shared" si="1454"/>
        <v>0</v>
      </c>
      <c r="GT1767" s="3">
        <f t="shared" si="1454"/>
        <v>0</v>
      </c>
      <c r="GU1767" s="3">
        <f t="shared" si="1454"/>
        <v>0</v>
      </c>
      <c r="GV1767" s="3">
        <f t="shared" si="1454"/>
        <v>0</v>
      </c>
      <c r="GW1767" s="3">
        <f t="shared" si="1454"/>
        <v>0</v>
      </c>
      <c r="GX1767" s="3">
        <f t="shared" si="1454"/>
        <v>0</v>
      </c>
    </row>
    <row r="1769" spans="1:245" x14ac:dyDescent="0.2">
      <c r="A1769">
        <v>17</v>
      </c>
      <c r="B1769">
        <v>1</v>
      </c>
      <c r="C1769">
        <f>ROW(SmtRes!A552)</f>
        <v>552</v>
      </c>
      <c r="D1769">
        <f>ROW(EtalonRes!A534)</f>
        <v>534</v>
      </c>
      <c r="E1769" t="s">
        <v>144</v>
      </c>
      <c r="F1769" t="s">
        <v>145</v>
      </c>
      <c r="G1769" t="s">
        <v>146</v>
      </c>
      <c r="H1769" t="s">
        <v>147</v>
      </c>
      <c r="I1769">
        <v>0</v>
      </c>
      <c r="J1769">
        <v>0</v>
      </c>
      <c r="O1769">
        <f t="shared" ref="O1769:O1781" si="1455">ROUND(CP1769,2)</f>
        <v>0</v>
      </c>
      <c r="P1769">
        <f t="shared" ref="P1769:P1781" si="1456">ROUND(CQ1769*I1769,2)</f>
        <v>0</v>
      </c>
      <c r="Q1769">
        <f t="shared" ref="Q1769:Q1781" si="1457">ROUND(CR1769*I1769,2)</f>
        <v>0</v>
      </c>
      <c r="R1769">
        <f t="shared" ref="R1769:R1781" si="1458">ROUND(CS1769*I1769,2)</f>
        <v>0</v>
      </c>
      <c r="S1769">
        <f t="shared" ref="S1769:S1781" si="1459">ROUND(CT1769*I1769,2)</f>
        <v>0</v>
      </c>
      <c r="T1769">
        <f t="shared" ref="T1769:T1781" si="1460">ROUND(CU1769*I1769,2)</f>
        <v>0</v>
      </c>
      <c r="U1769">
        <f t="shared" ref="U1769:U1781" si="1461">CV1769*I1769</f>
        <v>0</v>
      </c>
      <c r="V1769">
        <f t="shared" ref="V1769:V1781" si="1462">CW1769*I1769</f>
        <v>0</v>
      </c>
      <c r="W1769">
        <f t="shared" ref="W1769:W1781" si="1463">ROUND(CX1769*I1769,2)</f>
        <v>0</v>
      </c>
      <c r="X1769">
        <f t="shared" ref="X1769:X1781" si="1464">ROUND(CY1769,2)</f>
        <v>0</v>
      </c>
      <c r="Y1769">
        <f t="shared" ref="Y1769:Y1781" si="1465">ROUND(CZ1769,2)</f>
        <v>0</v>
      </c>
      <c r="AA1769">
        <v>52421674</v>
      </c>
      <c r="AB1769">
        <f t="shared" ref="AB1769:AB1781" si="1466">ROUND((AC1769+AD1769+AF1769),6)</f>
        <v>15505.67</v>
      </c>
      <c r="AC1769">
        <f>ROUND((ES1769),6)</f>
        <v>0</v>
      </c>
      <c r="AD1769">
        <f>ROUND((((ET1769)-(EU1769))+AE1769),6)</f>
        <v>0</v>
      </c>
      <c r="AE1769">
        <f t="shared" ref="AE1769:AF1773" si="1467">ROUND((EU1769),6)</f>
        <v>0</v>
      </c>
      <c r="AF1769">
        <f t="shared" si="1467"/>
        <v>15505.67</v>
      </c>
      <c r="AG1769">
        <f t="shared" ref="AG1769:AG1781" si="1468">ROUND((AP1769),6)</f>
        <v>0</v>
      </c>
      <c r="AH1769">
        <f t="shared" ref="AH1769:AI1773" si="1469">(EW1769)</f>
        <v>76.7</v>
      </c>
      <c r="AI1769">
        <f t="shared" si="1469"/>
        <v>0</v>
      </c>
      <c r="AJ1769">
        <f t="shared" ref="AJ1769:AJ1781" si="1470">(AS1769)</f>
        <v>0</v>
      </c>
      <c r="AK1769">
        <v>15505.67</v>
      </c>
      <c r="AL1769">
        <v>0</v>
      </c>
      <c r="AM1769">
        <v>0</v>
      </c>
      <c r="AN1769">
        <v>0</v>
      </c>
      <c r="AO1769">
        <v>15505.67</v>
      </c>
      <c r="AP1769">
        <v>0</v>
      </c>
      <c r="AQ1769">
        <v>76.7</v>
      </c>
      <c r="AR1769">
        <v>0</v>
      </c>
      <c r="AS1769">
        <v>0</v>
      </c>
      <c r="AT1769">
        <v>70</v>
      </c>
      <c r="AU1769">
        <v>10</v>
      </c>
      <c r="AV1769">
        <v>1</v>
      </c>
      <c r="AW1769">
        <v>1</v>
      </c>
      <c r="AZ1769">
        <v>1</v>
      </c>
      <c r="BA1769">
        <v>1</v>
      </c>
      <c r="BB1769">
        <v>1</v>
      </c>
      <c r="BC1769">
        <v>1</v>
      </c>
      <c r="BD1769" t="s">
        <v>3</v>
      </c>
      <c r="BE1769" t="s">
        <v>3</v>
      </c>
      <c r="BF1769" t="s">
        <v>3</v>
      </c>
      <c r="BG1769" t="s">
        <v>3</v>
      </c>
      <c r="BH1769">
        <v>0</v>
      </c>
      <c r="BI1769">
        <v>4</v>
      </c>
      <c r="BJ1769" t="s">
        <v>148</v>
      </c>
      <c r="BM1769">
        <v>0</v>
      </c>
      <c r="BN1769">
        <v>0</v>
      </c>
      <c r="BO1769" t="s">
        <v>3</v>
      </c>
      <c r="BP1769">
        <v>0</v>
      </c>
      <c r="BQ1769">
        <v>1</v>
      </c>
      <c r="BR1769">
        <v>0</v>
      </c>
      <c r="BS1769">
        <v>1</v>
      </c>
      <c r="BT1769">
        <v>1</v>
      </c>
      <c r="BU1769">
        <v>1</v>
      </c>
      <c r="BV1769">
        <v>1</v>
      </c>
      <c r="BW1769">
        <v>1</v>
      </c>
      <c r="BX1769">
        <v>1</v>
      </c>
      <c r="BY1769" t="s">
        <v>3</v>
      </c>
      <c r="BZ1769">
        <v>70</v>
      </c>
      <c r="CA1769">
        <v>10</v>
      </c>
      <c r="CE1769">
        <v>0</v>
      </c>
      <c r="CF1769">
        <v>0</v>
      </c>
      <c r="CG1769">
        <v>0</v>
      </c>
      <c r="CM1769">
        <v>0</v>
      </c>
      <c r="CN1769" t="s">
        <v>3</v>
      </c>
      <c r="CO1769">
        <v>0</v>
      </c>
      <c r="CP1769">
        <f t="shared" ref="CP1769:CP1781" si="1471">(P1769+Q1769+S1769)</f>
        <v>0</v>
      </c>
      <c r="CQ1769">
        <f t="shared" ref="CQ1769:CQ1781" si="1472">(AC1769*BC1769*AW1769)</f>
        <v>0</v>
      </c>
      <c r="CR1769">
        <f>((((ET1769)*BB1769-(EU1769)*BS1769)+AE1769*BS1769)*AV1769)</f>
        <v>0</v>
      </c>
      <c r="CS1769">
        <f t="shared" ref="CS1769:CS1781" si="1473">(AE1769*BS1769*AV1769)</f>
        <v>0</v>
      </c>
      <c r="CT1769">
        <f t="shared" ref="CT1769:CT1781" si="1474">(AF1769*BA1769*AV1769)</f>
        <v>15505.67</v>
      </c>
      <c r="CU1769">
        <f t="shared" ref="CU1769:CU1781" si="1475">AG1769</f>
        <v>0</v>
      </c>
      <c r="CV1769">
        <f t="shared" ref="CV1769:CV1781" si="1476">(AH1769*AV1769)</f>
        <v>76.7</v>
      </c>
      <c r="CW1769">
        <f t="shared" ref="CW1769:CW1781" si="1477">AI1769</f>
        <v>0</v>
      </c>
      <c r="CX1769">
        <f t="shared" ref="CX1769:CX1781" si="1478">AJ1769</f>
        <v>0</v>
      </c>
      <c r="CY1769">
        <f t="shared" ref="CY1769:CY1781" si="1479">((S1769*BZ1769)/100)</f>
        <v>0</v>
      </c>
      <c r="CZ1769">
        <f t="shared" ref="CZ1769:CZ1781" si="1480">((S1769*CA1769)/100)</f>
        <v>0</v>
      </c>
      <c r="DC1769" t="s">
        <v>3</v>
      </c>
      <c r="DD1769" t="s">
        <v>3</v>
      </c>
      <c r="DE1769" t="s">
        <v>3</v>
      </c>
      <c r="DF1769" t="s">
        <v>3</v>
      </c>
      <c r="DG1769" t="s">
        <v>3</v>
      </c>
      <c r="DH1769" t="s">
        <v>3</v>
      </c>
      <c r="DI1769" t="s">
        <v>3</v>
      </c>
      <c r="DJ1769" t="s">
        <v>3</v>
      </c>
      <c r="DK1769" t="s">
        <v>3</v>
      </c>
      <c r="DL1769" t="s">
        <v>3</v>
      </c>
      <c r="DM1769" t="s">
        <v>3</v>
      </c>
      <c r="DN1769">
        <v>0</v>
      </c>
      <c r="DO1769">
        <v>0</v>
      </c>
      <c r="DP1769">
        <v>1</v>
      </c>
      <c r="DQ1769">
        <v>1</v>
      </c>
      <c r="DU1769">
        <v>1003</v>
      </c>
      <c r="DV1769" t="s">
        <v>147</v>
      </c>
      <c r="DW1769" t="s">
        <v>147</v>
      </c>
      <c r="DX1769">
        <v>100</v>
      </c>
      <c r="EE1769">
        <v>51482689</v>
      </c>
      <c r="EF1769">
        <v>1</v>
      </c>
      <c r="EG1769" t="s">
        <v>21</v>
      </c>
      <c r="EH1769">
        <v>0</v>
      </c>
      <c r="EI1769" t="s">
        <v>3</v>
      </c>
      <c r="EJ1769">
        <v>4</v>
      </c>
      <c r="EK1769">
        <v>0</v>
      </c>
      <c r="EL1769" t="s">
        <v>22</v>
      </c>
      <c r="EM1769" t="s">
        <v>23</v>
      </c>
      <c r="EO1769" t="s">
        <v>3</v>
      </c>
      <c r="EQ1769">
        <v>0</v>
      </c>
      <c r="ER1769">
        <v>15505.67</v>
      </c>
      <c r="ES1769">
        <v>0</v>
      </c>
      <c r="ET1769">
        <v>0</v>
      </c>
      <c r="EU1769">
        <v>0</v>
      </c>
      <c r="EV1769">
        <v>15505.67</v>
      </c>
      <c r="EW1769">
        <v>76.7</v>
      </c>
      <c r="EX1769">
        <v>0</v>
      </c>
      <c r="EY1769">
        <v>0</v>
      </c>
      <c r="FQ1769">
        <v>0</v>
      </c>
      <c r="FR1769">
        <f t="shared" ref="FR1769:FR1781" si="1481">ROUND(IF(AND(BH1769=3,BI1769=3),P1769,0),2)</f>
        <v>0</v>
      </c>
      <c r="FS1769">
        <v>0</v>
      </c>
      <c r="FX1769">
        <v>70</v>
      </c>
      <c r="FY1769">
        <v>10</v>
      </c>
      <c r="GA1769" t="s">
        <v>3</v>
      </c>
      <c r="GD1769">
        <v>0</v>
      </c>
      <c r="GF1769">
        <v>-1527906705</v>
      </c>
      <c r="GG1769">
        <v>2</v>
      </c>
      <c r="GH1769">
        <v>1</v>
      </c>
      <c r="GI1769">
        <v>-2</v>
      </c>
      <c r="GJ1769">
        <v>0</v>
      </c>
      <c r="GK1769">
        <f>ROUND(R1769*(R12)/100,2)</f>
        <v>0</v>
      </c>
      <c r="GL1769">
        <f t="shared" ref="GL1769:GL1781" si="1482">ROUND(IF(AND(BH1769=3,BI1769=3,FS1769&lt;&gt;0),P1769,0),2)</f>
        <v>0</v>
      </c>
      <c r="GM1769">
        <f>ROUND(O1769+X1769+Y1769+GK1769,2)+GX1769</f>
        <v>0</v>
      </c>
      <c r="GN1769">
        <f>IF(OR(BI1769=0,BI1769=1),ROUND(O1769+X1769+Y1769+GK1769,2),0)</f>
        <v>0</v>
      </c>
      <c r="GO1769">
        <f>IF(BI1769=2,ROUND(O1769+X1769+Y1769+GK1769,2),0)</f>
        <v>0</v>
      </c>
      <c r="GP1769">
        <f>IF(BI1769=4,ROUND(O1769+X1769+Y1769+GK1769,2)+GX1769,0)</f>
        <v>0</v>
      </c>
      <c r="GR1769">
        <v>0</v>
      </c>
      <c r="GS1769">
        <v>3</v>
      </c>
      <c r="GT1769">
        <v>0</v>
      </c>
      <c r="GU1769" t="s">
        <v>3</v>
      </c>
      <c r="GV1769">
        <f>ROUND((GT1769),6)</f>
        <v>0</v>
      </c>
      <c r="GW1769">
        <v>1</v>
      </c>
      <c r="GX1769">
        <f t="shared" ref="GX1769:GX1781" si="1483">ROUND(HC1769*I1769,2)</f>
        <v>0</v>
      </c>
      <c r="HA1769">
        <v>0</v>
      </c>
      <c r="HB1769">
        <v>0</v>
      </c>
      <c r="HC1769">
        <f t="shared" ref="HC1769:HC1781" si="1484">GV1769*GW1769</f>
        <v>0</v>
      </c>
      <c r="HE1769" t="s">
        <v>3</v>
      </c>
      <c r="HF1769" t="s">
        <v>3</v>
      </c>
      <c r="IK1769">
        <f t="shared" ref="IK1769:IK1781" si="1485">ROUND(GM1769*1.2,2)</f>
        <v>0</v>
      </c>
    </row>
    <row r="1770" spans="1:245" x14ac:dyDescent="0.2">
      <c r="A1770">
        <v>17</v>
      </c>
      <c r="B1770">
        <v>1</v>
      </c>
      <c r="C1770">
        <f>ROW(SmtRes!A553)</f>
        <v>553</v>
      </c>
      <c r="D1770">
        <f>ROW(EtalonRes!A535)</f>
        <v>535</v>
      </c>
      <c r="E1770" t="s">
        <v>149</v>
      </c>
      <c r="F1770" t="s">
        <v>25</v>
      </c>
      <c r="G1770" t="s">
        <v>26</v>
      </c>
      <c r="H1770" t="s">
        <v>27</v>
      </c>
      <c r="I1770">
        <v>0</v>
      </c>
      <c r="J1770">
        <v>0</v>
      </c>
      <c r="O1770">
        <f t="shared" si="1455"/>
        <v>0</v>
      </c>
      <c r="P1770">
        <f t="shared" si="1456"/>
        <v>0</v>
      </c>
      <c r="Q1770">
        <f t="shared" si="1457"/>
        <v>0</v>
      </c>
      <c r="R1770">
        <f t="shared" si="1458"/>
        <v>0</v>
      </c>
      <c r="S1770">
        <f t="shared" si="1459"/>
        <v>0</v>
      </c>
      <c r="T1770">
        <f t="shared" si="1460"/>
        <v>0</v>
      </c>
      <c r="U1770">
        <f t="shared" si="1461"/>
        <v>0</v>
      </c>
      <c r="V1770">
        <f t="shared" si="1462"/>
        <v>0</v>
      </c>
      <c r="W1770">
        <f t="shared" si="1463"/>
        <v>0</v>
      </c>
      <c r="X1770">
        <f t="shared" si="1464"/>
        <v>0</v>
      </c>
      <c r="Y1770">
        <f t="shared" si="1465"/>
        <v>0</v>
      </c>
      <c r="AA1770">
        <v>52421674</v>
      </c>
      <c r="AB1770">
        <f t="shared" si="1466"/>
        <v>80.25</v>
      </c>
      <c r="AC1770">
        <f>ROUND((ES1770),6)</f>
        <v>0</v>
      </c>
      <c r="AD1770">
        <f>ROUND((((ET1770)-(EU1770))+AE1770),6)</f>
        <v>80.25</v>
      </c>
      <c r="AE1770">
        <f t="shared" si="1467"/>
        <v>25.84</v>
      </c>
      <c r="AF1770">
        <f t="shared" si="1467"/>
        <v>0</v>
      </c>
      <c r="AG1770">
        <f t="shared" si="1468"/>
        <v>0</v>
      </c>
      <c r="AH1770">
        <f t="shared" si="1469"/>
        <v>0</v>
      </c>
      <c r="AI1770">
        <f t="shared" si="1469"/>
        <v>0</v>
      </c>
      <c r="AJ1770">
        <f t="shared" si="1470"/>
        <v>0</v>
      </c>
      <c r="AK1770">
        <v>80.25</v>
      </c>
      <c r="AL1770">
        <v>0</v>
      </c>
      <c r="AM1770">
        <v>80.25</v>
      </c>
      <c r="AN1770">
        <v>25.84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70</v>
      </c>
      <c r="AU1770">
        <v>10</v>
      </c>
      <c r="AV1770">
        <v>1</v>
      </c>
      <c r="AW1770">
        <v>1</v>
      </c>
      <c r="AZ1770">
        <v>1</v>
      </c>
      <c r="BA1770">
        <v>1</v>
      </c>
      <c r="BB1770">
        <v>1</v>
      </c>
      <c r="BC1770">
        <v>1</v>
      </c>
      <c r="BD1770" t="s">
        <v>3</v>
      </c>
      <c r="BE1770" t="s">
        <v>3</v>
      </c>
      <c r="BF1770" t="s">
        <v>3</v>
      </c>
      <c r="BG1770" t="s">
        <v>3</v>
      </c>
      <c r="BH1770">
        <v>0</v>
      </c>
      <c r="BI1770">
        <v>4</v>
      </c>
      <c r="BJ1770" t="s">
        <v>28</v>
      </c>
      <c r="BM1770">
        <v>0</v>
      </c>
      <c r="BN1770">
        <v>0</v>
      </c>
      <c r="BO1770" t="s">
        <v>3</v>
      </c>
      <c r="BP1770">
        <v>0</v>
      </c>
      <c r="BQ1770">
        <v>1</v>
      </c>
      <c r="BR1770">
        <v>0</v>
      </c>
      <c r="BS1770">
        <v>1</v>
      </c>
      <c r="BT1770">
        <v>1</v>
      </c>
      <c r="BU1770">
        <v>1</v>
      </c>
      <c r="BV1770">
        <v>1</v>
      </c>
      <c r="BW1770">
        <v>1</v>
      </c>
      <c r="BX1770">
        <v>1</v>
      </c>
      <c r="BY1770" t="s">
        <v>3</v>
      </c>
      <c r="BZ1770">
        <v>70</v>
      </c>
      <c r="CA1770">
        <v>10</v>
      </c>
      <c r="CE1770">
        <v>0</v>
      </c>
      <c r="CF1770">
        <v>0</v>
      </c>
      <c r="CG1770">
        <v>0</v>
      </c>
      <c r="CM1770">
        <v>0</v>
      </c>
      <c r="CN1770" t="s">
        <v>3</v>
      </c>
      <c r="CO1770">
        <v>0</v>
      </c>
      <c r="CP1770">
        <f t="shared" si="1471"/>
        <v>0</v>
      </c>
      <c r="CQ1770">
        <f t="shared" si="1472"/>
        <v>0</v>
      </c>
      <c r="CR1770">
        <f>((((ET1770)*BB1770-(EU1770)*BS1770)+AE1770*BS1770)*AV1770)</f>
        <v>80.25</v>
      </c>
      <c r="CS1770">
        <f t="shared" si="1473"/>
        <v>25.84</v>
      </c>
      <c r="CT1770">
        <f t="shared" si="1474"/>
        <v>0</v>
      </c>
      <c r="CU1770">
        <f t="shared" si="1475"/>
        <v>0</v>
      </c>
      <c r="CV1770">
        <f t="shared" si="1476"/>
        <v>0</v>
      </c>
      <c r="CW1770">
        <f t="shared" si="1477"/>
        <v>0</v>
      </c>
      <c r="CX1770">
        <f t="shared" si="1478"/>
        <v>0</v>
      </c>
      <c r="CY1770">
        <f t="shared" si="1479"/>
        <v>0</v>
      </c>
      <c r="CZ1770">
        <f t="shared" si="1480"/>
        <v>0</v>
      </c>
      <c r="DC1770" t="s">
        <v>3</v>
      </c>
      <c r="DD1770" t="s">
        <v>3</v>
      </c>
      <c r="DE1770" t="s">
        <v>3</v>
      </c>
      <c r="DF1770" t="s">
        <v>3</v>
      </c>
      <c r="DG1770" t="s">
        <v>3</v>
      </c>
      <c r="DH1770" t="s">
        <v>3</v>
      </c>
      <c r="DI1770" t="s">
        <v>3</v>
      </c>
      <c r="DJ1770" t="s">
        <v>3</v>
      </c>
      <c r="DK1770" t="s">
        <v>3</v>
      </c>
      <c r="DL1770" t="s">
        <v>3</v>
      </c>
      <c r="DM1770" t="s">
        <v>3</v>
      </c>
      <c r="DN1770">
        <v>0</v>
      </c>
      <c r="DO1770">
        <v>0</v>
      </c>
      <c r="DP1770">
        <v>1</v>
      </c>
      <c r="DQ1770">
        <v>1</v>
      </c>
      <c r="DU1770">
        <v>1009</v>
      </c>
      <c r="DV1770" t="s">
        <v>27</v>
      </c>
      <c r="DW1770" t="s">
        <v>27</v>
      </c>
      <c r="DX1770">
        <v>1000</v>
      </c>
      <c r="EE1770">
        <v>51482689</v>
      </c>
      <c r="EF1770">
        <v>1</v>
      </c>
      <c r="EG1770" t="s">
        <v>21</v>
      </c>
      <c r="EH1770">
        <v>0</v>
      </c>
      <c r="EI1770" t="s">
        <v>3</v>
      </c>
      <c r="EJ1770">
        <v>4</v>
      </c>
      <c r="EK1770">
        <v>0</v>
      </c>
      <c r="EL1770" t="s">
        <v>22</v>
      </c>
      <c r="EM1770" t="s">
        <v>23</v>
      </c>
      <c r="EO1770" t="s">
        <v>3</v>
      </c>
      <c r="EQ1770">
        <v>0</v>
      </c>
      <c r="ER1770">
        <v>80.25</v>
      </c>
      <c r="ES1770">
        <v>0</v>
      </c>
      <c r="ET1770">
        <v>80.25</v>
      </c>
      <c r="EU1770">
        <v>25.84</v>
      </c>
      <c r="EV1770">
        <v>0</v>
      </c>
      <c r="EW1770">
        <v>0</v>
      </c>
      <c r="EX1770">
        <v>0</v>
      </c>
      <c r="EY1770">
        <v>0</v>
      </c>
      <c r="FQ1770">
        <v>0</v>
      </c>
      <c r="FR1770">
        <f t="shared" si="1481"/>
        <v>0</v>
      </c>
      <c r="FS1770">
        <v>0</v>
      </c>
      <c r="FX1770">
        <v>70</v>
      </c>
      <c r="FY1770">
        <v>10</v>
      </c>
      <c r="GA1770" t="s">
        <v>3</v>
      </c>
      <c r="GD1770">
        <v>0</v>
      </c>
      <c r="GF1770">
        <v>-706956719</v>
      </c>
      <c r="GG1770">
        <v>2</v>
      </c>
      <c r="GH1770">
        <v>1</v>
      </c>
      <c r="GI1770">
        <v>-2</v>
      </c>
      <c r="GJ1770">
        <v>0</v>
      </c>
      <c r="GK1770">
        <f>ROUND(R1770*(R12)/100,2)</f>
        <v>0</v>
      </c>
      <c r="GL1770">
        <f t="shared" si="1482"/>
        <v>0</v>
      </c>
      <c r="GM1770">
        <f>ROUND(O1770+X1770+Y1770+GK1770,2)+GX1770</f>
        <v>0</v>
      </c>
      <c r="GN1770">
        <f>IF(OR(BI1770=0,BI1770=1),ROUND(O1770+X1770+Y1770+GK1770,2),0)</f>
        <v>0</v>
      </c>
      <c r="GO1770">
        <f>IF(BI1770=2,ROUND(O1770+X1770+Y1770+GK1770,2),0)</f>
        <v>0</v>
      </c>
      <c r="GP1770">
        <f>IF(BI1770=4,ROUND(O1770+X1770+Y1770+GK1770,2)+GX1770,0)</f>
        <v>0</v>
      </c>
      <c r="GR1770">
        <v>0</v>
      </c>
      <c r="GS1770">
        <v>3</v>
      </c>
      <c r="GT1770">
        <v>0</v>
      </c>
      <c r="GU1770" t="s">
        <v>3</v>
      </c>
      <c r="GV1770">
        <f>ROUND((GT1770),6)</f>
        <v>0</v>
      </c>
      <c r="GW1770">
        <v>1</v>
      </c>
      <c r="GX1770">
        <f t="shared" si="1483"/>
        <v>0</v>
      </c>
      <c r="HA1770">
        <v>0</v>
      </c>
      <c r="HB1770">
        <v>0</v>
      </c>
      <c r="HC1770">
        <f t="shared" si="1484"/>
        <v>0</v>
      </c>
      <c r="HE1770" t="s">
        <v>3</v>
      </c>
      <c r="HF1770" t="s">
        <v>3</v>
      </c>
      <c r="IK1770">
        <f t="shared" si="1485"/>
        <v>0</v>
      </c>
    </row>
    <row r="1771" spans="1:245" x14ac:dyDescent="0.2">
      <c r="A1771">
        <v>17</v>
      </c>
      <c r="B1771">
        <v>1</v>
      </c>
      <c r="C1771">
        <f>ROW(SmtRes!A554)</f>
        <v>554</v>
      </c>
      <c r="D1771">
        <f>ROW(EtalonRes!A536)</f>
        <v>536</v>
      </c>
      <c r="E1771" t="s">
        <v>150</v>
      </c>
      <c r="F1771" t="s">
        <v>30</v>
      </c>
      <c r="G1771" t="s">
        <v>31</v>
      </c>
      <c r="H1771" t="s">
        <v>27</v>
      </c>
      <c r="I1771">
        <v>0</v>
      </c>
      <c r="J1771">
        <v>0</v>
      </c>
      <c r="O1771">
        <f t="shared" si="1455"/>
        <v>0</v>
      </c>
      <c r="P1771">
        <f t="shared" si="1456"/>
        <v>0</v>
      </c>
      <c r="Q1771">
        <f t="shared" si="1457"/>
        <v>0</v>
      </c>
      <c r="R1771">
        <f t="shared" si="1458"/>
        <v>0</v>
      </c>
      <c r="S1771">
        <f t="shared" si="1459"/>
        <v>0</v>
      </c>
      <c r="T1771">
        <f t="shared" si="1460"/>
        <v>0</v>
      </c>
      <c r="U1771">
        <f t="shared" si="1461"/>
        <v>0</v>
      </c>
      <c r="V1771">
        <f t="shared" si="1462"/>
        <v>0</v>
      </c>
      <c r="W1771">
        <f t="shared" si="1463"/>
        <v>0</v>
      </c>
      <c r="X1771">
        <f t="shared" si="1464"/>
        <v>0</v>
      </c>
      <c r="Y1771">
        <f t="shared" si="1465"/>
        <v>0</v>
      </c>
      <c r="AA1771">
        <v>52421674</v>
      </c>
      <c r="AB1771">
        <f t="shared" si="1466"/>
        <v>124.9</v>
      </c>
      <c r="AC1771">
        <f>ROUND((ES1771),6)</f>
        <v>0</v>
      </c>
      <c r="AD1771">
        <f>ROUND((((ET1771)-(EU1771))+AE1771),6)</f>
        <v>0</v>
      </c>
      <c r="AE1771">
        <f t="shared" si="1467"/>
        <v>0</v>
      </c>
      <c r="AF1771">
        <f t="shared" si="1467"/>
        <v>124.9</v>
      </c>
      <c r="AG1771">
        <f t="shared" si="1468"/>
        <v>0</v>
      </c>
      <c r="AH1771">
        <f t="shared" si="1469"/>
        <v>1.02</v>
      </c>
      <c r="AI1771">
        <f t="shared" si="1469"/>
        <v>0</v>
      </c>
      <c r="AJ1771">
        <f t="shared" si="1470"/>
        <v>0</v>
      </c>
      <c r="AK1771">
        <v>124.9</v>
      </c>
      <c r="AL1771">
        <v>0</v>
      </c>
      <c r="AM1771">
        <v>0</v>
      </c>
      <c r="AN1771">
        <v>0</v>
      </c>
      <c r="AO1771">
        <v>124.9</v>
      </c>
      <c r="AP1771">
        <v>0</v>
      </c>
      <c r="AQ1771">
        <v>1.02</v>
      </c>
      <c r="AR1771">
        <v>0</v>
      </c>
      <c r="AS1771">
        <v>0</v>
      </c>
      <c r="AT1771">
        <v>70</v>
      </c>
      <c r="AU1771">
        <v>10</v>
      </c>
      <c r="AV1771">
        <v>1</v>
      </c>
      <c r="AW1771">
        <v>1</v>
      </c>
      <c r="AZ1771">
        <v>1</v>
      </c>
      <c r="BA1771">
        <v>1</v>
      </c>
      <c r="BB1771">
        <v>1</v>
      </c>
      <c r="BC1771">
        <v>1</v>
      </c>
      <c r="BD1771" t="s">
        <v>3</v>
      </c>
      <c r="BE1771" t="s">
        <v>3</v>
      </c>
      <c r="BF1771" t="s">
        <v>3</v>
      </c>
      <c r="BG1771" t="s">
        <v>3</v>
      </c>
      <c r="BH1771">
        <v>0</v>
      </c>
      <c r="BI1771">
        <v>4</v>
      </c>
      <c r="BJ1771" t="s">
        <v>32</v>
      </c>
      <c r="BM1771">
        <v>0</v>
      </c>
      <c r="BN1771">
        <v>0</v>
      </c>
      <c r="BO1771" t="s">
        <v>3</v>
      </c>
      <c r="BP1771">
        <v>0</v>
      </c>
      <c r="BQ1771">
        <v>1</v>
      </c>
      <c r="BR1771">
        <v>0</v>
      </c>
      <c r="BS1771">
        <v>1</v>
      </c>
      <c r="BT1771">
        <v>1</v>
      </c>
      <c r="BU1771">
        <v>1</v>
      </c>
      <c r="BV1771">
        <v>1</v>
      </c>
      <c r="BW1771">
        <v>1</v>
      </c>
      <c r="BX1771">
        <v>1</v>
      </c>
      <c r="BY1771" t="s">
        <v>3</v>
      </c>
      <c r="BZ1771">
        <v>70</v>
      </c>
      <c r="CA1771">
        <v>10</v>
      </c>
      <c r="CE1771">
        <v>0</v>
      </c>
      <c r="CF1771">
        <v>0</v>
      </c>
      <c r="CG1771">
        <v>0</v>
      </c>
      <c r="CM1771">
        <v>0</v>
      </c>
      <c r="CN1771" t="s">
        <v>3</v>
      </c>
      <c r="CO1771">
        <v>0</v>
      </c>
      <c r="CP1771">
        <f t="shared" si="1471"/>
        <v>0</v>
      </c>
      <c r="CQ1771">
        <f t="shared" si="1472"/>
        <v>0</v>
      </c>
      <c r="CR1771">
        <f>((((ET1771)*BB1771-(EU1771)*BS1771)+AE1771*BS1771)*AV1771)</f>
        <v>0</v>
      </c>
      <c r="CS1771">
        <f t="shared" si="1473"/>
        <v>0</v>
      </c>
      <c r="CT1771">
        <f t="shared" si="1474"/>
        <v>124.9</v>
      </c>
      <c r="CU1771">
        <f t="shared" si="1475"/>
        <v>0</v>
      </c>
      <c r="CV1771">
        <f t="shared" si="1476"/>
        <v>1.02</v>
      </c>
      <c r="CW1771">
        <f t="shared" si="1477"/>
        <v>0</v>
      </c>
      <c r="CX1771">
        <f t="shared" si="1478"/>
        <v>0</v>
      </c>
      <c r="CY1771">
        <f t="shared" si="1479"/>
        <v>0</v>
      </c>
      <c r="CZ1771">
        <f t="shared" si="1480"/>
        <v>0</v>
      </c>
      <c r="DC1771" t="s">
        <v>3</v>
      </c>
      <c r="DD1771" t="s">
        <v>3</v>
      </c>
      <c r="DE1771" t="s">
        <v>3</v>
      </c>
      <c r="DF1771" t="s">
        <v>3</v>
      </c>
      <c r="DG1771" t="s">
        <v>3</v>
      </c>
      <c r="DH1771" t="s">
        <v>3</v>
      </c>
      <c r="DI1771" t="s">
        <v>3</v>
      </c>
      <c r="DJ1771" t="s">
        <v>3</v>
      </c>
      <c r="DK1771" t="s">
        <v>3</v>
      </c>
      <c r="DL1771" t="s">
        <v>3</v>
      </c>
      <c r="DM1771" t="s">
        <v>3</v>
      </c>
      <c r="DN1771">
        <v>0</v>
      </c>
      <c r="DO1771">
        <v>0</v>
      </c>
      <c r="DP1771">
        <v>1</v>
      </c>
      <c r="DQ1771">
        <v>1</v>
      </c>
      <c r="DU1771">
        <v>1009</v>
      </c>
      <c r="DV1771" t="s">
        <v>27</v>
      </c>
      <c r="DW1771" t="s">
        <v>27</v>
      </c>
      <c r="DX1771">
        <v>1000</v>
      </c>
      <c r="EE1771">
        <v>51482689</v>
      </c>
      <c r="EF1771">
        <v>1</v>
      </c>
      <c r="EG1771" t="s">
        <v>21</v>
      </c>
      <c r="EH1771">
        <v>0</v>
      </c>
      <c r="EI1771" t="s">
        <v>3</v>
      </c>
      <c r="EJ1771">
        <v>4</v>
      </c>
      <c r="EK1771">
        <v>0</v>
      </c>
      <c r="EL1771" t="s">
        <v>22</v>
      </c>
      <c r="EM1771" t="s">
        <v>23</v>
      </c>
      <c r="EO1771" t="s">
        <v>3</v>
      </c>
      <c r="EQ1771">
        <v>0</v>
      </c>
      <c r="ER1771">
        <v>124.9</v>
      </c>
      <c r="ES1771">
        <v>0</v>
      </c>
      <c r="ET1771">
        <v>0</v>
      </c>
      <c r="EU1771">
        <v>0</v>
      </c>
      <c r="EV1771">
        <v>124.9</v>
      </c>
      <c r="EW1771">
        <v>1.02</v>
      </c>
      <c r="EX1771">
        <v>0</v>
      </c>
      <c r="EY1771">
        <v>0</v>
      </c>
      <c r="FQ1771">
        <v>0</v>
      </c>
      <c r="FR1771">
        <f t="shared" si="1481"/>
        <v>0</v>
      </c>
      <c r="FS1771">
        <v>0</v>
      </c>
      <c r="FX1771">
        <v>70</v>
      </c>
      <c r="FY1771">
        <v>10</v>
      </c>
      <c r="GA1771" t="s">
        <v>3</v>
      </c>
      <c r="GD1771">
        <v>0</v>
      </c>
      <c r="GF1771">
        <v>44828971</v>
      </c>
      <c r="GG1771">
        <v>2</v>
      </c>
      <c r="GH1771">
        <v>1</v>
      </c>
      <c r="GI1771">
        <v>-2</v>
      </c>
      <c r="GJ1771">
        <v>0</v>
      </c>
      <c r="GK1771">
        <f>ROUND(R1771*(R12)/100,2)</f>
        <v>0</v>
      </c>
      <c r="GL1771">
        <f t="shared" si="1482"/>
        <v>0</v>
      </c>
      <c r="GM1771">
        <f>ROUND(O1771+X1771+Y1771+GK1771,2)+GX1771</f>
        <v>0</v>
      </c>
      <c r="GN1771">
        <f>IF(OR(BI1771=0,BI1771=1),ROUND(O1771+X1771+Y1771+GK1771,2),0)</f>
        <v>0</v>
      </c>
      <c r="GO1771">
        <f>IF(BI1771=2,ROUND(O1771+X1771+Y1771+GK1771,2),0)</f>
        <v>0</v>
      </c>
      <c r="GP1771">
        <f>IF(BI1771=4,ROUND(O1771+X1771+Y1771+GK1771,2)+GX1771,0)</f>
        <v>0</v>
      </c>
      <c r="GR1771">
        <v>0</v>
      </c>
      <c r="GS1771">
        <v>3</v>
      </c>
      <c r="GT1771">
        <v>0</v>
      </c>
      <c r="GU1771" t="s">
        <v>3</v>
      </c>
      <c r="GV1771">
        <f>ROUND((GT1771),6)</f>
        <v>0</v>
      </c>
      <c r="GW1771">
        <v>1</v>
      </c>
      <c r="GX1771">
        <f t="shared" si="1483"/>
        <v>0</v>
      </c>
      <c r="HA1771">
        <v>0</v>
      </c>
      <c r="HB1771">
        <v>0</v>
      </c>
      <c r="HC1771">
        <f t="shared" si="1484"/>
        <v>0</v>
      </c>
      <c r="HE1771" t="s">
        <v>3</v>
      </c>
      <c r="HF1771" t="s">
        <v>3</v>
      </c>
      <c r="IK1771">
        <f t="shared" si="1485"/>
        <v>0</v>
      </c>
    </row>
    <row r="1772" spans="1:245" x14ac:dyDescent="0.2">
      <c r="A1772">
        <v>17</v>
      </c>
      <c r="B1772">
        <v>1</v>
      </c>
      <c r="C1772">
        <f>ROW(SmtRes!A556)</f>
        <v>556</v>
      </c>
      <c r="D1772">
        <f>ROW(EtalonRes!A538)</f>
        <v>538</v>
      </c>
      <c r="E1772" t="s">
        <v>151</v>
      </c>
      <c r="F1772" t="s">
        <v>34</v>
      </c>
      <c r="G1772" t="s">
        <v>35</v>
      </c>
      <c r="H1772" t="s">
        <v>27</v>
      </c>
      <c r="I1772">
        <v>0</v>
      </c>
      <c r="J1772">
        <v>0</v>
      </c>
      <c r="O1772">
        <f t="shared" si="1455"/>
        <v>0</v>
      </c>
      <c r="P1772">
        <f t="shared" si="1456"/>
        <v>0</v>
      </c>
      <c r="Q1772">
        <f t="shared" si="1457"/>
        <v>0</v>
      </c>
      <c r="R1772">
        <f t="shared" si="1458"/>
        <v>0</v>
      </c>
      <c r="S1772">
        <f t="shared" si="1459"/>
        <v>0</v>
      </c>
      <c r="T1772">
        <f t="shared" si="1460"/>
        <v>0</v>
      </c>
      <c r="U1772">
        <f t="shared" si="1461"/>
        <v>0</v>
      </c>
      <c r="V1772">
        <f t="shared" si="1462"/>
        <v>0</v>
      </c>
      <c r="W1772">
        <f t="shared" si="1463"/>
        <v>0</v>
      </c>
      <c r="X1772">
        <f t="shared" si="1464"/>
        <v>0</v>
      </c>
      <c r="Y1772">
        <f t="shared" si="1465"/>
        <v>0</v>
      </c>
      <c r="AA1772">
        <v>52421674</v>
      </c>
      <c r="AB1772">
        <f t="shared" si="1466"/>
        <v>57.83</v>
      </c>
      <c r="AC1772">
        <f>ROUND((ES1772),6)</f>
        <v>0</v>
      </c>
      <c r="AD1772">
        <f>ROUND((((ET1772)-(EU1772))+AE1772),6)</f>
        <v>57.83</v>
      </c>
      <c r="AE1772">
        <f t="shared" si="1467"/>
        <v>31.44</v>
      </c>
      <c r="AF1772">
        <f t="shared" si="1467"/>
        <v>0</v>
      </c>
      <c r="AG1772">
        <f t="shared" si="1468"/>
        <v>0</v>
      </c>
      <c r="AH1772">
        <f t="shared" si="1469"/>
        <v>0</v>
      </c>
      <c r="AI1772">
        <f t="shared" si="1469"/>
        <v>0</v>
      </c>
      <c r="AJ1772">
        <f t="shared" si="1470"/>
        <v>0</v>
      </c>
      <c r="AK1772">
        <v>57.83</v>
      </c>
      <c r="AL1772">
        <v>0</v>
      </c>
      <c r="AM1772">
        <v>57.83</v>
      </c>
      <c r="AN1772">
        <v>31.44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1</v>
      </c>
      <c r="AW1772">
        <v>1</v>
      </c>
      <c r="AZ1772">
        <v>1</v>
      </c>
      <c r="BA1772">
        <v>1</v>
      </c>
      <c r="BB1772">
        <v>1</v>
      </c>
      <c r="BC1772">
        <v>1</v>
      </c>
      <c r="BD1772" t="s">
        <v>3</v>
      </c>
      <c r="BE1772" t="s">
        <v>3</v>
      </c>
      <c r="BF1772" t="s">
        <v>3</v>
      </c>
      <c r="BG1772" t="s">
        <v>3</v>
      </c>
      <c r="BH1772">
        <v>0</v>
      </c>
      <c r="BI1772">
        <v>4</v>
      </c>
      <c r="BJ1772" t="s">
        <v>36</v>
      </c>
      <c r="BM1772">
        <v>1</v>
      </c>
      <c r="BN1772">
        <v>0</v>
      </c>
      <c r="BO1772" t="s">
        <v>3</v>
      </c>
      <c r="BP1772">
        <v>0</v>
      </c>
      <c r="BQ1772">
        <v>1</v>
      </c>
      <c r="BR1772">
        <v>0</v>
      </c>
      <c r="BS1772">
        <v>1</v>
      </c>
      <c r="BT1772">
        <v>1</v>
      </c>
      <c r="BU1772">
        <v>1</v>
      </c>
      <c r="BV1772">
        <v>1</v>
      </c>
      <c r="BW1772">
        <v>1</v>
      </c>
      <c r="BX1772">
        <v>1</v>
      </c>
      <c r="BY1772" t="s">
        <v>3</v>
      </c>
      <c r="BZ1772">
        <v>0</v>
      </c>
      <c r="CA1772">
        <v>0</v>
      </c>
      <c r="CE1772">
        <v>0</v>
      </c>
      <c r="CF1772">
        <v>0</v>
      </c>
      <c r="CG1772">
        <v>0</v>
      </c>
      <c r="CM1772">
        <v>0</v>
      </c>
      <c r="CN1772" t="s">
        <v>3</v>
      </c>
      <c r="CO1772">
        <v>0</v>
      </c>
      <c r="CP1772">
        <f t="shared" si="1471"/>
        <v>0</v>
      </c>
      <c r="CQ1772">
        <f t="shared" si="1472"/>
        <v>0</v>
      </c>
      <c r="CR1772">
        <f>((((ET1772)*BB1772-(EU1772)*BS1772)+AE1772*BS1772)*AV1772)</f>
        <v>57.83</v>
      </c>
      <c r="CS1772">
        <f t="shared" si="1473"/>
        <v>31.44</v>
      </c>
      <c r="CT1772">
        <f t="shared" si="1474"/>
        <v>0</v>
      </c>
      <c r="CU1772">
        <f t="shared" si="1475"/>
        <v>0</v>
      </c>
      <c r="CV1772">
        <f t="shared" si="1476"/>
        <v>0</v>
      </c>
      <c r="CW1772">
        <f t="shared" si="1477"/>
        <v>0</v>
      </c>
      <c r="CX1772">
        <f t="shared" si="1478"/>
        <v>0</v>
      </c>
      <c r="CY1772">
        <f t="shared" si="1479"/>
        <v>0</v>
      </c>
      <c r="CZ1772">
        <f t="shared" si="1480"/>
        <v>0</v>
      </c>
      <c r="DC1772" t="s">
        <v>3</v>
      </c>
      <c r="DD1772" t="s">
        <v>3</v>
      </c>
      <c r="DE1772" t="s">
        <v>3</v>
      </c>
      <c r="DF1772" t="s">
        <v>3</v>
      </c>
      <c r="DG1772" t="s">
        <v>3</v>
      </c>
      <c r="DH1772" t="s">
        <v>3</v>
      </c>
      <c r="DI1772" t="s">
        <v>3</v>
      </c>
      <c r="DJ1772" t="s">
        <v>3</v>
      </c>
      <c r="DK1772" t="s">
        <v>3</v>
      </c>
      <c r="DL1772" t="s">
        <v>3</v>
      </c>
      <c r="DM1772" t="s">
        <v>3</v>
      </c>
      <c r="DN1772">
        <v>0</v>
      </c>
      <c r="DO1772">
        <v>0</v>
      </c>
      <c r="DP1772">
        <v>1</v>
      </c>
      <c r="DQ1772">
        <v>1</v>
      </c>
      <c r="DU1772">
        <v>1009</v>
      </c>
      <c r="DV1772" t="s">
        <v>27</v>
      </c>
      <c r="DW1772" t="s">
        <v>27</v>
      </c>
      <c r="DX1772">
        <v>1000</v>
      </c>
      <c r="EE1772">
        <v>51482691</v>
      </c>
      <c r="EF1772">
        <v>1</v>
      </c>
      <c r="EG1772" t="s">
        <v>21</v>
      </c>
      <c r="EH1772">
        <v>0</v>
      </c>
      <c r="EI1772" t="s">
        <v>3</v>
      </c>
      <c r="EJ1772">
        <v>4</v>
      </c>
      <c r="EK1772">
        <v>1</v>
      </c>
      <c r="EL1772" t="s">
        <v>37</v>
      </c>
      <c r="EM1772" t="s">
        <v>23</v>
      </c>
      <c r="EO1772" t="s">
        <v>3</v>
      </c>
      <c r="EQ1772">
        <v>0</v>
      </c>
      <c r="ER1772">
        <v>57.83</v>
      </c>
      <c r="ES1772">
        <v>0</v>
      </c>
      <c r="ET1772">
        <v>57.83</v>
      </c>
      <c r="EU1772">
        <v>31.44</v>
      </c>
      <c r="EV1772">
        <v>0</v>
      </c>
      <c r="EW1772">
        <v>0</v>
      </c>
      <c r="EX1772">
        <v>0</v>
      </c>
      <c r="EY1772">
        <v>0</v>
      </c>
      <c r="FQ1772">
        <v>0</v>
      </c>
      <c r="FR1772">
        <f t="shared" si="1481"/>
        <v>0</v>
      </c>
      <c r="FS1772">
        <v>0</v>
      </c>
      <c r="FX1772">
        <v>0</v>
      </c>
      <c r="FY1772">
        <v>0</v>
      </c>
      <c r="GA1772" t="s">
        <v>3</v>
      </c>
      <c r="GD1772">
        <v>1</v>
      </c>
      <c r="GF1772">
        <v>-1870736679</v>
      </c>
      <c r="GG1772">
        <v>2</v>
      </c>
      <c r="GH1772">
        <v>1</v>
      </c>
      <c r="GI1772">
        <v>-2</v>
      </c>
      <c r="GJ1772">
        <v>0</v>
      </c>
      <c r="GK1772">
        <v>0</v>
      </c>
      <c r="GL1772">
        <f t="shared" si="1482"/>
        <v>0</v>
      </c>
      <c r="GM1772">
        <f>ROUND(O1772+X1772+Y1772,2)+GX1772</f>
        <v>0</v>
      </c>
      <c r="GN1772">
        <f>IF(OR(BI1772=0,BI1772=1),ROUND(O1772+X1772+Y1772,2),0)</f>
        <v>0</v>
      </c>
      <c r="GO1772">
        <f>IF(BI1772=2,ROUND(O1772+X1772+Y1772,2),0)</f>
        <v>0</v>
      </c>
      <c r="GP1772">
        <f>IF(BI1772=4,ROUND(O1772+X1772+Y1772,2)+GX1772,0)</f>
        <v>0</v>
      </c>
      <c r="GR1772">
        <v>0</v>
      </c>
      <c r="GS1772">
        <v>3</v>
      </c>
      <c r="GT1772">
        <v>0</v>
      </c>
      <c r="GU1772" t="s">
        <v>3</v>
      </c>
      <c r="GV1772">
        <f>ROUND((GT1772),6)</f>
        <v>0</v>
      </c>
      <c r="GW1772">
        <v>1</v>
      </c>
      <c r="GX1772">
        <f t="shared" si="1483"/>
        <v>0</v>
      </c>
      <c r="HA1772">
        <v>0</v>
      </c>
      <c r="HB1772">
        <v>0</v>
      </c>
      <c r="HC1772">
        <f t="shared" si="1484"/>
        <v>0</v>
      </c>
      <c r="HE1772" t="s">
        <v>3</v>
      </c>
      <c r="HF1772" t="s">
        <v>3</v>
      </c>
      <c r="IK1772">
        <f t="shared" si="1485"/>
        <v>0</v>
      </c>
    </row>
    <row r="1773" spans="1:245" x14ac:dyDescent="0.2">
      <c r="A1773">
        <v>17</v>
      </c>
      <c r="B1773">
        <v>1</v>
      </c>
      <c r="C1773">
        <f>ROW(SmtRes!A558)</f>
        <v>558</v>
      </c>
      <c r="D1773">
        <f>ROW(EtalonRes!A540)</f>
        <v>540</v>
      </c>
      <c r="E1773" t="s">
        <v>152</v>
      </c>
      <c r="F1773" t="s">
        <v>39</v>
      </c>
      <c r="G1773" t="s">
        <v>40</v>
      </c>
      <c r="H1773" t="s">
        <v>27</v>
      </c>
      <c r="I1773">
        <v>0</v>
      </c>
      <c r="J1773">
        <v>0</v>
      </c>
      <c r="O1773">
        <f t="shared" si="1455"/>
        <v>0</v>
      </c>
      <c r="P1773">
        <f t="shared" si="1456"/>
        <v>0</v>
      </c>
      <c r="Q1773">
        <f t="shared" si="1457"/>
        <v>0</v>
      </c>
      <c r="R1773">
        <f t="shared" si="1458"/>
        <v>0</v>
      </c>
      <c r="S1773">
        <f t="shared" si="1459"/>
        <v>0</v>
      </c>
      <c r="T1773">
        <f t="shared" si="1460"/>
        <v>0</v>
      </c>
      <c r="U1773">
        <f t="shared" si="1461"/>
        <v>0</v>
      </c>
      <c r="V1773">
        <f t="shared" si="1462"/>
        <v>0</v>
      </c>
      <c r="W1773">
        <f t="shared" si="1463"/>
        <v>0</v>
      </c>
      <c r="X1773">
        <f t="shared" si="1464"/>
        <v>0</v>
      </c>
      <c r="Y1773">
        <f t="shared" si="1465"/>
        <v>0</v>
      </c>
      <c r="AA1773">
        <v>52421674</v>
      </c>
      <c r="AB1773">
        <f t="shared" si="1466"/>
        <v>165.91</v>
      </c>
      <c r="AC1773">
        <f>ROUND((ES1773),6)</f>
        <v>0</v>
      </c>
      <c r="AD1773">
        <f>ROUND((((ET1773)-(EU1773))+AE1773),6)</f>
        <v>165.91</v>
      </c>
      <c r="AE1773">
        <f t="shared" si="1467"/>
        <v>90.18</v>
      </c>
      <c r="AF1773">
        <f t="shared" si="1467"/>
        <v>0</v>
      </c>
      <c r="AG1773">
        <f t="shared" si="1468"/>
        <v>0</v>
      </c>
      <c r="AH1773">
        <f t="shared" si="1469"/>
        <v>0</v>
      </c>
      <c r="AI1773">
        <f t="shared" si="1469"/>
        <v>0</v>
      </c>
      <c r="AJ1773">
        <f t="shared" si="1470"/>
        <v>0</v>
      </c>
      <c r="AK1773">
        <v>165.91</v>
      </c>
      <c r="AL1773">
        <v>0</v>
      </c>
      <c r="AM1773">
        <v>165.91</v>
      </c>
      <c r="AN1773">
        <v>90.18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1</v>
      </c>
      <c r="AW1773">
        <v>1</v>
      </c>
      <c r="AZ1773">
        <v>1</v>
      </c>
      <c r="BA1773">
        <v>1</v>
      </c>
      <c r="BB1773">
        <v>1</v>
      </c>
      <c r="BC1773">
        <v>1</v>
      </c>
      <c r="BD1773" t="s">
        <v>3</v>
      </c>
      <c r="BE1773" t="s">
        <v>3</v>
      </c>
      <c r="BF1773" t="s">
        <v>3</v>
      </c>
      <c r="BG1773" t="s">
        <v>3</v>
      </c>
      <c r="BH1773">
        <v>0</v>
      </c>
      <c r="BI1773">
        <v>4</v>
      </c>
      <c r="BJ1773" t="s">
        <v>41</v>
      </c>
      <c r="BM1773">
        <v>1</v>
      </c>
      <c r="BN1773">
        <v>0</v>
      </c>
      <c r="BO1773" t="s">
        <v>3</v>
      </c>
      <c r="BP1773">
        <v>0</v>
      </c>
      <c r="BQ1773">
        <v>1</v>
      </c>
      <c r="BR1773">
        <v>0</v>
      </c>
      <c r="BS1773">
        <v>1</v>
      </c>
      <c r="BT1773">
        <v>1</v>
      </c>
      <c r="BU1773">
        <v>1</v>
      </c>
      <c r="BV1773">
        <v>1</v>
      </c>
      <c r="BW1773">
        <v>1</v>
      </c>
      <c r="BX1773">
        <v>1</v>
      </c>
      <c r="BY1773" t="s">
        <v>3</v>
      </c>
      <c r="BZ1773">
        <v>0</v>
      </c>
      <c r="CA1773">
        <v>0</v>
      </c>
      <c r="CE1773">
        <v>0</v>
      </c>
      <c r="CF1773">
        <v>0</v>
      </c>
      <c r="CG1773">
        <v>0</v>
      </c>
      <c r="CM1773">
        <v>0</v>
      </c>
      <c r="CN1773" t="s">
        <v>3</v>
      </c>
      <c r="CO1773">
        <v>0</v>
      </c>
      <c r="CP1773">
        <f t="shared" si="1471"/>
        <v>0</v>
      </c>
      <c r="CQ1773">
        <f t="shared" si="1472"/>
        <v>0</v>
      </c>
      <c r="CR1773">
        <f>((((ET1773)*BB1773-(EU1773)*BS1773)+AE1773*BS1773)*AV1773)</f>
        <v>165.91</v>
      </c>
      <c r="CS1773">
        <f t="shared" si="1473"/>
        <v>90.18</v>
      </c>
      <c r="CT1773">
        <f t="shared" si="1474"/>
        <v>0</v>
      </c>
      <c r="CU1773">
        <f t="shared" si="1475"/>
        <v>0</v>
      </c>
      <c r="CV1773">
        <f t="shared" si="1476"/>
        <v>0</v>
      </c>
      <c r="CW1773">
        <f t="shared" si="1477"/>
        <v>0</v>
      </c>
      <c r="CX1773">
        <f t="shared" si="1478"/>
        <v>0</v>
      </c>
      <c r="CY1773">
        <f t="shared" si="1479"/>
        <v>0</v>
      </c>
      <c r="CZ1773">
        <f t="shared" si="1480"/>
        <v>0</v>
      </c>
      <c r="DC1773" t="s">
        <v>3</v>
      </c>
      <c r="DD1773" t="s">
        <v>3</v>
      </c>
      <c r="DE1773" t="s">
        <v>3</v>
      </c>
      <c r="DF1773" t="s">
        <v>3</v>
      </c>
      <c r="DG1773" t="s">
        <v>3</v>
      </c>
      <c r="DH1773" t="s">
        <v>3</v>
      </c>
      <c r="DI1773" t="s">
        <v>3</v>
      </c>
      <c r="DJ1773" t="s">
        <v>3</v>
      </c>
      <c r="DK1773" t="s">
        <v>3</v>
      </c>
      <c r="DL1773" t="s">
        <v>3</v>
      </c>
      <c r="DM1773" t="s">
        <v>3</v>
      </c>
      <c r="DN1773">
        <v>0</v>
      </c>
      <c r="DO1773">
        <v>0</v>
      </c>
      <c r="DP1773">
        <v>1</v>
      </c>
      <c r="DQ1773">
        <v>1</v>
      </c>
      <c r="DU1773">
        <v>1009</v>
      </c>
      <c r="DV1773" t="s">
        <v>27</v>
      </c>
      <c r="DW1773" t="s">
        <v>27</v>
      </c>
      <c r="DX1773">
        <v>1000</v>
      </c>
      <c r="EE1773">
        <v>51482691</v>
      </c>
      <c r="EF1773">
        <v>1</v>
      </c>
      <c r="EG1773" t="s">
        <v>21</v>
      </c>
      <c r="EH1773">
        <v>0</v>
      </c>
      <c r="EI1773" t="s">
        <v>3</v>
      </c>
      <c r="EJ1773">
        <v>4</v>
      </c>
      <c r="EK1773">
        <v>1</v>
      </c>
      <c r="EL1773" t="s">
        <v>37</v>
      </c>
      <c r="EM1773" t="s">
        <v>23</v>
      </c>
      <c r="EO1773" t="s">
        <v>3</v>
      </c>
      <c r="EQ1773">
        <v>0</v>
      </c>
      <c r="ER1773">
        <v>165.91</v>
      </c>
      <c r="ES1773">
        <v>0</v>
      </c>
      <c r="ET1773">
        <v>165.91</v>
      </c>
      <c r="EU1773">
        <v>90.18</v>
      </c>
      <c r="EV1773">
        <v>0</v>
      </c>
      <c r="EW1773">
        <v>0</v>
      </c>
      <c r="EX1773">
        <v>0</v>
      </c>
      <c r="EY1773">
        <v>0</v>
      </c>
      <c r="FQ1773">
        <v>0</v>
      </c>
      <c r="FR1773">
        <f t="shared" si="1481"/>
        <v>0</v>
      </c>
      <c r="FS1773">
        <v>0</v>
      </c>
      <c r="FX1773">
        <v>0</v>
      </c>
      <c r="FY1773">
        <v>0</v>
      </c>
      <c r="GA1773" t="s">
        <v>3</v>
      </c>
      <c r="GD1773">
        <v>1</v>
      </c>
      <c r="GF1773">
        <v>1912105629</v>
      </c>
      <c r="GG1773">
        <v>2</v>
      </c>
      <c r="GH1773">
        <v>1</v>
      </c>
      <c r="GI1773">
        <v>-2</v>
      </c>
      <c r="GJ1773">
        <v>0</v>
      </c>
      <c r="GK1773">
        <v>0</v>
      </c>
      <c r="GL1773">
        <f t="shared" si="1482"/>
        <v>0</v>
      </c>
      <c r="GM1773">
        <f>ROUND(O1773+X1773+Y1773,2)+GX1773</f>
        <v>0</v>
      </c>
      <c r="GN1773">
        <f>IF(OR(BI1773=0,BI1773=1),ROUND(O1773+X1773+Y1773,2),0)</f>
        <v>0</v>
      </c>
      <c r="GO1773">
        <f>IF(BI1773=2,ROUND(O1773+X1773+Y1773,2),0)</f>
        <v>0</v>
      </c>
      <c r="GP1773">
        <f>IF(BI1773=4,ROUND(O1773+X1773+Y1773,2)+GX1773,0)</f>
        <v>0</v>
      </c>
      <c r="GR1773">
        <v>0</v>
      </c>
      <c r="GS1773">
        <v>3</v>
      </c>
      <c r="GT1773">
        <v>0</v>
      </c>
      <c r="GU1773" t="s">
        <v>3</v>
      </c>
      <c r="GV1773">
        <f>ROUND((GT1773),6)</f>
        <v>0</v>
      </c>
      <c r="GW1773">
        <v>1</v>
      </c>
      <c r="GX1773">
        <f t="shared" si="1483"/>
        <v>0</v>
      </c>
      <c r="HA1773">
        <v>0</v>
      </c>
      <c r="HB1773">
        <v>0</v>
      </c>
      <c r="HC1773">
        <f t="shared" si="1484"/>
        <v>0</v>
      </c>
      <c r="HE1773" t="s">
        <v>3</v>
      </c>
      <c r="HF1773" t="s">
        <v>3</v>
      </c>
      <c r="IK1773">
        <f t="shared" si="1485"/>
        <v>0</v>
      </c>
    </row>
    <row r="1774" spans="1:245" x14ac:dyDescent="0.2">
      <c r="A1774">
        <v>17</v>
      </c>
      <c r="B1774">
        <v>1</v>
      </c>
      <c r="C1774">
        <f>ROW(SmtRes!A560)</f>
        <v>560</v>
      </c>
      <c r="D1774">
        <f>ROW(EtalonRes!A542)</f>
        <v>542</v>
      </c>
      <c r="E1774" t="s">
        <v>153</v>
      </c>
      <c r="F1774" t="s">
        <v>43</v>
      </c>
      <c r="G1774" t="s">
        <v>44</v>
      </c>
      <c r="H1774" t="s">
        <v>27</v>
      </c>
      <c r="I1774">
        <v>0</v>
      </c>
      <c r="J1774">
        <v>0</v>
      </c>
      <c r="O1774">
        <f t="shared" si="1455"/>
        <v>0</v>
      </c>
      <c r="P1774">
        <f t="shared" si="1456"/>
        <v>0</v>
      </c>
      <c r="Q1774">
        <f t="shared" si="1457"/>
        <v>0</v>
      </c>
      <c r="R1774">
        <f t="shared" si="1458"/>
        <v>0</v>
      </c>
      <c r="S1774">
        <f t="shared" si="1459"/>
        <v>0</v>
      </c>
      <c r="T1774">
        <f t="shared" si="1460"/>
        <v>0</v>
      </c>
      <c r="U1774">
        <f t="shared" si="1461"/>
        <v>0</v>
      </c>
      <c r="V1774">
        <f t="shared" si="1462"/>
        <v>0</v>
      </c>
      <c r="W1774">
        <f t="shared" si="1463"/>
        <v>0</v>
      </c>
      <c r="X1774">
        <f t="shared" si="1464"/>
        <v>0</v>
      </c>
      <c r="Y1774">
        <f t="shared" si="1465"/>
        <v>0</v>
      </c>
      <c r="AA1774">
        <v>52421674</v>
      </c>
      <c r="AB1774">
        <f t="shared" si="1466"/>
        <v>1396.89</v>
      </c>
      <c r="AC1774">
        <f>ROUND(((ES1774*51)),6)</f>
        <v>0</v>
      </c>
      <c r="AD1774">
        <f>ROUND(((((ET1774*51))-((EU1774*51)))+AE1774),6)</f>
        <v>1396.89</v>
      </c>
      <c r="AE1774">
        <f>ROUND(((EU1774*51)),6)</f>
        <v>759.39</v>
      </c>
      <c r="AF1774">
        <f>ROUND(((EV1774*51)),6)</f>
        <v>0</v>
      </c>
      <c r="AG1774">
        <f t="shared" si="1468"/>
        <v>0</v>
      </c>
      <c r="AH1774">
        <f>((EW1774*51))</f>
        <v>0</v>
      </c>
      <c r="AI1774">
        <f>((EX1774*51))</f>
        <v>0</v>
      </c>
      <c r="AJ1774">
        <f t="shared" si="1470"/>
        <v>0</v>
      </c>
      <c r="AK1774">
        <v>27.39</v>
      </c>
      <c r="AL1774">
        <v>0</v>
      </c>
      <c r="AM1774">
        <v>27.39</v>
      </c>
      <c r="AN1774">
        <v>14.89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1</v>
      </c>
      <c r="AW1774">
        <v>1</v>
      </c>
      <c r="AZ1774">
        <v>1</v>
      </c>
      <c r="BA1774">
        <v>1</v>
      </c>
      <c r="BB1774">
        <v>1</v>
      </c>
      <c r="BC1774">
        <v>1</v>
      </c>
      <c r="BD1774" t="s">
        <v>3</v>
      </c>
      <c r="BE1774" t="s">
        <v>3</v>
      </c>
      <c r="BF1774" t="s">
        <v>3</v>
      </c>
      <c r="BG1774" t="s">
        <v>3</v>
      </c>
      <c r="BH1774">
        <v>0</v>
      </c>
      <c r="BI1774">
        <v>4</v>
      </c>
      <c r="BJ1774" t="s">
        <v>45</v>
      </c>
      <c r="BM1774">
        <v>1</v>
      </c>
      <c r="BN1774">
        <v>0</v>
      </c>
      <c r="BO1774" t="s">
        <v>3</v>
      </c>
      <c r="BP1774">
        <v>0</v>
      </c>
      <c r="BQ1774">
        <v>1</v>
      </c>
      <c r="BR1774">
        <v>0</v>
      </c>
      <c r="BS1774">
        <v>1</v>
      </c>
      <c r="BT1774">
        <v>1</v>
      </c>
      <c r="BU1774">
        <v>1</v>
      </c>
      <c r="BV1774">
        <v>1</v>
      </c>
      <c r="BW1774">
        <v>1</v>
      </c>
      <c r="BX1774">
        <v>1</v>
      </c>
      <c r="BY1774" t="s">
        <v>3</v>
      </c>
      <c r="BZ1774">
        <v>0</v>
      </c>
      <c r="CA1774">
        <v>0</v>
      </c>
      <c r="CE1774">
        <v>0</v>
      </c>
      <c r="CF1774">
        <v>0</v>
      </c>
      <c r="CG1774">
        <v>0</v>
      </c>
      <c r="CM1774">
        <v>0</v>
      </c>
      <c r="CN1774" t="s">
        <v>3</v>
      </c>
      <c r="CO1774">
        <v>0</v>
      </c>
      <c r="CP1774">
        <f t="shared" si="1471"/>
        <v>0</v>
      </c>
      <c r="CQ1774">
        <f t="shared" si="1472"/>
        <v>0</v>
      </c>
      <c r="CR1774">
        <f>(((((ET1774*51))*BB1774-((EU1774*51))*BS1774)+AE1774*BS1774)*AV1774)</f>
        <v>1396.89</v>
      </c>
      <c r="CS1774">
        <f t="shared" si="1473"/>
        <v>759.39</v>
      </c>
      <c r="CT1774">
        <f t="shared" si="1474"/>
        <v>0</v>
      </c>
      <c r="CU1774">
        <f t="shared" si="1475"/>
        <v>0</v>
      </c>
      <c r="CV1774">
        <f t="shared" si="1476"/>
        <v>0</v>
      </c>
      <c r="CW1774">
        <f t="shared" si="1477"/>
        <v>0</v>
      </c>
      <c r="CX1774">
        <f t="shared" si="1478"/>
        <v>0</v>
      </c>
      <c r="CY1774">
        <f t="shared" si="1479"/>
        <v>0</v>
      </c>
      <c r="CZ1774">
        <f t="shared" si="1480"/>
        <v>0</v>
      </c>
      <c r="DC1774" t="s">
        <v>3</v>
      </c>
      <c r="DD1774" t="s">
        <v>46</v>
      </c>
      <c r="DE1774" t="s">
        <v>46</v>
      </c>
      <c r="DF1774" t="s">
        <v>46</v>
      </c>
      <c r="DG1774" t="s">
        <v>46</v>
      </c>
      <c r="DH1774" t="s">
        <v>3</v>
      </c>
      <c r="DI1774" t="s">
        <v>46</v>
      </c>
      <c r="DJ1774" t="s">
        <v>46</v>
      </c>
      <c r="DK1774" t="s">
        <v>3</v>
      </c>
      <c r="DL1774" t="s">
        <v>3</v>
      </c>
      <c r="DM1774" t="s">
        <v>3</v>
      </c>
      <c r="DN1774">
        <v>0</v>
      </c>
      <c r="DO1774">
        <v>0</v>
      </c>
      <c r="DP1774">
        <v>1</v>
      </c>
      <c r="DQ1774">
        <v>1</v>
      </c>
      <c r="DU1774">
        <v>1009</v>
      </c>
      <c r="DV1774" t="s">
        <v>27</v>
      </c>
      <c r="DW1774" t="s">
        <v>27</v>
      </c>
      <c r="DX1774">
        <v>1000</v>
      </c>
      <c r="EE1774">
        <v>51482691</v>
      </c>
      <c r="EF1774">
        <v>1</v>
      </c>
      <c r="EG1774" t="s">
        <v>21</v>
      </c>
      <c r="EH1774">
        <v>0</v>
      </c>
      <c r="EI1774" t="s">
        <v>3</v>
      </c>
      <c r="EJ1774">
        <v>4</v>
      </c>
      <c r="EK1774">
        <v>1</v>
      </c>
      <c r="EL1774" t="s">
        <v>37</v>
      </c>
      <c r="EM1774" t="s">
        <v>23</v>
      </c>
      <c r="EO1774" t="s">
        <v>3</v>
      </c>
      <c r="EQ1774">
        <v>0</v>
      </c>
      <c r="ER1774">
        <v>27.39</v>
      </c>
      <c r="ES1774">
        <v>0</v>
      </c>
      <c r="ET1774">
        <v>27.39</v>
      </c>
      <c r="EU1774">
        <v>14.89</v>
      </c>
      <c r="EV1774">
        <v>0</v>
      </c>
      <c r="EW1774">
        <v>0</v>
      </c>
      <c r="EX1774">
        <v>0</v>
      </c>
      <c r="EY1774">
        <v>0</v>
      </c>
      <c r="FQ1774">
        <v>0</v>
      </c>
      <c r="FR1774">
        <f t="shared" si="1481"/>
        <v>0</v>
      </c>
      <c r="FS1774">
        <v>0</v>
      </c>
      <c r="FX1774">
        <v>0</v>
      </c>
      <c r="FY1774">
        <v>0</v>
      </c>
      <c r="GA1774" t="s">
        <v>3</v>
      </c>
      <c r="GD1774">
        <v>1</v>
      </c>
      <c r="GF1774">
        <v>972108674</v>
      </c>
      <c r="GG1774">
        <v>2</v>
      </c>
      <c r="GH1774">
        <v>1</v>
      </c>
      <c r="GI1774">
        <v>-2</v>
      </c>
      <c r="GJ1774">
        <v>0</v>
      </c>
      <c r="GK1774">
        <v>0</v>
      </c>
      <c r="GL1774">
        <f t="shared" si="1482"/>
        <v>0</v>
      </c>
      <c r="GM1774">
        <f>ROUND(O1774+X1774+Y1774,2)+GX1774</f>
        <v>0</v>
      </c>
      <c r="GN1774">
        <f>IF(OR(BI1774=0,BI1774=1),ROUND(O1774+X1774+Y1774,2),0)</f>
        <v>0</v>
      </c>
      <c r="GO1774">
        <f>IF(BI1774=2,ROUND(O1774+X1774+Y1774,2),0)</f>
        <v>0</v>
      </c>
      <c r="GP1774">
        <f>IF(BI1774=4,ROUND(O1774+X1774+Y1774,2)+GX1774,0)</f>
        <v>0</v>
      </c>
      <c r="GR1774">
        <v>0</v>
      </c>
      <c r="GS1774">
        <v>3</v>
      </c>
      <c r="GT1774">
        <v>0</v>
      </c>
      <c r="GU1774" t="s">
        <v>46</v>
      </c>
      <c r="GV1774">
        <f>ROUND(((GT1774*51)),6)</f>
        <v>0</v>
      </c>
      <c r="GW1774">
        <v>1</v>
      </c>
      <c r="GX1774">
        <f t="shared" si="1483"/>
        <v>0</v>
      </c>
      <c r="HA1774">
        <v>0</v>
      </c>
      <c r="HB1774">
        <v>0</v>
      </c>
      <c r="HC1774">
        <f t="shared" si="1484"/>
        <v>0</v>
      </c>
      <c r="HE1774" t="s">
        <v>3</v>
      </c>
      <c r="HF1774" t="s">
        <v>3</v>
      </c>
      <c r="IK1774">
        <f t="shared" si="1485"/>
        <v>0</v>
      </c>
    </row>
    <row r="1775" spans="1:245" x14ac:dyDescent="0.2">
      <c r="A1775">
        <v>17</v>
      </c>
      <c r="B1775">
        <v>1</v>
      </c>
      <c r="E1775" t="s">
        <v>154</v>
      </c>
      <c r="F1775" t="s">
        <v>48</v>
      </c>
      <c r="G1775" t="s">
        <v>49</v>
      </c>
      <c r="H1775" t="s">
        <v>27</v>
      </c>
      <c r="I1775">
        <v>0</v>
      </c>
      <c r="J1775">
        <v>0</v>
      </c>
      <c r="O1775">
        <f t="shared" si="1455"/>
        <v>0</v>
      </c>
      <c r="P1775">
        <f t="shared" si="1456"/>
        <v>0</v>
      </c>
      <c r="Q1775">
        <f t="shared" si="1457"/>
        <v>0</v>
      </c>
      <c r="R1775">
        <f t="shared" si="1458"/>
        <v>0</v>
      </c>
      <c r="S1775">
        <f t="shared" si="1459"/>
        <v>0</v>
      </c>
      <c r="T1775">
        <f t="shared" si="1460"/>
        <v>0</v>
      </c>
      <c r="U1775">
        <f t="shared" si="1461"/>
        <v>0</v>
      </c>
      <c r="V1775">
        <f t="shared" si="1462"/>
        <v>0</v>
      </c>
      <c r="W1775">
        <f t="shared" si="1463"/>
        <v>0</v>
      </c>
      <c r="X1775">
        <f t="shared" si="1464"/>
        <v>0</v>
      </c>
      <c r="Y1775">
        <f t="shared" si="1465"/>
        <v>0</v>
      </c>
      <c r="AA1775">
        <v>52421674</v>
      </c>
      <c r="AB1775">
        <f t="shared" si="1466"/>
        <v>150.61000000000001</v>
      </c>
      <c r="AC1775">
        <f>ROUND((ES1775),6)</f>
        <v>150.61000000000001</v>
      </c>
      <c r="AD1775">
        <f>ROUND((((ET1775)-(EU1775))+AE1775),6)</f>
        <v>0</v>
      </c>
      <c r="AE1775">
        <f t="shared" ref="AE1775:AF1778" si="1486">ROUND((EU1775),6)</f>
        <v>0</v>
      </c>
      <c r="AF1775">
        <f t="shared" si="1486"/>
        <v>0</v>
      </c>
      <c r="AG1775">
        <f t="shared" si="1468"/>
        <v>0</v>
      </c>
      <c r="AH1775">
        <f t="shared" ref="AH1775:AI1778" si="1487">(EW1775)</f>
        <v>0</v>
      </c>
      <c r="AI1775">
        <f t="shared" si="1487"/>
        <v>0</v>
      </c>
      <c r="AJ1775">
        <f t="shared" si="1470"/>
        <v>0</v>
      </c>
      <c r="AK1775">
        <v>150.61000000000001</v>
      </c>
      <c r="AL1775">
        <v>150.61000000000001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1</v>
      </c>
      <c r="AW1775">
        <v>1</v>
      </c>
      <c r="AZ1775">
        <v>1</v>
      </c>
      <c r="BA1775">
        <v>1</v>
      </c>
      <c r="BB1775">
        <v>1</v>
      </c>
      <c r="BC1775">
        <v>1</v>
      </c>
      <c r="BD1775" t="s">
        <v>3</v>
      </c>
      <c r="BE1775" t="s">
        <v>3</v>
      </c>
      <c r="BF1775" t="s">
        <v>3</v>
      </c>
      <c r="BG1775" t="s">
        <v>3</v>
      </c>
      <c r="BH1775">
        <v>3</v>
      </c>
      <c r="BI1775">
        <v>1</v>
      </c>
      <c r="BJ1775" t="s">
        <v>3</v>
      </c>
      <c r="BM1775">
        <v>6001</v>
      </c>
      <c r="BN1775">
        <v>0</v>
      </c>
      <c r="BO1775" t="s">
        <v>3</v>
      </c>
      <c r="BP1775">
        <v>0</v>
      </c>
      <c r="BQ1775">
        <v>0</v>
      </c>
      <c r="BR1775">
        <v>0</v>
      </c>
      <c r="BS1775">
        <v>1</v>
      </c>
      <c r="BT1775">
        <v>1</v>
      </c>
      <c r="BU1775">
        <v>1</v>
      </c>
      <c r="BV1775">
        <v>1</v>
      </c>
      <c r="BW1775">
        <v>1</v>
      </c>
      <c r="BX1775">
        <v>1</v>
      </c>
      <c r="BY1775" t="s">
        <v>3</v>
      </c>
      <c r="BZ1775">
        <v>0</v>
      </c>
      <c r="CA1775">
        <v>0</v>
      </c>
      <c r="CE1775">
        <v>0</v>
      </c>
      <c r="CF1775">
        <v>0</v>
      </c>
      <c r="CG1775">
        <v>0</v>
      </c>
      <c r="CM1775">
        <v>0</v>
      </c>
      <c r="CN1775" t="s">
        <v>3</v>
      </c>
      <c r="CO1775">
        <v>0</v>
      </c>
      <c r="CP1775">
        <f t="shared" si="1471"/>
        <v>0</v>
      </c>
      <c r="CQ1775">
        <f t="shared" si="1472"/>
        <v>150.61000000000001</v>
      </c>
      <c r="CR1775">
        <f>((((ET1775)*BB1775-(EU1775)*BS1775)+AE1775*BS1775)*AV1775)</f>
        <v>0</v>
      </c>
      <c r="CS1775">
        <f t="shared" si="1473"/>
        <v>0</v>
      </c>
      <c r="CT1775">
        <f t="shared" si="1474"/>
        <v>0</v>
      </c>
      <c r="CU1775">
        <f t="shared" si="1475"/>
        <v>0</v>
      </c>
      <c r="CV1775">
        <f t="shared" si="1476"/>
        <v>0</v>
      </c>
      <c r="CW1775">
        <f t="shared" si="1477"/>
        <v>0</v>
      </c>
      <c r="CX1775">
        <f t="shared" si="1478"/>
        <v>0</v>
      </c>
      <c r="CY1775">
        <f t="shared" si="1479"/>
        <v>0</v>
      </c>
      <c r="CZ1775">
        <f t="shared" si="1480"/>
        <v>0</v>
      </c>
      <c r="DC1775" t="s">
        <v>3</v>
      </c>
      <c r="DD1775" t="s">
        <v>3</v>
      </c>
      <c r="DE1775" t="s">
        <v>3</v>
      </c>
      <c r="DF1775" t="s">
        <v>3</v>
      </c>
      <c r="DG1775" t="s">
        <v>3</v>
      </c>
      <c r="DH1775" t="s">
        <v>3</v>
      </c>
      <c r="DI1775" t="s">
        <v>3</v>
      </c>
      <c r="DJ1775" t="s">
        <v>3</v>
      </c>
      <c r="DK1775" t="s">
        <v>3</v>
      </c>
      <c r="DL1775" t="s">
        <v>3</v>
      </c>
      <c r="DM1775" t="s">
        <v>3</v>
      </c>
      <c r="DN1775">
        <v>0</v>
      </c>
      <c r="DO1775">
        <v>0</v>
      </c>
      <c r="DP1775">
        <v>1</v>
      </c>
      <c r="DQ1775">
        <v>1</v>
      </c>
      <c r="DU1775">
        <v>1009</v>
      </c>
      <c r="DV1775" t="s">
        <v>27</v>
      </c>
      <c r="DW1775" t="s">
        <v>27</v>
      </c>
      <c r="DX1775">
        <v>1000</v>
      </c>
      <c r="EE1775">
        <v>51764353</v>
      </c>
      <c r="EF1775">
        <v>0</v>
      </c>
      <c r="EG1775" t="s">
        <v>50</v>
      </c>
      <c r="EH1775">
        <v>0</v>
      </c>
      <c r="EI1775" t="s">
        <v>3</v>
      </c>
      <c r="EJ1775">
        <v>1</v>
      </c>
      <c r="EK1775">
        <v>6001</v>
      </c>
      <c r="EL1775" t="s">
        <v>51</v>
      </c>
      <c r="EM1775" t="s">
        <v>50</v>
      </c>
      <c r="EO1775" t="s">
        <v>3</v>
      </c>
      <c r="EQ1775">
        <v>0</v>
      </c>
      <c r="ER1775">
        <v>150.61000000000001</v>
      </c>
      <c r="ES1775">
        <v>150.61000000000001</v>
      </c>
      <c r="ET1775">
        <v>0</v>
      </c>
      <c r="EU1775">
        <v>0</v>
      </c>
      <c r="EV1775">
        <v>0</v>
      </c>
      <c r="EW1775">
        <v>0</v>
      </c>
      <c r="EX1775">
        <v>0</v>
      </c>
      <c r="EY1775">
        <v>0</v>
      </c>
      <c r="EZ1775">
        <v>5</v>
      </c>
      <c r="FC1775">
        <v>1</v>
      </c>
      <c r="FD1775">
        <v>18</v>
      </c>
      <c r="FF1775">
        <v>180.73</v>
      </c>
      <c r="FQ1775">
        <v>0</v>
      </c>
      <c r="FR1775">
        <f t="shared" si="1481"/>
        <v>0</v>
      </c>
      <c r="FS1775">
        <v>0</v>
      </c>
      <c r="FX1775">
        <v>0</v>
      </c>
      <c r="FY1775">
        <v>0</v>
      </c>
      <c r="GA1775" t="s">
        <v>52</v>
      </c>
      <c r="GD1775">
        <v>0</v>
      </c>
      <c r="GF1775">
        <v>-611639470</v>
      </c>
      <c r="GG1775">
        <v>2</v>
      </c>
      <c r="GH1775">
        <v>3</v>
      </c>
      <c r="GI1775">
        <v>-2</v>
      </c>
      <c r="GJ1775">
        <v>0</v>
      </c>
      <c r="GK1775">
        <f>ROUND(R1775*(R12)/100,2)</f>
        <v>0</v>
      </c>
      <c r="GL1775">
        <f t="shared" si="1482"/>
        <v>0</v>
      </c>
      <c r="GM1775">
        <f>ROUND(O1775+X1775+Y1775+GK1775,2)+GX1775</f>
        <v>0</v>
      </c>
      <c r="GN1775">
        <f>IF(OR(BI1775=0,BI1775=1),ROUND(O1775+X1775+Y1775+GK1775,2),0)</f>
        <v>0</v>
      </c>
      <c r="GO1775">
        <f>IF(BI1775=2,ROUND(O1775+X1775+Y1775+GK1775,2),0)</f>
        <v>0</v>
      </c>
      <c r="GP1775">
        <f>IF(BI1775=4,ROUND(O1775+X1775+Y1775+GK1775,2)+GX1775,0)</f>
        <v>0</v>
      </c>
      <c r="GR1775">
        <v>1</v>
      </c>
      <c r="GS1775">
        <v>1</v>
      </c>
      <c r="GT1775">
        <v>0</v>
      </c>
      <c r="GU1775" t="s">
        <v>3</v>
      </c>
      <c r="GV1775">
        <f t="shared" ref="GV1775:GV1781" si="1488">ROUND((GT1775),6)</f>
        <v>0</v>
      </c>
      <c r="GW1775">
        <v>1</v>
      </c>
      <c r="GX1775">
        <f t="shared" si="1483"/>
        <v>0</v>
      </c>
      <c r="HA1775">
        <v>0</v>
      </c>
      <c r="HB1775">
        <v>0</v>
      </c>
      <c r="HC1775">
        <f t="shared" si="1484"/>
        <v>0</v>
      </c>
      <c r="HE1775" t="s">
        <v>53</v>
      </c>
      <c r="HF1775" t="s">
        <v>53</v>
      </c>
      <c r="IK1775">
        <f t="shared" si="1485"/>
        <v>0</v>
      </c>
    </row>
    <row r="1776" spans="1:245" x14ac:dyDescent="0.2">
      <c r="A1776">
        <v>17</v>
      </c>
      <c r="B1776">
        <v>1</v>
      </c>
      <c r="C1776">
        <f>ROW(SmtRes!A561)</f>
        <v>561</v>
      </c>
      <c r="D1776">
        <f>ROW(EtalonRes!A543)</f>
        <v>543</v>
      </c>
      <c r="E1776" t="s">
        <v>155</v>
      </c>
      <c r="F1776" t="s">
        <v>156</v>
      </c>
      <c r="G1776" t="s">
        <v>157</v>
      </c>
      <c r="H1776" t="s">
        <v>132</v>
      </c>
      <c r="I1776">
        <v>0</v>
      </c>
      <c r="J1776">
        <v>0</v>
      </c>
      <c r="O1776">
        <f t="shared" si="1455"/>
        <v>0</v>
      </c>
      <c r="P1776">
        <f t="shared" si="1456"/>
        <v>0</v>
      </c>
      <c r="Q1776">
        <f t="shared" si="1457"/>
        <v>0</v>
      </c>
      <c r="R1776">
        <f t="shared" si="1458"/>
        <v>0</v>
      </c>
      <c r="S1776">
        <f t="shared" si="1459"/>
        <v>0</v>
      </c>
      <c r="T1776">
        <f t="shared" si="1460"/>
        <v>0</v>
      </c>
      <c r="U1776">
        <f t="shared" si="1461"/>
        <v>0</v>
      </c>
      <c r="V1776">
        <f t="shared" si="1462"/>
        <v>0</v>
      </c>
      <c r="W1776">
        <f t="shared" si="1463"/>
        <v>0</v>
      </c>
      <c r="X1776">
        <f t="shared" si="1464"/>
        <v>0</v>
      </c>
      <c r="Y1776">
        <f t="shared" si="1465"/>
        <v>0</v>
      </c>
      <c r="AA1776">
        <v>52421674</v>
      </c>
      <c r="AB1776">
        <f t="shared" si="1466"/>
        <v>41951.1</v>
      </c>
      <c r="AC1776">
        <f>ROUND((ES1776),6)</f>
        <v>0</v>
      </c>
      <c r="AD1776">
        <f>ROUND((((ET1776)-(EU1776))+AE1776),6)</f>
        <v>0</v>
      </c>
      <c r="AE1776">
        <f t="shared" si="1486"/>
        <v>0</v>
      </c>
      <c r="AF1776">
        <f t="shared" si="1486"/>
        <v>41951.1</v>
      </c>
      <c r="AG1776">
        <f t="shared" si="1468"/>
        <v>0</v>
      </c>
      <c r="AH1776">
        <f t="shared" si="1487"/>
        <v>221.6</v>
      </c>
      <c r="AI1776">
        <f t="shared" si="1487"/>
        <v>0</v>
      </c>
      <c r="AJ1776">
        <f t="shared" si="1470"/>
        <v>0</v>
      </c>
      <c r="AK1776">
        <v>41951.1</v>
      </c>
      <c r="AL1776">
        <v>0</v>
      </c>
      <c r="AM1776">
        <v>0</v>
      </c>
      <c r="AN1776">
        <v>0</v>
      </c>
      <c r="AO1776">
        <v>41951.1</v>
      </c>
      <c r="AP1776">
        <v>0</v>
      </c>
      <c r="AQ1776">
        <v>221.6</v>
      </c>
      <c r="AR1776">
        <v>0</v>
      </c>
      <c r="AS1776">
        <v>0</v>
      </c>
      <c r="AT1776">
        <v>70</v>
      </c>
      <c r="AU1776">
        <v>10</v>
      </c>
      <c r="AV1776">
        <v>1</v>
      </c>
      <c r="AW1776">
        <v>1</v>
      </c>
      <c r="AZ1776">
        <v>1</v>
      </c>
      <c r="BA1776">
        <v>1</v>
      </c>
      <c r="BB1776">
        <v>1</v>
      </c>
      <c r="BC1776">
        <v>1</v>
      </c>
      <c r="BD1776" t="s">
        <v>3</v>
      </c>
      <c r="BE1776" t="s">
        <v>3</v>
      </c>
      <c r="BF1776" t="s">
        <v>3</v>
      </c>
      <c r="BG1776" t="s">
        <v>3</v>
      </c>
      <c r="BH1776">
        <v>0</v>
      </c>
      <c r="BI1776">
        <v>4</v>
      </c>
      <c r="BJ1776" t="s">
        <v>158</v>
      </c>
      <c r="BM1776">
        <v>0</v>
      </c>
      <c r="BN1776">
        <v>0</v>
      </c>
      <c r="BO1776" t="s">
        <v>3</v>
      </c>
      <c r="BP1776">
        <v>0</v>
      </c>
      <c r="BQ1776">
        <v>1</v>
      </c>
      <c r="BR1776">
        <v>0</v>
      </c>
      <c r="BS1776">
        <v>1</v>
      </c>
      <c r="BT1776">
        <v>1</v>
      </c>
      <c r="BU1776">
        <v>1</v>
      </c>
      <c r="BV1776">
        <v>1</v>
      </c>
      <c r="BW1776">
        <v>1</v>
      </c>
      <c r="BX1776">
        <v>1</v>
      </c>
      <c r="BY1776" t="s">
        <v>3</v>
      </c>
      <c r="BZ1776">
        <v>70</v>
      </c>
      <c r="CA1776">
        <v>10</v>
      </c>
      <c r="CE1776">
        <v>0</v>
      </c>
      <c r="CF1776">
        <v>0</v>
      </c>
      <c r="CG1776">
        <v>0</v>
      </c>
      <c r="CM1776">
        <v>0</v>
      </c>
      <c r="CN1776" t="s">
        <v>3</v>
      </c>
      <c r="CO1776">
        <v>0</v>
      </c>
      <c r="CP1776">
        <f t="shared" si="1471"/>
        <v>0</v>
      </c>
      <c r="CQ1776">
        <f t="shared" si="1472"/>
        <v>0</v>
      </c>
      <c r="CR1776">
        <f>((((ET1776)*BB1776-(EU1776)*BS1776)+AE1776*BS1776)*AV1776)</f>
        <v>0</v>
      </c>
      <c r="CS1776">
        <f t="shared" si="1473"/>
        <v>0</v>
      </c>
      <c r="CT1776">
        <f t="shared" si="1474"/>
        <v>41951.1</v>
      </c>
      <c r="CU1776">
        <f t="shared" si="1475"/>
        <v>0</v>
      </c>
      <c r="CV1776">
        <f t="shared" si="1476"/>
        <v>221.6</v>
      </c>
      <c r="CW1776">
        <f t="shared" si="1477"/>
        <v>0</v>
      </c>
      <c r="CX1776">
        <f t="shared" si="1478"/>
        <v>0</v>
      </c>
      <c r="CY1776">
        <f t="shared" si="1479"/>
        <v>0</v>
      </c>
      <c r="CZ1776">
        <f t="shared" si="1480"/>
        <v>0</v>
      </c>
      <c r="DC1776" t="s">
        <v>3</v>
      </c>
      <c r="DD1776" t="s">
        <v>3</v>
      </c>
      <c r="DE1776" t="s">
        <v>3</v>
      </c>
      <c r="DF1776" t="s">
        <v>3</v>
      </c>
      <c r="DG1776" t="s">
        <v>3</v>
      </c>
      <c r="DH1776" t="s">
        <v>3</v>
      </c>
      <c r="DI1776" t="s">
        <v>3</v>
      </c>
      <c r="DJ1776" t="s">
        <v>3</v>
      </c>
      <c r="DK1776" t="s">
        <v>3</v>
      </c>
      <c r="DL1776" t="s">
        <v>3</v>
      </c>
      <c r="DM1776" t="s">
        <v>3</v>
      </c>
      <c r="DN1776">
        <v>0</v>
      </c>
      <c r="DO1776">
        <v>0</v>
      </c>
      <c r="DP1776">
        <v>1</v>
      </c>
      <c r="DQ1776">
        <v>1</v>
      </c>
      <c r="DU1776">
        <v>1007</v>
      </c>
      <c r="DV1776" t="s">
        <v>132</v>
      </c>
      <c r="DW1776" t="s">
        <v>132</v>
      </c>
      <c r="DX1776">
        <v>100</v>
      </c>
      <c r="EE1776">
        <v>51482689</v>
      </c>
      <c r="EF1776">
        <v>1</v>
      </c>
      <c r="EG1776" t="s">
        <v>21</v>
      </c>
      <c r="EH1776">
        <v>0</v>
      </c>
      <c r="EI1776" t="s">
        <v>3</v>
      </c>
      <c r="EJ1776">
        <v>4</v>
      </c>
      <c r="EK1776">
        <v>0</v>
      </c>
      <c r="EL1776" t="s">
        <v>22</v>
      </c>
      <c r="EM1776" t="s">
        <v>23</v>
      </c>
      <c r="EO1776" t="s">
        <v>3</v>
      </c>
      <c r="EQ1776">
        <v>0</v>
      </c>
      <c r="ER1776">
        <v>41951.1</v>
      </c>
      <c r="ES1776">
        <v>0</v>
      </c>
      <c r="ET1776">
        <v>0</v>
      </c>
      <c r="EU1776">
        <v>0</v>
      </c>
      <c r="EV1776">
        <v>41951.1</v>
      </c>
      <c r="EW1776">
        <v>221.6</v>
      </c>
      <c r="EX1776">
        <v>0</v>
      </c>
      <c r="EY1776">
        <v>0</v>
      </c>
      <c r="FQ1776">
        <v>0</v>
      </c>
      <c r="FR1776">
        <f t="shared" si="1481"/>
        <v>0</v>
      </c>
      <c r="FS1776">
        <v>0</v>
      </c>
      <c r="FX1776">
        <v>70</v>
      </c>
      <c r="FY1776">
        <v>10</v>
      </c>
      <c r="GA1776" t="s">
        <v>3</v>
      </c>
      <c r="GD1776">
        <v>0</v>
      </c>
      <c r="GF1776">
        <v>-447582349</v>
      </c>
      <c r="GG1776">
        <v>2</v>
      </c>
      <c r="GH1776">
        <v>1</v>
      </c>
      <c r="GI1776">
        <v>-2</v>
      </c>
      <c r="GJ1776">
        <v>0</v>
      </c>
      <c r="GK1776">
        <f>ROUND(R1776*(R12)/100,2)</f>
        <v>0</v>
      </c>
      <c r="GL1776">
        <f t="shared" si="1482"/>
        <v>0</v>
      </c>
      <c r="GM1776">
        <f>ROUND(O1776+X1776+Y1776+GK1776,2)+GX1776</f>
        <v>0</v>
      </c>
      <c r="GN1776">
        <f>IF(OR(BI1776=0,BI1776=1),ROUND(O1776+X1776+Y1776+GK1776,2),0)</f>
        <v>0</v>
      </c>
      <c r="GO1776">
        <f>IF(BI1776=2,ROUND(O1776+X1776+Y1776+GK1776,2),0)</f>
        <v>0</v>
      </c>
      <c r="GP1776">
        <f>IF(BI1776=4,ROUND(O1776+X1776+Y1776+GK1776,2)+GX1776,0)</f>
        <v>0</v>
      </c>
      <c r="GR1776">
        <v>0</v>
      </c>
      <c r="GS1776">
        <v>3</v>
      </c>
      <c r="GT1776">
        <v>0</v>
      </c>
      <c r="GU1776" t="s">
        <v>3</v>
      </c>
      <c r="GV1776">
        <f t="shared" si="1488"/>
        <v>0</v>
      </c>
      <c r="GW1776">
        <v>1</v>
      </c>
      <c r="GX1776">
        <f t="shared" si="1483"/>
        <v>0</v>
      </c>
      <c r="HA1776">
        <v>0</v>
      </c>
      <c r="HB1776">
        <v>0</v>
      </c>
      <c r="HC1776">
        <f t="shared" si="1484"/>
        <v>0</v>
      </c>
      <c r="HE1776" t="s">
        <v>3</v>
      </c>
      <c r="HF1776" t="s">
        <v>3</v>
      </c>
      <c r="IK1776">
        <f t="shared" si="1485"/>
        <v>0</v>
      </c>
    </row>
    <row r="1777" spans="1:245" x14ac:dyDescent="0.2">
      <c r="A1777">
        <v>17</v>
      </c>
      <c r="B1777">
        <v>1</v>
      </c>
      <c r="C1777">
        <f>ROW(SmtRes!A562)</f>
        <v>562</v>
      </c>
      <c r="D1777">
        <f>ROW(EtalonRes!A544)</f>
        <v>544</v>
      </c>
      <c r="E1777" t="s">
        <v>159</v>
      </c>
      <c r="F1777" t="s">
        <v>160</v>
      </c>
      <c r="G1777" t="s">
        <v>161</v>
      </c>
      <c r="H1777" t="s">
        <v>132</v>
      </c>
      <c r="I1777">
        <v>0</v>
      </c>
      <c r="J1777">
        <v>0</v>
      </c>
      <c r="O1777">
        <f t="shared" si="1455"/>
        <v>0</v>
      </c>
      <c r="P1777">
        <f t="shared" si="1456"/>
        <v>0</v>
      </c>
      <c r="Q1777">
        <f t="shared" si="1457"/>
        <v>0</v>
      </c>
      <c r="R1777">
        <f t="shared" si="1458"/>
        <v>0</v>
      </c>
      <c r="S1777">
        <f t="shared" si="1459"/>
        <v>0</v>
      </c>
      <c r="T1777">
        <f t="shared" si="1460"/>
        <v>0</v>
      </c>
      <c r="U1777">
        <f t="shared" si="1461"/>
        <v>0</v>
      </c>
      <c r="V1777">
        <f t="shared" si="1462"/>
        <v>0</v>
      </c>
      <c r="W1777">
        <f t="shared" si="1463"/>
        <v>0</v>
      </c>
      <c r="X1777">
        <f t="shared" si="1464"/>
        <v>0</v>
      </c>
      <c r="Y1777">
        <f t="shared" si="1465"/>
        <v>0</v>
      </c>
      <c r="AA1777">
        <v>52421674</v>
      </c>
      <c r="AB1777">
        <f t="shared" si="1466"/>
        <v>11130.3</v>
      </c>
      <c r="AC1777">
        <f>ROUND((ES1777),6)</f>
        <v>0</v>
      </c>
      <c r="AD1777">
        <f>ROUND((((ET1777)-(EU1777))+AE1777),6)</f>
        <v>0</v>
      </c>
      <c r="AE1777">
        <f t="shared" si="1486"/>
        <v>0</v>
      </c>
      <c r="AF1777">
        <f t="shared" si="1486"/>
        <v>11130.3</v>
      </c>
      <c r="AG1777">
        <f t="shared" si="1468"/>
        <v>0</v>
      </c>
      <c r="AH1777">
        <f t="shared" si="1487"/>
        <v>83</v>
      </c>
      <c r="AI1777">
        <f t="shared" si="1487"/>
        <v>0</v>
      </c>
      <c r="AJ1777">
        <f t="shared" si="1470"/>
        <v>0</v>
      </c>
      <c r="AK1777">
        <v>11130.3</v>
      </c>
      <c r="AL1777">
        <v>0</v>
      </c>
      <c r="AM1777">
        <v>0</v>
      </c>
      <c r="AN1777">
        <v>0</v>
      </c>
      <c r="AO1777">
        <v>11130.3</v>
      </c>
      <c r="AP1777">
        <v>0</v>
      </c>
      <c r="AQ1777">
        <v>83</v>
      </c>
      <c r="AR1777">
        <v>0</v>
      </c>
      <c r="AS1777">
        <v>0</v>
      </c>
      <c r="AT1777">
        <v>70</v>
      </c>
      <c r="AU1777">
        <v>10</v>
      </c>
      <c r="AV1777">
        <v>1</v>
      </c>
      <c r="AW1777">
        <v>1</v>
      </c>
      <c r="AZ1777">
        <v>1</v>
      </c>
      <c r="BA1777">
        <v>1</v>
      </c>
      <c r="BB1777">
        <v>1</v>
      </c>
      <c r="BC1777">
        <v>1</v>
      </c>
      <c r="BD1777" t="s">
        <v>3</v>
      </c>
      <c r="BE1777" t="s">
        <v>3</v>
      </c>
      <c r="BF1777" t="s">
        <v>3</v>
      </c>
      <c r="BG1777" t="s">
        <v>3</v>
      </c>
      <c r="BH1777">
        <v>0</v>
      </c>
      <c r="BI1777">
        <v>4</v>
      </c>
      <c r="BJ1777" t="s">
        <v>162</v>
      </c>
      <c r="BM1777">
        <v>0</v>
      </c>
      <c r="BN1777">
        <v>0</v>
      </c>
      <c r="BO1777" t="s">
        <v>3</v>
      </c>
      <c r="BP1777">
        <v>0</v>
      </c>
      <c r="BQ1777">
        <v>1</v>
      </c>
      <c r="BR1777">
        <v>0</v>
      </c>
      <c r="BS1777">
        <v>1</v>
      </c>
      <c r="BT1777">
        <v>1</v>
      </c>
      <c r="BU1777">
        <v>1</v>
      </c>
      <c r="BV1777">
        <v>1</v>
      </c>
      <c r="BW1777">
        <v>1</v>
      </c>
      <c r="BX1777">
        <v>1</v>
      </c>
      <c r="BY1777" t="s">
        <v>3</v>
      </c>
      <c r="BZ1777">
        <v>70</v>
      </c>
      <c r="CA1777">
        <v>10</v>
      </c>
      <c r="CE1777">
        <v>0</v>
      </c>
      <c r="CF1777">
        <v>0</v>
      </c>
      <c r="CG1777">
        <v>0</v>
      </c>
      <c r="CM1777">
        <v>0</v>
      </c>
      <c r="CN1777" t="s">
        <v>3</v>
      </c>
      <c r="CO1777">
        <v>0</v>
      </c>
      <c r="CP1777">
        <f t="shared" si="1471"/>
        <v>0</v>
      </c>
      <c r="CQ1777">
        <f t="shared" si="1472"/>
        <v>0</v>
      </c>
      <c r="CR1777">
        <f>((((ET1777)*BB1777-(EU1777)*BS1777)+AE1777*BS1777)*AV1777)</f>
        <v>0</v>
      </c>
      <c r="CS1777">
        <f t="shared" si="1473"/>
        <v>0</v>
      </c>
      <c r="CT1777">
        <f t="shared" si="1474"/>
        <v>11130.3</v>
      </c>
      <c r="CU1777">
        <f t="shared" si="1475"/>
        <v>0</v>
      </c>
      <c r="CV1777">
        <f t="shared" si="1476"/>
        <v>83</v>
      </c>
      <c r="CW1777">
        <f t="shared" si="1477"/>
        <v>0</v>
      </c>
      <c r="CX1777">
        <f t="shared" si="1478"/>
        <v>0</v>
      </c>
      <c r="CY1777">
        <f t="shared" si="1479"/>
        <v>0</v>
      </c>
      <c r="CZ1777">
        <f t="shared" si="1480"/>
        <v>0</v>
      </c>
      <c r="DC1777" t="s">
        <v>3</v>
      </c>
      <c r="DD1777" t="s">
        <v>3</v>
      </c>
      <c r="DE1777" t="s">
        <v>3</v>
      </c>
      <c r="DF1777" t="s">
        <v>3</v>
      </c>
      <c r="DG1777" t="s">
        <v>3</v>
      </c>
      <c r="DH1777" t="s">
        <v>3</v>
      </c>
      <c r="DI1777" t="s">
        <v>3</v>
      </c>
      <c r="DJ1777" t="s">
        <v>3</v>
      </c>
      <c r="DK1777" t="s">
        <v>3</v>
      </c>
      <c r="DL1777" t="s">
        <v>3</v>
      </c>
      <c r="DM1777" t="s">
        <v>3</v>
      </c>
      <c r="DN1777">
        <v>0</v>
      </c>
      <c r="DO1777">
        <v>0</v>
      </c>
      <c r="DP1777">
        <v>1</v>
      </c>
      <c r="DQ1777">
        <v>1</v>
      </c>
      <c r="DU1777">
        <v>1007</v>
      </c>
      <c r="DV1777" t="s">
        <v>132</v>
      </c>
      <c r="DW1777" t="s">
        <v>132</v>
      </c>
      <c r="DX1777">
        <v>100</v>
      </c>
      <c r="EE1777">
        <v>51482689</v>
      </c>
      <c r="EF1777">
        <v>1</v>
      </c>
      <c r="EG1777" t="s">
        <v>21</v>
      </c>
      <c r="EH1777">
        <v>0</v>
      </c>
      <c r="EI1777" t="s">
        <v>3</v>
      </c>
      <c r="EJ1777">
        <v>4</v>
      </c>
      <c r="EK1777">
        <v>0</v>
      </c>
      <c r="EL1777" t="s">
        <v>22</v>
      </c>
      <c r="EM1777" t="s">
        <v>23</v>
      </c>
      <c r="EO1777" t="s">
        <v>3</v>
      </c>
      <c r="EQ1777">
        <v>0</v>
      </c>
      <c r="ER1777">
        <v>11130.3</v>
      </c>
      <c r="ES1777">
        <v>0</v>
      </c>
      <c r="ET1777">
        <v>0</v>
      </c>
      <c r="EU1777">
        <v>0</v>
      </c>
      <c r="EV1777">
        <v>11130.3</v>
      </c>
      <c r="EW1777">
        <v>83</v>
      </c>
      <c r="EX1777">
        <v>0</v>
      </c>
      <c r="EY1777">
        <v>0</v>
      </c>
      <c r="FQ1777">
        <v>0</v>
      </c>
      <c r="FR1777">
        <f t="shared" si="1481"/>
        <v>0</v>
      </c>
      <c r="FS1777">
        <v>0</v>
      </c>
      <c r="FX1777">
        <v>70</v>
      </c>
      <c r="FY1777">
        <v>10</v>
      </c>
      <c r="GA1777" t="s">
        <v>3</v>
      </c>
      <c r="GD1777">
        <v>0</v>
      </c>
      <c r="GF1777">
        <v>-1064522646</v>
      </c>
      <c r="GG1777">
        <v>2</v>
      </c>
      <c r="GH1777">
        <v>1</v>
      </c>
      <c r="GI1777">
        <v>-2</v>
      </c>
      <c r="GJ1777">
        <v>0</v>
      </c>
      <c r="GK1777">
        <f>ROUND(R1777*(R12)/100,2)</f>
        <v>0</v>
      </c>
      <c r="GL1777">
        <f t="shared" si="1482"/>
        <v>0</v>
      </c>
      <c r="GM1777">
        <f>ROUND(O1777+X1777+Y1777+GK1777,2)+GX1777</f>
        <v>0</v>
      </c>
      <c r="GN1777">
        <f>IF(OR(BI1777=0,BI1777=1),ROUND(O1777+X1777+Y1777+GK1777,2),0)</f>
        <v>0</v>
      </c>
      <c r="GO1777">
        <f>IF(BI1777=2,ROUND(O1777+X1777+Y1777+GK1777,2),0)</f>
        <v>0</v>
      </c>
      <c r="GP1777">
        <f>IF(BI1777=4,ROUND(O1777+X1777+Y1777+GK1777,2)+GX1777,0)</f>
        <v>0</v>
      </c>
      <c r="GR1777">
        <v>0</v>
      </c>
      <c r="GS1777">
        <v>3</v>
      </c>
      <c r="GT1777">
        <v>0</v>
      </c>
      <c r="GU1777" t="s">
        <v>3</v>
      </c>
      <c r="GV1777">
        <f t="shared" si="1488"/>
        <v>0</v>
      </c>
      <c r="GW1777">
        <v>1</v>
      </c>
      <c r="GX1777">
        <f t="shared" si="1483"/>
        <v>0</v>
      </c>
      <c r="HA1777">
        <v>0</v>
      </c>
      <c r="HB1777">
        <v>0</v>
      </c>
      <c r="HC1777">
        <f t="shared" si="1484"/>
        <v>0</v>
      </c>
      <c r="HE1777" t="s">
        <v>3</v>
      </c>
      <c r="HF1777" t="s">
        <v>3</v>
      </c>
      <c r="IK1777">
        <f t="shared" si="1485"/>
        <v>0</v>
      </c>
    </row>
    <row r="1778" spans="1:245" x14ac:dyDescent="0.2">
      <c r="A1778">
        <v>17</v>
      </c>
      <c r="B1778">
        <v>1</v>
      </c>
      <c r="C1778">
        <f>ROW(SmtRes!A563)</f>
        <v>563</v>
      </c>
      <c r="D1778">
        <f>ROW(EtalonRes!A545)</f>
        <v>545</v>
      </c>
      <c r="E1778" t="s">
        <v>163</v>
      </c>
      <c r="F1778" t="s">
        <v>164</v>
      </c>
      <c r="G1778" t="s">
        <v>165</v>
      </c>
      <c r="H1778" t="s">
        <v>166</v>
      </c>
      <c r="I1778">
        <v>0</v>
      </c>
      <c r="J1778">
        <v>0</v>
      </c>
      <c r="O1778">
        <f t="shared" si="1455"/>
        <v>0</v>
      </c>
      <c r="P1778">
        <f t="shared" si="1456"/>
        <v>0</v>
      </c>
      <c r="Q1778">
        <f t="shared" si="1457"/>
        <v>0</v>
      </c>
      <c r="R1778">
        <f t="shared" si="1458"/>
        <v>0</v>
      </c>
      <c r="S1778">
        <f t="shared" si="1459"/>
        <v>0</v>
      </c>
      <c r="T1778">
        <f t="shared" si="1460"/>
        <v>0</v>
      </c>
      <c r="U1778">
        <f t="shared" si="1461"/>
        <v>0</v>
      </c>
      <c r="V1778">
        <f t="shared" si="1462"/>
        <v>0</v>
      </c>
      <c r="W1778">
        <f t="shared" si="1463"/>
        <v>0</v>
      </c>
      <c r="X1778">
        <f t="shared" si="1464"/>
        <v>0</v>
      </c>
      <c r="Y1778">
        <f t="shared" si="1465"/>
        <v>0</v>
      </c>
      <c r="AA1778">
        <v>52421674</v>
      </c>
      <c r="AB1778">
        <f t="shared" si="1466"/>
        <v>47.27</v>
      </c>
      <c r="AC1778">
        <f>ROUND((ES1778),6)</f>
        <v>0</v>
      </c>
      <c r="AD1778">
        <f>ROUND((((ET1778)-(EU1778))+AE1778),6)</f>
        <v>47.27</v>
      </c>
      <c r="AE1778">
        <f t="shared" si="1486"/>
        <v>25.66</v>
      </c>
      <c r="AF1778">
        <f t="shared" si="1486"/>
        <v>0</v>
      </c>
      <c r="AG1778">
        <f t="shared" si="1468"/>
        <v>0</v>
      </c>
      <c r="AH1778">
        <f t="shared" si="1487"/>
        <v>0</v>
      </c>
      <c r="AI1778">
        <f t="shared" si="1487"/>
        <v>0</v>
      </c>
      <c r="AJ1778">
        <f t="shared" si="1470"/>
        <v>0</v>
      </c>
      <c r="AK1778">
        <v>47.27</v>
      </c>
      <c r="AL1778">
        <v>0</v>
      </c>
      <c r="AM1778">
        <v>47.27</v>
      </c>
      <c r="AN1778">
        <v>25.66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1</v>
      </c>
      <c r="AW1778">
        <v>1</v>
      </c>
      <c r="AZ1778">
        <v>1</v>
      </c>
      <c r="BA1778">
        <v>1</v>
      </c>
      <c r="BB1778">
        <v>1</v>
      </c>
      <c r="BC1778">
        <v>1</v>
      </c>
      <c r="BD1778" t="s">
        <v>3</v>
      </c>
      <c r="BE1778" t="s">
        <v>3</v>
      </c>
      <c r="BF1778" t="s">
        <v>3</v>
      </c>
      <c r="BG1778" t="s">
        <v>3</v>
      </c>
      <c r="BH1778">
        <v>0</v>
      </c>
      <c r="BI1778">
        <v>4</v>
      </c>
      <c r="BJ1778" t="s">
        <v>167</v>
      </c>
      <c r="BM1778">
        <v>1</v>
      </c>
      <c r="BN1778">
        <v>0</v>
      </c>
      <c r="BO1778" t="s">
        <v>3</v>
      </c>
      <c r="BP1778">
        <v>0</v>
      </c>
      <c r="BQ1778">
        <v>1</v>
      </c>
      <c r="BR1778">
        <v>0</v>
      </c>
      <c r="BS1778">
        <v>1</v>
      </c>
      <c r="BT1778">
        <v>1</v>
      </c>
      <c r="BU1778">
        <v>1</v>
      </c>
      <c r="BV1778">
        <v>1</v>
      </c>
      <c r="BW1778">
        <v>1</v>
      </c>
      <c r="BX1778">
        <v>1</v>
      </c>
      <c r="BY1778" t="s">
        <v>3</v>
      </c>
      <c r="BZ1778">
        <v>0</v>
      </c>
      <c r="CA1778">
        <v>0</v>
      </c>
      <c r="CE1778">
        <v>0</v>
      </c>
      <c r="CF1778">
        <v>0</v>
      </c>
      <c r="CG1778">
        <v>0</v>
      </c>
      <c r="CM1778">
        <v>0</v>
      </c>
      <c r="CN1778" t="s">
        <v>3</v>
      </c>
      <c r="CO1778">
        <v>0</v>
      </c>
      <c r="CP1778">
        <f t="shared" si="1471"/>
        <v>0</v>
      </c>
      <c r="CQ1778">
        <f t="shared" si="1472"/>
        <v>0</v>
      </c>
      <c r="CR1778">
        <f>((((ET1778)*BB1778-(EU1778)*BS1778)+AE1778*BS1778)*AV1778)</f>
        <v>47.27</v>
      </c>
      <c r="CS1778">
        <f t="shared" si="1473"/>
        <v>25.66</v>
      </c>
      <c r="CT1778">
        <f t="shared" si="1474"/>
        <v>0</v>
      </c>
      <c r="CU1778">
        <f t="shared" si="1475"/>
        <v>0</v>
      </c>
      <c r="CV1778">
        <f t="shared" si="1476"/>
        <v>0</v>
      </c>
      <c r="CW1778">
        <f t="shared" si="1477"/>
        <v>0</v>
      </c>
      <c r="CX1778">
        <f t="shared" si="1478"/>
        <v>0</v>
      </c>
      <c r="CY1778">
        <f t="shared" si="1479"/>
        <v>0</v>
      </c>
      <c r="CZ1778">
        <f t="shared" si="1480"/>
        <v>0</v>
      </c>
      <c r="DC1778" t="s">
        <v>3</v>
      </c>
      <c r="DD1778" t="s">
        <v>3</v>
      </c>
      <c r="DE1778" t="s">
        <v>3</v>
      </c>
      <c r="DF1778" t="s">
        <v>3</v>
      </c>
      <c r="DG1778" t="s">
        <v>3</v>
      </c>
      <c r="DH1778" t="s">
        <v>3</v>
      </c>
      <c r="DI1778" t="s">
        <v>3</v>
      </c>
      <c r="DJ1778" t="s">
        <v>3</v>
      </c>
      <c r="DK1778" t="s">
        <v>3</v>
      </c>
      <c r="DL1778" t="s">
        <v>3</v>
      </c>
      <c r="DM1778" t="s">
        <v>3</v>
      </c>
      <c r="DN1778">
        <v>0</v>
      </c>
      <c r="DO1778">
        <v>0</v>
      </c>
      <c r="DP1778">
        <v>1</v>
      </c>
      <c r="DQ1778">
        <v>1</v>
      </c>
      <c r="DU1778">
        <v>1007</v>
      </c>
      <c r="DV1778" t="s">
        <v>166</v>
      </c>
      <c r="DW1778" t="s">
        <v>166</v>
      </c>
      <c r="DX1778">
        <v>1</v>
      </c>
      <c r="EE1778">
        <v>51482691</v>
      </c>
      <c r="EF1778">
        <v>1</v>
      </c>
      <c r="EG1778" t="s">
        <v>21</v>
      </c>
      <c r="EH1778">
        <v>0</v>
      </c>
      <c r="EI1778" t="s">
        <v>3</v>
      </c>
      <c r="EJ1778">
        <v>4</v>
      </c>
      <c r="EK1778">
        <v>1</v>
      </c>
      <c r="EL1778" t="s">
        <v>37</v>
      </c>
      <c r="EM1778" t="s">
        <v>23</v>
      </c>
      <c r="EO1778" t="s">
        <v>3</v>
      </c>
      <c r="EQ1778">
        <v>0</v>
      </c>
      <c r="ER1778">
        <v>47.27</v>
      </c>
      <c r="ES1778">
        <v>0</v>
      </c>
      <c r="ET1778">
        <v>47.27</v>
      </c>
      <c r="EU1778">
        <v>25.66</v>
      </c>
      <c r="EV1778">
        <v>0</v>
      </c>
      <c r="EW1778">
        <v>0</v>
      </c>
      <c r="EX1778">
        <v>0</v>
      </c>
      <c r="EY1778">
        <v>0</v>
      </c>
      <c r="FQ1778">
        <v>0</v>
      </c>
      <c r="FR1778">
        <f t="shared" si="1481"/>
        <v>0</v>
      </c>
      <c r="FS1778">
        <v>0</v>
      </c>
      <c r="FX1778">
        <v>0</v>
      </c>
      <c r="FY1778">
        <v>0</v>
      </c>
      <c r="GA1778" t="s">
        <v>3</v>
      </c>
      <c r="GD1778">
        <v>1</v>
      </c>
      <c r="GF1778">
        <v>-297362768</v>
      </c>
      <c r="GG1778">
        <v>2</v>
      </c>
      <c r="GH1778">
        <v>1</v>
      </c>
      <c r="GI1778">
        <v>-2</v>
      </c>
      <c r="GJ1778">
        <v>0</v>
      </c>
      <c r="GK1778">
        <v>0</v>
      </c>
      <c r="GL1778">
        <f t="shared" si="1482"/>
        <v>0</v>
      </c>
      <c r="GM1778">
        <f>ROUND(O1778+X1778+Y1778,2)+GX1778</f>
        <v>0</v>
      </c>
      <c r="GN1778">
        <f>IF(OR(BI1778=0,BI1778=1),ROUND(O1778+X1778+Y1778,2),0)</f>
        <v>0</v>
      </c>
      <c r="GO1778">
        <f>IF(BI1778=2,ROUND(O1778+X1778+Y1778,2),0)</f>
        <v>0</v>
      </c>
      <c r="GP1778">
        <f>IF(BI1778=4,ROUND(O1778+X1778+Y1778,2)+GX1778,0)</f>
        <v>0</v>
      </c>
      <c r="GR1778">
        <v>0</v>
      </c>
      <c r="GS1778">
        <v>3</v>
      </c>
      <c r="GT1778">
        <v>0</v>
      </c>
      <c r="GU1778" t="s">
        <v>3</v>
      </c>
      <c r="GV1778">
        <f t="shared" si="1488"/>
        <v>0</v>
      </c>
      <c r="GW1778">
        <v>1</v>
      </c>
      <c r="GX1778">
        <f t="shared" si="1483"/>
        <v>0</v>
      </c>
      <c r="HA1778">
        <v>0</v>
      </c>
      <c r="HB1778">
        <v>0</v>
      </c>
      <c r="HC1778">
        <f t="shared" si="1484"/>
        <v>0</v>
      </c>
      <c r="HE1778" t="s">
        <v>3</v>
      </c>
      <c r="HF1778" t="s">
        <v>3</v>
      </c>
      <c r="IK1778">
        <f t="shared" si="1485"/>
        <v>0</v>
      </c>
    </row>
    <row r="1779" spans="1:245" x14ac:dyDescent="0.2">
      <c r="A1779">
        <v>17</v>
      </c>
      <c r="B1779">
        <v>1</v>
      </c>
      <c r="C1779">
        <f>ROW(SmtRes!A564)</f>
        <v>564</v>
      </c>
      <c r="D1779">
        <f>ROW(EtalonRes!A546)</f>
        <v>546</v>
      </c>
      <c r="E1779" t="s">
        <v>168</v>
      </c>
      <c r="F1779" t="s">
        <v>169</v>
      </c>
      <c r="G1779" t="s">
        <v>170</v>
      </c>
      <c r="H1779" t="s">
        <v>166</v>
      </c>
      <c r="I1779">
        <v>0</v>
      </c>
      <c r="J1779">
        <v>0</v>
      </c>
      <c r="O1779">
        <f t="shared" si="1455"/>
        <v>0</v>
      </c>
      <c r="P1779">
        <f t="shared" si="1456"/>
        <v>0</v>
      </c>
      <c r="Q1779">
        <f t="shared" si="1457"/>
        <v>0</v>
      </c>
      <c r="R1779">
        <f t="shared" si="1458"/>
        <v>0</v>
      </c>
      <c r="S1779">
        <f t="shared" si="1459"/>
        <v>0</v>
      </c>
      <c r="T1779">
        <f t="shared" si="1460"/>
        <v>0</v>
      </c>
      <c r="U1779">
        <f t="shared" si="1461"/>
        <v>0</v>
      </c>
      <c r="V1779">
        <f t="shared" si="1462"/>
        <v>0</v>
      </c>
      <c r="W1779">
        <f t="shared" si="1463"/>
        <v>0</v>
      </c>
      <c r="X1779">
        <f t="shared" si="1464"/>
        <v>0</v>
      </c>
      <c r="Y1779">
        <f t="shared" si="1465"/>
        <v>0</v>
      </c>
      <c r="AA1779">
        <v>52421674</v>
      </c>
      <c r="AB1779">
        <f t="shared" si="1466"/>
        <v>823.5</v>
      </c>
      <c r="AC1779">
        <f>ROUND(((ES1779*54)),6)</f>
        <v>0</v>
      </c>
      <c r="AD1779">
        <f>ROUND(((((ET1779*54))-((EU1779*54)))+AE1779),6)</f>
        <v>823.5</v>
      </c>
      <c r="AE1779">
        <f>ROUND(((EU1779*54)),6)</f>
        <v>447.12</v>
      </c>
      <c r="AF1779">
        <f>ROUND(((EV1779*54)),6)</f>
        <v>0</v>
      </c>
      <c r="AG1779">
        <f t="shared" si="1468"/>
        <v>0</v>
      </c>
      <c r="AH1779">
        <f>((EW1779*54))</f>
        <v>0</v>
      </c>
      <c r="AI1779">
        <f>((EX1779*54))</f>
        <v>0</v>
      </c>
      <c r="AJ1779">
        <f t="shared" si="1470"/>
        <v>0</v>
      </c>
      <c r="AK1779">
        <v>15.25</v>
      </c>
      <c r="AL1779">
        <v>0</v>
      </c>
      <c r="AM1779">
        <v>15.25</v>
      </c>
      <c r="AN1779">
        <v>8.2799999999999994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1</v>
      </c>
      <c r="AW1779">
        <v>1</v>
      </c>
      <c r="AZ1779">
        <v>1</v>
      </c>
      <c r="BA1779">
        <v>1</v>
      </c>
      <c r="BB1779">
        <v>1</v>
      </c>
      <c r="BC1779">
        <v>1</v>
      </c>
      <c r="BD1779" t="s">
        <v>3</v>
      </c>
      <c r="BE1779" t="s">
        <v>3</v>
      </c>
      <c r="BF1779" t="s">
        <v>3</v>
      </c>
      <c r="BG1779" t="s">
        <v>3</v>
      </c>
      <c r="BH1779">
        <v>0</v>
      </c>
      <c r="BI1779">
        <v>4</v>
      </c>
      <c r="BJ1779" t="s">
        <v>171</v>
      </c>
      <c r="BM1779">
        <v>1</v>
      </c>
      <c r="BN1779">
        <v>0</v>
      </c>
      <c r="BO1779" t="s">
        <v>3</v>
      </c>
      <c r="BP1779">
        <v>0</v>
      </c>
      <c r="BQ1779">
        <v>1</v>
      </c>
      <c r="BR1779">
        <v>0</v>
      </c>
      <c r="BS1779">
        <v>1</v>
      </c>
      <c r="BT1779">
        <v>1</v>
      </c>
      <c r="BU1779">
        <v>1</v>
      </c>
      <c r="BV1779">
        <v>1</v>
      </c>
      <c r="BW1779">
        <v>1</v>
      </c>
      <c r="BX1779">
        <v>1</v>
      </c>
      <c r="BY1779" t="s">
        <v>3</v>
      </c>
      <c r="BZ1779">
        <v>0</v>
      </c>
      <c r="CA1779">
        <v>0</v>
      </c>
      <c r="CE1779">
        <v>0</v>
      </c>
      <c r="CF1779">
        <v>0</v>
      </c>
      <c r="CG1779">
        <v>0</v>
      </c>
      <c r="CM1779">
        <v>0</v>
      </c>
      <c r="CN1779" t="s">
        <v>3</v>
      </c>
      <c r="CO1779">
        <v>0</v>
      </c>
      <c r="CP1779">
        <f t="shared" si="1471"/>
        <v>0</v>
      </c>
      <c r="CQ1779">
        <f t="shared" si="1472"/>
        <v>0</v>
      </c>
      <c r="CR1779">
        <f>(((((ET1779*54))*BB1779-((EU1779*54))*BS1779)+AE1779*BS1779)*AV1779)</f>
        <v>823.5</v>
      </c>
      <c r="CS1779">
        <f t="shared" si="1473"/>
        <v>447.12</v>
      </c>
      <c r="CT1779">
        <f t="shared" si="1474"/>
        <v>0</v>
      </c>
      <c r="CU1779">
        <f t="shared" si="1475"/>
        <v>0</v>
      </c>
      <c r="CV1779">
        <f t="shared" si="1476"/>
        <v>0</v>
      </c>
      <c r="CW1779">
        <f t="shared" si="1477"/>
        <v>0</v>
      </c>
      <c r="CX1779">
        <f t="shared" si="1478"/>
        <v>0</v>
      </c>
      <c r="CY1779">
        <f t="shared" si="1479"/>
        <v>0</v>
      </c>
      <c r="CZ1779">
        <f t="shared" si="1480"/>
        <v>0</v>
      </c>
      <c r="DC1779" t="s">
        <v>3</v>
      </c>
      <c r="DD1779" t="s">
        <v>172</v>
      </c>
      <c r="DE1779" t="s">
        <v>172</v>
      </c>
      <c r="DF1779" t="s">
        <v>172</v>
      </c>
      <c r="DG1779" t="s">
        <v>172</v>
      </c>
      <c r="DH1779" t="s">
        <v>3</v>
      </c>
      <c r="DI1779" t="s">
        <v>172</v>
      </c>
      <c r="DJ1779" t="s">
        <v>172</v>
      </c>
      <c r="DK1779" t="s">
        <v>3</v>
      </c>
      <c r="DL1779" t="s">
        <v>3</v>
      </c>
      <c r="DM1779" t="s">
        <v>3</v>
      </c>
      <c r="DN1779">
        <v>0</v>
      </c>
      <c r="DO1779">
        <v>0</v>
      </c>
      <c r="DP1779">
        <v>1</v>
      </c>
      <c r="DQ1779">
        <v>1</v>
      </c>
      <c r="DU1779">
        <v>1007</v>
      </c>
      <c r="DV1779" t="s">
        <v>166</v>
      </c>
      <c r="DW1779" t="s">
        <v>166</v>
      </c>
      <c r="DX1779">
        <v>1</v>
      </c>
      <c r="EE1779">
        <v>51482691</v>
      </c>
      <c r="EF1779">
        <v>1</v>
      </c>
      <c r="EG1779" t="s">
        <v>21</v>
      </c>
      <c r="EH1779">
        <v>0</v>
      </c>
      <c r="EI1779" t="s">
        <v>3</v>
      </c>
      <c r="EJ1779">
        <v>4</v>
      </c>
      <c r="EK1779">
        <v>1</v>
      </c>
      <c r="EL1779" t="s">
        <v>37</v>
      </c>
      <c r="EM1779" t="s">
        <v>23</v>
      </c>
      <c r="EO1779" t="s">
        <v>3</v>
      </c>
      <c r="EQ1779">
        <v>0</v>
      </c>
      <c r="ER1779">
        <v>15.25</v>
      </c>
      <c r="ES1779">
        <v>0</v>
      </c>
      <c r="ET1779">
        <v>15.25</v>
      </c>
      <c r="EU1779">
        <v>8.2799999999999994</v>
      </c>
      <c r="EV1779">
        <v>0</v>
      </c>
      <c r="EW1779">
        <v>0</v>
      </c>
      <c r="EX1779">
        <v>0</v>
      </c>
      <c r="EY1779">
        <v>0</v>
      </c>
      <c r="FQ1779">
        <v>0</v>
      </c>
      <c r="FR1779">
        <f t="shared" si="1481"/>
        <v>0</v>
      </c>
      <c r="FS1779">
        <v>0</v>
      </c>
      <c r="FX1779">
        <v>0</v>
      </c>
      <c r="FY1779">
        <v>0</v>
      </c>
      <c r="GA1779" t="s">
        <v>3</v>
      </c>
      <c r="GD1779">
        <v>1</v>
      </c>
      <c r="GF1779">
        <v>1250719171</v>
      </c>
      <c r="GG1779">
        <v>2</v>
      </c>
      <c r="GH1779">
        <v>1</v>
      </c>
      <c r="GI1779">
        <v>-2</v>
      </c>
      <c r="GJ1779">
        <v>0</v>
      </c>
      <c r="GK1779">
        <v>0</v>
      </c>
      <c r="GL1779">
        <f t="shared" si="1482"/>
        <v>0</v>
      </c>
      <c r="GM1779">
        <f>ROUND(O1779+X1779+Y1779,2)+GX1779</f>
        <v>0</v>
      </c>
      <c r="GN1779">
        <f>IF(OR(BI1779=0,BI1779=1),ROUND(O1779+X1779+Y1779,2),0)</f>
        <v>0</v>
      </c>
      <c r="GO1779">
        <f>IF(BI1779=2,ROUND(O1779+X1779+Y1779,2),0)</f>
        <v>0</v>
      </c>
      <c r="GP1779">
        <f>IF(BI1779=4,ROUND(O1779+X1779+Y1779,2)+GX1779,0)</f>
        <v>0</v>
      </c>
      <c r="GR1779">
        <v>0</v>
      </c>
      <c r="GS1779">
        <v>3</v>
      </c>
      <c r="GT1779">
        <v>0</v>
      </c>
      <c r="GU1779" t="s">
        <v>3</v>
      </c>
      <c r="GV1779">
        <f t="shared" si="1488"/>
        <v>0</v>
      </c>
      <c r="GW1779">
        <v>1</v>
      </c>
      <c r="GX1779">
        <f t="shared" si="1483"/>
        <v>0</v>
      </c>
      <c r="HA1779">
        <v>0</v>
      </c>
      <c r="HB1779">
        <v>0</v>
      </c>
      <c r="HC1779">
        <f t="shared" si="1484"/>
        <v>0</v>
      </c>
      <c r="HE1779" t="s">
        <v>3</v>
      </c>
      <c r="HF1779" t="s">
        <v>3</v>
      </c>
      <c r="IK1779">
        <f t="shared" si="1485"/>
        <v>0</v>
      </c>
    </row>
    <row r="1780" spans="1:245" x14ac:dyDescent="0.2">
      <c r="A1780">
        <v>17</v>
      </c>
      <c r="B1780">
        <v>1</v>
      </c>
      <c r="E1780" t="s">
        <v>173</v>
      </c>
      <c r="F1780" t="s">
        <v>48</v>
      </c>
      <c r="G1780" t="s">
        <v>174</v>
      </c>
      <c r="H1780" t="s">
        <v>27</v>
      </c>
      <c r="I1780">
        <v>0</v>
      </c>
      <c r="J1780">
        <v>0</v>
      </c>
      <c r="O1780">
        <f t="shared" si="1455"/>
        <v>0</v>
      </c>
      <c r="P1780">
        <f t="shared" si="1456"/>
        <v>0</v>
      </c>
      <c r="Q1780">
        <f t="shared" si="1457"/>
        <v>0</v>
      </c>
      <c r="R1780">
        <f t="shared" si="1458"/>
        <v>0</v>
      </c>
      <c r="S1780">
        <f t="shared" si="1459"/>
        <v>0</v>
      </c>
      <c r="T1780">
        <f t="shared" si="1460"/>
        <v>0</v>
      </c>
      <c r="U1780">
        <f t="shared" si="1461"/>
        <v>0</v>
      </c>
      <c r="V1780">
        <f t="shared" si="1462"/>
        <v>0</v>
      </c>
      <c r="W1780">
        <f t="shared" si="1463"/>
        <v>0</v>
      </c>
      <c r="X1780">
        <f t="shared" si="1464"/>
        <v>0</v>
      </c>
      <c r="Y1780">
        <f t="shared" si="1465"/>
        <v>0</v>
      </c>
      <c r="AA1780">
        <v>52421674</v>
      </c>
      <c r="AB1780">
        <f t="shared" si="1466"/>
        <v>100.3</v>
      </c>
      <c r="AC1780">
        <f>ROUND((ES1780),6)</f>
        <v>100.3</v>
      </c>
      <c r="AD1780">
        <f>ROUND((((ET1780)-(EU1780))+AE1780),6)</f>
        <v>0</v>
      </c>
      <c r="AE1780">
        <f>ROUND((EU1780),6)</f>
        <v>0</v>
      </c>
      <c r="AF1780">
        <f>ROUND((EV1780),6)</f>
        <v>0</v>
      </c>
      <c r="AG1780">
        <f t="shared" si="1468"/>
        <v>0</v>
      </c>
      <c r="AH1780">
        <f>(EW1780)</f>
        <v>0</v>
      </c>
      <c r="AI1780">
        <f>(EX1780)</f>
        <v>0</v>
      </c>
      <c r="AJ1780">
        <f t="shared" si="1470"/>
        <v>0</v>
      </c>
      <c r="AK1780">
        <v>100.3</v>
      </c>
      <c r="AL1780">
        <v>100.3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1</v>
      </c>
      <c r="AW1780">
        <v>1</v>
      </c>
      <c r="AZ1780">
        <v>1</v>
      </c>
      <c r="BA1780">
        <v>1</v>
      </c>
      <c r="BB1780">
        <v>1</v>
      </c>
      <c r="BC1780">
        <v>1</v>
      </c>
      <c r="BD1780" t="s">
        <v>3</v>
      </c>
      <c r="BE1780" t="s">
        <v>3</v>
      </c>
      <c r="BF1780" t="s">
        <v>3</v>
      </c>
      <c r="BG1780" t="s">
        <v>3</v>
      </c>
      <c r="BH1780">
        <v>3</v>
      </c>
      <c r="BI1780">
        <v>1</v>
      </c>
      <c r="BJ1780" t="s">
        <v>3</v>
      </c>
      <c r="BM1780">
        <v>6001</v>
      </c>
      <c r="BN1780">
        <v>0</v>
      </c>
      <c r="BO1780" t="s">
        <v>3</v>
      </c>
      <c r="BP1780">
        <v>0</v>
      </c>
      <c r="BQ1780">
        <v>0</v>
      </c>
      <c r="BR1780">
        <v>0</v>
      </c>
      <c r="BS1780">
        <v>1</v>
      </c>
      <c r="BT1780">
        <v>1</v>
      </c>
      <c r="BU1780">
        <v>1</v>
      </c>
      <c r="BV1780">
        <v>1</v>
      </c>
      <c r="BW1780">
        <v>1</v>
      </c>
      <c r="BX1780">
        <v>1</v>
      </c>
      <c r="BY1780" t="s">
        <v>3</v>
      </c>
      <c r="BZ1780">
        <v>0</v>
      </c>
      <c r="CA1780">
        <v>0</v>
      </c>
      <c r="CE1780">
        <v>0</v>
      </c>
      <c r="CF1780">
        <v>0</v>
      </c>
      <c r="CG1780">
        <v>0</v>
      </c>
      <c r="CM1780">
        <v>0</v>
      </c>
      <c r="CN1780" t="s">
        <v>3</v>
      </c>
      <c r="CO1780">
        <v>0</v>
      </c>
      <c r="CP1780">
        <f t="shared" si="1471"/>
        <v>0</v>
      </c>
      <c r="CQ1780">
        <f t="shared" si="1472"/>
        <v>100.3</v>
      </c>
      <c r="CR1780">
        <f>((((ET1780)*BB1780-(EU1780)*BS1780)+AE1780*BS1780)*AV1780)</f>
        <v>0</v>
      </c>
      <c r="CS1780">
        <f t="shared" si="1473"/>
        <v>0</v>
      </c>
      <c r="CT1780">
        <f t="shared" si="1474"/>
        <v>0</v>
      </c>
      <c r="CU1780">
        <f t="shared" si="1475"/>
        <v>0</v>
      </c>
      <c r="CV1780">
        <f t="shared" si="1476"/>
        <v>0</v>
      </c>
      <c r="CW1780">
        <f t="shared" si="1477"/>
        <v>0</v>
      </c>
      <c r="CX1780">
        <f t="shared" si="1478"/>
        <v>0</v>
      </c>
      <c r="CY1780">
        <f t="shared" si="1479"/>
        <v>0</v>
      </c>
      <c r="CZ1780">
        <f t="shared" si="1480"/>
        <v>0</v>
      </c>
      <c r="DC1780" t="s">
        <v>3</v>
      </c>
      <c r="DD1780" t="s">
        <v>3</v>
      </c>
      <c r="DE1780" t="s">
        <v>3</v>
      </c>
      <c r="DF1780" t="s">
        <v>3</v>
      </c>
      <c r="DG1780" t="s">
        <v>3</v>
      </c>
      <c r="DH1780" t="s">
        <v>3</v>
      </c>
      <c r="DI1780" t="s">
        <v>3</v>
      </c>
      <c r="DJ1780" t="s">
        <v>3</v>
      </c>
      <c r="DK1780" t="s">
        <v>3</v>
      </c>
      <c r="DL1780" t="s">
        <v>3</v>
      </c>
      <c r="DM1780" t="s">
        <v>3</v>
      </c>
      <c r="DN1780">
        <v>0</v>
      </c>
      <c r="DO1780">
        <v>0</v>
      </c>
      <c r="DP1780">
        <v>1</v>
      </c>
      <c r="DQ1780">
        <v>1</v>
      </c>
      <c r="DU1780">
        <v>1009</v>
      </c>
      <c r="DV1780" t="s">
        <v>27</v>
      </c>
      <c r="DW1780" t="s">
        <v>27</v>
      </c>
      <c r="DX1780">
        <v>1000</v>
      </c>
      <c r="EE1780">
        <v>51764353</v>
      </c>
      <c r="EF1780">
        <v>0</v>
      </c>
      <c r="EG1780" t="s">
        <v>50</v>
      </c>
      <c r="EH1780">
        <v>0</v>
      </c>
      <c r="EI1780" t="s">
        <v>3</v>
      </c>
      <c r="EJ1780">
        <v>1</v>
      </c>
      <c r="EK1780">
        <v>6001</v>
      </c>
      <c r="EL1780" t="s">
        <v>51</v>
      </c>
      <c r="EM1780" t="s">
        <v>50</v>
      </c>
      <c r="EO1780" t="s">
        <v>3</v>
      </c>
      <c r="EQ1780">
        <v>0</v>
      </c>
      <c r="ER1780">
        <v>100.3</v>
      </c>
      <c r="ES1780">
        <v>100.3</v>
      </c>
      <c r="ET1780">
        <v>0</v>
      </c>
      <c r="EU1780">
        <v>0</v>
      </c>
      <c r="EV1780">
        <v>0</v>
      </c>
      <c r="EW1780">
        <v>0</v>
      </c>
      <c r="EX1780">
        <v>0</v>
      </c>
      <c r="EY1780">
        <v>0</v>
      </c>
      <c r="EZ1780">
        <v>5</v>
      </c>
      <c r="FC1780">
        <v>1</v>
      </c>
      <c r="FD1780">
        <v>18</v>
      </c>
      <c r="FF1780">
        <v>120.36</v>
      </c>
      <c r="FQ1780">
        <v>0</v>
      </c>
      <c r="FR1780">
        <f t="shared" si="1481"/>
        <v>0</v>
      </c>
      <c r="FS1780">
        <v>0</v>
      </c>
      <c r="FX1780">
        <v>0</v>
      </c>
      <c r="FY1780">
        <v>0</v>
      </c>
      <c r="GA1780" t="s">
        <v>175</v>
      </c>
      <c r="GD1780">
        <v>0</v>
      </c>
      <c r="GF1780">
        <v>-1755965665</v>
      </c>
      <c r="GG1780">
        <v>2</v>
      </c>
      <c r="GH1780">
        <v>3</v>
      </c>
      <c r="GI1780">
        <v>-2</v>
      </c>
      <c r="GJ1780">
        <v>0</v>
      </c>
      <c r="GK1780">
        <f>ROUND(R1780*(R12)/100,2)</f>
        <v>0</v>
      </c>
      <c r="GL1780">
        <f t="shared" si="1482"/>
        <v>0</v>
      </c>
      <c r="GM1780">
        <f>ROUND(O1780+X1780+Y1780+GK1780,2)+GX1780</f>
        <v>0</v>
      </c>
      <c r="GN1780">
        <f>IF(OR(BI1780=0,BI1780=1),ROUND(O1780+X1780+Y1780+GK1780,2),0)</f>
        <v>0</v>
      </c>
      <c r="GO1780">
        <f>IF(BI1780=2,ROUND(O1780+X1780+Y1780+GK1780,2),0)</f>
        <v>0</v>
      </c>
      <c r="GP1780">
        <f>IF(BI1780=4,ROUND(O1780+X1780+Y1780+GK1780,2)+GX1780,0)</f>
        <v>0</v>
      </c>
      <c r="GR1780">
        <v>1</v>
      </c>
      <c r="GS1780">
        <v>1</v>
      </c>
      <c r="GT1780">
        <v>0</v>
      </c>
      <c r="GU1780" t="s">
        <v>3</v>
      </c>
      <c r="GV1780">
        <f t="shared" si="1488"/>
        <v>0</v>
      </c>
      <c r="GW1780">
        <v>1</v>
      </c>
      <c r="GX1780">
        <f t="shared" si="1483"/>
        <v>0</v>
      </c>
      <c r="HA1780">
        <v>0</v>
      </c>
      <c r="HB1780">
        <v>0</v>
      </c>
      <c r="HC1780">
        <f t="shared" si="1484"/>
        <v>0</v>
      </c>
      <c r="HE1780" t="s">
        <v>53</v>
      </c>
      <c r="HF1780" t="s">
        <v>53</v>
      </c>
      <c r="IK1780">
        <f t="shared" si="1485"/>
        <v>0</v>
      </c>
    </row>
    <row r="1781" spans="1:245" x14ac:dyDescent="0.2">
      <c r="A1781">
        <v>17</v>
      </c>
      <c r="B1781">
        <v>1</v>
      </c>
      <c r="C1781">
        <f>ROW(SmtRes!A568)</f>
        <v>568</v>
      </c>
      <c r="D1781">
        <f>ROW(EtalonRes!A550)</f>
        <v>550</v>
      </c>
      <c r="E1781" t="s">
        <v>176</v>
      </c>
      <c r="F1781" t="s">
        <v>389</v>
      </c>
      <c r="G1781" t="s">
        <v>390</v>
      </c>
      <c r="H1781" t="s">
        <v>147</v>
      </c>
      <c r="I1781">
        <v>0</v>
      </c>
      <c r="J1781">
        <v>0</v>
      </c>
      <c r="O1781">
        <f t="shared" si="1455"/>
        <v>0</v>
      </c>
      <c r="P1781">
        <f t="shared" si="1456"/>
        <v>0</v>
      </c>
      <c r="Q1781">
        <f t="shared" si="1457"/>
        <v>0</v>
      </c>
      <c r="R1781">
        <f t="shared" si="1458"/>
        <v>0</v>
      </c>
      <c r="S1781">
        <f t="shared" si="1459"/>
        <v>0</v>
      </c>
      <c r="T1781">
        <f t="shared" si="1460"/>
        <v>0</v>
      </c>
      <c r="U1781">
        <f t="shared" si="1461"/>
        <v>0</v>
      </c>
      <c r="V1781">
        <f t="shared" si="1462"/>
        <v>0</v>
      </c>
      <c r="W1781">
        <f t="shared" si="1463"/>
        <v>0</v>
      </c>
      <c r="X1781">
        <f t="shared" si="1464"/>
        <v>0</v>
      </c>
      <c r="Y1781">
        <f t="shared" si="1465"/>
        <v>0</v>
      </c>
      <c r="AA1781">
        <v>52421674</v>
      </c>
      <c r="AB1781">
        <f t="shared" si="1466"/>
        <v>71686.240000000005</v>
      </c>
      <c r="AC1781">
        <f>ROUND((ES1781),6)</f>
        <v>55802.41</v>
      </c>
      <c r="AD1781">
        <f>ROUND((((ET1781)-(EU1781))+AE1781),6)</f>
        <v>0</v>
      </c>
      <c r="AE1781">
        <f>ROUND((EU1781),6)</f>
        <v>0</v>
      </c>
      <c r="AF1781">
        <f>ROUND((EV1781),6)</f>
        <v>15883.83</v>
      </c>
      <c r="AG1781">
        <f t="shared" si="1468"/>
        <v>0</v>
      </c>
      <c r="AH1781">
        <f>(EW1781)</f>
        <v>80.27</v>
      </c>
      <c r="AI1781">
        <f>(EX1781)</f>
        <v>0</v>
      </c>
      <c r="AJ1781">
        <f t="shared" si="1470"/>
        <v>0</v>
      </c>
      <c r="AK1781">
        <v>71686.240000000005</v>
      </c>
      <c r="AL1781">
        <v>55802.41</v>
      </c>
      <c r="AM1781">
        <v>0</v>
      </c>
      <c r="AN1781">
        <v>0</v>
      </c>
      <c r="AO1781">
        <v>15883.83</v>
      </c>
      <c r="AP1781">
        <v>0</v>
      </c>
      <c r="AQ1781">
        <v>80.27</v>
      </c>
      <c r="AR1781">
        <v>0</v>
      </c>
      <c r="AS1781">
        <v>0</v>
      </c>
      <c r="AT1781">
        <v>70</v>
      </c>
      <c r="AU1781">
        <v>10</v>
      </c>
      <c r="AV1781">
        <v>1</v>
      </c>
      <c r="AW1781">
        <v>1</v>
      </c>
      <c r="AZ1781">
        <v>1</v>
      </c>
      <c r="BA1781">
        <v>1</v>
      </c>
      <c r="BB1781">
        <v>1</v>
      </c>
      <c r="BC1781">
        <v>1</v>
      </c>
      <c r="BD1781" t="s">
        <v>3</v>
      </c>
      <c r="BE1781" t="s">
        <v>3</v>
      </c>
      <c r="BF1781" t="s">
        <v>3</v>
      </c>
      <c r="BG1781" t="s">
        <v>3</v>
      </c>
      <c r="BH1781">
        <v>0</v>
      </c>
      <c r="BI1781">
        <v>4</v>
      </c>
      <c r="BJ1781" t="s">
        <v>391</v>
      </c>
      <c r="BM1781">
        <v>0</v>
      </c>
      <c r="BN1781">
        <v>0</v>
      </c>
      <c r="BO1781" t="s">
        <v>3</v>
      </c>
      <c r="BP1781">
        <v>0</v>
      </c>
      <c r="BQ1781">
        <v>1</v>
      </c>
      <c r="BR1781">
        <v>0</v>
      </c>
      <c r="BS1781">
        <v>1</v>
      </c>
      <c r="BT1781">
        <v>1</v>
      </c>
      <c r="BU1781">
        <v>1</v>
      </c>
      <c r="BV1781">
        <v>1</v>
      </c>
      <c r="BW1781">
        <v>1</v>
      </c>
      <c r="BX1781">
        <v>1</v>
      </c>
      <c r="BY1781" t="s">
        <v>3</v>
      </c>
      <c r="BZ1781">
        <v>70</v>
      </c>
      <c r="CA1781">
        <v>10</v>
      </c>
      <c r="CE1781">
        <v>0</v>
      </c>
      <c r="CF1781">
        <v>0</v>
      </c>
      <c r="CG1781">
        <v>0</v>
      </c>
      <c r="CM1781">
        <v>0</v>
      </c>
      <c r="CN1781" t="s">
        <v>3</v>
      </c>
      <c r="CO1781">
        <v>0</v>
      </c>
      <c r="CP1781">
        <f t="shared" si="1471"/>
        <v>0</v>
      </c>
      <c r="CQ1781">
        <f t="shared" si="1472"/>
        <v>55802.41</v>
      </c>
      <c r="CR1781">
        <f>((((ET1781)*BB1781-(EU1781)*BS1781)+AE1781*BS1781)*AV1781)</f>
        <v>0</v>
      </c>
      <c r="CS1781">
        <f t="shared" si="1473"/>
        <v>0</v>
      </c>
      <c r="CT1781">
        <f t="shared" si="1474"/>
        <v>15883.83</v>
      </c>
      <c r="CU1781">
        <f t="shared" si="1475"/>
        <v>0</v>
      </c>
      <c r="CV1781">
        <f t="shared" si="1476"/>
        <v>80.27</v>
      </c>
      <c r="CW1781">
        <f t="shared" si="1477"/>
        <v>0</v>
      </c>
      <c r="CX1781">
        <f t="shared" si="1478"/>
        <v>0</v>
      </c>
      <c r="CY1781">
        <f t="shared" si="1479"/>
        <v>0</v>
      </c>
      <c r="CZ1781">
        <f t="shared" si="1480"/>
        <v>0</v>
      </c>
      <c r="DC1781" t="s">
        <v>3</v>
      </c>
      <c r="DD1781" t="s">
        <v>3</v>
      </c>
      <c r="DE1781" t="s">
        <v>3</v>
      </c>
      <c r="DF1781" t="s">
        <v>3</v>
      </c>
      <c r="DG1781" t="s">
        <v>3</v>
      </c>
      <c r="DH1781" t="s">
        <v>3</v>
      </c>
      <c r="DI1781" t="s">
        <v>3</v>
      </c>
      <c r="DJ1781" t="s">
        <v>3</v>
      </c>
      <c r="DK1781" t="s">
        <v>3</v>
      </c>
      <c r="DL1781" t="s">
        <v>3</v>
      </c>
      <c r="DM1781" t="s">
        <v>3</v>
      </c>
      <c r="DN1781">
        <v>0</v>
      </c>
      <c r="DO1781">
        <v>0</v>
      </c>
      <c r="DP1781">
        <v>1</v>
      </c>
      <c r="DQ1781">
        <v>1</v>
      </c>
      <c r="DU1781">
        <v>1003</v>
      </c>
      <c r="DV1781" t="s">
        <v>147</v>
      </c>
      <c r="DW1781" t="s">
        <v>147</v>
      </c>
      <c r="DX1781">
        <v>100</v>
      </c>
      <c r="EE1781">
        <v>51482689</v>
      </c>
      <c r="EF1781">
        <v>1</v>
      </c>
      <c r="EG1781" t="s">
        <v>21</v>
      </c>
      <c r="EH1781">
        <v>0</v>
      </c>
      <c r="EI1781" t="s">
        <v>3</v>
      </c>
      <c r="EJ1781">
        <v>4</v>
      </c>
      <c r="EK1781">
        <v>0</v>
      </c>
      <c r="EL1781" t="s">
        <v>22</v>
      </c>
      <c r="EM1781" t="s">
        <v>23</v>
      </c>
      <c r="EO1781" t="s">
        <v>3</v>
      </c>
      <c r="EQ1781">
        <v>0</v>
      </c>
      <c r="ER1781">
        <v>71686.240000000005</v>
      </c>
      <c r="ES1781">
        <v>55802.41</v>
      </c>
      <c r="ET1781">
        <v>0</v>
      </c>
      <c r="EU1781">
        <v>0</v>
      </c>
      <c r="EV1781">
        <v>15883.83</v>
      </c>
      <c r="EW1781">
        <v>80.27</v>
      </c>
      <c r="EX1781">
        <v>0</v>
      </c>
      <c r="EY1781">
        <v>0</v>
      </c>
      <c r="FQ1781">
        <v>0</v>
      </c>
      <c r="FR1781">
        <f t="shared" si="1481"/>
        <v>0</v>
      </c>
      <c r="FS1781">
        <v>0</v>
      </c>
      <c r="FX1781">
        <v>70</v>
      </c>
      <c r="FY1781">
        <v>10</v>
      </c>
      <c r="GA1781" t="s">
        <v>3</v>
      </c>
      <c r="GD1781">
        <v>0</v>
      </c>
      <c r="GF1781">
        <v>-1703792518</v>
      </c>
      <c r="GG1781">
        <v>2</v>
      </c>
      <c r="GH1781">
        <v>1</v>
      </c>
      <c r="GI1781">
        <v>-2</v>
      </c>
      <c r="GJ1781">
        <v>0</v>
      </c>
      <c r="GK1781">
        <f>ROUND(R1781*(R12)/100,2)</f>
        <v>0</v>
      </c>
      <c r="GL1781">
        <f t="shared" si="1482"/>
        <v>0</v>
      </c>
      <c r="GM1781">
        <f>ROUND(O1781+X1781+Y1781+GK1781,2)+GX1781</f>
        <v>0</v>
      </c>
      <c r="GN1781">
        <f>IF(OR(BI1781=0,BI1781=1),ROUND(O1781+X1781+Y1781+GK1781,2),0)</f>
        <v>0</v>
      </c>
      <c r="GO1781">
        <f>IF(BI1781=2,ROUND(O1781+X1781+Y1781+GK1781,2),0)</f>
        <v>0</v>
      </c>
      <c r="GP1781">
        <f>IF(BI1781=4,ROUND(O1781+X1781+Y1781+GK1781,2)+GX1781,0)</f>
        <v>0</v>
      </c>
      <c r="GR1781">
        <v>0</v>
      </c>
      <c r="GS1781">
        <v>3</v>
      </c>
      <c r="GT1781">
        <v>0</v>
      </c>
      <c r="GU1781" t="s">
        <v>3</v>
      </c>
      <c r="GV1781">
        <f t="shared" si="1488"/>
        <v>0</v>
      </c>
      <c r="GW1781">
        <v>1</v>
      </c>
      <c r="GX1781">
        <f t="shared" si="1483"/>
        <v>0</v>
      </c>
      <c r="HA1781">
        <v>0</v>
      </c>
      <c r="HB1781">
        <v>0</v>
      </c>
      <c r="HC1781">
        <f t="shared" si="1484"/>
        <v>0</v>
      </c>
      <c r="HE1781" t="s">
        <v>3</v>
      </c>
      <c r="HF1781" t="s">
        <v>3</v>
      </c>
      <c r="IK1781">
        <f t="shared" si="1485"/>
        <v>0</v>
      </c>
    </row>
    <row r="1783" spans="1:245" x14ac:dyDescent="0.2">
      <c r="A1783" s="2">
        <v>51</v>
      </c>
      <c r="B1783" s="2">
        <f>B1765</f>
        <v>1</v>
      </c>
      <c r="C1783" s="2">
        <f>A1765</f>
        <v>5</v>
      </c>
      <c r="D1783" s="2">
        <f>ROW(A1765)</f>
        <v>1765</v>
      </c>
      <c r="E1783" s="2"/>
      <c r="F1783" s="2" t="str">
        <f>IF(F1765&lt;&gt;"",F1765,"")</f>
        <v>Новый подраздел</v>
      </c>
      <c r="G1783" s="2" t="str">
        <f>IF(G1765&lt;&gt;"",G1765,"")</f>
        <v>Демонтаж/монтаж бетонного борта (понижение)</v>
      </c>
      <c r="H1783" s="2">
        <v>0</v>
      </c>
      <c r="I1783" s="2"/>
      <c r="J1783" s="2"/>
      <c r="K1783" s="2"/>
      <c r="L1783" s="2"/>
      <c r="M1783" s="2"/>
      <c r="N1783" s="2"/>
      <c r="O1783" s="2">
        <f t="shared" ref="O1783:T1783" si="1489">ROUND(AB1783,2)</f>
        <v>0</v>
      </c>
      <c r="P1783" s="2">
        <f t="shared" si="1489"/>
        <v>0</v>
      </c>
      <c r="Q1783" s="2">
        <f t="shared" si="1489"/>
        <v>0</v>
      </c>
      <c r="R1783" s="2">
        <f t="shared" si="1489"/>
        <v>0</v>
      </c>
      <c r="S1783" s="2">
        <f t="shared" si="1489"/>
        <v>0</v>
      </c>
      <c r="T1783" s="2">
        <f t="shared" si="1489"/>
        <v>0</v>
      </c>
      <c r="U1783" s="2">
        <f>AH1783</f>
        <v>0</v>
      </c>
      <c r="V1783" s="2">
        <f>AI1783</f>
        <v>0</v>
      </c>
      <c r="W1783" s="2">
        <f>ROUND(AJ1783,2)</f>
        <v>0</v>
      </c>
      <c r="X1783" s="2">
        <f>ROUND(AK1783,2)</f>
        <v>0</v>
      </c>
      <c r="Y1783" s="2">
        <f>ROUND(AL1783,2)</f>
        <v>0</v>
      </c>
      <c r="Z1783" s="2"/>
      <c r="AA1783" s="2"/>
      <c r="AB1783" s="2">
        <f>ROUND(SUMIF(AA1769:AA1781,"=52421674",O1769:O1781),2)</f>
        <v>0</v>
      </c>
      <c r="AC1783" s="2">
        <f>ROUND(SUMIF(AA1769:AA1781,"=52421674",P1769:P1781),2)</f>
        <v>0</v>
      </c>
      <c r="AD1783" s="2">
        <f>ROUND(SUMIF(AA1769:AA1781,"=52421674",Q1769:Q1781),2)</f>
        <v>0</v>
      </c>
      <c r="AE1783" s="2">
        <f>ROUND(SUMIF(AA1769:AA1781,"=52421674",R1769:R1781),2)</f>
        <v>0</v>
      </c>
      <c r="AF1783" s="2">
        <f>ROUND(SUMIF(AA1769:AA1781,"=52421674",S1769:S1781),2)</f>
        <v>0</v>
      </c>
      <c r="AG1783" s="2">
        <f>ROUND(SUMIF(AA1769:AA1781,"=52421674",T1769:T1781),2)</f>
        <v>0</v>
      </c>
      <c r="AH1783" s="2">
        <f>SUMIF(AA1769:AA1781,"=52421674",U1769:U1781)</f>
        <v>0</v>
      </c>
      <c r="AI1783" s="2">
        <f>SUMIF(AA1769:AA1781,"=52421674",V1769:V1781)</f>
        <v>0</v>
      </c>
      <c r="AJ1783" s="2">
        <f>ROUND(SUMIF(AA1769:AA1781,"=52421674",W1769:W1781),2)</f>
        <v>0</v>
      </c>
      <c r="AK1783" s="2">
        <f>ROUND(SUMIF(AA1769:AA1781,"=52421674",X1769:X1781),2)</f>
        <v>0</v>
      </c>
      <c r="AL1783" s="2">
        <f>ROUND(SUMIF(AA1769:AA1781,"=52421674",Y1769:Y1781),2)</f>
        <v>0</v>
      </c>
      <c r="AM1783" s="2"/>
      <c r="AN1783" s="2"/>
      <c r="AO1783" s="2">
        <f t="shared" ref="AO1783:BD1783" si="1490">ROUND(BX1783,2)</f>
        <v>0</v>
      </c>
      <c r="AP1783" s="2">
        <f t="shared" si="1490"/>
        <v>0</v>
      </c>
      <c r="AQ1783" s="2">
        <f t="shared" si="1490"/>
        <v>0</v>
      </c>
      <c r="AR1783" s="2">
        <f t="shared" si="1490"/>
        <v>0</v>
      </c>
      <c r="AS1783" s="2">
        <f t="shared" si="1490"/>
        <v>0</v>
      </c>
      <c r="AT1783" s="2">
        <f t="shared" si="1490"/>
        <v>0</v>
      </c>
      <c r="AU1783" s="2">
        <f t="shared" si="1490"/>
        <v>0</v>
      </c>
      <c r="AV1783" s="2">
        <f t="shared" si="1490"/>
        <v>0</v>
      </c>
      <c r="AW1783" s="2">
        <f t="shared" si="1490"/>
        <v>0</v>
      </c>
      <c r="AX1783" s="2">
        <f t="shared" si="1490"/>
        <v>0</v>
      </c>
      <c r="AY1783" s="2">
        <f t="shared" si="1490"/>
        <v>0</v>
      </c>
      <c r="AZ1783" s="2">
        <f t="shared" si="1490"/>
        <v>0</v>
      </c>
      <c r="BA1783" s="2">
        <f t="shared" si="1490"/>
        <v>0</v>
      </c>
      <c r="BB1783" s="2">
        <f t="shared" si="1490"/>
        <v>0</v>
      </c>
      <c r="BC1783" s="2">
        <f t="shared" si="1490"/>
        <v>0</v>
      </c>
      <c r="BD1783" s="2">
        <f t="shared" si="1490"/>
        <v>0</v>
      </c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>
        <f>ROUND(SUMIF(AA1769:AA1781,"=52421674",FQ1769:FQ1781),2)</f>
        <v>0</v>
      </c>
      <c r="BY1783" s="2">
        <f>ROUND(SUMIF(AA1769:AA1781,"=52421674",FR1769:FR1781),2)</f>
        <v>0</v>
      </c>
      <c r="BZ1783" s="2">
        <f>ROUND(SUMIF(AA1769:AA1781,"=52421674",GL1769:GL1781),2)</f>
        <v>0</v>
      </c>
      <c r="CA1783" s="2">
        <f>ROUND(SUMIF(AA1769:AA1781,"=52421674",GM1769:GM1781),2)</f>
        <v>0</v>
      </c>
      <c r="CB1783" s="2">
        <f>ROUND(SUMIF(AA1769:AA1781,"=52421674",GN1769:GN1781),2)</f>
        <v>0</v>
      </c>
      <c r="CC1783" s="2">
        <f>ROUND(SUMIF(AA1769:AA1781,"=52421674",GO1769:GO1781),2)</f>
        <v>0</v>
      </c>
      <c r="CD1783" s="2">
        <f>ROUND(SUMIF(AA1769:AA1781,"=52421674",GP1769:GP1781),2)</f>
        <v>0</v>
      </c>
      <c r="CE1783" s="2">
        <f>AC1783-BX1783</f>
        <v>0</v>
      </c>
      <c r="CF1783" s="2">
        <f>AC1783-BY1783</f>
        <v>0</v>
      </c>
      <c r="CG1783" s="2">
        <f>BX1783-BZ1783</f>
        <v>0</v>
      </c>
      <c r="CH1783" s="2">
        <f>AC1783-BX1783-BY1783+BZ1783</f>
        <v>0</v>
      </c>
      <c r="CI1783" s="2">
        <f>BY1783-BZ1783</f>
        <v>0</v>
      </c>
      <c r="CJ1783" s="2">
        <f>ROUND(SUMIF(AA1769:AA1781,"=52421674",GX1769:GX1781),2)</f>
        <v>0</v>
      </c>
      <c r="CK1783" s="2">
        <f>ROUND(SUMIF(AA1769:AA1781,"=52421674",GY1769:GY1781),2)</f>
        <v>0</v>
      </c>
      <c r="CL1783" s="2">
        <f>ROUND(SUMIF(AA1769:AA1781,"=52421674",GZ1769:GZ1781),2)</f>
        <v>0</v>
      </c>
      <c r="CM1783" s="2">
        <f>ROUND(SUMIF(AA1769:AA1781,"=52421674",HD1769:HD1781),2)</f>
        <v>0</v>
      </c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  <c r="GO1783" s="3"/>
      <c r="GP1783" s="3"/>
      <c r="GQ1783" s="3"/>
      <c r="GR1783" s="3"/>
      <c r="GS1783" s="3"/>
      <c r="GT1783" s="3"/>
      <c r="GU1783" s="3"/>
      <c r="GV1783" s="3"/>
      <c r="GW1783" s="3"/>
      <c r="GX1783" s="3">
        <v>0</v>
      </c>
    </row>
    <row r="1785" spans="1:245" x14ac:dyDescent="0.2">
      <c r="A1785" s="4">
        <v>50</v>
      </c>
      <c r="B1785" s="4">
        <v>0</v>
      </c>
      <c r="C1785" s="4">
        <v>0</v>
      </c>
      <c r="D1785" s="4">
        <v>1</v>
      </c>
      <c r="E1785" s="4">
        <v>201</v>
      </c>
      <c r="F1785" s="4">
        <f>ROUND(Source!O1783,O1785)</f>
        <v>0</v>
      </c>
      <c r="G1785" s="4" t="s">
        <v>74</v>
      </c>
      <c r="H1785" s="4" t="s">
        <v>75</v>
      </c>
      <c r="I1785" s="4"/>
      <c r="J1785" s="4"/>
      <c r="K1785" s="4">
        <v>201</v>
      </c>
      <c r="L1785" s="4">
        <v>1</v>
      </c>
      <c r="M1785" s="4">
        <v>3</v>
      </c>
      <c r="N1785" s="4" t="s">
        <v>3</v>
      </c>
      <c r="O1785" s="4">
        <v>2</v>
      </c>
      <c r="P1785" s="4"/>
      <c r="Q1785" s="4"/>
      <c r="R1785" s="4"/>
      <c r="S1785" s="4"/>
      <c r="T1785" s="4"/>
      <c r="U1785" s="4"/>
      <c r="V1785" s="4"/>
      <c r="W1785" s="4"/>
    </row>
    <row r="1786" spans="1:245" x14ac:dyDescent="0.2">
      <c r="A1786" s="4">
        <v>50</v>
      </c>
      <c r="B1786" s="4">
        <v>0</v>
      </c>
      <c r="C1786" s="4">
        <v>0</v>
      </c>
      <c r="D1786" s="4">
        <v>1</v>
      </c>
      <c r="E1786" s="4">
        <v>202</v>
      </c>
      <c r="F1786" s="4">
        <f>ROUND(Source!P1783,O1786)</f>
        <v>0</v>
      </c>
      <c r="G1786" s="4" t="s">
        <v>76</v>
      </c>
      <c r="H1786" s="4" t="s">
        <v>77</v>
      </c>
      <c r="I1786" s="4"/>
      <c r="J1786" s="4"/>
      <c r="K1786" s="4">
        <v>202</v>
      </c>
      <c r="L1786" s="4">
        <v>2</v>
      </c>
      <c r="M1786" s="4">
        <v>3</v>
      </c>
      <c r="N1786" s="4" t="s">
        <v>3</v>
      </c>
      <c r="O1786" s="4">
        <v>2</v>
      </c>
      <c r="P1786" s="4"/>
      <c r="Q1786" s="4"/>
      <c r="R1786" s="4"/>
      <c r="S1786" s="4"/>
      <c r="T1786" s="4"/>
      <c r="U1786" s="4"/>
      <c r="V1786" s="4"/>
      <c r="W1786" s="4"/>
    </row>
    <row r="1787" spans="1:245" x14ac:dyDescent="0.2">
      <c r="A1787" s="4">
        <v>50</v>
      </c>
      <c r="B1787" s="4">
        <v>0</v>
      </c>
      <c r="C1787" s="4">
        <v>0</v>
      </c>
      <c r="D1787" s="4">
        <v>1</v>
      </c>
      <c r="E1787" s="4">
        <v>222</v>
      </c>
      <c r="F1787" s="4">
        <f>ROUND(Source!AO1783,O1787)</f>
        <v>0</v>
      </c>
      <c r="G1787" s="4" t="s">
        <v>78</v>
      </c>
      <c r="H1787" s="4" t="s">
        <v>79</v>
      </c>
      <c r="I1787" s="4"/>
      <c r="J1787" s="4"/>
      <c r="K1787" s="4">
        <v>222</v>
      </c>
      <c r="L1787" s="4">
        <v>3</v>
      </c>
      <c r="M1787" s="4">
        <v>3</v>
      </c>
      <c r="N1787" s="4" t="s">
        <v>3</v>
      </c>
      <c r="O1787" s="4">
        <v>2</v>
      </c>
      <c r="P1787" s="4"/>
      <c r="Q1787" s="4"/>
      <c r="R1787" s="4"/>
      <c r="S1787" s="4"/>
      <c r="T1787" s="4"/>
      <c r="U1787" s="4"/>
      <c r="V1787" s="4"/>
      <c r="W1787" s="4"/>
    </row>
    <row r="1788" spans="1:245" x14ac:dyDescent="0.2">
      <c r="A1788" s="4">
        <v>50</v>
      </c>
      <c r="B1788" s="4">
        <v>0</v>
      </c>
      <c r="C1788" s="4">
        <v>0</v>
      </c>
      <c r="D1788" s="4">
        <v>1</v>
      </c>
      <c r="E1788" s="4">
        <v>225</v>
      </c>
      <c r="F1788" s="4">
        <f>ROUND(Source!AV1783,O1788)</f>
        <v>0</v>
      </c>
      <c r="G1788" s="4" t="s">
        <v>80</v>
      </c>
      <c r="H1788" s="4" t="s">
        <v>81</v>
      </c>
      <c r="I1788" s="4"/>
      <c r="J1788" s="4"/>
      <c r="K1788" s="4">
        <v>225</v>
      </c>
      <c r="L1788" s="4">
        <v>4</v>
      </c>
      <c r="M1788" s="4">
        <v>3</v>
      </c>
      <c r="N1788" s="4" t="s">
        <v>3</v>
      </c>
      <c r="O1788" s="4">
        <v>2</v>
      </c>
      <c r="P1788" s="4"/>
      <c r="Q1788" s="4"/>
      <c r="R1788" s="4"/>
      <c r="S1788" s="4"/>
      <c r="T1788" s="4"/>
      <c r="U1788" s="4"/>
      <c r="V1788" s="4"/>
      <c r="W1788" s="4"/>
    </row>
    <row r="1789" spans="1:245" x14ac:dyDescent="0.2">
      <c r="A1789" s="4">
        <v>50</v>
      </c>
      <c r="B1789" s="4">
        <v>0</v>
      </c>
      <c r="C1789" s="4">
        <v>0</v>
      </c>
      <c r="D1789" s="4">
        <v>1</v>
      </c>
      <c r="E1789" s="4">
        <v>226</v>
      </c>
      <c r="F1789" s="4">
        <f>ROUND(Source!AW1783,O1789)</f>
        <v>0</v>
      </c>
      <c r="G1789" s="4" t="s">
        <v>82</v>
      </c>
      <c r="H1789" s="4" t="s">
        <v>83</v>
      </c>
      <c r="I1789" s="4"/>
      <c r="J1789" s="4"/>
      <c r="K1789" s="4">
        <v>226</v>
      </c>
      <c r="L1789" s="4">
        <v>5</v>
      </c>
      <c r="M1789" s="4">
        <v>3</v>
      </c>
      <c r="N1789" s="4" t="s">
        <v>3</v>
      </c>
      <c r="O1789" s="4">
        <v>2</v>
      </c>
      <c r="P1789" s="4"/>
      <c r="Q1789" s="4"/>
      <c r="R1789" s="4"/>
      <c r="S1789" s="4"/>
      <c r="T1789" s="4"/>
      <c r="U1789" s="4"/>
      <c r="V1789" s="4"/>
      <c r="W1789" s="4"/>
    </row>
    <row r="1790" spans="1:245" x14ac:dyDescent="0.2">
      <c r="A1790" s="4">
        <v>50</v>
      </c>
      <c r="B1790" s="4">
        <v>0</v>
      </c>
      <c r="C1790" s="4">
        <v>0</v>
      </c>
      <c r="D1790" s="4">
        <v>1</v>
      </c>
      <c r="E1790" s="4">
        <v>227</v>
      </c>
      <c r="F1790" s="4">
        <f>ROUND(Source!AX1783,O1790)</f>
        <v>0</v>
      </c>
      <c r="G1790" s="4" t="s">
        <v>84</v>
      </c>
      <c r="H1790" s="4" t="s">
        <v>85</v>
      </c>
      <c r="I1790" s="4"/>
      <c r="J1790" s="4"/>
      <c r="K1790" s="4">
        <v>227</v>
      </c>
      <c r="L1790" s="4">
        <v>6</v>
      </c>
      <c r="M1790" s="4">
        <v>3</v>
      </c>
      <c r="N1790" s="4" t="s">
        <v>3</v>
      </c>
      <c r="O1790" s="4">
        <v>2</v>
      </c>
      <c r="P1790" s="4"/>
      <c r="Q1790" s="4"/>
      <c r="R1790" s="4"/>
      <c r="S1790" s="4"/>
      <c r="T1790" s="4"/>
      <c r="U1790" s="4"/>
      <c r="V1790" s="4"/>
      <c r="W1790" s="4"/>
    </row>
    <row r="1791" spans="1:245" x14ac:dyDescent="0.2">
      <c r="A1791" s="4">
        <v>50</v>
      </c>
      <c r="B1791" s="4">
        <v>0</v>
      </c>
      <c r="C1791" s="4">
        <v>0</v>
      </c>
      <c r="D1791" s="4">
        <v>1</v>
      </c>
      <c r="E1791" s="4">
        <v>228</v>
      </c>
      <c r="F1791" s="4">
        <f>ROUND(Source!AY1783,O1791)</f>
        <v>0</v>
      </c>
      <c r="G1791" s="4" t="s">
        <v>86</v>
      </c>
      <c r="H1791" s="4" t="s">
        <v>87</v>
      </c>
      <c r="I1791" s="4"/>
      <c r="J1791" s="4"/>
      <c r="K1791" s="4">
        <v>228</v>
      </c>
      <c r="L1791" s="4">
        <v>7</v>
      </c>
      <c r="M1791" s="4">
        <v>3</v>
      </c>
      <c r="N1791" s="4" t="s">
        <v>3</v>
      </c>
      <c r="O1791" s="4">
        <v>2</v>
      </c>
      <c r="P1791" s="4"/>
      <c r="Q1791" s="4"/>
      <c r="R1791" s="4"/>
      <c r="S1791" s="4"/>
      <c r="T1791" s="4"/>
      <c r="U1791" s="4"/>
      <c r="V1791" s="4"/>
      <c r="W1791" s="4"/>
    </row>
    <row r="1792" spans="1:245" x14ac:dyDescent="0.2">
      <c r="A1792" s="4">
        <v>50</v>
      </c>
      <c r="B1792" s="4">
        <v>0</v>
      </c>
      <c r="C1792" s="4">
        <v>0</v>
      </c>
      <c r="D1792" s="4">
        <v>1</v>
      </c>
      <c r="E1792" s="4">
        <v>216</v>
      </c>
      <c r="F1792" s="4">
        <f>ROUND(Source!AP1783,O1792)</f>
        <v>0</v>
      </c>
      <c r="G1792" s="4" t="s">
        <v>88</v>
      </c>
      <c r="H1792" s="4" t="s">
        <v>89</v>
      </c>
      <c r="I1792" s="4"/>
      <c r="J1792" s="4"/>
      <c r="K1792" s="4">
        <v>216</v>
      </c>
      <c r="L1792" s="4">
        <v>8</v>
      </c>
      <c r="M1792" s="4">
        <v>3</v>
      </c>
      <c r="N1792" s="4" t="s">
        <v>3</v>
      </c>
      <c r="O1792" s="4">
        <v>2</v>
      </c>
      <c r="P1792" s="4"/>
      <c r="Q1792" s="4"/>
      <c r="R1792" s="4"/>
      <c r="S1792" s="4"/>
      <c r="T1792" s="4"/>
      <c r="U1792" s="4"/>
      <c r="V1792" s="4"/>
      <c r="W1792" s="4"/>
    </row>
    <row r="1793" spans="1:23" x14ac:dyDescent="0.2">
      <c r="A1793" s="4">
        <v>50</v>
      </c>
      <c r="B1793" s="4">
        <v>0</v>
      </c>
      <c r="C1793" s="4">
        <v>0</v>
      </c>
      <c r="D1793" s="4">
        <v>1</v>
      </c>
      <c r="E1793" s="4">
        <v>223</v>
      </c>
      <c r="F1793" s="4">
        <f>ROUND(Source!AQ1783,O1793)</f>
        <v>0</v>
      </c>
      <c r="G1793" s="4" t="s">
        <v>90</v>
      </c>
      <c r="H1793" s="4" t="s">
        <v>91</v>
      </c>
      <c r="I1793" s="4"/>
      <c r="J1793" s="4"/>
      <c r="K1793" s="4">
        <v>223</v>
      </c>
      <c r="L1793" s="4">
        <v>9</v>
      </c>
      <c r="M1793" s="4">
        <v>3</v>
      </c>
      <c r="N1793" s="4" t="s">
        <v>3</v>
      </c>
      <c r="O1793" s="4">
        <v>2</v>
      </c>
      <c r="P1793" s="4"/>
      <c r="Q1793" s="4"/>
      <c r="R1793" s="4"/>
      <c r="S1793" s="4"/>
      <c r="T1793" s="4"/>
      <c r="U1793" s="4"/>
      <c r="V1793" s="4"/>
      <c r="W1793" s="4"/>
    </row>
    <row r="1794" spans="1:23" x14ac:dyDescent="0.2">
      <c r="A1794" s="4">
        <v>50</v>
      </c>
      <c r="B1794" s="4">
        <v>0</v>
      </c>
      <c r="C1794" s="4">
        <v>0</v>
      </c>
      <c r="D1794" s="4">
        <v>1</v>
      </c>
      <c r="E1794" s="4">
        <v>229</v>
      </c>
      <c r="F1794" s="4">
        <f>ROUND(Source!AZ1783,O1794)</f>
        <v>0</v>
      </c>
      <c r="G1794" s="4" t="s">
        <v>92</v>
      </c>
      <c r="H1794" s="4" t="s">
        <v>93</v>
      </c>
      <c r="I1794" s="4"/>
      <c r="J1794" s="4"/>
      <c r="K1794" s="4">
        <v>229</v>
      </c>
      <c r="L1794" s="4">
        <v>10</v>
      </c>
      <c r="M1794" s="4">
        <v>3</v>
      </c>
      <c r="N1794" s="4" t="s">
        <v>3</v>
      </c>
      <c r="O1794" s="4">
        <v>2</v>
      </c>
      <c r="P1794" s="4"/>
      <c r="Q1794" s="4"/>
      <c r="R1794" s="4"/>
      <c r="S1794" s="4"/>
      <c r="T1794" s="4"/>
      <c r="U1794" s="4"/>
      <c r="V1794" s="4"/>
      <c r="W1794" s="4"/>
    </row>
    <row r="1795" spans="1:23" x14ac:dyDescent="0.2">
      <c r="A1795" s="4">
        <v>50</v>
      </c>
      <c r="B1795" s="4">
        <v>0</v>
      </c>
      <c r="C1795" s="4">
        <v>0</v>
      </c>
      <c r="D1795" s="4">
        <v>1</v>
      </c>
      <c r="E1795" s="4">
        <v>203</v>
      </c>
      <c r="F1795" s="4">
        <f>ROUND(Source!Q1783,O1795)</f>
        <v>0</v>
      </c>
      <c r="G1795" s="4" t="s">
        <v>94</v>
      </c>
      <c r="H1795" s="4" t="s">
        <v>95</v>
      </c>
      <c r="I1795" s="4"/>
      <c r="J1795" s="4"/>
      <c r="K1795" s="4">
        <v>203</v>
      </c>
      <c r="L1795" s="4">
        <v>11</v>
      </c>
      <c r="M1795" s="4">
        <v>3</v>
      </c>
      <c r="N1795" s="4" t="s">
        <v>3</v>
      </c>
      <c r="O1795" s="4">
        <v>2</v>
      </c>
      <c r="P1795" s="4"/>
      <c r="Q1795" s="4"/>
      <c r="R1795" s="4"/>
      <c r="S1795" s="4"/>
      <c r="T1795" s="4"/>
      <c r="U1795" s="4"/>
      <c r="V1795" s="4"/>
      <c r="W1795" s="4"/>
    </row>
    <row r="1796" spans="1:23" x14ac:dyDescent="0.2">
      <c r="A1796" s="4">
        <v>50</v>
      </c>
      <c r="B1796" s="4">
        <v>0</v>
      </c>
      <c r="C1796" s="4">
        <v>0</v>
      </c>
      <c r="D1796" s="4">
        <v>1</v>
      </c>
      <c r="E1796" s="4">
        <v>231</v>
      </c>
      <c r="F1796" s="4">
        <f>ROUND(Source!BB1783,O1796)</f>
        <v>0</v>
      </c>
      <c r="G1796" s="4" t="s">
        <v>96</v>
      </c>
      <c r="H1796" s="4" t="s">
        <v>97</v>
      </c>
      <c r="I1796" s="4"/>
      <c r="J1796" s="4"/>
      <c r="K1796" s="4">
        <v>231</v>
      </c>
      <c r="L1796" s="4">
        <v>12</v>
      </c>
      <c r="M1796" s="4">
        <v>3</v>
      </c>
      <c r="N1796" s="4" t="s">
        <v>3</v>
      </c>
      <c r="O1796" s="4">
        <v>2</v>
      </c>
      <c r="P1796" s="4"/>
      <c r="Q1796" s="4"/>
      <c r="R1796" s="4"/>
      <c r="S1796" s="4"/>
      <c r="T1796" s="4"/>
      <c r="U1796" s="4"/>
      <c r="V1796" s="4"/>
      <c r="W1796" s="4"/>
    </row>
    <row r="1797" spans="1:23" x14ac:dyDescent="0.2">
      <c r="A1797" s="4">
        <v>50</v>
      </c>
      <c r="B1797" s="4">
        <v>0</v>
      </c>
      <c r="C1797" s="4">
        <v>0</v>
      </c>
      <c r="D1797" s="4">
        <v>1</v>
      </c>
      <c r="E1797" s="4">
        <v>204</v>
      </c>
      <c r="F1797" s="4">
        <f>ROUND(Source!R1783,O1797)</f>
        <v>0</v>
      </c>
      <c r="G1797" s="4" t="s">
        <v>98</v>
      </c>
      <c r="H1797" s="4" t="s">
        <v>99</v>
      </c>
      <c r="I1797" s="4"/>
      <c r="J1797" s="4"/>
      <c r="K1797" s="4">
        <v>204</v>
      </c>
      <c r="L1797" s="4">
        <v>13</v>
      </c>
      <c r="M1797" s="4">
        <v>3</v>
      </c>
      <c r="N1797" s="4" t="s">
        <v>3</v>
      </c>
      <c r="O1797" s="4">
        <v>2</v>
      </c>
      <c r="P1797" s="4"/>
      <c r="Q1797" s="4"/>
      <c r="R1797" s="4"/>
      <c r="S1797" s="4"/>
      <c r="T1797" s="4"/>
      <c r="U1797" s="4"/>
      <c r="V1797" s="4"/>
      <c r="W1797" s="4"/>
    </row>
    <row r="1798" spans="1:23" x14ac:dyDescent="0.2">
      <c r="A1798" s="4">
        <v>50</v>
      </c>
      <c r="B1798" s="4">
        <v>0</v>
      </c>
      <c r="C1798" s="4">
        <v>0</v>
      </c>
      <c r="D1798" s="4">
        <v>1</v>
      </c>
      <c r="E1798" s="4">
        <v>205</v>
      </c>
      <c r="F1798" s="4">
        <f>ROUND(Source!S1783,O1798)</f>
        <v>0</v>
      </c>
      <c r="G1798" s="4" t="s">
        <v>100</v>
      </c>
      <c r="H1798" s="4" t="s">
        <v>101</v>
      </c>
      <c r="I1798" s="4"/>
      <c r="J1798" s="4"/>
      <c r="K1798" s="4">
        <v>205</v>
      </c>
      <c r="L1798" s="4">
        <v>14</v>
      </c>
      <c r="M1798" s="4">
        <v>3</v>
      </c>
      <c r="N1798" s="4" t="s">
        <v>3</v>
      </c>
      <c r="O1798" s="4">
        <v>2</v>
      </c>
      <c r="P1798" s="4"/>
      <c r="Q1798" s="4"/>
      <c r="R1798" s="4"/>
      <c r="S1798" s="4"/>
      <c r="T1798" s="4"/>
      <c r="U1798" s="4"/>
      <c r="V1798" s="4"/>
      <c r="W1798" s="4"/>
    </row>
    <row r="1799" spans="1:23" x14ac:dyDescent="0.2">
      <c r="A1799" s="4">
        <v>50</v>
      </c>
      <c r="B1799" s="4">
        <v>0</v>
      </c>
      <c r="C1799" s="4">
        <v>0</v>
      </c>
      <c r="D1799" s="4">
        <v>1</v>
      </c>
      <c r="E1799" s="4">
        <v>232</v>
      </c>
      <c r="F1799" s="4">
        <f>ROUND(Source!BC1783,O1799)</f>
        <v>0</v>
      </c>
      <c r="G1799" s="4" t="s">
        <v>102</v>
      </c>
      <c r="H1799" s="4" t="s">
        <v>103</v>
      </c>
      <c r="I1799" s="4"/>
      <c r="J1799" s="4"/>
      <c r="K1799" s="4">
        <v>232</v>
      </c>
      <c r="L1799" s="4">
        <v>15</v>
      </c>
      <c r="M1799" s="4">
        <v>3</v>
      </c>
      <c r="N1799" s="4" t="s">
        <v>3</v>
      </c>
      <c r="O1799" s="4">
        <v>2</v>
      </c>
      <c r="P1799" s="4"/>
      <c r="Q1799" s="4"/>
      <c r="R1799" s="4"/>
      <c r="S1799" s="4"/>
      <c r="T1799" s="4"/>
      <c r="U1799" s="4"/>
      <c r="V1799" s="4"/>
      <c r="W1799" s="4"/>
    </row>
    <row r="1800" spans="1:23" x14ac:dyDescent="0.2">
      <c r="A1800" s="4">
        <v>50</v>
      </c>
      <c r="B1800" s="4">
        <v>0</v>
      </c>
      <c r="C1800" s="4">
        <v>0</v>
      </c>
      <c r="D1800" s="4">
        <v>1</v>
      </c>
      <c r="E1800" s="4">
        <v>214</v>
      </c>
      <c r="F1800" s="4">
        <f>ROUND(Source!AS1783,O1800)</f>
        <v>0</v>
      </c>
      <c r="G1800" s="4" t="s">
        <v>104</v>
      </c>
      <c r="H1800" s="4" t="s">
        <v>105</v>
      </c>
      <c r="I1800" s="4"/>
      <c r="J1800" s="4"/>
      <c r="K1800" s="4">
        <v>214</v>
      </c>
      <c r="L1800" s="4">
        <v>16</v>
      </c>
      <c r="M1800" s="4">
        <v>3</v>
      </c>
      <c r="N1800" s="4" t="s">
        <v>3</v>
      </c>
      <c r="O1800" s="4">
        <v>2</v>
      </c>
      <c r="P1800" s="4"/>
      <c r="Q1800" s="4"/>
      <c r="R1800" s="4"/>
      <c r="S1800" s="4"/>
      <c r="T1800" s="4"/>
      <c r="U1800" s="4"/>
      <c r="V1800" s="4"/>
      <c r="W1800" s="4"/>
    </row>
    <row r="1801" spans="1:23" x14ac:dyDescent="0.2">
      <c r="A1801" s="4">
        <v>50</v>
      </c>
      <c r="B1801" s="4">
        <v>0</v>
      </c>
      <c r="C1801" s="4">
        <v>0</v>
      </c>
      <c r="D1801" s="4">
        <v>1</v>
      </c>
      <c r="E1801" s="4">
        <v>215</v>
      </c>
      <c r="F1801" s="4">
        <f>ROUND(Source!AT1783,O1801)</f>
        <v>0</v>
      </c>
      <c r="G1801" s="4" t="s">
        <v>106</v>
      </c>
      <c r="H1801" s="4" t="s">
        <v>107</v>
      </c>
      <c r="I1801" s="4"/>
      <c r="J1801" s="4"/>
      <c r="K1801" s="4">
        <v>215</v>
      </c>
      <c r="L1801" s="4">
        <v>17</v>
      </c>
      <c r="M1801" s="4">
        <v>3</v>
      </c>
      <c r="N1801" s="4" t="s">
        <v>3</v>
      </c>
      <c r="O1801" s="4">
        <v>2</v>
      </c>
      <c r="P1801" s="4"/>
      <c r="Q1801" s="4"/>
      <c r="R1801" s="4"/>
      <c r="S1801" s="4"/>
      <c r="T1801" s="4"/>
      <c r="U1801" s="4"/>
      <c r="V1801" s="4"/>
      <c r="W1801" s="4"/>
    </row>
    <row r="1802" spans="1:23" x14ac:dyDescent="0.2">
      <c r="A1802" s="4">
        <v>50</v>
      </c>
      <c r="B1802" s="4">
        <v>0</v>
      </c>
      <c r="C1802" s="4">
        <v>0</v>
      </c>
      <c r="D1802" s="4">
        <v>1</v>
      </c>
      <c r="E1802" s="4">
        <v>217</v>
      </c>
      <c r="F1802" s="4">
        <f>ROUND(Source!AU1783,O1802)</f>
        <v>0</v>
      </c>
      <c r="G1802" s="4" t="s">
        <v>108</v>
      </c>
      <c r="H1802" s="4" t="s">
        <v>109</v>
      </c>
      <c r="I1802" s="4"/>
      <c r="J1802" s="4"/>
      <c r="K1802" s="4">
        <v>217</v>
      </c>
      <c r="L1802" s="4">
        <v>18</v>
      </c>
      <c r="M1802" s="4">
        <v>3</v>
      </c>
      <c r="N1802" s="4" t="s">
        <v>3</v>
      </c>
      <c r="O1802" s="4">
        <v>2</v>
      </c>
      <c r="P1802" s="4"/>
      <c r="Q1802" s="4"/>
      <c r="R1802" s="4"/>
      <c r="S1802" s="4"/>
      <c r="T1802" s="4"/>
      <c r="U1802" s="4"/>
      <c r="V1802" s="4"/>
      <c r="W1802" s="4"/>
    </row>
    <row r="1803" spans="1:23" x14ac:dyDescent="0.2">
      <c r="A1803" s="4">
        <v>50</v>
      </c>
      <c r="B1803" s="4">
        <v>0</v>
      </c>
      <c r="C1803" s="4">
        <v>0</v>
      </c>
      <c r="D1803" s="4">
        <v>1</v>
      </c>
      <c r="E1803" s="4">
        <v>230</v>
      </c>
      <c r="F1803" s="4">
        <f>ROUND(Source!BA1783,O1803)</f>
        <v>0</v>
      </c>
      <c r="G1803" s="4" t="s">
        <v>110</v>
      </c>
      <c r="H1803" s="4" t="s">
        <v>111</v>
      </c>
      <c r="I1803" s="4"/>
      <c r="J1803" s="4"/>
      <c r="K1803" s="4">
        <v>230</v>
      </c>
      <c r="L1803" s="4">
        <v>19</v>
      </c>
      <c r="M1803" s="4">
        <v>3</v>
      </c>
      <c r="N1803" s="4" t="s">
        <v>3</v>
      </c>
      <c r="O1803" s="4">
        <v>2</v>
      </c>
      <c r="P1803" s="4"/>
      <c r="Q1803" s="4"/>
      <c r="R1803" s="4"/>
      <c r="S1803" s="4"/>
      <c r="T1803" s="4"/>
      <c r="U1803" s="4"/>
      <c r="V1803" s="4"/>
      <c r="W1803" s="4"/>
    </row>
    <row r="1804" spans="1:23" x14ac:dyDescent="0.2">
      <c r="A1804" s="4">
        <v>50</v>
      </c>
      <c r="B1804" s="4">
        <v>0</v>
      </c>
      <c r="C1804" s="4">
        <v>0</v>
      </c>
      <c r="D1804" s="4">
        <v>1</v>
      </c>
      <c r="E1804" s="4">
        <v>206</v>
      </c>
      <c r="F1804" s="4">
        <f>ROUND(Source!T1783,O1804)</f>
        <v>0</v>
      </c>
      <c r="G1804" s="4" t="s">
        <v>112</v>
      </c>
      <c r="H1804" s="4" t="s">
        <v>113</v>
      </c>
      <c r="I1804" s="4"/>
      <c r="J1804" s="4"/>
      <c r="K1804" s="4">
        <v>206</v>
      </c>
      <c r="L1804" s="4">
        <v>20</v>
      </c>
      <c r="M1804" s="4">
        <v>3</v>
      </c>
      <c r="N1804" s="4" t="s">
        <v>3</v>
      </c>
      <c r="O1804" s="4">
        <v>2</v>
      </c>
      <c r="P1804" s="4"/>
      <c r="Q1804" s="4"/>
      <c r="R1804" s="4"/>
      <c r="S1804" s="4"/>
      <c r="T1804" s="4"/>
      <c r="U1804" s="4"/>
      <c r="V1804" s="4"/>
      <c r="W1804" s="4"/>
    </row>
    <row r="1805" spans="1:23" x14ac:dyDescent="0.2">
      <c r="A1805" s="4">
        <v>50</v>
      </c>
      <c r="B1805" s="4">
        <v>0</v>
      </c>
      <c r="C1805" s="4">
        <v>0</v>
      </c>
      <c r="D1805" s="4">
        <v>1</v>
      </c>
      <c r="E1805" s="4">
        <v>207</v>
      </c>
      <c r="F1805" s="4">
        <f>Source!U1783</f>
        <v>0</v>
      </c>
      <c r="G1805" s="4" t="s">
        <v>114</v>
      </c>
      <c r="H1805" s="4" t="s">
        <v>115</v>
      </c>
      <c r="I1805" s="4"/>
      <c r="J1805" s="4"/>
      <c r="K1805" s="4">
        <v>207</v>
      </c>
      <c r="L1805" s="4">
        <v>21</v>
      </c>
      <c r="M1805" s="4">
        <v>3</v>
      </c>
      <c r="N1805" s="4" t="s">
        <v>3</v>
      </c>
      <c r="O1805" s="4">
        <v>-1</v>
      </c>
      <c r="P1805" s="4"/>
      <c r="Q1805" s="4"/>
      <c r="R1805" s="4"/>
      <c r="S1805" s="4"/>
      <c r="T1805" s="4"/>
      <c r="U1805" s="4"/>
      <c r="V1805" s="4"/>
      <c r="W1805" s="4"/>
    </row>
    <row r="1806" spans="1:23" x14ac:dyDescent="0.2">
      <c r="A1806" s="4">
        <v>50</v>
      </c>
      <c r="B1806" s="4">
        <v>0</v>
      </c>
      <c r="C1806" s="4">
        <v>0</v>
      </c>
      <c r="D1806" s="4">
        <v>1</v>
      </c>
      <c r="E1806" s="4">
        <v>208</v>
      </c>
      <c r="F1806" s="4">
        <f>Source!V1783</f>
        <v>0</v>
      </c>
      <c r="G1806" s="4" t="s">
        <v>116</v>
      </c>
      <c r="H1806" s="4" t="s">
        <v>117</v>
      </c>
      <c r="I1806" s="4"/>
      <c r="J1806" s="4"/>
      <c r="K1806" s="4">
        <v>208</v>
      </c>
      <c r="L1806" s="4">
        <v>22</v>
      </c>
      <c r="M1806" s="4">
        <v>3</v>
      </c>
      <c r="N1806" s="4" t="s">
        <v>3</v>
      </c>
      <c r="O1806" s="4">
        <v>-1</v>
      </c>
      <c r="P1806" s="4"/>
      <c r="Q1806" s="4"/>
      <c r="R1806" s="4"/>
      <c r="S1806" s="4"/>
      <c r="T1806" s="4"/>
      <c r="U1806" s="4"/>
      <c r="V1806" s="4"/>
      <c r="W1806" s="4"/>
    </row>
    <row r="1807" spans="1:23" x14ac:dyDescent="0.2">
      <c r="A1807" s="4">
        <v>50</v>
      </c>
      <c r="B1807" s="4">
        <v>0</v>
      </c>
      <c r="C1807" s="4">
        <v>0</v>
      </c>
      <c r="D1807" s="4">
        <v>1</v>
      </c>
      <c r="E1807" s="4">
        <v>209</v>
      </c>
      <c r="F1807" s="4">
        <f>ROUND(Source!W1783,O1807)</f>
        <v>0</v>
      </c>
      <c r="G1807" s="4" t="s">
        <v>118</v>
      </c>
      <c r="H1807" s="4" t="s">
        <v>119</v>
      </c>
      <c r="I1807" s="4"/>
      <c r="J1807" s="4"/>
      <c r="K1807" s="4">
        <v>209</v>
      </c>
      <c r="L1807" s="4">
        <v>23</v>
      </c>
      <c r="M1807" s="4">
        <v>3</v>
      </c>
      <c r="N1807" s="4" t="s">
        <v>3</v>
      </c>
      <c r="O1807" s="4">
        <v>2</v>
      </c>
      <c r="P1807" s="4"/>
      <c r="Q1807" s="4"/>
      <c r="R1807" s="4"/>
      <c r="S1807" s="4"/>
      <c r="T1807" s="4"/>
      <c r="U1807" s="4"/>
      <c r="V1807" s="4"/>
      <c r="W1807" s="4"/>
    </row>
    <row r="1808" spans="1:23" x14ac:dyDescent="0.2">
      <c r="A1808" s="4">
        <v>50</v>
      </c>
      <c r="B1808" s="4">
        <v>0</v>
      </c>
      <c r="C1808" s="4">
        <v>0</v>
      </c>
      <c r="D1808" s="4">
        <v>1</v>
      </c>
      <c r="E1808" s="4">
        <v>233</v>
      </c>
      <c r="F1808" s="4">
        <f>ROUND(Source!BD1783,O1808)</f>
        <v>0</v>
      </c>
      <c r="G1808" s="4" t="s">
        <v>120</v>
      </c>
      <c r="H1808" s="4" t="s">
        <v>121</v>
      </c>
      <c r="I1808" s="4"/>
      <c r="J1808" s="4"/>
      <c r="K1808" s="4">
        <v>233</v>
      </c>
      <c r="L1808" s="4">
        <v>24</v>
      </c>
      <c r="M1808" s="4">
        <v>3</v>
      </c>
      <c r="N1808" s="4" t="s">
        <v>3</v>
      </c>
      <c r="O1808" s="4">
        <v>2</v>
      </c>
      <c r="P1808" s="4"/>
      <c r="Q1808" s="4"/>
      <c r="R1808" s="4"/>
      <c r="S1808" s="4"/>
      <c r="T1808" s="4"/>
      <c r="U1808" s="4"/>
      <c r="V1808" s="4"/>
      <c r="W1808" s="4"/>
    </row>
    <row r="1809" spans="1:245" x14ac:dyDescent="0.2">
      <c r="A1809" s="4">
        <v>50</v>
      </c>
      <c r="B1809" s="4">
        <v>0</v>
      </c>
      <c r="C1809" s="4">
        <v>0</v>
      </c>
      <c r="D1809" s="4">
        <v>1</v>
      </c>
      <c r="E1809" s="4">
        <v>210</v>
      </c>
      <c r="F1809" s="4">
        <f>ROUND(Source!X1783,O1809)</f>
        <v>0</v>
      </c>
      <c r="G1809" s="4" t="s">
        <v>122</v>
      </c>
      <c r="H1809" s="4" t="s">
        <v>123</v>
      </c>
      <c r="I1809" s="4"/>
      <c r="J1809" s="4"/>
      <c r="K1809" s="4">
        <v>210</v>
      </c>
      <c r="L1809" s="4">
        <v>25</v>
      </c>
      <c r="M1809" s="4">
        <v>3</v>
      </c>
      <c r="N1809" s="4" t="s">
        <v>3</v>
      </c>
      <c r="O1809" s="4">
        <v>2</v>
      </c>
      <c r="P1809" s="4"/>
      <c r="Q1809" s="4"/>
      <c r="R1809" s="4"/>
      <c r="S1809" s="4"/>
      <c r="T1809" s="4"/>
      <c r="U1809" s="4"/>
      <c r="V1809" s="4"/>
      <c r="W1809" s="4"/>
    </row>
    <row r="1810" spans="1:245" x14ac:dyDescent="0.2">
      <c r="A1810" s="4">
        <v>50</v>
      </c>
      <c r="B1810" s="4">
        <v>0</v>
      </c>
      <c r="C1810" s="4">
        <v>0</v>
      </c>
      <c r="D1810" s="4">
        <v>1</v>
      </c>
      <c r="E1810" s="4">
        <v>211</v>
      </c>
      <c r="F1810" s="4">
        <f>ROUND(Source!Y1783,O1810)</f>
        <v>0</v>
      </c>
      <c r="G1810" s="4" t="s">
        <v>124</v>
      </c>
      <c r="H1810" s="4" t="s">
        <v>125</v>
      </c>
      <c r="I1810" s="4"/>
      <c r="J1810" s="4"/>
      <c r="K1810" s="4">
        <v>211</v>
      </c>
      <c r="L1810" s="4">
        <v>26</v>
      </c>
      <c r="M1810" s="4">
        <v>3</v>
      </c>
      <c r="N1810" s="4" t="s">
        <v>3</v>
      </c>
      <c r="O1810" s="4">
        <v>2</v>
      </c>
      <c r="P1810" s="4"/>
      <c r="Q1810" s="4"/>
      <c r="R1810" s="4"/>
      <c r="S1810" s="4"/>
      <c r="T1810" s="4"/>
      <c r="U1810" s="4"/>
      <c r="V1810" s="4"/>
      <c r="W1810" s="4"/>
    </row>
    <row r="1811" spans="1:245" x14ac:dyDescent="0.2">
      <c r="A1811" s="4">
        <v>50</v>
      </c>
      <c r="B1811" s="4">
        <v>0</v>
      </c>
      <c r="C1811" s="4">
        <v>0</v>
      </c>
      <c r="D1811" s="4">
        <v>1</v>
      </c>
      <c r="E1811" s="4">
        <v>224</v>
      </c>
      <c r="F1811" s="4">
        <f>ROUND(Source!AR1783,O1811)</f>
        <v>0</v>
      </c>
      <c r="G1811" s="4" t="s">
        <v>126</v>
      </c>
      <c r="H1811" s="4" t="s">
        <v>127</v>
      </c>
      <c r="I1811" s="4"/>
      <c r="J1811" s="4"/>
      <c r="K1811" s="4">
        <v>224</v>
      </c>
      <c r="L1811" s="4">
        <v>27</v>
      </c>
      <c r="M1811" s="4">
        <v>3</v>
      </c>
      <c r="N1811" s="4" t="s">
        <v>3</v>
      </c>
      <c r="O1811" s="4">
        <v>2</v>
      </c>
      <c r="P1811" s="4"/>
      <c r="Q1811" s="4"/>
      <c r="R1811" s="4"/>
      <c r="S1811" s="4"/>
      <c r="T1811" s="4"/>
      <c r="U1811" s="4"/>
      <c r="V1811" s="4"/>
      <c r="W1811" s="4"/>
    </row>
    <row r="1813" spans="1:245" x14ac:dyDescent="0.2">
      <c r="A1813" s="1">
        <v>5</v>
      </c>
      <c r="B1813" s="1">
        <v>1</v>
      </c>
      <c r="C1813" s="1"/>
      <c r="D1813" s="1">
        <f>ROW(A1834)</f>
        <v>1834</v>
      </c>
      <c r="E1813" s="1"/>
      <c r="F1813" s="1" t="s">
        <v>15</v>
      </c>
      <c r="G1813" s="1" t="s">
        <v>429</v>
      </c>
      <c r="H1813" s="1" t="s">
        <v>3</v>
      </c>
      <c r="I1813" s="1">
        <v>0</v>
      </c>
      <c r="J1813" s="1"/>
      <c r="K1813" s="1">
        <v>0</v>
      </c>
      <c r="L1813" s="1"/>
      <c r="M1813" s="1"/>
      <c r="N1813" s="1"/>
      <c r="O1813" s="1"/>
      <c r="P1813" s="1"/>
      <c r="Q1813" s="1"/>
      <c r="R1813" s="1"/>
      <c r="S1813" s="1"/>
      <c r="T1813" s="1"/>
      <c r="U1813" s="1" t="s">
        <v>3</v>
      </c>
      <c r="V1813" s="1">
        <v>0</v>
      </c>
      <c r="W1813" s="1"/>
      <c r="X1813" s="1"/>
      <c r="Y1813" s="1"/>
      <c r="Z1813" s="1"/>
      <c r="AA1813" s="1"/>
      <c r="AB1813" s="1" t="s">
        <v>3</v>
      </c>
      <c r="AC1813" s="1" t="s">
        <v>3</v>
      </c>
      <c r="AD1813" s="1" t="s">
        <v>3</v>
      </c>
      <c r="AE1813" s="1" t="s">
        <v>3</v>
      </c>
      <c r="AF1813" s="1" t="s">
        <v>3</v>
      </c>
      <c r="AG1813" s="1" t="s">
        <v>3</v>
      </c>
      <c r="AH1813" s="1"/>
      <c r="AI1813" s="1"/>
      <c r="AJ1813" s="1"/>
      <c r="AK1813" s="1"/>
      <c r="AL1813" s="1"/>
      <c r="AM1813" s="1"/>
      <c r="AN1813" s="1"/>
      <c r="AO1813" s="1"/>
      <c r="AP1813" s="1" t="s">
        <v>3</v>
      </c>
      <c r="AQ1813" s="1" t="s">
        <v>3</v>
      </c>
      <c r="AR1813" s="1" t="s">
        <v>3</v>
      </c>
      <c r="AS1813" s="1"/>
      <c r="AT1813" s="1"/>
      <c r="AU1813" s="1"/>
      <c r="AV1813" s="1"/>
      <c r="AW1813" s="1"/>
      <c r="AX1813" s="1"/>
      <c r="AY1813" s="1"/>
      <c r="AZ1813" s="1" t="s">
        <v>3</v>
      </c>
      <c r="BA1813" s="1"/>
      <c r="BB1813" s="1" t="s">
        <v>3</v>
      </c>
      <c r="BC1813" s="1" t="s">
        <v>3</v>
      </c>
      <c r="BD1813" s="1" t="s">
        <v>3</v>
      </c>
      <c r="BE1813" s="1" t="s">
        <v>3</v>
      </c>
      <c r="BF1813" s="1" t="s">
        <v>3</v>
      </c>
      <c r="BG1813" s="1" t="s">
        <v>3</v>
      </c>
      <c r="BH1813" s="1" t="s">
        <v>3</v>
      </c>
      <c r="BI1813" s="1" t="s">
        <v>3</v>
      </c>
      <c r="BJ1813" s="1" t="s">
        <v>3</v>
      </c>
      <c r="BK1813" s="1" t="s">
        <v>3</v>
      </c>
      <c r="BL1813" s="1" t="s">
        <v>3</v>
      </c>
      <c r="BM1813" s="1" t="s">
        <v>3</v>
      </c>
      <c r="BN1813" s="1" t="s">
        <v>3</v>
      </c>
      <c r="BO1813" s="1" t="s">
        <v>3</v>
      </c>
      <c r="BP1813" s="1" t="s">
        <v>3</v>
      </c>
      <c r="BQ1813" s="1"/>
      <c r="BR1813" s="1"/>
      <c r="BS1813" s="1"/>
      <c r="BT1813" s="1"/>
      <c r="BU1813" s="1"/>
      <c r="BV1813" s="1"/>
      <c r="BW1813" s="1"/>
      <c r="BX1813" s="1">
        <v>0</v>
      </c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>
        <v>0</v>
      </c>
    </row>
    <row r="1815" spans="1:245" x14ac:dyDescent="0.2">
      <c r="A1815" s="2">
        <v>52</v>
      </c>
      <c r="B1815" s="2">
        <f t="shared" ref="B1815:G1815" si="1491">B1834</f>
        <v>1</v>
      </c>
      <c r="C1815" s="2">
        <f t="shared" si="1491"/>
        <v>5</v>
      </c>
      <c r="D1815" s="2">
        <f t="shared" si="1491"/>
        <v>1813</v>
      </c>
      <c r="E1815" s="2">
        <f t="shared" si="1491"/>
        <v>0</v>
      </c>
      <c r="F1815" s="2" t="str">
        <f t="shared" si="1491"/>
        <v>Новый подраздел</v>
      </c>
      <c r="G1815" s="2" t="str">
        <f t="shared" si="1491"/>
        <v>Устройство тротуара</v>
      </c>
      <c r="H1815" s="2"/>
      <c r="I1815" s="2"/>
      <c r="J1815" s="2"/>
      <c r="K1815" s="2"/>
      <c r="L1815" s="2"/>
      <c r="M1815" s="2"/>
      <c r="N1815" s="2"/>
      <c r="O1815" s="2">
        <f t="shared" ref="O1815:AT1815" si="1492">O1834</f>
        <v>0</v>
      </c>
      <c r="P1815" s="2">
        <f t="shared" si="1492"/>
        <v>0</v>
      </c>
      <c r="Q1815" s="2">
        <f t="shared" si="1492"/>
        <v>0</v>
      </c>
      <c r="R1815" s="2">
        <f t="shared" si="1492"/>
        <v>0</v>
      </c>
      <c r="S1815" s="2">
        <f t="shared" si="1492"/>
        <v>0</v>
      </c>
      <c r="T1815" s="2">
        <f t="shared" si="1492"/>
        <v>0</v>
      </c>
      <c r="U1815" s="2">
        <f t="shared" si="1492"/>
        <v>0</v>
      </c>
      <c r="V1815" s="2">
        <f t="shared" si="1492"/>
        <v>0</v>
      </c>
      <c r="W1815" s="2">
        <f t="shared" si="1492"/>
        <v>0</v>
      </c>
      <c r="X1815" s="2">
        <f t="shared" si="1492"/>
        <v>0</v>
      </c>
      <c r="Y1815" s="2">
        <f t="shared" si="1492"/>
        <v>0</v>
      </c>
      <c r="Z1815" s="2">
        <f t="shared" si="1492"/>
        <v>0</v>
      </c>
      <c r="AA1815" s="2">
        <f t="shared" si="1492"/>
        <v>0</v>
      </c>
      <c r="AB1815" s="2">
        <f t="shared" si="1492"/>
        <v>0</v>
      </c>
      <c r="AC1815" s="2">
        <f t="shared" si="1492"/>
        <v>0</v>
      </c>
      <c r="AD1815" s="2">
        <f t="shared" si="1492"/>
        <v>0</v>
      </c>
      <c r="AE1815" s="2">
        <f t="shared" si="1492"/>
        <v>0</v>
      </c>
      <c r="AF1815" s="2">
        <f t="shared" si="1492"/>
        <v>0</v>
      </c>
      <c r="AG1815" s="2">
        <f t="shared" si="1492"/>
        <v>0</v>
      </c>
      <c r="AH1815" s="2">
        <f t="shared" si="1492"/>
        <v>0</v>
      </c>
      <c r="AI1815" s="2">
        <f t="shared" si="1492"/>
        <v>0</v>
      </c>
      <c r="AJ1815" s="2">
        <f t="shared" si="1492"/>
        <v>0</v>
      </c>
      <c r="AK1815" s="2">
        <f t="shared" si="1492"/>
        <v>0</v>
      </c>
      <c r="AL1815" s="2">
        <f t="shared" si="1492"/>
        <v>0</v>
      </c>
      <c r="AM1815" s="2">
        <f t="shared" si="1492"/>
        <v>0</v>
      </c>
      <c r="AN1815" s="2">
        <f t="shared" si="1492"/>
        <v>0</v>
      </c>
      <c r="AO1815" s="2">
        <f t="shared" si="1492"/>
        <v>0</v>
      </c>
      <c r="AP1815" s="2">
        <f t="shared" si="1492"/>
        <v>0</v>
      </c>
      <c r="AQ1815" s="2">
        <f t="shared" si="1492"/>
        <v>0</v>
      </c>
      <c r="AR1815" s="2">
        <f t="shared" si="1492"/>
        <v>0</v>
      </c>
      <c r="AS1815" s="2">
        <f t="shared" si="1492"/>
        <v>0</v>
      </c>
      <c r="AT1815" s="2">
        <f t="shared" si="1492"/>
        <v>0</v>
      </c>
      <c r="AU1815" s="2">
        <f t="shared" ref="AU1815:BZ1815" si="1493">AU1834</f>
        <v>0</v>
      </c>
      <c r="AV1815" s="2">
        <f t="shared" si="1493"/>
        <v>0</v>
      </c>
      <c r="AW1815" s="2">
        <f t="shared" si="1493"/>
        <v>0</v>
      </c>
      <c r="AX1815" s="2">
        <f t="shared" si="1493"/>
        <v>0</v>
      </c>
      <c r="AY1815" s="2">
        <f t="shared" si="1493"/>
        <v>0</v>
      </c>
      <c r="AZ1815" s="2">
        <f t="shared" si="1493"/>
        <v>0</v>
      </c>
      <c r="BA1815" s="2">
        <f t="shared" si="1493"/>
        <v>0</v>
      </c>
      <c r="BB1815" s="2">
        <f t="shared" si="1493"/>
        <v>0</v>
      </c>
      <c r="BC1815" s="2">
        <f t="shared" si="1493"/>
        <v>0</v>
      </c>
      <c r="BD1815" s="2">
        <f t="shared" si="1493"/>
        <v>0</v>
      </c>
      <c r="BE1815" s="2">
        <f t="shared" si="1493"/>
        <v>0</v>
      </c>
      <c r="BF1815" s="2">
        <f t="shared" si="1493"/>
        <v>0</v>
      </c>
      <c r="BG1815" s="2">
        <f t="shared" si="1493"/>
        <v>0</v>
      </c>
      <c r="BH1815" s="2">
        <f t="shared" si="1493"/>
        <v>0</v>
      </c>
      <c r="BI1815" s="2">
        <f t="shared" si="1493"/>
        <v>0</v>
      </c>
      <c r="BJ1815" s="2">
        <f t="shared" si="1493"/>
        <v>0</v>
      </c>
      <c r="BK1815" s="2">
        <f t="shared" si="1493"/>
        <v>0</v>
      </c>
      <c r="BL1815" s="2">
        <f t="shared" si="1493"/>
        <v>0</v>
      </c>
      <c r="BM1815" s="2">
        <f t="shared" si="1493"/>
        <v>0</v>
      </c>
      <c r="BN1815" s="2">
        <f t="shared" si="1493"/>
        <v>0</v>
      </c>
      <c r="BO1815" s="2">
        <f t="shared" si="1493"/>
        <v>0</v>
      </c>
      <c r="BP1815" s="2">
        <f t="shared" si="1493"/>
        <v>0</v>
      </c>
      <c r="BQ1815" s="2">
        <f t="shared" si="1493"/>
        <v>0</v>
      </c>
      <c r="BR1815" s="2">
        <f t="shared" si="1493"/>
        <v>0</v>
      </c>
      <c r="BS1815" s="2">
        <f t="shared" si="1493"/>
        <v>0</v>
      </c>
      <c r="BT1815" s="2">
        <f t="shared" si="1493"/>
        <v>0</v>
      </c>
      <c r="BU1815" s="2">
        <f t="shared" si="1493"/>
        <v>0</v>
      </c>
      <c r="BV1815" s="2">
        <f t="shared" si="1493"/>
        <v>0</v>
      </c>
      <c r="BW1815" s="2">
        <f t="shared" si="1493"/>
        <v>0</v>
      </c>
      <c r="BX1815" s="2">
        <f t="shared" si="1493"/>
        <v>0</v>
      </c>
      <c r="BY1815" s="2">
        <f t="shared" si="1493"/>
        <v>0</v>
      </c>
      <c r="BZ1815" s="2">
        <f t="shared" si="1493"/>
        <v>0</v>
      </c>
      <c r="CA1815" s="2">
        <f t="shared" ref="CA1815:DF1815" si="1494">CA1834</f>
        <v>0</v>
      </c>
      <c r="CB1815" s="2">
        <f t="shared" si="1494"/>
        <v>0</v>
      </c>
      <c r="CC1815" s="2">
        <f t="shared" si="1494"/>
        <v>0</v>
      </c>
      <c r="CD1815" s="2">
        <f t="shared" si="1494"/>
        <v>0</v>
      </c>
      <c r="CE1815" s="2">
        <f t="shared" si="1494"/>
        <v>0</v>
      </c>
      <c r="CF1815" s="2">
        <f t="shared" si="1494"/>
        <v>0</v>
      </c>
      <c r="CG1815" s="2">
        <f t="shared" si="1494"/>
        <v>0</v>
      </c>
      <c r="CH1815" s="2">
        <f t="shared" si="1494"/>
        <v>0</v>
      </c>
      <c r="CI1815" s="2">
        <f t="shared" si="1494"/>
        <v>0</v>
      </c>
      <c r="CJ1815" s="2">
        <f t="shared" si="1494"/>
        <v>0</v>
      </c>
      <c r="CK1815" s="2">
        <f t="shared" si="1494"/>
        <v>0</v>
      </c>
      <c r="CL1815" s="2">
        <f t="shared" si="1494"/>
        <v>0</v>
      </c>
      <c r="CM1815" s="2">
        <f t="shared" si="1494"/>
        <v>0</v>
      </c>
      <c r="CN1815" s="2">
        <f t="shared" si="1494"/>
        <v>0</v>
      </c>
      <c r="CO1815" s="2">
        <f t="shared" si="1494"/>
        <v>0</v>
      </c>
      <c r="CP1815" s="2">
        <f t="shared" si="1494"/>
        <v>0</v>
      </c>
      <c r="CQ1815" s="2">
        <f t="shared" si="1494"/>
        <v>0</v>
      </c>
      <c r="CR1815" s="2">
        <f t="shared" si="1494"/>
        <v>0</v>
      </c>
      <c r="CS1815" s="2">
        <f t="shared" si="1494"/>
        <v>0</v>
      </c>
      <c r="CT1815" s="2">
        <f t="shared" si="1494"/>
        <v>0</v>
      </c>
      <c r="CU1815" s="2">
        <f t="shared" si="1494"/>
        <v>0</v>
      </c>
      <c r="CV1815" s="2">
        <f t="shared" si="1494"/>
        <v>0</v>
      </c>
      <c r="CW1815" s="2">
        <f t="shared" si="1494"/>
        <v>0</v>
      </c>
      <c r="CX1815" s="2">
        <f t="shared" si="1494"/>
        <v>0</v>
      </c>
      <c r="CY1815" s="2">
        <f t="shared" si="1494"/>
        <v>0</v>
      </c>
      <c r="CZ1815" s="2">
        <f t="shared" si="1494"/>
        <v>0</v>
      </c>
      <c r="DA1815" s="2">
        <f t="shared" si="1494"/>
        <v>0</v>
      </c>
      <c r="DB1815" s="2">
        <f t="shared" si="1494"/>
        <v>0</v>
      </c>
      <c r="DC1815" s="2">
        <f t="shared" si="1494"/>
        <v>0</v>
      </c>
      <c r="DD1815" s="2">
        <f t="shared" si="1494"/>
        <v>0</v>
      </c>
      <c r="DE1815" s="2">
        <f t="shared" si="1494"/>
        <v>0</v>
      </c>
      <c r="DF1815" s="2">
        <f t="shared" si="1494"/>
        <v>0</v>
      </c>
      <c r="DG1815" s="3">
        <f t="shared" ref="DG1815:EL1815" si="1495">DG1834</f>
        <v>0</v>
      </c>
      <c r="DH1815" s="3">
        <f t="shared" si="1495"/>
        <v>0</v>
      </c>
      <c r="DI1815" s="3">
        <f t="shared" si="1495"/>
        <v>0</v>
      </c>
      <c r="DJ1815" s="3">
        <f t="shared" si="1495"/>
        <v>0</v>
      </c>
      <c r="DK1815" s="3">
        <f t="shared" si="1495"/>
        <v>0</v>
      </c>
      <c r="DL1815" s="3">
        <f t="shared" si="1495"/>
        <v>0</v>
      </c>
      <c r="DM1815" s="3">
        <f t="shared" si="1495"/>
        <v>0</v>
      </c>
      <c r="DN1815" s="3">
        <f t="shared" si="1495"/>
        <v>0</v>
      </c>
      <c r="DO1815" s="3">
        <f t="shared" si="1495"/>
        <v>0</v>
      </c>
      <c r="DP1815" s="3">
        <f t="shared" si="1495"/>
        <v>0</v>
      </c>
      <c r="DQ1815" s="3">
        <f t="shared" si="1495"/>
        <v>0</v>
      </c>
      <c r="DR1815" s="3">
        <f t="shared" si="1495"/>
        <v>0</v>
      </c>
      <c r="DS1815" s="3">
        <f t="shared" si="1495"/>
        <v>0</v>
      </c>
      <c r="DT1815" s="3">
        <f t="shared" si="1495"/>
        <v>0</v>
      </c>
      <c r="DU1815" s="3">
        <f t="shared" si="1495"/>
        <v>0</v>
      </c>
      <c r="DV1815" s="3">
        <f t="shared" si="1495"/>
        <v>0</v>
      </c>
      <c r="DW1815" s="3">
        <f t="shared" si="1495"/>
        <v>0</v>
      </c>
      <c r="DX1815" s="3">
        <f t="shared" si="1495"/>
        <v>0</v>
      </c>
      <c r="DY1815" s="3">
        <f t="shared" si="1495"/>
        <v>0</v>
      </c>
      <c r="DZ1815" s="3">
        <f t="shared" si="1495"/>
        <v>0</v>
      </c>
      <c r="EA1815" s="3">
        <f t="shared" si="1495"/>
        <v>0</v>
      </c>
      <c r="EB1815" s="3">
        <f t="shared" si="1495"/>
        <v>0</v>
      </c>
      <c r="EC1815" s="3">
        <f t="shared" si="1495"/>
        <v>0</v>
      </c>
      <c r="ED1815" s="3">
        <f t="shared" si="1495"/>
        <v>0</v>
      </c>
      <c r="EE1815" s="3">
        <f t="shared" si="1495"/>
        <v>0</v>
      </c>
      <c r="EF1815" s="3">
        <f t="shared" si="1495"/>
        <v>0</v>
      </c>
      <c r="EG1815" s="3">
        <f t="shared" si="1495"/>
        <v>0</v>
      </c>
      <c r="EH1815" s="3">
        <f t="shared" si="1495"/>
        <v>0</v>
      </c>
      <c r="EI1815" s="3">
        <f t="shared" si="1495"/>
        <v>0</v>
      </c>
      <c r="EJ1815" s="3">
        <f t="shared" si="1495"/>
        <v>0</v>
      </c>
      <c r="EK1815" s="3">
        <f t="shared" si="1495"/>
        <v>0</v>
      </c>
      <c r="EL1815" s="3">
        <f t="shared" si="1495"/>
        <v>0</v>
      </c>
      <c r="EM1815" s="3">
        <f t="shared" ref="EM1815:FR1815" si="1496">EM1834</f>
        <v>0</v>
      </c>
      <c r="EN1815" s="3">
        <f t="shared" si="1496"/>
        <v>0</v>
      </c>
      <c r="EO1815" s="3">
        <f t="shared" si="1496"/>
        <v>0</v>
      </c>
      <c r="EP1815" s="3">
        <f t="shared" si="1496"/>
        <v>0</v>
      </c>
      <c r="EQ1815" s="3">
        <f t="shared" si="1496"/>
        <v>0</v>
      </c>
      <c r="ER1815" s="3">
        <f t="shared" si="1496"/>
        <v>0</v>
      </c>
      <c r="ES1815" s="3">
        <f t="shared" si="1496"/>
        <v>0</v>
      </c>
      <c r="ET1815" s="3">
        <f t="shared" si="1496"/>
        <v>0</v>
      </c>
      <c r="EU1815" s="3">
        <f t="shared" si="1496"/>
        <v>0</v>
      </c>
      <c r="EV1815" s="3">
        <f t="shared" si="1496"/>
        <v>0</v>
      </c>
      <c r="EW1815" s="3">
        <f t="shared" si="1496"/>
        <v>0</v>
      </c>
      <c r="EX1815" s="3">
        <f t="shared" si="1496"/>
        <v>0</v>
      </c>
      <c r="EY1815" s="3">
        <f t="shared" si="1496"/>
        <v>0</v>
      </c>
      <c r="EZ1815" s="3">
        <f t="shared" si="1496"/>
        <v>0</v>
      </c>
      <c r="FA1815" s="3">
        <f t="shared" si="1496"/>
        <v>0</v>
      </c>
      <c r="FB1815" s="3">
        <f t="shared" si="1496"/>
        <v>0</v>
      </c>
      <c r="FC1815" s="3">
        <f t="shared" si="1496"/>
        <v>0</v>
      </c>
      <c r="FD1815" s="3">
        <f t="shared" si="1496"/>
        <v>0</v>
      </c>
      <c r="FE1815" s="3">
        <f t="shared" si="1496"/>
        <v>0</v>
      </c>
      <c r="FF1815" s="3">
        <f t="shared" si="1496"/>
        <v>0</v>
      </c>
      <c r="FG1815" s="3">
        <f t="shared" si="1496"/>
        <v>0</v>
      </c>
      <c r="FH1815" s="3">
        <f t="shared" si="1496"/>
        <v>0</v>
      </c>
      <c r="FI1815" s="3">
        <f t="shared" si="1496"/>
        <v>0</v>
      </c>
      <c r="FJ1815" s="3">
        <f t="shared" si="1496"/>
        <v>0</v>
      </c>
      <c r="FK1815" s="3">
        <f t="shared" si="1496"/>
        <v>0</v>
      </c>
      <c r="FL1815" s="3">
        <f t="shared" si="1496"/>
        <v>0</v>
      </c>
      <c r="FM1815" s="3">
        <f t="shared" si="1496"/>
        <v>0</v>
      </c>
      <c r="FN1815" s="3">
        <f t="shared" si="1496"/>
        <v>0</v>
      </c>
      <c r="FO1815" s="3">
        <f t="shared" si="1496"/>
        <v>0</v>
      </c>
      <c r="FP1815" s="3">
        <f t="shared" si="1496"/>
        <v>0</v>
      </c>
      <c r="FQ1815" s="3">
        <f t="shared" si="1496"/>
        <v>0</v>
      </c>
      <c r="FR1815" s="3">
        <f t="shared" si="1496"/>
        <v>0</v>
      </c>
      <c r="FS1815" s="3">
        <f t="shared" ref="FS1815:GX1815" si="1497">FS1834</f>
        <v>0</v>
      </c>
      <c r="FT1815" s="3">
        <f t="shared" si="1497"/>
        <v>0</v>
      </c>
      <c r="FU1815" s="3">
        <f t="shared" si="1497"/>
        <v>0</v>
      </c>
      <c r="FV1815" s="3">
        <f t="shared" si="1497"/>
        <v>0</v>
      </c>
      <c r="FW1815" s="3">
        <f t="shared" si="1497"/>
        <v>0</v>
      </c>
      <c r="FX1815" s="3">
        <f t="shared" si="1497"/>
        <v>0</v>
      </c>
      <c r="FY1815" s="3">
        <f t="shared" si="1497"/>
        <v>0</v>
      </c>
      <c r="FZ1815" s="3">
        <f t="shared" si="1497"/>
        <v>0</v>
      </c>
      <c r="GA1815" s="3">
        <f t="shared" si="1497"/>
        <v>0</v>
      </c>
      <c r="GB1815" s="3">
        <f t="shared" si="1497"/>
        <v>0</v>
      </c>
      <c r="GC1815" s="3">
        <f t="shared" si="1497"/>
        <v>0</v>
      </c>
      <c r="GD1815" s="3">
        <f t="shared" si="1497"/>
        <v>0</v>
      </c>
      <c r="GE1815" s="3">
        <f t="shared" si="1497"/>
        <v>0</v>
      </c>
      <c r="GF1815" s="3">
        <f t="shared" si="1497"/>
        <v>0</v>
      </c>
      <c r="GG1815" s="3">
        <f t="shared" si="1497"/>
        <v>0</v>
      </c>
      <c r="GH1815" s="3">
        <f t="shared" si="1497"/>
        <v>0</v>
      </c>
      <c r="GI1815" s="3">
        <f t="shared" si="1497"/>
        <v>0</v>
      </c>
      <c r="GJ1815" s="3">
        <f t="shared" si="1497"/>
        <v>0</v>
      </c>
      <c r="GK1815" s="3">
        <f t="shared" si="1497"/>
        <v>0</v>
      </c>
      <c r="GL1815" s="3">
        <f t="shared" si="1497"/>
        <v>0</v>
      </c>
      <c r="GM1815" s="3">
        <f t="shared" si="1497"/>
        <v>0</v>
      </c>
      <c r="GN1815" s="3">
        <f t="shared" si="1497"/>
        <v>0</v>
      </c>
      <c r="GO1815" s="3">
        <f t="shared" si="1497"/>
        <v>0</v>
      </c>
      <c r="GP1815" s="3">
        <f t="shared" si="1497"/>
        <v>0</v>
      </c>
      <c r="GQ1815" s="3">
        <f t="shared" si="1497"/>
        <v>0</v>
      </c>
      <c r="GR1815" s="3">
        <f t="shared" si="1497"/>
        <v>0</v>
      </c>
      <c r="GS1815" s="3">
        <f t="shared" si="1497"/>
        <v>0</v>
      </c>
      <c r="GT1815" s="3">
        <f t="shared" si="1497"/>
        <v>0</v>
      </c>
      <c r="GU1815" s="3">
        <f t="shared" si="1497"/>
        <v>0</v>
      </c>
      <c r="GV1815" s="3">
        <f t="shared" si="1497"/>
        <v>0</v>
      </c>
      <c r="GW1815" s="3">
        <f t="shared" si="1497"/>
        <v>0</v>
      </c>
      <c r="GX1815" s="3">
        <f t="shared" si="1497"/>
        <v>0</v>
      </c>
    </row>
    <row r="1817" spans="1:245" x14ac:dyDescent="0.2">
      <c r="A1817">
        <v>17</v>
      </c>
      <c r="B1817">
        <v>1</v>
      </c>
      <c r="C1817">
        <f>ROW(SmtRes!A571)</f>
        <v>571</v>
      </c>
      <c r="D1817">
        <f>ROW(EtalonRes!A553)</f>
        <v>553</v>
      </c>
      <c r="E1817" t="s">
        <v>181</v>
      </c>
      <c r="F1817" t="s">
        <v>430</v>
      </c>
      <c r="G1817" t="s">
        <v>431</v>
      </c>
      <c r="H1817" t="s">
        <v>132</v>
      </c>
      <c r="I1817">
        <v>0</v>
      </c>
      <c r="J1817">
        <v>0</v>
      </c>
      <c r="O1817">
        <f t="shared" ref="O1817:O1832" si="1498">ROUND(CP1817,2)</f>
        <v>0</v>
      </c>
      <c r="P1817">
        <f t="shared" ref="P1817:P1832" si="1499">ROUND(CQ1817*I1817,2)</f>
        <v>0</v>
      </c>
      <c r="Q1817">
        <f t="shared" ref="Q1817:Q1832" si="1500">ROUND(CR1817*I1817,2)</f>
        <v>0</v>
      </c>
      <c r="R1817">
        <f t="shared" ref="R1817:R1832" si="1501">ROUND(CS1817*I1817,2)</f>
        <v>0</v>
      </c>
      <c r="S1817">
        <f t="shared" ref="S1817:S1832" si="1502">ROUND(CT1817*I1817,2)</f>
        <v>0</v>
      </c>
      <c r="T1817">
        <f t="shared" ref="T1817:T1832" si="1503">ROUND(CU1817*I1817,2)</f>
        <v>0</v>
      </c>
      <c r="U1817">
        <f t="shared" ref="U1817:U1832" si="1504">CV1817*I1817</f>
        <v>0</v>
      </c>
      <c r="V1817">
        <f t="shared" ref="V1817:V1832" si="1505">CW1817*I1817</f>
        <v>0</v>
      </c>
      <c r="W1817">
        <f t="shared" ref="W1817:W1832" si="1506">ROUND(CX1817*I1817,2)</f>
        <v>0</v>
      </c>
      <c r="X1817">
        <f t="shared" ref="X1817:X1832" si="1507">ROUND(CY1817,2)</f>
        <v>0</v>
      </c>
      <c r="Y1817">
        <f t="shared" ref="Y1817:Y1832" si="1508">ROUND(CZ1817,2)</f>
        <v>0</v>
      </c>
      <c r="AA1817">
        <v>52421674</v>
      </c>
      <c r="AB1817">
        <f t="shared" ref="AB1817:AB1832" si="1509">ROUND((AC1817+AD1817+AF1817),6)</f>
        <v>9066.39</v>
      </c>
      <c r="AC1817">
        <f t="shared" ref="AC1817:AC1832" si="1510">ROUND((ES1817),6)</f>
        <v>0</v>
      </c>
      <c r="AD1817">
        <f>ROUND((((ET1817)-(EU1817))+AE1817),6)</f>
        <v>8779.01</v>
      </c>
      <c r="AE1817">
        <f t="shared" ref="AE1817:AF1821" si="1511">ROUND((EU1817),6)</f>
        <v>3433.88</v>
      </c>
      <c r="AF1817">
        <f t="shared" si="1511"/>
        <v>287.38</v>
      </c>
      <c r="AG1817">
        <f t="shared" ref="AG1817:AG1832" si="1512">ROUND((AP1817),6)</f>
        <v>0</v>
      </c>
      <c r="AH1817">
        <f t="shared" ref="AH1817:AI1821" si="1513">(EW1817)</f>
        <v>1.59</v>
      </c>
      <c r="AI1817">
        <f t="shared" si="1513"/>
        <v>0</v>
      </c>
      <c r="AJ1817">
        <f t="shared" ref="AJ1817:AJ1832" si="1514">(AS1817)</f>
        <v>0</v>
      </c>
      <c r="AK1817">
        <v>9066.39</v>
      </c>
      <c r="AL1817">
        <v>0</v>
      </c>
      <c r="AM1817">
        <v>8779.01</v>
      </c>
      <c r="AN1817">
        <v>3433.88</v>
      </c>
      <c r="AO1817">
        <v>287.38</v>
      </c>
      <c r="AP1817">
        <v>0</v>
      </c>
      <c r="AQ1817">
        <v>1.59</v>
      </c>
      <c r="AR1817">
        <v>0</v>
      </c>
      <c r="AS1817">
        <v>0</v>
      </c>
      <c r="AT1817">
        <v>70</v>
      </c>
      <c r="AU1817">
        <v>10</v>
      </c>
      <c r="AV1817">
        <v>1</v>
      </c>
      <c r="AW1817">
        <v>1</v>
      </c>
      <c r="AZ1817">
        <v>1</v>
      </c>
      <c r="BA1817">
        <v>1</v>
      </c>
      <c r="BB1817">
        <v>1</v>
      </c>
      <c r="BC1817">
        <v>1</v>
      </c>
      <c r="BD1817" t="s">
        <v>3</v>
      </c>
      <c r="BE1817" t="s">
        <v>3</v>
      </c>
      <c r="BF1817" t="s">
        <v>3</v>
      </c>
      <c r="BG1817" t="s">
        <v>3</v>
      </c>
      <c r="BH1817">
        <v>0</v>
      </c>
      <c r="BI1817">
        <v>4</v>
      </c>
      <c r="BJ1817" t="s">
        <v>432</v>
      </c>
      <c r="BM1817">
        <v>0</v>
      </c>
      <c r="BN1817">
        <v>0</v>
      </c>
      <c r="BO1817" t="s">
        <v>3</v>
      </c>
      <c r="BP1817">
        <v>0</v>
      </c>
      <c r="BQ1817">
        <v>1</v>
      </c>
      <c r="BR1817">
        <v>0</v>
      </c>
      <c r="BS1817">
        <v>1</v>
      </c>
      <c r="BT1817">
        <v>1</v>
      </c>
      <c r="BU1817">
        <v>1</v>
      </c>
      <c r="BV1817">
        <v>1</v>
      </c>
      <c r="BW1817">
        <v>1</v>
      </c>
      <c r="BX1817">
        <v>1</v>
      </c>
      <c r="BY1817" t="s">
        <v>3</v>
      </c>
      <c r="BZ1817">
        <v>70</v>
      </c>
      <c r="CA1817">
        <v>10</v>
      </c>
      <c r="CE1817">
        <v>0</v>
      </c>
      <c r="CF1817">
        <v>0</v>
      </c>
      <c r="CG1817">
        <v>0</v>
      </c>
      <c r="CM1817">
        <v>0</v>
      </c>
      <c r="CN1817" t="s">
        <v>3</v>
      </c>
      <c r="CO1817">
        <v>0</v>
      </c>
      <c r="CP1817">
        <f t="shared" ref="CP1817:CP1832" si="1515">(P1817+Q1817+S1817)</f>
        <v>0</v>
      </c>
      <c r="CQ1817">
        <f t="shared" ref="CQ1817:CQ1832" si="1516">(AC1817*BC1817*AW1817)</f>
        <v>0</v>
      </c>
      <c r="CR1817">
        <f>((((ET1817)*BB1817-(EU1817)*BS1817)+AE1817*BS1817)*AV1817)</f>
        <v>8779.01</v>
      </c>
      <c r="CS1817">
        <f t="shared" ref="CS1817:CS1832" si="1517">(AE1817*BS1817*AV1817)</f>
        <v>3433.88</v>
      </c>
      <c r="CT1817">
        <f t="shared" ref="CT1817:CT1832" si="1518">(AF1817*BA1817*AV1817)</f>
        <v>287.38</v>
      </c>
      <c r="CU1817">
        <f t="shared" ref="CU1817:CU1832" si="1519">AG1817</f>
        <v>0</v>
      </c>
      <c r="CV1817">
        <f t="shared" ref="CV1817:CV1832" si="1520">(AH1817*AV1817)</f>
        <v>1.59</v>
      </c>
      <c r="CW1817">
        <f t="shared" ref="CW1817:CW1832" si="1521">AI1817</f>
        <v>0</v>
      </c>
      <c r="CX1817">
        <f t="shared" ref="CX1817:CX1832" si="1522">AJ1817</f>
        <v>0</v>
      </c>
      <c r="CY1817">
        <f t="shared" ref="CY1817:CY1832" si="1523">((S1817*BZ1817)/100)</f>
        <v>0</v>
      </c>
      <c r="CZ1817">
        <f t="shared" ref="CZ1817:CZ1832" si="1524">((S1817*CA1817)/100)</f>
        <v>0</v>
      </c>
      <c r="DC1817" t="s">
        <v>3</v>
      </c>
      <c r="DD1817" t="s">
        <v>3</v>
      </c>
      <c r="DE1817" t="s">
        <v>3</v>
      </c>
      <c r="DF1817" t="s">
        <v>3</v>
      </c>
      <c r="DG1817" t="s">
        <v>3</v>
      </c>
      <c r="DH1817" t="s">
        <v>3</v>
      </c>
      <c r="DI1817" t="s">
        <v>3</v>
      </c>
      <c r="DJ1817" t="s">
        <v>3</v>
      </c>
      <c r="DK1817" t="s">
        <v>3</v>
      </c>
      <c r="DL1817" t="s">
        <v>3</v>
      </c>
      <c r="DM1817" t="s">
        <v>3</v>
      </c>
      <c r="DN1817">
        <v>0</v>
      </c>
      <c r="DO1817">
        <v>0</v>
      </c>
      <c r="DP1817">
        <v>1</v>
      </c>
      <c r="DQ1817">
        <v>1</v>
      </c>
      <c r="DU1817">
        <v>1007</v>
      </c>
      <c r="DV1817" t="s">
        <v>132</v>
      </c>
      <c r="DW1817" t="s">
        <v>132</v>
      </c>
      <c r="DX1817">
        <v>100</v>
      </c>
      <c r="EE1817">
        <v>51482689</v>
      </c>
      <c r="EF1817">
        <v>1</v>
      </c>
      <c r="EG1817" t="s">
        <v>21</v>
      </c>
      <c r="EH1817">
        <v>0</v>
      </c>
      <c r="EI1817" t="s">
        <v>3</v>
      </c>
      <c r="EJ1817">
        <v>4</v>
      </c>
      <c r="EK1817">
        <v>0</v>
      </c>
      <c r="EL1817" t="s">
        <v>22</v>
      </c>
      <c r="EM1817" t="s">
        <v>23</v>
      </c>
      <c r="EO1817" t="s">
        <v>3</v>
      </c>
      <c r="EQ1817">
        <v>0</v>
      </c>
      <c r="ER1817">
        <v>9066.39</v>
      </c>
      <c r="ES1817">
        <v>0</v>
      </c>
      <c r="ET1817">
        <v>8779.01</v>
      </c>
      <c r="EU1817">
        <v>3433.88</v>
      </c>
      <c r="EV1817">
        <v>287.38</v>
      </c>
      <c r="EW1817">
        <v>1.59</v>
      </c>
      <c r="EX1817">
        <v>0</v>
      </c>
      <c r="EY1817">
        <v>0</v>
      </c>
      <c r="FQ1817">
        <v>0</v>
      </c>
      <c r="FR1817">
        <f t="shared" ref="FR1817:FR1832" si="1525">ROUND(IF(AND(BH1817=3,BI1817=3),P1817,0),2)</f>
        <v>0</v>
      </c>
      <c r="FS1817">
        <v>0</v>
      </c>
      <c r="FX1817">
        <v>70</v>
      </c>
      <c r="FY1817">
        <v>10</v>
      </c>
      <c r="GA1817" t="s">
        <v>3</v>
      </c>
      <c r="GD1817">
        <v>0</v>
      </c>
      <c r="GF1817">
        <v>786330748</v>
      </c>
      <c r="GG1817">
        <v>2</v>
      </c>
      <c r="GH1817">
        <v>1</v>
      </c>
      <c r="GI1817">
        <v>-2</v>
      </c>
      <c r="GJ1817">
        <v>0</v>
      </c>
      <c r="GK1817">
        <f>ROUND(R1817*(R12)/100,2)</f>
        <v>0</v>
      </c>
      <c r="GL1817">
        <f t="shared" ref="GL1817:GL1832" si="1526">ROUND(IF(AND(BH1817=3,BI1817=3,FS1817&lt;&gt;0),P1817,0),2)</f>
        <v>0</v>
      </c>
      <c r="GM1817">
        <f>ROUND(O1817+X1817+Y1817+GK1817,2)+GX1817</f>
        <v>0</v>
      </c>
      <c r="GN1817">
        <f>IF(OR(BI1817=0,BI1817=1),ROUND(O1817+X1817+Y1817+GK1817,2),0)</f>
        <v>0</v>
      </c>
      <c r="GO1817">
        <f>IF(BI1817=2,ROUND(O1817+X1817+Y1817+GK1817,2),0)</f>
        <v>0</v>
      </c>
      <c r="GP1817">
        <f>IF(BI1817=4,ROUND(O1817+X1817+Y1817+GK1817,2)+GX1817,0)</f>
        <v>0</v>
      </c>
      <c r="GR1817">
        <v>0</v>
      </c>
      <c r="GS1817">
        <v>3</v>
      </c>
      <c r="GT1817">
        <v>0</v>
      </c>
      <c r="GU1817" t="s">
        <v>3</v>
      </c>
      <c r="GV1817">
        <f t="shared" ref="GV1817:GV1832" si="1527">ROUND((GT1817),6)</f>
        <v>0</v>
      </c>
      <c r="GW1817">
        <v>1</v>
      </c>
      <c r="GX1817">
        <f t="shared" ref="GX1817:GX1832" si="1528">ROUND(HC1817*I1817,2)</f>
        <v>0</v>
      </c>
      <c r="HA1817">
        <v>0</v>
      </c>
      <c r="HB1817">
        <v>0</v>
      </c>
      <c r="HC1817">
        <f t="shared" ref="HC1817:HC1832" si="1529">GV1817*GW1817</f>
        <v>0</v>
      </c>
      <c r="HE1817" t="s">
        <v>3</v>
      </c>
      <c r="HF1817" t="s">
        <v>3</v>
      </c>
      <c r="IK1817">
        <f t="shared" ref="IK1817:IK1832" si="1530">ROUND(GM1817*1.2,2)</f>
        <v>0</v>
      </c>
    </row>
    <row r="1818" spans="1:245" x14ac:dyDescent="0.2">
      <c r="A1818">
        <v>17</v>
      </c>
      <c r="B1818">
        <v>1</v>
      </c>
      <c r="C1818">
        <f>ROW(SmtRes!A572)</f>
        <v>572</v>
      </c>
      <c r="D1818">
        <f>ROW(EtalonRes!A554)</f>
        <v>554</v>
      </c>
      <c r="E1818" t="s">
        <v>196</v>
      </c>
      <c r="F1818" t="s">
        <v>156</v>
      </c>
      <c r="G1818" t="s">
        <v>157</v>
      </c>
      <c r="H1818" t="s">
        <v>132</v>
      </c>
      <c r="I1818">
        <v>0</v>
      </c>
      <c r="J1818">
        <v>0</v>
      </c>
      <c r="O1818">
        <f t="shared" si="1498"/>
        <v>0</v>
      </c>
      <c r="P1818">
        <f t="shared" si="1499"/>
        <v>0</v>
      </c>
      <c r="Q1818">
        <f t="shared" si="1500"/>
        <v>0</v>
      </c>
      <c r="R1818">
        <f t="shared" si="1501"/>
        <v>0</v>
      </c>
      <c r="S1818">
        <f t="shared" si="1502"/>
        <v>0</v>
      </c>
      <c r="T1818">
        <f t="shared" si="1503"/>
        <v>0</v>
      </c>
      <c r="U1818">
        <f t="shared" si="1504"/>
        <v>0</v>
      </c>
      <c r="V1818">
        <f t="shared" si="1505"/>
        <v>0</v>
      </c>
      <c r="W1818">
        <f t="shared" si="1506"/>
        <v>0</v>
      </c>
      <c r="X1818">
        <f t="shared" si="1507"/>
        <v>0</v>
      </c>
      <c r="Y1818">
        <f t="shared" si="1508"/>
        <v>0</v>
      </c>
      <c r="AA1818">
        <v>52421674</v>
      </c>
      <c r="AB1818">
        <f t="shared" si="1509"/>
        <v>41951.1</v>
      </c>
      <c r="AC1818">
        <f t="shared" si="1510"/>
        <v>0</v>
      </c>
      <c r="AD1818">
        <f>ROUND((((ET1818)-(EU1818))+AE1818),6)</f>
        <v>0</v>
      </c>
      <c r="AE1818">
        <f t="shared" si="1511"/>
        <v>0</v>
      </c>
      <c r="AF1818">
        <f t="shared" si="1511"/>
        <v>41951.1</v>
      </c>
      <c r="AG1818">
        <f t="shared" si="1512"/>
        <v>0</v>
      </c>
      <c r="AH1818">
        <f t="shared" si="1513"/>
        <v>221.6</v>
      </c>
      <c r="AI1818">
        <f t="shared" si="1513"/>
        <v>0</v>
      </c>
      <c r="AJ1818">
        <f t="shared" si="1514"/>
        <v>0</v>
      </c>
      <c r="AK1818">
        <v>41951.1</v>
      </c>
      <c r="AL1818">
        <v>0</v>
      </c>
      <c r="AM1818">
        <v>0</v>
      </c>
      <c r="AN1818">
        <v>0</v>
      </c>
      <c r="AO1818">
        <v>41951.1</v>
      </c>
      <c r="AP1818">
        <v>0</v>
      </c>
      <c r="AQ1818">
        <v>221.6</v>
      </c>
      <c r="AR1818">
        <v>0</v>
      </c>
      <c r="AS1818">
        <v>0</v>
      </c>
      <c r="AT1818">
        <v>70</v>
      </c>
      <c r="AU1818">
        <v>10</v>
      </c>
      <c r="AV1818">
        <v>1</v>
      </c>
      <c r="AW1818">
        <v>1</v>
      </c>
      <c r="AZ1818">
        <v>1</v>
      </c>
      <c r="BA1818">
        <v>1</v>
      </c>
      <c r="BB1818">
        <v>1</v>
      </c>
      <c r="BC1818">
        <v>1</v>
      </c>
      <c r="BD1818" t="s">
        <v>3</v>
      </c>
      <c r="BE1818" t="s">
        <v>3</v>
      </c>
      <c r="BF1818" t="s">
        <v>3</v>
      </c>
      <c r="BG1818" t="s">
        <v>3</v>
      </c>
      <c r="BH1818">
        <v>0</v>
      </c>
      <c r="BI1818">
        <v>4</v>
      </c>
      <c r="BJ1818" t="s">
        <v>158</v>
      </c>
      <c r="BM1818">
        <v>0</v>
      </c>
      <c r="BN1818">
        <v>0</v>
      </c>
      <c r="BO1818" t="s">
        <v>3</v>
      </c>
      <c r="BP1818">
        <v>0</v>
      </c>
      <c r="BQ1818">
        <v>1</v>
      </c>
      <c r="BR1818">
        <v>0</v>
      </c>
      <c r="BS1818">
        <v>1</v>
      </c>
      <c r="BT1818">
        <v>1</v>
      </c>
      <c r="BU1818">
        <v>1</v>
      </c>
      <c r="BV1818">
        <v>1</v>
      </c>
      <c r="BW1818">
        <v>1</v>
      </c>
      <c r="BX1818">
        <v>1</v>
      </c>
      <c r="BY1818" t="s">
        <v>3</v>
      </c>
      <c r="BZ1818">
        <v>70</v>
      </c>
      <c r="CA1818">
        <v>10</v>
      </c>
      <c r="CE1818">
        <v>0</v>
      </c>
      <c r="CF1818">
        <v>0</v>
      </c>
      <c r="CG1818">
        <v>0</v>
      </c>
      <c r="CM1818">
        <v>0</v>
      </c>
      <c r="CN1818" t="s">
        <v>3</v>
      </c>
      <c r="CO1818">
        <v>0</v>
      </c>
      <c r="CP1818">
        <f t="shared" si="1515"/>
        <v>0</v>
      </c>
      <c r="CQ1818">
        <f t="shared" si="1516"/>
        <v>0</v>
      </c>
      <c r="CR1818">
        <f>((((ET1818)*BB1818-(EU1818)*BS1818)+AE1818*BS1818)*AV1818)</f>
        <v>0</v>
      </c>
      <c r="CS1818">
        <f t="shared" si="1517"/>
        <v>0</v>
      </c>
      <c r="CT1818">
        <f t="shared" si="1518"/>
        <v>41951.1</v>
      </c>
      <c r="CU1818">
        <f t="shared" si="1519"/>
        <v>0</v>
      </c>
      <c r="CV1818">
        <f t="shared" si="1520"/>
        <v>221.6</v>
      </c>
      <c r="CW1818">
        <f t="shared" si="1521"/>
        <v>0</v>
      </c>
      <c r="CX1818">
        <f t="shared" si="1522"/>
        <v>0</v>
      </c>
      <c r="CY1818">
        <f t="shared" si="1523"/>
        <v>0</v>
      </c>
      <c r="CZ1818">
        <f t="shared" si="1524"/>
        <v>0</v>
      </c>
      <c r="DC1818" t="s">
        <v>3</v>
      </c>
      <c r="DD1818" t="s">
        <v>3</v>
      </c>
      <c r="DE1818" t="s">
        <v>3</v>
      </c>
      <c r="DF1818" t="s">
        <v>3</v>
      </c>
      <c r="DG1818" t="s">
        <v>3</v>
      </c>
      <c r="DH1818" t="s">
        <v>3</v>
      </c>
      <c r="DI1818" t="s">
        <v>3</v>
      </c>
      <c r="DJ1818" t="s">
        <v>3</v>
      </c>
      <c r="DK1818" t="s">
        <v>3</v>
      </c>
      <c r="DL1818" t="s">
        <v>3</v>
      </c>
      <c r="DM1818" t="s">
        <v>3</v>
      </c>
      <c r="DN1818">
        <v>0</v>
      </c>
      <c r="DO1818">
        <v>0</v>
      </c>
      <c r="DP1818">
        <v>1</v>
      </c>
      <c r="DQ1818">
        <v>1</v>
      </c>
      <c r="DU1818">
        <v>1007</v>
      </c>
      <c r="DV1818" t="s">
        <v>132</v>
      </c>
      <c r="DW1818" t="s">
        <v>132</v>
      </c>
      <c r="DX1818">
        <v>100</v>
      </c>
      <c r="EE1818">
        <v>51482689</v>
      </c>
      <c r="EF1818">
        <v>1</v>
      </c>
      <c r="EG1818" t="s">
        <v>21</v>
      </c>
      <c r="EH1818">
        <v>0</v>
      </c>
      <c r="EI1818" t="s">
        <v>3</v>
      </c>
      <c r="EJ1818">
        <v>4</v>
      </c>
      <c r="EK1818">
        <v>0</v>
      </c>
      <c r="EL1818" t="s">
        <v>22</v>
      </c>
      <c r="EM1818" t="s">
        <v>23</v>
      </c>
      <c r="EO1818" t="s">
        <v>3</v>
      </c>
      <c r="EQ1818">
        <v>0</v>
      </c>
      <c r="ER1818">
        <v>41951.1</v>
      </c>
      <c r="ES1818">
        <v>0</v>
      </c>
      <c r="ET1818">
        <v>0</v>
      </c>
      <c r="EU1818">
        <v>0</v>
      </c>
      <c r="EV1818">
        <v>41951.1</v>
      </c>
      <c r="EW1818">
        <v>221.6</v>
      </c>
      <c r="EX1818">
        <v>0</v>
      </c>
      <c r="EY1818">
        <v>0</v>
      </c>
      <c r="FQ1818">
        <v>0</v>
      </c>
      <c r="FR1818">
        <f t="shared" si="1525"/>
        <v>0</v>
      </c>
      <c r="FS1818">
        <v>0</v>
      </c>
      <c r="FX1818">
        <v>70</v>
      </c>
      <c r="FY1818">
        <v>10</v>
      </c>
      <c r="GA1818" t="s">
        <v>3</v>
      </c>
      <c r="GD1818">
        <v>0</v>
      </c>
      <c r="GF1818">
        <v>-886337855</v>
      </c>
      <c r="GG1818">
        <v>2</v>
      </c>
      <c r="GH1818">
        <v>1</v>
      </c>
      <c r="GI1818">
        <v>-2</v>
      </c>
      <c r="GJ1818">
        <v>0</v>
      </c>
      <c r="GK1818">
        <f>ROUND(R1818*(R12)/100,2)</f>
        <v>0</v>
      </c>
      <c r="GL1818">
        <f t="shared" si="1526"/>
        <v>0</v>
      </c>
      <c r="GM1818">
        <f>ROUND(O1818+X1818+Y1818+GK1818,2)+GX1818</f>
        <v>0</v>
      </c>
      <c r="GN1818">
        <f>IF(OR(BI1818=0,BI1818=1),ROUND(O1818+X1818+Y1818+GK1818,2),0)</f>
        <v>0</v>
      </c>
      <c r="GO1818">
        <f>IF(BI1818=2,ROUND(O1818+X1818+Y1818+GK1818,2),0)</f>
        <v>0</v>
      </c>
      <c r="GP1818">
        <f>IF(BI1818=4,ROUND(O1818+X1818+Y1818+GK1818,2)+GX1818,0)</f>
        <v>0</v>
      </c>
      <c r="GR1818">
        <v>0</v>
      </c>
      <c r="GS1818">
        <v>3</v>
      </c>
      <c r="GT1818">
        <v>0</v>
      </c>
      <c r="GU1818" t="s">
        <v>3</v>
      </c>
      <c r="GV1818">
        <f t="shared" si="1527"/>
        <v>0</v>
      </c>
      <c r="GW1818">
        <v>1</v>
      </c>
      <c r="GX1818">
        <f t="shared" si="1528"/>
        <v>0</v>
      </c>
      <c r="HA1818">
        <v>0</v>
      </c>
      <c r="HB1818">
        <v>0</v>
      </c>
      <c r="HC1818">
        <f t="shared" si="1529"/>
        <v>0</v>
      </c>
      <c r="HE1818" t="s">
        <v>3</v>
      </c>
      <c r="HF1818" t="s">
        <v>3</v>
      </c>
      <c r="IK1818">
        <f t="shared" si="1530"/>
        <v>0</v>
      </c>
    </row>
    <row r="1819" spans="1:245" x14ac:dyDescent="0.2">
      <c r="A1819">
        <v>17</v>
      </c>
      <c r="B1819">
        <v>1</v>
      </c>
      <c r="C1819">
        <f>ROW(SmtRes!A575)</f>
        <v>575</v>
      </c>
      <c r="D1819">
        <f>ROW(EtalonRes!A557)</f>
        <v>557</v>
      </c>
      <c r="E1819" t="s">
        <v>200</v>
      </c>
      <c r="F1819" t="s">
        <v>430</v>
      </c>
      <c r="G1819" t="s">
        <v>433</v>
      </c>
      <c r="H1819" t="s">
        <v>132</v>
      </c>
      <c r="I1819">
        <v>0</v>
      </c>
      <c r="J1819">
        <v>0</v>
      </c>
      <c r="O1819">
        <f t="shared" si="1498"/>
        <v>0</v>
      </c>
      <c r="P1819">
        <f t="shared" si="1499"/>
        <v>0</v>
      </c>
      <c r="Q1819">
        <f t="shared" si="1500"/>
        <v>0</v>
      </c>
      <c r="R1819">
        <f t="shared" si="1501"/>
        <v>0</v>
      </c>
      <c r="S1819">
        <f t="shared" si="1502"/>
        <v>0</v>
      </c>
      <c r="T1819">
        <f t="shared" si="1503"/>
        <v>0</v>
      </c>
      <c r="U1819">
        <f t="shared" si="1504"/>
        <v>0</v>
      </c>
      <c r="V1819">
        <f t="shared" si="1505"/>
        <v>0</v>
      </c>
      <c r="W1819">
        <f t="shared" si="1506"/>
        <v>0</v>
      </c>
      <c r="X1819">
        <f t="shared" si="1507"/>
        <v>0</v>
      </c>
      <c r="Y1819">
        <f t="shared" si="1508"/>
        <v>0</v>
      </c>
      <c r="AA1819">
        <v>52421674</v>
      </c>
      <c r="AB1819">
        <f t="shared" si="1509"/>
        <v>9066.39</v>
      </c>
      <c r="AC1819">
        <f t="shared" si="1510"/>
        <v>0</v>
      </c>
      <c r="AD1819">
        <f>ROUND((((ET1819)-(EU1819))+AE1819),6)</f>
        <v>8779.01</v>
      </c>
      <c r="AE1819">
        <f t="shared" si="1511"/>
        <v>3433.88</v>
      </c>
      <c r="AF1819">
        <f t="shared" si="1511"/>
        <v>287.38</v>
      </c>
      <c r="AG1819">
        <f t="shared" si="1512"/>
        <v>0</v>
      </c>
      <c r="AH1819">
        <f t="shared" si="1513"/>
        <v>1.59</v>
      </c>
      <c r="AI1819">
        <f t="shared" si="1513"/>
        <v>0</v>
      </c>
      <c r="AJ1819">
        <f t="shared" si="1514"/>
        <v>0</v>
      </c>
      <c r="AK1819">
        <v>9066.39</v>
      </c>
      <c r="AL1819">
        <v>0</v>
      </c>
      <c r="AM1819">
        <v>8779.01</v>
      </c>
      <c r="AN1819">
        <v>3433.88</v>
      </c>
      <c r="AO1819">
        <v>287.38</v>
      </c>
      <c r="AP1819">
        <v>0</v>
      </c>
      <c r="AQ1819">
        <v>1.59</v>
      </c>
      <c r="AR1819">
        <v>0</v>
      </c>
      <c r="AS1819">
        <v>0</v>
      </c>
      <c r="AT1819">
        <v>70</v>
      </c>
      <c r="AU1819">
        <v>10</v>
      </c>
      <c r="AV1819">
        <v>1</v>
      </c>
      <c r="AW1819">
        <v>1</v>
      </c>
      <c r="AZ1819">
        <v>1</v>
      </c>
      <c r="BA1819">
        <v>1</v>
      </c>
      <c r="BB1819">
        <v>1</v>
      </c>
      <c r="BC1819">
        <v>1</v>
      </c>
      <c r="BD1819" t="s">
        <v>3</v>
      </c>
      <c r="BE1819" t="s">
        <v>3</v>
      </c>
      <c r="BF1819" t="s">
        <v>3</v>
      </c>
      <c r="BG1819" t="s">
        <v>3</v>
      </c>
      <c r="BH1819">
        <v>0</v>
      </c>
      <c r="BI1819">
        <v>4</v>
      </c>
      <c r="BJ1819" t="s">
        <v>432</v>
      </c>
      <c r="BM1819">
        <v>0</v>
      </c>
      <c r="BN1819">
        <v>0</v>
      </c>
      <c r="BO1819" t="s">
        <v>3</v>
      </c>
      <c r="BP1819">
        <v>0</v>
      </c>
      <c r="BQ1819">
        <v>1</v>
      </c>
      <c r="BR1819">
        <v>0</v>
      </c>
      <c r="BS1819">
        <v>1</v>
      </c>
      <c r="BT1819">
        <v>1</v>
      </c>
      <c r="BU1819">
        <v>1</v>
      </c>
      <c r="BV1819">
        <v>1</v>
      </c>
      <c r="BW1819">
        <v>1</v>
      </c>
      <c r="BX1819">
        <v>1</v>
      </c>
      <c r="BY1819" t="s">
        <v>3</v>
      </c>
      <c r="BZ1819">
        <v>70</v>
      </c>
      <c r="CA1819">
        <v>10</v>
      </c>
      <c r="CE1819">
        <v>0</v>
      </c>
      <c r="CF1819">
        <v>0</v>
      </c>
      <c r="CG1819">
        <v>0</v>
      </c>
      <c r="CM1819">
        <v>0</v>
      </c>
      <c r="CN1819" t="s">
        <v>3</v>
      </c>
      <c r="CO1819">
        <v>0</v>
      </c>
      <c r="CP1819">
        <f t="shared" si="1515"/>
        <v>0</v>
      </c>
      <c r="CQ1819">
        <f t="shared" si="1516"/>
        <v>0</v>
      </c>
      <c r="CR1819">
        <f>((((ET1819)*BB1819-(EU1819)*BS1819)+AE1819*BS1819)*AV1819)</f>
        <v>8779.01</v>
      </c>
      <c r="CS1819">
        <f t="shared" si="1517"/>
        <v>3433.88</v>
      </c>
      <c r="CT1819">
        <f t="shared" si="1518"/>
        <v>287.38</v>
      </c>
      <c r="CU1819">
        <f t="shared" si="1519"/>
        <v>0</v>
      </c>
      <c r="CV1819">
        <f t="shared" si="1520"/>
        <v>1.59</v>
      </c>
      <c r="CW1819">
        <f t="shared" si="1521"/>
        <v>0</v>
      </c>
      <c r="CX1819">
        <f t="shared" si="1522"/>
        <v>0</v>
      </c>
      <c r="CY1819">
        <f t="shared" si="1523"/>
        <v>0</v>
      </c>
      <c r="CZ1819">
        <f t="shared" si="1524"/>
        <v>0</v>
      </c>
      <c r="DC1819" t="s">
        <v>3</v>
      </c>
      <c r="DD1819" t="s">
        <v>3</v>
      </c>
      <c r="DE1819" t="s">
        <v>3</v>
      </c>
      <c r="DF1819" t="s">
        <v>3</v>
      </c>
      <c r="DG1819" t="s">
        <v>3</v>
      </c>
      <c r="DH1819" t="s">
        <v>3</v>
      </c>
      <c r="DI1819" t="s">
        <v>3</v>
      </c>
      <c r="DJ1819" t="s">
        <v>3</v>
      </c>
      <c r="DK1819" t="s">
        <v>3</v>
      </c>
      <c r="DL1819" t="s">
        <v>3</v>
      </c>
      <c r="DM1819" t="s">
        <v>3</v>
      </c>
      <c r="DN1819">
        <v>0</v>
      </c>
      <c r="DO1819">
        <v>0</v>
      </c>
      <c r="DP1819">
        <v>1</v>
      </c>
      <c r="DQ1819">
        <v>1</v>
      </c>
      <c r="DU1819">
        <v>1007</v>
      </c>
      <c r="DV1819" t="s">
        <v>132</v>
      </c>
      <c r="DW1819" t="s">
        <v>132</v>
      </c>
      <c r="DX1819">
        <v>100</v>
      </c>
      <c r="EE1819">
        <v>51482689</v>
      </c>
      <c r="EF1819">
        <v>1</v>
      </c>
      <c r="EG1819" t="s">
        <v>21</v>
      </c>
      <c r="EH1819">
        <v>0</v>
      </c>
      <c r="EI1819" t="s">
        <v>3</v>
      </c>
      <c r="EJ1819">
        <v>4</v>
      </c>
      <c r="EK1819">
        <v>0</v>
      </c>
      <c r="EL1819" t="s">
        <v>22</v>
      </c>
      <c r="EM1819" t="s">
        <v>23</v>
      </c>
      <c r="EO1819" t="s">
        <v>3</v>
      </c>
      <c r="EQ1819">
        <v>0</v>
      </c>
      <c r="ER1819">
        <v>9066.39</v>
      </c>
      <c r="ES1819">
        <v>0</v>
      </c>
      <c r="ET1819">
        <v>8779.01</v>
      </c>
      <c r="EU1819">
        <v>3433.88</v>
      </c>
      <c r="EV1819">
        <v>287.38</v>
      </c>
      <c r="EW1819">
        <v>1.59</v>
      </c>
      <c r="EX1819">
        <v>0</v>
      </c>
      <c r="EY1819">
        <v>0</v>
      </c>
      <c r="FQ1819">
        <v>0</v>
      </c>
      <c r="FR1819">
        <f t="shared" si="1525"/>
        <v>0</v>
      </c>
      <c r="FS1819">
        <v>0</v>
      </c>
      <c r="FX1819">
        <v>70</v>
      </c>
      <c r="FY1819">
        <v>10</v>
      </c>
      <c r="GA1819" t="s">
        <v>3</v>
      </c>
      <c r="GD1819">
        <v>0</v>
      </c>
      <c r="GF1819">
        <v>278023939</v>
      </c>
      <c r="GG1819">
        <v>2</v>
      </c>
      <c r="GH1819">
        <v>1</v>
      </c>
      <c r="GI1819">
        <v>-2</v>
      </c>
      <c r="GJ1819">
        <v>0</v>
      </c>
      <c r="GK1819">
        <f>ROUND(R1819*(R12)/100,2)</f>
        <v>0</v>
      </c>
      <c r="GL1819">
        <f t="shared" si="1526"/>
        <v>0</v>
      </c>
      <c r="GM1819">
        <f>ROUND(O1819+X1819+Y1819+GK1819,2)+GX1819</f>
        <v>0</v>
      </c>
      <c r="GN1819">
        <f>IF(OR(BI1819=0,BI1819=1),ROUND(O1819+X1819+Y1819+GK1819,2),0)</f>
        <v>0</v>
      </c>
      <c r="GO1819">
        <f>IF(BI1819=2,ROUND(O1819+X1819+Y1819+GK1819,2),0)</f>
        <v>0</v>
      </c>
      <c r="GP1819">
        <f>IF(BI1819=4,ROUND(O1819+X1819+Y1819+GK1819,2)+GX1819,0)</f>
        <v>0</v>
      </c>
      <c r="GR1819">
        <v>0</v>
      </c>
      <c r="GS1819">
        <v>3</v>
      </c>
      <c r="GT1819">
        <v>0</v>
      </c>
      <c r="GU1819" t="s">
        <v>3</v>
      </c>
      <c r="GV1819">
        <f t="shared" si="1527"/>
        <v>0</v>
      </c>
      <c r="GW1819">
        <v>1</v>
      </c>
      <c r="GX1819">
        <f t="shared" si="1528"/>
        <v>0</v>
      </c>
      <c r="HA1819">
        <v>0</v>
      </c>
      <c r="HB1819">
        <v>0</v>
      </c>
      <c r="HC1819">
        <f t="shared" si="1529"/>
        <v>0</v>
      </c>
      <c r="HE1819" t="s">
        <v>3</v>
      </c>
      <c r="HF1819" t="s">
        <v>3</v>
      </c>
      <c r="IK1819">
        <f t="shared" si="1530"/>
        <v>0</v>
      </c>
    </row>
    <row r="1820" spans="1:245" x14ac:dyDescent="0.2">
      <c r="A1820">
        <v>17</v>
      </c>
      <c r="B1820">
        <v>1</v>
      </c>
      <c r="C1820">
        <f>ROW(SmtRes!A576)</f>
        <v>576</v>
      </c>
      <c r="D1820">
        <f>ROW(EtalonRes!A558)</f>
        <v>558</v>
      </c>
      <c r="E1820" t="s">
        <v>213</v>
      </c>
      <c r="F1820" t="s">
        <v>160</v>
      </c>
      <c r="G1820" t="s">
        <v>161</v>
      </c>
      <c r="H1820" t="s">
        <v>132</v>
      </c>
      <c r="I1820">
        <v>0</v>
      </c>
      <c r="J1820">
        <v>0</v>
      </c>
      <c r="O1820">
        <f t="shared" si="1498"/>
        <v>0</v>
      </c>
      <c r="P1820">
        <f t="shared" si="1499"/>
        <v>0</v>
      </c>
      <c r="Q1820">
        <f t="shared" si="1500"/>
        <v>0</v>
      </c>
      <c r="R1820">
        <f t="shared" si="1501"/>
        <v>0</v>
      </c>
      <c r="S1820">
        <f t="shared" si="1502"/>
        <v>0</v>
      </c>
      <c r="T1820">
        <f t="shared" si="1503"/>
        <v>0</v>
      </c>
      <c r="U1820">
        <f t="shared" si="1504"/>
        <v>0</v>
      </c>
      <c r="V1820">
        <f t="shared" si="1505"/>
        <v>0</v>
      </c>
      <c r="W1820">
        <f t="shared" si="1506"/>
        <v>0</v>
      </c>
      <c r="X1820">
        <f t="shared" si="1507"/>
        <v>0</v>
      </c>
      <c r="Y1820">
        <f t="shared" si="1508"/>
        <v>0</v>
      </c>
      <c r="AA1820">
        <v>52421674</v>
      </c>
      <c r="AB1820">
        <f t="shared" si="1509"/>
        <v>11130.3</v>
      </c>
      <c r="AC1820">
        <f t="shared" si="1510"/>
        <v>0</v>
      </c>
      <c r="AD1820">
        <f>ROUND((((ET1820)-(EU1820))+AE1820),6)</f>
        <v>0</v>
      </c>
      <c r="AE1820">
        <f t="shared" si="1511"/>
        <v>0</v>
      </c>
      <c r="AF1820">
        <f t="shared" si="1511"/>
        <v>11130.3</v>
      </c>
      <c r="AG1820">
        <f t="shared" si="1512"/>
        <v>0</v>
      </c>
      <c r="AH1820">
        <f t="shared" si="1513"/>
        <v>83</v>
      </c>
      <c r="AI1820">
        <f t="shared" si="1513"/>
        <v>0</v>
      </c>
      <c r="AJ1820">
        <f t="shared" si="1514"/>
        <v>0</v>
      </c>
      <c r="AK1820">
        <v>11130.3</v>
      </c>
      <c r="AL1820">
        <v>0</v>
      </c>
      <c r="AM1820">
        <v>0</v>
      </c>
      <c r="AN1820">
        <v>0</v>
      </c>
      <c r="AO1820">
        <v>11130.3</v>
      </c>
      <c r="AP1820">
        <v>0</v>
      </c>
      <c r="AQ1820">
        <v>83</v>
      </c>
      <c r="AR1820">
        <v>0</v>
      </c>
      <c r="AS1820">
        <v>0</v>
      </c>
      <c r="AT1820">
        <v>70</v>
      </c>
      <c r="AU1820">
        <v>10</v>
      </c>
      <c r="AV1820">
        <v>1</v>
      </c>
      <c r="AW1820">
        <v>1</v>
      </c>
      <c r="AZ1820">
        <v>1</v>
      </c>
      <c r="BA1820">
        <v>1</v>
      </c>
      <c r="BB1820">
        <v>1</v>
      </c>
      <c r="BC1820">
        <v>1</v>
      </c>
      <c r="BD1820" t="s">
        <v>3</v>
      </c>
      <c r="BE1820" t="s">
        <v>3</v>
      </c>
      <c r="BF1820" t="s">
        <v>3</v>
      </c>
      <c r="BG1820" t="s">
        <v>3</v>
      </c>
      <c r="BH1820">
        <v>0</v>
      </c>
      <c r="BI1820">
        <v>4</v>
      </c>
      <c r="BJ1820" t="s">
        <v>162</v>
      </c>
      <c r="BM1820">
        <v>0</v>
      </c>
      <c r="BN1820">
        <v>0</v>
      </c>
      <c r="BO1820" t="s">
        <v>3</v>
      </c>
      <c r="BP1820">
        <v>0</v>
      </c>
      <c r="BQ1820">
        <v>1</v>
      </c>
      <c r="BR1820">
        <v>0</v>
      </c>
      <c r="BS1820">
        <v>1</v>
      </c>
      <c r="BT1820">
        <v>1</v>
      </c>
      <c r="BU1820">
        <v>1</v>
      </c>
      <c r="BV1820">
        <v>1</v>
      </c>
      <c r="BW1820">
        <v>1</v>
      </c>
      <c r="BX1820">
        <v>1</v>
      </c>
      <c r="BY1820" t="s">
        <v>3</v>
      </c>
      <c r="BZ1820">
        <v>70</v>
      </c>
      <c r="CA1820">
        <v>10</v>
      </c>
      <c r="CE1820">
        <v>0</v>
      </c>
      <c r="CF1820">
        <v>0</v>
      </c>
      <c r="CG1820">
        <v>0</v>
      </c>
      <c r="CM1820">
        <v>0</v>
      </c>
      <c r="CN1820" t="s">
        <v>3</v>
      </c>
      <c r="CO1820">
        <v>0</v>
      </c>
      <c r="CP1820">
        <f t="shared" si="1515"/>
        <v>0</v>
      </c>
      <c r="CQ1820">
        <f t="shared" si="1516"/>
        <v>0</v>
      </c>
      <c r="CR1820">
        <f>((((ET1820)*BB1820-(EU1820)*BS1820)+AE1820*BS1820)*AV1820)</f>
        <v>0</v>
      </c>
      <c r="CS1820">
        <f t="shared" si="1517"/>
        <v>0</v>
      </c>
      <c r="CT1820">
        <f t="shared" si="1518"/>
        <v>11130.3</v>
      </c>
      <c r="CU1820">
        <f t="shared" si="1519"/>
        <v>0</v>
      </c>
      <c r="CV1820">
        <f t="shared" si="1520"/>
        <v>83</v>
      </c>
      <c r="CW1820">
        <f t="shared" si="1521"/>
        <v>0</v>
      </c>
      <c r="CX1820">
        <f t="shared" si="1522"/>
        <v>0</v>
      </c>
      <c r="CY1820">
        <f t="shared" si="1523"/>
        <v>0</v>
      </c>
      <c r="CZ1820">
        <f t="shared" si="1524"/>
        <v>0</v>
      </c>
      <c r="DC1820" t="s">
        <v>3</v>
      </c>
      <c r="DD1820" t="s">
        <v>3</v>
      </c>
      <c r="DE1820" t="s">
        <v>3</v>
      </c>
      <c r="DF1820" t="s">
        <v>3</v>
      </c>
      <c r="DG1820" t="s">
        <v>3</v>
      </c>
      <c r="DH1820" t="s">
        <v>3</v>
      </c>
      <c r="DI1820" t="s">
        <v>3</v>
      </c>
      <c r="DJ1820" t="s">
        <v>3</v>
      </c>
      <c r="DK1820" t="s">
        <v>3</v>
      </c>
      <c r="DL1820" t="s">
        <v>3</v>
      </c>
      <c r="DM1820" t="s">
        <v>3</v>
      </c>
      <c r="DN1820">
        <v>0</v>
      </c>
      <c r="DO1820">
        <v>0</v>
      </c>
      <c r="DP1820">
        <v>1</v>
      </c>
      <c r="DQ1820">
        <v>1</v>
      </c>
      <c r="DU1820">
        <v>1007</v>
      </c>
      <c r="DV1820" t="s">
        <v>132</v>
      </c>
      <c r="DW1820" t="s">
        <v>132</v>
      </c>
      <c r="DX1820">
        <v>100</v>
      </c>
      <c r="EE1820">
        <v>51482689</v>
      </c>
      <c r="EF1820">
        <v>1</v>
      </c>
      <c r="EG1820" t="s">
        <v>21</v>
      </c>
      <c r="EH1820">
        <v>0</v>
      </c>
      <c r="EI1820" t="s">
        <v>3</v>
      </c>
      <c r="EJ1820">
        <v>4</v>
      </c>
      <c r="EK1820">
        <v>0</v>
      </c>
      <c r="EL1820" t="s">
        <v>22</v>
      </c>
      <c r="EM1820" t="s">
        <v>23</v>
      </c>
      <c r="EO1820" t="s">
        <v>3</v>
      </c>
      <c r="EQ1820">
        <v>0</v>
      </c>
      <c r="ER1820">
        <v>11130.3</v>
      </c>
      <c r="ES1820">
        <v>0</v>
      </c>
      <c r="ET1820">
        <v>0</v>
      </c>
      <c r="EU1820">
        <v>0</v>
      </c>
      <c r="EV1820">
        <v>11130.3</v>
      </c>
      <c r="EW1820">
        <v>83</v>
      </c>
      <c r="EX1820">
        <v>0</v>
      </c>
      <c r="EY1820">
        <v>0</v>
      </c>
      <c r="FQ1820">
        <v>0</v>
      </c>
      <c r="FR1820">
        <f t="shared" si="1525"/>
        <v>0</v>
      </c>
      <c r="FS1820">
        <v>0</v>
      </c>
      <c r="FX1820">
        <v>70</v>
      </c>
      <c r="FY1820">
        <v>10</v>
      </c>
      <c r="GA1820" t="s">
        <v>3</v>
      </c>
      <c r="GD1820">
        <v>0</v>
      </c>
      <c r="GF1820">
        <v>-1649887295</v>
      </c>
      <c r="GG1820">
        <v>2</v>
      </c>
      <c r="GH1820">
        <v>1</v>
      </c>
      <c r="GI1820">
        <v>-2</v>
      </c>
      <c r="GJ1820">
        <v>0</v>
      </c>
      <c r="GK1820">
        <f>ROUND(R1820*(R12)/100,2)</f>
        <v>0</v>
      </c>
      <c r="GL1820">
        <f t="shared" si="1526"/>
        <v>0</v>
      </c>
      <c r="GM1820">
        <f>ROUND(O1820+X1820+Y1820+GK1820,2)+GX1820</f>
        <v>0</v>
      </c>
      <c r="GN1820">
        <f>IF(OR(BI1820=0,BI1820=1),ROUND(O1820+X1820+Y1820+GK1820,2),0)</f>
        <v>0</v>
      </c>
      <c r="GO1820">
        <f>IF(BI1820=2,ROUND(O1820+X1820+Y1820+GK1820,2),0)</f>
        <v>0</v>
      </c>
      <c r="GP1820">
        <f>IF(BI1820=4,ROUND(O1820+X1820+Y1820+GK1820,2)+GX1820,0)</f>
        <v>0</v>
      </c>
      <c r="GR1820">
        <v>0</v>
      </c>
      <c r="GS1820">
        <v>3</v>
      </c>
      <c r="GT1820">
        <v>0</v>
      </c>
      <c r="GU1820" t="s">
        <v>3</v>
      </c>
      <c r="GV1820">
        <f t="shared" si="1527"/>
        <v>0</v>
      </c>
      <c r="GW1820">
        <v>1</v>
      </c>
      <c r="GX1820">
        <f t="shared" si="1528"/>
        <v>0</v>
      </c>
      <c r="HA1820">
        <v>0</v>
      </c>
      <c r="HB1820">
        <v>0</v>
      </c>
      <c r="HC1820">
        <f t="shared" si="1529"/>
        <v>0</v>
      </c>
      <c r="HE1820" t="s">
        <v>3</v>
      </c>
      <c r="HF1820" t="s">
        <v>3</v>
      </c>
      <c r="IK1820">
        <f t="shared" si="1530"/>
        <v>0</v>
      </c>
    </row>
    <row r="1821" spans="1:245" x14ac:dyDescent="0.2">
      <c r="A1821">
        <v>17</v>
      </c>
      <c r="B1821">
        <v>1</v>
      </c>
      <c r="C1821">
        <f>ROW(SmtRes!A577)</f>
        <v>577</v>
      </c>
      <c r="D1821">
        <f>ROW(EtalonRes!A559)</f>
        <v>559</v>
      </c>
      <c r="E1821" t="s">
        <v>218</v>
      </c>
      <c r="F1821" t="s">
        <v>164</v>
      </c>
      <c r="G1821" t="s">
        <v>165</v>
      </c>
      <c r="H1821" t="s">
        <v>166</v>
      </c>
      <c r="I1821">
        <v>0</v>
      </c>
      <c r="J1821">
        <v>0</v>
      </c>
      <c r="O1821">
        <f t="shared" si="1498"/>
        <v>0</v>
      </c>
      <c r="P1821">
        <f t="shared" si="1499"/>
        <v>0</v>
      </c>
      <c r="Q1821">
        <f t="shared" si="1500"/>
        <v>0</v>
      </c>
      <c r="R1821">
        <f t="shared" si="1501"/>
        <v>0</v>
      </c>
      <c r="S1821">
        <f t="shared" si="1502"/>
        <v>0</v>
      </c>
      <c r="T1821">
        <f t="shared" si="1503"/>
        <v>0</v>
      </c>
      <c r="U1821">
        <f t="shared" si="1504"/>
        <v>0</v>
      </c>
      <c r="V1821">
        <f t="shared" si="1505"/>
        <v>0</v>
      </c>
      <c r="W1821">
        <f t="shared" si="1506"/>
        <v>0</v>
      </c>
      <c r="X1821">
        <f t="shared" si="1507"/>
        <v>0</v>
      </c>
      <c r="Y1821">
        <f t="shared" si="1508"/>
        <v>0</v>
      </c>
      <c r="AA1821">
        <v>52421674</v>
      </c>
      <c r="AB1821">
        <f t="shared" si="1509"/>
        <v>47.27</v>
      </c>
      <c r="AC1821">
        <f t="shared" si="1510"/>
        <v>0</v>
      </c>
      <c r="AD1821">
        <f>ROUND((((ET1821)-(EU1821))+AE1821),6)</f>
        <v>47.27</v>
      </c>
      <c r="AE1821">
        <f t="shared" si="1511"/>
        <v>25.66</v>
      </c>
      <c r="AF1821">
        <f t="shared" si="1511"/>
        <v>0</v>
      </c>
      <c r="AG1821">
        <f t="shared" si="1512"/>
        <v>0</v>
      </c>
      <c r="AH1821">
        <f t="shared" si="1513"/>
        <v>0</v>
      </c>
      <c r="AI1821">
        <f t="shared" si="1513"/>
        <v>0</v>
      </c>
      <c r="AJ1821">
        <f t="shared" si="1514"/>
        <v>0</v>
      </c>
      <c r="AK1821">
        <v>47.27</v>
      </c>
      <c r="AL1821">
        <v>0</v>
      </c>
      <c r="AM1821">
        <v>47.27</v>
      </c>
      <c r="AN1821">
        <v>25.66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1</v>
      </c>
      <c r="AW1821">
        <v>1</v>
      </c>
      <c r="AZ1821">
        <v>1</v>
      </c>
      <c r="BA1821">
        <v>1</v>
      </c>
      <c r="BB1821">
        <v>1</v>
      </c>
      <c r="BC1821">
        <v>1</v>
      </c>
      <c r="BD1821" t="s">
        <v>3</v>
      </c>
      <c r="BE1821" t="s">
        <v>3</v>
      </c>
      <c r="BF1821" t="s">
        <v>3</v>
      </c>
      <c r="BG1821" t="s">
        <v>3</v>
      </c>
      <c r="BH1821">
        <v>0</v>
      </c>
      <c r="BI1821">
        <v>4</v>
      </c>
      <c r="BJ1821" t="s">
        <v>167</v>
      </c>
      <c r="BM1821">
        <v>1</v>
      </c>
      <c r="BN1821">
        <v>0</v>
      </c>
      <c r="BO1821" t="s">
        <v>3</v>
      </c>
      <c r="BP1821">
        <v>0</v>
      </c>
      <c r="BQ1821">
        <v>1</v>
      </c>
      <c r="BR1821">
        <v>0</v>
      </c>
      <c r="BS1821">
        <v>1</v>
      </c>
      <c r="BT1821">
        <v>1</v>
      </c>
      <c r="BU1821">
        <v>1</v>
      </c>
      <c r="BV1821">
        <v>1</v>
      </c>
      <c r="BW1821">
        <v>1</v>
      </c>
      <c r="BX1821">
        <v>1</v>
      </c>
      <c r="BY1821" t="s">
        <v>3</v>
      </c>
      <c r="BZ1821">
        <v>0</v>
      </c>
      <c r="CA1821">
        <v>0</v>
      </c>
      <c r="CE1821">
        <v>0</v>
      </c>
      <c r="CF1821">
        <v>0</v>
      </c>
      <c r="CG1821">
        <v>0</v>
      </c>
      <c r="CM1821">
        <v>0</v>
      </c>
      <c r="CN1821" t="s">
        <v>3</v>
      </c>
      <c r="CO1821">
        <v>0</v>
      </c>
      <c r="CP1821">
        <f t="shared" si="1515"/>
        <v>0</v>
      </c>
      <c r="CQ1821">
        <f t="shared" si="1516"/>
        <v>0</v>
      </c>
      <c r="CR1821">
        <f>((((ET1821)*BB1821-(EU1821)*BS1821)+AE1821*BS1821)*AV1821)</f>
        <v>47.27</v>
      </c>
      <c r="CS1821">
        <f t="shared" si="1517"/>
        <v>25.66</v>
      </c>
      <c r="CT1821">
        <f t="shared" si="1518"/>
        <v>0</v>
      </c>
      <c r="CU1821">
        <f t="shared" si="1519"/>
        <v>0</v>
      </c>
      <c r="CV1821">
        <f t="shared" si="1520"/>
        <v>0</v>
      </c>
      <c r="CW1821">
        <f t="shared" si="1521"/>
        <v>0</v>
      </c>
      <c r="CX1821">
        <f t="shared" si="1522"/>
        <v>0</v>
      </c>
      <c r="CY1821">
        <f t="shared" si="1523"/>
        <v>0</v>
      </c>
      <c r="CZ1821">
        <f t="shared" si="1524"/>
        <v>0</v>
      </c>
      <c r="DC1821" t="s">
        <v>3</v>
      </c>
      <c r="DD1821" t="s">
        <v>3</v>
      </c>
      <c r="DE1821" t="s">
        <v>3</v>
      </c>
      <c r="DF1821" t="s">
        <v>3</v>
      </c>
      <c r="DG1821" t="s">
        <v>3</v>
      </c>
      <c r="DH1821" t="s">
        <v>3</v>
      </c>
      <c r="DI1821" t="s">
        <v>3</v>
      </c>
      <c r="DJ1821" t="s">
        <v>3</v>
      </c>
      <c r="DK1821" t="s">
        <v>3</v>
      </c>
      <c r="DL1821" t="s">
        <v>3</v>
      </c>
      <c r="DM1821" t="s">
        <v>3</v>
      </c>
      <c r="DN1821">
        <v>0</v>
      </c>
      <c r="DO1821">
        <v>0</v>
      </c>
      <c r="DP1821">
        <v>1</v>
      </c>
      <c r="DQ1821">
        <v>1</v>
      </c>
      <c r="DU1821">
        <v>1007</v>
      </c>
      <c r="DV1821" t="s">
        <v>166</v>
      </c>
      <c r="DW1821" t="s">
        <v>166</v>
      </c>
      <c r="DX1821">
        <v>1</v>
      </c>
      <c r="EE1821">
        <v>51482691</v>
      </c>
      <c r="EF1821">
        <v>1</v>
      </c>
      <c r="EG1821" t="s">
        <v>21</v>
      </c>
      <c r="EH1821">
        <v>0</v>
      </c>
      <c r="EI1821" t="s">
        <v>3</v>
      </c>
      <c r="EJ1821">
        <v>4</v>
      </c>
      <c r="EK1821">
        <v>1</v>
      </c>
      <c r="EL1821" t="s">
        <v>37</v>
      </c>
      <c r="EM1821" t="s">
        <v>23</v>
      </c>
      <c r="EO1821" t="s">
        <v>3</v>
      </c>
      <c r="EQ1821">
        <v>0</v>
      </c>
      <c r="ER1821">
        <v>47.27</v>
      </c>
      <c r="ES1821">
        <v>0</v>
      </c>
      <c r="ET1821">
        <v>47.27</v>
      </c>
      <c r="EU1821">
        <v>25.66</v>
      </c>
      <c r="EV1821">
        <v>0</v>
      </c>
      <c r="EW1821">
        <v>0</v>
      </c>
      <c r="EX1821">
        <v>0</v>
      </c>
      <c r="EY1821">
        <v>0</v>
      </c>
      <c r="FQ1821">
        <v>0</v>
      </c>
      <c r="FR1821">
        <f t="shared" si="1525"/>
        <v>0</v>
      </c>
      <c r="FS1821">
        <v>0</v>
      </c>
      <c r="FX1821">
        <v>0</v>
      </c>
      <c r="FY1821">
        <v>0</v>
      </c>
      <c r="GA1821" t="s">
        <v>3</v>
      </c>
      <c r="GD1821">
        <v>1</v>
      </c>
      <c r="GF1821">
        <v>-1249335408</v>
      </c>
      <c r="GG1821">
        <v>2</v>
      </c>
      <c r="GH1821">
        <v>1</v>
      </c>
      <c r="GI1821">
        <v>-2</v>
      </c>
      <c r="GJ1821">
        <v>0</v>
      </c>
      <c r="GK1821">
        <v>0</v>
      </c>
      <c r="GL1821">
        <f t="shared" si="1526"/>
        <v>0</v>
      </c>
      <c r="GM1821">
        <f>ROUND(O1821+X1821+Y1821,2)+GX1821</f>
        <v>0</v>
      </c>
      <c r="GN1821">
        <f>IF(OR(BI1821=0,BI1821=1),ROUND(O1821+X1821+Y1821,2),0)</f>
        <v>0</v>
      </c>
      <c r="GO1821">
        <f>IF(BI1821=2,ROUND(O1821+X1821+Y1821,2),0)</f>
        <v>0</v>
      </c>
      <c r="GP1821">
        <f>IF(BI1821=4,ROUND(O1821+X1821+Y1821,2)+GX1821,0)</f>
        <v>0</v>
      </c>
      <c r="GR1821">
        <v>0</v>
      </c>
      <c r="GS1821">
        <v>3</v>
      </c>
      <c r="GT1821">
        <v>0</v>
      </c>
      <c r="GU1821" t="s">
        <v>3</v>
      </c>
      <c r="GV1821">
        <f t="shared" si="1527"/>
        <v>0</v>
      </c>
      <c r="GW1821">
        <v>1</v>
      </c>
      <c r="GX1821">
        <f t="shared" si="1528"/>
        <v>0</v>
      </c>
      <c r="HA1821">
        <v>0</v>
      </c>
      <c r="HB1821">
        <v>0</v>
      </c>
      <c r="HC1821">
        <f t="shared" si="1529"/>
        <v>0</v>
      </c>
      <c r="HE1821" t="s">
        <v>3</v>
      </c>
      <c r="HF1821" t="s">
        <v>3</v>
      </c>
      <c r="IK1821">
        <f t="shared" si="1530"/>
        <v>0</v>
      </c>
    </row>
    <row r="1822" spans="1:245" x14ac:dyDescent="0.2">
      <c r="A1822">
        <v>17</v>
      </c>
      <c r="B1822">
        <v>1</v>
      </c>
      <c r="C1822">
        <f>ROW(SmtRes!A578)</f>
        <v>578</v>
      </c>
      <c r="D1822">
        <f>ROW(EtalonRes!A560)</f>
        <v>560</v>
      </c>
      <c r="E1822" t="s">
        <v>223</v>
      </c>
      <c r="F1822" t="s">
        <v>169</v>
      </c>
      <c r="G1822" t="s">
        <v>170</v>
      </c>
      <c r="H1822" t="s">
        <v>166</v>
      </c>
      <c r="I1822">
        <v>0</v>
      </c>
      <c r="J1822">
        <v>0</v>
      </c>
      <c r="O1822">
        <f t="shared" si="1498"/>
        <v>0</v>
      </c>
      <c r="P1822">
        <f t="shared" si="1499"/>
        <v>0</v>
      </c>
      <c r="Q1822">
        <f t="shared" si="1500"/>
        <v>0</v>
      </c>
      <c r="R1822">
        <f t="shared" si="1501"/>
        <v>0</v>
      </c>
      <c r="S1822">
        <f t="shared" si="1502"/>
        <v>0</v>
      </c>
      <c r="T1822">
        <f t="shared" si="1503"/>
        <v>0</v>
      </c>
      <c r="U1822">
        <f t="shared" si="1504"/>
        <v>0</v>
      </c>
      <c r="V1822">
        <f t="shared" si="1505"/>
        <v>0</v>
      </c>
      <c r="W1822">
        <f t="shared" si="1506"/>
        <v>0</v>
      </c>
      <c r="X1822">
        <f t="shared" si="1507"/>
        <v>0</v>
      </c>
      <c r="Y1822">
        <f t="shared" si="1508"/>
        <v>0</v>
      </c>
      <c r="AA1822">
        <v>52421674</v>
      </c>
      <c r="AB1822">
        <f t="shared" si="1509"/>
        <v>823.5</v>
      </c>
      <c r="AC1822">
        <f t="shared" si="1510"/>
        <v>0</v>
      </c>
      <c r="AD1822">
        <f>ROUND(((((ET1822*54))-((EU1822*54)))+AE1822),6)</f>
        <v>823.5</v>
      </c>
      <c r="AE1822">
        <f>ROUND(((EU1822*54)),6)</f>
        <v>447.12</v>
      </c>
      <c r="AF1822">
        <f t="shared" ref="AF1822:AF1832" si="1531">ROUND((EV1822),6)</f>
        <v>0</v>
      </c>
      <c r="AG1822">
        <f t="shared" si="1512"/>
        <v>0</v>
      </c>
      <c r="AH1822">
        <f t="shared" ref="AH1822:AH1832" si="1532">(EW1822)</f>
        <v>0</v>
      </c>
      <c r="AI1822">
        <f>((EX1822*54))</f>
        <v>0</v>
      </c>
      <c r="AJ1822">
        <f t="shared" si="1514"/>
        <v>0</v>
      </c>
      <c r="AK1822">
        <v>15.25</v>
      </c>
      <c r="AL1822">
        <v>0</v>
      </c>
      <c r="AM1822">
        <v>15.25</v>
      </c>
      <c r="AN1822">
        <v>8.2799999999999994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1</v>
      </c>
      <c r="AW1822">
        <v>1</v>
      </c>
      <c r="AZ1822">
        <v>1</v>
      </c>
      <c r="BA1822">
        <v>1</v>
      </c>
      <c r="BB1822">
        <v>1</v>
      </c>
      <c r="BC1822">
        <v>1</v>
      </c>
      <c r="BD1822" t="s">
        <v>3</v>
      </c>
      <c r="BE1822" t="s">
        <v>3</v>
      </c>
      <c r="BF1822" t="s">
        <v>3</v>
      </c>
      <c r="BG1822" t="s">
        <v>3</v>
      </c>
      <c r="BH1822">
        <v>0</v>
      </c>
      <c r="BI1822">
        <v>4</v>
      </c>
      <c r="BJ1822" t="s">
        <v>171</v>
      </c>
      <c r="BM1822">
        <v>1</v>
      </c>
      <c r="BN1822">
        <v>0</v>
      </c>
      <c r="BO1822" t="s">
        <v>3</v>
      </c>
      <c r="BP1822">
        <v>0</v>
      </c>
      <c r="BQ1822">
        <v>1</v>
      </c>
      <c r="BR1822">
        <v>0</v>
      </c>
      <c r="BS1822">
        <v>1</v>
      </c>
      <c r="BT1822">
        <v>1</v>
      </c>
      <c r="BU1822">
        <v>1</v>
      </c>
      <c r="BV1822">
        <v>1</v>
      </c>
      <c r="BW1822">
        <v>1</v>
      </c>
      <c r="BX1822">
        <v>1</v>
      </c>
      <c r="BY1822" t="s">
        <v>3</v>
      </c>
      <c r="BZ1822">
        <v>0</v>
      </c>
      <c r="CA1822">
        <v>0</v>
      </c>
      <c r="CE1822">
        <v>0</v>
      </c>
      <c r="CF1822">
        <v>0</v>
      </c>
      <c r="CG1822">
        <v>0</v>
      </c>
      <c r="CM1822">
        <v>0</v>
      </c>
      <c r="CN1822" t="s">
        <v>3</v>
      </c>
      <c r="CO1822">
        <v>0</v>
      </c>
      <c r="CP1822">
        <f t="shared" si="1515"/>
        <v>0</v>
      </c>
      <c r="CQ1822">
        <f t="shared" si="1516"/>
        <v>0</v>
      </c>
      <c r="CR1822">
        <f>(((((ET1822*54))*BB1822-((EU1822*54))*BS1822)+AE1822*BS1822)*AV1822)</f>
        <v>823.5</v>
      </c>
      <c r="CS1822">
        <f t="shared" si="1517"/>
        <v>447.12</v>
      </c>
      <c r="CT1822">
        <f t="shared" si="1518"/>
        <v>0</v>
      </c>
      <c r="CU1822">
        <f t="shared" si="1519"/>
        <v>0</v>
      </c>
      <c r="CV1822">
        <f t="shared" si="1520"/>
        <v>0</v>
      </c>
      <c r="CW1822">
        <f t="shared" si="1521"/>
        <v>0</v>
      </c>
      <c r="CX1822">
        <f t="shared" si="1522"/>
        <v>0</v>
      </c>
      <c r="CY1822">
        <f t="shared" si="1523"/>
        <v>0</v>
      </c>
      <c r="CZ1822">
        <f t="shared" si="1524"/>
        <v>0</v>
      </c>
      <c r="DC1822" t="s">
        <v>3</v>
      </c>
      <c r="DD1822" t="s">
        <v>3</v>
      </c>
      <c r="DE1822" t="s">
        <v>434</v>
      </c>
      <c r="DF1822" t="s">
        <v>434</v>
      </c>
      <c r="DG1822" t="s">
        <v>3</v>
      </c>
      <c r="DH1822" t="s">
        <v>3</v>
      </c>
      <c r="DI1822" t="s">
        <v>3</v>
      </c>
      <c r="DJ1822" t="s">
        <v>434</v>
      </c>
      <c r="DK1822" t="s">
        <v>3</v>
      </c>
      <c r="DL1822" t="s">
        <v>3</v>
      </c>
      <c r="DM1822" t="s">
        <v>3</v>
      </c>
      <c r="DN1822">
        <v>0</v>
      </c>
      <c r="DO1822">
        <v>0</v>
      </c>
      <c r="DP1822">
        <v>1</v>
      </c>
      <c r="DQ1822">
        <v>1</v>
      </c>
      <c r="DU1822">
        <v>1007</v>
      </c>
      <c r="DV1822" t="s">
        <v>166</v>
      </c>
      <c r="DW1822" t="s">
        <v>166</v>
      </c>
      <c r="DX1822">
        <v>1</v>
      </c>
      <c r="EE1822">
        <v>51482691</v>
      </c>
      <c r="EF1822">
        <v>1</v>
      </c>
      <c r="EG1822" t="s">
        <v>21</v>
      </c>
      <c r="EH1822">
        <v>0</v>
      </c>
      <c r="EI1822" t="s">
        <v>3</v>
      </c>
      <c r="EJ1822">
        <v>4</v>
      </c>
      <c r="EK1822">
        <v>1</v>
      </c>
      <c r="EL1822" t="s">
        <v>37</v>
      </c>
      <c r="EM1822" t="s">
        <v>23</v>
      </c>
      <c r="EO1822" t="s">
        <v>3</v>
      </c>
      <c r="EQ1822">
        <v>0</v>
      </c>
      <c r="ER1822">
        <v>15.25</v>
      </c>
      <c r="ES1822">
        <v>0</v>
      </c>
      <c r="ET1822">
        <v>15.25</v>
      </c>
      <c r="EU1822">
        <v>8.2799999999999994</v>
      </c>
      <c r="EV1822">
        <v>0</v>
      </c>
      <c r="EW1822">
        <v>0</v>
      </c>
      <c r="EX1822">
        <v>0</v>
      </c>
      <c r="EY1822">
        <v>0</v>
      </c>
      <c r="FQ1822">
        <v>0</v>
      </c>
      <c r="FR1822">
        <f t="shared" si="1525"/>
        <v>0</v>
      </c>
      <c r="FS1822">
        <v>0</v>
      </c>
      <c r="FX1822">
        <v>0</v>
      </c>
      <c r="FY1822">
        <v>0</v>
      </c>
      <c r="GA1822" t="s">
        <v>3</v>
      </c>
      <c r="GD1822">
        <v>1</v>
      </c>
      <c r="GF1822">
        <v>1511999612</v>
      </c>
      <c r="GG1822">
        <v>2</v>
      </c>
      <c r="GH1822">
        <v>1</v>
      </c>
      <c r="GI1822">
        <v>-2</v>
      </c>
      <c r="GJ1822">
        <v>0</v>
      </c>
      <c r="GK1822">
        <v>0</v>
      </c>
      <c r="GL1822">
        <f t="shared" si="1526"/>
        <v>0</v>
      </c>
      <c r="GM1822">
        <f>ROUND(O1822+X1822+Y1822,2)+GX1822</f>
        <v>0</v>
      </c>
      <c r="GN1822">
        <f>IF(OR(BI1822=0,BI1822=1),ROUND(O1822+X1822+Y1822,2),0)</f>
        <v>0</v>
      </c>
      <c r="GO1822">
        <f>IF(BI1822=2,ROUND(O1822+X1822+Y1822,2),0)</f>
        <v>0</v>
      </c>
      <c r="GP1822">
        <f>IF(BI1822=4,ROUND(O1822+X1822+Y1822,2)+GX1822,0)</f>
        <v>0</v>
      </c>
      <c r="GR1822">
        <v>0</v>
      </c>
      <c r="GS1822">
        <v>3</v>
      </c>
      <c r="GT1822">
        <v>0</v>
      </c>
      <c r="GU1822" t="s">
        <v>3</v>
      </c>
      <c r="GV1822">
        <f t="shared" si="1527"/>
        <v>0</v>
      </c>
      <c r="GW1822">
        <v>1</v>
      </c>
      <c r="GX1822">
        <f t="shared" si="1528"/>
        <v>0</v>
      </c>
      <c r="HA1822">
        <v>0</v>
      </c>
      <c r="HB1822">
        <v>0</v>
      </c>
      <c r="HC1822">
        <f t="shared" si="1529"/>
        <v>0</v>
      </c>
      <c r="HE1822" t="s">
        <v>3</v>
      </c>
      <c r="HF1822" t="s">
        <v>3</v>
      </c>
      <c r="IK1822">
        <f t="shared" si="1530"/>
        <v>0</v>
      </c>
    </row>
    <row r="1823" spans="1:245" x14ac:dyDescent="0.2">
      <c r="A1823">
        <v>17</v>
      </c>
      <c r="B1823">
        <v>1</v>
      </c>
      <c r="E1823" t="s">
        <v>228</v>
      </c>
      <c r="F1823" t="s">
        <v>48</v>
      </c>
      <c r="G1823" t="s">
        <v>174</v>
      </c>
      <c r="H1823" t="s">
        <v>27</v>
      </c>
      <c r="I1823">
        <v>0</v>
      </c>
      <c r="J1823">
        <v>0</v>
      </c>
      <c r="O1823">
        <f t="shared" si="1498"/>
        <v>0</v>
      </c>
      <c r="P1823">
        <f t="shared" si="1499"/>
        <v>0</v>
      </c>
      <c r="Q1823">
        <f t="shared" si="1500"/>
        <v>0</v>
      </c>
      <c r="R1823">
        <f t="shared" si="1501"/>
        <v>0</v>
      </c>
      <c r="S1823">
        <f t="shared" si="1502"/>
        <v>0</v>
      </c>
      <c r="T1823">
        <f t="shared" si="1503"/>
        <v>0</v>
      </c>
      <c r="U1823">
        <f t="shared" si="1504"/>
        <v>0</v>
      </c>
      <c r="V1823">
        <f t="shared" si="1505"/>
        <v>0</v>
      </c>
      <c r="W1823">
        <f t="shared" si="1506"/>
        <v>0</v>
      </c>
      <c r="X1823">
        <f t="shared" si="1507"/>
        <v>0</v>
      </c>
      <c r="Y1823">
        <f t="shared" si="1508"/>
        <v>0</v>
      </c>
      <c r="AA1823">
        <v>52421674</v>
      </c>
      <c r="AB1823">
        <f t="shared" si="1509"/>
        <v>100.3</v>
      </c>
      <c r="AC1823">
        <f t="shared" si="1510"/>
        <v>100.3</v>
      </c>
      <c r="AD1823">
        <f t="shared" ref="AD1823:AD1832" si="1533">ROUND((((ET1823)-(EU1823))+AE1823),6)</f>
        <v>0</v>
      </c>
      <c r="AE1823">
        <f t="shared" ref="AE1823:AE1832" si="1534">ROUND((EU1823),6)</f>
        <v>0</v>
      </c>
      <c r="AF1823">
        <f t="shared" si="1531"/>
        <v>0</v>
      </c>
      <c r="AG1823">
        <f t="shared" si="1512"/>
        <v>0</v>
      </c>
      <c r="AH1823">
        <f t="shared" si="1532"/>
        <v>0</v>
      </c>
      <c r="AI1823">
        <f t="shared" ref="AI1823:AI1832" si="1535">(EX1823)</f>
        <v>0</v>
      </c>
      <c r="AJ1823">
        <f t="shared" si="1514"/>
        <v>0</v>
      </c>
      <c r="AK1823">
        <v>100.3</v>
      </c>
      <c r="AL1823">
        <v>100.3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70</v>
      </c>
      <c r="AU1823">
        <v>10</v>
      </c>
      <c r="AV1823">
        <v>1</v>
      </c>
      <c r="AW1823">
        <v>1</v>
      </c>
      <c r="AZ1823">
        <v>1</v>
      </c>
      <c r="BA1823">
        <v>1</v>
      </c>
      <c r="BB1823">
        <v>1</v>
      </c>
      <c r="BC1823">
        <v>1</v>
      </c>
      <c r="BD1823" t="s">
        <v>3</v>
      </c>
      <c r="BE1823" t="s">
        <v>3</v>
      </c>
      <c r="BF1823" t="s">
        <v>3</v>
      </c>
      <c r="BG1823" t="s">
        <v>3</v>
      </c>
      <c r="BH1823">
        <v>3</v>
      </c>
      <c r="BI1823">
        <v>4</v>
      </c>
      <c r="BJ1823" t="s">
        <v>435</v>
      </c>
      <c r="BM1823">
        <v>0</v>
      </c>
      <c r="BN1823">
        <v>0</v>
      </c>
      <c r="BO1823" t="s">
        <v>3</v>
      </c>
      <c r="BP1823">
        <v>0</v>
      </c>
      <c r="BQ1823">
        <v>1</v>
      </c>
      <c r="BR1823">
        <v>0</v>
      </c>
      <c r="BS1823">
        <v>1</v>
      </c>
      <c r="BT1823">
        <v>1</v>
      </c>
      <c r="BU1823">
        <v>1</v>
      </c>
      <c r="BV1823">
        <v>1</v>
      </c>
      <c r="BW1823">
        <v>1</v>
      </c>
      <c r="BX1823">
        <v>1</v>
      </c>
      <c r="BY1823" t="s">
        <v>3</v>
      </c>
      <c r="BZ1823">
        <v>70</v>
      </c>
      <c r="CA1823">
        <v>10</v>
      </c>
      <c r="CE1823">
        <v>0</v>
      </c>
      <c r="CF1823">
        <v>0</v>
      </c>
      <c r="CG1823">
        <v>0</v>
      </c>
      <c r="CM1823">
        <v>0</v>
      </c>
      <c r="CN1823" t="s">
        <v>3</v>
      </c>
      <c r="CO1823">
        <v>0</v>
      </c>
      <c r="CP1823">
        <f t="shared" si="1515"/>
        <v>0</v>
      </c>
      <c r="CQ1823">
        <f t="shared" si="1516"/>
        <v>100.3</v>
      </c>
      <c r="CR1823">
        <f t="shared" ref="CR1823:CR1832" si="1536">((((ET1823)*BB1823-(EU1823)*BS1823)+AE1823*BS1823)*AV1823)</f>
        <v>0</v>
      </c>
      <c r="CS1823">
        <f t="shared" si="1517"/>
        <v>0</v>
      </c>
      <c r="CT1823">
        <f t="shared" si="1518"/>
        <v>0</v>
      </c>
      <c r="CU1823">
        <f t="shared" si="1519"/>
        <v>0</v>
      </c>
      <c r="CV1823">
        <f t="shared" si="1520"/>
        <v>0</v>
      </c>
      <c r="CW1823">
        <f t="shared" si="1521"/>
        <v>0</v>
      </c>
      <c r="CX1823">
        <f t="shared" si="1522"/>
        <v>0</v>
      </c>
      <c r="CY1823">
        <f t="shared" si="1523"/>
        <v>0</v>
      </c>
      <c r="CZ1823">
        <f t="shared" si="1524"/>
        <v>0</v>
      </c>
      <c r="DC1823" t="s">
        <v>3</v>
      </c>
      <c r="DD1823" t="s">
        <v>3</v>
      </c>
      <c r="DE1823" t="s">
        <v>3</v>
      </c>
      <c r="DF1823" t="s">
        <v>3</v>
      </c>
      <c r="DG1823" t="s">
        <v>3</v>
      </c>
      <c r="DH1823" t="s">
        <v>3</v>
      </c>
      <c r="DI1823" t="s">
        <v>3</v>
      </c>
      <c r="DJ1823" t="s">
        <v>3</v>
      </c>
      <c r="DK1823" t="s">
        <v>3</v>
      </c>
      <c r="DL1823" t="s">
        <v>3</v>
      </c>
      <c r="DM1823" t="s">
        <v>3</v>
      </c>
      <c r="DN1823">
        <v>0</v>
      </c>
      <c r="DO1823">
        <v>0</v>
      </c>
      <c r="DP1823">
        <v>1</v>
      </c>
      <c r="DQ1823">
        <v>1</v>
      </c>
      <c r="DU1823">
        <v>1009</v>
      </c>
      <c r="DV1823" t="s">
        <v>27</v>
      </c>
      <c r="DW1823" t="s">
        <v>27</v>
      </c>
      <c r="DX1823">
        <v>1000</v>
      </c>
      <c r="EE1823">
        <v>51482689</v>
      </c>
      <c r="EF1823">
        <v>1</v>
      </c>
      <c r="EG1823" t="s">
        <v>21</v>
      </c>
      <c r="EH1823">
        <v>0</v>
      </c>
      <c r="EI1823" t="s">
        <v>3</v>
      </c>
      <c r="EJ1823">
        <v>4</v>
      </c>
      <c r="EK1823">
        <v>0</v>
      </c>
      <c r="EL1823" t="s">
        <v>22</v>
      </c>
      <c r="EM1823" t="s">
        <v>23</v>
      </c>
      <c r="EO1823" t="s">
        <v>3</v>
      </c>
      <c r="EQ1823">
        <v>0</v>
      </c>
      <c r="ER1823">
        <v>100.3</v>
      </c>
      <c r="ES1823">
        <v>100.3</v>
      </c>
      <c r="ET1823">
        <v>0</v>
      </c>
      <c r="EU1823">
        <v>0</v>
      </c>
      <c r="EV1823">
        <v>0</v>
      </c>
      <c r="EW1823">
        <v>0</v>
      </c>
      <c r="EX1823">
        <v>0</v>
      </c>
      <c r="EY1823">
        <v>0</v>
      </c>
      <c r="EZ1823">
        <v>5</v>
      </c>
      <c r="FC1823">
        <v>1</v>
      </c>
      <c r="FD1823">
        <v>18</v>
      </c>
      <c r="FF1823">
        <v>120.36</v>
      </c>
      <c r="FQ1823">
        <v>0</v>
      </c>
      <c r="FR1823">
        <f t="shared" si="1525"/>
        <v>0</v>
      </c>
      <c r="FS1823">
        <v>0</v>
      </c>
      <c r="FX1823">
        <v>70</v>
      </c>
      <c r="FY1823">
        <v>10</v>
      </c>
      <c r="GA1823" t="s">
        <v>175</v>
      </c>
      <c r="GD1823">
        <v>0</v>
      </c>
      <c r="GF1823">
        <v>-963051968</v>
      </c>
      <c r="GG1823">
        <v>2</v>
      </c>
      <c r="GH1823">
        <v>3</v>
      </c>
      <c r="GI1823">
        <v>-2</v>
      </c>
      <c r="GJ1823">
        <v>0</v>
      </c>
      <c r="GK1823">
        <f>ROUND(R1823*(R12)/100,2)</f>
        <v>0</v>
      </c>
      <c r="GL1823">
        <f t="shared" si="1526"/>
        <v>0</v>
      </c>
      <c r="GM1823">
        <f t="shared" ref="GM1823:GM1832" si="1537">ROUND(O1823+X1823+Y1823+GK1823,2)+GX1823</f>
        <v>0</v>
      </c>
      <c r="GN1823">
        <f t="shared" ref="GN1823:GN1832" si="1538">IF(OR(BI1823=0,BI1823=1),ROUND(O1823+X1823+Y1823+GK1823,2),0)</f>
        <v>0</v>
      </c>
      <c r="GO1823">
        <f t="shared" ref="GO1823:GO1832" si="1539">IF(BI1823=2,ROUND(O1823+X1823+Y1823+GK1823,2),0)</f>
        <v>0</v>
      </c>
      <c r="GP1823">
        <f t="shared" ref="GP1823:GP1832" si="1540">IF(BI1823=4,ROUND(O1823+X1823+Y1823+GK1823,2)+GX1823,0)</f>
        <v>0</v>
      </c>
      <c r="GR1823">
        <v>1</v>
      </c>
      <c r="GS1823">
        <v>1</v>
      </c>
      <c r="GT1823">
        <v>0</v>
      </c>
      <c r="GU1823" t="s">
        <v>3</v>
      </c>
      <c r="GV1823">
        <f t="shared" si="1527"/>
        <v>0</v>
      </c>
      <c r="GW1823">
        <v>1</v>
      </c>
      <c r="GX1823">
        <f t="shared" si="1528"/>
        <v>0</v>
      </c>
      <c r="HA1823">
        <v>0</v>
      </c>
      <c r="HB1823">
        <v>0</v>
      </c>
      <c r="HC1823">
        <f t="shared" si="1529"/>
        <v>0</v>
      </c>
      <c r="HE1823" t="s">
        <v>53</v>
      </c>
      <c r="HF1823" t="s">
        <v>53</v>
      </c>
      <c r="IK1823">
        <f t="shared" si="1530"/>
        <v>0</v>
      </c>
    </row>
    <row r="1824" spans="1:245" x14ac:dyDescent="0.2">
      <c r="A1824">
        <v>17</v>
      </c>
      <c r="B1824">
        <v>1</v>
      </c>
      <c r="C1824">
        <f>ROW(SmtRes!A586)</f>
        <v>586</v>
      </c>
      <c r="D1824">
        <f>ROW(EtalonRes!A568)</f>
        <v>568</v>
      </c>
      <c r="E1824" t="s">
        <v>278</v>
      </c>
      <c r="F1824" t="s">
        <v>370</v>
      </c>
      <c r="G1824" t="s">
        <v>371</v>
      </c>
      <c r="H1824" t="s">
        <v>132</v>
      </c>
      <c r="I1824">
        <v>0</v>
      </c>
      <c r="J1824">
        <v>0</v>
      </c>
      <c r="O1824">
        <f t="shared" si="1498"/>
        <v>0</v>
      </c>
      <c r="P1824">
        <f t="shared" si="1499"/>
        <v>0</v>
      </c>
      <c r="Q1824">
        <f t="shared" si="1500"/>
        <v>0</v>
      </c>
      <c r="R1824">
        <f t="shared" si="1501"/>
        <v>0</v>
      </c>
      <c r="S1824">
        <f t="shared" si="1502"/>
        <v>0</v>
      </c>
      <c r="T1824">
        <f t="shared" si="1503"/>
        <v>0</v>
      </c>
      <c r="U1824">
        <f t="shared" si="1504"/>
        <v>0</v>
      </c>
      <c r="V1824">
        <f t="shared" si="1505"/>
        <v>0</v>
      </c>
      <c r="W1824">
        <f t="shared" si="1506"/>
        <v>0</v>
      </c>
      <c r="X1824">
        <f t="shared" si="1507"/>
        <v>0</v>
      </c>
      <c r="Y1824">
        <f t="shared" si="1508"/>
        <v>0</v>
      </c>
      <c r="AA1824">
        <v>52421674</v>
      </c>
      <c r="AB1824">
        <f t="shared" si="1509"/>
        <v>75863.820000000007</v>
      </c>
      <c r="AC1824">
        <f t="shared" si="1510"/>
        <v>65162.05</v>
      </c>
      <c r="AD1824">
        <f t="shared" si="1533"/>
        <v>7602.23</v>
      </c>
      <c r="AE1824">
        <f t="shared" si="1534"/>
        <v>3222.98</v>
      </c>
      <c r="AF1824">
        <f t="shared" si="1531"/>
        <v>3099.54</v>
      </c>
      <c r="AG1824">
        <f t="shared" si="1512"/>
        <v>0</v>
      </c>
      <c r="AH1824">
        <f t="shared" si="1532"/>
        <v>16.559999999999999</v>
      </c>
      <c r="AI1824">
        <f t="shared" si="1535"/>
        <v>0</v>
      </c>
      <c r="AJ1824">
        <f t="shared" si="1514"/>
        <v>0</v>
      </c>
      <c r="AK1824">
        <v>75863.820000000007</v>
      </c>
      <c r="AL1824">
        <v>65162.05</v>
      </c>
      <c r="AM1824">
        <v>7602.23</v>
      </c>
      <c r="AN1824">
        <v>3222.98</v>
      </c>
      <c r="AO1824">
        <v>3099.54</v>
      </c>
      <c r="AP1824">
        <v>0</v>
      </c>
      <c r="AQ1824">
        <v>16.559999999999999</v>
      </c>
      <c r="AR1824">
        <v>0</v>
      </c>
      <c r="AS1824">
        <v>0</v>
      </c>
      <c r="AT1824">
        <v>70</v>
      </c>
      <c r="AU1824">
        <v>10</v>
      </c>
      <c r="AV1824">
        <v>1</v>
      </c>
      <c r="AW1824">
        <v>1</v>
      </c>
      <c r="AZ1824">
        <v>1</v>
      </c>
      <c r="BA1824">
        <v>1</v>
      </c>
      <c r="BB1824">
        <v>1</v>
      </c>
      <c r="BC1824">
        <v>1</v>
      </c>
      <c r="BD1824" t="s">
        <v>3</v>
      </c>
      <c r="BE1824" t="s">
        <v>3</v>
      </c>
      <c r="BF1824" t="s">
        <v>3</v>
      </c>
      <c r="BG1824" t="s">
        <v>3</v>
      </c>
      <c r="BH1824">
        <v>0</v>
      </c>
      <c r="BI1824">
        <v>4</v>
      </c>
      <c r="BJ1824" t="s">
        <v>372</v>
      </c>
      <c r="BM1824">
        <v>0</v>
      </c>
      <c r="BN1824">
        <v>0</v>
      </c>
      <c r="BO1824" t="s">
        <v>3</v>
      </c>
      <c r="BP1824">
        <v>0</v>
      </c>
      <c r="BQ1824">
        <v>1</v>
      </c>
      <c r="BR1824">
        <v>0</v>
      </c>
      <c r="BS1824">
        <v>1</v>
      </c>
      <c r="BT1824">
        <v>1</v>
      </c>
      <c r="BU1824">
        <v>1</v>
      </c>
      <c r="BV1824">
        <v>1</v>
      </c>
      <c r="BW1824">
        <v>1</v>
      </c>
      <c r="BX1824">
        <v>1</v>
      </c>
      <c r="BY1824" t="s">
        <v>3</v>
      </c>
      <c r="BZ1824">
        <v>70</v>
      </c>
      <c r="CA1824">
        <v>10</v>
      </c>
      <c r="CE1824">
        <v>0</v>
      </c>
      <c r="CF1824">
        <v>0</v>
      </c>
      <c r="CG1824">
        <v>0</v>
      </c>
      <c r="CM1824">
        <v>0</v>
      </c>
      <c r="CN1824" t="s">
        <v>3</v>
      </c>
      <c r="CO1824">
        <v>0</v>
      </c>
      <c r="CP1824">
        <f t="shared" si="1515"/>
        <v>0</v>
      </c>
      <c r="CQ1824">
        <f t="shared" si="1516"/>
        <v>65162.05</v>
      </c>
      <c r="CR1824">
        <f t="shared" si="1536"/>
        <v>7602.23</v>
      </c>
      <c r="CS1824">
        <f t="shared" si="1517"/>
        <v>3222.98</v>
      </c>
      <c r="CT1824">
        <f t="shared" si="1518"/>
        <v>3099.54</v>
      </c>
      <c r="CU1824">
        <f t="shared" si="1519"/>
        <v>0</v>
      </c>
      <c r="CV1824">
        <f t="shared" si="1520"/>
        <v>16.559999999999999</v>
      </c>
      <c r="CW1824">
        <f t="shared" si="1521"/>
        <v>0</v>
      </c>
      <c r="CX1824">
        <f t="shared" si="1522"/>
        <v>0</v>
      </c>
      <c r="CY1824">
        <f t="shared" si="1523"/>
        <v>0</v>
      </c>
      <c r="CZ1824">
        <f t="shared" si="1524"/>
        <v>0</v>
      </c>
      <c r="DC1824" t="s">
        <v>3</v>
      </c>
      <c r="DD1824" t="s">
        <v>3</v>
      </c>
      <c r="DE1824" t="s">
        <v>3</v>
      </c>
      <c r="DF1824" t="s">
        <v>3</v>
      </c>
      <c r="DG1824" t="s">
        <v>3</v>
      </c>
      <c r="DH1824" t="s">
        <v>3</v>
      </c>
      <c r="DI1824" t="s">
        <v>3</v>
      </c>
      <c r="DJ1824" t="s">
        <v>3</v>
      </c>
      <c r="DK1824" t="s">
        <v>3</v>
      </c>
      <c r="DL1824" t="s">
        <v>3</v>
      </c>
      <c r="DM1824" t="s">
        <v>3</v>
      </c>
      <c r="DN1824">
        <v>0</v>
      </c>
      <c r="DO1824">
        <v>0</v>
      </c>
      <c r="DP1824">
        <v>1</v>
      </c>
      <c r="DQ1824">
        <v>1</v>
      </c>
      <c r="DU1824">
        <v>1007</v>
      </c>
      <c r="DV1824" t="s">
        <v>132</v>
      </c>
      <c r="DW1824" t="s">
        <v>132</v>
      </c>
      <c r="DX1824">
        <v>100</v>
      </c>
      <c r="EE1824">
        <v>51482689</v>
      </c>
      <c r="EF1824">
        <v>1</v>
      </c>
      <c r="EG1824" t="s">
        <v>21</v>
      </c>
      <c r="EH1824">
        <v>0</v>
      </c>
      <c r="EI1824" t="s">
        <v>3</v>
      </c>
      <c r="EJ1824">
        <v>4</v>
      </c>
      <c r="EK1824">
        <v>0</v>
      </c>
      <c r="EL1824" t="s">
        <v>22</v>
      </c>
      <c r="EM1824" t="s">
        <v>23</v>
      </c>
      <c r="EO1824" t="s">
        <v>3</v>
      </c>
      <c r="EQ1824">
        <v>0</v>
      </c>
      <c r="ER1824">
        <v>75863.820000000007</v>
      </c>
      <c r="ES1824">
        <v>65162.05</v>
      </c>
      <c r="ET1824">
        <v>7602.23</v>
      </c>
      <c r="EU1824">
        <v>3222.98</v>
      </c>
      <c r="EV1824">
        <v>3099.54</v>
      </c>
      <c r="EW1824">
        <v>16.559999999999999</v>
      </c>
      <c r="EX1824">
        <v>0</v>
      </c>
      <c r="EY1824">
        <v>0</v>
      </c>
      <c r="FQ1824">
        <v>0</v>
      </c>
      <c r="FR1824">
        <f t="shared" si="1525"/>
        <v>0</v>
      </c>
      <c r="FS1824">
        <v>0</v>
      </c>
      <c r="FX1824">
        <v>70</v>
      </c>
      <c r="FY1824">
        <v>10</v>
      </c>
      <c r="GA1824" t="s">
        <v>3</v>
      </c>
      <c r="GD1824">
        <v>0</v>
      </c>
      <c r="GF1824">
        <v>2135562757</v>
      </c>
      <c r="GG1824">
        <v>2</v>
      </c>
      <c r="GH1824">
        <v>1</v>
      </c>
      <c r="GI1824">
        <v>-2</v>
      </c>
      <c r="GJ1824">
        <v>0</v>
      </c>
      <c r="GK1824">
        <f>ROUND(R1824*(R12)/100,2)</f>
        <v>0</v>
      </c>
      <c r="GL1824">
        <f t="shared" si="1526"/>
        <v>0</v>
      </c>
      <c r="GM1824">
        <f t="shared" si="1537"/>
        <v>0</v>
      </c>
      <c r="GN1824">
        <f t="shared" si="1538"/>
        <v>0</v>
      </c>
      <c r="GO1824">
        <f t="shared" si="1539"/>
        <v>0</v>
      </c>
      <c r="GP1824">
        <f t="shared" si="1540"/>
        <v>0</v>
      </c>
      <c r="GR1824">
        <v>0</v>
      </c>
      <c r="GS1824">
        <v>3</v>
      </c>
      <c r="GT1824">
        <v>0</v>
      </c>
      <c r="GU1824" t="s">
        <v>3</v>
      </c>
      <c r="GV1824">
        <f t="shared" si="1527"/>
        <v>0</v>
      </c>
      <c r="GW1824">
        <v>1</v>
      </c>
      <c r="GX1824">
        <f t="shared" si="1528"/>
        <v>0</v>
      </c>
      <c r="HA1824">
        <v>0</v>
      </c>
      <c r="HB1824">
        <v>0</v>
      </c>
      <c r="HC1824">
        <f t="shared" si="1529"/>
        <v>0</v>
      </c>
      <c r="HE1824" t="s">
        <v>3</v>
      </c>
      <c r="HF1824" t="s">
        <v>3</v>
      </c>
      <c r="IK1824">
        <f t="shared" si="1530"/>
        <v>0</v>
      </c>
    </row>
    <row r="1825" spans="1:245" x14ac:dyDescent="0.2">
      <c r="A1825">
        <v>17</v>
      </c>
      <c r="B1825">
        <v>1</v>
      </c>
      <c r="C1825">
        <f>ROW(SmtRes!A595)</f>
        <v>595</v>
      </c>
      <c r="D1825">
        <f>ROW(EtalonRes!A577)</f>
        <v>577</v>
      </c>
      <c r="E1825" t="s">
        <v>281</v>
      </c>
      <c r="F1825" t="s">
        <v>386</v>
      </c>
      <c r="G1825" t="s">
        <v>387</v>
      </c>
      <c r="H1825" t="s">
        <v>132</v>
      </c>
      <c r="I1825">
        <v>0</v>
      </c>
      <c r="J1825">
        <v>0</v>
      </c>
      <c r="O1825">
        <f t="shared" si="1498"/>
        <v>0</v>
      </c>
      <c r="P1825">
        <f t="shared" si="1499"/>
        <v>0</v>
      </c>
      <c r="Q1825">
        <f t="shared" si="1500"/>
        <v>0</v>
      </c>
      <c r="R1825">
        <f t="shared" si="1501"/>
        <v>0</v>
      </c>
      <c r="S1825">
        <f t="shared" si="1502"/>
        <v>0</v>
      </c>
      <c r="T1825">
        <f t="shared" si="1503"/>
        <v>0</v>
      </c>
      <c r="U1825">
        <f t="shared" si="1504"/>
        <v>0</v>
      </c>
      <c r="V1825">
        <f t="shared" si="1505"/>
        <v>0</v>
      </c>
      <c r="W1825">
        <f t="shared" si="1506"/>
        <v>0</v>
      </c>
      <c r="X1825">
        <f t="shared" si="1507"/>
        <v>0</v>
      </c>
      <c r="Y1825">
        <f t="shared" si="1508"/>
        <v>0</v>
      </c>
      <c r="AA1825">
        <v>52421674</v>
      </c>
      <c r="AB1825">
        <f t="shared" si="1509"/>
        <v>280864.57</v>
      </c>
      <c r="AC1825">
        <f t="shared" si="1510"/>
        <v>222479.25</v>
      </c>
      <c r="AD1825">
        <f t="shared" si="1533"/>
        <v>53736.02</v>
      </c>
      <c r="AE1825">
        <f t="shared" si="1534"/>
        <v>21215.13</v>
      </c>
      <c r="AF1825">
        <f t="shared" si="1531"/>
        <v>4649.3</v>
      </c>
      <c r="AG1825">
        <f t="shared" si="1512"/>
        <v>0</v>
      </c>
      <c r="AH1825">
        <f t="shared" si="1532"/>
        <v>24.84</v>
      </c>
      <c r="AI1825">
        <f t="shared" si="1535"/>
        <v>0</v>
      </c>
      <c r="AJ1825">
        <f t="shared" si="1514"/>
        <v>0</v>
      </c>
      <c r="AK1825">
        <v>280864.57</v>
      </c>
      <c r="AL1825">
        <v>222479.25</v>
      </c>
      <c r="AM1825">
        <v>53736.02</v>
      </c>
      <c r="AN1825">
        <v>21215.13</v>
      </c>
      <c r="AO1825">
        <v>4649.3</v>
      </c>
      <c r="AP1825">
        <v>0</v>
      </c>
      <c r="AQ1825">
        <v>24.84</v>
      </c>
      <c r="AR1825">
        <v>0</v>
      </c>
      <c r="AS1825">
        <v>0</v>
      </c>
      <c r="AT1825">
        <v>70</v>
      </c>
      <c r="AU1825">
        <v>10</v>
      </c>
      <c r="AV1825">
        <v>1</v>
      </c>
      <c r="AW1825">
        <v>1</v>
      </c>
      <c r="AZ1825">
        <v>1</v>
      </c>
      <c r="BA1825">
        <v>1</v>
      </c>
      <c r="BB1825">
        <v>1</v>
      </c>
      <c r="BC1825">
        <v>1</v>
      </c>
      <c r="BD1825" t="s">
        <v>3</v>
      </c>
      <c r="BE1825" t="s">
        <v>3</v>
      </c>
      <c r="BF1825" t="s">
        <v>3</v>
      </c>
      <c r="BG1825" t="s">
        <v>3</v>
      </c>
      <c r="BH1825">
        <v>0</v>
      </c>
      <c r="BI1825">
        <v>4</v>
      </c>
      <c r="BJ1825" t="s">
        <v>388</v>
      </c>
      <c r="BM1825">
        <v>0</v>
      </c>
      <c r="BN1825">
        <v>0</v>
      </c>
      <c r="BO1825" t="s">
        <v>3</v>
      </c>
      <c r="BP1825">
        <v>0</v>
      </c>
      <c r="BQ1825">
        <v>1</v>
      </c>
      <c r="BR1825">
        <v>0</v>
      </c>
      <c r="BS1825">
        <v>1</v>
      </c>
      <c r="BT1825">
        <v>1</v>
      </c>
      <c r="BU1825">
        <v>1</v>
      </c>
      <c r="BV1825">
        <v>1</v>
      </c>
      <c r="BW1825">
        <v>1</v>
      </c>
      <c r="BX1825">
        <v>1</v>
      </c>
      <c r="BY1825" t="s">
        <v>3</v>
      </c>
      <c r="BZ1825">
        <v>70</v>
      </c>
      <c r="CA1825">
        <v>10</v>
      </c>
      <c r="CE1825">
        <v>0</v>
      </c>
      <c r="CF1825">
        <v>0</v>
      </c>
      <c r="CG1825">
        <v>0</v>
      </c>
      <c r="CM1825">
        <v>0</v>
      </c>
      <c r="CN1825" t="s">
        <v>3</v>
      </c>
      <c r="CO1825">
        <v>0</v>
      </c>
      <c r="CP1825">
        <f t="shared" si="1515"/>
        <v>0</v>
      </c>
      <c r="CQ1825">
        <f t="shared" si="1516"/>
        <v>222479.25</v>
      </c>
      <c r="CR1825">
        <f t="shared" si="1536"/>
        <v>53736.02</v>
      </c>
      <c r="CS1825">
        <f t="shared" si="1517"/>
        <v>21215.13</v>
      </c>
      <c r="CT1825">
        <f t="shared" si="1518"/>
        <v>4649.3</v>
      </c>
      <c r="CU1825">
        <f t="shared" si="1519"/>
        <v>0</v>
      </c>
      <c r="CV1825">
        <f t="shared" si="1520"/>
        <v>24.84</v>
      </c>
      <c r="CW1825">
        <f t="shared" si="1521"/>
        <v>0</v>
      </c>
      <c r="CX1825">
        <f t="shared" si="1522"/>
        <v>0</v>
      </c>
      <c r="CY1825">
        <f t="shared" si="1523"/>
        <v>0</v>
      </c>
      <c r="CZ1825">
        <f t="shared" si="1524"/>
        <v>0</v>
      </c>
      <c r="DC1825" t="s">
        <v>3</v>
      </c>
      <c r="DD1825" t="s">
        <v>3</v>
      </c>
      <c r="DE1825" t="s">
        <v>3</v>
      </c>
      <c r="DF1825" t="s">
        <v>3</v>
      </c>
      <c r="DG1825" t="s">
        <v>3</v>
      </c>
      <c r="DH1825" t="s">
        <v>3</v>
      </c>
      <c r="DI1825" t="s">
        <v>3</v>
      </c>
      <c r="DJ1825" t="s">
        <v>3</v>
      </c>
      <c r="DK1825" t="s">
        <v>3</v>
      </c>
      <c r="DL1825" t="s">
        <v>3</v>
      </c>
      <c r="DM1825" t="s">
        <v>3</v>
      </c>
      <c r="DN1825">
        <v>0</v>
      </c>
      <c r="DO1825">
        <v>0</v>
      </c>
      <c r="DP1825">
        <v>1</v>
      </c>
      <c r="DQ1825">
        <v>1</v>
      </c>
      <c r="DU1825">
        <v>1007</v>
      </c>
      <c r="DV1825" t="s">
        <v>132</v>
      </c>
      <c r="DW1825" t="s">
        <v>132</v>
      </c>
      <c r="DX1825">
        <v>100</v>
      </c>
      <c r="EE1825">
        <v>51482689</v>
      </c>
      <c r="EF1825">
        <v>1</v>
      </c>
      <c r="EG1825" t="s">
        <v>21</v>
      </c>
      <c r="EH1825">
        <v>0</v>
      </c>
      <c r="EI1825" t="s">
        <v>3</v>
      </c>
      <c r="EJ1825">
        <v>4</v>
      </c>
      <c r="EK1825">
        <v>0</v>
      </c>
      <c r="EL1825" t="s">
        <v>22</v>
      </c>
      <c r="EM1825" t="s">
        <v>23</v>
      </c>
      <c r="EO1825" t="s">
        <v>3</v>
      </c>
      <c r="EQ1825">
        <v>0</v>
      </c>
      <c r="ER1825">
        <v>280864.57</v>
      </c>
      <c r="ES1825">
        <v>222479.25</v>
      </c>
      <c r="ET1825">
        <v>53736.02</v>
      </c>
      <c r="EU1825">
        <v>21215.13</v>
      </c>
      <c r="EV1825">
        <v>4649.3</v>
      </c>
      <c r="EW1825">
        <v>24.84</v>
      </c>
      <c r="EX1825">
        <v>0</v>
      </c>
      <c r="EY1825">
        <v>0</v>
      </c>
      <c r="FQ1825">
        <v>0</v>
      </c>
      <c r="FR1825">
        <f t="shared" si="1525"/>
        <v>0</v>
      </c>
      <c r="FS1825">
        <v>0</v>
      </c>
      <c r="FX1825">
        <v>70</v>
      </c>
      <c r="FY1825">
        <v>10</v>
      </c>
      <c r="GA1825" t="s">
        <v>3</v>
      </c>
      <c r="GD1825">
        <v>0</v>
      </c>
      <c r="GF1825">
        <v>-967976254</v>
      </c>
      <c r="GG1825">
        <v>2</v>
      </c>
      <c r="GH1825">
        <v>1</v>
      </c>
      <c r="GI1825">
        <v>-2</v>
      </c>
      <c r="GJ1825">
        <v>0</v>
      </c>
      <c r="GK1825">
        <f>ROUND(R1825*(R12)/100,2)</f>
        <v>0</v>
      </c>
      <c r="GL1825">
        <f t="shared" si="1526"/>
        <v>0</v>
      </c>
      <c r="GM1825">
        <f t="shared" si="1537"/>
        <v>0</v>
      </c>
      <c r="GN1825">
        <f t="shared" si="1538"/>
        <v>0</v>
      </c>
      <c r="GO1825">
        <f t="shared" si="1539"/>
        <v>0</v>
      </c>
      <c r="GP1825">
        <f t="shared" si="1540"/>
        <v>0</v>
      </c>
      <c r="GR1825">
        <v>0</v>
      </c>
      <c r="GS1825">
        <v>3</v>
      </c>
      <c r="GT1825">
        <v>0</v>
      </c>
      <c r="GU1825" t="s">
        <v>3</v>
      </c>
      <c r="GV1825">
        <f t="shared" si="1527"/>
        <v>0</v>
      </c>
      <c r="GW1825">
        <v>1</v>
      </c>
      <c r="GX1825">
        <f t="shared" si="1528"/>
        <v>0</v>
      </c>
      <c r="HA1825">
        <v>0</v>
      </c>
      <c r="HB1825">
        <v>0</v>
      </c>
      <c r="HC1825">
        <f t="shared" si="1529"/>
        <v>0</v>
      </c>
      <c r="HE1825" t="s">
        <v>3</v>
      </c>
      <c r="HF1825" t="s">
        <v>3</v>
      </c>
      <c r="IK1825">
        <f t="shared" si="1530"/>
        <v>0</v>
      </c>
    </row>
    <row r="1826" spans="1:245" x14ac:dyDescent="0.2">
      <c r="A1826">
        <v>17</v>
      </c>
      <c r="B1826">
        <v>1</v>
      </c>
      <c r="C1826">
        <f>ROW(SmtRes!A600)</f>
        <v>600</v>
      </c>
      <c r="D1826">
        <f>ROW(EtalonRes!A581)</f>
        <v>581</v>
      </c>
      <c r="E1826" t="s">
        <v>282</v>
      </c>
      <c r="F1826" t="s">
        <v>411</v>
      </c>
      <c r="G1826" t="s">
        <v>412</v>
      </c>
      <c r="H1826" t="s">
        <v>70</v>
      </c>
      <c r="I1826">
        <v>0</v>
      </c>
      <c r="J1826">
        <v>0</v>
      </c>
      <c r="O1826">
        <f t="shared" si="1498"/>
        <v>0</v>
      </c>
      <c r="P1826">
        <f t="shared" si="1499"/>
        <v>0</v>
      </c>
      <c r="Q1826">
        <f t="shared" si="1500"/>
        <v>0</v>
      </c>
      <c r="R1826">
        <f t="shared" si="1501"/>
        <v>0</v>
      </c>
      <c r="S1826">
        <f t="shared" si="1502"/>
        <v>0</v>
      </c>
      <c r="T1826">
        <f t="shared" si="1503"/>
        <v>0</v>
      </c>
      <c r="U1826">
        <f t="shared" si="1504"/>
        <v>0</v>
      </c>
      <c r="V1826">
        <f t="shared" si="1505"/>
        <v>0</v>
      </c>
      <c r="W1826">
        <f t="shared" si="1506"/>
        <v>0</v>
      </c>
      <c r="X1826">
        <f t="shared" si="1507"/>
        <v>0</v>
      </c>
      <c r="Y1826">
        <f t="shared" si="1508"/>
        <v>0</v>
      </c>
      <c r="AA1826">
        <v>52421674</v>
      </c>
      <c r="AB1826">
        <f t="shared" si="1509"/>
        <v>33703.800000000003</v>
      </c>
      <c r="AC1826">
        <f t="shared" si="1510"/>
        <v>30225.75</v>
      </c>
      <c r="AD1826">
        <f t="shared" si="1533"/>
        <v>1123.06</v>
      </c>
      <c r="AE1826">
        <f t="shared" si="1534"/>
        <v>471.72</v>
      </c>
      <c r="AF1826">
        <f t="shared" si="1531"/>
        <v>2354.9899999999998</v>
      </c>
      <c r="AG1826">
        <f t="shared" si="1512"/>
        <v>0</v>
      </c>
      <c r="AH1826">
        <f t="shared" si="1532"/>
        <v>10.3</v>
      </c>
      <c r="AI1826">
        <f t="shared" si="1535"/>
        <v>0</v>
      </c>
      <c r="AJ1826">
        <f t="shared" si="1514"/>
        <v>0</v>
      </c>
      <c r="AK1826">
        <v>33703.800000000003</v>
      </c>
      <c r="AL1826">
        <v>30225.75</v>
      </c>
      <c r="AM1826">
        <v>1123.06</v>
      </c>
      <c r="AN1826">
        <v>471.72</v>
      </c>
      <c r="AO1826">
        <v>2354.9899999999998</v>
      </c>
      <c r="AP1826">
        <v>0</v>
      </c>
      <c r="AQ1826">
        <v>10.3</v>
      </c>
      <c r="AR1826">
        <v>0</v>
      </c>
      <c r="AS1826">
        <v>0</v>
      </c>
      <c r="AT1826">
        <v>70</v>
      </c>
      <c r="AU1826">
        <v>10</v>
      </c>
      <c r="AV1826">
        <v>1</v>
      </c>
      <c r="AW1826">
        <v>1</v>
      </c>
      <c r="AZ1826">
        <v>1</v>
      </c>
      <c r="BA1826">
        <v>1</v>
      </c>
      <c r="BB1826">
        <v>1</v>
      </c>
      <c r="BC1826">
        <v>1</v>
      </c>
      <c r="BD1826" t="s">
        <v>3</v>
      </c>
      <c r="BE1826" t="s">
        <v>3</v>
      </c>
      <c r="BF1826" t="s">
        <v>3</v>
      </c>
      <c r="BG1826" t="s">
        <v>3</v>
      </c>
      <c r="BH1826">
        <v>0</v>
      </c>
      <c r="BI1826">
        <v>4</v>
      </c>
      <c r="BJ1826" t="s">
        <v>413</v>
      </c>
      <c r="BM1826">
        <v>0</v>
      </c>
      <c r="BN1826">
        <v>0</v>
      </c>
      <c r="BO1826" t="s">
        <v>3</v>
      </c>
      <c r="BP1826">
        <v>0</v>
      </c>
      <c r="BQ1826">
        <v>1</v>
      </c>
      <c r="BR1826">
        <v>0</v>
      </c>
      <c r="BS1826">
        <v>1</v>
      </c>
      <c r="BT1826">
        <v>1</v>
      </c>
      <c r="BU1826">
        <v>1</v>
      </c>
      <c r="BV1826">
        <v>1</v>
      </c>
      <c r="BW1826">
        <v>1</v>
      </c>
      <c r="BX1826">
        <v>1</v>
      </c>
      <c r="BY1826" t="s">
        <v>3</v>
      </c>
      <c r="BZ1826">
        <v>70</v>
      </c>
      <c r="CA1826">
        <v>10</v>
      </c>
      <c r="CE1826">
        <v>0</v>
      </c>
      <c r="CF1826">
        <v>0</v>
      </c>
      <c r="CG1826">
        <v>0</v>
      </c>
      <c r="CM1826">
        <v>0</v>
      </c>
      <c r="CN1826" t="s">
        <v>3</v>
      </c>
      <c r="CO1826">
        <v>0</v>
      </c>
      <c r="CP1826">
        <f t="shared" si="1515"/>
        <v>0</v>
      </c>
      <c r="CQ1826">
        <f t="shared" si="1516"/>
        <v>30225.75</v>
      </c>
      <c r="CR1826">
        <f t="shared" si="1536"/>
        <v>1123.06</v>
      </c>
      <c r="CS1826">
        <f t="shared" si="1517"/>
        <v>471.72</v>
      </c>
      <c r="CT1826">
        <f t="shared" si="1518"/>
        <v>2354.9899999999998</v>
      </c>
      <c r="CU1826">
        <f t="shared" si="1519"/>
        <v>0</v>
      </c>
      <c r="CV1826">
        <f t="shared" si="1520"/>
        <v>10.3</v>
      </c>
      <c r="CW1826">
        <f t="shared" si="1521"/>
        <v>0</v>
      </c>
      <c r="CX1826">
        <f t="shared" si="1522"/>
        <v>0</v>
      </c>
      <c r="CY1826">
        <f t="shared" si="1523"/>
        <v>0</v>
      </c>
      <c r="CZ1826">
        <f t="shared" si="1524"/>
        <v>0</v>
      </c>
      <c r="DC1826" t="s">
        <v>3</v>
      </c>
      <c r="DD1826" t="s">
        <v>3</v>
      </c>
      <c r="DE1826" t="s">
        <v>3</v>
      </c>
      <c r="DF1826" t="s">
        <v>3</v>
      </c>
      <c r="DG1826" t="s">
        <v>3</v>
      </c>
      <c r="DH1826" t="s">
        <v>3</v>
      </c>
      <c r="DI1826" t="s">
        <v>3</v>
      </c>
      <c r="DJ1826" t="s">
        <v>3</v>
      </c>
      <c r="DK1826" t="s">
        <v>3</v>
      </c>
      <c r="DL1826" t="s">
        <v>3</v>
      </c>
      <c r="DM1826" t="s">
        <v>3</v>
      </c>
      <c r="DN1826">
        <v>0</v>
      </c>
      <c r="DO1826">
        <v>0</v>
      </c>
      <c r="DP1826">
        <v>1</v>
      </c>
      <c r="DQ1826">
        <v>1</v>
      </c>
      <c r="DU1826">
        <v>1005</v>
      </c>
      <c r="DV1826" t="s">
        <v>70</v>
      </c>
      <c r="DW1826" t="s">
        <v>70</v>
      </c>
      <c r="DX1826">
        <v>100</v>
      </c>
      <c r="EE1826">
        <v>51482689</v>
      </c>
      <c r="EF1826">
        <v>1</v>
      </c>
      <c r="EG1826" t="s">
        <v>21</v>
      </c>
      <c r="EH1826">
        <v>0</v>
      </c>
      <c r="EI1826" t="s">
        <v>3</v>
      </c>
      <c r="EJ1826">
        <v>4</v>
      </c>
      <c r="EK1826">
        <v>0</v>
      </c>
      <c r="EL1826" t="s">
        <v>22</v>
      </c>
      <c r="EM1826" t="s">
        <v>23</v>
      </c>
      <c r="EO1826" t="s">
        <v>3</v>
      </c>
      <c r="EQ1826">
        <v>0</v>
      </c>
      <c r="ER1826">
        <v>33703.800000000003</v>
      </c>
      <c r="ES1826">
        <v>30225.75</v>
      </c>
      <c r="ET1826">
        <v>1123.06</v>
      </c>
      <c r="EU1826">
        <v>471.72</v>
      </c>
      <c r="EV1826">
        <v>2354.9899999999998</v>
      </c>
      <c r="EW1826">
        <v>10.3</v>
      </c>
      <c r="EX1826">
        <v>0</v>
      </c>
      <c r="EY1826">
        <v>0</v>
      </c>
      <c r="FQ1826">
        <v>0</v>
      </c>
      <c r="FR1826">
        <f t="shared" si="1525"/>
        <v>0</v>
      </c>
      <c r="FS1826">
        <v>0</v>
      </c>
      <c r="FX1826">
        <v>70</v>
      </c>
      <c r="FY1826">
        <v>10</v>
      </c>
      <c r="GA1826" t="s">
        <v>3</v>
      </c>
      <c r="GD1826">
        <v>0</v>
      </c>
      <c r="GF1826">
        <v>984254255</v>
      </c>
      <c r="GG1826">
        <v>2</v>
      </c>
      <c r="GH1826">
        <v>1</v>
      </c>
      <c r="GI1826">
        <v>-2</v>
      </c>
      <c r="GJ1826">
        <v>0</v>
      </c>
      <c r="GK1826">
        <f>ROUND(R1826*(R12)/100,2)</f>
        <v>0</v>
      </c>
      <c r="GL1826">
        <f t="shared" si="1526"/>
        <v>0</v>
      </c>
      <c r="GM1826">
        <f t="shared" si="1537"/>
        <v>0</v>
      </c>
      <c r="GN1826">
        <f t="shared" si="1538"/>
        <v>0</v>
      </c>
      <c r="GO1826">
        <f t="shared" si="1539"/>
        <v>0</v>
      </c>
      <c r="GP1826">
        <f t="shared" si="1540"/>
        <v>0</v>
      </c>
      <c r="GR1826">
        <v>0</v>
      </c>
      <c r="GS1826">
        <v>3</v>
      </c>
      <c r="GT1826">
        <v>0</v>
      </c>
      <c r="GU1826" t="s">
        <v>3</v>
      </c>
      <c r="GV1826">
        <f t="shared" si="1527"/>
        <v>0</v>
      </c>
      <c r="GW1826">
        <v>1</v>
      </c>
      <c r="GX1826">
        <f t="shared" si="1528"/>
        <v>0</v>
      </c>
      <c r="HA1826">
        <v>0</v>
      </c>
      <c r="HB1826">
        <v>0</v>
      </c>
      <c r="HC1826">
        <f t="shared" si="1529"/>
        <v>0</v>
      </c>
      <c r="HE1826" t="s">
        <v>3</v>
      </c>
      <c r="HF1826" t="s">
        <v>3</v>
      </c>
      <c r="IK1826">
        <f t="shared" si="1530"/>
        <v>0</v>
      </c>
    </row>
    <row r="1827" spans="1:245" x14ac:dyDescent="0.2">
      <c r="A1827">
        <v>18</v>
      </c>
      <c r="B1827">
        <v>1</v>
      </c>
      <c r="C1827">
        <v>600</v>
      </c>
      <c r="E1827" t="s">
        <v>283</v>
      </c>
      <c r="F1827" t="s">
        <v>415</v>
      </c>
      <c r="G1827" t="s">
        <v>416</v>
      </c>
      <c r="H1827" t="s">
        <v>27</v>
      </c>
      <c r="I1827">
        <f>I1826*J1827</f>
        <v>0</v>
      </c>
      <c r="J1827">
        <v>14.266699999999998</v>
      </c>
      <c r="O1827">
        <f t="shared" si="1498"/>
        <v>0</v>
      </c>
      <c r="P1827">
        <f t="shared" si="1499"/>
        <v>0</v>
      </c>
      <c r="Q1827">
        <f t="shared" si="1500"/>
        <v>0</v>
      </c>
      <c r="R1827">
        <f t="shared" si="1501"/>
        <v>0</v>
      </c>
      <c r="S1827">
        <f t="shared" si="1502"/>
        <v>0</v>
      </c>
      <c r="T1827">
        <f t="shared" si="1503"/>
        <v>0</v>
      </c>
      <c r="U1827">
        <f t="shared" si="1504"/>
        <v>0</v>
      </c>
      <c r="V1827">
        <f t="shared" si="1505"/>
        <v>0</v>
      </c>
      <c r="W1827">
        <f t="shared" si="1506"/>
        <v>0</v>
      </c>
      <c r="X1827">
        <f t="shared" si="1507"/>
        <v>0</v>
      </c>
      <c r="Y1827">
        <f t="shared" si="1508"/>
        <v>0</v>
      </c>
      <c r="AA1827">
        <v>52421674</v>
      </c>
      <c r="AB1827">
        <f t="shared" si="1509"/>
        <v>2679.67</v>
      </c>
      <c r="AC1827">
        <f t="shared" si="1510"/>
        <v>2679.67</v>
      </c>
      <c r="AD1827">
        <f t="shared" si="1533"/>
        <v>0</v>
      </c>
      <c r="AE1827">
        <f t="shared" si="1534"/>
        <v>0</v>
      </c>
      <c r="AF1827">
        <f t="shared" si="1531"/>
        <v>0</v>
      </c>
      <c r="AG1827">
        <f t="shared" si="1512"/>
        <v>0</v>
      </c>
      <c r="AH1827">
        <f t="shared" si="1532"/>
        <v>0</v>
      </c>
      <c r="AI1827">
        <f t="shared" si="1535"/>
        <v>0</v>
      </c>
      <c r="AJ1827">
        <f t="shared" si="1514"/>
        <v>0</v>
      </c>
      <c r="AK1827">
        <v>2679.67</v>
      </c>
      <c r="AL1827">
        <v>2679.67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70</v>
      </c>
      <c r="AU1827">
        <v>10</v>
      </c>
      <c r="AV1827">
        <v>1</v>
      </c>
      <c r="AW1827">
        <v>1</v>
      </c>
      <c r="AZ1827">
        <v>1</v>
      </c>
      <c r="BA1827">
        <v>1</v>
      </c>
      <c r="BB1827">
        <v>1</v>
      </c>
      <c r="BC1827">
        <v>1</v>
      </c>
      <c r="BD1827" t="s">
        <v>3</v>
      </c>
      <c r="BE1827" t="s">
        <v>3</v>
      </c>
      <c r="BF1827" t="s">
        <v>3</v>
      </c>
      <c r="BG1827" t="s">
        <v>3</v>
      </c>
      <c r="BH1827">
        <v>3</v>
      </c>
      <c r="BI1827">
        <v>4</v>
      </c>
      <c r="BJ1827" t="s">
        <v>417</v>
      </c>
      <c r="BM1827">
        <v>0</v>
      </c>
      <c r="BN1827">
        <v>0</v>
      </c>
      <c r="BO1827" t="s">
        <v>3</v>
      </c>
      <c r="BP1827">
        <v>0</v>
      </c>
      <c r="BQ1827">
        <v>1</v>
      </c>
      <c r="BR1827">
        <v>0</v>
      </c>
      <c r="BS1827">
        <v>1</v>
      </c>
      <c r="BT1827">
        <v>1</v>
      </c>
      <c r="BU1827">
        <v>1</v>
      </c>
      <c r="BV1827">
        <v>1</v>
      </c>
      <c r="BW1827">
        <v>1</v>
      </c>
      <c r="BX1827">
        <v>1</v>
      </c>
      <c r="BY1827" t="s">
        <v>3</v>
      </c>
      <c r="BZ1827">
        <v>70</v>
      </c>
      <c r="CA1827">
        <v>10</v>
      </c>
      <c r="CE1827">
        <v>0</v>
      </c>
      <c r="CF1827">
        <v>0</v>
      </c>
      <c r="CG1827">
        <v>0</v>
      </c>
      <c r="CM1827">
        <v>0</v>
      </c>
      <c r="CN1827" t="s">
        <v>3</v>
      </c>
      <c r="CO1827">
        <v>0</v>
      </c>
      <c r="CP1827">
        <f t="shared" si="1515"/>
        <v>0</v>
      </c>
      <c r="CQ1827">
        <f t="shared" si="1516"/>
        <v>2679.67</v>
      </c>
      <c r="CR1827">
        <f t="shared" si="1536"/>
        <v>0</v>
      </c>
      <c r="CS1827">
        <f t="shared" si="1517"/>
        <v>0</v>
      </c>
      <c r="CT1827">
        <f t="shared" si="1518"/>
        <v>0</v>
      </c>
      <c r="CU1827">
        <f t="shared" si="1519"/>
        <v>0</v>
      </c>
      <c r="CV1827">
        <f t="shared" si="1520"/>
        <v>0</v>
      </c>
      <c r="CW1827">
        <f t="shared" si="1521"/>
        <v>0</v>
      </c>
      <c r="CX1827">
        <f t="shared" si="1522"/>
        <v>0</v>
      </c>
      <c r="CY1827">
        <f t="shared" si="1523"/>
        <v>0</v>
      </c>
      <c r="CZ1827">
        <f t="shared" si="1524"/>
        <v>0</v>
      </c>
      <c r="DC1827" t="s">
        <v>3</v>
      </c>
      <c r="DD1827" t="s">
        <v>3</v>
      </c>
      <c r="DE1827" t="s">
        <v>3</v>
      </c>
      <c r="DF1827" t="s">
        <v>3</v>
      </c>
      <c r="DG1827" t="s">
        <v>3</v>
      </c>
      <c r="DH1827" t="s">
        <v>3</v>
      </c>
      <c r="DI1827" t="s">
        <v>3</v>
      </c>
      <c r="DJ1827" t="s">
        <v>3</v>
      </c>
      <c r="DK1827" t="s">
        <v>3</v>
      </c>
      <c r="DL1827" t="s">
        <v>3</v>
      </c>
      <c r="DM1827" t="s">
        <v>3</v>
      </c>
      <c r="DN1827">
        <v>0</v>
      </c>
      <c r="DO1827">
        <v>0</v>
      </c>
      <c r="DP1827">
        <v>1</v>
      </c>
      <c r="DQ1827">
        <v>1</v>
      </c>
      <c r="DU1827">
        <v>1009</v>
      </c>
      <c r="DV1827" t="s">
        <v>27</v>
      </c>
      <c r="DW1827" t="s">
        <v>27</v>
      </c>
      <c r="DX1827">
        <v>1000</v>
      </c>
      <c r="EE1827">
        <v>51482689</v>
      </c>
      <c r="EF1827">
        <v>1</v>
      </c>
      <c r="EG1827" t="s">
        <v>21</v>
      </c>
      <c r="EH1827">
        <v>0</v>
      </c>
      <c r="EI1827" t="s">
        <v>3</v>
      </c>
      <c r="EJ1827">
        <v>4</v>
      </c>
      <c r="EK1827">
        <v>0</v>
      </c>
      <c r="EL1827" t="s">
        <v>22</v>
      </c>
      <c r="EM1827" t="s">
        <v>23</v>
      </c>
      <c r="EO1827" t="s">
        <v>3</v>
      </c>
      <c r="EQ1827">
        <v>0</v>
      </c>
      <c r="ER1827">
        <v>2679.67</v>
      </c>
      <c r="ES1827">
        <v>2679.67</v>
      </c>
      <c r="ET1827">
        <v>0</v>
      </c>
      <c r="EU1827">
        <v>0</v>
      </c>
      <c r="EV1827">
        <v>0</v>
      </c>
      <c r="EW1827">
        <v>0</v>
      </c>
      <c r="EX1827">
        <v>0</v>
      </c>
      <c r="FQ1827">
        <v>0</v>
      </c>
      <c r="FR1827">
        <f t="shared" si="1525"/>
        <v>0</v>
      </c>
      <c r="FS1827">
        <v>0</v>
      </c>
      <c r="FX1827">
        <v>70</v>
      </c>
      <c r="FY1827">
        <v>10</v>
      </c>
      <c r="GA1827" t="s">
        <v>3</v>
      </c>
      <c r="GD1827">
        <v>0</v>
      </c>
      <c r="GF1827">
        <v>828582171</v>
      </c>
      <c r="GG1827">
        <v>2</v>
      </c>
      <c r="GH1827">
        <v>1</v>
      </c>
      <c r="GI1827">
        <v>-2</v>
      </c>
      <c r="GJ1827">
        <v>0</v>
      </c>
      <c r="GK1827">
        <f>ROUND(R1827*(R12)/100,2)</f>
        <v>0</v>
      </c>
      <c r="GL1827">
        <f t="shared" si="1526"/>
        <v>0</v>
      </c>
      <c r="GM1827">
        <f t="shared" si="1537"/>
        <v>0</v>
      </c>
      <c r="GN1827">
        <f t="shared" si="1538"/>
        <v>0</v>
      </c>
      <c r="GO1827">
        <f t="shared" si="1539"/>
        <v>0</v>
      </c>
      <c r="GP1827">
        <f t="shared" si="1540"/>
        <v>0</v>
      </c>
      <c r="GR1827">
        <v>0</v>
      </c>
      <c r="GS1827">
        <v>3</v>
      </c>
      <c r="GT1827">
        <v>0</v>
      </c>
      <c r="GU1827" t="s">
        <v>3</v>
      </c>
      <c r="GV1827">
        <f t="shared" si="1527"/>
        <v>0</v>
      </c>
      <c r="GW1827">
        <v>1</v>
      </c>
      <c r="GX1827">
        <f t="shared" si="1528"/>
        <v>0</v>
      </c>
      <c r="HA1827">
        <v>0</v>
      </c>
      <c r="HB1827">
        <v>0</v>
      </c>
      <c r="HC1827">
        <f t="shared" si="1529"/>
        <v>0</v>
      </c>
      <c r="HE1827" t="s">
        <v>3</v>
      </c>
      <c r="HF1827" t="s">
        <v>3</v>
      </c>
      <c r="IK1827">
        <f t="shared" si="1530"/>
        <v>0</v>
      </c>
    </row>
    <row r="1828" spans="1:245" x14ac:dyDescent="0.2">
      <c r="A1828">
        <v>18</v>
      </c>
      <c r="B1828">
        <v>1</v>
      </c>
      <c r="C1828">
        <v>599</v>
      </c>
      <c r="E1828" t="s">
        <v>284</v>
      </c>
      <c r="F1828" t="s">
        <v>415</v>
      </c>
      <c r="G1828" t="s">
        <v>416</v>
      </c>
      <c r="H1828" t="s">
        <v>27</v>
      </c>
      <c r="I1828">
        <f>I1826*J1828</f>
        <v>0</v>
      </c>
      <c r="J1828">
        <v>-10.7</v>
      </c>
      <c r="O1828">
        <f t="shared" si="1498"/>
        <v>0</v>
      </c>
      <c r="P1828">
        <f t="shared" si="1499"/>
        <v>0</v>
      </c>
      <c r="Q1828">
        <f t="shared" si="1500"/>
        <v>0</v>
      </c>
      <c r="R1828">
        <f t="shared" si="1501"/>
        <v>0</v>
      </c>
      <c r="S1828">
        <f t="shared" si="1502"/>
        <v>0</v>
      </c>
      <c r="T1828">
        <f t="shared" si="1503"/>
        <v>0</v>
      </c>
      <c r="U1828">
        <f t="shared" si="1504"/>
        <v>0</v>
      </c>
      <c r="V1828">
        <f t="shared" si="1505"/>
        <v>0</v>
      </c>
      <c r="W1828">
        <f t="shared" si="1506"/>
        <v>0</v>
      </c>
      <c r="X1828">
        <f t="shared" si="1507"/>
        <v>0</v>
      </c>
      <c r="Y1828">
        <f t="shared" si="1508"/>
        <v>0</v>
      </c>
      <c r="AA1828">
        <v>52421674</v>
      </c>
      <c r="AB1828">
        <f t="shared" si="1509"/>
        <v>2679.67</v>
      </c>
      <c r="AC1828">
        <f t="shared" si="1510"/>
        <v>2679.67</v>
      </c>
      <c r="AD1828">
        <f t="shared" si="1533"/>
        <v>0</v>
      </c>
      <c r="AE1828">
        <f t="shared" si="1534"/>
        <v>0</v>
      </c>
      <c r="AF1828">
        <f t="shared" si="1531"/>
        <v>0</v>
      </c>
      <c r="AG1828">
        <f t="shared" si="1512"/>
        <v>0</v>
      </c>
      <c r="AH1828">
        <f t="shared" si="1532"/>
        <v>0</v>
      </c>
      <c r="AI1828">
        <f t="shared" si="1535"/>
        <v>0</v>
      </c>
      <c r="AJ1828">
        <f t="shared" si="1514"/>
        <v>0</v>
      </c>
      <c r="AK1828">
        <v>2679.67</v>
      </c>
      <c r="AL1828">
        <v>2679.67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70</v>
      </c>
      <c r="AU1828">
        <v>10</v>
      </c>
      <c r="AV1828">
        <v>1</v>
      </c>
      <c r="AW1828">
        <v>1</v>
      </c>
      <c r="AZ1828">
        <v>1</v>
      </c>
      <c r="BA1828">
        <v>1</v>
      </c>
      <c r="BB1828">
        <v>1</v>
      </c>
      <c r="BC1828">
        <v>1</v>
      </c>
      <c r="BD1828" t="s">
        <v>3</v>
      </c>
      <c r="BE1828" t="s">
        <v>3</v>
      </c>
      <c r="BF1828" t="s">
        <v>3</v>
      </c>
      <c r="BG1828" t="s">
        <v>3</v>
      </c>
      <c r="BH1828">
        <v>3</v>
      </c>
      <c r="BI1828">
        <v>4</v>
      </c>
      <c r="BJ1828" t="s">
        <v>417</v>
      </c>
      <c r="BM1828">
        <v>0</v>
      </c>
      <c r="BN1828">
        <v>0</v>
      </c>
      <c r="BO1828" t="s">
        <v>3</v>
      </c>
      <c r="BP1828">
        <v>0</v>
      </c>
      <c r="BQ1828">
        <v>1</v>
      </c>
      <c r="BR1828">
        <v>1</v>
      </c>
      <c r="BS1828">
        <v>1</v>
      </c>
      <c r="BT1828">
        <v>1</v>
      </c>
      <c r="BU1828">
        <v>1</v>
      </c>
      <c r="BV1828">
        <v>1</v>
      </c>
      <c r="BW1828">
        <v>1</v>
      </c>
      <c r="BX1828">
        <v>1</v>
      </c>
      <c r="BY1828" t="s">
        <v>3</v>
      </c>
      <c r="BZ1828">
        <v>70</v>
      </c>
      <c r="CA1828">
        <v>10</v>
      </c>
      <c r="CE1828">
        <v>0</v>
      </c>
      <c r="CF1828">
        <v>0</v>
      </c>
      <c r="CG1828">
        <v>0</v>
      </c>
      <c r="CM1828">
        <v>0</v>
      </c>
      <c r="CN1828" t="s">
        <v>3</v>
      </c>
      <c r="CO1828">
        <v>0</v>
      </c>
      <c r="CP1828">
        <f t="shared" si="1515"/>
        <v>0</v>
      </c>
      <c r="CQ1828">
        <f t="shared" si="1516"/>
        <v>2679.67</v>
      </c>
      <c r="CR1828">
        <f t="shared" si="1536"/>
        <v>0</v>
      </c>
      <c r="CS1828">
        <f t="shared" si="1517"/>
        <v>0</v>
      </c>
      <c r="CT1828">
        <f t="shared" si="1518"/>
        <v>0</v>
      </c>
      <c r="CU1828">
        <f t="shared" si="1519"/>
        <v>0</v>
      </c>
      <c r="CV1828">
        <f t="shared" si="1520"/>
        <v>0</v>
      </c>
      <c r="CW1828">
        <f t="shared" si="1521"/>
        <v>0</v>
      </c>
      <c r="CX1828">
        <f t="shared" si="1522"/>
        <v>0</v>
      </c>
      <c r="CY1828">
        <f t="shared" si="1523"/>
        <v>0</v>
      </c>
      <c r="CZ1828">
        <f t="shared" si="1524"/>
        <v>0</v>
      </c>
      <c r="DC1828" t="s">
        <v>3</v>
      </c>
      <c r="DD1828" t="s">
        <v>3</v>
      </c>
      <c r="DE1828" t="s">
        <v>3</v>
      </c>
      <c r="DF1828" t="s">
        <v>3</v>
      </c>
      <c r="DG1828" t="s">
        <v>3</v>
      </c>
      <c r="DH1828" t="s">
        <v>3</v>
      </c>
      <c r="DI1828" t="s">
        <v>3</v>
      </c>
      <c r="DJ1828" t="s">
        <v>3</v>
      </c>
      <c r="DK1828" t="s">
        <v>3</v>
      </c>
      <c r="DL1828" t="s">
        <v>3</v>
      </c>
      <c r="DM1828" t="s">
        <v>3</v>
      </c>
      <c r="DN1828">
        <v>0</v>
      </c>
      <c r="DO1828">
        <v>0</v>
      </c>
      <c r="DP1828">
        <v>1</v>
      </c>
      <c r="DQ1828">
        <v>1</v>
      </c>
      <c r="DU1828">
        <v>1009</v>
      </c>
      <c r="DV1828" t="s">
        <v>27</v>
      </c>
      <c r="DW1828" t="s">
        <v>27</v>
      </c>
      <c r="DX1828">
        <v>1000</v>
      </c>
      <c r="EE1828">
        <v>51482689</v>
      </c>
      <c r="EF1828">
        <v>1</v>
      </c>
      <c r="EG1828" t="s">
        <v>21</v>
      </c>
      <c r="EH1828">
        <v>0</v>
      </c>
      <c r="EI1828" t="s">
        <v>3</v>
      </c>
      <c r="EJ1828">
        <v>4</v>
      </c>
      <c r="EK1828">
        <v>0</v>
      </c>
      <c r="EL1828" t="s">
        <v>22</v>
      </c>
      <c r="EM1828" t="s">
        <v>23</v>
      </c>
      <c r="EO1828" t="s">
        <v>3</v>
      </c>
      <c r="EQ1828">
        <v>32768</v>
      </c>
      <c r="ER1828">
        <v>2679.67</v>
      </c>
      <c r="ES1828">
        <v>2679.67</v>
      </c>
      <c r="ET1828">
        <v>0</v>
      </c>
      <c r="EU1828">
        <v>0</v>
      </c>
      <c r="EV1828">
        <v>0</v>
      </c>
      <c r="EW1828">
        <v>0</v>
      </c>
      <c r="EX1828">
        <v>0</v>
      </c>
      <c r="FQ1828">
        <v>0</v>
      </c>
      <c r="FR1828">
        <f t="shared" si="1525"/>
        <v>0</v>
      </c>
      <c r="FS1828">
        <v>0</v>
      </c>
      <c r="FX1828">
        <v>70</v>
      </c>
      <c r="FY1828">
        <v>10</v>
      </c>
      <c r="GA1828" t="s">
        <v>3</v>
      </c>
      <c r="GD1828">
        <v>0</v>
      </c>
      <c r="GF1828">
        <v>828582171</v>
      </c>
      <c r="GG1828">
        <v>2</v>
      </c>
      <c r="GH1828">
        <v>1</v>
      </c>
      <c r="GI1828">
        <v>-2</v>
      </c>
      <c r="GJ1828">
        <v>0</v>
      </c>
      <c r="GK1828">
        <f>ROUND(R1828*(R12)/100,2)</f>
        <v>0</v>
      </c>
      <c r="GL1828">
        <f t="shared" si="1526"/>
        <v>0</v>
      </c>
      <c r="GM1828">
        <f t="shared" si="1537"/>
        <v>0</v>
      </c>
      <c r="GN1828">
        <f t="shared" si="1538"/>
        <v>0</v>
      </c>
      <c r="GO1828">
        <f t="shared" si="1539"/>
        <v>0</v>
      </c>
      <c r="GP1828">
        <f t="shared" si="1540"/>
        <v>0</v>
      </c>
      <c r="GR1828">
        <v>0</v>
      </c>
      <c r="GS1828">
        <v>3</v>
      </c>
      <c r="GT1828">
        <v>0</v>
      </c>
      <c r="GU1828" t="s">
        <v>3</v>
      </c>
      <c r="GV1828">
        <f t="shared" si="1527"/>
        <v>0</v>
      </c>
      <c r="GW1828">
        <v>1</v>
      </c>
      <c r="GX1828">
        <f t="shared" si="1528"/>
        <v>0</v>
      </c>
      <c r="HA1828">
        <v>0</v>
      </c>
      <c r="HB1828">
        <v>0</v>
      </c>
      <c r="HC1828">
        <f t="shared" si="1529"/>
        <v>0</v>
      </c>
      <c r="HE1828" t="s">
        <v>3</v>
      </c>
      <c r="HF1828" t="s">
        <v>3</v>
      </c>
      <c r="IK1828">
        <f t="shared" si="1530"/>
        <v>0</v>
      </c>
    </row>
    <row r="1829" spans="1:245" x14ac:dyDescent="0.2">
      <c r="A1829">
        <v>17</v>
      </c>
      <c r="B1829">
        <v>1</v>
      </c>
      <c r="C1829">
        <f>ROW(SmtRes!A603)</f>
        <v>603</v>
      </c>
      <c r="D1829">
        <f>ROW(EtalonRes!A584)</f>
        <v>584</v>
      </c>
      <c r="E1829" t="s">
        <v>286</v>
      </c>
      <c r="F1829" t="s">
        <v>436</v>
      </c>
      <c r="G1829" t="s">
        <v>437</v>
      </c>
      <c r="H1829" t="s">
        <v>70</v>
      </c>
      <c r="I1829">
        <v>0</v>
      </c>
      <c r="J1829">
        <v>0</v>
      </c>
      <c r="O1829">
        <f t="shared" si="1498"/>
        <v>0</v>
      </c>
      <c r="P1829">
        <f t="shared" si="1499"/>
        <v>0</v>
      </c>
      <c r="Q1829">
        <f t="shared" si="1500"/>
        <v>0</v>
      </c>
      <c r="R1829">
        <f t="shared" si="1501"/>
        <v>0</v>
      </c>
      <c r="S1829">
        <f t="shared" si="1502"/>
        <v>0</v>
      </c>
      <c r="T1829">
        <f t="shared" si="1503"/>
        <v>0</v>
      </c>
      <c r="U1829">
        <f t="shared" si="1504"/>
        <v>0</v>
      </c>
      <c r="V1829">
        <f t="shared" si="1505"/>
        <v>0</v>
      </c>
      <c r="W1829">
        <f t="shared" si="1506"/>
        <v>0</v>
      </c>
      <c r="X1829">
        <f t="shared" si="1507"/>
        <v>0</v>
      </c>
      <c r="Y1829">
        <f t="shared" si="1508"/>
        <v>0</v>
      </c>
      <c r="AA1829">
        <v>52421674</v>
      </c>
      <c r="AB1829">
        <f t="shared" si="1509"/>
        <v>723.21</v>
      </c>
      <c r="AC1829">
        <f t="shared" si="1510"/>
        <v>540.54</v>
      </c>
      <c r="AD1829">
        <f t="shared" si="1533"/>
        <v>12.86</v>
      </c>
      <c r="AE1829">
        <f t="shared" si="1534"/>
        <v>6.15</v>
      </c>
      <c r="AF1829">
        <f t="shared" si="1531"/>
        <v>169.81</v>
      </c>
      <c r="AG1829">
        <f t="shared" si="1512"/>
        <v>0</v>
      </c>
      <c r="AH1829">
        <f t="shared" si="1532"/>
        <v>0.75</v>
      </c>
      <c r="AI1829">
        <f t="shared" si="1535"/>
        <v>0</v>
      </c>
      <c r="AJ1829">
        <f t="shared" si="1514"/>
        <v>0</v>
      </c>
      <c r="AK1829">
        <v>723.21</v>
      </c>
      <c r="AL1829">
        <v>540.54</v>
      </c>
      <c r="AM1829">
        <v>12.86</v>
      </c>
      <c r="AN1829">
        <v>6.15</v>
      </c>
      <c r="AO1829">
        <v>169.81</v>
      </c>
      <c r="AP1829">
        <v>0</v>
      </c>
      <c r="AQ1829">
        <v>0.75</v>
      </c>
      <c r="AR1829">
        <v>0</v>
      </c>
      <c r="AS1829">
        <v>0</v>
      </c>
      <c r="AT1829">
        <v>70</v>
      </c>
      <c r="AU1829">
        <v>10</v>
      </c>
      <c r="AV1829">
        <v>1</v>
      </c>
      <c r="AW1829">
        <v>1</v>
      </c>
      <c r="AZ1829">
        <v>1</v>
      </c>
      <c r="BA1829">
        <v>1</v>
      </c>
      <c r="BB1829">
        <v>1</v>
      </c>
      <c r="BC1829">
        <v>1</v>
      </c>
      <c r="BD1829" t="s">
        <v>3</v>
      </c>
      <c r="BE1829" t="s">
        <v>3</v>
      </c>
      <c r="BF1829" t="s">
        <v>3</v>
      </c>
      <c r="BG1829" t="s">
        <v>3</v>
      </c>
      <c r="BH1829">
        <v>0</v>
      </c>
      <c r="BI1829">
        <v>4</v>
      </c>
      <c r="BJ1829" t="s">
        <v>438</v>
      </c>
      <c r="BM1829">
        <v>0</v>
      </c>
      <c r="BN1829">
        <v>0</v>
      </c>
      <c r="BO1829" t="s">
        <v>3</v>
      </c>
      <c r="BP1829">
        <v>0</v>
      </c>
      <c r="BQ1829">
        <v>1</v>
      </c>
      <c r="BR1829">
        <v>0</v>
      </c>
      <c r="BS1829">
        <v>1</v>
      </c>
      <c r="BT1829">
        <v>1</v>
      </c>
      <c r="BU1829">
        <v>1</v>
      </c>
      <c r="BV1829">
        <v>1</v>
      </c>
      <c r="BW1829">
        <v>1</v>
      </c>
      <c r="BX1829">
        <v>1</v>
      </c>
      <c r="BY1829" t="s">
        <v>3</v>
      </c>
      <c r="BZ1829">
        <v>70</v>
      </c>
      <c r="CA1829">
        <v>10</v>
      </c>
      <c r="CE1829">
        <v>0</v>
      </c>
      <c r="CF1829">
        <v>0</v>
      </c>
      <c r="CG1829">
        <v>0</v>
      </c>
      <c r="CM1829">
        <v>0</v>
      </c>
      <c r="CN1829" t="s">
        <v>3</v>
      </c>
      <c r="CO1829">
        <v>0</v>
      </c>
      <c r="CP1829">
        <f t="shared" si="1515"/>
        <v>0</v>
      </c>
      <c r="CQ1829">
        <f t="shared" si="1516"/>
        <v>540.54</v>
      </c>
      <c r="CR1829">
        <f t="shared" si="1536"/>
        <v>12.86</v>
      </c>
      <c r="CS1829">
        <f t="shared" si="1517"/>
        <v>6.15</v>
      </c>
      <c r="CT1829">
        <f t="shared" si="1518"/>
        <v>169.81</v>
      </c>
      <c r="CU1829">
        <f t="shared" si="1519"/>
        <v>0</v>
      </c>
      <c r="CV1829">
        <f t="shared" si="1520"/>
        <v>0.75</v>
      </c>
      <c r="CW1829">
        <f t="shared" si="1521"/>
        <v>0</v>
      </c>
      <c r="CX1829">
        <f t="shared" si="1522"/>
        <v>0</v>
      </c>
      <c r="CY1829">
        <f t="shared" si="1523"/>
        <v>0</v>
      </c>
      <c r="CZ1829">
        <f t="shared" si="1524"/>
        <v>0</v>
      </c>
      <c r="DC1829" t="s">
        <v>3</v>
      </c>
      <c r="DD1829" t="s">
        <v>3</v>
      </c>
      <c r="DE1829" t="s">
        <v>3</v>
      </c>
      <c r="DF1829" t="s">
        <v>3</v>
      </c>
      <c r="DG1829" t="s">
        <v>3</v>
      </c>
      <c r="DH1829" t="s">
        <v>3</v>
      </c>
      <c r="DI1829" t="s">
        <v>3</v>
      </c>
      <c r="DJ1829" t="s">
        <v>3</v>
      </c>
      <c r="DK1829" t="s">
        <v>3</v>
      </c>
      <c r="DL1829" t="s">
        <v>3</v>
      </c>
      <c r="DM1829" t="s">
        <v>3</v>
      </c>
      <c r="DN1829">
        <v>0</v>
      </c>
      <c r="DO1829">
        <v>0</v>
      </c>
      <c r="DP1829">
        <v>1</v>
      </c>
      <c r="DQ1829">
        <v>1</v>
      </c>
      <c r="DU1829">
        <v>1005</v>
      </c>
      <c r="DV1829" t="s">
        <v>70</v>
      </c>
      <c r="DW1829" t="s">
        <v>70</v>
      </c>
      <c r="DX1829">
        <v>100</v>
      </c>
      <c r="EE1829">
        <v>51482689</v>
      </c>
      <c r="EF1829">
        <v>1</v>
      </c>
      <c r="EG1829" t="s">
        <v>21</v>
      </c>
      <c r="EH1829">
        <v>0</v>
      </c>
      <c r="EI1829" t="s">
        <v>3</v>
      </c>
      <c r="EJ1829">
        <v>4</v>
      </c>
      <c r="EK1829">
        <v>0</v>
      </c>
      <c r="EL1829" t="s">
        <v>22</v>
      </c>
      <c r="EM1829" t="s">
        <v>23</v>
      </c>
      <c r="EO1829" t="s">
        <v>3</v>
      </c>
      <c r="EQ1829">
        <v>0</v>
      </c>
      <c r="ER1829">
        <v>723.21</v>
      </c>
      <c r="ES1829">
        <v>540.54</v>
      </c>
      <c r="ET1829">
        <v>12.86</v>
      </c>
      <c r="EU1829">
        <v>6.15</v>
      </c>
      <c r="EV1829">
        <v>169.81</v>
      </c>
      <c r="EW1829">
        <v>0.75</v>
      </c>
      <c r="EX1829">
        <v>0</v>
      </c>
      <c r="EY1829">
        <v>0</v>
      </c>
      <c r="FQ1829">
        <v>0</v>
      </c>
      <c r="FR1829">
        <f t="shared" si="1525"/>
        <v>0</v>
      </c>
      <c r="FS1829">
        <v>0</v>
      </c>
      <c r="FX1829">
        <v>70</v>
      </c>
      <c r="FY1829">
        <v>10</v>
      </c>
      <c r="GA1829" t="s">
        <v>3</v>
      </c>
      <c r="GD1829">
        <v>0</v>
      </c>
      <c r="GF1829">
        <v>-225014888</v>
      </c>
      <c r="GG1829">
        <v>2</v>
      </c>
      <c r="GH1829">
        <v>1</v>
      </c>
      <c r="GI1829">
        <v>-2</v>
      </c>
      <c r="GJ1829">
        <v>0</v>
      </c>
      <c r="GK1829">
        <f>ROUND(R1829*(R12)/100,2)</f>
        <v>0</v>
      </c>
      <c r="GL1829">
        <f t="shared" si="1526"/>
        <v>0</v>
      </c>
      <c r="GM1829">
        <f t="shared" si="1537"/>
        <v>0</v>
      </c>
      <c r="GN1829">
        <f t="shared" si="1538"/>
        <v>0</v>
      </c>
      <c r="GO1829">
        <f t="shared" si="1539"/>
        <v>0</v>
      </c>
      <c r="GP1829">
        <f t="shared" si="1540"/>
        <v>0</v>
      </c>
      <c r="GR1829">
        <v>0</v>
      </c>
      <c r="GS1829">
        <v>3</v>
      </c>
      <c r="GT1829">
        <v>0</v>
      </c>
      <c r="GU1829" t="s">
        <v>3</v>
      </c>
      <c r="GV1829">
        <f t="shared" si="1527"/>
        <v>0</v>
      </c>
      <c r="GW1829">
        <v>1</v>
      </c>
      <c r="GX1829">
        <f t="shared" si="1528"/>
        <v>0</v>
      </c>
      <c r="HA1829">
        <v>0</v>
      </c>
      <c r="HB1829">
        <v>0</v>
      </c>
      <c r="HC1829">
        <f t="shared" si="1529"/>
        <v>0</v>
      </c>
      <c r="HE1829" t="s">
        <v>3</v>
      </c>
      <c r="HF1829" t="s">
        <v>3</v>
      </c>
      <c r="IK1829">
        <f t="shared" si="1530"/>
        <v>0</v>
      </c>
    </row>
    <row r="1830" spans="1:245" x14ac:dyDescent="0.2">
      <c r="A1830">
        <v>17</v>
      </c>
      <c r="B1830">
        <v>1</v>
      </c>
      <c r="C1830">
        <f>ROW(SmtRes!A608)</f>
        <v>608</v>
      </c>
      <c r="D1830">
        <f>ROW(EtalonRes!A588)</f>
        <v>588</v>
      </c>
      <c r="E1830" t="s">
        <v>290</v>
      </c>
      <c r="F1830" t="s">
        <v>68</v>
      </c>
      <c r="G1830" t="s">
        <v>419</v>
      </c>
      <c r="H1830" t="s">
        <v>70</v>
      </c>
      <c r="I1830">
        <v>0</v>
      </c>
      <c r="J1830">
        <v>0</v>
      </c>
      <c r="O1830">
        <f t="shared" si="1498"/>
        <v>0</v>
      </c>
      <c r="P1830">
        <f t="shared" si="1499"/>
        <v>0</v>
      </c>
      <c r="Q1830">
        <f t="shared" si="1500"/>
        <v>0</v>
      </c>
      <c r="R1830">
        <f t="shared" si="1501"/>
        <v>0</v>
      </c>
      <c r="S1830">
        <f t="shared" si="1502"/>
        <v>0</v>
      </c>
      <c r="T1830">
        <f t="shared" si="1503"/>
        <v>0</v>
      </c>
      <c r="U1830">
        <f t="shared" si="1504"/>
        <v>0</v>
      </c>
      <c r="V1830">
        <f t="shared" si="1505"/>
        <v>0</v>
      </c>
      <c r="W1830">
        <f t="shared" si="1506"/>
        <v>0</v>
      </c>
      <c r="X1830">
        <f t="shared" si="1507"/>
        <v>0</v>
      </c>
      <c r="Y1830">
        <f t="shared" si="1508"/>
        <v>0</v>
      </c>
      <c r="AA1830">
        <v>52421674</v>
      </c>
      <c r="AB1830">
        <f t="shared" si="1509"/>
        <v>23966.9</v>
      </c>
      <c r="AC1830">
        <f t="shared" si="1510"/>
        <v>20488.849999999999</v>
      </c>
      <c r="AD1830">
        <f t="shared" si="1533"/>
        <v>1123.06</v>
      </c>
      <c r="AE1830">
        <f t="shared" si="1534"/>
        <v>471.72</v>
      </c>
      <c r="AF1830">
        <f t="shared" si="1531"/>
        <v>2354.9899999999998</v>
      </c>
      <c r="AG1830">
        <f t="shared" si="1512"/>
        <v>0</v>
      </c>
      <c r="AH1830">
        <f t="shared" si="1532"/>
        <v>10.3</v>
      </c>
      <c r="AI1830">
        <f t="shared" si="1535"/>
        <v>0</v>
      </c>
      <c r="AJ1830">
        <f t="shared" si="1514"/>
        <v>0</v>
      </c>
      <c r="AK1830">
        <v>23966.9</v>
      </c>
      <c r="AL1830">
        <v>20488.849999999999</v>
      </c>
      <c r="AM1830">
        <v>1123.06</v>
      </c>
      <c r="AN1830">
        <v>471.72</v>
      </c>
      <c r="AO1830">
        <v>2354.9899999999998</v>
      </c>
      <c r="AP1830">
        <v>0</v>
      </c>
      <c r="AQ1830">
        <v>10.3</v>
      </c>
      <c r="AR1830">
        <v>0</v>
      </c>
      <c r="AS1830">
        <v>0</v>
      </c>
      <c r="AT1830">
        <v>70</v>
      </c>
      <c r="AU1830">
        <v>10</v>
      </c>
      <c r="AV1830">
        <v>1</v>
      </c>
      <c r="AW1830">
        <v>1</v>
      </c>
      <c r="AZ1830">
        <v>1</v>
      </c>
      <c r="BA1830">
        <v>1</v>
      </c>
      <c r="BB1830">
        <v>1</v>
      </c>
      <c r="BC1830">
        <v>1</v>
      </c>
      <c r="BD1830" t="s">
        <v>3</v>
      </c>
      <c r="BE1830" t="s">
        <v>3</v>
      </c>
      <c r="BF1830" t="s">
        <v>3</v>
      </c>
      <c r="BG1830" t="s">
        <v>3</v>
      </c>
      <c r="BH1830">
        <v>0</v>
      </c>
      <c r="BI1830">
        <v>4</v>
      </c>
      <c r="BJ1830" t="s">
        <v>71</v>
      </c>
      <c r="BM1830">
        <v>0</v>
      </c>
      <c r="BN1830">
        <v>0</v>
      </c>
      <c r="BO1830" t="s">
        <v>3</v>
      </c>
      <c r="BP1830">
        <v>0</v>
      </c>
      <c r="BQ1830">
        <v>1</v>
      </c>
      <c r="BR1830">
        <v>0</v>
      </c>
      <c r="BS1830">
        <v>1</v>
      </c>
      <c r="BT1830">
        <v>1</v>
      </c>
      <c r="BU1830">
        <v>1</v>
      </c>
      <c r="BV1830">
        <v>1</v>
      </c>
      <c r="BW1830">
        <v>1</v>
      </c>
      <c r="BX1830">
        <v>1</v>
      </c>
      <c r="BY1830" t="s">
        <v>3</v>
      </c>
      <c r="BZ1830">
        <v>70</v>
      </c>
      <c r="CA1830">
        <v>10</v>
      </c>
      <c r="CE1830">
        <v>0</v>
      </c>
      <c r="CF1830">
        <v>0</v>
      </c>
      <c r="CG1830">
        <v>0</v>
      </c>
      <c r="CM1830">
        <v>0</v>
      </c>
      <c r="CN1830" t="s">
        <v>3</v>
      </c>
      <c r="CO1830">
        <v>0</v>
      </c>
      <c r="CP1830">
        <f t="shared" si="1515"/>
        <v>0</v>
      </c>
      <c r="CQ1830">
        <f t="shared" si="1516"/>
        <v>20488.849999999999</v>
      </c>
      <c r="CR1830">
        <f t="shared" si="1536"/>
        <v>1123.06</v>
      </c>
      <c r="CS1830">
        <f t="shared" si="1517"/>
        <v>471.72</v>
      </c>
      <c r="CT1830">
        <f t="shared" si="1518"/>
        <v>2354.9899999999998</v>
      </c>
      <c r="CU1830">
        <f t="shared" si="1519"/>
        <v>0</v>
      </c>
      <c r="CV1830">
        <f t="shared" si="1520"/>
        <v>10.3</v>
      </c>
      <c r="CW1830">
        <f t="shared" si="1521"/>
        <v>0</v>
      </c>
      <c r="CX1830">
        <f t="shared" si="1522"/>
        <v>0</v>
      </c>
      <c r="CY1830">
        <f t="shared" si="1523"/>
        <v>0</v>
      </c>
      <c r="CZ1830">
        <f t="shared" si="1524"/>
        <v>0</v>
      </c>
      <c r="DC1830" t="s">
        <v>3</v>
      </c>
      <c r="DD1830" t="s">
        <v>3</v>
      </c>
      <c r="DE1830" t="s">
        <v>3</v>
      </c>
      <c r="DF1830" t="s">
        <v>3</v>
      </c>
      <c r="DG1830" t="s">
        <v>3</v>
      </c>
      <c r="DH1830" t="s">
        <v>3</v>
      </c>
      <c r="DI1830" t="s">
        <v>3</v>
      </c>
      <c r="DJ1830" t="s">
        <v>3</v>
      </c>
      <c r="DK1830" t="s">
        <v>3</v>
      </c>
      <c r="DL1830" t="s">
        <v>3</v>
      </c>
      <c r="DM1830" t="s">
        <v>3</v>
      </c>
      <c r="DN1830">
        <v>0</v>
      </c>
      <c r="DO1830">
        <v>0</v>
      </c>
      <c r="DP1830">
        <v>1</v>
      </c>
      <c r="DQ1830">
        <v>1</v>
      </c>
      <c r="DU1830">
        <v>1005</v>
      </c>
      <c r="DV1830" t="s">
        <v>70</v>
      </c>
      <c r="DW1830" t="s">
        <v>70</v>
      </c>
      <c r="DX1830">
        <v>100</v>
      </c>
      <c r="EE1830">
        <v>51482689</v>
      </c>
      <c r="EF1830">
        <v>1</v>
      </c>
      <c r="EG1830" t="s">
        <v>21</v>
      </c>
      <c r="EH1830">
        <v>0</v>
      </c>
      <c r="EI1830" t="s">
        <v>3</v>
      </c>
      <c r="EJ1830">
        <v>4</v>
      </c>
      <c r="EK1830">
        <v>0</v>
      </c>
      <c r="EL1830" t="s">
        <v>22</v>
      </c>
      <c r="EM1830" t="s">
        <v>23</v>
      </c>
      <c r="EO1830" t="s">
        <v>3</v>
      </c>
      <c r="EQ1830">
        <v>0</v>
      </c>
      <c r="ER1830">
        <v>23966.9</v>
      </c>
      <c r="ES1830">
        <v>20488.849999999999</v>
      </c>
      <c r="ET1830">
        <v>1123.06</v>
      </c>
      <c r="EU1830">
        <v>471.72</v>
      </c>
      <c r="EV1830">
        <v>2354.9899999999998</v>
      </c>
      <c r="EW1830">
        <v>10.3</v>
      </c>
      <c r="EX1830">
        <v>0</v>
      </c>
      <c r="EY1830">
        <v>0</v>
      </c>
      <c r="FQ1830">
        <v>0</v>
      </c>
      <c r="FR1830">
        <f t="shared" si="1525"/>
        <v>0</v>
      </c>
      <c r="FS1830">
        <v>0</v>
      </c>
      <c r="FX1830">
        <v>70</v>
      </c>
      <c r="FY1830">
        <v>10</v>
      </c>
      <c r="GA1830" t="s">
        <v>3</v>
      </c>
      <c r="GD1830">
        <v>0</v>
      </c>
      <c r="GF1830">
        <v>-1278825473</v>
      </c>
      <c r="GG1830">
        <v>2</v>
      </c>
      <c r="GH1830">
        <v>1</v>
      </c>
      <c r="GI1830">
        <v>-2</v>
      </c>
      <c r="GJ1830">
        <v>0</v>
      </c>
      <c r="GK1830">
        <f>ROUND(R1830*(R12)/100,2)</f>
        <v>0</v>
      </c>
      <c r="GL1830">
        <f t="shared" si="1526"/>
        <v>0</v>
      </c>
      <c r="GM1830">
        <f t="shared" si="1537"/>
        <v>0</v>
      </c>
      <c r="GN1830">
        <f t="shared" si="1538"/>
        <v>0</v>
      </c>
      <c r="GO1830">
        <f t="shared" si="1539"/>
        <v>0</v>
      </c>
      <c r="GP1830">
        <f t="shared" si="1540"/>
        <v>0</v>
      </c>
      <c r="GR1830">
        <v>0</v>
      </c>
      <c r="GS1830">
        <v>3</v>
      </c>
      <c r="GT1830">
        <v>0</v>
      </c>
      <c r="GU1830" t="s">
        <v>3</v>
      </c>
      <c r="GV1830">
        <f t="shared" si="1527"/>
        <v>0</v>
      </c>
      <c r="GW1830">
        <v>1</v>
      </c>
      <c r="GX1830">
        <f t="shared" si="1528"/>
        <v>0</v>
      </c>
      <c r="HA1830">
        <v>0</v>
      </c>
      <c r="HB1830">
        <v>0</v>
      </c>
      <c r="HC1830">
        <f t="shared" si="1529"/>
        <v>0</v>
      </c>
      <c r="HE1830" t="s">
        <v>3</v>
      </c>
      <c r="HF1830" t="s">
        <v>3</v>
      </c>
      <c r="IK1830">
        <f t="shared" si="1530"/>
        <v>0</v>
      </c>
    </row>
    <row r="1831" spans="1:245" x14ac:dyDescent="0.2">
      <c r="A1831">
        <v>18</v>
      </c>
      <c r="B1831">
        <v>1</v>
      </c>
      <c r="C1831">
        <v>607</v>
      </c>
      <c r="E1831" t="s">
        <v>439</v>
      </c>
      <c r="F1831" t="s">
        <v>64</v>
      </c>
      <c r="G1831" t="s">
        <v>65</v>
      </c>
      <c r="H1831" t="s">
        <v>27</v>
      </c>
      <c r="I1831">
        <f>I1830*J1831</f>
        <v>0</v>
      </c>
      <c r="J1831">
        <v>-7.14</v>
      </c>
      <c r="O1831">
        <f t="shared" si="1498"/>
        <v>0</v>
      </c>
      <c r="P1831">
        <f t="shared" si="1499"/>
        <v>0</v>
      </c>
      <c r="Q1831">
        <f t="shared" si="1500"/>
        <v>0</v>
      </c>
      <c r="R1831">
        <f t="shared" si="1501"/>
        <v>0</v>
      </c>
      <c r="S1831">
        <f t="shared" si="1502"/>
        <v>0</v>
      </c>
      <c r="T1831">
        <f t="shared" si="1503"/>
        <v>0</v>
      </c>
      <c r="U1831">
        <f t="shared" si="1504"/>
        <v>0</v>
      </c>
      <c r="V1831">
        <f t="shared" si="1505"/>
        <v>0</v>
      </c>
      <c r="W1831">
        <f t="shared" si="1506"/>
        <v>0</v>
      </c>
      <c r="X1831">
        <f t="shared" si="1507"/>
        <v>0</v>
      </c>
      <c r="Y1831">
        <f t="shared" si="1508"/>
        <v>0</v>
      </c>
      <c r="AA1831">
        <v>52421674</v>
      </c>
      <c r="AB1831">
        <f t="shared" si="1509"/>
        <v>2652.04</v>
      </c>
      <c r="AC1831">
        <f t="shared" si="1510"/>
        <v>2652.04</v>
      </c>
      <c r="AD1831">
        <f t="shared" si="1533"/>
        <v>0</v>
      </c>
      <c r="AE1831">
        <f t="shared" si="1534"/>
        <v>0</v>
      </c>
      <c r="AF1831">
        <f t="shared" si="1531"/>
        <v>0</v>
      </c>
      <c r="AG1831">
        <f t="shared" si="1512"/>
        <v>0</v>
      </c>
      <c r="AH1831">
        <f t="shared" si="1532"/>
        <v>0</v>
      </c>
      <c r="AI1831">
        <f t="shared" si="1535"/>
        <v>0</v>
      </c>
      <c r="AJ1831">
        <f t="shared" si="1514"/>
        <v>0</v>
      </c>
      <c r="AK1831">
        <v>2652.04</v>
      </c>
      <c r="AL1831">
        <v>2652.04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70</v>
      </c>
      <c r="AU1831">
        <v>10</v>
      </c>
      <c r="AV1831">
        <v>1</v>
      </c>
      <c r="AW1831">
        <v>1</v>
      </c>
      <c r="AZ1831">
        <v>1</v>
      </c>
      <c r="BA1831">
        <v>1</v>
      </c>
      <c r="BB1831">
        <v>1</v>
      </c>
      <c r="BC1831">
        <v>1</v>
      </c>
      <c r="BD1831" t="s">
        <v>3</v>
      </c>
      <c r="BE1831" t="s">
        <v>3</v>
      </c>
      <c r="BF1831" t="s">
        <v>3</v>
      </c>
      <c r="BG1831" t="s">
        <v>3</v>
      </c>
      <c r="BH1831">
        <v>3</v>
      </c>
      <c r="BI1831">
        <v>4</v>
      </c>
      <c r="BJ1831" t="s">
        <v>66</v>
      </c>
      <c r="BM1831">
        <v>0</v>
      </c>
      <c r="BN1831">
        <v>0</v>
      </c>
      <c r="BO1831" t="s">
        <v>3</v>
      </c>
      <c r="BP1831">
        <v>0</v>
      </c>
      <c r="BQ1831">
        <v>1</v>
      </c>
      <c r="BR1831">
        <v>1</v>
      </c>
      <c r="BS1831">
        <v>1</v>
      </c>
      <c r="BT1831">
        <v>1</v>
      </c>
      <c r="BU1831">
        <v>1</v>
      </c>
      <c r="BV1831">
        <v>1</v>
      </c>
      <c r="BW1831">
        <v>1</v>
      </c>
      <c r="BX1831">
        <v>1</v>
      </c>
      <c r="BY1831" t="s">
        <v>3</v>
      </c>
      <c r="BZ1831">
        <v>70</v>
      </c>
      <c r="CA1831">
        <v>10</v>
      </c>
      <c r="CE1831">
        <v>0</v>
      </c>
      <c r="CF1831">
        <v>0</v>
      </c>
      <c r="CG1831">
        <v>0</v>
      </c>
      <c r="CM1831">
        <v>0</v>
      </c>
      <c r="CN1831" t="s">
        <v>3</v>
      </c>
      <c r="CO1831">
        <v>0</v>
      </c>
      <c r="CP1831">
        <f t="shared" si="1515"/>
        <v>0</v>
      </c>
      <c r="CQ1831">
        <f t="shared" si="1516"/>
        <v>2652.04</v>
      </c>
      <c r="CR1831">
        <f t="shared" si="1536"/>
        <v>0</v>
      </c>
      <c r="CS1831">
        <f t="shared" si="1517"/>
        <v>0</v>
      </c>
      <c r="CT1831">
        <f t="shared" si="1518"/>
        <v>0</v>
      </c>
      <c r="CU1831">
        <f t="shared" si="1519"/>
        <v>0</v>
      </c>
      <c r="CV1831">
        <f t="shared" si="1520"/>
        <v>0</v>
      </c>
      <c r="CW1831">
        <f t="shared" si="1521"/>
        <v>0</v>
      </c>
      <c r="CX1831">
        <f t="shared" si="1522"/>
        <v>0</v>
      </c>
      <c r="CY1831">
        <f t="shared" si="1523"/>
        <v>0</v>
      </c>
      <c r="CZ1831">
        <f t="shared" si="1524"/>
        <v>0</v>
      </c>
      <c r="DC1831" t="s">
        <v>3</v>
      </c>
      <c r="DD1831" t="s">
        <v>3</v>
      </c>
      <c r="DE1831" t="s">
        <v>3</v>
      </c>
      <c r="DF1831" t="s">
        <v>3</v>
      </c>
      <c r="DG1831" t="s">
        <v>3</v>
      </c>
      <c r="DH1831" t="s">
        <v>3</v>
      </c>
      <c r="DI1831" t="s">
        <v>3</v>
      </c>
      <c r="DJ1831" t="s">
        <v>3</v>
      </c>
      <c r="DK1831" t="s">
        <v>3</v>
      </c>
      <c r="DL1831" t="s">
        <v>3</v>
      </c>
      <c r="DM1831" t="s">
        <v>3</v>
      </c>
      <c r="DN1831">
        <v>0</v>
      </c>
      <c r="DO1831">
        <v>0</v>
      </c>
      <c r="DP1831">
        <v>1</v>
      </c>
      <c r="DQ1831">
        <v>1</v>
      </c>
      <c r="DU1831">
        <v>1009</v>
      </c>
      <c r="DV1831" t="s">
        <v>27</v>
      </c>
      <c r="DW1831" t="s">
        <v>27</v>
      </c>
      <c r="DX1831">
        <v>1000</v>
      </c>
      <c r="EE1831">
        <v>51482689</v>
      </c>
      <c r="EF1831">
        <v>1</v>
      </c>
      <c r="EG1831" t="s">
        <v>21</v>
      </c>
      <c r="EH1831">
        <v>0</v>
      </c>
      <c r="EI1831" t="s">
        <v>3</v>
      </c>
      <c r="EJ1831">
        <v>4</v>
      </c>
      <c r="EK1831">
        <v>0</v>
      </c>
      <c r="EL1831" t="s">
        <v>22</v>
      </c>
      <c r="EM1831" t="s">
        <v>23</v>
      </c>
      <c r="EO1831" t="s">
        <v>3</v>
      </c>
      <c r="EQ1831">
        <v>32768</v>
      </c>
      <c r="ER1831">
        <v>2652.04</v>
      </c>
      <c r="ES1831">
        <v>2652.04</v>
      </c>
      <c r="ET1831">
        <v>0</v>
      </c>
      <c r="EU1831">
        <v>0</v>
      </c>
      <c r="EV1831">
        <v>0</v>
      </c>
      <c r="EW1831">
        <v>0</v>
      </c>
      <c r="EX1831">
        <v>0</v>
      </c>
      <c r="FQ1831">
        <v>0</v>
      </c>
      <c r="FR1831">
        <f t="shared" si="1525"/>
        <v>0</v>
      </c>
      <c r="FS1831">
        <v>0</v>
      </c>
      <c r="FX1831">
        <v>70</v>
      </c>
      <c r="FY1831">
        <v>10</v>
      </c>
      <c r="GA1831" t="s">
        <v>3</v>
      </c>
      <c r="GD1831">
        <v>0</v>
      </c>
      <c r="GF1831">
        <v>-740831190</v>
      </c>
      <c r="GG1831">
        <v>2</v>
      </c>
      <c r="GH1831">
        <v>1</v>
      </c>
      <c r="GI1831">
        <v>-2</v>
      </c>
      <c r="GJ1831">
        <v>0</v>
      </c>
      <c r="GK1831">
        <f>ROUND(R1831*(R12)/100,2)</f>
        <v>0</v>
      </c>
      <c r="GL1831">
        <f t="shared" si="1526"/>
        <v>0</v>
      </c>
      <c r="GM1831">
        <f t="shared" si="1537"/>
        <v>0</v>
      </c>
      <c r="GN1831">
        <f t="shared" si="1538"/>
        <v>0</v>
      </c>
      <c r="GO1831">
        <f t="shared" si="1539"/>
        <v>0</v>
      </c>
      <c r="GP1831">
        <f t="shared" si="1540"/>
        <v>0</v>
      </c>
      <c r="GR1831">
        <v>0</v>
      </c>
      <c r="GS1831">
        <v>3</v>
      </c>
      <c r="GT1831">
        <v>0</v>
      </c>
      <c r="GU1831" t="s">
        <v>3</v>
      </c>
      <c r="GV1831">
        <f t="shared" si="1527"/>
        <v>0</v>
      </c>
      <c r="GW1831">
        <v>1</v>
      </c>
      <c r="GX1831">
        <f t="shared" si="1528"/>
        <v>0</v>
      </c>
      <c r="HA1831">
        <v>0</v>
      </c>
      <c r="HB1831">
        <v>0</v>
      </c>
      <c r="HC1831">
        <f t="shared" si="1529"/>
        <v>0</v>
      </c>
      <c r="HE1831" t="s">
        <v>3</v>
      </c>
      <c r="HF1831" t="s">
        <v>3</v>
      </c>
      <c r="IK1831">
        <f t="shared" si="1530"/>
        <v>0</v>
      </c>
    </row>
    <row r="1832" spans="1:245" x14ac:dyDescent="0.2">
      <c r="A1832">
        <v>18</v>
      </c>
      <c r="B1832">
        <v>1</v>
      </c>
      <c r="C1832">
        <v>608</v>
      </c>
      <c r="E1832" t="s">
        <v>440</v>
      </c>
      <c r="F1832" t="s">
        <v>64</v>
      </c>
      <c r="G1832" t="s">
        <v>65</v>
      </c>
      <c r="H1832" t="s">
        <v>27</v>
      </c>
      <c r="I1832">
        <f>I1830*J1832</f>
        <v>0</v>
      </c>
      <c r="J1832">
        <v>9.52</v>
      </c>
      <c r="O1832">
        <f t="shared" si="1498"/>
        <v>0</v>
      </c>
      <c r="P1832">
        <f t="shared" si="1499"/>
        <v>0</v>
      </c>
      <c r="Q1832">
        <f t="shared" si="1500"/>
        <v>0</v>
      </c>
      <c r="R1832">
        <f t="shared" si="1501"/>
        <v>0</v>
      </c>
      <c r="S1832">
        <f t="shared" si="1502"/>
        <v>0</v>
      </c>
      <c r="T1832">
        <f t="shared" si="1503"/>
        <v>0</v>
      </c>
      <c r="U1832">
        <f t="shared" si="1504"/>
        <v>0</v>
      </c>
      <c r="V1832">
        <f t="shared" si="1505"/>
        <v>0</v>
      </c>
      <c r="W1832">
        <f t="shared" si="1506"/>
        <v>0</v>
      </c>
      <c r="X1832">
        <f t="shared" si="1507"/>
        <v>0</v>
      </c>
      <c r="Y1832">
        <f t="shared" si="1508"/>
        <v>0</v>
      </c>
      <c r="AA1832">
        <v>52421674</v>
      </c>
      <c r="AB1832">
        <f t="shared" si="1509"/>
        <v>2652.04</v>
      </c>
      <c r="AC1832">
        <f t="shared" si="1510"/>
        <v>2652.04</v>
      </c>
      <c r="AD1832">
        <f t="shared" si="1533"/>
        <v>0</v>
      </c>
      <c r="AE1832">
        <f t="shared" si="1534"/>
        <v>0</v>
      </c>
      <c r="AF1832">
        <f t="shared" si="1531"/>
        <v>0</v>
      </c>
      <c r="AG1832">
        <f t="shared" si="1512"/>
        <v>0</v>
      </c>
      <c r="AH1832">
        <f t="shared" si="1532"/>
        <v>0</v>
      </c>
      <c r="AI1832">
        <f t="shared" si="1535"/>
        <v>0</v>
      </c>
      <c r="AJ1832">
        <f t="shared" si="1514"/>
        <v>0</v>
      </c>
      <c r="AK1832">
        <v>2652.04</v>
      </c>
      <c r="AL1832">
        <v>2652.04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70</v>
      </c>
      <c r="AU1832">
        <v>10</v>
      </c>
      <c r="AV1832">
        <v>1</v>
      </c>
      <c r="AW1832">
        <v>1</v>
      </c>
      <c r="AZ1832">
        <v>1</v>
      </c>
      <c r="BA1832">
        <v>1</v>
      </c>
      <c r="BB1832">
        <v>1</v>
      </c>
      <c r="BC1832">
        <v>1</v>
      </c>
      <c r="BD1832" t="s">
        <v>3</v>
      </c>
      <c r="BE1832" t="s">
        <v>3</v>
      </c>
      <c r="BF1832" t="s">
        <v>3</v>
      </c>
      <c r="BG1832" t="s">
        <v>3</v>
      </c>
      <c r="BH1832">
        <v>3</v>
      </c>
      <c r="BI1832">
        <v>4</v>
      </c>
      <c r="BJ1832" t="s">
        <v>66</v>
      </c>
      <c r="BM1832">
        <v>0</v>
      </c>
      <c r="BN1832">
        <v>0</v>
      </c>
      <c r="BO1832" t="s">
        <v>3</v>
      </c>
      <c r="BP1832">
        <v>0</v>
      </c>
      <c r="BQ1832">
        <v>1</v>
      </c>
      <c r="BR1832">
        <v>0</v>
      </c>
      <c r="BS1832">
        <v>1</v>
      </c>
      <c r="BT1832">
        <v>1</v>
      </c>
      <c r="BU1832">
        <v>1</v>
      </c>
      <c r="BV1832">
        <v>1</v>
      </c>
      <c r="BW1832">
        <v>1</v>
      </c>
      <c r="BX1832">
        <v>1</v>
      </c>
      <c r="BY1832" t="s">
        <v>3</v>
      </c>
      <c r="BZ1832">
        <v>70</v>
      </c>
      <c r="CA1832">
        <v>10</v>
      </c>
      <c r="CE1832">
        <v>0</v>
      </c>
      <c r="CF1832">
        <v>0</v>
      </c>
      <c r="CG1832">
        <v>0</v>
      </c>
      <c r="CM1832">
        <v>0</v>
      </c>
      <c r="CN1832" t="s">
        <v>3</v>
      </c>
      <c r="CO1832">
        <v>0</v>
      </c>
      <c r="CP1832">
        <f t="shared" si="1515"/>
        <v>0</v>
      </c>
      <c r="CQ1832">
        <f t="shared" si="1516"/>
        <v>2652.04</v>
      </c>
      <c r="CR1832">
        <f t="shared" si="1536"/>
        <v>0</v>
      </c>
      <c r="CS1832">
        <f t="shared" si="1517"/>
        <v>0</v>
      </c>
      <c r="CT1832">
        <f t="shared" si="1518"/>
        <v>0</v>
      </c>
      <c r="CU1832">
        <f t="shared" si="1519"/>
        <v>0</v>
      </c>
      <c r="CV1832">
        <f t="shared" si="1520"/>
        <v>0</v>
      </c>
      <c r="CW1832">
        <f t="shared" si="1521"/>
        <v>0</v>
      </c>
      <c r="CX1832">
        <f t="shared" si="1522"/>
        <v>0</v>
      </c>
      <c r="CY1832">
        <f t="shared" si="1523"/>
        <v>0</v>
      </c>
      <c r="CZ1832">
        <f t="shared" si="1524"/>
        <v>0</v>
      </c>
      <c r="DC1832" t="s">
        <v>3</v>
      </c>
      <c r="DD1832" t="s">
        <v>3</v>
      </c>
      <c r="DE1832" t="s">
        <v>3</v>
      </c>
      <c r="DF1832" t="s">
        <v>3</v>
      </c>
      <c r="DG1832" t="s">
        <v>3</v>
      </c>
      <c r="DH1832" t="s">
        <v>3</v>
      </c>
      <c r="DI1832" t="s">
        <v>3</v>
      </c>
      <c r="DJ1832" t="s">
        <v>3</v>
      </c>
      <c r="DK1832" t="s">
        <v>3</v>
      </c>
      <c r="DL1832" t="s">
        <v>3</v>
      </c>
      <c r="DM1832" t="s">
        <v>3</v>
      </c>
      <c r="DN1832">
        <v>0</v>
      </c>
      <c r="DO1832">
        <v>0</v>
      </c>
      <c r="DP1832">
        <v>1</v>
      </c>
      <c r="DQ1832">
        <v>1</v>
      </c>
      <c r="DU1832">
        <v>1009</v>
      </c>
      <c r="DV1832" t="s">
        <v>27</v>
      </c>
      <c r="DW1832" t="s">
        <v>27</v>
      </c>
      <c r="DX1832">
        <v>1000</v>
      </c>
      <c r="EE1832">
        <v>51482689</v>
      </c>
      <c r="EF1832">
        <v>1</v>
      </c>
      <c r="EG1832" t="s">
        <v>21</v>
      </c>
      <c r="EH1832">
        <v>0</v>
      </c>
      <c r="EI1832" t="s">
        <v>3</v>
      </c>
      <c r="EJ1832">
        <v>4</v>
      </c>
      <c r="EK1832">
        <v>0</v>
      </c>
      <c r="EL1832" t="s">
        <v>22</v>
      </c>
      <c r="EM1832" t="s">
        <v>23</v>
      </c>
      <c r="EO1832" t="s">
        <v>3</v>
      </c>
      <c r="EQ1832">
        <v>0</v>
      </c>
      <c r="ER1832">
        <v>2652.04</v>
      </c>
      <c r="ES1832">
        <v>2652.04</v>
      </c>
      <c r="ET1832">
        <v>0</v>
      </c>
      <c r="EU1832">
        <v>0</v>
      </c>
      <c r="EV1832">
        <v>0</v>
      </c>
      <c r="EW1832">
        <v>0</v>
      </c>
      <c r="EX1832">
        <v>0</v>
      </c>
      <c r="FQ1832">
        <v>0</v>
      </c>
      <c r="FR1832">
        <f t="shared" si="1525"/>
        <v>0</v>
      </c>
      <c r="FS1832">
        <v>0</v>
      </c>
      <c r="FX1832">
        <v>70</v>
      </c>
      <c r="FY1832">
        <v>10</v>
      </c>
      <c r="GA1832" t="s">
        <v>3</v>
      </c>
      <c r="GD1832">
        <v>0</v>
      </c>
      <c r="GF1832">
        <v>-740831190</v>
      </c>
      <c r="GG1832">
        <v>2</v>
      </c>
      <c r="GH1832">
        <v>1</v>
      </c>
      <c r="GI1832">
        <v>-2</v>
      </c>
      <c r="GJ1832">
        <v>0</v>
      </c>
      <c r="GK1832">
        <f>ROUND(R1832*(R12)/100,2)</f>
        <v>0</v>
      </c>
      <c r="GL1832">
        <f t="shared" si="1526"/>
        <v>0</v>
      </c>
      <c r="GM1832">
        <f t="shared" si="1537"/>
        <v>0</v>
      </c>
      <c r="GN1832">
        <f t="shared" si="1538"/>
        <v>0</v>
      </c>
      <c r="GO1832">
        <f t="shared" si="1539"/>
        <v>0</v>
      </c>
      <c r="GP1832">
        <f t="shared" si="1540"/>
        <v>0</v>
      </c>
      <c r="GR1832">
        <v>0</v>
      </c>
      <c r="GS1832">
        <v>3</v>
      </c>
      <c r="GT1832">
        <v>0</v>
      </c>
      <c r="GU1832" t="s">
        <v>3</v>
      </c>
      <c r="GV1832">
        <f t="shared" si="1527"/>
        <v>0</v>
      </c>
      <c r="GW1832">
        <v>1</v>
      </c>
      <c r="GX1832">
        <f t="shared" si="1528"/>
        <v>0</v>
      </c>
      <c r="HA1832">
        <v>0</v>
      </c>
      <c r="HB1832">
        <v>0</v>
      </c>
      <c r="HC1832">
        <f t="shared" si="1529"/>
        <v>0</v>
      </c>
      <c r="HE1832" t="s">
        <v>3</v>
      </c>
      <c r="HF1832" t="s">
        <v>3</v>
      </c>
      <c r="IK1832">
        <f t="shared" si="1530"/>
        <v>0</v>
      </c>
    </row>
    <row r="1834" spans="1:245" x14ac:dyDescent="0.2">
      <c r="A1834" s="2">
        <v>51</v>
      </c>
      <c r="B1834" s="2">
        <f>B1813</f>
        <v>1</v>
      </c>
      <c r="C1834" s="2">
        <f>A1813</f>
        <v>5</v>
      </c>
      <c r="D1834" s="2">
        <f>ROW(A1813)</f>
        <v>1813</v>
      </c>
      <c r="E1834" s="2"/>
      <c r="F1834" s="2" t="str">
        <f>IF(F1813&lt;&gt;"",F1813,"")</f>
        <v>Новый подраздел</v>
      </c>
      <c r="G1834" s="2" t="str">
        <f>IF(G1813&lt;&gt;"",G1813,"")</f>
        <v>Устройство тротуара</v>
      </c>
      <c r="H1834" s="2">
        <v>0</v>
      </c>
      <c r="I1834" s="2"/>
      <c r="J1834" s="2"/>
      <c r="K1834" s="2"/>
      <c r="L1834" s="2"/>
      <c r="M1834" s="2"/>
      <c r="N1834" s="2"/>
      <c r="O1834" s="2">
        <f t="shared" ref="O1834:T1834" si="1541">ROUND(AB1834,2)</f>
        <v>0</v>
      </c>
      <c r="P1834" s="2">
        <f t="shared" si="1541"/>
        <v>0</v>
      </c>
      <c r="Q1834" s="2">
        <f t="shared" si="1541"/>
        <v>0</v>
      </c>
      <c r="R1834" s="2">
        <f t="shared" si="1541"/>
        <v>0</v>
      </c>
      <c r="S1834" s="2">
        <f t="shared" si="1541"/>
        <v>0</v>
      </c>
      <c r="T1834" s="2">
        <f t="shared" si="1541"/>
        <v>0</v>
      </c>
      <c r="U1834" s="2">
        <f>AH1834</f>
        <v>0</v>
      </c>
      <c r="V1834" s="2">
        <f>AI1834</f>
        <v>0</v>
      </c>
      <c r="W1834" s="2">
        <f>ROUND(AJ1834,2)</f>
        <v>0</v>
      </c>
      <c r="X1834" s="2">
        <f>ROUND(AK1834,2)</f>
        <v>0</v>
      </c>
      <c r="Y1834" s="2">
        <f>ROUND(AL1834,2)</f>
        <v>0</v>
      </c>
      <c r="Z1834" s="2"/>
      <c r="AA1834" s="2"/>
      <c r="AB1834" s="2">
        <f>ROUND(SUMIF(AA1817:AA1832,"=52421674",O1817:O1832),2)</f>
        <v>0</v>
      </c>
      <c r="AC1834" s="2">
        <f>ROUND(SUMIF(AA1817:AA1832,"=52421674",P1817:P1832),2)</f>
        <v>0</v>
      </c>
      <c r="AD1834" s="2">
        <f>ROUND(SUMIF(AA1817:AA1832,"=52421674",Q1817:Q1832),2)</f>
        <v>0</v>
      </c>
      <c r="AE1834" s="2">
        <f>ROUND(SUMIF(AA1817:AA1832,"=52421674",R1817:R1832),2)</f>
        <v>0</v>
      </c>
      <c r="AF1834" s="2">
        <f>ROUND(SUMIF(AA1817:AA1832,"=52421674",S1817:S1832),2)</f>
        <v>0</v>
      </c>
      <c r="AG1834" s="2">
        <f>ROUND(SUMIF(AA1817:AA1832,"=52421674",T1817:T1832),2)</f>
        <v>0</v>
      </c>
      <c r="AH1834" s="2">
        <f>SUMIF(AA1817:AA1832,"=52421674",U1817:U1832)</f>
        <v>0</v>
      </c>
      <c r="AI1834" s="2">
        <f>SUMIF(AA1817:AA1832,"=52421674",V1817:V1832)</f>
        <v>0</v>
      </c>
      <c r="AJ1834" s="2">
        <f>ROUND(SUMIF(AA1817:AA1832,"=52421674",W1817:W1832),2)</f>
        <v>0</v>
      </c>
      <c r="AK1834" s="2">
        <f>ROUND(SUMIF(AA1817:AA1832,"=52421674",X1817:X1832),2)</f>
        <v>0</v>
      </c>
      <c r="AL1834" s="2">
        <f>ROUND(SUMIF(AA1817:AA1832,"=52421674",Y1817:Y1832),2)</f>
        <v>0</v>
      </c>
      <c r="AM1834" s="2"/>
      <c r="AN1834" s="2"/>
      <c r="AO1834" s="2">
        <f t="shared" ref="AO1834:BD1834" si="1542">ROUND(BX1834,2)</f>
        <v>0</v>
      </c>
      <c r="AP1834" s="2">
        <f t="shared" si="1542"/>
        <v>0</v>
      </c>
      <c r="AQ1834" s="2">
        <f t="shared" si="1542"/>
        <v>0</v>
      </c>
      <c r="AR1834" s="2">
        <f t="shared" si="1542"/>
        <v>0</v>
      </c>
      <c r="AS1834" s="2">
        <f t="shared" si="1542"/>
        <v>0</v>
      </c>
      <c r="AT1834" s="2">
        <f t="shared" si="1542"/>
        <v>0</v>
      </c>
      <c r="AU1834" s="2">
        <f t="shared" si="1542"/>
        <v>0</v>
      </c>
      <c r="AV1834" s="2">
        <f t="shared" si="1542"/>
        <v>0</v>
      </c>
      <c r="AW1834" s="2">
        <f t="shared" si="1542"/>
        <v>0</v>
      </c>
      <c r="AX1834" s="2">
        <f t="shared" si="1542"/>
        <v>0</v>
      </c>
      <c r="AY1834" s="2">
        <f t="shared" si="1542"/>
        <v>0</v>
      </c>
      <c r="AZ1834" s="2">
        <f t="shared" si="1542"/>
        <v>0</v>
      </c>
      <c r="BA1834" s="2">
        <f t="shared" si="1542"/>
        <v>0</v>
      </c>
      <c r="BB1834" s="2">
        <f t="shared" si="1542"/>
        <v>0</v>
      </c>
      <c r="BC1834" s="2">
        <f t="shared" si="1542"/>
        <v>0</v>
      </c>
      <c r="BD1834" s="2">
        <f t="shared" si="1542"/>
        <v>0</v>
      </c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>
        <f>ROUND(SUMIF(AA1817:AA1832,"=52421674",FQ1817:FQ1832),2)</f>
        <v>0</v>
      </c>
      <c r="BY1834" s="2">
        <f>ROUND(SUMIF(AA1817:AA1832,"=52421674",FR1817:FR1832),2)</f>
        <v>0</v>
      </c>
      <c r="BZ1834" s="2">
        <f>ROUND(SUMIF(AA1817:AA1832,"=52421674",GL1817:GL1832),2)</f>
        <v>0</v>
      </c>
      <c r="CA1834" s="2">
        <f>ROUND(SUMIF(AA1817:AA1832,"=52421674",GM1817:GM1832),2)</f>
        <v>0</v>
      </c>
      <c r="CB1834" s="2">
        <f>ROUND(SUMIF(AA1817:AA1832,"=52421674",GN1817:GN1832),2)</f>
        <v>0</v>
      </c>
      <c r="CC1834" s="2">
        <f>ROUND(SUMIF(AA1817:AA1832,"=52421674",GO1817:GO1832),2)</f>
        <v>0</v>
      </c>
      <c r="CD1834" s="2">
        <f>ROUND(SUMIF(AA1817:AA1832,"=52421674",GP1817:GP1832),2)</f>
        <v>0</v>
      </c>
      <c r="CE1834" s="2">
        <f>AC1834-BX1834</f>
        <v>0</v>
      </c>
      <c r="CF1834" s="2">
        <f>AC1834-BY1834</f>
        <v>0</v>
      </c>
      <c r="CG1834" s="2">
        <f>BX1834-BZ1834</f>
        <v>0</v>
      </c>
      <c r="CH1834" s="2">
        <f>AC1834-BX1834-BY1834+BZ1834</f>
        <v>0</v>
      </c>
      <c r="CI1834" s="2">
        <f>BY1834-BZ1834</f>
        <v>0</v>
      </c>
      <c r="CJ1834" s="2">
        <f>ROUND(SUMIF(AA1817:AA1832,"=52421674",GX1817:GX1832),2)</f>
        <v>0</v>
      </c>
      <c r="CK1834" s="2">
        <f>ROUND(SUMIF(AA1817:AA1832,"=52421674",GY1817:GY1832),2)</f>
        <v>0</v>
      </c>
      <c r="CL1834" s="2">
        <f>ROUND(SUMIF(AA1817:AA1832,"=52421674",GZ1817:GZ1832),2)</f>
        <v>0</v>
      </c>
      <c r="CM1834" s="2">
        <f>ROUND(SUMIF(AA1817:AA1832,"=52421674",HD1817:HD1832),2)</f>
        <v>0</v>
      </c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  <c r="GO1834" s="3"/>
      <c r="GP1834" s="3"/>
      <c r="GQ1834" s="3"/>
      <c r="GR1834" s="3"/>
      <c r="GS1834" s="3"/>
      <c r="GT1834" s="3"/>
      <c r="GU1834" s="3"/>
      <c r="GV1834" s="3"/>
      <c r="GW1834" s="3"/>
      <c r="GX1834" s="3">
        <v>0</v>
      </c>
    </row>
    <row r="1836" spans="1:245" x14ac:dyDescent="0.2">
      <c r="A1836" s="4">
        <v>50</v>
      </c>
      <c r="B1836" s="4">
        <v>0</v>
      </c>
      <c r="C1836" s="4">
        <v>0</v>
      </c>
      <c r="D1836" s="4">
        <v>1</v>
      </c>
      <c r="E1836" s="4">
        <v>201</v>
      </c>
      <c r="F1836" s="4">
        <f>ROUND(Source!O1834,O1836)</f>
        <v>0</v>
      </c>
      <c r="G1836" s="4" t="s">
        <v>74</v>
      </c>
      <c r="H1836" s="4" t="s">
        <v>75</v>
      </c>
      <c r="I1836" s="4"/>
      <c r="J1836" s="4"/>
      <c r="K1836" s="4">
        <v>201</v>
      </c>
      <c r="L1836" s="4">
        <v>1</v>
      </c>
      <c r="M1836" s="4">
        <v>3</v>
      </c>
      <c r="N1836" s="4" t="s">
        <v>3</v>
      </c>
      <c r="O1836" s="4">
        <v>2</v>
      </c>
      <c r="P1836" s="4"/>
      <c r="Q1836" s="4"/>
      <c r="R1836" s="4"/>
      <c r="S1836" s="4"/>
      <c r="T1836" s="4"/>
      <c r="U1836" s="4"/>
      <c r="V1836" s="4"/>
      <c r="W1836" s="4"/>
    </row>
    <row r="1837" spans="1:245" x14ac:dyDescent="0.2">
      <c r="A1837" s="4">
        <v>50</v>
      </c>
      <c r="B1837" s="4">
        <v>0</v>
      </c>
      <c r="C1837" s="4">
        <v>0</v>
      </c>
      <c r="D1837" s="4">
        <v>1</v>
      </c>
      <c r="E1837" s="4">
        <v>202</v>
      </c>
      <c r="F1837" s="4">
        <f>ROUND(Source!P1834,O1837)</f>
        <v>0</v>
      </c>
      <c r="G1837" s="4" t="s">
        <v>76</v>
      </c>
      <c r="H1837" s="4" t="s">
        <v>77</v>
      </c>
      <c r="I1837" s="4"/>
      <c r="J1837" s="4"/>
      <c r="K1837" s="4">
        <v>202</v>
      </c>
      <c r="L1837" s="4">
        <v>2</v>
      </c>
      <c r="M1837" s="4">
        <v>3</v>
      </c>
      <c r="N1837" s="4" t="s">
        <v>3</v>
      </c>
      <c r="O1837" s="4">
        <v>2</v>
      </c>
      <c r="P1837" s="4"/>
      <c r="Q1837" s="4"/>
      <c r="R1837" s="4"/>
      <c r="S1837" s="4"/>
      <c r="T1837" s="4"/>
      <c r="U1837" s="4"/>
      <c r="V1837" s="4"/>
      <c r="W1837" s="4"/>
    </row>
    <row r="1838" spans="1:245" x14ac:dyDescent="0.2">
      <c r="A1838" s="4">
        <v>50</v>
      </c>
      <c r="B1838" s="4">
        <v>0</v>
      </c>
      <c r="C1838" s="4">
        <v>0</v>
      </c>
      <c r="D1838" s="4">
        <v>1</v>
      </c>
      <c r="E1838" s="4">
        <v>222</v>
      </c>
      <c r="F1838" s="4">
        <f>ROUND(Source!AO1834,O1838)</f>
        <v>0</v>
      </c>
      <c r="G1838" s="4" t="s">
        <v>78</v>
      </c>
      <c r="H1838" s="4" t="s">
        <v>79</v>
      </c>
      <c r="I1838" s="4"/>
      <c r="J1838" s="4"/>
      <c r="K1838" s="4">
        <v>222</v>
      </c>
      <c r="L1838" s="4">
        <v>3</v>
      </c>
      <c r="M1838" s="4">
        <v>3</v>
      </c>
      <c r="N1838" s="4" t="s">
        <v>3</v>
      </c>
      <c r="O1838" s="4">
        <v>2</v>
      </c>
      <c r="P1838" s="4"/>
      <c r="Q1838" s="4"/>
      <c r="R1838" s="4"/>
      <c r="S1838" s="4"/>
      <c r="T1838" s="4"/>
      <c r="U1838" s="4"/>
      <c r="V1838" s="4"/>
      <c r="W1838" s="4"/>
    </row>
    <row r="1839" spans="1:245" x14ac:dyDescent="0.2">
      <c r="A1839" s="4">
        <v>50</v>
      </c>
      <c r="B1839" s="4">
        <v>0</v>
      </c>
      <c r="C1839" s="4">
        <v>0</v>
      </c>
      <c r="D1839" s="4">
        <v>1</v>
      </c>
      <c r="E1839" s="4">
        <v>225</v>
      </c>
      <c r="F1839" s="4">
        <f>ROUND(Source!AV1834,O1839)</f>
        <v>0</v>
      </c>
      <c r="G1839" s="4" t="s">
        <v>80</v>
      </c>
      <c r="H1839" s="4" t="s">
        <v>81</v>
      </c>
      <c r="I1839" s="4"/>
      <c r="J1839" s="4"/>
      <c r="K1839" s="4">
        <v>225</v>
      </c>
      <c r="L1839" s="4">
        <v>4</v>
      </c>
      <c r="M1839" s="4">
        <v>3</v>
      </c>
      <c r="N1839" s="4" t="s">
        <v>3</v>
      </c>
      <c r="O1839" s="4">
        <v>2</v>
      </c>
      <c r="P1839" s="4"/>
      <c r="Q1839" s="4"/>
      <c r="R1839" s="4"/>
      <c r="S1839" s="4"/>
      <c r="T1839" s="4"/>
      <c r="U1839" s="4"/>
      <c r="V1839" s="4"/>
      <c r="W1839" s="4"/>
    </row>
    <row r="1840" spans="1:245" x14ac:dyDescent="0.2">
      <c r="A1840" s="4">
        <v>50</v>
      </c>
      <c r="B1840" s="4">
        <v>0</v>
      </c>
      <c r="C1840" s="4">
        <v>0</v>
      </c>
      <c r="D1840" s="4">
        <v>1</v>
      </c>
      <c r="E1840" s="4">
        <v>226</v>
      </c>
      <c r="F1840" s="4">
        <f>ROUND(Source!AW1834,O1840)</f>
        <v>0</v>
      </c>
      <c r="G1840" s="4" t="s">
        <v>82</v>
      </c>
      <c r="H1840" s="4" t="s">
        <v>83</v>
      </c>
      <c r="I1840" s="4"/>
      <c r="J1840" s="4"/>
      <c r="K1840" s="4">
        <v>226</v>
      </c>
      <c r="L1840" s="4">
        <v>5</v>
      </c>
      <c r="M1840" s="4">
        <v>3</v>
      </c>
      <c r="N1840" s="4" t="s">
        <v>3</v>
      </c>
      <c r="O1840" s="4">
        <v>2</v>
      </c>
      <c r="P1840" s="4"/>
      <c r="Q1840" s="4"/>
      <c r="R1840" s="4"/>
      <c r="S1840" s="4"/>
      <c r="T1840" s="4"/>
      <c r="U1840" s="4"/>
      <c r="V1840" s="4"/>
      <c r="W1840" s="4"/>
    </row>
    <row r="1841" spans="1:23" x14ac:dyDescent="0.2">
      <c r="A1841" s="4">
        <v>50</v>
      </c>
      <c r="B1841" s="4">
        <v>0</v>
      </c>
      <c r="C1841" s="4">
        <v>0</v>
      </c>
      <c r="D1841" s="4">
        <v>1</v>
      </c>
      <c r="E1841" s="4">
        <v>227</v>
      </c>
      <c r="F1841" s="4">
        <f>ROUND(Source!AX1834,O1841)</f>
        <v>0</v>
      </c>
      <c r="G1841" s="4" t="s">
        <v>84</v>
      </c>
      <c r="H1841" s="4" t="s">
        <v>85</v>
      </c>
      <c r="I1841" s="4"/>
      <c r="J1841" s="4"/>
      <c r="K1841" s="4">
        <v>227</v>
      </c>
      <c r="L1841" s="4">
        <v>6</v>
      </c>
      <c r="M1841" s="4">
        <v>3</v>
      </c>
      <c r="N1841" s="4" t="s">
        <v>3</v>
      </c>
      <c r="O1841" s="4">
        <v>2</v>
      </c>
      <c r="P1841" s="4"/>
      <c r="Q1841" s="4"/>
      <c r="R1841" s="4"/>
      <c r="S1841" s="4"/>
      <c r="T1841" s="4"/>
      <c r="U1841" s="4"/>
      <c r="V1841" s="4"/>
      <c r="W1841" s="4"/>
    </row>
    <row r="1842" spans="1:23" x14ac:dyDescent="0.2">
      <c r="A1842" s="4">
        <v>50</v>
      </c>
      <c r="B1842" s="4">
        <v>0</v>
      </c>
      <c r="C1842" s="4">
        <v>0</v>
      </c>
      <c r="D1842" s="4">
        <v>1</v>
      </c>
      <c r="E1842" s="4">
        <v>228</v>
      </c>
      <c r="F1842" s="4">
        <f>ROUND(Source!AY1834,O1842)</f>
        <v>0</v>
      </c>
      <c r="G1842" s="4" t="s">
        <v>86</v>
      </c>
      <c r="H1842" s="4" t="s">
        <v>87</v>
      </c>
      <c r="I1842" s="4"/>
      <c r="J1842" s="4"/>
      <c r="K1842" s="4">
        <v>228</v>
      </c>
      <c r="L1842" s="4">
        <v>7</v>
      </c>
      <c r="M1842" s="4">
        <v>3</v>
      </c>
      <c r="N1842" s="4" t="s">
        <v>3</v>
      </c>
      <c r="O1842" s="4">
        <v>2</v>
      </c>
      <c r="P1842" s="4"/>
      <c r="Q1842" s="4"/>
      <c r="R1842" s="4"/>
      <c r="S1842" s="4"/>
      <c r="T1842" s="4"/>
      <c r="U1842" s="4"/>
      <c r="V1842" s="4"/>
      <c r="W1842" s="4"/>
    </row>
    <row r="1843" spans="1:23" x14ac:dyDescent="0.2">
      <c r="A1843" s="4">
        <v>50</v>
      </c>
      <c r="B1843" s="4">
        <v>0</v>
      </c>
      <c r="C1843" s="4">
        <v>0</v>
      </c>
      <c r="D1843" s="4">
        <v>1</v>
      </c>
      <c r="E1843" s="4">
        <v>216</v>
      </c>
      <c r="F1843" s="4">
        <f>ROUND(Source!AP1834,O1843)</f>
        <v>0</v>
      </c>
      <c r="G1843" s="4" t="s">
        <v>88</v>
      </c>
      <c r="H1843" s="4" t="s">
        <v>89</v>
      </c>
      <c r="I1843" s="4"/>
      <c r="J1843" s="4"/>
      <c r="K1843" s="4">
        <v>216</v>
      </c>
      <c r="L1843" s="4">
        <v>8</v>
      </c>
      <c r="M1843" s="4">
        <v>3</v>
      </c>
      <c r="N1843" s="4" t="s">
        <v>3</v>
      </c>
      <c r="O1843" s="4">
        <v>2</v>
      </c>
      <c r="P1843" s="4"/>
      <c r="Q1843" s="4"/>
      <c r="R1843" s="4"/>
      <c r="S1843" s="4"/>
      <c r="T1843" s="4"/>
      <c r="U1843" s="4"/>
      <c r="V1843" s="4"/>
      <c r="W1843" s="4"/>
    </row>
    <row r="1844" spans="1:23" x14ac:dyDescent="0.2">
      <c r="A1844" s="4">
        <v>50</v>
      </c>
      <c r="B1844" s="4">
        <v>0</v>
      </c>
      <c r="C1844" s="4">
        <v>0</v>
      </c>
      <c r="D1844" s="4">
        <v>1</v>
      </c>
      <c r="E1844" s="4">
        <v>223</v>
      </c>
      <c r="F1844" s="4">
        <f>ROUND(Source!AQ1834,O1844)</f>
        <v>0</v>
      </c>
      <c r="G1844" s="4" t="s">
        <v>90</v>
      </c>
      <c r="H1844" s="4" t="s">
        <v>91</v>
      </c>
      <c r="I1844" s="4"/>
      <c r="J1844" s="4"/>
      <c r="K1844" s="4">
        <v>223</v>
      </c>
      <c r="L1844" s="4">
        <v>9</v>
      </c>
      <c r="M1844" s="4">
        <v>3</v>
      </c>
      <c r="N1844" s="4" t="s">
        <v>3</v>
      </c>
      <c r="O1844" s="4">
        <v>2</v>
      </c>
      <c r="P1844" s="4"/>
      <c r="Q1844" s="4"/>
      <c r="R1844" s="4"/>
      <c r="S1844" s="4"/>
      <c r="T1844" s="4"/>
      <c r="U1844" s="4"/>
      <c r="V1844" s="4"/>
      <c r="W1844" s="4"/>
    </row>
    <row r="1845" spans="1:23" x14ac:dyDescent="0.2">
      <c r="A1845" s="4">
        <v>50</v>
      </c>
      <c r="B1845" s="4">
        <v>0</v>
      </c>
      <c r="C1845" s="4">
        <v>0</v>
      </c>
      <c r="D1845" s="4">
        <v>1</v>
      </c>
      <c r="E1845" s="4">
        <v>229</v>
      </c>
      <c r="F1845" s="4">
        <f>ROUND(Source!AZ1834,O1845)</f>
        <v>0</v>
      </c>
      <c r="G1845" s="4" t="s">
        <v>92</v>
      </c>
      <c r="H1845" s="4" t="s">
        <v>93</v>
      </c>
      <c r="I1845" s="4"/>
      <c r="J1845" s="4"/>
      <c r="K1845" s="4">
        <v>229</v>
      </c>
      <c r="L1845" s="4">
        <v>10</v>
      </c>
      <c r="M1845" s="4">
        <v>3</v>
      </c>
      <c r="N1845" s="4" t="s">
        <v>3</v>
      </c>
      <c r="O1845" s="4">
        <v>2</v>
      </c>
      <c r="P1845" s="4"/>
      <c r="Q1845" s="4"/>
      <c r="R1845" s="4"/>
      <c r="S1845" s="4"/>
      <c r="T1845" s="4"/>
      <c r="U1845" s="4"/>
      <c r="V1845" s="4"/>
      <c r="W1845" s="4"/>
    </row>
    <row r="1846" spans="1:23" x14ac:dyDescent="0.2">
      <c r="A1846" s="4">
        <v>50</v>
      </c>
      <c r="B1846" s="4">
        <v>0</v>
      </c>
      <c r="C1846" s="4">
        <v>0</v>
      </c>
      <c r="D1846" s="4">
        <v>1</v>
      </c>
      <c r="E1846" s="4">
        <v>203</v>
      </c>
      <c r="F1846" s="4">
        <f>ROUND(Source!Q1834,O1846)</f>
        <v>0</v>
      </c>
      <c r="G1846" s="4" t="s">
        <v>94</v>
      </c>
      <c r="H1846" s="4" t="s">
        <v>95</v>
      </c>
      <c r="I1846" s="4"/>
      <c r="J1846" s="4"/>
      <c r="K1846" s="4">
        <v>203</v>
      </c>
      <c r="L1846" s="4">
        <v>11</v>
      </c>
      <c r="M1846" s="4">
        <v>3</v>
      </c>
      <c r="N1846" s="4" t="s">
        <v>3</v>
      </c>
      <c r="O1846" s="4">
        <v>2</v>
      </c>
      <c r="P1846" s="4"/>
      <c r="Q1846" s="4"/>
      <c r="R1846" s="4"/>
      <c r="S1846" s="4"/>
      <c r="T1846" s="4"/>
      <c r="U1846" s="4"/>
      <c r="V1846" s="4"/>
      <c r="W1846" s="4"/>
    </row>
    <row r="1847" spans="1:23" x14ac:dyDescent="0.2">
      <c r="A1847" s="4">
        <v>50</v>
      </c>
      <c r="B1847" s="4">
        <v>0</v>
      </c>
      <c r="C1847" s="4">
        <v>0</v>
      </c>
      <c r="D1847" s="4">
        <v>1</v>
      </c>
      <c r="E1847" s="4">
        <v>231</v>
      </c>
      <c r="F1847" s="4">
        <f>ROUND(Source!BB1834,O1847)</f>
        <v>0</v>
      </c>
      <c r="G1847" s="4" t="s">
        <v>96</v>
      </c>
      <c r="H1847" s="4" t="s">
        <v>97</v>
      </c>
      <c r="I1847" s="4"/>
      <c r="J1847" s="4"/>
      <c r="K1847" s="4">
        <v>231</v>
      </c>
      <c r="L1847" s="4">
        <v>12</v>
      </c>
      <c r="M1847" s="4">
        <v>3</v>
      </c>
      <c r="N1847" s="4" t="s">
        <v>3</v>
      </c>
      <c r="O1847" s="4">
        <v>2</v>
      </c>
      <c r="P1847" s="4"/>
      <c r="Q1847" s="4"/>
      <c r="R1847" s="4"/>
      <c r="S1847" s="4"/>
      <c r="T1847" s="4"/>
      <c r="U1847" s="4"/>
      <c r="V1847" s="4"/>
      <c r="W1847" s="4"/>
    </row>
    <row r="1848" spans="1:23" x14ac:dyDescent="0.2">
      <c r="A1848" s="4">
        <v>50</v>
      </c>
      <c r="B1848" s="4">
        <v>0</v>
      </c>
      <c r="C1848" s="4">
        <v>0</v>
      </c>
      <c r="D1848" s="4">
        <v>1</v>
      </c>
      <c r="E1848" s="4">
        <v>204</v>
      </c>
      <c r="F1848" s="4">
        <f>ROUND(Source!R1834,O1848)</f>
        <v>0</v>
      </c>
      <c r="G1848" s="4" t="s">
        <v>98</v>
      </c>
      <c r="H1848" s="4" t="s">
        <v>99</v>
      </c>
      <c r="I1848" s="4"/>
      <c r="J1848" s="4"/>
      <c r="K1848" s="4">
        <v>204</v>
      </c>
      <c r="L1848" s="4">
        <v>13</v>
      </c>
      <c r="M1848" s="4">
        <v>3</v>
      </c>
      <c r="N1848" s="4" t="s">
        <v>3</v>
      </c>
      <c r="O1848" s="4">
        <v>2</v>
      </c>
      <c r="P1848" s="4"/>
      <c r="Q1848" s="4"/>
      <c r="R1848" s="4"/>
      <c r="S1848" s="4"/>
      <c r="T1848" s="4"/>
      <c r="U1848" s="4"/>
      <c r="V1848" s="4"/>
      <c r="W1848" s="4"/>
    </row>
    <row r="1849" spans="1:23" x14ac:dyDescent="0.2">
      <c r="A1849" s="4">
        <v>50</v>
      </c>
      <c r="B1849" s="4">
        <v>0</v>
      </c>
      <c r="C1849" s="4">
        <v>0</v>
      </c>
      <c r="D1849" s="4">
        <v>1</v>
      </c>
      <c r="E1849" s="4">
        <v>205</v>
      </c>
      <c r="F1849" s="4">
        <f>ROUND(Source!S1834,O1849)</f>
        <v>0</v>
      </c>
      <c r="G1849" s="4" t="s">
        <v>100</v>
      </c>
      <c r="H1849" s="4" t="s">
        <v>101</v>
      </c>
      <c r="I1849" s="4"/>
      <c r="J1849" s="4"/>
      <c r="K1849" s="4">
        <v>205</v>
      </c>
      <c r="L1849" s="4">
        <v>14</v>
      </c>
      <c r="M1849" s="4">
        <v>3</v>
      </c>
      <c r="N1849" s="4" t="s">
        <v>3</v>
      </c>
      <c r="O1849" s="4">
        <v>2</v>
      </c>
      <c r="P1849" s="4"/>
      <c r="Q1849" s="4"/>
      <c r="R1849" s="4"/>
      <c r="S1849" s="4"/>
      <c r="T1849" s="4"/>
      <c r="U1849" s="4"/>
      <c r="V1849" s="4"/>
      <c r="W1849" s="4"/>
    </row>
    <row r="1850" spans="1:23" x14ac:dyDescent="0.2">
      <c r="A1850" s="4">
        <v>50</v>
      </c>
      <c r="B1850" s="4">
        <v>0</v>
      </c>
      <c r="C1850" s="4">
        <v>0</v>
      </c>
      <c r="D1850" s="4">
        <v>1</v>
      </c>
      <c r="E1850" s="4">
        <v>232</v>
      </c>
      <c r="F1850" s="4">
        <f>ROUND(Source!BC1834,O1850)</f>
        <v>0</v>
      </c>
      <c r="G1850" s="4" t="s">
        <v>102</v>
      </c>
      <c r="H1850" s="4" t="s">
        <v>103</v>
      </c>
      <c r="I1850" s="4"/>
      <c r="J1850" s="4"/>
      <c r="K1850" s="4">
        <v>232</v>
      </c>
      <c r="L1850" s="4">
        <v>15</v>
      </c>
      <c r="M1850" s="4">
        <v>3</v>
      </c>
      <c r="N1850" s="4" t="s">
        <v>3</v>
      </c>
      <c r="O1850" s="4">
        <v>2</v>
      </c>
      <c r="P1850" s="4"/>
      <c r="Q1850" s="4"/>
      <c r="R1850" s="4"/>
      <c r="S1850" s="4"/>
      <c r="T1850" s="4"/>
      <c r="U1850" s="4"/>
      <c r="V1850" s="4"/>
      <c r="W1850" s="4"/>
    </row>
    <row r="1851" spans="1:23" x14ac:dyDescent="0.2">
      <c r="A1851" s="4">
        <v>50</v>
      </c>
      <c r="B1851" s="4">
        <v>0</v>
      </c>
      <c r="C1851" s="4">
        <v>0</v>
      </c>
      <c r="D1851" s="4">
        <v>1</v>
      </c>
      <c r="E1851" s="4">
        <v>214</v>
      </c>
      <c r="F1851" s="4">
        <f>ROUND(Source!AS1834,O1851)</f>
        <v>0</v>
      </c>
      <c r="G1851" s="4" t="s">
        <v>104</v>
      </c>
      <c r="H1851" s="4" t="s">
        <v>105</v>
      </c>
      <c r="I1851" s="4"/>
      <c r="J1851" s="4"/>
      <c r="K1851" s="4">
        <v>214</v>
      </c>
      <c r="L1851" s="4">
        <v>16</v>
      </c>
      <c r="M1851" s="4">
        <v>3</v>
      </c>
      <c r="N1851" s="4" t="s">
        <v>3</v>
      </c>
      <c r="O1851" s="4">
        <v>2</v>
      </c>
      <c r="P1851" s="4"/>
      <c r="Q1851" s="4"/>
      <c r="R1851" s="4"/>
      <c r="S1851" s="4"/>
      <c r="T1851" s="4"/>
      <c r="U1851" s="4"/>
      <c r="V1851" s="4"/>
      <c r="W1851" s="4"/>
    </row>
    <row r="1852" spans="1:23" x14ac:dyDescent="0.2">
      <c r="A1852" s="4">
        <v>50</v>
      </c>
      <c r="B1852" s="4">
        <v>0</v>
      </c>
      <c r="C1852" s="4">
        <v>0</v>
      </c>
      <c r="D1852" s="4">
        <v>1</v>
      </c>
      <c r="E1852" s="4">
        <v>215</v>
      </c>
      <c r="F1852" s="4">
        <f>ROUND(Source!AT1834,O1852)</f>
        <v>0</v>
      </c>
      <c r="G1852" s="4" t="s">
        <v>106</v>
      </c>
      <c r="H1852" s="4" t="s">
        <v>107</v>
      </c>
      <c r="I1852" s="4"/>
      <c r="J1852" s="4"/>
      <c r="K1852" s="4">
        <v>215</v>
      </c>
      <c r="L1852" s="4">
        <v>17</v>
      </c>
      <c r="M1852" s="4">
        <v>3</v>
      </c>
      <c r="N1852" s="4" t="s">
        <v>3</v>
      </c>
      <c r="O1852" s="4">
        <v>2</v>
      </c>
      <c r="P1852" s="4"/>
      <c r="Q1852" s="4"/>
      <c r="R1852" s="4"/>
      <c r="S1852" s="4"/>
      <c r="T1852" s="4"/>
      <c r="U1852" s="4"/>
      <c r="V1852" s="4"/>
      <c r="W1852" s="4"/>
    </row>
    <row r="1853" spans="1:23" x14ac:dyDescent="0.2">
      <c r="A1853" s="4">
        <v>50</v>
      </c>
      <c r="B1853" s="4">
        <v>0</v>
      </c>
      <c r="C1853" s="4">
        <v>0</v>
      </c>
      <c r="D1853" s="4">
        <v>1</v>
      </c>
      <c r="E1853" s="4">
        <v>217</v>
      </c>
      <c r="F1853" s="4">
        <f>ROUND(Source!AU1834,O1853)</f>
        <v>0</v>
      </c>
      <c r="G1853" s="4" t="s">
        <v>108</v>
      </c>
      <c r="H1853" s="4" t="s">
        <v>109</v>
      </c>
      <c r="I1853" s="4"/>
      <c r="J1853" s="4"/>
      <c r="K1853" s="4">
        <v>217</v>
      </c>
      <c r="L1853" s="4">
        <v>18</v>
      </c>
      <c r="M1853" s="4">
        <v>3</v>
      </c>
      <c r="N1853" s="4" t="s">
        <v>3</v>
      </c>
      <c r="O1853" s="4">
        <v>2</v>
      </c>
      <c r="P1853" s="4"/>
      <c r="Q1853" s="4"/>
      <c r="R1853" s="4"/>
      <c r="S1853" s="4"/>
      <c r="T1853" s="4"/>
      <c r="U1853" s="4"/>
      <c r="V1853" s="4"/>
      <c r="W1853" s="4"/>
    </row>
    <row r="1854" spans="1:23" x14ac:dyDescent="0.2">
      <c r="A1854" s="4">
        <v>50</v>
      </c>
      <c r="B1854" s="4">
        <v>0</v>
      </c>
      <c r="C1854" s="4">
        <v>0</v>
      </c>
      <c r="D1854" s="4">
        <v>1</v>
      </c>
      <c r="E1854" s="4">
        <v>230</v>
      </c>
      <c r="F1854" s="4">
        <f>ROUND(Source!BA1834,O1854)</f>
        <v>0</v>
      </c>
      <c r="G1854" s="4" t="s">
        <v>110</v>
      </c>
      <c r="H1854" s="4" t="s">
        <v>111</v>
      </c>
      <c r="I1854" s="4"/>
      <c r="J1854" s="4"/>
      <c r="K1854" s="4">
        <v>230</v>
      </c>
      <c r="L1854" s="4">
        <v>19</v>
      </c>
      <c r="M1854" s="4">
        <v>3</v>
      </c>
      <c r="N1854" s="4" t="s">
        <v>3</v>
      </c>
      <c r="O1854" s="4">
        <v>2</v>
      </c>
      <c r="P1854" s="4"/>
      <c r="Q1854" s="4"/>
      <c r="R1854" s="4"/>
      <c r="S1854" s="4"/>
      <c r="T1854" s="4"/>
      <c r="U1854" s="4"/>
      <c r="V1854" s="4"/>
      <c r="W1854" s="4"/>
    </row>
    <row r="1855" spans="1:23" x14ac:dyDescent="0.2">
      <c r="A1855" s="4">
        <v>50</v>
      </c>
      <c r="B1855" s="4">
        <v>0</v>
      </c>
      <c r="C1855" s="4">
        <v>0</v>
      </c>
      <c r="D1855" s="4">
        <v>1</v>
      </c>
      <c r="E1855" s="4">
        <v>206</v>
      </c>
      <c r="F1855" s="4">
        <f>ROUND(Source!T1834,O1855)</f>
        <v>0</v>
      </c>
      <c r="G1855" s="4" t="s">
        <v>112</v>
      </c>
      <c r="H1855" s="4" t="s">
        <v>113</v>
      </c>
      <c r="I1855" s="4"/>
      <c r="J1855" s="4"/>
      <c r="K1855" s="4">
        <v>206</v>
      </c>
      <c r="L1855" s="4">
        <v>20</v>
      </c>
      <c r="M1855" s="4">
        <v>3</v>
      </c>
      <c r="N1855" s="4" t="s">
        <v>3</v>
      </c>
      <c r="O1855" s="4">
        <v>2</v>
      </c>
      <c r="P1855" s="4"/>
      <c r="Q1855" s="4"/>
      <c r="R1855" s="4"/>
      <c r="S1855" s="4"/>
      <c r="T1855" s="4"/>
      <c r="U1855" s="4"/>
      <c r="V1855" s="4"/>
      <c r="W1855" s="4"/>
    </row>
    <row r="1856" spans="1:23" x14ac:dyDescent="0.2">
      <c r="A1856" s="4">
        <v>50</v>
      </c>
      <c r="B1856" s="4">
        <v>0</v>
      </c>
      <c r="C1856" s="4">
        <v>0</v>
      </c>
      <c r="D1856" s="4">
        <v>1</v>
      </c>
      <c r="E1856" s="4">
        <v>207</v>
      </c>
      <c r="F1856" s="4">
        <f>Source!U1834</f>
        <v>0</v>
      </c>
      <c r="G1856" s="4" t="s">
        <v>114</v>
      </c>
      <c r="H1856" s="4" t="s">
        <v>115</v>
      </c>
      <c r="I1856" s="4"/>
      <c r="J1856" s="4"/>
      <c r="K1856" s="4">
        <v>207</v>
      </c>
      <c r="L1856" s="4">
        <v>21</v>
      </c>
      <c r="M1856" s="4">
        <v>3</v>
      </c>
      <c r="N1856" s="4" t="s">
        <v>3</v>
      </c>
      <c r="O1856" s="4">
        <v>-1</v>
      </c>
      <c r="P1856" s="4"/>
      <c r="Q1856" s="4"/>
      <c r="R1856" s="4"/>
      <c r="S1856" s="4"/>
      <c r="T1856" s="4"/>
      <c r="U1856" s="4"/>
      <c r="V1856" s="4"/>
      <c r="W1856" s="4"/>
    </row>
    <row r="1857" spans="1:245" x14ac:dyDescent="0.2">
      <c r="A1857" s="4">
        <v>50</v>
      </c>
      <c r="B1857" s="4">
        <v>0</v>
      </c>
      <c r="C1857" s="4">
        <v>0</v>
      </c>
      <c r="D1857" s="4">
        <v>1</v>
      </c>
      <c r="E1857" s="4">
        <v>208</v>
      </c>
      <c r="F1857" s="4">
        <f>Source!V1834</f>
        <v>0</v>
      </c>
      <c r="G1857" s="4" t="s">
        <v>116</v>
      </c>
      <c r="H1857" s="4" t="s">
        <v>117</v>
      </c>
      <c r="I1857" s="4"/>
      <c r="J1857" s="4"/>
      <c r="K1857" s="4">
        <v>208</v>
      </c>
      <c r="L1857" s="4">
        <v>22</v>
      </c>
      <c r="M1857" s="4">
        <v>3</v>
      </c>
      <c r="N1857" s="4" t="s">
        <v>3</v>
      </c>
      <c r="O1857" s="4">
        <v>-1</v>
      </c>
      <c r="P1857" s="4"/>
      <c r="Q1857" s="4"/>
      <c r="R1857" s="4"/>
      <c r="S1857" s="4"/>
      <c r="T1857" s="4"/>
      <c r="U1857" s="4"/>
      <c r="V1857" s="4"/>
      <c r="W1857" s="4"/>
    </row>
    <row r="1858" spans="1:245" x14ac:dyDescent="0.2">
      <c r="A1858" s="4">
        <v>50</v>
      </c>
      <c r="B1858" s="4">
        <v>0</v>
      </c>
      <c r="C1858" s="4">
        <v>0</v>
      </c>
      <c r="D1858" s="4">
        <v>1</v>
      </c>
      <c r="E1858" s="4">
        <v>209</v>
      </c>
      <c r="F1858" s="4">
        <f>ROUND(Source!W1834,O1858)</f>
        <v>0</v>
      </c>
      <c r="G1858" s="4" t="s">
        <v>118</v>
      </c>
      <c r="H1858" s="4" t="s">
        <v>119</v>
      </c>
      <c r="I1858" s="4"/>
      <c r="J1858" s="4"/>
      <c r="K1858" s="4">
        <v>209</v>
      </c>
      <c r="L1858" s="4">
        <v>23</v>
      </c>
      <c r="M1858" s="4">
        <v>3</v>
      </c>
      <c r="N1858" s="4" t="s">
        <v>3</v>
      </c>
      <c r="O1858" s="4">
        <v>2</v>
      </c>
      <c r="P1858" s="4"/>
      <c r="Q1858" s="4"/>
      <c r="R1858" s="4"/>
      <c r="S1858" s="4"/>
      <c r="T1858" s="4"/>
      <c r="U1858" s="4"/>
      <c r="V1858" s="4"/>
      <c r="W1858" s="4"/>
    </row>
    <row r="1859" spans="1:245" x14ac:dyDescent="0.2">
      <c r="A1859" s="4">
        <v>50</v>
      </c>
      <c r="B1859" s="4">
        <v>0</v>
      </c>
      <c r="C1859" s="4">
        <v>0</v>
      </c>
      <c r="D1859" s="4">
        <v>1</v>
      </c>
      <c r="E1859" s="4">
        <v>233</v>
      </c>
      <c r="F1859" s="4">
        <f>ROUND(Source!BD1834,O1859)</f>
        <v>0</v>
      </c>
      <c r="G1859" s="4" t="s">
        <v>120</v>
      </c>
      <c r="H1859" s="4" t="s">
        <v>121</v>
      </c>
      <c r="I1859" s="4"/>
      <c r="J1859" s="4"/>
      <c r="K1859" s="4">
        <v>233</v>
      </c>
      <c r="L1859" s="4">
        <v>24</v>
      </c>
      <c r="M1859" s="4">
        <v>3</v>
      </c>
      <c r="N1859" s="4" t="s">
        <v>3</v>
      </c>
      <c r="O1859" s="4">
        <v>2</v>
      </c>
      <c r="P1859" s="4"/>
      <c r="Q1859" s="4"/>
      <c r="R1859" s="4"/>
      <c r="S1859" s="4"/>
      <c r="T1859" s="4"/>
      <c r="U1859" s="4"/>
      <c r="V1859" s="4"/>
      <c r="W1859" s="4"/>
    </row>
    <row r="1860" spans="1:245" x14ac:dyDescent="0.2">
      <c r="A1860" s="4">
        <v>50</v>
      </c>
      <c r="B1860" s="4">
        <v>0</v>
      </c>
      <c r="C1860" s="4">
        <v>0</v>
      </c>
      <c r="D1860" s="4">
        <v>1</v>
      </c>
      <c r="E1860" s="4">
        <v>210</v>
      </c>
      <c r="F1860" s="4">
        <f>ROUND(Source!X1834,O1860)</f>
        <v>0</v>
      </c>
      <c r="G1860" s="4" t="s">
        <v>122</v>
      </c>
      <c r="H1860" s="4" t="s">
        <v>123</v>
      </c>
      <c r="I1860" s="4"/>
      <c r="J1860" s="4"/>
      <c r="K1860" s="4">
        <v>210</v>
      </c>
      <c r="L1860" s="4">
        <v>25</v>
      </c>
      <c r="M1860" s="4">
        <v>3</v>
      </c>
      <c r="N1860" s="4" t="s">
        <v>3</v>
      </c>
      <c r="O1860" s="4">
        <v>2</v>
      </c>
      <c r="P1860" s="4"/>
      <c r="Q1860" s="4"/>
      <c r="R1860" s="4"/>
      <c r="S1860" s="4"/>
      <c r="T1860" s="4"/>
      <c r="U1860" s="4"/>
      <c r="V1860" s="4"/>
      <c r="W1860" s="4"/>
    </row>
    <row r="1861" spans="1:245" x14ac:dyDescent="0.2">
      <c r="A1861" s="4">
        <v>50</v>
      </c>
      <c r="B1861" s="4">
        <v>0</v>
      </c>
      <c r="C1861" s="4">
        <v>0</v>
      </c>
      <c r="D1861" s="4">
        <v>1</v>
      </c>
      <c r="E1861" s="4">
        <v>211</v>
      </c>
      <c r="F1861" s="4">
        <f>ROUND(Source!Y1834,O1861)</f>
        <v>0</v>
      </c>
      <c r="G1861" s="4" t="s">
        <v>124</v>
      </c>
      <c r="H1861" s="4" t="s">
        <v>125</v>
      </c>
      <c r="I1861" s="4"/>
      <c r="J1861" s="4"/>
      <c r="K1861" s="4">
        <v>211</v>
      </c>
      <c r="L1861" s="4">
        <v>26</v>
      </c>
      <c r="M1861" s="4">
        <v>3</v>
      </c>
      <c r="N1861" s="4" t="s">
        <v>3</v>
      </c>
      <c r="O1861" s="4">
        <v>2</v>
      </c>
      <c r="P1861" s="4"/>
      <c r="Q1861" s="4"/>
      <c r="R1861" s="4"/>
      <c r="S1861" s="4"/>
      <c r="T1861" s="4"/>
      <c r="U1861" s="4"/>
      <c r="V1861" s="4"/>
      <c r="W1861" s="4"/>
    </row>
    <row r="1862" spans="1:245" x14ac:dyDescent="0.2">
      <c r="A1862" s="4">
        <v>50</v>
      </c>
      <c r="B1862" s="4">
        <v>0</v>
      </c>
      <c r="C1862" s="4">
        <v>0</v>
      </c>
      <c r="D1862" s="4">
        <v>1</v>
      </c>
      <c r="E1862" s="4">
        <v>224</v>
      </c>
      <c r="F1862" s="4">
        <f>ROUND(Source!AR1834,O1862)</f>
        <v>0</v>
      </c>
      <c r="G1862" s="4" t="s">
        <v>126</v>
      </c>
      <c r="H1862" s="4" t="s">
        <v>127</v>
      </c>
      <c r="I1862" s="4"/>
      <c r="J1862" s="4"/>
      <c r="K1862" s="4">
        <v>224</v>
      </c>
      <c r="L1862" s="4">
        <v>27</v>
      </c>
      <c r="M1862" s="4">
        <v>3</v>
      </c>
      <c r="N1862" s="4" t="s">
        <v>3</v>
      </c>
      <c r="O1862" s="4">
        <v>2</v>
      </c>
      <c r="P1862" s="4"/>
      <c r="Q1862" s="4"/>
      <c r="R1862" s="4"/>
      <c r="S1862" s="4"/>
      <c r="T1862" s="4"/>
      <c r="U1862" s="4"/>
      <c r="V1862" s="4"/>
      <c r="W1862" s="4"/>
    </row>
    <row r="1864" spans="1:245" x14ac:dyDescent="0.2">
      <c r="A1864" s="1">
        <v>5</v>
      </c>
      <c r="B1864" s="1">
        <v>1</v>
      </c>
      <c r="C1864" s="1"/>
      <c r="D1864" s="1">
        <f>ROW(A1873)</f>
        <v>1873</v>
      </c>
      <c r="E1864" s="1"/>
      <c r="F1864" s="1" t="s">
        <v>15</v>
      </c>
      <c r="G1864" s="1" t="s">
        <v>441</v>
      </c>
      <c r="H1864" s="1" t="s">
        <v>3</v>
      </c>
      <c r="I1864" s="1">
        <v>0</v>
      </c>
      <c r="J1864" s="1"/>
      <c r="K1864" s="1">
        <v>0</v>
      </c>
      <c r="L1864" s="1"/>
      <c r="M1864" s="1"/>
      <c r="N1864" s="1"/>
      <c r="O1864" s="1"/>
      <c r="P1864" s="1"/>
      <c r="Q1864" s="1"/>
      <c r="R1864" s="1"/>
      <c r="S1864" s="1"/>
      <c r="T1864" s="1"/>
      <c r="U1864" s="1" t="s">
        <v>3</v>
      </c>
      <c r="V1864" s="1">
        <v>0</v>
      </c>
      <c r="W1864" s="1"/>
      <c r="X1864" s="1"/>
      <c r="Y1864" s="1"/>
      <c r="Z1864" s="1"/>
      <c r="AA1864" s="1"/>
      <c r="AB1864" s="1" t="s">
        <v>3</v>
      </c>
      <c r="AC1864" s="1" t="s">
        <v>3</v>
      </c>
      <c r="AD1864" s="1" t="s">
        <v>3</v>
      </c>
      <c r="AE1864" s="1" t="s">
        <v>3</v>
      </c>
      <c r="AF1864" s="1" t="s">
        <v>3</v>
      </c>
      <c r="AG1864" s="1" t="s">
        <v>3</v>
      </c>
      <c r="AH1864" s="1"/>
      <c r="AI1864" s="1"/>
      <c r="AJ1864" s="1"/>
      <c r="AK1864" s="1"/>
      <c r="AL1864" s="1"/>
      <c r="AM1864" s="1"/>
      <c r="AN1864" s="1"/>
      <c r="AO1864" s="1"/>
      <c r="AP1864" s="1" t="s">
        <v>3</v>
      </c>
      <c r="AQ1864" s="1" t="s">
        <v>3</v>
      </c>
      <c r="AR1864" s="1" t="s">
        <v>3</v>
      </c>
      <c r="AS1864" s="1"/>
      <c r="AT1864" s="1"/>
      <c r="AU1864" s="1"/>
      <c r="AV1864" s="1"/>
      <c r="AW1864" s="1"/>
      <c r="AX1864" s="1"/>
      <c r="AY1864" s="1"/>
      <c r="AZ1864" s="1" t="s">
        <v>3</v>
      </c>
      <c r="BA1864" s="1"/>
      <c r="BB1864" s="1" t="s">
        <v>3</v>
      </c>
      <c r="BC1864" s="1" t="s">
        <v>3</v>
      </c>
      <c r="BD1864" s="1" t="s">
        <v>3</v>
      </c>
      <c r="BE1864" s="1" t="s">
        <v>3</v>
      </c>
      <c r="BF1864" s="1" t="s">
        <v>3</v>
      </c>
      <c r="BG1864" s="1" t="s">
        <v>3</v>
      </c>
      <c r="BH1864" s="1" t="s">
        <v>3</v>
      </c>
      <c r="BI1864" s="1" t="s">
        <v>3</v>
      </c>
      <c r="BJ1864" s="1" t="s">
        <v>3</v>
      </c>
      <c r="BK1864" s="1" t="s">
        <v>3</v>
      </c>
      <c r="BL1864" s="1" t="s">
        <v>3</v>
      </c>
      <c r="BM1864" s="1" t="s">
        <v>3</v>
      </c>
      <c r="BN1864" s="1" t="s">
        <v>3</v>
      </c>
      <c r="BO1864" s="1" t="s">
        <v>3</v>
      </c>
      <c r="BP1864" s="1" t="s">
        <v>3</v>
      </c>
      <c r="BQ1864" s="1"/>
      <c r="BR1864" s="1"/>
      <c r="BS1864" s="1"/>
      <c r="BT1864" s="1"/>
      <c r="BU1864" s="1"/>
      <c r="BV1864" s="1"/>
      <c r="BW1864" s="1"/>
      <c r="BX1864" s="1">
        <v>0</v>
      </c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>
        <v>0</v>
      </c>
    </row>
    <row r="1866" spans="1:245" x14ac:dyDescent="0.2">
      <c r="A1866" s="2">
        <v>52</v>
      </c>
      <c r="B1866" s="2">
        <f t="shared" ref="B1866:G1866" si="1543">B1873</f>
        <v>1</v>
      </c>
      <c r="C1866" s="2">
        <f t="shared" si="1543"/>
        <v>5</v>
      </c>
      <c r="D1866" s="2">
        <f t="shared" si="1543"/>
        <v>1864</v>
      </c>
      <c r="E1866" s="2">
        <f t="shared" si="1543"/>
        <v>0</v>
      </c>
      <c r="F1866" s="2" t="str">
        <f t="shared" si="1543"/>
        <v>Новый подраздел</v>
      </c>
      <c r="G1866" s="2" t="str">
        <f t="shared" si="1543"/>
        <v>Установка садового БК</v>
      </c>
      <c r="H1866" s="2"/>
      <c r="I1866" s="2"/>
      <c r="J1866" s="2"/>
      <c r="K1866" s="2"/>
      <c r="L1866" s="2"/>
      <c r="M1866" s="2"/>
      <c r="N1866" s="2"/>
      <c r="O1866" s="2">
        <f t="shared" ref="O1866:AT1866" si="1544">O1873</f>
        <v>0</v>
      </c>
      <c r="P1866" s="2">
        <f t="shared" si="1544"/>
        <v>0</v>
      </c>
      <c r="Q1866" s="2">
        <f t="shared" si="1544"/>
        <v>0</v>
      </c>
      <c r="R1866" s="2">
        <f t="shared" si="1544"/>
        <v>0</v>
      </c>
      <c r="S1866" s="2">
        <f t="shared" si="1544"/>
        <v>0</v>
      </c>
      <c r="T1866" s="2">
        <f t="shared" si="1544"/>
        <v>0</v>
      </c>
      <c r="U1866" s="2">
        <f t="shared" si="1544"/>
        <v>0</v>
      </c>
      <c r="V1866" s="2">
        <f t="shared" si="1544"/>
        <v>0</v>
      </c>
      <c r="W1866" s="2">
        <f t="shared" si="1544"/>
        <v>0</v>
      </c>
      <c r="X1866" s="2">
        <f t="shared" si="1544"/>
        <v>0</v>
      </c>
      <c r="Y1866" s="2">
        <f t="shared" si="1544"/>
        <v>0</v>
      </c>
      <c r="Z1866" s="2">
        <f t="shared" si="1544"/>
        <v>0</v>
      </c>
      <c r="AA1866" s="2">
        <f t="shared" si="1544"/>
        <v>0</v>
      </c>
      <c r="AB1866" s="2">
        <f t="shared" si="1544"/>
        <v>0</v>
      </c>
      <c r="AC1866" s="2">
        <f t="shared" si="1544"/>
        <v>0</v>
      </c>
      <c r="AD1866" s="2">
        <f t="shared" si="1544"/>
        <v>0</v>
      </c>
      <c r="AE1866" s="2">
        <f t="shared" si="1544"/>
        <v>0</v>
      </c>
      <c r="AF1866" s="2">
        <f t="shared" si="1544"/>
        <v>0</v>
      </c>
      <c r="AG1866" s="2">
        <f t="shared" si="1544"/>
        <v>0</v>
      </c>
      <c r="AH1866" s="2">
        <f t="shared" si="1544"/>
        <v>0</v>
      </c>
      <c r="AI1866" s="2">
        <f t="shared" si="1544"/>
        <v>0</v>
      </c>
      <c r="AJ1866" s="2">
        <f t="shared" si="1544"/>
        <v>0</v>
      </c>
      <c r="AK1866" s="2">
        <f t="shared" si="1544"/>
        <v>0</v>
      </c>
      <c r="AL1866" s="2">
        <f t="shared" si="1544"/>
        <v>0</v>
      </c>
      <c r="AM1866" s="2">
        <f t="shared" si="1544"/>
        <v>0</v>
      </c>
      <c r="AN1866" s="2">
        <f t="shared" si="1544"/>
        <v>0</v>
      </c>
      <c r="AO1866" s="2">
        <f t="shared" si="1544"/>
        <v>0</v>
      </c>
      <c r="AP1866" s="2">
        <f t="shared" si="1544"/>
        <v>0</v>
      </c>
      <c r="AQ1866" s="2">
        <f t="shared" si="1544"/>
        <v>0</v>
      </c>
      <c r="AR1866" s="2">
        <f t="shared" si="1544"/>
        <v>0</v>
      </c>
      <c r="AS1866" s="2">
        <f t="shared" si="1544"/>
        <v>0</v>
      </c>
      <c r="AT1866" s="2">
        <f t="shared" si="1544"/>
        <v>0</v>
      </c>
      <c r="AU1866" s="2">
        <f t="shared" ref="AU1866:BZ1866" si="1545">AU1873</f>
        <v>0</v>
      </c>
      <c r="AV1866" s="2">
        <f t="shared" si="1545"/>
        <v>0</v>
      </c>
      <c r="AW1866" s="2">
        <f t="shared" si="1545"/>
        <v>0</v>
      </c>
      <c r="AX1866" s="2">
        <f t="shared" si="1545"/>
        <v>0</v>
      </c>
      <c r="AY1866" s="2">
        <f t="shared" si="1545"/>
        <v>0</v>
      </c>
      <c r="AZ1866" s="2">
        <f t="shared" si="1545"/>
        <v>0</v>
      </c>
      <c r="BA1866" s="2">
        <f t="shared" si="1545"/>
        <v>0</v>
      </c>
      <c r="BB1866" s="2">
        <f t="shared" si="1545"/>
        <v>0</v>
      </c>
      <c r="BC1866" s="2">
        <f t="shared" si="1545"/>
        <v>0</v>
      </c>
      <c r="BD1866" s="2">
        <f t="shared" si="1545"/>
        <v>0</v>
      </c>
      <c r="BE1866" s="2">
        <f t="shared" si="1545"/>
        <v>0</v>
      </c>
      <c r="BF1866" s="2">
        <f t="shared" si="1545"/>
        <v>0</v>
      </c>
      <c r="BG1866" s="2">
        <f t="shared" si="1545"/>
        <v>0</v>
      </c>
      <c r="BH1866" s="2">
        <f t="shared" si="1545"/>
        <v>0</v>
      </c>
      <c r="BI1866" s="2">
        <f t="shared" si="1545"/>
        <v>0</v>
      </c>
      <c r="BJ1866" s="2">
        <f t="shared" si="1545"/>
        <v>0</v>
      </c>
      <c r="BK1866" s="2">
        <f t="shared" si="1545"/>
        <v>0</v>
      </c>
      <c r="BL1866" s="2">
        <f t="shared" si="1545"/>
        <v>0</v>
      </c>
      <c r="BM1866" s="2">
        <f t="shared" si="1545"/>
        <v>0</v>
      </c>
      <c r="BN1866" s="2">
        <f t="shared" si="1545"/>
        <v>0</v>
      </c>
      <c r="BO1866" s="2">
        <f t="shared" si="1545"/>
        <v>0</v>
      </c>
      <c r="BP1866" s="2">
        <f t="shared" si="1545"/>
        <v>0</v>
      </c>
      <c r="BQ1866" s="2">
        <f t="shared" si="1545"/>
        <v>0</v>
      </c>
      <c r="BR1866" s="2">
        <f t="shared" si="1545"/>
        <v>0</v>
      </c>
      <c r="BS1866" s="2">
        <f t="shared" si="1545"/>
        <v>0</v>
      </c>
      <c r="BT1866" s="2">
        <f t="shared" si="1545"/>
        <v>0</v>
      </c>
      <c r="BU1866" s="2">
        <f t="shared" si="1545"/>
        <v>0</v>
      </c>
      <c r="BV1866" s="2">
        <f t="shared" si="1545"/>
        <v>0</v>
      </c>
      <c r="BW1866" s="2">
        <f t="shared" si="1545"/>
        <v>0</v>
      </c>
      <c r="BX1866" s="2">
        <f t="shared" si="1545"/>
        <v>0</v>
      </c>
      <c r="BY1866" s="2">
        <f t="shared" si="1545"/>
        <v>0</v>
      </c>
      <c r="BZ1866" s="2">
        <f t="shared" si="1545"/>
        <v>0</v>
      </c>
      <c r="CA1866" s="2">
        <f t="shared" ref="CA1866:DF1866" si="1546">CA1873</f>
        <v>0</v>
      </c>
      <c r="CB1866" s="2">
        <f t="shared" si="1546"/>
        <v>0</v>
      </c>
      <c r="CC1866" s="2">
        <f t="shared" si="1546"/>
        <v>0</v>
      </c>
      <c r="CD1866" s="2">
        <f t="shared" si="1546"/>
        <v>0</v>
      </c>
      <c r="CE1866" s="2">
        <f t="shared" si="1546"/>
        <v>0</v>
      </c>
      <c r="CF1866" s="2">
        <f t="shared" si="1546"/>
        <v>0</v>
      </c>
      <c r="CG1866" s="2">
        <f t="shared" si="1546"/>
        <v>0</v>
      </c>
      <c r="CH1866" s="2">
        <f t="shared" si="1546"/>
        <v>0</v>
      </c>
      <c r="CI1866" s="2">
        <f t="shared" si="1546"/>
        <v>0</v>
      </c>
      <c r="CJ1866" s="2">
        <f t="shared" si="1546"/>
        <v>0</v>
      </c>
      <c r="CK1866" s="2">
        <f t="shared" si="1546"/>
        <v>0</v>
      </c>
      <c r="CL1866" s="2">
        <f t="shared" si="1546"/>
        <v>0</v>
      </c>
      <c r="CM1866" s="2">
        <f t="shared" si="1546"/>
        <v>0</v>
      </c>
      <c r="CN1866" s="2">
        <f t="shared" si="1546"/>
        <v>0</v>
      </c>
      <c r="CO1866" s="2">
        <f t="shared" si="1546"/>
        <v>0</v>
      </c>
      <c r="CP1866" s="2">
        <f t="shared" si="1546"/>
        <v>0</v>
      </c>
      <c r="CQ1866" s="2">
        <f t="shared" si="1546"/>
        <v>0</v>
      </c>
      <c r="CR1866" s="2">
        <f t="shared" si="1546"/>
        <v>0</v>
      </c>
      <c r="CS1866" s="2">
        <f t="shared" si="1546"/>
        <v>0</v>
      </c>
      <c r="CT1866" s="2">
        <f t="shared" si="1546"/>
        <v>0</v>
      </c>
      <c r="CU1866" s="2">
        <f t="shared" si="1546"/>
        <v>0</v>
      </c>
      <c r="CV1866" s="2">
        <f t="shared" si="1546"/>
        <v>0</v>
      </c>
      <c r="CW1866" s="2">
        <f t="shared" si="1546"/>
        <v>0</v>
      </c>
      <c r="CX1866" s="2">
        <f t="shared" si="1546"/>
        <v>0</v>
      </c>
      <c r="CY1866" s="2">
        <f t="shared" si="1546"/>
        <v>0</v>
      </c>
      <c r="CZ1866" s="2">
        <f t="shared" si="1546"/>
        <v>0</v>
      </c>
      <c r="DA1866" s="2">
        <f t="shared" si="1546"/>
        <v>0</v>
      </c>
      <c r="DB1866" s="2">
        <f t="shared" si="1546"/>
        <v>0</v>
      </c>
      <c r="DC1866" s="2">
        <f t="shared" si="1546"/>
        <v>0</v>
      </c>
      <c r="DD1866" s="2">
        <f t="shared" si="1546"/>
        <v>0</v>
      </c>
      <c r="DE1866" s="2">
        <f t="shared" si="1546"/>
        <v>0</v>
      </c>
      <c r="DF1866" s="2">
        <f t="shared" si="1546"/>
        <v>0</v>
      </c>
      <c r="DG1866" s="3">
        <f t="shared" ref="DG1866:EL1866" si="1547">DG1873</f>
        <v>0</v>
      </c>
      <c r="DH1866" s="3">
        <f t="shared" si="1547"/>
        <v>0</v>
      </c>
      <c r="DI1866" s="3">
        <f t="shared" si="1547"/>
        <v>0</v>
      </c>
      <c r="DJ1866" s="3">
        <f t="shared" si="1547"/>
        <v>0</v>
      </c>
      <c r="DK1866" s="3">
        <f t="shared" si="1547"/>
        <v>0</v>
      </c>
      <c r="DL1866" s="3">
        <f t="shared" si="1547"/>
        <v>0</v>
      </c>
      <c r="DM1866" s="3">
        <f t="shared" si="1547"/>
        <v>0</v>
      </c>
      <c r="DN1866" s="3">
        <f t="shared" si="1547"/>
        <v>0</v>
      </c>
      <c r="DO1866" s="3">
        <f t="shared" si="1547"/>
        <v>0</v>
      </c>
      <c r="DP1866" s="3">
        <f t="shared" si="1547"/>
        <v>0</v>
      </c>
      <c r="DQ1866" s="3">
        <f t="shared" si="1547"/>
        <v>0</v>
      </c>
      <c r="DR1866" s="3">
        <f t="shared" si="1547"/>
        <v>0</v>
      </c>
      <c r="DS1866" s="3">
        <f t="shared" si="1547"/>
        <v>0</v>
      </c>
      <c r="DT1866" s="3">
        <f t="shared" si="1547"/>
        <v>0</v>
      </c>
      <c r="DU1866" s="3">
        <f t="shared" si="1547"/>
        <v>0</v>
      </c>
      <c r="DV1866" s="3">
        <f t="shared" si="1547"/>
        <v>0</v>
      </c>
      <c r="DW1866" s="3">
        <f t="shared" si="1547"/>
        <v>0</v>
      </c>
      <c r="DX1866" s="3">
        <f t="shared" si="1547"/>
        <v>0</v>
      </c>
      <c r="DY1866" s="3">
        <f t="shared" si="1547"/>
        <v>0</v>
      </c>
      <c r="DZ1866" s="3">
        <f t="shared" si="1547"/>
        <v>0</v>
      </c>
      <c r="EA1866" s="3">
        <f t="shared" si="1547"/>
        <v>0</v>
      </c>
      <c r="EB1866" s="3">
        <f t="shared" si="1547"/>
        <v>0</v>
      </c>
      <c r="EC1866" s="3">
        <f t="shared" si="1547"/>
        <v>0</v>
      </c>
      <c r="ED1866" s="3">
        <f t="shared" si="1547"/>
        <v>0</v>
      </c>
      <c r="EE1866" s="3">
        <f t="shared" si="1547"/>
        <v>0</v>
      </c>
      <c r="EF1866" s="3">
        <f t="shared" si="1547"/>
        <v>0</v>
      </c>
      <c r="EG1866" s="3">
        <f t="shared" si="1547"/>
        <v>0</v>
      </c>
      <c r="EH1866" s="3">
        <f t="shared" si="1547"/>
        <v>0</v>
      </c>
      <c r="EI1866" s="3">
        <f t="shared" si="1547"/>
        <v>0</v>
      </c>
      <c r="EJ1866" s="3">
        <f t="shared" si="1547"/>
        <v>0</v>
      </c>
      <c r="EK1866" s="3">
        <f t="shared" si="1547"/>
        <v>0</v>
      </c>
      <c r="EL1866" s="3">
        <f t="shared" si="1547"/>
        <v>0</v>
      </c>
      <c r="EM1866" s="3">
        <f t="shared" ref="EM1866:FR1866" si="1548">EM1873</f>
        <v>0</v>
      </c>
      <c r="EN1866" s="3">
        <f t="shared" si="1548"/>
        <v>0</v>
      </c>
      <c r="EO1866" s="3">
        <f t="shared" si="1548"/>
        <v>0</v>
      </c>
      <c r="EP1866" s="3">
        <f t="shared" si="1548"/>
        <v>0</v>
      </c>
      <c r="EQ1866" s="3">
        <f t="shared" si="1548"/>
        <v>0</v>
      </c>
      <c r="ER1866" s="3">
        <f t="shared" si="1548"/>
        <v>0</v>
      </c>
      <c r="ES1866" s="3">
        <f t="shared" si="1548"/>
        <v>0</v>
      </c>
      <c r="ET1866" s="3">
        <f t="shared" si="1548"/>
        <v>0</v>
      </c>
      <c r="EU1866" s="3">
        <f t="shared" si="1548"/>
        <v>0</v>
      </c>
      <c r="EV1866" s="3">
        <f t="shared" si="1548"/>
        <v>0</v>
      </c>
      <c r="EW1866" s="3">
        <f t="shared" si="1548"/>
        <v>0</v>
      </c>
      <c r="EX1866" s="3">
        <f t="shared" si="1548"/>
        <v>0</v>
      </c>
      <c r="EY1866" s="3">
        <f t="shared" si="1548"/>
        <v>0</v>
      </c>
      <c r="EZ1866" s="3">
        <f t="shared" si="1548"/>
        <v>0</v>
      </c>
      <c r="FA1866" s="3">
        <f t="shared" si="1548"/>
        <v>0</v>
      </c>
      <c r="FB1866" s="3">
        <f t="shared" si="1548"/>
        <v>0</v>
      </c>
      <c r="FC1866" s="3">
        <f t="shared" si="1548"/>
        <v>0</v>
      </c>
      <c r="FD1866" s="3">
        <f t="shared" si="1548"/>
        <v>0</v>
      </c>
      <c r="FE1866" s="3">
        <f t="shared" si="1548"/>
        <v>0</v>
      </c>
      <c r="FF1866" s="3">
        <f t="shared" si="1548"/>
        <v>0</v>
      </c>
      <c r="FG1866" s="3">
        <f t="shared" si="1548"/>
        <v>0</v>
      </c>
      <c r="FH1866" s="3">
        <f t="shared" si="1548"/>
        <v>0</v>
      </c>
      <c r="FI1866" s="3">
        <f t="shared" si="1548"/>
        <v>0</v>
      </c>
      <c r="FJ1866" s="3">
        <f t="shared" si="1548"/>
        <v>0</v>
      </c>
      <c r="FK1866" s="3">
        <f t="shared" si="1548"/>
        <v>0</v>
      </c>
      <c r="FL1866" s="3">
        <f t="shared" si="1548"/>
        <v>0</v>
      </c>
      <c r="FM1866" s="3">
        <f t="shared" si="1548"/>
        <v>0</v>
      </c>
      <c r="FN1866" s="3">
        <f t="shared" si="1548"/>
        <v>0</v>
      </c>
      <c r="FO1866" s="3">
        <f t="shared" si="1548"/>
        <v>0</v>
      </c>
      <c r="FP1866" s="3">
        <f t="shared" si="1548"/>
        <v>0</v>
      </c>
      <c r="FQ1866" s="3">
        <f t="shared" si="1548"/>
        <v>0</v>
      </c>
      <c r="FR1866" s="3">
        <f t="shared" si="1548"/>
        <v>0</v>
      </c>
      <c r="FS1866" s="3">
        <f t="shared" ref="FS1866:GX1866" si="1549">FS1873</f>
        <v>0</v>
      </c>
      <c r="FT1866" s="3">
        <f t="shared" si="1549"/>
        <v>0</v>
      </c>
      <c r="FU1866" s="3">
        <f t="shared" si="1549"/>
        <v>0</v>
      </c>
      <c r="FV1866" s="3">
        <f t="shared" si="1549"/>
        <v>0</v>
      </c>
      <c r="FW1866" s="3">
        <f t="shared" si="1549"/>
        <v>0</v>
      </c>
      <c r="FX1866" s="3">
        <f t="shared" si="1549"/>
        <v>0</v>
      </c>
      <c r="FY1866" s="3">
        <f t="shared" si="1549"/>
        <v>0</v>
      </c>
      <c r="FZ1866" s="3">
        <f t="shared" si="1549"/>
        <v>0</v>
      </c>
      <c r="GA1866" s="3">
        <f t="shared" si="1549"/>
        <v>0</v>
      </c>
      <c r="GB1866" s="3">
        <f t="shared" si="1549"/>
        <v>0</v>
      </c>
      <c r="GC1866" s="3">
        <f t="shared" si="1549"/>
        <v>0</v>
      </c>
      <c r="GD1866" s="3">
        <f t="shared" si="1549"/>
        <v>0</v>
      </c>
      <c r="GE1866" s="3">
        <f t="shared" si="1549"/>
        <v>0</v>
      </c>
      <c r="GF1866" s="3">
        <f t="shared" si="1549"/>
        <v>0</v>
      </c>
      <c r="GG1866" s="3">
        <f t="shared" si="1549"/>
        <v>0</v>
      </c>
      <c r="GH1866" s="3">
        <f t="shared" si="1549"/>
        <v>0</v>
      </c>
      <c r="GI1866" s="3">
        <f t="shared" si="1549"/>
        <v>0</v>
      </c>
      <c r="GJ1866" s="3">
        <f t="shared" si="1549"/>
        <v>0</v>
      </c>
      <c r="GK1866" s="3">
        <f t="shared" si="1549"/>
        <v>0</v>
      </c>
      <c r="GL1866" s="3">
        <f t="shared" si="1549"/>
        <v>0</v>
      </c>
      <c r="GM1866" s="3">
        <f t="shared" si="1549"/>
        <v>0</v>
      </c>
      <c r="GN1866" s="3">
        <f t="shared" si="1549"/>
        <v>0</v>
      </c>
      <c r="GO1866" s="3">
        <f t="shared" si="1549"/>
        <v>0</v>
      </c>
      <c r="GP1866" s="3">
        <f t="shared" si="1549"/>
        <v>0</v>
      </c>
      <c r="GQ1866" s="3">
        <f t="shared" si="1549"/>
        <v>0</v>
      </c>
      <c r="GR1866" s="3">
        <f t="shared" si="1549"/>
        <v>0</v>
      </c>
      <c r="GS1866" s="3">
        <f t="shared" si="1549"/>
        <v>0</v>
      </c>
      <c r="GT1866" s="3">
        <f t="shared" si="1549"/>
        <v>0</v>
      </c>
      <c r="GU1866" s="3">
        <f t="shared" si="1549"/>
        <v>0</v>
      </c>
      <c r="GV1866" s="3">
        <f t="shared" si="1549"/>
        <v>0</v>
      </c>
      <c r="GW1866" s="3">
        <f t="shared" si="1549"/>
        <v>0</v>
      </c>
      <c r="GX1866" s="3">
        <f t="shared" si="1549"/>
        <v>0</v>
      </c>
    </row>
    <row r="1868" spans="1:245" x14ac:dyDescent="0.2">
      <c r="A1868">
        <v>17</v>
      </c>
      <c r="B1868">
        <v>1</v>
      </c>
      <c r="C1868">
        <f>ROW(SmtRes!A616)</f>
        <v>616</v>
      </c>
      <c r="D1868">
        <f>ROW(EtalonRes!A596)</f>
        <v>596</v>
      </c>
      <c r="E1868" t="s">
        <v>291</v>
      </c>
      <c r="F1868" t="s">
        <v>370</v>
      </c>
      <c r="G1868" t="s">
        <v>371</v>
      </c>
      <c r="H1868" t="s">
        <v>132</v>
      </c>
      <c r="I1868">
        <v>0</v>
      </c>
      <c r="J1868">
        <v>0</v>
      </c>
      <c r="O1868">
        <f>ROUND(CP1868,2)</f>
        <v>0</v>
      </c>
      <c r="P1868">
        <f>ROUND(CQ1868*I1868,2)</f>
        <v>0</v>
      </c>
      <c r="Q1868">
        <f>ROUND(CR1868*I1868,2)</f>
        <v>0</v>
      </c>
      <c r="R1868">
        <f>ROUND(CS1868*I1868,2)</f>
        <v>0</v>
      </c>
      <c r="S1868">
        <f>ROUND(CT1868*I1868,2)</f>
        <v>0</v>
      </c>
      <c r="T1868">
        <f>ROUND(CU1868*I1868,2)</f>
        <v>0</v>
      </c>
      <c r="U1868">
        <f>CV1868*I1868</f>
        <v>0</v>
      </c>
      <c r="V1868">
        <f>CW1868*I1868</f>
        <v>0</v>
      </c>
      <c r="W1868">
        <f>ROUND(CX1868*I1868,2)</f>
        <v>0</v>
      </c>
      <c r="X1868">
        <f t="shared" ref="X1868:Y1871" si="1550">ROUND(CY1868,2)</f>
        <v>0</v>
      </c>
      <c r="Y1868">
        <f t="shared" si="1550"/>
        <v>0</v>
      </c>
      <c r="AA1868">
        <v>52421674</v>
      </c>
      <c r="AB1868">
        <f>ROUND((AC1868+AD1868+AF1868),6)</f>
        <v>75863.820000000007</v>
      </c>
      <c r="AC1868">
        <f>ROUND((ES1868),6)</f>
        <v>65162.05</v>
      </c>
      <c r="AD1868">
        <f>ROUND((((ET1868)-(EU1868))+AE1868),6)</f>
        <v>7602.23</v>
      </c>
      <c r="AE1868">
        <f t="shared" ref="AE1868:AF1871" si="1551">ROUND((EU1868),6)</f>
        <v>3222.98</v>
      </c>
      <c r="AF1868">
        <f t="shared" si="1551"/>
        <v>3099.54</v>
      </c>
      <c r="AG1868">
        <f>ROUND((AP1868),6)</f>
        <v>0</v>
      </c>
      <c r="AH1868">
        <f t="shared" ref="AH1868:AI1871" si="1552">(EW1868)</f>
        <v>16.559999999999999</v>
      </c>
      <c r="AI1868">
        <f t="shared" si="1552"/>
        <v>0</v>
      </c>
      <c r="AJ1868">
        <f>(AS1868)</f>
        <v>0</v>
      </c>
      <c r="AK1868">
        <v>75863.820000000007</v>
      </c>
      <c r="AL1868">
        <v>65162.05</v>
      </c>
      <c r="AM1868">
        <v>7602.23</v>
      </c>
      <c r="AN1868">
        <v>3222.98</v>
      </c>
      <c r="AO1868">
        <v>3099.54</v>
      </c>
      <c r="AP1868">
        <v>0</v>
      </c>
      <c r="AQ1868">
        <v>16.559999999999999</v>
      </c>
      <c r="AR1868">
        <v>0</v>
      </c>
      <c r="AS1868">
        <v>0</v>
      </c>
      <c r="AT1868">
        <v>70</v>
      </c>
      <c r="AU1868">
        <v>10</v>
      </c>
      <c r="AV1868">
        <v>1</v>
      </c>
      <c r="AW1868">
        <v>1</v>
      </c>
      <c r="AZ1868">
        <v>1</v>
      </c>
      <c r="BA1868">
        <v>1</v>
      </c>
      <c r="BB1868">
        <v>1</v>
      </c>
      <c r="BC1868">
        <v>1</v>
      </c>
      <c r="BD1868" t="s">
        <v>3</v>
      </c>
      <c r="BE1868" t="s">
        <v>3</v>
      </c>
      <c r="BF1868" t="s">
        <v>3</v>
      </c>
      <c r="BG1868" t="s">
        <v>3</v>
      </c>
      <c r="BH1868">
        <v>0</v>
      </c>
      <c r="BI1868">
        <v>4</v>
      </c>
      <c r="BJ1868" t="s">
        <v>372</v>
      </c>
      <c r="BM1868">
        <v>0</v>
      </c>
      <c r="BN1868">
        <v>0</v>
      </c>
      <c r="BO1868" t="s">
        <v>3</v>
      </c>
      <c r="BP1868">
        <v>0</v>
      </c>
      <c r="BQ1868">
        <v>1</v>
      </c>
      <c r="BR1868">
        <v>0</v>
      </c>
      <c r="BS1868">
        <v>1</v>
      </c>
      <c r="BT1868">
        <v>1</v>
      </c>
      <c r="BU1868">
        <v>1</v>
      </c>
      <c r="BV1868">
        <v>1</v>
      </c>
      <c r="BW1868">
        <v>1</v>
      </c>
      <c r="BX1868">
        <v>1</v>
      </c>
      <c r="BY1868" t="s">
        <v>3</v>
      </c>
      <c r="BZ1868">
        <v>70</v>
      </c>
      <c r="CA1868">
        <v>10</v>
      </c>
      <c r="CE1868">
        <v>0</v>
      </c>
      <c r="CF1868">
        <v>0</v>
      </c>
      <c r="CG1868">
        <v>0</v>
      </c>
      <c r="CM1868">
        <v>0</v>
      </c>
      <c r="CN1868" t="s">
        <v>3</v>
      </c>
      <c r="CO1868">
        <v>0</v>
      </c>
      <c r="CP1868">
        <f>(P1868+Q1868+S1868)</f>
        <v>0</v>
      </c>
      <c r="CQ1868">
        <f>(AC1868*BC1868*AW1868)</f>
        <v>65162.05</v>
      </c>
      <c r="CR1868">
        <f>((((ET1868)*BB1868-(EU1868)*BS1868)+AE1868*BS1868)*AV1868)</f>
        <v>7602.23</v>
      </c>
      <c r="CS1868">
        <f>(AE1868*BS1868*AV1868)</f>
        <v>3222.98</v>
      </c>
      <c r="CT1868">
        <f>(AF1868*BA1868*AV1868)</f>
        <v>3099.54</v>
      </c>
      <c r="CU1868">
        <f>AG1868</f>
        <v>0</v>
      </c>
      <c r="CV1868">
        <f>(AH1868*AV1868)</f>
        <v>16.559999999999999</v>
      </c>
      <c r="CW1868">
        <f t="shared" ref="CW1868:CX1871" si="1553">AI1868</f>
        <v>0</v>
      </c>
      <c r="CX1868">
        <f t="shared" si="1553"/>
        <v>0</v>
      </c>
      <c r="CY1868">
        <f>((S1868*BZ1868)/100)</f>
        <v>0</v>
      </c>
      <c r="CZ1868">
        <f>((S1868*CA1868)/100)</f>
        <v>0</v>
      </c>
      <c r="DC1868" t="s">
        <v>3</v>
      </c>
      <c r="DD1868" t="s">
        <v>3</v>
      </c>
      <c r="DE1868" t="s">
        <v>3</v>
      </c>
      <c r="DF1868" t="s">
        <v>3</v>
      </c>
      <c r="DG1868" t="s">
        <v>3</v>
      </c>
      <c r="DH1868" t="s">
        <v>3</v>
      </c>
      <c r="DI1868" t="s">
        <v>3</v>
      </c>
      <c r="DJ1868" t="s">
        <v>3</v>
      </c>
      <c r="DK1868" t="s">
        <v>3</v>
      </c>
      <c r="DL1868" t="s">
        <v>3</v>
      </c>
      <c r="DM1868" t="s">
        <v>3</v>
      </c>
      <c r="DN1868">
        <v>0</v>
      </c>
      <c r="DO1868">
        <v>0</v>
      </c>
      <c r="DP1868">
        <v>1</v>
      </c>
      <c r="DQ1868">
        <v>1</v>
      </c>
      <c r="DU1868">
        <v>1007</v>
      </c>
      <c r="DV1868" t="s">
        <v>132</v>
      </c>
      <c r="DW1868" t="s">
        <v>132</v>
      </c>
      <c r="DX1868">
        <v>100</v>
      </c>
      <c r="EE1868">
        <v>51482689</v>
      </c>
      <c r="EF1868">
        <v>1</v>
      </c>
      <c r="EG1868" t="s">
        <v>21</v>
      </c>
      <c r="EH1868">
        <v>0</v>
      </c>
      <c r="EI1868" t="s">
        <v>3</v>
      </c>
      <c r="EJ1868">
        <v>4</v>
      </c>
      <c r="EK1868">
        <v>0</v>
      </c>
      <c r="EL1868" t="s">
        <v>22</v>
      </c>
      <c r="EM1868" t="s">
        <v>23</v>
      </c>
      <c r="EO1868" t="s">
        <v>3</v>
      </c>
      <c r="EQ1868">
        <v>0</v>
      </c>
      <c r="ER1868">
        <v>75863.820000000007</v>
      </c>
      <c r="ES1868">
        <v>65162.05</v>
      </c>
      <c r="ET1868">
        <v>7602.23</v>
      </c>
      <c r="EU1868">
        <v>3222.98</v>
      </c>
      <c r="EV1868">
        <v>3099.54</v>
      </c>
      <c r="EW1868">
        <v>16.559999999999999</v>
      </c>
      <c r="EX1868">
        <v>0</v>
      </c>
      <c r="EY1868">
        <v>0</v>
      </c>
      <c r="FQ1868">
        <v>0</v>
      </c>
      <c r="FR1868">
        <f>ROUND(IF(AND(BH1868=3,BI1868=3),P1868,0),2)</f>
        <v>0</v>
      </c>
      <c r="FS1868">
        <v>0</v>
      </c>
      <c r="FX1868">
        <v>70</v>
      </c>
      <c r="FY1868">
        <v>10</v>
      </c>
      <c r="GA1868" t="s">
        <v>3</v>
      </c>
      <c r="GD1868">
        <v>0</v>
      </c>
      <c r="GF1868">
        <v>2135562757</v>
      </c>
      <c r="GG1868">
        <v>2</v>
      </c>
      <c r="GH1868">
        <v>1</v>
      </c>
      <c r="GI1868">
        <v>-2</v>
      </c>
      <c r="GJ1868">
        <v>0</v>
      </c>
      <c r="GK1868">
        <f>ROUND(R1868*(R12)/100,2)</f>
        <v>0</v>
      </c>
      <c r="GL1868">
        <f>ROUND(IF(AND(BH1868=3,BI1868=3,FS1868&lt;&gt;0),P1868,0),2)</f>
        <v>0</v>
      </c>
      <c r="GM1868">
        <f>ROUND(O1868+X1868+Y1868+GK1868,2)+GX1868</f>
        <v>0</v>
      </c>
      <c r="GN1868">
        <f>IF(OR(BI1868=0,BI1868=1),ROUND(O1868+X1868+Y1868+GK1868,2),0)</f>
        <v>0</v>
      </c>
      <c r="GO1868">
        <f>IF(BI1868=2,ROUND(O1868+X1868+Y1868+GK1868,2),0)</f>
        <v>0</v>
      </c>
      <c r="GP1868">
        <f>IF(BI1868=4,ROUND(O1868+X1868+Y1868+GK1868,2)+GX1868,0)</f>
        <v>0</v>
      </c>
      <c r="GR1868">
        <v>0</v>
      </c>
      <c r="GS1868">
        <v>3</v>
      </c>
      <c r="GT1868">
        <v>0</v>
      </c>
      <c r="GU1868" t="s">
        <v>3</v>
      </c>
      <c r="GV1868">
        <f>ROUND((GT1868),6)</f>
        <v>0</v>
      </c>
      <c r="GW1868">
        <v>1</v>
      </c>
      <c r="GX1868">
        <f>ROUND(HC1868*I1868,2)</f>
        <v>0</v>
      </c>
      <c r="HA1868">
        <v>0</v>
      </c>
      <c r="HB1868">
        <v>0</v>
      </c>
      <c r="HC1868">
        <f>GV1868*GW1868</f>
        <v>0</v>
      </c>
      <c r="HE1868" t="s">
        <v>3</v>
      </c>
      <c r="HF1868" t="s">
        <v>3</v>
      </c>
      <c r="IK1868">
        <f>ROUND(GM1868*1.2,2)</f>
        <v>0</v>
      </c>
    </row>
    <row r="1869" spans="1:245" x14ac:dyDescent="0.2">
      <c r="A1869">
        <v>17</v>
      </c>
      <c r="B1869">
        <v>1</v>
      </c>
      <c r="C1869">
        <f>ROW(SmtRes!A622)</f>
        <v>622</v>
      </c>
      <c r="D1869">
        <f>ROW(EtalonRes!A601)</f>
        <v>601</v>
      </c>
      <c r="E1869" t="s">
        <v>292</v>
      </c>
      <c r="F1869" t="s">
        <v>442</v>
      </c>
      <c r="G1869" t="s">
        <v>443</v>
      </c>
      <c r="H1869" t="s">
        <v>147</v>
      </c>
      <c r="I1869">
        <v>0</v>
      </c>
      <c r="J1869">
        <v>0</v>
      </c>
      <c r="O1869">
        <f>ROUND(CP1869,2)</f>
        <v>0</v>
      </c>
      <c r="P1869">
        <f>ROUND(CQ1869*I1869,2)</f>
        <v>0</v>
      </c>
      <c r="Q1869">
        <f>ROUND(CR1869*I1869,2)</f>
        <v>0</v>
      </c>
      <c r="R1869">
        <f>ROUND(CS1869*I1869,2)</f>
        <v>0</v>
      </c>
      <c r="S1869">
        <f>ROUND(CT1869*I1869,2)</f>
        <v>0</v>
      </c>
      <c r="T1869">
        <f>ROUND(CU1869*I1869,2)</f>
        <v>0</v>
      </c>
      <c r="U1869">
        <f>CV1869*I1869</f>
        <v>0</v>
      </c>
      <c r="V1869">
        <f>CW1869*I1869</f>
        <v>0</v>
      </c>
      <c r="W1869">
        <f>ROUND(CX1869*I1869,2)</f>
        <v>0</v>
      </c>
      <c r="X1869">
        <f t="shared" si="1550"/>
        <v>0</v>
      </c>
      <c r="Y1869">
        <f t="shared" si="1550"/>
        <v>0</v>
      </c>
      <c r="AA1869">
        <v>52421674</v>
      </c>
      <c r="AB1869">
        <f>ROUND((AC1869+AD1869+AF1869),6)</f>
        <v>47298.5</v>
      </c>
      <c r="AC1869">
        <f>ROUND((ES1869),6)</f>
        <v>32322.400000000001</v>
      </c>
      <c r="AD1869">
        <f>ROUND((((ET1869)-(EU1869))+AE1869),6)</f>
        <v>191.49</v>
      </c>
      <c r="AE1869">
        <f t="shared" si="1551"/>
        <v>103.96</v>
      </c>
      <c r="AF1869">
        <f t="shared" si="1551"/>
        <v>14784.61</v>
      </c>
      <c r="AG1869">
        <f>ROUND((AP1869),6)</f>
        <v>0</v>
      </c>
      <c r="AH1869">
        <f t="shared" si="1552"/>
        <v>72.959999999999994</v>
      </c>
      <c r="AI1869">
        <f t="shared" si="1552"/>
        <v>0</v>
      </c>
      <c r="AJ1869">
        <f>(AS1869)</f>
        <v>0</v>
      </c>
      <c r="AK1869">
        <v>47298.5</v>
      </c>
      <c r="AL1869">
        <v>32322.400000000001</v>
      </c>
      <c r="AM1869">
        <v>191.49</v>
      </c>
      <c r="AN1869">
        <v>103.96</v>
      </c>
      <c r="AO1869">
        <v>14784.61</v>
      </c>
      <c r="AP1869">
        <v>0</v>
      </c>
      <c r="AQ1869">
        <v>72.959999999999994</v>
      </c>
      <c r="AR1869">
        <v>0</v>
      </c>
      <c r="AS1869">
        <v>0</v>
      </c>
      <c r="AT1869">
        <v>70</v>
      </c>
      <c r="AU1869">
        <v>10</v>
      </c>
      <c r="AV1869">
        <v>1</v>
      </c>
      <c r="AW1869">
        <v>1</v>
      </c>
      <c r="AZ1869">
        <v>1</v>
      </c>
      <c r="BA1869">
        <v>1</v>
      </c>
      <c r="BB1869">
        <v>1</v>
      </c>
      <c r="BC1869">
        <v>1</v>
      </c>
      <c r="BD1869" t="s">
        <v>3</v>
      </c>
      <c r="BE1869" t="s">
        <v>3</v>
      </c>
      <c r="BF1869" t="s">
        <v>3</v>
      </c>
      <c r="BG1869" t="s">
        <v>3</v>
      </c>
      <c r="BH1869">
        <v>0</v>
      </c>
      <c r="BI1869">
        <v>4</v>
      </c>
      <c r="BJ1869" t="s">
        <v>444</v>
      </c>
      <c r="BM1869">
        <v>0</v>
      </c>
      <c r="BN1869">
        <v>0</v>
      </c>
      <c r="BO1869" t="s">
        <v>3</v>
      </c>
      <c r="BP1869">
        <v>0</v>
      </c>
      <c r="BQ1869">
        <v>1</v>
      </c>
      <c r="BR1869">
        <v>0</v>
      </c>
      <c r="BS1869">
        <v>1</v>
      </c>
      <c r="BT1869">
        <v>1</v>
      </c>
      <c r="BU1869">
        <v>1</v>
      </c>
      <c r="BV1869">
        <v>1</v>
      </c>
      <c r="BW1869">
        <v>1</v>
      </c>
      <c r="BX1869">
        <v>1</v>
      </c>
      <c r="BY1869" t="s">
        <v>3</v>
      </c>
      <c r="BZ1869">
        <v>70</v>
      </c>
      <c r="CA1869">
        <v>10</v>
      </c>
      <c r="CE1869">
        <v>0</v>
      </c>
      <c r="CF1869">
        <v>0</v>
      </c>
      <c r="CG1869">
        <v>0</v>
      </c>
      <c r="CM1869">
        <v>0</v>
      </c>
      <c r="CN1869" t="s">
        <v>3</v>
      </c>
      <c r="CO1869">
        <v>0</v>
      </c>
      <c r="CP1869">
        <f>(P1869+Q1869+S1869)</f>
        <v>0</v>
      </c>
      <c r="CQ1869">
        <f>(AC1869*BC1869*AW1869)</f>
        <v>32322.400000000001</v>
      </c>
      <c r="CR1869">
        <f>((((ET1869)*BB1869-(EU1869)*BS1869)+AE1869*BS1869)*AV1869)</f>
        <v>191.49</v>
      </c>
      <c r="CS1869">
        <f>(AE1869*BS1869*AV1869)</f>
        <v>103.96</v>
      </c>
      <c r="CT1869">
        <f>(AF1869*BA1869*AV1869)</f>
        <v>14784.61</v>
      </c>
      <c r="CU1869">
        <f>AG1869</f>
        <v>0</v>
      </c>
      <c r="CV1869">
        <f>(AH1869*AV1869)</f>
        <v>72.959999999999994</v>
      </c>
      <c r="CW1869">
        <f t="shared" si="1553"/>
        <v>0</v>
      </c>
      <c r="CX1869">
        <f t="shared" si="1553"/>
        <v>0</v>
      </c>
      <c r="CY1869">
        <f>((S1869*BZ1869)/100)</f>
        <v>0</v>
      </c>
      <c r="CZ1869">
        <f>((S1869*CA1869)/100)</f>
        <v>0</v>
      </c>
      <c r="DC1869" t="s">
        <v>3</v>
      </c>
      <c r="DD1869" t="s">
        <v>3</v>
      </c>
      <c r="DE1869" t="s">
        <v>3</v>
      </c>
      <c r="DF1869" t="s">
        <v>3</v>
      </c>
      <c r="DG1869" t="s">
        <v>3</v>
      </c>
      <c r="DH1869" t="s">
        <v>3</v>
      </c>
      <c r="DI1869" t="s">
        <v>3</v>
      </c>
      <c r="DJ1869" t="s">
        <v>3</v>
      </c>
      <c r="DK1869" t="s">
        <v>3</v>
      </c>
      <c r="DL1869" t="s">
        <v>3</v>
      </c>
      <c r="DM1869" t="s">
        <v>3</v>
      </c>
      <c r="DN1869">
        <v>0</v>
      </c>
      <c r="DO1869">
        <v>0</v>
      </c>
      <c r="DP1869">
        <v>1</v>
      </c>
      <c r="DQ1869">
        <v>1</v>
      </c>
      <c r="DU1869">
        <v>1003</v>
      </c>
      <c r="DV1869" t="s">
        <v>147</v>
      </c>
      <c r="DW1869" t="s">
        <v>147</v>
      </c>
      <c r="DX1869">
        <v>100</v>
      </c>
      <c r="EE1869">
        <v>51482689</v>
      </c>
      <c r="EF1869">
        <v>1</v>
      </c>
      <c r="EG1869" t="s">
        <v>21</v>
      </c>
      <c r="EH1869">
        <v>0</v>
      </c>
      <c r="EI1869" t="s">
        <v>3</v>
      </c>
      <c r="EJ1869">
        <v>4</v>
      </c>
      <c r="EK1869">
        <v>0</v>
      </c>
      <c r="EL1869" t="s">
        <v>22</v>
      </c>
      <c r="EM1869" t="s">
        <v>23</v>
      </c>
      <c r="EO1869" t="s">
        <v>3</v>
      </c>
      <c r="EQ1869">
        <v>0</v>
      </c>
      <c r="ER1869">
        <v>47298.5</v>
      </c>
      <c r="ES1869">
        <v>32322.400000000001</v>
      </c>
      <c r="ET1869">
        <v>191.49</v>
      </c>
      <c r="EU1869">
        <v>103.96</v>
      </c>
      <c r="EV1869">
        <v>14784.61</v>
      </c>
      <c r="EW1869">
        <v>72.959999999999994</v>
      </c>
      <c r="EX1869">
        <v>0</v>
      </c>
      <c r="EY1869">
        <v>0</v>
      </c>
      <c r="FQ1869">
        <v>0</v>
      </c>
      <c r="FR1869">
        <f>ROUND(IF(AND(BH1869=3,BI1869=3),P1869,0),2)</f>
        <v>0</v>
      </c>
      <c r="FS1869">
        <v>0</v>
      </c>
      <c r="FX1869">
        <v>70</v>
      </c>
      <c r="FY1869">
        <v>10</v>
      </c>
      <c r="GA1869" t="s">
        <v>3</v>
      </c>
      <c r="GD1869">
        <v>0</v>
      </c>
      <c r="GF1869">
        <v>-881965415</v>
      </c>
      <c r="GG1869">
        <v>2</v>
      </c>
      <c r="GH1869">
        <v>1</v>
      </c>
      <c r="GI1869">
        <v>-2</v>
      </c>
      <c r="GJ1869">
        <v>0</v>
      </c>
      <c r="GK1869">
        <f>ROUND(R1869*(R12)/100,2)</f>
        <v>0</v>
      </c>
      <c r="GL1869">
        <f>ROUND(IF(AND(BH1869=3,BI1869=3,FS1869&lt;&gt;0),P1869,0),2)</f>
        <v>0</v>
      </c>
      <c r="GM1869">
        <f>ROUND(O1869+X1869+Y1869+GK1869,2)+GX1869</f>
        <v>0</v>
      </c>
      <c r="GN1869">
        <f>IF(OR(BI1869=0,BI1869=1),ROUND(O1869+X1869+Y1869+GK1869,2),0)</f>
        <v>0</v>
      </c>
      <c r="GO1869">
        <f>IF(BI1869=2,ROUND(O1869+X1869+Y1869+GK1869,2),0)</f>
        <v>0</v>
      </c>
      <c r="GP1869">
        <f>IF(BI1869=4,ROUND(O1869+X1869+Y1869+GK1869,2)+GX1869,0)</f>
        <v>0</v>
      </c>
      <c r="GR1869">
        <v>0</v>
      </c>
      <c r="GS1869">
        <v>3</v>
      </c>
      <c r="GT1869">
        <v>0</v>
      </c>
      <c r="GU1869" t="s">
        <v>3</v>
      </c>
      <c r="GV1869">
        <f>ROUND((GT1869),6)</f>
        <v>0</v>
      </c>
      <c r="GW1869">
        <v>1</v>
      </c>
      <c r="GX1869">
        <f>ROUND(HC1869*I1869,2)</f>
        <v>0</v>
      </c>
      <c r="HA1869">
        <v>0</v>
      </c>
      <c r="HB1869">
        <v>0</v>
      </c>
      <c r="HC1869">
        <f>GV1869*GW1869</f>
        <v>0</v>
      </c>
      <c r="HE1869" t="s">
        <v>3</v>
      </c>
      <c r="HF1869" t="s">
        <v>3</v>
      </c>
      <c r="IK1869">
        <f>ROUND(GM1869*1.2,2)</f>
        <v>0</v>
      </c>
    </row>
    <row r="1870" spans="1:245" x14ac:dyDescent="0.2">
      <c r="A1870">
        <v>18</v>
      </c>
      <c r="B1870">
        <v>1</v>
      </c>
      <c r="C1870">
        <v>621</v>
      </c>
      <c r="E1870" t="s">
        <v>445</v>
      </c>
      <c r="F1870" t="s">
        <v>446</v>
      </c>
      <c r="G1870" t="s">
        <v>447</v>
      </c>
      <c r="H1870" t="s">
        <v>166</v>
      </c>
      <c r="I1870">
        <f>I1869*J1870</f>
        <v>0</v>
      </c>
      <c r="J1870">
        <v>-1.5999999999999999</v>
      </c>
      <c r="O1870">
        <f>ROUND(CP1870,2)</f>
        <v>0</v>
      </c>
      <c r="P1870">
        <f>ROUND(CQ1870*I1870,2)</f>
        <v>0</v>
      </c>
      <c r="Q1870">
        <f>ROUND(CR1870*I1870,2)</f>
        <v>0</v>
      </c>
      <c r="R1870">
        <f>ROUND(CS1870*I1870,2)</f>
        <v>0</v>
      </c>
      <c r="S1870">
        <f>ROUND(CT1870*I1870,2)</f>
        <v>0</v>
      </c>
      <c r="T1870">
        <f>ROUND(CU1870*I1870,2)</f>
        <v>0</v>
      </c>
      <c r="U1870">
        <f>CV1870*I1870</f>
        <v>0</v>
      </c>
      <c r="V1870">
        <f>CW1870*I1870</f>
        <v>0</v>
      </c>
      <c r="W1870">
        <f>ROUND(CX1870*I1870,2)</f>
        <v>0</v>
      </c>
      <c r="X1870">
        <f t="shared" si="1550"/>
        <v>0</v>
      </c>
      <c r="Y1870">
        <f t="shared" si="1550"/>
        <v>0</v>
      </c>
      <c r="AA1870">
        <v>52421674</v>
      </c>
      <c r="AB1870">
        <f>ROUND((AC1870+AD1870+AF1870),6)</f>
        <v>9014.9</v>
      </c>
      <c r="AC1870">
        <f>ROUND((ES1870),6)</f>
        <v>9014.9</v>
      </c>
      <c r="AD1870">
        <f>ROUND((((ET1870)-(EU1870))+AE1870),6)</f>
        <v>0</v>
      </c>
      <c r="AE1870">
        <f t="shared" si="1551"/>
        <v>0</v>
      </c>
      <c r="AF1870">
        <f t="shared" si="1551"/>
        <v>0</v>
      </c>
      <c r="AG1870">
        <f>ROUND((AP1870),6)</f>
        <v>0</v>
      </c>
      <c r="AH1870">
        <f t="shared" si="1552"/>
        <v>0</v>
      </c>
      <c r="AI1870">
        <f t="shared" si="1552"/>
        <v>0</v>
      </c>
      <c r="AJ1870">
        <f>(AS1870)</f>
        <v>0</v>
      </c>
      <c r="AK1870">
        <v>9014.9</v>
      </c>
      <c r="AL1870">
        <v>9014.9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70</v>
      </c>
      <c r="AU1870">
        <v>10</v>
      </c>
      <c r="AV1870">
        <v>1</v>
      </c>
      <c r="AW1870">
        <v>1</v>
      </c>
      <c r="AZ1870">
        <v>1</v>
      </c>
      <c r="BA1870">
        <v>1</v>
      </c>
      <c r="BB1870">
        <v>1</v>
      </c>
      <c r="BC1870">
        <v>1</v>
      </c>
      <c r="BD1870" t="s">
        <v>3</v>
      </c>
      <c r="BE1870" t="s">
        <v>3</v>
      </c>
      <c r="BF1870" t="s">
        <v>3</v>
      </c>
      <c r="BG1870" t="s">
        <v>3</v>
      </c>
      <c r="BH1870">
        <v>3</v>
      </c>
      <c r="BI1870">
        <v>4</v>
      </c>
      <c r="BJ1870" t="s">
        <v>448</v>
      </c>
      <c r="BM1870">
        <v>0</v>
      </c>
      <c r="BN1870">
        <v>0</v>
      </c>
      <c r="BO1870" t="s">
        <v>3</v>
      </c>
      <c r="BP1870">
        <v>0</v>
      </c>
      <c r="BQ1870">
        <v>1</v>
      </c>
      <c r="BR1870">
        <v>1</v>
      </c>
      <c r="BS1870">
        <v>1</v>
      </c>
      <c r="BT1870">
        <v>1</v>
      </c>
      <c r="BU1870">
        <v>1</v>
      </c>
      <c r="BV1870">
        <v>1</v>
      </c>
      <c r="BW1870">
        <v>1</v>
      </c>
      <c r="BX1870">
        <v>1</v>
      </c>
      <c r="BY1870" t="s">
        <v>3</v>
      </c>
      <c r="BZ1870">
        <v>70</v>
      </c>
      <c r="CA1870">
        <v>10</v>
      </c>
      <c r="CE1870">
        <v>0</v>
      </c>
      <c r="CF1870">
        <v>0</v>
      </c>
      <c r="CG1870">
        <v>0</v>
      </c>
      <c r="CM1870">
        <v>0</v>
      </c>
      <c r="CN1870" t="s">
        <v>3</v>
      </c>
      <c r="CO1870">
        <v>0</v>
      </c>
      <c r="CP1870">
        <f>(P1870+Q1870+S1870)</f>
        <v>0</v>
      </c>
      <c r="CQ1870">
        <f>(AC1870*BC1870*AW1870)</f>
        <v>9014.9</v>
      </c>
      <c r="CR1870">
        <f>((((ET1870)*BB1870-(EU1870)*BS1870)+AE1870*BS1870)*AV1870)</f>
        <v>0</v>
      </c>
      <c r="CS1870">
        <f>(AE1870*BS1870*AV1870)</f>
        <v>0</v>
      </c>
      <c r="CT1870">
        <f>(AF1870*BA1870*AV1870)</f>
        <v>0</v>
      </c>
      <c r="CU1870">
        <f>AG1870</f>
        <v>0</v>
      </c>
      <c r="CV1870">
        <f>(AH1870*AV1870)</f>
        <v>0</v>
      </c>
      <c r="CW1870">
        <f t="shared" si="1553"/>
        <v>0</v>
      </c>
      <c r="CX1870">
        <f t="shared" si="1553"/>
        <v>0</v>
      </c>
      <c r="CY1870">
        <f>((S1870*BZ1870)/100)</f>
        <v>0</v>
      </c>
      <c r="CZ1870">
        <f>((S1870*CA1870)/100)</f>
        <v>0</v>
      </c>
      <c r="DC1870" t="s">
        <v>3</v>
      </c>
      <c r="DD1870" t="s">
        <v>3</v>
      </c>
      <c r="DE1870" t="s">
        <v>3</v>
      </c>
      <c r="DF1870" t="s">
        <v>3</v>
      </c>
      <c r="DG1870" t="s">
        <v>3</v>
      </c>
      <c r="DH1870" t="s">
        <v>3</v>
      </c>
      <c r="DI1870" t="s">
        <v>3</v>
      </c>
      <c r="DJ1870" t="s">
        <v>3</v>
      </c>
      <c r="DK1870" t="s">
        <v>3</v>
      </c>
      <c r="DL1870" t="s">
        <v>3</v>
      </c>
      <c r="DM1870" t="s">
        <v>3</v>
      </c>
      <c r="DN1870">
        <v>0</v>
      </c>
      <c r="DO1870">
        <v>0</v>
      </c>
      <c r="DP1870">
        <v>1</v>
      </c>
      <c r="DQ1870">
        <v>1</v>
      </c>
      <c r="DU1870">
        <v>1007</v>
      </c>
      <c r="DV1870" t="s">
        <v>166</v>
      </c>
      <c r="DW1870" t="s">
        <v>166</v>
      </c>
      <c r="DX1870">
        <v>1</v>
      </c>
      <c r="EE1870">
        <v>51482689</v>
      </c>
      <c r="EF1870">
        <v>1</v>
      </c>
      <c r="EG1870" t="s">
        <v>21</v>
      </c>
      <c r="EH1870">
        <v>0</v>
      </c>
      <c r="EI1870" t="s">
        <v>3</v>
      </c>
      <c r="EJ1870">
        <v>4</v>
      </c>
      <c r="EK1870">
        <v>0</v>
      </c>
      <c r="EL1870" t="s">
        <v>22</v>
      </c>
      <c r="EM1870" t="s">
        <v>23</v>
      </c>
      <c r="EO1870" t="s">
        <v>3</v>
      </c>
      <c r="EQ1870">
        <v>32768</v>
      </c>
      <c r="ER1870">
        <v>9014.9</v>
      </c>
      <c r="ES1870">
        <v>9014.9</v>
      </c>
      <c r="ET1870">
        <v>0</v>
      </c>
      <c r="EU1870">
        <v>0</v>
      </c>
      <c r="EV1870">
        <v>0</v>
      </c>
      <c r="EW1870">
        <v>0</v>
      </c>
      <c r="EX1870">
        <v>0</v>
      </c>
      <c r="FQ1870">
        <v>0</v>
      </c>
      <c r="FR1870">
        <f>ROUND(IF(AND(BH1870=3,BI1870=3),P1870,0),2)</f>
        <v>0</v>
      </c>
      <c r="FS1870">
        <v>0</v>
      </c>
      <c r="FX1870">
        <v>70</v>
      </c>
      <c r="FY1870">
        <v>10</v>
      </c>
      <c r="GA1870" t="s">
        <v>3</v>
      </c>
      <c r="GD1870">
        <v>0</v>
      </c>
      <c r="GF1870">
        <v>858864401</v>
      </c>
      <c r="GG1870">
        <v>2</v>
      </c>
      <c r="GH1870">
        <v>1</v>
      </c>
      <c r="GI1870">
        <v>-2</v>
      </c>
      <c r="GJ1870">
        <v>0</v>
      </c>
      <c r="GK1870">
        <f>ROUND(R1870*(R12)/100,2)</f>
        <v>0</v>
      </c>
      <c r="GL1870">
        <f>ROUND(IF(AND(BH1870=3,BI1870=3,FS1870&lt;&gt;0),P1870,0),2)</f>
        <v>0</v>
      </c>
      <c r="GM1870">
        <f>ROUND(O1870+X1870+Y1870+GK1870,2)+GX1870</f>
        <v>0</v>
      </c>
      <c r="GN1870">
        <f>IF(OR(BI1870=0,BI1870=1),ROUND(O1870+X1870+Y1870+GK1870,2),0)</f>
        <v>0</v>
      </c>
      <c r="GO1870">
        <f>IF(BI1870=2,ROUND(O1870+X1870+Y1870+GK1870,2),0)</f>
        <v>0</v>
      </c>
      <c r="GP1870">
        <f>IF(BI1870=4,ROUND(O1870+X1870+Y1870+GK1870,2)+GX1870,0)</f>
        <v>0</v>
      </c>
      <c r="GR1870">
        <v>0</v>
      </c>
      <c r="GS1870">
        <v>3</v>
      </c>
      <c r="GT1870">
        <v>0</v>
      </c>
      <c r="GU1870" t="s">
        <v>3</v>
      </c>
      <c r="GV1870">
        <f>ROUND((GT1870),6)</f>
        <v>0</v>
      </c>
      <c r="GW1870">
        <v>1</v>
      </c>
      <c r="GX1870">
        <f>ROUND(HC1870*I1870,2)</f>
        <v>0</v>
      </c>
      <c r="HA1870">
        <v>0</v>
      </c>
      <c r="HB1870">
        <v>0</v>
      </c>
      <c r="HC1870">
        <f>GV1870*GW1870</f>
        <v>0</v>
      </c>
      <c r="HE1870" t="s">
        <v>3</v>
      </c>
      <c r="HF1870" t="s">
        <v>3</v>
      </c>
      <c r="IK1870">
        <f>ROUND(GM1870*1.2,2)</f>
        <v>0</v>
      </c>
    </row>
    <row r="1871" spans="1:245" x14ac:dyDescent="0.2">
      <c r="A1871">
        <v>18</v>
      </c>
      <c r="B1871">
        <v>1</v>
      </c>
      <c r="C1871">
        <v>622</v>
      </c>
      <c r="E1871" t="s">
        <v>449</v>
      </c>
      <c r="F1871" t="s">
        <v>446</v>
      </c>
      <c r="G1871" t="s">
        <v>447</v>
      </c>
      <c r="H1871" t="s">
        <v>166</v>
      </c>
      <c r="I1871">
        <f>I1869*J1871</f>
        <v>0</v>
      </c>
      <c r="J1871">
        <v>1.5999999999999999</v>
      </c>
      <c r="O1871">
        <f>ROUND(CP1871,2)</f>
        <v>0</v>
      </c>
      <c r="P1871">
        <f>ROUND(CQ1871*I1871,2)</f>
        <v>0</v>
      </c>
      <c r="Q1871">
        <f>ROUND(CR1871*I1871,2)</f>
        <v>0</v>
      </c>
      <c r="R1871">
        <f>ROUND(CS1871*I1871,2)</f>
        <v>0</v>
      </c>
      <c r="S1871">
        <f>ROUND(CT1871*I1871,2)</f>
        <v>0</v>
      </c>
      <c r="T1871">
        <f>ROUND(CU1871*I1871,2)</f>
        <v>0</v>
      </c>
      <c r="U1871">
        <f>CV1871*I1871</f>
        <v>0</v>
      </c>
      <c r="V1871">
        <f>CW1871*I1871</f>
        <v>0</v>
      </c>
      <c r="W1871">
        <f>ROUND(CX1871*I1871,2)</f>
        <v>0</v>
      </c>
      <c r="X1871">
        <f t="shared" si="1550"/>
        <v>0</v>
      </c>
      <c r="Y1871">
        <f t="shared" si="1550"/>
        <v>0</v>
      </c>
      <c r="AA1871">
        <v>52421674</v>
      </c>
      <c r="AB1871">
        <f>ROUND((AC1871+AD1871+AF1871),6)</f>
        <v>9014.9</v>
      </c>
      <c r="AC1871">
        <f>ROUND((ES1871),6)</f>
        <v>9014.9</v>
      </c>
      <c r="AD1871">
        <f>ROUND((((ET1871)-(EU1871))+AE1871),6)</f>
        <v>0</v>
      </c>
      <c r="AE1871">
        <f t="shared" si="1551"/>
        <v>0</v>
      </c>
      <c r="AF1871">
        <f t="shared" si="1551"/>
        <v>0</v>
      </c>
      <c r="AG1871">
        <f>ROUND((AP1871),6)</f>
        <v>0</v>
      </c>
      <c r="AH1871">
        <f t="shared" si="1552"/>
        <v>0</v>
      </c>
      <c r="AI1871">
        <f t="shared" si="1552"/>
        <v>0</v>
      </c>
      <c r="AJ1871">
        <f>(AS1871)</f>
        <v>0</v>
      </c>
      <c r="AK1871">
        <v>9014.9</v>
      </c>
      <c r="AL1871">
        <v>9014.9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70</v>
      </c>
      <c r="AU1871">
        <v>10</v>
      </c>
      <c r="AV1871">
        <v>1</v>
      </c>
      <c r="AW1871">
        <v>1</v>
      </c>
      <c r="AZ1871">
        <v>1</v>
      </c>
      <c r="BA1871">
        <v>1</v>
      </c>
      <c r="BB1871">
        <v>1</v>
      </c>
      <c r="BC1871">
        <v>1</v>
      </c>
      <c r="BD1871" t="s">
        <v>3</v>
      </c>
      <c r="BE1871" t="s">
        <v>3</v>
      </c>
      <c r="BF1871" t="s">
        <v>3</v>
      </c>
      <c r="BG1871" t="s">
        <v>3</v>
      </c>
      <c r="BH1871">
        <v>3</v>
      </c>
      <c r="BI1871">
        <v>4</v>
      </c>
      <c r="BJ1871" t="s">
        <v>448</v>
      </c>
      <c r="BM1871">
        <v>0</v>
      </c>
      <c r="BN1871">
        <v>0</v>
      </c>
      <c r="BO1871" t="s">
        <v>3</v>
      </c>
      <c r="BP1871">
        <v>0</v>
      </c>
      <c r="BQ1871">
        <v>1</v>
      </c>
      <c r="BR1871">
        <v>0</v>
      </c>
      <c r="BS1871">
        <v>1</v>
      </c>
      <c r="BT1871">
        <v>1</v>
      </c>
      <c r="BU1871">
        <v>1</v>
      </c>
      <c r="BV1871">
        <v>1</v>
      </c>
      <c r="BW1871">
        <v>1</v>
      </c>
      <c r="BX1871">
        <v>1</v>
      </c>
      <c r="BY1871" t="s">
        <v>3</v>
      </c>
      <c r="BZ1871">
        <v>70</v>
      </c>
      <c r="CA1871">
        <v>10</v>
      </c>
      <c r="CE1871">
        <v>0</v>
      </c>
      <c r="CF1871">
        <v>0</v>
      </c>
      <c r="CG1871">
        <v>0</v>
      </c>
      <c r="CM1871">
        <v>0</v>
      </c>
      <c r="CN1871" t="s">
        <v>3</v>
      </c>
      <c r="CO1871">
        <v>0</v>
      </c>
      <c r="CP1871">
        <f>(P1871+Q1871+S1871)</f>
        <v>0</v>
      </c>
      <c r="CQ1871">
        <f>(AC1871*BC1871*AW1871)</f>
        <v>9014.9</v>
      </c>
      <c r="CR1871">
        <f>((((ET1871)*BB1871-(EU1871)*BS1871)+AE1871*BS1871)*AV1871)</f>
        <v>0</v>
      </c>
      <c r="CS1871">
        <f>(AE1871*BS1871*AV1871)</f>
        <v>0</v>
      </c>
      <c r="CT1871">
        <f>(AF1871*BA1871*AV1871)</f>
        <v>0</v>
      </c>
      <c r="CU1871">
        <f>AG1871</f>
        <v>0</v>
      </c>
      <c r="CV1871">
        <f>(AH1871*AV1871)</f>
        <v>0</v>
      </c>
      <c r="CW1871">
        <f t="shared" si="1553"/>
        <v>0</v>
      </c>
      <c r="CX1871">
        <f t="shared" si="1553"/>
        <v>0</v>
      </c>
      <c r="CY1871">
        <f>((S1871*BZ1871)/100)</f>
        <v>0</v>
      </c>
      <c r="CZ1871">
        <f>((S1871*CA1871)/100)</f>
        <v>0</v>
      </c>
      <c r="DC1871" t="s">
        <v>3</v>
      </c>
      <c r="DD1871" t="s">
        <v>3</v>
      </c>
      <c r="DE1871" t="s">
        <v>3</v>
      </c>
      <c r="DF1871" t="s">
        <v>3</v>
      </c>
      <c r="DG1871" t="s">
        <v>3</v>
      </c>
      <c r="DH1871" t="s">
        <v>3</v>
      </c>
      <c r="DI1871" t="s">
        <v>3</v>
      </c>
      <c r="DJ1871" t="s">
        <v>3</v>
      </c>
      <c r="DK1871" t="s">
        <v>3</v>
      </c>
      <c r="DL1871" t="s">
        <v>3</v>
      </c>
      <c r="DM1871" t="s">
        <v>3</v>
      </c>
      <c r="DN1871">
        <v>0</v>
      </c>
      <c r="DO1871">
        <v>0</v>
      </c>
      <c r="DP1871">
        <v>1</v>
      </c>
      <c r="DQ1871">
        <v>1</v>
      </c>
      <c r="DU1871">
        <v>1007</v>
      </c>
      <c r="DV1871" t="s">
        <v>166</v>
      </c>
      <c r="DW1871" t="s">
        <v>166</v>
      </c>
      <c r="DX1871">
        <v>1</v>
      </c>
      <c r="EE1871">
        <v>51482689</v>
      </c>
      <c r="EF1871">
        <v>1</v>
      </c>
      <c r="EG1871" t="s">
        <v>21</v>
      </c>
      <c r="EH1871">
        <v>0</v>
      </c>
      <c r="EI1871" t="s">
        <v>3</v>
      </c>
      <c r="EJ1871">
        <v>4</v>
      </c>
      <c r="EK1871">
        <v>0</v>
      </c>
      <c r="EL1871" t="s">
        <v>22</v>
      </c>
      <c r="EM1871" t="s">
        <v>23</v>
      </c>
      <c r="EO1871" t="s">
        <v>3</v>
      </c>
      <c r="EQ1871">
        <v>0</v>
      </c>
      <c r="ER1871">
        <v>9014.9</v>
      </c>
      <c r="ES1871">
        <v>9014.9</v>
      </c>
      <c r="ET1871">
        <v>0</v>
      </c>
      <c r="EU1871">
        <v>0</v>
      </c>
      <c r="EV1871">
        <v>0</v>
      </c>
      <c r="EW1871">
        <v>0</v>
      </c>
      <c r="EX1871">
        <v>0</v>
      </c>
      <c r="FQ1871">
        <v>0</v>
      </c>
      <c r="FR1871">
        <f>ROUND(IF(AND(BH1871=3,BI1871=3),P1871,0),2)</f>
        <v>0</v>
      </c>
      <c r="FS1871">
        <v>0</v>
      </c>
      <c r="FX1871">
        <v>70</v>
      </c>
      <c r="FY1871">
        <v>10</v>
      </c>
      <c r="GA1871" t="s">
        <v>3</v>
      </c>
      <c r="GD1871">
        <v>0</v>
      </c>
      <c r="GF1871">
        <v>858864401</v>
      </c>
      <c r="GG1871">
        <v>2</v>
      </c>
      <c r="GH1871">
        <v>1</v>
      </c>
      <c r="GI1871">
        <v>-2</v>
      </c>
      <c r="GJ1871">
        <v>0</v>
      </c>
      <c r="GK1871">
        <f>ROUND(R1871*(R12)/100,2)</f>
        <v>0</v>
      </c>
      <c r="GL1871">
        <f>ROUND(IF(AND(BH1871=3,BI1871=3,FS1871&lt;&gt;0),P1871,0),2)</f>
        <v>0</v>
      </c>
      <c r="GM1871">
        <f>ROUND(O1871+X1871+Y1871+GK1871,2)+GX1871</f>
        <v>0</v>
      </c>
      <c r="GN1871">
        <f>IF(OR(BI1871=0,BI1871=1),ROUND(O1871+X1871+Y1871+GK1871,2),0)</f>
        <v>0</v>
      </c>
      <c r="GO1871">
        <f>IF(BI1871=2,ROUND(O1871+X1871+Y1871+GK1871,2),0)</f>
        <v>0</v>
      </c>
      <c r="GP1871">
        <f>IF(BI1871=4,ROUND(O1871+X1871+Y1871+GK1871,2)+GX1871,0)</f>
        <v>0</v>
      </c>
      <c r="GR1871">
        <v>0</v>
      </c>
      <c r="GS1871">
        <v>3</v>
      </c>
      <c r="GT1871">
        <v>0</v>
      </c>
      <c r="GU1871" t="s">
        <v>3</v>
      </c>
      <c r="GV1871">
        <f>ROUND((GT1871),6)</f>
        <v>0</v>
      </c>
      <c r="GW1871">
        <v>1</v>
      </c>
      <c r="GX1871">
        <f>ROUND(HC1871*I1871,2)</f>
        <v>0</v>
      </c>
      <c r="HA1871">
        <v>0</v>
      </c>
      <c r="HB1871">
        <v>0</v>
      </c>
      <c r="HC1871">
        <f>GV1871*GW1871</f>
        <v>0</v>
      </c>
      <c r="HE1871" t="s">
        <v>3</v>
      </c>
      <c r="HF1871" t="s">
        <v>3</v>
      </c>
      <c r="IK1871">
        <f>ROUND(GM1871*1.2,2)</f>
        <v>0</v>
      </c>
    </row>
    <row r="1873" spans="1:206" x14ac:dyDescent="0.2">
      <c r="A1873" s="2">
        <v>51</v>
      </c>
      <c r="B1873" s="2">
        <f>B1864</f>
        <v>1</v>
      </c>
      <c r="C1873" s="2">
        <f>A1864</f>
        <v>5</v>
      </c>
      <c r="D1873" s="2">
        <f>ROW(A1864)</f>
        <v>1864</v>
      </c>
      <c r="E1873" s="2"/>
      <c r="F1873" s="2" t="str">
        <f>IF(F1864&lt;&gt;"",F1864,"")</f>
        <v>Новый подраздел</v>
      </c>
      <c r="G1873" s="2" t="str">
        <f>IF(G1864&lt;&gt;"",G1864,"")</f>
        <v>Установка садового БК</v>
      </c>
      <c r="H1873" s="2">
        <v>0</v>
      </c>
      <c r="I1873" s="2"/>
      <c r="J1873" s="2"/>
      <c r="K1873" s="2"/>
      <c r="L1873" s="2"/>
      <c r="M1873" s="2"/>
      <c r="N1873" s="2"/>
      <c r="O1873" s="2">
        <f t="shared" ref="O1873:T1873" si="1554">ROUND(AB1873,2)</f>
        <v>0</v>
      </c>
      <c r="P1873" s="2">
        <f t="shared" si="1554"/>
        <v>0</v>
      </c>
      <c r="Q1873" s="2">
        <f t="shared" si="1554"/>
        <v>0</v>
      </c>
      <c r="R1873" s="2">
        <f t="shared" si="1554"/>
        <v>0</v>
      </c>
      <c r="S1873" s="2">
        <f t="shared" si="1554"/>
        <v>0</v>
      </c>
      <c r="T1873" s="2">
        <f t="shared" si="1554"/>
        <v>0</v>
      </c>
      <c r="U1873" s="2">
        <f>AH1873</f>
        <v>0</v>
      </c>
      <c r="V1873" s="2">
        <f>AI1873</f>
        <v>0</v>
      </c>
      <c r="W1873" s="2">
        <f>ROUND(AJ1873,2)</f>
        <v>0</v>
      </c>
      <c r="X1873" s="2">
        <f>ROUND(AK1873,2)</f>
        <v>0</v>
      </c>
      <c r="Y1873" s="2">
        <f>ROUND(AL1873,2)</f>
        <v>0</v>
      </c>
      <c r="Z1873" s="2"/>
      <c r="AA1873" s="2"/>
      <c r="AB1873" s="2">
        <f>ROUND(SUMIF(AA1868:AA1871,"=52421674",O1868:O1871),2)</f>
        <v>0</v>
      </c>
      <c r="AC1873" s="2">
        <f>ROUND(SUMIF(AA1868:AA1871,"=52421674",P1868:P1871),2)</f>
        <v>0</v>
      </c>
      <c r="AD1873" s="2">
        <f>ROUND(SUMIF(AA1868:AA1871,"=52421674",Q1868:Q1871),2)</f>
        <v>0</v>
      </c>
      <c r="AE1873" s="2">
        <f>ROUND(SUMIF(AA1868:AA1871,"=52421674",R1868:R1871),2)</f>
        <v>0</v>
      </c>
      <c r="AF1873" s="2">
        <f>ROUND(SUMIF(AA1868:AA1871,"=52421674",S1868:S1871),2)</f>
        <v>0</v>
      </c>
      <c r="AG1873" s="2">
        <f>ROUND(SUMIF(AA1868:AA1871,"=52421674",T1868:T1871),2)</f>
        <v>0</v>
      </c>
      <c r="AH1873" s="2">
        <f>SUMIF(AA1868:AA1871,"=52421674",U1868:U1871)</f>
        <v>0</v>
      </c>
      <c r="AI1873" s="2">
        <f>SUMIF(AA1868:AA1871,"=52421674",V1868:V1871)</f>
        <v>0</v>
      </c>
      <c r="AJ1873" s="2">
        <f>ROUND(SUMIF(AA1868:AA1871,"=52421674",W1868:W1871),2)</f>
        <v>0</v>
      </c>
      <c r="AK1873" s="2">
        <f>ROUND(SUMIF(AA1868:AA1871,"=52421674",X1868:X1871),2)</f>
        <v>0</v>
      </c>
      <c r="AL1873" s="2">
        <f>ROUND(SUMIF(AA1868:AA1871,"=52421674",Y1868:Y1871),2)</f>
        <v>0</v>
      </c>
      <c r="AM1873" s="2"/>
      <c r="AN1873" s="2"/>
      <c r="AO1873" s="2">
        <f t="shared" ref="AO1873:BD1873" si="1555">ROUND(BX1873,2)</f>
        <v>0</v>
      </c>
      <c r="AP1873" s="2">
        <f t="shared" si="1555"/>
        <v>0</v>
      </c>
      <c r="AQ1873" s="2">
        <f t="shared" si="1555"/>
        <v>0</v>
      </c>
      <c r="AR1873" s="2">
        <f t="shared" si="1555"/>
        <v>0</v>
      </c>
      <c r="AS1873" s="2">
        <f t="shared" si="1555"/>
        <v>0</v>
      </c>
      <c r="AT1873" s="2">
        <f t="shared" si="1555"/>
        <v>0</v>
      </c>
      <c r="AU1873" s="2">
        <f t="shared" si="1555"/>
        <v>0</v>
      </c>
      <c r="AV1873" s="2">
        <f t="shared" si="1555"/>
        <v>0</v>
      </c>
      <c r="AW1873" s="2">
        <f t="shared" si="1555"/>
        <v>0</v>
      </c>
      <c r="AX1873" s="2">
        <f t="shared" si="1555"/>
        <v>0</v>
      </c>
      <c r="AY1873" s="2">
        <f t="shared" si="1555"/>
        <v>0</v>
      </c>
      <c r="AZ1873" s="2">
        <f t="shared" si="1555"/>
        <v>0</v>
      </c>
      <c r="BA1873" s="2">
        <f t="shared" si="1555"/>
        <v>0</v>
      </c>
      <c r="BB1873" s="2">
        <f t="shared" si="1555"/>
        <v>0</v>
      </c>
      <c r="BC1873" s="2">
        <f t="shared" si="1555"/>
        <v>0</v>
      </c>
      <c r="BD1873" s="2">
        <f t="shared" si="1555"/>
        <v>0</v>
      </c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>
        <f>ROUND(SUMIF(AA1868:AA1871,"=52421674",FQ1868:FQ1871),2)</f>
        <v>0</v>
      </c>
      <c r="BY1873" s="2">
        <f>ROUND(SUMIF(AA1868:AA1871,"=52421674",FR1868:FR1871),2)</f>
        <v>0</v>
      </c>
      <c r="BZ1873" s="2">
        <f>ROUND(SUMIF(AA1868:AA1871,"=52421674",GL1868:GL1871),2)</f>
        <v>0</v>
      </c>
      <c r="CA1873" s="2">
        <f>ROUND(SUMIF(AA1868:AA1871,"=52421674",GM1868:GM1871),2)</f>
        <v>0</v>
      </c>
      <c r="CB1873" s="2">
        <f>ROUND(SUMIF(AA1868:AA1871,"=52421674",GN1868:GN1871),2)</f>
        <v>0</v>
      </c>
      <c r="CC1873" s="2">
        <f>ROUND(SUMIF(AA1868:AA1871,"=52421674",GO1868:GO1871),2)</f>
        <v>0</v>
      </c>
      <c r="CD1873" s="2">
        <f>ROUND(SUMIF(AA1868:AA1871,"=52421674",GP1868:GP1871),2)</f>
        <v>0</v>
      </c>
      <c r="CE1873" s="2">
        <f>AC1873-BX1873</f>
        <v>0</v>
      </c>
      <c r="CF1873" s="2">
        <f>AC1873-BY1873</f>
        <v>0</v>
      </c>
      <c r="CG1873" s="2">
        <f>BX1873-BZ1873</f>
        <v>0</v>
      </c>
      <c r="CH1873" s="2">
        <f>AC1873-BX1873-BY1873+BZ1873</f>
        <v>0</v>
      </c>
      <c r="CI1873" s="2">
        <f>BY1873-BZ1873</f>
        <v>0</v>
      </c>
      <c r="CJ1873" s="2">
        <f>ROUND(SUMIF(AA1868:AA1871,"=52421674",GX1868:GX1871),2)</f>
        <v>0</v>
      </c>
      <c r="CK1873" s="2">
        <f>ROUND(SUMIF(AA1868:AA1871,"=52421674",GY1868:GY1871),2)</f>
        <v>0</v>
      </c>
      <c r="CL1873" s="2">
        <f>ROUND(SUMIF(AA1868:AA1871,"=52421674",GZ1868:GZ1871),2)</f>
        <v>0</v>
      </c>
      <c r="CM1873" s="2">
        <f>ROUND(SUMIF(AA1868:AA1871,"=52421674",HD1868:HD1871),2)</f>
        <v>0</v>
      </c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  <c r="GO1873" s="3"/>
      <c r="GP1873" s="3"/>
      <c r="GQ1873" s="3"/>
      <c r="GR1873" s="3"/>
      <c r="GS1873" s="3"/>
      <c r="GT1873" s="3"/>
      <c r="GU1873" s="3"/>
      <c r="GV1873" s="3"/>
      <c r="GW1873" s="3"/>
      <c r="GX1873" s="3">
        <v>0</v>
      </c>
    </row>
    <row r="1875" spans="1:206" x14ac:dyDescent="0.2">
      <c r="A1875" s="4">
        <v>50</v>
      </c>
      <c r="B1875" s="4">
        <v>0</v>
      </c>
      <c r="C1875" s="4">
        <v>0</v>
      </c>
      <c r="D1875" s="4">
        <v>1</v>
      </c>
      <c r="E1875" s="4">
        <v>201</v>
      </c>
      <c r="F1875" s="4">
        <f>ROUND(Source!O1873,O1875)</f>
        <v>0</v>
      </c>
      <c r="G1875" s="4" t="s">
        <v>74</v>
      </c>
      <c r="H1875" s="4" t="s">
        <v>75</v>
      </c>
      <c r="I1875" s="4"/>
      <c r="J1875" s="4"/>
      <c r="K1875" s="4">
        <v>201</v>
      </c>
      <c r="L1875" s="4">
        <v>1</v>
      </c>
      <c r="M1875" s="4">
        <v>3</v>
      </c>
      <c r="N1875" s="4" t="s">
        <v>3</v>
      </c>
      <c r="O1875" s="4">
        <v>2</v>
      </c>
      <c r="P1875" s="4"/>
      <c r="Q1875" s="4"/>
      <c r="R1875" s="4"/>
      <c r="S1875" s="4"/>
      <c r="T1875" s="4"/>
      <c r="U1875" s="4"/>
      <c r="V1875" s="4"/>
      <c r="W1875" s="4"/>
    </row>
    <row r="1876" spans="1:206" x14ac:dyDescent="0.2">
      <c r="A1876" s="4">
        <v>50</v>
      </c>
      <c r="B1876" s="4">
        <v>0</v>
      </c>
      <c r="C1876" s="4">
        <v>0</v>
      </c>
      <c r="D1876" s="4">
        <v>1</v>
      </c>
      <c r="E1876" s="4">
        <v>202</v>
      </c>
      <c r="F1876" s="4">
        <f>ROUND(Source!P1873,O1876)</f>
        <v>0</v>
      </c>
      <c r="G1876" s="4" t="s">
        <v>76</v>
      </c>
      <c r="H1876" s="4" t="s">
        <v>77</v>
      </c>
      <c r="I1876" s="4"/>
      <c r="J1876" s="4"/>
      <c r="K1876" s="4">
        <v>202</v>
      </c>
      <c r="L1876" s="4">
        <v>2</v>
      </c>
      <c r="M1876" s="4">
        <v>3</v>
      </c>
      <c r="N1876" s="4" t="s">
        <v>3</v>
      </c>
      <c r="O1876" s="4">
        <v>2</v>
      </c>
      <c r="P1876" s="4"/>
      <c r="Q1876" s="4"/>
      <c r="R1876" s="4"/>
      <c r="S1876" s="4"/>
      <c r="T1876" s="4"/>
      <c r="U1876" s="4"/>
      <c r="V1876" s="4"/>
      <c r="W1876" s="4"/>
    </row>
    <row r="1877" spans="1:206" x14ac:dyDescent="0.2">
      <c r="A1877" s="4">
        <v>50</v>
      </c>
      <c r="B1877" s="4">
        <v>0</v>
      </c>
      <c r="C1877" s="4">
        <v>0</v>
      </c>
      <c r="D1877" s="4">
        <v>1</v>
      </c>
      <c r="E1877" s="4">
        <v>222</v>
      </c>
      <c r="F1877" s="4">
        <f>ROUND(Source!AO1873,O1877)</f>
        <v>0</v>
      </c>
      <c r="G1877" s="4" t="s">
        <v>78</v>
      </c>
      <c r="H1877" s="4" t="s">
        <v>79</v>
      </c>
      <c r="I1877" s="4"/>
      <c r="J1877" s="4"/>
      <c r="K1877" s="4">
        <v>222</v>
      </c>
      <c r="L1877" s="4">
        <v>3</v>
      </c>
      <c r="M1877" s="4">
        <v>3</v>
      </c>
      <c r="N1877" s="4" t="s">
        <v>3</v>
      </c>
      <c r="O1877" s="4">
        <v>2</v>
      </c>
      <c r="P1877" s="4"/>
      <c r="Q1877" s="4"/>
      <c r="R1877" s="4"/>
      <c r="S1877" s="4"/>
      <c r="T1877" s="4"/>
      <c r="U1877" s="4"/>
      <c r="V1877" s="4"/>
      <c r="W1877" s="4"/>
    </row>
    <row r="1878" spans="1:206" x14ac:dyDescent="0.2">
      <c r="A1878" s="4">
        <v>50</v>
      </c>
      <c r="B1878" s="4">
        <v>0</v>
      </c>
      <c r="C1878" s="4">
        <v>0</v>
      </c>
      <c r="D1878" s="4">
        <v>1</v>
      </c>
      <c r="E1878" s="4">
        <v>225</v>
      </c>
      <c r="F1878" s="4">
        <f>ROUND(Source!AV1873,O1878)</f>
        <v>0</v>
      </c>
      <c r="G1878" s="4" t="s">
        <v>80</v>
      </c>
      <c r="H1878" s="4" t="s">
        <v>81</v>
      </c>
      <c r="I1878" s="4"/>
      <c r="J1878" s="4"/>
      <c r="K1878" s="4">
        <v>225</v>
      </c>
      <c r="L1878" s="4">
        <v>4</v>
      </c>
      <c r="M1878" s="4">
        <v>3</v>
      </c>
      <c r="N1878" s="4" t="s">
        <v>3</v>
      </c>
      <c r="O1878" s="4">
        <v>2</v>
      </c>
      <c r="P1878" s="4"/>
      <c r="Q1878" s="4"/>
      <c r="R1878" s="4"/>
      <c r="S1878" s="4"/>
      <c r="T1878" s="4"/>
      <c r="U1878" s="4"/>
      <c r="V1878" s="4"/>
      <c r="W1878" s="4"/>
    </row>
    <row r="1879" spans="1:206" x14ac:dyDescent="0.2">
      <c r="A1879" s="4">
        <v>50</v>
      </c>
      <c r="B1879" s="4">
        <v>0</v>
      </c>
      <c r="C1879" s="4">
        <v>0</v>
      </c>
      <c r="D1879" s="4">
        <v>1</v>
      </c>
      <c r="E1879" s="4">
        <v>226</v>
      </c>
      <c r="F1879" s="4">
        <f>ROUND(Source!AW1873,O1879)</f>
        <v>0</v>
      </c>
      <c r="G1879" s="4" t="s">
        <v>82</v>
      </c>
      <c r="H1879" s="4" t="s">
        <v>83</v>
      </c>
      <c r="I1879" s="4"/>
      <c r="J1879" s="4"/>
      <c r="K1879" s="4">
        <v>226</v>
      </c>
      <c r="L1879" s="4">
        <v>5</v>
      </c>
      <c r="M1879" s="4">
        <v>3</v>
      </c>
      <c r="N1879" s="4" t="s">
        <v>3</v>
      </c>
      <c r="O1879" s="4">
        <v>2</v>
      </c>
      <c r="P1879" s="4"/>
      <c r="Q1879" s="4"/>
      <c r="R1879" s="4"/>
      <c r="S1879" s="4"/>
      <c r="T1879" s="4"/>
      <c r="U1879" s="4"/>
      <c r="V1879" s="4"/>
      <c r="W1879" s="4"/>
    </row>
    <row r="1880" spans="1:206" x14ac:dyDescent="0.2">
      <c r="A1880" s="4">
        <v>50</v>
      </c>
      <c r="B1880" s="4">
        <v>0</v>
      </c>
      <c r="C1880" s="4">
        <v>0</v>
      </c>
      <c r="D1880" s="4">
        <v>1</v>
      </c>
      <c r="E1880" s="4">
        <v>227</v>
      </c>
      <c r="F1880" s="4">
        <f>ROUND(Source!AX1873,O1880)</f>
        <v>0</v>
      </c>
      <c r="G1880" s="4" t="s">
        <v>84</v>
      </c>
      <c r="H1880" s="4" t="s">
        <v>85</v>
      </c>
      <c r="I1880" s="4"/>
      <c r="J1880" s="4"/>
      <c r="K1880" s="4">
        <v>227</v>
      </c>
      <c r="L1880" s="4">
        <v>6</v>
      </c>
      <c r="M1880" s="4">
        <v>3</v>
      </c>
      <c r="N1880" s="4" t="s">
        <v>3</v>
      </c>
      <c r="O1880" s="4">
        <v>2</v>
      </c>
      <c r="P1880" s="4"/>
      <c r="Q1880" s="4"/>
      <c r="R1880" s="4"/>
      <c r="S1880" s="4"/>
      <c r="T1880" s="4"/>
      <c r="U1880" s="4"/>
      <c r="V1880" s="4"/>
      <c r="W1880" s="4"/>
    </row>
    <row r="1881" spans="1:206" x14ac:dyDescent="0.2">
      <c r="A1881" s="4">
        <v>50</v>
      </c>
      <c r="B1881" s="4">
        <v>0</v>
      </c>
      <c r="C1881" s="4">
        <v>0</v>
      </c>
      <c r="D1881" s="4">
        <v>1</v>
      </c>
      <c r="E1881" s="4">
        <v>228</v>
      </c>
      <c r="F1881" s="4">
        <f>ROUND(Source!AY1873,O1881)</f>
        <v>0</v>
      </c>
      <c r="G1881" s="4" t="s">
        <v>86</v>
      </c>
      <c r="H1881" s="4" t="s">
        <v>87</v>
      </c>
      <c r="I1881" s="4"/>
      <c r="J1881" s="4"/>
      <c r="K1881" s="4">
        <v>228</v>
      </c>
      <c r="L1881" s="4">
        <v>7</v>
      </c>
      <c r="M1881" s="4">
        <v>3</v>
      </c>
      <c r="N1881" s="4" t="s">
        <v>3</v>
      </c>
      <c r="O1881" s="4">
        <v>2</v>
      </c>
      <c r="P1881" s="4"/>
      <c r="Q1881" s="4"/>
      <c r="R1881" s="4"/>
      <c r="S1881" s="4"/>
      <c r="T1881" s="4"/>
      <c r="U1881" s="4"/>
      <c r="V1881" s="4"/>
      <c r="W1881" s="4"/>
    </row>
    <row r="1882" spans="1:206" x14ac:dyDescent="0.2">
      <c r="A1882" s="4">
        <v>50</v>
      </c>
      <c r="B1882" s="4">
        <v>0</v>
      </c>
      <c r="C1882" s="4">
        <v>0</v>
      </c>
      <c r="D1882" s="4">
        <v>1</v>
      </c>
      <c r="E1882" s="4">
        <v>216</v>
      </c>
      <c r="F1882" s="4">
        <f>ROUND(Source!AP1873,O1882)</f>
        <v>0</v>
      </c>
      <c r="G1882" s="4" t="s">
        <v>88</v>
      </c>
      <c r="H1882" s="4" t="s">
        <v>89</v>
      </c>
      <c r="I1882" s="4"/>
      <c r="J1882" s="4"/>
      <c r="K1882" s="4">
        <v>216</v>
      </c>
      <c r="L1882" s="4">
        <v>8</v>
      </c>
      <c r="M1882" s="4">
        <v>3</v>
      </c>
      <c r="N1882" s="4" t="s">
        <v>3</v>
      </c>
      <c r="O1882" s="4">
        <v>2</v>
      </c>
      <c r="P1882" s="4"/>
      <c r="Q1882" s="4"/>
      <c r="R1882" s="4"/>
      <c r="S1882" s="4"/>
      <c r="T1882" s="4"/>
      <c r="U1882" s="4"/>
      <c r="V1882" s="4"/>
      <c r="W1882" s="4"/>
    </row>
    <row r="1883" spans="1:206" x14ac:dyDescent="0.2">
      <c r="A1883" s="4">
        <v>50</v>
      </c>
      <c r="B1883" s="4">
        <v>0</v>
      </c>
      <c r="C1883" s="4">
        <v>0</v>
      </c>
      <c r="D1883" s="4">
        <v>1</v>
      </c>
      <c r="E1883" s="4">
        <v>223</v>
      </c>
      <c r="F1883" s="4">
        <f>ROUND(Source!AQ1873,O1883)</f>
        <v>0</v>
      </c>
      <c r="G1883" s="4" t="s">
        <v>90</v>
      </c>
      <c r="H1883" s="4" t="s">
        <v>91</v>
      </c>
      <c r="I1883" s="4"/>
      <c r="J1883" s="4"/>
      <c r="K1883" s="4">
        <v>223</v>
      </c>
      <c r="L1883" s="4">
        <v>9</v>
      </c>
      <c r="M1883" s="4">
        <v>3</v>
      </c>
      <c r="N1883" s="4" t="s">
        <v>3</v>
      </c>
      <c r="O1883" s="4">
        <v>2</v>
      </c>
      <c r="P1883" s="4"/>
      <c r="Q1883" s="4"/>
      <c r="R1883" s="4"/>
      <c r="S1883" s="4"/>
      <c r="T1883" s="4"/>
      <c r="U1883" s="4"/>
      <c r="V1883" s="4"/>
      <c r="W1883" s="4"/>
    </row>
    <row r="1884" spans="1:206" x14ac:dyDescent="0.2">
      <c r="A1884" s="4">
        <v>50</v>
      </c>
      <c r="B1884" s="4">
        <v>0</v>
      </c>
      <c r="C1884" s="4">
        <v>0</v>
      </c>
      <c r="D1884" s="4">
        <v>1</v>
      </c>
      <c r="E1884" s="4">
        <v>229</v>
      </c>
      <c r="F1884" s="4">
        <f>ROUND(Source!AZ1873,O1884)</f>
        <v>0</v>
      </c>
      <c r="G1884" s="4" t="s">
        <v>92</v>
      </c>
      <c r="H1884" s="4" t="s">
        <v>93</v>
      </c>
      <c r="I1884" s="4"/>
      <c r="J1884" s="4"/>
      <c r="K1884" s="4">
        <v>229</v>
      </c>
      <c r="L1884" s="4">
        <v>10</v>
      </c>
      <c r="M1884" s="4">
        <v>3</v>
      </c>
      <c r="N1884" s="4" t="s">
        <v>3</v>
      </c>
      <c r="O1884" s="4">
        <v>2</v>
      </c>
      <c r="P1884" s="4"/>
      <c r="Q1884" s="4"/>
      <c r="R1884" s="4"/>
      <c r="S1884" s="4"/>
      <c r="T1884" s="4"/>
      <c r="U1884" s="4"/>
      <c r="V1884" s="4"/>
      <c r="W1884" s="4"/>
    </row>
    <row r="1885" spans="1:206" x14ac:dyDescent="0.2">
      <c r="A1885" s="4">
        <v>50</v>
      </c>
      <c r="B1885" s="4">
        <v>0</v>
      </c>
      <c r="C1885" s="4">
        <v>0</v>
      </c>
      <c r="D1885" s="4">
        <v>1</v>
      </c>
      <c r="E1885" s="4">
        <v>203</v>
      </c>
      <c r="F1885" s="4">
        <f>ROUND(Source!Q1873,O1885)</f>
        <v>0</v>
      </c>
      <c r="G1885" s="4" t="s">
        <v>94</v>
      </c>
      <c r="H1885" s="4" t="s">
        <v>95</v>
      </c>
      <c r="I1885" s="4"/>
      <c r="J1885" s="4"/>
      <c r="K1885" s="4">
        <v>203</v>
      </c>
      <c r="L1885" s="4">
        <v>11</v>
      </c>
      <c r="M1885" s="4">
        <v>3</v>
      </c>
      <c r="N1885" s="4" t="s">
        <v>3</v>
      </c>
      <c r="O1885" s="4">
        <v>2</v>
      </c>
      <c r="P1885" s="4"/>
      <c r="Q1885" s="4"/>
      <c r="R1885" s="4"/>
      <c r="S1885" s="4"/>
      <c r="T1885" s="4"/>
      <c r="U1885" s="4"/>
      <c r="V1885" s="4"/>
      <c r="W1885" s="4"/>
    </row>
    <row r="1886" spans="1:206" x14ac:dyDescent="0.2">
      <c r="A1886" s="4">
        <v>50</v>
      </c>
      <c r="B1886" s="4">
        <v>0</v>
      </c>
      <c r="C1886" s="4">
        <v>0</v>
      </c>
      <c r="D1886" s="4">
        <v>1</v>
      </c>
      <c r="E1886" s="4">
        <v>231</v>
      </c>
      <c r="F1886" s="4">
        <f>ROUND(Source!BB1873,O1886)</f>
        <v>0</v>
      </c>
      <c r="G1886" s="4" t="s">
        <v>96</v>
      </c>
      <c r="H1886" s="4" t="s">
        <v>97</v>
      </c>
      <c r="I1886" s="4"/>
      <c r="J1886" s="4"/>
      <c r="K1886" s="4">
        <v>231</v>
      </c>
      <c r="L1886" s="4">
        <v>12</v>
      </c>
      <c r="M1886" s="4">
        <v>3</v>
      </c>
      <c r="N1886" s="4" t="s">
        <v>3</v>
      </c>
      <c r="O1886" s="4">
        <v>2</v>
      </c>
      <c r="P1886" s="4"/>
      <c r="Q1886" s="4"/>
      <c r="R1886" s="4"/>
      <c r="S1886" s="4"/>
      <c r="T1886" s="4"/>
      <c r="U1886" s="4"/>
      <c r="V1886" s="4"/>
      <c r="W1886" s="4"/>
    </row>
    <row r="1887" spans="1:206" x14ac:dyDescent="0.2">
      <c r="A1887" s="4">
        <v>50</v>
      </c>
      <c r="B1887" s="4">
        <v>0</v>
      </c>
      <c r="C1887" s="4">
        <v>0</v>
      </c>
      <c r="D1887" s="4">
        <v>1</v>
      </c>
      <c r="E1887" s="4">
        <v>204</v>
      </c>
      <c r="F1887" s="4">
        <f>ROUND(Source!R1873,O1887)</f>
        <v>0</v>
      </c>
      <c r="G1887" s="4" t="s">
        <v>98</v>
      </c>
      <c r="H1887" s="4" t="s">
        <v>99</v>
      </c>
      <c r="I1887" s="4"/>
      <c r="J1887" s="4"/>
      <c r="K1887" s="4">
        <v>204</v>
      </c>
      <c r="L1887" s="4">
        <v>13</v>
      </c>
      <c r="M1887" s="4">
        <v>3</v>
      </c>
      <c r="N1887" s="4" t="s">
        <v>3</v>
      </c>
      <c r="O1887" s="4">
        <v>2</v>
      </c>
      <c r="P1887" s="4"/>
      <c r="Q1887" s="4"/>
      <c r="R1887" s="4"/>
      <c r="S1887" s="4"/>
      <c r="T1887" s="4"/>
      <c r="U1887" s="4"/>
      <c r="V1887" s="4"/>
      <c r="W1887" s="4"/>
    </row>
    <row r="1888" spans="1:206" x14ac:dyDescent="0.2">
      <c r="A1888" s="4">
        <v>50</v>
      </c>
      <c r="B1888" s="4">
        <v>0</v>
      </c>
      <c r="C1888" s="4">
        <v>0</v>
      </c>
      <c r="D1888" s="4">
        <v>1</v>
      </c>
      <c r="E1888" s="4">
        <v>205</v>
      </c>
      <c r="F1888" s="4">
        <f>ROUND(Source!S1873,O1888)</f>
        <v>0</v>
      </c>
      <c r="G1888" s="4" t="s">
        <v>100</v>
      </c>
      <c r="H1888" s="4" t="s">
        <v>101</v>
      </c>
      <c r="I1888" s="4"/>
      <c r="J1888" s="4"/>
      <c r="K1888" s="4">
        <v>205</v>
      </c>
      <c r="L1888" s="4">
        <v>14</v>
      </c>
      <c r="M1888" s="4">
        <v>3</v>
      </c>
      <c r="N1888" s="4" t="s">
        <v>3</v>
      </c>
      <c r="O1888" s="4">
        <v>2</v>
      </c>
      <c r="P1888" s="4"/>
      <c r="Q1888" s="4"/>
      <c r="R1888" s="4"/>
      <c r="S1888" s="4"/>
      <c r="T1888" s="4"/>
      <c r="U1888" s="4"/>
      <c r="V1888" s="4"/>
      <c r="W1888" s="4"/>
    </row>
    <row r="1889" spans="1:88" x14ac:dyDescent="0.2">
      <c r="A1889" s="4">
        <v>50</v>
      </c>
      <c r="B1889" s="4">
        <v>0</v>
      </c>
      <c r="C1889" s="4">
        <v>0</v>
      </c>
      <c r="D1889" s="4">
        <v>1</v>
      </c>
      <c r="E1889" s="4">
        <v>232</v>
      </c>
      <c r="F1889" s="4">
        <f>ROUND(Source!BC1873,O1889)</f>
        <v>0</v>
      </c>
      <c r="G1889" s="4" t="s">
        <v>102</v>
      </c>
      <c r="H1889" s="4" t="s">
        <v>103</v>
      </c>
      <c r="I1889" s="4"/>
      <c r="J1889" s="4"/>
      <c r="K1889" s="4">
        <v>232</v>
      </c>
      <c r="L1889" s="4">
        <v>15</v>
      </c>
      <c r="M1889" s="4">
        <v>3</v>
      </c>
      <c r="N1889" s="4" t="s">
        <v>3</v>
      </c>
      <c r="O1889" s="4">
        <v>2</v>
      </c>
      <c r="P1889" s="4"/>
      <c r="Q1889" s="4"/>
      <c r="R1889" s="4"/>
      <c r="S1889" s="4"/>
      <c r="T1889" s="4"/>
      <c r="U1889" s="4"/>
      <c r="V1889" s="4"/>
      <c r="W1889" s="4"/>
    </row>
    <row r="1890" spans="1:88" x14ac:dyDescent="0.2">
      <c r="A1890" s="4">
        <v>50</v>
      </c>
      <c r="B1890" s="4">
        <v>0</v>
      </c>
      <c r="C1890" s="4">
        <v>0</v>
      </c>
      <c r="D1890" s="4">
        <v>1</v>
      </c>
      <c r="E1890" s="4">
        <v>214</v>
      </c>
      <c r="F1890" s="4">
        <f>ROUND(Source!AS1873,O1890)</f>
        <v>0</v>
      </c>
      <c r="G1890" s="4" t="s">
        <v>104</v>
      </c>
      <c r="H1890" s="4" t="s">
        <v>105</v>
      </c>
      <c r="I1890" s="4"/>
      <c r="J1890" s="4"/>
      <c r="K1890" s="4">
        <v>214</v>
      </c>
      <c r="L1890" s="4">
        <v>16</v>
      </c>
      <c r="M1890" s="4">
        <v>3</v>
      </c>
      <c r="N1890" s="4" t="s">
        <v>3</v>
      </c>
      <c r="O1890" s="4">
        <v>2</v>
      </c>
      <c r="P1890" s="4"/>
      <c r="Q1890" s="4"/>
      <c r="R1890" s="4"/>
      <c r="S1890" s="4"/>
      <c r="T1890" s="4"/>
      <c r="U1890" s="4"/>
      <c r="V1890" s="4"/>
      <c r="W1890" s="4"/>
    </row>
    <row r="1891" spans="1:88" x14ac:dyDescent="0.2">
      <c r="A1891" s="4">
        <v>50</v>
      </c>
      <c r="B1891" s="4">
        <v>0</v>
      </c>
      <c r="C1891" s="4">
        <v>0</v>
      </c>
      <c r="D1891" s="4">
        <v>1</v>
      </c>
      <c r="E1891" s="4">
        <v>215</v>
      </c>
      <c r="F1891" s="4">
        <f>ROUND(Source!AT1873,O1891)</f>
        <v>0</v>
      </c>
      <c r="G1891" s="4" t="s">
        <v>106</v>
      </c>
      <c r="H1891" s="4" t="s">
        <v>107</v>
      </c>
      <c r="I1891" s="4"/>
      <c r="J1891" s="4"/>
      <c r="K1891" s="4">
        <v>215</v>
      </c>
      <c r="L1891" s="4">
        <v>17</v>
      </c>
      <c r="M1891" s="4">
        <v>3</v>
      </c>
      <c r="N1891" s="4" t="s">
        <v>3</v>
      </c>
      <c r="O1891" s="4">
        <v>2</v>
      </c>
      <c r="P1891" s="4"/>
      <c r="Q1891" s="4"/>
      <c r="R1891" s="4"/>
      <c r="S1891" s="4"/>
      <c r="T1891" s="4"/>
      <c r="U1891" s="4"/>
      <c r="V1891" s="4"/>
      <c r="W1891" s="4"/>
    </row>
    <row r="1892" spans="1:88" x14ac:dyDescent="0.2">
      <c r="A1892" s="4">
        <v>50</v>
      </c>
      <c r="B1892" s="4">
        <v>0</v>
      </c>
      <c r="C1892" s="4">
        <v>0</v>
      </c>
      <c r="D1892" s="4">
        <v>1</v>
      </c>
      <c r="E1892" s="4">
        <v>217</v>
      </c>
      <c r="F1892" s="4">
        <f>ROUND(Source!AU1873,O1892)</f>
        <v>0</v>
      </c>
      <c r="G1892" s="4" t="s">
        <v>108</v>
      </c>
      <c r="H1892" s="4" t="s">
        <v>109</v>
      </c>
      <c r="I1892" s="4"/>
      <c r="J1892" s="4"/>
      <c r="K1892" s="4">
        <v>217</v>
      </c>
      <c r="L1892" s="4">
        <v>18</v>
      </c>
      <c r="M1892" s="4">
        <v>3</v>
      </c>
      <c r="N1892" s="4" t="s">
        <v>3</v>
      </c>
      <c r="O1892" s="4">
        <v>2</v>
      </c>
      <c r="P1892" s="4"/>
      <c r="Q1892" s="4"/>
      <c r="R1892" s="4"/>
      <c r="S1892" s="4"/>
      <c r="T1892" s="4"/>
      <c r="U1892" s="4"/>
      <c r="V1892" s="4"/>
      <c r="W1892" s="4"/>
    </row>
    <row r="1893" spans="1:88" x14ac:dyDescent="0.2">
      <c r="A1893" s="4">
        <v>50</v>
      </c>
      <c r="B1893" s="4">
        <v>0</v>
      </c>
      <c r="C1893" s="4">
        <v>0</v>
      </c>
      <c r="D1893" s="4">
        <v>1</v>
      </c>
      <c r="E1893" s="4">
        <v>230</v>
      </c>
      <c r="F1893" s="4">
        <f>ROUND(Source!BA1873,O1893)</f>
        <v>0</v>
      </c>
      <c r="G1893" s="4" t="s">
        <v>110</v>
      </c>
      <c r="H1893" s="4" t="s">
        <v>111</v>
      </c>
      <c r="I1893" s="4"/>
      <c r="J1893" s="4"/>
      <c r="K1893" s="4">
        <v>230</v>
      </c>
      <c r="L1893" s="4">
        <v>19</v>
      </c>
      <c r="M1893" s="4">
        <v>3</v>
      </c>
      <c r="N1893" s="4" t="s">
        <v>3</v>
      </c>
      <c r="O1893" s="4">
        <v>2</v>
      </c>
      <c r="P1893" s="4"/>
      <c r="Q1893" s="4"/>
      <c r="R1893" s="4"/>
      <c r="S1893" s="4"/>
      <c r="T1893" s="4"/>
      <c r="U1893" s="4"/>
      <c r="V1893" s="4"/>
      <c r="W1893" s="4"/>
    </row>
    <row r="1894" spans="1:88" x14ac:dyDescent="0.2">
      <c r="A1894" s="4">
        <v>50</v>
      </c>
      <c r="B1894" s="4">
        <v>0</v>
      </c>
      <c r="C1894" s="4">
        <v>0</v>
      </c>
      <c r="D1894" s="4">
        <v>1</v>
      </c>
      <c r="E1894" s="4">
        <v>206</v>
      </c>
      <c r="F1894" s="4">
        <f>ROUND(Source!T1873,O1894)</f>
        <v>0</v>
      </c>
      <c r="G1894" s="4" t="s">
        <v>112</v>
      </c>
      <c r="H1894" s="4" t="s">
        <v>113</v>
      </c>
      <c r="I1894" s="4"/>
      <c r="J1894" s="4"/>
      <c r="K1894" s="4">
        <v>206</v>
      </c>
      <c r="L1894" s="4">
        <v>20</v>
      </c>
      <c r="M1894" s="4">
        <v>3</v>
      </c>
      <c r="N1894" s="4" t="s">
        <v>3</v>
      </c>
      <c r="O1894" s="4">
        <v>2</v>
      </c>
      <c r="P1894" s="4"/>
      <c r="Q1894" s="4"/>
      <c r="R1894" s="4"/>
      <c r="S1894" s="4"/>
      <c r="T1894" s="4"/>
      <c r="U1894" s="4"/>
      <c r="V1894" s="4"/>
      <c r="W1894" s="4"/>
    </row>
    <row r="1895" spans="1:88" x14ac:dyDescent="0.2">
      <c r="A1895" s="4">
        <v>50</v>
      </c>
      <c r="B1895" s="4">
        <v>0</v>
      </c>
      <c r="C1895" s="4">
        <v>0</v>
      </c>
      <c r="D1895" s="4">
        <v>1</v>
      </c>
      <c r="E1895" s="4">
        <v>207</v>
      </c>
      <c r="F1895" s="4">
        <f>Source!U1873</f>
        <v>0</v>
      </c>
      <c r="G1895" s="4" t="s">
        <v>114</v>
      </c>
      <c r="H1895" s="4" t="s">
        <v>115</v>
      </c>
      <c r="I1895" s="4"/>
      <c r="J1895" s="4"/>
      <c r="K1895" s="4">
        <v>207</v>
      </c>
      <c r="L1895" s="4">
        <v>21</v>
      </c>
      <c r="M1895" s="4">
        <v>3</v>
      </c>
      <c r="N1895" s="4" t="s">
        <v>3</v>
      </c>
      <c r="O1895" s="4">
        <v>-1</v>
      </c>
      <c r="P1895" s="4"/>
      <c r="Q1895" s="4"/>
      <c r="R1895" s="4"/>
      <c r="S1895" s="4"/>
      <c r="T1895" s="4"/>
      <c r="U1895" s="4"/>
      <c r="V1895" s="4"/>
      <c r="W1895" s="4"/>
    </row>
    <row r="1896" spans="1:88" x14ac:dyDescent="0.2">
      <c r="A1896" s="4">
        <v>50</v>
      </c>
      <c r="B1896" s="4">
        <v>0</v>
      </c>
      <c r="C1896" s="4">
        <v>0</v>
      </c>
      <c r="D1896" s="4">
        <v>1</v>
      </c>
      <c r="E1896" s="4">
        <v>208</v>
      </c>
      <c r="F1896" s="4">
        <f>Source!V1873</f>
        <v>0</v>
      </c>
      <c r="G1896" s="4" t="s">
        <v>116</v>
      </c>
      <c r="H1896" s="4" t="s">
        <v>117</v>
      </c>
      <c r="I1896" s="4"/>
      <c r="J1896" s="4"/>
      <c r="K1896" s="4">
        <v>208</v>
      </c>
      <c r="L1896" s="4">
        <v>22</v>
      </c>
      <c r="M1896" s="4">
        <v>3</v>
      </c>
      <c r="N1896" s="4" t="s">
        <v>3</v>
      </c>
      <c r="O1896" s="4">
        <v>-1</v>
      </c>
      <c r="P1896" s="4"/>
      <c r="Q1896" s="4"/>
      <c r="R1896" s="4"/>
      <c r="S1896" s="4"/>
      <c r="T1896" s="4"/>
      <c r="U1896" s="4"/>
      <c r="V1896" s="4"/>
      <c r="W1896" s="4"/>
    </row>
    <row r="1897" spans="1:88" x14ac:dyDescent="0.2">
      <c r="A1897" s="4">
        <v>50</v>
      </c>
      <c r="B1897" s="4">
        <v>0</v>
      </c>
      <c r="C1897" s="4">
        <v>0</v>
      </c>
      <c r="D1897" s="4">
        <v>1</v>
      </c>
      <c r="E1897" s="4">
        <v>209</v>
      </c>
      <c r="F1897" s="4">
        <f>ROUND(Source!W1873,O1897)</f>
        <v>0</v>
      </c>
      <c r="G1897" s="4" t="s">
        <v>118</v>
      </c>
      <c r="H1897" s="4" t="s">
        <v>119</v>
      </c>
      <c r="I1897" s="4"/>
      <c r="J1897" s="4"/>
      <c r="K1897" s="4">
        <v>209</v>
      </c>
      <c r="L1897" s="4">
        <v>23</v>
      </c>
      <c r="M1897" s="4">
        <v>3</v>
      </c>
      <c r="N1897" s="4" t="s">
        <v>3</v>
      </c>
      <c r="O1897" s="4">
        <v>2</v>
      </c>
      <c r="P1897" s="4"/>
      <c r="Q1897" s="4"/>
      <c r="R1897" s="4"/>
      <c r="S1897" s="4"/>
      <c r="T1897" s="4"/>
      <c r="U1897" s="4"/>
      <c r="V1897" s="4"/>
      <c r="W1897" s="4"/>
    </row>
    <row r="1898" spans="1:88" x14ac:dyDescent="0.2">
      <c r="A1898" s="4">
        <v>50</v>
      </c>
      <c r="B1898" s="4">
        <v>0</v>
      </c>
      <c r="C1898" s="4">
        <v>0</v>
      </c>
      <c r="D1898" s="4">
        <v>1</v>
      </c>
      <c r="E1898" s="4">
        <v>233</v>
      </c>
      <c r="F1898" s="4">
        <f>ROUND(Source!BD1873,O1898)</f>
        <v>0</v>
      </c>
      <c r="G1898" s="4" t="s">
        <v>120</v>
      </c>
      <c r="H1898" s="4" t="s">
        <v>121</v>
      </c>
      <c r="I1898" s="4"/>
      <c r="J1898" s="4"/>
      <c r="K1898" s="4">
        <v>233</v>
      </c>
      <c r="L1898" s="4">
        <v>24</v>
      </c>
      <c r="M1898" s="4">
        <v>3</v>
      </c>
      <c r="N1898" s="4" t="s">
        <v>3</v>
      </c>
      <c r="O1898" s="4">
        <v>2</v>
      </c>
      <c r="P1898" s="4"/>
      <c r="Q1898" s="4"/>
      <c r="R1898" s="4"/>
      <c r="S1898" s="4"/>
      <c r="T1898" s="4"/>
      <c r="U1898" s="4"/>
      <c r="V1898" s="4"/>
      <c r="W1898" s="4"/>
    </row>
    <row r="1899" spans="1:88" x14ac:dyDescent="0.2">
      <c r="A1899" s="4">
        <v>50</v>
      </c>
      <c r="B1899" s="4">
        <v>0</v>
      </c>
      <c r="C1899" s="4">
        <v>0</v>
      </c>
      <c r="D1899" s="4">
        <v>1</v>
      </c>
      <c r="E1899" s="4">
        <v>210</v>
      </c>
      <c r="F1899" s="4">
        <f>ROUND(Source!X1873,O1899)</f>
        <v>0</v>
      </c>
      <c r="G1899" s="4" t="s">
        <v>122</v>
      </c>
      <c r="H1899" s="4" t="s">
        <v>123</v>
      </c>
      <c r="I1899" s="4"/>
      <c r="J1899" s="4"/>
      <c r="K1899" s="4">
        <v>210</v>
      </c>
      <c r="L1899" s="4">
        <v>25</v>
      </c>
      <c r="M1899" s="4">
        <v>3</v>
      </c>
      <c r="N1899" s="4" t="s">
        <v>3</v>
      </c>
      <c r="O1899" s="4">
        <v>2</v>
      </c>
      <c r="P1899" s="4"/>
      <c r="Q1899" s="4"/>
      <c r="R1899" s="4"/>
      <c r="S1899" s="4"/>
      <c r="T1899" s="4"/>
      <c r="U1899" s="4"/>
      <c r="V1899" s="4"/>
      <c r="W1899" s="4"/>
    </row>
    <row r="1900" spans="1:88" x14ac:dyDescent="0.2">
      <c r="A1900" s="4">
        <v>50</v>
      </c>
      <c r="B1900" s="4">
        <v>0</v>
      </c>
      <c r="C1900" s="4">
        <v>0</v>
      </c>
      <c r="D1900" s="4">
        <v>1</v>
      </c>
      <c r="E1900" s="4">
        <v>211</v>
      </c>
      <c r="F1900" s="4">
        <f>ROUND(Source!Y1873,O1900)</f>
        <v>0</v>
      </c>
      <c r="G1900" s="4" t="s">
        <v>124</v>
      </c>
      <c r="H1900" s="4" t="s">
        <v>125</v>
      </c>
      <c r="I1900" s="4"/>
      <c r="J1900" s="4"/>
      <c r="K1900" s="4">
        <v>211</v>
      </c>
      <c r="L1900" s="4">
        <v>26</v>
      </c>
      <c r="M1900" s="4">
        <v>3</v>
      </c>
      <c r="N1900" s="4" t="s">
        <v>3</v>
      </c>
      <c r="O1900" s="4">
        <v>2</v>
      </c>
      <c r="P1900" s="4"/>
      <c r="Q1900" s="4"/>
      <c r="R1900" s="4"/>
      <c r="S1900" s="4"/>
      <c r="T1900" s="4"/>
      <c r="U1900" s="4"/>
      <c r="V1900" s="4"/>
      <c r="W1900" s="4"/>
    </row>
    <row r="1901" spans="1:88" x14ac:dyDescent="0.2">
      <c r="A1901" s="4">
        <v>50</v>
      </c>
      <c r="B1901" s="4">
        <v>0</v>
      </c>
      <c r="C1901" s="4">
        <v>0</v>
      </c>
      <c r="D1901" s="4">
        <v>1</v>
      </c>
      <c r="E1901" s="4">
        <v>224</v>
      </c>
      <c r="F1901" s="4">
        <f>ROUND(Source!AR1873,O1901)</f>
        <v>0</v>
      </c>
      <c r="G1901" s="4" t="s">
        <v>126</v>
      </c>
      <c r="H1901" s="4" t="s">
        <v>127</v>
      </c>
      <c r="I1901" s="4"/>
      <c r="J1901" s="4"/>
      <c r="K1901" s="4">
        <v>224</v>
      </c>
      <c r="L1901" s="4">
        <v>27</v>
      </c>
      <c r="M1901" s="4">
        <v>3</v>
      </c>
      <c r="N1901" s="4" t="s">
        <v>3</v>
      </c>
      <c r="O1901" s="4">
        <v>2</v>
      </c>
      <c r="P1901" s="4"/>
      <c r="Q1901" s="4"/>
      <c r="R1901" s="4"/>
      <c r="S1901" s="4"/>
      <c r="T1901" s="4"/>
      <c r="U1901" s="4"/>
      <c r="V1901" s="4"/>
      <c r="W1901" s="4"/>
    </row>
    <row r="1903" spans="1:88" x14ac:dyDescent="0.2">
      <c r="A1903" s="1">
        <v>5</v>
      </c>
      <c r="B1903" s="1">
        <v>1</v>
      </c>
      <c r="C1903" s="1"/>
      <c r="D1903" s="1">
        <f>ROW(A1915)</f>
        <v>1915</v>
      </c>
      <c r="E1903" s="1"/>
      <c r="F1903" s="1" t="s">
        <v>15</v>
      </c>
      <c r="G1903" s="1" t="s">
        <v>180</v>
      </c>
      <c r="H1903" s="1" t="s">
        <v>3</v>
      </c>
      <c r="I1903" s="1">
        <v>0</v>
      </c>
      <c r="J1903" s="1"/>
      <c r="K1903" s="1">
        <v>0</v>
      </c>
      <c r="L1903" s="1"/>
      <c r="M1903" s="1"/>
      <c r="N1903" s="1"/>
      <c r="O1903" s="1"/>
      <c r="P1903" s="1"/>
      <c r="Q1903" s="1"/>
      <c r="R1903" s="1"/>
      <c r="S1903" s="1"/>
      <c r="T1903" s="1"/>
      <c r="U1903" s="1" t="s">
        <v>3</v>
      </c>
      <c r="V1903" s="1">
        <v>0</v>
      </c>
      <c r="W1903" s="1"/>
      <c r="X1903" s="1"/>
      <c r="Y1903" s="1"/>
      <c r="Z1903" s="1"/>
      <c r="AA1903" s="1"/>
      <c r="AB1903" s="1" t="s">
        <v>3</v>
      </c>
      <c r="AC1903" s="1" t="s">
        <v>3</v>
      </c>
      <c r="AD1903" s="1" t="s">
        <v>3</v>
      </c>
      <c r="AE1903" s="1" t="s">
        <v>3</v>
      </c>
      <c r="AF1903" s="1" t="s">
        <v>3</v>
      </c>
      <c r="AG1903" s="1" t="s">
        <v>3</v>
      </c>
      <c r="AH1903" s="1"/>
      <c r="AI1903" s="1"/>
      <c r="AJ1903" s="1"/>
      <c r="AK1903" s="1"/>
      <c r="AL1903" s="1"/>
      <c r="AM1903" s="1"/>
      <c r="AN1903" s="1"/>
      <c r="AO1903" s="1"/>
      <c r="AP1903" s="1" t="s">
        <v>3</v>
      </c>
      <c r="AQ1903" s="1" t="s">
        <v>3</v>
      </c>
      <c r="AR1903" s="1" t="s">
        <v>3</v>
      </c>
      <c r="AS1903" s="1"/>
      <c r="AT1903" s="1"/>
      <c r="AU1903" s="1"/>
      <c r="AV1903" s="1"/>
      <c r="AW1903" s="1"/>
      <c r="AX1903" s="1"/>
      <c r="AY1903" s="1"/>
      <c r="AZ1903" s="1" t="s">
        <v>3</v>
      </c>
      <c r="BA1903" s="1"/>
      <c r="BB1903" s="1" t="s">
        <v>3</v>
      </c>
      <c r="BC1903" s="1" t="s">
        <v>3</v>
      </c>
      <c r="BD1903" s="1" t="s">
        <v>3</v>
      </c>
      <c r="BE1903" s="1" t="s">
        <v>3</v>
      </c>
      <c r="BF1903" s="1" t="s">
        <v>3</v>
      </c>
      <c r="BG1903" s="1" t="s">
        <v>3</v>
      </c>
      <c r="BH1903" s="1" t="s">
        <v>3</v>
      </c>
      <c r="BI1903" s="1" t="s">
        <v>3</v>
      </c>
      <c r="BJ1903" s="1" t="s">
        <v>3</v>
      </c>
      <c r="BK1903" s="1" t="s">
        <v>3</v>
      </c>
      <c r="BL1903" s="1" t="s">
        <v>3</v>
      </c>
      <c r="BM1903" s="1" t="s">
        <v>3</v>
      </c>
      <c r="BN1903" s="1" t="s">
        <v>3</v>
      </c>
      <c r="BO1903" s="1" t="s">
        <v>3</v>
      </c>
      <c r="BP1903" s="1" t="s">
        <v>3</v>
      </c>
      <c r="BQ1903" s="1"/>
      <c r="BR1903" s="1"/>
      <c r="BS1903" s="1"/>
      <c r="BT1903" s="1"/>
      <c r="BU1903" s="1"/>
      <c r="BV1903" s="1"/>
      <c r="BW1903" s="1"/>
      <c r="BX1903" s="1">
        <v>0</v>
      </c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>
        <v>0</v>
      </c>
    </row>
    <row r="1905" spans="1:245" x14ac:dyDescent="0.2">
      <c r="A1905" s="2">
        <v>52</v>
      </c>
      <c r="B1905" s="2">
        <f t="shared" ref="B1905:G1905" si="1556">B1915</f>
        <v>1</v>
      </c>
      <c r="C1905" s="2">
        <f t="shared" si="1556"/>
        <v>5</v>
      </c>
      <c r="D1905" s="2">
        <f t="shared" si="1556"/>
        <v>1903</v>
      </c>
      <c r="E1905" s="2">
        <f t="shared" si="1556"/>
        <v>0</v>
      </c>
      <c r="F1905" s="2" t="str">
        <f t="shared" si="1556"/>
        <v>Новый подраздел</v>
      </c>
      <c r="G1905" s="2" t="str">
        <f t="shared" si="1556"/>
        <v>Нанесение разметки пешеходного перехода</v>
      </c>
      <c r="H1905" s="2"/>
      <c r="I1905" s="2"/>
      <c r="J1905" s="2"/>
      <c r="K1905" s="2"/>
      <c r="L1905" s="2"/>
      <c r="M1905" s="2"/>
      <c r="N1905" s="2"/>
      <c r="O1905" s="2">
        <f t="shared" ref="O1905:AT1905" si="1557">O1915</f>
        <v>0</v>
      </c>
      <c r="P1905" s="2">
        <f t="shared" si="1557"/>
        <v>0</v>
      </c>
      <c r="Q1905" s="2">
        <f t="shared" si="1557"/>
        <v>0</v>
      </c>
      <c r="R1905" s="2">
        <f t="shared" si="1557"/>
        <v>0</v>
      </c>
      <c r="S1905" s="2">
        <f t="shared" si="1557"/>
        <v>0</v>
      </c>
      <c r="T1905" s="2">
        <f t="shared" si="1557"/>
        <v>0</v>
      </c>
      <c r="U1905" s="2">
        <f t="shared" si="1557"/>
        <v>0</v>
      </c>
      <c r="V1905" s="2">
        <f t="shared" si="1557"/>
        <v>0</v>
      </c>
      <c r="W1905" s="2">
        <f t="shared" si="1557"/>
        <v>0</v>
      </c>
      <c r="X1905" s="2">
        <f t="shared" si="1557"/>
        <v>0</v>
      </c>
      <c r="Y1905" s="2">
        <f t="shared" si="1557"/>
        <v>0</v>
      </c>
      <c r="Z1905" s="2">
        <f t="shared" si="1557"/>
        <v>0</v>
      </c>
      <c r="AA1905" s="2">
        <f t="shared" si="1557"/>
        <v>0</v>
      </c>
      <c r="AB1905" s="2">
        <f t="shared" si="1557"/>
        <v>0</v>
      </c>
      <c r="AC1905" s="2">
        <f t="shared" si="1557"/>
        <v>0</v>
      </c>
      <c r="AD1905" s="2">
        <f t="shared" si="1557"/>
        <v>0</v>
      </c>
      <c r="AE1905" s="2">
        <f t="shared" si="1557"/>
        <v>0</v>
      </c>
      <c r="AF1905" s="2">
        <f t="shared" si="1557"/>
        <v>0</v>
      </c>
      <c r="AG1905" s="2">
        <f t="shared" si="1557"/>
        <v>0</v>
      </c>
      <c r="AH1905" s="2">
        <f t="shared" si="1557"/>
        <v>0</v>
      </c>
      <c r="AI1905" s="2">
        <f t="shared" si="1557"/>
        <v>0</v>
      </c>
      <c r="AJ1905" s="2">
        <f t="shared" si="1557"/>
        <v>0</v>
      </c>
      <c r="AK1905" s="2">
        <f t="shared" si="1557"/>
        <v>0</v>
      </c>
      <c r="AL1905" s="2">
        <f t="shared" si="1557"/>
        <v>0</v>
      </c>
      <c r="AM1905" s="2">
        <f t="shared" si="1557"/>
        <v>0</v>
      </c>
      <c r="AN1905" s="2">
        <f t="shared" si="1557"/>
        <v>0</v>
      </c>
      <c r="AO1905" s="2">
        <f t="shared" si="1557"/>
        <v>0</v>
      </c>
      <c r="AP1905" s="2">
        <f t="shared" si="1557"/>
        <v>0</v>
      </c>
      <c r="AQ1905" s="2">
        <f t="shared" si="1557"/>
        <v>0</v>
      </c>
      <c r="AR1905" s="2">
        <f t="shared" si="1557"/>
        <v>0</v>
      </c>
      <c r="AS1905" s="2">
        <f t="shared" si="1557"/>
        <v>0</v>
      </c>
      <c r="AT1905" s="2">
        <f t="shared" si="1557"/>
        <v>0</v>
      </c>
      <c r="AU1905" s="2">
        <f t="shared" ref="AU1905:BZ1905" si="1558">AU1915</f>
        <v>0</v>
      </c>
      <c r="AV1905" s="2">
        <f t="shared" si="1558"/>
        <v>0</v>
      </c>
      <c r="AW1905" s="2">
        <f t="shared" si="1558"/>
        <v>0</v>
      </c>
      <c r="AX1905" s="2">
        <f t="shared" si="1558"/>
        <v>0</v>
      </c>
      <c r="AY1905" s="2">
        <f t="shared" si="1558"/>
        <v>0</v>
      </c>
      <c r="AZ1905" s="2">
        <f t="shared" si="1558"/>
        <v>0</v>
      </c>
      <c r="BA1905" s="2">
        <f t="shared" si="1558"/>
        <v>0</v>
      </c>
      <c r="BB1905" s="2">
        <f t="shared" si="1558"/>
        <v>0</v>
      </c>
      <c r="BC1905" s="2">
        <f t="shared" si="1558"/>
        <v>0</v>
      </c>
      <c r="BD1905" s="2">
        <f t="shared" si="1558"/>
        <v>0</v>
      </c>
      <c r="BE1905" s="2">
        <f t="shared" si="1558"/>
        <v>0</v>
      </c>
      <c r="BF1905" s="2">
        <f t="shared" si="1558"/>
        <v>0</v>
      </c>
      <c r="BG1905" s="2">
        <f t="shared" si="1558"/>
        <v>0</v>
      </c>
      <c r="BH1905" s="2">
        <f t="shared" si="1558"/>
        <v>0</v>
      </c>
      <c r="BI1905" s="2">
        <f t="shared" si="1558"/>
        <v>0</v>
      </c>
      <c r="BJ1905" s="2">
        <f t="shared" si="1558"/>
        <v>0</v>
      </c>
      <c r="BK1905" s="2">
        <f t="shared" si="1558"/>
        <v>0</v>
      </c>
      <c r="BL1905" s="2">
        <f t="shared" si="1558"/>
        <v>0</v>
      </c>
      <c r="BM1905" s="2">
        <f t="shared" si="1558"/>
        <v>0</v>
      </c>
      <c r="BN1905" s="2">
        <f t="shared" si="1558"/>
        <v>0</v>
      </c>
      <c r="BO1905" s="2">
        <f t="shared" si="1558"/>
        <v>0</v>
      </c>
      <c r="BP1905" s="2">
        <f t="shared" si="1558"/>
        <v>0</v>
      </c>
      <c r="BQ1905" s="2">
        <f t="shared" si="1558"/>
        <v>0</v>
      </c>
      <c r="BR1905" s="2">
        <f t="shared" si="1558"/>
        <v>0</v>
      </c>
      <c r="BS1905" s="2">
        <f t="shared" si="1558"/>
        <v>0</v>
      </c>
      <c r="BT1905" s="2">
        <f t="shared" si="1558"/>
        <v>0</v>
      </c>
      <c r="BU1905" s="2">
        <f t="shared" si="1558"/>
        <v>0</v>
      </c>
      <c r="BV1905" s="2">
        <f t="shared" si="1558"/>
        <v>0</v>
      </c>
      <c r="BW1905" s="2">
        <f t="shared" si="1558"/>
        <v>0</v>
      </c>
      <c r="BX1905" s="2">
        <f t="shared" si="1558"/>
        <v>0</v>
      </c>
      <c r="BY1905" s="2">
        <f t="shared" si="1558"/>
        <v>0</v>
      </c>
      <c r="BZ1905" s="2">
        <f t="shared" si="1558"/>
        <v>0</v>
      </c>
      <c r="CA1905" s="2">
        <f t="shared" ref="CA1905:DF1905" si="1559">CA1915</f>
        <v>0</v>
      </c>
      <c r="CB1905" s="2">
        <f t="shared" si="1559"/>
        <v>0</v>
      </c>
      <c r="CC1905" s="2">
        <f t="shared" si="1559"/>
        <v>0</v>
      </c>
      <c r="CD1905" s="2">
        <f t="shared" si="1559"/>
        <v>0</v>
      </c>
      <c r="CE1905" s="2">
        <f t="shared" si="1559"/>
        <v>0</v>
      </c>
      <c r="CF1905" s="2">
        <f t="shared" si="1559"/>
        <v>0</v>
      </c>
      <c r="CG1905" s="2">
        <f t="shared" si="1559"/>
        <v>0</v>
      </c>
      <c r="CH1905" s="2">
        <f t="shared" si="1559"/>
        <v>0</v>
      </c>
      <c r="CI1905" s="2">
        <f t="shared" si="1559"/>
        <v>0</v>
      </c>
      <c r="CJ1905" s="2">
        <f t="shared" si="1559"/>
        <v>0</v>
      </c>
      <c r="CK1905" s="2">
        <f t="shared" si="1559"/>
        <v>0</v>
      </c>
      <c r="CL1905" s="2">
        <f t="shared" si="1559"/>
        <v>0</v>
      </c>
      <c r="CM1905" s="2">
        <f t="shared" si="1559"/>
        <v>0</v>
      </c>
      <c r="CN1905" s="2">
        <f t="shared" si="1559"/>
        <v>0</v>
      </c>
      <c r="CO1905" s="2">
        <f t="shared" si="1559"/>
        <v>0</v>
      </c>
      <c r="CP1905" s="2">
        <f t="shared" si="1559"/>
        <v>0</v>
      </c>
      <c r="CQ1905" s="2">
        <f t="shared" si="1559"/>
        <v>0</v>
      </c>
      <c r="CR1905" s="2">
        <f t="shared" si="1559"/>
        <v>0</v>
      </c>
      <c r="CS1905" s="2">
        <f t="shared" si="1559"/>
        <v>0</v>
      </c>
      <c r="CT1905" s="2">
        <f t="shared" si="1559"/>
        <v>0</v>
      </c>
      <c r="CU1905" s="2">
        <f t="shared" si="1559"/>
        <v>0</v>
      </c>
      <c r="CV1905" s="2">
        <f t="shared" si="1559"/>
        <v>0</v>
      </c>
      <c r="CW1905" s="2">
        <f t="shared" si="1559"/>
        <v>0</v>
      </c>
      <c r="CX1905" s="2">
        <f t="shared" si="1559"/>
        <v>0</v>
      </c>
      <c r="CY1905" s="2">
        <f t="shared" si="1559"/>
        <v>0</v>
      </c>
      <c r="CZ1905" s="2">
        <f t="shared" si="1559"/>
        <v>0</v>
      </c>
      <c r="DA1905" s="2">
        <f t="shared" si="1559"/>
        <v>0</v>
      </c>
      <c r="DB1905" s="2">
        <f t="shared" si="1559"/>
        <v>0</v>
      </c>
      <c r="DC1905" s="2">
        <f t="shared" si="1559"/>
        <v>0</v>
      </c>
      <c r="DD1905" s="2">
        <f t="shared" si="1559"/>
        <v>0</v>
      </c>
      <c r="DE1905" s="2">
        <f t="shared" si="1559"/>
        <v>0</v>
      </c>
      <c r="DF1905" s="2">
        <f t="shared" si="1559"/>
        <v>0</v>
      </c>
      <c r="DG1905" s="3">
        <f t="shared" ref="DG1905:EL1905" si="1560">DG1915</f>
        <v>0</v>
      </c>
      <c r="DH1905" s="3">
        <f t="shared" si="1560"/>
        <v>0</v>
      </c>
      <c r="DI1905" s="3">
        <f t="shared" si="1560"/>
        <v>0</v>
      </c>
      <c r="DJ1905" s="3">
        <f t="shared" si="1560"/>
        <v>0</v>
      </c>
      <c r="DK1905" s="3">
        <f t="shared" si="1560"/>
        <v>0</v>
      </c>
      <c r="DL1905" s="3">
        <f t="shared" si="1560"/>
        <v>0</v>
      </c>
      <c r="DM1905" s="3">
        <f t="shared" si="1560"/>
        <v>0</v>
      </c>
      <c r="DN1905" s="3">
        <f t="shared" si="1560"/>
        <v>0</v>
      </c>
      <c r="DO1905" s="3">
        <f t="shared" si="1560"/>
        <v>0</v>
      </c>
      <c r="DP1905" s="3">
        <f t="shared" si="1560"/>
        <v>0</v>
      </c>
      <c r="DQ1905" s="3">
        <f t="shared" si="1560"/>
        <v>0</v>
      </c>
      <c r="DR1905" s="3">
        <f t="shared" si="1560"/>
        <v>0</v>
      </c>
      <c r="DS1905" s="3">
        <f t="shared" si="1560"/>
        <v>0</v>
      </c>
      <c r="DT1905" s="3">
        <f t="shared" si="1560"/>
        <v>0</v>
      </c>
      <c r="DU1905" s="3">
        <f t="shared" si="1560"/>
        <v>0</v>
      </c>
      <c r="DV1905" s="3">
        <f t="shared" si="1560"/>
        <v>0</v>
      </c>
      <c r="DW1905" s="3">
        <f t="shared" si="1560"/>
        <v>0</v>
      </c>
      <c r="DX1905" s="3">
        <f t="shared" si="1560"/>
        <v>0</v>
      </c>
      <c r="DY1905" s="3">
        <f t="shared" si="1560"/>
        <v>0</v>
      </c>
      <c r="DZ1905" s="3">
        <f t="shared" si="1560"/>
        <v>0</v>
      </c>
      <c r="EA1905" s="3">
        <f t="shared" si="1560"/>
        <v>0</v>
      </c>
      <c r="EB1905" s="3">
        <f t="shared" si="1560"/>
        <v>0</v>
      </c>
      <c r="EC1905" s="3">
        <f t="shared" si="1560"/>
        <v>0</v>
      </c>
      <c r="ED1905" s="3">
        <f t="shared" si="1560"/>
        <v>0</v>
      </c>
      <c r="EE1905" s="3">
        <f t="shared" si="1560"/>
        <v>0</v>
      </c>
      <c r="EF1905" s="3">
        <f t="shared" si="1560"/>
        <v>0</v>
      </c>
      <c r="EG1905" s="3">
        <f t="shared" si="1560"/>
        <v>0</v>
      </c>
      <c r="EH1905" s="3">
        <f t="shared" si="1560"/>
        <v>0</v>
      </c>
      <c r="EI1905" s="3">
        <f t="shared" si="1560"/>
        <v>0</v>
      </c>
      <c r="EJ1905" s="3">
        <f t="shared" si="1560"/>
        <v>0</v>
      </c>
      <c r="EK1905" s="3">
        <f t="shared" si="1560"/>
        <v>0</v>
      </c>
      <c r="EL1905" s="3">
        <f t="shared" si="1560"/>
        <v>0</v>
      </c>
      <c r="EM1905" s="3">
        <f t="shared" ref="EM1905:FR1905" si="1561">EM1915</f>
        <v>0</v>
      </c>
      <c r="EN1905" s="3">
        <f t="shared" si="1561"/>
        <v>0</v>
      </c>
      <c r="EO1905" s="3">
        <f t="shared" si="1561"/>
        <v>0</v>
      </c>
      <c r="EP1905" s="3">
        <f t="shared" si="1561"/>
        <v>0</v>
      </c>
      <c r="EQ1905" s="3">
        <f t="shared" si="1561"/>
        <v>0</v>
      </c>
      <c r="ER1905" s="3">
        <f t="shared" si="1561"/>
        <v>0</v>
      </c>
      <c r="ES1905" s="3">
        <f t="shared" si="1561"/>
        <v>0</v>
      </c>
      <c r="ET1905" s="3">
        <f t="shared" si="1561"/>
        <v>0</v>
      </c>
      <c r="EU1905" s="3">
        <f t="shared" si="1561"/>
        <v>0</v>
      </c>
      <c r="EV1905" s="3">
        <f t="shared" si="1561"/>
        <v>0</v>
      </c>
      <c r="EW1905" s="3">
        <f t="shared" si="1561"/>
        <v>0</v>
      </c>
      <c r="EX1905" s="3">
        <f t="shared" si="1561"/>
        <v>0</v>
      </c>
      <c r="EY1905" s="3">
        <f t="shared" si="1561"/>
        <v>0</v>
      </c>
      <c r="EZ1905" s="3">
        <f t="shared" si="1561"/>
        <v>0</v>
      </c>
      <c r="FA1905" s="3">
        <f t="shared" si="1561"/>
        <v>0</v>
      </c>
      <c r="FB1905" s="3">
        <f t="shared" si="1561"/>
        <v>0</v>
      </c>
      <c r="FC1905" s="3">
        <f t="shared" si="1561"/>
        <v>0</v>
      </c>
      <c r="FD1905" s="3">
        <f t="shared" si="1561"/>
        <v>0</v>
      </c>
      <c r="FE1905" s="3">
        <f t="shared" si="1561"/>
        <v>0</v>
      </c>
      <c r="FF1905" s="3">
        <f t="shared" si="1561"/>
        <v>0</v>
      </c>
      <c r="FG1905" s="3">
        <f t="shared" si="1561"/>
        <v>0</v>
      </c>
      <c r="FH1905" s="3">
        <f t="shared" si="1561"/>
        <v>0</v>
      </c>
      <c r="FI1905" s="3">
        <f t="shared" si="1561"/>
        <v>0</v>
      </c>
      <c r="FJ1905" s="3">
        <f t="shared" si="1561"/>
        <v>0</v>
      </c>
      <c r="FK1905" s="3">
        <f t="shared" si="1561"/>
        <v>0</v>
      </c>
      <c r="FL1905" s="3">
        <f t="shared" si="1561"/>
        <v>0</v>
      </c>
      <c r="FM1905" s="3">
        <f t="shared" si="1561"/>
        <v>0</v>
      </c>
      <c r="FN1905" s="3">
        <f t="shared" si="1561"/>
        <v>0</v>
      </c>
      <c r="FO1905" s="3">
        <f t="shared" si="1561"/>
        <v>0</v>
      </c>
      <c r="FP1905" s="3">
        <f t="shared" si="1561"/>
        <v>0</v>
      </c>
      <c r="FQ1905" s="3">
        <f t="shared" si="1561"/>
        <v>0</v>
      </c>
      <c r="FR1905" s="3">
        <f t="shared" si="1561"/>
        <v>0</v>
      </c>
      <c r="FS1905" s="3">
        <f t="shared" ref="FS1905:GX1905" si="1562">FS1915</f>
        <v>0</v>
      </c>
      <c r="FT1905" s="3">
        <f t="shared" si="1562"/>
        <v>0</v>
      </c>
      <c r="FU1905" s="3">
        <f t="shared" si="1562"/>
        <v>0</v>
      </c>
      <c r="FV1905" s="3">
        <f t="shared" si="1562"/>
        <v>0</v>
      </c>
      <c r="FW1905" s="3">
        <f t="shared" si="1562"/>
        <v>0</v>
      </c>
      <c r="FX1905" s="3">
        <f t="shared" si="1562"/>
        <v>0</v>
      </c>
      <c r="FY1905" s="3">
        <f t="shared" si="1562"/>
        <v>0</v>
      </c>
      <c r="FZ1905" s="3">
        <f t="shared" si="1562"/>
        <v>0</v>
      </c>
      <c r="GA1905" s="3">
        <f t="shared" si="1562"/>
        <v>0</v>
      </c>
      <c r="GB1905" s="3">
        <f t="shared" si="1562"/>
        <v>0</v>
      </c>
      <c r="GC1905" s="3">
        <f t="shared" si="1562"/>
        <v>0</v>
      </c>
      <c r="GD1905" s="3">
        <f t="shared" si="1562"/>
        <v>0</v>
      </c>
      <c r="GE1905" s="3">
        <f t="shared" si="1562"/>
        <v>0</v>
      </c>
      <c r="GF1905" s="3">
        <f t="shared" si="1562"/>
        <v>0</v>
      </c>
      <c r="GG1905" s="3">
        <f t="shared" si="1562"/>
        <v>0</v>
      </c>
      <c r="GH1905" s="3">
        <f t="shared" si="1562"/>
        <v>0</v>
      </c>
      <c r="GI1905" s="3">
        <f t="shared" si="1562"/>
        <v>0</v>
      </c>
      <c r="GJ1905" s="3">
        <f t="shared" si="1562"/>
        <v>0</v>
      </c>
      <c r="GK1905" s="3">
        <f t="shared" si="1562"/>
        <v>0</v>
      </c>
      <c r="GL1905" s="3">
        <f t="shared" si="1562"/>
        <v>0</v>
      </c>
      <c r="GM1905" s="3">
        <f t="shared" si="1562"/>
        <v>0</v>
      </c>
      <c r="GN1905" s="3">
        <f t="shared" si="1562"/>
        <v>0</v>
      </c>
      <c r="GO1905" s="3">
        <f t="shared" si="1562"/>
        <v>0</v>
      </c>
      <c r="GP1905" s="3">
        <f t="shared" si="1562"/>
        <v>0</v>
      </c>
      <c r="GQ1905" s="3">
        <f t="shared" si="1562"/>
        <v>0</v>
      </c>
      <c r="GR1905" s="3">
        <f t="shared" si="1562"/>
        <v>0</v>
      </c>
      <c r="GS1905" s="3">
        <f t="shared" si="1562"/>
        <v>0</v>
      </c>
      <c r="GT1905" s="3">
        <f t="shared" si="1562"/>
        <v>0</v>
      </c>
      <c r="GU1905" s="3">
        <f t="shared" si="1562"/>
        <v>0</v>
      </c>
      <c r="GV1905" s="3">
        <f t="shared" si="1562"/>
        <v>0</v>
      </c>
      <c r="GW1905" s="3">
        <f t="shared" si="1562"/>
        <v>0</v>
      </c>
      <c r="GX1905" s="3">
        <f t="shared" si="1562"/>
        <v>0</v>
      </c>
    </row>
    <row r="1907" spans="1:245" x14ac:dyDescent="0.2">
      <c r="A1907">
        <v>17</v>
      </c>
      <c r="B1907">
        <v>1</v>
      </c>
      <c r="C1907">
        <f>ROW(SmtRes!A628)</f>
        <v>628</v>
      </c>
      <c r="D1907">
        <f>ROW(EtalonRes!A606)</f>
        <v>606</v>
      </c>
      <c r="E1907" t="s">
        <v>293</v>
      </c>
      <c r="F1907" t="s">
        <v>182</v>
      </c>
      <c r="G1907" t="s">
        <v>183</v>
      </c>
      <c r="H1907" t="s">
        <v>184</v>
      </c>
      <c r="I1907">
        <v>0</v>
      </c>
      <c r="J1907">
        <v>0</v>
      </c>
      <c r="O1907">
        <f t="shared" ref="O1907:O1913" si="1563">ROUND(CP1907,2)</f>
        <v>0</v>
      </c>
      <c r="P1907">
        <f t="shared" ref="P1907:P1913" si="1564">ROUND(CQ1907*I1907,2)</f>
        <v>0</v>
      </c>
      <c r="Q1907">
        <f t="shared" ref="Q1907:Q1913" si="1565">ROUND(CR1907*I1907,2)</f>
        <v>0</v>
      </c>
      <c r="R1907">
        <f t="shared" ref="R1907:R1913" si="1566">ROUND(CS1907*I1907,2)</f>
        <v>0</v>
      </c>
      <c r="S1907">
        <f t="shared" ref="S1907:S1913" si="1567">ROUND(CT1907*I1907,2)</f>
        <v>0</v>
      </c>
      <c r="T1907">
        <f t="shared" ref="T1907:T1913" si="1568">ROUND(CU1907*I1907,2)</f>
        <v>0</v>
      </c>
      <c r="U1907">
        <f t="shared" ref="U1907:U1913" si="1569">CV1907*I1907</f>
        <v>0</v>
      </c>
      <c r="V1907">
        <f t="shared" ref="V1907:V1913" si="1570">CW1907*I1907</f>
        <v>0</v>
      </c>
      <c r="W1907">
        <f t="shared" ref="W1907:W1913" si="1571">ROUND(CX1907*I1907,2)</f>
        <v>0</v>
      </c>
      <c r="X1907">
        <f t="shared" ref="X1907:Y1913" si="1572">ROUND(CY1907,2)</f>
        <v>0</v>
      </c>
      <c r="Y1907">
        <f t="shared" si="1572"/>
        <v>0</v>
      </c>
      <c r="AA1907">
        <v>52421674</v>
      </c>
      <c r="AB1907">
        <f t="shared" ref="AB1907:AB1913" si="1573">ROUND((AC1907+AD1907+AF1907),6)</f>
        <v>2046.64</v>
      </c>
      <c r="AC1907">
        <f t="shared" ref="AC1907:AC1913" si="1574">ROUND((ES1907),6)</f>
        <v>1137.08</v>
      </c>
      <c r="AD1907">
        <f t="shared" ref="AD1907:AD1913" si="1575">ROUND((((ET1907)-(EU1907))+AE1907),6)</f>
        <v>337.7</v>
      </c>
      <c r="AE1907">
        <f t="shared" ref="AE1907:AF1913" si="1576">ROUND((EU1907),6)</f>
        <v>199.85</v>
      </c>
      <c r="AF1907">
        <f t="shared" si="1576"/>
        <v>571.86</v>
      </c>
      <c r="AG1907">
        <f t="shared" ref="AG1907:AG1913" si="1577">ROUND((AP1907),6)</f>
        <v>0</v>
      </c>
      <c r="AH1907">
        <f t="shared" ref="AH1907:AI1913" si="1578">(EW1907)</f>
        <v>2.35</v>
      </c>
      <c r="AI1907">
        <f t="shared" si="1578"/>
        <v>0</v>
      </c>
      <c r="AJ1907">
        <f t="shared" ref="AJ1907:AJ1913" si="1579">(AS1907)</f>
        <v>0</v>
      </c>
      <c r="AK1907">
        <v>2046.64</v>
      </c>
      <c r="AL1907">
        <v>1137.08</v>
      </c>
      <c r="AM1907">
        <v>337.7</v>
      </c>
      <c r="AN1907">
        <v>199.85</v>
      </c>
      <c r="AO1907">
        <v>571.86</v>
      </c>
      <c r="AP1907">
        <v>0</v>
      </c>
      <c r="AQ1907">
        <v>2.35</v>
      </c>
      <c r="AR1907">
        <v>0</v>
      </c>
      <c r="AS1907">
        <v>0</v>
      </c>
      <c r="AT1907">
        <v>80</v>
      </c>
      <c r="AU1907">
        <v>10</v>
      </c>
      <c r="AV1907">
        <v>1</v>
      </c>
      <c r="AW1907">
        <v>1</v>
      </c>
      <c r="AZ1907">
        <v>1</v>
      </c>
      <c r="BA1907">
        <v>1</v>
      </c>
      <c r="BB1907">
        <v>1</v>
      </c>
      <c r="BC1907">
        <v>1</v>
      </c>
      <c r="BD1907" t="s">
        <v>3</v>
      </c>
      <c r="BE1907" t="s">
        <v>3</v>
      </c>
      <c r="BF1907" t="s">
        <v>3</v>
      </c>
      <c r="BG1907" t="s">
        <v>3</v>
      </c>
      <c r="BH1907">
        <v>0</v>
      </c>
      <c r="BI1907">
        <v>4</v>
      </c>
      <c r="BJ1907" t="s">
        <v>185</v>
      </c>
      <c r="BM1907">
        <v>2</v>
      </c>
      <c r="BN1907">
        <v>0</v>
      </c>
      <c r="BO1907" t="s">
        <v>3</v>
      </c>
      <c r="BP1907">
        <v>0</v>
      </c>
      <c r="BQ1907">
        <v>1</v>
      </c>
      <c r="BR1907">
        <v>0</v>
      </c>
      <c r="BS1907">
        <v>1</v>
      </c>
      <c r="BT1907">
        <v>1</v>
      </c>
      <c r="BU1907">
        <v>1</v>
      </c>
      <c r="BV1907">
        <v>1</v>
      </c>
      <c r="BW1907">
        <v>1</v>
      </c>
      <c r="BX1907">
        <v>1</v>
      </c>
      <c r="BY1907" t="s">
        <v>3</v>
      </c>
      <c r="BZ1907">
        <v>80</v>
      </c>
      <c r="CA1907">
        <v>10</v>
      </c>
      <c r="CE1907">
        <v>0</v>
      </c>
      <c r="CF1907">
        <v>0</v>
      </c>
      <c r="CG1907">
        <v>0</v>
      </c>
      <c r="CM1907">
        <v>0</v>
      </c>
      <c r="CN1907" t="s">
        <v>3</v>
      </c>
      <c r="CO1907">
        <v>0</v>
      </c>
      <c r="CP1907">
        <f t="shared" ref="CP1907:CP1913" si="1580">(P1907+Q1907+S1907)</f>
        <v>0</v>
      </c>
      <c r="CQ1907">
        <f t="shared" ref="CQ1907:CQ1913" si="1581">(AC1907*BC1907*AW1907)</f>
        <v>1137.08</v>
      </c>
      <c r="CR1907">
        <f t="shared" ref="CR1907:CR1913" si="1582">((((ET1907)*BB1907-(EU1907)*BS1907)+AE1907*BS1907)*AV1907)</f>
        <v>337.7</v>
      </c>
      <c r="CS1907">
        <f t="shared" ref="CS1907:CS1913" si="1583">(AE1907*BS1907*AV1907)</f>
        <v>199.85</v>
      </c>
      <c r="CT1907">
        <f t="shared" ref="CT1907:CT1913" si="1584">(AF1907*BA1907*AV1907)</f>
        <v>571.86</v>
      </c>
      <c r="CU1907">
        <f t="shared" ref="CU1907:CU1913" si="1585">AG1907</f>
        <v>0</v>
      </c>
      <c r="CV1907">
        <f t="shared" ref="CV1907:CV1913" si="1586">(AH1907*AV1907)</f>
        <v>2.35</v>
      </c>
      <c r="CW1907">
        <f t="shared" ref="CW1907:CX1913" si="1587">AI1907</f>
        <v>0</v>
      </c>
      <c r="CX1907">
        <f t="shared" si="1587"/>
        <v>0</v>
      </c>
      <c r="CY1907">
        <f t="shared" ref="CY1907:CY1913" si="1588">((S1907*BZ1907)/100)</f>
        <v>0</v>
      </c>
      <c r="CZ1907">
        <f t="shared" ref="CZ1907:CZ1913" si="1589">((S1907*CA1907)/100)</f>
        <v>0</v>
      </c>
      <c r="DC1907" t="s">
        <v>3</v>
      </c>
      <c r="DD1907" t="s">
        <v>3</v>
      </c>
      <c r="DE1907" t="s">
        <v>3</v>
      </c>
      <c r="DF1907" t="s">
        <v>3</v>
      </c>
      <c r="DG1907" t="s">
        <v>3</v>
      </c>
      <c r="DH1907" t="s">
        <v>3</v>
      </c>
      <c r="DI1907" t="s">
        <v>3</v>
      </c>
      <c r="DJ1907" t="s">
        <v>3</v>
      </c>
      <c r="DK1907" t="s">
        <v>3</v>
      </c>
      <c r="DL1907" t="s">
        <v>3</v>
      </c>
      <c r="DM1907" t="s">
        <v>3</v>
      </c>
      <c r="DN1907">
        <v>0</v>
      </c>
      <c r="DO1907">
        <v>0</v>
      </c>
      <c r="DP1907">
        <v>1</v>
      </c>
      <c r="DQ1907">
        <v>1</v>
      </c>
      <c r="DU1907">
        <v>1005</v>
      </c>
      <c r="DV1907" t="s">
        <v>184</v>
      </c>
      <c r="DW1907" t="s">
        <v>184</v>
      </c>
      <c r="DX1907">
        <v>1</v>
      </c>
      <c r="EE1907">
        <v>51482692</v>
      </c>
      <c r="EF1907">
        <v>1</v>
      </c>
      <c r="EG1907" t="s">
        <v>21</v>
      </c>
      <c r="EH1907">
        <v>0</v>
      </c>
      <c r="EI1907" t="s">
        <v>3</v>
      </c>
      <c r="EJ1907">
        <v>4</v>
      </c>
      <c r="EK1907">
        <v>2</v>
      </c>
      <c r="EL1907" t="s">
        <v>186</v>
      </c>
      <c r="EM1907" t="s">
        <v>23</v>
      </c>
      <c r="EO1907" t="s">
        <v>3</v>
      </c>
      <c r="EQ1907">
        <v>0</v>
      </c>
      <c r="ER1907">
        <v>2046.64</v>
      </c>
      <c r="ES1907">
        <v>1137.08</v>
      </c>
      <c r="ET1907">
        <v>337.7</v>
      </c>
      <c r="EU1907">
        <v>199.85</v>
      </c>
      <c r="EV1907">
        <v>571.86</v>
      </c>
      <c r="EW1907">
        <v>2.35</v>
      </c>
      <c r="EX1907">
        <v>0</v>
      </c>
      <c r="EY1907">
        <v>0</v>
      </c>
      <c r="FQ1907">
        <v>0</v>
      </c>
      <c r="FR1907">
        <f t="shared" ref="FR1907:FR1913" si="1590">ROUND(IF(AND(BH1907=3,BI1907=3),P1907,0),2)</f>
        <v>0</v>
      </c>
      <c r="FS1907">
        <v>0</v>
      </c>
      <c r="FX1907">
        <v>80</v>
      </c>
      <c r="FY1907">
        <v>10</v>
      </c>
      <c r="GA1907" t="s">
        <v>3</v>
      </c>
      <c r="GD1907">
        <v>0</v>
      </c>
      <c r="GF1907">
        <v>-159447123</v>
      </c>
      <c r="GG1907">
        <v>2</v>
      </c>
      <c r="GH1907">
        <v>1</v>
      </c>
      <c r="GI1907">
        <v>-2</v>
      </c>
      <c r="GJ1907">
        <v>0</v>
      </c>
      <c r="GK1907">
        <f>ROUND(R1907*(R12)/100,2)</f>
        <v>0</v>
      </c>
      <c r="GL1907">
        <f t="shared" ref="GL1907:GL1913" si="1591">ROUND(IF(AND(BH1907=3,BI1907=3,FS1907&lt;&gt;0),P1907,0),2)</f>
        <v>0</v>
      </c>
      <c r="GM1907">
        <f t="shared" ref="GM1907:GM1913" si="1592">ROUND(O1907+X1907+Y1907+GK1907,2)+GX1907</f>
        <v>0</v>
      </c>
      <c r="GN1907">
        <f t="shared" ref="GN1907:GN1913" si="1593">IF(OR(BI1907=0,BI1907=1),ROUND(O1907+X1907+Y1907+GK1907,2),0)</f>
        <v>0</v>
      </c>
      <c r="GO1907">
        <f t="shared" ref="GO1907:GO1913" si="1594">IF(BI1907=2,ROUND(O1907+X1907+Y1907+GK1907,2),0)</f>
        <v>0</v>
      </c>
      <c r="GP1907">
        <f t="shared" ref="GP1907:GP1913" si="1595">IF(BI1907=4,ROUND(O1907+X1907+Y1907+GK1907,2)+GX1907,0)</f>
        <v>0</v>
      </c>
      <c r="GR1907">
        <v>0</v>
      </c>
      <c r="GS1907">
        <v>3</v>
      </c>
      <c r="GT1907">
        <v>0</v>
      </c>
      <c r="GU1907" t="s">
        <v>3</v>
      </c>
      <c r="GV1907">
        <f t="shared" ref="GV1907:GV1913" si="1596">ROUND((GT1907),6)</f>
        <v>0</v>
      </c>
      <c r="GW1907">
        <v>1</v>
      </c>
      <c r="GX1907">
        <f t="shared" ref="GX1907:GX1913" si="1597">ROUND(HC1907*I1907,2)</f>
        <v>0</v>
      </c>
      <c r="HA1907">
        <v>0</v>
      </c>
      <c r="HB1907">
        <v>0</v>
      </c>
      <c r="HC1907">
        <f t="shared" ref="HC1907:HC1913" si="1598">GV1907*GW1907</f>
        <v>0</v>
      </c>
      <c r="HE1907" t="s">
        <v>3</v>
      </c>
      <c r="HF1907" t="s">
        <v>3</v>
      </c>
      <c r="IK1907">
        <f t="shared" ref="IK1907:IK1913" si="1599">ROUND(GM1907*1.2,2)</f>
        <v>0</v>
      </c>
    </row>
    <row r="1908" spans="1:245" x14ac:dyDescent="0.2">
      <c r="A1908">
        <v>18</v>
      </c>
      <c r="B1908">
        <v>1</v>
      </c>
      <c r="C1908">
        <v>627</v>
      </c>
      <c r="E1908" t="s">
        <v>450</v>
      </c>
      <c r="F1908" t="s">
        <v>188</v>
      </c>
      <c r="G1908" t="s">
        <v>189</v>
      </c>
      <c r="H1908" t="s">
        <v>190</v>
      </c>
      <c r="I1908">
        <f>I1907*J1908</f>
        <v>0</v>
      </c>
      <c r="J1908">
        <v>-6.6</v>
      </c>
      <c r="O1908">
        <f t="shared" si="1563"/>
        <v>0</v>
      </c>
      <c r="P1908">
        <f t="shared" si="1564"/>
        <v>0</v>
      </c>
      <c r="Q1908">
        <f t="shared" si="1565"/>
        <v>0</v>
      </c>
      <c r="R1908">
        <f t="shared" si="1566"/>
        <v>0</v>
      </c>
      <c r="S1908">
        <f t="shared" si="1567"/>
        <v>0</v>
      </c>
      <c r="T1908">
        <f t="shared" si="1568"/>
        <v>0</v>
      </c>
      <c r="U1908">
        <f t="shared" si="1569"/>
        <v>0</v>
      </c>
      <c r="V1908">
        <f t="shared" si="1570"/>
        <v>0</v>
      </c>
      <c r="W1908">
        <f t="shared" si="1571"/>
        <v>0</v>
      </c>
      <c r="X1908">
        <f t="shared" si="1572"/>
        <v>0</v>
      </c>
      <c r="Y1908">
        <f t="shared" si="1572"/>
        <v>0</v>
      </c>
      <c r="AA1908">
        <v>52421674</v>
      </c>
      <c r="AB1908">
        <f t="shared" si="1573"/>
        <v>124.03</v>
      </c>
      <c r="AC1908">
        <f t="shared" si="1574"/>
        <v>124.03</v>
      </c>
      <c r="AD1908">
        <f t="shared" si="1575"/>
        <v>0</v>
      </c>
      <c r="AE1908">
        <f t="shared" si="1576"/>
        <v>0</v>
      </c>
      <c r="AF1908">
        <f t="shared" si="1576"/>
        <v>0</v>
      </c>
      <c r="AG1908">
        <f t="shared" si="1577"/>
        <v>0</v>
      </c>
      <c r="AH1908">
        <f t="shared" si="1578"/>
        <v>0</v>
      </c>
      <c r="AI1908">
        <f t="shared" si="1578"/>
        <v>0</v>
      </c>
      <c r="AJ1908">
        <f t="shared" si="1579"/>
        <v>0</v>
      </c>
      <c r="AK1908">
        <v>124.03</v>
      </c>
      <c r="AL1908">
        <v>124.03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80</v>
      </c>
      <c r="AU1908">
        <v>10</v>
      </c>
      <c r="AV1908">
        <v>1</v>
      </c>
      <c r="AW1908">
        <v>1</v>
      </c>
      <c r="AZ1908">
        <v>1</v>
      </c>
      <c r="BA1908">
        <v>1</v>
      </c>
      <c r="BB1908">
        <v>1</v>
      </c>
      <c r="BC1908">
        <v>1</v>
      </c>
      <c r="BD1908" t="s">
        <v>3</v>
      </c>
      <c r="BE1908" t="s">
        <v>3</v>
      </c>
      <c r="BF1908" t="s">
        <v>3</v>
      </c>
      <c r="BG1908" t="s">
        <v>3</v>
      </c>
      <c r="BH1908">
        <v>3</v>
      </c>
      <c r="BI1908">
        <v>4</v>
      </c>
      <c r="BJ1908" t="s">
        <v>191</v>
      </c>
      <c r="BM1908">
        <v>2</v>
      </c>
      <c r="BN1908">
        <v>0</v>
      </c>
      <c r="BO1908" t="s">
        <v>3</v>
      </c>
      <c r="BP1908">
        <v>0</v>
      </c>
      <c r="BQ1908">
        <v>1</v>
      </c>
      <c r="BR1908">
        <v>1</v>
      </c>
      <c r="BS1908">
        <v>1</v>
      </c>
      <c r="BT1908">
        <v>1</v>
      </c>
      <c r="BU1908">
        <v>1</v>
      </c>
      <c r="BV1908">
        <v>1</v>
      </c>
      <c r="BW1908">
        <v>1</v>
      </c>
      <c r="BX1908">
        <v>1</v>
      </c>
      <c r="BY1908" t="s">
        <v>3</v>
      </c>
      <c r="BZ1908">
        <v>80</v>
      </c>
      <c r="CA1908">
        <v>10</v>
      </c>
      <c r="CE1908">
        <v>0</v>
      </c>
      <c r="CF1908">
        <v>0</v>
      </c>
      <c r="CG1908">
        <v>0</v>
      </c>
      <c r="CM1908">
        <v>0</v>
      </c>
      <c r="CN1908" t="s">
        <v>3</v>
      </c>
      <c r="CO1908">
        <v>0</v>
      </c>
      <c r="CP1908">
        <f t="shared" si="1580"/>
        <v>0</v>
      </c>
      <c r="CQ1908">
        <f t="shared" si="1581"/>
        <v>124.03</v>
      </c>
      <c r="CR1908">
        <f t="shared" si="1582"/>
        <v>0</v>
      </c>
      <c r="CS1908">
        <f t="shared" si="1583"/>
        <v>0</v>
      </c>
      <c r="CT1908">
        <f t="shared" si="1584"/>
        <v>0</v>
      </c>
      <c r="CU1908">
        <f t="shared" si="1585"/>
        <v>0</v>
      </c>
      <c r="CV1908">
        <f t="shared" si="1586"/>
        <v>0</v>
      </c>
      <c r="CW1908">
        <f t="shared" si="1587"/>
        <v>0</v>
      </c>
      <c r="CX1908">
        <f t="shared" si="1587"/>
        <v>0</v>
      </c>
      <c r="CY1908">
        <f t="shared" si="1588"/>
        <v>0</v>
      </c>
      <c r="CZ1908">
        <f t="shared" si="1589"/>
        <v>0</v>
      </c>
      <c r="DC1908" t="s">
        <v>3</v>
      </c>
      <c r="DD1908" t="s">
        <v>3</v>
      </c>
      <c r="DE1908" t="s">
        <v>3</v>
      </c>
      <c r="DF1908" t="s">
        <v>3</v>
      </c>
      <c r="DG1908" t="s">
        <v>3</v>
      </c>
      <c r="DH1908" t="s">
        <v>3</v>
      </c>
      <c r="DI1908" t="s">
        <v>3</v>
      </c>
      <c r="DJ1908" t="s">
        <v>3</v>
      </c>
      <c r="DK1908" t="s">
        <v>3</v>
      </c>
      <c r="DL1908" t="s">
        <v>3</v>
      </c>
      <c r="DM1908" t="s">
        <v>3</v>
      </c>
      <c r="DN1908">
        <v>0</v>
      </c>
      <c r="DO1908">
        <v>0</v>
      </c>
      <c r="DP1908">
        <v>1</v>
      </c>
      <c r="DQ1908">
        <v>1</v>
      </c>
      <c r="DU1908">
        <v>1009</v>
      </c>
      <c r="DV1908" t="s">
        <v>190</v>
      </c>
      <c r="DW1908" t="s">
        <v>190</v>
      </c>
      <c r="DX1908">
        <v>1</v>
      </c>
      <c r="EE1908">
        <v>51482692</v>
      </c>
      <c r="EF1908">
        <v>1</v>
      </c>
      <c r="EG1908" t="s">
        <v>21</v>
      </c>
      <c r="EH1908">
        <v>0</v>
      </c>
      <c r="EI1908" t="s">
        <v>3</v>
      </c>
      <c r="EJ1908">
        <v>4</v>
      </c>
      <c r="EK1908">
        <v>2</v>
      </c>
      <c r="EL1908" t="s">
        <v>186</v>
      </c>
      <c r="EM1908" t="s">
        <v>23</v>
      </c>
      <c r="EO1908" t="s">
        <v>3</v>
      </c>
      <c r="EQ1908">
        <v>32768</v>
      </c>
      <c r="ER1908">
        <v>124.03</v>
      </c>
      <c r="ES1908">
        <v>124.03</v>
      </c>
      <c r="ET1908">
        <v>0</v>
      </c>
      <c r="EU1908">
        <v>0</v>
      </c>
      <c r="EV1908">
        <v>0</v>
      </c>
      <c r="EW1908">
        <v>0</v>
      </c>
      <c r="EX1908">
        <v>0</v>
      </c>
      <c r="FQ1908">
        <v>0</v>
      </c>
      <c r="FR1908">
        <f t="shared" si="1590"/>
        <v>0</v>
      </c>
      <c r="FS1908">
        <v>0</v>
      </c>
      <c r="FX1908">
        <v>80</v>
      </c>
      <c r="FY1908">
        <v>10</v>
      </c>
      <c r="GA1908" t="s">
        <v>3</v>
      </c>
      <c r="GD1908">
        <v>0</v>
      </c>
      <c r="GF1908">
        <v>-892265338</v>
      </c>
      <c r="GG1908">
        <v>2</v>
      </c>
      <c r="GH1908">
        <v>1</v>
      </c>
      <c r="GI1908">
        <v>-2</v>
      </c>
      <c r="GJ1908">
        <v>0</v>
      </c>
      <c r="GK1908">
        <f>ROUND(R1908*(R12)/100,2)</f>
        <v>0</v>
      </c>
      <c r="GL1908">
        <f t="shared" si="1591"/>
        <v>0</v>
      </c>
      <c r="GM1908">
        <f t="shared" si="1592"/>
        <v>0</v>
      </c>
      <c r="GN1908">
        <f t="shared" si="1593"/>
        <v>0</v>
      </c>
      <c r="GO1908">
        <f t="shared" si="1594"/>
        <v>0</v>
      </c>
      <c r="GP1908">
        <f t="shared" si="1595"/>
        <v>0</v>
      </c>
      <c r="GR1908">
        <v>0</v>
      </c>
      <c r="GS1908">
        <v>3</v>
      </c>
      <c r="GT1908">
        <v>0</v>
      </c>
      <c r="GU1908" t="s">
        <v>3</v>
      </c>
      <c r="GV1908">
        <f t="shared" si="1596"/>
        <v>0</v>
      </c>
      <c r="GW1908">
        <v>1</v>
      </c>
      <c r="GX1908">
        <f t="shared" si="1597"/>
        <v>0</v>
      </c>
      <c r="HA1908">
        <v>0</v>
      </c>
      <c r="HB1908">
        <v>0</v>
      </c>
      <c r="HC1908">
        <f t="shared" si="1598"/>
        <v>0</v>
      </c>
      <c r="HE1908" t="s">
        <v>3</v>
      </c>
      <c r="HF1908" t="s">
        <v>3</v>
      </c>
      <c r="IK1908">
        <f t="shared" si="1599"/>
        <v>0</v>
      </c>
    </row>
    <row r="1909" spans="1:245" x14ac:dyDescent="0.2">
      <c r="A1909">
        <v>18</v>
      </c>
      <c r="B1909">
        <v>1</v>
      </c>
      <c r="C1909">
        <v>628</v>
      </c>
      <c r="E1909" t="s">
        <v>451</v>
      </c>
      <c r="F1909" t="s">
        <v>193</v>
      </c>
      <c r="G1909" t="s">
        <v>194</v>
      </c>
      <c r="H1909" t="s">
        <v>190</v>
      </c>
      <c r="I1909">
        <f>I1907*J1909</f>
        <v>0</v>
      </c>
      <c r="J1909">
        <v>6.6</v>
      </c>
      <c r="O1909">
        <f t="shared" si="1563"/>
        <v>0</v>
      </c>
      <c r="P1909">
        <f t="shared" si="1564"/>
        <v>0</v>
      </c>
      <c r="Q1909">
        <f t="shared" si="1565"/>
        <v>0</v>
      </c>
      <c r="R1909">
        <f t="shared" si="1566"/>
        <v>0</v>
      </c>
      <c r="S1909">
        <f t="shared" si="1567"/>
        <v>0</v>
      </c>
      <c r="T1909">
        <f t="shared" si="1568"/>
        <v>0</v>
      </c>
      <c r="U1909">
        <f t="shared" si="1569"/>
        <v>0</v>
      </c>
      <c r="V1909">
        <f t="shared" si="1570"/>
        <v>0</v>
      </c>
      <c r="W1909">
        <f t="shared" si="1571"/>
        <v>0</v>
      </c>
      <c r="X1909">
        <f t="shared" si="1572"/>
        <v>0</v>
      </c>
      <c r="Y1909">
        <f t="shared" si="1572"/>
        <v>0</v>
      </c>
      <c r="AA1909">
        <v>52421674</v>
      </c>
      <c r="AB1909">
        <f t="shared" si="1573"/>
        <v>129.55000000000001</v>
      </c>
      <c r="AC1909">
        <f t="shared" si="1574"/>
        <v>129.55000000000001</v>
      </c>
      <c r="AD1909">
        <f t="shared" si="1575"/>
        <v>0</v>
      </c>
      <c r="AE1909">
        <f t="shared" si="1576"/>
        <v>0</v>
      </c>
      <c r="AF1909">
        <f t="shared" si="1576"/>
        <v>0</v>
      </c>
      <c r="AG1909">
        <f t="shared" si="1577"/>
        <v>0</v>
      </c>
      <c r="AH1909">
        <f t="shared" si="1578"/>
        <v>0</v>
      </c>
      <c r="AI1909">
        <f t="shared" si="1578"/>
        <v>0</v>
      </c>
      <c r="AJ1909">
        <f t="shared" si="1579"/>
        <v>0</v>
      </c>
      <c r="AK1909">
        <v>129.55000000000001</v>
      </c>
      <c r="AL1909">
        <v>129.55000000000001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80</v>
      </c>
      <c r="AU1909">
        <v>10</v>
      </c>
      <c r="AV1909">
        <v>1</v>
      </c>
      <c r="AW1909">
        <v>1</v>
      </c>
      <c r="AZ1909">
        <v>1</v>
      </c>
      <c r="BA1909">
        <v>1</v>
      </c>
      <c r="BB1909">
        <v>1</v>
      </c>
      <c r="BC1909">
        <v>1</v>
      </c>
      <c r="BD1909" t="s">
        <v>3</v>
      </c>
      <c r="BE1909" t="s">
        <v>3</v>
      </c>
      <c r="BF1909" t="s">
        <v>3</v>
      </c>
      <c r="BG1909" t="s">
        <v>3</v>
      </c>
      <c r="BH1909">
        <v>3</v>
      </c>
      <c r="BI1909">
        <v>4</v>
      </c>
      <c r="BJ1909" t="s">
        <v>195</v>
      </c>
      <c r="BM1909">
        <v>2</v>
      </c>
      <c r="BN1909">
        <v>0</v>
      </c>
      <c r="BO1909" t="s">
        <v>3</v>
      </c>
      <c r="BP1909">
        <v>0</v>
      </c>
      <c r="BQ1909">
        <v>1</v>
      </c>
      <c r="BR1909">
        <v>0</v>
      </c>
      <c r="BS1909">
        <v>1</v>
      </c>
      <c r="BT1909">
        <v>1</v>
      </c>
      <c r="BU1909">
        <v>1</v>
      </c>
      <c r="BV1909">
        <v>1</v>
      </c>
      <c r="BW1909">
        <v>1</v>
      </c>
      <c r="BX1909">
        <v>1</v>
      </c>
      <c r="BY1909" t="s">
        <v>3</v>
      </c>
      <c r="BZ1909">
        <v>80</v>
      </c>
      <c r="CA1909">
        <v>10</v>
      </c>
      <c r="CE1909">
        <v>0</v>
      </c>
      <c r="CF1909">
        <v>0</v>
      </c>
      <c r="CG1909">
        <v>0</v>
      </c>
      <c r="CM1909">
        <v>0</v>
      </c>
      <c r="CN1909" t="s">
        <v>3</v>
      </c>
      <c r="CO1909">
        <v>0</v>
      </c>
      <c r="CP1909">
        <f t="shared" si="1580"/>
        <v>0</v>
      </c>
      <c r="CQ1909">
        <f t="shared" si="1581"/>
        <v>129.55000000000001</v>
      </c>
      <c r="CR1909">
        <f t="shared" si="1582"/>
        <v>0</v>
      </c>
      <c r="CS1909">
        <f t="shared" si="1583"/>
        <v>0</v>
      </c>
      <c r="CT1909">
        <f t="shared" si="1584"/>
        <v>0</v>
      </c>
      <c r="CU1909">
        <f t="shared" si="1585"/>
        <v>0</v>
      </c>
      <c r="CV1909">
        <f t="shared" si="1586"/>
        <v>0</v>
      </c>
      <c r="CW1909">
        <f t="shared" si="1587"/>
        <v>0</v>
      </c>
      <c r="CX1909">
        <f t="shared" si="1587"/>
        <v>0</v>
      </c>
      <c r="CY1909">
        <f t="shared" si="1588"/>
        <v>0</v>
      </c>
      <c r="CZ1909">
        <f t="shared" si="1589"/>
        <v>0</v>
      </c>
      <c r="DC1909" t="s">
        <v>3</v>
      </c>
      <c r="DD1909" t="s">
        <v>3</v>
      </c>
      <c r="DE1909" t="s">
        <v>3</v>
      </c>
      <c r="DF1909" t="s">
        <v>3</v>
      </c>
      <c r="DG1909" t="s">
        <v>3</v>
      </c>
      <c r="DH1909" t="s">
        <v>3</v>
      </c>
      <c r="DI1909" t="s">
        <v>3</v>
      </c>
      <c r="DJ1909" t="s">
        <v>3</v>
      </c>
      <c r="DK1909" t="s">
        <v>3</v>
      </c>
      <c r="DL1909" t="s">
        <v>3</v>
      </c>
      <c r="DM1909" t="s">
        <v>3</v>
      </c>
      <c r="DN1909">
        <v>0</v>
      </c>
      <c r="DO1909">
        <v>0</v>
      </c>
      <c r="DP1909">
        <v>1</v>
      </c>
      <c r="DQ1909">
        <v>1</v>
      </c>
      <c r="DU1909">
        <v>1009</v>
      </c>
      <c r="DV1909" t="s">
        <v>190</v>
      </c>
      <c r="DW1909" t="s">
        <v>190</v>
      </c>
      <c r="DX1909">
        <v>1</v>
      </c>
      <c r="EE1909">
        <v>51482692</v>
      </c>
      <c r="EF1909">
        <v>1</v>
      </c>
      <c r="EG1909" t="s">
        <v>21</v>
      </c>
      <c r="EH1909">
        <v>0</v>
      </c>
      <c r="EI1909" t="s">
        <v>3</v>
      </c>
      <c r="EJ1909">
        <v>4</v>
      </c>
      <c r="EK1909">
        <v>2</v>
      </c>
      <c r="EL1909" t="s">
        <v>186</v>
      </c>
      <c r="EM1909" t="s">
        <v>23</v>
      </c>
      <c r="EO1909" t="s">
        <v>3</v>
      </c>
      <c r="EQ1909">
        <v>0</v>
      </c>
      <c r="ER1909">
        <v>129.55000000000001</v>
      </c>
      <c r="ES1909">
        <v>129.55000000000001</v>
      </c>
      <c r="ET1909">
        <v>0</v>
      </c>
      <c r="EU1909">
        <v>0</v>
      </c>
      <c r="EV1909">
        <v>0</v>
      </c>
      <c r="EW1909">
        <v>0</v>
      </c>
      <c r="EX1909">
        <v>0</v>
      </c>
      <c r="FQ1909">
        <v>0</v>
      </c>
      <c r="FR1909">
        <f t="shared" si="1590"/>
        <v>0</v>
      </c>
      <c r="FS1909">
        <v>0</v>
      </c>
      <c r="FX1909">
        <v>80</v>
      </c>
      <c r="FY1909">
        <v>10</v>
      </c>
      <c r="GA1909" t="s">
        <v>3</v>
      </c>
      <c r="GD1909">
        <v>0</v>
      </c>
      <c r="GF1909">
        <v>326718089</v>
      </c>
      <c r="GG1909">
        <v>2</v>
      </c>
      <c r="GH1909">
        <v>1</v>
      </c>
      <c r="GI1909">
        <v>-2</v>
      </c>
      <c r="GJ1909">
        <v>0</v>
      </c>
      <c r="GK1909">
        <f>ROUND(R1909*(R12)/100,2)</f>
        <v>0</v>
      </c>
      <c r="GL1909">
        <f t="shared" si="1591"/>
        <v>0</v>
      </c>
      <c r="GM1909">
        <f t="shared" si="1592"/>
        <v>0</v>
      </c>
      <c r="GN1909">
        <f t="shared" si="1593"/>
        <v>0</v>
      </c>
      <c r="GO1909">
        <f t="shared" si="1594"/>
        <v>0</v>
      </c>
      <c r="GP1909">
        <f t="shared" si="1595"/>
        <v>0</v>
      </c>
      <c r="GR1909">
        <v>0</v>
      </c>
      <c r="GS1909">
        <v>3</v>
      </c>
      <c r="GT1909">
        <v>0</v>
      </c>
      <c r="GU1909" t="s">
        <v>3</v>
      </c>
      <c r="GV1909">
        <f t="shared" si="1596"/>
        <v>0</v>
      </c>
      <c r="GW1909">
        <v>1</v>
      </c>
      <c r="GX1909">
        <f t="shared" si="1597"/>
        <v>0</v>
      </c>
      <c r="HA1909">
        <v>0</v>
      </c>
      <c r="HB1909">
        <v>0</v>
      </c>
      <c r="HC1909">
        <f t="shared" si="1598"/>
        <v>0</v>
      </c>
      <c r="HE1909" t="s">
        <v>3</v>
      </c>
      <c r="HF1909" t="s">
        <v>3</v>
      </c>
      <c r="IK1909">
        <f t="shared" si="1599"/>
        <v>0</v>
      </c>
    </row>
    <row r="1910" spans="1:245" x14ac:dyDescent="0.2">
      <c r="A1910">
        <v>17</v>
      </c>
      <c r="B1910">
        <v>1</v>
      </c>
      <c r="C1910">
        <f>ROW(SmtRes!A633)</f>
        <v>633</v>
      </c>
      <c r="D1910">
        <f>ROW(EtalonRes!A611)</f>
        <v>611</v>
      </c>
      <c r="E1910" t="s">
        <v>296</v>
      </c>
      <c r="F1910" t="s">
        <v>197</v>
      </c>
      <c r="G1910" t="s">
        <v>198</v>
      </c>
      <c r="H1910" t="s">
        <v>184</v>
      </c>
      <c r="I1910">
        <v>0</v>
      </c>
      <c r="J1910">
        <v>0</v>
      </c>
      <c r="O1910">
        <f t="shared" si="1563"/>
        <v>0</v>
      </c>
      <c r="P1910">
        <f t="shared" si="1564"/>
        <v>0</v>
      </c>
      <c r="Q1910">
        <f t="shared" si="1565"/>
        <v>0</v>
      </c>
      <c r="R1910">
        <f t="shared" si="1566"/>
        <v>0</v>
      </c>
      <c r="S1910">
        <f t="shared" si="1567"/>
        <v>0</v>
      </c>
      <c r="T1910">
        <f t="shared" si="1568"/>
        <v>0</v>
      </c>
      <c r="U1910">
        <f t="shared" si="1569"/>
        <v>0</v>
      </c>
      <c r="V1910">
        <f t="shared" si="1570"/>
        <v>0</v>
      </c>
      <c r="W1910">
        <f t="shared" si="1571"/>
        <v>0</v>
      </c>
      <c r="X1910">
        <f t="shared" si="1572"/>
        <v>0</v>
      </c>
      <c r="Y1910">
        <f t="shared" si="1572"/>
        <v>0</v>
      </c>
      <c r="AA1910">
        <v>52421674</v>
      </c>
      <c r="AB1910">
        <f t="shared" si="1573"/>
        <v>2111.12</v>
      </c>
      <c r="AC1910">
        <f t="shared" si="1574"/>
        <v>1201.56</v>
      </c>
      <c r="AD1910">
        <f t="shared" si="1575"/>
        <v>337.7</v>
      </c>
      <c r="AE1910">
        <f t="shared" si="1576"/>
        <v>199.85</v>
      </c>
      <c r="AF1910">
        <f t="shared" si="1576"/>
        <v>571.86</v>
      </c>
      <c r="AG1910">
        <f t="shared" si="1577"/>
        <v>0</v>
      </c>
      <c r="AH1910">
        <f t="shared" si="1578"/>
        <v>2.35</v>
      </c>
      <c r="AI1910">
        <f t="shared" si="1578"/>
        <v>0</v>
      </c>
      <c r="AJ1910">
        <f t="shared" si="1579"/>
        <v>0</v>
      </c>
      <c r="AK1910">
        <v>2111.12</v>
      </c>
      <c r="AL1910">
        <v>1201.56</v>
      </c>
      <c r="AM1910">
        <v>337.7</v>
      </c>
      <c r="AN1910">
        <v>199.85</v>
      </c>
      <c r="AO1910">
        <v>571.86</v>
      </c>
      <c r="AP1910">
        <v>0</v>
      </c>
      <c r="AQ1910">
        <v>2.35</v>
      </c>
      <c r="AR1910">
        <v>0</v>
      </c>
      <c r="AS1910">
        <v>0</v>
      </c>
      <c r="AT1910">
        <v>80</v>
      </c>
      <c r="AU1910">
        <v>10</v>
      </c>
      <c r="AV1910">
        <v>1</v>
      </c>
      <c r="AW1910">
        <v>1</v>
      </c>
      <c r="AZ1910">
        <v>1</v>
      </c>
      <c r="BA1910">
        <v>1</v>
      </c>
      <c r="BB1910">
        <v>1</v>
      </c>
      <c r="BC1910">
        <v>1</v>
      </c>
      <c r="BD1910" t="s">
        <v>3</v>
      </c>
      <c r="BE1910" t="s">
        <v>3</v>
      </c>
      <c r="BF1910" t="s">
        <v>3</v>
      </c>
      <c r="BG1910" t="s">
        <v>3</v>
      </c>
      <c r="BH1910">
        <v>0</v>
      </c>
      <c r="BI1910">
        <v>4</v>
      </c>
      <c r="BJ1910" t="s">
        <v>199</v>
      </c>
      <c r="BM1910">
        <v>2</v>
      </c>
      <c r="BN1910">
        <v>0</v>
      </c>
      <c r="BO1910" t="s">
        <v>3</v>
      </c>
      <c r="BP1910">
        <v>0</v>
      </c>
      <c r="BQ1910">
        <v>1</v>
      </c>
      <c r="BR1910">
        <v>0</v>
      </c>
      <c r="BS1910">
        <v>1</v>
      </c>
      <c r="BT1910">
        <v>1</v>
      </c>
      <c r="BU1910">
        <v>1</v>
      </c>
      <c r="BV1910">
        <v>1</v>
      </c>
      <c r="BW1910">
        <v>1</v>
      </c>
      <c r="BX1910">
        <v>1</v>
      </c>
      <c r="BY1910" t="s">
        <v>3</v>
      </c>
      <c r="BZ1910">
        <v>80</v>
      </c>
      <c r="CA1910">
        <v>10</v>
      </c>
      <c r="CE1910">
        <v>0</v>
      </c>
      <c r="CF1910">
        <v>0</v>
      </c>
      <c r="CG1910">
        <v>0</v>
      </c>
      <c r="CM1910">
        <v>0</v>
      </c>
      <c r="CN1910" t="s">
        <v>3</v>
      </c>
      <c r="CO1910">
        <v>0</v>
      </c>
      <c r="CP1910">
        <f t="shared" si="1580"/>
        <v>0</v>
      </c>
      <c r="CQ1910">
        <f t="shared" si="1581"/>
        <v>1201.56</v>
      </c>
      <c r="CR1910">
        <f t="shared" si="1582"/>
        <v>337.7</v>
      </c>
      <c r="CS1910">
        <f t="shared" si="1583"/>
        <v>199.85</v>
      </c>
      <c r="CT1910">
        <f t="shared" si="1584"/>
        <v>571.86</v>
      </c>
      <c r="CU1910">
        <f t="shared" si="1585"/>
        <v>0</v>
      </c>
      <c r="CV1910">
        <f t="shared" si="1586"/>
        <v>2.35</v>
      </c>
      <c r="CW1910">
        <f t="shared" si="1587"/>
        <v>0</v>
      </c>
      <c r="CX1910">
        <f t="shared" si="1587"/>
        <v>0</v>
      </c>
      <c r="CY1910">
        <f t="shared" si="1588"/>
        <v>0</v>
      </c>
      <c r="CZ1910">
        <f t="shared" si="1589"/>
        <v>0</v>
      </c>
      <c r="DC1910" t="s">
        <v>3</v>
      </c>
      <c r="DD1910" t="s">
        <v>3</v>
      </c>
      <c r="DE1910" t="s">
        <v>3</v>
      </c>
      <c r="DF1910" t="s">
        <v>3</v>
      </c>
      <c r="DG1910" t="s">
        <v>3</v>
      </c>
      <c r="DH1910" t="s">
        <v>3</v>
      </c>
      <c r="DI1910" t="s">
        <v>3</v>
      </c>
      <c r="DJ1910" t="s">
        <v>3</v>
      </c>
      <c r="DK1910" t="s">
        <v>3</v>
      </c>
      <c r="DL1910" t="s">
        <v>3</v>
      </c>
      <c r="DM1910" t="s">
        <v>3</v>
      </c>
      <c r="DN1910">
        <v>0</v>
      </c>
      <c r="DO1910">
        <v>0</v>
      </c>
      <c r="DP1910">
        <v>1</v>
      </c>
      <c r="DQ1910">
        <v>1</v>
      </c>
      <c r="DU1910">
        <v>1005</v>
      </c>
      <c r="DV1910" t="s">
        <v>184</v>
      </c>
      <c r="DW1910" t="s">
        <v>184</v>
      </c>
      <c r="DX1910">
        <v>1</v>
      </c>
      <c r="EE1910">
        <v>51482692</v>
      </c>
      <c r="EF1910">
        <v>1</v>
      </c>
      <c r="EG1910" t="s">
        <v>21</v>
      </c>
      <c r="EH1910">
        <v>0</v>
      </c>
      <c r="EI1910" t="s">
        <v>3</v>
      </c>
      <c r="EJ1910">
        <v>4</v>
      </c>
      <c r="EK1910">
        <v>2</v>
      </c>
      <c r="EL1910" t="s">
        <v>186</v>
      </c>
      <c r="EM1910" t="s">
        <v>23</v>
      </c>
      <c r="EO1910" t="s">
        <v>3</v>
      </c>
      <c r="EQ1910">
        <v>0</v>
      </c>
      <c r="ER1910">
        <v>2111.12</v>
      </c>
      <c r="ES1910">
        <v>1201.56</v>
      </c>
      <c r="ET1910">
        <v>337.7</v>
      </c>
      <c r="EU1910">
        <v>199.85</v>
      </c>
      <c r="EV1910">
        <v>571.86</v>
      </c>
      <c r="EW1910">
        <v>2.35</v>
      </c>
      <c r="EX1910">
        <v>0</v>
      </c>
      <c r="EY1910">
        <v>0</v>
      </c>
      <c r="FQ1910">
        <v>0</v>
      </c>
      <c r="FR1910">
        <f t="shared" si="1590"/>
        <v>0</v>
      </c>
      <c r="FS1910">
        <v>0</v>
      </c>
      <c r="FX1910">
        <v>80</v>
      </c>
      <c r="FY1910">
        <v>10</v>
      </c>
      <c r="GA1910" t="s">
        <v>3</v>
      </c>
      <c r="GD1910">
        <v>0</v>
      </c>
      <c r="GF1910">
        <v>-2084179253</v>
      </c>
      <c r="GG1910">
        <v>2</v>
      </c>
      <c r="GH1910">
        <v>1</v>
      </c>
      <c r="GI1910">
        <v>-2</v>
      </c>
      <c r="GJ1910">
        <v>0</v>
      </c>
      <c r="GK1910">
        <f>ROUND(R1910*(R12)/100,2)</f>
        <v>0</v>
      </c>
      <c r="GL1910">
        <f t="shared" si="1591"/>
        <v>0</v>
      </c>
      <c r="GM1910">
        <f t="shared" si="1592"/>
        <v>0</v>
      </c>
      <c r="GN1910">
        <f t="shared" si="1593"/>
        <v>0</v>
      </c>
      <c r="GO1910">
        <f t="shared" si="1594"/>
        <v>0</v>
      </c>
      <c r="GP1910">
        <f t="shared" si="1595"/>
        <v>0</v>
      </c>
      <c r="GR1910">
        <v>0</v>
      </c>
      <c r="GS1910">
        <v>3</v>
      </c>
      <c r="GT1910">
        <v>0</v>
      </c>
      <c r="GU1910" t="s">
        <v>3</v>
      </c>
      <c r="GV1910">
        <f t="shared" si="1596"/>
        <v>0</v>
      </c>
      <c r="GW1910">
        <v>1</v>
      </c>
      <c r="GX1910">
        <f t="shared" si="1597"/>
        <v>0</v>
      </c>
      <c r="HA1910">
        <v>0</v>
      </c>
      <c r="HB1910">
        <v>0</v>
      </c>
      <c r="HC1910">
        <f t="shared" si="1598"/>
        <v>0</v>
      </c>
      <c r="HE1910" t="s">
        <v>3</v>
      </c>
      <c r="HF1910" t="s">
        <v>3</v>
      </c>
      <c r="IK1910">
        <f t="shared" si="1599"/>
        <v>0</v>
      </c>
    </row>
    <row r="1911" spans="1:245" x14ac:dyDescent="0.2">
      <c r="A1911">
        <v>17</v>
      </c>
      <c r="B1911">
        <v>1</v>
      </c>
      <c r="C1911">
        <f>ROW(SmtRes!A636)</f>
        <v>636</v>
      </c>
      <c r="D1911">
        <f>ROW(EtalonRes!A613)</f>
        <v>613</v>
      </c>
      <c r="E1911" t="s">
        <v>299</v>
      </c>
      <c r="F1911" t="s">
        <v>201</v>
      </c>
      <c r="G1911" t="s">
        <v>202</v>
      </c>
      <c r="H1911" t="s">
        <v>184</v>
      </c>
      <c r="I1911">
        <v>0</v>
      </c>
      <c r="J1911">
        <v>0</v>
      </c>
      <c r="O1911">
        <f t="shared" si="1563"/>
        <v>0</v>
      </c>
      <c r="P1911">
        <f t="shared" si="1564"/>
        <v>0</v>
      </c>
      <c r="Q1911">
        <f t="shared" si="1565"/>
        <v>0</v>
      </c>
      <c r="R1911">
        <f t="shared" si="1566"/>
        <v>0</v>
      </c>
      <c r="S1911">
        <f t="shared" si="1567"/>
        <v>0</v>
      </c>
      <c r="T1911">
        <f t="shared" si="1568"/>
        <v>0</v>
      </c>
      <c r="U1911">
        <f t="shared" si="1569"/>
        <v>0</v>
      </c>
      <c r="V1911">
        <f t="shared" si="1570"/>
        <v>0</v>
      </c>
      <c r="W1911">
        <f t="shared" si="1571"/>
        <v>0</v>
      </c>
      <c r="X1911">
        <f t="shared" si="1572"/>
        <v>0</v>
      </c>
      <c r="Y1911">
        <f t="shared" si="1572"/>
        <v>0</v>
      </c>
      <c r="AA1911">
        <v>52421674</v>
      </c>
      <c r="AB1911">
        <f t="shared" si="1573"/>
        <v>23.26</v>
      </c>
      <c r="AC1911">
        <f t="shared" si="1574"/>
        <v>11.13</v>
      </c>
      <c r="AD1911">
        <f t="shared" si="1575"/>
        <v>0</v>
      </c>
      <c r="AE1911">
        <f t="shared" si="1576"/>
        <v>0</v>
      </c>
      <c r="AF1911">
        <f t="shared" si="1576"/>
        <v>12.13</v>
      </c>
      <c r="AG1911">
        <f t="shared" si="1577"/>
        <v>0</v>
      </c>
      <c r="AH1911">
        <f t="shared" si="1578"/>
        <v>0.06</v>
      </c>
      <c r="AI1911">
        <f t="shared" si="1578"/>
        <v>0</v>
      </c>
      <c r="AJ1911">
        <f t="shared" si="1579"/>
        <v>0</v>
      </c>
      <c r="AK1911">
        <v>23.26</v>
      </c>
      <c r="AL1911">
        <v>11.13</v>
      </c>
      <c r="AM1911">
        <v>0</v>
      </c>
      <c r="AN1911">
        <v>0</v>
      </c>
      <c r="AO1911">
        <v>12.13</v>
      </c>
      <c r="AP1911">
        <v>0</v>
      </c>
      <c r="AQ1911">
        <v>0.06</v>
      </c>
      <c r="AR1911">
        <v>0</v>
      </c>
      <c r="AS1911">
        <v>0</v>
      </c>
      <c r="AT1911">
        <v>80</v>
      </c>
      <c r="AU1911">
        <v>10</v>
      </c>
      <c r="AV1911">
        <v>1</v>
      </c>
      <c r="AW1911">
        <v>1</v>
      </c>
      <c r="AZ1911">
        <v>1</v>
      </c>
      <c r="BA1911">
        <v>1</v>
      </c>
      <c r="BB1911">
        <v>1</v>
      </c>
      <c r="BC1911">
        <v>1</v>
      </c>
      <c r="BD1911" t="s">
        <v>3</v>
      </c>
      <c r="BE1911" t="s">
        <v>3</v>
      </c>
      <c r="BF1911" t="s">
        <v>3</v>
      </c>
      <c r="BG1911" t="s">
        <v>3</v>
      </c>
      <c r="BH1911">
        <v>0</v>
      </c>
      <c r="BI1911">
        <v>4</v>
      </c>
      <c r="BJ1911" t="s">
        <v>203</v>
      </c>
      <c r="BM1911">
        <v>2</v>
      </c>
      <c r="BN1911">
        <v>0</v>
      </c>
      <c r="BO1911" t="s">
        <v>3</v>
      </c>
      <c r="BP1911">
        <v>0</v>
      </c>
      <c r="BQ1911">
        <v>1</v>
      </c>
      <c r="BR1911">
        <v>0</v>
      </c>
      <c r="BS1911">
        <v>1</v>
      </c>
      <c r="BT1911">
        <v>1</v>
      </c>
      <c r="BU1911">
        <v>1</v>
      </c>
      <c r="BV1911">
        <v>1</v>
      </c>
      <c r="BW1911">
        <v>1</v>
      </c>
      <c r="BX1911">
        <v>1</v>
      </c>
      <c r="BY1911" t="s">
        <v>3</v>
      </c>
      <c r="BZ1911">
        <v>80</v>
      </c>
      <c r="CA1911">
        <v>10</v>
      </c>
      <c r="CE1911">
        <v>0</v>
      </c>
      <c r="CF1911">
        <v>0</v>
      </c>
      <c r="CG1911">
        <v>0</v>
      </c>
      <c r="CM1911">
        <v>0</v>
      </c>
      <c r="CN1911" t="s">
        <v>3</v>
      </c>
      <c r="CO1911">
        <v>0</v>
      </c>
      <c r="CP1911">
        <f t="shared" si="1580"/>
        <v>0</v>
      </c>
      <c r="CQ1911">
        <f t="shared" si="1581"/>
        <v>11.13</v>
      </c>
      <c r="CR1911">
        <f t="shared" si="1582"/>
        <v>0</v>
      </c>
      <c r="CS1911">
        <f t="shared" si="1583"/>
        <v>0</v>
      </c>
      <c r="CT1911">
        <f t="shared" si="1584"/>
        <v>12.13</v>
      </c>
      <c r="CU1911">
        <f t="shared" si="1585"/>
        <v>0</v>
      </c>
      <c r="CV1911">
        <f t="shared" si="1586"/>
        <v>0.06</v>
      </c>
      <c r="CW1911">
        <f t="shared" si="1587"/>
        <v>0</v>
      </c>
      <c r="CX1911">
        <f t="shared" si="1587"/>
        <v>0</v>
      </c>
      <c r="CY1911">
        <f t="shared" si="1588"/>
        <v>0</v>
      </c>
      <c r="CZ1911">
        <f t="shared" si="1589"/>
        <v>0</v>
      </c>
      <c r="DC1911" t="s">
        <v>3</v>
      </c>
      <c r="DD1911" t="s">
        <v>3</v>
      </c>
      <c r="DE1911" t="s">
        <v>3</v>
      </c>
      <c r="DF1911" t="s">
        <v>3</v>
      </c>
      <c r="DG1911" t="s">
        <v>3</v>
      </c>
      <c r="DH1911" t="s">
        <v>3</v>
      </c>
      <c r="DI1911" t="s">
        <v>3</v>
      </c>
      <c r="DJ1911" t="s">
        <v>3</v>
      </c>
      <c r="DK1911" t="s">
        <v>3</v>
      </c>
      <c r="DL1911" t="s">
        <v>3</v>
      </c>
      <c r="DM1911" t="s">
        <v>3</v>
      </c>
      <c r="DN1911">
        <v>0</v>
      </c>
      <c r="DO1911">
        <v>0</v>
      </c>
      <c r="DP1911">
        <v>1</v>
      </c>
      <c r="DQ1911">
        <v>1</v>
      </c>
      <c r="DU1911">
        <v>1005</v>
      </c>
      <c r="DV1911" t="s">
        <v>184</v>
      </c>
      <c r="DW1911" t="s">
        <v>184</v>
      </c>
      <c r="DX1911">
        <v>1</v>
      </c>
      <c r="EE1911">
        <v>51482692</v>
      </c>
      <c r="EF1911">
        <v>1</v>
      </c>
      <c r="EG1911" t="s">
        <v>21</v>
      </c>
      <c r="EH1911">
        <v>0</v>
      </c>
      <c r="EI1911" t="s">
        <v>3</v>
      </c>
      <c r="EJ1911">
        <v>4</v>
      </c>
      <c r="EK1911">
        <v>2</v>
      </c>
      <c r="EL1911" t="s">
        <v>186</v>
      </c>
      <c r="EM1911" t="s">
        <v>23</v>
      </c>
      <c r="EO1911" t="s">
        <v>3</v>
      </c>
      <c r="EQ1911">
        <v>0</v>
      </c>
      <c r="ER1911">
        <v>23.26</v>
      </c>
      <c r="ES1911">
        <v>11.13</v>
      </c>
      <c r="ET1911">
        <v>0</v>
      </c>
      <c r="EU1911">
        <v>0</v>
      </c>
      <c r="EV1911">
        <v>12.13</v>
      </c>
      <c r="EW1911">
        <v>0.06</v>
      </c>
      <c r="EX1911">
        <v>0</v>
      </c>
      <c r="EY1911">
        <v>0</v>
      </c>
      <c r="FQ1911">
        <v>0</v>
      </c>
      <c r="FR1911">
        <f t="shared" si="1590"/>
        <v>0</v>
      </c>
      <c r="FS1911">
        <v>0</v>
      </c>
      <c r="FX1911">
        <v>80</v>
      </c>
      <c r="FY1911">
        <v>10</v>
      </c>
      <c r="GA1911" t="s">
        <v>3</v>
      </c>
      <c r="GD1911">
        <v>0</v>
      </c>
      <c r="GF1911">
        <v>1586931192</v>
      </c>
      <c r="GG1911">
        <v>2</v>
      </c>
      <c r="GH1911">
        <v>1</v>
      </c>
      <c r="GI1911">
        <v>-2</v>
      </c>
      <c r="GJ1911">
        <v>0</v>
      </c>
      <c r="GK1911">
        <f>ROUND(R1911*(R12)/100,2)</f>
        <v>0</v>
      </c>
      <c r="GL1911">
        <f t="shared" si="1591"/>
        <v>0</v>
      </c>
      <c r="GM1911">
        <f t="shared" si="1592"/>
        <v>0</v>
      </c>
      <c r="GN1911">
        <f t="shared" si="1593"/>
        <v>0</v>
      </c>
      <c r="GO1911">
        <f t="shared" si="1594"/>
        <v>0</v>
      </c>
      <c r="GP1911">
        <f t="shared" si="1595"/>
        <v>0</v>
      </c>
      <c r="GR1911">
        <v>0</v>
      </c>
      <c r="GS1911">
        <v>3</v>
      </c>
      <c r="GT1911">
        <v>0</v>
      </c>
      <c r="GU1911" t="s">
        <v>3</v>
      </c>
      <c r="GV1911">
        <f t="shared" si="1596"/>
        <v>0</v>
      </c>
      <c r="GW1911">
        <v>1</v>
      </c>
      <c r="GX1911">
        <f t="shared" si="1597"/>
        <v>0</v>
      </c>
      <c r="HA1911">
        <v>0</v>
      </c>
      <c r="HB1911">
        <v>0</v>
      </c>
      <c r="HC1911">
        <f t="shared" si="1598"/>
        <v>0</v>
      </c>
      <c r="HE1911" t="s">
        <v>3</v>
      </c>
      <c r="HF1911" t="s">
        <v>3</v>
      </c>
      <c r="IK1911">
        <f t="shared" si="1599"/>
        <v>0</v>
      </c>
    </row>
    <row r="1912" spans="1:245" x14ac:dyDescent="0.2">
      <c r="A1912">
        <v>18</v>
      </c>
      <c r="B1912">
        <v>1</v>
      </c>
      <c r="C1912">
        <v>635</v>
      </c>
      <c r="E1912" t="s">
        <v>452</v>
      </c>
      <c r="F1912" t="s">
        <v>205</v>
      </c>
      <c r="G1912" t="s">
        <v>206</v>
      </c>
      <c r="H1912" t="s">
        <v>190</v>
      </c>
      <c r="I1912">
        <f>I1911*J1912</f>
        <v>0</v>
      </c>
      <c r="J1912">
        <v>-0.35</v>
      </c>
      <c r="O1912">
        <f t="shared" si="1563"/>
        <v>0</v>
      </c>
      <c r="P1912">
        <f t="shared" si="1564"/>
        <v>0</v>
      </c>
      <c r="Q1912">
        <f t="shared" si="1565"/>
        <v>0</v>
      </c>
      <c r="R1912">
        <f t="shared" si="1566"/>
        <v>0</v>
      </c>
      <c r="S1912">
        <f t="shared" si="1567"/>
        <v>0</v>
      </c>
      <c r="T1912">
        <f t="shared" si="1568"/>
        <v>0</v>
      </c>
      <c r="U1912">
        <f t="shared" si="1569"/>
        <v>0</v>
      </c>
      <c r="V1912">
        <f t="shared" si="1570"/>
        <v>0</v>
      </c>
      <c r="W1912">
        <f t="shared" si="1571"/>
        <v>0</v>
      </c>
      <c r="X1912">
        <f t="shared" si="1572"/>
        <v>0</v>
      </c>
      <c r="Y1912">
        <f t="shared" si="1572"/>
        <v>0</v>
      </c>
      <c r="AA1912">
        <v>52421674</v>
      </c>
      <c r="AB1912">
        <f t="shared" si="1573"/>
        <v>31.8</v>
      </c>
      <c r="AC1912">
        <f t="shared" si="1574"/>
        <v>31.8</v>
      </c>
      <c r="AD1912">
        <f t="shared" si="1575"/>
        <v>0</v>
      </c>
      <c r="AE1912">
        <f t="shared" si="1576"/>
        <v>0</v>
      </c>
      <c r="AF1912">
        <f t="shared" si="1576"/>
        <v>0</v>
      </c>
      <c r="AG1912">
        <f t="shared" si="1577"/>
        <v>0</v>
      </c>
      <c r="AH1912">
        <f t="shared" si="1578"/>
        <v>0</v>
      </c>
      <c r="AI1912">
        <f t="shared" si="1578"/>
        <v>0</v>
      </c>
      <c r="AJ1912">
        <f t="shared" si="1579"/>
        <v>0</v>
      </c>
      <c r="AK1912">
        <v>31.8</v>
      </c>
      <c r="AL1912">
        <v>31.8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80</v>
      </c>
      <c r="AU1912">
        <v>10</v>
      </c>
      <c r="AV1912">
        <v>1</v>
      </c>
      <c r="AW1912">
        <v>1</v>
      </c>
      <c r="AZ1912">
        <v>1</v>
      </c>
      <c r="BA1912">
        <v>1</v>
      </c>
      <c r="BB1912">
        <v>1</v>
      </c>
      <c r="BC1912">
        <v>1</v>
      </c>
      <c r="BD1912" t="s">
        <v>3</v>
      </c>
      <c r="BE1912" t="s">
        <v>3</v>
      </c>
      <c r="BF1912" t="s">
        <v>3</v>
      </c>
      <c r="BG1912" t="s">
        <v>3</v>
      </c>
      <c r="BH1912">
        <v>3</v>
      </c>
      <c r="BI1912">
        <v>4</v>
      </c>
      <c r="BJ1912" t="s">
        <v>207</v>
      </c>
      <c r="BM1912">
        <v>2</v>
      </c>
      <c r="BN1912">
        <v>0</v>
      </c>
      <c r="BO1912" t="s">
        <v>3</v>
      </c>
      <c r="BP1912">
        <v>0</v>
      </c>
      <c r="BQ1912">
        <v>1</v>
      </c>
      <c r="BR1912">
        <v>1</v>
      </c>
      <c r="BS1912">
        <v>1</v>
      </c>
      <c r="BT1912">
        <v>1</v>
      </c>
      <c r="BU1912">
        <v>1</v>
      </c>
      <c r="BV1912">
        <v>1</v>
      </c>
      <c r="BW1912">
        <v>1</v>
      </c>
      <c r="BX1912">
        <v>1</v>
      </c>
      <c r="BY1912" t="s">
        <v>3</v>
      </c>
      <c r="BZ1912">
        <v>80</v>
      </c>
      <c r="CA1912">
        <v>10</v>
      </c>
      <c r="CE1912">
        <v>0</v>
      </c>
      <c r="CF1912">
        <v>0</v>
      </c>
      <c r="CG1912">
        <v>0</v>
      </c>
      <c r="CM1912">
        <v>0</v>
      </c>
      <c r="CN1912" t="s">
        <v>3</v>
      </c>
      <c r="CO1912">
        <v>0</v>
      </c>
      <c r="CP1912">
        <f t="shared" si="1580"/>
        <v>0</v>
      </c>
      <c r="CQ1912">
        <f t="shared" si="1581"/>
        <v>31.8</v>
      </c>
      <c r="CR1912">
        <f t="shared" si="1582"/>
        <v>0</v>
      </c>
      <c r="CS1912">
        <f t="shared" si="1583"/>
        <v>0</v>
      </c>
      <c r="CT1912">
        <f t="shared" si="1584"/>
        <v>0</v>
      </c>
      <c r="CU1912">
        <f t="shared" si="1585"/>
        <v>0</v>
      </c>
      <c r="CV1912">
        <f t="shared" si="1586"/>
        <v>0</v>
      </c>
      <c r="CW1912">
        <f t="shared" si="1587"/>
        <v>0</v>
      </c>
      <c r="CX1912">
        <f t="shared" si="1587"/>
        <v>0</v>
      </c>
      <c r="CY1912">
        <f t="shared" si="1588"/>
        <v>0</v>
      </c>
      <c r="CZ1912">
        <f t="shared" si="1589"/>
        <v>0</v>
      </c>
      <c r="DC1912" t="s">
        <v>3</v>
      </c>
      <c r="DD1912" t="s">
        <v>3</v>
      </c>
      <c r="DE1912" t="s">
        <v>3</v>
      </c>
      <c r="DF1912" t="s">
        <v>3</v>
      </c>
      <c r="DG1912" t="s">
        <v>3</v>
      </c>
      <c r="DH1912" t="s">
        <v>3</v>
      </c>
      <c r="DI1912" t="s">
        <v>3</v>
      </c>
      <c r="DJ1912" t="s">
        <v>3</v>
      </c>
      <c r="DK1912" t="s">
        <v>3</v>
      </c>
      <c r="DL1912" t="s">
        <v>3</v>
      </c>
      <c r="DM1912" t="s">
        <v>3</v>
      </c>
      <c r="DN1912">
        <v>0</v>
      </c>
      <c r="DO1912">
        <v>0</v>
      </c>
      <c r="DP1912">
        <v>1</v>
      </c>
      <c r="DQ1912">
        <v>1</v>
      </c>
      <c r="DU1912">
        <v>1009</v>
      </c>
      <c r="DV1912" t="s">
        <v>190</v>
      </c>
      <c r="DW1912" t="s">
        <v>190</v>
      </c>
      <c r="DX1912">
        <v>1</v>
      </c>
      <c r="EE1912">
        <v>51482692</v>
      </c>
      <c r="EF1912">
        <v>1</v>
      </c>
      <c r="EG1912" t="s">
        <v>21</v>
      </c>
      <c r="EH1912">
        <v>0</v>
      </c>
      <c r="EI1912" t="s">
        <v>3</v>
      </c>
      <c r="EJ1912">
        <v>4</v>
      </c>
      <c r="EK1912">
        <v>2</v>
      </c>
      <c r="EL1912" t="s">
        <v>186</v>
      </c>
      <c r="EM1912" t="s">
        <v>23</v>
      </c>
      <c r="EO1912" t="s">
        <v>3</v>
      </c>
      <c r="EQ1912">
        <v>32768</v>
      </c>
      <c r="ER1912">
        <v>31.8</v>
      </c>
      <c r="ES1912">
        <v>31.8</v>
      </c>
      <c r="ET1912">
        <v>0</v>
      </c>
      <c r="EU1912">
        <v>0</v>
      </c>
      <c r="EV1912">
        <v>0</v>
      </c>
      <c r="EW1912">
        <v>0</v>
      </c>
      <c r="EX1912">
        <v>0</v>
      </c>
      <c r="FQ1912">
        <v>0</v>
      </c>
      <c r="FR1912">
        <f t="shared" si="1590"/>
        <v>0</v>
      </c>
      <c r="FS1912">
        <v>0</v>
      </c>
      <c r="FX1912">
        <v>80</v>
      </c>
      <c r="FY1912">
        <v>10</v>
      </c>
      <c r="GA1912" t="s">
        <v>3</v>
      </c>
      <c r="GD1912">
        <v>0</v>
      </c>
      <c r="GF1912">
        <v>-1239380159</v>
      </c>
      <c r="GG1912">
        <v>2</v>
      </c>
      <c r="GH1912">
        <v>1</v>
      </c>
      <c r="GI1912">
        <v>-2</v>
      </c>
      <c r="GJ1912">
        <v>0</v>
      </c>
      <c r="GK1912">
        <f>ROUND(R1912*(R12)/100,2)</f>
        <v>0</v>
      </c>
      <c r="GL1912">
        <f t="shared" si="1591"/>
        <v>0</v>
      </c>
      <c r="GM1912">
        <f t="shared" si="1592"/>
        <v>0</v>
      </c>
      <c r="GN1912">
        <f t="shared" si="1593"/>
        <v>0</v>
      </c>
      <c r="GO1912">
        <f t="shared" si="1594"/>
        <v>0</v>
      </c>
      <c r="GP1912">
        <f t="shared" si="1595"/>
        <v>0</v>
      </c>
      <c r="GR1912">
        <v>0</v>
      </c>
      <c r="GS1912">
        <v>3</v>
      </c>
      <c r="GT1912">
        <v>0</v>
      </c>
      <c r="GU1912" t="s">
        <v>3</v>
      </c>
      <c r="GV1912">
        <f t="shared" si="1596"/>
        <v>0</v>
      </c>
      <c r="GW1912">
        <v>1</v>
      </c>
      <c r="GX1912">
        <f t="shared" si="1597"/>
        <v>0</v>
      </c>
      <c r="HA1912">
        <v>0</v>
      </c>
      <c r="HB1912">
        <v>0</v>
      </c>
      <c r="HC1912">
        <f t="shared" si="1598"/>
        <v>0</v>
      </c>
      <c r="HE1912" t="s">
        <v>3</v>
      </c>
      <c r="HF1912" t="s">
        <v>3</v>
      </c>
      <c r="IK1912">
        <f t="shared" si="1599"/>
        <v>0</v>
      </c>
    </row>
    <row r="1913" spans="1:245" x14ac:dyDescent="0.2">
      <c r="A1913">
        <v>18</v>
      </c>
      <c r="B1913">
        <v>1</v>
      </c>
      <c r="C1913">
        <v>636</v>
      </c>
      <c r="E1913" t="s">
        <v>453</v>
      </c>
      <c r="F1913" t="s">
        <v>209</v>
      </c>
      <c r="G1913" t="s">
        <v>210</v>
      </c>
      <c r="H1913" t="s">
        <v>27</v>
      </c>
      <c r="I1913">
        <f>I1911*J1913</f>
        <v>0</v>
      </c>
      <c r="J1913">
        <v>3.5E-4</v>
      </c>
      <c r="O1913">
        <f t="shared" si="1563"/>
        <v>0</v>
      </c>
      <c r="P1913">
        <f t="shared" si="1564"/>
        <v>0</v>
      </c>
      <c r="Q1913">
        <f t="shared" si="1565"/>
        <v>0</v>
      </c>
      <c r="R1913">
        <f t="shared" si="1566"/>
        <v>0</v>
      </c>
      <c r="S1913">
        <f t="shared" si="1567"/>
        <v>0</v>
      </c>
      <c r="T1913">
        <f t="shared" si="1568"/>
        <v>0</v>
      </c>
      <c r="U1913">
        <f t="shared" si="1569"/>
        <v>0</v>
      </c>
      <c r="V1913">
        <f t="shared" si="1570"/>
        <v>0</v>
      </c>
      <c r="W1913">
        <f t="shared" si="1571"/>
        <v>0</v>
      </c>
      <c r="X1913">
        <f t="shared" si="1572"/>
        <v>0</v>
      </c>
      <c r="Y1913">
        <f t="shared" si="1572"/>
        <v>0</v>
      </c>
      <c r="AA1913">
        <v>52421674</v>
      </c>
      <c r="AB1913">
        <f t="shared" si="1573"/>
        <v>68136.09</v>
      </c>
      <c r="AC1913">
        <f t="shared" si="1574"/>
        <v>68136.09</v>
      </c>
      <c r="AD1913">
        <f t="shared" si="1575"/>
        <v>0</v>
      </c>
      <c r="AE1913">
        <f t="shared" si="1576"/>
        <v>0</v>
      </c>
      <c r="AF1913">
        <f t="shared" si="1576"/>
        <v>0</v>
      </c>
      <c r="AG1913">
        <f t="shared" si="1577"/>
        <v>0</v>
      </c>
      <c r="AH1913">
        <f t="shared" si="1578"/>
        <v>0</v>
      </c>
      <c r="AI1913">
        <f t="shared" si="1578"/>
        <v>0</v>
      </c>
      <c r="AJ1913">
        <f t="shared" si="1579"/>
        <v>0</v>
      </c>
      <c r="AK1913">
        <v>68136.09</v>
      </c>
      <c r="AL1913">
        <v>68136.09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80</v>
      </c>
      <c r="AU1913">
        <v>10</v>
      </c>
      <c r="AV1913">
        <v>1</v>
      </c>
      <c r="AW1913">
        <v>1</v>
      </c>
      <c r="AZ1913">
        <v>1</v>
      </c>
      <c r="BA1913">
        <v>1</v>
      </c>
      <c r="BB1913">
        <v>1</v>
      </c>
      <c r="BC1913">
        <v>1</v>
      </c>
      <c r="BD1913" t="s">
        <v>3</v>
      </c>
      <c r="BE1913" t="s">
        <v>3</v>
      </c>
      <c r="BF1913" t="s">
        <v>3</v>
      </c>
      <c r="BG1913" t="s">
        <v>3</v>
      </c>
      <c r="BH1913">
        <v>3</v>
      </c>
      <c r="BI1913">
        <v>4</v>
      </c>
      <c r="BJ1913" t="s">
        <v>211</v>
      </c>
      <c r="BM1913">
        <v>2</v>
      </c>
      <c r="BN1913">
        <v>0</v>
      </c>
      <c r="BO1913" t="s">
        <v>3</v>
      </c>
      <c r="BP1913">
        <v>0</v>
      </c>
      <c r="BQ1913">
        <v>1</v>
      </c>
      <c r="BR1913">
        <v>0</v>
      </c>
      <c r="BS1913">
        <v>1</v>
      </c>
      <c r="BT1913">
        <v>1</v>
      </c>
      <c r="BU1913">
        <v>1</v>
      </c>
      <c r="BV1913">
        <v>1</v>
      </c>
      <c r="BW1913">
        <v>1</v>
      </c>
      <c r="BX1913">
        <v>1</v>
      </c>
      <c r="BY1913" t="s">
        <v>3</v>
      </c>
      <c r="BZ1913">
        <v>80</v>
      </c>
      <c r="CA1913">
        <v>10</v>
      </c>
      <c r="CE1913">
        <v>0</v>
      </c>
      <c r="CF1913">
        <v>0</v>
      </c>
      <c r="CG1913">
        <v>0</v>
      </c>
      <c r="CM1913">
        <v>0</v>
      </c>
      <c r="CN1913" t="s">
        <v>3</v>
      </c>
      <c r="CO1913">
        <v>0</v>
      </c>
      <c r="CP1913">
        <f t="shared" si="1580"/>
        <v>0</v>
      </c>
      <c r="CQ1913">
        <f t="shared" si="1581"/>
        <v>68136.09</v>
      </c>
      <c r="CR1913">
        <f t="shared" si="1582"/>
        <v>0</v>
      </c>
      <c r="CS1913">
        <f t="shared" si="1583"/>
        <v>0</v>
      </c>
      <c r="CT1913">
        <f t="shared" si="1584"/>
        <v>0</v>
      </c>
      <c r="CU1913">
        <f t="shared" si="1585"/>
        <v>0</v>
      </c>
      <c r="CV1913">
        <f t="shared" si="1586"/>
        <v>0</v>
      </c>
      <c r="CW1913">
        <f t="shared" si="1587"/>
        <v>0</v>
      </c>
      <c r="CX1913">
        <f t="shared" si="1587"/>
        <v>0</v>
      </c>
      <c r="CY1913">
        <f t="shared" si="1588"/>
        <v>0</v>
      </c>
      <c r="CZ1913">
        <f t="shared" si="1589"/>
        <v>0</v>
      </c>
      <c r="DC1913" t="s">
        <v>3</v>
      </c>
      <c r="DD1913" t="s">
        <v>3</v>
      </c>
      <c r="DE1913" t="s">
        <v>3</v>
      </c>
      <c r="DF1913" t="s">
        <v>3</v>
      </c>
      <c r="DG1913" t="s">
        <v>3</v>
      </c>
      <c r="DH1913" t="s">
        <v>3</v>
      </c>
      <c r="DI1913" t="s">
        <v>3</v>
      </c>
      <c r="DJ1913" t="s">
        <v>3</v>
      </c>
      <c r="DK1913" t="s">
        <v>3</v>
      </c>
      <c r="DL1913" t="s">
        <v>3</v>
      </c>
      <c r="DM1913" t="s">
        <v>3</v>
      </c>
      <c r="DN1913">
        <v>0</v>
      </c>
      <c r="DO1913">
        <v>0</v>
      </c>
      <c r="DP1913">
        <v>1</v>
      </c>
      <c r="DQ1913">
        <v>1</v>
      </c>
      <c r="DU1913">
        <v>1009</v>
      </c>
      <c r="DV1913" t="s">
        <v>27</v>
      </c>
      <c r="DW1913" t="s">
        <v>27</v>
      </c>
      <c r="DX1913">
        <v>1000</v>
      </c>
      <c r="EE1913">
        <v>51482692</v>
      </c>
      <c r="EF1913">
        <v>1</v>
      </c>
      <c r="EG1913" t="s">
        <v>21</v>
      </c>
      <c r="EH1913">
        <v>0</v>
      </c>
      <c r="EI1913" t="s">
        <v>3</v>
      </c>
      <c r="EJ1913">
        <v>4</v>
      </c>
      <c r="EK1913">
        <v>2</v>
      </c>
      <c r="EL1913" t="s">
        <v>186</v>
      </c>
      <c r="EM1913" t="s">
        <v>23</v>
      </c>
      <c r="EO1913" t="s">
        <v>3</v>
      </c>
      <c r="EQ1913">
        <v>0</v>
      </c>
      <c r="ER1913">
        <v>68136.09</v>
      </c>
      <c r="ES1913">
        <v>68136.09</v>
      </c>
      <c r="ET1913">
        <v>0</v>
      </c>
      <c r="EU1913">
        <v>0</v>
      </c>
      <c r="EV1913">
        <v>0</v>
      </c>
      <c r="EW1913">
        <v>0</v>
      </c>
      <c r="EX1913">
        <v>0</v>
      </c>
      <c r="FQ1913">
        <v>0</v>
      </c>
      <c r="FR1913">
        <f t="shared" si="1590"/>
        <v>0</v>
      </c>
      <c r="FS1913">
        <v>0</v>
      </c>
      <c r="FX1913">
        <v>80</v>
      </c>
      <c r="FY1913">
        <v>10</v>
      </c>
      <c r="GA1913" t="s">
        <v>3</v>
      </c>
      <c r="GD1913">
        <v>0</v>
      </c>
      <c r="GF1913">
        <v>-1477556458</v>
      </c>
      <c r="GG1913">
        <v>2</v>
      </c>
      <c r="GH1913">
        <v>1</v>
      </c>
      <c r="GI1913">
        <v>-2</v>
      </c>
      <c r="GJ1913">
        <v>0</v>
      </c>
      <c r="GK1913">
        <f>ROUND(R1913*(R12)/100,2)</f>
        <v>0</v>
      </c>
      <c r="GL1913">
        <f t="shared" si="1591"/>
        <v>0</v>
      </c>
      <c r="GM1913">
        <f t="shared" si="1592"/>
        <v>0</v>
      </c>
      <c r="GN1913">
        <f t="shared" si="1593"/>
        <v>0</v>
      </c>
      <c r="GO1913">
        <f t="shared" si="1594"/>
        <v>0</v>
      </c>
      <c r="GP1913">
        <f t="shared" si="1595"/>
        <v>0</v>
      </c>
      <c r="GR1913">
        <v>0</v>
      </c>
      <c r="GS1913">
        <v>3</v>
      </c>
      <c r="GT1913">
        <v>0</v>
      </c>
      <c r="GU1913" t="s">
        <v>3</v>
      </c>
      <c r="GV1913">
        <f t="shared" si="1596"/>
        <v>0</v>
      </c>
      <c r="GW1913">
        <v>1</v>
      </c>
      <c r="GX1913">
        <f t="shared" si="1597"/>
        <v>0</v>
      </c>
      <c r="HA1913">
        <v>0</v>
      </c>
      <c r="HB1913">
        <v>0</v>
      </c>
      <c r="HC1913">
        <f t="shared" si="1598"/>
        <v>0</v>
      </c>
      <c r="HE1913" t="s">
        <v>3</v>
      </c>
      <c r="HF1913" t="s">
        <v>3</v>
      </c>
      <c r="IK1913">
        <f t="shared" si="1599"/>
        <v>0</v>
      </c>
    </row>
    <row r="1915" spans="1:245" x14ac:dyDescent="0.2">
      <c r="A1915" s="2">
        <v>51</v>
      </c>
      <c r="B1915" s="2">
        <f>B1903</f>
        <v>1</v>
      </c>
      <c r="C1915" s="2">
        <f>A1903</f>
        <v>5</v>
      </c>
      <c r="D1915" s="2">
        <f>ROW(A1903)</f>
        <v>1903</v>
      </c>
      <c r="E1915" s="2"/>
      <c r="F1915" s="2" t="str">
        <f>IF(F1903&lt;&gt;"",F1903,"")</f>
        <v>Новый подраздел</v>
      </c>
      <c r="G1915" s="2" t="str">
        <f>IF(G1903&lt;&gt;"",G1903,"")</f>
        <v>Нанесение разметки пешеходного перехода</v>
      </c>
      <c r="H1915" s="2">
        <v>0</v>
      </c>
      <c r="I1915" s="2"/>
      <c r="J1915" s="2"/>
      <c r="K1915" s="2"/>
      <c r="L1915" s="2"/>
      <c r="M1915" s="2"/>
      <c r="N1915" s="2"/>
      <c r="O1915" s="2">
        <f t="shared" ref="O1915:T1915" si="1600">ROUND(AB1915,2)</f>
        <v>0</v>
      </c>
      <c r="P1915" s="2">
        <f t="shared" si="1600"/>
        <v>0</v>
      </c>
      <c r="Q1915" s="2">
        <f t="shared" si="1600"/>
        <v>0</v>
      </c>
      <c r="R1915" s="2">
        <f t="shared" si="1600"/>
        <v>0</v>
      </c>
      <c r="S1915" s="2">
        <f t="shared" si="1600"/>
        <v>0</v>
      </c>
      <c r="T1915" s="2">
        <f t="shared" si="1600"/>
        <v>0</v>
      </c>
      <c r="U1915" s="2">
        <f>AH1915</f>
        <v>0</v>
      </c>
      <c r="V1915" s="2">
        <f>AI1915</f>
        <v>0</v>
      </c>
      <c r="W1915" s="2">
        <f>ROUND(AJ1915,2)</f>
        <v>0</v>
      </c>
      <c r="X1915" s="2">
        <f>ROUND(AK1915,2)</f>
        <v>0</v>
      </c>
      <c r="Y1915" s="2">
        <f>ROUND(AL1915,2)</f>
        <v>0</v>
      </c>
      <c r="Z1915" s="2"/>
      <c r="AA1915" s="2"/>
      <c r="AB1915" s="2">
        <f>ROUND(SUMIF(AA1907:AA1913,"=52421674",O1907:O1913),2)</f>
        <v>0</v>
      </c>
      <c r="AC1915" s="2">
        <f>ROUND(SUMIF(AA1907:AA1913,"=52421674",P1907:P1913),2)</f>
        <v>0</v>
      </c>
      <c r="AD1915" s="2">
        <f>ROUND(SUMIF(AA1907:AA1913,"=52421674",Q1907:Q1913),2)</f>
        <v>0</v>
      </c>
      <c r="AE1915" s="2">
        <f>ROUND(SUMIF(AA1907:AA1913,"=52421674",R1907:R1913),2)</f>
        <v>0</v>
      </c>
      <c r="AF1915" s="2">
        <f>ROUND(SUMIF(AA1907:AA1913,"=52421674",S1907:S1913),2)</f>
        <v>0</v>
      </c>
      <c r="AG1915" s="2">
        <f>ROUND(SUMIF(AA1907:AA1913,"=52421674",T1907:T1913),2)</f>
        <v>0</v>
      </c>
      <c r="AH1915" s="2">
        <f>SUMIF(AA1907:AA1913,"=52421674",U1907:U1913)</f>
        <v>0</v>
      </c>
      <c r="AI1915" s="2">
        <f>SUMIF(AA1907:AA1913,"=52421674",V1907:V1913)</f>
        <v>0</v>
      </c>
      <c r="AJ1915" s="2">
        <f>ROUND(SUMIF(AA1907:AA1913,"=52421674",W1907:W1913),2)</f>
        <v>0</v>
      </c>
      <c r="AK1915" s="2">
        <f>ROUND(SUMIF(AA1907:AA1913,"=52421674",X1907:X1913),2)</f>
        <v>0</v>
      </c>
      <c r="AL1915" s="2">
        <f>ROUND(SUMIF(AA1907:AA1913,"=52421674",Y1907:Y1913),2)</f>
        <v>0</v>
      </c>
      <c r="AM1915" s="2"/>
      <c r="AN1915" s="2"/>
      <c r="AO1915" s="2">
        <f t="shared" ref="AO1915:BD1915" si="1601">ROUND(BX1915,2)</f>
        <v>0</v>
      </c>
      <c r="AP1915" s="2">
        <f t="shared" si="1601"/>
        <v>0</v>
      </c>
      <c r="AQ1915" s="2">
        <f t="shared" si="1601"/>
        <v>0</v>
      </c>
      <c r="AR1915" s="2">
        <f t="shared" si="1601"/>
        <v>0</v>
      </c>
      <c r="AS1915" s="2">
        <f t="shared" si="1601"/>
        <v>0</v>
      </c>
      <c r="AT1915" s="2">
        <f t="shared" si="1601"/>
        <v>0</v>
      </c>
      <c r="AU1915" s="2">
        <f t="shared" si="1601"/>
        <v>0</v>
      </c>
      <c r="AV1915" s="2">
        <f t="shared" si="1601"/>
        <v>0</v>
      </c>
      <c r="AW1915" s="2">
        <f t="shared" si="1601"/>
        <v>0</v>
      </c>
      <c r="AX1915" s="2">
        <f t="shared" si="1601"/>
        <v>0</v>
      </c>
      <c r="AY1915" s="2">
        <f t="shared" si="1601"/>
        <v>0</v>
      </c>
      <c r="AZ1915" s="2">
        <f t="shared" si="1601"/>
        <v>0</v>
      </c>
      <c r="BA1915" s="2">
        <f t="shared" si="1601"/>
        <v>0</v>
      </c>
      <c r="BB1915" s="2">
        <f t="shared" si="1601"/>
        <v>0</v>
      </c>
      <c r="BC1915" s="2">
        <f t="shared" si="1601"/>
        <v>0</v>
      </c>
      <c r="BD1915" s="2">
        <f t="shared" si="1601"/>
        <v>0</v>
      </c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>
        <f>ROUND(SUMIF(AA1907:AA1913,"=52421674",FQ1907:FQ1913),2)</f>
        <v>0</v>
      </c>
      <c r="BY1915" s="2">
        <f>ROUND(SUMIF(AA1907:AA1913,"=52421674",FR1907:FR1913),2)</f>
        <v>0</v>
      </c>
      <c r="BZ1915" s="2">
        <f>ROUND(SUMIF(AA1907:AA1913,"=52421674",GL1907:GL1913),2)</f>
        <v>0</v>
      </c>
      <c r="CA1915" s="2">
        <f>ROUND(SUMIF(AA1907:AA1913,"=52421674",GM1907:GM1913),2)</f>
        <v>0</v>
      </c>
      <c r="CB1915" s="2">
        <f>ROUND(SUMIF(AA1907:AA1913,"=52421674",GN1907:GN1913),2)</f>
        <v>0</v>
      </c>
      <c r="CC1915" s="2">
        <f>ROUND(SUMIF(AA1907:AA1913,"=52421674",GO1907:GO1913),2)</f>
        <v>0</v>
      </c>
      <c r="CD1915" s="2">
        <f>ROUND(SUMIF(AA1907:AA1913,"=52421674",GP1907:GP1913),2)</f>
        <v>0</v>
      </c>
      <c r="CE1915" s="2">
        <f>AC1915-BX1915</f>
        <v>0</v>
      </c>
      <c r="CF1915" s="2">
        <f>AC1915-BY1915</f>
        <v>0</v>
      </c>
      <c r="CG1915" s="2">
        <f>BX1915-BZ1915</f>
        <v>0</v>
      </c>
      <c r="CH1915" s="2">
        <f>AC1915-BX1915-BY1915+BZ1915</f>
        <v>0</v>
      </c>
      <c r="CI1915" s="2">
        <f>BY1915-BZ1915</f>
        <v>0</v>
      </c>
      <c r="CJ1915" s="2">
        <f>ROUND(SUMIF(AA1907:AA1913,"=52421674",GX1907:GX1913),2)</f>
        <v>0</v>
      </c>
      <c r="CK1915" s="2">
        <f>ROUND(SUMIF(AA1907:AA1913,"=52421674",GY1907:GY1913),2)</f>
        <v>0</v>
      </c>
      <c r="CL1915" s="2">
        <f>ROUND(SUMIF(AA1907:AA1913,"=52421674",GZ1907:GZ1913),2)</f>
        <v>0</v>
      </c>
      <c r="CM1915" s="2">
        <f>ROUND(SUMIF(AA1907:AA1913,"=52421674",HD1907:HD1913),2)</f>
        <v>0</v>
      </c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  <c r="GO1915" s="3"/>
      <c r="GP1915" s="3"/>
      <c r="GQ1915" s="3"/>
      <c r="GR1915" s="3"/>
      <c r="GS1915" s="3"/>
      <c r="GT1915" s="3"/>
      <c r="GU1915" s="3"/>
      <c r="GV1915" s="3"/>
      <c r="GW1915" s="3"/>
      <c r="GX1915" s="3">
        <v>0</v>
      </c>
    </row>
    <row r="1917" spans="1:245" x14ac:dyDescent="0.2">
      <c r="A1917" s="4">
        <v>50</v>
      </c>
      <c r="B1917" s="4">
        <v>0</v>
      </c>
      <c r="C1917" s="4">
        <v>0</v>
      </c>
      <c r="D1917" s="4">
        <v>1</v>
      </c>
      <c r="E1917" s="4">
        <v>201</v>
      </c>
      <c r="F1917" s="4">
        <f>ROUND(Source!O1915,O1917)</f>
        <v>0</v>
      </c>
      <c r="G1917" s="4" t="s">
        <v>74</v>
      </c>
      <c r="H1917" s="4" t="s">
        <v>75</v>
      </c>
      <c r="I1917" s="4"/>
      <c r="J1917" s="4"/>
      <c r="K1917" s="4">
        <v>201</v>
      </c>
      <c r="L1917" s="4">
        <v>1</v>
      </c>
      <c r="M1917" s="4">
        <v>3</v>
      </c>
      <c r="N1917" s="4" t="s">
        <v>3</v>
      </c>
      <c r="O1917" s="4">
        <v>2</v>
      </c>
      <c r="P1917" s="4"/>
      <c r="Q1917" s="4"/>
      <c r="R1917" s="4"/>
      <c r="S1917" s="4"/>
      <c r="T1917" s="4"/>
      <c r="U1917" s="4"/>
      <c r="V1917" s="4"/>
      <c r="W1917" s="4"/>
    </row>
    <row r="1918" spans="1:245" x14ac:dyDescent="0.2">
      <c r="A1918" s="4">
        <v>50</v>
      </c>
      <c r="B1918" s="4">
        <v>0</v>
      </c>
      <c r="C1918" s="4">
        <v>0</v>
      </c>
      <c r="D1918" s="4">
        <v>1</v>
      </c>
      <c r="E1918" s="4">
        <v>202</v>
      </c>
      <c r="F1918" s="4">
        <f>ROUND(Source!P1915,O1918)</f>
        <v>0</v>
      </c>
      <c r="G1918" s="4" t="s">
        <v>76</v>
      </c>
      <c r="H1918" s="4" t="s">
        <v>77</v>
      </c>
      <c r="I1918" s="4"/>
      <c r="J1918" s="4"/>
      <c r="K1918" s="4">
        <v>202</v>
      </c>
      <c r="L1918" s="4">
        <v>2</v>
      </c>
      <c r="M1918" s="4">
        <v>3</v>
      </c>
      <c r="N1918" s="4" t="s">
        <v>3</v>
      </c>
      <c r="O1918" s="4">
        <v>2</v>
      </c>
      <c r="P1918" s="4"/>
      <c r="Q1918" s="4"/>
      <c r="R1918" s="4"/>
      <c r="S1918" s="4"/>
      <c r="T1918" s="4"/>
      <c r="U1918" s="4"/>
      <c r="V1918" s="4"/>
      <c r="W1918" s="4"/>
    </row>
    <row r="1919" spans="1:245" x14ac:dyDescent="0.2">
      <c r="A1919" s="4">
        <v>50</v>
      </c>
      <c r="B1919" s="4">
        <v>0</v>
      </c>
      <c r="C1919" s="4">
        <v>0</v>
      </c>
      <c r="D1919" s="4">
        <v>1</v>
      </c>
      <c r="E1919" s="4">
        <v>222</v>
      </c>
      <c r="F1919" s="4">
        <f>ROUND(Source!AO1915,O1919)</f>
        <v>0</v>
      </c>
      <c r="G1919" s="4" t="s">
        <v>78</v>
      </c>
      <c r="H1919" s="4" t="s">
        <v>79</v>
      </c>
      <c r="I1919" s="4"/>
      <c r="J1919" s="4"/>
      <c r="K1919" s="4">
        <v>222</v>
      </c>
      <c r="L1919" s="4">
        <v>3</v>
      </c>
      <c r="M1919" s="4">
        <v>3</v>
      </c>
      <c r="N1919" s="4" t="s">
        <v>3</v>
      </c>
      <c r="O1919" s="4">
        <v>2</v>
      </c>
      <c r="P1919" s="4"/>
      <c r="Q1919" s="4"/>
      <c r="R1919" s="4"/>
      <c r="S1919" s="4"/>
      <c r="T1919" s="4"/>
      <c r="U1919" s="4"/>
      <c r="V1919" s="4"/>
      <c r="W1919" s="4"/>
    </row>
    <row r="1920" spans="1:245" x14ac:dyDescent="0.2">
      <c r="A1920" s="4">
        <v>50</v>
      </c>
      <c r="B1920" s="4">
        <v>0</v>
      </c>
      <c r="C1920" s="4">
        <v>0</v>
      </c>
      <c r="D1920" s="4">
        <v>1</v>
      </c>
      <c r="E1920" s="4">
        <v>225</v>
      </c>
      <c r="F1920" s="4">
        <f>ROUND(Source!AV1915,O1920)</f>
        <v>0</v>
      </c>
      <c r="G1920" s="4" t="s">
        <v>80</v>
      </c>
      <c r="H1920" s="4" t="s">
        <v>81</v>
      </c>
      <c r="I1920" s="4"/>
      <c r="J1920" s="4"/>
      <c r="K1920" s="4">
        <v>225</v>
      </c>
      <c r="L1920" s="4">
        <v>4</v>
      </c>
      <c r="M1920" s="4">
        <v>3</v>
      </c>
      <c r="N1920" s="4" t="s">
        <v>3</v>
      </c>
      <c r="O1920" s="4">
        <v>2</v>
      </c>
      <c r="P1920" s="4"/>
      <c r="Q1920" s="4"/>
      <c r="R1920" s="4"/>
      <c r="S1920" s="4"/>
      <c r="T1920" s="4"/>
      <c r="U1920" s="4"/>
      <c r="V1920" s="4"/>
      <c r="W1920" s="4"/>
    </row>
    <row r="1921" spans="1:23" x14ac:dyDescent="0.2">
      <c r="A1921" s="4">
        <v>50</v>
      </c>
      <c r="B1921" s="4">
        <v>0</v>
      </c>
      <c r="C1921" s="4">
        <v>0</v>
      </c>
      <c r="D1921" s="4">
        <v>1</v>
      </c>
      <c r="E1921" s="4">
        <v>226</v>
      </c>
      <c r="F1921" s="4">
        <f>ROUND(Source!AW1915,O1921)</f>
        <v>0</v>
      </c>
      <c r="G1921" s="4" t="s">
        <v>82</v>
      </c>
      <c r="H1921" s="4" t="s">
        <v>83</v>
      </c>
      <c r="I1921" s="4"/>
      <c r="J1921" s="4"/>
      <c r="K1921" s="4">
        <v>226</v>
      </c>
      <c r="L1921" s="4">
        <v>5</v>
      </c>
      <c r="M1921" s="4">
        <v>3</v>
      </c>
      <c r="N1921" s="4" t="s">
        <v>3</v>
      </c>
      <c r="O1921" s="4">
        <v>2</v>
      </c>
      <c r="P1921" s="4"/>
      <c r="Q1921" s="4"/>
      <c r="R1921" s="4"/>
      <c r="S1921" s="4"/>
      <c r="T1921" s="4"/>
      <c r="U1921" s="4"/>
      <c r="V1921" s="4"/>
      <c r="W1921" s="4"/>
    </row>
    <row r="1922" spans="1:23" x14ac:dyDescent="0.2">
      <c r="A1922" s="4">
        <v>50</v>
      </c>
      <c r="B1922" s="4">
        <v>0</v>
      </c>
      <c r="C1922" s="4">
        <v>0</v>
      </c>
      <c r="D1922" s="4">
        <v>1</v>
      </c>
      <c r="E1922" s="4">
        <v>227</v>
      </c>
      <c r="F1922" s="4">
        <f>ROUND(Source!AX1915,O1922)</f>
        <v>0</v>
      </c>
      <c r="G1922" s="4" t="s">
        <v>84</v>
      </c>
      <c r="H1922" s="4" t="s">
        <v>85</v>
      </c>
      <c r="I1922" s="4"/>
      <c r="J1922" s="4"/>
      <c r="K1922" s="4">
        <v>227</v>
      </c>
      <c r="L1922" s="4">
        <v>6</v>
      </c>
      <c r="M1922" s="4">
        <v>3</v>
      </c>
      <c r="N1922" s="4" t="s">
        <v>3</v>
      </c>
      <c r="O1922" s="4">
        <v>2</v>
      </c>
      <c r="P1922" s="4"/>
      <c r="Q1922" s="4"/>
      <c r="R1922" s="4"/>
      <c r="S1922" s="4"/>
      <c r="T1922" s="4"/>
      <c r="U1922" s="4"/>
      <c r="V1922" s="4"/>
      <c r="W1922" s="4"/>
    </row>
    <row r="1923" spans="1:23" x14ac:dyDescent="0.2">
      <c r="A1923" s="4">
        <v>50</v>
      </c>
      <c r="B1923" s="4">
        <v>0</v>
      </c>
      <c r="C1923" s="4">
        <v>0</v>
      </c>
      <c r="D1923" s="4">
        <v>1</v>
      </c>
      <c r="E1923" s="4">
        <v>228</v>
      </c>
      <c r="F1923" s="4">
        <f>ROUND(Source!AY1915,O1923)</f>
        <v>0</v>
      </c>
      <c r="G1923" s="4" t="s">
        <v>86</v>
      </c>
      <c r="H1923" s="4" t="s">
        <v>87</v>
      </c>
      <c r="I1923" s="4"/>
      <c r="J1923" s="4"/>
      <c r="K1923" s="4">
        <v>228</v>
      </c>
      <c r="L1923" s="4">
        <v>7</v>
      </c>
      <c r="M1923" s="4">
        <v>3</v>
      </c>
      <c r="N1923" s="4" t="s">
        <v>3</v>
      </c>
      <c r="O1923" s="4">
        <v>2</v>
      </c>
      <c r="P1923" s="4"/>
      <c r="Q1923" s="4"/>
      <c r="R1923" s="4"/>
      <c r="S1923" s="4"/>
      <c r="T1923" s="4"/>
      <c r="U1923" s="4"/>
      <c r="V1923" s="4"/>
      <c r="W1923" s="4"/>
    </row>
    <row r="1924" spans="1:23" x14ac:dyDescent="0.2">
      <c r="A1924" s="4">
        <v>50</v>
      </c>
      <c r="B1924" s="4">
        <v>0</v>
      </c>
      <c r="C1924" s="4">
        <v>0</v>
      </c>
      <c r="D1924" s="4">
        <v>1</v>
      </c>
      <c r="E1924" s="4">
        <v>216</v>
      </c>
      <c r="F1924" s="4">
        <f>ROUND(Source!AP1915,O1924)</f>
        <v>0</v>
      </c>
      <c r="G1924" s="4" t="s">
        <v>88</v>
      </c>
      <c r="H1924" s="4" t="s">
        <v>89</v>
      </c>
      <c r="I1924" s="4"/>
      <c r="J1924" s="4"/>
      <c r="K1924" s="4">
        <v>216</v>
      </c>
      <c r="L1924" s="4">
        <v>8</v>
      </c>
      <c r="M1924" s="4">
        <v>3</v>
      </c>
      <c r="N1924" s="4" t="s">
        <v>3</v>
      </c>
      <c r="O1924" s="4">
        <v>2</v>
      </c>
      <c r="P1924" s="4"/>
      <c r="Q1924" s="4"/>
      <c r="R1924" s="4"/>
      <c r="S1924" s="4"/>
      <c r="T1924" s="4"/>
      <c r="U1924" s="4"/>
      <c r="V1924" s="4"/>
      <c r="W1924" s="4"/>
    </row>
    <row r="1925" spans="1:23" x14ac:dyDescent="0.2">
      <c r="A1925" s="4">
        <v>50</v>
      </c>
      <c r="B1925" s="4">
        <v>0</v>
      </c>
      <c r="C1925" s="4">
        <v>0</v>
      </c>
      <c r="D1925" s="4">
        <v>1</v>
      </c>
      <c r="E1925" s="4">
        <v>223</v>
      </c>
      <c r="F1925" s="4">
        <f>ROUND(Source!AQ1915,O1925)</f>
        <v>0</v>
      </c>
      <c r="G1925" s="4" t="s">
        <v>90</v>
      </c>
      <c r="H1925" s="4" t="s">
        <v>91</v>
      </c>
      <c r="I1925" s="4"/>
      <c r="J1925" s="4"/>
      <c r="K1925" s="4">
        <v>223</v>
      </c>
      <c r="L1925" s="4">
        <v>9</v>
      </c>
      <c r="M1925" s="4">
        <v>3</v>
      </c>
      <c r="N1925" s="4" t="s">
        <v>3</v>
      </c>
      <c r="O1925" s="4">
        <v>2</v>
      </c>
      <c r="P1925" s="4"/>
      <c r="Q1925" s="4"/>
      <c r="R1925" s="4"/>
      <c r="S1925" s="4"/>
      <c r="T1925" s="4"/>
      <c r="U1925" s="4"/>
      <c r="V1925" s="4"/>
      <c r="W1925" s="4"/>
    </row>
    <row r="1926" spans="1:23" x14ac:dyDescent="0.2">
      <c r="A1926" s="4">
        <v>50</v>
      </c>
      <c r="B1926" s="4">
        <v>0</v>
      </c>
      <c r="C1926" s="4">
        <v>0</v>
      </c>
      <c r="D1926" s="4">
        <v>1</v>
      </c>
      <c r="E1926" s="4">
        <v>229</v>
      </c>
      <c r="F1926" s="4">
        <f>ROUND(Source!AZ1915,O1926)</f>
        <v>0</v>
      </c>
      <c r="G1926" s="4" t="s">
        <v>92</v>
      </c>
      <c r="H1926" s="4" t="s">
        <v>93</v>
      </c>
      <c r="I1926" s="4"/>
      <c r="J1926" s="4"/>
      <c r="K1926" s="4">
        <v>229</v>
      </c>
      <c r="L1926" s="4">
        <v>10</v>
      </c>
      <c r="M1926" s="4">
        <v>3</v>
      </c>
      <c r="N1926" s="4" t="s">
        <v>3</v>
      </c>
      <c r="O1926" s="4">
        <v>2</v>
      </c>
      <c r="P1926" s="4"/>
      <c r="Q1926" s="4"/>
      <c r="R1926" s="4"/>
      <c r="S1926" s="4"/>
      <c r="T1926" s="4"/>
      <c r="U1926" s="4"/>
      <c r="V1926" s="4"/>
      <c r="W1926" s="4"/>
    </row>
    <row r="1927" spans="1:23" x14ac:dyDescent="0.2">
      <c r="A1927" s="4">
        <v>50</v>
      </c>
      <c r="B1927" s="4">
        <v>0</v>
      </c>
      <c r="C1927" s="4">
        <v>0</v>
      </c>
      <c r="D1927" s="4">
        <v>1</v>
      </c>
      <c r="E1927" s="4">
        <v>203</v>
      </c>
      <c r="F1927" s="4">
        <f>ROUND(Source!Q1915,O1927)</f>
        <v>0</v>
      </c>
      <c r="G1927" s="4" t="s">
        <v>94</v>
      </c>
      <c r="H1927" s="4" t="s">
        <v>95</v>
      </c>
      <c r="I1927" s="4"/>
      <c r="J1927" s="4"/>
      <c r="K1927" s="4">
        <v>203</v>
      </c>
      <c r="L1927" s="4">
        <v>11</v>
      </c>
      <c r="M1927" s="4">
        <v>3</v>
      </c>
      <c r="N1927" s="4" t="s">
        <v>3</v>
      </c>
      <c r="O1927" s="4">
        <v>2</v>
      </c>
      <c r="P1927" s="4"/>
      <c r="Q1927" s="4"/>
      <c r="R1927" s="4"/>
      <c r="S1927" s="4"/>
      <c r="T1927" s="4"/>
      <c r="U1927" s="4"/>
      <c r="V1927" s="4"/>
      <c r="W1927" s="4"/>
    </row>
    <row r="1928" spans="1:23" x14ac:dyDescent="0.2">
      <c r="A1928" s="4">
        <v>50</v>
      </c>
      <c r="B1928" s="4">
        <v>0</v>
      </c>
      <c r="C1928" s="4">
        <v>0</v>
      </c>
      <c r="D1928" s="4">
        <v>1</v>
      </c>
      <c r="E1928" s="4">
        <v>231</v>
      </c>
      <c r="F1928" s="4">
        <f>ROUND(Source!BB1915,O1928)</f>
        <v>0</v>
      </c>
      <c r="G1928" s="4" t="s">
        <v>96</v>
      </c>
      <c r="H1928" s="4" t="s">
        <v>97</v>
      </c>
      <c r="I1928" s="4"/>
      <c r="J1928" s="4"/>
      <c r="K1928" s="4">
        <v>231</v>
      </c>
      <c r="L1928" s="4">
        <v>12</v>
      </c>
      <c r="M1928" s="4">
        <v>3</v>
      </c>
      <c r="N1928" s="4" t="s">
        <v>3</v>
      </c>
      <c r="O1928" s="4">
        <v>2</v>
      </c>
      <c r="P1928" s="4"/>
      <c r="Q1928" s="4"/>
      <c r="R1928" s="4"/>
      <c r="S1928" s="4"/>
      <c r="T1928" s="4"/>
      <c r="U1928" s="4"/>
      <c r="V1928" s="4"/>
      <c r="W1928" s="4"/>
    </row>
    <row r="1929" spans="1:23" x14ac:dyDescent="0.2">
      <c r="A1929" s="4">
        <v>50</v>
      </c>
      <c r="B1929" s="4">
        <v>0</v>
      </c>
      <c r="C1929" s="4">
        <v>0</v>
      </c>
      <c r="D1929" s="4">
        <v>1</v>
      </c>
      <c r="E1929" s="4">
        <v>204</v>
      </c>
      <c r="F1929" s="4">
        <f>ROUND(Source!R1915,O1929)</f>
        <v>0</v>
      </c>
      <c r="G1929" s="4" t="s">
        <v>98</v>
      </c>
      <c r="H1929" s="4" t="s">
        <v>99</v>
      </c>
      <c r="I1929" s="4"/>
      <c r="J1929" s="4"/>
      <c r="K1929" s="4">
        <v>204</v>
      </c>
      <c r="L1929" s="4">
        <v>13</v>
      </c>
      <c r="M1929" s="4">
        <v>3</v>
      </c>
      <c r="N1929" s="4" t="s">
        <v>3</v>
      </c>
      <c r="O1929" s="4">
        <v>2</v>
      </c>
      <c r="P1929" s="4"/>
      <c r="Q1929" s="4"/>
      <c r="R1929" s="4"/>
      <c r="S1929" s="4"/>
      <c r="T1929" s="4"/>
      <c r="U1929" s="4"/>
      <c r="V1929" s="4"/>
      <c r="W1929" s="4"/>
    </row>
    <row r="1930" spans="1:23" x14ac:dyDescent="0.2">
      <c r="A1930" s="4">
        <v>50</v>
      </c>
      <c r="B1930" s="4">
        <v>0</v>
      </c>
      <c r="C1930" s="4">
        <v>0</v>
      </c>
      <c r="D1930" s="4">
        <v>1</v>
      </c>
      <c r="E1930" s="4">
        <v>205</v>
      </c>
      <c r="F1930" s="4">
        <f>ROUND(Source!S1915,O1930)</f>
        <v>0</v>
      </c>
      <c r="G1930" s="4" t="s">
        <v>100</v>
      </c>
      <c r="H1930" s="4" t="s">
        <v>101</v>
      </c>
      <c r="I1930" s="4"/>
      <c r="J1930" s="4"/>
      <c r="K1930" s="4">
        <v>205</v>
      </c>
      <c r="L1930" s="4">
        <v>14</v>
      </c>
      <c r="M1930" s="4">
        <v>3</v>
      </c>
      <c r="N1930" s="4" t="s">
        <v>3</v>
      </c>
      <c r="O1930" s="4">
        <v>2</v>
      </c>
      <c r="P1930" s="4"/>
      <c r="Q1930" s="4"/>
      <c r="R1930" s="4"/>
      <c r="S1930" s="4"/>
      <c r="T1930" s="4"/>
      <c r="U1930" s="4"/>
      <c r="V1930" s="4"/>
      <c r="W1930" s="4"/>
    </row>
    <row r="1931" spans="1:23" x14ac:dyDescent="0.2">
      <c r="A1931" s="4">
        <v>50</v>
      </c>
      <c r="B1931" s="4">
        <v>0</v>
      </c>
      <c r="C1931" s="4">
        <v>0</v>
      </c>
      <c r="D1931" s="4">
        <v>1</v>
      </c>
      <c r="E1931" s="4">
        <v>232</v>
      </c>
      <c r="F1931" s="4">
        <f>ROUND(Source!BC1915,O1931)</f>
        <v>0</v>
      </c>
      <c r="G1931" s="4" t="s">
        <v>102</v>
      </c>
      <c r="H1931" s="4" t="s">
        <v>103</v>
      </c>
      <c r="I1931" s="4"/>
      <c r="J1931" s="4"/>
      <c r="K1931" s="4">
        <v>232</v>
      </c>
      <c r="L1931" s="4">
        <v>15</v>
      </c>
      <c r="M1931" s="4">
        <v>3</v>
      </c>
      <c r="N1931" s="4" t="s">
        <v>3</v>
      </c>
      <c r="O1931" s="4">
        <v>2</v>
      </c>
      <c r="P1931" s="4"/>
      <c r="Q1931" s="4"/>
      <c r="R1931" s="4"/>
      <c r="S1931" s="4"/>
      <c r="T1931" s="4"/>
      <c r="U1931" s="4"/>
      <c r="V1931" s="4"/>
      <c r="W1931" s="4"/>
    </row>
    <row r="1932" spans="1:23" x14ac:dyDescent="0.2">
      <c r="A1932" s="4">
        <v>50</v>
      </c>
      <c r="B1932" s="4">
        <v>0</v>
      </c>
      <c r="C1932" s="4">
        <v>0</v>
      </c>
      <c r="D1932" s="4">
        <v>1</v>
      </c>
      <c r="E1932" s="4">
        <v>214</v>
      </c>
      <c r="F1932" s="4">
        <f>ROUND(Source!AS1915,O1932)</f>
        <v>0</v>
      </c>
      <c r="G1932" s="4" t="s">
        <v>104</v>
      </c>
      <c r="H1932" s="4" t="s">
        <v>105</v>
      </c>
      <c r="I1932" s="4"/>
      <c r="J1932" s="4"/>
      <c r="K1932" s="4">
        <v>214</v>
      </c>
      <c r="L1932" s="4">
        <v>16</v>
      </c>
      <c r="M1932" s="4">
        <v>3</v>
      </c>
      <c r="N1932" s="4" t="s">
        <v>3</v>
      </c>
      <c r="O1932" s="4">
        <v>2</v>
      </c>
      <c r="P1932" s="4"/>
      <c r="Q1932" s="4"/>
      <c r="R1932" s="4"/>
      <c r="S1932" s="4"/>
      <c r="T1932" s="4"/>
      <c r="U1932" s="4"/>
      <c r="V1932" s="4"/>
      <c r="W1932" s="4"/>
    </row>
    <row r="1933" spans="1:23" x14ac:dyDescent="0.2">
      <c r="A1933" s="4">
        <v>50</v>
      </c>
      <c r="B1933" s="4">
        <v>0</v>
      </c>
      <c r="C1933" s="4">
        <v>0</v>
      </c>
      <c r="D1933" s="4">
        <v>1</v>
      </c>
      <c r="E1933" s="4">
        <v>215</v>
      </c>
      <c r="F1933" s="4">
        <f>ROUND(Source!AT1915,O1933)</f>
        <v>0</v>
      </c>
      <c r="G1933" s="4" t="s">
        <v>106</v>
      </c>
      <c r="H1933" s="4" t="s">
        <v>107</v>
      </c>
      <c r="I1933" s="4"/>
      <c r="J1933" s="4"/>
      <c r="K1933" s="4">
        <v>215</v>
      </c>
      <c r="L1933" s="4">
        <v>17</v>
      </c>
      <c r="M1933" s="4">
        <v>3</v>
      </c>
      <c r="N1933" s="4" t="s">
        <v>3</v>
      </c>
      <c r="O1933" s="4">
        <v>2</v>
      </c>
      <c r="P1933" s="4"/>
      <c r="Q1933" s="4"/>
      <c r="R1933" s="4"/>
      <c r="S1933" s="4"/>
      <c r="T1933" s="4"/>
      <c r="U1933" s="4"/>
      <c r="V1933" s="4"/>
      <c r="W1933" s="4"/>
    </row>
    <row r="1934" spans="1:23" x14ac:dyDescent="0.2">
      <c r="A1934" s="4">
        <v>50</v>
      </c>
      <c r="B1934" s="4">
        <v>0</v>
      </c>
      <c r="C1934" s="4">
        <v>0</v>
      </c>
      <c r="D1934" s="4">
        <v>1</v>
      </c>
      <c r="E1934" s="4">
        <v>217</v>
      </c>
      <c r="F1934" s="4">
        <f>ROUND(Source!AU1915,O1934)</f>
        <v>0</v>
      </c>
      <c r="G1934" s="4" t="s">
        <v>108</v>
      </c>
      <c r="H1934" s="4" t="s">
        <v>109</v>
      </c>
      <c r="I1934" s="4"/>
      <c r="J1934" s="4"/>
      <c r="K1934" s="4">
        <v>217</v>
      </c>
      <c r="L1934" s="4">
        <v>18</v>
      </c>
      <c r="M1934" s="4">
        <v>3</v>
      </c>
      <c r="N1934" s="4" t="s">
        <v>3</v>
      </c>
      <c r="O1934" s="4">
        <v>2</v>
      </c>
      <c r="P1934" s="4"/>
      <c r="Q1934" s="4"/>
      <c r="R1934" s="4"/>
      <c r="S1934" s="4"/>
      <c r="T1934" s="4"/>
      <c r="U1934" s="4"/>
      <c r="V1934" s="4"/>
      <c r="W1934" s="4"/>
    </row>
    <row r="1935" spans="1:23" x14ac:dyDescent="0.2">
      <c r="A1935" s="4">
        <v>50</v>
      </c>
      <c r="B1935" s="4">
        <v>0</v>
      </c>
      <c r="C1935" s="4">
        <v>0</v>
      </c>
      <c r="D1935" s="4">
        <v>1</v>
      </c>
      <c r="E1935" s="4">
        <v>230</v>
      </c>
      <c r="F1935" s="4">
        <f>ROUND(Source!BA1915,O1935)</f>
        <v>0</v>
      </c>
      <c r="G1935" s="4" t="s">
        <v>110</v>
      </c>
      <c r="H1935" s="4" t="s">
        <v>111</v>
      </c>
      <c r="I1935" s="4"/>
      <c r="J1935" s="4"/>
      <c r="K1935" s="4">
        <v>230</v>
      </c>
      <c r="L1935" s="4">
        <v>19</v>
      </c>
      <c r="M1935" s="4">
        <v>3</v>
      </c>
      <c r="N1935" s="4" t="s">
        <v>3</v>
      </c>
      <c r="O1935" s="4">
        <v>2</v>
      </c>
      <c r="P1935" s="4"/>
      <c r="Q1935" s="4"/>
      <c r="R1935" s="4"/>
      <c r="S1935" s="4"/>
      <c r="T1935" s="4"/>
      <c r="U1935" s="4"/>
      <c r="V1935" s="4"/>
      <c r="W1935" s="4"/>
    </row>
    <row r="1936" spans="1:23" x14ac:dyDescent="0.2">
      <c r="A1936" s="4">
        <v>50</v>
      </c>
      <c r="B1936" s="4">
        <v>0</v>
      </c>
      <c r="C1936" s="4">
        <v>0</v>
      </c>
      <c r="D1936" s="4">
        <v>1</v>
      </c>
      <c r="E1936" s="4">
        <v>206</v>
      </c>
      <c r="F1936" s="4">
        <f>ROUND(Source!T1915,O1936)</f>
        <v>0</v>
      </c>
      <c r="G1936" s="4" t="s">
        <v>112</v>
      </c>
      <c r="H1936" s="4" t="s">
        <v>113</v>
      </c>
      <c r="I1936" s="4"/>
      <c r="J1936" s="4"/>
      <c r="K1936" s="4">
        <v>206</v>
      </c>
      <c r="L1936" s="4">
        <v>20</v>
      </c>
      <c r="M1936" s="4">
        <v>3</v>
      </c>
      <c r="N1936" s="4" t="s">
        <v>3</v>
      </c>
      <c r="O1936" s="4">
        <v>2</v>
      </c>
      <c r="P1936" s="4"/>
      <c r="Q1936" s="4"/>
      <c r="R1936" s="4"/>
      <c r="S1936" s="4"/>
      <c r="T1936" s="4"/>
      <c r="U1936" s="4"/>
      <c r="V1936" s="4"/>
      <c r="W1936" s="4"/>
    </row>
    <row r="1937" spans="1:245" x14ac:dyDescent="0.2">
      <c r="A1937" s="4">
        <v>50</v>
      </c>
      <c r="B1937" s="4">
        <v>0</v>
      </c>
      <c r="C1937" s="4">
        <v>0</v>
      </c>
      <c r="D1937" s="4">
        <v>1</v>
      </c>
      <c r="E1937" s="4">
        <v>207</v>
      </c>
      <c r="F1937" s="4">
        <f>Source!U1915</f>
        <v>0</v>
      </c>
      <c r="G1937" s="4" t="s">
        <v>114</v>
      </c>
      <c r="H1937" s="4" t="s">
        <v>115</v>
      </c>
      <c r="I1937" s="4"/>
      <c r="J1937" s="4"/>
      <c r="K1937" s="4">
        <v>207</v>
      </c>
      <c r="L1937" s="4">
        <v>21</v>
      </c>
      <c r="M1937" s="4">
        <v>3</v>
      </c>
      <c r="N1937" s="4" t="s">
        <v>3</v>
      </c>
      <c r="O1937" s="4">
        <v>-1</v>
      </c>
      <c r="P1937" s="4"/>
      <c r="Q1937" s="4"/>
      <c r="R1937" s="4"/>
      <c r="S1937" s="4"/>
      <c r="T1937" s="4"/>
      <c r="U1937" s="4"/>
      <c r="V1937" s="4"/>
      <c r="W1937" s="4"/>
    </row>
    <row r="1938" spans="1:245" x14ac:dyDescent="0.2">
      <c r="A1938" s="4">
        <v>50</v>
      </c>
      <c r="B1938" s="4">
        <v>0</v>
      </c>
      <c r="C1938" s="4">
        <v>0</v>
      </c>
      <c r="D1938" s="4">
        <v>1</v>
      </c>
      <c r="E1938" s="4">
        <v>208</v>
      </c>
      <c r="F1938" s="4">
        <f>Source!V1915</f>
        <v>0</v>
      </c>
      <c r="G1938" s="4" t="s">
        <v>116</v>
      </c>
      <c r="H1938" s="4" t="s">
        <v>117</v>
      </c>
      <c r="I1938" s="4"/>
      <c r="J1938" s="4"/>
      <c r="K1938" s="4">
        <v>208</v>
      </c>
      <c r="L1938" s="4">
        <v>22</v>
      </c>
      <c r="M1938" s="4">
        <v>3</v>
      </c>
      <c r="N1938" s="4" t="s">
        <v>3</v>
      </c>
      <c r="O1938" s="4">
        <v>-1</v>
      </c>
      <c r="P1938" s="4"/>
      <c r="Q1938" s="4"/>
      <c r="R1938" s="4"/>
      <c r="S1938" s="4"/>
      <c r="T1938" s="4"/>
      <c r="U1938" s="4"/>
      <c r="V1938" s="4"/>
      <c r="W1938" s="4"/>
    </row>
    <row r="1939" spans="1:245" x14ac:dyDescent="0.2">
      <c r="A1939" s="4">
        <v>50</v>
      </c>
      <c r="B1939" s="4">
        <v>0</v>
      </c>
      <c r="C1939" s="4">
        <v>0</v>
      </c>
      <c r="D1939" s="4">
        <v>1</v>
      </c>
      <c r="E1939" s="4">
        <v>209</v>
      </c>
      <c r="F1939" s="4">
        <f>ROUND(Source!W1915,O1939)</f>
        <v>0</v>
      </c>
      <c r="G1939" s="4" t="s">
        <v>118</v>
      </c>
      <c r="H1939" s="4" t="s">
        <v>119</v>
      </c>
      <c r="I1939" s="4"/>
      <c r="J1939" s="4"/>
      <c r="K1939" s="4">
        <v>209</v>
      </c>
      <c r="L1939" s="4">
        <v>23</v>
      </c>
      <c r="M1939" s="4">
        <v>3</v>
      </c>
      <c r="N1939" s="4" t="s">
        <v>3</v>
      </c>
      <c r="O1939" s="4">
        <v>2</v>
      </c>
      <c r="P1939" s="4"/>
      <c r="Q1939" s="4"/>
      <c r="R1939" s="4"/>
      <c r="S1939" s="4"/>
      <c r="T1939" s="4"/>
      <c r="U1939" s="4"/>
      <c r="V1939" s="4"/>
      <c r="W1939" s="4"/>
    </row>
    <row r="1940" spans="1:245" x14ac:dyDescent="0.2">
      <c r="A1940" s="4">
        <v>50</v>
      </c>
      <c r="B1940" s="4">
        <v>0</v>
      </c>
      <c r="C1940" s="4">
        <v>0</v>
      </c>
      <c r="D1940" s="4">
        <v>1</v>
      </c>
      <c r="E1940" s="4">
        <v>233</v>
      </c>
      <c r="F1940" s="4">
        <f>ROUND(Source!BD1915,O1940)</f>
        <v>0</v>
      </c>
      <c r="G1940" s="4" t="s">
        <v>120</v>
      </c>
      <c r="H1940" s="4" t="s">
        <v>121</v>
      </c>
      <c r="I1940" s="4"/>
      <c r="J1940" s="4"/>
      <c r="K1940" s="4">
        <v>233</v>
      </c>
      <c r="L1940" s="4">
        <v>24</v>
      </c>
      <c r="M1940" s="4">
        <v>3</v>
      </c>
      <c r="N1940" s="4" t="s">
        <v>3</v>
      </c>
      <c r="O1940" s="4">
        <v>2</v>
      </c>
      <c r="P1940" s="4"/>
      <c r="Q1940" s="4"/>
      <c r="R1940" s="4"/>
      <c r="S1940" s="4"/>
      <c r="T1940" s="4"/>
      <c r="U1940" s="4"/>
      <c r="V1940" s="4"/>
      <c r="W1940" s="4"/>
    </row>
    <row r="1941" spans="1:245" x14ac:dyDescent="0.2">
      <c r="A1941" s="4">
        <v>50</v>
      </c>
      <c r="B1941" s="4">
        <v>0</v>
      </c>
      <c r="C1941" s="4">
        <v>0</v>
      </c>
      <c r="D1941" s="4">
        <v>1</v>
      </c>
      <c r="E1941" s="4">
        <v>210</v>
      </c>
      <c r="F1941" s="4">
        <f>ROUND(Source!X1915,O1941)</f>
        <v>0</v>
      </c>
      <c r="G1941" s="4" t="s">
        <v>122</v>
      </c>
      <c r="H1941" s="4" t="s">
        <v>123</v>
      </c>
      <c r="I1941" s="4"/>
      <c r="J1941" s="4"/>
      <c r="K1941" s="4">
        <v>210</v>
      </c>
      <c r="L1941" s="4">
        <v>25</v>
      </c>
      <c r="M1941" s="4">
        <v>3</v>
      </c>
      <c r="N1941" s="4" t="s">
        <v>3</v>
      </c>
      <c r="O1941" s="4">
        <v>2</v>
      </c>
      <c r="P1941" s="4"/>
      <c r="Q1941" s="4"/>
      <c r="R1941" s="4"/>
      <c r="S1941" s="4"/>
      <c r="T1941" s="4"/>
      <c r="U1941" s="4"/>
      <c r="V1941" s="4"/>
      <c r="W1941" s="4"/>
    </row>
    <row r="1942" spans="1:245" x14ac:dyDescent="0.2">
      <c r="A1942" s="4">
        <v>50</v>
      </c>
      <c r="B1942" s="4">
        <v>0</v>
      </c>
      <c r="C1942" s="4">
        <v>0</v>
      </c>
      <c r="D1942" s="4">
        <v>1</v>
      </c>
      <c r="E1942" s="4">
        <v>211</v>
      </c>
      <c r="F1942" s="4">
        <f>ROUND(Source!Y1915,O1942)</f>
        <v>0</v>
      </c>
      <c r="G1942" s="4" t="s">
        <v>124</v>
      </c>
      <c r="H1942" s="4" t="s">
        <v>125</v>
      </c>
      <c r="I1942" s="4"/>
      <c r="J1942" s="4"/>
      <c r="K1942" s="4">
        <v>211</v>
      </c>
      <c r="L1942" s="4">
        <v>26</v>
      </c>
      <c r="M1942" s="4">
        <v>3</v>
      </c>
      <c r="N1942" s="4" t="s">
        <v>3</v>
      </c>
      <c r="O1942" s="4">
        <v>2</v>
      </c>
      <c r="P1942" s="4"/>
      <c r="Q1942" s="4"/>
      <c r="R1942" s="4"/>
      <c r="S1942" s="4"/>
      <c r="T1942" s="4"/>
      <c r="U1942" s="4"/>
      <c r="V1942" s="4"/>
      <c r="W1942" s="4"/>
    </row>
    <row r="1943" spans="1:245" x14ac:dyDescent="0.2">
      <c r="A1943" s="4">
        <v>50</v>
      </c>
      <c r="B1943" s="4">
        <v>0</v>
      </c>
      <c r="C1943" s="4">
        <v>0</v>
      </c>
      <c r="D1943" s="4">
        <v>1</v>
      </c>
      <c r="E1943" s="4">
        <v>224</v>
      </c>
      <c r="F1943" s="4">
        <f>ROUND(Source!AR1915,O1943)</f>
        <v>0</v>
      </c>
      <c r="G1943" s="4" t="s">
        <v>126</v>
      </c>
      <c r="H1943" s="4" t="s">
        <v>127</v>
      </c>
      <c r="I1943" s="4"/>
      <c r="J1943" s="4"/>
      <c r="K1943" s="4">
        <v>224</v>
      </c>
      <c r="L1943" s="4">
        <v>27</v>
      </c>
      <c r="M1943" s="4">
        <v>3</v>
      </c>
      <c r="N1943" s="4" t="s">
        <v>3</v>
      </c>
      <c r="O1943" s="4">
        <v>2</v>
      </c>
      <c r="P1943" s="4"/>
      <c r="Q1943" s="4"/>
      <c r="R1943" s="4"/>
      <c r="S1943" s="4"/>
      <c r="T1943" s="4"/>
      <c r="U1943" s="4"/>
      <c r="V1943" s="4"/>
      <c r="W1943" s="4"/>
    </row>
    <row r="1945" spans="1:245" x14ac:dyDescent="0.2">
      <c r="A1945" s="1">
        <v>5</v>
      </c>
      <c r="B1945" s="1">
        <v>1</v>
      </c>
      <c r="C1945" s="1"/>
      <c r="D1945" s="1">
        <f>ROW(A1958)</f>
        <v>1958</v>
      </c>
      <c r="E1945" s="1"/>
      <c r="F1945" s="1" t="s">
        <v>15</v>
      </c>
      <c r="G1945" s="1" t="s">
        <v>212</v>
      </c>
      <c r="H1945" s="1" t="s">
        <v>3</v>
      </c>
      <c r="I1945" s="1">
        <v>0</v>
      </c>
      <c r="J1945" s="1"/>
      <c r="K1945" s="1">
        <v>0</v>
      </c>
      <c r="L1945" s="1"/>
      <c r="M1945" s="1"/>
      <c r="N1945" s="1"/>
      <c r="O1945" s="1"/>
      <c r="P1945" s="1"/>
      <c r="Q1945" s="1"/>
      <c r="R1945" s="1"/>
      <c r="S1945" s="1"/>
      <c r="T1945" s="1"/>
      <c r="U1945" s="1" t="s">
        <v>3</v>
      </c>
      <c r="V1945" s="1">
        <v>0</v>
      </c>
      <c r="W1945" s="1"/>
      <c r="X1945" s="1"/>
      <c r="Y1945" s="1"/>
      <c r="Z1945" s="1"/>
      <c r="AA1945" s="1"/>
      <c r="AB1945" s="1" t="s">
        <v>3</v>
      </c>
      <c r="AC1945" s="1" t="s">
        <v>3</v>
      </c>
      <c r="AD1945" s="1" t="s">
        <v>3</v>
      </c>
      <c r="AE1945" s="1" t="s">
        <v>3</v>
      </c>
      <c r="AF1945" s="1" t="s">
        <v>3</v>
      </c>
      <c r="AG1945" s="1" t="s">
        <v>3</v>
      </c>
      <c r="AH1945" s="1"/>
      <c r="AI1945" s="1"/>
      <c r="AJ1945" s="1"/>
      <c r="AK1945" s="1"/>
      <c r="AL1945" s="1"/>
      <c r="AM1945" s="1"/>
      <c r="AN1945" s="1"/>
      <c r="AO1945" s="1"/>
      <c r="AP1945" s="1" t="s">
        <v>3</v>
      </c>
      <c r="AQ1945" s="1" t="s">
        <v>3</v>
      </c>
      <c r="AR1945" s="1" t="s">
        <v>3</v>
      </c>
      <c r="AS1945" s="1"/>
      <c r="AT1945" s="1"/>
      <c r="AU1945" s="1"/>
      <c r="AV1945" s="1"/>
      <c r="AW1945" s="1"/>
      <c r="AX1945" s="1"/>
      <c r="AY1945" s="1"/>
      <c r="AZ1945" s="1" t="s">
        <v>3</v>
      </c>
      <c r="BA1945" s="1"/>
      <c r="BB1945" s="1" t="s">
        <v>3</v>
      </c>
      <c r="BC1945" s="1" t="s">
        <v>3</v>
      </c>
      <c r="BD1945" s="1" t="s">
        <v>3</v>
      </c>
      <c r="BE1945" s="1" t="s">
        <v>3</v>
      </c>
      <c r="BF1945" s="1" t="s">
        <v>3</v>
      </c>
      <c r="BG1945" s="1" t="s">
        <v>3</v>
      </c>
      <c r="BH1945" s="1" t="s">
        <v>3</v>
      </c>
      <c r="BI1945" s="1" t="s">
        <v>3</v>
      </c>
      <c r="BJ1945" s="1" t="s">
        <v>3</v>
      </c>
      <c r="BK1945" s="1" t="s">
        <v>3</v>
      </c>
      <c r="BL1945" s="1" t="s">
        <v>3</v>
      </c>
      <c r="BM1945" s="1" t="s">
        <v>3</v>
      </c>
      <c r="BN1945" s="1" t="s">
        <v>3</v>
      </c>
      <c r="BO1945" s="1" t="s">
        <v>3</v>
      </c>
      <c r="BP1945" s="1" t="s">
        <v>3</v>
      </c>
      <c r="BQ1945" s="1"/>
      <c r="BR1945" s="1"/>
      <c r="BS1945" s="1"/>
      <c r="BT1945" s="1"/>
      <c r="BU1945" s="1"/>
      <c r="BV1945" s="1"/>
      <c r="BW1945" s="1"/>
      <c r="BX1945" s="1">
        <v>0</v>
      </c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>
        <v>0</v>
      </c>
    </row>
    <row r="1947" spans="1:245" x14ac:dyDescent="0.2">
      <c r="A1947" s="2">
        <v>52</v>
      </c>
      <c r="B1947" s="2">
        <f t="shared" ref="B1947:G1947" si="1602">B1958</f>
        <v>1</v>
      </c>
      <c r="C1947" s="2">
        <f t="shared" si="1602"/>
        <v>5</v>
      </c>
      <c r="D1947" s="2">
        <f t="shared" si="1602"/>
        <v>1945</v>
      </c>
      <c r="E1947" s="2">
        <f t="shared" si="1602"/>
        <v>0</v>
      </c>
      <c r="F1947" s="2" t="str">
        <f t="shared" si="1602"/>
        <v>Новый подраздел</v>
      </c>
      <c r="G1947" s="2" t="str">
        <f t="shared" si="1602"/>
        <v>Установка новых дорожных знаков</v>
      </c>
      <c r="H1947" s="2"/>
      <c r="I1947" s="2"/>
      <c r="J1947" s="2"/>
      <c r="K1947" s="2"/>
      <c r="L1947" s="2"/>
      <c r="M1947" s="2"/>
      <c r="N1947" s="2"/>
      <c r="O1947" s="2">
        <f t="shared" ref="O1947:AT1947" si="1603">O1958</f>
        <v>0</v>
      </c>
      <c r="P1947" s="2">
        <f t="shared" si="1603"/>
        <v>0</v>
      </c>
      <c r="Q1947" s="2">
        <f t="shared" si="1603"/>
        <v>0</v>
      </c>
      <c r="R1947" s="2">
        <f t="shared" si="1603"/>
        <v>0</v>
      </c>
      <c r="S1947" s="2">
        <f t="shared" si="1603"/>
        <v>0</v>
      </c>
      <c r="T1947" s="2">
        <f t="shared" si="1603"/>
        <v>0</v>
      </c>
      <c r="U1947" s="2">
        <f t="shared" si="1603"/>
        <v>0</v>
      </c>
      <c r="V1947" s="2">
        <f t="shared" si="1603"/>
        <v>0</v>
      </c>
      <c r="W1947" s="2">
        <f t="shared" si="1603"/>
        <v>0</v>
      </c>
      <c r="X1947" s="2">
        <f t="shared" si="1603"/>
        <v>0</v>
      </c>
      <c r="Y1947" s="2">
        <f t="shared" si="1603"/>
        <v>0</v>
      </c>
      <c r="Z1947" s="2">
        <f t="shared" si="1603"/>
        <v>0</v>
      </c>
      <c r="AA1947" s="2">
        <f t="shared" si="1603"/>
        <v>0</v>
      </c>
      <c r="AB1947" s="2">
        <f t="shared" si="1603"/>
        <v>0</v>
      </c>
      <c r="AC1947" s="2">
        <f t="shared" si="1603"/>
        <v>0</v>
      </c>
      <c r="AD1947" s="2">
        <f t="shared" si="1603"/>
        <v>0</v>
      </c>
      <c r="AE1947" s="2">
        <f t="shared" si="1603"/>
        <v>0</v>
      </c>
      <c r="AF1947" s="2">
        <f t="shared" si="1603"/>
        <v>0</v>
      </c>
      <c r="AG1947" s="2">
        <f t="shared" si="1603"/>
        <v>0</v>
      </c>
      <c r="AH1947" s="2">
        <f t="shared" si="1603"/>
        <v>0</v>
      </c>
      <c r="AI1947" s="2">
        <f t="shared" si="1603"/>
        <v>0</v>
      </c>
      <c r="AJ1947" s="2">
        <f t="shared" si="1603"/>
        <v>0</v>
      </c>
      <c r="AK1947" s="2">
        <f t="shared" si="1603"/>
        <v>0</v>
      </c>
      <c r="AL1947" s="2">
        <f t="shared" si="1603"/>
        <v>0</v>
      </c>
      <c r="AM1947" s="2">
        <f t="shared" si="1603"/>
        <v>0</v>
      </c>
      <c r="AN1947" s="2">
        <f t="shared" si="1603"/>
        <v>0</v>
      </c>
      <c r="AO1947" s="2">
        <f t="shared" si="1603"/>
        <v>0</v>
      </c>
      <c r="AP1947" s="2">
        <f t="shared" si="1603"/>
        <v>0</v>
      </c>
      <c r="AQ1947" s="2">
        <f t="shared" si="1603"/>
        <v>0</v>
      </c>
      <c r="AR1947" s="2">
        <f t="shared" si="1603"/>
        <v>0</v>
      </c>
      <c r="AS1947" s="2">
        <f t="shared" si="1603"/>
        <v>0</v>
      </c>
      <c r="AT1947" s="2">
        <f t="shared" si="1603"/>
        <v>0</v>
      </c>
      <c r="AU1947" s="2">
        <f t="shared" ref="AU1947:BZ1947" si="1604">AU1958</f>
        <v>0</v>
      </c>
      <c r="AV1947" s="2">
        <f t="shared" si="1604"/>
        <v>0</v>
      </c>
      <c r="AW1947" s="2">
        <f t="shared" si="1604"/>
        <v>0</v>
      </c>
      <c r="AX1947" s="2">
        <f t="shared" si="1604"/>
        <v>0</v>
      </c>
      <c r="AY1947" s="2">
        <f t="shared" si="1604"/>
        <v>0</v>
      </c>
      <c r="AZ1947" s="2">
        <f t="shared" si="1604"/>
        <v>0</v>
      </c>
      <c r="BA1947" s="2">
        <f t="shared" si="1604"/>
        <v>0</v>
      </c>
      <c r="BB1947" s="2">
        <f t="shared" si="1604"/>
        <v>0</v>
      </c>
      <c r="BC1947" s="2">
        <f t="shared" si="1604"/>
        <v>0</v>
      </c>
      <c r="BD1947" s="2">
        <f t="shared" si="1604"/>
        <v>0</v>
      </c>
      <c r="BE1947" s="2">
        <f t="shared" si="1604"/>
        <v>0</v>
      </c>
      <c r="BF1947" s="2">
        <f t="shared" si="1604"/>
        <v>0</v>
      </c>
      <c r="BG1947" s="2">
        <f t="shared" si="1604"/>
        <v>0</v>
      </c>
      <c r="BH1947" s="2">
        <f t="shared" si="1604"/>
        <v>0</v>
      </c>
      <c r="BI1947" s="2">
        <f t="shared" si="1604"/>
        <v>0</v>
      </c>
      <c r="BJ1947" s="2">
        <f t="shared" si="1604"/>
        <v>0</v>
      </c>
      <c r="BK1947" s="2">
        <f t="shared" si="1604"/>
        <v>0</v>
      </c>
      <c r="BL1947" s="2">
        <f t="shared" si="1604"/>
        <v>0</v>
      </c>
      <c r="BM1947" s="2">
        <f t="shared" si="1604"/>
        <v>0</v>
      </c>
      <c r="BN1947" s="2">
        <f t="shared" si="1604"/>
        <v>0</v>
      </c>
      <c r="BO1947" s="2">
        <f t="shared" si="1604"/>
        <v>0</v>
      </c>
      <c r="BP1947" s="2">
        <f t="shared" si="1604"/>
        <v>0</v>
      </c>
      <c r="BQ1947" s="2">
        <f t="shared" si="1604"/>
        <v>0</v>
      </c>
      <c r="BR1947" s="2">
        <f t="shared" si="1604"/>
        <v>0</v>
      </c>
      <c r="BS1947" s="2">
        <f t="shared" si="1604"/>
        <v>0</v>
      </c>
      <c r="BT1947" s="2">
        <f t="shared" si="1604"/>
        <v>0</v>
      </c>
      <c r="BU1947" s="2">
        <f t="shared" si="1604"/>
        <v>0</v>
      </c>
      <c r="BV1947" s="2">
        <f t="shared" si="1604"/>
        <v>0</v>
      </c>
      <c r="BW1947" s="2">
        <f t="shared" si="1604"/>
        <v>0</v>
      </c>
      <c r="BX1947" s="2">
        <f t="shared" si="1604"/>
        <v>0</v>
      </c>
      <c r="BY1947" s="2">
        <f t="shared" si="1604"/>
        <v>0</v>
      </c>
      <c r="BZ1947" s="2">
        <f t="shared" si="1604"/>
        <v>0</v>
      </c>
      <c r="CA1947" s="2">
        <f t="shared" ref="CA1947:DF1947" si="1605">CA1958</f>
        <v>0</v>
      </c>
      <c r="CB1947" s="2">
        <f t="shared" si="1605"/>
        <v>0</v>
      </c>
      <c r="CC1947" s="2">
        <f t="shared" si="1605"/>
        <v>0</v>
      </c>
      <c r="CD1947" s="2">
        <f t="shared" si="1605"/>
        <v>0</v>
      </c>
      <c r="CE1947" s="2">
        <f t="shared" si="1605"/>
        <v>0</v>
      </c>
      <c r="CF1947" s="2">
        <f t="shared" si="1605"/>
        <v>0</v>
      </c>
      <c r="CG1947" s="2">
        <f t="shared" si="1605"/>
        <v>0</v>
      </c>
      <c r="CH1947" s="2">
        <f t="shared" si="1605"/>
        <v>0</v>
      </c>
      <c r="CI1947" s="2">
        <f t="shared" si="1605"/>
        <v>0</v>
      </c>
      <c r="CJ1947" s="2">
        <f t="shared" si="1605"/>
        <v>0</v>
      </c>
      <c r="CK1947" s="2">
        <f t="shared" si="1605"/>
        <v>0</v>
      </c>
      <c r="CL1947" s="2">
        <f t="shared" si="1605"/>
        <v>0</v>
      </c>
      <c r="CM1947" s="2">
        <f t="shared" si="1605"/>
        <v>0</v>
      </c>
      <c r="CN1947" s="2">
        <f t="shared" si="1605"/>
        <v>0</v>
      </c>
      <c r="CO1947" s="2">
        <f t="shared" si="1605"/>
        <v>0</v>
      </c>
      <c r="CP1947" s="2">
        <f t="shared" si="1605"/>
        <v>0</v>
      </c>
      <c r="CQ1947" s="2">
        <f t="shared" si="1605"/>
        <v>0</v>
      </c>
      <c r="CR1947" s="2">
        <f t="shared" si="1605"/>
        <v>0</v>
      </c>
      <c r="CS1947" s="2">
        <f t="shared" si="1605"/>
        <v>0</v>
      </c>
      <c r="CT1947" s="2">
        <f t="shared" si="1605"/>
        <v>0</v>
      </c>
      <c r="CU1947" s="2">
        <f t="shared" si="1605"/>
        <v>0</v>
      </c>
      <c r="CV1947" s="2">
        <f t="shared" si="1605"/>
        <v>0</v>
      </c>
      <c r="CW1947" s="2">
        <f t="shared" si="1605"/>
        <v>0</v>
      </c>
      <c r="CX1947" s="2">
        <f t="shared" si="1605"/>
        <v>0</v>
      </c>
      <c r="CY1947" s="2">
        <f t="shared" si="1605"/>
        <v>0</v>
      </c>
      <c r="CZ1947" s="2">
        <f t="shared" si="1605"/>
        <v>0</v>
      </c>
      <c r="DA1947" s="2">
        <f t="shared" si="1605"/>
        <v>0</v>
      </c>
      <c r="DB1947" s="2">
        <f t="shared" si="1605"/>
        <v>0</v>
      </c>
      <c r="DC1947" s="2">
        <f t="shared" si="1605"/>
        <v>0</v>
      </c>
      <c r="DD1947" s="2">
        <f t="shared" si="1605"/>
        <v>0</v>
      </c>
      <c r="DE1947" s="2">
        <f t="shared" si="1605"/>
        <v>0</v>
      </c>
      <c r="DF1947" s="2">
        <f t="shared" si="1605"/>
        <v>0</v>
      </c>
      <c r="DG1947" s="3">
        <f t="shared" ref="DG1947:EL1947" si="1606">DG1958</f>
        <v>0</v>
      </c>
      <c r="DH1947" s="3">
        <f t="shared" si="1606"/>
        <v>0</v>
      </c>
      <c r="DI1947" s="3">
        <f t="shared" si="1606"/>
        <v>0</v>
      </c>
      <c r="DJ1947" s="3">
        <f t="shared" si="1606"/>
        <v>0</v>
      </c>
      <c r="DK1947" s="3">
        <f t="shared" si="1606"/>
        <v>0</v>
      </c>
      <c r="DL1947" s="3">
        <f t="shared" si="1606"/>
        <v>0</v>
      </c>
      <c r="DM1947" s="3">
        <f t="shared" si="1606"/>
        <v>0</v>
      </c>
      <c r="DN1947" s="3">
        <f t="shared" si="1606"/>
        <v>0</v>
      </c>
      <c r="DO1947" s="3">
        <f t="shared" si="1606"/>
        <v>0</v>
      </c>
      <c r="DP1947" s="3">
        <f t="shared" si="1606"/>
        <v>0</v>
      </c>
      <c r="DQ1947" s="3">
        <f t="shared" si="1606"/>
        <v>0</v>
      </c>
      <c r="DR1947" s="3">
        <f t="shared" si="1606"/>
        <v>0</v>
      </c>
      <c r="DS1947" s="3">
        <f t="shared" si="1606"/>
        <v>0</v>
      </c>
      <c r="DT1947" s="3">
        <f t="shared" si="1606"/>
        <v>0</v>
      </c>
      <c r="DU1947" s="3">
        <f t="shared" si="1606"/>
        <v>0</v>
      </c>
      <c r="DV1947" s="3">
        <f t="shared" si="1606"/>
        <v>0</v>
      </c>
      <c r="DW1947" s="3">
        <f t="shared" si="1606"/>
        <v>0</v>
      </c>
      <c r="DX1947" s="3">
        <f t="shared" si="1606"/>
        <v>0</v>
      </c>
      <c r="DY1947" s="3">
        <f t="shared" si="1606"/>
        <v>0</v>
      </c>
      <c r="DZ1947" s="3">
        <f t="shared" si="1606"/>
        <v>0</v>
      </c>
      <c r="EA1947" s="3">
        <f t="shared" si="1606"/>
        <v>0</v>
      </c>
      <c r="EB1947" s="3">
        <f t="shared" si="1606"/>
        <v>0</v>
      </c>
      <c r="EC1947" s="3">
        <f t="shared" si="1606"/>
        <v>0</v>
      </c>
      <c r="ED1947" s="3">
        <f t="shared" si="1606"/>
        <v>0</v>
      </c>
      <c r="EE1947" s="3">
        <f t="shared" si="1606"/>
        <v>0</v>
      </c>
      <c r="EF1947" s="3">
        <f t="shared" si="1606"/>
        <v>0</v>
      </c>
      <c r="EG1947" s="3">
        <f t="shared" si="1606"/>
        <v>0</v>
      </c>
      <c r="EH1947" s="3">
        <f t="shared" si="1606"/>
        <v>0</v>
      </c>
      <c r="EI1947" s="3">
        <f t="shared" si="1606"/>
        <v>0</v>
      </c>
      <c r="EJ1947" s="3">
        <f t="shared" si="1606"/>
        <v>0</v>
      </c>
      <c r="EK1947" s="3">
        <f t="shared" si="1606"/>
        <v>0</v>
      </c>
      <c r="EL1947" s="3">
        <f t="shared" si="1606"/>
        <v>0</v>
      </c>
      <c r="EM1947" s="3">
        <f t="shared" ref="EM1947:FR1947" si="1607">EM1958</f>
        <v>0</v>
      </c>
      <c r="EN1947" s="3">
        <f t="shared" si="1607"/>
        <v>0</v>
      </c>
      <c r="EO1947" s="3">
        <f t="shared" si="1607"/>
        <v>0</v>
      </c>
      <c r="EP1947" s="3">
        <f t="shared" si="1607"/>
        <v>0</v>
      </c>
      <c r="EQ1947" s="3">
        <f t="shared" si="1607"/>
        <v>0</v>
      </c>
      <c r="ER1947" s="3">
        <f t="shared" si="1607"/>
        <v>0</v>
      </c>
      <c r="ES1947" s="3">
        <f t="shared" si="1607"/>
        <v>0</v>
      </c>
      <c r="ET1947" s="3">
        <f t="shared" si="1607"/>
        <v>0</v>
      </c>
      <c r="EU1947" s="3">
        <f t="shared" si="1607"/>
        <v>0</v>
      </c>
      <c r="EV1947" s="3">
        <f t="shared" si="1607"/>
        <v>0</v>
      </c>
      <c r="EW1947" s="3">
        <f t="shared" si="1607"/>
        <v>0</v>
      </c>
      <c r="EX1947" s="3">
        <f t="shared" si="1607"/>
        <v>0</v>
      </c>
      <c r="EY1947" s="3">
        <f t="shared" si="1607"/>
        <v>0</v>
      </c>
      <c r="EZ1947" s="3">
        <f t="shared" si="1607"/>
        <v>0</v>
      </c>
      <c r="FA1947" s="3">
        <f t="shared" si="1607"/>
        <v>0</v>
      </c>
      <c r="FB1947" s="3">
        <f t="shared" si="1607"/>
        <v>0</v>
      </c>
      <c r="FC1947" s="3">
        <f t="shared" si="1607"/>
        <v>0</v>
      </c>
      <c r="FD1947" s="3">
        <f t="shared" si="1607"/>
        <v>0</v>
      </c>
      <c r="FE1947" s="3">
        <f t="shared" si="1607"/>
        <v>0</v>
      </c>
      <c r="FF1947" s="3">
        <f t="shared" si="1607"/>
        <v>0</v>
      </c>
      <c r="FG1947" s="3">
        <f t="shared" si="1607"/>
        <v>0</v>
      </c>
      <c r="FH1947" s="3">
        <f t="shared" si="1607"/>
        <v>0</v>
      </c>
      <c r="FI1947" s="3">
        <f t="shared" si="1607"/>
        <v>0</v>
      </c>
      <c r="FJ1947" s="3">
        <f t="shared" si="1607"/>
        <v>0</v>
      </c>
      <c r="FK1947" s="3">
        <f t="shared" si="1607"/>
        <v>0</v>
      </c>
      <c r="FL1947" s="3">
        <f t="shared" si="1607"/>
        <v>0</v>
      </c>
      <c r="FM1947" s="3">
        <f t="shared" si="1607"/>
        <v>0</v>
      </c>
      <c r="FN1947" s="3">
        <f t="shared" si="1607"/>
        <v>0</v>
      </c>
      <c r="FO1947" s="3">
        <f t="shared" si="1607"/>
        <v>0</v>
      </c>
      <c r="FP1947" s="3">
        <f t="shared" si="1607"/>
        <v>0</v>
      </c>
      <c r="FQ1947" s="3">
        <f t="shared" si="1607"/>
        <v>0</v>
      </c>
      <c r="FR1947" s="3">
        <f t="shared" si="1607"/>
        <v>0</v>
      </c>
      <c r="FS1947" s="3">
        <f t="shared" ref="FS1947:GX1947" si="1608">FS1958</f>
        <v>0</v>
      </c>
      <c r="FT1947" s="3">
        <f t="shared" si="1608"/>
        <v>0</v>
      </c>
      <c r="FU1947" s="3">
        <f t="shared" si="1608"/>
        <v>0</v>
      </c>
      <c r="FV1947" s="3">
        <f t="shared" si="1608"/>
        <v>0</v>
      </c>
      <c r="FW1947" s="3">
        <f t="shared" si="1608"/>
        <v>0</v>
      </c>
      <c r="FX1947" s="3">
        <f t="shared" si="1608"/>
        <v>0</v>
      </c>
      <c r="FY1947" s="3">
        <f t="shared" si="1608"/>
        <v>0</v>
      </c>
      <c r="FZ1947" s="3">
        <f t="shared" si="1608"/>
        <v>0</v>
      </c>
      <c r="GA1947" s="3">
        <f t="shared" si="1608"/>
        <v>0</v>
      </c>
      <c r="GB1947" s="3">
        <f t="shared" si="1608"/>
        <v>0</v>
      </c>
      <c r="GC1947" s="3">
        <f t="shared" si="1608"/>
        <v>0</v>
      </c>
      <c r="GD1947" s="3">
        <f t="shared" si="1608"/>
        <v>0</v>
      </c>
      <c r="GE1947" s="3">
        <f t="shared" si="1608"/>
        <v>0</v>
      </c>
      <c r="GF1947" s="3">
        <f t="shared" si="1608"/>
        <v>0</v>
      </c>
      <c r="GG1947" s="3">
        <f t="shared" si="1608"/>
        <v>0</v>
      </c>
      <c r="GH1947" s="3">
        <f t="shared" si="1608"/>
        <v>0</v>
      </c>
      <c r="GI1947" s="3">
        <f t="shared" si="1608"/>
        <v>0</v>
      </c>
      <c r="GJ1947" s="3">
        <f t="shared" si="1608"/>
        <v>0</v>
      </c>
      <c r="GK1947" s="3">
        <f t="shared" si="1608"/>
        <v>0</v>
      </c>
      <c r="GL1947" s="3">
        <f t="shared" si="1608"/>
        <v>0</v>
      </c>
      <c r="GM1947" s="3">
        <f t="shared" si="1608"/>
        <v>0</v>
      </c>
      <c r="GN1947" s="3">
        <f t="shared" si="1608"/>
        <v>0</v>
      </c>
      <c r="GO1947" s="3">
        <f t="shared" si="1608"/>
        <v>0</v>
      </c>
      <c r="GP1947" s="3">
        <f t="shared" si="1608"/>
        <v>0</v>
      </c>
      <c r="GQ1947" s="3">
        <f t="shared" si="1608"/>
        <v>0</v>
      </c>
      <c r="GR1947" s="3">
        <f t="shared" si="1608"/>
        <v>0</v>
      </c>
      <c r="GS1947" s="3">
        <f t="shared" si="1608"/>
        <v>0</v>
      </c>
      <c r="GT1947" s="3">
        <f t="shared" si="1608"/>
        <v>0</v>
      </c>
      <c r="GU1947" s="3">
        <f t="shared" si="1608"/>
        <v>0</v>
      </c>
      <c r="GV1947" s="3">
        <f t="shared" si="1608"/>
        <v>0</v>
      </c>
      <c r="GW1947" s="3">
        <f t="shared" si="1608"/>
        <v>0</v>
      </c>
      <c r="GX1947" s="3">
        <f t="shared" si="1608"/>
        <v>0</v>
      </c>
    </row>
    <row r="1949" spans="1:245" x14ac:dyDescent="0.2">
      <c r="A1949">
        <v>17</v>
      </c>
      <c r="B1949">
        <v>1</v>
      </c>
      <c r="C1949">
        <f>ROW(SmtRes!A640)</f>
        <v>640</v>
      </c>
      <c r="D1949">
        <f>ROW(EtalonRes!A618)</f>
        <v>618</v>
      </c>
      <c r="E1949" t="s">
        <v>300</v>
      </c>
      <c r="F1949" t="s">
        <v>214</v>
      </c>
      <c r="G1949" t="s">
        <v>215</v>
      </c>
      <c r="H1949" t="s">
        <v>216</v>
      </c>
      <c r="I1949">
        <v>0</v>
      </c>
      <c r="J1949">
        <v>0</v>
      </c>
      <c r="O1949">
        <f t="shared" ref="O1949:O1956" si="1609">ROUND(CP1949,2)</f>
        <v>0</v>
      </c>
      <c r="P1949">
        <f t="shared" ref="P1949:P1956" si="1610">ROUND(CQ1949*I1949,2)</f>
        <v>0</v>
      </c>
      <c r="Q1949">
        <f t="shared" ref="Q1949:Q1956" si="1611">ROUND(CR1949*I1949,2)</f>
        <v>0</v>
      </c>
      <c r="R1949">
        <f t="shared" ref="R1949:R1956" si="1612">ROUND(CS1949*I1949,2)</f>
        <v>0</v>
      </c>
      <c r="S1949">
        <f t="shared" ref="S1949:S1956" si="1613">ROUND(CT1949*I1949,2)</f>
        <v>0</v>
      </c>
      <c r="T1949">
        <f t="shared" ref="T1949:T1956" si="1614">ROUND(CU1949*I1949,2)</f>
        <v>0</v>
      </c>
      <c r="U1949">
        <f t="shared" ref="U1949:U1956" si="1615">CV1949*I1949</f>
        <v>0</v>
      </c>
      <c r="V1949">
        <f t="shared" ref="V1949:V1956" si="1616">CW1949*I1949</f>
        <v>0</v>
      </c>
      <c r="W1949">
        <f t="shared" ref="W1949:W1956" si="1617">ROUND(CX1949*I1949,2)</f>
        <v>0</v>
      </c>
      <c r="X1949">
        <f t="shared" ref="X1949:Y1956" si="1618">ROUND(CY1949,2)</f>
        <v>0</v>
      </c>
      <c r="Y1949">
        <f t="shared" si="1618"/>
        <v>0</v>
      </c>
      <c r="AA1949">
        <v>52421674</v>
      </c>
      <c r="AB1949">
        <f t="shared" ref="AB1949:AB1956" si="1619">ROUND((AC1949+AD1949+AF1949),6)</f>
        <v>272625.28000000003</v>
      </c>
      <c r="AC1949">
        <f t="shared" ref="AC1949:AC1956" si="1620">ROUND((ES1949),6)</f>
        <v>185650.06</v>
      </c>
      <c r="AD1949">
        <f t="shared" ref="AD1949:AD1956" si="1621">ROUND((((ET1949)-(EU1949))+AE1949),6)</f>
        <v>17727.330000000002</v>
      </c>
      <c r="AE1949">
        <f t="shared" ref="AE1949:AF1956" si="1622">ROUND((EU1949),6)</f>
        <v>8761.2199999999993</v>
      </c>
      <c r="AF1949">
        <f t="shared" si="1622"/>
        <v>69247.89</v>
      </c>
      <c r="AG1949">
        <f t="shared" ref="AG1949:AG1956" si="1623">ROUND((AP1949),6)</f>
        <v>0</v>
      </c>
      <c r="AH1949">
        <f t="shared" ref="AH1949:AI1956" si="1624">(EW1949)</f>
        <v>342.54</v>
      </c>
      <c r="AI1949">
        <f t="shared" si="1624"/>
        <v>0</v>
      </c>
      <c r="AJ1949">
        <f t="shared" ref="AJ1949:AJ1956" si="1625">(AS1949)</f>
        <v>0</v>
      </c>
      <c r="AK1949">
        <v>272625.28000000003</v>
      </c>
      <c r="AL1949">
        <v>185650.06</v>
      </c>
      <c r="AM1949">
        <v>17727.330000000002</v>
      </c>
      <c r="AN1949">
        <v>8761.2199999999993</v>
      </c>
      <c r="AO1949">
        <v>69247.89</v>
      </c>
      <c r="AP1949">
        <v>0</v>
      </c>
      <c r="AQ1949">
        <v>342.54</v>
      </c>
      <c r="AR1949">
        <v>0</v>
      </c>
      <c r="AS1949">
        <v>0</v>
      </c>
      <c r="AT1949">
        <v>70</v>
      </c>
      <c r="AU1949">
        <v>10</v>
      </c>
      <c r="AV1949">
        <v>1</v>
      </c>
      <c r="AW1949">
        <v>1</v>
      </c>
      <c r="AZ1949">
        <v>1</v>
      </c>
      <c r="BA1949">
        <v>1</v>
      </c>
      <c r="BB1949">
        <v>1</v>
      </c>
      <c r="BC1949">
        <v>1</v>
      </c>
      <c r="BD1949" t="s">
        <v>3</v>
      </c>
      <c r="BE1949" t="s">
        <v>3</v>
      </c>
      <c r="BF1949" t="s">
        <v>3</v>
      </c>
      <c r="BG1949" t="s">
        <v>3</v>
      </c>
      <c r="BH1949">
        <v>0</v>
      </c>
      <c r="BI1949">
        <v>4</v>
      </c>
      <c r="BJ1949" t="s">
        <v>217</v>
      </c>
      <c r="BM1949">
        <v>0</v>
      </c>
      <c r="BN1949">
        <v>0</v>
      </c>
      <c r="BO1949" t="s">
        <v>3</v>
      </c>
      <c r="BP1949">
        <v>0</v>
      </c>
      <c r="BQ1949">
        <v>1</v>
      </c>
      <c r="BR1949">
        <v>0</v>
      </c>
      <c r="BS1949">
        <v>1</v>
      </c>
      <c r="BT1949">
        <v>1</v>
      </c>
      <c r="BU1949">
        <v>1</v>
      </c>
      <c r="BV1949">
        <v>1</v>
      </c>
      <c r="BW1949">
        <v>1</v>
      </c>
      <c r="BX1949">
        <v>1</v>
      </c>
      <c r="BY1949" t="s">
        <v>3</v>
      </c>
      <c r="BZ1949">
        <v>70</v>
      </c>
      <c r="CA1949">
        <v>10</v>
      </c>
      <c r="CE1949">
        <v>0</v>
      </c>
      <c r="CF1949">
        <v>0</v>
      </c>
      <c r="CG1949">
        <v>0</v>
      </c>
      <c r="CM1949">
        <v>0</v>
      </c>
      <c r="CN1949" t="s">
        <v>3</v>
      </c>
      <c r="CO1949">
        <v>0</v>
      </c>
      <c r="CP1949">
        <f t="shared" ref="CP1949:CP1956" si="1626">(P1949+Q1949+S1949)</f>
        <v>0</v>
      </c>
      <c r="CQ1949">
        <f t="shared" ref="CQ1949:CQ1956" si="1627">(AC1949*BC1949*AW1949)</f>
        <v>185650.06</v>
      </c>
      <c r="CR1949">
        <f t="shared" ref="CR1949:CR1956" si="1628">((((ET1949)*BB1949-(EU1949)*BS1949)+AE1949*BS1949)*AV1949)</f>
        <v>17727.330000000002</v>
      </c>
      <c r="CS1949">
        <f t="shared" ref="CS1949:CS1956" si="1629">(AE1949*BS1949*AV1949)</f>
        <v>8761.2199999999993</v>
      </c>
      <c r="CT1949">
        <f t="shared" ref="CT1949:CT1956" si="1630">(AF1949*BA1949*AV1949)</f>
        <v>69247.89</v>
      </c>
      <c r="CU1949">
        <f t="shared" ref="CU1949:CU1956" si="1631">AG1949</f>
        <v>0</v>
      </c>
      <c r="CV1949">
        <f t="shared" ref="CV1949:CV1956" si="1632">(AH1949*AV1949)</f>
        <v>342.54</v>
      </c>
      <c r="CW1949">
        <f t="shared" ref="CW1949:CX1956" si="1633">AI1949</f>
        <v>0</v>
      </c>
      <c r="CX1949">
        <f t="shared" si="1633"/>
        <v>0</v>
      </c>
      <c r="CY1949">
        <f t="shared" ref="CY1949:CY1956" si="1634">((S1949*BZ1949)/100)</f>
        <v>0</v>
      </c>
      <c r="CZ1949">
        <f t="shared" ref="CZ1949:CZ1956" si="1635">((S1949*CA1949)/100)</f>
        <v>0</v>
      </c>
      <c r="DC1949" t="s">
        <v>3</v>
      </c>
      <c r="DD1949" t="s">
        <v>3</v>
      </c>
      <c r="DE1949" t="s">
        <v>3</v>
      </c>
      <c r="DF1949" t="s">
        <v>3</v>
      </c>
      <c r="DG1949" t="s">
        <v>3</v>
      </c>
      <c r="DH1949" t="s">
        <v>3</v>
      </c>
      <c r="DI1949" t="s">
        <v>3</v>
      </c>
      <c r="DJ1949" t="s">
        <v>3</v>
      </c>
      <c r="DK1949" t="s">
        <v>3</v>
      </c>
      <c r="DL1949" t="s">
        <v>3</v>
      </c>
      <c r="DM1949" t="s">
        <v>3</v>
      </c>
      <c r="DN1949">
        <v>0</v>
      </c>
      <c r="DO1949">
        <v>0</v>
      </c>
      <c r="DP1949">
        <v>1</v>
      </c>
      <c r="DQ1949">
        <v>1</v>
      </c>
      <c r="DU1949">
        <v>1010</v>
      </c>
      <c r="DV1949" t="s">
        <v>216</v>
      </c>
      <c r="DW1949" t="s">
        <v>216</v>
      </c>
      <c r="DX1949">
        <v>100</v>
      </c>
      <c r="EE1949">
        <v>51482689</v>
      </c>
      <c r="EF1949">
        <v>1</v>
      </c>
      <c r="EG1949" t="s">
        <v>21</v>
      </c>
      <c r="EH1949">
        <v>0</v>
      </c>
      <c r="EI1949" t="s">
        <v>3</v>
      </c>
      <c r="EJ1949">
        <v>4</v>
      </c>
      <c r="EK1949">
        <v>0</v>
      </c>
      <c r="EL1949" t="s">
        <v>22</v>
      </c>
      <c r="EM1949" t="s">
        <v>23</v>
      </c>
      <c r="EO1949" t="s">
        <v>3</v>
      </c>
      <c r="EQ1949">
        <v>0</v>
      </c>
      <c r="ER1949">
        <v>272625.28000000003</v>
      </c>
      <c r="ES1949">
        <v>185650.06</v>
      </c>
      <c r="ET1949">
        <v>17727.330000000002</v>
      </c>
      <c r="EU1949">
        <v>8761.2199999999993</v>
      </c>
      <c r="EV1949">
        <v>69247.89</v>
      </c>
      <c r="EW1949">
        <v>342.54</v>
      </c>
      <c r="EX1949">
        <v>0</v>
      </c>
      <c r="EY1949">
        <v>0</v>
      </c>
      <c r="FQ1949">
        <v>0</v>
      </c>
      <c r="FR1949">
        <f t="shared" ref="FR1949:FR1956" si="1636">ROUND(IF(AND(BH1949=3,BI1949=3),P1949,0),2)</f>
        <v>0</v>
      </c>
      <c r="FS1949">
        <v>0</v>
      </c>
      <c r="FX1949">
        <v>70</v>
      </c>
      <c r="FY1949">
        <v>10</v>
      </c>
      <c r="GA1949" t="s">
        <v>3</v>
      </c>
      <c r="GD1949">
        <v>0</v>
      </c>
      <c r="GF1949">
        <v>801305787</v>
      </c>
      <c r="GG1949">
        <v>2</v>
      </c>
      <c r="GH1949">
        <v>1</v>
      </c>
      <c r="GI1949">
        <v>-2</v>
      </c>
      <c r="GJ1949">
        <v>0</v>
      </c>
      <c r="GK1949">
        <f>ROUND(R1949*(R12)/100,2)</f>
        <v>0</v>
      </c>
      <c r="GL1949">
        <f t="shared" ref="GL1949:GL1956" si="1637">ROUND(IF(AND(BH1949=3,BI1949=3,FS1949&lt;&gt;0),P1949,0),2)</f>
        <v>0</v>
      </c>
      <c r="GM1949">
        <f t="shared" ref="GM1949:GM1956" si="1638">ROUND(O1949+X1949+Y1949+GK1949,2)+GX1949</f>
        <v>0</v>
      </c>
      <c r="GN1949">
        <f t="shared" ref="GN1949:GN1956" si="1639">IF(OR(BI1949=0,BI1949=1),ROUND(O1949+X1949+Y1949+GK1949,2),0)</f>
        <v>0</v>
      </c>
      <c r="GO1949">
        <f t="shared" ref="GO1949:GO1956" si="1640">IF(BI1949=2,ROUND(O1949+X1949+Y1949+GK1949,2),0)</f>
        <v>0</v>
      </c>
      <c r="GP1949">
        <f t="shared" ref="GP1949:GP1956" si="1641">IF(BI1949=4,ROUND(O1949+X1949+Y1949+GK1949,2)+GX1949,0)</f>
        <v>0</v>
      </c>
      <c r="GR1949">
        <v>0</v>
      </c>
      <c r="GS1949">
        <v>3</v>
      </c>
      <c r="GT1949">
        <v>0</v>
      </c>
      <c r="GU1949" t="s">
        <v>3</v>
      </c>
      <c r="GV1949">
        <f t="shared" ref="GV1949:GV1956" si="1642">ROUND((GT1949),6)</f>
        <v>0</v>
      </c>
      <c r="GW1949">
        <v>1</v>
      </c>
      <c r="GX1949">
        <f t="shared" ref="GX1949:GX1956" si="1643">ROUND(HC1949*I1949,2)</f>
        <v>0</v>
      </c>
      <c r="HA1949">
        <v>0</v>
      </c>
      <c r="HB1949">
        <v>0</v>
      </c>
      <c r="HC1949">
        <f t="shared" ref="HC1949:HC1956" si="1644">GV1949*GW1949</f>
        <v>0</v>
      </c>
      <c r="HE1949" t="s">
        <v>3</v>
      </c>
      <c r="HF1949" t="s">
        <v>3</v>
      </c>
      <c r="IK1949">
        <f t="shared" ref="IK1949:IK1956" si="1645">ROUND(GM1949*1.2,2)</f>
        <v>0</v>
      </c>
    </row>
    <row r="1950" spans="1:245" x14ac:dyDescent="0.2">
      <c r="A1950">
        <v>17</v>
      </c>
      <c r="B1950">
        <v>1</v>
      </c>
      <c r="E1950" t="s">
        <v>301</v>
      </c>
      <c r="F1950" t="s">
        <v>219</v>
      </c>
      <c r="G1950" t="s">
        <v>220</v>
      </c>
      <c r="H1950" t="s">
        <v>221</v>
      </c>
      <c r="I1950">
        <v>0</v>
      </c>
      <c r="J1950">
        <v>0</v>
      </c>
      <c r="O1950">
        <f t="shared" si="1609"/>
        <v>0</v>
      </c>
      <c r="P1950">
        <f t="shared" si="1610"/>
        <v>0</v>
      </c>
      <c r="Q1950">
        <f t="shared" si="1611"/>
        <v>0</v>
      </c>
      <c r="R1950">
        <f t="shared" si="1612"/>
        <v>0</v>
      </c>
      <c r="S1950">
        <f t="shared" si="1613"/>
        <v>0</v>
      </c>
      <c r="T1950">
        <f t="shared" si="1614"/>
        <v>0</v>
      </c>
      <c r="U1950">
        <f t="shared" si="1615"/>
        <v>0</v>
      </c>
      <c r="V1950">
        <f t="shared" si="1616"/>
        <v>0</v>
      </c>
      <c r="W1950">
        <f t="shared" si="1617"/>
        <v>0</v>
      </c>
      <c r="X1950">
        <f t="shared" si="1618"/>
        <v>0</v>
      </c>
      <c r="Y1950">
        <f t="shared" si="1618"/>
        <v>0</v>
      </c>
      <c r="AA1950">
        <v>52421674</v>
      </c>
      <c r="AB1950">
        <f t="shared" si="1619"/>
        <v>127.21</v>
      </c>
      <c r="AC1950">
        <f t="shared" si="1620"/>
        <v>127.21</v>
      </c>
      <c r="AD1950">
        <f t="shared" si="1621"/>
        <v>0</v>
      </c>
      <c r="AE1950">
        <f t="shared" si="1622"/>
        <v>0</v>
      </c>
      <c r="AF1950">
        <f t="shared" si="1622"/>
        <v>0</v>
      </c>
      <c r="AG1950">
        <f t="shared" si="1623"/>
        <v>0</v>
      </c>
      <c r="AH1950">
        <f t="shared" si="1624"/>
        <v>0</v>
      </c>
      <c r="AI1950">
        <f t="shared" si="1624"/>
        <v>0</v>
      </c>
      <c r="AJ1950">
        <f t="shared" si="1625"/>
        <v>0</v>
      </c>
      <c r="AK1950">
        <v>127.21</v>
      </c>
      <c r="AL1950">
        <v>127.21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70</v>
      </c>
      <c r="AU1950">
        <v>10</v>
      </c>
      <c r="AV1950">
        <v>1</v>
      </c>
      <c r="AW1950">
        <v>1</v>
      </c>
      <c r="AZ1950">
        <v>1</v>
      </c>
      <c r="BA1950">
        <v>1</v>
      </c>
      <c r="BB1950">
        <v>1</v>
      </c>
      <c r="BC1950">
        <v>1</v>
      </c>
      <c r="BD1950" t="s">
        <v>3</v>
      </c>
      <c r="BE1950" t="s">
        <v>3</v>
      </c>
      <c r="BF1950" t="s">
        <v>3</v>
      </c>
      <c r="BG1950" t="s">
        <v>3</v>
      </c>
      <c r="BH1950">
        <v>3</v>
      </c>
      <c r="BI1950">
        <v>4</v>
      </c>
      <c r="BJ1950" t="s">
        <v>222</v>
      </c>
      <c r="BM1950">
        <v>0</v>
      </c>
      <c r="BN1950">
        <v>0</v>
      </c>
      <c r="BO1950" t="s">
        <v>3</v>
      </c>
      <c r="BP1950">
        <v>0</v>
      </c>
      <c r="BQ1950">
        <v>1</v>
      </c>
      <c r="BR1950">
        <v>0</v>
      </c>
      <c r="BS1950">
        <v>1</v>
      </c>
      <c r="BT1950">
        <v>1</v>
      </c>
      <c r="BU1950">
        <v>1</v>
      </c>
      <c r="BV1950">
        <v>1</v>
      </c>
      <c r="BW1950">
        <v>1</v>
      </c>
      <c r="BX1950">
        <v>1</v>
      </c>
      <c r="BY1950" t="s">
        <v>3</v>
      </c>
      <c r="BZ1950">
        <v>70</v>
      </c>
      <c r="CA1950">
        <v>10</v>
      </c>
      <c r="CE1950">
        <v>0</v>
      </c>
      <c r="CF1950">
        <v>0</v>
      </c>
      <c r="CG1950">
        <v>0</v>
      </c>
      <c r="CM1950">
        <v>0</v>
      </c>
      <c r="CN1950" t="s">
        <v>3</v>
      </c>
      <c r="CO1950">
        <v>0</v>
      </c>
      <c r="CP1950">
        <f t="shared" si="1626"/>
        <v>0</v>
      </c>
      <c r="CQ1950">
        <f t="shared" si="1627"/>
        <v>127.21</v>
      </c>
      <c r="CR1950">
        <f t="shared" si="1628"/>
        <v>0</v>
      </c>
      <c r="CS1950">
        <f t="shared" si="1629"/>
        <v>0</v>
      </c>
      <c r="CT1950">
        <f t="shared" si="1630"/>
        <v>0</v>
      </c>
      <c r="CU1950">
        <f t="shared" si="1631"/>
        <v>0</v>
      </c>
      <c r="CV1950">
        <f t="shared" si="1632"/>
        <v>0</v>
      </c>
      <c r="CW1950">
        <f t="shared" si="1633"/>
        <v>0</v>
      </c>
      <c r="CX1950">
        <f t="shared" si="1633"/>
        <v>0</v>
      </c>
      <c r="CY1950">
        <f t="shared" si="1634"/>
        <v>0</v>
      </c>
      <c r="CZ1950">
        <f t="shared" si="1635"/>
        <v>0</v>
      </c>
      <c r="DC1950" t="s">
        <v>3</v>
      </c>
      <c r="DD1950" t="s">
        <v>3</v>
      </c>
      <c r="DE1950" t="s">
        <v>3</v>
      </c>
      <c r="DF1950" t="s">
        <v>3</v>
      </c>
      <c r="DG1950" t="s">
        <v>3</v>
      </c>
      <c r="DH1950" t="s">
        <v>3</v>
      </c>
      <c r="DI1950" t="s">
        <v>3</v>
      </c>
      <c r="DJ1950" t="s">
        <v>3</v>
      </c>
      <c r="DK1950" t="s">
        <v>3</v>
      </c>
      <c r="DL1950" t="s">
        <v>3</v>
      </c>
      <c r="DM1950" t="s">
        <v>3</v>
      </c>
      <c r="DN1950">
        <v>0</v>
      </c>
      <c r="DO1950">
        <v>0</v>
      </c>
      <c r="DP1950">
        <v>1</v>
      </c>
      <c r="DQ1950">
        <v>1</v>
      </c>
      <c r="DU1950">
        <v>1010</v>
      </c>
      <c r="DV1950" t="s">
        <v>221</v>
      </c>
      <c r="DW1950" t="s">
        <v>221</v>
      </c>
      <c r="DX1950">
        <v>1</v>
      </c>
      <c r="EE1950">
        <v>51482689</v>
      </c>
      <c r="EF1950">
        <v>1</v>
      </c>
      <c r="EG1950" t="s">
        <v>21</v>
      </c>
      <c r="EH1950">
        <v>0</v>
      </c>
      <c r="EI1950" t="s">
        <v>3</v>
      </c>
      <c r="EJ1950">
        <v>4</v>
      </c>
      <c r="EK1950">
        <v>0</v>
      </c>
      <c r="EL1950" t="s">
        <v>22</v>
      </c>
      <c r="EM1950" t="s">
        <v>23</v>
      </c>
      <c r="EO1950" t="s">
        <v>3</v>
      </c>
      <c r="EQ1950">
        <v>0</v>
      </c>
      <c r="ER1950">
        <v>127.21</v>
      </c>
      <c r="ES1950">
        <v>127.21</v>
      </c>
      <c r="ET1950">
        <v>0</v>
      </c>
      <c r="EU1950">
        <v>0</v>
      </c>
      <c r="EV1950">
        <v>0</v>
      </c>
      <c r="EW1950">
        <v>0</v>
      </c>
      <c r="EX1950">
        <v>0</v>
      </c>
      <c r="EY1950">
        <v>0</v>
      </c>
      <c r="FQ1950">
        <v>0</v>
      </c>
      <c r="FR1950">
        <f t="shared" si="1636"/>
        <v>0</v>
      </c>
      <c r="FS1950">
        <v>0</v>
      </c>
      <c r="FX1950">
        <v>70</v>
      </c>
      <c r="FY1950">
        <v>10</v>
      </c>
      <c r="GA1950" t="s">
        <v>3</v>
      </c>
      <c r="GD1950">
        <v>0</v>
      </c>
      <c r="GF1950">
        <v>556862733</v>
      </c>
      <c r="GG1950">
        <v>2</v>
      </c>
      <c r="GH1950">
        <v>1</v>
      </c>
      <c r="GI1950">
        <v>-2</v>
      </c>
      <c r="GJ1950">
        <v>0</v>
      </c>
      <c r="GK1950">
        <f>ROUND(R1950*(R12)/100,2)</f>
        <v>0</v>
      </c>
      <c r="GL1950">
        <f t="shared" si="1637"/>
        <v>0</v>
      </c>
      <c r="GM1950">
        <f t="shared" si="1638"/>
        <v>0</v>
      </c>
      <c r="GN1950">
        <f t="shared" si="1639"/>
        <v>0</v>
      </c>
      <c r="GO1950">
        <f t="shared" si="1640"/>
        <v>0</v>
      </c>
      <c r="GP1950">
        <f t="shared" si="1641"/>
        <v>0</v>
      </c>
      <c r="GR1950">
        <v>0</v>
      </c>
      <c r="GS1950">
        <v>3</v>
      </c>
      <c r="GT1950">
        <v>0</v>
      </c>
      <c r="GU1950" t="s">
        <v>3</v>
      </c>
      <c r="GV1950">
        <f t="shared" si="1642"/>
        <v>0</v>
      </c>
      <c r="GW1950">
        <v>1</v>
      </c>
      <c r="GX1950">
        <f t="shared" si="1643"/>
        <v>0</v>
      </c>
      <c r="HA1950">
        <v>0</v>
      </c>
      <c r="HB1950">
        <v>0</v>
      </c>
      <c r="HC1950">
        <f t="shared" si="1644"/>
        <v>0</v>
      </c>
      <c r="HE1950" t="s">
        <v>3</v>
      </c>
      <c r="HF1950" t="s">
        <v>3</v>
      </c>
      <c r="IK1950">
        <f t="shared" si="1645"/>
        <v>0</v>
      </c>
    </row>
    <row r="1951" spans="1:245" x14ac:dyDescent="0.2">
      <c r="A1951">
        <v>17</v>
      </c>
      <c r="B1951">
        <v>1</v>
      </c>
      <c r="E1951" t="s">
        <v>304</v>
      </c>
      <c r="F1951" t="s">
        <v>224</v>
      </c>
      <c r="G1951" t="s">
        <v>225</v>
      </c>
      <c r="H1951" t="s">
        <v>221</v>
      </c>
      <c r="I1951">
        <v>0</v>
      </c>
      <c r="J1951">
        <v>0</v>
      </c>
      <c r="O1951">
        <f t="shared" si="1609"/>
        <v>0</v>
      </c>
      <c r="P1951">
        <f t="shared" si="1610"/>
        <v>0</v>
      </c>
      <c r="Q1951">
        <f t="shared" si="1611"/>
        <v>0</v>
      </c>
      <c r="R1951">
        <f t="shared" si="1612"/>
        <v>0</v>
      </c>
      <c r="S1951">
        <f t="shared" si="1613"/>
        <v>0</v>
      </c>
      <c r="T1951">
        <f t="shared" si="1614"/>
        <v>0</v>
      </c>
      <c r="U1951">
        <f t="shared" si="1615"/>
        <v>0</v>
      </c>
      <c r="V1951">
        <f t="shared" si="1616"/>
        <v>0</v>
      </c>
      <c r="W1951">
        <f t="shared" si="1617"/>
        <v>0</v>
      </c>
      <c r="X1951">
        <f t="shared" si="1618"/>
        <v>0</v>
      </c>
      <c r="Y1951">
        <f t="shared" si="1618"/>
        <v>0</v>
      </c>
      <c r="AA1951">
        <v>52421674</v>
      </c>
      <c r="AB1951">
        <f t="shared" si="1619"/>
        <v>2686.67</v>
      </c>
      <c r="AC1951">
        <f t="shared" si="1620"/>
        <v>2686.67</v>
      </c>
      <c r="AD1951">
        <f t="shared" si="1621"/>
        <v>0</v>
      </c>
      <c r="AE1951">
        <f t="shared" si="1622"/>
        <v>0</v>
      </c>
      <c r="AF1951">
        <f t="shared" si="1622"/>
        <v>0</v>
      </c>
      <c r="AG1951">
        <f t="shared" si="1623"/>
        <v>0</v>
      </c>
      <c r="AH1951">
        <f t="shared" si="1624"/>
        <v>0</v>
      </c>
      <c r="AI1951">
        <f t="shared" si="1624"/>
        <v>0</v>
      </c>
      <c r="AJ1951">
        <f t="shared" si="1625"/>
        <v>0</v>
      </c>
      <c r="AK1951">
        <v>2686.67</v>
      </c>
      <c r="AL1951">
        <v>2686.67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70</v>
      </c>
      <c r="AU1951">
        <v>10</v>
      </c>
      <c r="AV1951">
        <v>1</v>
      </c>
      <c r="AW1951">
        <v>1</v>
      </c>
      <c r="AZ1951">
        <v>1</v>
      </c>
      <c r="BA1951">
        <v>1</v>
      </c>
      <c r="BB1951">
        <v>1</v>
      </c>
      <c r="BC1951">
        <v>1</v>
      </c>
      <c r="BD1951" t="s">
        <v>3</v>
      </c>
      <c r="BE1951" t="s">
        <v>3</v>
      </c>
      <c r="BF1951" t="s">
        <v>3</v>
      </c>
      <c r="BG1951" t="s">
        <v>3</v>
      </c>
      <c r="BH1951">
        <v>3</v>
      </c>
      <c r="BI1951">
        <v>4</v>
      </c>
      <c r="BJ1951" t="s">
        <v>3</v>
      </c>
      <c r="BM1951">
        <v>0</v>
      </c>
      <c r="BN1951">
        <v>0</v>
      </c>
      <c r="BO1951" t="s">
        <v>3</v>
      </c>
      <c r="BP1951">
        <v>0</v>
      </c>
      <c r="BQ1951">
        <v>1</v>
      </c>
      <c r="BR1951">
        <v>0</v>
      </c>
      <c r="BS1951">
        <v>1</v>
      </c>
      <c r="BT1951">
        <v>1</v>
      </c>
      <c r="BU1951">
        <v>1</v>
      </c>
      <c r="BV1951">
        <v>1</v>
      </c>
      <c r="BW1951">
        <v>1</v>
      </c>
      <c r="BX1951">
        <v>1</v>
      </c>
      <c r="BY1951" t="s">
        <v>3</v>
      </c>
      <c r="BZ1951">
        <v>70</v>
      </c>
      <c r="CA1951">
        <v>10</v>
      </c>
      <c r="CE1951">
        <v>0</v>
      </c>
      <c r="CF1951">
        <v>0</v>
      </c>
      <c r="CG1951">
        <v>0</v>
      </c>
      <c r="CM1951">
        <v>0</v>
      </c>
      <c r="CN1951" t="s">
        <v>3</v>
      </c>
      <c r="CO1951">
        <v>0</v>
      </c>
      <c r="CP1951">
        <f t="shared" si="1626"/>
        <v>0</v>
      </c>
      <c r="CQ1951">
        <f t="shared" si="1627"/>
        <v>2686.67</v>
      </c>
      <c r="CR1951">
        <f t="shared" si="1628"/>
        <v>0</v>
      </c>
      <c r="CS1951">
        <f t="shared" si="1629"/>
        <v>0</v>
      </c>
      <c r="CT1951">
        <f t="shared" si="1630"/>
        <v>0</v>
      </c>
      <c r="CU1951">
        <f t="shared" si="1631"/>
        <v>0</v>
      </c>
      <c r="CV1951">
        <f t="shared" si="1632"/>
        <v>0</v>
      </c>
      <c r="CW1951">
        <f t="shared" si="1633"/>
        <v>0</v>
      </c>
      <c r="CX1951">
        <f t="shared" si="1633"/>
        <v>0</v>
      </c>
      <c r="CY1951">
        <f t="shared" si="1634"/>
        <v>0</v>
      </c>
      <c r="CZ1951">
        <f t="shared" si="1635"/>
        <v>0</v>
      </c>
      <c r="DC1951" t="s">
        <v>3</v>
      </c>
      <c r="DD1951" t="s">
        <v>3</v>
      </c>
      <c r="DE1951" t="s">
        <v>3</v>
      </c>
      <c r="DF1951" t="s">
        <v>3</v>
      </c>
      <c r="DG1951" t="s">
        <v>3</v>
      </c>
      <c r="DH1951" t="s">
        <v>3</v>
      </c>
      <c r="DI1951" t="s">
        <v>3</v>
      </c>
      <c r="DJ1951" t="s">
        <v>3</v>
      </c>
      <c r="DK1951" t="s">
        <v>3</v>
      </c>
      <c r="DL1951" t="s">
        <v>3</v>
      </c>
      <c r="DM1951" t="s">
        <v>3</v>
      </c>
      <c r="DN1951">
        <v>0</v>
      </c>
      <c r="DO1951">
        <v>0</v>
      </c>
      <c r="DP1951">
        <v>1</v>
      </c>
      <c r="DQ1951">
        <v>1</v>
      </c>
      <c r="DU1951">
        <v>1010</v>
      </c>
      <c r="DV1951" t="s">
        <v>221</v>
      </c>
      <c r="DW1951" t="s">
        <v>221</v>
      </c>
      <c r="DX1951">
        <v>1</v>
      </c>
      <c r="EE1951">
        <v>51482689</v>
      </c>
      <c r="EF1951">
        <v>1</v>
      </c>
      <c r="EG1951" t="s">
        <v>21</v>
      </c>
      <c r="EH1951">
        <v>0</v>
      </c>
      <c r="EI1951" t="s">
        <v>3</v>
      </c>
      <c r="EJ1951">
        <v>4</v>
      </c>
      <c r="EK1951">
        <v>0</v>
      </c>
      <c r="EL1951" t="s">
        <v>22</v>
      </c>
      <c r="EM1951" t="s">
        <v>23</v>
      </c>
      <c r="EO1951" t="s">
        <v>3</v>
      </c>
      <c r="EQ1951">
        <v>0</v>
      </c>
      <c r="ER1951">
        <v>2686.67</v>
      </c>
      <c r="ES1951">
        <v>2686.67</v>
      </c>
      <c r="ET1951">
        <v>0</v>
      </c>
      <c r="EU1951">
        <v>0</v>
      </c>
      <c r="EV1951">
        <v>0</v>
      </c>
      <c r="EW1951">
        <v>0</v>
      </c>
      <c r="EX1951">
        <v>0</v>
      </c>
      <c r="EY1951">
        <v>0</v>
      </c>
      <c r="EZ1951">
        <v>5</v>
      </c>
      <c r="FC1951">
        <v>1</v>
      </c>
      <c r="FD1951">
        <v>18</v>
      </c>
      <c r="FF1951">
        <v>3200</v>
      </c>
      <c r="FQ1951">
        <v>0</v>
      </c>
      <c r="FR1951">
        <f t="shared" si="1636"/>
        <v>0</v>
      </c>
      <c r="FS1951">
        <v>0</v>
      </c>
      <c r="FX1951">
        <v>70</v>
      </c>
      <c r="FY1951">
        <v>10</v>
      </c>
      <c r="GA1951" t="s">
        <v>226</v>
      </c>
      <c r="GD1951">
        <v>0</v>
      </c>
      <c r="GF1951">
        <v>-301994752</v>
      </c>
      <c r="GG1951">
        <v>2</v>
      </c>
      <c r="GH1951">
        <v>3</v>
      </c>
      <c r="GI1951">
        <v>-2</v>
      </c>
      <c r="GJ1951">
        <v>0</v>
      </c>
      <c r="GK1951">
        <f>ROUND(R1951*(R12)/100,2)</f>
        <v>0</v>
      </c>
      <c r="GL1951">
        <f t="shared" si="1637"/>
        <v>0</v>
      </c>
      <c r="GM1951">
        <f t="shared" si="1638"/>
        <v>0</v>
      </c>
      <c r="GN1951">
        <f t="shared" si="1639"/>
        <v>0</v>
      </c>
      <c r="GO1951">
        <f t="shared" si="1640"/>
        <v>0</v>
      </c>
      <c r="GP1951">
        <f t="shared" si="1641"/>
        <v>0</v>
      </c>
      <c r="GR1951">
        <v>1</v>
      </c>
      <c r="GS1951">
        <v>1</v>
      </c>
      <c r="GT1951">
        <v>0</v>
      </c>
      <c r="GU1951" t="s">
        <v>3</v>
      </c>
      <c r="GV1951">
        <f t="shared" si="1642"/>
        <v>0</v>
      </c>
      <c r="GW1951">
        <v>1</v>
      </c>
      <c r="GX1951">
        <f t="shared" si="1643"/>
        <v>0</v>
      </c>
      <c r="HA1951">
        <v>0</v>
      </c>
      <c r="HB1951">
        <v>0</v>
      </c>
      <c r="HC1951">
        <f t="shared" si="1644"/>
        <v>0</v>
      </c>
      <c r="HE1951" t="s">
        <v>53</v>
      </c>
      <c r="HF1951" t="s">
        <v>227</v>
      </c>
      <c r="IK1951">
        <f t="shared" si="1645"/>
        <v>0</v>
      </c>
    </row>
    <row r="1952" spans="1:245" x14ac:dyDescent="0.2">
      <c r="A1952">
        <v>17</v>
      </c>
      <c r="B1952">
        <v>1</v>
      </c>
      <c r="E1952" t="s">
        <v>307</v>
      </c>
      <c r="F1952" t="s">
        <v>224</v>
      </c>
      <c r="G1952" t="s">
        <v>229</v>
      </c>
      <c r="H1952" t="s">
        <v>221</v>
      </c>
      <c r="I1952">
        <v>0</v>
      </c>
      <c r="J1952">
        <v>0</v>
      </c>
      <c r="O1952">
        <f t="shared" si="1609"/>
        <v>0</v>
      </c>
      <c r="P1952">
        <f t="shared" si="1610"/>
        <v>0</v>
      </c>
      <c r="Q1952">
        <f t="shared" si="1611"/>
        <v>0</v>
      </c>
      <c r="R1952">
        <f t="shared" si="1612"/>
        <v>0</v>
      </c>
      <c r="S1952">
        <f t="shared" si="1613"/>
        <v>0</v>
      </c>
      <c r="T1952">
        <f t="shared" si="1614"/>
        <v>0</v>
      </c>
      <c r="U1952">
        <f t="shared" si="1615"/>
        <v>0</v>
      </c>
      <c r="V1952">
        <f t="shared" si="1616"/>
        <v>0</v>
      </c>
      <c r="W1952">
        <f t="shared" si="1617"/>
        <v>0</v>
      </c>
      <c r="X1952">
        <f t="shared" si="1618"/>
        <v>0</v>
      </c>
      <c r="Y1952">
        <f t="shared" si="1618"/>
        <v>0</v>
      </c>
      <c r="AA1952">
        <v>52421674</v>
      </c>
      <c r="AB1952">
        <f t="shared" si="1619"/>
        <v>2686.67</v>
      </c>
      <c r="AC1952">
        <f t="shared" si="1620"/>
        <v>2686.67</v>
      </c>
      <c r="AD1952">
        <f t="shared" si="1621"/>
        <v>0</v>
      </c>
      <c r="AE1952">
        <f t="shared" si="1622"/>
        <v>0</v>
      </c>
      <c r="AF1952">
        <f t="shared" si="1622"/>
        <v>0</v>
      </c>
      <c r="AG1952">
        <f t="shared" si="1623"/>
        <v>0</v>
      </c>
      <c r="AH1952">
        <f t="shared" si="1624"/>
        <v>0</v>
      </c>
      <c r="AI1952">
        <f t="shared" si="1624"/>
        <v>0</v>
      </c>
      <c r="AJ1952">
        <f t="shared" si="1625"/>
        <v>0</v>
      </c>
      <c r="AK1952">
        <v>2686.67</v>
      </c>
      <c r="AL1952">
        <v>2686.67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70</v>
      </c>
      <c r="AU1952">
        <v>10</v>
      </c>
      <c r="AV1952">
        <v>1</v>
      </c>
      <c r="AW1952">
        <v>1</v>
      </c>
      <c r="AZ1952">
        <v>1</v>
      </c>
      <c r="BA1952">
        <v>1</v>
      </c>
      <c r="BB1952">
        <v>1</v>
      </c>
      <c r="BC1952">
        <v>1</v>
      </c>
      <c r="BD1952" t="s">
        <v>3</v>
      </c>
      <c r="BE1952" t="s">
        <v>3</v>
      </c>
      <c r="BF1952" t="s">
        <v>3</v>
      </c>
      <c r="BG1952" t="s">
        <v>3</v>
      </c>
      <c r="BH1952">
        <v>3</v>
      </c>
      <c r="BI1952">
        <v>4</v>
      </c>
      <c r="BJ1952" t="s">
        <v>3</v>
      </c>
      <c r="BM1952">
        <v>0</v>
      </c>
      <c r="BN1952">
        <v>0</v>
      </c>
      <c r="BO1952" t="s">
        <v>3</v>
      </c>
      <c r="BP1952">
        <v>0</v>
      </c>
      <c r="BQ1952">
        <v>1</v>
      </c>
      <c r="BR1952">
        <v>0</v>
      </c>
      <c r="BS1952">
        <v>1</v>
      </c>
      <c r="BT1952">
        <v>1</v>
      </c>
      <c r="BU1952">
        <v>1</v>
      </c>
      <c r="BV1952">
        <v>1</v>
      </c>
      <c r="BW1952">
        <v>1</v>
      </c>
      <c r="BX1952">
        <v>1</v>
      </c>
      <c r="BY1952" t="s">
        <v>3</v>
      </c>
      <c r="BZ1952">
        <v>70</v>
      </c>
      <c r="CA1952">
        <v>10</v>
      </c>
      <c r="CE1952">
        <v>0</v>
      </c>
      <c r="CF1952">
        <v>0</v>
      </c>
      <c r="CG1952">
        <v>0</v>
      </c>
      <c r="CM1952">
        <v>0</v>
      </c>
      <c r="CN1952" t="s">
        <v>3</v>
      </c>
      <c r="CO1952">
        <v>0</v>
      </c>
      <c r="CP1952">
        <f t="shared" si="1626"/>
        <v>0</v>
      </c>
      <c r="CQ1952">
        <f t="shared" si="1627"/>
        <v>2686.67</v>
      </c>
      <c r="CR1952">
        <f t="shared" si="1628"/>
        <v>0</v>
      </c>
      <c r="CS1952">
        <f t="shared" si="1629"/>
        <v>0</v>
      </c>
      <c r="CT1952">
        <f t="shared" si="1630"/>
        <v>0</v>
      </c>
      <c r="CU1952">
        <f t="shared" si="1631"/>
        <v>0</v>
      </c>
      <c r="CV1952">
        <f t="shared" si="1632"/>
        <v>0</v>
      </c>
      <c r="CW1952">
        <f t="shared" si="1633"/>
        <v>0</v>
      </c>
      <c r="CX1952">
        <f t="shared" si="1633"/>
        <v>0</v>
      </c>
      <c r="CY1952">
        <f t="shared" si="1634"/>
        <v>0</v>
      </c>
      <c r="CZ1952">
        <f t="shared" si="1635"/>
        <v>0</v>
      </c>
      <c r="DC1952" t="s">
        <v>3</v>
      </c>
      <c r="DD1952" t="s">
        <v>3</v>
      </c>
      <c r="DE1952" t="s">
        <v>3</v>
      </c>
      <c r="DF1952" t="s">
        <v>3</v>
      </c>
      <c r="DG1952" t="s">
        <v>3</v>
      </c>
      <c r="DH1952" t="s">
        <v>3</v>
      </c>
      <c r="DI1952" t="s">
        <v>3</v>
      </c>
      <c r="DJ1952" t="s">
        <v>3</v>
      </c>
      <c r="DK1952" t="s">
        <v>3</v>
      </c>
      <c r="DL1952" t="s">
        <v>3</v>
      </c>
      <c r="DM1952" t="s">
        <v>3</v>
      </c>
      <c r="DN1952">
        <v>0</v>
      </c>
      <c r="DO1952">
        <v>0</v>
      </c>
      <c r="DP1952">
        <v>1</v>
      </c>
      <c r="DQ1952">
        <v>1</v>
      </c>
      <c r="DU1952">
        <v>1010</v>
      </c>
      <c r="DV1952" t="s">
        <v>221</v>
      </c>
      <c r="DW1952" t="s">
        <v>221</v>
      </c>
      <c r="DX1952">
        <v>1</v>
      </c>
      <c r="EE1952">
        <v>51482689</v>
      </c>
      <c r="EF1952">
        <v>1</v>
      </c>
      <c r="EG1952" t="s">
        <v>21</v>
      </c>
      <c r="EH1952">
        <v>0</v>
      </c>
      <c r="EI1952" t="s">
        <v>3</v>
      </c>
      <c r="EJ1952">
        <v>4</v>
      </c>
      <c r="EK1952">
        <v>0</v>
      </c>
      <c r="EL1952" t="s">
        <v>22</v>
      </c>
      <c r="EM1952" t="s">
        <v>23</v>
      </c>
      <c r="EO1952" t="s">
        <v>3</v>
      </c>
      <c r="EQ1952">
        <v>0</v>
      </c>
      <c r="ER1952">
        <v>2686.67</v>
      </c>
      <c r="ES1952">
        <v>2686.67</v>
      </c>
      <c r="ET1952">
        <v>0</v>
      </c>
      <c r="EU1952">
        <v>0</v>
      </c>
      <c r="EV1952">
        <v>0</v>
      </c>
      <c r="EW1952">
        <v>0</v>
      </c>
      <c r="EX1952">
        <v>0</v>
      </c>
      <c r="EY1952">
        <v>0</v>
      </c>
      <c r="EZ1952">
        <v>5</v>
      </c>
      <c r="FC1952">
        <v>1</v>
      </c>
      <c r="FD1952">
        <v>18</v>
      </c>
      <c r="FF1952">
        <v>3200</v>
      </c>
      <c r="FQ1952">
        <v>0</v>
      </c>
      <c r="FR1952">
        <f t="shared" si="1636"/>
        <v>0</v>
      </c>
      <c r="FS1952">
        <v>0</v>
      </c>
      <c r="FX1952">
        <v>70</v>
      </c>
      <c r="FY1952">
        <v>10</v>
      </c>
      <c r="GA1952" t="s">
        <v>226</v>
      </c>
      <c r="GD1952">
        <v>0</v>
      </c>
      <c r="GF1952">
        <v>-870334828</v>
      </c>
      <c r="GG1952">
        <v>2</v>
      </c>
      <c r="GH1952">
        <v>3</v>
      </c>
      <c r="GI1952">
        <v>-2</v>
      </c>
      <c r="GJ1952">
        <v>0</v>
      </c>
      <c r="GK1952">
        <f>ROUND(R1952*(R12)/100,2)</f>
        <v>0</v>
      </c>
      <c r="GL1952">
        <f t="shared" si="1637"/>
        <v>0</v>
      </c>
      <c r="GM1952">
        <f t="shared" si="1638"/>
        <v>0</v>
      </c>
      <c r="GN1952">
        <f t="shared" si="1639"/>
        <v>0</v>
      </c>
      <c r="GO1952">
        <f t="shared" si="1640"/>
        <v>0</v>
      </c>
      <c r="GP1952">
        <f t="shared" si="1641"/>
        <v>0</v>
      </c>
      <c r="GR1952">
        <v>1</v>
      </c>
      <c r="GS1952">
        <v>1</v>
      </c>
      <c r="GT1952">
        <v>0</v>
      </c>
      <c r="GU1952" t="s">
        <v>3</v>
      </c>
      <c r="GV1952">
        <f t="shared" si="1642"/>
        <v>0</v>
      </c>
      <c r="GW1952">
        <v>1</v>
      </c>
      <c r="GX1952">
        <f t="shared" si="1643"/>
        <v>0</v>
      </c>
      <c r="HA1952">
        <v>0</v>
      </c>
      <c r="HB1952">
        <v>0</v>
      </c>
      <c r="HC1952">
        <f t="shared" si="1644"/>
        <v>0</v>
      </c>
      <c r="HE1952" t="s">
        <v>53</v>
      </c>
      <c r="HF1952" t="s">
        <v>227</v>
      </c>
      <c r="IK1952">
        <f t="shared" si="1645"/>
        <v>0</v>
      </c>
    </row>
    <row r="1953" spans="1:245" x14ac:dyDescent="0.2">
      <c r="A1953">
        <v>17</v>
      </c>
      <c r="B1953">
        <v>1</v>
      </c>
      <c r="C1953">
        <f>ROW(SmtRes!A645)</f>
        <v>645</v>
      </c>
      <c r="D1953">
        <f>ROW(EtalonRes!A621)</f>
        <v>621</v>
      </c>
      <c r="E1953" t="s">
        <v>3</v>
      </c>
      <c r="F1953" t="s">
        <v>230</v>
      </c>
      <c r="G1953" t="s">
        <v>231</v>
      </c>
      <c r="H1953" t="s">
        <v>216</v>
      </c>
      <c r="I1953">
        <v>0</v>
      </c>
      <c r="J1953">
        <v>0</v>
      </c>
      <c r="O1953">
        <f t="shared" si="1609"/>
        <v>0</v>
      </c>
      <c r="P1953">
        <f t="shared" si="1610"/>
        <v>0</v>
      </c>
      <c r="Q1953">
        <f t="shared" si="1611"/>
        <v>0</v>
      </c>
      <c r="R1953">
        <f t="shared" si="1612"/>
        <v>0</v>
      </c>
      <c r="S1953">
        <f t="shared" si="1613"/>
        <v>0</v>
      </c>
      <c r="T1953">
        <f t="shared" si="1614"/>
        <v>0</v>
      </c>
      <c r="U1953">
        <f t="shared" si="1615"/>
        <v>0</v>
      </c>
      <c r="V1953">
        <f t="shared" si="1616"/>
        <v>0</v>
      </c>
      <c r="W1953">
        <f t="shared" si="1617"/>
        <v>0</v>
      </c>
      <c r="X1953">
        <f t="shared" si="1618"/>
        <v>0</v>
      </c>
      <c r="Y1953">
        <f t="shared" si="1618"/>
        <v>0</v>
      </c>
      <c r="AA1953">
        <v>-1</v>
      </c>
      <c r="AB1953">
        <f t="shared" si="1619"/>
        <v>31214.31</v>
      </c>
      <c r="AC1953">
        <f t="shared" si="1620"/>
        <v>12721</v>
      </c>
      <c r="AD1953">
        <f t="shared" si="1621"/>
        <v>0</v>
      </c>
      <c r="AE1953">
        <f t="shared" si="1622"/>
        <v>0</v>
      </c>
      <c r="AF1953">
        <f t="shared" si="1622"/>
        <v>18493.310000000001</v>
      </c>
      <c r="AG1953">
        <f t="shared" si="1623"/>
        <v>0</v>
      </c>
      <c r="AH1953">
        <f t="shared" si="1624"/>
        <v>79.349999999999994</v>
      </c>
      <c r="AI1953">
        <f t="shared" si="1624"/>
        <v>0</v>
      </c>
      <c r="AJ1953">
        <f t="shared" si="1625"/>
        <v>0</v>
      </c>
      <c r="AK1953">
        <v>31214.31</v>
      </c>
      <c r="AL1953">
        <v>12721</v>
      </c>
      <c r="AM1953">
        <v>0</v>
      </c>
      <c r="AN1953">
        <v>0</v>
      </c>
      <c r="AO1953">
        <v>18493.310000000001</v>
      </c>
      <c r="AP1953">
        <v>0</v>
      </c>
      <c r="AQ1953">
        <v>79.349999999999994</v>
      </c>
      <c r="AR1953">
        <v>0</v>
      </c>
      <c r="AS1953">
        <v>0</v>
      </c>
      <c r="AT1953">
        <v>70</v>
      </c>
      <c r="AU1953">
        <v>10</v>
      </c>
      <c r="AV1953">
        <v>1</v>
      </c>
      <c r="AW1953">
        <v>1</v>
      </c>
      <c r="AZ1953">
        <v>1</v>
      </c>
      <c r="BA1953">
        <v>1</v>
      </c>
      <c r="BB1953">
        <v>1</v>
      </c>
      <c r="BC1953">
        <v>1</v>
      </c>
      <c r="BD1953" t="s">
        <v>3</v>
      </c>
      <c r="BE1953" t="s">
        <v>3</v>
      </c>
      <c r="BF1953" t="s">
        <v>3</v>
      </c>
      <c r="BG1953" t="s">
        <v>3</v>
      </c>
      <c r="BH1953">
        <v>0</v>
      </c>
      <c r="BI1953">
        <v>4</v>
      </c>
      <c r="BJ1953" t="s">
        <v>232</v>
      </c>
      <c r="BM1953">
        <v>0</v>
      </c>
      <c r="BN1953">
        <v>0</v>
      </c>
      <c r="BO1953" t="s">
        <v>3</v>
      </c>
      <c r="BP1953">
        <v>0</v>
      </c>
      <c r="BQ1953">
        <v>1</v>
      </c>
      <c r="BR1953">
        <v>0</v>
      </c>
      <c r="BS1953">
        <v>1</v>
      </c>
      <c r="BT1953">
        <v>1</v>
      </c>
      <c r="BU1953">
        <v>1</v>
      </c>
      <c r="BV1953">
        <v>1</v>
      </c>
      <c r="BW1953">
        <v>1</v>
      </c>
      <c r="BX1953">
        <v>1</v>
      </c>
      <c r="BY1953" t="s">
        <v>3</v>
      </c>
      <c r="BZ1953">
        <v>70</v>
      </c>
      <c r="CA1953">
        <v>10</v>
      </c>
      <c r="CE1953">
        <v>0</v>
      </c>
      <c r="CF1953">
        <v>0</v>
      </c>
      <c r="CG1953">
        <v>0</v>
      </c>
      <c r="CM1953">
        <v>0</v>
      </c>
      <c r="CN1953" t="s">
        <v>3</v>
      </c>
      <c r="CO1953">
        <v>0</v>
      </c>
      <c r="CP1953">
        <f t="shared" si="1626"/>
        <v>0</v>
      </c>
      <c r="CQ1953">
        <f t="shared" si="1627"/>
        <v>12721</v>
      </c>
      <c r="CR1953">
        <f t="shared" si="1628"/>
        <v>0</v>
      </c>
      <c r="CS1953">
        <f t="shared" si="1629"/>
        <v>0</v>
      </c>
      <c r="CT1953">
        <f t="shared" si="1630"/>
        <v>18493.310000000001</v>
      </c>
      <c r="CU1953">
        <f t="shared" si="1631"/>
        <v>0</v>
      </c>
      <c r="CV1953">
        <f t="shared" si="1632"/>
        <v>79.349999999999994</v>
      </c>
      <c r="CW1953">
        <f t="shared" si="1633"/>
        <v>0</v>
      </c>
      <c r="CX1953">
        <f t="shared" si="1633"/>
        <v>0</v>
      </c>
      <c r="CY1953">
        <f t="shared" si="1634"/>
        <v>0</v>
      </c>
      <c r="CZ1953">
        <f t="shared" si="1635"/>
        <v>0</v>
      </c>
      <c r="DC1953" t="s">
        <v>3</v>
      </c>
      <c r="DD1953" t="s">
        <v>3</v>
      </c>
      <c r="DE1953" t="s">
        <v>3</v>
      </c>
      <c r="DF1953" t="s">
        <v>3</v>
      </c>
      <c r="DG1953" t="s">
        <v>3</v>
      </c>
      <c r="DH1953" t="s">
        <v>3</v>
      </c>
      <c r="DI1953" t="s">
        <v>3</v>
      </c>
      <c r="DJ1953" t="s">
        <v>3</v>
      </c>
      <c r="DK1953" t="s">
        <v>3</v>
      </c>
      <c r="DL1953" t="s">
        <v>3</v>
      </c>
      <c r="DM1953" t="s">
        <v>3</v>
      </c>
      <c r="DN1953">
        <v>0</v>
      </c>
      <c r="DO1953">
        <v>0</v>
      </c>
      <c r="DP1953">
        <v>1</v>
      </c>
      <c r="DQ1953">
        <v>1</v>
      </c>
      <c r="DU1953">
        <v>1010</v>
      </c>
      <c r="DV1953" t="s">
        <v>216</v>
      </c>
      <c r="DW1953" t="s">
        <v>216</v>
      </c>
      <c r="DX1953">
        <v>100</v>
      </c>
      <c r="EE1953">
        <v>51482689</v>
      </c>
      <c r="EF1953">
        <v>1</v>
      </c>
      <c r="EG1953" t="s">
        <v>21</v>
      </c>
      <c r="EH1953">
        <v>0</v>
      </c>
      <c r="EI1953" t="s">
        <v>3</v>
      </c>
      <c r="EJ1953">
        <v>4</v>
      </c>
      <c r="EK1953">
        <v>0</v>
      </c>
      <c r="EL1953" t="s">
        <v>22</v>
      </c>
      <c r="EM1953" t="s">
        <v>23</v>
      </c>
      <c r="EO1953" t="s">
        <v>3</v>
      </c>
      <c r="EQ1953">
        <v>1024</v>
      </c>
      <c r="ER1953">
        <v>31214.31</v>
      </c>
      <c r="ES1953">
        <v>12721</v>
      </c>
      <c r="ET1953">
        <v>0</v>
      </c>
      <c r="EU1953">
        <v>0</v>
      </c>
      <c r="EV1953">
        <v>18493.310000000001</v>
      </c>
      <c r="EW1953">
        <v>79.349999999999994</v>
      </c>
      <c r="EX1953">
        <v>0</v>
      </c>
      <c r="EY1953">
        <v>0</v>
      </c>
      <c r="FQ1953">
        <v>0</v>
      </c>
      <c r="FR1953">
        <f t="shared" si="1636"/>
        <v>0</v>
      </c>
      <c r="FS1953">
        <v>0</v>
      </c>
      <c r="FX1953">
        <v>70</v>
      </c>
      <c r="FY1953">
        <v>10</v>
      </c>
      <c r="GA1953" t="s">
        <v>3</v>
      </c>
      <c r="GD1953">
        <v>0</v>
      </c>
      <c r="GF1953">
        <v>1905416798</v>
      </c>
      <c r="GG1953">
        <v>2</v>
      </c>
      <c r="GH1953">
        <v>1</v>
      </c>
      <c r="GI1953">
        <v>-2</v>
      </c>
      <c r="GJ1953">
        <v>0</v>
      </c>
      <c r="GK1953">
        <f>ROUND(R1953*(R12)/100,2)</f>
        <v>0</v>
      </c>
      <c r="GL1953">
        <f t="shared" si="1637"/>
        <v>0</v>
      </c>
      <c r="GM1953">
        <f t="shared" si="1638"/>
        <v>0</v>
      </c>
      <c r="GN1953">
        <f t="shared" si="1639"/>
        <v>0</v>
      </c>
      <c r="GO1953">
        <f t="shared" si="1640"/>
        <v>0</v>
      </c>
      <c r="GP1953">
        <f t="shared" si="1641"/>
        <v>0</v>
      </c>
      <c r="GR1953">
        <v>0</v>
      </c>
      <c r="GS1953">
        <v>3</v>
      </c>
      <c r="GT1953">
        <v>0</v>
      </c>
      <c r="GU1953" t="s">
        <v>3</v>
      </c>
      <c r="GV1953">
        <f t="shared" si="1642"/>
        <v>0</v>
      </c>
      <c r="GW1953">
        <v>1</v>
      </c>
      <c r="GX1953">
        <f t="shared" si="1643"/>
        <v>0</v>
      </c>
      <c r="HA1953">
        <v>0</v>
      </c>
      <c r="HB1953">
        <v>0</v>
      </c>
      <c r="HC1953">
        <f t="shared" si="1644"/>
        <v>0</v>
      </c>
      <c r="HE1953" t="s">
        <v>3</v>
      </c>
      <c r="HF1953" t="s">
        <v>3</v>
      </c>
      <c r="IK1953">
        <f t="shared" si="1645"/>
        <v>0</v>
      </c>
    </row>
    <row r="1954" spans="1:245" x14ac:dyDescent="0.2">
      <c r="A1954">
        <v>18</v>
      </c>
      <c r="B1954">
        <v>1</v>
      </c>
      <c r="C1954">
        <v>643</v>
      </c>
      <c r="E1954" t="s">
        <v>3</v>
      </c>
      <c r="F1954" t="s">
        <v>219</v>
      </c>
      <c r="G1954" t="s">
        <v>220</v>
      </c>
      <c r="H1954" t="s">
        <v>221</v>
      </c>
      <c r="I1954">
        <v>0</v>
      </c>
      <c r="J1954">
        <v>100</v>
      </c>
      <c r="O1954">
        <f t="shared" si="1609"/>
        <v>0</v>
      </c>
      <c r="P1954">
        <f t="shared" si="1610"/>
        <v>0</v>
      </c>
      <c r="Q1954">
        <f t="shared" si="1611"/>
        <v>0</v>
      </c>
      <c r="R1954">
        <f t="shared" si="1612"/>
        <v>0</v>
      </c>
      <c r="S1954">
        <f t="shared" si="1613"/>
        <v>0</v>
      </c>
      <c r="T1954">
        <f t="shared" si="1614"/>
        <v>0</v>
      </c>
      <c r="U1954">
        <f t="shared" si="1615"/>
        <v>0</v>
      </c>
      <c r="V1954">
        <f t="shared" si="1616"/>
        <v>0</v>
      </c>
      <c r="W1954">
        <f t="shared" si="1617"/>
        <v>0</v>
      </c>
      <c r="X1954">
        <f t="shared" si="1618"/>
        <v>0</v>
      </c>
      <c r="Y1954">
        <f t="shared" si="1618"/>
        <v>0</v>
      </c>
      <c r="AA1954">
        <v>-1</v>
      </c>
      <c r="AB1954">
        <f t="shared" si="1619"/>
        <v>127.21</v>
      </c>
      <c r="AC1954">
        <f t="shared" si="1620"/>
        <v>127.21</v>
      </c>
      <c r="AD1954">
        <f t="shared" si="1621"/>
        <v>0</v>
      </c>
      <c r="AE1954">
        <f t="shared" si="1622"/>
        <v>0</v>
      </c>
      <c r="AF1954">
        <f t="shared" si="1622"/>
        <v>0</v>
      </c>
      <c r="AG1954">
        <f t="shared" si="1623"/>
        <v>0</v>
      </c>
      <c r="AH1954">
        <f t="shared" si="1624"/>
        <v>0</v>
      </c>
      <c r="AI1954">
        <f t="shared" si="1624"/>
        <v>0</v>
      </c>
      <c r="AJ1954">
        <f t="shared" si="1625"/>
        <v>0</v>
      </c>
      <c r="AK1954">
        <v>127.21</v>
      </c>
      <c r="AL1954">
        <v>127.21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70</v>
      </c>
      <c r="AU1954">
        <v>10</v>
      </c>
      <c r="AV1954">
        <v>1</v>
      </c>
      <c r="AW1954">
        <v>1</v>
      </c>
      <c r="AZ1954">
        <v>1</v>
      </c>
      <c r="BA1954">
        <v>1</v>
      </c>
      <c r="BB1954">
        <v>1</v>
      </c>
      <c r="BC1954">
        <v>1</v>
      </c>
      <c r="BD1954" t="s">
        <v>3</v>
      </c>
      <c r="BE1954" t="s">
        <v>3</v>
      </c>
      <c r="BF1954" t="s">
        <v>3</v>
      </c>
      <c r="BG1954" t="s">
        <v>3</v>
      </c>
      <c r="BH1954">
        <v>3</v>
      </c>
      <c r="BI1954">
        <v>4</v>
      </c>
      <c r="BJ1954" t="s">
        <v>222</v>
      </c>
      <c r="BM1954">
        <v>0</v>
      </c>
      <c r="BN1954">
        <v>0</v>
      </c>
      <c r="BO1954" t="s">
        <v>3</v>
      </c>
      <c r="BP1954">
        <v>0</v>
      </c>
      <c r="BQ1954">
        <v>1</v>
      </c>
      <c r="BR1954">
        <v>0</v>
      </c>
      <c r="BS1954">
        <v>1</v>
      </c>
      <c r="BT1954">
        <v>1</v>
      </c>
      <c r="BU1954">
        <v>1</v>
      </c>
      <c r="BV1954">
        <v>1</v>
      </c>
      <c r="BW1954">
        <v>1</v>
      </c>
      <c r="BX1954">
        <v>1</v>
      </c>
      <c r="BY1954" t="s">
        <v>3</v>
      </c>
      <c r="BZ1954">
        <v>70</v>
      </c>
      <c r="CA1954">
        <v>10</v>
      </c>
      <c r="CE1954">
        <v>0</v>
      </c>
      <c r="CF1954">
        <v>0</v>
      </c>
      <c r="CG1954">
        <v>0</v>
      </c>
      <c r="CM1954">
        <v>0</v>
      </c>
      <c r="CN1954" t="s">
        <v>3</v>
      </c>
      <c r="CO1954">
        <v>0</v>
      </c>
      <c r="CP1954">
        <f t="shared" si="1626"/>
        <v>0</v>
      </c>
      <c r="CQ1954">
        <f t="shared" si="1627"/>
        <v>127.21</v>
      </c>
      <c r="CR1954">
        <f t="shared" si="1628"/>
        <v>0</v>
      </c>
      <c r="CS1954">
        <f t="shared" si="1629"/>
        <v>0</v>
      </c>
      <c r="CT1954">
        <f t="shared" si="1630"/>
        <v>0</v>
      </c>
      <c r="CU1954">
        <f t="shared" si="1631"/>
        <v>0</v>
      </c>
      <c r="CV1954">
        <f t="shared" si="1632"/>
        <v>0</v>
      </c>
      <c r="CW1954">
        <f t="shared" si="1633"/>
        <v>0</v>
      </c>
      <c r="CX1954">
        <f t="shared" si="1633"/>
        <v>0</v>
      </c>
      <c r="CY1954">
        <f t="shared" si="1634"/>
        <v>0</v>
      </c>
      <c r="CZ1954">
        <f t="shared" si="1635"/>
        <v>0</v>
      </c>
      <c r="DC1954" t="s">
        <v>3</v>
      </c>
      <c r="DD1954" t="s">
        <v>3</v>
      </c>
      <c r="DE1954" t="s">
        <v>3</v>
      </c>
      <c r="DF1954" t="s">
        <v>3</v>
      </c>
      <c r="DG1954" t="s">
        <v>3</v>
      </c>
      <c r="DH1954" t="s">
        <v>3</v>
      </c>
      <c r="DI1954" t="s">
        <v>3</v>
      </c>
      <c r="DJ1954" t="s">
        <v>3</v>
      </c>
      <c r="DK1954" t="s">
        <v>3</v>
      </c>
      <c r="DL1954" t="s">
        <v>3</v>
      </c>
      <c r="DM1954" t="s">
        <v>3</v>
      </c>
      <c r="DN1954">
        <v>0</v>
      </c>
      <c r="DO1954">
        <v>0</v>
      </c>
      <c r="DP1954">
        <v>1</v>
      </c>
      <c r="DQ1954">
        <v>1</v>
      </c>
      <c r="DU1954">
        <v>1010</v>
      </c>
      <c r="DV1954" t="s">
        <v>221</v>
      </c>
      <c r="DW1954" t="s">
        <v>221</v>
      </c>
      <c r="DX1954">
        <v>1</v>
      </c>
      <c r="EE1954">
        <v>51482689</v>
      </c>
      <c r="EF1954">
        <v>1</v>
      </c>
      <c r="EG1954" t="s">
        <v>21</v>
      </c>
      <c r="EH1954">
        <v>0</v>
      </c>
      <c r="EI1954" t="s">
        <v>3</v>
      </c>
      <c r="EJ1954">
        <v>4</v>
      </c>
      <c r="EK1954">
        <v>0</v>
      </c>
      <c r="EL1954" t="s">
        <v>22</v>
      </c>
      <c r="EM1954" t="s">
        <v>23</v>
      </c>
      <c r="EO1954" t="s">
        <v>3</v>
      </c>
      <c r="EQ1954">
        <v>1024</v>
      </c>
      <c r="ER1954">
        <v>127.21</v>
      </c>
      <c r="ES1954">
        <v>127.21</v>
      </c>
      <c r="ET1954">
        <v>0</v>
      </c>
      <c r="EU1954">
        <v>0</v>
      </c>
      <c r="EV1954">
        <v>0</v>
      </c>
      <c r="EW1954">
        <v>0</v>
      </c>
      <c r="EX1954">
        <v>0</v>
      </c>
      <c r="FQ1954">
        <v>0</v>
      </c>
      <c r="FR1954">
        <f t="shared" si="1636"/>
        <v>0</v>
      </c>
      <c r="FS1954">
        <v>0</v>
      </c>
      <c r="FX1954">
        <v>70</v>
      </c>
      <c r="FY1954">
        <v>10</v>
      </c>
      <c r="GA1954" t="s">
        <v>3</v>
      </c>
      <c r="GD1954">
        <v>0</v>
      </c>
      <c r="GF1954">
        <v>556862733</v>
      </c>
      <c r="GG1954">
        <v>2</v>
      </c>
      <c r="GH1954">
        <v>1</v>
      </c>
      <c r="GI1954">
        <v>-2</v>
      </c>
      <c r="GJ1954">
        <v>0</v>
      </c>
      <c r="GK1954">
        <f>ROUND(R1954*(R12)/100,2)</f>
        <v>0</v>
      </c>
      <c r="GL1954">
        <f t="shared" si="1637"/>
        <v>0</v>
      </c>
      <c r="GM1954">
        <f t="shared" si="1638"/>
        <v>0</v>
      </c>
      <c r="GN1954">
        <f t="shared" si="1639"/>
        <v>0</v>
      </c>
      <c r="GO1954">
        <f t="shared" si="1640"/>
        <v>0</v>
      </c>
      <c r="GP1954">
        <f t="shared" si="1641"/>
        <v>0</v>
      </c>
      <c r="GR1954">
        <v>0</v>
      </c>
      <c r="GS1954">
        <v>3</v>
      </c>
      <c r="GT1954">
        <v>0</v>
      </c>
      <c r="GU1954" t="s">
        <v>3</v>
      </c>
      <c r="GV1954">
        <f t="shared" si="1642"/>
        <v>0</v>
      </c>
      <c r="GW1954">
        <v>1</v>
      </c>
      <c r="GX1954">
        <f t="shared" si="1643"/>
        <v>0</v>
      </c>
      <c r="HA1954">
        <v>0</v>
      </c>
      <c r="HB1954">
        <v>0</v>
      </c>
      <c r="HC1954">
        <f t="shared" si="1644"/>
        <v>0</v>
      </c>
      <c r="HE1954" t="s">
        <v>3</v>
      </c>
      <c r="HF1954" t="s">
        <v>3</v>
      </c>
      <c r="IK1954">
        <f t="shared" si="1645"/>
        <v>0</v>
      </c>
    </row>
    <row r="1955" spans="1:245" x14ac:dyDescent="0.2">
      <c r="A1955">
        <v>18</v>
      </c>
      <c r="B1955">
        <v>1</v>
      </c>
      <c r="C1955">
        <v>644</v>
      </c>
      <c r="E1955" t="s">
        <v>3</v>
      </c>
      <c r="F1955" t="s">
        <v>224</v>
      </c>
      <c r="G1955" t="s">
        <v>225</v>
      </c>
      <c r="H1955" t="s">
        <v>221</v>
      </c>
      <c r="I1955">
        <f>I1953*J1955</f>
        <v>0</v>
      </c>
      <c r="J1955">
        <v>50</v>
      </c>
      <c r="O1955">
        <f t="shared" si="1609"/>
        <v>0</v>
      </c>
      <c r="P1955">
        <f t="shared" si="1610"/>
        <v>0</v>
      </c>
      <c r="Q1955">
        <f t="shared" si="1611"/>
        <v>0</v>
      </c>
      <c r="R1955">
        <f t="shared" si="1612"/>
        <v>0</v>
      </c>
      <c r="S1955">
        <f t="shared" si="1613"/>
        <v>0</v>
      </c>
      <c r="T1955">
        <f t="shared" si="1614"/>
        <v>0</v>
      </c>
      <c r="U1955">
        <f t="shared" si="1615"/>
        <v>0</v>
      </c>
      <c r="V1955">
        <f t="shared" si="1616"/>
        <v>0</v>
      </c>
      <c r="W1955">
        <f t="shared" si="1617"/>
        <v>0</v>
      </c>
      <c r="X1955">
        <f t="shared" si="1618"/>
        <v>0</v>
      </c>
      <c r="Y1955">
        <f t="shared" si="1618"/>
        <v>0</v>
      </c>
      <c r="AA1955">
        <v>-1</v>
      </c>
      <c r="AB1955">
        <f t="shared" si="1619"/>
        <v>2686.67</v>
      </c>
      <c r="AC1955">
        <f t="shared" si="1620"/>
        <v>2686.67</v>
      </c>
      <c r="AD1955">
        <f t="shared" si="1621"/>
        <v>0</v>
      </c>
      <c r="AE1955">
        <f t="shared" si="1622"/>
        <v>0</v>
      </c>
      <c r="AF1955">
        <f t="shared" si="1622"/>
        <v>0</v>
      </c>
      <c r="AG1955">
        <f t="shared" si="1623"/>
        <v>0</v>
      </c>
      <c r="AH1955">
        <f t="shared" si="1624"/>
        <v>0</v>
      </c>
      <c r="AI1955">
        <f t="shared" si="1624"/>
        <v>0</v>
      </c>
      <c r="AJ1955">
        <f t="shared" si="1625"/>
        <v>0</v>
      </c>
      <c r="AK1955">
        <v>2686.67</v>
      </c>
      <c r="AL1955">
        <v>2686.67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70</v>
      </c>
      <c r="AU1955">
        <v>10</v>
      </c>
      <c r="AV1955">
        <v>1</v>
      </c>
      <c r="AW1955">
        <v>1</v>
      </c>
      <c r="AZ1955">
        <v>1</v>
      </c>
      <c r="BA1955">
        <v>1</v>
      </c>
      <c r="BB1955">
        <v>1</v>
      </c>
      <c r="BC1955">
        <v>1</v>
      </c>
      <c r="BD1955" t="s">
        <v>3</v>
      </c>
      <c r="BE1955" t="s">
        <v>3</v>
      </c>
      <c r="BF1955" t="s">
        <v>3</v>
      </c>
      <c r="BG1955" t="s">
        <v>3</v>
      </c>
      <c r="BH1955">
        <v>3</v>
      </c>
      <c r="BI1955">
        <v>4</v>
      </c>
      <c r="BJ1955" t="s">
        <v>3</v>
      </c>
      <c r="BM1955">
        <v>0</v>
      </c>
      <c r="BN1955">
        <v>0</v>
      </c>
      <c r="BO1955" t="s">
        <v>3</v>
      </c>
      <c r="BP1955">
        <v>0</v>
      </c>
      <c r="BQ1955">
        <v>1</v>
      </c>
      <c r="BR1955">
        <v>0</v>
      </c>
      <c r="BS1955">
        <v>1</v>
      </c>
      <c r="BT1955">
        <v>1</v>
      </c>
      <c r="BU1955">
        <v>1</v>
      </c>
      <c r="BV1955">
        <v>1</v>
      </c>
      <c r="BW1955">
        <v>1</v>
      </c>
      <c r="BX1955">
        <v>1</v>
      </c>
      <c r="BY1955" t="s">
        <v>3</v>
      </c>
      <c r="BZ1955">
        <v>70</v>
      </c>
      <c r="CA1955">
        <v>10</v>
      </c>
      <c r="CE1955">
        <v>0</v>
      </c>
      <c r="CF1955">
        <v>0</v>
      </c>
      <c r="CG1955">
        <v>0</v>
      </c>
      <c r="CM1955">
        <v>0</v>
      </c>
      <c r="CN1955" t="s">
        <v>3</v>
      </c>
      <c r="CO1955">
        <v>0</v>
      </c>
      <c r="CP1955">
        <f t="shared" si="1626"/>
        <v>0</v>
      </c>
      <c r="CQ1955">
        <f t="shared" si="1627"/>
        <v>2686.67</v>
      </c>
      <c r="CR1955">
        <f t="shared" si="1628"/>
        <v>0</v>
      </c>
      <c r="CS1955">
        <f t="shared" si="1629"/>
        <v>0</v>
      </c>
      <c r="CT1955">
        <f t="shared" si="1630"/>
        <v>0</v>
      </c>
      <c r="CU1955">
        <f t="shared" si="1631"/>
        <v>0</v>
      </c>
      <c r="CV1955">
        <f t="shared" si="1632"/>
        <v>0</v>
      </c>
      <c r="CW1955">
        <f t="shared" si="1633"/>
        <v>0</v>
      </c>
      <c r="CX1955">
        <f t="shared" si="1633"/>
        <v>0</v>
      </c>
      <c r="CY1955">
        <f t="shared" si="1634"/>
        <v>0</v>
      </c>
      <c r="CZ1955">
        <f t="shared" si="1635"/>
        <v>0</v>
      </c>
      <c r="DC1955" t="s">
        <v>3</v>
      </c>
      <c r="DD1955" t="s">
        <v>3</v>
      </c>
      <c r="DE1955" t="s">
        <v>3</v>
      </c>
      <c r="DF1955" t="s">
        <v>3</v>
      </c>
      <c r="DG1955" t="s">
        <v>3</v>
      </c>
      <c r="DH1955" t="s">
        <v>3</v>
      </c>
      <c r="DI1955" t="s">
        <v>3</v>
      </c>
      <c r="DJ1955" t="s">
        <v>3</v>
      </c>
      <c r="DK1955" t="s">
        <v>3</v>
      </c>
      <c r="DL1955" t="s">
        <v>3</v>
      </c>
      <c r="DM1955" t="s">
        <v>3</v>
      </c>
      <c r="DN1955">
        <v>0</v>
      </c>
      <c r="DO1955">
        <v>0</v>
      </c>
      <c r="DP1955">
        <v>1</v>
      </c>
      <c r="DQ1955">
        <v>1</v>
      </c>
      <c r="DU1955">
        <v>1010</v>
      </c>
      <c r="DV1955" t="s">
        <v>221</v>
      </c>
      <c r="DW1955" t="s">
        <v>221</v>
      </c>
      <c r="DX1955">
        <v>1</v>
      </c>
      <c r="EE1955">
        <v>51482689</v>
      </c>
      <c r="EF1955">
        <v>1</v>
      </c>
      <c r="EG1955" t="s">
        <v>21</v>
      </c>
      <c r="EH1955">
        <v>0</v>
      </c>
      <c r="EI1955" t="s">
        <v>3</v>
      </c>
      <c r="EJ1955">
        <v>4</v>
      </c>
      <c r="EK1955">
        <v>0</v>
      </c>
      <c r="EL1955" t="s">
        <v>22</v>
      </c>
      <c r="EM1955" t="s">
        <v>23</v>
      </c>
      <c r="EO1955" t="s">
        <v>3</v>
      </c>
      <c r="EQ1955">
        <v>1024</v>
      </c>
      <c r="ER1955">
        <v>2686.67</v>
      </c>
      <c r="ES1955">
        <v>2686.67</v>
      </c>
      <c r="ET1955">
        <v>0</v>
      </c>
      <c r="EU1955">
        <v>0</v>
      </c>
      <c r="EV1955">
        <v>0</v>
      </c>
      <c r="EW1955">
        <v>0</v>
      </c>
      <c r="EX1955">
        <v>0</v>
      </c>
      <c r="EZ1955">
        <v>5</v>
      </c>
      <c r="FC1955">
        <v>1</v>
      </c>
      <c r="FD1955">
        <v>18</v>
      </c>
      <c r="FF1955">
        <v>3200</v>
      </c>
      <c r="FQ1955">
        <v>0</v>
      </c>
      <c r="FR1955">
        <f t="shared" si="1636"/>
        <v>0</v>
      </c>
      <c r="FS1955">
        <v>0</v>
      </c>
      <c r="FX1955">
        <v>70</v>
      </c>
      <c r="FY1955">
        <v>10</v>
      </c>
      <c r="GA1955" t="s">
        <v>226</v>
      </c>
      <c r="GD1955">
        <v>0</v>
      </c>
      <c r="GF1955">
        <v>-301994752</v>
      </c>
      <c r="GG1955">
        <v>2</v>
      </c>
      <c r="GH1955">
        <v>3</v>
      </c>
      <c r="GI1955">
        <v>-2</v>
      </c>
      <c r="GJ1955">
        <v>0</v>
      </c>
      <c r="GK1955">
        <f>ROUND(R1955*(R12)/100,2)</f>
        <v>0</v>
      </c>
      <c r="GL1955">
        <f t="shared" si="1637"/>
        <v>0</v>
      </c>
      <c r="GM1955">
        <f t="shared" si="1638"/>
        <v>0</v>
      </c>
      <c r="GN1955">
        <f t="shared" si="1639"/>
        <v>0</v>
      </c>
      <c r="GO1955">
        <f t="shared" si="1640"/>
        <v>0</v>
      </c>
      <c r="GP1955">
        <f t="shared" si="1641"/>
        <v>0</v>
      </c>
      <c r="GR1955">
        <v>1</v>
      </c>
      <c r="GS1955">
        <v>1</v>
      </c>
      <c r="GT1955">
        <v>0</v>
      </c>
      <c r="GU1955" t="s">
        <v>3</v>
      </c>
      <c r="GV1955">
        <f t="shared" si="1642"/>
        <v>0</v>
      </c>
      <c r="GW1955">
        <v>1</v>
      </c>
      <c r="GX1955">
        <f t="shared" si="1643"/>
        <v>0</v>
      </c>
      <c r="HA1955">
        <v>0</v>
      </c>
      <c r="HB1955">
        <v>0</v>
      </c>
      <c r="HC1955">
        <f t="shared" si="1644"/>
        <v>0</v>
      </c>
      <c r="HE1955" t="s">
        <v>53</v>
      </c>
      <c r="HF1955" t="s">
        <v>227</v>
      </c>
      <c r="IK1955">
        <f t="shared" si="1645"/>
        <v>0</v>
      </c>
    </row>
    <row r="1956" spans="1:245" x14ac:dyDescent="0.2">
      <c r="A1956">
        <v>18</v>
      </c>
      <c r="B1956">
        <v>1</v>
      </c>
      <c r="C1956">
        <v>645</v>
      </c>
      <c r="E1956" t="s">
        <v>3</v>
      </c>
      <c r="F1956" t="s">
        <v>224</v>
      </c>
      <c r="G1956" t="s">
        <v>229</v>
      </c>
      <c r="H1956" t="s">
        <v>221</v>
      </c>
      <c r="I1956">
        <f>I1953*J1956</f>
        <v>0</v>
      </c>
      <c r="J1956">
        <v>50</v>
      </c>
      <c r="O1956">
        <f t="shared" si="1609"/>
        <v>0</v>
      </c>
      <c r="P1956">
        <f t="shared" si="1610"/>
        <v>0</v>
      </c>
      <c r="Q1956">
        <f t="shared" si="1611"/>
        <v>0</v>
      </c>
      <c r="R1956">
        <f t="shared" si="1612"/>
        <v>0</v>
      </c>
      <c r="S1956">
        <f t="shared" si="1613"/>
        <v>0</v>
      </c>
      <c r="T1956">
        <f t="shared" si="1614"/>
        <v>0</v>
      </c>
      <c r="U1956">
        <f t="shared" si="1615"/>
        <v>0</v>
      </c>
      <c r="V1956">
        <f t="shared" si="1616"/>
        <v>0</v>
      </c>
      <c r="W1956">
        <f t="shared" si="1617"/>
        <v>0</v>
      </c>
      <c r="X1956">
        <f t="shared" si="1618"/>
        <v>0</v>
      </c>
      <c r="Y1956">
        <f t="shared" si="1618"/>
        <v>0</v>
      </c>
      <c r="AA1956">
        <v>-1</v>
      </c>
      <c r="AB1956">
        <f t="shared" si="1619"/>
        <v>2686.67</v>
      </c>
      <c r="AC1956">
        <f t="shared" si="1620"/>
        <v>2686.67</v>
      </c>
      <c r="AD1956">
        <f t="shared" si="1621"/>
        <v>0</v>
      </c>
      <c r="AE1956">
        <f t="shared" si="1622"/>
        <v>0</v>
      </c>
      <c r="AF1956">
        <f t="shared" si="1622"/>
        <v>0</v>
      </c>
      <c r="AG1956">
        <f t="shared" si="1623"/>
        <v>0</v>
      </c>
      <c r="AH1956">
        <f t="shared" si="1624"/>
        <v>0</v>
      </c>
      <c r="AI1956">
        <f t="shared" si="1624"/>
        <v>0</v>
      </c>
      <c r="AJ1956">
        <f t="shared" si="1625"/>
        <v>0</v>
      </c>
      <c r="AK1956">
        <v>2686.67</v>
      </c>
      <c r="AL1956">
        <v>2686.67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70</v>
      </c>
      <c r="AU1956">
        <v>10</v>
      </c>
      <c r="AV1956">
        <v>1</v>
      </c>
      <c r="AW1956">
        <v>1</v>
      </c>
      <c r="AZ1956">
        <v>1</v>
      </c>
      <c r="BA1956">
        <v>1</v>
      </c>
      <c r="BB1956">
        <v>1</v>
      </c>
      <c r="BC1956">
        <v>1</v>
      </c>
      <c r="BD1956" t="s">
        <v>3</v>
      </c>
      <c r="BE1956" t="s">
        <v>3</v>
      </c>
      <c r="BF1956" t="s">
        <v>3</v>
      </c>
      <c r="BG1956" t="s">
        <v>3</v>
      </c>
      <c r="BH1956">
        <v>3</v>
      </c>
      <c r="BI1956">
        <v>4</v>
      </c>
      <c r="BJ1956" t="s">
        <v>3</v>
      </c>
      <c r="BM1956">
        <v>0</v>
      </c>
      <c r="BN1956">
        <v>0</v>
      </c>
      <c r="BO1956" t="s">
        <v>3</v>
      </c>
      <c r="BP1956">
        <v>0</v>
      </c>
      <c r="BQ1956">
        <v>1</v>
      </c>
      <c r="BR1956">
        <v>0</v>
      </c>
      <c r="BS1956">
        <v>1</v>
      </c>
      <c r="BT1956">
        <v>1</v>
      </c>
      <c r="BU1956">
        <v>1</v>
      </c>
      <c r="BV1956">
        <v>1</v>
      </c>
      <c r="BW1956">
        <v>1</v>
      </c>
      <c r="BX1956">
        <v>1</v>
      </c>
      <c r="BY1956" t="s">
        <v>3</v>
      </c>
      <c r="BZ1956">
        <v>70</v>
      </c>
      <c r="CA1956">
        <v>10</v>
      </c>
      <c r="CE1956">
        <v>0</v>
      </c>
      <c r="CF1956">
        <v>0</v>
      </c>
      <c r="CG1956">
        <v>0</v>
      </c>
      <c r="CM1956">
        <v>0</v>
      </c>
      <c r="CN1956" t="s">
        <v>3</v>
      </c>
      <c r="CO1956">
        <v>0</v>
      </c>
      <c r="CP1956">
        <f t="shared" si="1626"/>
        <v>0</v>
      </c>
      <c r="CQ1956">
        <f t="shared" si="1627"/>
        <v>2686.67</v>
      </c>
      <c r="CR1956">
        <f t="shared" si="1628"/>
        <v>0</v>
      </c>
      <c r="CS1956">
        <f t="shared" si="1629"/>
        <v>0</v>
      </c>
      <c r="CT1956">
        <f t="shared" si="1630"/>
        <v>0</v>
      </c>
      <c r="CU1956">
        <f t="shared" si="1631"/>
        <v>0</v>
      </c>
      <c r="CV1956">
        <f t="shared" si="1632"/>
        <v>0</v>
      </c>
      <c r="CW1956">
        <f t="shared" si="1633"/>
        <v>0</v>
      </c>
      <c r="CX1956">
        <f t="shared" si="1633"/>
        <v>0</v>
      </c>
      <c r="CY1956">
        <f t="shared" si="1634"/>
        <v>0</v>
      </c>
      <c r="CZ1956">
        <f t="shared" si="1635"/>
        <v>0</v>
      </c>
      <c r="DC1956" t="s">
        <v>3</v>
      </c>
      <c r="DD1956" t="s">
        <v>3</v>
      </c>
      <c r="DE1956" t="s">
        <v>3</v>
      </c>
      <c r="DF1956" t="s">
        <v>3</v>
      </c>
      <c r="DG1956" t="s">
        <v>3</v>
      </c>
      <c r="DH1956" t="s">
        <v>3</v>
      </c>
      <c r="DI1956" t="s">
        <v>3</v>
      </c>
      <c r="DJ1956" t="s">
        <v>3</v>
      </c>
      <c r="DK1956" t="s">
        <v>3</v>
      </c>
      <c r="DL1956" t="s">
        <v>3</v>
      </c>
      <c r="DM1956" t="s">
        <v>3</v>
      </c>
      <c r="DN1956">
        <v>0</v>
      </c>
      <c r="DO1956">
        <v>0</v>
      </c>
      <c r="DP1956">
        <v>1</v>
      </c>
      <c r="DQ1956">
        <v>1</v>
      </c>
      <c r="DU1956">
        <v>1010</v>
      </c>
      <c r="DV1956" t="s">
        <v>221</v>
      </c>
      <c r="DW1956" t="s">
        <v>221</v>
      </c>
      <c r="DX1956">
        <v>1</v>
      </c>
      <c r="EE1956">
        <v>51482689</v>
      </c>
      <c r="EF1956">
        <v>1</v>
      </c>
      <c r="EG1956" t="s">
        <v>21</v>
      </c>
      <c r="EH1956">
        <v>0</v>
      </c>
      <c r="EI1956" t="s">
        <v>3</v>
      </c>
      <c r="EJ1956">
        <v>4</v>
      </c>
      <c r="EK1956">
        <v>0</v>
      </c>
      <c r="EL1956" t="s">
        <v>22</v>
      </c>
      <c r="EM1956" t="s">
        <v>23</v>
      </c>
      <c r="EO1956" t="s">
        <v>3</v>
      </c>
      <c r="EQ1956">
        <v>1024</v>
      </c>
      <c r="ER1956">
        <v>2686.67</v>
      </c>
      <c r="ES1956">
        <v>2686.67</v>
      </c>
      <c r="ET1956">
        <v>0</v>
      </c>
      <c r="EU1956">
        <v>0</v>
      </c>
      <c r="EV1956">
        <v>0</v>
      </c>
      <c r="EW1956">
        <v>0</v>
      </c>
      <c r="EX1956">
        <v>0</v>
      </c>
      <c r="EZ1956">
        <v>5</v>
      </c>
      <c r="FC1956">
        <v>1</v>
      </c>
      <c r="FD1956">
        <v>18</v>
      </c>
      <c r="FF1956">
        <v>3200</v>
      </c>
      <c r="FQ1956">
        <v>0</v>
      </c>
      <c r="FR1956">
        <f t="shared" si="1636"/>
        <v>0</v>
      </c>
      <c r="FS1956">
        <v>0</v>
      </c>
      <c r="FX1956">
        <v>70</v>
      </c>
      <c r="FY1956">
        <v>10</v>
      </c>
      <c r="GA1956" t="s">
        <v>226</v>
      </c>
      <c r="GD1956">
        <v>0</v>
      </c>
      <c r="GF1956">
        <v>-870334828</v>
      </c>
      <c r="GG1956">
        <v>2</v>
      </c>
      <c r="GH1956">
        <v>3</v>
      </c>
      <c r="GI1956">
        <v>-2</v>
      </c>
      <c r="GJ1956">
        <v>0</v>
      </c>
      <c r="GK1956">
        <f>ROUND(R1956*(R12)/100,2)</f>
        <v>0</v>
      </c>
      <c r="GL1956">
        <f t="shared" si="1637"/>
        <v>0</v>
      </c>
      <c r="GM1956">
        <f t="shared" si="1638"/>
        <v>0</v>
      </c>
      <c r="GN1956">
        <f t="shared" si="1639"/>
        <v>0</v>
      </c>
      <c r="GO1956">
        <f t="shared" si="1640"/>
        <v>0</v>
      </c>
      <c r="GP1956">
        <f t="shared" si="1641"/>
        <v>0</v>
      </c>
      <c r="GR1956">
        <v>1</v>
      </c>
      <c r="GS1956">
        <v>1</v>
      </c>
      <c r="GT1956">
        <v>0</v>
      </c>
      <c r="GU1956" t="s">
        <v>3</v>
      </c>
      <c r="GV1956">
        <f t="shared" si="1642"/>
        <v>0</v>
      </c>
      <c r="GW1956">
        <v>1</v>
      </c>
      <c r="GX1956">
        <f t="shared" si="1643"/>
        <v>0</v>
      </c>
      <c r="HA1956">
        <v>0</v>
      </c>
      <c r="HB1956">
        <v>0</v>
      </c>
      <c r="HC1956">
        <f t="shared" si="1644"/>
        <v>0</v>
      </c>
      <c r="HE1956" t="s">
        <v>53</v>
      </c>
      <c r="HF1956" t="s">
        <v>227</v>
      </c>
      <c r="IK1956">
        <f t="shared" si="1645"/>
        <v>0</v>
      </c>
    </row>
    <row r="1958" spans="1:245" x14ac:dyDescent="0.2">
      <c r="A1958" s="2">
        <v>51</v>
      </c>
      <c r="B1958" s="2">
        <f>B1945</f>
        <v>1</v>
      </c>
      <c r="C1958" s="2">
        <f>A1945</f>
        <v>5</v>
      </c>
      <c r="D1958" s="2">
        <f>ROW(A1945)</f>
        <v>1945</v>
      </c>
      <c r="E1958" s="2"/>
      <c r="F1958" s="2" t="str">
        <f>IF(F1945&lt;&gt;"",F1945,"")</f>
        <v>Новый подраздел</v>
      </c>
      <c r="G1958" s="2" t="str">
        <f>IF(G1945&lt;&gt;"",G1945,"")</f>
        <v>Установка новых дорожных знаков</v>
      </c>
      <c r="H1958" s="2">
        <v>0</v>
      </c>
      <c r="I1958" s="2"/>
      <c r="J1958" s="2"/>
      <c r="K1958" s="2"/>
      <c r="L1958" s="2"/>
      <c r="M1958" s="2"/>
      <c r="N1958" s="2"/>
      <c r="O1958" s="2">
        <f t="shared" ref="O1958:T1958" si="1646">ROUND(AB1958,2)</f>
        <v>0</v>
      </c>
      <c r="P1958" s="2">
        <f t="shared" si="1646"/>
        <v>0</v>
      </c>
      <c r="Q1958" s="2">
        <f t="shared" si="1646"/>
        <v>0</v>
      </c>
      <c r="R1958" s="2">
        <f t="shared" si="1646"/>
        <v>0</v>
      </c>
      <c r="S1958" s="2">
        <f t="shared" si="1646"/>
        <v>0</v>
      </c>
      <c r="T1958" s="2">
        <f t="shared" si="1646"/>
        <v>0</v>
      </c>
      <c r="U1958" s="2">
        <f>AH1958</f>
        <v>0</v>
      </c>
      <c r="V1958" s="2">
        <f>AI1958</f>
        <v>0</v>
      </c>
      <c r="W1958" s="2">
        <f>ROUND(AJ1958,2)</f>
        <v>0</v>
      </c>
      <c r="X1958" s="2">
        <f>ROUND(AK1958,2)</f>
        <v>0</v>
      </c>
      <c r="Y1958" s="2">
        <f>ROUND(AL1958,2)</f>
        <v>0</v>
      </c>
      <c r="Z1958" s="2"/>
      <c r="AA1958" s="2"/>
      <c r="AB1958" s="2">
        <f>ROUND(SUMIF(AA1949:AA1956,"=52421674",O1949:O1956),2)</f>
        <v>0</v>
      </c>
      <c r="AC1958" s="2">
        <f>ROUND(SUMIF(AA1949:AA1956,"=52421674",P1949:P1956),2)</f>
        <v>0</v>
      </c>
      <c r="AD1958" s="2">
        <f>ROUND(SUMIF(AA1949:AA1956,"=52421674",Q1949:Q1956),2)</f>
        <v>0</v>
      </c>
      <c r="AE1958" s="2">
        <f>ROUND(SUMIF(AA1949:AA1956,"=52421674",R1949:R1956),2)</f>
        <v>0</v>
      </c>
      <c r="AF1958" s="2">
        <f>ROUND(SUMIF(AA1949:AA1956,"=52421674",S1949:S1956),2)</f>
        <v>0</v>
      </c>
      <c r="AG1958" s="2">
        <f>ROUND(SUMIF(AA1949:AA1956,"=52421674",T1949:T1956),2)</f>
        <v>0</v>
      </c>
      <c r="AH1958" s="2">
        <f>SUMIF(AA1949:AA1956,"=52421674",U1949:U1956)</f>
        <v>0</v>
      </c>
      <c r="AI1958" s="2">
        <f>SUMIF(AA1949:AA1956,"=52421674",V1949:V1956)</f>
        <v>0</v>
      </c>
      <c r="AJ1958" s="2">
        <f>ROUND(SUMIF(AA1949:AA1956,"=52421674",W1949:W1956),2)</f>
        <v>0</v>
      </c>
      <c r="AK1958" s="2">
        <f>ROUND(SUMIF(AA1949:AA1956,"=52421674",X1949:X1956),2)</f>
        <v>0</v>
      </c>
      <c r="AL1958" s="2">
        <f>ROUND(SUMIF(AA1949:AA1956,"=52421674",Y1949:Y1956),2)</f>
        <v>0</v>
      </c>
      <c r="AM1958" s="2"/>
      <c r="AN1958" s="2"/>
      <c r="AO1958" s="2">
        <f t="shared" ref="AO1958:BD1958" si="1647">ROUND(BX1958,2)</f>
        <v>0</v>
      </c>
      <c r="AP1958" s="2">
        <f t="shared" si="1647"/>
        <v>0</v>
      </c>
      <c r="AQ1958" s="2">
        <f t="shared" si="1647"/>
        <v>0</v>
      </c>
      <c r="AR1958" s="2">
        <f t="shared" si="1647"/>
        <v>0</v>
      </c>
      <c r="AS1958" s="2">
        <f t="shared" si="1647"/>
        <v>0</v>
      </c>
      <c r="AT1958" s="2">
        <f t="shared" si="1647"/>
        <v>0</v>
      </c>
      <c r="AU1958" s="2">
        <f t="shared" si="1647"/>
        <v>0</v>
      </c>
      <c r="AV1958" s="2">
        <f t="shared" si="1647"/>
        <v>0</v>
      </c>
      <c r="AW1958" s="2">
        <f t="shared" si="1647"/>
        <v>0</v>
      </c>
      <c r="AX1958" s="2">
        <f t="shared" si="1647"/>
        <v>0</v>
      </c>
      <c r="AY1958" s="2">
        <f t="shared" si="1647"/>
        <v>0</v>
      </c>
      <c r="AZ1958" s="2">
        <f t="shared" si="1647"/>
        <v>0</v>
      </c>
      <c r="BA1958" s="2">
        <f t="shared" si="1647"/>
        <v>0</v>
      </c>
      <c r="BB1958" s="2">
        <f t="shared" si="1647"/>
        <v>0</v>
      </c>
      <c r="BC1958" s="2">
        <f t="shared" si="1647"/>
        <v>0</v>
      </c>
      <c r="BD1958" s="2">
        <f t="shared" si="1647"/>
        <v>0</v>
      </c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>
        <f>ROUND(SUMIF(AA1949:AA1956,"=52421674",FQ1949:FQ1956),2)</f>
        <v>0</v>
      </c>
      <c r="BY1958" s="2">
        <f>ROUND(SUMIF(AA1949:AA1956,"=52421674",FR1949:FR1956),2)</f>
        <v>0</v>
      </c>
      <c r="BZ1958" s="2">
        <f>ROUND(SUMIF(AA1949:AA1956,"=52421674",GL1949:GL1956),2)</f>
        <v>0</v>
      </c>
      <c r="CA1958" s="2">
        <f>ROUND(SUMIF(AA1949:AA1956,"=52421674",GM1949:GM1956),2)</f>
        <v>0</v>
      </c>
      <c r="CB1958" s="2">
        <f>ROUND(SUMIF(AA1949:AA1956,"=52421674",GN1949:GN1956),2)</f>
        <v>0</v>
      </c>
      <c r="CC1958" s="2">
        <f>ROUND(SUMIF(AA1949:AA1956,"=52421674",GO1949:GO1956),2)</f>
        <v>0</v>
      </c>
      <c r="CD1958" s="2">
        <f>ROUND(SUMIF(AA1949:AA1956,"=52421674",GP1949:GP1956),2)</f>
        <v>0</v>
      </c>
      <c r="CE1958" s="2">
        <f>AC1958-BX1958</f>
        <v>0</v>
      </c>
      <c r="CF1958" s="2">
        <f>AC1958-BY1958</f>
        <v>0</v>
      </c>
      <c r="CG1958" s="2">
        <f>BX1958-BZ1958</f>
        <v>0</v>
      </c>
      <c r="CH1958" s="2">
        <f>AC1958-BX1958-BY1958+BZ1958</f>
        <v>0</v>
      </c>
      <c r="CI1958" s="2">
        <f>BY1958-BZ1958</f>
        <v>0</v>
      </c>
      <c r="CJ1958" s="2">
        <f>ROUND(SUMIF(AA1949:AA1956,"=52421674",GX1949:GX1956),2)</f>
        <v>0</v>
      </c>
      <c r="CK1958" s="2">
        <f>ROUND(SUMIF(AA1949:AA1956,"=52421674",GY1949:GY1956),2)</f>
        <v>0</v>
      </c>
      <c r="CL1958" s="2">
        <f>ROUND(SUMIF(AA1949:AA1956,"=52421674",GZ1949:GZ1956),2)</f>
        <v>0</v>
      </c>
      <c r="CM1958" s="2">
        <f>ROUND(SUMIF(AA1949:AA1956,"=52421674",HD1949:HD1956),2)</f>
        <v>0</v>
      </c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  <c r="GO1958" s="3"/>
      <c r="GP1958" s="3"/>
      <c r="GQ1958" s="3"/>
      <c r="GR1958" s="3"/>
      <c r="GS1958" s="3"/>
      <c r="GT1958" s="3"/>
      <c r="GU1958" s="3"/>
      <c r="GV1958" s="3"/>
      <c r="GW1958" s="3"/>
      <c r="GX1958" s="3">
        <v>0</v>
      </c>
    </row>
    <row r="1960" spans="1:245" x14ac:dyDescent="0.2">
      <c r="A1960" s="4">
        <v>50</v>
      </c>
      <c r="B1960" s="4">
        <v>0</v>
      </c>
      <c r="C1960" s="4">
        <v>0</v>
      </c>
      <c r="D1960" s="4">
        <v>1</v>
      </c>
      <c r="E1960" s="4">
        <v>201</v>
      </c>
      <c r="F1960" s="4">
        <f>ROUND(Source!O1958,O1960)</f>
        <v>0</v>
      </c>
      <c r="G1960" s="4" t="s">
        <v>74</v>
      </c>
      <c r="H1960" s="4" t="s">
        <v>75</v>
      </c>
      <c r="I1960" s="4"/>
      <c r="J1960" s="4"/>
      <c r="K1960" s="4">
        <v>201</v>
      </c>
      <c r="L1960" s="4">
        <v>1</v>
      </c>
      <c r="M1960" s="4">
        <v>3</v>
      </c>
      <c r="N1960" s="4" t="s">
        <v>3</v>
      </c>
      <c r="O1960" s="4">
        <v>2</v>
      </c>
      <c r="P1960" s="4"/>
      <c r="Q1960" s="4"/>
      <c r="R1960" s="4"/>
      <c r="S1960" s="4"/>
      <c r="T1960" s="4"/>
      <c r="U1960" s="4"/>
      <c r="V1960" s="4"/>
      <c r="W1960" s="4"/>
    </row>
    <row r="1961" spans="1:245" x14ac:dyDescent="0.2">
      <c r="A1961" s="4">
        <v>50</v>
      </c>
      <c r="B1961" s="4">
        <v>0</v>
      </c>
      <c r="C1961" s="4">
        <v>0</v>
      </c>
      <c r="D1961" s="4">
        <v>1</v>
      </c>
      <c r="E1961" s="4">
        <v>202</v>
      </c>
      <c r="F1961" s="4">
        <f>ROUND(Source!P1958,O1961)</f>
        <v>0</v>
      </c>
      <c r="G1961" s="4" t="s">
        <v>76</v>
      </c>
      <c r="H1961" s="4" t="s">
        <v>77</v>
      </c>
      <c r="I1961" s="4"/>
      <c r="J1961" s="4"/>
      <c r="K1961" s="4">
        <v>202</v>
      </c>
      <c r="L1961" s="4">
        <v>2</v>
      </c>
      <c r="M1961" s="4">
        <v>3</v>
      </c>
      <c r="N1961" s="4" t="s">
        <v>3</v>
      </c>
      <c r="O1961" s="4">
        <v>2</v>
      </c>
      <c r="P1961" s="4"/>
      <c r="Q1961" s="4"/>
      <c r="R1961" s="4"/>
      <c r="S1961" s="4"/>
      <c r="T1961" s="4"/>
      <c r="U1961" s="4"/>
      <c r="V1961" s="4"/>
      <c r="W1961" s="4"/>
    </row>
    <row r="1962" spans="1:245" x14ac:dyDescent="0.2">
      <c r="A1962" s="4">
        <v>50</v>
      </c>
      <c r="B1962" s="4">
        <v>0</v>
      </c>
      <c r="C1962" s="4">
        <v>0</v>
      </c>
      <c r="D1962" s="4">
        <v>1</v>
      </c>
      <c r="E1962" s="4">
        <v>222</v>
      </c>
      <c r="F1962" s="4">
        <f>ROUND(Source!AO1958,O1962)</f>
        <v>0</v>
      </c>
      <c r="G1962" s="4" t="s">
        <v>78</v>
      </c>
      <c r="H1962" s="4" t="s">
        <v>79</v>
      </c>
      <c r="I1962" s="4"/>
      <c r="J1962" s="4"/>
      <c r="K1962" s="4">
        <v>222</v>
      </c>
      <c r="L1962" s="4">
        <v>3</v>
      </c>
      <c r="M1962" s="4">
        <v>3</v>
      </c>
      <c r="N1962" s="4" t="s">
        <v>3</v>
      </c>
      <c r="O1962" s="4">
        <v>2</v>
      </c>
      <c r="P1962" s="4"/>
      <c r="Q1962" s="4"/>
      <c r="R1962" s="4"/>
      <c r="S1962" s="4"/>
      <c r="T1962" s="4"/>
      <c r="U1962" s="4"/>
      <c r="V1962" s="4"/>
      <c r="W1962" s="4"/>
    </row>
    <row r="1963" spans="1:245" x14ac:dyDescent="0.2">
      <c r="A1963" s="4">
        <v>50</v>
      </c>
      <c r="B1963" s="4">
        <v>0</v>
      </c>
      <c r="C1963" s="4">
        <v>0</v>
      </c>
      <c r="D1963" s="4">
        <v>1</v>
      </c>
      <c r="E1963" s="4">
        <v>225</v>
      </c>
      <c r="F1963" s="4">
        <f>ROUND(Source!AV1958,O1963)</f>
        <v>0</v>
      </c>
      <c r="G1963" s="4" t="s">
        <v>80</v>
      </c>
      <c r="H1963" s="4" t="s">
        <v>81</v>
      </c>
      <c r="I1963" s="4"/>
      <c r="J1963" s="4"/>
      <c r="K1963" s="4">
        <v>225</v>
      </c>
      <c r="L1963" s="4">
        <v>4</v>
      </c>
      <c r="M1963" s="4">
        <v>3</v>
      </c>
      <c r="N1963" s="4" t="s">
        <v>3</v>
      </c>
      <c r="O1963" s="4">
        <v>2</v>
      </c>
      <c r="P1963" s="4"/>
      <c r="Q1963" s="4"/>
      <c r="R1963" s="4"/>
      <c r="S1963" s="4"/>
      <c r="T1963" s="4"/>
      <c r="U1963" s="4"/>
      <c r="V1963" s="4"/>
      <c r="W1963" s="4"/>
    </row>
    <row r="1964" spans="1:245" x14ac:dyDescent="0.2">
      <c r="A1964" s="4">
        <v>50</v>
      </c>
      <c r="B1964" s="4">
        <v>0</v>
      </c>
      <c r="C1964" s="4">
        <v>0</v>
      </c>
      <c r="D1964" s="4">
        <v>1</v>
      </c>
      <c r="E1964" s="4">
        <v>226</v>
      </c>
      <c r="F1964" s="4">
        <f>ROUND(Source!AW1958,O1964)</f>
        <v>0</v>
      </c>
      <c r="G1964" s="4" t="s">
        <v>82</v>
      </c>
      <c r="H1964" s="4" t="s">
        <v>83</v>
      </c>
      <c r="I1964" s="4"/>
      <c r="J1964" s="4"/>
      <c r="K1964" s="4">
        <v>226</v>
      </c>
      <c r="L1964" s="4">
        <v>5</v>
      </c>
      <c r="M1964" s="4">
        <v>3</v>
      </c>
      <c r="N1964" s="4" t="s">
        <v>3</v>
      </c>
      <c r="O1964" s="4">
        <v>2</v>
      </c>
      <c r="P1964" s="4"/>
      <c r="Q1964" s="4"/>
      <c r="R1964" s="4"/>
      <c r="S1964" s="4"/>
      <c r="T1964" s="4"/>
      <c r="U1964" s="4"/>
      <c r="V1964" s="4"/>
      <c r="W1964" s="4"/>
    </row>
    <row r="1965" spans="1:245" x14ac:dyDescent="0.2">
      <c r="A1965" s="4">
        <v>50</v>
      </c>
      <c r="B1965" s="4">
        <v>0</v>
      </c>
      <c r="C1965" s="4">
        <v>0</v>
      </c>
      <c r="D1965" s="4">
        <v>1</v>
      </c>
      <c r="E1965" s="4">
        <v>227</v>
      </c>
      <c r="F1965" s="4">
        <f>ROUND(Source!AX1958,O1965)</f>
        <v>0</v>
      </c>
      <c r="G1965" s="4" t="s">
        <v>84</v>
      </c>
      <c r="H1965" s="4" t="s">
        <v>85</v>
      </c>
      <c r="I1965" s="4"/>
      <c r="J1965" s="4"/>
      <c r="K1965" s="4">
        <v>227</v>
      </c>
      <c r="L1965" s="4">
        <v>6</v>
      </c>
      <c r="M1965" s="4">
        <v>3</v>
      </c>
      <c r="N1965" s="4" t="s">
        <v>3</v>
      </c>
      <c r="O1965" s="4">
        <v>2</v>
      </c>
      <c r="P1965" s="4"/>
      <c r="Q1965" s="4"/>
      <c r="R1965" s="4"/>
      <c r="S1965" s="4"/>
      <c r="T1965" s="4"/>
      <c r="U1965" s="4"/>
      <c r="V1965" s="4"/>
      <c r="W1965" s="4"/>
    </row>
    <row r="1966" spans="1:245" x14ac:dyDescent="0.2">
      <c r="A1966" s="4">
        <v>50</v>
      </c>
      <c r="B1966" s="4">
        <v>0</v>
      </c>
      <c r="C1966" s="4">
        <v>0</v>
      </c>
      <c r="D1966" s="4">
        <v>1</v>
      </c>
      <c r="E1966" s="4">
        <v>228</v>
      </c>
      <c r="F1966" s="4">
        <f>ROUND(Source!AY1958,O1966)</f>
        <v>0</v>
      </c>
      <c r="G1966" s="4" t="s">
        <v>86</v>
      </c>
      <c r="H1966" s="4" t="s">
        <v>87</v>
      </c>
      <c r="I1966" s="4"/>
      <c r="J1966" s="4"/>
      <c r="K1966" s="4">
        <v>228</v>
      </c>
      <c r="L1966" s="4">
        <v>7</v>
      </c>
      <c r="M1966" s="4">
        <v>3</v>
      </c>
      <c r="N1966" s="4" t="s">
        <v>3</v>
      </c>
      <c r="O1966" s="4">
        <v>2</v>
      </c>
      <c r="P1966" s="4"/>
      <c r="Q1966" s="4"/>
      <c r="R1966" s="4"/>
      <c r="S1966" s="4"/>
      <c r="T1966" s="4"/>
      <c r="U1966" s="4"/>
      <c r="V1966" s="4"/>
      <c r="W1966" s="4"/>
    </row>
    <row r="1967" spans="1:245" x14ac:dyDescent="0.2">
      <c r="A1967" s="4">
        <v>50</v>
      </c>
      <c r="B1967" s="4">
        <v>0</v>
      </c>
      <c r="C1967" s="4">
        <v>0</v>
      </c>
      <c r="D1967" s="4">
        <v>1</v>
      </c>
      <c r="E1967" s="4">
        <v>216</v>
      </c>
      <c r="F1967" s="4">
        <f>ROUND(Source!AP1958,O1967)</f>
        <v>0</v>
      </c>
      <c r="G1967" s="4" t="s">
        <v>88</v>
      </c>
      <c r="H1967" s="4" t="s">
        <v>89</v>
      </c>
      <c r="I1967" s="4"/>
      <c r="J1967" s="4"/>
      <c r="K1967" s="4">
        <v>216</v>
      </c>
      <c r="L1967" s="4">
        <v>8</v>
      </c>
      <c r="M1967" s="4">
        <v>3</v>
      </c>
      <c r="N1967" s="4" t="s">
        <v>3</v>
      </c>
      <c r="O1967" s="4">
        <v>2</v>
      </c>
      <c r="P1967" s="4"/>
      <c r="Q1967" s="4"/>
      <c r="R1967" s="4"/>
      <c r="S1967" s="4"/>
      <c r="T1967" s="4"/>
      <c r="U1967" s="4"/>
      <c r="V1967" s="4"/>
      <c r="W1967" s="4"/>
    </row>
    <row r="1968" spans="1:245" x14ac:dyDescent="0.2">
      <c r="A1968" s="4">
        <v>50</v>
      </c>
      <c r="B1968" s="4">
        <v>0</v>
      </c>
      <c r="C1968" s="4">
        <v>0</v>
      </c>
      <c r="D1968" s="4">
        <v>1</v>
      </c>
      <c r="E1968" s="4">
        <v>223</v>
      </c>
      <c r="F1968" s="4">
        <f>ROUND(Source!AQ1958,O1968)</f>
        <v>0</v>
      </c>
      <c r="G1968" s="4" t="s">
        <v>90</v>
      </c>
      <c r="H1968" s="4" t="s">
        <v>91</v>
      </c>
      <c r="I1968" s="4"/>
      <c r="J1968" s="4"/>
      <c r="K1968" s="4">
        <v>223</v>
      </c>
      <c r="L1968" s="4">
        <v>9</v>
      </c>
      <c r="M1968" s="4">
        <v>3</v>
      </c>
      <c r="N1968" s="4" t="s">
        <v>3</v>
      </c>
      <c r="O1968" s="4">
        <v>2</v>
      </c>
      <c r="P1968" s="4"/>
      <c r="Q1968" s="4"/>
      <c r="R1968" s="4"/>
      <c r="S1968" s="4"/>
      <c r="T1968" s="4"/>
      <c r="U1968" s="4"/>
      <c r="V1968" s="4"/>
      <c r="W1968" s="4"/>
    </row>
    <row r="1969" spans="1:23" x14ac:dyDescent="0.2">
      <c r="A1969" s="4">
        <v>50</v>
      </c>
      <c r="B1969" s="4">
        <v>0</v>
      </c>
      <c r="C1969" s="4">
        <v>0</v>
      </c>
      <c r="D1969" s="4">
        <v>1</v>
      </c>
      <c r="E1969" s="4">
        <v>229</v>
      </c>
      <c r="F1969" s="4">
        <f>ROUND(Source!AZ1958,O1969)</f>
        <v>0</v>
      </c>
      <c r="G1969" s="4" t="s">
        <v>92</v>
      </c>
      <c r="H1969" s="4" t="s">
        <v>93</v>
      </c>
      <c r="I1969" s="4"/>
      <c r="J1969" s="4"/>
      <c r="K1969" s="4">
        <v>229</v>
      </c>
      <c r="L1969" s="4">
        <v>10</v>
      </c>
      <c r="M1969" s="4">
        <v>3</v>
      </c>
      <c r="N1969" s="4" t="s">
        <v>3</v>
      </c>
      <c r="O1969" s="4">
        <v>2</v>
      </c>
      <c r="P1969" s="4"/>
      <c r="Q1969" s="4"/>
      <c r="R1969" s="4"/>
      <c r="S1969" s="4"/>
      <c r="T1969" s="4"/>
      <c r="U1969" s="4"/>
      <c r="V1969" s="4"/>
      <c r="W1969" s="4"/>
    </row>
    <row r="1970" spans="1:23" x14ac:dyDescent="0.2">
      <c r="A1970" s="4">
        <v>50</v>
      </c>
      <c r="B1970" s="4">
        <v>0</v>
      </c>
      <c r="C1970" s="4">
        <v>0</v>
      </c>
      <c r="D1970" s="4">
        <v>1</v>
      </c>
      <c r="E1970" s="4">
        <v>203</v>
      </c>
      <c r="F1970" s="4">
        <f>ROUND(Source!Q1958,O1970)</f>
        <v>0</v>
      </c>
      <c r="G1970" s="4" t="s">
        <v>94</v>
      </c>
      <c r="H1970" s="4" t="s">
        <v>95</v>
      </c>
      <c r="I1970" s="4"/>
      <c r="J1970" s="4"/>
      <c r="K1970" s="4">
        <v>203</v>
      </c>
      <c r="L1970" s="4">
        <v>11</v>
      </c>
      <c r="M1970" s="4">
        <v>3</v>
      </c>
      <c r="N1970" s="4" t="s">
        <v>3</v>
      </c>
      <c r="O1970" s="4">
        <v>2</v>
      </c>
      <c r="P1970" s="4"/>
      <c r="Q1970" s="4"/>
      <c r="R1970" s="4"/>
      <c r="S1970" s="4"/>
      <c r="T1970" s="4"/>
      <c r="U1970" s="4"/>
      <c r="V1970" s="4"/>
      <c r="W1970" s="4"/>
    </row>
    <row r="1971" spans="1:23" x14ac:dyDescent="0.2">
      <c r="A1971" s="4">
        <v>50</v>
      </c>
      <c r="B1971" s="4">
        <v>0</v>
      </c>
      <c r="C1971" s="4">
        <v>0</v>
      </c>
      <c r="D1971" s="4">
        <v>1</v>
      </c>
      <c r="E1971" s="4">
        <v>231</v>
      </c>
      <c r="F1971" s="4">
        <f>ROUND(Source!BB1958,O1971)</f>
        <v>0</v>
      </c>
      <c r="G1971" s="4" t="s">
        <v>96</v>
      </c>
      <c r="H1971" s="4" t="s">
        <v>97</v>
      </c>
      <c r="I1971" s="4"/>
      <c r="J1971" s="4"/>
      <c r="K1971" s="4">
        <v>231</v>
      </c>
      <c r="L1971" s="4">
        <v>12</v>
      </c>
      <c r="M1971" s="4">
        <v>3</v>
      </c>
      <c r="N1971" s="4" t="s">
        <v>3</v>
      </c>
      <c r="O1971" s="4">
        <v>2</v>
      </c>
      <c r="P1971" s="4"/>
      <c r="Q1971" s="4"/>
      <c r="R1971" s="4"/>
      <c r="S1971" s="4"/>
      <c r="T1971" s="4"/>
      <c r="U1971" s="4"/>
      <c r="V1971" s="4"/>
      <c r="W1971" s="4"/>
    </row>
    <row r="1972" spans="1:23" x14ac:dyDescent="0.2">
      <c r="A1972" s="4">
        <v>50</v>
      </c>
      <c r="B1972" s="4">
        <v>0</v>
      </c>
      <c r="C1972" s="4">
        <v>0</v>
      </c>
      <c r="D1972" s="4">
        <v>1</v>
      </c>
      <c r="E1972" s="4">
        <v>204</v>
      </c>
      <c r="F1972" s="4">
        <f>ROUND(Source!R1958,O1972)</f>
        <v>0</v>
      </c>
      <c r="G1972" s="4" t="s">
        <v>98</v>
      </c>
      <c r="H1972" s="4" t="s">
        <v>99</v>
      </c>
      <c r="I1972" s="4"/>
      <c r="J1972" s="4"/>
      <c r="K1972" s="4">
        <v>204</v>
      </c>
      <c r="L1972" s="4">
        <v>13</v>
      </c>
      <c r="M1972" s="4">
        <v>3</v>
      </c>
      <c r="N1972" s="4" t="s">
        <v>3</v>
      </c>
      <c r="O1972" s="4">
        <v>2</v>
      </c>
      <c r="P1972" s="4"/>
      <c r="Q1972" s="4"/>
      <c r="R1972" s="4"/>
      <c r="S1972" s="4"/>
      <c r="T1972" s="4"/>
      <c r="U1972" s="4"/>
      <c r="V1972" s="4"/>
      <c r="W1972" s="4"/>
    </row>
    <row r="1973" spans="1:23" x14ac:dyDescent="0.2">
      <c r="A1973" s="4">
        <v>50</v>
      </c>
      <c r="B1973" s="4">
        <v>0</v>
      </c>
      <c r="C1973" s="4">
        <v>0</v>
      </c>
      <c r="D1973" s="4">
        <v>1</v>
      </c>
      <c r="E1973" s="4">
        <v>205</v>
      </c>
      <c r="F1973" s="4">
        <f>ROUND(Source!S1958,O1973)</f>
        <v>0</v>
      </c>
      <c r="G1973" s="4" t="s">
        <v>100</v>
      </c>
      <c r="H1973" s="4" t="s">
        <v>101</v>
      </c>
      <c r="I1973" s="4"/>
      <c r="J1973" s="4"/>
      <c r="K1973" s="4">
        <v>205</v>
      </c>
      <c r="L1973" s="4">
        <v>14</v>
      </c>
      <c r="M1973" s="4">
        <v>3</v>
      </c>
      <c r="N1973" s="4" t="s">
        <v>3</v>
      </c>
      <c r="O1973" s="4">
        <v>2</v>
      </c>
      <c r="P1973" s="4"/>
      <c r="Q1973" s="4"/>
      <c r="R1973" s="4"/>
      <c r="S1973" s="4"/>
      <c r="T1973" s="4"/>
      <c r="U1973" s="4"/>
      <c r="V1973" s="4"/>
      <c r="W1973" s="4"/>
    </row>
    <row r="1974" spans="1:23" x14ac:dyDescent="0.2">
      <c r="A1974" s="4">
        <v>50</v>
      </c>
      <c r="B1974" s="4">
        <v>0</v>
      </c>
      <c r="C1974" s="4">
        <v>0</v>
      </c>
      <c r="D1974" s="4">
        <v>1</v>
      </c>
      <c r="E1974" s="4">
        <v>232</v>
      </c>
      <c r="F1974" s="4">
        <f>ROUND(Source!BC1958,O1974)</f>
        <v>0</v>
      </c>
      <c r="G1974" s="4" t="s">
        <v>102</v>
      </c>
      <c r="H1974" s="4" t="s">
        <v>103</v>
      </c>
      <c r="I1974" s="4"/>
      <c r="J1974" s="4"/>
      <c r="K1974" s="4">
        <v>232</v>
      </c>
      <c r="L1974" s="4">
        <v>15</v>
      </c>
      <c r="M1974" s="4">
        <v>3</v>
      </c>
      <c r="N1974" s="4" t="s">
        <v>3</v>
      </c>
      <c r="O1974" s="4">
        <v>2</v>
      </c>
      <c r="P1974" s="4"/>
      <c r="Q1974" s="4"/>
      <c r="R1974" s="4"/>
      <c r="S1974" s="4"/>
      <c r="T1974" s="4"/>
      <c r="U1974" s="4"/>
      <c r="V1974" s="4"/>
      <c r="W1974" s="4"/>
    </row>
    <row r="1975" spans="1:23" x14ac:dyDescent="0.2">
      <c r="A1975" s="4">
        <v>50</v>
      </c>
      <c r="B1975" s="4">
        <v>0</v>
      </c>
      <c r="C1975" s="4">
        <v>0</v>
      </c>
      <c r="D1975" s="4">
        <v>1</v>
      </c>
      <c r="E1975" s="4">
        <v>214</v>
      </c>
      <c r="F1975" s="4">
        <f>ROUND(Source!AS1958,O1975)</f>
        <v>0</v>
      </c>
      <c r="G1975" s="4" t="s">
        <v>104</v>
      </c>
      <c r="H1975" s="4" t="s">
        <v>105</v>
      </c>
      <c r="I1975" s="4"/>
      <c r="J1975" s="4"/>
      <c r="K1975" s="4">
        <v>214</v>
      </c>
      <c r="L1975" s="4">
        <v>16</v>
      </c>
      <c r="M1975" s="4">
        <v>3</v>
      </c>
      <c r="N1975" s="4" t="s">
        <v>3</v>
      </c>
      <c r="O1975" s="4">
        <v>2</v>
      </c>
      <c r="P1975" s="4"/>
      <c r="Q1975" s="4"/>
      <c r="R1975" s="4"/>
      <c r="S1975" s="4"/>
      <c r="T1975" s="4"/>
      <c r="U1975" s="4"/>
      <c r="V1975" s="4"/>
      <c r="W1975" s="4"/>
    </row>
    <row r="1976" spans="1:23" x14ac:dyDescent="0.2">
      <c r="A1976" s="4">
        <v>50</v>
      </c>
      <c r="B1976" s="4">
        <v>0</v>
      </c>
      <c r="C1976" s="4">
        <v>0</v>
      </c>
      <c r="D1976" s="4">
        <v>1</v>
      </c>
      <c r="E1976" s="4">
        <v>215</v>
      </c>
      <c r="F1976" s="4">
        <f>ROUND(Source!AT1958,O1976)</f>
        <v>0</v>
      </c>
      <c r="G1976" s="4" t="s">
        <v>106</v>
      </c>
      <c r="H1976" s="4" t="s">
        <v>107</v>
      </c>
      <c r="I1976" s="4"/>
      <c r="J1976" s="4"/>
      <c r="K1976" s="4">
        <v>215</v>
      </c>
      <c r="L1976" s="4">
        <v>17</v>
      </c>
      <c r="M1976" s="4">
        <v>3</v>
      </c>
      <c r="N1976" s="4" t="s">
        <v>3</v>
      </c>
      <c r="O1976" s="4">
        <v>2</v>
      </c>
      <c r="P1976" s="4"/>
      <c r="Q1976" s="4"/>
      <c r="R1976" s="4"/>
      <c r="S1976" s="4"/>
      <c r="T1976" s="4"/>
      <c r="U1976" s="4"/>
      <c r="V1976" s="4"/>
      <c r="W1976" s="4"/>
    </row>
    <row r="1977" spans="1:23" x14ac:dyDescent="0.2">
      <c r="A1977" s="4">
        <v>50</v>
      </c>
      <c r="B1977" s="4">
        <v>0</v>
      </c>
      <c r="C1977" s="4">
        <v>0</v>
      </c>
      <c r="D1977" s="4">
        <v>1</v>
      </c>
      <c r="E1977" s="4">
        <v>217</v>
      </c>
      <c r="F1977" s="4">
        <f>ROUND(Source!AU1958,O1977)</f>
        <v>0</v>
      </c>
      <c r="G1977" s="4" t="s">
        <v>108</v>
      </c>
      <c r="H1977" s="4" t="s">
        <v>109</v>
      </c>
      <c r="I1977" s="4"/>
      <c r="J1977" s="4"/>
      <c r="K1977" s="4">
        <v>217</v>
      </c>
      <c r="L1977" s="4">
        <v>18</v>
      </c>
      <c r="M1977" s="4">
        <v>3</v>
      </c>
      <c r="N1977" s="4" t="s">
        <v>3</v>
      </c>
      <c r="O1977" s="4">
        <v>2</v>
      </c>
      <c r="P1977" s="4"/>
      <c r="Q1977" s="4"/>
      <c r="R1977" s="4"/>
      <c r="S1977" s="4"/>
      <c r="T1977" s="4"/>
      <c r="U1977" s="4"/>
      <c r="V1977" s="4"/>
      <c r="W1977" s="4"/>
    </row>
    <row r="1978" spans="1:23" x14ac:dyDescent="0.2">
      <c r="A1978" s="4">
        <v>50</v>
      </c>
      <c r="B1978" s="4">
        <v>0</v>
      </c>
      <c r="C1978" s="4">
        <v>0</v>
      </c>
      <c r="D1978" s="4">
        <v>1</v>
      </c>
      <c r="E1978" s="4">
        <v>230</v>
      </c>
      <c r="F1978" s="4">
        <f>ROUND(Source!BA1958,O1978)</f>
        <v>0</v>
      </c>
      <c r="G1978" s="4" t="s">
        <v>110</v>
      </c>
      <c r="H1978" s="4" t="s">
        <v>111</v>
      </c>
      <c r="I1978" s="4"/>
      <c r="J1978" s="4"/>
      <c r="K1978" s="4">
        <v>230</v>
      </c>
      <c r="L1978" s="4">
        <v>19</v>
      </c>
      <c r="M1978" s="4">
        <v>3</v>
      </c>
      <c r="N1978" s="4" t="s">
        <v>3</v>
      </c>
      <c r="O1978" s="4">
        <v>2</v>
      </c>
      <c r="P1978" s="4"/>
      <c r="Q1978" s="4"/>
      <c r="R1978" s="4"/>
      <c r="S1978" s="4"/>
      <c r="T1978" s="4"/>
      <c r="U1978" s="4"/>
      <c r="V1978" s="4"/>
      <c r="W1978" s="4"/>
    </row>
    <row r="1979" spans="1:23" x14ac:dyDescent="0.2">
      <c r="A1979" s="4">
        <v>50</v>
      </c>
      <c r="B1979" s="4">
        <v>0</v>
      </c>
      <c r="C1979" s="4">
        <v>0</v>
      </c>
      <c r="D1979" s="4">
        <v>1</v>
      </c>
      <c r="E1979" s="4">
        <v>206</v>
      </c>
      <c r="F1979" s="4">
        <f>ROUND(Source!T1958,O1979)</f>
        <v>0</v>
      </c>
      <c r="G1979" s="4" t="s">
        <v>112</v>
      </c>
      <c r="H1979" s="4" t="s">
        <v>113</v>
      </c>
      <c r="I1979" s="4"/>
      <c r="J1979" s="4"/>
      <c r="K1979" s="4">
        <v>206</v>
      </c>
      <c r="L1979" s="4">
        <v>20</v>
      </c>
      <c r="M1979" s="4">
        <v>3</v>
      </c>
      <c r="N1979" s="4" t="s">
        <v>3</v>
      </c>
      <c r="O1979" s="4">
        <v>2</v>
      </c>
      <c r="P1979" s="4"/>
      <c r="Q1979" s="4"/>
      <c r="R1979" s="4"/>
      <c r="S1979" s="4"/>
      <c r="T1979" s="4"/>
      <c r="U1979" s="4"/>
      <c r="V1979" s="4"/>
      <c r="W1979" s="4"/>
    </row>
    <row r="1980" spans="1:23" x14ac:dyDescent="0.2">
      <c r="A1980" s="4">
        <v>50</v>
      </c>
      <c r="B1980" s="4">
        <v>0</v>
      </c>
      <c r="C1980" s="4">
        <v>0</v>
      </c>
      <c r="D1980" s="4">
        <v>1</v>
      </c>
      <c r="E1980" s="4">
        <v>207</v>
      </c>
      <c r="F1980" s="4">
        <f>Source!U1958</f>
        <v>0</v>
      </c>
      <c r="G1980" s="4" t="s">
        <v>114</v>
      </c>
      <c r="H1980" s="4" t="s">
        <v>115</v>
      </c>
      <c r="I1980" s="4"/>
      <c r="J1980" s="4"/>
      <c r="K1980" s="4">
        <v>207</v>
      </c>
      <c r="L1980" s="4">
        <v>21</v>
      </c>
      <c r="M1980" s="4">
        <v>3</v>
      </c>
      <c r="N1980" s="4" t="s">
        <v>3</v>
      </c>
      <c r="O1980" s="4">
        <v>-1</v>
      </c>
      <c r="P1980" s="4"/>
      <c r="Q1980" s="4"/>
      <c r="R1980" s="4"/>
      <c r="S1980" s="4"/>
      <c r="T1980" s="4"/>
      <c r="U1980" s="4"/>
      <c r="V1980" s="4"/>
      <c r="W1980" s="4"/>
    </row>
    <row r="1981" spans="1:23" x14ac:dyDescent="0.2">
      <c r="A1981" s="4">
        <v>50</v>
      </c>
      <c r="B1981" s="4">
        <v>0</v>
      </c>
      <c r="C1981" s="4">
        <v>0</v>
      </c>
      <c r="D1981" s="4">
        <v>1</v>
      </c>
      <c r="E1981" s="4">
        <v>208</v>
      </c>
      <c r="F1981" s="4">
        <f>Source!V1958</f>
        <v>0</v>
      </c>
      <c r="G1981" s="4" t="s">
        <v>116</v>
      </c>
      <c r="H1981" s="4" t="s">
        <v>117</v>
      </c>
      <c r="I1981" s="4"/>
      <c r="J1981" s="4"/>
      <c r="K1981" s="4">
        <v>208</v>
      </c>
      <c r="L1981" s="4">
        <v>22</v>
      </c>
      <c r="M1981" s="4">
        <v>3</v>
      </c>
      <c r="N1981" s="4" t="s">
        <v>3</v>
      </c>
      <c r="O1981" s="4">
        <v>-1</v>
      </c>
      <c r="P1981" s="4"/>
      <c r="Q1981" s="4"/>
      <c r="R1981" s="4"/>
      <c r="S1981" s="4"/>
      <c r="T1981" s="4"/>
      <c r="U1981" s="4"/>
      <c r="V1981" s="4"/>
      <c r="W1981" s="4"/>
    </row>
    <row r="1982" spans="1:23" x14ac:dyDescent="0.2">
      <c r="A1982" s="4">
        <v>50</v>
      </c>
      <c r="B1982" s="4">
        <v>0</v>
      </c>
      <c r="C1982" s="4">
        <v>0</v>
      </c>
      <c r="D1982" s="4">
        <v>1</v>
      </c>
      <c r="E1982" s="4">
        <v>209</v>
      </c>
      <c r="F1982" s="4">
        <f>ROUND(Source!W1958,O1982)</f>
        <v>0</v>
      </c>
      <c r="G1982" s="4" t="s">
        <v>118</v>
      </c>
      <c r="H1982" s="4" t="s">
        <v>119</v>
      </c>
      <c r="I1982" s="4"/>
      <c r="J1982" s="4"/>
      <c r="K1982" s="4">
        <v>209</v>
      </c>
      <c r="L1982" s="4">
        <v>23</v>
      </c>
      <c r="M1982" s="4">
        <v>3</v>
      </c>
      <c r="N1982" s="4" t="s">
        <v>3</v>
      </c>
      <c r="O1982" s="4">
        <v>2</v>
      </c>
      <c r="P1982" s="4"/>
      <c r="Q1982" s="4"/>
      <c r="R1982" s="4"/>
      <c r="S1982" s="4"/>
      <c r="T1982" s="4"/>
      <c r="U1982" s="4"/>
      <c r="V1982" s="4"/>
      <c r="W1982" s="4"/>
    </row>
    <row r="1983" spans="1:23" x14ac:dyDescent="0.2">
      <c r="A1983" s="4">
        <v>50</v>
      </c>
      <c r="B1983" s="4">
        <v>0</v>
      </c>
      <c r="C1983" s="4">
        <v>0</v>
      </c>
      <c r="D1983" s="4">
        <v>1</v>
      </c>
      <c r="E1983" s="4">
        <v>233</v>
      </c>
      <c r="F1983" s="4">
        <f>ROUND(Source!BD1958,O1983)</f>
        <v>0</v>
      </c>
      <c r="G1983" s="4" t="s">
        <v>120</v>
      </c>
      <c r="H1983" s="4" t="s">
        <v>121</v>
      </c>
      <c r="I1983" s="4"/>
      <c r="J1983" s="4"/>
      <c r="K1983" s="4">
        <v>233</v>
      </c>
      <c r="L1983" s="4">
        <v>24</v>
      </c>
      <c r="M1983" s="4">
        <v>3</v>
      </c>
      <c r="N1983" s="4" t="s">
        <v>3</v>
      </c>
      <c r="O1983" s="4">
        <v>2</v>
      </c>
      <c r="P1983" s="4"/>
      <c r="Q1983" s="4"/>
      <c r="R1983" s="4"/>
      <c r="S1983" s="4"/>
      <c r="T1983" s="4"/>
      <c r="U1983" s="4"/>
      <c r="V1983" s="4"/>
      <c r="W1983" s="4"/>
    </row>
    <row r="1984" spans="1:23" x14ac:dyDescent="0.2">
      <c r="A1984" s="4">
        <v>50</v>
      </c>
      <c r="B1984" s="4">
        <v>0</v>
      </c>
      <c r="C1984" s="4">
        <v>0</v>
      </c>
      <c r="D1984" s="4">
        <v>1</v>
      </c>
      <c r="E1984" s="4">
        <v>210</v>
      </c>
      <c r="F1984" s="4">
        <f>ROUND(Source!X1958,O1984)</f>
        <v>0</v>
      </c>
      <c r="G1984" s="4" t="s">
        <v>122</v>
      </c>
      <c r="H1984" s="4" t="s">
        <v>123</v>
      </c>
      <c r="I1984" s="4"/>
      <c r="J1984" s="4"/>
      <c r="K1984" s="4">
        <v>210</v>
      </c>
      <c r="L1984" s="4">
        <v>25</v>
      </c>
      <c r="M1984" s="4">
        <v>3</v>
      </c>
      <c r="N1984" s="4" t="s">
        <v>3</v>
      </c>
      <c r="O1984" s="4">
        <v>2</v>
      </c>
      <c r="P1984" s="4"/>
      <c r="Q1984" s="4"/>
      <c r="R1984" s="4"/>
      <c r="S1984" s="4"/>
      <c r="T1984" s="4"/>
      <c r="U1984" s="4"/>
      <c r="V1984" s="4"/>
      <c r="W1984" s="4"/>
    </row>
    <row r="1985" spans="1:206" x14ac:dyDescent="0.2">
      <c r="A1985" s="4">
        <v>50</v>
      </c>
      <c r="B1985" s="4">
        <v>0</v>
      </c>
      <c r="C1985" s="4">
        <v>0</v>
      </c>
      <c r="D1985" s="4">
        <v>1</v>
      </c>
      <c r="E1985" s="4">
        <v>211</v>
      </c>
      <c r="F1985" s="4">
        <f>ROUND(Source!Y1958,O1985)</f>
        <v>0</v>
      </c>
      <c r="G1985" s="4" t="s">
        <v>124</v>
      </c>
      <c r="H1985" s="4" t="s">
        <v>125</v>
      </c>
      <c r="I1985" s="4"/>
      <c r="J1985" s="4"/>
      <c r="K1985" s="4">
        <v>211</v>
      </c>
      <c r="L1985" s="4">
        <v>26</v>
      </c>
      <c r="M1985" s="4">
        <v>3</v>
      </c>
      <c r="N1985" s="4" t="s">
        <v>3</v>
      </c>
      <c r="O1985" s="4">
        <v>2</v>
      </c>
      <c r="P1985" s="4"/>
      <c r="Q1985" s="4"/>
      <c r="R1985" s="4"/>
      <c r="S1985" s="4"/>
      <c r="T1985" s="4"/>
      <c r="U1985" s="4"/>
      <c r="V1985" s="4"/>
      <c r="W1985" s="4"/>
    </row>
    <row r="1986" spans="1:206" x14ac:dyDescent="0.2">
      <c r="A1986" s="4">
        <v>50</v>
      </c>
      <c r="B1986" s="4">
        <v>0</v>
      </c>
      <c r="C1986" s="4">
        <v>0</v>
      </c>
      <c r="D1986" s="4">
        <v>1</v>
      </c>
      <c r="E1986" s="4">
        <v>224</v>
      </c>
      <c r="F1986" s="4">
        <f>ROUND(Source!AR1958,O1986)</f>
        <v>0</v>
      </c>
      <c r="G1986" s="4" t="s">
        <v>126</v>
      </c>
      <c r="H1986" s="4" t="s">
        <v>127</v>
      </c>
      <c r="I1986" s="4"/>
      <c r="J1986" s="4"/>
      <c r="K1986" s="4">
        <v>224</v>
      </c>
      <c r="L1986" s="4">
        <v>27</v>
      </c>
      <c r="M1986" s="4">
        <v>3</v>
      </c>
      <c r="N1986" s="4" t="s">
        <v>3</v>
      </c>
      <c r="O1986" s="4">
        <v>2</v>
      </c>
      <c r="P1986" s="4"/>
      <c r="Q1986" s="4"/>
      <c r="R1986" s="4"/>
      <c r="S1986" s="4"/>
      <c r="T1986" s="4"/>
      <c r="U1986" s="4"/>
      <c r="V1986" s="4"/>
      <c r="W1986" s="4"/>
    </row>
    <row r="1988" spans="1:206" x14ac:dyDescent="0.2">
      <c r="A1988" s="2">
        <v>51</v>
      </c>
      <c r="B1988" s="2">
        <f>B1668</f>
        <v>1</v>
      </c>
      <c r="C1988" s="2">
        <f>A1668</f>
        <v>4</v>
      </c>
      <c r="D1988" s="2">
        <f>ROW(A1668)</f>
        <v>1668</v>
      </c>
      <c r="E1988" s="2"/>
      <c r="F1988" s="2" t="str">
        <f>IF(F1668&lt;&gt;"",F1668,"")</f>
        <v>Новый раздел</v>
      </c>
      <c r="G1988" s="2" t="str">
        <f>IF(G1668&lt;&gt;"",G1668,"")</f>
        <v>Обустройство</v>
      </c>
      <c r="H1988" s="2">
        <v>0</v>
      </c>
      <c r="I1988" s="2"/>
      <c r="J1988" s="2"/>
      <c r="K1988" s="2"/>
      <c r="L1988" s="2"/>
      <c r="M1988" s="2"/>
      <c r="N1988" s="2"/>
      <c r="O1988" s="2">
        <f t="shared" ref="O1988:T1988" si="1648">ROUND(O1690+O1735+O1783+O1834+O1873+O1915+O1958+AB1988,2)</f>
        <v>0</v>
      </c>
      <c r="P1988" s="2">
        <f t="shared" si="1648"/>
        <v>0</v>
      </c>
      <c r="Q1988" s="2">
        <f t="shared" si="1648"/>
        <v>0</v>
      </c>
      <c r="R1988" s="2">
        <f t="shared" si="1648"/>
        <v>0</v>
      </c>
      <c r="S1988" s="2">
        <f t="shared" si="1648"/>
        <v>0</v>
      </c>
      <c r="T1988" s="2">
        <f t="shared" si="1648"/>
        <v>0</v>
      </c>
      <c r="U1988" s="2">
        <f>U1690+U1735+U1783+U1834+U1873+U1915+U1958+AH1988</f>
        <v>0</v>
      </c>
      <c r="V1988" s="2">
        <f>V1690+V1735+V1783+V1834+V1873+V1915+V1958+AI1988</f>
        <v>0</v>
      </c>
      <c r="W1988" s="2">
        <f>ROUND(W1690+W1735+W1783+W1834+W1873+W1915+W1958+AJ1988,2)</f>
        <v>0</v>
      </c>
      <c r="X1988" s="2">
        <f>ROUND(X1690+X1735+X1783+X1834+X1873+X1915+X1958+AK1988,2)</f>
        <v>0</v>
      </c>
      <c r="Y1988" s="2">
        <f>ROUND(Y1690+Y1735+Y1783+Y1834+Y1873+Y1915+Y1958+AL1988,2)</f>
        <v>0</v>
      </c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>
        <f t="shared" ref="AO1988:BD1988" si="1649">ROUND(AO1690+AO1735+AO1783+AO1834+AO1873+AO1915+AO1958+BX1988,2)</f>
        <v>0</v>
      </c>
      <c r="AP1988" s="2">
        <f t="shared" si="1649"/>
        <v>0</v>
      </c>
      <c r="AQ1988" s="2">
        <f t="shared" si="1649"/>
        <v>0</v>
      </c>
      <c r="AR1988" s="2">
        <f t="shared" si="1649"/>
        <v>0</v>
      </c>
      <c r="AS1988" s="2">
        <f t="shared" si="1649"/>
        <v>0</v>
      </c>
      <c r="AT1988" s="2">
        <f t="shared" si="1649"/>
        <v>0</v>
      </c>
      <c r="AU1988" s="2">
        <f t="shared" si="1649"/>
        <v>0</v>
      </c>
      <c r="AV1988" s="2">
        <f t="shared" si="1649"/>
        <v>0</v>
      </c>
      <c r="AW1988" s="2">
        <f t="shared" si="1649"/>
        <v>0</v>
      </c>
      <c r="AX1988" s="2">
        <f t="shared" si="1649"/>
        <v>0</v>
      </c>
      <c r="AY1988" s="2">
        <f t="shared" si="1649"/>
        <v>0</v>
      </c>
      <c r="AZ1988" s="2">
        <f t="shared" si="1649"/>
        <v>0</v>
      </c>
      <c r="BA1988" s="2">
        <f t="shared" si="1649"/>
        <v>0</v>
      </c>
      <c r="BB1988" s="2">
        <f t="shared" si="1649"/>
        <v>0</v>
      </c>
      <c r="BC1988" s="2">
        <f t="shared" si="1649"/>
        <v>0</v>
      </c>
      <c r="BD1988" s="2">
        <f t="shared" si="1649"/>
        <v>0</v>
      </c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  <c r="GO1988" s="3"/>
      <c r="GP1988" s="3"/>
      <c r="GQ1988" s="3"/>
      <c r="GR1988" s="3"/>
      <c r="GS1988" s="3"/>
      <c r="GT1988" s="3"/>
      <c r="GU1988" s="3"/>
      <c r="GV1988" s="3"/>
      <c r="GW1988" s="3"/>
      <c r="GX1988" s="3">
        <v>0</v>
      </c>
    </row>
    <row r="1990" spans="1:206" x14ac:dyDescent="0.2">
      <c r="A1990" s="4">
        <v>50</v>
      </c>
      <c r="B1990" s="4">
        <v>0</v>
      </c>
      <c r="C1990" s="4">
        <v>0</v>
      </c>
      <c r="D1990" s="4">
        <v>1</v>
      </c>
      <c r="E1990" s="4">
        <v>201</v>
      </c>
      <c r="F1990" s="4">
        <f>ROUND(Source!O1988,O1990)</f>
        <v>0</v>
      </c>
      <c r="G1990" s="4" t="s">
        <v>74</v>
      </c>
      <c r="H1990" s="4" t="s">
        <v>75</v>
      </c>
      <c r="I1990" s="4"/>
      <c r="J1990" s="4"/>
      <c r="K1990" s="4">
        <v>201</v>
      </c>
      <c r="L1990" s="4">
        <v>1</v>
      </c>
      <c r="M1990" s="4">
        <v>3</v>
      </c>
      <c r="N1990" s="4" t="s">
        <v>3</v>
      </c>
      <c r="O1990" s="4">
        <v>2</v>
      </c>
      <c r="P1990" s="4"/>
      <c r="Q1990" s="4"/>
      <c r="R1990" s="4"/>
      <c r="S1990" s="4"/>
      <c r="T1990" s="4"/>
      <c r="U1990" s="4"/>
      <c r="V1990" s="4"/>
      <c r="W1990" s="4"/>
    </row>
    <row r="1991" spans="1:206" x14ac:dyDescent="0.2">
      <c r="A1991" s="4">
        <v>50</v>
      </c>
      <c r="B1991" s="4">
        <v>0</v>
      </c>
      <c r="C1991" s="4">
        <v>0</v>
      </c>
      <c r="D1991" s="4">
        <v>1</v>
      </c>
      <c r="E1991" s="4">
        <v>202</v>
      </c>
      <c r="F1991" s="4">
        <f>ROUND(Source!P1988,O1991)</f>
        <v>0</v>
      </c>
      <c r="G1991" s="4" t="s">
        <v>76</v>
      </c>
      <c r="H1991" s="4" t="s">
        <v>77</v>
      </c>
      <c r="I1991" s="4"/>
      <c r="J1991" s="4"/>
      <c r="K1991" s="4">
        <v>202</v>
      </c>
      <c r="L1991" s="4">
        <v>2</v>
      </c>
      <c r="M1991" s="4">
        <v>3</v>
      </c>
      <c r="N1991" s="4" t="s">
        <v>3</v>
      </c>
      <c r="O1991" s="4">
        <v>2</v>
      </c>
      <c r="P1991" s="4"/>
      <c r="Q1991" s="4"/>
      <c r="R1991" s="4"/>
      <c r="S1991" s="4"/>
      <c r="T1991" s="4"/>
      <c r="U1991" s="4"/>
      <c r="V1991" s="4"/>
      <c r="W1991" s="4"/>
    </row>
    <row r="1992" spans="1:206" x14ac:dyDescent="0.2">
      <c r="A1992" s="4">
        <v>50</v>
      </c>
      <c r="B1992" s="4">
        <v>0</v>
      </c>
      <c r="C1992" s="4">
        <v>0</v>
      </c>
      <c r="D1992" s="4">
        <v>1</v>
      </c>
      <c r="E1992" s="4">
        <v>222</v>
      </c>
      <c r="F1992" s="4">
        <f>ROUND(Source!AO1988,O1992)</f>
        <v>0</v>
      </c>
      <c r="G1992" s="4" t="s">
        <v>78</v>
      </c>
      <c r="H1992" s="4" t="s">
        <v>79</v>
      </c>
      <c r="I1992" s="4"/>
      <c r="J1992" s="4"/>
      <c r="K1992" s="4">
        <v>222</v>
      </c>
      <c r="L1992" s="4">
        <v>3</v>
      </c>
      <c r="M1992" s="4">
        <v>3</v>
      </c>
      <c r="N1992" s="4" t="s">
        <v>3</v>
      </c>
      <c r="O1992" s="4">
        <v>2</v>
      </c>
      <c r="P1992" s="4"/>
      <c r="Q1992" s="4"/>
      <c r="R1992" s="4"/>
      <c r="S1992" s="4"/>
      <c r="T1992" s="4"/>
      <c r="U1992" s="4"/>
      <c r="V1992" s="4"/>
      <c r="W1992" s="4"/>
    </row>
    <row r="1993" spans="1:206" x14ac:dyDescent="0.2">
      <c r="A1993" s="4">
        <v>50</v>
      </c>
      <c r="B1993" s="4">
        <v>0</v>
      </c>
      <c r="C1993" s="4">
        <v>0</v>
      </c>
      <c r="D1993" s="4">
        <v>1</v>
      </c>
      <c r="E1993" s="4">
        <v>225</v>
      </c>
      <c r="F1993" s="4">
        <f>ROUND(Source!AV1988,O1993)</f>
        <v>0</v>
      </c>
      <c r="G1993" s="4" t="s">
        <v>80</v>
      </c>
      <c r="H1993" s="4" t="s">
        <v>81</v>
      </c>
      <c r="I1993" s="4"/>
      <c r="J1993" s="4"/>
      <c r="K1993" s="4">
        <v>225</v>
      </c>
      <c r="L1993" s="4">
        <v>4</v>
      </c>
      <c r="M1993" s="4">
        <v>3</v>
      </c>
      <c r="N1993" s="4" t="s">
        <v>3</v>
      </c>
      <c r="O1993" s="4">
        <v>2</v>
      </c>
      <c r="P1993" s="4"/>
      <c r="Q1993" s="4"/>
      <c r="R1993" s="4"/>
      <c r="S1993" s="4"/>
      <c r="T1993" s="4"/>
      <c r="U1993" s="4"/>
      <c r="V1993" s="4"/>
      <c r="W1993" s="4"/>
    </row>
    <row r="1994" spans="1:206" x14ac:dyDescent="0.2">
      <c r="A1994" s="4">
        <v>50</v>
      </c>
      <c r="B1994" s="4">
        <v>0</v>
      </c>
      <c r="C1994" s="4">
        <v>0</v>
      </c>
      <c r="D1994" s="4">
        <v>1</v>
      </c>
      <c r="E1994" s="4">
        <v>226</v>
      </c>
      <c r="F1994" s="4">
        <f>ROUND(Source!AW1988,O1994)</f>
        <v>0</v>
      </c>
      <c r="G1994" s="4" t="s">
        <v>82</v>
      </c>
      <c r="H1994" s="4" t="s">
        <v>83</v>
      </c>
      <c r="I1994" s="4"/>
      <c r="J1994" s="4"/>
      <c r="K1994" s="4">
        <v>226</v>
      </c>
      <c r="L1994" s="4">
        <v>5</v>
      </c>
      <c r="M1994" s="4">
        <v>3</v>
      </c>
      <c r="N1994" s="4" t="s">
        <v>3</v>
      </c>
      <c r="O1994" s="4">
        <v>2</v>
      </c>
      <c r="P1994" s="4"/>
      <c r="Q1994" s="4"/>
      <c r="R1994" s="4"/>
      <c r="S1994" s="4"/>
      <c r="T1994" s="4"/>
      <c r="U1994" s="4"/>
      <c r="V1994" s="4"/>
      <c r="W1994" s="4"/>
    </row>
    <row r="1995" spans="1:206" x14ac:dyDescent="0.2">
      <c r="A1995" s="4">
        <v>50</v>
      </c>
      <c r="B1995" s="4">
        <v>0</v>
      </c>
      <c r="C1995" s="4">
        <v>0</v>
      </c>
      <c r="D1995" s="4">
        <v>1</v>
      </c>
      <c r="E1995" s="4">
        <v>227</v>
      </c>
      <c r="F1995" s="4">
        <f>ROUND(Source!AX1988,O1995)</f>
        <v>0</v>
      </c>
      <c r="G1995" s="4" t="s">
        <v>84</v>
      </c>
      <c r="H1995" s="4" t="s">
        <v>85</v>
      </c>
      <c r="I1995" s="4"/>
      <c r="J1995" s="4"/>
      <c r="K1995" s="4">
        <v>227</v>
      </c>
      <c r="L1995" s="4">
        <v>6</v>
      </c>
      <c r="M1995" s="4">
        <v>3</v>
      </c>
      <c r="N1995" s="4" t="s">
        <v>3</v>
      </c>
      <c r="O1995" s="4">
        <v>2</v>
      </c>
      <c r="P1995" s="4"/>
      <c r="Q1995" s="4"/>
      <c r="R1995" s="4"/>
      <c r="S1995" s="4"/>
      <c r="T1995" s="4"/>
      <c r="U1995" s="4"/>
      <c r="V1995" s="4"/>
      <c r="W1995" s="4"/>
    </row>
    <row r="1996" spans="1:206" x14ac:dyDescent="0.2">
      <c r="A1996" s="4">
        <v>50</v>
      </c>
      <c r="B1996" s="4">
        <v>0</v>
      </c>
      <c r="C1996" s="4">
        <v>0</v>
      </c>
      <c r="D1996" s="4">
        <v>1</v>
      </c>
      <c r="E1996" s="4">
        <v>228</v>
      </c>
      <c r="F1996" s="4">
        <f>ROUND(Source!AY1988,O1996)</f>
        <v>0</v>
      </c>
      <c r="G1996" s="4" t="s">
        <v>86</v>
      </c>
      <c r="H1996" s="4" t="s">
        <v>87</v>
      </c>
      <c r="I1996" s="4"/>
      <c r="J1996" s="4"/>
      <c r="K1996" s="4">
        <v>228</v>
      </c>
      <c r="L1996" s="4">
        <v>7</v>
      </c>
      <c r="M1996" s="4">
        <v>3</v>
      </c>
      <c r="N1996" s="4" t="s">
        <v>3</v>
      </c>
      <c r="O1996" s="4">
        <v>2</v>
      </c>
      <c r="P1996" s="4"/>
      <c r="Q1996" s="4"/>
      <c r="R1996" s="4"/>
      <c r="S1996" s="4"/>
      <c r="T1996" s="4"/>
      <c r="U1996" s="4"/>
      <c r="V1996" s="4"/>
      <c r="W1996" s="4"/>
    </row>
    <row r="1997" spans="1:206" x14ac:dyDescent="0.2">
      <c r="A1997" s="4">
        <v>50</v>
      </c>
      <c r="B1997" s="4">
        <v>0</v>
      </c>
      <c r="C1997" s="4">
        <v>0</v>
      </c>
      <c r="D1997" s="4">
        <v>1</v>
      </c>
      <c r="E1997" s="4">
        <v>216</v>
      </c>
      <c r="F1997" s="4">
        <f>ROUND(Source!AP1988,O1997)</f>
        <v>0</v>
      </c>
      <c r="G1997" s="4" t="s">
        <v>88</v>
      </c>
      <c r="H1997" s="4" t="s">
        <v>89</v>
      </c>
      <c r="I1997" s="4"/>
      <c r="J1997" s="4"/>
      <c r="K1997" s="4">
        <v>216</v>
      </c>
      <c r="L1997" s="4">
        <v>8</v>
      </c>
      <c r="M1997" s="4">
        <v>3</v>
      </c>
      <c r="N1997" s="4" t="s">
        <v>3</v>
      </c>
      <c r="O1997" s="4">
        <v>2</v>
      </c>
      <c r="P1997" s="4"/>
      <c r="Q1997" s="4"/>
      <c r="R1997" s="4"/>
      <c r="S1997" s="4"/>
      <c r="T1997" s="4"/>
      <c r="U1997" s="4"/>
      <c r="V1997" s="4"/>
      <c r="W1997" s="4"/>
    </row>
    <row r="1998" spans="1:206" x14ac:dyDescent="0.2">
      <c r="A1998" s="4">
        <v>50</v>
      </c>
      <c r="B1998" s="4">
        <v>0</v>
      </c>
      <c r="C1998" s="4">
        <v>0</v>
      </c>
      <c r="D1998" s="4">
        <v>1</v>
      </c>
      <c r="E1998" s="4">
        <v>223</v>
      </c>
      <c r="F1998" s="4">
        <f>ROUND(Source!AQ1988,O1998)</f>
        <v>0</v>
      </c>
      <c r="G1998" s="4" t="s">
        <v>90</v>
      </c>
      <c r="H1998" s="4" t="s">
        <v>91</v>
      </c>
      <c r="I1998" s="4"/>
      <c r="J1998" s="4"/>
      <c r="K1998" s="4">
        <v>223</v>
      </c>
      <c r="L1998" s="4">
        <v>9</v>
      </c>
      <c r="M1998" s="4">
        <v>3</v>
      </c>
      <c r="N1998" s="4" t="s">
        <v>3</v>
      </c>
      <c r="O1998" s="4">
        <v>2</v>
      </c>
      <c r="P1998" s="4"/>
      <c r="Q1998" s="4"/>
      <c r="R1998" s="4"/>
      <c r="S1998" s="4"/>
      <c r="T1998" s="4"/>
      <c r="U1998" s="4"/>
      <c r="V1998" s="4"/>
      <c r="W1998" s="4"/>
    </row>
    <row r="1999" spans="1:206" x14ac:dyDescent="0.2">
      <c r="A1999" s="4">
        <v>50</v>
      </c>
      <c r="B1999" s="4">
        <v>0</v>
      </c>
      <c r="C1999" s="4">
        <v>0</v>
      </c>
      <c r="D1999" s="4">
        <v>1</v>
      </c>
      <c r="E1999" s="4">
        <v>229</v>
      </c>
      <c r="F1999" s="4">
        <f>ROUND(Source!AZ1988,O1999)</f>
        <v>0</v>
      </c>
      <c r="G1999" s="4" t="s">
        <v>92</v>
      </c>
      <c r="H1999" s="4" t="s">
        <v>93</v>
      </c>
      <c r="I1999" s="4"/>
      <c r="J1999" s="4"/>
      <c r="K1999" s="4">
        <v>229</v>
      </c>
      <c r="L1999" s="4">
        <v>10</v>
      </c>
      <c r="M1999" s="4">
        <v>3</v>
      </c>
      <c r="N1999" s="4" t="s">
        <v>3</v>
      </c>
      <c r="O1999" s="4">
        <v>2</v>
      </c>
      <c r="P1999" s="4"/>
      <c r="Q1999" s="4"/>
      <c r="R1999" s="4"/>
      <c r="S1999" s="4"/>
      <c r="T1999" s="4"/>
      <c r="U1999" s="4"/>
      <c r="V1999" s="4"/>
      <c r="W1999" s="4"/>
    </row>
    <row r="2000" spans="1:206" x14ac:dyDescent="0.2">
      <c r="A2000" s="4">
        <v>50</v>
      </c>
      <c r="B2000" s="4">
        <v>0</v>
      </c>
      <c r="C2000" s="4">
        <v>0</v>
      </c>
      <c r="D2000" s="4">
        <v>1</v>
      </c>
      <c r="E2000" s="4">
        <v>203</v>
      </c>
      <c r="F2000" s="4">
        <f>ROUND(Source!Q1988,O2000)</f>
        <v>0</v>
      </c>
      <c r="G2000" s="4" t="s">
        <v>94</v>
      </c>
      <c r="H2000" s="4" t="s">
        <v>95</v>
      </c>
      <c r="I2000" s="4"/>
      <c r="J2000" s="4"/>
      <c r="K2000" s="4">
        <v>203</v>
      </c>
      <c r="L2000" s="4">
        <v>11</v>
      </c>
      <c r="M2000" s="4">
        <v>3</v>
      </c>
      <c r="N2000" s="4" t="s">
        <v>3</v>
      </c>
      <c r="O2000" s="4">
        <v>2</v>
      </c>
      <c r="P2000" s="4"/>
      <c r="Q2000" s="4"/>
      <c r="R2000" s="4"/>
      <c r="S2000" s="4"/>
      <c r="T2000" s="4"/>
      <c r="U2000" s="4"/>
      <c r="V2000" s="4"/>
      <c r="W2000" s="4"/>
    </row>
    <row r="2001" spans="1:23" x14ac:dyDescent="0.2">
      <c r="A2001" s="4">
        <v>50</v>
      </c>
      <c r="B2001" s="4">
        <v>0</v>
      </c>
      <c r="C2001" s="4">
        <v>0</v>
      </c>
      <c r="D2001" s="4">
        <v>1</v>
      </c>
      <c r="E2001" s="4">
        <v>231</v>
      </c>
      <c r="F2001" s="4">
        <f>ROUND(Source!BB1988,O2001)</f>
        <v>0</v>
      </c>
      <c r="G2001" s="4" t="s">
        <v>96</v>
      </c>
      <c r="H2001" s="4" t="s">
        <v>97</v>
      </c>
      <c r="I2001" s="4"/>
      <c r="J2001" s="4"/>
      <c r="K2001" s="4">
        <v>231</v>
      </c>
      <c r="L2001" s="4">
        <v>12</v>
      </c>
      <c r="M2001" s="4">
        <v>3</v>
      </c>
      <c r="N2001" s="4" t="s">
        <v>3</v>
      </c>
      <c r="O2001" s="4">
        <v>2</v>
      </c>
      <c r="P2001" s="4"/>
      <c r="Q2001" s="4"/>
      <c r="R2001" s="4"/>
      <c r="S2001" s="4"/>
      <c r="T2001" s="4"/>
      <c r="U2001" s="4"/>
      <c r="V2001" s="4"/>
      <c r="W2001" s="4"/>
    </row>
    <row r="2002" spans="1:23" x14ac:dyDescent="0.2">
      <c r="A2002" s="4">
        <v>50</v>
      </c>
      <c r="B2002" s="4">
        <v>0</v>
      </c>
      <c r="C2002" s="4">
        <v>0</v>
      </c>
      <c r="D2002" s="4">
        <v>1</v>
      </c>
      <c r="E2002" s="4">
        <v>204</v>
      </c>
      <c r="F2002" s="4">
        <f>ROUND(Source!R1988,O2002)</f>
        <v>0</v>
      </c>
      <c r="G2002" s="4" t="s">
        <v>98</v>
      </c>
      <c r="H2002" s="4" t="s">
        <v>99</v>
      </c>
      <c r="I2002" s="4"/>
      <c r="J2002" s="4"/>
      <c r="K2002" s="4">
        <v>204</v>
      </c>
      <c r="L2002" s="4">
        <v>13</v>
      </c>
      <c r="M2002" s="4">
        <v>3</v>
      </c>
      <c r="N2002" s="4" t="s">
        <v>3</v>
      </c>
      <c r="O2002" s="4">
        <v>2</v>
      </c>
      <c r="P2002" s="4"/>
      <c r="Q2002" s="4"/>
      <c r="R2002" s="4"/>
      <c r="S2002" s="4"/>
      <c r="T2002" s="4"/>
      <c r="U2002" s="4"/>
      <c r="V2002" s="4"/>
      <c r="W2002" s="4"/>
    </row>
    <row r="2003" spans="1:23" x14ac:dyDescent="0.2">
      <c r="A2003" s="4">
        <v>50</v>
      </c>
      <c r="B2003" s="4">
        <v>0</v>
      </c>
      <c r="C2003" s="4">
        <v>0</v>
      </c>
      <c r="D2003" s="4">
        <v>1</v>
      </c>
      <c r="E2003" s="4">
        <v>205</v>
      </c>
      <c r="F2003" s="4">
        <f>ROUND(Source!S1988,O2003)</f>
        <v>0</v>
      </c>
      <c r="G2003" s="4" t="s">
        <v>100</v>
      </c>
      <c r="H2003" s="4" t="s">
        <v>101</v>
      </c>
      <c r="I2003" s="4"/>
      <c r="J2003" s="4"/>
      <c r="K2003" s="4">
        <v>205</v>
      </c>
      <c r="L2003" s="4">
        <v>14</v>
      </c>
      <c r="M2003" s="4">
        <v>3</v>
      </c>
      <c r="N2003" s="4" t="s">
        <v>3</v>
      </c>
      <c r="O2003" s="4">
        <v>2</v>
      </c>
      <c r="P2003" s="4"/>
      <c r="Q2003" s="4"/>
      <c r="R2003" s="4"/>
      <c r="S2003" s="4"/>
      <c r="T2003" s="4"/>
      <c r="U2003" s="4"/>
      <c r="V2003" s="4"/>
      <c r="W2003" s="4"/>
    </row>
    <row r="2004" spans="1:23" x14ac:dyDescent="0.2">
      <c r="A2004" s="4">
        <v>50</v>
      </c>
      <c r="B2004" s="4">
        <v>0</v>
      </c>
      <c r="C2004" s="4">
        <v>0</v>
      </c>
      <c r="D2004" s="4">
        <v>1</v>
      </c>
      <c r="E2004" s="4">
        <v>232</v>
      </c>
      <c r="F2004" s="4">
        <f>ROUND(Source!BC1988,O2004)</f>
        <v>0</v>
      </c>
      <c r="G2004" s="4" t="s">
        <v>102</v>
      </c>
      <c r="H2004" s="4" t="s">
        <v>103</v>
      </c>
      <c r="I2004" s="4"/>
      <c r="J2004" s="4"/>
      <c r="K2004" s="4">
        <v>232</v>
      </c>
      <c r="L2004" s="4">
        <v>15</v>
      </c>
      <c r="M2004" s="4">
        <v>3</v>
      </c>
      <c r="N2004" s="4" t="s">
        <v>3</v>
      </c>
      <c r="O2004" s="4">
        <v>2</v>
      </c>
      <c r="P2004" s="4"/>
      <c r="Q2004" s="4"/>
      <c r="R2004" s="4"/>
      <c r="S2004" s="4"/>
      <c r="T2004" s="4"/>
      <c r="U2004" s="4"/>
      <c r="V2004" s="4"/>
      <c r="W2004" s="4"/>
    </row>
    <row r="2005" spans="1:23" x14ac:dyDescent="0.2">
      <c r="A2005" s="4">
        <v>50</v>
      </c>
      <c r="B2005" s="4">
        <v>0</v>
      </c>
      <c r="C2005" s="4">
        <v>0</v>
      </c>
      <c r="D2005" s="4">
        <v>1</v>
      </c>
      <c r="E2005" s="4">
        <v>214</v>
      </c>
      <c r="F2005" s="4">
        <f>ROUND(Source!AS1988,O2005)</f>
        <v>0</v>
      </c>
      <c r="G2005" s="4" t="s">
        <v>104</v>
      </c>
      <c r="H2005" s="4" t="s">
        <v>105</v>
      </c>
      <c r="I2005" s="4"/>
      <c r="J2005" s="4"/>
      <c r="K2005" s="4">
        <v>214</v>
      </c>
      <c r="L2005" s="4">
        <v>16</v>
      </c>
      <c r="M2005" s="4">
        <v>3</v>
      </c>
      <c r="N2005" s="4" t="s">
        <v>3</v>
      </c>
      <c r="O2005" s="4">
        <v>2</v>
      </c>
      <c r="P2005" s="4"/>
      <c r="Q2005" s="4"/>
      <c r="R2005" s="4"/>
      <c r="S2005" s="4"/>
      <c r="T2005" s="4"/>
      <c r="U2005" s="4"/>
      <c r="V2005" s="4"/>
      <c r="W2005" s="4"/>
    </row>
    <row r="2006" spans="1:23" x14ac:dyDescent="0.2">
      <c r="A2006" s="4">
        <v>50</v>
      </c>
      <c r="B2006" s="4">
        <v>0</v>
      </c>
      <c r="C2006" s="4">
        <v>0</v>
      </c>
      <c r="D2006" s="4">
        <v>1</v>
      </c>
      <c r="E2006" s="4">
        <v>215</v>
      </c>
      <c r="F2006" s="4">
        <f>ROUND(Source!AT1988,O2006)</f>
        <v>0</v>
      </c>
      <c r="G2006" s="4" t="s">
        <v>106</v>
      </c>
      <c r="H2006" s="4" t="s">
        <v>107</v>
      </c>
      <c r="I2006" s="4"/>
      <c r="J2006" s="4"/>
      <c r="K2006" s="4">
        <v>215</v>
      </c>
      <c r="L2006" s="4">
        <v>17</v>
      </c>
      <c r="M2006" s="4">
        <v>3</v>
      </c>
      <c r="N2006" s="4" t="s">
        <v>3</v>
      </c>
      <c r="O2006" s="4">
        <v>2</v>
      </c>
      <c r="P2006" s="4"/>
      <c r="Q2006" s="4"/>
      <c r="R2006" s="4"/>
      <c r="S2006" s="4"/>
      <c r="T2006" s="4"/>
      <c r="U2006" s="4"/>
      <c r="V2006" s="4"/>
      <c r="W2006" s="4"/>
    </row>
    <row r="2007" spans="1:23" x14ac:dyDescent="0.2">
      <c r="A2007" s="4">
        <v>50</v>
      </c>
      <c r="B2007" s="4">
        <v>0</v>
      </c>
      <c r="C2007" s="4">
        <v>0</v>
      </c>
      <c r="D2007" s="4">
        <v>1</v>
      </c>
      <c r="E2007" s="4">
        <v>217</v>
      </c>
      <c r="F2007" s="4">
        <f>ROUND(Source!AU1988,O2007)</f>
        <v>0</v>
      </c>
      <c r="G2007" s="4" t="s">
        <v>108</v>
      </c>
      <c r="H2007" s="4" t="s">
        <v>109</v>
      </c>
      <c r="I2007" s="4"/>
      <c r="J2007" s="4"/>
      <c r="K2007" s="4">
        <v>217</v>
      </c>
      <c r="L2007" s="4">
        <v>18</v>
      </c>
      <c r="M2007" s="4">
        <v>3</v>
      </c>
      <c r="N2007" s="4" t="s">
        <v>3</v>
      </c>
      <c r="O2007" s="4">
        <v>2</v>
      </c>
      <c r="P2007" s="4"/>
      <c r="Q2007" s="4"/>
      <c r="R2007" s="4"/>
      <c r="S2007" s="4"/>
      <c r="T2007" s="4"/>
      <c r="U2007" s="4"/>
      <c r="V2007" s="4"/>
      <c r="W2007" s="4"/>
    </row>
    <row r="2008" spans="1:23" x14ac:dyDescent="0.2">
      <c r="A2008" s="4">
        <v>50</v>
      </c>
      <c r="B2008" s="4">
        <v>0</v>
      </c>
      <c r="C2008" s="4">
        <v>0</v>
      </c>
      <c r="D2008" s="4">
        <v>1</v>
      </c>
      <c r="E2008" s="4">
        <v>230</v>
      </c>
      <c r="F2008" s="4">
        <f>ROUND(Source!BA1988,O2008)</f>
        <v>0</v>
      </c>
      <c r="G2008" s="4" t="s">
        <v>110</v>
      </c>
      <c r="H2008" s="4" t="s">
        <v>111</v>
      </c>
      <c r="I2008" s="4"/>
      <c r="J2008" s="4"/>
      <c r="K2008" s="4">
        <v>230</v>
      </c>
      <c r="L2008" s="4">
        <v>19</v>
      </c>
      <c r="M2008" s="4">
        <v>3</v>
      </c>
      <c r="N2008" s="4" t="s">
        <v>3</v>
      </c>
      <c r="O2008" s="4">
        <v>2</v>
      </c>
      <c r="P2008" s="4"/>
      <c r="Q2008" s="4"/>
      <c r="R2008" s="4"/>
      <c r="S2008" s="4"/>
      <c r="T2008" s="4"/>
      <c r="U2008" s="4"/>
      <c r="V2008" s="4"/>
      <c r="W2008" s="4"/>
    </row>
    <row r="2009" spans="1:23" x14ac:dyDescent="0.2">
      <c r="A2009" s="4">
        <v>50</v>
      </c>
      <c r="B2009" s="4">
        <v>0</v>
      </c>
      <c r="C2009" s="4">
        <v>0</v>
      </c>
      <c r="D2009" s="4">
        <v>1</v>
      </c>
      <c r="E2009" s="4">
        <v>206</v>
      </c>
      <c r="F2009" s="4">
        <f>ROUND(Source!T1988,O2009)</f>
        <v>0</v>
      </c>
      <c r="G2009" s="4" t="s">
        <v>112</v>
      </c>
      <c r="H2009" s="4" t="s">
        <v>113</v>
      </c>
      <c r="I2009" s="4"/>
      <c r="J2009" s="4"/>
      <c r="K2009" s="4">
        <v>206</v>
      </c>
      <c r="L2009" s="4">
        <v>20</v>
      </c>
      <c r="M2009" s="4">
        <v>3</v>
      </c>
      <c r="N2009" s="4" t="s">
        <v>3</v>
      </c>
      <c r="O2009" s="4">
        <v>2</v>
      </c>
      <c r="P2009" s="4"/>
      <c r="Q2009" s="4"/>
      <c r="R2009" s="4"/>
      <c r="S2009" s="4"/>
      <c r="T2009" s="4"/>
      <c r="U2009" s="4"/>
      <c r="V2009" s="4"/>
      <c r="W2009" s="4"/>
    </row>
    <row r="2010" spans="1:23" x14ac:dyDescent="0.2">
      <c r="A2010" s="4">
        <v>50</v>
      </c>
      <c r="B2010" s="4">
        <v>0</v>
      </c>
      <c r="C2010" s="4">
        <v>0</v>
      </c>
      <c r="D2010" s="4">
        <v>1</v>
      </c>
      <c r="E2010" s="4">
        <v>207</v>
      </c>
      <c r="F2010" s="4">
        <f>Source!U1988</f>
        <v>0</v>
      </c>
      <c r="G2010" s="4" t="s">
        <v>114</v>
      </c>
      <c r="H2010" s="4" t="s">
        <v>115</v>
      </c>
      <c r="I2010" s="4"/>
      <c r="J2010" s="4"/>
      <c r="K2010" s="4">
        <v>207</v>
      </c>
      <c r="L2010" s="4">
        <v>21</v>
      </c>
      <c r="M2010" s="4">
        <v>3</v>
      </c>
      <c r="N2010" s="4" t="s">
        <v>3</v>
      </c>
      <c r="O2010" s="4">
        <v>-1</v>
      </c>
      <c r="P2010" s="4"/>
      <c r="Q2010" s="4"/>
      <c r="R2010" s="4"/>
      <c r="S2010" s="4"/>
      <c r="T2010" s="4"/>
      <c r="U2010" s="4"/>
      <c r="V2010" s="4"/>
      <c r="W2010" s="4"/>
    </row>
    <row r="2011" spans="1:23" x14ac:dyDescent="0.2">
      <c r="A2011" s="4">
        <v>50</v>
      </c>
      <c r="B2011" s="4">
        <v>0</v>
      </c>
      <c r="C2011" s="4">
        <v>0</v>
      </c>
      <c r="D2011" s="4">
        <v>1</v>
      </c>
      <c r="E2011" s="4">
        <v>208</v>
      </c>
      <c r="F2011" s="4">
        <f>Source!V1988</f>
        <v>0</v>
      </c>
      <c r="G2011" s="4" t="s">
        <v>116</v>
      </c>
      <c r="H2011" s="4" t="s">
        <v>117</v>
      </c>
      <c r="I2011" s="4"/>
      <c r="J2011" s="4"/>
      <c r="K2011" s="4">
        <v>208</v>
      </c>
      <c r="L2011" s="4">
        <v>22</v>
      </c>
      <c r="M2011" s="4">
        <v>3</v>
      </c>
      <c r="N2011" s="4" t="s">
        <v>3</v>
      </c>
      <c r="O2011" s="4">
        <v>-1</v>
      </c>
      <c r="P2011" s="4"/>
      <c r="Q2011" s="4"/>
      <c r="R2011" s="4"/>
      <c r="S2011" s="4"/>
      <c r="T2011" s="4"/>
      <c r="U2011" s="4"/>
      <c r="V2011" s="4"/>
      <c r="W2011" s="4"/>
    </row>
    <row r="2012" spans="1:23" x14ac:dyDescent="0.2">
      <c r="A2012" s="4">
        <v>50</v>
      </c>
      <c r="B2012" s="4">
        <v>0</v>
      </c>
      <c r="C2012" s="4">
        <v>0</v>
      </c>
      <c r="D2012" s="4">
        <v>1</v>
      </c>
      <c r="E2012" s="4">
        <v>209</v>
      </c>
      <c r="F2012" s="4">
        <f>ROUND(Source!W1988,O2012)</f>
        <v>0</v>
      </c>
      <c r="G2012" s="4" t="s">
        <v>118</v>
      </c>
      <c r="H2012" s="4" t="s">
        <v>119</v>
      </c>
      <c r="I2012" s="4"/>
      <c r="J2012" s="4"/>
      <c r="K2012" s="4">
        <v>209</v>
      </c>
      <c r="L2012" s="4">
        <v>23</v>
      </c>
      <c r="M2012" s="4">
        <v>3</v>
      </c>
      <c r="N2012" s="4" t="s">
        <v>3</v>
      </c>
      <c r="O2012" s="4">
        <v>2</v>
      </c>
      <c r="P2012" s="4"/>
      <c r="Q2012" s="4"/>
      <c r="R2012" s="4"/>
      <c r="S2012" s="4"/>
      <c r="T2012" s="4"/>
      <c r="U2012" s="4"/>
      <c r="V2012" s="4"/>
      <c r="W2012" s="4"/>
    </row>
    <row r="2013" spans="1:23" x14ac:dyDescent="0.2">
      <c r="A2013" s="4">
        <v>50</v>
      </c>
      <c r="B2013" s="4">
        <v>0</v>
      </c>
      <c r="C2013" s="4">
        <v>0</v>
      </c>
      <c r="D2013" s="4">
        <v>1</v>
      </c>
      <c r="E2013" s="4">
        <v>233</v>
      </c>
      <c r="F2013" s="4">
        <f>ROUND(Source!BD1988,O2013)</f>
        <v>0</v>
      </c>
      <c r="G2013" s="4" t="s">
        <v>120</v>
      </c>
      <c r="H2013" s="4" t="s">
        <v>121</v>
      </c>
      <c r="I2013" s="4"/>
      <c r="J2013" s="4"/>
      <c r="K2013" s="4">
        <v>233</v>
      </c>
      <c r="L2013" s="4">
        <v>24</v>
      </c>
      <c r="M2013" s="4">
        <v>3</v>
      </c>
      <c r="N2013" s="4" t="s">
        <v>3</v>
      </c>
      <c r="O2013" s="4">
        <v>2</v>
      </c>
      <c r="P2013" s="4"/>
      <c r="Q2013" s="4"/>
      <c r="R2013" s="4"/>
      <c r="S2013" s="4"/>
      <c r="T2013" s="4"/>
      <c r="U2013" s="4"/>
      <c r="V2013" s="4"/>
      <c r="W2013" s="4"/>
    </row>
    <row r="2014" spans="1:23" x14ac:dyDescent="0.2">
      <c r="A2014" s="4">
        <v>50</v>
      </c>
      <c r="B2014" s="4">
        <v>0</v>
      </c>
      <c r="C2014" s="4">
        <v>0</v>
      </c>
      <c r="D2014" s="4">
        <v>1</v>
      </c>
      <c r="E2014" s="4">
        <v>210</v>
      </c>
      <c r="F2014" s="4">
        <f>ROUND(Source!X1988,O2014)</f>
        <v>0</v>
      </c>
      <c r="G2014" s="4" t="s">
        <v>122</v>
      </c>
      <c r="H2014" s="4" t="s">
        <v>123</v>
      </c>
      <c r="I2014" s="4"/>
      <c r="J2014" s="4"/>
      <c r="K2014" s="4">
        <v>210</v>
      </c>
      <c r="L2014" s="4">
        <v>25</v>
      </c>
      <c r="M2014" s="4">
        <v>3</v>
      </c>
      <c r="N2014" s="4" t="s">
        <v>3</v>
      </c>
      <c r="O2014" s="4">
        <v>2</v>
      </c>
      <c r="P2014" s="4"/>
      <c r="Q2014" s="4"/>
      <c r="R2014" s="4"/>
      <c r="S2014" s="4"/>
      <c r="T2014" s="4"/>
      <c r="U2014" s="4"/>
      <c r="V2014" s="4"/>
      <c r="W2014" s="4"/>
    </row>
    <row r="2015" spans="1:23" x14ac:dyDescent="0.2">
      <c r="A2015" s="4">
        <v>50</v>
      </c>
      <c r="B2015" s="4">
        <v>0</v>
      </c>
      <c r="C2015" s="4">
        <v>0</v>
      </c>
      <c r="D2015" s="4">
        <v>1</v>
      </c>
      <c r="E2015" s="4">
        <v>211</v>
      </c>
      <c r="F2015" s="4">
        <f>ROUND(Source!Y1988,O2015)</f>
        <v>0</v>
      </c>
      <c r="G2015" s="4" t="s">
        <v>124</v>
      </c>
      <c r="H2015" s="4" t="s">
        <v>125</v>
      </c>
      <c r="I2015" s="4"/>
      <c r="J2015" s="4"/>
      <c r="K2015" s="4">
        <v>211</v>
      </c>
      <c r="L2015" s="4">
        <v>26</v>
      </c>
      <c r="M2015" s="4">
        <v>3</v>
      </c>
      <c r="N2015" s="4" t="s">
        <v>3</v>
      </c>
      <c r="O2015" s="4">
        <v>2</v>
      </c>
      <c r="P2015" s="4"/>
      <c r="Q2015" s="4"/>
      <c r="R2015" s="4"/>
      <c r="S2015" s="4"/>
      <c r="T2015" s="4"/>
      <c r="U2015" s="4"/>
      <c r="V2015" s="4"/>
      <c r="W2015" s="4"/>
    </row>
    <row r="2016" spans="1:23" x14ac:dyDescent="0.2">
      <c r="A2016" s="4">
        <v>50</v>
      </c>
      <c r="B2016" s="4">
        <v>0</v>
      </c>
      <c r="C2016" s="4">
        <v>0</v>
      </c>
      <c r="D2016" s="4">
        <v>1</v>
      </c>
      <c r="E2016" s="4">
        <v>224</v>
      </c>
      <c r="F2016" s="4">
        <f>ROUND(Source!AR1988,O2016)</f>
        <v>0</v>
      </c>
      <c r="G2016" s="4" t="s">
        <v>126</v>
      </c>
      <c r="H2016" s="4" t="s">
        <v>127</v>
      </c>
      <c r="I2016" s="4"/>
      <c r="J2016" s="4"/>
      <c r="K2016" s="4">
        <v>224</v>
      </c>
      <c r="L2016" s="4">
        <v>27</v>
      </c>
      <c r="M2016" s="4">
        <v>3</v>
      </c>
      <c r="N2016" s="4" t="s">
        <v>3</v>
      </c>
      <c r="O2016" s="4">
        <v>2</v>
      </c>
      <c r="P2016" s="4"/>
      <c r="Q2016" s="4"/>
      <c r="R2016" s="4"/>
      <c r="S2016" s="4"/>
      <c r="T2016" s="4"/>
      <c r="U2016" s="4"/>
      <c r="V2016" s="4"/>
      <c r="W2016" s="4"/>
    </row>
    <row r="2018" spans="1:206" x14ac:dyDescent="0.2">
      <c r="A2018" s="2">
        <v>51</v>
      </c>
      <c r="B2018" s="2">
        <f>B1664</f>
        <v>1</v>
      </c>
      <c r="C2018" s="2">
        <f>A1664</f>
        <v>3</v>
      </c>
      <c r="D2018" s="2">
        <f>ROW(A1664)</f>
        <v>1664</v>
      </c>
      <c r="E2018" s="2"/>
      <c r="F2018" s="2" t="str">
        <f>IF(F1664&lt;&gt;"",F1664,"")</f>
        <v>7</v>
      </c>
      <c r="G2018" s="2" t="str">
        <f>IF(G1664&lt;&gt;"",G1664,"")</f>
        <v>Н.Переведеновская ул. (обустройство пеш.перехода)</v>
      </c>
      <c r="H2018" s="2">
        <v>0</v>
      </c>
      <c r="I2018" s="2"/>
      <c r="J2018" s="2"/>
      <c r="K2018" s="2"/>
      <c r="L2018" s="2"/>
      <c r="M2018" s="2"/>
      <c r="N2018" s="2"/>
      <c r="O2018" s="2">
        <f t="shared" ref="O2018:T2018" si="1650">ROUND(O1988+AB2018,2)</f>
        <v>0</v>
      </c>
      <c r="P2018" s="2">
        <f t="shared" si="1650"/>
        <v>0</v>
      </c>
      <c r="Q2018" s="2">
        <f t="shared" si="1650"/>
        <v>0</v>
      </c>
      <c r="R2018" s="2">
        <f t="shared" si="1650"/>
        <v>0</v>
      </c>
      <c r="S2018" s="2">
        <f t="shared" si="1650"/>
        <v>0</v>
      </c>
      <c r="T2018" s="2">
        <f t="shared" si="1650"/>
        <v>0</v>
      </c>
      <c r="U2018" s="2">
        <f>U1988+AH2018</f>
        <v>0</v>
      </c>
      <c r="V2018" s="2">
        <f>V1988+AI2018</f>
        <v>0</v>
      </c>
      <c r="W2018" s="2">
        <f>ROUND(W1988+AJ2018,2)</f>
        <v>0</v>
      </c>
      <c r="X2018" s="2">
        <f>ROUND(X1988+AK2018,2)</f>
        <v>0</v>
      </c>
      <c r="Y2018" s="2">
        <f>ROUND(Y1988+AL2018,2)</f>
        <v>0</v>
      </c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>
        <f t="shared" ref="AO2018:BD2018" si="1651">ROUND(AO1988+BX2018,2)</f>
        <v>0</v>
      </c>
      <c r="AP2018" s="2">
        <f t="shared" si="1651"/>
        <v>0</v>
      </c>
      <c r="AQ2018" s="2">
        <f t="shared" si="1651"/>
        <v>0</v>
      </c>
      <c r="AR2018" s="2">
        <f t="shared" si="1651"/>
        <v>0</v>
      </c>
      <c r="AS2018" s="2">
        <f t="shared" si="1651"/>
        <v>0</v>
      </c>
      <c r="AT2018" s="2">
        <f t="shared" si="1651"/>
        <v>0</v>
      </c>
      <c r="AU2018" s="2">
        <f t="shared" si="1651"/>
        <v>0</v>
      </c>
      <c r="AV2018" s="2">
        <f t="shared" si="1651"/>
        <v>0</v>
      </c>
      <c r="AW2018" s="2">
        <f t="shared" si="1651"/>
        <v>0</v>
      </c>
      <c r="AX2018" s="2">
        <f t="shared" si="1651"/>
        <v>0</v>
      </c>
      <c r="AY2018" s="2">
        <f t="shared" si="1651"/>
        <v>0</v>
      </c>
      <c r="AZ2018" s="2">
        <f t="shared" si="1651"/>
        <v>0</v>
      </c>
      <c r="BA2018" s="2">
        <f t="shared" si="1651"/>
        <v>0</v>
      </c>
      <c r="BB2018" s="2">
        <f t="shared" si="1651"/>
        <v>0</v>
      </c>
      <c r="BC2018" s="2">
        <f t="shared" si="1651"/>
        <v>0</v>
      </c>
      <c r="BD2018" s="2">
        <f t="shared" si="1651"/>
        <v>0</v>
      </c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  <c r="GO2018" s="3"/>
      <c r="GP2018" s="3"/>
      <c r="GQ2018" s="3"/>
      <c r="GR2018" s="3"/>
      <c r="GS2018" s="3"/>
      <c r="GT2018" s="3"/>
      <c r="GU2018" s="3"/>
      <c r="GV2018" s="3"/>
      <c r="GW2018" s="3"/>
      <c r="GX2018" s="3">
        <v>0</v>
      </c>
    </row>
    <row r="2020" spans="1:206" x14ac:dyDescent="0.2">
      <c r="A2020" s="4">
        <v>50</v>
      </c>
      <c r="B2020" s="4">
        <v>0</v>
      </c>
      <c r="C2020" s="4">
        <v>0</v>
      </c>
      <c r="D2020" s="4">
        <v>1</v>
      </c>
      <c r="E2020" s="4">
        <v>201</v>
      </c>
      <c r="F2020" s="4">
        <f>ROUND(Source!O2018,O2020)</f>
        <v>0</v>
      </c>
      <c r="G2020" s="4" t="s">
        <v>74</v>
      </c>
      <c r="H2020" s="4" t="s">
        <v>75</v>
      </c>
      <c r="I2020" s="4"/>
      <c r="J2020" s="4"/>
      <c r="K2020" s="4">
        <v>201</v>
      </c>
      <c r="L2020" s="4">
        <v>1</v>
      </c>
      <c r="M2020" s="4">
        <v>3</v>
      </c>
      <c r="N2020" s="4" t="s">
        <v>3</v>
      </c>
      <c r="O2020" s="4">
        <v>2</v>
      </c>
      <c r="P2020" s="4"/>
      <c r="Q2020" s="4"/>
      <c r="R2020" s="4"/>
      <c r="S2020" s="4"/>
      <c r="T2020" s="4"/>
      <c r="U2020" s="4"/>
      <c r="V2020" s="4"/>
      <c r="W2020" s="4"/>
    </row>
    <row r="2021" spans="1:206" x14ac:dyDescent="0.2">
      <c r="A2021" s="4">
        <v>50</v>
      </c>
      <c r="B2021" s="4">
        <v>0</v>
      </c>
      <c r="C2021" s="4">
        <v>0</v>
      </c>
      <c r="D2021" s="4">
        <v>1</v>
      </c>
      <c r="E2021" s="4">
        <v>202</v>
      </c>
      <c r="F2021" s="4">
        <f>ROUND(Source!P2018,O2021)</f>
        <v>0</v>
      </c>
      <c r="G2021" s="4" t="s">
        <v>76</v>
      </c>
      <c r="H2021" s="4" t="s">
        <v>77</v>
      </c>
      <c r="I2021" s="4"/>
      <c r="J2021" s="4"/>
      <c r="K2021" s="4">
        <v>202</v>
      </c>
      <c r="L2021" s="4">
        <v>2</v>
      </c>
      <c r="M2021" s="4">
        <v>3</v>
      </c>
      <c r="N2021" s="4" t="s">
        <v>3</v>
      </c>
      <c r="O2021" s="4">
        <v>2</v>
      </c>
      <c r="P2021" s="4"/>
      <c r="Q2021" s="4"/>
      <c r="R2021" s="4"/>
      <c r="S2021" s="4"/>
      <c r="T2021" s="4"/>
      <c r="U2021" s="4"/>
      <c r="V2021" s="4"/>
      <c r="W2021" s="4"/>
    </row>
    <row r="2022" spans="1:206" x14ac:dyDescent="0.2">
      <c r="A2022" s="4">
        <v>50</v>
      </c>
      <c r="B2022" s="4">
        <v>0</v>
      </c>
      <c r="C2022" s="4">
        <v>0</v>
      </c>
      <c r="D2022" s="4">
        <v>1</v>
      </c>
      <c r="E2022" s="4">
        <v>222</v>
      </c>
      <c r="F2022" s="4">
        <f>ROUND(Source!AO2018,O2022)</f>
        <v>0</v>
      </c>
      <c r="G2022" s="4" t="s">
        <v>78</v>
      </c>
      <c r="H2022" s="4" t="s">
        <v>79</v>
      </c>
      <c r="I2022" s="4"/>
      <c r="J2022" s="4"/>
      <c r="K2022" s="4">
        <v>222</v>
      </c>
      <c r="L2022" s="4">
        <v>3</v>
      </c>
      <c r="M2022" s="4">
        <v>3</v>
      </c>
      <c r="N2022" s="4" t="s">
        <v>3</v>
      </c>
      <c r="O2022" s="4">
        <v>2</v>
      </c>
      <c r="P2022" s="4"/>
      <c r="Q2022" s="4"/>
      <c r="R2022" s="4"/>
      <c r="S2022" s="4"/>
      <c r="T2022" s="4"/>
      <c r="U2022" s="4"/>
      <c r="V2022" s="4"/>
      <c r="W2022" s="4"/>
    </row>
    <row r="2023" spans="1:206" x14ac:dyDescent="0.2">
      <c r="A2023" s="4">
        <v>50</v>
      </c>
      <c r="B2023" s="4">
        <v>0</v>
      </c>
      <c r="C2023" s="4">
        <v>0</v>
      </c>
      <c r="D2023" s="4">
        <v>1</v>
      </c>
      <c r="E2023" s="4">
        <v>225</v>
      </c>
      <c r="F2023" s="4">
        <f>ROUND(Source!AV2018,O2023)</f>
        <v>0</v>
      </c>
      <c r="G2023" s="4" t="s">
        <v>80</v>
      </c>
      <c r="H2023" s="4" t="s">
        <v>81</v>
      </c>
      <c r="I2023" s="4"/>
      <c r="J2023" s="4"/>
      <c r="K2023" s="4">
        <v>225</v>
      </c>
      <c r="L2023" s="4">
        <v>4</v>
      </c>
      <c r="M2023" s="4">
        <v>3</v>
      </c>
      <c r="N2023" s="4" t="s">
        <v>3</v>
      </c>
      <c r="O2023" s="4">
        <v>2</v>
      </c>
      <c r="P2023" s="4"/>
      <c r="Q2023" s="4"/>
      <c r="R2023" s="4"/>
      <c r="S2023" s="4"/>
      <c r="T2023" s="4"/>
      <c r="U2023" s="4"/>
      <c r="V2023" s="4"/>
      <c r="W2023" s="4"/>
    </row>
    <row r="2024" spans="1:206" x14ac:dyDescent="0.2">
      <c r="A2024" s="4">
        <v>50</v>
      </c>
      <c r="B2024" s="4">
        <v>0</v>
      </c>
      <c r="C2024" s="4">
        <v>0</v>
      </c>
      <c r="D2024" s="4">
        <v>1</v>
      </c>
      <c r="E2024" s="4">
        <v>226</v>
      </c>
      <c r="F2024" s="4">
        <f>ROUND(Source!AW2018,O2024)</f>
        <v>0</v>
      </c>
      <c r="G2024" s="4" t="s">
        <v>82</v>
      </c>
      <c r="H2024" s="4" t="s">
        <v>83</v>
      </c>
      <c r="I2024" s="4"/>
      <c r="J2024" s="4"/>
      <c r="K2024" s="4">
        <v>226</v>
      </c>
      <c r="L2024" s="4">
        <v>5</v>
      </c>
      <c r="M2024" s="4">
        <v>3</v>
      </c>
      <c r="N2024" s="4" t="s">
        <v>3</v>
      </c>
      <c r="O2024" s="4">
        <v>2</v>
      </c>
      <c r="P2024" s="4"/>
      <c r="Q2024" s="4"/>
      <c r="R2024" s="4"/>
      <c r="S2024" s="4"/>
      <c r="T2024" s="4"/>
      <c r="U2024" s="4"/>
      <c r="V2024" s="4"/>
      <c r="W2024" s="4"/>
    </row>
    <row r="2025" spans="1:206" x14ac:dyDescent="0.2">
      <c r="A2025" s="4">
        <v>50</v>
      </c>
      <c r="B2025" s="4">
        <v>0</v>
      </c>
      <c r="C2025" s="4">
        <v>0</v>
      </c>
      <c r="D2025" s="4">
        <v>1</v>
      </c>
      <c r="E2025" s="4">
        <v>227</v>
      </c>
      <c r="F2025" s="4">
        <f>ROUND(Source!AX2018,O2025)</f>
        <v>0</v>
      </c>
      <c r="G2025" s="4" t="s">
        <v>84</v>
      </c>
      <c r="H2025" s="4" t="s">
        <v>85</v>
      </c>
      <c r="I2025" s="4"/>
      <c r="J2025" s="4"/>
      <c r="K2025" s="4">
        <v>227</v>
      </c>
      <c r="L2025" s="4">
        <v>6</v>
      </c>
      <c r="M2025" s="4">
        <v>3</v>
      </c>
      <c r="N2025" s="4" t="s">
        <v>3</v>
      </c>
      <c r="O2025" s="4">
        <v>2</v>
      </c>
      <c r="P2025" s="4"/>
      <c r="Q2025" s="4"/>
      <c r="R2025" s="4"/>
      <c r="S2025" s="4"/>
      <c r="T2025" s="4"/>
      <c r="U2025" s="4"/>
      <c r="V2025" s="4"/>
      <c r="W2025" s="4"/>
    </row>
    <row r="2026" spans="1:206" x14ac:dyDescent="0.2">
      <c r="A2026" s="4">
        <v>50</v>
      </c>
      <c r="B2026" s="4">
        <v>0</v>
      </c>
      <c r="C2026" s="4">
        <v>0</v>
      </c>
      <c r="D2026" s="4">
        <v>1</v>
      </c>
      <c r="E2026" s="4">
        <v>228</v>
      </c>
      <c r="F2026" s="4">
        <f>ROUND(Source!AY2018,O2026)</f>
        <v>0</v>
      </c>
      <c r="G2026" s="4" t="s">
        <v>86</v>
      </c>
      <c r="H2026" s="4" t="s">
        <v>87</v>
      </c>
      <c r="I2026" s="4"/>
      <c r="J2026" s="4"/>
      <c r="K2026" s="4">
        <v>228</v>
      </c>
      <c r="L2026" s="4">
        <v>7</v>
      </c>
      <c r="M2026" s="4">
        <v>3</v>
      </c>
      <c r="N2026" s="4" t="s">
        <v>3</v>
      </c>
      <c r="O2026" s="4">
        <v>2</v>
      </c>
      <c r="P2026" s="4"/>
      <c r="Q2026" s="4"/>
      <c r="R2026" s="4"/>
      <c r="S2026" s="4"/>
      <c r="T2026" s="4"/>
      <c r="U2026" s="4"/>
      <c r="V2026" s="4"/>
      <c r="W2026" s="4"/>
    </row>
    <row r="2027" spans="1:206" x14ac:dyDescent="0.2">
      <c r="A2027" s="4">
        <v>50</v>
      </c>
      <c r="B2027" s="4">
        <v>0</v>
      </c>
      <c r="C2027" s="4">
        <v>0</v>
      </c>
      <c r="D2027" s="4">
        <v>1</v>
      </c>
      <c r="E2027" s="4">
        <v>216</v>
      </c>
      <c r="F2027" s="4">
        <f>ROUND(Source!AP2018,O2027)</f>
        <v>0</v>
      </c>
      <c r="G2027" s="4" t="s">
        <v>88</v>
      </c>
      <c r="H2027" s="4" t="s">
        <v>89</v>
      </c>
      <c r="I2027" s="4"/>
      <c r="J2027" s="4"/>
      <c r="K2027" s="4">
        <v>216</v>
      </c>
      <c r="L2027" s="4">
        <v>8</v>
      </c>
      <c r="M2027" s="4">
        <v>3</v>
      </c>
      <c r="N2027" s="4" t="s">
        <v>3</v>
      </c>
      <c r="O2027" s="4">
        <v>2</v>
      </c>
      <c r="P2027" s="4"/>
      <c r="Q2027" s="4"/>
      <c r="R2027" s="4"/>
      <c r="S2027" s="4"/>
      <c r="T2027" s="4"/>
      <c r="U2027" s="4"/>
      <c r="V2027" s="4"/>
      <c r="W2027" s="4"/>
    </row>
    <row r="2028" spans="1:206" x14ac:dyDescent="0.2">
      <c r="A2028" s="4">
        <v>50</v>
      </c>
      <c r="B2028" s="4">
        <v>0</v>
      </c>
      <c r="C2028" s="4">
        <v>0</v>
      </c>
      <c r="D2028" s="4">
        <v>1</v>
      </c>
      <c r="E2028" s="4">
        <v>223</v>
      </c>
      <c r="F2028" s="4">
        <f>ROUND(Source!AQ2018,O2028)</f>
        <v>0</v>
      </c>
      <c r="G2028" s="4" t="s">
        <v>90</v>
      </c>
      <c r="H2028" s="4" t="s">
        <v>91</v>
      </c>
      <c r="I2028" s="4"/>
      <c r="J2028" s="4"/>
      <c r="K2028" s="4">
        <v>223</v>
      </c>
      <c r="L2028" s="4">
        <v>9</v>
      </c>
      <c r="M2028" s="4">
        <v>3</v>
      </c>
      <c r="N2028" s="4" t="s">
        <v>3</v>
      </c>
      <c r="O2028" s="4">
        <v>2</v>
      </c>
      <c r="P2028" s="4"/>
      <c r="Q2028" s="4"/>
      <c r="R2028" s="4"/>
      <c r="S2028" s="4"/>
      <c r="T2028" s="4"/>
      <c r="U2028" s="4"/>
      <c r="V2028" s="4"/>
      <c r="W2028" s="4"/>
    </row>
    <row r="2029" spans="1:206" x14ac:dyDescent="0.2">
      <c r="A2029" s="4">
        <v>50</v>
      </c>
      <c r="B2029" s="4">
        <v>0</v>
      </c>
      <c r="C2029" s="4">
        <v>0</v>
      </c>
      <c r="D2029" s="4">
        <v>1</v>
      </c>
      <c r="E2029" s="4">
        <v>229</v>
      </c>
      <c r="F2029" s="4">
        <f>ROUND(Source!AZ2018,O2029)</f>
        <v>0</v>
      </c>
      <c r="G2029" s="4" t="s">
        <v>92</v>
      </c>
      <c r="H2029" s="4" t="s">
        <v>93</v>
      </c>
      <c r="I2029" s="4"/>
      <c r="J2029" s="4"/>
      <c r="K2029" s="4">
        <v>229</v>
      </c>
      <c r="L2029" s="4">
        <v>10</v>
      </c>
      <c r="M2029" s="4">
        <v>3</v>
      </c>
      <c r="N2029" s="4" t="s">
        <v>3</v>
      </c>
      <c r="O2029" s="4">
        <v>2</v>
      </c>
      <c r="P2029" s="4"/>
      <c r="Q2029" s="4"/>
      <c r="R2029" s="4"/>
      <c r="S2029" s="4"/>
      <c r="T2029" s="4"/>
      <c r="U2029" s="4"/>
      <c r="V2029" s="4"/>
      <c r="W2029" s="4"/>
    </row>
    <row r="2030" spans="1:206" x14ac:dyDescent="0.2">
      <c r="A2030" s="4">
        <v>50</v>
      </c>
      <c r="B2030" s="4">
        <v>0</v>
      </c>
      <c r="C2030" s="4">
        <v>0</v>
      </c>
      <c r="D2030" s="4">
        <v>1</v>
      </c>
      <c r="E2030" s="4">
        <v>203</v>
      </c>
      <c r="F2030" s="4">
        <f>ROUND(Source!Q2018,O2030)</f>
        <v>0</v>
      </c>
      <c r="G2030" s="4" t="s">
        <v>94</v>
      </c>
      <c r="H2030" s="4" t="s">
        <v>95</v>
      </c>
      <c r="I2030" s="4"/>
      <c r="J2030" s="4"/>
      <c r="K2030" s="4">
        <v>203</v>
      </c>
      <c r="L2030" s="4">
        <v>11</v>
      </c>
      <c r="M2030" s="4">
        <v>3</v>
      </c>
      <c r="N2030" s="4" t="s">
        <v>3</v>
      </c>
      <c r="O2030" s="4">
        <v>2</v>
      </c>
      <c r="P2030" s="4"/>
      <c r="Q2030" s="4"/>
      <c r="R2030" s="4"/>
      <c r="S2030" s="4"/>
      <c r="T2030" s="4"/>
      <c r="U2030" s="4"/>
      <c r="V2030" s="4"/>
      <c r="W2030" s="4"/>
    </row>
    <row r="2031" spans="1:206" x14ac:dyDescent="0.2">
      <c r="A2031" s="4">
        <v>50</v>
      </c>
      <c r="B2031" s="4">
        <v>0</v>
      </c>
      <c r="C2031" s="4">
        <v>0</v>
      </c>
      <c r="D2031" s="4">
        <v>1</v>
      </c>
      <c r="E2031" s="4">
        <v>231</v>
      </c>
      <c r="F2031" s="4">
        <f>ROUND(Source!BB2018,O2031)</f>
        <v>0</v>
      </c>
      <c r="G2031" s="4" t="s">
        <v>96</v>
      </c>
      <c r="H2031" s="4" t="s">
        <v>97</v>
      </c>
      <c r="I2031" s="4"/>
      <c r="J2031" s="4"/>
      <c r="K2031" s="4">
        <v>231</v>
      </c>
      <c r="L2031" s="4">
        <v>12</v>
      </c>
      <c r="M2031" s="4">
        <v>3</v>
      </c>
      <c r="N2031" s="4" t="s">
        <v>3</v>
      </c>
      <c r="O2031" s="4">
        <v>2</v>
      </c>
      <c r="P2031" s="4"/>
      <c r="Q2031" s="4"/>
      <c r="R2031" s="4"/>
      <c r="S2031" s="4"/>
      <c r="T2031" s="4"/>
      <c r="U2031" s="4"/>
      <c r="V2031" s="4"/>
      <c r="W2031" s="4"/>
    </row>
    <row r="2032" spans="1:206" x14ac:dyDescent="0.2">
      <c r="A2032" s="4">
        <v>50</v>
      </c>
      <c r="B2032" s="4">
        <v>0</v>
      </c>
      <c r="C2032" s="4">
        <v>0</v>
      </c>
      <c r="D2032" s="4">
        <v>1</v>
      </c>
      <c r="E2032" s="4">
        <v>204</v>
      </c>
      <c r="F2032" s="4">
        <f>ROUND(Source!R2018,O2032)</f>
        <v>0</v>
      </c>
      <c r="G2032" s="4" t="s">
        <v>98</v>
      </c>
      <c r="H2032" s="4" t="s">
        <v>99</v>
      </c>
      <c r="I2032" s="4"/>
      <c r="J2032" s="4"/>
      <c r="K2032" s="4">
        <v>204</v>
      </c>
      <c r="L2032" s="4">
        <v>13</v>
      </c>
      <c r="M2032" s="4">
        <v>3</v>
      </c>
      <c r="N2032" s="4" t="s">
        <v>3</v>
      </c>
      <c r="O2032" s="4">
        <v>2</v>
      </c>
      <c r="P2032" s="4"/>
      <c r="Q2032" s="4"/>
      <c r="R2032" s="4"/>
      <c r="S2032" s="4"/>
      <c r="T2032" s="4"/>
      <c r="U2032" s="4"/>
      <c r="V2032" s="4"/>
      <c r="W2032" s="4"/>
    </row>
    <row r="2033" spans="1:94" x14ac:dyDescent="0.2">
      <c r="A2033" s="4">
        <v>50</v>
      </c>
      <c r="B2033" s="4">
        <v>0</v>
      </c>
      <c r="C2033" s="4">
        <v>0</v>
      </c>
      <c r="D2033" s="4">
        <v>1</v>
      </c>
      <c r="E2033" s="4">
        <v>205</v>
      </c>
      <c r="F2033" s="4">
        <f>ROUND(Source!S2018,O2033)</f>
        <v>0</v>
      </c>
      <c r="G2033" s="4" t="s">
        <v>100</v>
      </c>
      <c r="H2033" s="4" t="s">
        <v>101</v>
      </c>
      <c r="I2033" s="4"/>
      <c r="J2033" s="4"/>
      <c r="K2033" s="4">
        <v>205</v>
      </c>
      <c r="L2033" s="4">
        <v>14</v>
      </c>
      <c r="M2033" s="4">
        <v>3</v>
      </c>
      <c r="N2033" s="4" t="s">
        <v>3</v>
      </c>
      <c r="O2033" s="4">
        <v>2</v>
      </c>
      <c r="P2033" s="4"/>
      <c r="Q2033" s="4"/>
      <c r="R2033" s="4"/>
      <c r="S2033" s="4"/>
      <c r="T2033" s="4"/>
      <c r="U2033" s="4"/>
      <c r="V2033" s="4"/>
      <c r="W2033" s="4"/>
    </row>
    <row r="2034" spans="1:94" x14ac:dyDescent="0.2">
      <c r="A2034" s="4">
        <v>50</v>
      </c>
      <c r="B2034" s="4">
        <v>0</v>
      </c>
      <c r="C2034" s="4">
        <v>0</v>
      </c>
      <c r="D2034" s="4">
        <v>1</v>
      </c>
      <c r="E2034" s="4">
        <v>232</v>
      </c>
      <c r="F2034" s="4">
        <f>ROUND(Source!BC2018,O2034)</f>
        <v>0</v>
      </c>
      <c r="G2034" s="4" t="s">
        <v>102</v>
      </c>
      <c r="H2034" s="4" t="s">
        <v>103</v>
      </c>
      <c r="I2034" s="4"/>
      <c r="J2034" s="4"/>
      <c r="K2034" s="4">
        <v>232</v>
      </c>
      <c r="L2034" s="4">
        <v>15</v>
      </c>
      <c r="M2034" s="4">
        <v>3</v>
      </c>
      <c r="N2034" s="4" t="s">
        <v>3</v>
      </c>
      <c r="O2034" s="4">
        <v>2</v>
      </c>
      <c r="P2034" s="4"/>
      <c r="Q2034" s="4"/>
      <c r="R2034" s="4"/>
      <c r="S2034" s="4"/>
      <c r="T2034" s="4"/>
      <c r="U2034" s="4"/>
      <c r="V2034" s="4"/>
      <c r="W2034" s="4"/>
    </row>
    <row r="2035" spans="1:94" x14ac:dyDescent="0.2">
      <c r="A2035" s="4">
        <v>50</v>
      </c>
      <c r="B2035" s="4">
        <v>0</v>
      </c>
      <c r="C2035" s="4">
        <v>0</v>
      </c>
      <c r="D2035" s="4">
        <v>1</v>
      </c>
      <c r="E2035" s="4">
        <v>214</v>
      </c>
      <c r="F2035" s="4">
        <f>ROUND(Source!AS2018,O2035)</f>
        <v>0</v>
      </c>
      <c r="G2035" s="4" t="s">
        <v>104</v>
      </c>
      <c r="H2035" s="4" t="s">
        <v>105</v>
      </c>
      <c r="I2035" s="4"/>
      <c r="J2035" s="4"/>
      <c r="K2035" s="4">
        <v>214</v>
      </c>
      <c r="L2035" s="4">
        <v>16</v>
      </c>
      <c r="M2035" s="4">
        <v>3</v>
      </c>
      <c r="N2035" s="4" t="s">
        <v>3</v>
      </c>
      <c r="O2035" s="4">
        <v>2</v>
      </c>
      <c r="P2035" s="4"/>
      <c r="Q2035" s="4"/>
      <c r="R2035" s="4"/>
      <c r="S2035" s="4"/>
      <c r="T2035" s="4"/>
      <c r="U2035" s="4"/>
      <c r="V2035" s="4"/>
      <c r="W2035" s="4"/>
    </row>
    <row r="2036" spans="1:94" x14ac:dyDescent="0.2">
      <c r="A2036" s="4">
        <v>50</v>
      </c>
      <c r="B2036" s="4">
        <v>0</v>
      </c>
      <c r="C2036" s="4">
        <v>0</v>
      </c>
      <c r="D2036" s="4">
        <v>1</v>
      </c>
      <c r="E2036" s="4">
        <v>215</v>
      </c>
      <c r="F2036" s="4">
        <f>ROUND(Source!AT2018,O2036)</f>
        <v>0</v>
      </c>
      <c r="G2036" s="4" t="s">
        <v>106</v>
      </c>
      <c r="H2036" s="4" t="s">
        <v>107</v>
      </c>
      <c r="I2036" s="4"/>
      <c r="J2036" s="4"/>
      <c r="K2036" s="4">
        <v>215</v>
      </c>
      <c r="L2036" s="4">
        <v>17</v>
      </c>
      <c r="M2036" s="4">
        <v>3</v>
      </c>
      <c r="N2036" s="4" t="s">
        <v>3</v>
      </c>
      <c r="O2036" s="4">
        <v>2</v>
      </c>
      <c r="P2036" s="4"/>
      <c r="Q2036" s="4"/>
      <c r="R2036" s="4"/>
      <c r="S2036" s="4"/>
      <c r="T2036" s="4"/>
      <c r="U2036" s="4"/>
      <c r="V2036" s="4"/>
      <c r="W2036" s="4"/>
    </row>
    <row r="2037" spans="1:94" x14ac:dyDescent="0.2">
      <c r="A2037" s="4">
        <v>50</v>
      </c>
      <c r="B2037" s="4">
        <v>0</v>
      </c>
      <c r="C2037" s="4">
        <v>0</v>
      </c>
      <c r="D2037" s="4">
        <v>1</v>
      </c>
      <c r="E2037" s="4">
        <v>217</v>
      </c>
      <c r="F2037" s="4">
        <f>ROUND(Source!AU2018,O2037)</f>
        <v>0</v>
      </c>
      <c r="G2037" s="4" t="s">
        <v>108</v>
      </c>
      <c r="H2037" s="4" t="s">
        <v>109</v>
      </c>
      <c r="I2037" s="4"/>
      <c r="J2037" s="4"/>
      <c r="K2037" s="4">
        <v>217</v>
      </c>
      <c r="L2037" s="4">
        <v>18</v>
      </c>
      <c r="M2037" s="4">
        <v>3</v>
      </c>
      <c r="N2037" s="4" t="s">
        <v>3</v>
      </c>
      <c r="O2037" s="4">
        <v>2</v>
      </c>
      <c r="P2037" s="4"/>
      <c r="Q2037" s="4"/>
      <c r="R2037" s="4"/>
      <c r="S2037" s="4"/>
      <c r="T2037" s="4"/>
      <c r="U2037" s="4"/>
      <c r="V2037" s="4"/>
      <c r="W2037" s="4"/>
    </row>
    <row r="2038" spans="1:94" x14ac:dyDescent="0.2">
      <c r="A2038" s="4">
        <v>50</v>
      </c>
      <c r="B2038" s="4">
        <v>0</v>
      </c>
      <c r="C2038" s="4">
        <v>0</v>
      </c>
      <c r="D2038" s="4">
        <v>1</v>
      </c>
      <c r="E2038" s="4">
        <v>230</v>
      </c>
      <c r="F2038" s="4">
        <f>ROUND(Source!BA2018,O2038)</f>
        <v>0</v>
      </c>
      <c r="G2038" s="4" t="s">
        <v>110</v>
      </c>
      <c r="H2038" s="4" t="s">
        <v>111</v>
      </c>
      <c r="I2038" s="4"/>
      <c r="J2038" s="4"/>
      <c r="K2038" s="4">
        <v>230</v>
      </c>
      <c r="L2038" s="4">
        <v>19</v>
      </c>
      <c r="M2038" s="4">
        <v>3</v>
      </c>
      <c r="N2038" s="4" t="s">
        <v>3</v>
      </c>
      <c r="O2038" s="4">
        <v>2</v>
      </c>
      <c r="P2038" s="4"/>
      <c r="Q2038" s="4"/>
      <c r="R2038" s="4"/>
      <c r="S2038" s="4"/>
      <c r="T2038" s="4"/>
      <c r="U2038" s="4"/>
      <c r="V2038" s="4"/>
      <c r="W2038" s="4"/>
    </row>
    <row r="2039" spans="1:94" x14ac:dyDescent="0.2">
      <c r="A2039" s="4">
        <v>50</v>
      </c>
      <c r="B2039" s="4">
        <v>0</v>
      </c>
      <c r="C2039" s="4">
        <v>0</v>
      </c>
      <c r="D2039" s="4">
        <v>1</v>
      </c>
      <c r="E2039" s="4">
        <v>206</v>
      </c>
      <c r="F2039" s="4">
        <f>ROUND(Source!T2018,O2039)</f>
        <v>0</v>
      </c>
      <c r="G2039" s="4" t="s">
        <v>112</v>
      </c>
      <c r="H2039" s="4" t="s">
        <v>113</v>
      </c>
      <c r="I2039" s="4"/>
      <c r="J2039" s="4"/>
      <c r="K2039" s="4">
        <v>206</v>
      </c>
      <c r="L2039" s="4">
        <v>20</v>
      </c>
      <c r="M2039" s="4">
        <v>3</v>
      </c>
      <c r="N2039" s="4" t="s">
        <v>3</v>
      </c>
      <c r="O2039" s="4">
        <v>2</v>
      </c>
      <c r="P2039" s="4"/>
      <c r="Q2039" s="4"/>
      <c r="R2039" s="4"/>
      <c r="S2039" s="4"/>
      <c r="T2039" s="4"/>
      <c r="U2039" s="4"/>
      <c r="V2039" s="4"/>
      <c r="W2039" s="4"/>
    </row>
    <row r="2040" spans="1:94" x14ac:dyDescent="0.2">
      <c r="A2040" s="4">
        <v>50</v>
      </c>
      <c r="B2040" s="4">
        <v>0</v>
      </c>
      <c r="C2040" s="4">
        <v>0</v>
      </c>
      <c r="D2040" s="4">
        <v>1</v>
      </c>
      <c r="E2040" s="4">
        <v>207</v>
      </c>
      <c r="F2040" s="4">
        <f>Source!U2018</f>
        <v>0</v>
      </c>
      <c r="G2040" s="4" t="s">
        <v>114</v>
      </c>
      <c r="H2040" s="4" t="s">
        <v>115</v>
      </c>
      <c r="I2040" s="4"/>
      <c r="J2040" s="4"/>
      <c r="K2040" s="4">
        <v>207</v>
      </c>
      <c r="L2040" s="4">
        <v>21</v>
      </c>
      <c r="M2040" s="4">
        <v>3</v>
      </c>
      <c r="N2040" s="4" t="s">
        <v>3</v>
      </c>
      <c r="O2040" s="4">
        <v>-1</v>
      </c>
      <c r="P2040" s="4"/>
      <c r="Q2040" s="4"/>
      <c r="R2040" s="4"/>
      <c r="S2040" s="4"/>
      <c r="T2040" s="4"/>
      <c r="U2040" s="4"/>
      <c r="V2040" s="4"/>
      <c r="W2040" s="4"/>
    </row>
    <row r="2041" spans="1:94" x14ac:dyDescent="0.2">
      <c r="A2041" s="4">
        <v>50</v>
      </c>
      <c r="B2041" s="4">
        <v>0</v>
      </c>
      <c r="C2041" s="4">
        <v>0</v>
      </c>
      <c r="D2041" s="4">
        <v>1</v>
      </c>
      <c r="E2041" s="4">
        <v>208</v>
      </c>
      <c r="F2041" s="4">
        <f>Source!V2018</f>
        <v>0</v>
      </c>
      <c r="G2041" s="4" t="s">
        <v>116</v>
      </c>
      <c r="H2041" s="4" t="s">
        <v>117</v>
      </c>
      <c r="I2041" s="4"/>
      <c r="J2041" s="4"/>
      <c r="K2041" s="4">
        <v>208</v>
      </c>
      <c r="L2041" s="4">
        <v>22</v>
      </c>
      <c r="M2041" s="4">
        <v>3</v>
      </c>
      <c r="N2041" s="4" t="s">
        <v>3</v>
      </c>
      <c r="O2041" s="4">
        <v>-1</v>
      </c>
      <c r="P2041" s="4"/>
      <c r="Q2041" s="4"/>
      <c r="R2041" s="4"/>
      <c r="S2041" s="4"/>
      <c r="T2041" s="4"/>
      <c r="U2041" s="4"/>
      <c r="V2041" s="4"/>
      <c r="W2041" s="4"/>
    </row>
    <row r="2042" spans="1:94" x14ac:dyDescent="0.2">
      <c r="A2042" s="4">
        <v>50</v>
      </c>
      <c r="B2042" s="4">
        <v>0</v>
      </c>
      <c r="C2042" s="4">
        <v>0</v>
      </c>
      <c r="D2042" s="4">
        <v>1</v>
      </c>
      <c r="E2042" s="4">
        <v>209</v>
      </c>
      <c r="F2042" s="4">
        <f>ROUND(Source!W2018,O2042)</f>
        <v>0</v>
      </c>
      <c r="G2042" s="4" t="s">
        <v>118</v>
      </c>
      <c r="H2042" s="4" t="s">
        <v>119</v>
      </c>
      <c r="I2042" s="4"/>
      <c r="J2042" s="4"/>
      <c r="K2042" s="4">
        <v>209</v>
      </c>
      <c r="L2042" s="4">
        <v>23</v>
      </c>
      <c r="M2042" s="4">
        <v>3</v>
      </c>
      <c r="N2042" s="4" t="s">
        <v>3</v>
      </c>
      <c r="O2042" s="4">
        <v>2</v>
      </c>
      <c r="P2042" s="4"/>
      <c r="Q2042" s="4"/>
      <c r="R2042" s="4"/>
      <c r="S2042" s="4"/>
      <c r="T2042" s="4"/>
      <c r="U2042" s="4"/>
      <c r="V2042" s="4"/>
      <c r="W2042" s="4"/>
    </row>
    <row r="2043" spans="1:94" x14ac:dyDescent="0.2">
      <c r="A2043" s="4">
        <v>50</v>
      </c>
      <c r="B2043" s="4">
        <v>0</v>
      </c>
      <c r="C2043" s="4">
        <v>0</v>
      </c>
      <c r="D2043" s="4">
        <v>1</v>
      </c>
      <c r="E2043" s="4">
        <v>233</v>
      </c>
      <c r="F2043" s="4">
        <f>ROUND(Source!BD2018,O2043)</f>
        <v>0</v>
      </c>
      <c r="G2043" s="4" t="s">
        <v>120</v>
      </c>
      <c r="H2043" s="4" t="s">
        <v>121</v>
      </c>
      <c r="I2043" s="4"/>
      <c r="J2043" s="4"/>
      <c r="K2043" s="4">
        <v>233</v>
      </c>
      <c r="L2043" s="4">
        <v>24</v>
      </c>
      <c r="M2043" s="4">
        <v>3</v>
      </c>
      <c r="N2043" s="4" t="s">
        <v>3</v>
      </c>
      <c r="O2043" s="4">
        <v>2</v>
      </c>
      <c r="P2043" s="4"/>
      <c r="Q2043" s="4"/>
      <c r="R2043" s="4"/>
      <c r="S2043" s="4"/>
      <c r="T2043" s="4"/>
      <c r="U2043" s="4"/>
      <c r="V2043" s="4"/>
      <c r="W2043" s="4"/>
    </row>
    <row r="2044" spans="1:94" x14ac:dyDescent="0.2">
      <c r="A2044" s="4">
        <v>50</v>
      </c>
      <c r="B2044" s="4">
        <v>0</v>
      </c>
      <c r="C2044" s="4">
        <v>0</v>
      </c>
      <c r="D2044" s="4">
        <v>1</v>
      </c>
      <c r="E2044" s="4">
        <v>210</v>
      </c>
      <c r="F2044" s="4">
        <f>ROUND(Source!X2018,O2044)</f>
        <v>0</v>
      </c>
      <c r="G2044" s="4" t="s">
        <v>122</v>
      </c>
      <c r="H2044" s="4" t="s">
        <v>123</v>
      </c>
      <c r="I2044" s="4"/>
      <c r="J2044" s="4"/>
      <c r="K2044" s="4">
        <v>210</v>
      </c>
      <c r="L2044" s="4">
        <v>25</v>
      </c>
      <c r="M2044" s="4">
        <v>3</v>
      </c>
      <c r="N2044" s="4" t="s">
        <v>3</v>
      </c>
      <c r="O2044" s="4">
        <v>2</v>
      </c>
      <c r="P2044" s="4"/>
      <c r="Q2044" s="4"/>
      <c r="R2044" s="4"/>
      <c r="S2044" s="4"/>
      <c r="T2044" s="4"/>
      <c r="U2044" s="4"/>
      <c r="V2044" s="4"/>
      <c r="W2044" s="4"/>
    </row>
    <row r="2045" spans="1:94" x14ac:dyDescent="0.2">
      <c r="A2045" s="4">
        <v>50</v>
      </c>
      <c r="B2045" s="4">
        <v>0</v>
      </c>
      <c r="C2045" s="4">
        <v>0</v>
      </c>
      <c r="D2045" s="4">
        <v>1</v>
      </c>
      <c r="E2045" s="4">
        <v>211</v>
      </c>
      <c r="F2045" s="4">
        <f>ROUND(Source!Y2018,O2045)</f>
        <v>0</v>
      </c>
      <c r="G2045" s="4" t="s">
        <v>124</v>
      </c>
      <c r="H2045" s="4" t="s">
        <v>125</v>
      </c>
      <c r="I2045" s="4"/>
      <c r="J2045" s="4"/>
      <c r="K2045" s="4">
        <v>211</v>
      </c>
      <c r="L2045" s="4">
        <v>26</v>
      </c>
      <c r="M2045" s="4">
        <v>3</v>
      </c>
      <c r="N2045" s="4" t="s">
        <v>3</v>
      </c>
      <c r="O2045" s="4">
        <v>2</v>
      </c>
      <c r="P2045" s="4"/>
      <c r="Q2045" s="4"/>
      <c r="R2045" s="4"/>
      <c r="S2045" s="4"/>
      <c r="T2045" s="4"/>
      <c r="U2045" s="4"/>
      <c r="V2045" s="4"/>
      <c r="W2045" s="4"/>
    </row>
    <row r="2046" spans="1:94" x14ac:dyDescent="0.2">
      <c r="A2046" s="4">
        <v>50</v>
      </c>
      <c r="B2046" s="4">
        <v>0</v>
      </c>
      <c r="C2046" s="4">
        <v>0</v>
      </c>
      <c r="D2046" s="4">
        <v>1</v>
      </c>
      <c r="E2046" s="4">
        <v>224</v>
      </c>
      <c r="F2046" s="4">
        <f>ROUND(Source!AR2018,O2046)</f>
        <v>0</v>
      </c>
      <c r="G2046" s="4" t="s">
        <v>126</v>
      </c>
      <c r="H2046" s="4" t="s">
        <v>127</v>
      </c>
      <c r="I2046" s="4"/>
      <c r="J2046" s="4"/>
      <c r="K2046" s="4">
        <v>224</v>
      </c>
      <c r="L2046" s="4">
        <v>27</v>
      </c>
      <c r="M2046" s="4">
        <v>3</v>
      </c>
      <c r="N2046" s="4" t="s">
        <v>3</v>
      </c>
      <c r="O2046" s="4">
        <v>2</v>
      </c>
      <c r="P2046" s="4"/>
      <c r="Q2046" s="4"/>
      <c r="R2046" s="4"/>
      <c r="S2046" s="4"/>
      <c r="T2046" s="4"/>
      <c r="U2046" s="4"/>
      <c r="V2046" s="4"/>
      <c r="W2046" s="4"/>
    </row>
    <row r="2048" spans="1:94" x14ac:dyDescent="0.2">
      <c r="A2048" s="1">
        <v>3</v>
      </c>
      <c r="B2048" s="1">
        <v>1</v>
      </c>
      <c r="C2048" s="1"/>
      <c r="D2048" s="1">
        <f>ROW(A2190)</f>
        <v>2190</v>
      </c>
      <c r="E2048" s="1"/>
      <c r="F2048" s="1" t="s">
        <v>54</v>
      </c>
      <c r="G2048" s="1" t="s">
        <v>454</v>
      </c>
      <c r="H2048" s="1" t="s">
        <v>3</v>
      </c>
      <c r="I2048" s="1">
        <v>0</v>
      </c>
      <c r="J2048" s="1" t="s">
        <v>3</v>
      </c>
      <c r="K2048" s="1">
        <v>0</v>
      </c>
      <c r="L2048" s="1" t="s">
        <v>3</v>
      </c>
      <c r="M2048" s="1"/>
      <c r="N2048" s="1"/>
      <c r="O2048" s="1"/>
      <c r="P2048" s="1"/>
      <c r="Q2048" s="1"/>
      <c r="R2048" s="1"/>
      <c r="S2048" s="1"/>
      <c r="T2048" s="1"/>
      <c r="U2048" s="1" t="s">
        <v>3</v>
      </c>
      <c r="V2048" s="1">
        <v>0</v>
      </c>
      <c r="W2048" s="1"/>
      <c r="X2048" s="1"/>
      <c r="Y2048" s="1"/>
      <c r="Z2048" s="1"/>
      <c r="AA2048" s="1"/>
      <c r="AB2048" s="1" t="s">
        <v>3</v>
      </c>
      <c r="AC2048" s="1" t="s">
        <v>3</v>
      </c>
      <c r="AD2048" s="1" t="s">
        <v>3</v>
      </c>
      <c r="AE2048" s="1" t="s">
        <v>3</v>
      </c>
      <c r="AF2048" s="1" t="s">
        <v>3</v>
      </c>
      <c r="AG2048" s="1" t="s">
        <v>3</v>
      </c>
      <c r="AH2048" s="1"/>
      <c r="AI2048" s="1"/>
      <c r="AJ2048" s="1"/>
      <c r="AK2048" s="1"/>
      <c r="AL2048" s="1"/>
      <c r="AM2048" s="1"/>
      <c r="AN2048" s="1"/>
      <c r="AO2048" s="1"/>
      <c r="AP2048" s="1" t="s">
        <v>3</v>
      </c>
      <c r="AQ2048" s="1" t="s">
        <v>3</v>
      </c>
      <c r="AR2048" s="1" t="s">
        <v>3</v>
      </c>
      <c r="AS2048" s="1"/>
      <c r="AT2048" s="1"/>
      <c r="AU2048" s="1"/>
      <c r="AV2048" s="1"/>
      <c r="AW2048" s="1"/>
      <c r="AX2048" s="1"/>
      <c r="AY2048" s="1"/>
      <c r="AZ2048" s="1" t="s">
        <v>3</v>
      </c>
      <c r="BA2048" s="1"/>
      <c r="BB2048" s="1" t="s">
        <v>3</v>
      </c>
      <c r="BC2048" s="1" t="s">
        <v>3</v>
      </c>
      <c r="BD2048" s="1" t="s">
        <v>3</v>
      </c>
      <c r="BE2048" s="1" t="s">
        <v>3</v>
      </c>
      <c r="BF2048" s="1" t="s">
        <v>3</v>
      </c>
      <c r="BG2048" s="1" t="s">
        <v>3</v>
      </c>
      <c r="BH2048" s="1" t="s">
        <v>3</v>
      </c>
      <c r="BI2048" s="1" t="s">
        <v>3</v>
      </c>
      <c r="BJ2048" s="1" t="s">
        <v>3</v>
      </c>
      <c r="BK2048" s="1" t="s">
        <v>3</v>
      </c>
      <c r="BL2048" s="1" t="s">
        <v>3</v>
      </c>
      <c r="BM2048" s="1" t="s">
        <v>3</v>
      </c>
      <c r="BN2048" s="1" t="s">
        <v>3</v>
      </c>
      <c r="BO2048" s="1" t="s">
        <v>3</v>
      </c>
      <c r="BP2048" s="1" t="s">
        <v>3</v>
      </c>
      <c r="BQ2048" s="1"/>
      <c r="BR2048" s="1"/>
      <c r="BS2048" s="1"/>
      <c r="BT2048" s="1"/>
      <c r="BU2048" s="1"/>
      <c r="BV2048" s="1"/>
      <c r="BW2048" s="1"/>
      <c r="BX2048" s="1">
        <v>0</v>
      </c>
      <c r="BY2048" s="1"/>
      <c r="BZ2048" s="1"/>
      <c r="CA2048" s="1"/>
      <c r="CB2048" s="1"/>
      <c r="CC2048" s="1"/>
      <c r="CD2048" s="1"/>
      <c r="CE2048" s="1"/>
      <c r="CF2048" s="1">
        <v>0</v>
      </c>
      <c r="CG2048" s="1">
        <v>0</v>
      </c>
      <c r="CH2048" s="1"/>
      <c r="CI2048" s="1" t="s">
        <v>3</v>
      </c>
      <c r="CJ2048" s="1" t="s">
        <v>3</v>
      </c>
      <c r="CK2048" t="s">
        <v>3</v>
      </c>
      <c r="CL2048" t="s">
        <v>3</v>
      </c>
      <c r="CM2048" t="s">
        <v>3</v>
      </c>
      <c r="CN2048" t="s">
        <v>3</v>
      </c>
      <c r="CO2048" t="s">
        <v>3</v>
      </c>
      <c r="CP2048" t="s">
        <v>3</v>
      </c>
    </row>
    <row r="2050" spans="1:245" x14ac:dyDescent="0.2">
      <c r="A2050" s="2">
        <v>52</v>
      </c>
      <c r="B2050" s="2">
        <f t="shared" ref="B2050:G2050" si="1652">B2190</f>
        <v>1</v>
      </c>
      <c r="C2050" s="2">
        <f t="shared" si="1652"/>
        <v>3</v>
      </c>
      <c r="D2050" s="2">
        <f t="shared" si="1652"/>
        <v>2048</v>
      </c>
      <c r="E2050" s="2">
        <f t="shared" si="1652"/>
        <v>0</v>
      </c>
      <c r="F2050" s="2" t="str">
        <f t="shared" si="1652"/>
        <v>8</v>
      </c>
      <c r="G2050" s="2" t="str">
        <f t="shared" si="1652"/>
        <v>Бакунинская ул. На пересечении с Балакиревским пер. и Рабфаковским пер.(ликвидация парковочных карманов)</v>
      </c>
      <c r="H2050" s="2"/>
      <c r="I2050" s="2"/>
      <c r="J2050" s="2"/>
      <c r="K2050" s="2"/>
      <c r="L2050" s="2"/>
      <c r="M2050" s="2"/>
      <c r="N2050" s="2"/>
      <c r="O2050" s="2">
        <f t="shared" ref="O2050:AT2050" si="1653">O2190</f>
        <v>0</v>
      </c>
      <c r="P2050" s="2">
        <f t="shared" si="1653"/>
        <v>0</v>
      </c>
      <c r="Q2050" s="2">
        <f t="shared" si="1653"/>
        <v>0</v>
      </c>
      <c r="R2050" s="2">
        <f t="shared" si="1653"/>
        <v>0</v>
      </c>
      <c r="S2050" s="2">
        <f t="shared" si="1653"/>
        <v>0</v>
      </c>
      <c r="T2050" s="2">
        <f t="shared" si="1653"/>
        <v>0</v>
      </c>
      <c r="U2050" s="2">
        <f t="shared" si="1653"/>
        <v>0</v>
      </c>
      <c r="V2050" s="2">
        <f t="shared" si="1653"/>
        <v>0</v>
      </c>
      <c r="W2050" s="2">
        <f t="shared" si="1653"/>
        <v>0</v>
      </c>
      <c r="X2050" s="2">
        <f t="shared" si="1653"/>
        <v>0</v>
      </c>
      <c r="Y2050" s="2">
        <f t="shared" si="1653"/>
        <v>0</v>
      </c>
      <c r="Z2050" s="2">
        <f t="shared" si="1653"/>
        <v>0</v>
      </c>
      <c r="AA2050" s="2">
        <f t="shared" si="1653"/>
        <v>0</v>
      </c>
      <c r="AB2050" s="2">
        <f t="shared" si="1653"/>
        <v>0</v>
      </c>
      <c r="AC2050" s="2">
        <f t="shared" si="1653"/>
        <v>0</v>
      </c>
      <c r="AD2050" s="2">
        <f t="shared" si="1653"/>
        <v>0</v>
      </c>
      <c r="AE2050" s="2">
        <f t="shared" si="1653"/>
        <v>0</v>
      </c>
      <c r="AF2050" s="2">
        <f t="shared" si="1653"/>
        <v>0</v>
      </c>
      <c r="AG2050" s="2">
        <f t="shared" si="1653"/>
        <v>0</v>
      </c>
      <c r="AH2050" s="2">
        <f t="shared" si="1653"/>
        <v>0</v>
      </c>
      <c r="AI2050" s="2">
        <f t="shared" si="1653"/>
        <v>0</v>
      </c>
      <c r="AJ2050" s="2">
        <f t="shared" si="1653"/>
        <v>0</v>
      </c>
      <c r="AK2050" s="2">
        <f t="shared" si="1653"/>
        <v>0</v>
      </c>
      <c r="AL2050" s="2">
        <f t="shared" si="1653"/>
        <v>0</v>
      </c>
      <c r="AM2050" s="2">
        <f t="shared" si="1653"/>
        <v>0</v>
      </c>
      <c r="AN2050" s="2">
        <f t="shared" si="1653"/>
        <v>0</v>
      </c>
      <c r="AO2050" s="2">
        <f t="shared" si="1653"/>
        <v>0</v>
      </c>
      <c r="AP2050" s="2">
        <f t="shared" si="1653"/>
        <v>0</v>
      </c>
      <c r="AQ2050" s="2">
        <f t="shared" si="1653"/>
        <v>0</v>
      </c>
      <c r="AR2050" s="2">
        <f t="shared" si="1653"/>
        <v>0</v>
      </c>
      <c r="AS2050" s="2">
        <f t="shared" si="1653"/>
        <v>0</v>
      </c>
      <c r="AT2050" s="2">
        <f t="shared" si="1653"/>
        <v>0</v>
      </c>
      <c r="AU2050" s="2">
        <f t="shared" ref="AU2050:BZ2050" si="1654">AU2190</f>
        <v>0</v>
      </c>
      <c r="AV2050" s="2">
        <f t="shared" si="1654"/>
        <v>0</v>
      </c>
      <c r="AW2050" s="2">
        <f t="shared" si="1654"/>
        <v>0</v>
      </c>
      <c r="AX2050" s="2">
        <f t="shared" si="1654"/>
        <v>0</v>
      </c>
      <c r="AY2050" s="2">
        <f t="shared" si="1654"/>
        <v>0</v>
      </c>
      <c r="AZ2050" s="2">
        <f t="shared" si="1654"/>
        <v>0</v>
      </c>
      <c r="BA2050" s="2">
        <f t="shared" si="1654"/>
        <v>0</v>
      </c>
      <c r="BB2050" s="2">
        <f t="shared" si="1654"/>
        <v>0</v>
      </c>
      <c r="BC2050" s="2">
        <f t="shared" si="1654"/>
        <v>0</v>
      </c>
      <c r="BD2050" s="2">
        <f t="shared" si="1654"/>
        <v>0</v>
      </c>
      <c r="BE2050" s="2">
        <f t="shared" si="1654"/>
        <v>0</v>
      </c>
      <c r="BF2050" s="2">
        <f t="shared" si="1654"/>
        <v>0</v>
      </c>
      <c r="BG2050" s="2">
        <f t="shared" si="1654"/>
        <v>0</v>
      </c>
      <c r="BH2050" s="2">
        <f t="shared" si="1654"/>
        <v>0</v>
      </c>
      <c r="BI2050" s="2">
        <f t="shared" si="1654"/>
        <v>0</v>
      </c>
      <c r="BJ2050" s="2">
        <f t="shared" si="1654"/>
        <v>0</v>
      </c>
      <c r="BK2050" s="2">
        <f t="shared" si="1654"/>
        <v>0</v>
      </c>
      <c r="BL2050" s="2">
        <f t="shared" si="1654"/>
        <v>0</v>
      </c>
      <c r="BM2050" s="2">
        <f t="shared" si="1654"/>
        <v>0</v>
      </c>
      <c r="BN2050" s="2">
        <f t="shared" si="1654"/>
        <v>0</v>
      </c>
      <c r="BO2050" s="2">
        <f t="shared" si="1654"/>
        <v>0</v>
      </c>
      <c r="BP2050" s="2">
        <f t="shared" si="1654"/>
        <v>0</v>
      </c>
      <c r="BQ2050" s="2">
        <f t="shared" si="1654"/>
        <v>0</v>
      </c>
      <c r="BR2050" s="2">
        <f t="shared" si="1654"/>
        <v>0</v>
      </c>
      <c r="BS2050" s="2">
        <f t="shared" si="1654"/>
        <v>0</v>
      </c>
      <c r="BT2050" s="2">
        <f t="shared" si="1654"/>
        <v>0</v>
      </c>
      <c r="BU2050" s="2">
        <f t="shared" si="1654"/>
        <v>0</v>
      </c>
      <c r="BV2050" s="2">
        <f t="shared" si="1654"/>
        <v>0</v>
      </c>
      <c r="BW2050" s="2">
        <f t="shared" si="1654"/>
        <v>0</v>
      </c>
      <c r="BX2050" s="2">
        <f t="shared" si="1654"/>
        <v>0</v>
      </c>
      <c r="BY2050" s="2">
        <f t="shared" si="1654"/>
        <v>0</v>
      </c>
      <c r="BZ2050" s="2">
        <f t="shared" si="1654"/>
        <v>0</v>
      </c>
      <c r="CA2050" s="2">
        <f t="shared" ref="CA2050:DF2050" si="1655">CA2190</f>
        <v>0</v>
      </c>
      <c r="CB2050" s="2">
        <f t="shared" si="1655"/>
        <v>0</v>
      </c>
      <c r="CC2050" s="2">
        <f t="shared" si="1655"/>
        <v>0</v>
      </c>
      <c r="CD2050" s="2">
        <f t="shared" si="1655"/>
        <v>0</v>
      </c>
      <c r="CE2050" s="2">
        <f t="shared" si="1655"/>
        <v>0</v>
      </c>
      <c r="CF2050" s="2">
        <f t="shared" si="1655"/>
        <v>0</v>
      </c>
      <c r="CG2050" s="2">
        <f t="shared" si="1655"/>
        <v>0</v>
      </c>
      <c r="CH2050" s="2">
        <f t="shared" si="1655"/>
        <v>0</v>
      </c>
      <c r="CI2050" s="2">
        <f t="shared" si="1655"/>
        <v>0</v>
      </c>
      <c r="CJ2050" s="2">
        <f t="shared" si="1655"/>
        <v>0</v>
      </c>
      <c r="CK2050" s="2">
        <f t="shared" si="1655"/>
        <v>0</v>
      </c>
      <c r="CL2050" s="2">
        <f t="shared" si="1655"/>
        <v>0</v>
      </c>
      <c r="CM2050" s="2">
        <f t="shared" si="1655"/>
        <v>0</v>
      </c>
      <c r="CN2050" s="2">
        <f t="shared" si="1655"/>
        <v>0</v>
      </c>
      <c r="CO2050" s="2">
        <f t="shared" si="1655"/>
        <v>0</v>
      </c>
      <c r="CP2050" s="2">
        <f t="shared" si="1655"/>
        <v>0</v>
      </c>
      <c r="CQ2050" s="2">
        <f t="shared" si="1655"/>
        <v>0</v>
      </c>
      <c r="CR2050" s="2">
        <f t="shared" si="1655"/>
        <v>0</v>
      </c>
      <c r="CS2050" s="2">
        <f t="shared" si="1655"/>
        <v>0</v>
      </c>
      <c r="CT2050" s="2">
        <f t="shared" si="1655"/>
        <v>0</v>
      </c>
      <c r="CU2050" s="2">
        <f t="shared" si="1655"/>
        <v>0</v>
      </c>
      <c r="CV2050" s="2">
        <f t="shared" si="1655"/>
        <v>0</v>
      </c>
      <c r="CW2050" s="2">
        <f t="shared" si="1655"/>
        <v>0</v>
      </c>
      <c r="CX2050" s="2">
        <f t="shared" si="1655"/>
        <v>0</v>
      </c>
      <c r="CY2050" s="2">
        <f t="shared" si="1655"/>
        <v>0</v>
      </c>
      <c r="CZ2050" s="2">
        <f t="shared" si="1655"/>
        <v>0</v>
      </c>
      <c r="DA2050" s="2">
        <f t="shared" si="1655"/>
        <v>0</v>
      </c>
      <c r="DB2050" s="2">
        <f t="shared" si="1655"/>
        <v>0</v>
      </c>
      <c r="DC2050" s="2">
        <f t="shared" si="1655"/>
        <v>0</v>
      </c>
      <c r="DD2050" s="2">
        <f t="shared" si="1655"/>
        <v>0</v>
      </c>
      <c r="DE2050" s="2">
        <f t="shared" si="1655"/>
        <v>0</v>
      </c>
      <c r="DF2050" s="2">
        <f t="shared" si="1655"/>
        <v>0</v>
      </c>
      <c r="DG2050" s="3">
        <f t="shared" ref="DG2050:EL2050" si="1656">DG2190</f>
        <v>0</v>
      </c>
      <c r="DH2050" s="3">
        <f t="shared" si="1656"/>
        <v>0</v>
      </c>
      <c r="DI2050" s="3">
        <f t="shared" si="1656"/>
        <v>0</v>
      </c>
      <c r="DJ2050" s="3">
        <f t="shared" si="1656"/>
        <v>0</v>
      </c>
      <c r="DK2050" s="3">
        <f t="shared" si="1656"/>
        <v>0</v>
      </c>
      <c r="DL2050" s="3">
        <f t="shared" si="1656"/>
        <v>0</v>
      </c>
      <c r="DM2050" s="3">
        <f t="shared" si="1656"/>
        <v>0</v>
      </c>
      <c r="DN2050" s="3">
        <f t="shared" si="1656"/>
        <v>0</v>
      </c>
      <c r="DO2050" s="3">
        <f t="shared" si="1656"/>
        <v>0</v>
      </c>
      <c r="DP2050" s="3">
        <f t="shared" si="1656"/>
        <v>0</v>
      </c>
      <c r="DQ2050" s="3">
        <f t="shared" si="1656"/>
        <v>0</v>
      </c>
      <c r="DR2050" s="3">
        <f t="shared" si="1656"/>
        <v>0</v>
      </c>
      <c r="DS2050" s="3">
        <f t="shared" si="1656"/>
        <v>0</v>
      </c>
      <c r="DT2050" s="3">
        <f t="shared" si="1656"/>
        <v>0</v>
      </c>
      <c r="DU2050" s="3">
        <f t="shared" si="1656"/>
        <v>0</v>
      </c>
      <c r="DV2050" s="3">
        <f t="shared" si="1656"/>
        <v>0</v>
      </c>
      <c r="DW2050" s="3">
        <f t="shared" si="1656"/>
        <v>0</v>
      </c>
      <c r="DX2050" s="3">
        <f t="shared" si="1656"/>
        <v>0</v>
      </c>
      <c r="DY2050" s="3">
        <f t="shared" si="1656"/>
        <v>0</v>
      </c>
      <c r="DZ2050" s="3">
        <f t="shared" si="1656"/>
        <v>0</v>
      </c>
      <c r="EA2050" s="3">
        <f t="shared" si="1656"/>
        <v>0</v>
      </c>
      <c r="EB2050" s="3">
        <f t="shared" si="1656"/>
        <v>0</v>
      </c>
      <c r="EC2050" s="3">
        <f t="shared" si="1656"/>
        <v>0</v>
      </c>
      <c r="ED2050" s="3">
        <f t="shared" si="1656"/>
        <v>0</v>
      </c>
      <c r="EE2050" s="3">
        <f t="shared" si="1656"/>
        <v>0</v>
      </c>
      <c r="EF2050" s="3">
        <f t="shared" si="1656"/>
        <v>0</v>
      </c>
      <c r="EG2050" s="3">
        <f t="shared" si="1656"/>
        <v>0</v>
      </c>
      <c r="EH2050" s="3">
        <f t="shared" si="1656"/>
        <v>0</v>
      </c>
      <c r="EI2050" s="3">
        <f t="shared" si="1656"/>
        <v>0</v>
      </c>
      <c r="EJ2050" s="3">
        <f t="shared" si="1656"/>
        <v>0</v>
      </c>
      <c r="EK2050" s="3">
        <f t="shared" si="1656"/>
        <v>0</v>
      </c>
      <c r="EL2050" s="3">
        <f t="shared" si="1656"/>
        <v>0</v>
      </c>
      <c r="EM2050" s="3">
        <f t="shared" ref="EM2050:FR2050" si="1657">EM2190</f>
        <v>0</v>
      </c>
      <c r="EN2050" s="3">
        <f t="shared" si="1657"/>
        <v>0</v>
      </c>
      <c r="EO2050" s="3">
        <f t="shared" si="1657"/>
        <v>0</v>
      </c>
      <c r="EP2050" s="3">
        <f t="shared" si="1657"/>
        <v>0</v>
      </c>
      <c r="EQ2050" s="3">
        <f t="shared" si="1657"/>
        <v>0</v>
      </c>
      <c r="ER2050" s="3">
        <f t="shared" si="1657"/>
        <v>0</v>
      </c>
      <c r="ES2050" s="3">
        <f t="shared" si="1657"/>
        <v>0</v>
      </c>
      <c r="ET2050" s="3">
        <f t="shared" si="1657"/>
        <v>0</v>
      </c>
      <c r="EU2050" s="3">
        <f t="shared" si="1657"/>
        <v>0</v>
      </c>
      <c r="EV2050" s="3">
        <f t="shared" si="1657"/>
        <v>0</v>
      </c>
      <c r="EW2050" s="3">
        <f t="shared" si="1657"/>
        <v>0</v>
      </c>
      <c r="EX2050" s="3">
        <f t="shared" si="1657"/>
        <v>0</v>
      </c>
      <c r="EY2050" s="3">
        <f t="shared" si="1657"/>
        <v>0</v>
      </c>
      <c r="EZ2050" s="3">
        <f t="shared" si="1657"/>
        <v>0</v>
      </c>
      <c r="FA2050" s="3">
        <f t="shared" si="1657"/>
        <v>0</v>
      </c>
      <c r="FB2050" s="3">
        <f t="shared" si="1657"/>
        <v>0</v>
      </c>
      <c r="FC2050" s="3">
        <f t="shared" si="1657"/>
        <v>0</v>
      </c>
      <c r="FD2050" s="3">
        <f t="shared" si="1657"/>
        <v>0</v>
      </c>
      <c r="FE2050" s="3">
        <f t="shared" si="1657"/>
        <v>0</v>
      </c>
      <c r="FF2050" s="3">
        <f t="shared" si="1657"/>
        <v>0</v>
      </c>
      <c r="FG2050" s="3">
        <f t="shared" si="1657"/>
        <v>0</v>
      </c>
      <c r="FH2050" s="3">
        <f t="shared" si="1657"/>
        <v>0</v>
      </c>
      <c r="FI2050" s="3">
        <f t="shared" si="1657"/>
        <v>0</v>
      </c>
      <c r="FJ2050" s="3">
        <f t="shared" si="1657"/>
        <v>0</v>
      </c>
      <c r="FK2050" s="3">
        <f t="shared" si="1657"/>
        <v>0</v>
      </c>
      <c r="FL2050" s="3">
        <f t="shared" si="1657"/>
        <v>0</v>
      </c>
      <c r="FM2050" s="3">
        <f t="shared" si="1657"/>
        <v>0</v>
      </c>
      <c r="FN2050" s="3">
        <f t="shared" si="1657"/>
        <v>0</v>
      </c>
      <c r="FO2050" s="3">
        <f t="shared" si="1657"/>
        <v>0</v>
      </c>
      <c r="FP2050" s="3">
        <f t="shared" si="1657"/>
        <v>0</v>
      </c>
      <c r="FQ2050" s="3">
        <f t="shared" si="1657"/>
        <v>0</v>
      </c>
      <c r="FR2050" s="3">
        <f t="shared" si="1657"/>
        <v>0</v>
      </c>
      <c r="FS2050" s="3">
        <f t="shared" ref="FS2050:GX2050" si="1658">FS2190</f>
        <v>0</v>
      </c>
      <c r="FT2050" s="3">
        <f t="shared" si="1658"/>
        <v>0</v>
      </c>
      <c r="FU2050" s="3">
        <f t="shared" si="1658"/>
        <v>0</v>
      </c>
      <c r="FV2050" s="3">
        <f t="shared" si="1658"/>
        <v>0</v>
      </c>
      <c r="FW2050" s="3">
        <f t="shared" si="1658"/>
        <v>0</v>
      </c>
      <c r="FX2050" s="3">
        <f t="shared" si="1658"/>
        <v>0</v>
      </c>
      <c r="FY2050" s="3">
        <f t="shared" si="1658"/>
        <v>0</v>
      </c>
      <c r="FZ2050" s="3">
        <f t="shared" si="1658"/>
        <v>0</v>
      </c>
      <c r="GA2050" s="3">
        <f t="shared" si="1658"/>
        <v>0</v>
      </c>
      <c r="GB2050" s="3">
        <f t="shared" si="1658"/>
        <v>0</v>
      </c>
      <c r="GC2050" s="3">
        <f t="shared" si="1658"/>
        <v>0</v>
      </c>
      <c r="GD2050" s="3">
        <f t="shared" si="1658"/>
        <v>0</v>
      </c>
      <c r="GE2050" s="3">
        <f t="shared" si="1658"/>
        <v>0</v>
      </c>
      <c r="GF2050" s="3">
        <f t="shared" si="1658"/>
        <v>0</v>
      </c>
      <c r="GG2050" s="3">
        <f t="shared" si="1658"/>
        <v>0</v>
      </c>
      <c r="GH2050" s="3">
        <f t="shared" si="1658"/>
        <v>0</v>
      </c>
      <c r="GI2050" s="3">
        <f t="shared" si="1658"/>
        <v>0</v>
      </c>
      <c r="GJ2050" s="3">
        <f t="shared" si="1658"/>
        <v>0</v>
      </c>
      <c r="GK2050" s="3">
        <f t="shared" si="1658"/>
        <v>0</v>
      </c>
      <c r="GL2050" s="3">
        <f t="shared" si="1658"/>
        <v>0</v>
      </c>
      <c r="GM2050" s="3">
        <f t="shared" si="1658"/>
        <v>0</v>
      </c>
      <c r="GN2050" s="3">
        <f t="shared" si="1658"/>
        <v>0</v>
      </c>
      <c r="GO2050" s="3">
        <f t="shared" si="1658"/>
        <v>0</v>
      </c>
      <c r="GP2050" s="3">
        <f t="shared" si="1658"/>
        <v>0</v>
      </c>
      <c r="GQ2050" s="3">
        <f t="shared" si="1658"/>
        <v>0</v>
      </c>
      <c r="GR2050" s="3">
        <f t="shared" si="1658"/>
        <v>0</v>
      </c>
      <c r="GS2050" s="3">
        <f t="shared" si="1658"/>
        <v>0</v>
      </c>
      <c r="GT2050" s="3">
        <f t="shared" si="1658"/>
        <v>0</v>
      </c>
      <c r="GU2050" s="3">
        <f t="shared" si="1658"/>
        <v>0</v>
      </c>
      <c r="GV2050" s="3">
        <f t="shared" si="1658"/>
        <v>0</v>
      </c>
      <c r="GW2050" s="3">
        <f t="shared" si="1658"/>
        <v>0</v>
      </c>
      <c r="GX2050" s="3">
        <f t="shared" si="1658"/>
        <v>0</v>
      </c>
    </row>
    <row r="2052" spans="1:245" x14ac:dyDescent="0.2">
      <c r="A2052" s="1">
        <v>4</v>
      </c>
      <c r="B2052" s="1">
        <v>1</v>
      </c>
      <c r="C2052" s="1"/>
      <c r="D2052" s="1">
        <f>ROW(A2160)</f>
        <v>2160</v>
      </c>
      <c r="E2052" s="1"/>
      <c r="F2052" s="1" t="s">
        <v>13</v>
      </c>
      <c r="G2052" s="1" t="s">
        <v>406</v>
      </c>
      <c r="H2052" s="1" t="s">
        <v>3</v>
      </c>
      <c r="I2052" s="1">
        <v>0</v>
      </c>
      <c r="J2052" s="1"/>
      <c r="K2052" s="1">
        <v>0</v>
      </c>
      <c r="L2052" s="1"/>
      <c r="M2052" s="1"/>
      <c r="N2052" s="1"/>
      <c r="O2052" s="1"/>
      <c r="P2052" s="1"/>
      <c r="Q2052" s="1"/>
      <c r="R2052" s="1"/>
      <c r="S2052" s="1"/>
      <c r="T2052" s="1"/>
      <c r="U2052" s="1" t="s">
        <v>3</v>
      </c>
      <c r="V2052" s="1">
        <v>0</v>
      </c>
      <c r="W2052" s="1"/>
      <c r="X2052" s="1"/>
      <c r="Y2052" s="1"/>
      <c r="Z2052" s="1"/>
      <c r="AA2052" s="1"/>
      <c r="AB2052" s="1" t="s">
        <v>3</v>
      </c>
      <c r="AC2052" s="1" t="s">
        <v>3</v>
      </c>
      <c r="AD2052" s="1" t="s">
        <v>3</v>
      </c>
      <c r="AE2052" s="1" t="s">
        <v>3</v>
      </c>
      <c r="AF2052" s="1" t="s">
        <v>3</v>
      </c>
      <c r="AG2052" s="1" t="s">
        <v>3</v>
      </c>
      <c r="AH2052" s="1"/>
      <c r="AI2052" s="1"/>
      <c r="AJ2052" s="1"/>
      <c r="AK2052" s="1"/>
      <c r="AL2052" s="1"/>
      <c r="AM2052" s="1"/>
      <c r="AN2052" s="1"/>
      <c r="AO2052" s="1"/>
      <c r="AP2052" s="1" t="s">
        <v>3</v>
      </c>
      <c r="AQ2052" s="1" t="s">
        <v>3</v>
      </c>
      <c r="AR2052" s="1" t="s">
        <v>3</v>
      </c>
      <c r="AS2052" s="1"/>
      <c r="AT2052" s="1"/>
      <c r="AU2052" s="1"/>
      <c r="AV2052" s="1"/>
      <c r="AW2052" s="1"/>
      <c r="AX2052" s="1"/>
      <c r="AY2052" s="1"/>
      <c r="AZ2052" s="1" t="s">
        <v>3</v>
      </c>
      <c r="BA2052" s="1"/>
      <c r="BB2052" s="1" t="s">
        <v>3</v>
      </c>
      <c r="BC2052" s="1" t="s">
        <v>3</v>
      </c>
      <c r="BD2052" s="1" t="s">
        <v>3</v>
      </c>
      <c r="BE2052" s="1" t="s">
        <v>3</v>
      </c>
      <c r="BF2052" s="1" t="s">
        <v>3</v>
      </c>
      <c r="BG2052" s="1" t="s">
        <v>3</v>
      </c>
      <c r="BH2052" s="1" t="s">
        <v>3</v>
      </c>
      <c r="BI2052" s="1" t="s">
        <v>3</v>
      </c>
      <c r="BJ2052" s="1" t="s">
        <v>3</v>
      </c>
      <c r="BK2052" s="1" t="s">
        <v>3</v>
      </c>
      <c r="BL2052" s="1" t="s">
        <v>3</v>
      </c>
      <c r="BM2052" s="1" t="s">
        <v>3</v>
      </c>
      <c r="BN2052" s="1" t="s">
        <v>3</v>
      </c>
      <c r="BO2052" s="1" t="s">
        <v>3</v>
      </c>
      <c r="BP2052" s="1" t="s">
        <v>3</v>
      </c>
      <c r="BQ2052" s="1"/>
      <c r="BR2052" s="1"/>
      <c r="BS2052" s="1"/>
      <c r="BT2052" s="1"/>
      <c r="BU2052" s="1"/>
      <c r="BV2052" s="1"/>
      <c r="BW2052" s="1"/>
      <c r="BX2052" s="1">
        <v>0</v>
      </c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>
        <v>0</v>
      </c>
    </row>
    <row r="2054" spans="1:245" x14ac:dyDescent="0.2">
      <c r="A2054" s="2">
        <v>52</v>
      </c>
      <c r="B2054" s="2">
        <f t="shared" ref="B2054:G2054" si="1659">B2160</f>
        <v>1</v>
      </c>
      <c r="C2054" s="2">
        <f t="shared" si="1659"/>
        <v>4</v>
      </c>
      <c r="D2054" s="2">
        <f t="shared" si="1659"/>
        <v>2052</v>
      </c>
      <c r="E2054" s="2">
        <f t="shared" si="1659"/>
        <v>0</v>
      </c>
      <c r="F2054" s="2" t="str">
        <f t="shared" si="1659"/>
        <v>Новый раздел</v>
      </c>
      <c r="G2054" s="2" t="str">
        <f t="shared" si="1659"/>
        <v>Парковочный карман</v>
      </c>
      <c r="H2054" s="2"/>
      <c r="I2054" s="2"/>
      <c r="J2054" s="2"/>
      <c r="K2054" s="2"/>
      <c r="L2054" s="2"/>
      <c r="M2054" s="2"/>
      <c r="N2054" s="2"/>
      <c r="O2054" s="2">
        <f t="shared" ref="O2054:AT2054" si="1660">O2160</f>
        <v>0</v>
      </c>
      <c r="P2054" s="2">
        <f t="shared" si="1660"/>
        <v>0</v>
      </c>
      <c r="Q2054" s="2">
        <f t="shared" si="1660"/>
        <v>0</v>
      </c>
      <c r="R2054" s="2">
        <f t="shared" si="1660"/>
        <v>0</v>
      </c>
      <c r="S2054" s="2">
        <f t="shared" si="1660"/>
        <v>0</v>
      </c>
      <c r="T2054" s="2">
        <f t="shared" si="1660"/>
        <v>0</v>
      </c>
      <c r="U2054" s="2">
        <f t="shared" si="1660"/>
        <v>0</v>
      </c>
      <c r="V2054" s="2">
        <f t="shared" si="1660"/>
        <v>0</v>
      </c>
      <c r="W2054" s="2">
        <f t="shared" si="1660"/>
        <v>0</v>
      </c>
      <c r="X2054" s="2">
        <f t="shared" si="1660"/>
        <v>0</v>
      </c>
      <c r="Y2054" s="2">
        <f t="shared" si="1660"/>
        <v>0</v>
      </c>
      <c r="Z2054" s="2">
        <f t="shared" si="1660"/>
        <v>0</v>
      </c>
      <c r="AA2054" s="2">
        <f t="shared" si="1660"/>
        <v>0</v>
      </c>
      <c r="AB2054" s="2">
        <f t="shared" si="1660"/>
        <v>0</v>
      </c>
      <c r="AC2054" s="2">
        <f t="shared" si="1660"/>
        <v>0</v>
      </c>
      <c r="AD2054" s="2">
        <f t="shared" si="1660"/>
        <v>0</v>
      </c>
      <c r="AE2054" s="2">
        <f t="shared" si="1660"/>
        <v>0</v>
      </c>
      <c r="AF2054" s="2">
        <f t="shared" si="1660"/>
        <v>0</v>
      </c>
      <c r="AG2054" s="2">
        <f t="shared" si="1660"/>
        <v>0</v>
      </c>
      <c r="AH2054" s="2">
        <f t="shared" si="1660"/>
        <v>0</v>
      </c>
      <c r="AI2054" s="2">
        <f t="shared" si="1660"/>
        <v>0</v>
      </c>
      <c r="AJ2054" s="2">
        <f t="shared" si="1660"/>
        <v>0</v>
      </c>
      <c r="AK2054" s="2">
        <f t="shared" si="1660"/>
        <v>0</v>
      </c>
      <c r="AL2054" s="2">
        <f t="shared" si="1660"/>
        <v>0</v>
      </c>
      <c r="AM2054" s="2">
        <f t="shared" si="1660"/>
        <v>0</v>
      </c>
      <c r="AN2054" s="2">
        <f t="shared" si="1660"/>
        <v>0</v>
      </c>
      <c r="AO2054" s="2">
        <f t="shared" si="1660"/>
        <v>0</v>
      </c>
      <c r="AP2054" s="2">
        <f t="shared" si="1660"/>
        <v>0</v>
      </c>
      <c r="AQ2054" s="2">
        <f t="shared" si="1660"/>
        <v>0</v>
      </c>
      <c r="AR2054" s="2">
        <f t="shared" si="1660"/>
        <v>0</v>
      </c>
      <c r="AS2054" s="2">
        <f t="shared" si="1660"/>
        <v>0</v>
      </c>
      <c r="AT2054" s="2">
        <f t="shared" si="1660"/>
        <v>0</v>
      </c>
      <c r="AU2054" s="2">
        <f t="shared" ref="AU2054:BZ2054" si="1661">AU2160</f>
        <v>0</v>
      </c>
      <c r="AV2054" s="2">
        <f t="shared" si="1661"/>
        <v>0</v>
      </c>
      <c r="AW2054" s="2">
        <f t="shared" si="1661"/>
        <v>0</v>
      </c>
      <c r="AX2054" s="2">
        <f t="shared" si="1661"/>
        <v>0</v>
      </c>
      <c r="AY2054" s="2">
        <f t="shared" si="1661"/>
        <v>0</v>
      </c>
      <c r="AZ2054" s="2">
        <f t="shared" si="1661"/>
        <v>0</v>
      </c>
      <c r="BA2054" s="2">
        <f t="shared" si="1661"/>
        <v>0</v>
      </c>
      <c r="BB2054" s="2">
        <f t="shared" si="1661"/>
        <v>0</v>
      </c>
      <c r="BC2054" s="2">
        <f t="shared" si="1661"/>
        <v>0</v>
      </c>
      <c r="BD2054" s="2">
        <f t="shared" si="1661"/>
        <v>0</v>
      </c>
      <c r="BE2054" s="2">
        <f t="shared" si="1661"/>
        <v>0</v>
      </c>
      <c r="BF2054" s="2">
        <f t="shared" si="1661"/>
        <v>0</v>
      </c>
      <c r="BG2054" s="2">
        <f t="shared" si="1661"/>
        <v>0</v>
      </c>
      <c r="BH2054" s="2">
        <f t="shared" si="1661"/>
        <v>0</v>
      </c>
      <c r="BI2054" s="2">
        <f t="shared" si="1661"/>
        <v>0</v>
      </c>
      <c r="BJ2054" s="2">
        <f t="shared" si="1661"/>
        <v>0</v>
      </c>
      <c r="BK2054" s="2">
        <f t="shared" si="1661"/>
        <v>0</v>
      </c>
      <c r="BL2054" s="2">
        <f t="shared" si="1661"/>
        <v>0</v>
      </c>
      <c r="BM2054" s="2">
        <f t="shared" si="1661"/>
        <v>0</v>
      </c>
      <c r="BN2054" s="2">
        <f t="shared" si="1661"/>
        <v>0</v>
      </c>
      <c r="BO2054" s="2">
        <f t="shared" si="1661"/>
        <v>0</v>
      </c>
      <c r="BP2054" s="2">
        <f t="shared" si="1661"/>
        <v>0</v>
      </c>
      <c r="BQ2054" s="2">
        <f t="shared" si="1661"/>
        <v>0</v>
      </c>
      <c r="BR2054" s="2">
        <f t="shared" si="1661"/>
        <v>0</v>
      </c>
      <c r="BS2054" s="2">
        <f t="shared" si="1661"/>
        <v>0</v>
      </c>
      <c r="BT2054" s="2">
        <f t="shared" si="1661"/>
        <v>0</v>
      </c>
      <c r="BU2054" s="2">
        <f t="shared" si="1661"/>
        <v>0</v>
      </c>
      <c r="BV2054" s="2">
        <f t="shared" si="1661"/>
        <v>0</v>
      </c>
      <c r="BW2054" s="2">
        <f t="shared" si="1661"/>
        <v>0</v>
      </c>
      <c r="BX2054" s="2">
        <f t="shared" si="1661"/>
        <v>0</v>
      </c>
      <c r="BY2054" s="2">
        <f t="shared" si="1661"/>
        <v>0</v>
      </c>
      <c r="BZ2054" s="2">
        <f t="shared" si="1661"/>
        <v>0</v>
      </c>
      <c r="CA2054" s="2">
        <f t="shared" ref="CA2054:DF2054" si="1662">CA2160</f>
        <v>0</v>
      </c>
      <c r="CB2054" s="2">
        <f t="shared" si="1662"/>
        <v>0</v>
      </c>
      <c r="CC2054" s="2">
        <f t="shared" si="1662"/>
        <v>0</v>
      </c>
      <c r="CD2054" s="2">
        <f t="shared" si="1662"/>
        <v>0</v>
      </c>
      <c r="CE2054" s="2">
        <f t="shared" si="1662"/>
        <v>0</v>
      </c>
      <c r="CF2054" s="2">
        <f t="shared" si="1662"/>
        <v>0</v>
      </c>
      <c r="CG2054" s="2">
        <f t="shared" si="1662"/>
        <v>0</v>
      </c>
      <c r="CH2054" s="2">
        <f t="shared" si="1662"/>
        <v>0</v>
      </c>
      <c r="CI2054" s="2">
        <f t="shared" si="1662"/>
        <v>0</v>
      </c>
      <c r="CJ2054" s="2">
        <f t="shared" si="1662"/>
        <v>0</v>
      </c>
      <c r="CK2054" s="2">
        <f t="shared" si="1662"/>
        <v>0</v>
      </c>
      <c r="CL2054" s="2">
        <f t="shared" si="1662"/>
        <v>0</v>
      </c>
      <c r="CM2054" s="2">
        <f t="shared" si="1662"/>
        <v>0</v>
      </c>
      <c r="CN2054" s="2">
        <f t="shared" si="1662"/>
        <v>0</v>
      </c>
      <c r="CO2054" s="2">
        <f t="shared" si="1662"/>
        <v>0</v>
      </c>
      <c r="CP2054" s="2">
        <f t="shared" si="1662"/>
        <v>0</v>
      </c>
      <c r="CQ2054" s="2">
        <f t="shared" si="1662"/>
        <v>0</v>
      </c>
      <c r="CR2054" s="2">
        <f t="shared" si="1662"/>
        <v>0</v>
      </c>
      <c r="CS2054" s="2">
        <f t="shared" si="1662"/>
        <v>0</v>
      </c>
      <c r="CT2054" s="2">
        <f t="shared" si="1662"/>
        <v>0</v>
      </c>
      <c r="CU2054" s="2">
        <f t="shared" si="1662"/>
        <v>0</v>
      </c>
      <c r="CV2054" s="2">
        <f t="shared" si="1662"/>
        <v>0</v>
      </c>
      <c r="CW2054" s="2">
        <f t="shared" si="1662"/>
        <v>0</v>
      </c>
      <c r="CX2054" s="2">
        <f t="shared" si="1662"/>
        <v>0</v>
      </c>
      <c r="CY2054" s="2">
        <f t="shared" si="1662"/>
        <v>0</v>
      </c>
      <c r="CZ2054" s="2">
        <f t="shared" si="1662"/>
        <v>0</v>
      </c>
      <c r="DA2054" s="2">
        <f t="shared" si="1662"/>
        <v>0</v>
      </c>
      <c r="DB2054" s="2">
        <f t="shared" si="1662"/>
        <v>0</v>
      </c>
      <c r="DC2054" s="2">
        <f t="shared" si="1662"/>
        <v>0</v>
      </c>
      <c r="DD2054" s="2">
        <f t="shared" si="1662"/>
        <v>0</v>
      </c>
      <c r="DE2054" s="2">
        <f t="shared" si="1662"/>
        <v>0</v>
      </c>
      <c r="DF2054" s="2">
        <f t="shared" si="1662"/>
        <v>0</v>
      </c>
      <c r="DG2054" s="3">
        <f t="shared" ref="DG2054:EL2054" si="1663">DG2160</f>
        <v>0</v>
      </c>
      <c r="DH2054" s="3">
        <f t="shared" si="1663"/>
        <v>0</v>
      </c>
      <c r="DI2054" s="3">
        <f t="shared" si="1663"/>
        <v>0</v>
      </c>
      <c r="DJ2054" s="3">
        <f t="shared" si="1663"/>
        <v>0</v>
      </c>
      <c r="DK2054" s="3">
        <f t="shared" si="1663"/>
        <v>0</v>
      </c>
      <c r="DL2054" s="3">
        <f t="shared" si="1663"/>
        <v>0</v>
      </c>
      <c r="DM2054" s="3">
        <f t="shared" si="1663"/>
        <v>0</v>
      </c>
      <c r="DN2054" s="3">
        <f t="shared" si="1663"/>
        <v>0</v>
      </c>
      <c r="DO2054" s="3">
        <f t="shared" si="1663"/>
        <v>0</v>
      </c>
      <c r="DP2054" s="3">
        <f t="shared" si="1663"/>
        <v>0</v>
      </c>
      <c r="DQ2054" s="3">
        <f t="shared" si="1663"/>
        <v>0</v>
      </c>
      <c r="DR2054" s="3">
        <f t="shared" si="1663"/>
        <v>0</v>
      </c>
      <c r="DS2054" s="3">
        <f t="shared" si="1663"/>
        <v>0</v>
      </c>
      <c r="DT2054" s="3">
        <f t="shared" si="1663"/>
        <v>0</v>
      </c>
      <c r="DU2054" s="3">
        <f t="shared" si="1663"/>
        <v>0</v>
      </c>
      <c r="DV2054" s="3">
        <f t="shared" si="1663"/>
        <v>0</v>
      </c>
      <c r="DW2054" s="3">
        <f t="shared" si="1663"/>
        <v>0</v>
      </c>
      <c r="DX2054" s="3">
        <f t="shared" si="1663"/>
        <v>0</v>
      </c>
      <c r="DY2054" s="3">
        <f t="shared" si="1663"/>
        <v>0</v>
      </c>
      <c r="DZ2054" s="3">
        <f t="shared" si="1663"/>
        <v>0</v>
      </c>
      <c r="EA2054" s="3">
        <f t="shared" si="1663"/>
        <v>0</v>
      </c>
      <c r="EB2054" s="3">
        <f t="shared" si="1663"/>
        <v>0</v>
      </c>
      <c r="EC2054" s="3">
        <f t="shared" si="1663"/>
        <v>0</v>
      </c>
      <c r="ED2054" s="3">
        <f t="shared" si="1663"/>
        <v>0</v>
      </c>
      <c r="EE2054" s="3">
        <f t="shared" si="1663"/>
        <v>0</v>
      </c>
      <c r="EF2054" s="3">
        <f t="shared" si="1663"/>
        <v>0</v>
      </c>
      <c r="EG2054" s="3">
        <f t="shared" si="1663"/>
        <v>0</v>
      </c>
      <c r="EH2054" s="3">
        <f t="shared" si="1663"/>
        <v>0</v>
      </c>
      <c r="EI2054" s="3">
        <f t="shared" si="1663"/>
        <v>0</v>
      </c>
      <c r="EJ2054" s="3">
        <f t="shared" si="1663"/>
        <v>0</v>
      </c>
      <c r="EK2054" s="3">
        <f t="shared" si="1663"/>
        <v>0</v>
      </c>
      <c r="EL2054" s="3">
        <f t="shared" si="1663"/>
        <v>0</v>
      </c>
      <c r="EM2054" s="3">
        <f t="shared" ref="EM2054:FR2054" si="1664">EM2160</f>
        <v>0</v>
      </c>
      <c r="EN2054" s="3">
        <f t="shared" si="1664"/>
        <v>0</v>
      </c>
      <c r="EO2054" s="3">
        <f t="shared" si="1664"/>
        <v>0</v>
      </c>
      <c r="EP2054" s="3">
        <f t="shared" si="1664"/>
        <v>0</v>
      </c>
      <c r="EQ2054" s="3">
        <f t="shared" si="1664"/>
        <v>0</v>
      </c>
      <c r="ER2054" s="3">
        <f t="shared" si="1664"/>
        <v>0</v>
      </c>
      <c r="ES2054" s="3">
        <f t="shared" si="1664"/>
        <v>0</v>
      </c>
      <c r="ET2054" s="3">
        <f t="shared" si="1664"/>
        <v>0</v>
      </c>
      <c r="EU2054" s="3">
        <f t="shared" si="1664"/>
        <v>0</v>
      </c>
      <c r="EV2054" s="3">
        <f t="shared" si="1664"/>
        <v>0</v>
      </c>
      <c r="EW2054" s="3">
        <f t="shared" si="1664"/>
        <v>0</v>
      </c>
      <c r="EX2054" s="3">
        <f t="shared" si="1664"/>
        <v>0</v>
      </c>
      <c r="EY2054" s="3">
        <f t="shared" si="1664"/>
        <v>0</v>
      </c>
      <c r="EZ2054" s="3">
        <f t="shared" si="1664"/>
        <v>0</v>
      </c>
      <c r="FA2054" s="3">
        <f t="shared" si="1664"/>
        <v>0</v>
      </c>
      <c r="FB2054" s="3">
        <f t="shared" si="1664"/>
        <v>0</v>
      </c>
      <c r="FC2054" s="3">
        <f t="shared" si="1664"/>
        <v>0</v>
      </c>
      <c r="FD2054" s="3">
        <f t="shared" si="1664"/>
        <v>0</v>
      </c>
      <c r="FE2054" s="3">
        <f t="shared" si="1664"/>
        <v>0</v>
      </c>
      <c r="FF2054" s="3">
        <f t="shared" si="1664"/>
        <v>0</v>
      </c>
      <c r="FG2054" s="3">
        <f t="shared" si="1664"/>
        <v>0</v>
      </c>
      <c r="FH2054" s="3">
        <f t="shared" si="1664"/>
        <v>0</v>
      </c>
      <c r="FI2054" s="3">
        <f t="shared" si="1664"/>
        <v>0</v>
      </c>
      <c r="FJ2054" s="3">
        <f t="shared" si="1664"/>
        <v>0</v>
      </c>
      <c r="FK2054" s="3">
        <f t="shared" si="1664"/>
        <v>0</v>
      </c>
      <c r="FL2054" s="3">
        <f t="shared" si="1664"/>
        <v>0</v>
      </c>
      <c r="FM2054" s="3">
        <f t="shared" si="1664"/>
        <v>0</v>
      </c>
      <c r="FN2054" s="3">
        <f t="shared" si="1664"/>
        <v>0</v>
      </c>
      <c r="FO2054" s="3">
        <f t="shared" si="1664"/>
        <v>0</v>
      </c>
      <c r="FP2054" s="3">
        <f t="shared" si="1664"/>
        <v>0</v>
      </c>
      <c r="FQ2054" s="3">
        <f t="shared" si="1664"/>
        <v>0</v>
      </c>
      <c r="FR2054" s="3">
        <f t="shared" si="1664"/>
        <v>0</v>
      </c>
      <c r="FS2054" s="3">
        <f t="shared" ref="FS2054:GX2054" si="1665">FS2160</f>
        <v>0</v>
      </c>
      <c r="FT2054" s="3">
        <f t="shared" si="1665"/>
        <v>0</v>
      </c>
      <c r="FU2054" s="3">
        <f t="shared" si="1665"/>
        <v>0</v>
      </c>
      <c r="FV2054" s="3">
        <f t="shared" si="1665"/>
        <v>0</v>
      </c>
      <c r="FW2054" s="3">
        <f t="shared" si="1665"/>
        <v>0</v>
      </c>
      <c r="FX2054" s="3">
        <f t="shared" si="1665"/>
        <v>0</v>
      </c>
      <c r="FY2054" s="3">
        <f t="shared" si="1665"/>
        <v>0</v>
      </c>
      <c r="FZ2054" s="3">
        <f t="shared" si="1665"/>
        <v>0</v>
      </c>
      <c r="GA2054" s="3">
        <f t="shared" si="1665"/>
        <v>0</v>
      </c>
      <c r="GB2054" s="3">
        <f t="shared" si="1665"/>
        <v>0</v>
      </c>
      <c r="GC2054" s="3">
        <f t="shared" si="1665"/>
        <v>0</v>
      </c>
      <c r="GD2054" s="3">
        <f t="shared" si="1665"/>
        <v>0</v>
      </c>
      <c r="GE2054" s="3">
        <f t="shared" si="1665"/>
        <v>0</v>
      </c>
      <c r="GF2054" s="3">
        <f t="shared" si="1665"/>
        <v>0</v>
      </c>
      <c r="GG2054" s="3">
        <f t="shared" si="1665"/>
        <v>0</v>
      </c>
      <c r="GH2054" s="3">
        <f t="shared" si="1665"/>
        <v>0</v>
      </c>
      <c r="GI2054" s="3">
        <f t="shared" si="1665"/>
        <v>0</v>
      </c>
      <c r="GJ2054" s="3">
        <f t="shared" si="1665"/>
        <v>0</v>
      </c>
      <c r="GK2054" s="3">
        <f t="shared" si="1665"/>
        <v>0</v>
      </c>
      <c r="GL2054" s="3">
        <f t="shared" si="1665"/>
        <v>0</v>
      </c>
      <c r="GM2054" s="3">
        <f t="shared" si="1665"/>
        <v>0</v>
      </c>
      <c r="GN2054" s="3">
        <f t="shared" si="1665"/>
        <v>0</v>
      </c>
      <c r="GO2054" s="3">
        <f t="shared" si="1665"/>
        <v>0</v>
      </c>
      <c r="GP2054" s="3">
        <f t="shared" si="1665"/>
        <v>0</v>
      </c>
      <c r="GQ2054" s="3">
        <f t="shared" si="1665"/>
        <v>0</v>
      </c>
      <c r="GR2054" s="3">
        <f t="shared" si="1665"/>
        <v>0</v>
      </c>
      <c r="GS2054" s="3">
        <f t="shared" si="1665"/>
        <v>0</v>
      </c>
      <c r="GT2054" s="3">
        <f t="shared" si="1665"/>
        <v>0</v>
      </c>
      <c r="GU2054" s="3">
        <f t="shared" si="1665"/>
        <v>0</v>
      </c>
      <c r="GV2054" s="3">
        <f t="shared" si="1665"/>
        <v>0</v>
      </c>
      <c r="GW2054" s="3">
        <f t="shared" si="1665"/>
        <v>0</v>
      </c>
      <c r="GX2054" s="3">
        <f t="shared" si="1665"/>
        <v>0</v>
      </c>
    </row>
    <row r="2056" spans="1:245" x14ac:dyDescent="0.2">
      <c r="A2056" s="1">
        <v>5</v>
      </c>
      <c r="B2056" s="1">
        <v>1</v>
      </c>
      <c r="C2056" s="1"/>
      <c r="D2056" s="1">
        <f>ROW(A2074)</f>
        <v>2074</v>
      </c>
      <c r="E2056" s="1"/>
      <c r="F2056" s="1" t="s">
        <v>15</v>
      </c>
      <c r="G2056" s="1" t="s">
        <v>455</v>
      </c>
      <c r="H2056" s="1" t="s">
        <v>3</v>
      </c>
      <c r="I2056" s="1">
        <v>0</v>
      </c>
      <c r="J2056" s="1"/>
      <c r="K2056" s="1">
        <v>-1</v>
      </c>
      <c r="L2056" s="1"/>
      <c r="M2056" s="1"/>
      <c r="N2056" s="1"/>
      <c r="O2056" s="1"/>
      <c r="P2056" s="1"/>
      <c r="Q2056" s="1"/>
      <c r="R2056" s="1"/>
      <c r="S2056" s="1"/>
      <c r="T2056" s="1"/>
      <c r="U2056" s="1" t="s">
        <v>3</v>
      </c>
      <c r="V2056" s="1">
        <v>0</v>
      </c>
      <c r="W2056" s="1"/>
      <c r="X2056" s="1"/>
      <c r="Y2056" s="1"/>
      <c r="Z2056" s="1"/>
      <c r="AA2056" s="1"/>
      <c r="AB2056" s="1" t="s">
        <v>3</v>
      </c>
      <c r="AC2056" s="1" t="s">
        <v>3</v>
      </c>
      <c r="AD2056" s="1" t="s">
        <v>3</v>
      </c>
      <c r="AE2056" s="1" t="s">
        <v>3</v>
      </c>
      <c r="AF2056" s="1" t="s">
        <v>3</v>
      </c>
      <c r="AG2056" s="1" t="s">
        <v>3</v>
      </c>
      <c r="AH2056" s="1"/>
      <c r="AI2056" s="1"/>
      <c r="AJ2056" s="1"/>
      <c r="AK2056" s="1"/>
      <c r="AL2056" s="1"/>
      <c r="AM2056" s="1"/>
      <c r="AN2056" s="1"/>
      <c r="AO2056" s="1"/>
      <c r="AP2056" s="1" t="s">
        <v>3</v>
      </c>
      <c r="AQ2056" s="1" t="s">
        <v>3</v>
      </c>
      <c r="AR2056" s="1" t="s">
        <v>3</v>
      </c>
      <c r="AS2056" s="1"/>
      <c r="AT2056" s="1"/>
      <c r="AU2056" s="1"/>
      <c r="AV2056" s="1"/>
      <c r="AW2056" s="1"/>
      <c r="AX2056" s="1"/>
      <c r="AY2056" s="1"/>
      <c r="AZ2056" s="1" t="s">
        <v>3</v>
      </c>
      <c r="BA2056" s="1"/>
      <c r="BB2056" s="1" t="s">
        <v>3</v>
      </c>
      <c r="BC2056" s="1" t="s">
        <v>3</v>
      </c>
      <c r="BD2056" s="1" t="s">
        <v>3</v>
      </c>
      <c r="BE2056" s="1" t="s">
        <v>3</v>
      </c>
      <c r="BF2056" s="1" t="s">
        <v>3</v>
      </c>
      <c r="BG2056" s="1" t="s">
        <v>3</v>
      </c>
      <c r="BH2056" s="1" t="s">
        <v>3</v>
      </c>
      <c r="BI2056" s="1" t="s">
        <v>3</v>
      </c>
      <c r="BJ2056" s="1" t="s">
        <v>3</v>
      </c>
      <c r="BK2056" s="1" t="s">
        <v>3</v>
      </c>
      <c r="BL2056" s="1" t="s">
        <v>3</v>
      </c>
      <c r="BM2056" s="1" t="s">
        <v>3</v>
      </c>
      <c r="BN2056" s="1" t="s">
        <v>3</v>
      </c>
      <c r="BO2056" s="1" t="s">
        <v>3</v>
      </c>
      <c r="BP2056" s="1" t="s">
        <v>3</v>
      </c>
      <c r="BQ2056" s="1"/>
      <c r="BR2056" s="1"/>
      <c r="BS2056" s="1"/>
      <c r="BT2056" s="1"/>
      <c r="BU2056" s="1"/>
      <c r="BV2056" s="1"/>
      <c r="BW2056" s="1"/>
      <c r="BX2056" s="1">
        <v>0</v>
      </c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>
        <v>0</v>
      </c>
    </row>
    <row r="2058" spans="1:245" x14ac:dyDescent="0.2">
      <c r="A2058" s="2">
        <v>52</v>
      </c>
      <c r="B2058" s="2">
        <f t="shared" ref="B2058:G2058" si="1666">B2074</f>
        <v>1</v>
      </c>
      <c r="C2058" s="2">
        <f t="shared" si="1666"/>
        <v>5</v>
      </c>
      <c r="D2058" s="2">
        <f t="shared" si="1666"/>
        <v>2056</v>
      </c>
      <c r="E2058" s="2">
        <f t="shared" si="1666"/>
        <v>0</v>
      </c>
      <c r="F2058" s="2" t="str">
        <f t="shared" si="1666"/>
        <v>Новый подраздел</v>
      </c>
      <c r="G2058" s="2" t="str">
        <f t="shared" si="1666"/>
        <v>Демонтаж/монтаж дорожного борта</v>
      </c>
      <c r="H2058" s="2"/>
      <c r="I2058" s="2"/>
      <c r="J2058" s="2"/>
      <c r="K2058" s="2"/>
      <c r="L2058" s="2"/>
      <c r="M2058" s="2"/>
      <c r="N2058" s="2"/>
      <c r="O2058" s="2">
        <f t="shared" ref="O2058:AT2058" si="1667">O2074</f>
        <v>0</v>
      </c>
      <c r="P2058" s="2">
        <f t="shared" si="1667"/>
        <v>0</v>
      </c>
      <c r="Q2058" s="2">
        <f t="shared" si="1667"/>
        <v>0</v>
      </c>
      <c r="R2058" s="2">
        <f t="shared" si="1667"/>
        <v>0</v>
      </c>
      <c r="S2058" s="2">
        <f t="shared" si="1667"/>
        <v>0</v>
      </c>
      <c r="T2058" s="2">
        <f t="shared" si="1667"/>
        <v>0</v>
      </c>
      <c r="U2058" s="2">
        <f t="shared" si="1667"/>
        <v>0</v>
      </c>
      <c r="V2058" s="2">
        <f t="shared" si="1667"/>
        <v>0</v>
      </c>
      <c r="W2058" s="2">
        <f t="shared" si="1667"/>
        <v>0</v>
      </c>
      <c r="X2058" s="2">
        <f t="shared" si="1667"/>
        <v>0</v>
      </c>
      <c r="Y2058" s="2">
        <f t="shared" si="1667"/>
        <v>0</v>
      </c>
      <c r="Z2058" s="2">
        <f t="shared" si="1667"/>
        <v>0</v>
      </c>
      <c r="AA2058" s="2">
        <f t="shared" si="1667"/>
        <v>0</v>
      </c>
      <c r="AB2058" s="2">
        <f t="shared" si="1667"/>
        <v>0</v>
      </c>
      <c r="AC2058" s="2">
        <f t="shared" si="1667"/>
        <v>0</v>
      </c>
      <c r="AD2058" s="2">
        <f t="shared" si="1667"/>
        <v>0</v>
      </c>
      <c r="AE2058" s="2">
        <f t="shared" si="1667"/>
        <v>0</v>
      </c>
      <c r="AF2058" s="2">
        <f t="shared" si="1667"/>
        <v>0</v>
      </c>
      <c r="AG2058" s="2">
        <f t="shared" si="1667"/>
        <v>0</v>
      </c>
      <c r="AH2058" s="2">
        <f t="shared" si="1667"/>
        <v>0</v>
      </c>
      <c r="AI2058" s="2">
        <f t="shared" si="1667"/>
        <v>0</v>
      </c>
      <c r="AJ2058" s="2">
        <f t="shared" si="1667"/>
        <v>0</v>
      </c>
      <c r="AK2058" s="2">
        <f t="shared" si="1667"/>
        <v>0</v>
      </c>
      <c r="AL2058" s="2">
        <f t="shared" si="1667"/>
        <v>0</v>
      </c>
      <c r="AM2058" s="2">
        <f t="shared" si="1667"/>
        <v>0</v>
      </c>
      <c r="AN2058" s="2">
        <f t="shared" si="1667"/>
        <v>0</v>
      </c>
      <c r="AO2058" s="2">
        <f t="shared" si="1667"/>
        <v>0</v>
      </c>
      <c r="AP2058" s="2">
        <f t="shared" si="1667"/>
        <v>0</v>
      </c>
      <c r="AQ2058" s="2">
        <f t="shared" si="1667"/>
        <v>0</v>
      </c>
      <c r="AR2058" s="2">
        <f t="shared" si="1667"/>
        <v>0</v>
      </c>
      <c r="AS2058" s="2">
        <f t="shared" si="1667"/>
        <v>0</v>
      </c>
      <c r="AT2058" s="2">
        <f t="shared" si="1667"/>
        <v>0</v>
      </c>
      <c r="AU2058" s="2">
        <f t="shared" ref="AU2058:BZ2058" si="1668">AU2074</f>
        <v>0</v>
      </c>
      <c r="AV2058" s="2">
        <f t="shared" si="1668"/>
        <v>0</v>
      </c>
      <c r="AW2058" s="2">
        <f t="shared" si="1668"/>
        <v>0</v>
      </c>
      <c r="AX2058" s="2">
        <f t="shared" si="1668"/>
        <v>0</v>
      </c>
      <c r="AY2058" s="2">
        <f t="shared" si="1668"/>
        <v>0</v>
      </c>
      <c r="AZ2058" s="2">
        <f t="shared" si="1668"/>
        <v>0</v>
      </c>
      <c r="BA2058" s="2">
        <f t="shared" si="1668"/>
        <v>0</v>
      </c>
      <c r="BB2058" s="2">
        <f t="shared" si="1668"/>
        <v>0</v>
      </c>
      <c r="BC2058" s="2">
        <f t="shared" si="1668"/>
        <v>0</v>
      </c>
      <c r="BD2058" s="2">
        <f t="shared" si="1668"/>
        <v>0</v>
      </c>
      <c r="BE2058" s="2">
        <f t="shared" si="1668"/>
        <v>0</v>
      </c>
      <c r="BF2058" s="2">
        <f t="shared" si="1668"/>
        <v>0</v>
      </c>
      <c r="BG2058" s="2">
        <f t="shared" si="1668"/>
        <v>0</v>
      </c>
      <c r="BH2058" s="2">
        <f t="shared" si="1668"/>
        <v>0</v>
      </c>
      <c r="BI2058" s="2">
        <f t="shared" si="1668"/>
        <v>0</v>
      </c>
      <c r="BJ2058" s="2">
        <f t="shared" si="1668"/>
        <v>0</v>
      </c>
      <c r="BK2058" s="2">
        <f t="shared" si="1668"/>
        <v>0</v>
      </c>
      <c r="BL2058" s="2">
        <f t="shared" si="1668"/>
        <v>0</v>
      </c>
      <c r="BM2058" s="2">
        <f t="shared" si="1668"/>
        <v>0</v>
      </c>
      <c r="BN2058" s="2">
        <f t="shared" si="1668"/>
        <v>0</v>
      </c>
      <c r="BO2058" s="2">
        <f t="shared" si="1668"/>
        <v>0</v>
      </c>
      <c r="BP2058" s="2">
        <f t="shared" si="1668"/>
        <v>0</v>
      </c>
      <c r="BQ2058" s="2">
        <f t="shared" si="1668"/>
        <v>0</v>
      </c>
      <c r="BR2058" s="2">
        <f t="shared" si="1668"/>
        <v>0</v>
      </c>
      <c r="BS2058" s="2">
        <f t="shared" si="1668"/>
        <v>0</v>
      </c>
      <c r="BT2058" s="2">
        <f t="shared" si="1668"/>
        <v>0</v>
      </c>
      <c r="BU2058" s="2">
        <f t="shared" si="1668"/>
        <v>0</v>
      </c>
      <c r="BV2058" s="2">
        <f t="shared" si="1668"/>
        <v>0</v>
      </c>
      <c r="BW2058" s="2">
        <f t="shared" si="1668"/>
        <v>0</v>
      </c>
      <c r="BX2058" s="2">
        <f t="shared" si="1668"/>
        <v>0</v>
      </c>
      <c r="BY2058" s="2">
        <f t="shared" si="1668"/>
        <v>0</v>
      </c>
      <c r="BZ2058" s="2">
        <f t="shared" si="1668"/>
        <v>0</v>
      </c>
      <c r="CA2058" s="2">
        <f t="shared" ref="CA2058:DF2058" si="1669">CA2074</f>
        <v>0</v>
      </c>
      <c r="CB2058" s="2">
        <f t="shared" si="1669"/>
        <v>0</v>
      </c>
      <c r="CC2058" s="2">
        <f t="shared" si="1669"/>
        <v>0</v>
      </c>
      <c r="CD2058" s="2">
        <f t="shared" si="1669"/>
        <v>0</v>
      </c>
      <c r="CE2058" s="2">
        <f t="shared" si="1669"/>
        <v>0</v>
      </c>
      <c r="CF2058" s="2">
        <f t="shared" si="1669"/>
        <v>0</v>
      </c>
      <c r="CG2058" s="2">
        <f t="shared" si="1669"/>
        <v>0</v>
      </c>
      <c r="CH2058" s="2">
        <f t="shared" si="1669"/>
        <v>0</v>
      </c>
      <c r="CI2058" s="2">
        <f t="shared" si="1669"/>
        <v>0</v>
      </c>
      <c r="CJ2058" s="2">
        <f t="shared" si="1669"/>
        <v>0</v>
      </c>
      <c r="CK2058" s="2">
        <f t="shared" si="1669"/>
        <v>0</v>
      </c>
      <c r="CL2058" s="2">
        <f t="shared" si="1669"/>
        <v>0</v>
      </c>
      <c r="CM2058" s="2">
        <f t="shared" si="1669"/>
        <v>0</v>
      </c>
      <c r="CN2058" s="2">
        <f t="shared" si="1669"/>
        <v>0</v>
      </c>
      <c r="CO2058" s="2">
        <f t="shared" si="1669"/>
        <v>0</v>
      </c>
      <c r="CP2058" s="2">
        <f t="shared" si="1669"/>
        <v>0</v>
      </c>
      <c r="CQ2058" s="2">
        <f t="shared" si="1669"/>
        <v>0</v>
      </c>
      <c r="CR2058" s="2">
        <f t="shared" si="1669"/>
        <v>0</v>
      </c>
      <c r="CS2058" s="2">
        <f t="shared" si="1669"/>
        <v>0</v>
      </c>
      <c r="CT2058" s="2">
        <f t="shared" si="1669"/>
        <v>0</v>
      </c>
      <c r="CU2058" s="2">
        <f t="shared" si="1669"/>
        <v>0</v>
      </c>
      <c r="CV2058" s="2">
        <f t="shared" si="1669"/>
        <v>0</v>
      </c>
      <c r="CW2058" s="2">
        <f t="shared" si="1669"/>
        <v>0</v>
      </c>
      <c r="CX2058" s="2">
        <f t="shared" si="1669"/>
        <v>0</v>
      </c>
      <c r="CY2058" s="2">
        <f t="shared" si="1669"/>
        <v>0</v>
      </c>
      <c r="CZ2058" s="2">
        <f t="shared" si="1669"/>
        <v>0</v>
      </c>
      <c r="DA2058" s="2">
        <f t="shared" si="1669"/>
        <v>0</v>
      </c>
      <c r="DB2058" s="2">
        <f t="shared" si="1669"/>
        <v>0</v>
      </c>
      <c r="DC2058" s="2">
        <f t="shared" si="1669"/>
        <v>0</v>
      </c>
      <c r="DD2058" s="2">
        <f t="shared" si="1669"/>
        <v>0</v>
      </c>
      <c r="DE2058" s="2">
        <f t="shared" si="1669"/>
        <v>0</v>
      </c>
      <c r="DF2058" s="2">
        <f t="shared" si="1669"/>
        <v>0</v>
      </c>
      <c r="DG2058" s="3">
        <f t="shared" ref="DG2058:EL2058" si="1670">DG2074</f>
        <v>0</v>
      </c>
      <c r="DH2058" s="3">
        <f t="shared" si="1670"/>
        <v>0</v>
      </c>
      <c r="DI2058" s="3">
        <f t="shared" si="1670"/>
        <v>0</v>
      </c>
      <c r="DJ2058" s="3">
        <f t="shared" si="1670"/>
        <v>0</v>
      </c>
      <c r="DK2058" s="3">
        <f t="shared" si="1670"/>
        <v>0</v>
      </c>
      <c r="DL2058" s="3">
        <f t="shared" si="1670"/>
        <v>0</v>
      </c>
      <c r="DM2058" s="3">
        <f t="shared" si="1670"/>
        <v>0</v>
      </c>
      <c r="DN2058" s="3">
        <f t="shared" si="1670"/>
        <v>0</v>
      </c>
      <c r="DO2058" s="3">
        <f t="shared" si="1670"/>
        <v>0</v>
      </c>
      <c r="DP2058" s="3">
        <f t="shared" si="1670"/>
        <v>0</v>
      </c>
      <c r="DQ2058" s="3">
        <f t="shared" si="1670"/>
        <v>0</v>
      </c>
      <c r="DR2058" s="3">
        <f t="shared" si="1670"/>
        <v>0</v>
      </c>
      <c r="DS2058" s="3">
        <f t="shared" si="1670"/>
        <v>0</v>
      </c>
      <c r="DT2058" s="3">
        <f t="shared" si="1670"/>
        <v>0</v>
      </c>
      <c r="DU2058" s="3">
        <f t="shared" si="1670"/>
        <v>0</v>
      </c>
      <c r="DV2058" s="3">
        <f t="shared" si="1670"/>
        <v>0</v>
      </c>
      <c r="DW2058" s="3">
        <f t="shared" si="1670"/>
        <v>0</v>
      </c>
      <c r="DX2058" s="3">
        <f t="shared" si="1670"/>
        <v>0</v>
      </c>
      <c r="DY2058" s="3">
        <f t="shared" si="1670"/>
        <v>0</v>
      </c>
      <c r="DZ2058" s="3">
        <f t="shared" si="1670"/>
        <v>0</v>
      </c>
      <c r="EA2058" s="3">
        <f t="shared" si="1670"/>
        <v>0</v>
      </c>
      <c r="EB2058" s="3">
        <f t="shared" si="1670"/>
        <v>0</v>
      </c>
      <c r="EC2058" s="3">
        <f t="shared" si="1670"/>
        <v>0</v>
      </c>
      <c r="ED2058" s="3">
        <f t="shared" si="1670"/>
        <v>0</v>
      </c>
      <c r="EE2058" s="3">
        <f t="shared" si="1670"/>
        <v>0</v>
      </c>
      <c r="EF2058" s="3">
        <f t="shared" si="1670"/>
        <v>0</v>
      </c>
      <c r="EG2058" s="3">
        <f t="shared" si="1670"/>
        <v>0</v>
      </c>
      <c r="EH2058" s="3">
        <f t="shared" si="1670"/>
        <v>0</v>
      </c>
      <c r="EI2058" s="3">
        <f t="shared" si="1670"/>
        <v>0</v>
      </c>
      <c r="EJ2058" s="3">
        <f t="shared" si="1670"/>
        <v>0</v>
      </c>
      <c r="EK2058" s="3">
        <f t="shared" si="1670"/>
        <v>0</v>
      </c>
      <c r="EL2058" s="3">
        <f t="shared" si="1670"/>
        <v>0</v>
      </c>
      <c r="EM2058" s="3">
        <f t="shared" ref="EM2058:FR2058" si="1671">EM2074</f>
        <v>0</v>
      </c>
      <c r="EN2058" s="3">
        <f t="shared" si="1671"/>
        <v>0</v>
      </c>
      <c r="EO2058" s="3">
        <f t="shared" si="1671"/>
        <v>0</v>
      </c>
      <c r="EP2058" s="3">
        <f t="shared" si="1671"/>
        <v>0</v>
      </c>
      <c r="EQ2058" s="3">
        <f t="shared" si="1671"/>
        <v>0</v>
      </c>
      <c r="ER2058" s="3">
        <f t="shared" si="1671"/>
        <v>0</v>
      </c>
      <c r="ES2058" s="3">
        <f t="shared" si="1671"/>
        <v>0</v>
      </c>
      <c r="ET2058" s="3">
        <f t="shared" si="1671"/>
        <v>0</v>
      </c>
      <c r="EU2058" s="3">
        <f t="shared" si="1671"/>
        <v>0</v>
      </c>
      <c r="EV2058" s="3">
        <f t="shared" si="1671"/>
        <v>0</v>
      </c>
      <c r="EW2058" s="3">
        <f t="shared" si="1671"/>
        <v>0</v>
      </c>
      <c r="EX2058" s="3">
        <f t="shared" si="1671"/>
        <v>0</v>
      </c>
      <c r="EY2058" s="3">
        <f t="shared" si="1671"/>
        <v>0</v>
      </c>
      <c r="EZ2058" s="3">
        <f t="shared" si="1671"/>
        <v>0</v>
      </c>
      <c r="FA2058" s="3">
        <f t="shared" si="1671"/>
        <v>0</v>
      </c>
      <c r="FB2058" s="3">
        <f t="shared" si="1671"/>
        <v>0</v>
      </c>
      <c r="FC2058" s="3">
        <f t="shared" si="1671"/>
        <v>0</v>
      </c>
      <c r="FD2058" s="3">
        <f t="shared" si="1671"/>
        <v>0</v>
      </c>
      <c r="FE2058" s="3">
        <f t="shared" si="1671"/>
        <v>0</v>
      </c>
      <c r="FF2058" s="3">
        <f t="shared" si="1671"/>
        <v>0</v>
      </c>
      <c r="FG2058" s="3">
        <f t="shared" si="1671"/>
        <v>0</v>
      </c>
      <c r="FH2058" s="3">
        <f t="shared" si="1671"/>
        <v>0</v>
      </c>
      <c r="FI2058" s="3">
        <f t="shared" si="1671"/>
        <v>0</v>
      </c>
      <c r="FJ2058" s="3">
        <f t="shared" si="1671"/>
        <v>0</v>
      </c>
      <c r="FK2058" s="3">
        <f t="shared" si="1671"/>
        <v>0</v>
      </c>
      <c r="FL2058" s="3">
        <f t="shared" si="1671"/>
        <v>0</v>
      </c>
      <c r="FM2058" s="3">
        <f t="shared" si="1671"/>
        <v>0</v>
      </c>
      <c r="FN2058" s="3">
        <f t="shared" si="1671"/>
        <v>0</v>
      </c>
      <c r="FO2058" s="3">
        <f t="shared" si="1671"/>
        <v>0</v>
      </c>
      <c r="FP2058" s="3">
        <f t="shared" si="1671"/>
        <v>0</v>
      </c>
      <c r="FQ2058" s="3">
        <f t="shared" si="1671"/>
        <v>0</v>
      </c>
      <c r="FR2058" s="3">
        <f t="shared" si="1671"/>
        <v>0</v>
      </c>
      <c r="FS2058" s="3">
        <f t="shared" ref="FS2058:GX2058" si="1672">FS2074</f>
        <v>0</v>
      </c>
      <c r="FT2058" s="3">
        <f t="shared" si="1672"/>
        <v>0</v>
      </c>
      <c r="FU2058" s="3">
        <f t="shared" si="1672"/>
        <v>0</v>
      </c>
      <c r="FV2058" s="3">
        <f t="shared" si="1672"/>
        <v>0</v>
      </c>
      <c r="FW2058" s="3">
        <f t="shared" si="1672"/>
        <v>0</v>
      </c>
      <c r="FX2058" s="3">
        <f t="shared" si="1672"/>
        <v>0</v>
      </c>
      <c r="FY2058" s="3">
        <f t="shared" si="1672"/>
        <v>0</v>
      </c>
      <c r="FZ2058" s="3">
        <f t="shared" si="1672"/>
        <v>0</v>
      </c>
      <c r="GA2058" s="3">
        <f t="shared" si="1672"/>
        <v>0</v>
      </c>
      <c r="GB2058" s="3">
        <f t="shared" si="1672"/>
        <v>0</v>
      </c>
      <c r="GC2058" s="3">
        <f t="shared" si="1672"/>
        <v>0</v>
      </c>
      <c r="GD2058" s="3">
        <f t="shared" si="1672"/>
        <v>0</v>
      </c>
      <c r="GE2058" s="3">
        <f t="shared" si="1672"/>
        <v>0</v>
      </c>
      <c r="GF2058" s="3">
        <f t="shared" si="1672"/>
        <v>0</v>
      </c>
      <c r="GG2058" s="3">
        <f t="shared" si="1672"/>
        <v>0</v>
      </c>
      <c r="GH2058" s="3">
        <f t="shared" si="1672"/>
        <v>0</v>
      </c>
      <c r="GI2058" s="3">
        <f t="shared" si="1672"/>
        <v>0</v>
      </c>
      <c r="GJ2058" s="3">
        <f t="shared" si="1672"/>
        <v>0</v>
      </c>
      <c r="GK2058" s="3">
        <f t="shared" si="1672"/>
        <v>0</v>
      </c>
      <c r="GL2058" s="3">
        <f t="shared" si="1672"/>
        <v>0</v>
      </c>
      <c r="GM2058" s="3">
        <f t="shared" si="1672"/>
        <v>0</v>
      </c>
      <c r="GN2058" s="3">
        <f t="shared" si="1672"/>
        <v>0</v>
      </c>
      <c r="GO2058" s="3">
        <f t="shared" si="1672"/>
        <v>0</v>
      </c>
      <c r="GP2058" s="3">
        <f t="shared" si="1672"/>
        <v>0</v>
      </c>
      <c r="GQ2058" s="3">
        <f t="shared" si="1672"/>
        <v>0</v>
      </c>
      <c r="GR2058" s="3">
        <f t="shared" si="1672"/>
        <v>0</v>
      </c>
      <c r="GS2058" s="3">
        <f t="shared" si="1672"/>
        <v>0</v>
      </c>
      <c r="GT2058" s="3">
        <f t="shared" si="1672"/>
        <v>0</v>
      </c>
      <c r="GU2058" s="3">
        <f t="shared" si="1672"/>
        <v>0</v>
      </c>
      <c r="GV2058" s="3">
        <f t="shared" si="1672"/>
        <v>0</v>
      </c>
      <c r="GW2058" s="3">
        <f t="shared" si="1672"/>
        <v>0</v>
      </c>
      <c r="GX2058" s="3">
        <f t="shared" si="1672"/>
        <v>0</v>
      </c>
    </row>
    <row r="2060" spans="1:245" x14ac:dyDescent="0.2">
      <c r="A2060">
        <v>17</v>
      </c>
      <c r="B2060">
        <v>1</v>
      </c>
      <c r="C2060">
        <f>ROW(SmtRes!A646)</f>
        <v>646</v>
      </c>
      <c r="D2060">
        <f>ROW(EtalonRes!A622)</f>
        <v>622</v>
      </c>
      <c r="E2060" t="s">
        <v>4</v>
      </c>
      <c r="F2060" t="s">
        <v>145</v>
      </c>
      <c r="G2060" t="s">
        <v>146</v>
      </c>
      <c r="H2060" t="s">
        <v>147</v>
      </c>
      <c r="I2060">
        <v>0</v>
      </c>
      <c r="J2060">
        <v>0</v>
      </c>
      <c r="O2060">
        <f t="shared" ref="O2060:O2072" si="1673">ROUND(CP2060,2)</f>
        <v>0</v>
      </c>
      <c r="P2060">
        <f t="shared" ref="P2060:P2072" si="1674">ROUND(CQ2060*I2060,2)</f>
        <v>0</v>
      </c>
      <c r="Q2060">
        <f t="shared" ref="Q2060:Q2072" si="1675">ROUND(CR2060*I2060,2)</f>
        <v>0</v>
      </c>
      <c r="R2060">
        <f t="shared" ref="R2060:R2072" si="1676">ROUND(CS2060*I2060,2)</f>
        <v>0</v>
      </c>
      <c r="S2060">
        <f t="shared" ref="S2060:S2072" si="1677">ROUND(CT2060*I2060,2)</f>
        <v>0</v>
      </c>
      <c r="T2060">
        <f t="shared" ref="T2060:T2072" si="1678">ROUND(CU2060*I2060,2)</f>
        <v>0</v>
      </c>
      <c r="U2060">
        <f t="shared" ref="U2060:U2072" si="1679">CV2060*I2060</f>
        <v>0</v>
      </c>
      <c r="V2060">
        <f t="shared" ref="V2060:V2072" si="1680">CW2060*I2060</f>
        <v>0</v>
      </c>
      <c r="W2060">
        <f t="shared" ref="W2060:W2072" si="1681">ROUND(CX2060*I2060,2)</f>
        <v>0</v>
      </c>
      <c r="X2060">
        <f t="shared" ref="X2060:X2072" si="1682">ROUND(CY2060,2)</f>
        <v>0</v>
      </c>
      <c r="Y2060">
        <f t="shared" ref="Y2060:Y2072" si="1683">ROUND(CZ2060,2)</f>
        <v>0</v>
      </c>
      <c r="AA2060">
        <v>52421674</v>
      </c>
      <c r="AB2060">
        <f t="shared" ref="AB2060:AB2072" si="1684">ROUND((AC2060+AD2060+AF2060),6)</f>
        <v>15505.67</v>
      </c>
      <c r="AC2060">
        <f>ROUND((ES2060),6)</f>
        <v>0</v>
      </c>
      <c r="AD2060">
        <f>ROUND((((ET2060)-(EU2060))+AE2060),6)</f>
        <v>0</v>
      </c>
      <c r="AE2060">
        <f t="shared" ref="AE2060:AF2064" si="1685">ROUND((EU2060),6)</f>
        <v>0</v>
      </c>
      <c r="AF2060">
        <f t="shared" si="1685"/>
        <v>15505.67</v>
      </c>
      <c r="AG2060">
        <f t="shared" ref="AG2060:AG2072" si="1686">ROUND((AP2060),6)</f>
        <v>0</v>
      </c>
      <c r="AH2060">
        <f t="shared" ref="AH2060:AI2064" si="1687">(EW2060)</f>
        <v>76.7</v>
      </c>
      <c r="AI2060">
        <f t="shared" si="1687"/>
        <v>0</v>
      </c>
      <c r="AJ2060">
        <f t="shared" ref="AJ2060:AJ2072" si="1688">(AS2060)</f>
        <v>0</v>
      </c>
      <c r="AK2060">
        <v>15505.67</v>
      </c>
      <c r="AL2060">
        <v>0</v>
      </c>
      <c r="AM2060">
        <v>0</v>
      </c>
      <c r="AN2060">
        <v>0</v>
      </c>
      <c r="AO2060">
        <v>15505.67</v>
      </c>
      <c r="AP2060">
        <v>0</v>
      </c>
      <c r="AQ2060">
        <v>76.7</v>
      </c>
      <c r="AR2060">
        <v>0</v>
      </c>
      <c r="AS2060">
        <v>0</v>
      </c>
      <c r="AT2060">
        <v>70</v>
      </c>
      <c r="AU2060">
        <v>10</v>
      </c>
      <c r="AV2060">
        <v>1</v>
      </c>
      <c r="AW2060">
        <v>1</v>
      </c>
      <c r="AZ2060">
        <v>1</v>
      </c>
      <c r="BA2060">
        <v>1</v>
      </c>
      <c r="BB2060">
        <v>1</v>
      </c>
      <c r="BC2060">
        <v>1</v>
      </c>
      <c r="BD2060" t="s">
        <v>3</v>
      </c>
      <c r="BE2060" t="s">
        <v>3</v>
      </c>
      <c r="BF2060" t="s">
        <v>3</v>
      </c>
      <c r="BG2060" t="s">
        <v>3</v>
      </c>
      <c r="BH2060">
        <v>0</v>
      </c>
      <c r="BI2060">
        <v>4</v>
      </c>
      <c r="BJ2060" t="s">
        <v>148</v>
      </c>
      <c r="BM2060">
        <v>0</v>
      </c>
      <c r="BN2060">
        <v>0</v>
      </c>
      <c r="BO2060" t="s">
        <v>3</v>
      </c>
      <c r="BP2060">
        <v>0</v>
      </c>
      <c r="BQ2060">
        <v>1</v>
      </c>
      <c r="BR2060">
        <v>0</v>
      </c>
      <c r="BS2060">
        <v>1</v>
      </c>
      <c r="BT2060">
        <v>1</v>
      </c>
      <c r="BU2060">
        <v>1</v>
      </c>
      <c r="BV2060">
        <v>1</v>
      </c>
      <c r="BW2060">
        <v>1</v>
      </c>
      <c r="BX2060">
        <v>1</v>
      </c>
      <c r="BY2060" t="s">
        <v>3</v>
      </c>
      <c r="BZ2060">
        <v>70</v>
      </c>
      <c r="CA2060">
        <v>10</v>
      </c>
      <c r="CE2060">
        <v>0</v>
      </c>
      <c r="CF2060">
        <v>0</v>
      </c>
      <c r="CG2060">
        <v>0</v>
      </c>
      <c r="CM2060">
        <v>0</v>
      </c>
      <c r="CN2060" t="s">
        <v>3</v>
      </c>
      <c r="CO2060">
        <v>0</v>
      </c>
      <c r="CP2060">
        <f t="shared" ref="CP2060:CP2072" si="1689">(P2060+Q2060+S2060)</f>
        <v>0</v>
      </c>
      <c r="CQ2060">
        <f t="shared" ref="CQ2060:CQ2072" si="1690">(AC2060*BC2060*AW2060)</f>
        <v>0</v>
      </c>
      <c r="CR2060">
        <f>((((ET2060)*BB2060-(EU2060)*BS2060)+AE2060*BS2060)*AV2060)</f>
        <v>0</v>
      </c>
      <c r="CS2060">
        <f t="shared" ref="CS2060:CS2072" si="1691">(AE2060*BS2060*AV2060)</f>
        <v>0</v>
      </c>
      <c r="CT2060">
        <f t="shared" ref="CT2060:CT2072" si="1692">(AF2060*BA2060*AV2060)</f>
        <v>15505.67</v>
      </c>
      <c r="CU2060">
        <f t="shared" ref="CU2060:CU2072" si="1693">AG2060</f>
        <v>0</v>
      </c>
      <c r="CV2060">
        <f t="shared" ref="CV2060:CV2072" si="1694">(AH2060*AV2060)</f>
        <v>76.7</v>
      </c>
      <c r="CW2060">
        <f t="shared" ref="CW2060:CW2072" si="1695">AI2060</f>
        <v>0</v>
      </c>
      <c r="CX2060">
        <f t="shared" ref="CX2060:CX2072" si="1696">AJ2060</f>
        <v>0</v>
      </c>
      <c r="CY2060">
        <f t="shared" ref="CY2060:CY2072" si="1697">((S2060*BZ2060)/100)</f>
        <v>0</v>
      </c>
      <c r="CZ2060">
        <f t="shared" ref="CZ2060:CZ2072" si="1698">((S2060*CA2060)/100)</f>
        <v>0</v>
      </c>
      <c r="DC2060" t="s">
        <v>3</v>
      </c>
      <c r="DD2060" t="s">
        <v>3</v>
      </c>
      <c r="DE2060" t="s">
        <v>3</v>
      </c>
      <c r="DF2060" t="s">
        <v>3</v>
      </c>
      <c r="DG2060" t="s">
        <v>3</v>
      </c>
      <c r="DH2060" t="s">
        <v>3</v>
      </c>
      <c r="DI2060" t="s">
        <v>3</v>
      </c>
      <c r="DJ2060" t="s">
        <v>3</v>
      </c>
      <c r="DK2060" t="s">
        <v>3</v>
      </c>
      <c r="DL2060" t="s">
        <v>3</v>
      </c>
      <c r="DM2060" t="s">
        <v>3</v>
      </c>
      <c r="DN2060">
        <v>0</v>
      </c>
      <c r="DO2060">
        <v>0</v>
      </c>
      <c r="DP2060">
        <v>1</v>
      </c>
      <c r="DQ2060">
        <v>1</v>
      </c>
      <c r="DU2060">
        <v>1003</v>
      </c>
      <c r="DV2060" t="s">
        <v>147</v>
      </c>
      <c r="DW2060" t="s">
        <v>147</v>
      </c>
      <c r="DX2060">
        <v>100</v>
      </c>
      <c r="EE2060">
        <v>51482689</v>
      </c>
      <c r="EF2060">
        <v>1</v>
      </c>
      <c r="EG2060" t="s">
        <v>21</v>
      </c>
      <c r="EH2060">
        <v>0</v>
      </c>
      <c r="EI2060" t="s">
        <v>3</v>
      </c>
      <c r="EJ2060">
        <v>4</v>
      </c>
      <c r="EK2060">
        <v>0</v>
      </c>
      <c r="EL2060" t="s">
        <v>22</v>
      </c>
      <c r="EM2060" t="s">
        <v>23</v>
      </c>
      <c r="EO2060" t="s">
        <v>3</v>
      </c>
      <c r="EQ2060">
        <v>0</v>
      </c>
      <c r="ER2060">
        <v>15505.67</v>
      </c>
      <c r="ES2060">
        <v>0</v>
      </c>
      <c r="ET2060">
        <v>0</v>
      </c>
      <c r="EU2060">
        <v>0</v>
      </c>
      <c r="EV2060">
        <v>15505.67</v>
      </c>
      <c r="EW2060">
        <v>76.7</v>
      </c>
      <c r="EX2060">
        <v>0</v>
      </c>
      <c r="EY2060">
        <v>0</v>
      </c>
      <c r="FQ2060">
        <v>0</v>
      </c>
      <c r="FR2060">
        <f t="shared" ref="FR2060:FR2072" si="1699">ROUND(IF(AND(BH2060=3,BI2060=3),P2060,0),2)</f>
        <v>0</v>
      </c>
      <c r="FS2060">
        <v>0</v>
      </c>
      <c r="FX2060">
        <v>70</v>
      </c>
      <c r="FY2060">
        <v>10</v>
      </c>
      <c r="GA2060" t="s">
        <v>3</v>
      </c>
      <c r="GD2060">
        <v>0</v>
      </c>
      <c r="GF2060">
        <v>-1527906705</v>
      </c>
      <c r="GG2060">
        <v>2</v>
      </c>
      <c r="GH2060">
        <v>1</v>
      </c>
      <c r="GI2060">
        <v>-2</v>
      </c>
      <c r="GJ2060">
        <v>0</v>
      </c>
      <c r="GK2060">
        <f>ROUND(R2060*(R12)/100,2)</f>
        <v>0</v>
      </c>
      <c r="GL2060">
        <f t="shared" ref="GL2060:GL2072" si="1700">ROUND(IF(AND(BH2060=3,BI2060=3,FS2060&lt;&gt;0),P2060,0),2)</f>
        <v>0</v>
      </c>
      <c r="GM2060">
        <f>ROUND(O2060+X2060+Y2060+GK2060,2)+GX2060</f>
        <v>0</v>
      </c>
      <c r="GN2060">
        <f>IF(OR(BI2060=0,BI2060=1),ROUND(O2060+X2060+Y2060+GK2060,2),0)</f>
        <v>0</v>
      </c>
      <c r="GO2060">
        <f>IF(BI2060=2,ROUND(O2060+X2060+Y2060+GK2060,2),0)</f>
        <v>0</v>
      </c>
      <c r="GP2060">
        <f>IF(BI2060=4,ROUND(O2060+X2060+Y2060+GK2060,2)+GX2060,0)</f>
        <v>0</v>
      </c>
      <c r="GR2060">
        <v>0</v>
      </c>
      <c r="GS2060">
        <v>3</v>
      </c>
      <c r="GT2060">
        <v>0</v>
      </c>
      <c r="GU2060" t="s">
        <v>3</v>
      </c>
      <c r="GV2060">
        <f>ROUND((GT2060),6)</f>
        <v>0</v>
      </c>
      <c r="GW2060">
        <v>1</v>
      </c>
      <c r="GX2060">
        <f t="shared" ref="GX2060:GX2072" si="1701">ROUND(HC2060*I2060,2)</f>
        <v>0</v>
      </c>
      <c r="HA2060">
        <v>0</v>
      </c>
      <c r="HB2060">
        <v>0</v>
      </c>
      <c r="HC2060">
        <f t="shared" ref="HC2060:HC2072" si="1702">GV2060*GW2060</f>
        <v>0</v>
      </c>
      <c r="HE2060" t="s">
        <v>3</v>
      </c>
      <c r="HF2060" t="s">
        <v>3</v>
      </c>
      <c r="IK2060">
        <f t="shared" ref="IK2060:IK2072" si="1703">ROUND(GM2060*1.2,2)</f>
        <v>0</v>
      </c>
    </row>
    <row r="2061" spans="1:245" x14ac:dyDescent="0.2">
      <c r="A2061">
        <v>17</v>
      </c>
      <c r="B2061">
        <v>1</v>
      </c>
      <c r="C2061">
        <f>ROW(SmtRes!A647)</f>
        <v>647</v>
      </c>
      <c r="D2061">
        <f>ROW(EtalonRes!A623)</f>
        <v>623</v>
      </c>
      <c r="E2061" t="s">
        <v>24</v>
      </c>
      <c r="F2061" t="s">
        <v>25</v>
      </c>
      <c r="G2061" t="s">
        <v>26</v>
      </c>
      <c r="H2061" t="s">
        <v>27</v>
      </c>
      <c r="I2061">
        <v>0</v>
      </c>
      <c r="J2061">
        <v>0</v>
      </c>
      <c r="O2061">
        <f t="shared" si="1673"/>
        <v>0</v>
      </c>
      <c r="P2061">
        <f t="shared" si="1674"/>
        <v>0</v>
      </c>
      <c r="Q2061">
        <f t="shared" si="1675"/>
        <v>0</v>
      </c>
      <c r="R2061">
        <f t="shared" si="1676"/>
        <v>0</v>
      </c>
      <c r="S2061">
        <f t="shared" si="1677"/>
        <v>0</v>
      </c>
      <c r="T2061">
        <f t="shared" si="1678"/>
        <v>0</v>
      </c>
      <c r="U2061">
        <f t="shared" si="1679"/>
        <v>0</v>
      </c>
      <c r="V2061">
        <f t="shared" si="1680"/>
        <v>0</v>
      </c>
      <c r="W2061">
        <f t="shared" si="1681"/>
        <v>0</v>
      </c>
      <c r="X2061">
        <f t="shared" si="1682"/>
        <v>0</v>
      </c>
      <c r="Y2061">
        <f t="shared" si="1683"/>
        <v>0</v>
      </c>
      <c r="AA2061">
        <v>52421674</v>
      </c>
      <c r="AB2061">
        <f t="shared" si="1684"/>
        <v>80.25</v>
      </c>
      <c r="AC2061">
        <f>ROUND((ES2061),6)</f>
        <v>0</v>
      </c>
      <c r="AD2061">
        <f>ROUND((((ET2061)-(EU2061))+AE2061),6)</f>
        <v>80.25</v>
      </c>
      <c r="AE2061">
        <f t="shared" si="1685"/>
        <v>25.84</v>
      </c>
      <c r="AF2061">
        <f t="shared" si="1685"/>
        <v>0</v>
      </c>
      <c r="AG2061">
        <f t="shared" si="1686"/>
        <v>0</v>
      </c>
      <c r="AH2061">
        <f t="shared" si="1687"/>
        <v>0</v>
      </c>
      <c r="AI2061">
        <f t="shared" si="1687"/>
        <v>0</v>
      </c>
      <c r="AJ2061">
        <f t="shared" si="1688"/>
        <v>0</v>
      </c>
      <c r="AK2061">
        <v>80.25</v>
      </c>
      <c r="AL2061">
        <v>0</v>
      </c>
      <c r="AM2061">
        <v>80.25</v>
      </c>
      <c r="AN2061">
        <v>25.84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70</v>
      </c>
      <c r="AU2061">
        <v>10</v>
      </c>
      <c r="AV2061">
        <v>1</v>
      </c>
      <c r="AW2061">
        <v>1</v>
      </c>
      <c r="AZ2061">
        <v>1</v>
      </c>
      <c r="BA2061">
        <v>1</v>
      </c>
      <c r="BB2061">
        <v>1</v>
      </c>
      <c r="BC2061">
        <v>1</v>
      </c>
      <c r="BD2061" t="s">
        <v>3</v>
      </c>
      <c r="BE2061" t="s">
        <v>3</v>
      </c>
      <c r="BF2061" t="s">
        <v>3</v>
      </c>
      <c r="BG2061" t="s">
        <v>3</v>
      </c>
      <c r="BH2061">
        <v>0</v>
      </c>
      <c r="BI2061">
        <v>4</v>
      </c>
      <c r="BJ2061" t="s">
        <v>28</v>
      </c>
      <c r="BM2061">
        <v>0</v>
      </c>
      <c r="BN2061">
        <v>0</v>
      </c>
      <c r="BO2061" t="s">
        <v>3</v>
      </c>
      <c r="BP2061">
        <v>0</v>
      </c>
      <c r="BQ2061">
        <v>1</v>
      </c>
      <c r="BR2061">
        <v>0</v>
      </c>
      <c r="BS2061">
        <v>1</v>
      </c>
      <c r="BT2061">
        <v>1</v>
      </c>
      <c r="BU2061">
        <v>1</v>
      </c>
      <c r="BV2061">
        <v>1</v>
      </c>
      <c r="BW2061">
        <v>1</v>
      </c>
      <c r="BX2061">
        <v>1</v>
      </c>
      <c r="BY2061" t="s">
        <v>3</v>
      </c>
      <c r="BZ2061">
        <v>70</v>
      </c>
      <c r="CA2061">
        <v>10</v>
      </c>
      <c r="CE2061">
        <v>0</v>
      </c>
      <c r="CF2061">
        <v>0</v>
      </c>
      <c r="CG2061">
        <v>0</v>
      </c>
      <c r="CM2061">
        <v>0</v>
      </c>
      <c r="CN2061" t="s">
        <v>3</v>
      </c>
      <c r="CO2061">
        <v>0</v>
      </c>
      <c r="CP2061">
        <f t="shared" si="1689"/>
        <v>0</v>
      </c>
      <c r="CQ2061">
        <f t="shared" si="1690"/>
        <v>0</v>
      </c>
      <c r="CR2061">
        <f>((((ET2061)*BB2061-(EU2061)*BS2061)+AE2061*BS2061)*AV2061)</f>
        <v>80.25</v>
      </c>
      <c r="CS2061">
        <f t="shared" si="1691"/>
        <v>25.84</v>
      </c>
      <c r="CT2061">
        <f t="shared" si="1692"/>
        <v>0</v>
      </c>
      <c r="CU2061">
        <f t="shared" si="1693"/>
        <v>0</v>
      </c>
      <c r="CV2061">
        <f t="shared" si="1694"/>
        <v>0</v>
      </c>
      <c r="CW2061">
        <f t="shared" si="1695"/>
        <v>0</v>
      </c>
      <c r="CX2061">
        <f t="shared" si="1696"/>
        <v>0</v>
      </c>
      <c r="CY2061">
        <f t="shared" si="1697"/>
        <v>0</v>
      </c>
      <c r="CZ2061">
        <f t="shared" si="1698"/>
        <v>0</v>
      </c>
      <c r="DC2061" t="s">
        <v>3</v>
      </c>
      <c r="DD2061" t="s">
        <v>3</v>
      </c>
      <c r="DE2061" t="s">
        <v>3</v>
      </c>
      <c r="DF2061" t="s">
        <v>3</v>
      </c>
      <c r="DG2061" t="s">
        <v>3</v>
      </c>
      <c r="DH2061" t="s">
        <v>3</v>
      </c>
      <c r="DI2061" t="s">
        <v>3</v>
      </c>
      <c r="DJ2061" t="s">
        <v>3</v>
      </c>
      <c r="DK2061" t="s">
        <v>3</v>
      </c>
      <c r="DL2061" t="s">
        <v>3</v>
      </c>
      <c r="DM2061" t="s">
        <v>3</v>
      </c>
      <c r="DN2061">
        <v>0</v>
      </c>
      <c r="DO2061">
        <v>0</v>
      </c>
      <c r="DP2061">
        <v>1</v>
      </c>
      <c r="DQ2061">
        <v>1</v>
      </c>
      <c r="DU2061">
        <v>1009</v>
      </c>
      <c r="DV2061" t="s">
        <v>27</v>
      </c>
      <c r="DW2061" t="s">
        <v>27</v>
      </c>
      <c r="DX2061">
        <v>1000</v>
      </c>
      <c r="EE2061">
        <v>51482689</v>
      </c>
      <c r="EF2061">
        <v>1</v>
      </c>
      <c r="EG2061" t="s">
        <v>21</v>
      </c>
      <c r="EH2061">
        <v>0</v>
      </c>
      <c r="EI2061" t="s">
        <v>3</v>
      </c>
      <c r="EJ2061">
        <v>4</v>
      </c>
      <c r="EK2061">
        <v>0</v>
      </c>
      <c r="EL2061" t="s">
        <v>22</v>
      </c>
      <c r="EM2061" t="s">
        <v>23</v>
      </c>
      <c r="EO2061" t="s">
        <v>3</v>
      </c>
      <c r="EQ2061">
        <v>0</v>
      </c>
      <c r="ER2061">
        <v>80.25</v>
      </c>
      <c r="ES2061">
        <v>0</v>
      </c>
      <c r="ET2061">
        <v>80.25</v>
      </c>
      <c r="EU2061">
        <v>25.84</v>
      </c>
      <c r="EV2061">
        <v>0</v>
      </c>
      <c r="EW2061">
        <v>0</v>
      </c>
      <c r="EX2061">
        <v>0</v>
      </c>
      <c r="EY2061">
        <v>0</v>
      </c>
      <c r="FQ2061">
        <v>0</v>
      </c>
      <c r="FR2061">
        <f t="shared" si="1699"/>
        <v>0</v>
      </c>
      <c r="FS2061">
        <v>0</v>
      </c>
      <c r="FX2061">
        <v>70</v>
      </c>
      <c r="FY2061">
        <v>10</v>
      </c>
      <c r="GA2061" t="s">
        <v>3</v>
      </c>
      <c r="GD2061">
        <v>0</v>
      </c>
      <c r="GF2061">
        <v>-706956719</v>
      </c>
      <c r="GG2061">
        <v>2</v>
      </c>
      <c r="GH2061">
        <v>1</v>
      </c>
      <c r="GI2061">
        <v>-2</v>
      </c>
      <c r="GJ2061">
        <v>0</v>
      </c>
      <c r="GK2061">
        <f>ROUND(R2061*(R12)/100,2)</f>
        <v>0</v>
      </c>
      <c r="GL2061">
        <f t="shared" si="1700"/>
        <v>0</v>
      </c>
      <c r="GM2061">
        <f>ROUND(O2061+X2061+Y2061+GK2061,2)+GX2061</f>
        <v>0</v>
      </c>
      <c r="GN2061">
        <f>IF(OR(BI2061=0,BI2061=1),ROUND(O2061+X2061+Y2061+GK2061,2),0)</f>
        <v>0</v>
      </c>
      <c r="GO2061">
        <f>IF(BI2061=2,ROUND(O2061+X2061+Y2061+GK2061,2),0)</f>
        <v>0</v>
      </c>
      <c r="GP2061">
        <f>IF(BI2061=4,ROUND(O2061+X2061+Y2061+GK2061,2)+GX2061,0)</f>
        <v>0</v>
      </c>
      <c r="GR2061">
        <v>0</v>
      </c>
      <c r="GS2061">
        <v>3</v>
      </c>
      <c r="GT2061">
        <v>0</v>
      </c>
      <c r="GU2061" t="s">
        <v>3</v>
      </c>
      <c r="GV2061">
        <f>ROUND((GT2061),6)</f>
        <v>0</v>
      </c>
      <c r="GW2061">
        <v>1</v>
      </c>
      <c r="GX2061">
        <f t="shared" si="1701"/>
        <v>0</v>
      </c>
      <c r="HA2061">
        <v>0</v>
      </c>
      <c r="HB2061">
        <v>0</v>
      </c>
      <c r="HC2061">
        <f t="shared" si="1702"/>
        <v>0</v>
      </c>
      <c r="HE2061" t="s">
        <v>3</v>
      </c>
      <c r="HF2061" t="s">
        <v>3</v>
      </c>
      <c r="IK2061">
        <f t="shared" si="1703"/>
        <v>0</v>
      </c>
    </row>
    <row r="2062" spans="1:245" x14ac:dyDescent="0.2">
      <c r="A2062">
        <v>17</v>
      </c>
      <c r="B2062">
        <v>1</v>
      </c>
      <c r="C2062">
        <f>ROW(SmtRes!A648)</f>
        <v>648</v>
      </c>
      <c r="D2062">
        <f>ROW(EtalonRes!A624)</f>
        <v>624</v>
      </c>
      <c r="E2062" t="s">
        <v>29</v>
      </c>
      <c r="F2062" t="s">
        <v>30</v>
      </c>
      <c r="G2062" t="s">
        <v>31</v>
      </c>
      <c r="H2062" t="s">
        <v>27</v>
      </c>
      <c r="I2062">
        <v>0</v>
      </c>
      <c r="J2062">
        <v>0</v>
      </c>
      <c r="O2062">
        <f t="shared" si="1673"/>
        <v>0</v>
      </c>
      <c r="P2062">
        <f t="shared" si="1674"/>
        <v>0</v>
      </c>
      <c r="Q2062">
        <f t="shared" si="1675"/>
        <v>0</v>
      </c>
      <c r="R2062">
        <f t="shared" si="1676"/>
        <v>0</v>
      </c>
      <c r="S2062">
        <f t="shared" si="1677"/>
        <v>0</v>
      </c>
      <c r="T2062">
        <f t="shared" si="1678"/>
        <v>0</v>
      </c>
      <c r="U2062">
        <f t="shared" si="1679"/>
        <v>0</v>
      </c>
      <c r="V2062">
        <f t="shared" si="1680"/>
        <v>0</v>
      </c>
      <c r="W2062">
        <f t="shared" si="1681"/>
        <v>0</v>
      </c>
      <c r="X2062">
        <f t="shared" si="1682"/>
        <v>0</v>
      </c>
      <c r="Y2062">
        <f t="shared" si="1683"/>
        <v>0</v>
      </c>
      <c r="AA2062">
        <v>52421674</v>
      </c>
      <c r="AB2062">
        <f t="shared" si="1684"/>
        <v>124.9</v>
      </c>
      <c r="AC2062">
        <f>ROUND((ES2062),6)</f>
        <v>0</v>
      </c>
      <c r="AD2062">
        <f>ROUND((((ET2062)-(EU2062))+AE2062),6)</f>
        <v>0</v>
      </c>
      <c r="AE2062">
        <f t="shared" si="1685"/>
        <v>0</v>
      </c>
      <c r="AF2062">
        <f t="shared" si="1685"/>
        <v>124.9</v>
      </c>
      <c r="AG2062">
        <f t="shared" si="1686"/>
        <v>0</v>
      </c>
      <c r="AH2062">
        <f t="shared" si="1687"/>
        <v>1.02</v>
      </c>
      <c r="AI2062">
        <f t="shared" si="1687"/>
        <v>0</v>
      </c>
      <c r="AJ2062">
        <f t="shared" si="1688"/>
        <v>0</v>
      </c>
      <c r="AK2062">
        <v>124.9</v>
      </c>
      <c r="AL2062">
        <v>0</v>
      </c>
      <c r="AM2062">
        <v>0</v>
      </c>
      <c r="AN2062">
        <v>0</v>
      </c>
      <c r="AO2062">
        <v>124.9</v>
      </c>
      <c r="AP2062">
        <v>0</v>
      </c>
      <c r="AQ2062">
        <v>1.02</v>
      </c>
      <c r="AR2062">
        <v>0</v>
      </c>
      <c r="AS2062">
        <v>0</v>
      </c>
      <c r="AT2062">
        <v>70</v>
      </c>
      <c r="AU2062">
        <v>10</v>
      </c>
      <c r="AV2062">
        <v>1</v>
      </c>
      <c r="AW2062">
        <v>1</v>
      </c>
      <c r="AZ2062">
        <v>1</v>
      </c>
      <c r="BA2062">
        <v>1</v>
      </c>
      <c r="BB2062">
        <v>1</v>
      </c>
      <c r="BC2062">
        <v>1</v>
      </c>
      <c r="BD2062" t="s">
        <v>3</v>
      </c>
      <c r="BE2062" t="s">
        <v>3</v>
      </c>
      <c r="BF2062" t="s">
        <v>3</v>
      </c>
      <c r="BG2062" t="s">
        <v>3</v>
      </c>
      <c r="BH2062">
        <v>0</v>
      </c>
      <c r="BI2062">
        <v>4</v>
      </c>
      <c r="BJ2062" t="s">
        <v>32</v>
      </c>
      <c r="BM2062">
        <v>0</v>
      </c>
      <c r="BN2062">
        <v>0</v>
      </c>
      <c r="BO2062" t="s">
        <v>3</v>
      </c>
      <c r="BP2062">
        <v>0</v>
      </c>
      <c r="BQ2062">
        <v>1</v>
      </c>
      <c r="BR2062">
        <v>0</v>
      </c>
      <c r="BS2062">
        <v>1</v>
      </c>
      <c r="BT2062">
        <v>1</v>
      </c>
      <c r="BU2062">
        <v>1</v>
      </c>
      <c r="BV2062">
        <v>1</v>
      </c>
      <c r="BW2062">
        <v>1</v>
      </c>
      <c r="BX2062">
        <v>1</v>
      </c>
      <c r="BY2062" t="s">
        <v>3</v>
      </c>
      <c r="BZ2062">
        <v>70</v>
      </c>
      <c r="CA2062">
        <v>10</v>
      </c>
      <c r="CE2062">
        <v>0</v>
      </c>
      <c r="CF2062">
        <v>0</v>
      </c>
      <c r="CG2062">
        <v>0</v>
      </c>
      <c r="CM2062">
        <v>0</v>
      </c>
      <c r="CN2062" t="s">
        <v>3</v>
      </c>
      <c r="CO2062">
        <v>0</v>
      </c>
      <c r="CP2062">
        <f t="shared" si="1689"/>
        <v>0</v>
      </c>
      <c r="CQ2062">
        <f t="shared" si="1690"/>
        <v>0</v>
      </c>
      <c r="CR2062">
        <f>((((ET2062)*BB2062-(EU2062)*BS2062)+AE2062*BS2062)*AV2062)</f>
        <v>0</v>
      </c>
      <c r="CS2062">
        <f t="shared" si="1691"/>
        <v>0</v>
      </c>
      <c r="CT2062">
        <f t="shared" si="1692"/>
        <v>124.9</v>
      </c>
      <c r="CU2062">
        <f t="shared" si="1693"/>
        <v>0</v>
      </c>
      <c r="CV2062">
        <f t="shared" si="1694"/>
        <v>1.02</v>
      </c>
      <c r="CW2062">
        <f t="shared" si="1695"/>
        <v>0</v>
      </c>
      <c r="CX2062">
        <f t="shared" si="1696"/>
        <v>0</v>
      </c>
      <c r="CY2062">
        <f t="shared" si="1697"/>
        <v>0</v>
      </c>
      <c r="CZ2062">
        <f t="shared" si="1698"/>
        <v>0</v>
      </c>
      <c r="DC2062" t="s">
        <v>3</v>
      </c>
      <c r="DD2062" t="s">
        <v>3</v>
      </c>
      <c r="DE2062" t="s">
        <v>3</v>
      </c>
      <c r="DF2062" t="s">
        <v>3</v>
      </c>
      <c r="DG2062" t="s">
        <v>3</v>
      </c>
      <c r="DH2062" t="s">
        <v>3</v>
      </c>
      <c r="DI2062" t="s">
        <v>3</v>
      </c>
      <c r="DJ2062" t="s">
        <v>3</v>
      </c>
      <c r="DK2062" t="s">
        <v>3</v>
      </c>
      <c r="DL2062" t="s">
        <v>3</v>
      </c>
      <c r="DM2062" t="s">
        <v>3</v>
      </c>
      <c r="DN2062">
        <v>0</v>
      </c>
      <c r="DO2062">
        <v>0</v>
      </c>
      <c r="DP2062">
        <v>1</v>
      </c>
      <c r="DQ2062">
        <v>1</v>
      </c>
      <c r="DU2062">
        <v>1009</v>
      </c>
      <c r="DV2062" t="s">
        <v>27</v>
      </c>
      <c r="DW2062" t="s">
        <v>27</v>
      </c>
      <c r="DX2062">
        <v>1000</v>
      </c>
      <c r="EE2062">
        <v>51482689</v>
      </c>
      <c r="EF2062">
        <v>1</v>
      </c>
      <c r="EG2062" t="s">
        <v>21</v>
      </c>
      <c r="EH2062">
        <v>0</v>
      </c>
      <c r="EI2062" t="s">
        <v>3</v>
      </c>
      <c r="EJ2062">
        <v>4</v>
      </c>
      <c r="EK2062">
        <v>0</v>
      </c>
      <c r="EL2062" t="s">
        <v>22</v>
      </c>
      <c r="EM2062" t="s">
        <v>23</v>
      </c>
      <c r="EO2062" t="s">
        <v>3</v>
      </c>
      <c r="EQ2062">
        <v>0</v>
      </c>
      <c r="ER2062">
        <v>124.9</v>
      </c>
      <c r="ES2062">
        <v>0</v>
      </c>
      <c r="ET2062">
        <v>0</v>
      </c>
      <c r="EU2062">
        <v>0</v>
      </c>
      <c r="EV2062">
        <v>124.9</v>
      </c>
      <c r="EW2062">
        <v>1.02</v>
      </c>
      <c r="EX2062">
        <v>0</v>
      </c>
      <c r="EY2062">
        <v>0</v>
      </c>
      <c r="FQ2062">
        <v>0</v>
      </c>
      <c r="FR2062">
        <f t="shared" si="1699"/>
        <v>0</v>
      </c>
      <c r="FS2062">
        <v>0</v>
      </c>
      <c r="FX2062">
        <v>70</v>
      </c>
      <c r="FY2062">
        <v>10</v>
      </c>
      <c r="GA2062" t="s">
        <v>3</v>
      </c>
      <c r="GD2062">
        <v>0</v>
      </c>
      <c r="GF2062">
        <v>44828971</v>
      </c>
      <c r="GG2062">
        <v>2</v>
      </c>
      <c r="GH2062">
        <v>1</v>
      </c>
      <c r="GI2062">
        <v>-2</v>
      </c>
      <c r="GJ2062">
        <v>0</v>
      </c>
      <c r="GK2062">
        <f>ROUND(R2062*(R12)/100,2)</f>
        <v>0</v>
      </c>
      <c r="GL2062">
        <f t="shared" si="1700"/>
        <v>0</v>
      </c>
      <c r="GM2062">
        <f>ROUND(O2062+X2062+Y2062+GK2062,2)+GX2062</f>
        <v>0</v>
      </c>
      <c r="GN2062">
        <f>IF(OR(BI2062=0,BI2062=1),ROUND(O2062+X2062+Y2062+GK2062,2),0)</f>
        <v>0</v>
      </c>
      <c r="GO2062">
        <f>IF(BI2062=2,ROUND(O2062+X2062+Y2062+GK2062,2),0)</f>
        <v>0</v>
      </c>
      <c r="GP2062">
        <f>IF(BI2062=4,ROUND(O2062+X2062+Y2062+GK2062,2)+GX2062,0)</f>
        <v>0</v>
      </c>
      <c r="GR2062">
        <v>0</v>
      </c>
      <c r="GS2062">
        <v>3</v>
      </c>
      <c r="GT2062">
        <v>0</v>
      </c>
      <c r="GU2062" t="s">
        <v>3</v>
      </c>
      <c r="GV2062">
        <f>ROUND((GT2062),6)</f>
        <v>0</v>
      </c>
      <c r="GW2062">
        <v>1</v>
      </c>
      <c r="GX2062">
        <f t="shared" si="1701"/>
        <v>0</v>
      </c>
      <c r="HA2062">
        <v>0</v>
      </c>
      <c r="HB2062">
        <v>0</v>
      </c>
      <c r="HC2062">
        <f t="shared" si="1702"/>
        <v>0</v>
      </c>
      <c r="HE2062" t="s">
        <v>3</v>
      </c>
      <c r="HF2062" t="s">
        <v>3</v>
      </c>
      <c r="IK2062">
        <f t="shared" si="1703"/>
        <v>0</v>
      </c>
    </row>
    <row r="2063" spans="1:245" x14ac:dyDescent="0.2">
      <c r="A2063">
        <v>17</v>
      </c>
      <c r="B2063">
        <v>1</v>
      </c>
      <c r="C2063">
        <f>ROW(SmtRes!A650)</f>
        <v>650</v>
      </c>
      <c r="D2063">
        <f>ROW(EtalonRes!A626)</f>
        <v>626</v>
      </c>
      <c r="E2063" t="s">
        <v>33</v>
      </c>
      <c r="F2063" t="s">
        <v>34</v>
      </c>
      <c r="G2063" t="s">
        <v>35</v>
      </c>
      <c r="H2063" t="s">
        <v>27</v>
      </c>
      <c r="I2063">
        <v>0</v>
      </c>
      <c r="J2063">
        <v>0</v>
      </c>
      <c r="O2063">
        <f t="shared" si="1673"/>
        <v>0</v>
      </c>
      <c r="P2063">
        <f t="shared" si="1674"/>
        <v>0</v>
      </c>
      <c r="Q2063">
        <f t="shared" si="1675"/>
        <v>0</v>
      </c>
      <c r="R2063">
        <f t="shared" si="1676"/>
        <v>0</v>
      </c>
      <c r="S2063">
        <f t="shared" si="1677"/>
        <v>0</v>
      </c>
      <c r="T2063">
        <f t="shared" si="1678"/>
        <v>0</v>
      </c>
      <c r="U2063">
        <f t="shared" si="1679"/>
        <v>0</v>
      </c>
      <c r="V2063">
        <f t="shared" si="1680"/>
        <v>0</v>
      </c>
      <c r="W2063">
        <f t="shared" si="1681"/>
        <v>0</v>
      </c>
      <c r="X2063">
        <f t="shared" si="1682"/>
        <v>0</v>
      </c>
      <c r="Y2063">
        <f t="shared" si="1683"/>
        <v>0</v>
      </c>
      <c r="AA2063">
        <v>52421674</v>
      </c>
      <c r="AB2063">
        <f t="shared" si="1684"/>
        <v>57.83</v>
      </c>
      <c r="AC2063">
        <f>ROUND((ES2063),6)</f>
        <v>0</v>
      </c>
      <c r="AD2063">
        <f>ROUND((((ET2063)-(EU2063))+AE2063),6)</f>
        <v>57.83</v>
      </c>
      <c r="AE2063">
        <f t="shared" si="1685"/>
        <v>31.44</v>
      </c>
      <c r="AF2063">
        <f t="shared" si="1685"/>
        <v>0</v>
      </c>
      <c r="AG2063">
        <f t="shared" si="1686"/>
        <v>0</v>
      </c>
      <c r="AH2063">
        <f t="shared" si="1687"/>
        <v>0</v>
      </c>
      <c r="AI2063">
        <f t="shared" si="1687"/>
        <v>0</v>
      </c>
      <c r="AJ2063">
        <f t="shared" si="1688"/>
        <v>0</v>
      </c>
      <c r="AK2063">
        <v>57.83</v>
      </c>
      <c r="AL2063">
        <v>0</v>
      </c>
      <c r="AM2063">
        <v>57.83</v>
      </c>
      <c r="AN2063">
        <v>31.44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1</v>
      </c>
      <c r="AW2063">
        <v>1</v>
      </c>
      <c r="AZ2063">
        <v>1</v>
      </c>
      <c r="BA2063">
        <v>1</v>
      </c>
      <c r="BB2063">
        <v>1</v>
      </c>
      <c r="BC2063">
        <v>1</v>
      </c>
      <c r="BD2063" t="s">
        <v>3</v>
      </c>
      <c r="BE2063" t="s">
        <v>3</v>
      </c>
      <c r="BF2063" t="s">
        <v>3</v>
      </c>
      <c r="BG2063" t="s">
        <v>3</v>
      </c>
      <c r="BH2063">
        <v>0</v>
      </c>
      <c r="BI2063">
        <v>4</v>
      </c>
      <c r="BJ2063" t="s">
        <v>36</v>
      </c>
      <c r="BM2063">
        <v>1</v>
      </c>
      <c r="BN2063">
        <v>0</v>
      </c>
      <c r="BO2063" t="s">
        <v>3</v>
      </c>
      <c r="BP2063">
        <v>0</v>
      </c>
      <c r="BQ2063">
        <v>1</v>
      </c>
      <c r="BR2063">
        <v>0</v>
      </c>
      <c r="BS2063">
        <v>1</v>
      </c>
      <c r="BT2063">
        <v>1</v>
      </c>
      <c r="BU2063">
        <v>1</v>
      </c>
      <c r="BV2063">
        <v>1</v>
      </c>
      <c r="BW2063">
        <v>1</v>
      </c>
      <c r="BX2063">
        <v>1</v>
      </c>
      <c r="BY2063" t="s">
        <v>3</v>
      </c>
      <c r="BZ2063">
        <v>0</v>
      </c>
      <c r="CA2063">
        <v>0</v>
      </c>
      <c r="CE2063">
        <v>0</v>
      </c>
      <c r="CF2063">
        <v>0</v>
      </c>
      <c r="CG2063">
        <v>0</v>
      </c>
      <c r="CM2063">
        <v>0</v>
      </c>
      <c r="CN2063" t="s">
        <v>3</v>
      </c>
      <c r="CO2063">
        <v>0</v>
      </c>
      <c r="CP2063">
        <f t="shared" si="1689"/>
        <v>0</v>
      </c>
      <c r="CQ2063">
        <f t="shared" si="1690"/>
        <v>0</v>
      </c>
      <c r="CR2063">
        <f>((((ET2063)*BB2063-(EU2063)*BS2063)+AE2063*BS2063)*AV2063)</f>
        <v>57.83</v>
      </c>
      <c r="CS2063">
        <f t="shared" si="1691"/>
        <v>31.44</v>
      </c>
      <c r="CT2063">
        <f t="shared" si="1692"/>
        <v>0</v>
      </c>
      <c r="CU2063">
        <f t="shared" si="1693"/>
        <v>0</v>
      </c>
      <c r="CV2063">
        <f t="shared" si="1694"/>
        <v>0</v>
      </c>
      <c r="CW2063">
        <f t="shared" si="1695"/>
        <v>0</v>
      </c>
      <c r="CX2063">
        <f t="shared" si="1696"/>
        <v>0</v>
      </c>
      <c r="CY2063">
        <f t="shared" si="1697"/>
        <v>0</v>
      </c>
      <c r="CZ2063">
        <f t="shared" si="1698"/>
        <v>0</v>
      </c>
      <c r="DC2063" t="s">
        <v>3</v>
      </c>
      <c r="DD2063" t="s">
        <v>3</v>
      </c>
      <c r="DE2063" t="s">
        <v>3</v>
      </c>
      <c r="DF2063" t="s">
        <v>3</v>
      </c>
      <c r="DG2063" t="s">
        <v>3</v>
      </c>
      <c r="DH2063" t="s">
        <v>3</v>
      </c>
      <c r="DI2063" t="s">
        <v>3</v>
      </c>
      <c r="DJ2063" t="s">
        <v>3</v>
      </c>
      <c r="DK2063" t="s">
        <v>3</v>
      </c>
      <c r="DL2063" t="s">
        <v>3</v>
      </c>
      <c r="DM2063" t="s">
        <v>3</v>
      </c>
      <c r="DN2063">
        <v>0</v>
      </c>
      <c r="DO2063">
        <v>0</v>
      </c>
      <c r="DP2063">
        <v>1</v>
      </c>
      <c r="DQ2063">
        <v>1</v>
      </c>
      <c r="DU2063">
        <v>1009</v>
      </c>
      <c r="DV2063" t="s">
        <v>27</v>
      </c>
      <c r="DW2063" t="s">
        <v>27</v>
      </c>
      <c r="DX2063">
        <v>1000</v>
      </c>
      <c r="EE2063">
        <v>51482691</v>
      </c>
      <c r="EF2063">
        <v>1</v>
      </c>
      <c r="EG2063" t="s">
        <v>21</v>
      </c>
      <c r="EH2063">
        <v>0</v>
      </c>
      <c r="EI2063" t="s">
        <v>3</v>
      </c>
      <c r="EJ2063">
        <v>4</v>
      </c>
      <c r="EK2063">
        <v>1</v>
      </c>
      <c r="EL2063" t="s">
        <v>37</v>
      </c>
      <c r="EM2063" t="s">
        <v>23</v>
      </c>
      <c r="EO2063" t="s">
        <v>3</v>
      </c>
      <c r="EQ2063">
        <v>0</v>
      </c>
      <c r="ER2063">
        <v>57.83</v>
      </c>
      <c r="ES2063">
        <v>0</v>
      </c>
      <c r="ET2063">
        <v>57.83</v>
      </c>
      <c r="EU2063">
        <v>31.44</v>
      </c>
      <c r="EV2063">
        <v>0</v>
      </c>
      <c r="EW2063">
        <v>0</v>
      </c>
      <c r="EX2063">
        <v>0</v>
      </c>
      <c r="EY2063">
        <v>0</v>
      </c>
      <c r="FQ2063">
        <v>0</v>
      </c>
      <c r="FR2063">
        <f t="shared" si="1699"/>
        <v>0</v>
      </c>
      <c r="FS2063">
        <v>0</v>
      </c>
      <c r="FX2063">
        <v>0</v>
      </c>
      <c r="FY2063">
        <v>0</v>
      </c>
      <c r="GA2063" t="s">
        <v>3</v>
      </c>
      <c r="GD2063">
        <v>1</v>
      </c>
      <c r="GF2063">
        <v>-1870736679</v>
      </c>
      <c r="GG2063">
        <v>2</v>
      </c>
      <c r="GH2063">
        <v>1</v>
      </c>
      <c r="GI2063">
        <v>-2</v>
      </c>
      <c r="GJ2063">
        <v>0</v>
      </c>
      <c r="GK2063">
        <v>0</v>
      </c>
      <c r="GL2063">
        <f t="shared" si="1700"/>
        <v>0</v>
      </c>
      <c r="GM2063">
        <f>ROUND(O2063+X2063+Y2063,2)+GX2063</f>
        <v>0</v>
      </c>
      <c r="GN2063">
        <f>IF(OR(BI2063=0,BI2063=1),ROUND(O2063+X2063+Y2063,2),0)</f>
        <v>0</v>
      </c>
      <c r="GO2063">
        <f>IF(BI2063=2,ROUND(O2063+X2063+Y2063,2),0)</f>
        <v>0</v>
      </c>
      <c r="GP2063">
        <f>IF(BI2063=4,ROUND(O2063+X2063+Y2063,2)+GX2063,0)</f>
        <v>0</v>
      </c>
      <c r="GR2063">
        <v>0</v>
      </c>
      <c r="GS2063">
        <v>3</v>
      </c>
      <c r="GT2063">
        <v>0</v>
      </c>
      <c r="GU2063" t="s">
        <v>3</v>
      </c>
      <c r="GV2063">
        <f>ROUND((GT2063),6)</f>
        <v>0</v>
      </c>
      <c r="GW2063">
        <v>1</v>
      </c>
      <c r="GX2063">
        <f t="shared" si="1701"/>
        <v>0</v>
      </c>
      <c r="HA2063">
        <v>0</v>
      </c>
      <c r="HB2063">
        <v>0</v>
      </c>
      <c r="HC2063">
        <f t="shared" si="1702"/>
        <v>0</v>
      </c>
      <c r="HE2063" t="s">
        <v>3</v>
      </c>
      <c r="HF2063" t="s">
        <v>3</v>
      </c>
      <c r="IK2063">
        <f t="shared" si="1703"/>
        <v>0</v>
      </c>
    </row>
    <row r="2064" spans="1:245" x14ac:dyDescent="0.2">
      <c r="A2064">
        <v>17</v>
      </c>
      <c r="B2064">
        <v>1</v>
      </c>
      <c r="C2064">
        <f>ROW(SmtRes!A652)</f>
        <v>652</v>
      </c>
      <c r="D2064">
        <f>ROW(EtalonRes!A628)</f>
        <v>628</v>
      </c>
      <c r="E2064" t="s">
        <v>38</v>
      </c>
      <c r="F2064" t="s">
        <v>39</v>
      </c>
      <c r="G2064" t="s">
        <v>40</v>
      </c>
      <c r="H2064" t="s">
        <v>27</v>
      </c>
      <c r="I2064">
        <v>0</v>
      </c>
      <c r="J2064">
        <v>0</v>
      </c>
      <c r="O2064">
        <f t="shared" si="1673"/>
        <v>0</v>
      </c>
      <c r="P2064">
        <f t="shared" si="1674"/>
        <v>0</v>
      </c>
      <c r="Q2064">
        <f t="shared" si="1675"/>
        <v>0</v>
      </c>
      <c r="R2064">
        <f t="shared" si="1676"/>
        <v>0</v>
      </c>
      <c r="S2064">
        <f t="shared" si="1677"/>
        <v>0</v>
      </c>
      <c r="T2064">
        <f t="shared" si="1678"/>
        <v>0</v>
      </c>
      <c r="U2064">
        <f t="shared" si="1679"/>
        <v>0</v>
      </c>
      <c r="V2064">
        <f t="shared" si="1680"/>
        <v>0</v>
      </c>
      <c r="W2064">
        <f t="shared" si="1681"/>
        <v>0</v>
      </c>
      <c r="X2064">
        <f t="shared" si="1682"/>
        <v>0</v>
      </c>
      <c r="Y2064">
        <f t="shared" si="1683"/>
        <v>0</v>
      </c>
      <c r="AA2064">
        <v>52421674</v>
      </c>
      <c r="AB2064">
        <f t="shared" si="1684"/>
        <v>165.91</v>
      </c>
      <c r="AC2064">
        <f>ROUND((ES2064),6)</f>
        <v>0</v>
      </c>
      <c r="AD2064">
        <f>ROUND((((ET2064)-(EU2064))+AE2064),6)</f>
        <v>165.91</v>
      </c>
      <c r="AE2064">
        <f t="shared" si="1685"/>
        <v>90.18</v>
      </c>
      <c r="AF2064">
        <f t="shared" si="1685"/>
        <v>0</v>
      </c>
      <c r="AG2064">
        <f t="shared" si="1686"/>
        <v>0</v>
      </c>
      <c r="AH2064">
        <f t="shared" si="1687"/>
        <v>0</v>
      </c>
      <c r="AI2064">
        <f t="shared" si="1687"/>
        <v>0</v>
      </c>
      <c r="AJ2064">
        <f t="shared" si="1688"/>
        <v>0</v>
      </c>
      <c r="AK2064">
        <v>165.91</v>
      </c>
      <c r="AL2064">
        <v>0</v>
      </c>
      <c r="AM2064">
        <v>165.91</v>
      </c>
      <c r="AN2064">
        <v>90.18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1</v>
      </c>
      <c r="AW2064">
        <v>1</v>
      </c>
      <c r="AZ2064">
        <v>1</v>
      </c>
      <c r="BA2064">
        <v>1</v>
      </c>
      <c r="BB2064">
        <v>1</v>
      </c>
      <c r="BC2064">
        <v>1</v>
      </c>
      <c r="BD2064" t="s">
        <v>3</v>
      </c>
      <c r="BE2064" t="s">
        <v>3</v>
      </c>
      <c r="BF2064" t="s">
        <v>3</v>
      </c>
      <c r="BG2064" t="s">
        <v>3</v>
      </c>
      <c r="BH2064">
        <v>0</v>
      </c>
      <c r="BI2064">
        <v>4</v>
      </c>
      <c r="BJ2064" t="s">
        <v>41</v>
      </c>
      <c r="BM2064">
        <v>1</v>
      </c>
      <c r="BN2064">
        <v>0</v>
      </c>
      <c r="BO2064" t="s">
        <v>3</v>
      </c>
      <c r="BP2064">
        <v>0</v>
      </c>
      <c r="BQ2064">
        <v>1</v>
      </c>
      <c r="BR2064">
        <v>0</v>
      </c>
      <c r="BS2064">
        <v>1</v>
      </c>
      <c r="BT2064">
        <v>1</v>
      </c>
      <c r="BU2064">
        <v>1</v>
      </c>
      <c r="BV2064">
        <v>1</v>
      </c>
      <c r="BW2064">
        <v>1</v>
      </c>
      <c r="BX2064">
        <v>1</v>
      </c>
      <c r="BY2064" t="s">
        <v>3</v>
      </c>
      <c r="BZ2064">
        <v>0</v>
      </c>
      <c r="CA2064">
        <v>0</v>
      </c>
      <c r="CE2064">
        <v>0</v>
      </c>
      <c r="CF2064">
        <v>0</v>
      </c>
      <c r="CG2064">
        <v>0</v>
      </c>
      <c r="CM2064">
        <v>0</v>
      </c>
      <c r="CN2064" t="s">
        <v>3</v>
      </c>
      <c r="CO2064">
        <v>0</v>
      </c>
      <c r="CP2064">
        <f t="shared" si="1689"/>
        <v>0</v>
      </c>
      <c r="CQ2064">
        <f t="shared" si="1690"/>
        <v>0</v>
      </c>
      <c r="CR2064">
        <f>((((ET2064)*BB2064-(EU2064)*BS2064)+AE2064*BS2064)*AV2064)</f>
        <v>165.91</v>
      </c>
      <c r="CS2064">
        <f t="shared" si="1691"/>
        <v>90.18</v>
      </c>
      <c r="CT2064">
        <f t="shared" si="1692"/>
        <v>0</v>
      </c>
      <c r="CU2064">
        <f t="shared" si="1693"/>
        <v>0</v>
      </c>
      <c r="CV2064">
        <f t="shared" si="1694"/>
        <v>0</v>
      </c>
      <c r="CW2064">
        <f t="shared" si="1695"/>
        <v>0</v>
      </c>
      <c r="CX2064">
        <f t="shared" si="1696"/>
        <v>0</v>
      </c>
      <c r="CY2064">
        <f t="shared" si="1697"/>
        <v>0</v>
      </c>
      <c r="CZ2064">
        <f t="shared" si="1698"/>
        <v>0</v>
      </c>
      <c r="DC2064" t="s">
        <v>3</v>
      </c>
      <c r="DD2064" t="s">
        <v>3</v>
      </c>
      <c r="DE2064" t="s">
        <v>3</v>
      </c>
      <c r="DF2064" t="s">
        <v>3</v>
      </c>
      <c r="DG2064" t="s">
        <v>3</v>
      </c>
      <c r="DH2064" t="s">
        <v>3</v>
      </c>
      <c r="DI2064" t="s">
        <v>3</v>
      </c>
      <c r="DJ2064" t="s">
        <v>3</v>
      </c>
      <c r="DK2064" t="s">
        <v>3</v>
      </c>
      <c r="DL2064" t="s">
        <v>3</v>
      </c>
      <c r="DM2064" t="s">
        <v>3</v>
      </c>
      <c r="DN2064">
        <v>0</v>
      </c>
      <c r="DO2064">
        <v>0</v>
      </c>
      <c r="DP2064">
        <v>1</v>
      </c>
      <c r="DQ2064">
        <v>1</v>
      </c>
      <c r="DU2064">
        <v>1009</v>
      </c>
      <c r="DV2064" t="s">
        <v>27</v>
      </c>
      <c r="DW2064" t="s">
        <v>27</v>
      </c>
      <c r="DX2064">
        <v>1000</v>
      </c>
      <c r="EE2064">
        <v>51482691</v>
      </c>
      <c r="EF2064">
        <v>1</v>
      </c>
      <c r="EG2064" t="s">
        <v>21</v>
      </c>
      <c r="EH2064">
        <v>0</v>
      </c>
      <c r="EI2064" t="s">
        <v>3</v>
      </c>
      <c r="EJ2064">
        <v>4</v>
      </c>
      <c r="EK2064">
        <v>1</v>
      </c>
      <c r="EL2064" t="s">
        <v>37</v>
      </c>
      <c r="EM2064" t="s">
        <v>23</v>
      </c>
      <c r="EO2064" t="s">
        <v>3</v>
      </c>
      <c r="EQ2064">
        <v>0</v>
      </c>
      <c r="ER2064">
        <v>165.91</v>
      </c>
      <c r="ES2064">
        <v>0</v>
      </c>
      <c r="ET2064">
        <v>165.91</v>
      </c>
      <c r="EU2064">
        <v>90.18</v>
      </c>
      <c r="EV2064">
        <v>0</v>
      </c>
      <c r="EW2064">
        <v>0</v>
      </c>
      <c r="EX2064">
        <v>0</v>
      </c>
      <c r="EY2064">
        <v>0</v>
      </c>
      <c r="FQ2064">
        <v>0</v>
      </c>
      <c r="FR2064">
        <f t="shared" si="1699"/>
        <v>0</v>
      </c>
      <c r="FS2064">
        <v>0</v>
      </c>
      <c r="FX2064">
        <v>0</v>
      </c>
      <c r="FY2064">
        <v>0</v>
      </c>
      <c r="GA2064" t="s">
        <v>3</v>
      </c>
      <c r="GD2064">
        <v>1</v>
      </c>
      <c r="GF2064">
        <v>1912105629</v>
      </c>
      <c r="GG2064">
        <v>2</v>
      </c>
      <c r="GH2064">
        <v>1</v>
      </c>
      <c r="GI2064">
        <v>-2</v>
      </c>
      <c r="GJ2064">
        <v>0</v>
      </c>
      <c r="GK2064">
        <v>0</v>
      </c>
      <c r="GL2064">
        <f t="shared" si="1700"/>
        <v>0</v>
      </c>
      <c r="GM2064">
        <f>ROUND(O2064+X2064+Y2064,2)+GX2064</f>
        <v>0</v>
      </c>
      <c r="GN2064">
        <f>IF(OR(BI2064=0,BI2064=1),ROUND(O2064+X2064+Y2064,2),0)</f>
        <v>0</v>
      </c>
      <c r="GO2064">
        <f>IF(BI2064=2,ROUND(O2064+X2064+Y2064,2),0)</f>
        <v>0</v>
      </c>
      <c r="GP2064">
        <f>IF(BI2064=4,ROUND(O2064+X2064+Y2064,2)+GX2064,0)</f>
        <v>0</v>
      </c>
      <c r="GR2064">
        <v>0</v>
      </c>
      <c r="GS2064">
        <v>3</v>
      </c>
      <c r="GT2064">
        <v>0</v>
      </c>
      <c r="GU2064" t="s">
        <v>3</v>
      </c>
      <c r="GV2064">
        <f>ROUND((GT2064),6)</f>
        <v>0</v>
      </c>
      <c r="GW2064">
        <v>1</v>
      </c>
      <c r="GX2064">
        <f t="shared" si="1701"/>
        <v>0</v>
      </c>
      <c r="HA2064">
        <v>0</v>
      </c>
      <c r="HB2064">
        <v>0</v>
      </c>
      <c r="HC2064">
        <f t="shared" si="1702"/>
        <v>0</v>
      </c>
      <c r="HE2064" t="s">
        <v>3</v>
      </c>
      <c r="HF2064" t="s">
        <v>3</v>
      </c>
      <c r="IK2064">
        <f t="shared" si="1703"/>
        <v>0</v>
      </c>
    </row>
    <row r="2065" spans="1:245" x14ac:dyDescent="0.2">
      <c r="A2065">
        <v>17</v>
      </c>
      <c r="B2065">
        <v>1</v>
      </c>
      <c r="C2065">
        <f>ROW(SmtRes!A654)</f>
        <v>654</v>
      </c>
      <c r="D2065">
        <f>ROW(EtalonRes!A630)</f>
        <v>630</v>
      </c>
      <c r="E2065" t="s">
        <v>42</v>
      </c>
      <c r="F2065" t="s">
        <v>43</v>
      </c>
      <c r="G2065" t="s">
        <v>44</v>
      </c>
      <c r="H2065" t="s">
        <v>27</v>
      </c>
      <c r="I2065">
        <v>0</v>
      </c>
      <c r="J2065">
        <v>0</v>
      </c>
      <c r="O2065">
        <f t="shared" si="1673"/>
        <v>0</v>
      </c>
      <c r="P2065">
        <f t="shared" si="1674"/>
        <v>0</v>
      </c>
      <c r="Q2065">
        <f t="shared" si="1675"/>
        <v>0</v>
      </c>
      <c r="R2065">
        <f t="shared" si="1676"/>
        <v>0</v>
      </c>
      <c r="S2065">
        <f t="shared" si="1677"/>
        <v>0</v>
      </c>
      <c r="T2065">
        <f t="shared" si="1678"/>
        <v>0</v>
      </c>
      <c r="U2065">
        <f t="shared" si="1679"/>
        <v>0</v>
      </c>
      <c r="V2065">
        <f t="shared" si="1680"/>
        <v>0</v>
      </c>
      <c r="W2065">
        <f t="shared" si="1681"/>
        <v>0</v>
      </c>
      <c r="X2065">
        <f t="shared" si="1682"/>
        <v>0</v>
      </c>
      <c r="Y2065">
        <f t="shared" si="1683"/>
        <v>0</v>
      </c>
      <c r="AA2065">
        <v>52421674</v>
      </c>
      <c r="AB2065">
        <f t="shared" si="1684"/>
        <v>1396.89</v>
      </c>
      <c r="AC2065">
        <f>ROUND(((ES2065*51)),6)</f>
        <v>0</v>
      </c>
      <c r="AD2065">
        <f>ROUND(((((ET2065*51))-((EU2065*51)))+AE2065),6)</f>
        <v>1396.89</v>
      </c>
      <c r="AE2065">
        <f>ROUND(((EU2065*51)),6)</f>
        <v>759.39</v>
      </c>
      <c r="AF2065">
        <f>ROUND(((EV2065*51)),6)</f>
        <v>0</v>
      </c>
      <c r="AG2065">
        <f t="shared" si="1686"/>
        <v>0</v>
      </c>
      <c r="AH2065">
        <f>((EW2065*51))</f>
        <v>0</v>
      </c>
      <c r="AI2065">
        <f>((EX2065*51))</f>
        <v>0</v>
      </c>
      <c r="AJ2065">
        <f t="shared" si="1688"/>
        <v>0</v>
      </c>
      <c r="AK2065">
        <v>27.39</v>
      </c>
      <c r="AL2065">
        <v>0</v>
      </c>
      <c r="AM2065">
        <v>27.39</v>
      </c>
      <c r="AN2065">
        <v>14.89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1</v>
      </c>
      <c r="AW2065">
        <v>1</v>
      </c>
      <c r="AZ2065">
        <v>1</v>
      </c>
      <c r="BA2065">
        <v>1</v>
      </c>
      <c r="BB2065">
        <v>1</v>
      </c>
      <c r="BC2065">
        <v>1</v>
      </c>
      <c r="BD2065" t="s">
        <v>3</v>
      </c>
      <c r="BE2065" t="s">
        <v>3</v>
      </c>
      <c r="BF2065" t="s">
        <v>3</v>
      </c>
      <c r="BG2065" t="s">
        <v>3</v>
      </c>
      <c r="BH2065">
        <v>0</v>
      </c>
      <c r="BI2065">
        <v>4</v>
      </c>
      <c r="BJ2065" t="s">
        <v>45</v>
      </c>
      <c r="BM2065">
        <v>1</v>
      </c>
      <c r="BN2065">
        <v>0</v>
      </c>
      <c r="BO2065" t="s">
        <v>3</v>
      </c>
      <c r="BP2065">
        <v>0</v>
      </c>
      <c r="BQ2065">
        <v>1</v>
      </c>
      <c r="BR2065">
        <v>0</v>
      </c>
      <c r="BS2065">
        <v>1</v>
      </c>
      <c r="BT2065">
        <v>1</v>
      </c>
      <c r="BU2065">
        <v>1</v>
      </c>
      <c r="BV2065">
        <v>1</v>
      </c>
      <c r="BW2065">
        <v>1</v>
      </c>
      <c r="BX2065">
        <v>1</v>
      </c>
      <c r="BY2065" t="s">
        <v>3</v>
      </c>
      <c r="BZ2065">
        <v>0</v>
      </c>
      <c r="CA2065">
        <v>0</v>
      </c>
      <c r="CE2065">
        <v>0</v>
      </c>
      <c r="CF2065">
        <v>0</v>
      </c>
      <c r="CG2065">
        <v>0</v>
      </c>
      <c r="CM2065">
        <v>0</v>
      </c>
      <c r="CN2065" t="s">
        <v>3</v>
      </c>
      <c r="CO2065">
        <v>0</v>
      </c>
      <c r="CP2065">
        <f t="shared" si="1689"/>
        <v>0</v>
      </c>
      <c r="CQ2065">
        <f t="shared" si="1690"/>
        <v>0</v>
      </c>
      <c r="CR2065">
        <f>(((((ET2065*51))*BB2065-((EU2065*51))*BS2065)+AE2065*BS2065)*AV2065)</f>
        <v>1396.89</v>
      </c>
      <c r="CS2065">
        <f t="shared" si="1691"/>
        <v>759.39</v>
      </c>
      <c r="CT2065">
        <f t="shared" si="1692"/>
        <v>0</v>
      </c>
      <c r="CU2065">
        <f t="shared" si="1693"/>
        <v>0</v>
      </c>
      <c r="CV2065">
        <f t="shared" si="1694"/>
        <v>0</v>
      </c>
      <c r="CW2065">
        <f t="shared" si="1695"/>
        <v>0</v>
      </c>
      <c r="CX2065">
        <f t="shared" si="1696"/>
        <v>0</v>
      </c>
      <c r="CY2065">
        <f t="shared" si="1697"/>
        <v>0</v>
      </c>
      <c r="CZ2065">
        <f t="shared" si="1698"/>
        <v>0</v>
      </c>
      <c r="DC2065" t="s">
        <v>3</v>
      </c>
      <c r="DD2065" t="s">
        <v>46</v>
      </c>
      <c r="DE2065" t="s">
        <v>46</v>
      </c>
      <c r="DF2065" t="s">
        <v>46</v>
      </c>
      <c r="DG2065" t="s">
        <v>46</v>
      </c>
      <c r="DH2065" t="s">
        <v>3</v>
      </c>
      <c r="DI2065" t="s">
        <v>46</v>
      </c>
      <c r="DJ2065" t="s">
        <v>46</v>
      </c>
      <c r="DK2065" t="s">
        <v>3</v>
      </c>
      <c r="DL2065" t="s">
        <v>3</v>
      </c>
      <c r="DM2065" t="s">
        <v>3</v>
      </c>
      <c r="DN2065">
        <v>0</v>
      </c>
      <c r="DO2065">
        <v>0</v>
      </c>
      <c r="DP2065">
        <v>1</v>
      </c>
      <c r="DQ2065">
        <v>1</v>
      </c>
      <c r="DU2065">
        <v>1009</v>
      </c>
      <c r="DV2065" t="s">
        <v>27</v>
      </c>
      <c r="DW2065" t="s">
        <v>27</v>
      </c>
      <c r="DX2065">
        <v>1000</v>
      </c>
      <c r="EE2065">
        <v>51482691</v>
      </c>
      <c r="EF2065">
        <v>1</v>
      </c>
      <c r="EG2065" t="s">
        <v>21</v>
      </c>
      <c r="EH2065">
        <v>0</v>
      </c>
      <c r="EI2065" t="s">
        <v>3</v>
      </c>
      <c r="EJ2065">
        <v>4</v>
      </c>
      <c r="EK2065">
        <v>1</v>
      </c>
      <c r="EL2065" t="s">
        <v>37</v>
      </c>
      <c r="EM2065" t="s">
        <v>23</v>
      </c>
      <c r="EO2065" t="s">
        <v>3</v>
      </c>
      <c r="EQ2065">
        <v>0</v>
      </c>
      <c r="ER2065">
        <v>27.39</v>
      </c>
      <c r="ES2065">
        <v>0</v>
      </c>
      <c r="ET2065">
        <v>27.39</v>
      </c>
      <c r="EU2065">
        <v>14.89</v>
      </c>
      <c r="EV2065">
        <v>0</v>
      </c>
      <c r="EW2065">
        <v>0</v>
      </c>
      <c r="EX2065">
        <v>0</v>
      </c>
      <c r="EY2065">
        <v>0</v>
      </c>
      <c r="FQ2065">
        <v>0</v>
      </c>
      <c r="FR2065">
        <f t="shared" si="1699"/>
        <v>0</v>
      </c>
      <c r="FS2065">
        <v>0</v>
      </c>
      <c r="FX2065">
        <v>0</v>
      </c>
      <c r="FY2065">
        <v>0</v>
      </c>
      <c r="GA2065" t="s">
        <v>3</v>
      </c>
      <c r="GD2065">
        <v>1</v>
      </c>
      <c r="GF2065">
        <v>972108674</v>
      </c>
      <c r="GG2065">
        <v>2</v>
      </c>
      <c r="GH2065">
        <v>1</v>
      </c>
      <c r="GI2065">
        <v>-2</v>
      </c>
      <c r="GJ2065">
        <v>0</v>
      </c>
      <c r="GK2065">
        <v>0</v>
      </c>
      <c r="GL2065">
        <f t="shared" si="1700"/>
        <v>0</v>
      </c>
      <c r="GM2065">
        <f>ROUND(O2065+X2065+Y2065,2)+GX2065</f>
        <v>0</v>
      </c>
      <c r="GN2065">
        <f>IF(OR(BI2065=0,BI2065=1),ROUND(O2065+X2065+Y2065,2),0)</f>
        <v>0</v>
      </c>
      <c r="GO2065">
        <f>IF(BI2065=2,ROUND(O2065+X2065+Y2065,2),0)</f>
        <v>0</v>
      </c>
      <c r="GP2065">
        <f>IF(BI2065=4,ROUND(O2065+X2065+Y2065,2)+GX2065,0)</f>
        <v>0</v>
      </c>
      <c r="GR2065">
        <v>0</v>
      </c>
      <c r="GS2065">
        <v>3</v>
      </c>
      <c r="GT2065">
        <v>0</v>
      </c>
      <c r="GU2065" t="s">
        <v>46</v>
      </c>
      <c r="GV2065">
        <f>ROUND(((GT2065*51)),6)</f>
        <v>0</v>
      </c>
      <c r="GW2065">
        <v>1</v>
      </c>
      <c r="GX2065">
        <f t="shared" si="1701"/>
        <v>0</v>
      </c>
      <c r="HA2065">
        <v>0</v>
      </c>
      <c r="HB2065">
        <v>0</v>
      </c>
      <c r="HC2065">
        <f t="shared" si="1702"/>
        <v>0</v>
      </c>
      <c r="HE2065" t="s">
        <v>3</v>
      </c>
      <c r="HF2065" t="s">
        <v>3</v>
      </c>
      <c r="IK2065">
        <f t="shared" si="1703"/>
        <v>0</v>
      </c>
    </row>
    <row r="2066" spans="1:245" x14ac:dyDescent="0.2">
      <c r="A2066">
        <v>17</v>
      </c>
      <c r="B2066">
        <v>1</v>
      </c>
      <c r="E2066" t="s">
        <v>47</v>
      </c>
      <c r="F2066" t="s">
        <v>48</v>
      </c>
      <c r="G2066" t="s">
        <v>49</v>
      </c>
      <c r="H2066" t="s">
        <v>27</v>
      </c>
      <c r="I2066">
        <v>0</v>
      </c>
      <c r="J2066">
        <v>0</v>
      </c>
      <c r="O2066">
        <f t="shared" si="1673"/>
        <v>0</v>
      </c>
      <c r="P2066">
        <f t="shared" si="1674"/>
        <v>0</v>
      </c>
      <c r="Q2066">
        <f t="shared" si="1675"/>
        <v>0</v>
      </c>
      <c r="R2066">
        <f t="shared" si="1676"/>
        <v>0</v>
      </c>
      <c r="S2066">
        <f t="shared" si="1677"/>
        <v>0</v>
      </c>
      <c r="T2066">
        <f t="shared" si="1678"/>
        <v>0</v>
      </c>
      <c r="U2066">
        <f t="shared" si="1679"/>
        <v>0</v>
      </c>
      <c r="V2066">
        <f t="shared" si="1680"/>
        <v>0</v>
      </c>
      <c r="W2066">
        <f t="shared" si="1681"/>
        <v>0</v>
      </c>
      <c r="X2066">
        <f t="shared" si="1682"/>
        <v>0</v>
      </c>
      <c r="Y2066">
        <f t="shared" si="1683"/>
        <v>0</v>
      </c>
      <c r="AA2066">
        <v>52421674</v>
      </c>
      <c r="AB2066">
        <f t="shared" si="1684"/>
        <v>150.61000000000001</v>
      </c>
      <c r="AC2066">
        <f>ROUND((ES2066),6)</f>
        <v>150.61000000000001</v>
      </c>
      <c r="AD2066">
        <f>ROUND((((ET2066)-(EU2066))+AE2066),6)</f>
        <v>0</v>
      </c>
      <c r="AE2066">
        <f t="shared" ref="AE2066:AF2069" si="1704">ROUND((EU2066),6)</f>
        <v>0</v>
      </c>
      <c r="AF2066">
        <f t="shared" si="1704"/>
        <v>0</v>
      </c>
      <c r="AG2066">
        <f t="shared" si="1686"/>
        <v>0</v>
      </c>
      <c r="AH2066">
        <f t="shared" ref="AH2066:AI2069" si="1705">(EW2066)</f>
        <v>0</v>
      </c>
      <c r="AI2066">
        <f t="shared" si="1705"/>
        <v>0</v>
      </c>
      <c r="AJ2066">
        <f t="shared" si="1688"/>
        <v>0</v>
      </c>
      <c r="AK2066">
        <v>150.61000000000001</v>
      </c>
      <c r="AL2066">
        <v>150.61000000000001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1</v>
      </c>
      <c r="AW2066">
        <v>1</v>
      </c>
      <c r="AZ2066">
        <v>1</v>
      </c>
      <c r="BA2066">
        <v>1</v>
      </c>
      <c r="BB2066">
        <v>1</v>
      </c>
      <c r="BC2066">
        <v>1</v>
      </c>
      <c r="BD2066" t="s">
        <v>3</v>
      </c>
      <c r="BE2066" t="s">
        <v>3</v>
      </c>
      <c r="BF2066" t="s">
        <v>3</v>
      </c>
      <c r="BG2066" t="s">
        <v>3</v>
      </c>
      <c r="BH2066">
        <v>3</v>
      </c>
      <c r="BI2066">
        <v>1</v>
      </c>
      <c r="BJ2066" t="s">
        <v>3</v>
      </c>
      <c r="BM2066">
        <v>6001</v>
      </c>
      <c r="BN2066">
        <v>0</v>
      </c>
      <c r="BO2066" t="s">
        <v>3</v>
      </c>
      <c r="BP2066">
        <v>0</v>
      </c>
      <c r="BQ2066">
        <v>0</v>
      </c>
      <c r="BR2066">
        <v>0</v>
      </c>
      <c r="BS2066">
        <v>1</v>
      </c>
      <c r="BT2066">
        <v>1</v>
      </c>
      <c r="BU2066">
        <v>1</v>
      </c>
      <c r="BV2066">
        <v>1</v>
      </c>
      <c r="BW2066">
        <v>1</v>
      </c>
      <c r="BX2066">
        <v>1</v>
      </c>
      <c r="BY2066" t="s">
        <v>3</v>
      </c>
      <c r="BZ2066">
        <v>0</v>
      </c>
      <c r="CA2066">
        <v>0</v>
      </c>
      <c r="CE2066">
        <v>0</v>
      </c>
      <c r="CF2066">
        <v>0</v>
      </c>
      <c r="CG2066">
        <v>0</v>
      </c>
      <c r="CM2066">
        <v>0</v>
      </c>
      <c r="CN2066" t="s">
        <v>3</v>
      </c>
      <c r="CO2066">
        <v>0</v>
      </c>
      <c r="CP2066">
        <f t="shared" si="1689"/>
        <v>0</v>
      </c>
      <c r="CQ2066">
        <f t="shared" si="1690"/>
        <v>150.61000000000001</v>
      </c>
      <c r="CR2066">
        <f>((((ET2066)*BB2066-(EU2066)*BS2066)+AE2066*BS2066)*AV2066)</f>
        <v>0</v>
      </c>
      <c r="CS2066">
        <f t="shared" si="1691"/>
        <v>0</v>
      </c>
      <c r="CT2066">
        <f t="shared" si="1692"/>
        <v>0</v>
      </c>
      <c r="CU2066">
        <f t="shared" si="1693"/>
        <v>0</v>
      </c>
      <c r="CV2066">
        <f t="shared" si="1694"/>
        <v>0</v>
      </c>
      <c r="CW2066">
        <f t="shared" si="1695"/>
        <v>0</v>
      </c>
      <c r="CX2066">
        <f t="shared" si="1696"/>
        <v>0</v>
      </c>
      <c r="CY2066">
        <f t="shared" si="1697"/>
        <v>0</v>
      </c>
      <c r="CZ2066">
        <f t="shared" si="1698"/>
        <v>0</v>
      </c>
      <c r="DC2066" t="s">
        <v>3</v>
      </c>
      <c r="DD2066" t="s">
        <v>3</v>
      </c>
      <c r="DE2066" t="s">
        <v>3</v>
      </c>
      <c r="DF2066" t="s">
        <v>3</v>
      </c>
      <c r="DG2066" t="s">
        <v>3</v>
      </c>
      <c r="DH2066" t="s">
        <v>3</v>
      </c>
      <c r="DI2066" t="s">
        <v>3</v>
      </c>
      <c r="DJ2066" t="s">
        <v>3</v>
      </c>
      <c r="DK2066" t="s">
        <v>3</v>
      </c>
      <c r="DL2066" t="s">
        <v>3</v>
      </c>
      <c r="DM2066" t="s">
        <v>3</v>
      </c>
      <c r="DN2066">
        <v>0</v>
      </c>
      <c r="DO2066">
        <v>0</v>
      </c>
      <c r="DP2066">
        <v>1</v>
      </c>
      <c r="DQ2066">
        <v>1</v>
      </c>
      <c r="DU2066">
        <v>1009</v>
      </c>
      <c r="DV2066" t="s">
        <v>27</v>
      </c>
      <c r="DW2066" t="s">
        <v>27</v>
      </c>
      <c r="DX2066">
        <v>1000</v>
      </c>
      <c r="EE2066">
        <v>51764353</v>
      </c>
      <c r="EF2066">
        <v>0</v>
      </c>
      <c r="EG2066" t="s">
        <v>50</v>
      </c>
      <c r="EH2066">
        <v>0</v>
      </c>
      <c r="EI2066" t="s">
        <v>3</v>
      </c>
      <c r="EJ2066">
        <v>1</v>
      </c>
      <c r="EK2066">
        <v>6001</v>
      </c>
      <c r="EL2066" t="s">
        <v>51</v>
      </c>
      <c r="EM2066" t="s">
        <v>50</v>
      </c>
      <c r="EO2066" t="s">
        <v>3</v>
      </c>
      <c r="EQ2066">
        <v>0</v>
      </c>
      <c r="ER2066">
        <v>150.61000000000001</v>
      </c>
      <c r="ES2066">
        <v>150.61000000000001</v>
      </c>
      <c r="ET2066">
        <v>0</v>
      </c>
      <c r="EU2066">
        <v>0</v>
      </c>
      <c r="EV2066">
        <v>0</v>
      </c>
      <c r="EW2066">
        <v>0</v>
      </c>
      <c r="EX2066">
        <v>0</v>
      </c>
      <c r="EY2066">
        <v>0</v>
      </c>
      <c r="EZ2066">
        <v>5</v>
      </c>
      <c r="FC2066">
        <v>1</v>
      </c>
      <c r="FD2066">
        <v>18</v>
      </c>
      <c r="FF2066">
        <v>180.73</v>
      </c>
      <c r="FQ2066">
        <v>0</v>
      </c>
      <c r="FR2066">
        <f t="shared" si="1699"/>
        <v>0</v>
      </c>
      <c r="FS2066">
        <v>0</v>
      </c>
      <c r="FX2066">
        <v>0</v>
      </c>
      <c r="FY2066">
        <v>0</v>
      </c>
      <c r="GA2066" t="s">
        <v>52</v>
      </c>
      <c r="GD2066">
        <v>0</v>
      </c>
      <c r="GF2066">
        <v>-611639470</v>
      </c>
      <c r="GG2066">
        <v>2</v>
      </c>
      <c r="GH2066">
        <v>3</v>
      </c>
      <c r="GI2066">
        <v>-2</v>
      </c>
      <c r="GJ2066">
        <v>0</v>
      </c>
      <c r="GK2066">
        <f>ROUND(R2066*(R12)/100,2)</f>
        <v>0</v>
      </c>
      <c r="GL2066">
        <f t="shared" si="1700"/>
        <v>0</v>
      </c>
      <c r="GM2066">
        <f>ROUND(O2066+X2066+Y2066+GK2066,2)+GX2066</f>
        <v>0</v>
      </c>
      <c r="GN2066">
        <f>IF(OR(BI2066=0,BI2066=1),ROUND(O2066+X2066+Y2066+GK2066,2),0)</f>
        <v>0</v>
      </c>
      <c r="GO2066">
        <f>IF(BI2066=2,ROUND(O2066+X2066+Y2066+GK2066,2),0)</f>
        <v>0</v>
      </c>
      <c r="GP2066">
        <f>IF(BI2066=4,ROUND(O2066+X2066+Y2066+GK2066,2)+GX2066,0)</f>
        <v>0</v>
      </c>
      <c r="GR2066">
        <v>1</v>
      </c>
      <c r="GS2066">
        <v>1</v>
      </c>
      <c r="GT2066">
        <v>0</v>
      </c>
      <c r="GU2066" t="s">
        <v>3</v>
      </c>
      <c r="GV2066">
        <f t="shared" ref="GV2066:GV2072" si="1706">ROUND((GT2066),6)</f>
        <v>0</v>
      </c>
      <c r="GW2066">
        <v>1</v>
      </c>
      <c r="GX2066">
        <f t="shared" si="1701"/>
        <v>0</v>
      </c>
      <c r="HA2066">
        <v>0</v>
      </c>
      <c r="HB2066">
        <v>0</v>
      </c>
      <c r="HC2066">
        <f t="shared" si="1702"/>
        <v>0</v>
      </c>
      <c r="HE2066" t="s">
        <v>53</v>
      </c>
      <c r="HF2066" t="s">
        <v>53</v>
      </c>
      <c r="IK2066">
        <f t="shared" si="1703"/>
        <v>0</v>
      </c>
    </row>
    <row r="2067" spans="1:245" x14ac:dyDescent="0.2">
      <c r="A2067">
        <v>17</v>
      </c>
      <c r="B2067">
        <v>1</v>
      </c>
      <c r="C2067">
        <f>ROW(SmtRes!A655)</f>
        <v>655</v>
      </c>
      <c r="D2067">
        <f>ROW(EtalonRes!A631)</f>
        <v>631</v>
      </c>
      <c r="E2067" t="s">
        <v>3</v>
      </c>
      <c r="F2067" t="s">
        <v>156</v>
      </c>
      <c r="G2067" t="s">
        <v>157</v>
      </c>
      <c r="H2067" t="s">
        <v>132</v>
      </c>
      <c r="I2067">
        <v>0</v>
      </c>
      <c r="J2067">
        <v>0</v>
      </c>
      <c r="O2067">
        <f t="shared" si="1673"/>
        <v>0</v>
      </c>
      <c r="P2067">
        <f t="shared" si="1674"/>
        <v>0</v>
      </c>
      <c r="Q2067">
        <f t="shared" si="1675"/>
        <v>0</v>
      </c>
      <c r="R2067">
        <f t="shared" si="1676"/>
        <v>0</v>
      </c>
      <c r="S2067">
        <f t="shared" si="1677"/>
        <v>0</v>
      </c>
      <c r="T2067">
        <f t="shared" si="1678"/>
        <v>0</v>
      </c>
      <c r="U2067">
        <f t="shared" si="1679"/>
        <v>0</v>
      </c>
      <c r="V2067">
        <f t="shared" si="1680"/>
        <v>0</v>
      </c>
      <c r="W2067">
        <f t="shared" si="1681"/>
        <v>0</v>
      </c>
      <c r="X2067">
        <f t="shared" si="1682"/>
        <v>0</v>
      </c>
      <c r="Y2067">
        <f t="shared" si="1683"/>
        <v>0</v>
      </c>
      <c r="AA2067">
        <v>-1</v>
      </c>
      <c r="AB2067">
        <f t="shared" si="1684"/>
        <v>41951.1</v>
      </c>
      <c r="AC2067">
        <f>ROUND((ES2067),6)</f>
        <v>0</v>
      </c>
      <c r="AD2067">
        <f>ROUND((((ET2067)-(EU2067))+AE2067),6)</f>
        <v>0</v>
      </c>
      <c r="AE2067">
        <f t="shared" si="1704"/>
        <v>0</v>
      </c>
      <c r="AF2067">
        <f t="shared" si="1704"/>
        <v>41951.1</v>
      </c>
      <c r="AG2067">
        <f t="shared" si="1686"/>
        <v>0</v>
      </c>
      <c r="AH2067">
        <f t="shared" si="1705"/>
        <v>221.6</v>
      </c>
      <c r="AI2067">
        <f t="shared" si="1705"/>
        <v>0</v>
      </c>
      <c r="AJ2067">
        <f t="shared" si="1688"/>
        <v>0</v>
      </c>
      <c r="AK2067">
        <v>41951.1</v>
      </c>
      <c r="AL2067">
        <v>0</v>
      </c>
      <c r="AM2067">
        <v>0</v>
      </c>
      <c r="AN2067">
        <v>0</v>
      </c>
      <c r="AO2067">
        <v>41951.1</v>
      </c>
      <c r="AP2067">
        <v>0</v>
      </c>
      <c r="AQ2067">
        <v>221.6</v>
      </c>
      <c r="AR2067">
        <v>0</v>
      </c>
      <c r="AS2067">
        <v>0</v>
      </c>
      <c r="AT2067">
        <v>70</v>
      </c>
      <c r="AU2067">
        <v>10</v>
      </c>
      <c r="AV2067">
        <v>1</v>
      </c>
      <c r="AW2067">
        <v>1</v>
      </c>
      <c r="AZ2067">
        <v>1</v>
      </c>
      <c r="BA2067">
        <v>1</v>
      </c>
      <c r="BB2067">
        <v>1</v>
      </c>
      <c r="BC2067">
        <v>1</v>
      </c>
      <c r="BD2067" t="s">
        <v>3</v>
      </c>
      <c r="BE2067" t="s">
        <v>3</v>
      </c>
      <c r="BF2067" t="s">
        <v>3</v>
      </c>
      <c r="BG2067" t="s">
        <v>3</v>
      </c>
      <c r="BH2067">
        <v>0</v>
      </c>
      <c r="BI2067">
        <v>4</v>
      </c>
      <c r="BJ2067" t="s">
        <v>158</v>
      </c>
      <c r="BM2067">
        <v>0</v>
      </c>
      <c r="BN2067">
        <v>0</v>
      </c>
      <c r="BO2067" t="s">
        <v>3</v>
      </c>
      <c r="BP2067">
        <v>0</v>
      </c>
      <c r="BQ2067">
        <v>1</v>
      </c>
      <c r="BR2067">
        <v>0</v>
      </c>
      <c r="BS2067">
        <v>1</v>
      </c>
      <c r="BT2067">
        <v>1</v>
      </c>
      <c r="BU2067">
        <v>1</v>
      </c>
      <c r="BV2067">
        <v>1</v>
      </c>
      <c r="BW2067">
        <v>1</v>
      </c>
      <c r="BX2067">
        <v>1</v>
      </c>
      <c r="BY2067" t="s">
        <v>3</v>
      </c>
      <c r="BZ2067">
        <v>70</v>
      </c>
      <c r="CA2067">
        <v>10</v>
      </c>
      <c r="CE2067">
        <v>0</v>
      </c>
      <c r="CF2067">
        <v>0</v>
      </c>
      <c r="CG2067">
        <v>0</v>
      </c>
      <c r="CM2067">
        <v>0</v>
      </c>
      <c r="CN2067" t="s">
        <v>3</v>
      </c>
      <c r="CO2067">
        <v>0</v>
      </c>
      <c r="CP2067">
        <f t="shared" si="1689"/>
        <v>0</v>
      </c>
      <c r="CQ2067">
        <f t="shared" si="1690"/>
        <v>0</v>
      </c>
      <c r="CR2067">
        <f>((((ET2067)*BB2067-(EU2067)*BS2067)+AE2067*BS2067)*AV2067)</f>
        <v>0</v>
      </c>
      <c r="CS2067">
        <f t="shared" si="1691"/>
        <v>0</v>
      </c>
      <c r="CT2067">
        <f t="shared" si="1692"/>
        <v>41951.1</v>
      </c>
      <c r="CU2067">
        <f t="shared" si="1693"/>
        <v>0</v>
      </c>
      <c r="CV2067">
        <f t="shared" si="1694"/>
        <v>221.6</v>
      </c>
      <c r="CW2067">
        <f t="shared" si="1695"/>
        <v>0</v>
      </c>
      <c r="CX2067">
        <f t="shared" si="1696"/>
        <v>0</v>
      </c>
      <c r="CY2067">
        <f t="shared" si="1697"/>
        <v>0</v>
      </c>
      <c r="CZ2067">
        <f t="shared" si="1698"/>
        <v>0</v>
      </c>
      <c r="DC2067" t="s">
        <v>3</v>
      </c>
      <c r="DD2067" t="s">
        <v>3</v>
      </c>
      <c r="DE2067" t="s">
        <v>3</v>
      </c>
      <c r="DF2067" t="s">
        <v>3</v>
      </c>
      <c r="DG2067" t="s">
        <v>3</v>
      </c>
      <c r="DH2067" t="s">
        <v>3</v>
      </c>
      <c r="DI2067" t="s">
        <v>3</v>
      </c>
      <c r="DJ2067" t="s">
        <v>3</v>
      </c>
      <c r="DK2067" t="s">
        <v>3</v>
      </c>
      <c r="DL2067" t="s">
        <v>3</v>
      </c>
      <c r="DM2067" t="s">
        <v>3</v>
      </c>
      <c r="DN2067">
        <v>0</v>
      </c>
      <c r="DO2067">
        <v>0</v>
      </c>
      <c r="DP2067">
        <v>1</v>
      </c>
      <c r="DQ2067">
        <v>1</v>
      </c>
      <c r="DU2067">
        <v>1007</v>
      </c>
      <c r="DV2067" t="s">
        <v>132</v>
      </c>
      <c r="DW2067" t="s">
        <v>132</v>
      </c>
      <c r="DX2067">
        <v>100</v>
      </c>
      <c r="EE2067">
        <v>51482689</v>
      </c>
      <c r="EF2067">
        <v>1</v>
      </c>
      <c r="EG2067" t="s">
        <v>21</v>
      </c>
      <c r="EH2067">
        <v>0</v>
      </c>
      <c r="EI2067" t="s">
        <v>3</v>
      </c>
      <c r="EJ2067">
        <v>4</v>
      </c>
      <c r="EK2067">
        <v>0</v>
      </c>
      <c r="EL2067" t="s">
        <v>22</v>
      </c>
      <c r="EM2067" t="s">
        <v>23</v>
      </c>
      <c r="EO2067" t="s">
        <v>3</v>
      </c>
      <c r="EQ2067">
        <v>1024</v>
      </c>
      <c r="ER2067">
        <v>41951.1</v>
      </c>
      <c r="ES2067">
        <v>0</v>
      </c>
      <c r="ET2067">
        <v>0</v>
      </c>
      <c r="EU2067">
        <v>0</v>
      </c>
      <c r="EV2067">
        <v>41951.1</v>
      </c>
      <c r="EW2067">
        <v>221.6</v>
      </c>
      <c r="EX2067">
        <v>0</v>
      </c>
      <c r="EY2067">
        <v>0</v>
      </c>
      <c r="FQ2067">
        <v>0</v>
      </c>
      <c r="FR2067">
        <f t="shared" si="1699"/>
        <v>0</v>
      </c>
      <c r="FS2067">
        <v>0</v>
      </c>
      <c r="FX2067">
        <v>70</v>
      </c>
      <c r="FY2067">
        <v>10</v>
      </c>
      <c r="GA2067" t="s">
        <v>3</v>
      </c>
      <c r="GD2067">
        <v>0</v>
      </c>
      <c r="GF2067">
        <v>-447582349</v>
      </c>
      <c r="GG2067">
        <v>2</v>
      </c>
      <c r="GH2067">
        <v>1</v>
      </c>
      <c r="GI2067">
        <v>-2</v>
      </c>
      <c r="GJ2067">
        <v>0</v>
      </c>
      <c r="GK2067">
        <f>ROUND(R2067*(R12)/100,2)</f>
        <v>0</v>
      </c>
      <c r="GL2067">
        <f t="shared" si="1700"/>
        <v>0</v>
      </c>
      <c r="GM2067">
        <f>ROUND(O2067+X2067+Y2067+GK2067,2)+GX2067</f>
        <v>0</v>
      </c>
      <c r="GN2067">
        <f>IF(OR(BI2067=0,BI2067=1),ROUND(O2067+X2067+Y2067+GK2067,2),0)</f>
        <v>0</v>
      </c>
      <c r="GO2067">
        <f>IF(BI2067=2,ROUND(O2067+X2067+Y2067+GK2067,2),0)</f>
        <v>0</v>
      </c>
      <c r="GP2067">
        <f>IF(BI2067=4,ROUND(O2067+X2067+Y2067+GK2067,2)+GX2067,0)</f>
        <v>0</v>
      </c>
      <c r="GR2067">
        <v>0</v>
      </c>
      <c r="GS2067">
        <v>3</v>
      </c>
      <c r="GT2067">
        <v>0</v>
      </c>
      <c r="GU2067" t="s">
        <v>3</v>
      </c>
      <c r="GV2067">
        <f t="shared" si="1706"/>
        <v>0</v>
      </c>
      <c r="GW2067">
        <v>1</v>
      </c>
      <c r="GX2067">
        <f t="shared" si="1701"/>
        <v>0</v>
      </c>
      <c r="HA2067">
        <v>0</v>
      </c>
      <c r="HB2067">
        <v>0</v>
      </c>
      <c r="HC2067">
        <f t="shared" si="1702"/>
        <v>0</v>
      </c>
      <c r="HE2067" t="s">
        <v>3</v>
      </c>
      <c r="HF2067" t="s">
        <v>3</v>
      </c>
      <c r="IK2067">
        <f t="shared" si="1703"/>
        <v>0</v>
      </c>
    </row>
    <row r="2068" spans="1:245" x14ac:dyDescent="0.2">
      <c r="A2068">
        <v>17</v>
      </c>
      <c r="B2068">
        <v>1</v>
      </c>
      <c r="C2068">
        <f>ROW(SmtRes!A656)</f>
        <v>656</v>
      </c>
      <c r="D2068">
        <f>ROW(EtalonRes!A632)</f>
        <v>632</v>
      </c>
      <c r="E2068" t="s">
        <v>3</v>
      </c>
      <c r="F2068" t="s">
        <v>160</v>
      </c>
      <c r="G2068" t="s">
        <v>161</v>
      </c>
      <c r="H2068" t="s">
        <v>132</v>
      </c>
      <c r="I2068">
        <v>0</v>
      </c>
      <c r="J2068">
        <v>0</v>
      </c>
      <c r="O2068">
        <f t="shared" si="1673"/>
        <v>0</v>
      </c>
      <c r="P2068">
        <f t="shared" si="1674"/>
        <v>0</v>
      </c>
      <c r="Q2068">
        <f t="shared" si="1675"/>
        <v>0</v>
      </c>
      <c r="R2068">
        <f t="shared" si="1676"/>
        <v>0</v>
      </c>
      <c r="S2068">
        <f t="shared" si="1677"/>
        <v>0</v>
      </c>
      <c r="T2068">
        <f t="shared" si="1678"/>
        <v>0</v>
      </c>
      <c r="U2068">
        <f t="shared" si="1679"/>
        <v>0</v>
      </c>
      <c r="V2068">
        <f t="shared" si="1680"/>
        <v>0</v>
      </c>
      <c r="W2068">
        <f t="shared" si="1681"/>
        <v>0</v>
      </c>
      <c r="X2068">
        <f t="shared" si="1682"/>
        <v>0</v>
      </c>
      <c r="Y2068">
        <f t="shared" si="1683"/>
        <v>0</v>
      </c>
      <c r="AA2068">
        <v>-1</v>
      </c>
      <c r="AB2068">
        <f t="shared" si="1684"/>
        <v>11130.3</v>
      </c>
      <c r="AC2068">
        <f>ROUND((ES2068),6)</f>
        <v>0</v>
      </c>
      <c r="AD2068">
        <f>ROUND((((ET2068)-(EU2068))+AE2068),6)</f>
        <v>0</v>
      </c>
      <c r="AE2068">
        <f t="shared" si="1704"/>
        <v>0</v>
      </c>
      <c r="AF2068">
        <f t="shared" si="1704"/>
        <v>11130.3</v>
      </c>
      <c r="AG2068">
        <f t="shared" si="1686"/>
        <v>0</v>
      </c>
      <c r="AH2068">
        <f t="shared" si="1705"/>
        <v>83</v>
      </c>
      <c r="AI2068">
        <f t="shared" si="1705"/>
        <v>0</v>
      </c>
      <c r="AJ2068">
        <f t="shared" si="1688"/>
        <v>0</v>
      </c>
      <c r="AK2068">
        <v>11130.3</v>
      </c>
      <c r="AL2068">
        <v>0</v>
      </c>
      <c r="AM2068">
        <v>0</v>
      </c>
      <c r="AN2068">
        <v>0</v>
      </c>
      <c r="AO2068">
        <v>11130.3</v>
      </c>
      <c r="AP2068">
        <v>0</v>
      </c>
      <c r="AQ2068">
        <v>83</v>
      </c>
      <c r="AR2068">
        <v>0</v>
      </c>
      <c r="AS2068">
        <v>0</v>
      </c>
      <c r="AT2068">
        <v>70</v>
      </c>
      <c r="AU2068">
        <v>10</v>
      </c>
      <c r="AV2068">
        <v>1</v>
      </c>
      <c r="AW2068">
        <v>1</v>
      </c>
      <c r="AZ2068">
        <v>1</v>
      </c>
      <c r="BA2068">
        <v>1</v>
      </c>
      <c r="BB2068">
        <v>1</v>
      </c>
      <c r="BC2068">
        <v>1</v>
      </c>
      <c r="BD2068" t="s">
        <v>3</v>
      </c>
      <c r="BE2068" t="s">
        <v>3</v>
      </c>
      <c r="BF2068" t="s">
        <v>3</v>
      </c>
      <c r="BG2068" t="s">
        <v>3</v>
      </c>
      <c r="BH2068">
        <v>0</v>
      </c>
      <c r="BI2068">
        <v>4</v>
      </c>
      <c r="BJ2068" t="s">
        <v>162</v>
      </c>
      <c r="BM2068">
        <v>0</v>
      </c>
      <c r="BN2068">
        <v>0</v>
      </c>
      <c r="BO2068" t="s">
        <v>3</v>
      </c>
      <c r="BP2068">
        <v>0</v>
      </c>
      <c r="BQ2068">
        <v>1</v>
      </c>
      <c r="BR2068">
        <v>0</v>
      </c>
      <c r="BS2068">
        <v>1</v>
      </c>
      <c r="BT2068">
        <v>1</v>
      </c>
      <c r="BU2068">
        <v>1</v>
      </c>
      <c r="BV2068">
        <v>1</v>
      </c>
      <c r="BW2068">
        <v>1</v>
      </c>
      <c r="BX2068">
        <v>1</v>
      </c>
      <c r="BY2068" t="s">
        <v>3</v>
      </c>
      <c r="BZ2068">
        <v>70</v>
      </c>
      <c r="CA2068">
        <v>10</v>
      </c>
      <c r="CE2068">
        <v>0</v>
      </c>
      <c r="CF2068">
        <v>0</v>
      </c>
      <c r="CG2068">
        <v>0</v>
      </c>
      <c r="CM2068">
        <v>0</v>
      </c>
      <c r="CN2068" t="s">
        <v>3</v>
      </c>
      <c r="CO2068">
        <v>0</v>
      </c>
      <c r="CP2068">
        <f t="shared" si="1689"/>
        <v>0</v>
      </c>
      <c r="CQ2068">
        <f t="shared" si="1690"/>
        <v>0</v>
      </c>
      <c r="CR2068">
        <f>((((ET2068)*BB2068-(EU2068)*BS2068)+AE2068*BS2068)*AV2068)</f>
        <v>0</v>
      </c>
      <c r="CS2068">
        <f t="shared" si="1691"/>
        <v>0</v>
      </c>
      <c r="CT2068">
        <f t="shared" si="1692"/>
        <v>11130.3</v>
      </c>
      <c r="CU2068">
        <f t="shared" si="1693"/>
        <v>0</v>
      </c>
      <c r="CV2068">
        <f t="shared" si="1694"/>
        <v>83</v>
      </c>
      <c r="CW2068">
        <f t="shared" si="1695"/>
        <v>0</v>
      </c>
      <c r="CX2068">
        <f t="shared" si="1696"/>
        <v>0</v>
      </c>
      <c r="CY2068">
        <f t="shared" si="1697"/>
        <v>0</v>
      </c>
      <c r="CZ2068">
        <f t="shared" si="1698"/>
        <v>0</v>
      </c>
      <c r="DC2068" t="s">
        <v>3</v>
      </c>
      <c r="DD2068" t="s">
        <v>3</v>
      </c>
      <c r="DE2068" t="s">
        <v>3</v>
      </c>
      <c r="DF2068" t="s">
        <v>3</v>
      </c>
      <c r="DG2068" t="s">
        <v>3</v>
      </c>
      <c r="DH2068" t="s">
        <v>3</v>
      </c>
      <c r="DI2068" t="s">
        <v>3</v>
      </c>
      <c r="DJ2068" t="s">
        <v>3</v>
      </c>
      <c r="DK2068" t="s">
        <v>3</v>
      </c>
      <c r="DL2068" t="s">
        <v>3</v>
      </c>
      <c r="DM2068" t="s">
        <v>3</v>
      </c>
      <c r="DN2068">
        <v>0</v>
      </c>
      <c r="DO2068">
        <v>0</v>
      </c>
      <c r="DP2068">
        <v>1</v>
      </c>
      <c r="DQ2068">
        <v>1</v>
      </c>
      <c r="DU2068">
        <v>1007</v>
      </c>
      <c r="DV2068" t="s">
        <v>132</v>
      </c>
      <c r="DW2068" t="s">
        <v>132</v>
      </c>
      <c r="DX2068">
        <v>100</v>
      </c>
      <c r="EE2068">
        <v>51482689</v>
      </c>
      <c r="EF2068">
        <v>1</v>
      </c>
      <c r="EG2068" t="s">
        <v>21</v>
      </c>
      <c r="EH2068">
        <v>0</v>
      </c>
      <c r="EI2068" t="s">
        <v>3</v>
      </c>
      <c r="EJ2068">
        <v>4</v>
      </c>
      <c r="EK2068">
        <v>0</v>
      </c>
      <c r="EL2068" t="s">
        <v>22</v>
      </c>
      <c r="EM2068" t="s">
        <v>23</v>
      </c>
      <c r="EO2068" t="s">
        <v>3</v>
      </c>
      <c r="EQ2068">
        <v>1024</v>
      </c>
      <c r="ER2068">
        <v>11130.3</v>
      </c>
      <c r="ES2068">
        <v>0</v>
      </c>
      <c r="ET2068">
        <v>0</v>
      </c>
      <c r="EU2068">
        <v>0</v>
      </c>
      <c r="EV2068">
        <v>11130.3</v>
      </c>
      <c r="EW2068">
        <v>83</v>
      </c>
      <c r="EX2068">
        <v>0</v>
      </c>
      <c r="EY2068">
        <v>0</v>
      </c>
      <c r="FQ2068">
        <v>0</v>
      </c>
      <c r="FR2068">
        <f t="shared" si="1699"/>
        <v>0</v>
      </c>
      <c r="FS2068">
        <v>0</v>
      </c>
      <c r="FX2068">
        <v>70</v>
      </c>
      <c r="FY2068">
        <v>10</v>
      </c>
      <c r="GA2068" t="s">
        <v>3</v>
      </c>
      <c r="GD2068">
        <v>0</v>
      </c>
      <c r="GF2068">
        <v>-1064522646</v>
      </c>
      <c r="GG2068">
        <v>2</v>
      </c>
      <c r="GH2068">
        <v>1</v>
      </c>
      <c r="GI2068">
        <v>-2</v>
      </c>
      <c r="GJ2068">
        <v>0</v>
      </c>
      <c r="GK2068">
        <f>ROUND(R2068*(R12)/100,2)</f>
        <v>0</v>
      </c>
      <c r="GL2068">
        <f t="shared" si="1700"/>
        <v>0</v>
      </c>
      <c r="GM2068">
        <f>ROUND(O2068+X2068+Y2068+GK2068,2)+GX2068</f>
        <v>0</v>
      </c>
      <c r="GN2068">
        <f>IF(OR(BI2068=0,BI2068=1),ROUND(O2068+X2068+Y2068+GK2068,2),0)</f>
        <v>0</v>
      </c>
      <c r="GO2068">
        <f>IF(BI2068=2,ROUND(O2068+X2068+Y2068+GK2068,2),0)</f>
        <v>0</v>
      </c>
      <c r="GP2068">
        <f>IF(BI2068=4,ROUND(O2068+X2068+Y2068+GK2068,2)+GX2068,0)</f>
        <v>0</v>
      </c>
      <c r="GR2068">
        <v>0</v>
      </c>
      <c r="GS2068">
        <v>3</v>
      </c>
      <c r="GT2068">
        <v>0</v>
      </c>
      <c r="GU2068" t="s">
        <v>3</v>
      </c>
      <c r="GV2068">
        <f t="shared" si="1706"/>
        <v>0</v>
      </c>
      <c r="GW2068">
        <v>1</v>
      </c>
      <c r="GX2068">
        <f t="shared" si="1701"/>
        <v>0</v>
      </c>
      <c r="HA2068">
        <v>0</v>
      </c>
      <c r="HB2068">
        <v>0</v>
      </c>
      <c r="HC2068">
        <f t="shared" si="1702"/>
        <v>0</v>
      </c>
      <c r="HE2068" t="s">
        <v>3</v>
      </c>
      <c r="HF2068" t="s">
        <v>3</v>
      </c>
      <c r="IK2068">
        <f t="shared" si="1703"/>
        <v>0</v>
      </c>
    </row>
    <row r="2069" spans="1:245" x14ac:dyDescent="0.2">
      <c r="A2069">
        <v>17</v>
      </c>
      <c r="B2069">
        <v>1</v>
      </c>
      <c r="C2069">
        <f>ROW(SmtRes!A657)</f>
        <v>657</v>
      </c>
      <c r="D2069">
        <f>ROW(EtalonRes!A633)</f>
        <v>633</v>
      </c>
      <c r="E2069" t="s">
        <v>3</v>
      </c>
      <c r="F2069" t="s">
        <v>164</v>
      </c>
      <c r="G2069" t="s">
        <v>165</v>
      </c>
      <c r="H2069" t="s">
        <v>166</v>
      </c>
      <c r="I2069">
        <v>0</v>
      </c>
      <c r="J2069">
        <v>0</v>
      </c>
      <c r="O2069">
        <f t="shared" si="1673"/>
        <v>0</v>
      </c>
      <c r="P2069">
        <f t="shared" si="1674"/>
        <v>0</v>
      </c>
      <c r="Q2069">
        <f t="shared" si="1675"/>
        <v>0</v>
      </c>
      <c r="R2069">
        <f t="shared" si="1676"/>
        <v>0</v>
      </c>
      <c r="S2069">
        <f t="shared" si="1677"/>
        <v>0</v>
      </c>
      <c r="T2069">
        <f t="shared" si="1678"/>
        <v>0</v>
      </c>
      <c r="U2069">
        <f t="shared" si="1679"/>
        <v>0</v>
      </c>
      <c r="V2069">
        <f t="shared" si="1680"/>
        <v>0</v>
      </c>
      <c r="W2069">
        <f t="shared" si="1681"/>
        <v>0</v>
      </c>
      <c r="X2069">
        <f t="shared" si="1682"/>
        <v>0</v>
      </c>
      <c r="Y2069">
        <f t="shared" si="1683"/>
        <v>0</v>
      </c>
      <c r="AA2069">
        <v>-1</v>
      </c>
      <c r="AB2069">
        <f t="shared" si="1684"/>
        <v>47.27</v>
      </c>
      <c r="AC2069">
        <f>ROUND((ES2069),6)</f>
        <v>0</v>
      </c>
      <c r="AD2069">
        <f>ROUND((((ET2069)-(EU2069))+AE2069),6)</f>
        <v>47.27</v>
      </c>
      <c r="AE2069">
        <f t="shared" si="1704"/>
        <v>25.66</v>
      </c>
      <c r="AF2069">
        <f t="shared" si="1704"/>
        <v>0</v>
      </c>
      <c r="AG2069">
        <f t="shared" si="1686"/>
        <v>0</v>
      </c>
      <c r="AH2069">
        <f t="shared" si="1705"/>
        <v>0</v>
      </c>
      <c r="AI2069">
        <f t="shared" si="1705"/>
        <v>0</v>
      </c>
      <c r="AJ2069">
        <f t="shared" si="1688"/>
        <v>0</v>
      </c>
      <c r="AK2069">
        <v>47.27</v>
      </c>
      <c r="AL2069">
        <v>0</v>
      </c>
      <c r="AM2069">
        <v>47.27</v>
      </c>
      <c r="AN2069">
        <v>25.66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1</v>
      </c>
      <c r="AW2069">
        <v>1</v>
      </c>
      <c r="AZ2069">
        <v>1</v>
      </c>
      <c r="BA2069">
        <v>1</v>
      </c>
      <c r="BB2069">
        <v>1</v>
      </c>
      <c r="BC2069">
        <v>1</v>
      </c>
      <c r="BD2069" t="s">
        <v>3</v>
      </c>
      <c r="BE2069" t="s">
        <v>3</v>
      </c>
      <c r="BF2069" t="s">
        <v>3</v>
      </c>
      <c r="BG2069" t="s">
        <v>3</v>
      </c>
      <c r="BH2069">
        <v>0</v>
      </c>
      <c r="BI2069">
        <v>4</v>
      </c>
      <c r="BJ2069" t="s">
        <v>167</v>
      </c>
      <c r="BM2069">
        <v>1</v>
      </c>
      <c r="BN2069">
        <v>0</v>
      </c>
      <c r="BO2069" t="s">
        <v>3</v>
      </c>
      <c r="BP2069">
        <v>0</v>
      </c>
      <c r="BQ2069">
        <v>1</v>
      </c>
      <c r="BR2069">
        <v>0</v>
      </c>
      <c r="BS2069">
        <v>1</v>
      </c>
      <c r="BT2069">
        <v>1</v>
      </c>
      <c r="BU2069">
        <v>1</v>
      </c>
      <c r="BV2069">
        <v>1</v>
      </c>
      <c r="BW2069">
        <v>1</v>
      </c>
      <c r="BX2069">
        <v>1</v>
      </c>
      <c r="BY2069" t="s">
        <v>3</v>
      </c>
      <c r="BZ2069">
        <v>0</v>
      </c>
      <c r="CA2069">
        <v>0</v>
      </c>
      <c r="CE2069">
        <v>0</v>
      </c>
      <c r="CF2069">
        <v>0</v>
      </c>
      <c r="CG2069">
        <v>0</v>
      </c>
      <c r="CM2069">
        <v>0</v>
      </c>
      <c r="CN2069" t="s">
        <v>3</v>
      </c>
      <c r="CO2069">
        <v>0</v>
      </c>
      <c r="CP2069">
        <f t="shared" si="1689"/>
        <v>0</v>
      </c>
      <c r="CQ2069">
        <f t="shared" si="1690"/>
        <v>0</v>
      </c>
      <c r="CR2069">
        <f>((((ET2069)*BB2069-(EU2069)*BS2069)+AE2069*BS2069)*AV2069)</f>
        <v>47.27</v>
      </c>
      <c r="CS2069">
        <f t="shared" si="1691"/>
        <v>25.66</v>
      </c>
      <c r="CT2069">
        <f t="shared" si="1692"/>
        <v>0</v>
      </c>
      <c r="CU2069">
        <f t="shared" si="1693"/>
        <v>0</v>
      </c>
      <c r="CV2069">
        <f t="shared" si="1694"/>
        <v>0</v>
      </c>
      <c r="CW2069">
        <f t="shared" si="1695"/>
        <v>0</v>
      </c>
      <c r="CX2069">
        <f t="shared" si="1696"/>
        <v>0</v>
      </c>
      <c r="CY2069">
        <f t="shared" si="1697"/>
        <v>0</v>
      </c>
      <c r="CZ2069">
        <f t="shared" si="1698"/>
        <v>0</v>
      </c>
      <c r="DC2069" t="s">
        <v>3</v>
      </c>
      <c r="DD2069" t="s">
        <v>3</v>
      </c>
      <c r="DE2069" t="s">
        <v>3</v>
      </c>
      <c r="DF2069" t="s">
        <v>3</v>
      </c>
      <c r="DG2069" t="s">
        <v>3</v>
      </c>
      <c r="DH2069" t="s">
        <v>3</v>
      </c>
      <c r="DI2069" t="s">
        <v>3</v>
      </c>
      <c r="DJ2069" t="s">
        <v>3</v>
      </c>
      <c r="DK2069" t="s">
        <v>3</v>
      </c>
      <c r="DL2069" t="s">
        <v>3</v>
      </c>
      <c r="DM2069" t="s">
        <v>3</v>
      </c>
      <c r="DN2069">
        <v>0</v>
      </c>
      <c r="DO2069">
        <v>0</v>
      </c>
      <c r="DP2069">
        <v>1</v>
      </c>
      <c r="DQ2069">
        <v>1</v>
      </c>
      <c r="DU2069">
        <v>1007</v>
      </c>
      <c r="DV2069" t="s">
        <v>166</v>
      </c>
      <c r="DW2069" t="s">
        <v>166</v>
      </c>
      <c r="DX2069">
        <v>1</v>
      </c>
      <c r="EE2069">
        <v>51482691</v>
      </c>
      <c r="EF2069">
        <v>1</v>
      </c>
      <c r="EG2069" t="s">
        <v>21</v>
      </c>
      <c r="EH2069">
        <v>0</v>
      </c>
      <c r="EI2069" t="s">
        <v>3</v>
      </c>
      <c r="EJ2069">
        <v>4</v>
      </c>
      <c r="EK2069">
        <v>1</v>
      </c>
      <c r="EL2069" t="s">
        <v>37</v>
      </c>
      <c r="EM2069" t="s">
        <v>23</v>
      </c>
      <c r="EO2069" t="s">
        <v>3</v>
      </c>
      <c r="EQ2069">
        <v>1024</v>
      </c>
      <c r="ER2069">
        <v>47.27</v>
      </c>
      <c r="ES2069">
        <v>0</v>
      </c>
      <c r="ET2069">
        <v>47.27</v>
      </c>
      <c r="EU2069">
        <v>25.66</v>
      </c>
      <c r="EV2069">
        <v>0</v>
      </c>
      <c r="EW2069">
        <v>0</v>
      </c>
      <c r="EX2069">
        <v>0</v>
      </c>
      <c r="EY2069">
        <v>0</v>
      </c>
      <c r="FQ2069">
        <v>0</v>
      </c>
      <c r="FR2069">
        <f t="shared" si="1699"/>
        <v>0</v>
      </c>
      <c r="FS2069">
        <v>0</v>
      </c>
      <c r="FX2069">
        <v>0</v>
      </c>
      <c r="FY2069">
        <v>0</v>
      </c>
      <c r="GA2069" t="s">
        <v>3</v>
      </c>
      <c r="GD2069">
        <v>1</v>
      </c>
      <c r="GF2069">
        <v>-297362768</v>
      </c>
      <c r="GG2069">
        <v>2</v>
      </c>
      <c r="GH2069">
        <v>1</v>
      </c>
      <c r="GI2069">
        <v>-2</v>
      </c>
      <c r="GJ2069">
        <v>0</v>
      </c>
      <c r="GK2069">
        <v>0</v>
      </c>
      <c r="GL2069">
        <f t="shared" si="1700"/>
        <v>0</v>
      </c>
      <c r="GM2069">
        <f>ROUND(O2069+X2069+Y2069,2)+GX2069</f>
        <v>0</v>
      </c>
      <c r="GN2069">
        <f>IF(OR(BI2069=0,BI2069=1),ROUND(O2069+X2069+Y2069,2),0)</f>
        <v>0</v>
      </c>
      <c r="GO2069">
        <f>IF(BI2069=2,ROUND(O2069+X2069+Y2069,2),0)</f>
        <v>0</v>
      </c>
      <c r="GP2069">
        <f>IF(BI2069=4,ROUND(O2069+X2069+Y2069,2)+GX2069,0)</f>
        <v>0</v>
      </c>
      <c r="GR2069">
        <v>0</v>
      </c>
      <c r="GS2069">
        <v>3</v>
      </c>
      <c r="GT2069">
        <v>0</v>
      </c>
      <c r="GU2069" t="s">
        <v>3</v>
      </c>
      <c r="GV2069">
        <f t="shared" si="1706"/>
        <v>0</v>
      </c>
      <c r="GW2069">
        <v>1</v>
      </c>
      <c r="GX2069">
        <f t="shared" si="1701"/>
        <v>0</v>
      </c>
      <c r="HA2069">
        <v>0</v>
      </c>
      <c r="HB2069">
        <v>0</v>
      </c>
      <c r="HC2069">
        <f t="shared" si="1702"/>
        <v>0</v>
      </c>
      <c r="HE2069" t="s">
        <v>3</v>
      </c>
      <c r="HF2069" t="s">
        <v>3</v>
      </c>
      <c r="IK2069">
        <f t="shared" si="1703"/>
        <v>0</v>
      </c>
    </row>
    <row r="2070" spans="1:245" x14ac:dyDescent="0.2">
      <c r="A2070">
        <v>17</v>
      </c>
      <c r="B2070">
        <v>1</v>
      </c>
      <c r="C2070">
        <f>ROW(SmtRes!A658)</f>
        <v>658</v>
      </c>
      <c r="D2070">
        <f>ROW(EtalonRes!A634)</f>
        <v>634</v>
      </c>
      <c r="E2070" t="s">
        <v>3</v>
      </c>
      <c r="F2070" t="s">
        <v>169</v>
      </c>
      <c r="G2070" t="s">
        <v>170</v>
      </c>
      <c r="H2070" t="s">
        <v>166</v>
      </c>
      <c r="I2070">
        <v>0</v>
      </c>
      <c r="J2070">
        <v>0</v>
      </c>
      <c r="O2070">
        <f t="shared" si="1673"/>
        <v>0</v>
      </c>
      <c r="P2070">
        <f t="shared" si="1674"/>
        <v>0</v>
      </c>
      <c r="Q2070">
        <f t="shared" si="1675"/>
        <v>0</v>
      </c>
      <c r="R2070">
        <f t="shared" si="1676"/>
        <v>0</v>
      </c>
      <c r="S2070">
        <f t="shared" si="1677"/>
        <v>0</v>
      </c>
      <c r="T2070">
        <f t="shared" si="1678"/>
        <v>0</v>
      </c>
      <c r="U2070">
        <f t="shared" si="1679"/>
        <v>0</v>
      </c>
      <c r="V2070">
        <f t="shared" si="1680"/>
        <v>0</v>
      </c>
      <c r="W2070">
        <f t="shared" si="1681"/>
        <v>0</v>
      </c>
      <c r="X2070">
        <f t="shared" si="1682"/>
        <v>0</v>
      </c>
      <c r="Y2070">
        <f t="shared" si="1683"/>
        <v>0</v>
      </c>
      <c r="AA2070">
        <v>-1</v>
      </c>
      <c r="AB2070">
        <f t="shared" si="1684"/>
        <v>823.5</v>
      </c>
      <c r="AC2070">
        <f>ROUND(((ES2070*54)),6)</f>
        <v>0</v>
      </c>
      <c r="AD2070">
        <f>ROUND(((((ET2070*54))-((EU2070*54)))+AE2070),6)</f>
        <v>823.5</v>
      </c>
      <c r="AE2070">
        <f>ROUND(((EU2070*54)),6)</f>
        <v>447.12</v>
      </c>
      <c r="AF2070">
        <f>ROUND(((EV2070*54)),6)</f>
        <v>0</v>
      </c>
      <c r="AG2070">
        <f t="shared" si="1686"/>
        <v>0</v>
      </c>
      <c r="AH2070">
        <f>((EW2070*54))</f>
        <v>0</v>
      </c>
      <c r="AI2070">
        <f>((EX2070*54))</f>
        <v>0</v>
      </c>
      <c r="AJ2070">
        <f t="shared" si="1688"/>
        <v>0</v>
      </c>
      <c r="AK2070">
        <v>15.25</v>
      </c>
      <c r="AL2070">
        <v>0</v>
      </c>
      <c r="AM2070">
        <v>15.25</v>
      </c>
      <c r="AN2070">
        <v>8.2799999999999994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1</v>
      </c>
      <c r="AW2070">
        <v>1</v>
      </c>
      <c r="AZ2070">
        <v>1</v>
      </c>
      <c r="BA2070">
        <v>1</v>
      </c>
      <c r="BB2070">
        <v>1</v>
      </c>
      <c r="BC2070">
        <v>1</v>
      </c>
      <c r="BD2070" t="s">
        <v>3</v>
      </c>
      <c r="BE2070" t="s">
        <v>3</v>
      </c>
      <c r="BF2070" t="s">
        <v>3</v>
      </c>
      <c r="BG2070" t="s">
        <v>3</v>
      </c>
      <c r="BH2070">
        <v>0</v>
      </c>
      <c r="BI2070">
        <v>4</v>
      </c>
      <c r="BJ2070" t="s">
        <v>171</v>
      </c>
      <c r="BM2070">
        <v>1</v>
      </c>
      <c r="BN2070">
        <v>0</v>
      </c>
      <c r="BO2070" t="s">
        <v>3</v>
      </c>
      <c r="BP2070">
        <v>0</v>
      </c>
      <c r="BQ2070">
        <v>1</v>
      </c>
      <c r="BR2070">
        <v>0</v>
      </c>
      <c r="BS2070">
        <v>1</v>
      </c>
      <c r="BT2070">
        <v>1</v>
      </c>
      <c r="BU2070">
        <v>1</v>
      </c>
      <c r="BV2070">
        <v>1</v>
      </c>
      <c r="BW2070">
        <v>1</v>
      </c>
      <c r="BX2070">
        <v>1</v>
      </c>
      <c r="BY2070" t="s">
        <v>3</v>
      </c>
      <c r="BZ2070">
        <v>0</v>
      </c>
      <c r="CA2070">
        <v>0</v>
      </c>
      <c r="CE2070">
        <v>0</v>
      </c>
      <c r="CF2070">
        <v>0</v>
      </c>
      <c r="CG2070">
        <v>0</v>
      </c>
      <c r="CM2070">
        <v>0</v>
      </c>
      <c r="CN2070" t="s">
        <v>3</v>
      </c>
      <c r="CO2070">
        <v>0</v>
      </c>
      <c r="CP2070">
        <f t="shared" si="1689"/>
        <v>0</v>
      </c>
      <c r="CQ2070">
        <f t="shared" si="1690"/>
        <v>0</v>
      </c>
      <c r="CR2070">
        <f>(((((ET2070*54))*BB2070-((EU2070*54))*BS2070)+AE2070*BS2070)*AV2070)</f>
        <v>823.5</v>
      </c>
      <c r="CS2070">
        <f t="shared" si="1691"/>
        <v>447.12</v>
      </c>
      <c r="CT2070">
        <f t="shared" si="1692"/>
        <v>0</v>
      </c>
      <c r="CU2070">
        <f t="shared" si="1693"/>
        <v>0</v>
      </c>
      <c r="CV2070">
        <f t="shared" si="1694"/>
        <v>0</v>
      </c>
      <c r="CW2070">
        <f t="shared" si="1695"/>
        <v>0</v>
      </c>
      <c r="CX2070">
        <f t="shared" si="1696"/>
        <v>0</v>
      </c>
      <c r="CY2070">
        <f t="shared" si="1697"/>
        <v>0</v>
      </c>
      <c r="CZ2070">
        <f t="shared" si="1698"/>
        <v>0</v>
      </c>
      <c r="DC2070" t="s">
        <v>3</v>
      </c>
      <c r="DD2070" t="s">
        <v>172</v>
      </c>
      <c r="DE2070" t="s">
        <v>172</v>
      </c>
      <c r="DF2070" t="s">
        <v>172</v>
      </c>
      <c r="DG2070" t="s">
        <v>172</v>
      </c>
      <c r="DH2070" t="s">
        <v>3</v>
      </c>
      <c r="DI2070" t="s">
        <v>172</v>
      </c>
      <c r="DJ2070" t="s">
        <v>172</v>
      </c>
      <c r="DK2070" t="s">
        <v>3</v>
      </c>
      <c r="DL2070" t="s">
        <v>3</v>
      </c>
      <c r="DM2070" t="s">
        <v>3</v>
      </c>
      <c r="DN2070">
        <v>0</v>
      </c>
      <c r="DO2070">
        <v>0</v>
      </c>
      <c r="DP2070">
        <v>1</v>
      </c>
      <c r="DQ2070">
        <v>1</v>
      </c>
      <c r="DU2070">
        <v>1007</v>
      </c>
      <c r="DV2070" t="s">
        <v>166</v>
      </c>
      <c r="DW2070" t="s">
        <v>166</v>
      </c>
      <c r="DX2070">
        <v>1</v>
      </c>
      <c r="EE2070">
        <v>51482691</v>
      </c>
      <c r="EF2070">
        <v>1</v>
      </c>
      <c r="EG2070" t="s">
        <v>21</v>
      </c>
      <c r="EH2070">
        <v>0</v>
      </c>
      <c r="EI2070" t="s">
        <v>3</v>
      </c>
      <c r="EJ2070">
        <v>4</v>
      </c>
      <c r="EK2070">
        <v>1</v>
      </c>
      <c r="EL2070" t="s">
        <v>37</v>
      </c>
      <c r="EM2070" t="s">
        <v>23</v>
      </c>
      <c r="EO2070" t="s">
        <v>3</v>
      </c>
      <c r="EQ2070">
        <v>1024</v>
      </c>
      <c r="ER2070">
        <v>15.25</v>
      </c>
      <c r="ES2070">
        <v>0</v>
      </c>
      <c r="ET2070">
        <v>15.25</v>
      </c>
      <c r="EU2070">
        <v>8.2799999999999994</v>
      </c>
      <c r="EV2070">
        <v>0</v>
      </c>
      <c r="EW2070">
        <v>0</v>
      </c>
      <c r="EX2070">
        <v>0</v>
      </c>
      <c r="EY2070">
        <v>0</v>
      </c>
      <c r="FQ2070">
        <v>0</v>
      </c>
      <c r="FR2070">
        <f t="shared" si="1699"/>
        <v>0</v>
      </c>
      <c r="FS2070">
        <v>0</v>
      </c>
      <c r="FX2070">
        <v>0</v>
      </c>
      <c r="FY2070">
        <v>0</v>
      </c>
      <c r="GA2070" t="s">
        <v>3</v>
      </c>
      <c r="GD2070">
        <v>1</v>
      </c>
      <c r="GF2070">
        <v>1250719171</v>
      </c>
      <c r="GG2070">
        <v>2</v>
      </c>
      <c r="GH2070">
        <v>1</v>
      </c>
      <c r="GI2070">
        <v>-2</v>
      </c>
      <c r="GJ2070">
        <v>0</v>
      </c>
      <c r="GK2070">
        <v>0</v>
      </c>
      <c r="GL2070">
        <f t="shared" si="1700"/>
        <v>0</v>
      </c>
      <c r="GM2070">
        <f>ROUND(O2070+X2070+Y2070,2)+GX2070</f>
        <v>0</v>
      </c>
      <c r="GN2070">
        <f>IF(OR(BI2070=0,BI2070=1),ROUND(O2070+X2070+Y2070,2),0)</f>
        <v>0</v>
      </c>
      <c r="GO2070">
        <f>IF(BI2070=2,ROUND(O2070+X2070+Y2070,2),0)</f>
        <v>0</v>
      </c>
      <c r="GP2070">
        <f>IF(BI2070=4,ROUND(O2070+X2070+Y2070,2)+GX2070,0)</f>
        <v>0</v>
      </c>
      <c r="GR2070">
        <v>0</v>
      </c>
      <c r="GS2070">
        <v>3</v>
      </c>
      <c r="GT2070">
        <v>0</v>
      </c>
      <c r="GU2070" t="s">
        <v>3</v>
      </c>
      <c r="GV2070">
        <f t="shared" si="1706"/>
        <v>0</v>
      </c>
      <c r="GW2070">
        <v>1</v>
      </c>
      <c r="GX2070">
        <f t="shared" si="1701"/>
        <v>0</v>
      </c>
      <c r="HA2070">
        <v>0</v>
      </c>
      <c r="HB2070">
        <v>0</v>
      </c>
      <c r="HC2070">
        <f t="shared" si="1702"/>
        <v>0</v>
      </c>
      <c r="HE2070" t="s">
        <v>3</v>
      </c>
      <c r="HF2070" t="s">
        <v>3</v>
      </c>
      <c r="IK2070">
        <f t="shared" si="1703"/>
        <v>0</v>
      </c>
    </row>
    <row r="2071" spans="1:245" x14ac:dyDescent="0.2">
      <c r="A2071">
        <v>17</v>
      </c>
      <c r="B2071">
        <v>1</v>
      </c>
      <c r="E2071" t="s">
        <v>3</v>
      </c>
      <c r="F2071" t="s">
        <v>48</v>
      </c>
      <c r="G2071" t="s">
        <v>174</v>
      </c>
      <c r="H2071" t="s">
        <v>27</v>
      </c>
      <c r="I2071">
        <v>0</v>
      </c>
      <c r="J2071">
        <v>0</v>
      </c>
      <c r="O2071">
        <f t="shared" si="1673"/>
        <v>0</v>
      </c>
      <c r="P2071">
        <f t="shared" si="1674"/>
        <v>0</v>
      </c>
      <c r="Q2071">
        <f t="shared" si="1675"/>
        <v>0</v>
      </c>
      <c r="R2071">
        <f t="shared" si="1676"/>
        <v>0</v>
      </c>
      <c r="S2071">
        <f t="shared" si="1677"/>
        <v>0</v>
      </c>
      <c r="T2071">
        <f t="shared" si="1678"/>
        <v>0</v>
      </c>
      <c r="U2071">
        <f t="shared" si="1679"/>
        <v>0</v>
      </c>
      <c r="V2071">
        <f t="shared" si="1680"/>
        <v>0</v>
      </c>
      <c r="W2071">
        <f t="shared" si="1681"/>
        <v>0</v>
      </c>
      <c r="X2071">
        <f t="shared" si="1682"/>
        <v>0</v>
      </c>
      <c r="Y2071">
        <f t="shared" si="1683"/>
        <v>0</v>
      </c>
      <c r="AA2071">
        <v>-1</v>
      </c>
      <c r="AB2071">
        <f t="shared" si="1684"/>
        <v>100.3</v>
      </c>
      <c r="AC2071">
        <f>ROUND((ES2071),6)</f>
        <v>100.3</v>
      </c>
      <c r="AD2071">
        <f>ROUND((((ET2071)-(EU2071))+AE2071),6)</f>
        <v>0</v>
      </c>
      <c r="AE2071">
        <f>ROUND((EU2071),6)</f>
        <v>0</v>
      </c>
      <c r="AF2071">
        <f>ROUND((EV2071),6)</f>
        <v>0</v>
      </c>
      <c r="AG2071">
        <f t="shared" si="1686"/>
        <v>0</v>
      </c>
      <c r="AH2071">
        <f>(EW2071)</f>
        <v>0</v>
      </c>
      <c r="AI2071">
        <f>(EX2071)</f>
        <v>0</v>
      </c>
      <c r="AJ2071">
        <f t="shared" si="1688"/>
        <v>0</v>
      </c>
      <c r="AK2071">
        <v>100.3</v>
      </c>
      <c r="AL2071">
        <v>100.3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1</v>
      </c>
      <c r="AW2071">
        <v>1</v>
      </c>
      <c r="AZ2071">
        <v>1</v>
      </c>
      <c r="BA2071">
        <v>1</v>
      </c>
      <c r="BB2071">
        <v>1</v>
      </c>
      <c r="BC2071">
        <v>1</v>
      </c>
      <c r="BD2071" t="s">
        <v>3</v>
      </c>
      <c r="BE2071" t="s">
        <v>3</v>
      </c>
      <c r="BF2071" t="s">
        <v>3</v>
      </c>
      <c r="BG2071" t="s">
        <v>3</v>
      </c>
      <c r="BH2071">
        <v>3</v>
      </c>
      <c r="BI2071">
        <v>1</v>
      </c>
      <c r="BJ2071" t="s">
        <v>3</v>
      </c>
      <c r="BM2071">
        <v>6001</v>
      </c>
      <c r="BN2071">
        <v>0</v>
      </c>
      <c r="BO2071" t="s">
        <v>3</v>
      </c>
      <c r="BP2071">
        <v>0</v>
      </c>
      <c r="BQ2071">
        <v>0</v>
      </c>
      <c r="BR2071">
        <v>0</v>
      </c>
      <c r="BS2071">
        <v>1</v>
      </c>
      <c r="BT2071">
        <v>1</v>
      </c>
      <c r="BU2071">
        <v>1</v>
      </c>
      <c r="BV2071">
        <v>1</v>
      </c>
      <c r="BW2071">
        <v>1</v>
      </c>
      <c r="BX2071">
        <v>1</v>
      </c>
      <c r="BY2071" t="s">
        <v>3</v>
      </c>
      <c r="BZ2071">
        <v>0</v>
      </c>
      <c r="CA2071">
        <v>0</v>
      </c>
      <c r="CE2071">
        <v>0</v>
      </c>
      <c r="CF2071">
        <v>0</v>
      </c>
      <c r="CG2071">
        <v>0</v>
      </c>
      <c r="CM2071">
        <v>0</v>
      </c>
      <c r="CN2071" t="s">
        <v>3</v>
      </c>
      <c r="CO2071">
        <v>0</v>
      </c>
      <c r="CP2071">
        <f t="shared" si="1689"/>
        <v>0</v>
      </c>
      <c r="CQ2071">
        <f t="shared" si="1690"/>
        <v>100.3</v>
      </c>
      <c r="CR2071">
        <f>((((ET2071)*BB2071-(EU2071)*BS2071)+AE2071*BS2071)*AV2071)</f>
        <v>0</v>
      </c>
      <c r="CS2071">
        <f t="shared" si="1691"/>
        <v>0</v>
      </c>
      <c r="CT2071">
        <f t="shared" si="1692"/>
        <v>0</v>
      </c>
      <c r="CU2071">
        <f t="shared" si="1693"/>
        <v>0</v>
      </c>
      <c r="CV2071">
        <f t="shared" si="1694"/>
        <v>0</v>
      </c>
      <c r="CW2071">
        <f t="shared" si="1695"/>
        <v>0</v>
      </c>
      <c r="CX2071">
        <f t="shared" si="1696"/>
        <v>0</v>
      </c>
      <c r="CY2071">
        <f t="shared" si="1697"/>
        <v>0</v>
      </c>
      <c r="CZ2071">
        <f t="shared" si="1698"/>
        <v>0</v>
      </c>
      <c r="DC2071" t="s">
        <v>3</v>
      </c>
      <c r="DD2071" t="s">
        <v>3</v>
      </c>
      <c r="DE2071" t="s">
        <v>3</v>
      </c>
      <c r="DF2071" t="s">
        <v>3</v>
      </c>
      <c r="DG2071" t="s">
        <v>3</v>
      </c>
      <c r="DH2071" t="s">
        <v>3</v>
      </c>
      <c r="DI2071" t="s">
        <v>3</v>
      </c>
      <c r="DJ2071" t="s">
        <v>3</v>
      </c>
      <c r="DK2071" t="s">
        <v>3</v>
      </c>
      <c r="DL2071" t="s">
        <v>3</v>
      </c>
      <c r="DM2071" t="s">
        <v>3</v>
      </c>
      <c r="DN2071">
        <v>0</v>
      </c>
      <c r="DO2071">
        <v>0</v>
      </c>
      <c r="DP2071">
        <v>1</v>
      </c>
      <c r="DQ2071">
        <v>1</v>
      </c>
      <c r="DU2071">
        <v>1009</v>
      </c>
      <c r="DV2071" t="s">
        <v>27</v>
      </c>
      <c r="DW2071" t="s">
        <v>27</v>
      </c>
      <c r="DX2071">
        <v>1000</v>
      </c>
      <c r="EE2071">
        <v>51764353</v>
      </c>
      <c r="EF2071">
        <v>0</v>
      </c>
      <c r="EG2071" t="s">
        <v>50</v>
      </c>
      <c r="EH2071">
        <v>0</v>
      </c>
      <c r="EI2071" t="s">
        <v>3</v>
      </c>
      <c r="EJ2071">
        <v>1</v>
      </c>
      <c r="EK2071">
        <v>6001</v>
      </c>
      <c r="EL2071" t="s">
        <v>51</v>
      </c>
      <c r="EM2071" t="s">
        <v>50</v>
      </c>
      <c r="EO2071" t="s">
        <v>3</v>
      </c>
      <c r="EQ2071">
        <v>1024</v>
      </c>
      <c r="ER2071">
        <v>100.3</v>
      </c>
      <c r="ES2071">
        <v>100.3</v>
      </c>
      <c r="ET2071">
        <v>0</v>
      </c>
      <c r="EU2071">
        <v>0</v>
      </c>
      <c r="EV2071">
        <v>0</v>
      </c>
      <c r="EW2071">
        <v>0</v>
      </c>
      <c r="EX2071">
        <v>0</v>
      </c>
      <c r="EY2071">
        <v>0</v>
      </c>
      <c r="EZ2071">
        <v>5</v>
      </c>
      <c r="FC2071">
        <v>1</v>
      </c>
      <c r="FD2071">
        <v>18</v>
      </c>
      <c r="FF2071">
        <v>120.36</v>
      </c>
      <c r="FQ2071">
        <v>0</v>
      </c>
      <c r="FR2071">
        <f t="shared" si="1699"/>
        <v>0</v>
      </c>
      <c r="FS2071">
        <v>0</v>
      </c>
      <c r="FX2071">
        <v>0</v>
      </c>
      <c r="FY2071">
        <v>0</v>
      </c>
      <c r="GA2071" t="s">
        <v>175</v>
      </c>
      <c r="GD2071">
        <v>0</v>
      </c>
      <c r="GF2071">
        <v>-1755965665</v>
      </c>
      <c r="GG2071">
        <v>2</v>
      </c>
      <c r="GH2071">
        <v>3</v>
      </c>
      <c r="GI2071">
        <v>-2</v>
      </c>
      <c r="GJ2071">
        <v>0</v>
      </c>
      <c r="GK2071">
        <f>ROUND(R2071*(R12)/100,2)</f>
        <v>0</v>
      </c>
      <c r="GL2071">
        <f t="shared" si="1700"/>
        <v>0</v>
      </c>
      <c r="GM2071">
        <f>ROUND(O2071+X2071+Y2071+GK2071,2)+GX2071</f>
        <v>0</v>
      </c>
      <c r="GN2071">
        <f>IF(OR(BI2071=0,BI2071=1),ROUND(O2071+X2071+Y2071+GK2071,2),0)</f>
        <v>0</v>
      </c>
      <c r="GO2071">
        <f>IF(BI2071=2,ROUND(O2071+X2071+Y2071+GK2071,2),0)</f>
        <v>0</v>
      </c>
      <c r="GP2071">
        <f>IF(BI2071=4,ROUND(O2071+X2071+Y2071+GK2071,2)+GX2071,0)</f>
        <v>0</v>
      </c>
      <c r="GR2071">
        <v>1</v>
      </c>
      <c r="GS2071">
        <v>1</v>
      </c>
      <c r="GT2071">
        <v>0</v>
      </c>
      <c r="GU2071" t="s">
        <v>3</v>
      </c>
      <c r="GV2071">
        <f t="shared" si="1706"/>
        <v>0</v>
      </c>
      <c r="GW2071">
        <v>1</v>
      </c>
      <c r="GX2071">
        <f t="shared" si="1701"/>
        <v>0</v>
      </c>
      <c r="HA2071">
        <v>0</v>
      </c>
      <c r="HB2071">
        <v>0</v>
      </c>
      <c r="HC2071">
        <f t="shared" si="1702"/>
        <v>0</v>
      </c>
      <c r="HE2071" t="s">
        <v>53</v>
      </c>
      <c r="HF2071" t="s">
        <v>53</v>
      </c>
      <c r="IK2071">
        <f t="shared" si="1703"/>
        <v>0</v>
      </c>
    </row>
    <row r="2072" spans="1:245" x14ac:dyDescent="0.2">
      <c r="A2072">
        <v>17</v>
      </c>
      <c r="B2072">
        <v>1</v>
      </c>
      <c r="C2072">
        <f>ROW(SmtRes!A662)</f>
        <v>662</v>
      </c>
      <c r="D2072">
        <f>ROW(EtalonRes!A638)</f>
        <v>638</v>
      </c>
      <c r="E2072" t="s">
        <v>54</v>
      </c>
      <c r="F2072" t="s">
        <v>389</v>
      </c>
      <c r="G2072" t="s">
        <v>390</v>
      </c>
      <c r="H2072" t="s">
        <v>147</v>
      </c>
      <c r="I2072">
        <v>0</v>
      </c>
      <c r="J2072">
        <v>0</v>
      </c>
      <c r="O2072">
        <f t="shared" si="1673"/>
        <v>0</v>
      </c>
      <c r="P2072">
        <f t="shared" si="1674"/>
        <v>0</v>
      </c>
      <c r="Q2072">
        <f t="shared" si="1675"/>
        <v>0</v>
      </c>
      <c r="R2072">
        <f t="shared" si="1676"/>
        <v>0</v>
      </c>
      <c r="S2072">
        <f t="shared" si="1677"/>
        <v>0</v>
      </c>
      <c r="T2072">
        <f t="shared" si="1678"/>
        <v>0</v>
      </c>
      <c r="U2072">
        <f t="shared" si="1679"/>
        <v>0</v>
      </c>
      <c r="V2072">
        <f t="shared" si="1680"/>
        <v>0</v>
      </c>
      <c r="W2072">
        <f t="shared" si="1681"/>
        <v>0</v>
      </c>
      <c r="X2072">
        <f t="shared" si="1682"/>
        <v>0</v>
      </c>
      <c r="Y2072">
        <f t="shared" si="1683"/>
        <v>0</v>
      </c>
      <c r="AA2072">
        <v>52421674</v>
      </c>
      <c r="AB2072">
        <f t="shared" si="1684"/>
        <v>71686.240000000005</v>
      </c>
      <c r="AC2072">
        <f>ROUND((ES2072),6)</f>
        <v>55802.41</v>
      </c>
      <c r="AD2072">
        <f>ROUND((((ET2072)-(EU2072))+AE2072),6)</f>
        <v>0</v>
      </c>
      <c r="AE2072">
        <f>ROUND((EU2072),6)</f>
        <v>0</v>
      </c>
      <c r="AF2072">
        <f>ROUND((EV2072),6)</f>
        <v>15883.83</v>
      </c>
      <c r="AG2072">
        <f t="shared" si="1686"/>
        <v>0</v>
      </c>
      <c r="AH2072">
        <f>(EW2072)</f>
        <v>80.27</v>
      </c>
      <c r="AI2072">
        <f>(EX2072)</f>
        <v>0</v>
      </c>
      <c r="AJ2072">
        <f t="shared" si="1688"/>
        <v>0</v>
      </c>
      <c r="AK2072">
        <v>71686.240000000005</v>
      </c>
      <c r="AL2072">
        <v>55802.41</v>
      </c>
      <c r="AM2072">
        <v>0</v>
      </c>
      <c r="AN2072">
        <v>0</v>
      </c>
      <c r="AO2072">
        <v>15883.83</v>
      </c>
      <c r="AP2072">
        <v>0</v>
      </c>
      <c r="AQ2072">
        <v>80.27</v>
      </c>
      <c r="AR2072">
        <v>0</v>
      </c>
      <c r="AS2072">
        <v>0</v>
      </c>
      <c r="AT2072">
        <v>70</v>
      </c>
      <c r="AU2072">
        <v>10</v>
      </c>
      <c r="AV2072">
        <v>1</v>
      </c>
      <c r="AW2072">
        <v>1</v>
      </c>
      <c r="AZ2072">
        <v>1</v>
      </c>
      <c r="BA2072">
        <v>1</v>
      </c>
      <c r="BB2072">
        <v>1</v>
      </c>
      <c r="BC2072">
        <v>1</v>
      </c>
      <c r="BD2072" t="s">
        <v>3</v>
      </c>
      <c r="BE2072" t="s">
        <v>3</v>
      </c>
      <c r="BF2072" t="s">
        <v>3</v>
      </c>
      <c r="BG2072" t="s">
        <v>3</v>
      </c>
      <c r="BH2072">
        <v>0</v>
      </c>
      <c r="BI2072">
        <v>4</v>
      </c>
      <c r="BJ2072" t="s">
        <v>391</v>
      </c>
      <c r="BM2072">
        <v>0</v>
      </c>
      <c r="BN2072">
        <v>0</v>
      </c>
      <c r="BO2072" t="s">
        <v>3</v>
      </c>
      <c r="BP2072">
        <v>0</v>
      </c>
      <c r="BQ2072">
        <v>1</v>
      </c>
      <c r="BR2072">
        <v>0</v>
      </c>
      <c r="BS2072">
        <v>1</v>
      </c>
      <c r="BT2072">
        <v>1</v>
      </c>
      <c r="BU2072">
        <v>1</v>
      </c>
      <c r="BV2072">
        <v>1</v>
      </c>
      <c r="BW2072">
        <v>1</v>
      </c>
      <c r="BX2072">
        <v>1</v>
      </c>
      <c r="BY2072" t="s">
        <v>3</v>
      </c>
      <c r="BZ2072">
        <v>70</v>
      </c>
      <c r="CA2072">
        <v>10</v>
      </c>
      <c r="CE2072">
        <v>0</v>
      </c>
      <c r="CF2072">
        <v>0</v>
      </c>
      <c r="CG2072">
        <v>0</v>
      </c>
      <c r="CM2072">
        <v>0</v>
      </c>
      <c r="CN2072" t="s">
        <v>3</v>
      </c>
      <c r="CO2072">
        <v>0</v>
      </c>
      <c r="CP2072">
        <f t="shared" si="1689"/>
        <v>0</v>
      </c>
      <c r="CQ2072">
        <f t="shared" si="1690"/>
        <v>55802.41</v>
      </c>
      <c r="CR2072">
        <f>((((ET2072)*BB2072-(EU2072)*BS2072)+AE2072*BS2072)*AV2072)</f>
        <v>0</v>
      </c>
      <c r="CS2072">
        <f t="shared" si="1691"/>
        <v>0</v>
      </c>
      <c r="CT2072">
        <f t="shared" si="1692"/>
        <v>15883.83</v>
      </c>
      <c r="CU2072">
        <f t="shared" si="1693"/>
        <v>0</v>
      </c>
      <c r="CV2072">
        <f t="shared" si="1694"/>
        <v>80.27</v>
      </c>
      <c r="CW2072">
        <f t="shared" si="1695"/>
        <v>0</v>
      </c>
      <c r="CX2072">
        <f t="shared" si="1696"/>
        <v>0</v>
      </c>
      <c r="CY2072">
        <f t="shared" si="1697"/>
        <v>0</v>
      </c>
      <c r="CZ2072">
        <f t="shared" si="1698"/>
        <v>0</v>
      </c>
      <c r="DC2072" t="s">
        <v>3</v>
      </c>
      <c r="DD2072" t="s">
        <v>3</v>
      </c>
      <c r="DE2072" t="s">
        <v>3</v>
      </c>
      <c r="DF2072" t="s">
        <v>3</v>
      </c>
      <c r="DG2072" t="s">
        <v>3</v>
      </c>
      <c r="DH2072" t="s">
        <v>3</v>
      </c>
      <c r="DI2072" t="s">
        <v>3</v>
      </c>
      <c r="DJ2072" t="s">
        <v>3</v>
      </c>
      <c r="DK2072" t="s">
        <v>3</v>
      </c>
      <c r="DL2072" t="s">
        <v>3</v>
      </c>
      <c r="DM2072" t="s">
        <v>3</v>
      </c>
      <c r="DN2072">
        <v>0</v>
      </c>
      <c r="DO2072">
        <v>0</v>
      </c>
      <c r="DP2072">
        <v>1</v>
      </c>
      <c r="DQ2072">
        <v>1</v>
      </c>
      <c r="DU2072">
        <v>1003</v>
      </c>
      <c r="DV2072" t="s">
        <v>147</v>
      </c>
      <c r="DW2072" t="s">
        <v>147</v>
      </c>
      <c r="DX2072">
        <v>100</v>
      </c>
      <c r="EE2072">
        <v>51482689</v>
      </c>
      <c r="EF2072">
        <v>1</v>
      </c>
      <c r="EG2072" t="s">
        <v>21</v>
      </c>
      <c r="EH2072">
        <v>0</v>
      </c>
      <c r="EI2072" t="s">
        <v>3</v>
      </c>
      <c r="EJ2072">
        <v>4</v>
      </c>
      <c r="EK2072">
        <v>0</v>
      </c>
      <c r="EL2072" t="s">
        <v>22</v>
      </c>
      <c r="EM2072" t="s">
        <v>23</v>
      </c>
      <c r="EO2072" t="s">
        <v>3</v>
      </c>
      <c r="EQ2072">
        <v>0</v>
      </c>
      <c r="ER2072">
        <v>71686.240000000005</v>
      </c>
      <c r="ES2072">
        <v>55802.41</v>
      </c>
      <c r="ET2072">
        <v>0</v>
      </c>
      <c r="EU2072">
        <v>0</v>
      </c>
      <c r="EV2072">
        <v>15883.83</v>
      </c>
      <c r="EW2072">
        <v>80.27</v>
      </c>
      <c r="EX2072">
        <v>0</v>
      </c>
      <c r="EY2072">
        <v>0</v>
      </c>
      <c r="FQ2072">
        <v>0</v>
      </c>
      <c r="FR2072">
        <f t="shared" si="1699"/>
        <v>0</v>
      </c>
      <c r="FS2072">
        <v>0</v>
      </c>
      <c r="FX2072">
        <v>70</v>
      </c>
      <c r="FY2072">
        <v>10</v>
      </c>
      <c r="GA2072" t="s">
        <v>3</v>
      </c>
      <c r="GD2072">
        <v>0</v>
      </c>
      <c r="GF2072">
        <v>-1703792518</v>
      </c>
      <c r="GG2072">
        <v>2</v>
      </c>
      <c r="GH2072">
        <v>1</v>
      </c>
      <c r="GI2072">
        <v>-2</v>
      </c>
      <c r="GJ2072">
        <v>0</v>
      </c>
      <c r="GK2072">
        <f>ROUND(R2072*(R12)/100,2)</f>
        <v>0</v>
      </c>
      <c r="GL2072">
        <f t="shared" si="1700"/>
        <v>0</v>
      </c>
      <c r="GM2072">
        <f>ROUND(O2072+X2072+Y2072+GK2072,2)+GX2072</f>
        <v>0</v>
      </c>
      <c r="GN2072">
        <f>IF(OR(BI2072=0,BI2072=1),ROUND(O2072+X2072+Y2072+GK2072,2),0)</f>
        <v>0</v>
      </c>
      <c r="GO2072">
        <f>IF(BI2072=2,ROUND(O2072+X2072+Y2072+GK2072,2),0)</f>
        <v>0</v>
      </c>
      <c r="GP2072">
        <f>IF(BI2072=4,ROUND(O2072+X2072+Y2072+GK2072,2)+GX2072,0)</f>
        <v>0</v>
      </c>
      <c r="GR2072">
        <v>0</v>
      </c>
      <c r="GS2072">
        <v>3</v>
      </c>
      <c r="GT2072">
        <v>0</v>
      </c>
      <c r="GU2072" t="s">
        <v>3</v>
      </c>
      <c r="GV2072">
        <f t="shared" si="1706"/>
        <v>0</v>
      </c>
      <c r="GW2072">
        <v>1</v>
      </c>
      <c r="GX2072">
        <f t="shared" si="1701"/>
        <v>0</v>
      </c>
      <c r="HA2072">
        <v>0</v>
      </c>
      <c r="HB2072">
        <v>0</v>
      </c>
      <c r="HC2072">
        <f t="shared" si="1702"/>
        <v>0</v>
      </c>
      <c r="HE2072" t="s">
        <v>3</v>
      </c>
      <c r="HF2072" t="s">
        <v>3</v>
      </c>
      <c r="IK2072">
        <f t="shared" si="1703"/>
        <v>0</v>
      </c>
    </row>
    <row r="2074" spans="1:245" x14ac:dyDescent="0.2">
      <c r="A2074" s="2">
        <v>51</v>
      </c>
      <c r="B2074" s="2">
        <f>B2056</f>
        <v>1</v>
      </c>
      <c r="C2074" s="2">
        <f>A2056</f>
        <v>5</v>
      </c>
      <c r="D2074" s="2">
        <f>ROW(A2056)</f>
        <v>2056</v>
      </c>
      <c r="E2074" s="2"/>
      <c r="F2074" s="2" t="str">
        <f>IF(F2056&lt;&gt;"",F2056,"")</f>
        <v>Новый подраздел</v>
      </c>
      <c r="G2074" s="2" t="str">
        <f>IF(G2056&lt;&gt;"",G2056,"")</f>
        <v>Демонтаж/монтаж дорожного борта</v>
      </c>
      <c r="H2074" s="2">
        <v>0</v>
      </c>
      <c r="I2074" s="2"/>
      <c r="J2074" s="2"/>
      <c r="K2074" s="2"/>
      <c r="L2074" s="2"/>
      <c r="M2074" s="2"/>
      <c r="N2074" s="2"/>
      <c r="O2074" s="2">
        <f t="shared" ref="O2074:T2074" si="1707">ROUND(AB2074,2)</f>
        <v>0</v>
      </c>
      <c r="P2074" s="2">
        <f t="shared" si="1707"/>
        <v>0</v>
      </c>
      <c r="Q2074" s="2">
        <f t="shared" si="1707"/>
        <v>0</v>
      </c>
      <c r="R2074" s="2">
        <f t="shared" si="1707"/>
        <v>0</v>
      </c>
      <c r="S2074" s="2">
        <f t="shared" si="1707"/>
        <v>0</v>
      </c>
      <c r="T2074" s="2">
        <f t="shared" si="1707"/>
        <v>0</v>
      </c>
      <c r="U2074" s="2">
        <f>AH2074</f>
        <v>0</v>
      </c>
      <c r="V2074" s="2">
        <f>AI2074</f>
        <v>0</v>
      </c>
      <c r="W2074" s="2">
        <f>ROUND(AJ2074,2)</f>
        <v>0</v>
      </c>
      <c r="X2074" s="2">
        <f>ROUND(AK2074,2)</f>
        <v>0</v>
      </c>
      <c r="Y2074" s="2">
        <f>ROUND(AL2074,2)</f>
        <v>0</v>
      </c>
      <c r="Z2074" s="2"/>
      <c r="AA2074" s="2"/>
      <c r="AB2074" s="2">
        <f>ROUND(SUMIF(AA2060:AA2072,"=52421674",O2060:O2072),2)</f>
        <v>0</v>
      </c>
      <c r="AC2074" s="2">
        <f>ROUND(SUMIF(AA2060:AA2072,"=52421674",P2060:P2072),2)</f>
        <v>0</v>
      </c>
      <c r="AD2074" s="2">
        <f>ROUND(SUMIF(AA2060:AA2072,"=52421674",Q2060:Q2072),2)</f>
        <v>0</v>
      </c>
      <c r="AE2074" s="2">
        <f>ROUND(SUMIF(AA2060:AA2072,"=52421674",R2060:R2072),2)</f>
        <v>0</v>
      </c>
      <c r="AF2074" s="2">
        <f>ROUND(SUMIF(AA2060:AA2072,"=52421674",S2060:S2072),2)</f>
        <v>0</v>
      </c>
      <c r="AG2074" s="2">
        <f>ROUND(SUMIF(AA2060:AA2072,"=52421674",T2060:T2072),2)</f>
        <v>0</v>
      </c>
      <c r="AH2074" s="2">
        <f>SUMIF(AA2060:AA2072,"=52421674",U2060:U2072)</f>
        <v>0</v>
      </c>
      <c r="AI2074" s="2">
        <f>SUMIF(AA2060:AA2072,"=52421674",V2060:V2072)</f>
        <v>0</v>
      </c>
      <c r="AJ2074" s="2">
        <f>ROUND(SUMIF(AA2060:AA2072,"=52421674",W2060:W2072),2)</f>
        <v>0</v>
      </c>
      <c r="AK2074" s="2">
        <f>ROUND(SUMIF(AA2060:AA2072,"=52421674",X2060:X2072),2)</f>
        <v>0</v>
      </c>
      <c r="AL2074" s="2">
        <f>ROUND(SUMIF(AA2060:AA2072,"=52421674",Y2060:Y2072),2)</f>
        <v>0</v>
      </c>
      <c r="AM2074" s="2"/>
      <c r="AN2074" s="2"/>
      <c r="AO2074" s="2">
        <f t="shared" ref="AO2074:BD2074" si="1708">ROUND(BX2074,2)</f>
        <v>0</v>
      </c>
      <c r="AP2074" s="2">
        <f t="shared" si="1708"/>
        <v>0</v>
      </c>
      <c r="AQ2074" s="2">
        <f t="shared" si="1708"/>
        <v>0</v>
      </c>
      <c r="AR2074" s="2">
        <f t="shared" si="1708"/>
        <v>0</v>
      </c>
      <c r="AS2074" s="2">
        <f t="shared" si="1708"/>
        <v>0</v>
      </c>
      <c r="AT2074" s="2">
        <f t="shared" si="1708"/>
        <v>0</v>
      </c>
      <c r="AU2074" s="2">
        <f t="shared" si="1708"/>
        <v>0</v>
      </c>
      <c r="AV2074" s="2">
        <f t="shared" si="1708"/>
        <v>0</v>
      </c>
      <c r="AW2074" s="2">
        <f t="shared" si="1708"/>
        <v>0</v>
      </c>
      <c r="AX2074" s="2">
        <f t="shared" si="1708"/>
        <v>0</v>
      </c>
      <c r="AY2074" s="2">
        <f t="shared" si="1708"/>
        <v>0</v>
      </c>
      <c r="AZ2074" s="2">
        <f t="shared" si="1708"/>
        <v>0</v>
      </c>
      <c r="BA2074" s="2">
        <f t="shared" si="1708"/>
        <v>0</v>
      </c>
      <c r="BB2074" s="2">
        <f t="shared" si="1708"/>
        <v>0</v>
      </c>
      <c r="BC2074" s="2">
        <f t="shared" si="1708"/>
        <v>0</v>
      </c>
      <c r="BD2074" s="2">
        <f t="shared" si="1708"/>
        <v>0</v>
      </c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>
        <f>ROUND(SUMIF(AA2060:AA2072,"=52421674",FQ2060:FQ2072),2)</f>
        <v>0</v>
      </c>
      <c r="BY2074" s="2">
        <f>ROUND(SUMIF(AA2060:AA2072,"=52421674",FR2060:FR2072),2)</f>
        <v>0</v>
      </c>
      <c r="BZ2074" s="2">
        <f>ROUND(SUMIF(AA2060:AA2072,"=52421674",GL2060:GL2072),2)</f>
        <v>0</v>
      </c>
      <c r="CA2074" s="2">
        <f>ROUND(SUMIF(AA2060:AA2072,"=52421674",GM2060:GM2072),2)</f>
        <v>0</v>
      </c>
      <c r="CB2074" s="2">
        <f>ROUND(SUMIF(AA2060:AA2072,"=52421674",GN2060:GN2072),2)</f>
        <v>0</v>
      </c>
      <c r="CC2074" s="2">
        <f>ROUND(SUMIF(AA2060:AA2072,"=52421674",GO2060:GO2072),2)</f>
        <v>0</v>
      </c>
      <c r="CD2074" s="2">
        <f>ROUND(SUMIF(AA2060:AA2072,"=52421674",GP2060:GP2072),2)</f>
        <v>0</v>
      </c>
      <c r="CE2074" s="2">
        <f>AC2074-BX2074</f>
        <v>0</v>
      </c>
      <c r="CF2074" s="2">
        <f>AC2074-BY2074</f>
        <v>0</v>
      </c>
      <c r="CG2074" s="2">
        <f>BX2074-BZ2074</f>
        <v>0</v>
      </c>
      <c r="CH2074" s="2">
        <f>AC2074-BX2074-BY2074+BZ2074</f>
        <v>0</v>
      </c>
      <c r="CI2074" s="2">
        <f>BY2074-BZ2074</f>
        <v>0</v>
      </c>
      <c r="CJ2074" s="2">
        <f>ROUND(SUMIF(AA2060:AA2072,"=52421674",GX2060:GX2072),2)</f>
        <v>0</v>
      </c>
      <c r="CK2074" s="2">
        <f>ROUND(SUMIF(AA2060:AA2072,"=52421674",GY2060:GY2072),2)</f>
        <v>0</v>
      </c>
      <c r="CL2074" s="2">
        <f>ROUND(SUMIF(AA2060:AA2072,"=52421674",GZ2060:GZ2072),2)</f>
        <v>0</v>
      </c>
      <c r="CM2074" s="2">
        <f>ROUND(SUMIF(AA2060:AA2072,"=52421674",HD2060:HD2072),2)</f>
        <v>0</v>
      </c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  <c r="GO2074" s="3"/>
      <c r="GP2074" s="3"/>
      <c r="GQ2074" s="3"/>
      <c r="GR2074" s="3"/>
      <c r="GS2074" s="3"/>
      <c r="GT2074" s="3"/>
      <c r="GU2074" s="3"/>
      <c r="GV2074" s="3"/>
      <c r="GW2074" s="3"/>
      <c r="GX2074" s="3">
        <v>0</v>
      </c>
    </row>
    <row r="2076" spans="1:245" x14ac:dyDescent="0.2">
      <c r="A2076" s="4">
        <v>50</v>
      </c>
      <c r="B2076" s="4">
        <v>0</v>
      </c>
      <c r="C2076" s="4">
        <v>0</v>
      </c>
      <c r="D2076" s="4">
        <v>1</v>
      </c>
      <c r="E2076" s="4">
        <v>201</v>
      </c>
      <c r="F2076" s="4">
        <f>ROUND(Source!O2074,O2076)</f>
        <v>0</v>
      </c>
      <c r="G2076" s="4" t="s">
        <v>74</v>
      </c>
      <c r="H2076" s="4" t="s">
        <v>75</v>
      </c>
      <c r="I2076" s="4"/>
      <c r="J2076" s="4"/>
      <c r="K2076" s="4">
        <v>201</v>
      </c>
      <c r="L2076" s="4">
        <v>1</v>
      </c>
      <c r="M2076" s="4">
        <v>3</v>
      </c>
      <c r="N2076" s="4" t="s">
        <v>3</v>
      </c>
      <c r="O2076" s="4">
        <v>2</v>
      </c>
      <c r="P2076" s="4"/>
      <c r="Q2076" s="4"/>
      <c r="R2076" s="4"/>
      <c r="S2076" s="4"/>
      <c r="T2076" s="4"/>
      <c r="U2076" s="4"/>
      <c r="V2076" s="4"/>
      <c r="W2076" s="4"/>
    </row>
    <row r="2077" spans="1:245" x14ac:dyDescent="0.2">
      <c r="A2077" s="4">
        <v>50</v>
      </c>
      <c r="B2077" s="4">
        <v>0</v>
      </c>
      <c r="C2077" s="4">
        <v>0</v>
      </c>
      <c r="D2077" s="4">
        <v>1</v>
      </c>
      <c r="E2077" s="4">
        <v>202</v>
      </c>
      <c r="F2077" s="4">
        <f>ROUND(Source!P2074,O2077)</f>
        <v>0</v>
      </c>
      <c r="G2077" s="4" t="s">
        <v>76</v>
      </c>
      <c r="H2077" s="4" t="s">
        <v>77</v>
      </c>
      <c r="I2077" s="4"/>
      <c r="J2077" s="4"/>
      <c r="K2077" s="4">
        <v>202</v>
      </c>
      <c r="L2077" s="4">
        <v>2</v>
      </c>
      <c r="M2077" s="4">
        <v>3</v>
      </c>
      <c r="N2077" s="4" t="s">
        <v>3</v>
      </c>
      <c r="O2077" s="4">
        <v>2</v>
      </c>
      <c r="P2077" s="4"/>
      <c r="Q2077" s="4"/>
      <c r="R2077" s="4"/>
      <c r="S2077" s="4"/>
      <c r="T2077" s="4"/>
      <c r="U2077" s="4"/>
      <c r="V2077" s="4"/>
      <c r="W2077" s="4"/>
    </row>
    <row r="2078" spans="1:245" x14ac:dyDescent="0.2">
      <c r="A2078" s="4">
        <v>50</v>
      </c>
      <c r="B2078" s="4">
        <v>0</v>
      </c>
      <c r="C2078" s="4">
        <v>0</v>
      </c>
      <c r="D2078" s="4">
        <v>1</v>
      </c>
      <c r="E2078" s="4">
        <v>222</v>
      </c>
      <c r="F2078" s="4">
        <f>ROUND(Source!AO2074,O2078)</f>
        <v>0</v>
      </c>
      <c r="G2078" s="4" t="s">
        <v>78</v>
      </c>
      <c r="H2078" s="4" t="s">
        <v>79</v>
      </c>
      <c r="I2078" s="4"/>
      <c r="J2078" s="4"/>
      <c r="K2078" s="4">
        <v>222</v>
      </c>
      <c r="L2078" s="4">
        <v>3</v>
      </c>
      <c r="M2078" s="4">
        <v>3</v>
      </c>
      <c r="N2078" s="4" t="s">
        <v>3</v>
      </c>
      <c r="O2078" s="4">
        <v>2</v>
      </c>
      <c r="P2078" s="4"/>
      <c r="Q2078" s="4"/>
      <c r="R2078" s="4"/>
      <c r="S2078" s="4"/>
      <c r="T2078" s="4"/>
      <c r="U2078" s="4"/>
      <c r="V2078" s="4"/>
      <c r="W2078" s="4"/>
    </row>
    <row r="2079" spans="1:245" x14ac:dyDescent="0.2">
      <c r="A2079" s="4">
        <v>50</v>
      </c>
      <c r="B2079" s="4">
        <v>0</v>
      </c>
      <c r="C2079" s="4">
        <v>0</v>
      </c>
      <c r="D2079" s="4">
        <v>1</v>
      </c>
      <c r="E2079" s="4">
        <v>225</v>
      </c>
      <c r="F2079" s="4">
        <f>ROUND(Source!AV2074,O2079)</f>
        <v>0</v>
      </c>
      <c r="G2079" s="4" t="s">
        <v>80</v>
      </c>
      <c r="H2079" s="4" t="s">
        <v>81</v>
      </c>
      <c r="I2079" s="4"/>
      <c r="J2079" s="4"/>
      <c r="K2079" s="4">
        <v>225</v>
      </c>
      <c r="L2079" s="4">
        <v>4</v>
      </c>
      <c r="M2079" s="4">
        <v>3</v>
      </c>
      <c r="N2079" s="4" t="s">
        <v>3</v>
      </c>
      <c r="O2079" s="4">
        <v>2</v>
      </c>
      <c r="P2079" s="4"/>
      <c r="Q2079" s="4"/>
      <c r="R2079" s="4"/>
      <c r="S2079" s="4"/>
      <c r="T2079" s="4"/>
      <c r="U2079" s="4"/>
      <c r="V2079" s="4"/>
      <c r="W2079" s="4"/>
    </row>
    <row r="2080" spans="1:245" x14ac:dyDescent="0.2">
      <c r="A2080" s="4">
        <v>50</v>
      </c>
      <c r="B2080" s="4">
        <v>0</v>
      </c>
      <c r="C2080" s="4">
        <v>0</v>
      </c>
      <c r="D2080" s="4">
        <v>1</v>
      </c>
      <c r="E2080" s="4">
        <v>226</v>
      </c>
      <c r="F2080" s="4">
        <f>ROUND(Source!AW2074,O2080)</f>
        <v>0</v>
      </c>
      <c r="G2080" s="4" t="s">
        <v>82</v>
      </c>
      <c r="H2080" s="4" t="s">
        <v>83</v>
      </c>
      <c r="I2080" s="4"/>
      <c r="J2080" s="4"/>
      <c r="K2080" s="4">
        <v>226</v>
      </c>
      <c r="L2080" s="4">
        <v>5</v>
      </c>
      <c r="M2080" s="4">
        <v>3</v>
      </c>
      <c r="N2080" s="4" t="s">
        <v>3</v>
      </c>
      <c r="O2080" s="4">
        <v>2</v>
      </c>
      <c r="P2080" s="4"/>
      <c r="Q2080" s="4"/>
      <c r="R2080" s="4"/>
      <c r="S2080" s="4"/>
      <c r="T2080" s="4"/>
      <c r="U2080" s="4"/>
      <c r="V2080" s="4"/>
      <c r="W2080" s="4"/>
    </row>
    <row r="2081" spans="1:23" x14ac:dyDescent="0.2">
      <c r="A2081" s="4">
        <v>50</v>
      </c>
      <c r="B2081" s="4">
        <v>0</v>
      </c>
      <c r="C2081" s="4">
        <v>0</v>
      </c>
      <c r="D2081" s="4">
        <v>1</v>
      </c>
      <c r="E2081" s="4">
        <v>227</v>
      </c>
      <c r="F2081" s="4">
        <f>ROUND(Source!AX2074,O2081)</f>
        <v>0</v>
      </c>
      <c r="G2081" s="4" t="s">
        <v>84</v>
      </c>
      <c r="H2081" s="4" t="s">
        <v>85</v>
      </c>
      <c r="I2081" s="4"/>
      <c r="J2081" s="4"/>
      <c r="K2081" s="4">
        <v>227</v>
      </c>
      <c r="L2081" s="4">
        <v>6</v>
      </c>
      <c r="M2081" s="4">
        <v>3</v>
      </c>
      <c r="N2081" s="4" t="s">
        <v>3</v>
      </c>
      <c r="O2081" s="4">
        <v>2</v>
      </c>
      <c r="P2081" s="4"/>
      <c r="Q2081" s="4"/>
      <c r="R2081" s="4"/>
      <c r="S2081" s="4"/>
      <c r="T2081" s="4"/>
      <c r="U2081" s="4"/>
      <c r="V2081" s="4"/>
      <c r="W2081" s="4"/>
    </row>
    <row r="2082" spans="1:23" x14ac:dyDescent="0.2">
      <c r="A2082" s="4">
        <v>50</v>
      </c>
      <c r="B2082" s="4">
        <v>0</v>
      </c>
      <c r="C2082" s="4">
        <v>0</v>
      </c>
      <c r="D2082" s="4">
        <v>1</v>
      </c>
      <c r="E2082" s="4">
        <v>228</v>
      </c>
      <c r="F2082" s="4">
        <f>ROUND(Source!AY2074,O2082)</f>
        <v>0</v>
      </c>
      <c r="G2082" s="4" t="s">
        <v>86</v>
      </c>
      <c r="H2082" s="4" t="s">
        <v>87</v>
      </c>
      <c r="I2082" s="4"/>
      <c r="J2082" s="4"/>
      <c r="K2082" s="4">
        <v>228</v>
      </c>
      <c r="L2082" s="4">
        <v>7</v>
      </c>
      <c r="M2082" s="4">
        <v>3</v>
      </c>
      <c r="N2082" s="4" t="s">
        <v>3</v>
      </c>
      <c r="O2082" s="4">
        <v>2</v>
      </c>
      <c r="P2082" s="4"/>
      <c r="Q2082" s="4"/>
      <c r="R2082" s="4"/>
      <c r="S2082" s="4"/>
      <c r="T2082" s="4"/>
      <c r="U2082" s="4"/>
      <c r="V2082" s="4"/>
      <c r="W2082" s="4"/>
    </row>
    <row r="2083" spans="1:23" x14ac:dyDescent="0.2">
      <c r="A2083" s="4">
        <v>50</v>
      </c>
      <c r="B2083" s="4">
        <v>0</v>
      </c>
      <c r="C2083" s="4">
        <v>0</v>
      </c>
      <c r="D2083" s="4">
        <v>1</v>
      </c>
      <c r="E2083" s="4">
        <v>216</v>
      </c>
      <c r="F2083" s="4">
        <f>ROUND(Source!AP2074,O2083)</f>
        <v>0</v>
      </c>
      <c r="G2083" s="4" t="s">
        <v>88</v>
      </c>
      <c r="H2083" s="4" t="s">
        <v>89</v>
      </c>
      <c r="I2083" s="4"/>
      <c r="J2083" s="4"/>
      <c r="K2083" s="4">
        <v>216</v>
      </c>
      <c r="L2083" s="4">
        <v>8</v>
      </c>
      <c r="M2083" s="4">
        <v>3</v>
      </c>
      <c r="N2083" s="4" t="s">
        <v>3</v>
      </c>
      <c r="O2083" s="4">
        <v>2</v>
      </c>
      <c r="P2083" s="4"/>
      <c r="Q2083" s="4"/>
      <c r="R2083" s="4"/>
      <c r="S2083" s="4"/>
      <c r="T2083" s="4"/>
      <c r="U2083" s="4"/>
      <c r="V2083" s="4"/>
      <c r="W2083" s="4"/>
    </row>
    <row r="2084" spans="1:23" x14ac:dyDescent="0.2">
      <c r="A2084" s="4">
        <v>50</v>
      </c>
      <c r="B2084" s="4">
        <v>0</v>
      </c>
      <c r="C2084" s="4">
        <v>0</v>
      </c>
      <c r="D2084" s="4">
        <v>1</v>
      </c>
      <c r="E2084" s="4">
        <v>223</v>
      </c>
      <c r="F2084" s="4">
        <f>ROUND(Source!AQ2074,O2084)</f>
        <v>0</v>
      </c>
      <c r="G2084" s="4" t="s">
        <v>90</v>
      </c>
      <c r="H2084" s="4" t="s">
        <v>91</v>
      </c>
      <c r="I2084" s="4"/>
      <c r="J2084" s="4"/>
      <c r="K2084" s="4">
        <v>223</v>
      </c>
      <c r="L2084" s="4">
        <v>9</v>
      </c>
      <c r="M2084" s="4">
        <v>3</v>
      </c>
      <c r="N2084" s="4" t="s">
        <v>3</v>
      </c>
      <c r="O2084" s="4">
        <v>2</v>
      </c>
      <c r="P2084" s="4"/>
      <c r="Q2084" s="4"/>
      <c r="R2084" s="4"/>
      <c r="S2084" s="4"/>
      <c r="T2084" s="4"/>
      <c r="U2084" s="4"/>
      <c r="V2084" s="4"/>
      <c r="W2084" s="4"/>
    </row>
    <row r="2085" spans="1:23" x14ac:dyDescent="0.2">
      <c r="A2085" s="4">
        <v>50</v>
      </c>
      <c r="B2085" s="4">
        <v>0</v>
      </c>
      <c r="C2085" s="4">
        <v>0</v>
      </c>
      <c r="D2085" s="4">
        <v>1</v>
      </c>
      <c r="E2085" s="4">
        <v>229</v>
      </c>
      <c r="F2085" s="4">
        <f>ROUND(Source!AZ2074,O2085)</f>
        <v>0</v>
      </c>
      <c r="G2085" s="4" t="s">
        <v>92</v>
      </c>
      <c r="H2085" s="4" t="s">
        <v>93</v>
      </c>
      <c r="I2085" s="4"/>
      <c r="J2085" s="4"/>
      <c r="K2085" s="4">
        <v>229</v>
      </c>
      <c r="L2085" s="4">
        <v>10</v>
      </c>
      <c r="M2085" s="4">
        <v>3</v>
      </c>
      <c r="N2085" s="4" t="s">
        <v>3</v>
      </c>
      <c r="O2085" s="4">
        <v>2</v>
      </c>
      <c r="P2085" s="4"/>
      <c r="Q2085" s="4"/>
      <c r="R2085" s="4"/>
      <c r="S2085" s="4"/>
      <c r="T2085" s="4"/>
      <c r="U2085" s="4"/>
      <c r="V2085" s="4"/>
      <c r="W2085" s="4"/>
    </row>
    <row r="2086" spans="1:23" x14ac:dyDescent="0.2">
      <c r="A2086" s="4">
        <v>50</v>
      </c>
      <c r="B2086" s="4">
        <v>0</v>
      </c>
      <c r="C2086" s="4">
        <v>0</v>
      </c>
      <c r="D2086" s="4">
        <v>1</v>
      </c>
      <c r="E2086" s="4">
        <v>203</v>
      </c>
      <c r="F2086" s="4">
        <f>ROUND(Source!Q2074,O2086)</f>
        <v>0</v>
      </c>
      <c r="G2086" s="4" t="s">
        <v>94</v>
      </c>
      <c r="H2086" s="4" t="s">
        <v>95</v>
      </c>
      <c r="I2086" s="4"/>
      <c r="J2086" s="4"/>
      <c r="K2086" s="4">
        <v>203</v>
      </c>
      <c r="L2086" s="4">
        <v>11</v>
      </c>
      <c r="M2086" s="4">
        <v>3</v>
      </c>
      <c r="N2086" s="4" t="s">
        <v>3</v>
      </c>
      <c r="O2086" s="4">
        <v>2</v>
      </c>
      <c r="P2086" s="4"/>
      <c r="Q2086" s="4"/>
      <c r="R2086" s="4"/>
      <c r="S2086" s="4"/>
      <c r="T2086" s="4"/>
      <c r="U2086" s="4"/>
      <c r="V2086" s="4"/>
      <c r="W2086" s="4"/>
    </row>
    <row r="2087" spans="1:23" x14ac:dyDescent="0.2">
      <c r="A2087" s="4">
        <v>50</v>
      </c>
      <c r="B2087" s="4">
        <v>0</v>
      </c>
      <c r="C2087" s="4">
        <v>0</v>
      </c>
      <c r="D2087" s="4">
        <v>1</v>
      </c>
      <c r="E2087" s="4">
        <v>231</v>
      </c>
      <c r="F2087" s="4">
        <f>ROUND(Source!BB2074,O2087)</f>
        <v>0</v>
      </c>
      <c r="G2087" s="4" t="s">
        <v>96</v>
      </c>
      <c r="H2087" s="4" t="s">
        <v>97</v>
      </c>
      <c r="I2087" s="4"/>
      <c r="J2087" s="4"/>
      <c r="K2087" s="4">
        <v>231</v>
      </c>
      <c r="L2087" s="4">
        <v>12</v>
      </c>
      <c r="M2087" s="4">
        <v>3</v>
      </c>
      <c r="N2087" s="4" t="s">
        <v>3</v>
      </c>
      <c r="O2087" s="4">
        <v>2</v>
      </c>
      <c r="P2087" s="4"/>
      <c r="Q2087" s="4"/>
      <c r="R2087" s="4"/>
      <c r="S2087" s="4"/>
      <c r="T2087" s="4"/>
      <c r="U2087" s="4"/>
      <c r="V2087" s="4"/>
      <c r="W2087" s="4"/>
    </row>
    <row r="2088" spans="1:23" x14ac:dyDescent="0.2">
      <c r="A2088" s="4">
        <v>50</v>
      </c>
      <c r="B2088" s="4">
        <v>0</v>
      </c>
      <c r="C2088" s="4">
        <v>0</v>
      </c>
      <c r="D2088" s="4">
        <v>1</v>
      </c>
      <c r="E2088" s="4">
        <v>204</v>
      </c>
      <c r="F2088" s="4">
        <f>ROUND(Source!R2074,O2088)</f>
        <v>0</v>
      </c>
      <c r="G2088" s="4" t="s">
        <v>98</v>
      </c>
      <c r="H2088" s="4" t="s">
        <v>99</v>
      </c>
      <c r="I2088" s="4"/>
      <c r="J2088" s="4"/>
      <c r="K2088" s="4">
        <v>204</v>
      </c>
      <c r="L2088" s="4">
        <v>13</v>
      </c>
      <c r="M2088" s="4">
        <v>3</v>
      </c>
      <c r="N2088" s="4" t="s">
        <v>3</v>
      </c>
      <c r="O2088" s="4">
        <v>2</v>
      </c>
      <c r="P2088" s="4"/>
      <c r="Q2088" s="4"/>
      <c r="R2088" s="4"/>
      <c r="S2088" s="4"/>
      <c r="T2088" s="4"/>
      <c r="U2088" s="4"/>
      <c r="V2088" s="4"/>
      <c r="W2088" s="4"/>
    </row>
    <row r="2089" spans="1:23" x14ac:dyDescent="0.2">
      <c r="A2089" s="4">
        <v>50</v>
      </c>
      <c r="B2089" s="4">
        <v>0</v>
      </c>
      <c r="C2089" s="4">
        <v>0</v>
      </c>
      <c r="D2089" s="4">
        <v>1</v>
      </c>
      <c r="E2089" s="4">
        <v>205</v>
      </c>
      <c r="F2089" s="4">
        <f>ROUND(Source!S2074,O2089)</f>
        <v>0</v>
      </c>
      <c r="G2089" s="4" t="s">
        <v>100</v>
      </c>
      <c r="H2089" s="4" t="s">
        <v>101</v>
      </c>
      <c r="I2089" s="4"/>
      <c r="J2089" s="4"/>
      <c r="K2089" s="4">
        <v>205</v>
      </c>
      <c r="L2089" s="4">
        <v>14</v>
      </c>
      <c r="M2089" s="4">
        <v>3</v>
      </c>
      <c r="N2089" s="4" t="s">
        <v>3</v>
      </c>
      <c r="O2089" s="4">
        <v>2</v>
      </c>
      <c r="P2089" s="4"/>
      <c r="Q2089" s="4"/>
      <c r="R2089" s="4"/>
      <c r="S2089" s="4"/>
      <c r="T2089" s="4"/>
      <c r="U2089" s="4"/>
      <c r="V2089" s="4"/>
      <c r="W2089" s="4"/>
    </row>
    <row r="2090" spans="1:23" x14ac:dyDescent="0.2">
      <c r="A2090" s="4">
        <v>50</v>
      </c>
      <c r="B2090" s="4">
        <v>0</v>
      </c>
      <c r="C2090" s="4">
        <v>0</v>
      </c>
      <c r="D2090" s="4">
        <v>1</v>
      </c>
      <c r="E2090" s="4">
        <v>232</v>
      </c>
      <c r="F2090" s="4">
        <f>ROUND(Source!BC2074,O2090)</f>
        <v>0</v>
      </c>
      <c r="G2090" s="4" t="s">
        <v>102</v>
      </c>
      <c r="H2090" s="4" t="s">
        <v>103</v>
      </c>
      <c r="I2090" s="4"/>
      <c r="J2090" s="4"/>
      <c r="K2090" s="4">
        <v>232</v>
      </c>
      <c r="L2090" s="4">
        <v>15</v>
      </c>
      <c r="M2090" s="4">
        <v>3</v>
      </c>
      <c r="N2090" s="4" t="s">
        <v>3</v>
      </c>
      <c r="O2090" s="4">
        <v>2</v>
      </c>
      <c r="P2090" s="4"/>
      <c r="Q2090" s="4"/>
      <c r="R2090" s="4"/>
      <c r="S2090" s="4"/>
      <c r="T2090" s="4"/>
      <c r="U2090" s="4"/>
      <c r="V2090" s="4"/>
      <c r="W2090" s="4"/>
    </row>
    <row r="2091" spans="1:23" x14ac:dyDescent="0.2">
      <c r="A2091" s="4">
        <v>50</v>
      </c>
      <c r="B2091" s="4">
        <v>0</v>
      </c>
      <c r="C2091" s="4">
        <v>0</v>
      </c>
      <c r="D2091" s="4">
        <v>1</v>
      </c>
      <c r="E2091" s="4">
        <v>214</v>
      </c>
      <c r="F2091" s="4">
        <f>ROUND(Source!AS2074,O2091)</f>
        <v>0</v>
      </c>
      <c r="G2091" s="4" t="s">
        <v>104</v>
      </c>
      <c r="H2091" s="4" t="s">
        <v>105</v>
      </c>
      <c r="I2091" s="4"/>
      <c r="J2091" s="4"/>
      <c r="K2091" s="4">
        <v>214</v>
      </c>
      <c r="L2091" s="4">
        <v>16</v>
      </c>
      <c r="M2091" s="4">
        <v>3</v>
      </c>
      <c r="N2091" s="4" t="s">
        <v>3</v>
      </c>
      <c r="O2091" s="4">
        <v>2</v>
      </c>
      <c r="P2091" s="4"/>
      <c r="Q2091" s="4"/>
      <c r="R2091" s="4"/>
      <c r="S2091" s="4"/>
      <c r="T2091" s="4"/>
      <c r="U2091" s="4"/>
      <c r="V2091" s="4"/>
      <c r="W2091" s="4"/>
    </row>
    <row r="2092" spans="1:23" x14ac:dyDescent="0.2">
      <c r="A2092" s="4">
        <v>50</v>
      </c>
      <c r="B2092" s="4">
        <v>0</v>
      </c>
      <c r="C2092" s="4">
        <v>0</v>
      </c>
      <c r="D2092" s="4">
        <v>1</v>
      </c>
      <c r="E2092" s="4">
        <v>215</v>
      </c>
      <c r="F2092" s="4">
        <f>ROUND(Source!AT2074,O2092)</f>
        <v>0</v>
      </c>
      <c r="G2092" s="4" t="s">
        <v>106</v>
      </c>
      <c r="H2092" s="4" t="s">
        <v>107</v>
      </c>
      <c r="I2092" s="4"/>
      <c r="J2092" s="4"/>
      <c r="K2092" s="4">
        <v>215</v>
      </c>
      <c r="L2092" s="4">
        <v>17</v>
      </c>
      <c r="M2092" s="4">
        <v>3</v>
      </c>
      <c r="N2092" s="4" t="s">
        <v>3</v>
      </c>
      <c r="O2092" s="4">
        <v>2</v>
      </c>
      <c r="P2092" s="4"/>
      <c r="Q2092" s="4"/>
      <c r="R2092" s="4"/>
      <c r="S2092" s="4"/>
      <c r="T2092" s="4"/>
      <c r="U2092" s="4"/>
      <c r="V2092" s="4"/>
      <c r="W2092" s="4"/>
    </row>
    <row r="2093" spans="1:23" x14ac:dyDescent="0.2">
      <c r="A2093" s="4">
        <v>50</v>
      </c>
      <c r="B2093" s="4">
        <v>0</v>
      </c>
      <c r="C2093" s="4">
        <v>0</v>
      </c>
      <c r="D2093" s="4">
        <v>1</v>
      </c>
      <c r="E2093" s="4">
        <v>217</v>
      </c>
      <c r="F2093" s="4">
        <f>ROUND(Source!AU2074,O2093)</f>
        <v>0</v>
      </c>
      <c r="G2093" s="4" t="s">
        <v>108</v>
      </c>
      <c r="H2093" s="4" t="s">
        <v>109</v>
      </c>
      <c r="I2093" s="4"/>
      <c r="J2093" s="4"/>
      <c r="K2093" s="4">
        <v>217</v>
      </c>
      <c r="L2093" s="4">
        <v>18</v>
      </c>
      <c r="M2093" s="4">
        <v>3</v>
      </c>
      <c r="N2093" s="4" t="s">
        <v>3</v>
      </c>
      <c r="O2093" s="4">
        <v>2</v>
      </c>
      <c r="P2093" s="4"/>
      <c r="Q2093" s="4"/>
      <c r="R2093" s="4"/>
      <c r="S2093" s="4"/>
      <c r="T2093" s="4"/>
      <c r="U2093" s="4"/>
      <c r="V2093" s="4"/>
      <c r="W2093" s="4"/>
    </row>
    <row r="2094" spans="1:23" x14ac:dyDescent="0.2">
      <c r="A2094" s="4">
        <v>50</v>
      </c>
      <c r="B2094" s="4">
        <v>0</v>
      </c>
      <c r="C2094" s="4">
        <v>0</v>
      </c>
      <c r="D2094" s="4">
        <v>1</v>
      </c>
      <c r="E2094" s="4">
        <v>230</v>
      </c>
      <c r="F2094" s="4">
        <f>ROUND(Source!BA2074,O2094)</f>
        <v>0</v>
      </c>
      <c r="G2094" s="4" t="s">
        <v>110</v>
      </c>
      <c r="H2094" s="4" t="s">
        <v>111</v>
      </c>
      <c r="I2094" s="4"/>
      <c r="J2094" s="4"/>
      <c r="K2094" s="4">
        <v>230</v>
      </c>
      <c r="L2094" s="4">
        <v>19</v>
      </c>
      <c r="M2094" s="4">
        <v>3</v>
      </c>
      <c r="N2094" s="4" t="s">
        <v>3</v>
      </c>
      <c r="O2094" s="4">
        <v>2</v>
      </c>
      <c r="P2094" s="4"/>
      <c r="Q2094" s="4"/>
      <c r="R2094" s="4"/>
      <c r="S2094" s="4"/>
      <c r="T2094" s="4"/>
      <c r="U2094" s="4"/>
      <c r="V2094" s="4"/>
      <c r="W2094" s="4"/>
    </row>
    <row r="2095" spans="1:23" x14ac:dyDescent="0.2">
      <c r="A2095" s="4">
        <v>50</v>
      </c>
      <c r="B2095" s="4">
        <v>0</v>
      </c>
      <c r="C2095" s="4">
        <v>0</v>
      </c>
      <c r="D2095" s="4">
        <v>1</v>
      </c>
      <c r="E2095" s="4">
        <v>206</v>
      </c>
      <c r="F2095" s="4">
        <f>ROUND(Source!T2074,O2095)</f>
        <v>0</v>
      </c>
      <c r="G2095" s="4" t="s">
        <v>112</v>
      </c>
      <c r="H2095" s="4" t="s">
        <v>113</v>
      </c>
      <c r="I2095" s="4"/>
      <c r="J2095" s="4"/>
      <c r="K2095" s="4">
        <v>206</v>
      </c>
      <c r="L2095" s="4">
        <v>20</v>
      </c>
      <c r="M2095" s="4">
        <v>3</v>
      </c>
      <c r="N2095" s="4" t="s">
        <v>3</v>
      </c>
      <c r="O2095" s="4">
        <v>2</v>
      </c>
      <c r="P2095" s="4"/>
      <c r="Q2095" s="4"/>
      <c r="R2095" s="4"/>
      <c r="S2095" s="4"/>
      <c r="T2095" s="4"/>
      <c r="U2095" s="4"/>
      <c r="V2095" s="4"/>
      <c r="W2095" s="4"/>
    </row>
    <row r="2096" spans="1:23" x14ac:dyDescent="0.2">
      <c r="A2096" s="4">
        <v>50</v>
      </c>
      <c r="B2096" s="4">
        <v>0</v>
      </c>
      <c r="C2096" s="4">
        <v>0</v>
      </c>
      <c r="D2096" s="4">
        <v>1</v>
      </c>
      <c r="E2096" s="4">
        <v>207</v>
      </c>
      <c r="F2096" s="4">
        <f>Source!U2074</f>
        <v>0</v>
      </c>
      <c r="G2096" s="4" t="s">
        <v>114</v>
      </c>
      <c r="H2096" s="4" t="s">
        <v>115</v>
      </c>
      <c r="I2096" s="4"/>
      <c r="J2096" s="4"/>
      <c r="K2096" s="4">
        <v>207</v>
      </c>
      <c r="L2096" s="4">
        <v>21</v>
      </c>
      <c r="M2096" s="4">
        <v>3</v>
      </c>
      <c r="N2096" s="4" t="s">
        <v>3</v>
      </c>
      <c r="O2096" s="4">
        <v>-1</v>
      </c>
      <c r="P2096" s="4"/>
      <c r="Q2096" s="4"/>
      <c r="R2096" s="4"/>
      <c r="S2096" s="4"/>
      <c r="T2096" s="4"/>
      <c r="U2096" s="4"/>
      <c r="V2096" s="4"/>
      <c r="W2096" s="4"/>
    </row>
    <row r="2097" spans="1:245" x14ac:dyDescent="0.2">
      <c r="A2097" s="4">
        <v>50</v>
      </c>
      <c r="B2097" s="4">
        <v>0</v>
      </c>
      <c r="C2097" s="4">
        <v>0</v>
      </c>
      <c r="D2097" s="4">
        <v>1</v>
      </c>
      <c r="E2097" s="4">
        <v>208</v>
      </c>
      <c r="F2097" s="4">
        <f>Source!V2074</f>
        <v>0</v>
      </c>
      <c r="G2097" s="4" t="s">
        <v>116</v>
      </c>
      <c r="H2097" s="4" t="s">
        <v>117</v>
      </c>
      <c r="I2097" s="4"/>
      <c r="J2097" s="4"/>
      <c r="K2097" s="4">
        <v>208</v>
      </c>
      <c r="L2097" s="4">
        <v>22</v>
      </c>
      <c r="M2097" s="4">
        <v>3</v>
      </c>
      <c r="N2097" s="4" t="s">
        <v>3</v>
      </c>
      <c r="O2097" s="4">
        <v>-1</v>
      </c>
      <c r="P2097" s="4"/>
      <c r="Q2097" s="4"/>
      <c r="R2097" s="4"/>
      <c r="S2097" s="4"/>
      <c r="T2097" s="4"/>
      <c r="U2097" s="4"/>
      <c r="V2097" s="4"/>
      <c r="W2097" s="4"/>
    </row>
    <row r="2098" spans="1:245" x14ac:dyDescent="0.2">
      <c r="A2098" s="4">
        <v>50</v>
      </c>
      <c r="B2098" s="4">
        <v>0</v>
      </c>
      <c r="C2098" s="4">
        <v>0</v>
      </c>
      <c r="D2098" s="4">
        <v>1</v>
      </c>
      <c r="E2098" s="4">
        <v>209</v>
      </c>
      <c r="F2098" s="4">
        <f>ROUND(Source!W2074,O2098)</f>
        <v>0</v>
      </c>
      <c r="G2098" s="4" t="s">
        <v>118</v>
      </c>
      <c r="H2098" s="4" t="s">
        <v>119</v>
      </c>
      <c r="I2098" s="4"/>
      <c r="J2098" s="4"/>
      <c r="K2098" s="4">
        <v>209</v>
      </c>
      <c r="L2098" s="4">
        <v>23</v>
      </c>
      <c r="M2098" s="4">
        <v>3</v>
      </c>
      <c r="N2098" s="4" t="s">
        <v>3</v>
      </c>
      <c r="O2098" s="4">
        <v>2</v>
      </c>
      <c r="P2098" s="4"/>
      <c r="Q2098" s="4"/>
      <c r="R2098" s="4"/>
      <c r="S2098" s="4"/>
      <c r="T2098" s="4"/>
      <c r="U2098" s="4"/>
      <c r="V2098" s="4"/>
      <c r="W2098" s="4"/>
    </row>
    <row r="2099" spans="1:245" x14ac:dyDescent="0.2">
      <c r="A2099" s="4">
        <v>50</v>
      </c>
      <c r="B2099" s="4">
        <v>0</v>
      </c>
      <c r="C2099" s="4">
        <v>0</v>
      </c>
      <c r="D2099" s="4">
        <v>1</v>
      </c>
      <c r="E2099" s="4">
        <v>233</v>
      </c>
      <c r="F2099" s="4">
        <f>ROUND(Source!BD2074,O2099)</f>
        <v>0</v>
      </c>
      <c r="G2099" s="4" t="s">
        <v>120</v>
      </c>
      <c r="H2099" s="4" t="s">
        <v>121</v>
      </c>
      <c r="I2099" s="4"/>
      <c r="J2099" s="4"/>
      <c r="K2099" s="4">
        <v>233</v>
      </c>
      <c r="L2099" s="4">
        <v>24</v>
      </c>
      <c r="M2099" s="4">
        <v>3</v>
      </c>
      <c r="N2099" s="4" t="s">
        <v>3</v>
      </c>
      <c r="O2099" s="4">
        <v>2</v>
      </c>
      <c r="P2099" s="4"/>
      <c r="Q2099" s="4"/>
      <c r="R2099" s="4"/>
      <c r="S2099" s="4"/>
      <c r="T2099" s="4"/>
      <c r="U2099" s="4"/>
      <c r="V2099" s="4"/>
      <c r="W2099" s="4"/>
    </row>
    <row r="2100" spans="1:245" x14ac:dyDescent="0.2">
      <c r="A2100" s="4">
        <v>50</v>
      </c>
      <c r="B2100" s="4">
        <v>0</v>
      </c>
      <c r="C2100" s="4">
        <v>0</v>
      </c>
      <c r="D2100" s="4">
        <v>1</v>
      </c>
      <c r="E2100" s="4">
        <v>210</v>
      </c>
      <c r="F2100" s="4">
        <f>ROUND(Source!X2074,O2100)</f>
        <v>0</v>
      </c>
      <c r="G2100" s="4" t="s">
        <v>122</v>
      </c>
      <c r="H2100" s="4" t="s">
        <v>123</v>
      </c>
      <c r="I2100" s="4"/>
      <c r="J2100" s="4"/>
      <c r="K2100" s="4">
        <v>210</v>
      </c>
      <c r="L2100" s="4">
        <v>25</v>
      </c>
      <c r="M2100" s="4">
        <v>3</v>
      </c>
      <c r="N2100" s="4" t="s">
        <v>3</v>
      </c>
      <c r="O2100" s="4">
        <v>2</v>
      </c>
      <c r="P2100" s="4"/>
      <c r="Q2100" s="4"/>
      <c r="R2100" s="4"/>
      <c r="S2100" s="4"/>
      <c r="T2100" s="4"/>
      <c r="U2100" s="4"/>
      <c r="V2100" s="4"/>
      <c r="W2100" s="4"/>
    </row>
    <row r="2101" spans="1:245" x14ac:dyDescent="0.2">
      <c r="A2101" s="4">
        <v>50</v>
      </c>
      <c r="B2101" s="4">
        <v>0</v>
      </c>
      <c r="C2101" s="4">
        <v>0</v>
      </c>
      <c r="D2101" s="4">
        <v>1</v>
      </c>
      <c r="E2101" s="4">
        <v>211</v>
      </c>
      <c r="F2101" s="4">
        <f>ROUND(Source!Y2074,O2101)</f>
        <v>0</v>
      </c>
      <c r="G2101" s="4" t="s">
        <v>124</v>
      </c>
      <c r="H2101" s="4" t="s">
        <v>125</v>
      </c>
      <c r="I2101" s="4"/>
      <c r="J2101" s="4"/>
      <c r="K2101" s="4">
        <v>211</v>
      </c>
      <c r="L2101" s="4">
        <v>26</v>
      </c>
      <c r="M2101" s="4">
        <v>3</v>
      </c>
      <c r="N2101" s="4" t="s">
        <v>3</v>
      </c>
      <c r="O2101" s="4">
        <v>2</v>
      </c>
      <c r="P2101" s="4"/>
      <c r="Q2101" s="4"/>
      <c r="R2101" s="4"/>
      <c r="S2101" s="4"/>
      <c r="T2101" s="4"/>
      <c r="U2101" s="4"/>
      <c r="V2101" s="4"/>
      <c r="W2101" s="4"/>
    </row>
    <row r="2102" spans="1:245" x14ac:dyDescent="0.2">
      <c r="A2102" s="4">
        <v>50</v>
      </c>
      <c r="B2102" s="4">
        <v>0</v>
      </c>
      <c r="C2102" s="4">
        <v>0</v>
      </c>
      <c r="D2102" s="4">
        <v>1</v>
      </c>
      <c r="E2102" s="4">
        <v>224</v>
      </c>
      <c r="F2102" s="4">
        <f>ROUND(Source!AR2074,O2102)</f>
        <v>0</v>
      </c>
      <c r="G2102" s="4" t="s">
        <v>126</v>
      </c>
      <c r="H2102" s="4" t="s">
        <v>127</v>
      </c>
      <c r="I2102" s="4"/>
      <c r="J2102" s="4"/>
      <c r="K2102" s="4">
        <v>224</v>
      </c>
      <c r="L2102" s="4">
        <v>27</v>
      </c>
      <c r="M2102" s="4">
        <v>3</v>
      </c>
      <c r="N2102" s="4" t="s">
        <v>3</v>
      </c>
      <c r="O2102" s="4">
        <v>2</v>
      </c>
      <c r="P2102" s="4"/>
      <c r="Q2102" s="4"/>
      <c r="R2102" s="4"/>
      <c r="S2102" s="4"/>
      <c r="T2102" s="4"/>
      <c r="U2102" s="4"/>
      <c r="V2102" s="4"/>
      <c r="W2102" s="4"/>
    </row>
    <row r="2104" spans="1:245" x14ac:dyDescent="0.2">
      <c r="A2104" s="1">
        <v>5</v>
      </c>
      <c r="B2104" s="1">
        <v>1</v>
      </c>
      <c r="C2104" s="1"/>
      <c r="D2104" s="1">
        <f>ROW(A2130)</f>
        <v>2130</v>
      </c>
      <c r="E2104" s="1"/>
      <c r="F2104" s="1" t="s">
        <v>15</v>
      </c>
      <c r="G2104" s="1" t="s">
        <v>429</v>
      </c>
      <c r="H2104" s="1" t="s">
        <v>3</v>
      </c>
      <c r="I2104" s="1">
        <v>0</v>
      </c>
      <c r="J2104" s="1"/>
      <c r="K2104" s="1">
        <v>-1</v>
      </c>
      <c r="L2104" s="1"/>
      <c r="M2104" s="1"/>
      <c r="N2104" s="1"/>
      <c r="O2104" s="1"/>
      <c r="P2104" s="1"/>
      <c r="Q2104" s="1"/>
      <c r="R2104" s="1"/>
      <c r="S2104" s="1"/>
      <c r="T2104" s="1"/>
      <c r="U2104" s="1" t="s">
        <v>3</v>
      </c>
      <c r="V2104" s="1">
        <v>0</v>
      </c>
      <c r="W2104" s="1"/>
      <c r="X2104" s="1"/>
      <c r="Y2104" s="1"/>
      <c r="Z2104" s="1"/>
      <c r="AA2104" s="1"/>
      <c r="AB2104" s="1" t="s">
        <v>3</v>
      </c>
      <c r="AC2104" s="1" t="s">
        <v>3</v>
      </c>
      <c r="AD2104" s="1" t="s">
        <v>3</v>
      </c>
      <c r="AE2104" s="1" t="s">
        <v>3</v>
      </c>
      <c r="AF2104" s="1" t="s">
        <v>3</v>
      </c>
      <c r="AG2104" s="1" t="s">
        <v>3</v>
      </c>
      <c r="AH2104" s="1"/>
      <c r="AI2104" s="1"/>
      <c r="AJ2104" s="1"/>
      <c r="AK2104" s="1"/>
      <c r="AL2104" s="1"/>
      <c r="AM2104" s="1"/>
      <c r="AN2104" s="1"/>
      <c r="AO2104" s="1"/>
      <c r="AP2104" s="1" t="s">
        <v>3</v>
      </c>
      <c r="AQ2104" s="1" t="s">
        <v>3</v>
      </c>
      <c r="AR2104" s="1" t="s">
        <v>3</v>
      </c>
      <c r="AS2104" s="1"/>
      <c r="AT2104" s="1"/>
      <c r="AU2104" s="1"/>
      <c r="AV2104" s="1"/>
      <c r="AW2104" s="1"/>
      <c r="AX2104" s="1"/>
      <c r="AY2104" s="1"/>
      <c r="AZ2104" s="1" t="s">
        <v>3</v>
      </c>
      <c r="BA2104" s="1"/>
      <c r="BB2104" s="1" t="s">
        <v>3</v>
      </c>
      <c r="BC2104" s="1" t="s">
        <v>3</v>
      </c>
      <c r="BD2104" s="1" t="s">
        <v>3</v>
      </c>
      <c r="BE2104" s="1" t="s">
        <v>3</v>
      </c>
      <c r="BF2104" s="1" t="s">
        <v>3</v>
      </c>
      <c r="BG2104" s="1" t="s">
        <v>3</v>
      </c>
      <c r="BH2104" s="1" t="s">
        <v>3</v>
      </c>
      <c r="BI2104" s="1" t="s">
        <v>3</v>
      </c>
      <c r="BJ2104" s="1" t="s">
        <v>3</v>
      </c>
      <c r="BK2104" s="1" t="s">
        <v>3</v>
      </c>
      <c r="BL2104" s="1" t="s">
        <v>3</v>
      </c>
      <c r="BM2104" s="1" t="s">
        <v>3</v>
      </c>
      <c r="BN2104" s="1" t="s">
        <v>3</v>
      </c>
      <c r="BO2104" s="1" t="s">
        <v>3</v>
      </c>
      <c r="BP2104" s="1" t="s">
        <v>3</v>
      </c>
      <c r="BQ2104" s="1"/>
      <c r="BR2104" s="1"/>
      <c r="BS2104" s="1"/>
      <c r="BT2104" s="1"/>
      <c r="BU2104" s="1"/>
      <c r="BV2104" s="1"/>
      <c r="BW2104" s="1"/>
      <c r="BX2104" s="1">
        <v>0</v>
      </c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>
        <v>0</v>
      </c>
    </row>
    <row r="2106" spans="1:245" x14ac:dyDescent="0.2">
      <c r="A2106" s="2">
        <v>52</v>
      </c>
      <c r="B2106" s="2">
        <f t="shared" ref="B2106:G2106" si="1709">B2130</f>
        <v>1</v>
      </c>
      <c r="C2106" s="2">
        <f t="shared" si="1709"/>
        <v>5</v>
      </c>
      <c r="D2106" s="2">
        <f t="shared" si="1709"/>
        <v>2104</v>
      </c>
      <c r="E2106" s="2">
        <f t="shared" si="1709"/>
        <v>0</v>
      </c>
      <c r="F2106" s="2" t="str">
        <f t="shared" si="1709"/>
        <v>Новый подраздел</v>
      </c>
      <c r="G2106" s="2" t="str">
        <f t="shared" si="1709"/>
        <v>Устройство тротуара</v>
      </c>
      <c r="H2106" s="2"/>
      <c r="I2106" s="2"/>
      <c r="J2106" s="2"/>
      <c r="K2106" s="2"/>
      <c r="L2106" s="2"/>
      <c r="M2106" s="2"/>
      <c r="N2106" s="2"/>
      <c r="O2106" s="2">
        <f t="shared" ref="O2106:AT2106" si="1710">O2130</f>
        <v>0</v>
      </c>
      <c r="P2106" s="2">
        <f t="shared" si="1710"/>
        <v>0</v>
      </c>
      <c r="Q2106" s="2">
        <f t="shared" si="1710"/>
        <v>0</v>
      </c>
      <c r="R2106" s="2">
        <f t="shared" si="1710"/>
        <v>0</v>
      </c>
      <c r="S2106" s="2">
        <f t="shared" si="1710"/>
        <v>0</v>
      </c>
      <c r="T2106" s="2">
        <f t="shared" si="1710"/>
        <v>0</v>
      </c>
      <c r="U2106" s="2">
        <f t="shared" si="1710"/>
        <v>0</v>
      </c>
      <c r="V2106" s="2">
        <f t="shared" si="1710"/>
        <v>0</v>
      </c>
      <c r="W2106" s="2">
        <f t="shared" si="1710"/>
        <v>0</v>
      </c>
      <c r="X2106" s="2">
        <f t="shared" si="1710"/>
        <v>0</v>
      </c>
      <c r="Y2106" s="2">
        <f t="shared" si="1710"/>
        <v>0</v>
      </c>
      <c r="Z2106" s="2">
        <f t="shared" si="1710"/>
        <v>0</v>
      </c>
      <c r="AA2106" s="2">
        <f t="shared" si="1710"/>
        <v>0</v>
      </c>
      <c r="AB2106" s="2">
        <f t="shared" si="1710"/>
        <v>0</v>
      </c>
      <c r="AC2106" s="2">
        <f t="shared" si="1710"/>
        <v>0</v>
      </c>
      <c r="AD2106" s="2">
        <f t="shared" si="1710"/>
        <v>0</v>
      </c>
      <c r="AE2106" s="2">
        <f t="shared" si="1710"/>
        <v>0</v>
      </c>
      <c r="AF2106" s="2">
        <f t="shared" si="1710"/>
        <v>0</v>
      </c>
      <c r="AG2106" s="2">
        <f t="shared" si="1710"/>
        <v>0</v>
      </c>
      <c r="AH2106" s="2">
        <f t="shared" si="1710"/>
        <v>0</v>
      </c>
      <c r="AI2106" s="2">
        <f t="shared" si="1710"/>
        <v>0</v>
      </c>
      <c r="AJ2106" s="2">
        <f t="shared" si="1710"/>
        <v>0</v>
      </c>
      <c r="AK2106" s="2">
        <f t="shared" si="1710"/>
        <v>0</v>
      </c>
      <c r="AL2106" s="2">
        <f t="shared" si="1710"/>
        <v>0</v>
      </c>
      <c r="AM2106" s="2">
        <f t="shared" si="1710"/>
        <v>0</v>
      </c>
      <c r="AN2106" s="2">
        <f t="shared" si="1710"/>
        <v>0</v>
      </c>
      <c r="AO2106" s="2">
        <f t="shared" si="1710"/>
        <v>0</v>
      </c>
      <c r="AP2106" s="2">
        <f t="shared" si="1710"/>
        <v>0</v>
      </c>
      <c r="AQ2106" s="2">
        <f t="shared" si="1710"/>
        <v>0</v>
      </c>
      <c r="AR2106" s="2">
        <f t="shared" si="1710"/>
        <v>0</v>
      </c>
      <c r="AS2106" s="2">
        <f t="shared" si="1710"/>
        <v>0</v>
      </c>
      <c r="AT2106" s="2">
        <f t="shared" si="1710"/>
        <v>0</v>
      </c>
      <c r="AU2106" s="2">
        <f t="shared" ref="AU2106:BZ2106" si="1711">AU2130</f>
        <v>0</v>
      </c>
      <c r="AV2106" s="2">
        <f t="shared" si="1711"/>
        <v>0</v>
      </c>
      <c r="AW2106" s="2">
        <f t="shared" si="1711"/>
        <v>0</v>
      </c>
      <c r="AX2106" s="2">
        <f t="shared" si="1711"/>
        <v>0</v>
      </c>
      <c r="AY2106" s="2">
        <f t="shared" si="1711"/>
        <v>0</v>
      </c>
      <c r="AZ2106" s="2">
        <f t="shared" si="1711"/>
        <v>0</v>
      </c>
      <c r="BA2106" s="2">
        <f t="shared" si="1711"/>
        <v>0</v>
      </c>
      <c r="BB2106" s="2">
        <f t="shared" si="1711"/>
        <v>0</v>
      </c>
      <c r="BC2106" s="2">
        <f t="shared" si="1711"/>
        <v>0</v>
      </c>
      <c r="BD2106" s="2">
        <f t="shared" si="1711"/>
        <v>0</v>
      </c>
      <c r="BE2106" s="2">
        <f t="shared" si="1711"/>
        <v>0</v>
      </c>
      <c r="BF2106" s="2">
        <f t="shared" si="1711"/>
        <v>0</v>
      </c>
      <c r="BG2106" s="2">
        <f t="shared" si="1711"/>
        <v>0</v>
      </c>
      <c r="BH2106" s="2">
        <f t="shared" si="1711"/>
        <v>0</v>
      </c>
      <c r="BI2106" s="2">
        <f t="shared" si="1711"/>
        <v>0</v>
      </c>
      <c r="BJ2106" s="2">
        <f t="shared" si="1711"/>
        <v>0</v>
      </c>
      <c r="BK2106" s="2">
        <f t="shared" si="1711"/>
        <v>0</v>
      </c>
      <c r="BL2106" s="2">
        <f t="shared" si="1711"/>
        <v>0</v>
      </c>
      <c r="BM2106" s="2">
        <f t="shared" si="1711"/>
        <v>0</v>
      </c>
      <c r="BN2106" s="2">
        <f t="shared" si="1711"/>
        <v>0</v>
      </c>
      <c r="BO2106" s="2">
        <f t="shared" si="1711"/>
        <v>0</v>
      </c>
      <c r="BP2106" s="2">
        <f t="shared" si="1711"/>
        <v>0</v>
      </c>
      <c r="BQ2106" s="2">
        <f t="shared" si="1711"/>
        <v>0</v>
      </c>
      <c r="BR2106" s="2">
        <f t="shared" si="1711"/>
        <v>0</v>
      </c>
      <c r="BS2106" s="2">
        <f t="shared" si="1711"/>
        <v>0</v>
      </c>
      <c r="BT2106" s="2">
        <f t="shared" si="1711"/>
        <v>0</v>
      </c>
      <c r="BU2106" s="2">
        <f t="shared" si="1711"/>
        <v>0</v>
      </c>
      <c r="BV2106" s="2">
        <f t="shared" si="1711"/>
        <v>0</v>
      </c>
      <c r="BW2106" s="2">
        <f t="shared" si="1711"/>
        <v>0</v>
      </c>
      <c r="BX2106" s="2">
        <f t="shared" si="1711"/>
        <v>0</v>
      </c>
      <c r="BY2106" s="2">
        <f t="shared" si="1711"/>
        <v>0</v>
      </c>
      <c r="BZ2106" s="2">
        <f t="shared" si="1711"/>
        <v>0</v>
      </c>
      <c r="CA2106" s="2">
        <f t="shared" ref="CA2106:DF2106" si="1712">CA2130</f>
        <v>0</v>
      </c>
      <c r="CB2106" s="2">
        <f t="shared" si="1712"/>
        <v>0</v>
      </c>
      <c r="CC2106" s="2">
        <f t="shared" si="1712"/>
        <v>0</v>
      </c>
      <c r="CD2106" s="2">
        <f t="shared" si="1712"/>
        <v>0</v>
      </c>
      <c r="CE2106" s="2">
        <f t="shared" si="1712"/>
        <v>0</v>
      </c>
      <c r="CF2106" s="2">
        <f t="shared" si="1712"/>
        <v>0</v>
      </c>
      <c r="CG2106" s="2">
        <f t="shared" si="1712"/>
        <v>0</v>
      </c>
      <c r="CH2106" s="2">
        <f t="shared" si="1712"/>
        <v>0</v>
      </c>
      <c r="CI2106" s="2">
        <f t="shared" si="1712"/>
        <v>0</v>
      </c>
      <c r="CJ2106" s="2">
        <f t="shared" si="1712"/>
        <v>0</v>
      </c>
      <c r="CK2106" s="2">
        <f t="shared" si="1712"/>
        <v>0</v>
      </c>
      <c r="CL2106" s="2">
        <f t="shared" si="1712"/>
        <v>0</v>
      </c>
      <c r="CM2106" s="2">
        <f t="shared" si="1712"/>
        <v>0</v>
      </c>
      <c r="CN2106" s="2">
        <f t="shared" si="1712"/>
        <v>0</v>
      </c>
      <c r="CO2106" s="2">
        <f t="shared" si="1712"/>
        <v>0</v>
      </c>
      <c r="CP2106" s="2">
        <f t="shared" si="1712"/>
        <v>0</v>
      </c>
      <c r="CQ2106" s="2">
        <f t="shared" si="1712"/>
        <v>0</v>
      </c>
      <c r="CR2106" s="2">
        <f t="shared" si="1712"/>
        <v>0</v>
      </c>
      <c r="CS2106" s="2">
        <f t="shared" si="1712"/>
        <v>0</v>
      </c>
      <c r="CT2106" s="2">
        <f t="shared" si="1712"/>
        <v>0</v>
      </c>
      <c r="CU2106" s="2">
        <f t="shared" si="1712"/>
        <v>0</v>
      </c>
      <c r="CV2106" s="2">
        <f t="shared" si="1712"/>
        <v>0</v>
      </c>
      <c r="CW2106" s="2">
        <f t="shared" si="1712"/>
        <v>0</v>
      </c>
      <c r="CX2106" s="2">
        <f t="shared" si="1712"/>
        <v>0</v>
      </c>
      <c r="CY2106" s="2">
        <f t="shared" si="1712"/>
        <v>0</v>
      </c>
      <c r="CZ2106" s="2">
        <f t="shared" si="1712"/>
        <v>0</v>
      </c>
      <c r="DA2106" s="2">
        <f t="shared" si="1712"/>
        <v>0</v>
      </c>
      <c r="DB2106" s="2">
        <f t="shared" si="1712"/>
        <v>0</v>
      </c>
      <c r="DC2106" s="2">
        <f t="shared" si="1712"/>
        <v>0</v>
      </c>
      <c r="DD2106" s="2">
        <f t="shared" si="1712"/>
        <v>0</v>
      </c>
      <c r="DE2106" s="2">
        <f t="shared" si="1712"/>
        <v>0</v>
      </c>
      <c r="DF2106" s="2">
        <f t="shared" si="1712"/>
        <v>0</v>
      </c>
      <c r="DG2106" s="3">
        <f t="shared" ref="DG2106:EL2106" si="1713">DG2130</f>
        <v>0</v>
      </c>
      <c r="DH2106" s="3">
        <f t="shared" si="1713"/>
        <v>0</v>
      </c>
      <c r="DI2106" s="3">
        <f t="shared" si="1713"/>
        <v>0</v>
      </c>
      <c r="DJ2106" s="3">
        <f t="shared" si="1713"/>
        <v>0</v>
      </c>
      <c r="DK2106" s="3">
        <f t="shared" si="1713"/>
        <v>0</v>
      </c>
      <c r="DL2106" s="3">
        <f t="shared" si="1713"/>
        <v>0</v>
      </c>
      <c r="DM2106" s="3">
        <f t="shared" si="1713"/>
        <v>0</v>
      </c>
      <c r="DN2106" s="3">
        <f t="shared" si="1713"/>
        <v>0</v>
      </c>
      <c r="DO2106" s="3">
        <f t="shared" si="1713"/>
        <v>0</v>
      </c>
      <c r="DP2106" s="3">
        <f t="shared" si="1713"/>
        <v>0</v>
      </c>
      <c r="DQ2106" s="3">
        <f t="shared" si="1713"/>
        <v>0</v>
      </c>
      <c r="DR2106" s="3">
        <f t="shared" si="1713"/>
        <v>0</v>
      </c>
      <c r="DS2106" s="3">
        <f t="shared" si="1713"/>
        <v>0</v>
      </c>
      <c r="DT2106" s="3">
        <f t="shared" si="1713"/>
        <v>0</v>
      </c>
      <c r="DU2106" s="3">
        <f t="shared" si="1713"/>
        <v>0</v>
      </c>
      <c r="DV2106" s="3">
        <f t="shared" si="1713"/>
        <v>0</v>
      </c>
      <c r="DW2106" s="3">
        <f t="shared" si="1713"/>
        <v>0</v>
      </c>
      <c r="DX2106" s="3">
        <f t="shared" si="1713"/>
        <v>0</v>
      </c>
      <c r="DY2106" s="3">
        <f t="shared" si="1713"/>
        <v>0</v>
      </c>
      <c r="DZ2106" s="3">
        <f t="shared" si="1713"/>
        <v>0</v>
      </c>
      <c r="EA2106" s="3">
        <f t="shared" si="1713"/>
        <v>0</v>
      </c>
      <c r="EB2106" s="3">
        <f t="shared" si="1713"/>
        <v>0</v>
      </c>
      <c r="EC2106" s="3">
        <f t="shared" si="1713"/>
        <v>0</v>
      </c>
      <c r="ED2106" s="3">
        <f t="shared" si="1713"/>
        <v>0</v>
      </c>
      <c r="EE2106" s="3">
        <f t="shared" si="1713"/>
        <v>0</v>
      </c>
      <c r="EF2106" s="3">
        <f t="shared" si="1713"/>
        <v>0</v>
      </c>
      <c r="EG2106" s="3">
        <f t="shared" si="1713"/>
        <v>0</v>
      </c>
      <c r="EH2106" s="3">
        <f t="shared" si="1713"/>
        <v>0</v>
      </c>
      <c r="EI2106" s="3">
        <f t="shared" si="1713"/>
        <v>0</v>
      </c>
      <c r="EJ2106" s="3">
        <f t="shared" si="1713"/>
        <v>0</v>
      </c>
      <c r="EK2106" s="3">
        <f t="shared" si="1713"/>
        <v>0</v>
      </c>
      <c r="EL2106" s="3">
        <f t="shared" si="1713"/>
        <v>0</v>
      </c>
      <c r="EM2106" s="3">
        <f t="shared" ref="EM2106:FR2106" si="1714">EM2130</f>
        <v>0</v>
      </c>
      <c r="EN2106" s="3">
        <f t="shared" si="1714"/>
        <v>0</v>
      </c>
      <c r="EO2106" s="3">
        <f t="shared" si="1714"/>
        <v>0</v>
      </c>
      <c r="EP2106" s="3">
        <f t="shared" si="1714"/>
        <v>0</v>
      </c>
      <c r="EQ2106" s="3">
        <f t="shared" si="1714"/>
        <v>0</v>
      </c>
      <c r="ER2106" s="3">
        <f t="shared" si="1714"/>
        <v>0</v>
      </c>
      <c r="ES2106" s="3">
        <f t="shared" si="1714"/>
        <v>0</v>
      </c>
      <c r="ET2106" s="3">
        <f t="shared" si="1714"/>
        <v>0</v>
      </c>
      <c r="EU2106" s="3">
        <f t="shared" si="1714"/>
        <v>0</v>
      </c>
      <c r="EV2106" s="3">
        <f t="shared" si="1714"/>
        <v>0</v>
      </c>
      <c r="EW2106" s="3">
        <f t="shared" si="1714"/>
        <v>0</v>
      </c>
      <c r="EX2106" s="3">
        <f t="shared" si="1714"/>
        <v>0</v>
      </c>
      <c r="EY2106" s="3">
        <f t="shared" si="1714"/>
        <v>0</v>
      </c>
      <c r="EZ2106" s="3">
        <f t="shared" si="1714"/>
        <v>0</v>
      </c>
      <c r="FA2106" s="3">
        <f t="shared" si="1714"/>
        <v>0</v>
      </c>
      <c r="FB2106" s="3">
        <f t="shared" si="1714"/>
        <v>0</v>
      </c>
      <c r="FC2106" s="3">
        <f t="shared" si="1714"/>
        <v>0</v>
      </c>
      <c r="FD2106" s="3">
        <f t="shared" si="1714"/>
        <v>0</v>
      </c>
      <c r="FE2106" s="3">
        <f t="shared" si="1714"/>
        <v>0</v>
      </c>
      <c r="FF2106" s="3">
        <f t="shared" si="1714"/>
        <v>0</v>
      </c>
      <c r="FG2106" s="3">
        <f t="shared" si="1714"/>
        <v>0</v>
      </c>
      <c r="FH2106" s="3">
        <f t="shared" si="1714"/>
        <v>0</v>
      </c>
      <c r="FI2106" s="3">
        <f t="shared" si="1714"/>
        <v>0</v>
      </c>
      <c r="FJ2106" s="3">
        <f t="shared" si="1714"/>
        <v>0</v>
      </c>
      <c r="FK2106" s="3">
        <f t="shared" si="1714"/>
        <v>0</v>
      </c>
      <c r="FL2106" s="3">
        <f t="shared" si="1714"/>
        <v>0</v>
      </c>
      <c r="FM2106" s="3">
        <f t="shared" si="1714"/>
        <v>0</v>
      </c>
      <c r="FN2106" s="3">
        <f t="shared" si="1714"/>
        <v>0</v>
      </c>
      <c r="FO2106" s="3">
        <f t="shared" si="1714"/>
        <v>0</v>
      </c>
      <c r="FP2106" s="3">
        <f t="shared" si="1714"/>
        <v>0</v>
      </c>
      <c r="FQ2106" s="3">
        <f t="shared" si="1714"/>
        <v>0</v>
      </c>
      <c r="FR2106" s="3">
        <f t="shared" si="1714"/>
        <v>0</v>
      </c>
      <c r="FS2106" s="3">
        <f t="shared" ref="FS2106:GX2106" si="1715">FS2130</f>
        <v>0</v>
      </c>
      <c r="FT2106" s="3">
        <f t="shared" si="1715"/>
        <v>0</v>
      </c>
      <c r="FU2106" s="3">
        <f t="shared" si="1715"/>
        <v>0</v>
      </c>
      <c r="FV2106" s="3">
        <f t="shared" si="1715"/>
        <v>0</v>
      </c>
      <c r="FW2106" s="3">
        <f t="shared" si="1715"/>
        <v>0</v>
      </c>
      <c r="FX2106" s="3">
        <f t="shared" si="1715"/>
        <v>0</v>
      </c>
      <c r="FY2106" s="3">
        <f t="shared" si="1715"/>
        <v>0</v>
      </c>
      <c r="FZ2106" s="3">
        <f t="shared" si="1715"/>
        <v>0</v>
      </c>
      <c r="GA2106" s="3">
        <f t="shared" si="1715"/>
        <v>0</v>
      </c>
      <c r="GB2106" s="3">
        <f t="shared" si="1715"/>
        <v>0</v>
      </c>
      <c r="GC2106" s="3">
        <f t="shared" si="1715"/>
        <v>0</v>
      </c>
      <c r="GD2106" s="3">
        <f t="shared" si="1715"/>
        <v>0</v>
      </c>
      <c r="GE2106" s="3">
        <f t="shared" si="1715"/>
        <v>0</v>
      </c>
      <c r="GF2106" s="3">
        <f t="shared" si="1715"/>
        <v>0</v>
      </c>
      <c r="GG2106" s="3">
        <f t="shared" si="1715"/>
        <v>0</v>
      </c>
      <c r="GH2106" s="3">
        <f t="shared" si="1715"/>
        <v>0</v>
      </c>
      <c r="GI2106" s="3">
        <f t="shared" si="1715"/>
        <v>0</v>
      </c>
      <c r="GJ2106" s="3">
        <f t="shared" si="1715"/>
        <v>0</v>
      </c>
      <c r="GK2106" s="3">
        <f t="shared" si="1715"/>
        <v>0</v>
      </c>
      <c r="GL2106" s="3">
        <f t="shared" si="1715"/>
        <v>0</v>
      </c>
      <c r="GM2106" s="3">
        <f t="shared" si="1715"/>
        <v>0</v>
      </c>
      <c r="GN2106" s="3">
        <f t="shared" si="1715"/>
        <v>0</v>
      </c>
      <c r="GO2106" s="3">
        <f t="shared" si="1715"/>
        <v>0</v>
      </c>
      <c r="GP2106" s="3">
        <f t="shared" si="1715"/>
        <v>0</v>
      </c>
      <c r="GQ2106" s="3">
        <f t="shared" si="1715"/>
        <v>0</v>
      </c>
      <c r="GR2106" s="3">
        <f t="shared" si="1715"/>
        <v>0</v>
      </c>
      <c r="GS2106" s="3">
        <f t="shared" si="1715"/>
        <v>0</v>
      </c>
      <c r="GT2106" s="3">
        <f t="shared" si="1715"/>
        <v>0</v>
      </c>
      <c r="GU2106" s="3">
        <f t="shared" si="1715"/>
        <v>0</v>
      </c>
      <c r="GV2106" s="3">
        <f t="shared" si="1715"/>
        <v>0</v>
      </c>
      <c r="GW2106" s="3">
        <f t="shared" si="1715"/>
        <v>0</v>
      </c>
      <c r="GX2106" s="3">
        <f t="shared" si="1715"/>
        <v>0</v>
      </c>
    </row>
    <row r="2108" spans="1:245" x14ac:dyDescent="0.2">
      <c r="A2108">
        <v>17</v>
      </c>
      <c r="B2108">
        <v>1</v>
      </c>
      <c r="C2108">
        <f>ROW(SmtRes!A666)</f>
        <v>666</v>
      </c>
      <c r="D2108">
        <f>ROW(EtalonRes!A642)</f>
        <v>642</v>
      </c>
      <c r="E2108" t="s">
        <v>67</v>
      </c>
      <c r="F2108" t="s">
        <v>130</v>
      </c>
      <c r="G2108" t="s">
        <v>131</v>
      </c>
      <c r="H2108" t="s">
        <v>132</v>
      </c>
      <c r="I2108">
        <v>0</v>
      </c>
      <c r="J2108">
        <v>0</v>
      </c>
      <c r="O2108">
        <f t="shared" ref="O2108:O2128" si="1716">ROUND(CP2108,2)</f>
        <v>0</v>
      </c>
      <c r="P2108">
        <f t="shared" ref="P2108:P2128" si="1717">ROUND(CQ2108*I2108,2)</f>
        <v>0</v>
      </c>
      <c r="Q2108">
        <f t="shared" ref="Q2108:Q2128" si="1718">ROUND(CR2108*I2108,2)</f>
        <v>0</v>
      </c>
      <c r="R2108">
        <f t="shared" ref="R2108:R2128" si="1719">ROUND(CS2108*I2108,2)</f>
        <v>0</v>
      </c>
      <c r="S2108">
        <f t="shared" ref="S2108:S2128" si="1720">ROUND(CT2108*I2108,2)</f>
        <v>0</v>
      </c>
      <c r="T2108">
        <f t="shared" ref="T2108:T2128" si="1721">ROUND(CU2108*I2108,2)</f>
        <v>0</v>
      </c>
      <c r="U2108">
        <f t="shared" ref="U2108:U2128" si="1722">CV2108*I2108</f>
        <v>0</v>
      </c>
      <c r="V2108">
        <f t="shared" ref="V2108:V2128" si="1723">CW2108*I2108</f>
        <v>0</v>
      </c>
      <c r="W2108">
        <f t="shared" ref="W2108:W2128" si="1724">ROUND(CX2108*I2108,2)</f>
        <v>0</v>
      </c>
      <c r="X2108">
        <f t="shared" ref="X2108:X2128" si="1725">ROUND(CY2108,2)</f>
        <v>0</v>
      </c>
      <c r="Y2108">
        <f t="shared" ref="Y2108:Y2128" si="1726">ROUND(CZ2108,2)</f>
        <v>0</v>
      </c>
      <c r="AA2108">
        <v>52421674</v>
      </c>
      <c r="AB2108">
        <f t="shared" ref="AB2108:AB2128" si="1727">ROUND((AC2108+AD2108+AF2108),6)</f>
        <v>60886.85</v>
      </c>
      <c r="AC2108">
        <f t="shared" ref="AC2108:AC2113" si="1728">ROUND((ES2108),6)</f>
        <v>0</v>
      </c>
      <c r="AD2108">
        <f t="shared" ref="AD2108:AD2113" si="1729">ROUND((((ET2108)-(EU2108))+AE2108),6)</f>
        <v>30548.7</v>
      </c>
      <c r="AE2108">
        <f t="shared" ref="AE2108:AF2113" si="1730">ROUND((EU2108),6)</f>
        <v>16864.419999999998</v>
      </c>
      <c r="AF2108">
        <f t="shared" si="1730"/>
        <v>30338.15</v>
      </c>
      <c r="AG2108">
        <f t="shared" ref="AG2108:AG2128" si="1731">ROUND((AP2108),6)</f>
        <v>0</v>
      </c>
      <c r="AH2108">
        <f t="shared" ref="AH2108:AI2113" si="1732">(EW2108)</f>
        <v>155</v>
      </c>
      <c r="AI2108">
        <f t="shared" si="1732"/>
        <v>0</v>
      </c>
      <c r="AJ2108">
        <f t="shared" ref="AJ2108:AJ2128" si="1733">(AS2108)</f>
        <v>0</v>
      </c>
      <c r="AK2108">
        <v>60886.85</v>
      </c>
      <c r="AL2108">
        <v>0</v>
      </c>
      <c r="AM2108">
        <v>30548.7</v>
      </c>
      <c r="AN2108">
        <v>16864.419999999998</v>
      </c>
      <c r="AO2108">
        <v>30338.15</v>
      </c>
      <c r="AP2108">
        <v>0</v>
      </c>
      <c r="AQ2108">
        <v>155</v>
      </c>
      <c r="AR2108">
        <v>0</v>
      </c>
      <c r="AS2108">
        <v>0</v>
      </c>
      <c r="AT2108">
        <v>70</v>
      </c>
      <c r="AU2108">
        <v>10</v>
      </c>
      <c r="AV2108">
        <v>1</v>
      </c>
      <c r="AW2108">
        <v>1</v>
      </c>
      <c r="AZ2108">
        <v>1</v>
      </c>
      <c r="BA2108">
        <v>1</v>
      </c>
      <c r="BB2108">
        <v>1</v>
      </c>
      <c r="BC2108">
        <v>1</v>
      </c>
      <c r="BD2108" t="s">
        <v>3</v>
      </c>
      <c r="BE2108" t="s">
        <v>3</v>
      </c>
      <c r="BF2108" t="s">
        <v>3</v>
      </c>
      <c r="BG2108" t="s">
        <v>3</v>
      </c>
      <c r="BH2108">
        <v>0</v>
      </c>
      <c r="BI2108">
        <v>4</v>
      </c>
      <c r="BJ2108" t="s">
        <v>133</v>
      </c>
      <c r="BM2108">
        <v>0</v>
      </c>
      <c r="BN2108">
        <v>0</v>
      </c>
      <c r="BO2108" t="s">
        <v>3</v>
      </c>
      <c r="BP2108">
        <v>0</v>
      </c>
      <c r="BQ2108">
        <v>1</v>
      </c>
      <c r="BR2108">
        <v>0</v>
      </c>
      <c r="BS2108">
        <v>1</v>
      </c>
      <c r="BT2108">
        <v>1</v>
      </c>
      <c r="BU2108">
        <v>1</v>
      </c>
      <c r="BV2108">
        <v>1</v>
      </c>
      <c r="BW2108">
        <v>1</v>
      </c>
      <c r="BX2108">
        <v>1</v>
      </c>
      <c r="BY2108" t="s">
        <v>3</v>
      </c>
      <c r="BZ2108">
        <v>70</v>
      </c>
      <c r="CA2108">
        <v>10</v>
      </c>
      <c r="CE2108">
        <v>0</v>
      </c>
      <c r="CF2108">
        <v>0</v>
      </c>
      <c r="CG2108">
        <v>0</v>
      </c>
      <c r="CM2108">
        <v>0</v>
      </c>
      <c r="CN2108" t="s">
        <v>3</v>
      </c>
      <c r="CO2108">
        <v>0</v>
      </c>
      <c r="CP2108">
        <f t="shared" ref="CP2108:CP2128" si="1734">(P2108+Q2108+S2108)</f>
        <v>0</v>
      </c>
      <c r="CQ2108">
        <f t="shared" ref="CQ2108:CQ2128" si="1735">(AC2108*BC2108*AW2108)</f>
        <v>0</v>
      </c>
      <c r="CR2108">
        <f t="shared" ref="CR2108:CR2113" si="1736">((((ET2108)*BB2108-(EU2108)*BS2108)+AE2108*BS2108)*AV2108)</f>
        <v>30548.7</v>
      </c>
      <c r="CS2108">
        <f t="shared" ref="CS2108:CS2128" si="1737">(AE2108*BS2108*AV2108)</f>
        <v>16864.419999999998</v>
      </c>
      <c r="CT2108">
        <f t="shared" ref="CT2108:CT2128" si="1738">(AF2108*BA2108*AV2108)</f>
        <v>30338.15</v>
      </c>
      <c r="CU2108">
        <f t="shared" ref="CU2108:CU2128" si="1739">AG2108</f>
        <v>0</v>
      </c>
      <c r="CV2108">
        <f t="shared" ref="CV2108:CV2128" si="1740">(AH2108*AV2108)</f>
        <v>155</v>
      </c>
      <c r="CW2108">
        <f t="shared" ref="CW2108:CW2128" si="1741">AI2108</f>
        <v>0</v>
      </c>
      <c r="CX2108">
        <f t="shared" ref="CX2108:CX2128" si="1742">AJ2108</f>
        <v>0</v>
      </c>
      <c r="CY2108">
        <f t="shared" ref="CY2108:CY2128" si="1743">((S2108*BZ2108)/100)</f>
        <v>0</v>
      </c>
      <c r="CZ2108">
        <f t="shared" ref="CZ2108:CZ2128" si="1744">((S2108*CA2108)/100)</f>
        <v>0</v>
      </c>
      <c r="DC2108" t="s">
        <v>3</v>
      </c>
      <c r="DD2108" t="s">
        <v>3</v>
      </c>
      <c r="DE2108" t="s">
        <v>3</v>
      </c>
      <c r="DF2108" t="s">
        <v>3</v>
      </c>
      <c r="DG2108" t="s">
        <v>3</v>
      </c>
      <c r="DH2108" t="s">
        <v>3</v>
      </c>
      <c r="DI2108" t="s">
        <v>3</v>
      </c>
      <c r="DJ2108" t="s">
        <v>3</v>
      </c>
      <c r="DK2108" t="s">
        <v>3</v>
      </c>
      <c r="DL2108" t="s">
        <v>3</v>
      </c>
      <c r="DM2108" t="s">
        <v>3</v>
      </c>
      <c r="DN2108">
        <v>0</v>
      </c>
      <c r="DO2108">
        <v>0</v>
      </c>
      <c r="DP2108">
        <v>1</v>
      </c>
      <c r="DQ2108">
        <v>1</v>
      </c>
      <c r="DU2108">
        <v>1007</v>
      </c>
      <c r="DV2108" t="s">
        <v>132</v>
      </c>
      <c r="DW2108" t="s">
        <v>132</v>
      </c>
      <c r="DX2108">
        <v>100</v>
      </c>
      <c r="EE2108">
        <v>51482689</v>
      </c>
      <c r="EF2108">
        <v>1</v>
      </c>
      <c r="EG2108" t="s">
        <v>21</v>
      </c>
      <c r="EH2108">
        <v>0</v>
      </c>
      <c r="EI2108" t="s">
        <v>3</v>
      </c>
      <c r="EJ2108">
        <v>4</v>
      </c>
      <c r="EK2108">
        <v>0</v>
      </c>
      <c r="EL2108" t="s">
        <v>22</v>
      </c>
      <c r="EM2108" t="s">
        <v>23</v>
      </c>
      <c r="EO2108" t="s">
        <v>3</v>
      </c>
      <c r="EQ2108">
        <v>0</v>
      </c>
      <c r="ER2108">
        <v>60886.85</v>
      </c>
      <c r="ES2108">
        <v>0</v>
      </c>
      <c r="ET2108">
        <v>30548.7</v>
      </c>
      <c r="EU2108">
        <v>16864.419999999998</v>
      </c>
      <c r="EV2108">
        <v>30338.15</v>
      </c>
      <c r="EW2108">
        <v>155</v>
      </c>
      <c r="EX2108">
        <v>0</v>
      </c>
      <c r="EY2108">
        <v>0</v>
      </c>
      <c r="FQ2108">
        <v>0</v>
      </c>
      <c r="FR2108">
        <f t="shared" ref="FR2108:FR2128" si="1745">ROUND(IF(AND(BH2108=3,BI2108=3),P2108,0),2)</f>
        <v>0</v>
      </c>
      <c r="FS2108">
        <v>0</v>
      </c>
      <c r="FX2108">
        <v>70</v>
      </c>
      <c r="FY2108">
        <v>10</v>
      </c>
      <c r="GA2108" t="s">
        <v>3</v>
      </c>
      <c r="GD2108">
        <v>0</v>
      </c>
      <c r="GF2108">
        <v>1777309349</v>
      </c>
      <c r="GG2108">
        <v>2</v>
      </c>
      <c r="GH2108">
        <v>1</v>
      </c>
      <c r="GI2108">
        <v>-2</v>
      </c>
      <c r="GJ2108">
        <v>0</v>
      </c>
      <c r="GK2108">
        <f>ROUND(R2108*(R12)/100,2)</f>
        <v>0</v>
      </c>
      <c r="GL2108">
        <f t="shared" ref="GL2108:GL2128" si="1746">ROUND(IF(AND(BH2108=3,BI2108=3,FS2108&lt;&gt;0),P2108,0),2)</f>
        <v>0</v>
      </c>
      <c r="GM2108">
        <f>ROUND(O2108+X2108+Y2108+GK2108,2)+GX2108</f>
        <v>0</v>
      </c>
      <c r="GN2108">
        <f>IF(OR(BI2108=0,BI2108=1),ROUND(O2108+X2108+Y2108+GK2108,2),0)</f>
        <v>0</v>
      </c>
      <c r="GO2108">
        <f>IF(BI2108=2,ROUND(O2108+X2108+Y2108+GK2108,2),0)</f>
        <v>0</v>
      </c>
      <c r="GP2108">
        <f>IF(BI2108=4,ROUND(O2108+X2108+Y2108+GK2108,2)+GX2108,0)</f>
        <v>0</v>
      </c>
      <c r="GR2108">
        <v>0</v>
      </c>
      <c r="GS2108">
        <v>3</v>
      </c>
      <c r="GT2108">
        <v>0</v>
      </c>
      <c r="GU2108" t="s">
        <v>3</v>
      </c>
      <c r="GV2108">
        <f t="shared" ref="GV2108:GV2113" si="1747">ROUND((GT2108),6)</f>
        <v>0</v>
      </c>
      <c r="GW2108">
        <v>1</v>
      </c>
      <c r="GX2108">
        <f t="shared" ref="GX2108:GX2128" si="1748">ROUND(HC2108*I2108,2)</f>
        <v>0</v>
      </c>
      <c r="HA2108">
        <v>0</v>
      </c>
      <c r="HB2108">
        <v>0</v>
      </c>
      <c r="HC2108">
        <f t="shared" ref="HC2108:HC2128" si="1749">GV2108*GW2108</f>
        <v>0</v>
      </c>
      <c r="HE2108" t="s">
        <v>3</v>
      </c>
      <c r="HF2108" t="s">
        <v>3</v>
      </c>
      <c r="IK2108">
        <f t="shared" ref="IK2108:IK2128" si="1750">ROUND(GM2108*1.2,2)</f>
        <v>0</v>
      </c>
    </row>
    <row r="2109" spans="1:245" x14ac:dyDescent="0.2">
      <c r="A2109">
        <v>17</v>
      </c>
      <c r="B2109">
        <v>1</v>
      </c>
      <c r="C2109">
        <f>ROW(SmtRes!A669)</f>
        <v>669</v>
      </c>
      <c r="D2109">
        <f>ROW(EtalonRes!A645)</f>
        <v>645</v>
      </c>
      <c r="E2109" t="s">
        <v>129</v>
      </c>
      <c r="F2109" t="s">
        <v>408</v>
      </c>
      <c r="G2109" t="s">
        <v>409</v>
      </c>
      <c r="H2109" t="s">
        <v>132</v>
      </c>
      <c r="I2109">
        <v>0</v>
      </c>
      <c r="J2109">
        <v>0</v>
      </c>
      <c r="O2109">
        <f t="shared" si="1716"/>
        <v>0</v>
      </c>
      <c r="P2109">
        <f t="shared" si="1717"/>
        <v>0</v>
      </c>
      <c r="Q2109">
        <f t="shared" si="1718"/>
        <v>0</v>
      </c>
      <c r="R2109">
        <f t="shared" si="1719"/>
        <v>0</v>
      </c>
      <c r="S2109">
        <f t="shared" si="1720"/>
        <v>0</v>
      </c>
      <c r="T2109">
        <f t="shared" si="1721"/>
        <v>0</v>
      </c>
      <c r="U2109">
        <f t="shared" si="1722"/>
        <v>0</v>
      </c>
      <c r="V2109">
        <f t="shared" si="1723"/>
        <v>0</v>
      </c>
      <c r="W2109">
        <f t="shared" si="1724"/>
        <v>0</v>
      </c>
      <c r="X2109">
        <f t="shared" si="1725"/>
        <v>0</v>
      </c>
      <c r="Y2109">
        <f t="shared" si="1726"/>
        <v>0</v>
      </c>
      <c r="AA2109">
        <v>52421674</v>
      </c>
      <c r="AB2109">
        <f t="shared" si="1727"/>
        <v>26684.06</v>
      </c>
      <c r="AC2109">
        <f t="shared" si="1728"/>
        <v>0</v>
      </c>
      <c r="AD2109">
        <f t="shared" si="1729"/>
        <v>14492.21</v>
      </c>
      <c r="AE2109">
        <f t="shared" si="1730"/>
        <v>4813.8999999999996</v>
      </c>
      <c r="AF2109">
        <f t="shared" si="1730"/>
        <v>12191.85</v>
      </c>
      <c r="AG2109">
        <f t="shared" si="1731"/>
        <v>0</v>
      </c>
      <c r="AH2109">
        <f t="shared" si="1732"/>
        <v>49.5</v>
      </c>
      <c r="AI2109">
        <f t="shared" si="1732"/>
        <v>0</v>
      </c>
      <c r="AJ2109">
        <f t="shared" si="1733"/>
        <v>0</v>
      </c>
      <c r="AK2109">
        <v>26684.06</v>
      </c>
      <c r="AL2109">
        <v>0</v>
      </c>
      <c r="AM2109">
        <v>14492.21</v>
      </c>
      <c r="AN2109">
        <v>4813.8999999999996</v>
      </c>
      <c r="AO2109">
        <v>12191.85</v>
      </c>
      <c r="AP2109">
        <v>0</v>
      </c>
      <c r="AQ2109">
        <v>49.5</v>
      </c>
      <c r="AR2109">
        <v>0</v>
      </c>
      <c r="AS2109">
        <v>0</v>
      </c>
      <c r="AT2109">
        <v>70</v>
      </c>
      <c r="AU2109">
        <v>10</v>
      </c>
      <c r="AV2109">
        <v>1</v>
      </c>
      <c r="AW2109">
        <v>1</v>
      </c>
      <c r="AZ2109">
        <v>1</v>
      </c>
      <c r="BA2109">
        <v>1</v>
      </c>
      <c r="BB2109">
        <v>1</v>
      </c>
      <c r="BC2109">
        <v>1</v>
      </c>
      <c r="BD2109" t="s">
        <v>3</v>
      </c>
      <c r="BE2109" t="s">
        <v>3</v>
      </c>
      <c r="BF2109" t="s">
        <v>3</v>
      </c>
      <c r="BG2109" t="s">
        <v>3</v>
      </c>
      <c r="BH2109">
        <v>0</v>
      </c>
      <c r="BI2109">
        <v>4</v>
      </c>
      <c r="BJ2109" t="s">
        <v>410</v>
      </c>
      <c r="BM2109">
        <v>0</v>
      </c>
      <c r="BN2109">
        <v>0</v>
      </c>
      <c r="BO2109" t="s">
        <v>3</v>
      </c>
      <c r="BP2109">
        <v>0</v>
      </c>
      <c r="BQ2109">
        <v>1</v>
      </c>
      <c r="BR2109">
        <v>0</v>
      </c>
      <c r="BS2109">
        <v>1</v>
      </c>
      <c r="BT2109">
        <v>1</v>
      </c>
      <c r="BU2109">
        <v>1</v>
      </c>
      <c r="BV2109">
        <v>1</v>
      </c>
      <c r="BW2109">
        <v>1</v>
      </c>
      <c r="BX2109">
        <v>1</v>
      </c>
      <c r="BY2109" t="s">
        <v>3</v>
      </c>
      <c r="BZ2109">
        <v>70</v>
      </c>
      <c r="CA2109">
        <v>10</v>
      </c>
      <c r="CE2109">
        <v>0</v>
      </c>
      <c r="CF2109">
        <v>0</v>
      </c>
      <c r="CG2109">
        <v>0</v>
      </c>
      <c r="CM2109">
        <v>0</v>
      </c>
      <c r="CN2109" t="s">
        <v>3</v>
      </c>
      <c r="CO2109">
        <v>0</v>
      </c>
      <c r="CP2109">
        <f t="shared" si="1734"/>
        <v>0</v>
      </c>
      <c r="CQ2109">
        <f t="shared" si="1735"/>
        <v>0</v>
      </c>
      <c r="CR2109">
        <f t="shared" si="1736"/>
        <v>14492.21</v>
      </c>
      <c r="CS2109">
        <f t="shared" si="1737"/>
        <v>4813.8999999999996</v>
      </c>
      <c r="CT2109">
        <f t="shared" si="1738"/>
        <v>12191.85</v>
      </c>
      <c r="CU2109">
        <f t="shared" si="1739"/>
        <v>0</v>
      </c>
      <c r="CV2109">
        <f t="shared" si="1740"/>
        <v>49.5</v>
      </c>
      <c r="CW2109">
        <f t="shared" si="1741"/>
        <v>0</v>
      </c>
      <c r="CX2109">
        <f t="shared" si="1742"/>
        <v>0</v>
      </c>
      <c r="CY2109">
        <f t="shared" si="1743"/>
        <v>0</v>
      </c>
      <c r="CZ2109">
        <f t="shared" si="1744"/>
        <v>0</v>
      </c>
      <c r="DC2109" t="s">
        <v>3</v>
      </c>
      <c r="DD2109" t="s">
        <v>3</v>
      </c>
      <c r="DE2109" t="s">
        <v>3</v>
      </c>
      <c r="DF2109" t="s">
        <v>3</v>
      </c>
      <c r="DG2109" t="s">
        <v>3</v>
      </c>
      <c r="DH2109" t="s">
        <v>3</v>
      </c>
      <c r="DI2109" t="s">
        <v>3</v>
      </c>
      <c r="DJ2109" t="s">
        <v>3</v>
      </c>
      <c r="DK2109" t="s">
        <v>3</v>
      </c>
      <c r="DL2109" t="s">
        <v>3</v>
      </c>
      <c r="DM2109" t="s">
        <v>3</v>
      </c>
      <c r="DN2109">
        <v>0</v>
      </c>
      <c r="DO2109">
        <v>0</v>
      </c>
      <c r="DP2109">
        <v>1</v>
      </c>
      <c r="DQ2109">
        <v>1</v>
      </c>
      <c r="DU2109">
        <v>1007</v>
      </c>
      <c r="DV2109" t="s">
        <v>132</v>
      </c>
      <c r="DW2109" t="s">
        <v>132</v>
      </c>
      <c r="DX2109">
        <v>100</v>
      </c>
      <c r="EE2109">
        <v>51482689</v>
      </c>
      <c r="EF2109">
        <v>1</v>
      </c>
      <c r="EG2109" t="s">
        <v>21</v>
      </c>
      <c r="EH2109">
        <v>0</v>
      </c>
      <c r="EI2109" t="s">
        <v>3</v>
      </c>
      <c r="EJ2109">
        <v>4</v>
      </c>
      <c r="EK2109">
        <v>0</v>
      </c>
      <c r="EL2109" t="s">
        <v>22</v>
      </c>
      <c r="EM2109" t="s">
        <v>23</v>
      </c>
      <c r="EO2109" t="s">
        <v>3</v>
      </c>
      <c r="EQ2109">
        <v>0</v>
      </c>
      <c r="ER2109">
        <v>26684.06</v>
      </c>
      <c r="ES2109">
        <v>0</v>
      </c>
      <c r="ET2109">
        <v>14492.21</v>
      </c>
      <c r="EU2109">
        <v>4813.8999999999996</v>
      </c>
      <c r="EV2109">
        <v>12191.85</v>
      </c>
      <c r="EW2109">
        <v>49.5</v>
      </c>
      <c r="EX2109">
        <v>0</v>
      </c>
      <c r="EY2109">
        <v>0</v>
      </c>
      <c r="FQ2109">
        <v>0</v>
      </c>
      <c r="FR2109">
        <f t="shared" si="1745"/>
        <v>0</v>
      </c>
      <c r="FS2109">
        <v>0</v>
      </c>
      <c r="FX2109">
        <v>70</v>
      </c>
      <c r="FY2109">
        <v>10</v>
      </c>
      <c r="GA2109" t="s">
        <v>3</v>
      </c>
      <c r="GD2109">
        <v>0</v>
      </c>
      <c r="GF2109">
        <v>983101040</v>
      </c>
      <c r="GG2109">
        <v>2</v>
      </c>
      <c r="GH2109">
        <v>1</v>
      </c>
      <c r="GI2109">
        <v>-2</v>
      </c>
      <c r="GJ2109">
        <v>0</v>
      </c>
      <c r="GK2109">
        <f>ROUND(R2109*(R12)/100,2)</f>
        <v>0</v>
      </c>
      <c r="GL2109">
        <f t="shared" si="1746"/>
        <v>0</v>
      </c>
      <c r="GM2109">
        <f>ROUND(O2109+X2109+Y2109+GK2109,2)+GX2109</f>
        <v>0</v>
      </c>
      <c r="GN2109">
        <f>IF(OR(BI2109=0,BI2109=1),ROUND(O2109+X2109+Y2109+GK2109,2),0)</f>
        <v>0</v>
      </c>
      <c r="GO2109">
        <f>IF(BI2109=2,ROUND(O2109+X2109+Y2109+GK2109,2),0)</f>
        <v>0</v>
      </c>
      <c r="GP2109">
        <f>IF(BI2109=4,ROUND(O2109+X2109+Y2109+GK2109,2)+GX2109,0)</f>
        <v>0</v>
      </c>
      <c r="GR2109">
        <v>0</v>
      </c>
      <c r="GS2109">
        <v>3</v>
      </c>
      <c r="GT2109">
        <v>0</v>
      </c>
      <c r="GU2109" t="s">
        <v>3</v>
      </c>
      <c r="GV2109">
        <f t="shared" si="1747"/>
        <v>0</v>
      </c>
      <c r="GW2109">
        <v>1</v>
      </c>
      <c r="GX2109">
        <f t="shared" si="1748"/>
        <v>0</v>
      </c>
      <c r="HA2109">
        <v>0</v>
      </c>
      <c r="HB2109">
        <v>0</v>
      </c>
      <c r="HC2109">
        <f t="shared" si="1749"/>
        <v>0</v>
      </c>
      <c r="HE2109" t="s">
        <v>3</v>
      </c>
      <c r="HF2109" t="s">
        <v>3</v>
      </c>
      <c r="IK2109">
        <f t="shared" si="1750"/>
        <v>0</v>
      </c>
    </row>
    <row r="2110" spans="1:245" x14ac:dyDescent="0.2">
      <c r="A2110">
        <v>17</v>
      </c>
      <c r="B2110">
        <v>1</v>
      </c>
      <c r="C2110">
        <f>ROW(SmtRes!A670)</f>
        <v>670</v>
      </c>
      <c r="D2110">
        <f>ROW(EtalonRes!A646)</f>
        <v>646</v>
      </c>
      <c r="E2110" t="s">
        <v>134</v>
      </c>
      <c r="F2110" t="s">
        <v>25</v>
      </c>
      <c r="G2110" t="s">
        <v>26</v>
      </c>
      <c r="H2110" t="s">
        <v>27</v>
      </c>
      <c r="I2110">
        <v>0</v>
      </c>
      <c r="J2110">
        <v>0</v>
      </c>
      <c r="O2110">
        <f t="shared" si="1716"/>
        <v>0</v>
      </c>
      <c r="P2110">
        <f t="shared" si="1717"/>
        <v>0</v>
      </c>
      <c r="Q2110">
        <f t="shared" si="1718"/>
        <v>0</v>
      </c>
      <c r="R2110">
        <f t="shared" si="1719"/>
        <v>0</v>
      </c>
      <c r="S2110">
        <f t="shared" si="1720"/>
        <v>0</v>
      </c>
      <c r="T2110">
        <f t="shared" si="1721"/>
        <v>0</v>
      </c>
      <c r="U2110">
        <f t="shared" si="1722"/>
        <v>0</v>
      </c>
      <c r="V2110">
        <f t="shared" si="1723"/>
        <v>0</v>
      </c>
      <c r="W2110">
        <f t="shared" si="1724"/>
        <v>0</v>
      </c>
      <c r="X2110">
        <f t="shared" si="1725"/>
        <v>0</v>
      </c>
      <c r="Y2110">
        <f t="shared" si="1726"/>
        <v>0</v>
      </c>
      <c r="AA2110">
        <v>52421674</v>
      </c>
      <c r="AB2110">
        <f t="shared" si="1727"/>
        <v>80.25</v>
      </c>
      <c r="AC2110">
        <f t="shared" si="1728"/>
        <v>0</v>
      </c>
      <c r="AD2110">
        <f t="shared" si="1729"/>
        <v>80.25</v>
      </c>
      <c r="AE2110">
        <f t="shared" si="1730"/>
        <v>25.84</v>
      </c>
      <c r="AF2110">
        <f t="shared" si="1730"/>
        <v>0</v>
      </c>
      <c r="AG2110">
        <f t="shared" si="1731"/>
        <v>0</v>
      </c>
      <c r="AH2110">
        <f t="shared" si="1732"/>
        <v>0</v>
      </c>
      <c r="AI2110">
        <f t="shared" si="1732"/>
        <v>0</v>
      </c>
      <c r="AJ2110">
        <f t="shared" si="1733"/>
        <v>0</v>
      </c>
      <c r="AK2110">
        <v>80.25</v>
      </c>
      <c r="AL2110">
        <v>0</v>
      </c>
      <c r="AM2110">
        <v>80.25</v>
      </c>
      <c r="AN2110">
        <v>25.84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70</v>
      </c>
      <c r="AU2110">
        <v>10</v>
      </c>
      <c r="AV2110">
        <v>1</v>
      </c>
      <c r="AW2110">
        <v>1</v>
      </c>
      <c r="AZ2110">
        <v>1</v>
      </c>
      <c r="BA2110">
        <v>1</v>
      </c>
      <c r="BB2110">
        <v>1</v>
      </c>
      <c r="BC2110">
        <v>1</v>
      </c>
      <c r="BD2110" t="s">
        <v>3</v>
      </c>
      <c r="BE2110" t="s">
        <v>3</v>
      </c>
      <c r="BF2110" t="s">
        <v>3</v>
      </c>
      <c r="BG2110" t="s">
        <v>3</v>
      </c>
      <c r="BH2110">
        <v>0</v>
      </c>
      <c r="BI2110">
        <v>4</v>
      </c>
      <c r="BJ2110" t="s">
        <v>28</v>
      </c>
      <c r="BM2110">
        <v>0</v>
      </c>
      <c r="BN2110">
        <v>0</v>
      </c>
      <c r="BO2110" t="s">
        <v>3</v>
      </c>
      <c r="BP2110">
        <v>0</v>
      </c>
      <c r="BQ2110">
        <v>1</v>
      </c>
      <c r="BR2110">
        <v>0</v>
      </c>
      <c r="BS2110">
        <v>1</v>
      </c>
      <c r="BT2110">
        <v>1</v>
      </c>
      <c r="BU2110">
        <v>1</v>
      </c>
      <c r="BV2110">
        <v>1</v>
      </c>
      <c r="BW2110">
        <v>1</v>
      </c>
      <c r="BX2110">
        <v>1</v>
      </c>
      <c r="BY2110" t="s">
        <v>3</v>
      </c>
      <c r="BZ2110">
        <v>70</v>
      </c>
      <c r="CA2110">
        <v>10</v>
      </c>
      <c r="CE2110">
        <v>0</v>
      </c>
      <c r="CF2110">
        <v>0</v>
      </c>
      <c r="CG2110">
        <v>0</v>
      </c>
      <c r="CM2110">
        <v>0</v>
      </c>
      <c r="CN2110" t="s">
        <v>3</v>
      </c>
      <c r="CO2110">
        <v>0</v>
      </c>
      <c r="CP2110">
        <f t="shared" si="1734"/>
        <v>0</v>
      </c>
      <c r="CQ2110">
        <f t="shared" si="1735"/>
        <v>0</v>
      </c>
      <c r="CR2110">
        <f t="shared" si="1736"/>
        <v>80.25</v>
      </c>
      <c r="CS2110">
        <f t="shared" si="1737"/>
        <v>25.84</v>
      </c>
      <c r="CT2110">
        <f t="shared" si="1738"/>
        <v>0</v>
      </c>
      <c r="CU2110">
        <f t="shared" si="1739"/>
        <v>0</v>
      </c>
      <c r="CV2110">
        <f t="shared" si="1740"/>
        <v>0</v>
      </c>
      <c r="CW2110">
        <f t="shared" si="1741"/>
        <v>0</v>
      </c>
      <c r="CX2110">
        <f t="shared" si="1742"/>
        <v>0</v>
      </c>
      <c r="CY2110">
        <f t="shared" si="1743"/>
        <v>0</v>
      </c>
      <c r="CZ2110">
        <f t="shared" si="1744"/>
        <v>0</v>
      </c>
      <c r="DC2110" t="s">
        <v>3</v>
      </c>
      <c r="DD2110" t="s">
        <v>3</v>
      </c>
      <c r="DE2110" t="s">
        <v>3</v>
      </c>
      <c r="DF2110" t="s">
        <v>3</v>
      </c>
      <c r="DG2110" t="s">
        <v>3</v>
      </c>
      <c r="DH2110" t="s">
        <v>3</v>
      </c>
      <c r="DI2110" t="s">
        <v>3</v>
      </c>
      <c r="DJ2110" t="s">
        <v>3</v>
      </c>
      <c r="DK2110" t="s">
        <v>3</v>
      </c>
      <c r="DL2110" t="s">
        <v>3</v>
      </c>
      <c r="DM2110" t="s">
        <v>3</v>
      </c>
      <c r="DN2110">
        <v>0</v>
      </c>
      <c r="DO2110">
        <v>0</v>
      </c>
      <c r="DP2110">
        <v>1</v>
      </c>
      <c r="DQ2110">
        <v>1</v>
      </c>
      <c r="DU2110">
        <v>1009</v>
      </c>
      <c r="DV2110" t="s">
        <v>27</v>
      </c>
      <c r="DW2110" t="s">
        <v>27</v>
      </c>
      <c r="DX2110">
        <v>1000</v>
      </c>
      <c r="EE2110">
        <v>51482689</v>
      </c>
      <c r="EF2110">
        <v>1</v>
      </c>
      <c r="EG2110" t="s">
        <v>21</v>
      </c>
      <c r="EH2110">
        <v>0</v>
      </c>
      <c r="EI2110" t="s">
        <v>3</v>
      </c>
      <c r="EJ2110">
        <v>4</v>
      </c>
      <c r="EK2110">
        <v>0</v>
      </c>
      <c r="EL2110" t="s">
        <v>22</v>
      </c>
      <c r="EM2110" t="s">
        <v>23</v>
      </c>
      <c r="EO2110" t="s">
        <v>3</v>
      </c>
      <c r="EQ2110">
        <v>0</v>
      </c>
      <c r="ER2110">
        <v>80.25</v>
      </c>
      <c r="ES2110">
        <v>0</v>
      </c>
      <c r="ET2110">
        <v>80.25</v>
      </c>
      <c r="EU2110">
        <v>25.84</v>
      </c>
      <c r="EV2110">
        <v>0</v>
      </c>
      <c r="EW2110">
        <v>0</v>
      </c>
      <c r="EX2110">
        <v>0</v>
      </c>
      <c r="EY2110">
        <v>0</v>
      </c>
      <c r="FQ2110">
        <v>0</v>
      </c>
      <c r="FR2110">
        <f t="shared" si="1745"/>
        <v>0</v>
      </c>
      <c r="FS2110">
        <v>0</v>
      </c>
      <c r="FX2110">
        <v>70</v>
      </c>
      <c r="FY2110">
        <v>10</v>
      </c>
      <c r="GA2110" t="s">
        <v>3</v>
      </c>
      <c r="GD2110">
        <v>0</v>
      </c>
      <c r="GF2110">
        <v>-706956719</v>
      </c>
      <c r="GG2110">
        <v>2</v>
      </c>
      <c r="GH2110">
        <v>1</v>
      </c>
      <c r="GI2110">
        <v>-2</v>
      </c>
      <c r="GJ2110">
        <v>0</v>
      </c>
      <c r="GK2110">
        <f>ROUND(R2110*(R12)/100,2)</f>
        <v>0</v>
      </c>
      <c r="GL2110">
        <f t="shared" si="1746"/>
        <v>0</v>
      </c>
      <c r="GM2110">
        <f>ROUND(O2110+X2110+Y2110+GK2110,2)+GX2110</f>
        <v>0</v>
      </c>
      <c r="GN2110">
        <f>IF(OR(BI2110=0,BI2110=1),ROUND(O2110+X2110+Y2110+GK2110,2),0)</f>
        <v>0</v>
      </c>
      <c r="GO2110">
        <f>IF(BI2110=2,ROUND(O2110+X2110+Y2110+GK2110,2),0)</f>
        <v>0</v>
      </c>
      <c r="GP2110">
        <f>IF(BI2110=4,ROUND(O2110+X2110+Y2110+GK2110,2)+GX2110,0)</f>
        <v>0</v>
      </c>
      <c r="GR2110">
        <v>0</v>
      </c>
      <c r="GS2110">
        <v>3</v>
      </c>
      <c r="GT2110">
        <v>0</v>
      </c>
      <c r="GU2110" t="s">
        <v>3</v>
      </c>
      <c r="GV2110">
        <f t="shared" si="1747"/>
        <v>0</v>
      </c>
      <c r="GW2110">
        <v>1</v>
      </c>
      <c r="GX2110">
        <f t="shared" si="1748"/>
        <v>0</v>
      </c>
      <c r="HA2110">
        <v>0</v>
      </c>
      <c r="HB2110">
        <v>0</v>
      </c>
      <c r="HC2110">
        <f t="shared" si="1749"/>
        <v>0</v>
      </c>
      <c r="HE2110" t="s">
        <v>3</v>
      </c>
      <c r="HF2110" t="s">
        <v>3</v>
      </c>
      <c r="IK2110">
        <f t="shared" si="1750"/>
        <v>0</v>
      </c>
    </row>
    <row r="2111" spans="1:245" x14ac:dyDescent="0.2">
      <c r="A2111">
        <v>17</v>
      </c>
      <c r="B2111">
        <v>1</v>
      </c>
      <c r="C2111">
        <f>ROW(SmtRes!A671)</f>
        <v>671</v>
      </c>
      <c r="D2111">
        <f>ROW(EtalonRes!A647)</f>
        <v>647</v>
      </c>
      <c r="E2111" t="s">
        <v>135</v>
      </c>
      <c r="F2111" t="s">
        <v>30</v>
      </c>
      <c r="G2111" t="s">
        <v>31</v>
      </c>
      <c r="H2111" t="s">
        <v>27</v>
      </c>
      <c r="I2111">
        <v>0</v>
      </c>
      <c r="J2111">
        <v>0</v>
      </c>
      <c r="O2111">
        <f t="shared" si="1716"/>
        <v>0</v>
      </c>
      <c r="P2111">
        <f t="shared" si="1717"/>
        <v>0</v>
      </c>
      <c r="Q2111">
        <f t="shared" si="1718"/>
        <v>0</v>
      </c>
      <c r="R2111">
        <f t="shared" si="1719"/>
        <v>0</v>
      </c>
      <c r="S2111">
        <f t="shared" si="1720"/>
        <v>0</v>
      </c>
      <c r="T2111">
        <f t="shared" si="1721"/>
        <v>0</v>
      </c>
      <c r="U2111">
        <f t="shared" si="1722"/>
        <v>0</v>
      </c>
      <c r="V2111">
        <f t="shared" si="1723"/>
        <v>0</v>
      </c>
      <c r="W2111">
        <f t="shared" si="1724"/>
        <v>0</v>
      </c>
      <c r="X2111">
        <f t="shared" si="1725"/>
        <v>0</v>
      </c>
      <c r="Y2111">
        <f t="shared" si="1726"/>
        <v>0</v>
      </c>
      <c r="AA2111">
        <v>52421674</v>
      </c>
      <c r="AB2111">
        <f t="shared" si="1727"/>
        <v>124.9</v>
      </c>
      <c r="AC2111">
        <f t="shared" si="1728"/>
        <v>0</v>
      </c>
      <c r="AD2111">
        <f t="shared" si="1729"/>
        <v>0</v>
      </c>
      <c r="AE2111">
        <f t="shared" si="1730"/>
        <v>0</v>
      </c>
      <c r="AF2111">
        <f t="shared" si="1730"/>
        <v>124.9</v>
      </c>
      <c r="AG2111">
        <f t="shared" si="1731"/>
        <v>0</v>
      </c>
      <c r="AH2111">
        <f t="shared" si="1732"/>
        <v>1.02</v>
      </c>
      <c r="AI2111">
        <f t="shared" si="1732"/>
        <v>0</v>
      </c>
      <c r="AJ2111">
        <f t="shared" si="1733"/>
        <v>0</v>
      </c>
      <c r="AK2111">
        <v>124.9</v>
      </c>
      <c r="AL2111">
        <v>0</v>
      </c>
      <c r="AM2111">
        <v>0</v>
      </c>
      <c r="AN2111">
        <v>0</v>
      </c>
      <c r="AO2111">
        <v>124.9</v>
      </c>
      <c r="AP2111">
        <v>0</v>
      </c>
      <c r="AQ2111">
        <v>1.02</v>
      </c>
      <c r="AR2111">
        <v>0</v>
      </c>
      <c r="AS2111">
        <v>0</v>
      </c>
      <c r="AT2111">
        <v>70</v>
      </c>
      <c r="AU2111">
        <v>10</v>
      </c>
      <c r="AV2111">
        <v>1</v>
      </c>
      <c r="AW2111">
        <v>1</v>
      </c>
      <c r="AZ2111">
        <v>1</v>
      </c>
      <c r="BA2111">
        <v>1</v>
      </c>
      <c r="BB2111">
        <v>1</v>
      </c>
      <c r="BC2111">
        <v>1</v>
      </c>
      <c r="BD2111" t="s">
        <v>3</v>
      </c>
      <c r="BE2111" t="s">
        <v>3</v>
      </c>
      <c r="BF2111" t="s">
        <v>3</v>
      </c>
      <c r="BG2111" t="s">
        <v>3</v>
      </c>
      <c r="BH2111">
        <v>0</v>
      </c>
      <c r="BI2111">
        <v>4</v>
      </c>
      <c r="BJ2111" t="s">
        <v>32</v>
      </c>
      <c r="BM2111">
        <v>0</v>
      </c>
      <c r="BN2111">
        <v>0</v>
      </c>
      <c r="BO2111" t="s">
        <v>3</v>
      </c>
      <c r="BP2111">
        <v>0</v>
      </c>
      <c r="BQ2111">
        <v>1</v>
      </c>
      <c r="BR2111">
        <v>0</v>
      </c>
      <c r="BS2111">
        <v>1</v>
      </c>
      <c r="BT2111">
        <v>1</v>
      </c>
      <c r="BU2111">
        <v>1</v>
      </c>
      <c r="BV2111">
        <v>1</v>
      </c>
      <c r="BW2111">
        <v>1</v>
      </c>
      <c r="BX2111">
        <v>1</v>
      </c>
      <c r="BY2111" t="s">
        <v>3</v>
      </c>
      <c r="BZ2111">
        <v>70</v>
      </c>
      <c r="CA2111">
        <v>10</v>
      </c>
      <c r="CE2111">
        <v>0</v>
      </c>
      <c r="CF2111">
        <v>0</v>
      </c>
      <c r="CG2111">
        <v>0</v>
      </c>
      <c r="CM2111">
        <v>0</v>
      </c>
      <c r="CN2111" t="s">
        <v>3</v>
      </c>
      <c r="CO2111">
        <v>0</v>
      </c>
      <c r="CP2111">
        <f t="shared" si="1734"/>
        <v>0</v>
      </c>
      <c r="CQ2111">
        <f t="shared" si="1735"/>
        <v>0</v>
      </c>
      <c r="CR2111">
        <f t="shared" si="1736"/>
        <v>0</v>
      </c>
      <c r="CS2111">
        <f t="shared" si="1737"/>
        <v>0</v>
      </c>
      <c r="CT2111">
        <f t="shared" si="1738"/>
        <v>124.9</v>
      </c>
      <c r="CU2111">
        <f t="shared" si="1739"/>
        <v>0</v>
      </c>
      <c r="CV2111">
        <f t="shared" si="1740"/>
        <v>1.02</v>
      </c>
      <c r="CW2111">
        <f t="shared" si="1741"/>
        <v>0</v>
      </c>
      <c r="CX2111">
        <f t="shared" si="1742"/>
        <v>0</v>
      </c>
      <c r="CY2111">
        <f t="shared" si="1743"/>
        <v>0</v>
      </c>
      <c r="CZ2111">
        <f t="shared" si="1744"/>
        <v>0</v>
      </c>
      <c r="DC2111" t="s">
        <v>3</v>
      </c>
      <c r="DD2111" t="s">
        <v>3</v>
      </c>
      <c r="DE2111" t="s">
        <v>3</v>
      </c>
      <c r="DF2111" t="s">
        <v>3</v>
      </c>
      <c r="DG2111" t="s">
        <v>3</v>
      </c>
      <c r="DH2111" t="s">
        <v>3</v>
      </c>
      <c r="DI2111" t="s">
        <v>3</v>
      </c>
      <c r="DJ2111" t="s">
        <v>3</v>
      </c>
      <c r="DK2111" t="s">
        <v>3</v>
      </c>
      <c r="DL2111" t="s">
        <v>3</v>
      </c>
      <c r="DM2111" t="s">
        <v>3</v>
      </c>
      <c r="DN2111">
        <v>0</v>
      </c>
      <c r="DO2111">
        <v>0</v>
      </c>
      <c r="DP2111">
        <v>1</v>
      </c>
      <c r="DQ2111">
        <v>1</v>
      </c>
      <c r="DU2111">
        <v>1009</v>
      </c>
      <c r="DV2111" t="s">
        <v>27</v>
      </c>
      <c r="DW2111" t="s">
        <v>27</v>
      </c>
      <c r="DX2111">
        <v>1000</v>
      </c>
      <c r="EE2111">
        <v>51482689</v>
      </c>
      <c r="EF2111">
        <v>1</v>
      </c>
      <c r="EG2111" t="s">
        <v>21</v>
      </c>
      <c r="EH2111">
        <v>0</v>
      </c>
      <c r="EI2111" t="s">
        <v>3</v>
      </c>
      <c r="EJ2111">
        <v>4</v>
      </c>
      <c r="EK2111">
        <v>0</v>
      </c>
      <c r="EL2111" t="s">
        <v>22</v>
      </c>
      <c r="EM2111" t="s">
        <v>23</v>
      </c>
      <c r="EO2111" t="s">
        <v>3</v>
      </c>
      <c r="EQ2111">
        <v>0</v>
      </c>
      <c r="ER2111">
        <v>124.9</v>
      </c>
      <c r="ES2111">
        <v>0</v>
      </c>
      <c r="ET2111">
        <v>0</v>
      </c>
      <c r="EU2111">
        <v>0</v>
      </c>
      <c r="EV2111">
        <v>124.9</v>
      </c>
      <c r="EW2111">
        <v>1.02</v>
      </c>
      <c r="EX2111">
        <v>0</v>
      </c>
      <c r="EY2111">
        <v>0</v>
      </c>
      <c r="FQ2111">
        <v>0</v>
      </c>
      <c r="FR2111">
        <f t="shared" si="1745"/>
        <v>0</v>
      </c>
      <c r="FS2111">
        <v>0</v>
      </c>
      <c r="FX2111">
        <v>70</v>
      </c>
      <c r="FY2111">
        <v>10</v>
      </c>
      <c r="GA2111" t="s">
        <v>3</v>
      </c>
      <c r="GD2111">
        <v>0</v>
      </c>
      <c r="GF2111">
        <v>44828971</v>
      </c>
      <c r="GG2111">
        <v>2</v>
      </c>
      <c r="GH2111">
        <v>1</v>
      </c>
      <c r="GI2111">
        <v>-2</v>
      </c>
      <c r="GJ2111">
        <v>0</v>
      </c>
      <c r="GK2111">
        <f>ROUND(R2111*(R12)/100,2)</f>
        <v>0</v>
      </c>
      <c r="GL2111">
        <f t="shared" si="1746"/>
        <v>0</v>
      </c>
      <c r="GM2111">
        <f>ROUND(O2111+X2111+Y2111+GK2111,2)+GX2111</f>
        <v>0</v>
      </c>
      <c r="GN2111">
        <f>IF(OR(BI2111=0,BI2111=1),ROUND(O2111+X2111+Y2111+GK2111,2),0)</f>
        <v>0</v>
      </c>
      <c r="GO2111">
        <f>IF(BI2111=2,ROUND(O2111+X2111+Y2111+GK2111,2),0)</f>
        <v>0</v>
      </c>
      <c r="GP2111">
        <f>IF(BI2111=4,ROUND(O2111+X2111+Y2111+GK2111,2)+GX2111,0)</f>
        <v>0</v>
      </c>
      <c r="GR2111">
        <v>0</v>
      </c>
      <c r="GS2111">
        <v>3</v>
      </c>
      <c r="GT2111">
        <v>0</v>
      </c>
      <c r="GU2111" t="s">
        <v>3</v>
      </c>
      <c r="GV2111">
        <f t="shared" si="1747"/>
        <v>0</v>
      </c>
      <c r="GW2111">
        <v>1</v>
      </c>
      <c r="GX2111">
        <f t="shared" si="1748"/>
        <v>0</v>
      </c>
      <c r="HA2111">
        <v>0</v>
      </c>
      <c r="HB2111">
        <v>0</v>
      </c>
      <c r="HC2111">
        <f t="shared" si="1749"/>
        <v>0</v>
      </c>
      <c r="HE2111" t="s">
        <v>3</v>
      </c>
      <c r="HF2111" t="s">
        <v>3</v>
      </c>
      <c r="IK2111">
        <f t="shared" si="1750"/>
        <v>0</v>
      </c>
    </row>
    <row r="2112" spans="1:245" x14ac:dyDescent="0.2">
      <c r="A2112">
        <v>17</v>
      </c>
      <c r="B2112">
        <v>1</v>
      </c>
      <c r="C2112">
        <f>ROW(SmtRes!A673)</f>
        <v>673</v>
      </c>
      <c r="D2112">
        <f>ROW(EtalonRes!A649)</f>
        <v>649</v>
      </c>
      <c r="E2112" t="s">
        <v>136</v>
      </c>
      <c r="F2112" t="s">
        <v>34</v>
      </c>
      <c r="G2112" t="s">
        <v>35</v>
      </c>
      <c r="H2112" t="s">
        <v>27</v>
      </c>
      <c r="I2112">
        <v>0</v>
      </c>
      <c r="J2112">
        <v>0</v>
      </c>
      <c r="O2112">
        <f t="shared" si="1716"/>
        <v>0</v>
      </c>
      <c r="P2112">
        <f t="shared" si="1717"/>
        <v>0</v>
      </c>
      <c r="Q2112">
        <f t="shared" si="1718"/>
        <v>0</v>
      </c>
      <c r="R2112">
        <f t="shared" si="1719"/>
        <v>0</v>
      </c>
      <c r="S2112">
        <f t="shared" si="1720"/>
        <v>0</v>
      </c>
      <c r="T2112">
        <f t="shared" si="1721"/>
        <v>0</v>
      </c>
      <c r="U2112">
        <f t="shared" si="1722"/>
        <v>0</v>
      </c>
      <c r="V2112">
        <f t="shared" si="1723"/>
        <v>0</v>
      </c>
      <c r="W2112">
        <f t="shared" si="1724"/>
        <v>0</v>
      </c>
      <c r="X2112">
        <f t="shared" si="1725"/>
        <v>0</v>
      </c>
      <c r="Y2112">
        <f t="shared" si="1726"/>
        <v>0</v>
      </c>
      <c r="AA2112">
        <v>52421674</v>
      </c>
      <c r="AB2112">
        <f t="shared" si="1727"/>
        <v>57.83</v>
      </c>
      <c r="AC2112">
        <f t="shared" si="1728"/>
        <v>0</v>
      </c>
      <c r="AD2112">
        <f t="shared" si="1729"/>
        <v>57.83</v>
      </c>
      <c r="AE2112">
        <f t="shared" si="1730"/>
        <v>31.44</v>
      </c>
      <c r="AF2112">
        <f t="shared" si="1730"/>
        <v>0</v>
      </c>
      <c r="AG2112">
        <f t="shared" si="1731"/>
        <v>0</v>
      </c>
      <c r="AH2112">
        <f t="shared" si="1732"/>
        <v>0</v>
      </c>
      <c r="AI2112">
        <f t="shared" si="1732"/>
        <v>0</v>
      </c>
      <c r="AJ2112">
        <f t="shared" si="1733"/>
        <v>0</v>
      </c>
      <c r="AK2112">
        <v>57.83</v>
      </c>
      <c r="AL2112">
        <v>0</v>
      </c>
      <c r="AM2112">
        <v>57.83</v>
      </c>
      <c r="AN2112">
        <v>31.44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1</v>
      </c>
      <c r="AW2112">
        <v>1</v>
      </c>
      <c r="AZ2112">
        <v>1</v>
      </c>
      <c r="BA2112">
        <v>1</v>
      </c>
      <c r="BB2112">
        <v>1</v>
      </c>
      <c r="BC2112">
        <v>1</v>
      </c>
      <c r="BD2112" t="s">
        <v>3</v>
      </c>
      <c r="BE2112" t="s">
        <v>3</v>
      </c>
      <c r="BF2112" t="s">
        <v>3</v>
      </c>
      <c r="BG2112" t="s">
        <v>3</v>
      </c>
      <c r="BH2112">
        <v>0</v>
      </c>
      <c r="BI2112">
        <v>4</v>
      </c>
      <c r="BJ2112" t="s">
        <v>36</v>
      </c>
      <c r="BM2112">
        <v>1</v>
      </c>
      <c r="BN2112">
        <v>0</v>
      </c>
      <c r="BO2112" t="s">
        <v>3</v>
      </c>
      <c r="BP2112">
        <v>0</v>
      </c>
      <c r="BQ2112">
        <v>1</v>
      </c>
      <c r="BR2112">
        <v>0</v>
      </c>
      <c r="BS2112">
        <v>1</v>
      </c>
      <c r="BT2112">
        <v>1</v>
      </c>
      <c r="BU2112">
        <v>1</v>
      </c>
      <c r="BV2112">
        <v>1</v>
      </c>
      <c r="BW2112">
        <v>1</v>
      </c>
      <c r="BX2112">
        <v>1</v>
      </c>
      <c r="BY2112" t="s">
        <v>3</v>
      </c>
      <c r="BZ2112">
        <v>0</v>
      </c>
      <c r="CA2112">
        <v>0</v>
      </c>
      <c r="CE2112">
        <v>0</v>
      </c>
      <c r="CF2112">
        <v>0</v>
      </c>
      <c r="CG2112">
        <v>0</v>
      </c>
      <c r="CM2112">
        <v>0</v>
      </c>
      <c r="CN2112" t="s">
        <v>3</v>
      </c>
      <c r="CO2112">
        <v>0</v>
      </c>
      <c r="CP2112">
        <f t="shared" si="1734"/>
        <v>0</v>
      </c>
      <c r="CQ2112">
        <f t="shared" si="1735"/>
        <v>0</v>
      </c>
      <c r="CR2112">
        <f t="shared" si="1736"/>
        <v>57.83</v>
      </c>
      <c r="CS2112">
        <f t="shared" si="1737"/>
        <v>31.44</v>
      </c>
      <c r="CT2112">
        <f t="shared" si="1738"/>
        <v>0</v>
      </c>
      <c r="CU2112">
        <f t="shared" si="1739"/>
        <v>0</v>
      </c>
      <c r="CV2112">
        <f t="shared" si="1740"/>
        <v>0</v>
      </c>
      <c r="CW2112">
        <f t="shared" si="1741"/>
        <v>0</v>
      </c>
      <c r="CX2112">
        <f t="shared" si="1742"/>
        <v>0</v>
      </c>
      <c r="CY2112">
        <f t="shared" si="1743"/>
        <v>0</v>
      </c>
      <c r="CZ2112">
        <f t="shared" si="1744"/>
        <v>0</v>
      </c>
      <c r="DC2112" t="s">
        <v>3</v>
      </c>
      <c r="DD2112" t="s">
        <v>3</v>
      </c>
      <c r="DE2112" t="s">
        <v>3</v>
      </c>
      <c r="DF2112" t="s">
        <v>3</v>
      </c>
      <c r="DG2112" t="s">
        <v>3</v>
      </c>
      <c r="DH2112" t="s">
        <v>3</v>
      </c>
      <c r="DI2112" t="s">
        <v>3</v>
      </c>
      <c r="DJ2112" t="s">
        <v>3</v>
      </c>
      <c r="DK2112" t="s">
        <v>3</v>
      </c>
      <c r="DL2112" t="s">
        <v>3</v>
      </c>
      <c r="DM2112" t="s">
        <v>3</v>
      </c>
      <c r="DN2112">
        <v>0</v>
      </c>
      <c r="DO2112">
        <v>0</v>
      </c>
      <c r="DP2112">
        <v>1</v>
      </c>
      <c r="DQ2112">
        <v>1</v>
      </c>
      <c r="DU2112">
        <v>1009</v>
      </c>
      <c r="DV2112" t="s">
        <v>27</v>
      </c>
      <c r="DW2112" t="s">
        <v>27</v>
      </c>
      <c r="DX2112">
        <v>1000</v>
      </c>
      <c r="EE2112">
        <v>51482691</v>
      </c>
      <c r="EF2112">
        <v>1</v>
      </c>
      <c r="EG2112" t="s">
        <v>21</v>
      </c>
      <c r="EH2112">
        <v>0</v>
      </c>
      <c r="EI2112" t="s">
        <v>3</v>
      </c>
      <c r="EJ2112">
        <v>4</v>
      </c>
      <c r="EK2112">
        <v>1</v>
      </c>
      <c r="EL2112" t="s">
        <v>37</v>
      </c>
      <c r="EM2112" t="s">
        <v>23</v>
      </c>
      <c r="EO2112" t="s">
        <v>3</v>
      </c>
      <c r="EQ2112">
        <v>0</v>
      </c>
      <c r="ER2112">
        <v>57.83</v>
      </c>
      <c r="ES2112">
        <v>0</v>
      </c>
      <c r="ET2112">
        <v>57.83</v>
      </c>
      <c r="EU2112">
        <v>31.44</v>
      </c>
      <c r="EV2112">
        <v>0</v>
      </c>
      <c r="EW2112">
        <v>0</v>
      </c>
      <c r="EX2112">
        <v>0</v>
      </c>
      <c r="EY2112">
        <v>0</v>
      </c>
      <c r="FQ2112">
        <v>0</v>
      </c>
      <c r="FR2112">
        <f t="shared" si="1745"/>
        <v>0</v>
      </c>
      <c r="FS2112">
        <v>0</v>
      </c>
      <c r="FX2112">
        <v>0</v>
      </c>
      <c r="FY2112">
        <v>0</v>
      </c>
      <c r="GA2112" t="s">
        <v>3</v>
      </c>
      <c r="GD2112">
        <v>1</v>
      </c>
      <c r="GF2112">
        <v>-1870736679</v>
      </c>
      <c r="GG2112">
        <v>2</v>
      </c>
      <c r="GH2112">
        <v>1</v>
      </c>
      <c r="GI2112">
        <v>-2</v>
      </c>
      <c r="GJ2112">
        <v>0</v>
      </c>
      <c r="GK2112">
        <v>0</v>
      </c>
      <c r="GL2112">
        <f t="shared" si="1746"/>
        <v>0</v>
      </c>
      <c r="GM2112">
        <f>ROUND(O2112+X2112+Y2112,2)+GX2112</f>
        <v>0</v>
      </c>
      <c r="GN2112">
        <f>IF(OR(BI2112=0,BI2112=1),ROUND(O2112+X2112+Y2112,2),0)</f>
        <v>0</v>
      </c>
      <c r="GO2112">
        <f>IF(BI2112=2,ROUND(O2112+X2112+Y2112,2),0)</f>
        <v>0</v>
      </c>
      <c r="GP2112">
        <f>IF(BI2112=4,ROUND(O2112+X2112+Y2112,2)+GX2112,0)</f>
        <v>0</v>
      </c>
      <c r="GR2112">
        <v>0</v>
      </c>
      <c r="GS2112">
        <v>3</v>
      </c>
      <c r="GT2112">
        <v>0</v>
      </c>
      <c r="GU2112" t="s">
        <v>3</v>
      </c>
      <c r="GV2112">
        <f t="shared" si="1747"/>
        <v>0</v>
      </c>
      <c r="GW2112">
        <v>1</v>
      </c>
      <c r="GX2112">
        <f t="shared" si="1748"/>
        <v>0</v>
      </c>
      <c r="HA2112">
        <v>0</v>
      </c>
      <c r="HB2112">
        <v>0</v>
      </c>
      <c r="HC2112">
        <f t="shared" si="1749"/>
        <v>0</v>
      </c>
      <c r="HE2112" t="s">
        <v>3</v>
      </c>
      <c r="HF2112" t="s">
        <v>3</v>
      </c>
      <c r="IK2112">
        <f t="shared" si="1750"/>
        <v>0</v>
      </c>
    </row>
    <row r="2113" spans="1:245" x14ac:dyDescent="0.2">
      <c r="A2113">
        <v>17</v>
      </c>
      <c r="B2113">
        <v>1</v>
      </c>
      <c r="C2113">
        <f>ROW(SmtRes!A675)</f>
        <v>675</v>
      </c>
      <c r="D2113">
        <f>ROW(EtalonRes!A651)</f>
        <v>651</v>
      </c>
      <c r="E2113" t="s">
        <v>137</v>
      </c>
      <c r="F2113" t="s">
        <v>39</v>
      </c>
      <c r="G2113" t="s">
        <v>40</v>
      </c>
      <c r="H2113" t="s">
        <v>27</v>
      </c>
      <c r="I2113">
        <v>0</v>
      </c>
      <c r="J2113">
        <v>0</v>
      </c>
      <c r="O2113">
        <f t="shared" si="1716"/>
        <v>0</v>
      </c>
      <c r="P2113">
        <f t="shared" si="1717"/>
        <v>0</v>
      </c>
      <c r="Q2113">
        <f t="shared" si="1718"/>
        <v>0</v>
      </c>
      <c r="R2113">
        <f t="shared" si="1719"/>
        <v>0</v>
      </c>
      <c r="S2113">
        <f t="shared" si="1720"/>
        <v>0</v>
      </c>
      <c r="T2113">
        <f t="shared" si="1721"/>
        <v>0</v>
      </c>
      <c r="U2113">
        <f t="shared" si="1722"/>
        <v>0</v>
      </c>
      <c r="V2113">
        <f t="shared" si="1723"/>
        <v>0</v>
      </c>
      <c r="W2113">
        <f t="shared" si="1724"/>
        <v>0</v>
      </c>
      <c r="X2113">
        <f t="shared" si="1725"/>
        <v>0</v>
      </c>
      <c r="Y2113">
        <f t="shared" si="1726"/>
        <v>0</v>
      </c>
      <c r="AA2113">
        <v>52421674</v>
      </c>
      <c r="AB2113">
        <f t="shared" si="1727"/>
        <v>165.91</v>
      </c>
      <c r="AC2113">
        <f t="shared" si="1728"/>
        <v>0</v>
      </c>
      <c r="AD2113">
        <f t="shared" si="1729"/>
        <v>165.91</v>
      </c>
      <c r="AE2113">
        <f t="shared" si="1730"/>
        <v>90.18</v>
      </c>
      <c r="AF2113">
        <f t="shared" si="1730"/>
        <v>0</v>
      </c>
      <c r="AG2113">
        <f t="shared" si="1731"/>
        <v>0</v>
      </c>
      <c r="AH2113">
        <f t="shared" si="1732"/>
        <v>0</v>
      </c>
      <c r="AI2113">
        <f t="shared" si="1732"/>
        <v>0</v>
      </c>
      <c r="AJ2113">
        <f t="shared" si="1733"/>
        <v>0</v>
      </c>
      <c r="AK2113">
        <v>165.91</v>
      </c>
      <c r="AL2113">
        <v>0</v>
      </c>
      <c r="AM2113">
        <v>165.91</v>
      </c>
      <c r="AN2113">
        <v>90.18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1</v>
      </c>
      <c r="AW2113">
        <v>1</v>
      </c>
      <c r="AZ2113">
        <v>1</v>
      </c>
      <c r="BA2113">
        <v>1</v>
      </c>
      <c r="BB2113">
        <v>1</v>
      </c>
      <c r="BC2113">
        <v>1</v>
      </c>
      <c r="BD2113" t="s">
        <v>3</v>
      </c>
      <c r="BE2113" t="s">
        <v>3</v>
      </c>
      <c r="BF2113" t="s">
        <v>3</v>
      </c>
      <c r="BG2113" t="s">
        <v>3</v>
      </c>
      <c r="BH2113">
        <v>0</v>
      </c>
      <c r="BI2113">
        <v>4</v>
      </c>
      <c r="BJ2113" t="s">
        <v>41</v>
      </c>
      <c r="BM2113">
        <v>1</v>
      </c>
      <c r="BN2113">
        <v>0</v>
      </c>
      <c r="BO2113" t="s">
        <v>3</v>
      </c>
      <c r="BP2113">
        <v>0</v>
      </c>
      <c r="BQ2113">
        <v>1</v>
      </c>
      <c r="BR2113">
        <v>0</v>
      </c>
      <c r="BS2113">
        <v>1</v>
      </c>
      <c r="BT2113">
        <v>1</v>
      </c>
      <c r="BU2113">
        <v>1</v>
      </c>
      <c r="BV2113">
        <v>1</v>
      </c>
      <c r="BW2113">
        <v>1</v>
      </c>
      <c r="BX2113">
        <v>1</v>
      </c>
      <c r="BY2113" t="s">
        <v>3</v>
      </c>
      <c r="BZ2113">
        <v>0</v>
      </c>
      <c r="CA2113">
        <v>0</v>
      </c>
      <c r="CE2113">
        <v>0</v>
      </c>
      <c r="CF2113">
        <v>0</v>
      </c>
      <c r="CG2113">
        <v>0</v>
      </c>
      <c r="CM2113">
        <v>0</v>
      </c>
      <c r="CN2113" t="s">
        <v>3</v>
      </c>
      <c r="CO2113">
        <v>0</v>
      </c>
      <c r="CP2113">
        <f t="shared" si="1734"/>
        <v>0</v>
      </c>
      <c r="CQ2113">
        <f t="shared" si="1735"/>
        <v>0</v>
      </c>
      <c r="CR2113">
        <f t="shared" si="1736"/>
        <v>165.91</v>
      </c>
      <c r="CS2113">
        <f t="shared" si="1737"/>
        <v>90.18</v>
      </c>
      <c r="CT2113">
        <f t="shared" si="1738"/>
        <v>0</v>
      </c>
      <c r="CU2113">
        <f t="shared" si="1739"/>
        <v>0</v>
      </c>
      <c r="CV2113">
        <f t="shared" si="1740"/>
        <v>0</v>
      </c>
      <c r="CW2113">
        <f t="shared" si="1741"/>
        <v>0</v>
      </c>
      <c r="CX2113">
        <f t="shared" si="1742"/>
        <v>0</v>
      </c>
      <c r="CY2113">
        <f t="shared" si="1743"/>
        <v>0</v>
      </c>
      <c r="CZ2113">
        <f t="shared" si="1744"/>
        <v>0</v>
      </c>
      <c r="DC2113" t="s">
        <v>3</v>
      </c>
      <c r="DD2113" t="s">
        <v>3</v>
      </c>
      <c r="DE2113" t="s">
        <v>3</v>
      </c>
      <c r="DF2113" t="s">
        <v>3</v>
      </c>
      <c r="DG2113" t="s">
        <v>3</v>
      </c>
      <c r="DH2113" t="s">
        <v>3</v>
      </c>
      <c r="DI2113" t="s">
        <v>3</v>
      </c>
      <c r="DJ2113" t="s">
        <v>3</v>
      </c>
      <c r="DK2113" t="s">
        <v>3</v>
      </c>
      <c r="DL2113" t="s">
        <v>3</v>
      </c>
      <c r="DM2113" t="s">
        <v>3</v>
      </c>
      <c r="DN2113">
        <v>0</v>
      </c>
      <c r="DO2113">
        <v>0</v>
      </c>
      <c r="DP2113">
        <v>1</v>
      </c>
      <c r="DQ2113">
        <v>1</v>
      </c>
      <c r="DU2113">
        <v>1009</v>
      </c>
      <c r="DV2113" t="s">
        <v>27</v>
      </c>
      <c r="DW2113" t="s">
        <v>27</v>
      </c>
      <c r="DX2113">
        <v>1000</v>
      </c>
      <c r="EE2113">
        <v>51482691</v>
      </c>
      <c r="EF2113">
        <v>1</v>
      </c>
      <c r="EG2113" t="s">
        <v>21</v>
      </c>
      <c r="EH2113">
        <v>0</v>
      </c>
      <c r="EI2113" t="s">
        <v>3</v>
      </c>
      <c r="EJ2113">
        <v>4</v>
      </c>
      <c r="EK2113">
        <v>1</v>
      </c>
      <c r="EL2113" t="s">
        <v>37</v>
      </c>
      <c r="EM2113" t="s">
        <v>23</v>
      </c>
      <c r="EO2113" t="s">
        <v>3</v>
      </c>
      <c r="EQ2113">
        <v>0</v>
      </c>
      <c r="ER2113">
        <v>165.91</v>
      </c>
      <c r="ES2113">
        <v>0</v>
      </c>
      <c r="ET2113">
        <v>165.91</v>
      </c>
      <c r="EU2113">
        <v>90.18</v>
      </c>
      <c r="EV2113">
        <v>0</v>
      </c>
      <c r="EW2113">
        <v>0</v>
      </c>
      <c r="EX2113">
        <v>0</v>
      </c>
      <c r="EY2113">
        <v>0</v>
      </c>
      <c r="FQ2113">
        <v>0</v>
      </c>
      <c r="FR2113">
        <f t="shared" si="1745"/>
        <v>0</v>
      </c>
      <c r="FS2113">
        <v>0</v>
      </c>
      <c r="FX2113">
        <v>0</v>
      </c>
      <c r="FY2113">
        <v>0</v>
      </c>
      <c r="GA2113" t="s">
        <v>3</v>
      </c>
      <c r="GD2113">
        <v>1</v>
      </c>
      <c r="GF2113">
        <v>1912105629</v>
      </c>
      <c r="GG2113">
        <v>2</v>
      </c>
      <c r="GH2113">
        <v>1</v>
      </c>
      <c r="GI2113">
        <v>-2</v>
      </c>
      <c r="GJ2113">
        <v>0</v>
      </c>
      <c r="GK2113">
        <v>0</v>
      </c>
      <c r="GL2113">
        <f t="shared" si="1746"/>
        <v>0</v>
      </c>
      <c r="GM2113">
        <f>ROUND(O2113+X2113+Y2113,2)+GX2113</f>
        <v>0</v>
      </c>
      <c r="GN2113">
        <f>IF(OR(BI2113=0,BI2113=1),ROUND(O2113+X2113+Y2113,2),0)</f>
        <v>0</v>
      </c>
      <c r="GO2113">
        <f>IF(BI2113=2,ROUND(O2113+X2113+Y2113,2),0)</f>
        <v>0</v>
      </c>
      <c r="GP2113">
        <f>IF(BI2113=4,ROUND(O2113+X2113+Y2113,2)+GX2113,0)</f>
        <v>0</v>
      </c>
      <c r="GR2113">
        <v>0</v>
      </c>
      <c r="GS2113">
        <v>3</v>
      </c>
      <c r="GT2113">
        <v>0</v>
      </c>
      <c r="GU2113" t="s">
        <v>3</v>
      </c>
      <c r="GV2113">
        <f t="shared" si="1747"/>
        <v>0</v>
      </c>
      <c r="GW2113">
        <v>1</v>
      </c>
      <c r="GX2113">
        <f t="shared" si="1748"/>
        <v>0</v>
      </c>
      <c r="HA2113">
        <v>0</v>
      </c>
      <c r="HB2113">
        <v>0</v>
      </c>
      <c r="HC2113">
        <f t="shared" si="1749"/>
        <v>0</v>
      </c>
      <c r="HE2113" t="s">
        <v>3</v>
      </c>
      <c r="HF2113" t="s">
        <v>3</v>
      </c>
      <c r="IK2113">
        <f t="shared" si="1750"/>
        <v>0</v>
      </c>
    </row>
    <row r="2114" spans="1:245" x14ac:dyDescent="0.2">
      <c r="A2114">
        <v>17</v>
      </c>
      <c r="B2114">
        <v>1</v>
      </c>
      <c r="C2114">
        <f>ROW(SmtRes!A677)</f>
        <v>677</v>
      </c>
      <c r="D2114">
        <f>ROW(EtalonRes!A653)</f>
        <v>653</v>
      </c>
      <c r="E2114" t="s">
        <v>138</v>
      </c>
      <c r="F2114" t="s">
        <v>43</v>
      </c>
      <c r="G2114" t="s">
        <v>44</v>
      </c>
      <c r="H2114" t="s">
        <v>27</v>
      </c>
      <c r="I2114">
        <v>0</v>
      </c>
      <c r="J2114">
        <v>0</v>
      </c>
      <c r="O2114">
        <f t="shared" si="1716"/>
        <v>0</v>
      </c>
      <c r="P2114">
        <f t="shared" si="1717"/>
        <v>0</v>
      </c>
      <c r="Q2114">
        <f t="shared" si="1718"/>
        <v>0</v>
      </c>
      <c r="R2114">
        <f t="shared" si="1719"/>
        <v>0</v>
      </c>
      <c r="S2114">
        <f t="shared" si="1720"/>
        <v>0</v>
      </c>
      <c r="T2114">
        <f t="shared" si="1721"/>
        <v>0</v>
      </c>
      <c r="U2114">
        <f t="shared" si="1722"/>
        <v>0</v>
      </c>
      <c r="V2114">
        <f t="shared" si="1723"/>
        <v>0</v>
      </c>
      <c r="W2114">
        <f t="shared" si="1724"/>
        <v>0</v>
      </c>
      <c r="X2114">
        <f t="shared" si="1725"/>
        <v>0</v>
      </c>
      <c r="Y2114">
        <f t="shared" si="1726"/>
        <v>0</v>
      </c>
      <c r="AA2114">
        <v>52421674</v>
      </c>
      <c r="AB2114">
        <f t="shared" si="1727"/>
        <v>1396.89</v>
      </c>
      <c r="AC2114">
        <f>ROUND(((ES2114*51)),6)</f>
        <v>0</v>
      </c>
      <c r="AD2114">
        <f>ROUND(((((ET2114*51))-((EU2114*51)))+AE2114),6)</f>
        <v>1396.89</v>
      </c>
      <c r="AE2114">
        <f>ROUND(((EU2114*51)),6)</f>
        <v>759.39</v>
      </c>
      <c r="AF2114">
        <f>ROUND(((EV2114*51)),6)</f>
        <v>0</v>
      </c>
      <c r="AG2114">
        <f t="shared" si="1731"/>
        <v>0</v>
      </c>
      <c r="AH2114">
        <f>((EW2114*51))</f>
        <v>0</v>
      </c>
      <c r="AI2114">
        <f>((EX2114*51))</f>
        <v>0</v>
      </c>
      <c r="AJ2114">
        <f t="shared" si="1733"/>
        <v>0</v>
      </c>
      <c r="AK2114">
        <v>27.39</v>
      </c>
      <c r="AL2114">
        <v>0</v>
      </c>
      <c r="AM2114">
        <v>27.39</v>
      </c>
      <c r="AN2114">
        <v>14.89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1</v>
      </c>
      <c r="AW2114">
        <v>1</v>
      </c>
      <c r="AZ2114">
        <v>1</v>
      </c>
      <c r="BA2114">
        <v>1</v>
      </c>
      <c r="BB2114">
        <v>1</v>
      </c>
      <c r="BC2114">
        <v>1</v>
      </c>
      <c r="BD2114" t="s">
        <v>3</v>
      </c>
      <c r="BE2114" t="s">
        <v>3</v>
      </c>
      <c r="BF2114" t="s">
        <v>3</v>
      </c>
      <c r="BG2114" t="s">
        <v>3</v>
      </c>
      <c r="BH2114">
        <v>0</v>
      </c>
      <c r="BI2114">
        <v>4</v>
      </c>
      <c r="BJ2114" t="s">
        <v>45</v>
      </c>
      <c r="BM2114">
        <v>1</v>
      </c>
      <c r="BN2114">
        <v>0</v>
      </c>
      <c r="BO2114" t="s">
        <v>3</v>
      </c>
      <c r="BP2114">
        <v>0</v>
      </c>
      <c r="BQ2114">
        <v>1</v>
      </c>
      <c r="BR2114">
        <v>0</v>
      </c>
      <c r="BS2114">
        <v>1</v>
      </c>
      <c r="BT2114">
        <v>1</v>
      </c>
      <c r="BU2114">
        <v>1</v>
      </c>
      <c r="BV2114">
        <v>1</v>
      </c>
      <c r="BW2114">
        <v>1</v>
      </c>
      <c r="BX2114">
        <v>1</v>
      </c>
      <c r="BY2114" t="s">
        <v>3</v>
      </c>
      <c r="BZ2114">
        <v>0</v>
      </c>
      <c r="CA2114">
        <v>0</v>
      </c>
      <c r="CE2114">
        <v>0</v>
      </c>
      <c r="CF2114">
        <v>0</v>
      </c>
      <c r="CG2114">
        <v>0</v>
      </c>
      <c r="CM2114">
        <v>0</v>
      </c>
      <c r="CN2114" t="s">
        <v>3</v>
      </c>
      <c r="CO2114">
        <v>0</v>
      </c>
      <c r="CP2114">
        <f t="shared" si="1734"/>
        <v>0</v>
      </c>
      <c r="CQ2114">
        <f t="shared" si="1735"/>
        <v>0</v>
      </c>
      <c r="CR2114">
        <f>(((((ET2114*51))*BB2114-((EU2114*51))*BS2114)+AE2114*BS2114)*AV2114)</f>
        <v>1396.89</v>
      </c>
      <c r="CS2114">
        <f t="shared" si="1737"/>
        <v>759.39</v>
      </c>
      <c r="CT2114">
        <f t="shared" si="1738"/>
        <v>0</v>
      </c>
      <c r="CU2114">
        <f t="shared" si="1739"/>
        <v>0</v>
      </c>
      <c r="CV2114">
        <f t="shared" si="1740"/>
        <v>0</v>
      </c>
      <c r="CW2114">
        <f t="shared" si="1741"/>
        <v>0</v>
      </c>
      <c r="CX2114">
        <f t="shared" si="1742"/>
        <v>0</v>
      </c>
      <c r="CY2114">
        <f t="shared" si="1743"/>
        <v>0</v>
      </c>
      <c r="CZ2114">
        <f t="shared" si="1744"/>
        <v>0</v>
      </c>
      <c r="DC2114" t="s">
        <v>3</v>
      </c>
      <c r="DD2114" t="s">
        <v>46</v>
      </c>
      <c r="DE2114" t="s">
        <v>46</v>
      </c>
      <c r="DF2114" t="s">
        <v>46</v>
      </c>
      <c r="DG2114" t="s">
        <v>46</v>
      </c>
      <c r="DH2114" t="s">
        <v>3</v>
      </c>
      <c r="DI2114" t="s">
        <v>46</v>
      </c>
      <c r="DJ2114" t="s">
        <v>46</v>
      </c>
      <c r="DK2114" t="s">
        <v>3</v>
      </c>
      <c r="DL2114" t="s">
        <v>3</v>
      </c>
      <c r="DM2114" t="s">
        <v>3</v>
      </c>
      <c r="DN2114">
        <v>0</v>
      </c>
      <c r="DO2114">
        <v>0</v>
      </c>
      <c r="DP2114">
        <v>1</v>
      </c>
      <c r="DQ2114">
        <v>1</v>
      </c>
      <c r="DU2114">
        <v>1009</v>
      </c>
      <c r="DV2114" t="s">
        <v>27</v>
      </c>
      <c r="DW2114" t="s">
        <v>27</v>
      </c>
      <c r="DX2114">
        <v>1000</v>
      </c>
      <c r="EE2114">
        <v>51482691</v>
      </c>
      <c r="EF2114">
        <v>1</v>
      </c>
      <c r="EG2114" t="s">
        <v>21</v>
      </c>
      <c r="EH2114">
        <v>0</v>
      </c>
      <c r="EI2114" t="s">
        <v>3</v>
      </c>
      <c r="EJ2114">
        <v>4</v>
      </c>
      <c r="EK2114">
        <v>1</v>
      </c>
      <c r="EL2114" t="s">
        <v>37</v>
      </c>
      <c r="EM2114" t="s">
        <v>23</v>
      </c>
      <c r="EO2114" t="s">
        <v>3</v>
      </c>
      <c r="EQ2114">
        <v>0</v>
      </c>
      <c r="ER2114">
        <v>27.39</v>
      </c>
      <c r="ES2114">
        <v>0</v>
      </c>
      <c r="ET2114">
        <v>27.39</v>
      </c>
      <c r="EU2114">
        <v>14.89</v>
      </c>
      <c r="EV2114">
        <v>0</v>
      </c>
      <c r="EW2114">
        <v>0</v>
      </c>
      <c r="EX2114">
        <v>0</v>
      </c>
      <c r="EY2114">
        <v>0</v>
      </c>
      <c r="FQ2114">
        <v>0</v>
      </c>
      <c r="FR2114">
        <f t="shared" si="1745"/>
        <v>0</v>
      </c>
      <c r="FS2114">
        <v>0</v>
      </c>
      <c r="FX2114">
        <v>0</v>
      </c>
      <c r="FY2114">
        <v>0</v>
      </c>
      <c r="GA2114" t="s">
        <v>3</v>
      </c>
      <c r="GD2114">
        <v>1</v>
      </c>
      <c r="GF2114">
        <v>972108674</v>
      </c>
      <c r="GG2114">
        <v>2</v>
      </c>
      <c r="GH2114">
        <v>1</v>
      </c>
      <c r="GI2114">
        <v>-2</v>
      </c>
      <c r="GJ2114">
        <v>0</v>
      </c>
      <c r="GK2114">
        <v>0</v>
      </c>
      <c r="GL2114">
        <f t="shared" si="1746"/>
        <v>0</v>
      </c>
      <c r="GM2114">
        <f>ROUND(O2114+X2114+Y2114,2)+GX2114</f>
        <v>0</v>
      </c>
      <c r="GN2114">
        <f>IF(OR(BI2114=0,BI2114=1),ROUND(O2114+X2114+Y2114,2),0)</f>
        <v>0</v>
      </c>
      <c r="GO2114">
        <f>IF(BI2114=2,ROUND(O2114+X2114+Y2114,2),0)</f>
        <v>0</v>
      </c>
      <c r="GP2114">
        <f>IF(BI2114=4,ROUND(O2114+X2114+Y2114,2)+GX2114,0)</f>
        <v>0</v>
      </c>
      <c r="GR2114">
        <v>0</v>
      </c>
      <c r="GS2114">
        <v>3</v>
      </c>
      <c r="GT2114">
        <v>0</v>
      </c>
      <c r="GU2114" t="s">
        <v>46</v>
      </c>
      <c r="GV2114">
        <f>ROUND(((GT2114*51)),6)</f>
        <v>0</v>
      </c>
      <c r="GW2114">
        <v>1</v>
      </c>
      <c r="GX2114">
        <f t="shared" si="1748"/>
        <v>0</v>
      </c>
      <c r="HA2114">
        <v>0</v>
      </c>
      <c r="HB2114">
        <v>0</v>
      </c>
      <c r="HC2114">
        <f t="shared" si="1749"/>
        <v>0</v>
      </c>
      <c r="HE2114" t="s">
        <v>3</v>
      </c>
      <c r="HF2114" t="s">
        <v>3</v>
      </c>
      <c r="IK2114">
        <f t="shared" si="1750"/>
        <v>0</v>
      </c>
    </row>
    <row r="2115" spans="1:245" x14ac:dyDescent="0.2">
      <c r="A2115">
        <v>17</v>
      </c>
      <c r="B2115">
        <v>1</v>
      </c>
      <c r="E2115" t="s">
        <v>139</v>
      </c>
      <c r="F2115" t="s">
        <v>48</v>
      </c>
      <c r="G2115" t="s">
        <v>49</v>
      </c>
      <c r="H2115" t="s">
        <v>27</v>
      </c>
      <c r="I2115">
        <v>0</v>
      </c>
      <c r="J2115">
        <v>0</v>
      </c>
      <c r="O2115">
        <f t="shared" si="1716"/>
        <v>0</v>
      </c>
      <c r="P2115">
        <f t="shared" si="1717"/>
        <v>0</v>
      </c>
      <c r="Q2115">
        <f t="shared" si="1718"/>
        <v>0</v>
      </c>
      <c r="R2115">
        <f t="shared" si="1719"/>
        <v>0</v>
      </c>
      <c r="S2115">
        <f t="shared" si="1720"/>
        <v>0</v>
      </c>
      <c r="T2115">
        <f t="shared" si="1721"/>
        <v>0</v>
      </c>
      <c r="U2115">
        <f t="shared" si="1722"/>
        <v>0</v>
      </c>
      <c r="V2115">
        <f t="shared" si="1723"/>
        <v>0</v>
      </c>
      <c r="W2115">
        <f t="shared" si="1724"/>
        <v>0</v>
      </c>
      <c r="X2115">
        <f t="shared" si="1725"/>
        <v>0</v>
      </c>
      <c r="Y2115">
        <f t="shared" si="1726"/>
        <v>0</v>
      </c>
      <c r="AA2115">
        <v>52421674</v>
      </c>
      <c r="AB2115">
        <f t="shared" si="1727"/>
        <v>150.61000000000001</v>
      </c>
      <c r="AC2115">
        <f t="shared" ref="AC2115:AC2128" si="1751">ROUND((ES2115),6)</f>
        <v>150.61000000000001</v>
      </c>
      <c r="AD2115">
        <f t="shared" ref="AD2115:AD2128" si="1752">ROUND((((ET2115)-(EU2115))+AE2115),6)</f>
        <v>0</v>
      </c>
      <c r="AE2115">
        <f t="shared" ref="AE2115:AE2128" si="1753">ROUND((EU2115),6)</f>
        <v>0</v>
      </c>
      <c r="AF2115">
        <f t="shared" ref="AF2115:AF2128" si="1754">ROUND((EV2115),6)</f>
        <v>0</v>
      </c>
      <c r="AG2115">
        <f t="shared" si="1731"/>
        <v>0</v>
      </c>
      <c r="AH2115">
        <f t="shared" ref="AH2115:AH2128" si="1755">(EW2115)</f>
        <v>0</v>
      </c>
      <c r="AI2115">
        <f t="shared" ref="AI2115:AI2128" si="1756">(EX2115)</f>
        <v>0</v>
      </c>
      <c r="AJ2115">
        <f t="shared" si="1733"/>
        <v>0</v>
      </c>
      <c r="AK2115">
        <v>150.61000000000001</v>
      </c>
      <c r="AL2115">
        <v>150.61000000000001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1</v>
      </c>
      <c r="AW2115">
        <v>1</v>
      </c>
      <c r="AZ2115">
        <v>1</v>
      </c>
      <c r="BA2115">
        <v>1</v>
      </c>
      <c r="BB2115">
        <v>1</v>
      </c>
      <c r="BC2115">
        <v>1</v>
      </c>
      <c r="BD2115" t="s">
        <v>3</v>
      </c>
      <c r="BE2115" t="s">
        <v>3</v>
      </c>
      <c r="BF2115" t="s">
        <v>3</v>
      </c>
      <c r="BG2115" t="s">
        <v>3</v>
      </c>
      <c r="BH2115">
        <v>3</v>
      </c>
      <c r="BI2115">
        <v>1</v>
      </c>
      <c r="BJ2115" t="s">
        <v>3</v>
      </c>
      <c r="BM2115">
        <v>6001</v>
      </c>
      <c r="BN2115">
        <v>0</v>
      </c>
      <c r="BO2115" t="s">
        <v>3</v>
      </c>
      <c r="BP2115">
        <v>0</v>
      </c>
      <c r="BQ2115">
        <v>0</v>
      </c>
      <c r="BR2115">
        <v>0</v>
      </c>
      <c r="BS2115">
        <v>1</v>
      </c>
      <c r="BT2115">
        <v>1</v>
      </c>
      <c r="BU2115">
        <v>1</v>
      </c>
      <c r="BV2115">
        <v>1</v>
      </c>
      <c r="BW2115">
        <v>1</v>
      </c>
      <c r="BX2115">
        <v>1</v>
      </c>
      <c r="BY2115" t="s">
        <v>3</v>
      </c>
      <c r="BZ2115">
        <v>0</v>
      </c>
      <c r="CA2115">
        <v>0</v>
      </c>
      <c r="CE2115">
        <v>0</v>
      </c>
      <c r="CF2115">
        <v>0</v>
      </c>
      <c r="CG2115">
        <v>0</v>
      </c>
      <c r="CM2115">
        <v>0</v>
      </c>
      <c r="CN2115" t="s">
        <v>3</v>
      </c>
      <c r="CO2115">
        <v>0</v>
      </c>
      <c r="CP2115">
        <f t="shared" si="1734"/>
        <v>0</v>
      </c>
      <c r="CQ2115">
        <f t="shared" si="1735"/>
        <v>150.61000000000001</v>
      </c>
      <c r="CR2115">
        <f t="shared" ref="CR2115:CR2128" si="1757">((((ET2115)*BB2115-(EU2115)*BS2115)+AE2115*BS2115)*AV2115)</f>
        <v>0</v>
      </c>
      <c r="CS2115">
        <f t="shared" si="1737"/>
        <v>0</v>
      </c>
      <c r="CT2115">
        <f t="shared" si="1738"/>
        <v>0</v>
      </c>
      <c r="CU2115">
        <f t="shared" si="1739"/>
        <v>0</v>
      </c>
      <c r="CV2115">
        <f t="shared" si="1740"/>
        <v>0</v>
      </c>
      <c r="CW2115">
        <f t="shared" si="1741"/>
        <v>0</v>
      </c>
      <c r="CX2115">
        <f t="shared" si="1742"/>
        <v>0</v>
      </c>
      <c r="CY2115">
        <f t="shared" si="1743"/>
        <v>0</v>
      </c>
      <c r="CZ2115">
        <f t="shared" si="1744"/>
        <v>0</v>
      </c>
      <c r="DC2115" t="s">
        <v>3</v>
      </c>
      <c r="DD2115" t="s">
        <v>3</v>
      </c>
      <c r="DE2115" t="s">
        <v>3</v>
      </c>
      <c r="DF2115" t="s">
        <v>3</v>
      </c>
      <c r="DG2115" t="s">
        <v>3</v>
      </c>
      <c r="DH2115" t="s">
        <v>3</v>
      </c>
      <c r="DI2115" t="s">
        <v>3</v>
      </c>
      <c r="DJ2115" t="s">
        <v>3</v>
      </c>
      <c r="DK2115" t="s">
        <v>3</v>
      </c>
      <c r="DL2115" t="s">
        <v>3</v>
      </c>
      <c r="DM2115" t="s">
        <v>3</v>
      </c>
      <c r="DN2115">
        <v>0</v>
      </c>
      <c r="DO2115">
        <v>0</v>
      </c>
      <c r="DP2115">
        <v>1</v>
      </c>
      <c r="DQ2115">
        <v>1</v>
      </c>
      <c r="DU2115">
        <v>1009</v>
      </c>
      <c r="DV2115" t="s">
        <v>27</v>
      </c>
      <c r="DW2115" t="s">
        <v>27</v>
      </c>
      <c r="DX2115">
        <v>1000</v>
      </c>
      <c r="EE2115">
        <v>51764353</v>
      </c>
      <c r="EF2115">
        <v>0</v>
      </c>
      <c r="EG2115" t="s">
        <v>50</v>
      </c>
      <c r="EH2115">
        <v>0</v>
      </c>
      <c r="EI2115" t="s">
        <v>3</v>
      </c>
      <c r="EJ2115">
        <v>1</v>
      </c>
      <c r="EK2115">
        <v>6001</v>
      </c>
      <c r="EL2115" t="s">
        <v>51</v>
      </c>
      <c r="EM2115" t="s">
        <v>50</v>
      </c>
      <c r="EO2115" t="s">
        <v>3</v>
      </c>
      <c r="EQ2115">
        <v>0</v>
      </c>
      <c r="ER2115">
        <v>150.61000000000001</v>
      </c>
      <c r="ES2115">
        <v>150.61000000000001</v>
      </c>
      <c r="ET2115">
        <v>0</v>
      </c>
      <c r="EU2115">
        <v>0</v>
      </c>
      <c r="EV2115">
        <v>0</v>
      </c>
      <c r="EW2115">
        <v>0</v>
      </c>
      <c r="EX2115">
        <v>0</v>
      </c>
      <c r="EY2115">
        <v>0</v>
      </c>
      <c r="EZ2115">
        <v>5</v>
      </c>
      <c r="FC2115">
        <v>1</v>
      </c>
      <c r="FD2115">
        <v>18</v>
      </c>
      <c r="FF2115">
        <v>180.73</v>
      </c>
      <c r="FQ2115">
        <v>0</v>
      </c>
      <c r="FR2115">
        <f t="shared" si="1745"/>
        <v>0</v>
      </c>
      <c r="FS2115">
        <v>0</v>
      </c>
      <c r="FX2115">
        <v>0</v>
      </c>
      <c r="FY2115">
        <v>0</v>
      </c>
      <c r="GA2115" t="s">
        <v>52</v>
      </c>
      <c r="GD2115">
        <v>0</v>
      </c>
      <c r="GF2115">
        <v>-611639470</v>
      </c>
      <c r="GG2115">
        <v>2</v>
      </c>
      <c r="GH2115">
        <v>3</v>
      </c>
      <c r="GI2115">
        <v>-2</v>
      </c>
      <c r="GJ2115">
        <v>0</v>
      </c>
      <c r="GK2115">
        <f>ROUND(R2115*(R12)/100,2)</f>
        <v>0</v>
      </c>
      <c r="GL2115">
        <f t="shared" si="1746"/>
        <v>0</v>
      </c>
      <c r="GM2115">
        <f t="shared" ref="GM2115:GM2128" si="1758">ROUND(O2115+X2115+Y2115+GK2115,2)+GX2115</f>
        <v>0</v>
      </c>
      <c r="GN2115">
        <f t="shared" ref="GN2115:GN2128" si="1759">IF(OR(BI2115=0,BI2115=1),ROUND(O2115+X2115+Y2115+GK2115,2),0)</f>
        <v>0</v>
      </c>
      <c r="GO2115">
        <f t="shared" ref="GO2115:GO2128" si="1760">IF(BI2115=2,ROUND(O2115+X2115+Y2115+GK2115,2),0)</f>
        <v>0</v>
      </c>
      <c r="GP2115">
        <f t="shared" ref="GP2115:GP2128" si="1761">IF(BI2115=4,ROUND(O2115+X2115+Y2115+GK2115,2)+GX2115,0)</f>
        <v>0</v>
      </c>
      <c r="GR2115">
        <v>1</v>
      </c>
      <c r="GS2115">
        <v>1</v>
      </c>
      <c r="GT2115">
        <v>0</v>
      </c>
      <c r="GU2115" t="s">
        <v>3</v>
      </c>
      <c r="GV2115">
        <f t="shared" ref="GV2115:GV2128" si="1762">ROUND((GT2115),6)</f>
        <v>0</v>
      </c>
      <c r="GW2115">
        <v>1</v>
      </c>
      <c r="GX2115">
        <f t="shared" si="1748"/>
        <v>0</v>
      </c>
      <c r="HA2115">
        <v>0</v>
      </c>
      <c r="HB2115">
        <v>0</v>
      </c>
      <c r="HC2115">
        <f t="shared" si="1749"/>
        <v>0</v>
      </c>
      <c r="HE2115" t="s">
        <v>53</v>
      </c>
      <c r="HF2115" t="s">
        <v>53</v>
      </c>
      <c r="IK2115">
        <f t="shared" si="1750"/>
        <v>0</v>
      </c>
    </row>
    <row r="2116" spans="1:245" x14ac:dyDescent="0.2">
      <c r="A2116">
        <v>17</v>
      </c>
      <c r="B2116">
        <v>1</v>
      </c>
      <c r="C2116">
        <f>ROW(SmtRes!A686)</f>
        <v>686</v>
      </c>
      <c r="D2116">
        <f>ROW(EtalonRes!A662)</f>
        <v>662</v>
      </c>
      <c r="E2116" t="s">
        <v>140</v>
      </c>
      <c r="F2116" t="s">
        <v>386</v>
      </c>
      <c r="G2116" t="s">
        <v>387</v>
      </c>
      <c r="H2116" t="s">
        <v>132</v>
      </c>
      <c r="I2116">
        <v>0</v>
      </c>
      <c r="J2116">
        <v>0</v>
      </c>
      <c r="O2116">
        <f t="shared" si="1716"/>
        <v>0</v>
      </c>
      <c r="P2116">
        <f t="shared" si="1717"/>
        <v>0</v>
      </c>
      <c r="Q2116">
        <f t="shared" si="1718"/>
        <v>0</v>
      </c>
      <c r="R2116">
        <f t="shared" si="1719"/>
        <v>0</v>
      </c>
      <c r="S2116">
        <f t="shared" si="1720"/>
        <v>0</v>
      </c>
      <c r="T2116">
        <f t="shared" si="1721"/>
        <v>0</v>
      </c>
      <c r="U2116">
        <f t="shared" si="1722"/>
        <v>0</v>
      </c>
      <c r="V2116">
        <f t="shared" si="1723"/>
        <v>0</v>
      </c>
      <c r="W2116">
        <f t="shared" si="1724"/>
        <v>0</v>
      </c>
      <c r="X2116">
        <f t="shared" si="1725"/>
        <v>0</v>
      </c>
      <c r="Y2116">
        <f t="shared" si="1726"/>
        <v>0</v>
      </c>
      <c r="AA2116">
        <v>52421674</v>
      </c>
      <c r="AB2116">
        <f t="shared" si="1727"/>
        <v>280864.57</v>
      </c>
      <c r="AC2116">
        <f t="shared" si="1751"/>
        <v>222479.25</v>
      </c>
      <c r="AD2116">
        <f t="shared" si="1752"/>
        <v>53736.02</v>
      </c>
      <c r="AE2116">
        <f t="shared" si="1753"/>
        <v>21215.13</v>
      </c>
      <c r="AF2116">
        <f t="shared" si="1754"/>
        <v>4649.3</v>
      </c>
      <c r="AG2116">
        <f t="shared" si="1731"/>
        <v>0</v>
      </c>
      <c r="AH2116">
        <f t="shared" si="1755"/>
        <v>24.84</v>
      </c>
      <c r="AI2116">
        <f t="shared" si="1756"/>
        <v>0</v>
      </c>
      <c r="AJ2116">
        <f t="shared" si="1733"/>
        <v>0</v>
      </c>
      <c r="AK2116">
        <v>280864.57</v>
      </c>
      <c r="AL2116">
        <v>222479.25</v>
      </c>
      <c r="AM2116">
        <v>53736.02</v>
      </c>
      <c r="AN2116">
        <v>21215.13</v>
      </c>
      <c r="AO2116">
        <v>4649.3</v>
      </c>
      <c r="AP2116">
        <v>0</v>
      </c>
      <c r="AQ2116">
        <v>24.84</v>
      </c>
      <c r="AR2116">
        <v>0</v>
      </c>
      <c r="AS2116">
        <v>0</v>
      </c>
      <c r="AT2116">
        <v>70</v>
      </c>
      <c r="AU2116">
        <v>10</v>
      </c>
      <c r="AV2116">
        <v>1</v>
      </c>
      <c r="AW2116">
        <v>1</v>
      </c>
      <c r="AZ2116">
        <v>1</v>
      </c>
      <c r="BA2116">
        <v>1</v>
      </c>
      <c r="BB2116">
        <v>1</v>
      </c>
      <c r="BC2116">
        <v>1</v>
      </c>
      <c r="BD2116" t="s">
        <v>3</v>
      </c>
      <c r="BE2116" t="s">
        <v>3</v>
      </c>
      <c r="BF2116" t="s">
        <v>3</v>
      </c>
      <c r="BG2116" t="s">
        <v>3</v>
      </c>
      <c r="BH2116">
        <v>0</v>
      </c>
      <c r="BI2116">
        <v>4</v>
      </c>
      <c r="BJ2116" t="s">
        <v>388</v>
      </c>
      <c r="BM2116">
        <v>0</v>
      </c>
      <c r="BN2116">
        <v>0</v>
      </c>
      <c r="BO2116" t="s">
        <v>3</v>
      </c>
      <c r="BP2116">
        <v>0</v>
      </c>
      <c r="BQ2116">
        <v>1</v>
      </c>
      <c r="BR2116">
        <v>0</v>
      </c>
      <c r="BS2116">
        <v>1</v>
      </c>
      <c r="BT2116">
        <v>1</v>
      </c>
      <c r="BU2116">
        <v>1</v>
      </c>
      <c r="BV2116">
        <v>1</v>
      </c>
      <c r="BW2116">
        <v>1</v>
      </c>
      <c r="BX2116">
        <v>1</v>
      </c>
      <c r="BY2116" t="s">
        <v>3</v>
      </c>
      <c r="BZ2116">
        <v>70</v>
      </c>
      <c r="CA2116">
        <v>10</v>
      </c>
      <c r="CE2116">
        <v>0</v>
      </c>
      <c r="CF2116">
        <v>0</v>
      </c>
      <c r="CG2116">
        <v>0</v>
      </c>
      <c r="CM2116">
        <v>0</v>
      </c>
      <c r="CN2116" t="s">
        <v>3</v>
      </c>
      <c r="CO2116">
        <v>0</v>
      </c>
      <c r="CP2116">
        <f t="shared" si="1734"/>
        <v>0</v>
      </c>
      <c r="CQ2116">
        <f t="shared" si="1735"/>
        <v>222479.25</v>
      </c>
      <c r="CR2116">
        <f t="shared" si="1757"/>
        <v>53736.02</v>
      </c>
      <c r="CS2116">
        <f t="shared" si="1737"/>
        <v>21215.13</v>
      </c>
      <c r="CT2116">
        <f t="shared" si="1738"/>
        <v>4649.3</v>
      </c>
      <c r="CU2116">
        <f t="shared" si="1739"/>
        <v>0</v>
      </c>
      <c r="CV2116">
        <f t="shared" si="1740"/>
        <v>24.84</v>
      </c>
      <c r="CW2116">
        <f t="shared" si="1741"/>
        <v>0</v>
      </c>
      <c r="CX2116">
        <f t="shared" si="1742"/>
        <v>0</v>
      </c>
      <c r="CY2116">
        <f t="shared" si="1743"/>
        <v>0</v>
      </c>
      <c r="CZ2116">
        <f t="shared" si="1744"/>
        <v>0</v>
      </c>
      <c r="DC2116" t="s">
        <v>3</v>
      </c>
      <c r="DD2116" t="s">
        <v>3</v>
      </c>
      <c r="DE2116" t="s">
        <v>3</v>
      </c>
      <c r="DF2116" t="s">
        <v>3</v>
      </c>
      <c r="DG2116" t="s">
        <v>3</v>
      </c>
      <c r="DH2116" t="s">
        <v>3</v>
      </c>
      <c r="DI2116" t="s">
        <v>3</v>
      </c>
      <c r="DJ2116" t="s">
        <v>3</v>
      </c>
      <c r="DK2116" t="s">
        <v>3</v>
      </c>
      <c r="DL2116" t="s">
        <v>3</v>
      </c>
      <c r="DM2116" t="s">
        <v>3</v>
      </c>
      <c r="DN2116">
        <v>0</v>
      </c>
      <c r="DO2116">
        <v>0</v>
      </c>
      <c r="DP2116">
        <v>1</v>
      </c>
      <c r="DQ2116">
        <v>1</v>
      </c>
      <c r="DU2116">
        <v>1007</v>
      </c>
      <c r="DV2116" t="s">
        <v>132</v>
      </c>
      <c r="DW2116" t="s">
        <v>132</v>
      </c>
      <c r="DX2116">
        <v>100</v>
      </c>
      <c r="EE2116">
        <v>51482689</v>
      </c>
      <c r="EF2116">
        <v>1</v>
      </c>
      <c r="EG2116" t="s">
        <v>21</v>
      </c>
      <c r="EH2116">
        <v>0</v>
      </c>
      <c r="EI2116" t="s">
        <v>3</v>
      </c>
      <c r="EJ2116">
        <v>4</v>
      </c>
      <c r="EK2116">
        <v>0</v>
      </c>
      <c r="EL2116" t="s">
        <v>22</v>
      </c>
      <c r="EM2116" t="s">
        <v>23</v>
      </c>
      <c r="EO2116" t="s">
        <v>3</v>
      </c>
      <c r="EQ2116">
        <v>0</v>
      </c>
      <c r="ER2116">
        <v>280864.57</v>
      </c>
      <c r="ES2116">
        <v>222479.25</v>
      </c>
      <c r="ET2116">
        <v>53736.02</v>
      </c>
      <c r="EU2116">
        <v>21215.13</v>
      </c>
      <c r="EV2116">
        <v>4649.3</v>
      </c>
      <c r="EW2116">
        <v>24.84</v>
      </c>
      <c r="EX2116">
        <v>0</v>
      </c>
      <c r="EY2116">
        <v>0</v>
      </c>
      <c r="FQ2116">
        <v>0</v>
      </c>
      <c r="FR2116">
        <f t="shared" si="1745"/>
        <v>0</v>
      </c>
      <c r="FS2116">
        <v>0</v>
      </c>
      <c r="FX2116">
        <v>70</v>
      </c>
      <c r="FY2116">
        <v>10</v>
      </c>
      <c r="GA2116" t="s">
        <v>3</v>
      </c>
      <c r="GD2116">
        <v>0</v>
      </c>
      <c r="GF2116">
        <v>903465972</v>
      </c>
      <c r="GG2116">
        <v>2</v>
      </c>
      <c r="GH2116">
        <v>1</v>
      </c>
      <c r="GI2116">
        <v>-2</v>
      </c>
      <c r="GJ2116">
        <v>0</v>
      </c>
      <c r="GK2116">
        <f>ROUND(R2116*(R12)/100,2)</f>
        <v>0</v>
      </c>
      <c r="GL2116">
        <f t="shared" si="1746"/>
        <v>0</v>
      </c>
      <c r="GM2116">
        <f t="shared" si="1758"/>
        <v>0</v>
      </c>
      <c r="GN2116">
        <f t="shared" si="1759"/>
        <v>0</v>
      </c>
      <c r="GO2116">
        <f t="shared" si="1760"/>
        <v>0</v>
      </c>
      <c r="GP2116">
        <f t="shared" si="1761"/>
        <v>0</v>
      </c>
      <c r="GR2116">
        <v>0</v>
      </c>
      <c r="GS2116">
        <v>3</v>
      </c>
      <c r="GT2116">
        <v>0</v>
      </c>
      <c r="GU2116" t="s">
        <v>3</v>
      </c>
      <c r="GV2116">
        <f t="shared" si="1762"/>
        <v>0</v>
      </c>
      <c r="GW2116">
        <v>1</v>
      </c>
      <c r="GX2116">
        <f t="shared" si="1748"/>
        <v>0</v>
      </c>
      <c r="HA2116">
        <v>0</v>
      </c>
      <c r="HB2116">
        <v>0</v>
      </c>
      <c r="HC2116">
        <f t="shared" si="1749"/>
        <v>0</v>
      </c>
      <c r="HE2116" t="s">
        <v>3</v>
      </c>
      <c r="HF2116" t="s">
        <v>3</v>
      </c>
      <c r="IK2116">
        <f t="shared" si="1750"/>
        <v>0</v>
      </c>
    </row>
    <row r="2117" spans="1:245" x14ac:dyDescent="0.2">
      <c r="A2117">
        <v>17</v>
      </c>
      <c r="B2117">
        <v>1</v>
      </c>
      <c r="C2117">
        <f>ROW(SmtRes!A691)</f>
        <v>691</v>
      </c>
      <c r="D2117">
        <f>ROW(EtalonRes!A666)</f>
        <v>666</v>
      </c>
      <c r="E2117" t="s">
        <v>3</v>
      </c>
      <c r="F2117" t="s">
        <v>68</v>
      </c>
      <c r="G2117" t="s">
        <v>69</v>
      </c>
      <c r="H2117" t="s">
        <v>70</v>
      </c>
      <c r="I2117">
        <v>0</v>
      </c>
      <c r="J2117">
        <v>0</v>
      </c>
      <c r="O2117">
        <f t="shared" si="1716"/>
        <v>0</v>
      </c>
      <c r="P2117">
        <f t="shared" si="1717"/>
        <v>0</v>
      </c>
      <c r="Q2117">
        <f t="shared" si="1718"/>
        <v>0</v>
      </c>
      <c r="R2117">
        <f t="shared" si="1719"/>
        <v>0</v>
      </c>
      <c r="S2117">
        <f t="shared" si="1720"/>
        <v>0</v>
      </c>
      <c r="T2117">
        <f t="shared" si="1721"/>
        <v>0</v>
      </c>
      <c r="U2117">
        <f t="shared" si="1722"/>
        <v>0</v>
      </c>
      <c r="V2117">
        <f t="shared" si="1723"/>
        <v>0</v>
      </c>
      <c r="W2117">
        <f t="shared" si="1724"/>
        <v>0</v>
      </c>
      <c r="X2117">
        <f t="shared" si="1725"/>
        <v>0</v>
      </c>
      <c r="Y2117">
        <f t="shared" si="1726"/>
        <v>0</v>
      </c>
      <c r="AA2117">
        <v>-1</v>
      </c>
      <c r="AB2117">
        <f t="shared" si="1727"/>
        <v>23966.9</v>
      </c>
      <c r="AC2117">
        <f t="shared" si="1751"/>
        <v>20488.849999999999</v>
      </c>
      <c r="AD2117">
        <f t="shared" si="1752"/>
        <v>1123.06</v>
      </c>
      <c r="AE2117">
        <f t="shared" si="1753"/>
        <v>471.72</v>
      </c>
      <c r="AF2117">
        <f t="shared" si="1754"/>
        <v>2354.9899999999998</v>
      </c>
      <c r="AG2117">
        <f t="shared" si="1731"/>
        <v>0</v>
      </c>
      <c r="AH2117">
        <f t="shared" si="1755"/>
        <v>10.3</v>
      </c>
      <c r="AI2117">
        <f t="shared" si="1756"/>
        <v>0</v>
      </c>
      <c r="AJ2117">
        <f t="shared" si="1733"/>
        <v>0</v>
      </c>
      <c r="AK2117">
        <v>23966.9</v>
      </c>
      <c r="AL2117">
        <v>20488.849999999999</v>
      </c>
      <c r="AM2117">
        <v>1123.06</v>
      </c>
      <c r="AN2117">
        <v>471.72</v>
      </c>
      <c r="AO2117">
        <v>2354.9899999999998</v>
      </c>
      <c r="AP2117">
        <v>0</v>
      </c>
      <c r="AQ2117">
        <v>10.3</v>
      </c>
      <c r="AR2117">
        <v>0</v>
      </c>
      <c r="AS2117">
        <v>0</v>
      </c>
      <c r="AT2117">
        <v>70</v>
      </c>
      <c r="AU2117">
        <v>10</v>
      </c>
      <c r="AV2117">
        <v>1</v>
      </c>
      <c r="AW2117">
        <v>1</v>
      </c>
      <c r="AZ2117">
        <v>1</v>
      </c>
      <c r="BA2117">
        <v>1</v>
      </c>
      <c r="BB2117">
        <v>1</v>
      </c>
      <c r="BC2117">
        <v>1</v>
      </c>
      <c r="BD2117" t="s">
        <v>3</v>
      </c>
      <c r="BE2117" t="s">
        <v>3</v>
      </c>
      <c r="BF2117" t="s">
        <v>3</v>
      </c>
      <c r="BG2117" t="s">
        <v>3</v>
      </c>
      <c r="BH2117">
        <v>0</v>
      </c>
      <c r="BI2117">
        <v>4</v>
      </c>
      <c r="BJ2117" t="s">
        <v>71</v>
      </c>
      <c r="BM2117">
        <v>0</v>
      </c>
      <c r="BN2117">
        <v>0</v>
      </c>
      <c r="BO2117" t="s">
        <v>3</v>
      </c>
      <c r="BP2117">
        <v>0</v>
      </c>
      <c r="BQ2117">
        <v>1</v>
      </c>
      <c r="BR2117">
        <v>0</v>
      </c>
      <c r="BS2117">
        <v>1</v>
      </c>
      <c r="BT2117">
        <v>1</v>
      </c>
      <c r="BU2117">
        <v>1</v>
      </c>
      <c r="BV2117">
        <v>1</v>
      </c>
      <c r="BW2117">
        <v>1</v>
      </c>
      <c r="BX2117">
        <v>1</v>
      </c>
      <c r="BY2117" t="s">
        <v>3</v>
      </c>
      <c r="BZ2117">
        <v>70</v>
      </c>
      <c r="CA2117">
        <v>10</v>
      </c>
      <c r="CE2117">
        <v>0</v>
      </c>
      <c r="CF2117">
        <v>0</v>
      </c>
      <c r="CG2117">
        <v>0</v>
      </c>
      <c r="CM2117">
        <v>0</v>
      </c>
      <c r="CN2117" t="s">
        <v>3</v>
      </c>
      <c r="CO2117">
        <v>0</v>
      </c>
      <c r="CP2117">
        <f t="shared" si="1734"/>
        <v>0</v>
      </c>
      <c r="CQ2117">
        <f t="shared" si="1735"/>
        <v>20488.849999999999</v>
      </c>
      <c r="CR2117">
        <f t="shared" si="1757"/>
        <v>1123.06</v>
      </c>
      <c r="CS2117">
        <f t="shared" si="1737"/>
        <v>471.72</v>
      </c>
      <c r="CT2117">
        <f t="shared" si="1738"/>
        <v>2354.9899999999998</v>
      </c>
      <c r="CU2117">
        <f t="shared" si="1739"/>
        <v>0</v>
      </c>
      <c r="CV2117">
        <f t="shared" si="1740"/>
        <v>10.3</v>
      </c>
      <c r="CW2117">
        <f t="shared" si="1741"/>
        <v>0</v>
      </c>
      <c r="CX2117">
        <f t="shared" si="1742"/>
        <v>0</v>
      </c>
      <c r="CY2117">
        <f t="shared" si="1743"/>
        <v>0</v>
      </c>
      <c r="CZ2117">
        <f t="shared" si="1744"/>
        <v>0</v>
      </c>
      <c r="DC2117" t="s">
        <v>3</v>
      </c>
      <c r="DD2117" t="s">
        <v>3</v>
      </c>
      <c r="DE2117" t="s">
        <v>3</v>
      </c>
      <c r="DF2117" t="s">
        <v>3</v>
      </c>
      <c r="DG2117" t="s">
        <v>3</v>
      </c>
      <c r="DH2117" t="s">
        <v>3</v>
      </c>
      <c r="DI2117" t="s">
        <v>3</v>
      </c>
      <c r="DJ2117" t="s">
        <v>3</v>
      </c>
      <c r="DK2117" t="s">
        <v>3</v>
      </c>
      <c r="DL2117" t="s">
        <v>3</v>
      </c>
      <c r="DM2117" t="s">
        <v>3</v>
      </c>
      <c r="DN2117">
        <v>0</v>
      </c>
      <c r="DO2117">
        <v>0</v>
      </c>
      <c r="DP2117">
        <v>1</v>
      </c>
      <c r="DQ2117">
        <v>1</v>
      </c>
      <c r="DU2117">
        <v>1005</v>
      </c>
      <c r="DV2117" t="s">
        <v>70</v>
      </c>
      <c r="DW2117" t="s">
        <v>70</v>
      </c>
      <c r="DX2117">
        <v>100</v>
      </c>
      <c r="EE2117">
        <v>51482689</v>
      </c>
      <c r="EF2117">
        <v>1</v>
      </c>
      <c r="EG2117" t="s">
        <v>21</v>
      </c>
      <c r="EH2117">
        <v>0</v>
      </c>
      <c r="EI2117" t="s">
        <v>3</v>
      </c>
      <c r="EJ2117">
        <v>4</v>
      </c>
      <c r="EK2117">
        <v>0</v>
      </c>
      <c r="EL2117" t="s">
        <v>22</v>
      </c>
      <c r="EM2117" t="s">
        <v>23</v>
      </c>
      <c r="EO2117" t="s">
        <v>3</v>
      </c>
      <c r="EQ2117">
        <v>1024</v>
      </c>
      <c r="ER2117">
        <v>23966.9</v>
      </c>
      <c r="ES2117">
        <v>20488.849999999999</v>
      </c>
      <c r="ET2117">
        <v>1123.06</v>
      </c>
      <c r="EU2117">
        <v>471.72</v>
      </c>
      <c r="EV2117">
        <v>2354.9899999999998</v>
      </c>
      <c r="EW2117">
        <v>10.3</v>
      </c>
      <c r="EX2117">
        <v>0</v>
      </c>
      <c r="EY2117">
        <v>0</v>
      </c>
      <c r="FQ2117">
        <v>0</v>
      </c>
      <c r="FR2117">
        <f t="shared" si="1745"/>
        <v>0</v>
      </c>
      <c r="FS2117">
        <v>0</v>
      </c>
      <c r="FX2117">
        <v>70</v>
      </c>
      <c r="FY2117">
        <v>10</v>
      </c>
      <c r="GA2117" t="s">
        <v>3</v>
      </c>
      <c r="GD2117">
        <v>0</v>
      </c>
      <c r="GF2117">
        <v>1620255239</v>
      </c>
      <c r="GG2117">
        <v>2</v>
      </c>
      <c r="GH2117">
        <v>1</v>
      </c>
      <c r="GI2117">
        <v>-2</v>
      </c>
      <c r="GJ2117">
        <v>0</v>
      </c>
      <c r="GK2117">
        <f>ROUND(R2117*(R12)/100,2)</f>
        <v>0</v>
      </c>
      <c r="GL2117">
        <f t="shared" si="1746"/>
        <v>0</v>
      </c>
      <c r="GM2117">
        <f t="shared" si="1758"/>
        <v>0</v>
      </c>
      <c r="GN2117">
        <f t="shared" si="1759"/>
        <v>0</v>
      </c>
      <c r="GO2117">
        <f t="shared" si="1760"/>
        <v>0</v>
      </c>
      <c r="GP2117">
        <f t="shared" si="1761"/>
        <v>0</v>
      </c>
      <c r="GR2117">
        <v>0</v>
      </c>
      <c r="GS2117">
        <v>3</v>
      </c>
      <c r="GT2117">
        <v>0</v>
      </c>
      <c r="GU2117" t="s">
        <v>3</v>
      </c>
      <c r="GV2117">
        <f t="shared" si="1762"/>
        <v>0</v>
      </c>
      <c r="GW2117">
        <v>1</v>
      </c>
      <c r="GX2117">
        <f t="shared" si="1748"/>
        <v>0</v>
      </c>
      <c r="HA2117">
        <v>0</v>
      </c>
      <c r="HB2117">
        <v>0</v>
      </c>
      <c r="HC2117">
        <f t="shared" si="1749"/>
        <v>0</v>
      </c>
      <c r="HE2117" t="s">
        <v>3</v>
      </c>
      <c r="HF2117" t="s">
        <v>3</v>
      </c>
      <c r="IK2117">
        <f t="shared" si="1750"/>
        <v>0</v>
      </c>
    </row>
    <row r="2118" spans="1:245" x14ac:dyDescent="0.2">
      <c r="A2118">
        <v>18</v>
      </c>
      <c r="B2118">
        <v>1</v>
      </c>
      <c r="C2118">
        <v>691</v>
      </c>
      <c r="E2118" t="s">
        <v>3</v>
      </c>
      <c r="F2118" t="s">
        <v>64</v>
      </c>
      <c r="G2118" t="s">
        <v>65</v>
      </c>
      <c r="H2118" t="s">
        <v>27</v>
      </c>
      <c r="I2118">
        <f>I2117*J2118</f>
        <v>0</v>
      </c>
      <c r="J2118">
        <v>-7.14</v>
      </c>
      <c r="O2118">
        <f t="shared" si="1716"/>
        <v>0</v>
      </c>
      <c r="P2118">
        <f t="shared" si="1717"/>
        <v>0</v>
      </c>
      <c r="Q2118">
        <f t="shared" si="1718"/>
        <v>0</v>
      </c>
      <c r="R2118">
        <f t="shared" si="1719"/>
        <v>0</v>
      </c>
      <c r="S2118">
        <f t="shared" si="1720"/>
        <v>0</v>
      </c>
      <c r="T2118">
        <f t="shared" si="1721"/>
        <v>0</v>
      </c>
      <c r="U2118">
        <f t="shared" si="1722"/>
        <v>0</v>
      </c>
      <c r="V2118">
        <f t="shared" si="1723"/>
        <v>0</v>
      </c>
      <c r="W2118">
        <f t="shared" si="1724"/>
        <v>0</v>
      </c>
      <c r="X2118">
        <f t="shared" si="1725"/>
        <v>0</v>
      </c>
      <c r="Y2118">
        <f t="shared" si="1726"/>
        <v>0</v>
      </c>
      <c r="AA2118">
        <v>-1</v>
      </c>
      <c r="AB2118">
        <f t="shared" si="1727"/>
        <v>2652.04</v>
      </c>
      <c r="AC2118">
        <f t="shared" si="1751"/>
        <v>2652.04</v>
      </c>
      <c r="AD2118">
        <f t="shared" si="1752"/>
        <v>0</v>
      </c>
      <c r="AE2118">
        <f t="shared" si="1753"/>
        <v>0</v>
      </c>
      <c r="AF2118">
        <f t="shared" si="1754"/>
        <v>0</v>
      </c>
      <c r="AG2118">
        <f t="shared" si="1731"/>
        <v>0</v>
      </c>
      <c r="AH2118">
        <f t="shared" si="1755"/>
        <v>0</v>
      </c>
      <c r="AI2118">
        <f t="shared" si="1756"/>
        <v>0</v>
      </c>
      <c r="AJ2118">
        <f t="shared" si="1733"/>
        <v>0</v>
      </c>
      <c r="AK2118">
        <v>2652.04</v>
      </c>
      <c r="AL2118">
        <v>2652.04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70</v>
      </c>
      <c r="AU2118">
        <v>10</v>
      </c>
      <c r="AV2118">
        <v>1</v>
      </c>
      <c r="AW2118">
        <v>1</v>
      </c>
      <c r="AZ2118">
        <v>1</v>
      </c>
      <c r="BA2118">
        <v>1</v>
      </c>
      <c r="BB2118">
        <v>1</v>
      </c>
      <c r="BC2118">
        <v>1</v>
      </c>
      <c r="BD2118" t="s">
        <v>3</v>
      </c>
      <c r="BE2118" t="s">
        <v>3</v>
      </c>
      <c r="BF2118" t="s">
        <v>3</v>
      </c>
      <c r="BG2118" t="s">
        <v>3</v>
      </c>
      <c r="BH2118">
        <v>3</v>
      </c>
      <c r="BI2118">
        <v>4</v>
      </c>
      <c r="BJ2118" t="s">
        <v>66</v>
      </c>
      <c r="BM2118">
        <v>0</v>
      </c>
      <c r="BN2118">
        <v>0</v>
      </c>
      <c r="BO2118" t="s">
        <v>3</v>
      </c>
      <c r="BP2118">
        <v>0</v>
      </c>
      <c r="BQ2118">
        <v>1</v>
      </c>
      <c r="BR2118">
        <v>1</v>
      </c>
      <c r="BS2118">
        <v>1</v>
      </c>
      <c r="BT2118">
        <v>1</v>
      </c>
      <c r="BU2118">
        <v>1</v>
      </c>
      <c r="BV2118">
        <v>1</v>
      </c>
      <c r="BW2118">
        <v>1</v>
      </c>
      <c r="BX2118">
        <v>1</v>
      </c>
      <c r="BY2118" t="s">
        <v>3</v>
      </c>
      <c r="BZ2118">
        <v>70</v>
      </c>
      <c r="CA2118">
        <v>10</v>
      </c>
      <c r="CE2118">
        <v>0</v>
      </c>
      <c r="CF2118">
        <v>0</v>
      </c>
      <c r="CG2118">
        <v>0</v>
      </c>
      <c r="CM2118">
        <v>0</v>
      </c>
      <c r="CN2118" t="s">
        <v>3</v>
      </c>
      <c r="CO2118">
        <v>0</v>
      </c>
      <c r="CP2118">
        <f t="shared" si="1734"/>
        <v>0</v>
      </c>
      <c r="CQ2118">
        <f t="shared" si="1735"/>
        <v>2652.04</v>
      </c>
      <c r="CR2118">
        <f t="shared" si="1757"/>
        <v>0</v>
      </c>
      <c r="CS2118">
        <f t="shared" si="1737"/>
        <v>0</v>
      </c>
      <c r="CT2118">
        <f t="shared" si="1738"/>
        <v>0</v>
      </c>
      <c r="CU2118">
        <f t="shared" si="1739"/>
        <v>0</v>
      </c>
      <c r="CV2118">
        <f t="shared" si="1740"/>
        <v>0</v>
      </c>
      <c r="CW2118">
        <f t="shared" si="1741"/>
        <v>0</v>
      </c>
      <c r="CX2118">
        <f t="shared" si="1742"/>
        <v>0</v>
      </c>
      <c r="CY2118">
        <f t="shared" si="1743"/>
        <v>0</v>
      </c>
      <c r="CZ2118">
        <f t="shared" si="1744"/>
        <v>0</v>
      </c>
      <c r="DC2118" t="s">
        <v>3</v>
      </c>
      <c r="DD2118" t="s">
        <v>3</v>
      </c>
      <c r="DE2118" t="s">
        <v>3</v>
      </c>
      <c r="DF2118" t="s">
        <v>3</v>
      </c>
      <c r="DG2118" t="s">
        <v>3</v>
      </c>
      <c r="DH2118" t="s">
        <v>3</v>
      </c>
      <c r="DI2118" t="s">
        <v>3</v>
      </c>
      <c r="DJ2118" t="s">
        <v>3</v>
      </c>
      <c r="DK2118" t="s">
        <v>3</v>
      </c>
      <c r="DL2118" t="s">
        <v>3</v>
      </c>
      <c r="DM2118" t="s">
        <v>3</v>
      </c>
      <c r="DN2118">
        <v>0</v>
      </c>
      <c r="DO2118">
        <v>0</v>
      </c>
      <c r="DP2118">
        <v>1</v>
      </c>
      <c r="DQ2118">
        <v>1</v>
      </c>
      <c r="DU2118">
        <v>1009</v>
      </c>
      <c r="DV2118" t="s">
        <v>27</v>
      </c>
      <c r="DW2118" t="s">
        <v>27</v>
      </c>
      <c r="DX2118">
        <v>1000</v>
      </c>
      <c r="EE2118">
        <v>51482689</v>
      </c>
      <c r="EF2118">
        <v>1</v>
      </c>
      <c r="EG2118" t="s">
        <v>21</v>
      </c>
      <c r="EH2118">
        <v>0</v>
      </c>
      <c r="EI2118" t="s">
        <v>3</v>
      </c>
      <c r="EJ2118">
        <v>4</v>
      </c>
      <c r="EK2118">
        <v>0</v>
      </c>
      <c r="EL2118" t="s">
        <v>22</v>
      </c>
      <c r="EM2118" t="s">
        <v>23</v>
      </c>
      <c r="EO2118" t="s">
        <v>3</v>
      </c>
      <c r="EQ2118">
        <v>33792</v>
      </c>
      <c r="ER2118">
        <v>2652.04</v>
      </c>
      <c r="ES2118">
        <v>2652.04</v>
      </c>
      <c r="ET2118">
        <v>0</v>
      </c>
      <c r="EU2118">
        <v>0</v>
      </c>
      <c r="EV2118">
        <v>0</v>
      </c>
      <c r="EW2118">
        <v>0</v>
      </c>
      <c r="EX2118">
        <v>0</v>
      </c>
      <c r="FQ2118">
        <v>0</v>
      </c>
      <c r="FR2118">
        <f t="shared" si="1745"/>
        <v>0</v>
      </c>
      <c r="FS2118">
        <v>0</v>
      </c>
      <c r="FX2118">
        <v>70</v>
      </c>
      <c r="FY2118">
        <v>10</v>
      </c>
      <c r="GA2118" t="s">
        <v>3</v>
      </c>
      <c r="GD2118">
        <v>0</v>
      </c>
      <c r="GF2118">
        <v>-740831190</v>
      </c>
      <c r="GG2118">
        <v>2</v>
      </c>
      <c r="GH2118">
        <v>1</v>
      </c>
      <c r="GI2118">
        <v>-2</v>
      </c>
      <c r="GJ2118">
        <v>0</v>
      </c>
      <c r="GK2118">
        <f>ROUND(R2118*(R12)/100,2)</f>
        <v>0</v>
      </c>
      <c r="GL2118">
        <f t="shared" si="1746"/>
        <v>0</v>
      </c>
      <c r="GM2118">
        <f t="shared" si="1758"/>
        <v>0</v>
      </c>
      <c r="GN2118">
        <f t="shared" si="1759"/>
        <v>0</v>
      </c>
      <c r="GO2118">
        <f t="shared" si="1760"/>
        <v>0</v>
      </c>
      <c r="GP2118">
        <f t="shared" si="1761"/>
        <v>0</v>
      </c>
      <c r="GR2118">
        <v>0</v>
      </c>
      <c r="GS2118">
        <v>3</v>
      </c>
      <c r="GT2118">
        <v>0</v>
      </c>
      <c r="GU2118" t="s">
        <v>3</v>
      </c>
      <c r="GV2118">
        <f t="shared" si="1762"/>
        <v>0</v>
      </c>
      <c r="GW2118">
        <v>1</v>
      </c>
      <c r="GX2118">
        <f t="shared" si="1748"/>
        <v>0</v>
      </c>
      <c r="HA2118">
        <v>0</v>
      </c>
      <c r="HB2118">
        <v>0</v>
      </c>
      <c r="HC2118">
        <f t="shared" si="1749"/>
        <v>0</v>
      </c>
      <c r="HE2118" t="s">
        <v>3</v>
      </c>
      <c r="HF2118" t="s">
        <v>3</v>
      </c>
      <c r="IK2118">
        <f t="shared" si="1750"/>
        <v>0</v>
      </c>
    </row>
    <row r="2119" spans="1:245" x14ac:dyDescent="0.2">
      <c r="A2119">
        <v>18</v>
      </c>
      <c r="B2119">
        <v>1</v>
      </c>
      <c r="C2119">
        <v>690</v>
      </c>
      <c r="E2119" t="s">
        <v>3</v>
      </c>
      <c r="F2119" t="s">
        <v>64</v>
      </c>
      <c r="G2119" t="s">
        <v>65</v>
      </c>
      <c r="H2119" t="s">
        <v>27</v>
      </c>
      <c r="I2119">
        <f>I2117*J2119</f>
        <v>0</v>
      </c>
      <c r="J2119">
        <v>11.899999999999999</v>
      </c>
      <c r="O2119">
        <f t="shared" si="1716"/>
        <v>0</v>
      </c>
      <c r="P2119">
        <f t="shared" si="1717"/>
        <v>0</v>
      </c>
      <c r="Q2119">
        <f t="shared" si="1718"/>
        <v>0</v>
      </c>
      <c r="R2119">
        <f t="shared" si="1719"/>
        <v>0</v>
      </c>
      <c r="S2119">
        <f t="shared" si="1720"/>
        <v>0</v>
      </c>
      <c r="T2119">
        <f t="shared" si="1721"/>
        <v>0</v>
      </c>
      <c r="U2119">
        <f t="shared" si="1722"/>
        <v>0</v>
      </c>
      <c r="V2119">
        <f t="shared" si="1723"/>
        <v>0</v>
      </c>
      <c r="W2119">
        <f t="shared" si="1724"/>
        <v>0</v>
      </c>
      <c r="X2119">
        <f t="shared" si="1725"/>
        <v>0</v>
      </c>
      <c r="Y2119">
        <f t="shared" si="1726"/>
        <v>0</v>
      </c>
      <c r="AA2119">
        <v>-1</v>
      </c>
      <c r="AB2119">
        <f t="shared" si="1727"/>
        <v>2652.04</v>
      </c>
      <c r="AC2119">
        <f t="shared" si="1751"/>
        <v>2652.04</v>
      </c>
      <c r="AD2119">
        <f t="shared" si="1752"/>
        <v>0</v>
      </c>
      <c r="AE2119">
        <f t="shared" si="1753"/>
        <v>0</v>
      </c>
      <c r="AF2119">
        <f t="shared" si="1754"/>
        <v>0</v>
      </c>
      <c r="AG2119">
        <f t="shared" si="1731"/>
        <v>0</v>
      </c>
      <c r="AH2119">
        <f t="shared" si="1755"/>
        <v>0</v>
      </c>
      <c r="AI2119">
        <f t="shared" si="1756"/>
        <v>0</v>
      </c>
      <c r="AJ2119">
        <f t="shared" si="1733"/>
        <v>0</v>
      </c>
      <c r="AK2119">
        <v>2652.04</v>
      </c>
      <c r="AL2119">
        <v>2652.04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70</v>
      </c>
      <c r="AU2119">
        <v>10</v>
      </c>
      <c r="AV2119">
        <v>1</v>
      </c>
      <c r="AW2119">
        <v>1</v>
      </c>
      <c r="AZ2119">
        <v>1</v>
      </c>
      <c r="BA2119">
        <v>1</v>
      </c>
      <c r="BB2119">
        <v>1</v>
      </c>
      <c r="BC2119">
        <v>1</v>
      </c>
      <c r="BD2119" t="s">
        <v>3</v>
      </c>
      <c r="BE2119" t="s">
        <v>3</v>
      </c>
      <c r="BF2119" t="s">
        <v>3</v>
      </c>
      <c r="BG2119" t="s">
        <v>3</v>
      </c>
      <c r="BH2119">
        <v>3</v>
      </c>
      <c r="BI2119">
        <v>4</v>
      </c>
      <c r="BJ2119" t="s">
        <v>66</v>
      </c>
      <c r="BM2119">
        <v>0</v>
      </c>
      <c r="BN2119">
        <v>0</v>
      </c>
      <c r="BO2119" t="s">
        <v>3</v>
      </c>
      <c r="BP2119">
        <v>0</v>
      </c>
      <c r="BQ2119">
        <v>1</v>
      </c>
      <c r="BR2119">
        <v>0</v>
      </c>
      <c r="BS2119">
        <v>1</v>
      </c>
      <c r="BT2119">
        <v>1</v>
      </c>
      <c r="BU2119">
        <v>1</v>
      </c>
      <c r="BV2119">
        <v>1</v>
      </c>
      <c r="BW2119">
        <v>1</v>
      </c>
      <c r="BX2119">
        <v>1</v>
      </c>
      <c r="BY2119" t="s">
        <v>3</v>
      </c>
      <c r="BZ2119">
        <v>70</v>
      </c>
      <c r="CA2119">
        <v>10</v>
      </c>
      <c r="CE2119">
        <v>0</v>
      </c>
      <c r="CF2119">
        <v>0</v>
      </c>
      <c r="CG2119">
        <v>0</v>
      </c>
      <c r="CM2119">
        <v>0</v>
      </c>
      <c r="CN2119" t="s">
        <v>3</v>
      </c>
      <c r="CO2119">
        <v>0</v>
      </c>
      <c r="CP2119">
        <f t="shared" si="1734"/>
        <v>0</v>
      </c>
      <c r="CQ2119">
        <f t="shared" si="1735"/>
        <v>2652.04</v>
      </c>
      <c r="CR2119">
        <f t="shared" si="1757"/>
        <v>0</v>
      </c>
      <c r="CS2119">
        <f t="shared" si="1737"/>
        <v>0</v>
      </c>
      <c r="CT2119">
        <f t="shared" si="1738"/>
        <v>0</v>
      </c>
      <c r="CU2119">
        <f t="shared" si="1739"/>
        <v>0</v>
      </c>
      <c r="CV2119">
        <f t="shared" si="1740"/>
        <v>0</v>
      </c>
      <c r="CW2119">
        <f t="shared" si="1741"/>
        <v>0</v>
      </c>
      <c r="CX2119">
        <f t="shared" si="1742"/>
        <v>0</v>
      </c>
      <c r="CY2119">
        <f t="shared" si="1743"/>
        <v>0</v>
      </c>
      <c r="CZ2119">
        <f t="shared" si="1744"/>
        <v>0</v>
      </c>
      <c r="DC2119" t="s">
        <v>3</v>
      </c>
      <c r="DD2119" t="s">
        <v>3</v>
      </c>
      <c r="DE2119" t="s">
        <v>3</v>
      </c>
      <c r="DF2119" t="s">
        <v>3</v>
      </c>
      <c r="DG2119" t="s">
        <v>3</v>
      </c>
      <c r="DH2119" t="s">
        <v>3</v>
      </c>
      <c r="DI2119" t="s">
        <v>3</v>
      </c>
      <c r="DJ2119" t="s">
        <v>3</v>
      </c>
      <c r="DK2119" t="s">
        <v>3</v>
      </c>
      <c r="DL2119" t="s">
        <v>3</v>
      </c>
      <c r="DM2119" t="s">
        <v>3</v>
      </c>
      <c r="DN2119">
        <v>0</v>
      </c>
      <c r="DO2119">
        <v>0</v>
      </c>
      <c r="DP2119">
        <v>1</v>
      </c>
      <c r="DQ2119">
        <v>1</v>
      </c>
      <c r="DU2119">
        <v>1009</v>
      </c>
      <c r="DV2119" t="s">
        <v>27</v>
      </c>
      <c r="DW2119" t="s">
        <v>27</v>
      </c>
      <c r="DX2119">
        <v>1000</v>
      </c>
      <c r="EE2119">
        <v>51482689</v>
      </c>
      <c r="EF2119">
        <v>1</v>
      </c>
      <c r="EG2119" t="s">
        <v>21</v>
      </c>
      <c r="EH2119">
        <v>0</v>
      </c>
      <c r="EI2119" t="s">
        <v>3</v>
      </c>
      <c r="EJ2119">
        <v>4</v>
      </c>
      <c r="EK2119">
        <v>0</v>
      </c>
      <c r="EL2119" t="s">
        <v>22</v>
      </c>
      <c r="EM2119" t="s">
        <v>23</v>
      </c>
      <c r="EO2119" t="s">
        <v>3</v>
      </c>
      <c r="EQ2119">
        <v>1024</v>
      </c>
      <c r="ER2119">
        <v>2652.04</v>
      </c>
      <c r="ES2119">
        <v>2652.04</v>
      </c>
      <c r="ET2119">
        <v>0</v>
      </c>
      <c r="EU2119">
        <v>0</v>
      </c>
      <c r="EV2119">
        <v>0</v>
      </c>
      <c r="EW2119">
        <v>0</v>
      </c>
      <c r="EX2119">
        <v>0</v>
      </c>
      <c r="FQ2119">
        <v>0</v>
      </c>
      <c r="FR2119">
        <f t="shared" si="1745"/>
        <v>0</v>
      </c>
      <c r="FS2119">
        <v>0</v>
      </c>
      <c r="FX2119">
        <v>70</v>
      </c>
      <c r="FY2119">
        <v>10</v>
      </c>
      <c r="GA2119" t="s">
        <v>3</v>
      </c>
      <c r="GD2119">
        <v>0</v>
      </c>
      <c r="GF2119">
        <v>-740831190</v>
      </c>
      <c r="GG2119">
        <v>2</v>
      </c>
      <c r="GH2119">
        <v>1</v>
      </c>
      <c r="GI2119">
        <v>-2</v>
      </c>
      <c r="GJ2119">
        <v>0</v>
      </c>
      <c r="GK2119">
        <f>ROUND(R2119*(R12)/100,2)</f>
        <v>0</v>
      </c>
      <c r="GL2119">
        <f t="shared" si="1746"/>
        <v>0</v>
      </c>
      <c r="GM2119">
        <f t="shared" si="1758"/>
        <v>0</v>
      </c>
      <c r="GN2119">
        <f t="shared" si="1759"/>
        <v>0</v>
      </c>
      <c r="GO2119">
        <f t="shared" si="1760"/>
        <v>0</v>
      </c>
      <c r="GP2119">
        <f t="shared" si="1761"/>
        <v>0</v>
      </c>
      <c r="GR2119">
        <v>0</v>
      </c>
      <c r="GS2119">
        <v>3</v>
      </c>
      <c r="GT2119">
        <v>0</v>
      </c>
      <c r="GU2119" t="s">
        <v>3</v>
      </c>
      <c r="GV2119">
        <f t="shared" si="1762"/>
        <v>0</v>
      </c>
      <c r="GW2119">
        <v>1</v>
      </c>
      <c r="GX2119">
        <f t="shared" si="1748"/>
        <v>0</v>
      </c>
      <c r="HA2119">
        <v>0</v>
      </c>
      <c r="HB2119">
        <v>0</v>
      </c>
      <c r="HC2119">
        <f t="shared" si="1749"/>
        <v>0</v>
      </c>
      <c r="HE2119" t="s">
        <v>3</v>
      </c>
      <c r="HF2119" t="s">
        <v>3</v>
      </c>
      <c r="IK2119">
        <f t="shared" si="1750"/>
        <v>0</v>
      </c>
    </row>
    <row r="2120" spans="1:245" x14ac:dyDescent="0.2">
      <c r="A2120">
        <v>17</v>
      </c>
      <c r="B2120">
        <v>1</v>
      </c>
      <c r="C2120">
        <f>ROW(SmtRes!A696)</f>
        <v>696</v>
      </c>
      <c r="D2120">
        <f>ROW(EtalonRes!A670)</f>
        <v>670</v>
      </c>
      <c r="E2120" t="s">
        <v>144</v>
      </c>
      <c r="F2120" t="s">
        <v>411</v>
      </c>
      <c r="G2120" t="s">
        <v>412</v>
      </c>
      <c r="H2120" t="s">
        <v>70</v>
      </c>
      <c r="I2120">
        <v>0</v>
      </c>
      <c r="J2120">
        <v>0</v>
      </c>
      <c r="O2120">
        <f t="shared" si="1716"/>
        <v>0</v>
      </c>
      <c r="P2120">
        <f t="shared" si="1717"/>
        <v>0</v>
      </c>
      <c r="Q2120">
        <f t="shared" si="1718"/>
        <v>0</v>
      </c>
      <c r="R2120">
        <f t="shared" si="1719"/>
        <v>0</v>
      </c>
      <c r="S2120">
        <f t="shared" si="1720"/>
        <v>0</v>
      </c>
      <c r="T2120">
        <f t="shared" si="1721"/>
        <v>0</v>
      </c>
      <c r="U2120">
        <f t="shared" si="1722"/>
        <v>0</v>
      </c>
      <c r="V2120">
        <f t="shared" si="1723"/>
        <v>0</v>
      </c>
      <c r="W2120">
        <f t="shared" si="1724"/>
        <v>0</v>
      </c>
      <c r="X2120">
        <f t="shared" si="1725"/>
        <v>0</v>
      </c>
      <c r="Y2120">
        <f t="shared" si="1726"/>
        <v>0</v>
      </c>
      <c r="AA2120">
        <v>52421674</v>
      </c>
      <c r="AB2120">
        <f t="shared" si="1727"/>
        <v>33703.800000000003</v>
      </c>
      <c r="AC2120">
        <f t="shared" si="1751"/>
        <v>30225.75</v>
      </c>
      <c r="AD2120">
        <f t="shared" si="1752"/>
        <v>1123.06</v>
      </c>
      <c r="AE2120">
        <f t="shared" si="1753"/>
        <v>471.72</v>
      </c>
      <c r="AF2120">
        <f t="shared" si="1754"/>
        <v>2354.9899999999998</v>
      </c>
      <c r="AG2120">
        <f t="shared" si="1731"/>
        <v>0</v>
      </c>
      <c r="AH2120">
        <f t="shared" si="1755"/>
        <v>10.3</v>
      </c>
      <c r="AI2120">
        <f t="shared" si="1756"/>
        <v>0</v>
      </c>
      <c r="AJ2120">
        <f t="shared" si="1733"/>
        <v>0</v>
      </c>
      <c r="AK2120">
        <v>33703.800000000003</v>
      </c>
      <c r="AL2120">
        <v>30225.75</v>
      </c>
      <c r="AM2120">
        <v>1123.06</v>
      </c>
      <c r="AN2120">
        <v>471.72</v>
      </c>
      <c r="AO2120">
        <v>2354.9899999999998</v>
      </c>
      <c r="AP2120">
        <v>0</v>
      </c>
      <c r="AQ2120">
        <v>10.3</v>
      </c>
      <c r="AR2120">
        <v>0</v>
      </c>
      <c r="AS2120">
        <v>0</v>
      </c>
      <c r="AT2120">
        <v>70</v>
      </c>
      <c r="AU2120">
        <v>10</v>
      </c>
      <c r="AV2120">
        <v>1</v>
      </c>
      <c r="AW2120">
        <v>1</v>
      </c>
      <c r="AZ2120">
        <v>1</v>
      </c>
      <c r="BA2120">
        <v>1</v>
      </c>
      <c r="BB2120">
        <v>1</v>
      </c>
      <c r="BC2120">
        <v>1</v>
      </c>
      <c r="BD2120" t="s">
        <v>3</v>
      </c>
      <c r="BE2120" t="s">
        <v>3</v>
      </c>
      <c r="BF2120" t="s">
        <v>3</v>
      </c>
      <c r="BG2120" t="s">
        <v>3</v>
      </c>
      <c r="BH2120">
        <v>0</v>
      </c>
      <c r="BI2120">
        <v>4</v>
      </c>
      <c r="BJ2120" t="s">
        <v>413</v>
      </c>
      <c r="BM2120">
        <v>0</v>
      </c>
      <c r="BN2120">
        <v>0</v>
      </c>
      <c r="BO2120" t="s">
        <v>3</v>
      </c>
      <c r="BP2120">
        <v>0</v>
      </c>
      <c r="BQ2120">
        <v>1</v>
      </c>
      <c r="BR2120">
        <v>0</v>
      </c>
      <c r="BS2120">
        <v>1</v>
      </c>
      <c r="BT2120">
        <v>1</v>
      </c>
      <c r="BU2120">
        <v>1</v>
      </c>
      <c r="BV2120">
        <v>1</v>
      </c>
      <c r="BW2120">
        <v>1</v>
      </c>
      <c r="BX2120">
        <v>1</v>
      </c>
      <c r="BY2120" t="s">
        <v>3</v>
      </c>
      <c r="BZ2120">
        <v>70</v>
      </c>
      <c r="CA2120">
        <v>10</v>
      </c>
      <c r="CE2120">
        <v>0</v>
      </c>
      <c r="CF2120">
        <v>0</v>
      </c>
      <c r="CG2120">
        <v>0</v>
      </c>
      <c r="CM2120">
        <v>0</v>
      </c>
      <c r="CN2120" t="s">
        <v>3</v>
      </c>
      <c r="CO2120">
        <v>0</v>
      </c>
      <c r="CP2120">
        <f t="shared" si="1734"/>
        <v>0</v>
      </c>
      <c r="CQ2120">
        <f t="shared" si="1735"/>
        <v>30225.75</v>
      </c>
      <c r="CR2120">
        <f t="shared" si="1757"/>
        <v>1123.06</v>
      </c>
      <c r="CS2120">
        <f t="shared" si="1737"/>
        <v>471.72</v>
      </c>
      <c r="CT2120">
        <f t="shared" si="1738"/>
        <v>2354.9899999999998</v>
      </c>
      <c r="CU2120">
        <f t="shared" si="1739"/>
        <v>0</v>
      </c>
      <c r="CV2120">
        <f t="shared" si="1740"/>
        <v>10.3</v>
      </c>
      <c r="CW2120">
        <f t="shared" si="1741"/>
        <v>0</v>
      </c>
      <c r="CX2120">
        <f t="shared" si="1742"/>
        <v>0</v>
      </c>
      <c r="CY2120">
        <f t="shared" si="1743"/>
        <v>0</v>
      </c>
      <c r="CZ2120">
        <f t="shared" si="1744"/>
        <v>0</v>
      </c>
      <c r="DC2120" t="s">
        <v>3</v>
      </c>
      <c r="DD2120" t="s">
        <v>3</v>
      </c>
      <c r="DE2120" t="s">
        <v>3</v>
      </c>
      <c r="DF2120" t="s">
        <v>3</v>
      </c>
      <c r="DG2120" t="s">
        <v>3</v>
      </c>
      <c r="DH2120" t="s">
        <v>3</v>
      </c>
      <c r="DI2120" t="s">
        <v>3</v>
      </c>
      <c r="DJ2120" t="s">
        <v>3</v>
      </c>
      <c r="DK2120" t="s">
        <v>3</v>
      </c>
      <c r="DL2120" t="s">
        <v>3</v>
      </c>
      <c r="DM2120" t="s">
        <v>3</v>
      </c>
      <c r="DN2120">
        <v>0</v>
      </c>
      <c r="DO2120">
        <v>0</v>
      </c>
      <c r="DP2120">
        <v>1</v>
      </c>
      <c r="DQ2120">
        <v>1</v>
      </c>
      <c r="DU2120">
        <v>1005</v>
      </c>
      <c r="DV2120" t="s">
        <v>70</v>
      </c>
      <c r="DW2120" t="s">
        <v>70</v>
      </c>
      <c r="DX2120">
        <v>100</v>
      </c>
      <c r="EE2120">
        <v>51482689</v>
      </c>
      <c r="EF2120">
        <v>1</v>
      </c>
      <c r="EG2120" t="s">
        <v>21</v>
      </c>
      <c r="EH2120">
        <v>0</v>
      </c>
      <c r="EI2120" t="s">
        <v>3</v>
      </c>
      <c r="EJ2120">
        <v>4</v>
      </c>
      <c r="EK2120">
        <v>0</v>
      </c>
      <c r="EL2120" t="s">
        <v>22</v>
      </c>
      <c r="EM2120" t="s">
        <v>23</v>
      </c>
      <c r="EO2120" t="s">
        <v>3</v>
      </c>
      <c r="EQ2120">
        <v>0</v>
      </c>
      <c r="ER2120">
        <v>33703.800000000003</v>
      </c>
      <c r="ES2120">
        <v>30225.75</v>
      </c>
      <c r="ET2120">
        <v>1123.06</v>
      </c>
      <c r="EU2120">
        <v>471.72</v>
      </c>
      <c r="EV2120">
        <v>2354.9899999999998</v>
      </c>
      <c r="EW2120">
        <v>10.3</v>
      </c>
      <c r="EX2120">
        <v>0</v>
      </c>
      <c r="EY2120">
        <v>0</v>
      </c>
      <c r="FQ2120">
        <v>0</v>
      </c>
      <c r="FR2120">
        <f t="shared" si="1745"/>
        <v>0</v>
      </c>
      <c r="FS2120">
        <v>0</v>
      </c>
      <c r="FX2120">
        <v>70</v>
      </c>
      <c r="FY2120">
        <v>10</v>
      </c>
      <c r="GA2120" t="s">
        <v>3</v>
      </c>
      <c r="GD2120">
        <v>0</v>
      </c>
      <c r="GF2120">
        <v>984254255</v>
      </c>
      <c r="GG2120">
        <v>2</v>
      </c>
      <c r="GH2120">
        <v>1</v>
      </c>
      <c r="GI2120">
        <v>-2</v>
      </c>
      <c r="GJ2120">
        <v>0</v>
      </c>
      <c r="GK2120">
        <f>ROUND(R2120*(R12)/100,2)</f>
        <v>0</v>
      </c>
      <c r="GL2120">
        <f t="shared" si="1746"/>
        <v>0</v>
      </c>
      <c r="GM2120">
        <f t="shared" si="1758"/>
        <v>0</v>
      </c>
      <c r="GN2120">
        <f t="shared" si="1759"/>
        <v>0</v>
      </c>
      <c r="GO2120">
        <f t="shared" si="1760"/>
        <v>0</v>
      </c>
      <c r="GP2120">
        <f t="shared" si="1761"/>
        <v>0</v>
      </c>
      <c r="GR2120">
        <v>0</v>
      </c>
      <c r="GS2120">
        <v>3</v>
      </c>
      <c r="GT2120">
        <v>0</v>
      </c>
      <c r="GU2120" t="s">
        <v>3</v>
      </c>
      <c r="GV2120">
        <f t="shared" si="1762"/>
        <v>0</v>
      </c>
      <c r="GW2120">
        <v>1</v>
      </c>
      <c r="GX2120">
        <f t="shared" si="1748"/>
        <v>0</v>
      </c>
      <c r="HA2120">
        <v>0</v>
      </c>
      <c r="HB2120">
        <v>0</v>
      </c>
      <c r="HC2120">
        <f t="shared" si="1749"/>
        <v>0</v>
      </c>
      <c r="HE2120" t="s">
        <v>3</v>
      </c>
      <c r="HF2120" t="s">
        <v>3</v>
      </c>
      <c r="IK2120">
        <f t="shared" si="1750"/>
        <v>0</v>
      </c>
    </row>
    <row r="2121" spans="1:245" x14ac:dyDescent="0.2">
      <c r="A2121">
        <v>18</v>
      </c>
      <c r="B2121">
        <v>1</v>
      </c>
      <c r="C2121">
        <v>695</v>
      </c>
      <c r="E2121" t="s">
        <v>414</v>
      </c>
      <c r="F2121" t="s">
        <v>415</v>
      </c>
      <c r="G2121" t="s">
        <v>416</v>
      </c>
      <c r="H2121" t="s">
        <v>27</v>
      </c>
      <c r="I2121">
        <f>I2120*J2121</f>
        <v>0</v>
      </c>
      <c r="J2121">
        <v>-10.7</v>
      </c>
      <c r="O2121">
        <f t="shared" si="1716"/>
        <v>0</v>
      </c>
      <c r="P2121">
        <f t="shared" si="1717"/>
        <v>0</v>
      </c>
      <c r="Q2121">
        <f t="shared" si="1718"/>
        <v>0</v>
      </c>
      <c r="R2121">
        <f t="shared" si="1719"/>
        <v>0</v>
      </c>
      <c r="S2121">
        <f t="shared" si="1720"/>
        <v>0</v>
      </c>
      <c r="T2121">
        <f t="shared" si="1721"/>
        <v>0</v>
      </c>
      <c r="U2121">
        <f t="shared" si="1722"/>
        <v>0</v>
      </c>
      <c r="V2121">
        <f t="shared" si="1723"/>
        <v>0</v>
      </c>
      <c r="W2121">
        <f t="shared" si="1724"/>
        <v>0</v>
      </c>
      <c r="X2121">
        <f t="shared" si="1725"/>
        <v>0</v>
      </c>
      <c r="Y2121">
        <f t="shared" si="1726"/>
        <v>0</v>
      </c>
      <c r="AA2121">
        <v>52421674</v>
      </c>
      <c r="AB2121">
        <f t="shared" si="1727"/>
        <v>2679.67</v>
      </c>
      <c r="AC2121">
        <f t="shared" si="1751"/>
        <v>2679.67</v>
      </c>
      <c r="AD2121">
        <f t="shared" si="1752"/>
        <v>0</v>
      </c>
      <c r="AE2121">
        <f t="shared" si="1753"/>
        <v>0</v>
      </c>
      <c r="AF2121">
        <f t="shared" si="1754"/>
        <v>0</v>
      </c>
      <c r="AG2121">
        <f t="shared" si="1731"/>
        <v>0</v>
      </c>
      <c r="AH2121">
        <f t="shared" si="1755"/>
        <v>0</v>
      </c>
      <c r="AI2121">
        <f t="shared" si="1756"/>
        <v>0</v>
      </c>
      <c r="AJ2121">
        <f t="shared" si="1733"/>
        <v>0</v>
      </c>
      <c r="AK2121">
        <v>2679.67</v>
      </c>
      <c r="AL2121">
        <v>2679.67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70</v>
      </c>
      <c r="AU2121">
        <v>10</v>
      </c>
      <c r="AV2121">
        <v>1</v>
      </c>
      <c r="AW2121">
        <v>1</v>
      </c>
      <c r="AZ2121">
        <v>1</v>
      </c>
      <c r="BA2121">
        <v>1</v>
      </c>
      <c r="BB2121">
        <v>1</v>
      </c>
      <c r="BC2121">
        <v>1</v>
      </c>
      <c r="BD2121" t="s">
        <v>3</v>
      </c>
      <c r="BE2121" t="s">
        <v>3</v>
      </c>
      <c r="BF2121" t="s">
        <v>3</v>
      </c>
      <c r="BG2121" t="s">
        <v>3</v>
      </c>
      <c r="BH2121">
        <v>3</v>
      </c>
      <c r="BI2121">
        <v>4</v>
      </c>
      <c r="BJ2121" t="s">
        <v>417</v>
      </c>
      <c r="BM2121">
        <v>0</v>
      </c>
      <c r="BN2121">
        <v>0</v>
      </c>
      <c r="BO2121" t="s">
        <v>3</v>
      </c>
      <c r="BP2121">
        <v>0</v>
      </c>
      <c r="BQ2121">
        <v>1</v>
      </c>
      <c r="BR2121">
        <v>1</v>
      </c>
      <c r="BS2121">
        <v>1</v>
      </c>
      <c r="BT2121">
        <v>1</v>
      </c>
      <c r="BU2121">
        <v>1</v>
      </c>
      <c r="BV2121">
        <v>1</v>
      </c>
      <c r="BW2121">
        <v>1</v>
      </c>
      <c r="BX2121">
        <v>1</v>
      </c>
      <c r="BY2121" t="s">
        <v>3</v>
      </c>
      <c r="BZ2121">
        <v>70</v>
      </c>
      <c r="CA2121">
        <v>10</v>
      </c>
      <c r="CE2121">
        <v>0</v>
      </c>
      <c r="CF2121">
        <v>0</v>
      </c>
      <c r="CG2121">
        <v>0</v>
      </c>
      <c r="CM2121">
        <v>0</v>
      </c>
      <c r="CN2121" t="s">
        <v>3</v>
      </c>
      <c r="CO2121">
        <v>0</v>
      </c>
      <c r="CP2121">
        <f t="shared" si="1734"/>
        <v>0</v>
      </c>
      <c r="CQ2121">
        <f t="shared" si="1735"/>
        <v>2679.67</v>
      </c>
      <c r="CR2121">
        <f t="shared" si="1757"/>
        <v>0</v>
      </c>
      <c r="CS2121">
        <f t="shared" si="1737"/>
        <v>0</v>
      </c>
      <c r="CT2121">
        <f t="shared" si="1738"/>
        <v>0</v>
      </c>
      <c r="CU2121">
        <f t="shared" si="1739"/>
        <v>0</v>
      </c>
      <c r="CV2121">
        <f t="shared" si="1740"/>
        <v>0</v>
      </c>
      <c r="CW2121">
        <f t="shared" si="1741"/>
        <v>0</v>
      </c>
      <c r="CX2121">
        <f t="shared" si="1742"/>
        <v>0</v>
      </c>
      <c r="CY2121">
        <f t="shared" si="1743"/>
        <v>0</v>
      </c>
      <c r="CZ2121">
        <f t="shared" si="1744"/>
        <v>0</v>
      </c>
      <c r="DC2121" t="s">
        <v>3</v>
      </c>
      <c r="DD2121" t="s">
        <v>3</v>
      </c>
      <c r="DE2121" t="s">
        <v>3</v>
      </c>
      <c r="DF2121" t="s">
        <v>3</v>
      </c>
      <c r="DG2121" t="s">
        <v>3</v>
      </c>
      <c r="DH2121" t="s">
        <v>3</v>
      </c>
      <c r="DI2121" t="s">
        <v>3</v>
      </c>
      <c r="DJ2121" t="s">
        <v>3</v>
      </c>
      <c r="DK2121" t="s">
        <v>3</v>
      </c>
      <c r="DL2121" t="s">
        <v>3</v>
      </c>
      <c r="DM2121" t="s">
        <v>3</v>
      </c>
      <c r="DN2121">
        <v>0</v>
      </c>
      <c r="DO2121">
        <v>0</v>
      </c>
      <c r="DP2121">
        <v>1</v>
      </c>
      <c r="DQ2121">
        <v>1</v>
      </c>
      <c r="DU2121">
        <v>1009</v>
      </c>
      <c r="DV2121" t="s">
        <v>27</v>
      </c>
      <c r="DW2121" t="s">
        <v>27</v>
      </c>
      <c r="DX2121">
        <v>1000</v>
      </c>
      <c r="EE2121">
        <v>51482689</v>
      </c>
      <c r="EF2121">
        <v>1</v>
      </c>
      <c r="EG2121" t="s">
        <v>21</v>
      </c>
      <c r="EH2121">
        <v>0</v>
      </c>
      <c r="EI2121" t="s">
        <v>3</v>
      </c>
      <c r="EJ2121">
        <v>4</v>
      </c>
      <c r="EK2121">
        <v>0</v>
      </c>
      <c r="EL2121" t="s">
        <v>22</v>
      </c>
      <c r="EM2121" t="s">
        <v>23</v>
      </c>
      <c r="EO2121" t="s">
        <v>3</v>
      </c>
      <c r="EQ2121">
        <v>32768</v>
      </c>
      <c r="ER2121">
        <v>2679.67</v>
      </c>
      <c r="ES2121">
        <v>2679.67</v>
      </c>
      <c r="ET2121">
        <v>0</v>
      </c>
      <c r="EU2121">
        <v>0</v>
      </c>
      <c r="EV2121">
        <v>0</v>
      </c>
      <c r="EW2121">
        <v>0</v>
      </c>
      <c r="EX2121">
        <v>0</v>
      </c>
      <c r="FQ2121">
        <v>0</v>
      </c>
      <c r="FR2121">
        <f t="shared" si="1745"/>
        <v>0</v>
      </c>
      <c r="FS2121">
        <v>0</v>
      </c>
      <c r="FX2121">
        <v>70</v>
      </c>
      <c r="FY2121">
        <v>10</v>
      </c>
      <c r="GA2121" t="s">
        <v>3</v>
      </c>
      <c r="GD2121">
        <v>0</v>
      </c>
      <c r="GF2121">
        <v>828582171</v>
      </c>
      <c r="GG2121">
        <v>2</v>
      </c>
      <c r="GH2121">
        <v>1</v>
      </c>
      <c r="GI2121">
        <v>-2</v>
      </c>
      <c r="GJ2121">
        <v>0</v>
      </c>
      <c r="GK2121">
        <f>ROUND(R2121*(R12)/100,2)</f>
        <v>0</v>
      </c>
      <c r="GL2121">
        <f t="shared" si="1746"/>
        <v>0</v>
      </c>
      <c r="GM2121">
        <f t="shared" si="1758"/>
        <v>0</v>
      </c>
      <c r="GN2121">
        <f t="shared" si="1759"/>
        <v>0</v>
      </c>
      <c r="GO2121">
        <f t="shared" si="1760"/>
        <v>0</v>
      </c>
      <c r="GP2121">
        <f t="shared" si="1761"/>
        <v>0</v>
      </c>
      <c r="GR2121">
        <v>0</v>
      </c>
      <c r="GS2121">
        <v>3</v>
      </c>
      <c r="GT2121">
        <v>0</v>
      </c>
      <c r="GU2121" t="s">
        <v>3</v>
      </c>
      <c r="GV2121">
        <f t="shared" si="1762"/>
        <v>0</v>
      </c>
      <c r="GW2121">
        <v>1</v>
      </c>
      <c r="GX2121">
        <f t="shared" si="1748"/>
        <v>0</v>
      </c>
      <c r="HA2121">
        <v>0</v>
      </c>
      <c r="HB2121">
        <v>0</v>
      </c>
      <c r="HC2121">
        <f t="shared" si="1749"/>
        <v>0</v>
      </c>
      <c r="HE2121" t="s">
        <v>3</v>
      </c>
      <c r="HF2121" t="s">
        <v>3</v>
      </c>
      <c r="IK2121">
        <f t="shared" si="1750"/>
        <v>0</v>
      </c>
    </row>
    <row r="2122" spans="1:245" x14ac:dyDescent="0.2">
      <c r="A2122">
        <v>18</v>
      </c>
      <c r="B2122">
        <v>1</v>
      </c>
      <c r="C2122">
        <v>696</v>
      </c>
      <c r="E2122" t="s">
        <v>418</v>
      </c>
      <c r="F2122" t="s">
        <v>415</v>
      </c>
      <c r="G2122" t="s">
        <v>416</v>
      </c>
      <c r="H2122" t="s">
        <v>27</v>
      </c>
      <c r="I2122">
        <f>I2120*J2122</f>
        <v>0</v>
      </c>
      <c r="J2122">
        <v>14.266663888888887</v>
      </c>
      <c r="O2122">
        <f t="shared" si="1716"/>
        <v>0</v>
      </c>
      <c r="P2122">
        <f t="shared" si="1717"/>
        <v>0</v>
      </c>
      <c r="Q2122">
        <f t="shared" si="1718"/>
        <v>0</v>
      </c>
      <c r="R2122">
        <f t="shared" si="1719"/>
        <v>0</v>
      </c>
      <c r="S2122">
        <f t="shared" si="1720"/>
        <v>0</v>
      </c>
      <c r="T2122">
        <f t="shared" si="1721"/>
        <v>0</v>
      </c>
      <c r="U2122">
        <f t="shared" si="1722"/>
        <v>0</v>
      </c>
      <c r="V2122">
        <f t="shared" si="1723"/>
        <v>0</v>
      </c>
      <c r="W2122">
        <f t="shared" si="1724"/>
        <v>0</v>
      </c>
      <c r="X2122">
        <f t="shared" si="1725"/>
        <v>0</v>
      </c>
      <c r="Y2122">
        <f t="shared" si="1726"/>
        <v>0</v>
      </c>
      <c r="AA2122">
        <v>52421674</v>
      </c>
      <c r="AB2122">
        <f t="shared" si="1727"/>
        <v>2679.67</v>
      </c>
      <c r="AC2122">
        <f t="shared" si="1751"/>
        <v>2679.67</v>
      </c>
      <c r="AD2122">
        <f t="shared" si="1752"/>
        <v>0</v>
      </c>
      <c r="AE2122">
        <f t="shared" si="1753"/>
        <v>0</v>
      </c>
      <c r="AF2122">
        <f t="shared" si="1754"/>
        <v>0</v>
      </c>
      <c r="AG2122">
        <f t="shared" si="1731"/>
        <v>0</v>
      </c>
      <c r="AH2122">
        <f t="shared" si="1755"/>
        <v>0</v>
      </c>
      <c r="AI2122">
        <f t="shared" si="1756"/>
        <v>0</v>
      </c>
      <c r="AJ2122">
        <f t="shared" si="1733"/>
        <v>0</v>
      </c>
      <c r="AK2122">
        <v>2679.67</v>
      </c>
      <c r="AL2122">
        <v>2679.67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70</v>
      </c>
      <c r="AU2122">
        <v>10</v>
      </c>
      <c r="AV2122">
        <v>1</v>
      </c>
      <c r="AW2122">
        <v>1</v>
      </c>
      <c r="AZ2122">
        <v>1</v>
      </c>
      <c r="BA2122">
        <v>1</v>
      </c>
      <c r="BB2122">
        <v>1</v>
      </c>
      <c r="BC2122">
        <v>1</v>
      </c>
      <c r="BD2122" t="s">
        <v>3</v>
      </c>
      <c r="BE2122" t="s">
        <v>3</v>
      </c>
      <c r="BF2122" t="s">
        <v>3</v>
      </c>
      <c r="BG2122" t="s">
        <v>3</v>
      </c>
      <c r="BH2122">
        <v>3</v>
      </c>
      <c r="BI2122">
        <v>4</v>
      </c>
      <c r="BJ2122" t="s">
        <v>417</v>
      </c>
      <c r="BM2122">
        <v>0</v>
      </c>
      <c r="BN2122">
        <v>0</v>
      </c>
      <c r="BO2122" t="s">
        <v>3</v>
      </c>
      <c r="BP2122">
        <v>0</v>
      </c>
      <c r="BQ2122">
        <v>1</v>
      </c>
      <c r="BR2122">
        <v>0</v>
      </c>
      <c r="BS2122">
        <v>1</v>
      </c>
      <c r="BT2122">
        <v>1</v>
      </c>
      <c r="BU2122">
        <v>1</v>
      </c>
      <c r="BV2122">
        <v>1</v>
      </c>
      <c r="BW2122">
        <v>1</v>
      </c>
      <c r="BX2122">
        <v>1</v>
      </c>
      <c r="BY2122" t="s">
        <v>3</v>
      </c>
      <c r="BZ2122">
        <v>70</v>
      </c>
      <c r="CA2122">
        <v>10</v>
      </c>
      <c r="CE2122">
        <v>0</v>
      </c>
      <c r="CF2122">
        <v>0</v>
      </c>
      <c r="CG2122">
        <v>0</v>
      </c>
      <c r="CM2122">
        <v>0</v>
      </c>
      <c r="CN2122" t="s">
        <v>3</v>
      </c>
      <c r="CO2122">
        <v>0</v>
      </c>
      <c r="CP2122">
        <f t="shared" si="1734"/>
        <v>0</v>
      </c>
      <c r="CQ2122">
        <f t="shared" si="1735"/>
        <v>2679.67</v>
      </c>
      <c r="CR2122">
        <f t="shared" si="1757"/>
        <v>0</v>
      </c>
      <c r="CS2122">
        <f t="shared" si="1737"/>
        <v>0</v>
      </c>
      <c r="CT2122">
        <f t="shared" si="1738"/>
        <v>0</v>
      </c>
      <c r="CU2122">
        <f t="shared" si="1739"/>
        <v>0</v>
      </c>
      <c r="CV2122">
        <f t="shared" si="1740"/>
        <v>0</v>
      </c>
      <c r="CW2122">
        <f t="shared" si="1741"/>
        <v>0</v>
      </c>
      <c r="CX2122">
        <f t="shared" si="1742"/>
        <v>0</v>
      </c>
      <c r="CY2122">
        <f t="shared" si="1743"/>
        <v>0</v>
      </c>
      <c r="CZ2122">
        <f t="shared" si="1744"/>
        <v>0</v>
      </c>
      <c r="DC2122" t="s">
        <v>3</v>
      </c>
      <c r="DD2122" t="s">
        <v>3</v>
      </c>
      <c r="DE2122" t="s">
        <v>3</v>
      </c>
      <c r="DF2122" t="s">
        <v>3</v>
      </c>
      <c r="DG2122" t="s">
        <v>3</v>
      </c>
      <c r="DH2122" t="s">
        <v>3</v>
      </c>
      <c r="DI2122" t="s">
        <v>3</v>
      </c>
      <c r="DJ2122" t="s">
        <v>3</v>
      </c>
      <c r="DK2122" t="s">
        <v>3</v>
      </c>
      <c r="DL2122" t="s">
        <v>3</v>
      </c>
      <c r="DM2122" t="s">
        <v>3</v>
      </c>
      <c r="DN2122">
        <v>0</v>
      </c>
      <c r="DO2122">
        <v>0</v>
      </c>
      <c r="DP2122">
        <v>1</v>
      </c>
      <c r="DQ2122">
        <v>1</v>
      </c>
      <c r="DU2122">
        <v>1009</v>
      </c>
      <c r="DV2122" t="s">
        <v>27</v>
      </c>
      <c r="DW2122" t="s">
        <v>27</v>
      </c>
      <c r="DX2122">
        <v>1000</v>
      </c>
      <c r="EE2122">
        <v>51482689</v>
      </c>
      <c r="EF2122">
        <v>1</v>
      </c>
      <c r="EG2122" t="s">
        <v>21</v>
      </c>
      <c r="EH2122">
        <v>0</v>
      </c>
      <c r="EI2122" t="s">
        <v>3</v>
      </c>
      <c r="EJ2122">
        <v>4</v>
      </c>
      <c r="EK2122">
        <v>0</v>
      </c>
      <c r="EL2122" t="s">
        <v>22</v>
      </c>
      <c r="EM2122" t="s">
        <v>23</v>
      </c>
      <c r="EO2122" t="s">
        <v>3</v>
      </c>
      <c r="EQ2122">
        <v>0</v>
      </c>
      <c r="ER2122">
        <v>2679.67</v>
      </c>
      <c r="ES2122">
        <v>2679.67</v>
      </c>
      <c r="ET2122">
        <v>0</v>
      </c>
      <c r="EU2122">
        <v>0</v>
      </c>
      <c r="EV2122">
        <v>0</v>
      </c>
      <c r="EW2122">
        <v>0</v>
      </c>
      <c r="EX2122">
        <v>0</v>
      </c>
      <c r="FQ2122">
        <v>0</v>
      </c>
      <c r="FR2122">
        <f t="shared" si="1745"/>
        <v>0</v>
      </c>
      <c r="FS2122">
        <v>0</v>
      </c>
      <c r="FX2122">
        <v>70</v>
      </c>
      <c r="FY2122">
        <v>10</v>
      </c>
      <c r="GA2122" t="s">
        <v>3</v>
      </c>
      <c r="GD2122">
        <v>0</v>
      </c>
      <c r="GF2122">
        <v>828582171</v>
      </c>
      <c r="GG2122">
        <v>2</v>
      </c>
      <c r="GH2122">
        <v>1</v>
      </c>
      <c r="GI2122">
        <v>-2</v>
      </c>
      <c r="GJ2122">
        <v>0</v>
      </c>
      <c r="GK2122">
        <f>ROUND(R2122*(R12)/100,2)</f>
        <v>0</v>
      </c>
      <c r="GL2122">
        <f t="shared" si="1746"/>
        <v>0</v>
      </c>
      <c r="GM2122">
        <f t="shared" si="1758"/>
        <v>0</v>
      </c>
      <c r="GN2122">
        <f t="shared" si="1759"/>
        <v>0</v>
      </c>
      <c r="GO2122">
        <f t="shared" si="1760"/>
        <v>0</v>
      </c>
      <c r="GP2122">
        <f t="shared" si="1761"/>
        <v>0</v>
      </c>
      <c r="GR2122">
        <v>0</v>
      </c>
      <c r="GS2122">
        <v>3</v>
      </c>
      <c r="GT2122">
        <v>0</v>
      </c>
      <c r="GU2122" t="s">
        <v>3</v>
      </c>
      <c r="GV2122">
        <f t="shared" si="1762"/>
        <v>0</v>
      </c>
      <c r="GW2122">
        <v>1</v>
      </c>
      <c r="GX2122">
        <f t="shared" si="1748"/>
        <v>0</v>
      </c>
      <c r="HA2122">
        <v>0</v>
      </c>
      <c r="HB2122">
        <v>0</v>
      </c>
      <c r="HC2122">
        <f t="shared" si="1749"/>
        <v>0</v>
      </c>
      <c r="HE2122" t="s">
        <v>3</v>
      </c>
      <c r="HF2122" t="s">
        <v>3</v>
      </c>
      <c r="IK2122">
        <f t="shared" si="1750"/>
        <v>0</v>
      </c>
    </row>
    <row r="2123" spans="1:245" x14ac:dyDescent="0.2">
      <c r="A2123">
        <v>17</v>
      </c>
      <c r="B2123">
        <v>1</v>
      </c>
      <c r="C2123">
        <f>ROW(SmtRes!A701)</f>
        <v>701</v>
      </c>
      <c r="D2123">
        <f>ROW(EtalonRes!A674)</f>
        <v>674</v>
      </c>
      <c r="E2123" t="s">
        <v>149</v>
      </c>
      <c r="F2123" t="s">
        <v>411</v>
      </c>
      <c r="G2123" t="s">
        <v>412</v>
      </c>
      <c r="H2123" t="s">
        <v>70</v>
      </c>
      <c r="I2123">
        <v>0</v>
      </c>
      <c r="J2123">
        <v>0</v>
      </c>
      <c r="O2123">
        <f t="shared" si="1716"/>
        <v>0</v>
      </c>
      <c r="P2123">
        <f t="shared" si="1717"/>
        <v>0</v>
      </c>
      <c r="Q2123">
        <f t="shared" si="1718"/>
        <v>0</v>
      </c>
      <c r="R2123">
        <f t="shared" si="1719"/>
        <v>0</v>
      </c>
      <c r="S2123">
        <f t="shared" si="1720"/>
        <v>0</v>
      </c>
      <c r="T2123">
        <f t="shared" si="1721"/>
        <v>0</v>
      </c>
      <c r="U2123">
        <f t="shared" si="1722"/>
        <v>0</v>
      </c>
      <c r="V2123">
        <f t="shared" si="1723"/>
        <v>0</v>
      </c>
      <c r="W2123">
        <f t="shared" si="1724"/>
        <v>0</v>
      </c>
      <c r="X2123">
        <f t="shared" si="1725"/>
        <v>0</v>
      </c>
      <c r="Y2123">
        <f t="shared" si="1726"/>
        <v>0</v>
      </c>
      <c r="AA2123">
        <v>52421674</v>
      </c>
      <c r="AB2123">
        <f t="shared" si="1727"/>
        <v>33703.800000000003</v>
      </c>
      <c r="AC2123">
        <f t="shared" si="1751"/>
        <v>30225.75</v>
      </c>
      <c r="AD2123">
        <f t="shared" si="1752"/>
        <v>1123.06</v>
      </c>
      <c r="AE2123">
        <f t="shared" si="1753"/>
        <v>471.72</v>
      </c>
      <c r="AF2123">
        <f t="shared" si="1754"/>
        <v>2354.9899999999998</v>
      </c>
      <c r="AG2123">
        <f t="shared" si="1731"/>
        <v>0</v>
      </c>
      <c r="AH2123">
        <f t="shared" si="1755"/>
        <v>10.3</v>
      </c>
      <c r="AI2123">
        <f t="shared" si="1756"/>
        <v>0</v>
      </c>
      <c r="AJ2123">
        <f t="shared" si="1733"/>
        <v>0</v>
      </c>
      <c r="AK2123">
        <v>33703.800000000003</v>
      </c>
      <c r="AL2123">
        <v>30225.75</v>
      </c>
      <c r="AM2123">
        <v>1123.06</v>
      </c>
      <c r="AN2123">
        <v>471.72</v>
      </c>
      <c r="AO2123">
        <v>2354.9899999999998</v>
      </c>
      <c r="AP2123">
        <v>0</v>
      </c>
      <c r="AQ2123">
        <v>10.3</v>
      </c>
      <c r="AR2123">
        <v>0</v>
      </c>
      <c r="AS2123">
        <v>0</v>
      </c>
      <c r="AT2123">
        <v>70</v>
      </c>
      <c r="AU2123">
        <v>10</v>
      </c>
      <c r="AV2123">
        <v>1</v>
      </c>
      <c r="AW2123">
        <v>1</v>
      </c>
      <c r="AZ2123">
        <v>1</v>
      </c>
      <c r="BA2123">
        <v>1</v>
      </c>
      <c r="BB2123">
        <v>1</v>
      </c>
      <c r="BC2123">
        <v>1</v>
      </c>
      <c r="BD2123" t="s">
        <v>3</v>
      </c>
      <c r="BE2123" t="s">
        <v>3</v>
      </c>
      <c r="BF2123" t="s">
        <v>3</v>
      </c>
      <c r="BG2123" t="s">
        <v>3</v>
      </c>
      <c r="BH2123">
        <v>0</v>
      </c>
      <c r="BI2123">
        <v>4</v>
      </c>
      <c r="BJ2123" t="s">
        <v>413</v>
      </c>
      <c r="BM2123">
        <v>0</v>
      </c>
      <c r="BN2123">
        <v>0</v>
      </c>
      <c r="BO2123" t="s">
        <v>3</v>
      </c>
      <c r="BP2123">
        <v>0</v>
      </c>
      <c r="BQ2123">
        <v>1</v>
      </c>
      <c r="BR2123">
        <v>0</v>
      </c>
      <c r="BS2123">
        <v>1</v>
      </c>
      <c r="BT2123">
        <v>1</v>
      </c>
      <c r="BU2123">
        <v>1</v>
      </c>
      <c r="BV2123">
        <v>1</v>
      </c>
      <c r="BW2123">
        <v>1</v>
      </c>
      <c r="BX2123">
        <v>1</v>
      </c>
      <c r="BY2123" t="s">
        <v>3</v>
      </c>
      <c r="BZ2123">
        <v>70</v>
      </c>
      <c r="CA2123">
        <v>10</v>
      </c>
      <c r="CE2123">
        <v>0</v>
      </c>
      <c r="CF2123">
        <v>0</v>
      </c>
      <c r="CG2123">
        <v>0</v>
      </c>
      <c r="CM2123">
        <v>0</v>
      </c>
      <c r="CN2123" t="s">
        <v>3</v>
      </c>
      <c r="CO2123">
        <v>0</v>
      </c>
      <c r="CP2123">
        <f t="shared" si="1734"/>
        <v>0</v>
      </c>
      <c r="CQ2123">
        <f t="shared" si="1735"/>
        <v>30225.75</v>
      </c>
      <c r="CR2123">
        <f t="shared" si="1757"/>
        <v>1123.06</v>
      </c>
      <c r="CS2123">
        <f t="shared" si="1737"/>
        <v>471.72</v>
      </c>
      <c r="CT2123">
        <f t="shared" si="1738"/>
        <v>2354.9899999999998</v>
      </c>
      <c r="CU2123">
        <f t="shared" si="1739"/>
        <v>0</v>
      </c>
      <c r="CV2123">
        <f t="shared" si="1740"/>
        <v>10.3</v>
      </c>
      <c r="CW2123">
        <f t="shared" si="1741"/>
        <v>0</v>
      </c>
      <c r="CX2123">
        <f t="shared" si="1742"/>
        <v>0</v>
      </c>
      <c r="CY2123">
        <f t="shared" si="1743"/>
        <v>0</v>
      </c>
      <c r="CZ2123">
        <f t="shared" si="1744"/>
        <v>0</v>
      </c>
      <c r="DC2123" t="s">
        <v>3</v>
      </c>
      <c r="DD2123" t="s">
        <v>3</v>
      </c>
      <c r="DE2123" t="s">
        <v>3</v>
      </c>
      <c r="DF2123" t="s">
        <v>3</v>
      </c>
      <c r="DG2123" t="s">
        <v>3</v>
      </c>
      <c r="DH2123" t="s">
        <v>3</v>
      </c>
      <c r="DI2123" t="s">
        <v>3</v>
      </c>
      <c r="DJ2123" t="s">
        <v>3</v>
      </c>
      <c r="DK2123" t="s">
        <v>3</v>
      </c>
      <c r="DL2123" t="s">
        <v>3</v>
      </c>
      <c r="DM2123" t="s">
        <v>3</v>
      </c>
      <c r="DN2123">
        <v>0</v>
      </c>
      <c r="DO2123">
        <v>0</v>
      </c>
      <c r="DP2123">
        <v>1</v>
      </c>
      <c r="DQ2123">
        <v>1</v>
      </c>
      <c r="DU2123">
        <v>1005</v>
      </c>
      <c r="DV2123" t="s">
        <v>70</v>
      </c>
      <c r="DW2123" t="s">
        <v>70</v>
      </c>
      <c r="DX2123">
        <v>100</v>
      </c>
      <c r="EE2123">
        <v>51482689</v>
      </c>
      <c r="EF2123">
        <v>1</v>
      </c>
      <c r="EG2123" t="s">
        <v>21</v>
      </c>
      <c r="EH2123">
        <v>0</v>
      </c>
      <c r="EI2123" t="s">
        <v>3</v>
      </c>
      <c r="EJ2123">
        <v>4</v>
      </c>
      <c r="EK2123">
        <v>0</v>
      </c>
      <c r="EL2123" t="s">
        <v>22</v>
      </c>
      <c r="EM2123" t="s">
        <v>23</v>
      </c>
      <c r="EO2123" t="s">
        <v>3</v>
      </c>
      <c r="EQ2123">
        <v>0</v>
      </c>
      <c r="ER2123">
        <v>33703.800000000003</v>
      </c>
      <c r="ES2123">
        <v>30225.75</v>
      </c>
      <c r="ET2123">
        <v>1123.06</v>
      </c>
      <c r="EU2123">
        <v>471.72</v>
      </c>
      <c r="EV2123">
        <v>2354.9899999999998</v>
      </c>
      <c r="EW2123">
        <v>10.3</v>
      </c>
      <c r="EX2123">
        <v>0</v>
      </c>
      <c r="EY2123">
        <v>0</v>
      </c>
      <c r="FQ2123">
        <v>0</v>
      </c>
      <c r="FR2123">
        <f t="shared" si="1745"/>
        <v>0</v>
      </c>
      <c r="FS2123">
        <v>0</v>
      </c>
      <c r="FX2123">
        <v>70</v>
      </c>
      <c r="FY2123">
        <v>10</v>
      </c>
      <c r="GA2123" t="s">
        <v>3</v>
      </c>
      <c r="GD2123">
        <v>0</v>
      </c>
      <c r="GF2123">
        <v>984254255</v>
      </c>
      <c r="GG2123">
        <v>2</v>
      </c>
      <c r="GH2123">
        <v>1</v>
      </c>
      <c r="GI2123">
        <v>-2</v>
      </c>
      <c r="GJ2123">
        <v>0</v>
      </c>
      <c r="GK2123">
        <f>ROUND(R2123*(R12)/100,2)</f>
        <v>0</v>
      </c>
      <c r="GL2123">
        <f t="shared" si="1746"/>
        <v>0</v>
      </c>
      <c r="GM2123">
        <f t="shared" si="1758"/>
        <v>0</v>
      </c>
      <c r="GN2123">
        <f t="shared" si="1759"/>
        <v>0</v>
      </c>
      <c r="GO2123">
        <f t="shared" si="1760"/>
        <v>0</v>
      </c>
      <c r="GP2123">
        <f t="shared" si="1761"/>
        <v>0</v>
      </c>
      <c r="GR2123">
        <v>0</v>
      </c>
      <c r="GS2123">
        <v>3</v>
      </c>
      <c r="GT2123">
        <v>0</v>
      </c>
      <c r="GU2123" t="s">
        <v>3</v>
      </c>
      <c r="GV2123">
        <f t="shared" si="1762"/>
        <v>0</v>
      </c>
      <c r="GW2123">
        <v>1</v>
      </c>
      <c r="GX2123">
        <f t="shared" si="1748"/>
        <v>0</v>
      </c>
      <c r="HA2123">
        <v>0</v>
      </c>
      <c r="HB2123">
        <v>0</v>
      </c>
      <c r="HC2123">
        <f t="shared" si="1749"/>
        <v>0</v>
      </c>
      <c r="HE2123" t="s">
        <v>3</v>
      </c>
      <c r="HF2123" t="s">
        <v>3</v>
      </c>
      <c r="IK2123">
        <f t="shared" si="1750"/>
        <v>0</v>
      </c>
    </row>
    <row r="2124" spans="1:245" x14ac:dyDescent="0.2">
      <c r="A2124">
        <v>18</v>
      </c>
      <c r="B2124">
        <v>1</v>
      </c>
      <c r="C2124">
        <v>700</v>
      </c>
      <c r="E2124" t="s">
        <v>249</v>
      </c>
      <c r="F2124" t="s">
        <v>415</v>
      </c>
      <c r="G2124" t="s">
        <v>416</v>
      </c>
      <c r="H2124" t="s">
        <v>27</v>
      </c>
      <c r="I2124">
        <f>I2123*J2124</f>
        <v>0</v>
      </c>
      <c r="J2124">
        <v>-10.7</v>
      </c>
      <c r="O2124">
        <f t="shared" si="1716"/>
        <v>0</v>
      </c>
      <c r="P2124">
        <f t="shared" si="1717"/>
        <v>0</v>
      </c>
      <c r="Q2124">
        <f t="shared" si="1718"/>
        <v>0</v>
      </c>
      <c r="R2124">
        <f t="shared" si="1719"/>
        <v>0</v>
      </c>
      <c r="S2124">
        <f t="shared" si="1720"/>
        <v>0</v>
      </c>
      <c r="T2124">
        <f t="shared" si="1721"/>
        <v>0</v>
      </c>
      <c r="U2124">
        <f t="shared" si="1722"/>
        <v>0</v>
      </c>
      <c r="V2124">
        <f t="shared" si="1723"/>
        <v>0</v>
      </c>
      <c r="W2124">
        <f t="shared" si="1724"/>
        <v>0</v>
      </c>
      <c r="X2124">
        <f t="shared" si="1725"/>
        <v>0</v>
      </c>
      <c r="Y2124">
        <f t="shared" si="1726"/>
        <v>0</v>
      </c>
      <c r="AA2124">
        <v>52421674</v>
      </c>
      <c r="AB2124">
        <f t="shared" si="1727"/>
        <v>2679.67</v>
      </c>
      <c r="AC2124">
        <f t="shared" si="1751"/>
        <v>2679.67</v>
      </c>
      <c r="AD2124">
        <f t="shared" si="1752"/>
        <v>0</v>
      </c>
      <c r="AE2124">
        <f t="shared" si="1753"/>
        <v>0</v>
      </c>
      <c r="AF2124">
        <f t="shared" si="1754"/>
        <v>0</v>
      </c>
      <c r="AG2124">
        <f t="shared" si="1731"/>
        <v>0</v>
      </c>
      <c r="AH2124">
        <f t="shared" si="1755"/>
        <v>0</v>
      </c>
      <c r="AI2124">
        <f t="shared" si="1756"/>
        <v>0</v>
      </c>
      <c r="AJ2124">
        <f t="shared" si="1733"/>
        <v>0</v>
      </c>
      <c r="AK2124">
        <v>2679.67</v>
      </c>
      <c r="AL2124">
        <v>2679.67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70</v>
      </c>
      <c r="AU2124">
        <v>10</v>
      </c>
      <c r="AV2124">
        <v>1</v>
      </c>
      <c r="AW2124">
        <v>1</v>
      </c>
      <c r="AZ2124">
        <v>1</v>
      </c>
      <c r="BA2124">
        <v>1</v>
      </c>
      <c r="BB2124">
        <v>1</v>
      </c>
      <c r="BC2124">
        <v>1</v>
      </c>
      <c r="BD2124" t="s">
        <v>3</v>
      </c>
      <c r="BE2124" t="s">
        <v>3</v>
      </c>
      <c r="BF2124" t="s">
        <v>3</v>
      </c>
      <c r="BG2124" t="s">
        <v>3</v>
      </c>
      <c r="BH2124">
        <v>3</v>
      </c>
      <c r="BI2124">
        <v>4</v>
      </c>
      <c r="BJ2124" t="s">
        <v>417</v>
      </c>
      <c r="BM2124">
        <v>0</v>
      </c>
      <c r="BN2124">
        <v>0</v>
      </c>
      <c r="BO2124" t="s">
        <v>3</v>
      </c>
      <c r="BP2124">
        <v>0</v>
      </c>
      <c r="BQ2124">
        <v>1</v>
      </c>
      <c r="BR2124">
        <v>1</v>
      </c>
      <c r="BS2124">
        <v>1</v>
      </c>
      <c r="BT2124">
        <v>1</v>
      </c>
      <c r="BU2124">
        <v>1</v>
      </c>
      <c r="BV2124">
        <v>1</v>
      </c>
      <c r="BW2124">
        <v>1</v>
      </c>
      <c r="BX2124">
        <v>1</v>
      </c>
      <c r="BY2124" t="s">
        <v>3</v>
      </c>
      <c r="BZ2124">
        <v>70</v>
      </c>
      <c r="CA2124">
        <v>10</v>
      </c>
      <c r="CE2124">
        <v>0</v>
      </c>
      <c r="CF2124">
        <v>0</v>
      </c>
      <c r="CG2124">
        <v>0</v>
      </c>
      <c r="CM2124">
        <v>0</v>
      </c>
      <c r="CN2124" t="s">
        <v>3</v>
      </c>
      <c r="CO2124">
        <v>0</v>
      </c>
      <c r="CP2124">
        <f t="shared" si="1734"/>
        <v>0</v>
      </c>
      <c r="CQ2124">
        <f t="shared" si="1735"/>
        <v>2679.67</v>
      </c>
      <c r="CR2124">
        <f t="shared" si="1757"/>
        <v>0</v>
      </c>
      <c r="CS2124">
        <f t="shared" si="1737"/>
        <v>0</v>
      </c>
      <c r="CT2124">
        <f t="shared" si="1738"/>
        <v>0</v>
      </c>
      <c r="CU2124">
        <f t="shared" si="1739"/>
        <v>0</v>
      </c>
      <c r="CV2124">
        <f t="shared" si="1740"/>
        <v>0</v>
      </c>
      <c r="CW2124">
        <f t="shared" si="1741"/>
        <v>0</v>
      </c>
      <c r="CX2124">
        <f t="shared" si="1742"/>
        <v>0</v>
      </c>
      <c r="CY2124">
        <f t="shared" si="1743"/>
        <v>0</v>
      </c>
      <c r="CZ2124">
        <f t="shared" si="1744"/>
        <v>0</v>
      </c>
      <c r="DC2124" t="s">
        <v>3</v>
      </c>
      <c r="DD2124" t="s">
        <v>3</v>
      </c>
      <c r="DE2124" t="s">
        <v>3</v>
      </c>
      <c r="DF2124" t="s">
        <v>3</v>
      </c>
      <c r="DG2124" t="s">
        <v>3</v>
      </c>
      <c r="DH2124" t="s">
        <v>3</v>
      </c>
      <c r="DI2124" t="s">
        <v>3</v>
      </c>
      <c r="DJ2124" t="s">
        <v>3</v>
      </c>
      <c r="DK2124" t="s">
        <v>3</v>
      </c>
      <c r="DL2124" t="s">
        <v>3</v>
      </c>
      <c r="DM2124" t="s">
        <v>3</v>
      </c>
      <c r="DN2124">
        <v>0</v>
      </c>
      <c r="DO2124">
        <v>0</v>
      </c>
      <c r="DP2124">
        <v>1</v>
      </c>
      <c r="DQ2124">
        <v>1</v>
      </c>
      <c r="DU2124">
        <v>1009</v>
      </c>
      <c r="DV2124" t="s">
        <v>27</v>
      </c>
      <c r="DW2124" t="s">
        <v>27</v>
      </c>
      <c r="DX2124">
        <v>1000</v>
      </c>
      <c r="EE2124">
        <v>51482689</v>
      </c>
      <c r="EF2124">
        <v>1</v>
      </c>
      <c r="EG2124" t="s">
        <v>21</v>
      </c>
      <c r="EH2124">
        <v>0</v>
      </c>
      <c r="EI2124" t="s">
        <v>3</v>
      </c>
      <c r="EJ2124">
        <v>4</v>
      </c>
      <c r="EK2124">
        <v>0</v>
      </c>
      <c r="EL2124" t="s">
        <v>22</v>
      </c>
      <c r="EM2124" t="s">
        <v>23</v>
      </c>
      <c r="EO2124" t="s">
        <v>3</v>
      </c>
      <c r="EQ2124">
        <v>32768</v>
      </c>
      <c r="ER2124">
        <v>2679.67</v>
      </c>
      <c r="ES2124">
        <v>2679.67</v>
      </c>
      <c r="ET2124">
        <v>0</v>
      </c>
      <c r="EU2124">
        <v>0</v>
      </c>
      <c r="EV2124">
        <v>0</v>
      </c>
      <c r="EW2124">
        <v>0</v>
      </c>
      <c r="EX2124">
        <v>0</v>
      </c>
      <c r="FQ2124">
        <v>0</v>
      </c>
      <c r="FR2124">
        <f t="shared" si="1745"/>
        <v>0</v>
      </c>
      <c r="FS2124">
        <v>0</v>
      </c>
      <c r="FX2124">
        <v>70</v>
      </c>
      <c r="FY2124">
        <v>10</v>
      </c>
      <c r="GA2124" t="s">
        <v>3</v>
      </c>
      <c r="GD2124">
        <v>0</v>
      </c>
      <c r="GF2124">
        <v>828582171</v>
      </c>
      <c r="GG2124">
        <v>2</v>
      </c>
      <c r="GH2124">
        <v>1</v>
      </c>
      <c r="GI2124">
        <v>-2</v>
      </c>
      <c r="GJ2124">
        <v>0</v>
      </c>
      <c r="GK2124">
        <f>ROUND(R2124*(R12)/100,2)</f>
        <v>0</v>
      </c>
      <c r="GL2124">
        <f t="shared" si="1746"/>
        <v>0</v>
      </c>
      <c r="GM2124">
        <f t="shared" si="1758"/>
        <v>0</v>
      </c>
      <c r="GN2124">
        <f t="shared" si="1759"/>
        <v>0</v>
      </c>
      <c r="GO2124">
        <f t="shared" si="1760"/>
        <v>0</v>
      </c>
      <c r="GP2124">
        <f t="shared" si="1761"/>
        <v>0</v>
      </c>
      <c r="GR2124">
        <v>0</v>
      </c>
      <c r="GS2124">
        <v>3</v>
      </c>
      <c r="GT2124">
        <v>0</v>
      </c>
      <c r="GU2124" t="s">
        <v>3</v>
      </c>
      <c r="GV2124">
        <f t="shared" si="1762"/>
        <v>0</v>
      </c>
      <c r="GW2124">
        <v>1</v>
      </c>
      <c r="GX2124">
        <f t="shared" si="1748"/>
        <v>0</v>
      </c>
      <c r="HA2124">
        <v>0</v>
      </c>
      <c r="HB2124">
        <v>0</v>
      </c>
      <c r="HC2124">
        <f t="shared" si="1749"/>
        <v>0</v>
      </c>
      <c r="HE2124" t="s">
        <v>3</v>
      </c>
      <c r="HF2124" t="s">
        <v>3</v>
      </c>
      <c r="IK2124">
        <f t="shared" si="1750"/>
        <v>0</v>
      </c>
    </row>
    <row r="2125" spans="1:245" x14ac:dyDescent="0.2">
      <c r="A2125">
        <v>18</v>
      </c>
      <c r="B2125">
        <v>1</v>
      </c>
      <c r="C2125">
        <v>701</v>
      </c>
      <c r="E2125" t="s">
        <v>253</v>
      </c>
      <c r="F2125" t="s">
        <v>415</v>
      </c>
      <c r="G2125" t="s">
        <v>416</v>
      </c>
      <c r="H2125" t="s">
        <v>27</v>
      </c>
      <c r="I2125">
        <f>I2123*J2125</f>
        <v>0</v>
      </c>
      <c r="J2125">
        <v>14.266663888888887</v>
      </c>
      <c r="O2125">
        <f t="shared" si="1716"/>
        <v>0</v>
      </c>
      <c r="P2125">
        <f t="shared" si="1717"/>
        <v>0</v>
      </c>
      <c r="Q2125">
        <f t="shared" si="1718"/>
        <v>0</v>
      </c>
      <c r="R2125">
        <f t="shared" si="1719"/>
        <v>0</v>
      </c>
      <c r="S2125">
        <f t="shared" si="1720"/>
        <v>0</v>
      </c>
      <c r="T2125">
        <f t="shared" si="1721"/>
        <v>0</v>
      </c>
      <c r="U2125">
        <f t="shared" si="1722"/>
        <v>0</v>
      </c>
      <c r="V2125">
        <f t="shared" si="1723"/>
        <v>0</v>
      </c>
      <c r="W2125">
        <f t="shared" si="1724"/>
        <v>0</v>
      </c>
      <c r="X2125">
        <f t="shared" si="1725"/>
        <v>0</v>
      </c>
      <c r="Y2125">
        <f t="shared" si="1726"/>
        <v>0</v>
      </c>
      <c r="AA2125">
        <v>52421674</v>
      </c>
      <c r="AB2125">
        <f t="shared" si="1727"/>
        <v>2679.67</v>
      </c>
      <c r="AC2125">
        <f t="shared" si="1751"/>
        <v>2679.67</v>
      </c>
      <c r="AD2125">
        <f t="shared" si="1752"/>
        <v>0</v>
      </c>
      <c r="AE2125">
        <f t="shared" si="1753"/>
        <v>0</v>
      </c>
      <c r="AF2125">
        <f t="shared" si="1754"/>
        <v>0</v>
      </c>
      <c r="AG2125">
        <f t="shared" si="1731"/>
        <v>0</v>
      </c>
      <c r="AH2125">
        <f t="shared" si="1755"/>
        <v>0</v>
      </c>
      <c r="AI2125">
        <f t="shared" si="1756"/>
        <v>0</v>
      </c>
      <c r="AJ2125">
        <f t="shared" si="1733"/>
        <v>0</v>
      </c>
      <c r="AK2125">
        <v>2679.67</v>
      </c>
      <c r="AL2125">
        <v>2679.67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70</v>
      </c>
      <c r="AU2125">
        <v>10</v>
      </c>
      <c r="AV2125">
        <v>1</v>
      </c>
      <c r="AW2125">
        <v>1</v>
      </c>
      <c r="AZ2125">
        <v>1</v>
      </c>
      <c r="BA2125">
        <v>1</v>
      </c>
      <c r="BB2125">
        <v>1</v>
      </c>
      <c r="BC2125">
        <v>1</v>
      </c>
      <c r="BD2125" t="s">
        <v>3</v>
      </c>
      <c r="BE2125" t="s">
        <v>3</v>
      </c>
      <c r="BF2125" t="s">
        <v>3</v>
      </c>
      <c r="BG2125" t="s">
        <v>3</v>
      </c>
      <c r="BH2125">
        <v>3</v>
      </c>
      <c r="BI2125">
        <v>4</v>
      </c>
      <c r="BJ2125" t="s">
        <v>417</v>
      </c>
      <c r="BM2125">
        <v>0</v>
      </c>
      <c r="BN2125">
        <v>0</v>
      </c>
      <c r="BO2125" t="s">
        <v>3</v>
      </c>
      <c r="BP2125">
        <v>0</v>
      </c>
      <c r="BQ2125">
        <v>1</v>
      </c>
      <c r="BR2125">
        <v>0</v>
      </c>
      <c r="BS2125">
        <v>1</v>
      </c>
      <c r="BT2125">
        <v>1</v>
      </c>
      <c r="BU2125">
        <v>1</v>
      </c>
      <c r="BV2125">
        <v>1</v>
      </c>
      <c r="BW2125">
        <v>1</v>
      </c>
      <c r="BX2125">
        <v>1</v>
      </c>
      <c r="BY2125" t="s">
        <v>3</v>
      </c>
      <c r="BZ2125">
        <v>70</v>
      </c>
      <c r="CA2125">
        <v>10</v>
      </c>
      <c r="CE2125">
        <v>0</v>
      </c>
      <c r="CF2125">
        <v>0</v>
      </c>
      <c r="CG2125">
        <v>0</v>
      </c>
      <c r="CM2125">
        <v>0</v>
      </c>
      <c r="CN2125" t="s">
        <v>3</v>
      </c>
      <c r="CO2125">
        <v>0</v>
      </c>
      <c r="CP2125">
        <f t="shared" si="1734"/>
        <v>0</v>
      </c>
      <c r="CQ2125">
        <f t="shared" si="1735"/>
        <v>2679.67</v>
      </c>
      <c r="CR2125">
        <f t="shared" si="1757"/>
        <v>0</v>
      </c>
      <c r="CS2125">
        <f t="shared" si="1737"/>
        <v>0</v>
      </c>
      <c r="CT2125">
        <f t="shared" si="1738"/>
        <v>0</v>
      </c>
      <c r="CU2125">
        <f t="shared" si="1739"/>
        <v>0</v>
      </c>
      <c r="CV2125">
        <f t="shared" si="1740"/>
        <v>0</v>
      </c>
      <c r="CW2125">
        <f t="shared" si="1741"/>
        <v>0</v>
      </c>
      <c r="CX2125">
        <f t="shared" si="1742"/>
        <v>0</v>
      </c>
      <c r="CY2125">
        <f t="shared" si="1743"/>
        <v>0</v>
      </c>
      <c r="CZ2125">
        <f t="shared" si="1744"/>
        <v>0</v>
      </c>
      <c r="DC2125" t="s">
        <v>3</v>
      </c>
      <c r="DD2125" t="s">
        <v>3</v>
      </c>
      <c r="DE2125" t="s">
        <v>3</v>
      </c>
      <c r="DF2125" t="s">
        <v>3</v>
      </c>
      <c r="DG2125" t="s">
        <v>3</v>
      </c>
      <c r="DH2125" t="s">
        <v>3</v>
      </c>
      <c r="DI2125" t="s">
        <v>3</v>
      </c>
      <c r="DJ2125" t="s">
        <v>3</v>
      </c>
      <c r="DK2125" t="s">
        <v>3</v>
      </c>
      <c r="DL2125" t="s">
        <v>3</v>
      </c>
      <c r="DM2125" t="s">
        <v>3</v>
      </c>
      <c r="DN2125">
        <v>0</v>
      </c>
      <c r="DO2125">
        <v>0</v>
      </c>
      <c r="DP2125">
        <v>1</v>
      </c>
      <c r="DQ2125">
        <v>1</v>
      </c>
      <c r="DU2125">
        <v>1009</v>
      </c>
      <c r="DV2125" t="s">
        <v>27</v>
      </c>
      <c r="DW2125" t="s">
        <v>27</v>
      </c>
      <c r="DX2125">
        <v>1000</v>
      </c>
      <c r="EE2125">
        <v>51482689</v>
      </c>
      <c r="EF2125">
        <v>1</v>
      </c>
      <c r="EG2125" t="s">
        <v>21</v>
      </c>
      <c r="EH2125">
        <v>0</v>
      </c>
      <c r="EI2125" t="s">
        <v>3</v>
      </c>
      <c r="EJ2125">
        <v>4</v>
      </c>
      <c r="EK2125">
        <v>0</v>
      </c>
      <c r="EL2125" t="s">
        <v>22</v>
      </c>
      <c r="EM2125" t="s">
        <v>23</v>
      </c>
      <c r="EO2125" t="s">
        <v>3</v>
      </c>
      <c r="EQ2125">
        <v>0</v>
      </c>
      <c r="ER2125">
        <v>2679.67</v>
      </c>
      <c r="ES2125">
        <v>2679.67</v>
      </c>
      <c r="ET2125">
        <v>0</v>
      </c>
      <c r="EU2125">
        <v>0</v>
      </c>
      <c r="EV2125">
        <v>0</v>
      </c>
      <c r="EW2125">
        <v>0</v>
      </c>
      <c r="EX2125">
        <v>0</v>
      </c>
      <c r="FQ2125">
        <v>0</v>
      </c>
      <c r="FR2125">
        <f t="shared" si="1745"/>
        <v>0</v>
      </c>
      <c r="FS2125">
        <v>0</v>
      </c>
      <c r="FX2125">
        <v>70</v>
      </c>
      <c r="FY2125">
        <v>10</v>
      </c>
      <c r="GA2125" t="s">
        <v>3</v>
      </c>
      <c r="GD2125">
        <v>0</v>
      </c>
      <c r="GF2125">
        <v>828582171</v>
      </c>
      <c r="GG2125">
        <v>2</v>
      </c>
      <c r="GH2125">
        <v>1</v>
      </c>
      <c r="GI2125">
        <v>-2</v>
      </c>
      <c r="GJ2125">
        <v>0</v>
      </c>
      <c r="GK2125">
        <f>ROUND(R2125*(R12)/100,2)</f>
        <v>0</v>
      </c>
      <c r="GL2125">
        <f t="shared" si="1746"/>
        <v>0</v>
      </c>
      <c r="GM2125">
        <f t="shared" si="1758"/>
        <v>0</v>
      </c>
      <c r="GN2125">
        <f t="shared" si="1759"/>
        <v>0</v>
      </c>
      <c r="GO2125">
        <f t="shared" si="1760"/>
        <v>0</v>
      </c>
      <c r="GP2125">
        <f t="shared" si="1761"/>
        <v>0</v>
      </c>
      <c r="GR2125">
        <v>0</v>
      </c>
      <c r="GS2125">
        <v>3</v>
      </c>
      <c r="GT2125">
        <v>0</v>
      </c>
      <c r="GU2125" t="s">
        <v>3</v>
      </c>
      <c r="GV2125">
        <f t="shared" si="1762"/>
        <v>0</v>
      </c>
      <c r="GW2125">
        <v>1</v>
      </c>
      <c r="GX2125">
        <f t="shared" si="1748"/>
        <v>0</v>
      </c>
      <c r="HA2125">
        <v>0</v>
      </c>
      <c r="HB2125">
        <v>0</v>
      </c>
      <c r="HC2125">
        <f t="shared" si="1749"/>
        <v>0</v>
      </c>
      <c r="HE2125" t="s">
        <v>3</v>
      </c>
      <c r="HF2125" t="s">
        <v>3</v>
      </c>
      <c r="IK2125">
        <f t="shared" si="1750"/>
        <v>0</v>
      </c>
    </row>
    <row r="2126" spans="1:245" x14ac:dyDescent="0.2">
      <c r="A2126">
        <v>17</v>
      </c>
      <c r="B2126">
        <v>1</v>
      </c>
      <c r="C2126">
        <f>ROW(SmtRes!A706)</f>
        <v>706</v>
      </c>
      <c r="D2126">
        <f>ROW(EtalonRes!A678)</f>
        <v>678</v>
      </c>
      <c r="E2126" t="s">
        <v>150</v>
      </c>
      <c r="F2126" t="s">
        <v>68</v>
      </c>
      <c r="G2126" t="s">
        <v>419</v>
      </c>
      <c r="H2126" t="s">
        <v>70</v>
      </c>
      <c r="I2126">
        <v>0</v>
      </c>
      <c r="J2126">
        <v>0</v>
      </c>
      <c r="O2126">
        <f t="shared" si="1716"/>
        <v>0</v>
      </c>
      <c r="P2126">
        <f t="shared" si="1717"/>
        <v>0</v>
      </c>
      <c r="Q2126">
        <f t="shared" si="1718"/>
        <v>0</v>
      </c>
      <c r="R2126">
        <f t="shared" si="1719"/>
        <v>0</v>
      </c>
      <c r="S2126">
        <f t="shared" si="1720"/>
        <v>0</v>
      </c>
      <c r="T2126">
        <f t="shared" si="1721"/>
        <v>0</v>
      </c>
      <c r="U2126">
        <f t="shared" si="1722"/>
        <v>0</v>
      </c>
      <c r="V2126">
        <f t="shared" si="1723"/>
        <v>0</v>
      </c>
      <c r="W2126">
        <f t="shared" si="1724"/>
        <v>0</v>
      </c>
      <c r="X2126">
        <f t="shared" si="1725"/>
        <v>0</v>
      </c>
      <c r="Y2126">
        <f t="shared" si="1726"/>
        <v>0</v>
      </c>
      <c r="AA2126">
        <v>52421674</v>
      </c>
      <c r="AB2126">
        <f t="shared" si="1727"/>
        <v>23966.9</v>
      </c>
      <c r="AC2126">
        <f t="shared" si="1751"/>
        <v>20488.849999999999</v>
      </c>
      <c r="AD2126">
        <f t="shared" si="1752"/>
        <v>1123.06</v>
      </c>
      <c r="AE2126">
        <f t="shared" si="1753"/>
        <v>471.72</v>
      </c>
      <c r="AF2126">
        <f t="shared" si="1754"/>
        <v>2354.9899999999998</v>
      </c>
      <c r="AG2126">
        <f t="shared" si="1731"/>
        <v>0</v>
      </c>
      <c r="AH2126">
        <f t="shared" si="1755"/>
        <v>10.3</v>
      </c>
      <c r="AI2126">
        <f t="shared" si="1756"/>
        <v>0</v>
      </c>
      <c r="AJ2126">
        <f t="shared" si="1733"/>
        <v>0</v>
      </c>
      <c r="AK2126">
        <v>23966.9</v>
      </c>
      <c r="AL2126">
        <v>20488.849999999999</v>
      </c>
      <c r="AM2126">
        <v>1123.06</v>
      </c>
      <c r="AN2126">
        <v>471.72</v>
      </c>
      <c r="AO2126">
        <v>2354.9899999999998</v>
      </c>
      <c r="AP2126">
        <v>0</v>
      </c>
      <c r="AQ2126">
        <v>10.3</v>
      </c>
      <c r="AR2126">
        <v>0</v>
      </c>
      <c r="AS2126">
        <v>0</v>
      </c>
      <c r="AT2126">
        <v>70</v>
      </c>
      <c r="AU2126">
        <v>10</v>
      </c>
      <c r="AV2126">
        <v>1</v>
      </c>
      <c r="AW2126">
        <v>1</v>
      </c>
      <c r="AZ2126">
        <v>1</v>
      </c>
      <c r="BA2126">
        <v>1</v>
      </c>
      <c r="BB2126">
        <v>1</v>
      </c>
      <c r="BC2126">
        <v>1</v>
      </c>
      <c r="BD2126" t="s">
        <v>3</v>
      </c>
      <c r="BE2126" t="s">
        <v>3</v>
      </c>
      <c r="BF2126" t="s">
        <v>3</v>
      </c>
      <c r="BG2126" t="s">
        <v>3</v>
      </c>
      <c r="BH2126">
        <v>0</v>
      </c>
      <c r="BI2126">
        <v>4</v>
      </c>
      <c r="BJ2126" t="s">
        <v>71</v>
      </c>
      <c r="BM2126">
        <v>0</v>
      </c>
      <c r="BN2126">
        <v>0</v>
      </c>
      <c r="BO2126" t="s">
        <v>3</v>
      </c>
      <c r="BP2126">
        <v>0</v>
      </c>
      <c r="BQ2126">
        <v>1</v>
      </c>
      <c r="BR2126">
        <v>0</v>
      </c>
      <c r="BS2126">
        <v>1</v>
      </c>
      <c r="BT2126">
        <v>1</v>
      </c>
      <c r="BU2126">
        <v>1</v>
      </c>
      <c r="BV2126">
        <v>1</v>
      </c>
      <c r="BW2126">
        <v>1</v>
      </c>
      <c r="BX2126">
        <v>1</v>
      </c>
      <c r="BY2126" t="s">
        <v>3</v>
      </c>
      <c r="BZ2126">
        <v>70</v>
      </c>
      <c r="CA2126">
        <v>10</v>
      </c>
      <c r="CE2126">
        <v>0</v>
      </c>
      <c r="CF2126">
        <v>0</v>
      </c>
      <c r="CG2126">
        <v>0</v>
      </c>
      <c r="CM2126">
        <v>0</v>
      </c>
      <c r="CN2126" t="s">
        <v>3</v>
      </c>
      <c r="CO2126">
        <v>0</v>
      </c>
      <c r="CP2126">
        <f t="shared" si="1734"/>
        <v>0</v>
      </c>
      <c r="CQ2126">
        <f t="shared" si="1735"/>
        <v>20488.849999999999</v>
      </c>
      <c r="CR2126">
        <f t="shared" si="1757"/>
        <v>1123.06</v>
      </c>
      <c r="CS2126">
        <f t="shared" si="1737"/>
        <v>471.72</v>
      </c>
      <c r="CT2126">
        <f t="shared" si="1738"/>
        <v>2354.9899999999998</v>
      </c>
      <c r="CU2126">
        <f t="shared" si="1739"/>
        <v>0</v>
      </c>
      <c r="CV2126">
        <f t="shared" si="1740"/>
        <v>10.3</v>
      </c>
      <c r="CW2126">
        <f t="shared" si="1741"/>
        <v>0</v>
      </c>
      <c r="CX2126">
        <f t="shared" si="1742"/>
        <v>0</v>
      </c>
      <c r="CY2126">
        <f t="shared" si="1743"/>
        <v>0</v>
      </c>
      <c r="CZ2126">
        <f t="shared" si="1744"/>
        <v>0</v>
      </c>
      <c r="DC2126" t="s">
        <v>3</v>
      </c>
      <c r="DD2126" t="s">
        <v>3</v>
      </c>
      <c r="DE2126" t="s">
        <v>3</v>
      </c>
      <c r="DF2126" t="s">
        <v>3</v>
      </c>
      <c r="DG2126" t="s">
        <v>3</v>
      </c>
      <c r="DH2126" t="s">
        <v>3</v>
      </c>
      <c r="DI2126" t="s">
        <v>3</v>
      </c>
      <c r="DJ2126" t="s">
        <v>3</v>
      </c>
      <c r="DK2126" t="s">
        <v>3</v>
      </c>
      <c r="DL2126" t="s">
        <v>3</v>
      </c>
      <c r="DM2126" t="s">
        <v>3</v>
      </c>
      <c r="DN2126">
        <v>0</v>
      </c>
      <c r="DO2126">
        <v>0</v>
      </c>
      <c r="DP2126">
        <v>1</v>
      </c>
      <c r="DQ2126">
        <v>1</v>
      </c>
      <c r="DU2126">
        <v>1005</v>
      </c>
      <c r="DV2126" t="s">
        <v>70</v>
      </c>
      <c r="DW2126" t="s">
        <v>70</v>
      </c>
      <c r="DX2126">
        <v>100</v>
      </c>
      <c r="EE2126">
        <v>51482689</v>
      </c>
      <c r="EF2126">
        <v>1</v>
      </c>
      <c r="EG2126" t="s">
        <v>21</v>
      </c>
      <c r="EH2126">
        <v>0</v>
      </c>
      <c r="EI2126" t="s">
        <v>3</v>
      </c>
      <c r="EJ2126">
        <v>4</v>
      </c>
      <c r="EK2126">
        <v>0</v>
      </c>
      <c r="EL2126" t="s">
        <v>22</v>
      </c>
      <c r="EM2126" t="s">
        <v>23</v>
      </c>
      <c r="EO2126" t="s">
        <v>3</v>
      </c>
      <c r="EQ2126">
        <v>0</v>
      </c>
      <c r="ER2126">
        <v>23966.9</v>
      </c>
      <c r="ES2126">
        <v>20488.849999999999</v>
      </c>
      <c r="ET2126">
        <v>1123.06</v>
      </c>
      <c r="EU2126">
        <v>471.72</v>
      </c>
      <c r="EV2126">
        <v>2354.9899999999998</v>
      </c>
      <c r="EW2126">
        <v>10.3</v>
      </c>
      <c r="EX2126">
        <v>0</v>
      </c>
      <c r="EY2126">
        <v>0</v>
      </c>
      <c r="FQ2126">
        <v>0</v>
      </c>
      <c r="FR2126">
        <f t="shared" si="1745"/>
        <v>0</v>
      </c>
      <c r="FS2126">
        <v>0</v>
      </c>
      <c r="FX2126">
        <v>70</v>
      </c>
      <c r="FY2126">
        <v>10</v>
      </c>
      <c r="GA2126" t="s">
        <v>3</v>
      </c>
      <c r="GD2126">
        <v>0</v>
      </c>
      <c r="GF2126">
        <v>-1278825473</v>
      </c>
      <c r="GG2126">
        <v>2</v>
      </c>
      <c r="GH2126">
        <v>1</v>
      </c>
      <c r="GI2126">
        <v>-2</v>
      </c>
      <c r="GJ2126">
        <v>0</v>
      </c>
      <c r="GK2126">
        <f>ROUND(R2126*(R12)/100,2)</f>
        <v>0</v>
      </c>
      <c r="GL2126">
        <f t="shared" si="1746"/>
        <v>0</v>
      </c>
      <c r="GM2126">
        <f t="shared" si="1758"/>
        <v>0</v>
      </c>
      <c r="GN2126">
        <f t="shared" si="1759"/>
        <v>0</v>
      </c>
      <c r="GO2126">
        <f t="shared" si="1760"/>
        <v>0</v>
      </c>
      <c r="GP2126">
        <f t="shared" si="1761"/>
        <v>0</v>
      </c>
      <c r="GR2126">
        <v>0</v>
      </c>
      <c r="GS2126">
        <v>3</v>
      </c>
      <c r="GT2126">
        <v>0</v>
      </c>
      <c r="GU2126" t="s">
        <v>3</v>
      </c>
      <c r="GV2126">
        <f t="shared" si="1762"/>
        <v>0</v>
      </c>
      <c r="GW2126">
        <v>1</v>
      </c>
      <c r="GX2126">
        <f t="shared" si="1748"/>
        <v>0</v>
      </c>
      <c r="HA2126">
        <v>0</v>
      </c>
      <c r="HB2126">
        <v>0</v>
      </c>
      <c r="HC2126">
        <f t="shared" si="1749"/>
        <v>0</v>
      </c>
      <c r="HE2126" t="s">
        <v>3</v>
      </c>
      <c r="HF2126" t="s">
        <v>3</v>
      </c>
      <c r="IK2126">
        <f t="shared" si="1750"/>
        <v>0</v>
      </c>
    </row>
    <row r="2127" spans="1:245" x14ac:dyDescent="0.2">
      <c r="A2127">
        <v>18</v>
      </c>
      <c r="B2127">
        <v>1</v>
      </c>
      <c r="C2127">
        <v>706</v>
      </c>
      <c r="E2127" t="s">
        <v>420</v>
      </c>
      <c r="F2127" t="s">
        <v>64</v>
      </c>
      <c r="G2127" t="s">
        <v>65</v>
      </c>
      <c r="H2127" t="s">
        <v>27</v>
      </c>
      <c r="I2127">
        <f>I2126*J2127</f>
        <v>0</v>
      </c>
      <c r="J2127">
        <v>-7.14</v>
      </c>
      <c r="O2127">
        <f t="shared" si="1716"/>
        <v>0</v>
      </c>
      <c r="P2127">
        <f t="shared" si="1717"/>
        <v>0</v>
      </c>
      <c r="Q2127">
        <f t="shared" si="1718"/>
        <v>0</v>
      </c>
      <c r="R2127">
        <f t="shared" si="1719"/>
        <v>0</v>
      </c>
      <c r="S2127">
        <f t="shared" si="1720"/>
        <v>0</v>
      </c>
      <c r="T2127">
        <f t="shared" si="1721"/>
        <v>0</v>
      </c>
      <c r="U2127">
        <f t="shared" si="1722"/>
        <v>0</v>
      </c>
      <c r="V2127">
        <f t="shared" si="1723"/>
        <v>0</v>
      </c>
      <c r="W2127">
        <f t="shared" si="1724"/>
        <v>0</v>
      </c>
      <c r="X2127">
        <f t="shared" si="1725"/>
        <v>0</v>
      </c>
      <c r="Y2127">
        <f t="shared" si="1726"/>
        <v>0</v>
      </c>
      <c r="AA2127">
        <v>52421674</v>
      </c>
      <c r="AB2127">
        <f t="shared" si="1727"/>
        <v>2652.04</v>
      </c>
      <c r="AC2127">
        <f t="shared" si="1751"/>
        <v>2652.04</v>
      </c>
      <c r="AD2127">
        <f t="shared" si="1752"/>
        <v>0</v>
      </c>
      <c r="AE2127">
        <f t="shared" si="1753"/>
        <v>0</v>
      </c>
      <c r="AF2127">
        <f t="shared" si="1754"/>
        <v>0</v>
      </c>
      <c r="AG2127">
        <f t="shared" si="1731"/>
        <v>0</v>
      </c>
      <c r="AH2127">
        <f t="shared" si="1755"/>
        <v>0</v>
      </c>
      <c r="AI2127">
        <f t="shared" si="1756"/>
        <v>0</v>
      </c>
      <c r="AJ2127">
        <f t="shared" si="1733"/>
        <v>0</v>
      </c>
      <c r="AK2127">
        <v>2652.04</v>
      </c>
      <c r="AL2127">
        <v>2652.04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70</v>
      </c>
      <c r="AU2127">
        <v>10</v>
      </c>
      <c r="AV2127">
        <v>1</v>
      </c>
      <c r="AW2127">
        <v>1</v>
      </c>
      <c r="AZ2127">
        <v>1</v>
      </c>
      <c r="BA2127">
        <v>1</v>
      </c>
      <c r="BB2127">
        <v>1</v>
      </c>
      <c r="BC2127">
        <v>1</v>
      </c>
      <c r="BD2127" t="s">
        <v>3</v>
      </c>
      <c r="BE2127" t="s">
        <v>3</v>
      </c>
      <c r="BF2127" t="s">
        <v>3</v>
      </c>
      <c r="BG2127" t="s">
        <v>3</v>
      </c>
      <c r="BH2127">
        <v>3</v>
      </c>
      <c r="BI2127">
        <v>4</v>
      </c>
      <c r="BJ2127" t="s">
        <v>66</v>
      </c>
      <c r="BM2127">
        <v>0</v>
      </c>
      <c r="BN2127">
        <v>0</v>
      </c>
      <c r="BO2127" t="s">
        <v>3</v>
      </c>
      <c r="BP2127">
        <v>0</v>
      </c>
      <c r="BQ2127">
        <v>1</v>
      </c>
      <c r="BR2127">
        <v>1</v>
      </c>
      <c r="BS2127">
        <v>1</v>
      </c>
      <c r="BT2127">
        <v>1</v>
      </c>
      <c r="BU2127">
        <v>1</v>
      </c>
      <c r="BV2127">
        <v>1</v>
      </c>
      <c r="BW2127">
        <v>1</v>
      </c>
      <c r="BX2127">
        <v>1</v>
      </c>
      <c r="BY2127" t="s">
        <v>3</v>
      </c>
      <c r="BZ2127">
        <v>70</v>
      </c>
      <c r="CA2127">
        <v>10</v>
      </c>
      <c r="CE2127">
        <v>0</v>
      </c>
      <c r="CF2127">
        <v>0</v>
      </c>
      <c r="CG2127">
        <v>0</v>
      </c>
      <c r="CM2127">
        <v>0</v>
      </c>
      <c r="CN2127" t="s">
        <v>3</v>
      </c>
      <c r="CO2127">
        <v>0</v>
      </c>
      <c r="CP2127">
        <f t="shared" si="1734"/>
        <v>0</v>
      </c>
      <c r="CQ2127">
        <f t="shared" si="1735"/>
        <v>2652.04</v>
      </c>
      <c r="CR2127">
        <f t="shared" si="1757"/>
        <v>0</v>
      </c>
      <c r="CS2127">
        <f t="shared" si="1737"/>
        <v>0</v>
      </c>
      <c r="CT2127">
        <f t="shared" si="1738"/>
        <v>0</v>
      </c>
      <c r="CU2127">
        <f t="shared" si="1739"/>
        <v>0</v>
      </c>
      <c r="CV2127">
        <f t="shared" si="1740"/>
        <v>0</v>
      </c>
      <c r="CW2127">
        <f t="shared" si="1741"/>
        <v>0</v>
      </c>
      <c r="CX2127">
        <f t="shared" si="1742"/>
        <v>0</v>
      </c>
      <c r="CY2127">
        <f t="shared" si="1743"/>
        <v>0</v>
      </c>
      <c r="CZ2127">
        <f t="shared" si="1744"/>
        <v>0</v>
      </c>
      <c r="DC2127" t="s">
        <v>3</v>
      </c>
      <c r="DD2127" t="s">
        <v>3</v>
      </c>
      <c r="DE2127" t="s">
        <v>3</v>
      </c>
      <c r="DF2127" t="s">
        <v>3</v>
      </c>
      <c r="DG2127" t="s">
        <v>3</v>
      </c>
      <c r="DH2127" t="s">
        <v>3</v>
      </c>
      <c r="DI2127" t="s">
        <v>3</v>
      </c>
      <c r="DJ2127" t="s">
        <v>3</v>
      </c>
      <c r="DK2127" t="s">
        <v>3</v>
      </c>
      <c r="DL2127" t="s">
        <v>3</v>
      </c>
      <c r="DM2127" t="s">
        <v>3</v>
      </c>
      <c r="DN2127">
        <v>0</v>
      </c>
      <c r="DO2127">
        <v>0</v>
      </c>
      <c r="DP2127">
        <v>1</v>
      </c>
      <c r="DQ2127">
        <v>1</v>
      </c>
      <c r="DU2127">
        <v>1009</v>
      </c>
      <c r="DV2127" t="s">
        <v>27</v>
      </c>
      <c r="DW2127" t="s">
        <v>27</v>
      </c>
      <c r="DX2127">
        <v>1000</v>
      </c>
      <c r="EE2127">
        <v>51482689</v>
      </c>
      <c r="EF2127">
        <v>1</v>
      </c>
      <c r="EG2127" t="s">
        <v>21</v>
      </c>
      <c r="EH2127">
        <v>0</v>
      </c>
      <c r="EI2127" t="s">
        <v>3</v>
      </c>
      <c r="EJ2127">
        <v>4</v>
      </c>
      <c r="EK2127">
        <v>0</v>
      </c>
      <c r="EL2127" t="s">
        <v>22</v>
      </c>
      <c r="EM2127" t="s">
        <v>23</v>
      </c>
      <c r="EO2127" t="s">
        <v>3</v>
      </c>
      <c r="EQ2127">
        <v>32768</v>
      </c>
      <c r="ER2127">
        <v>2652.04</v>
      </c>
      <c r="ES2127">
        <v>2652.04</v>
      </c>
      <c r="ET2127">
        <v>0</v>
      </c>
      <c r="EU2127">
        <v>0</v>
      </c>
      <c r="EV2127">
        <v>0</v>
      </c>
      <c r="EW2127">
        <v>0</v>
      </c>
      <c r="EX2127">
        <v>0</v>
      </c>
      <c r="FQ2127">
        <v>0</v>
      </c>
      <c r="FR2127">
        <f t="shared" si="1745"/>
        <v>0</v>
      </c>
      <c r="FS2127">
        <v>0</v>
      </c>
      <c r="FX2127">
        <v>70</v>
      </c>
      <c r="FY2127">
        <v>10</v>
      </c>
      <c r="GA2127" t="s">
        <v>3</v>
      </c>
      <c r="GD2127">
        <v>0</v>
      </c>
      <c r="GF2127">
        <v>-740831190</v>
      </c>
      <c r="GG2127">
        <v>2</v>
      </c>
      <c r="GH2127">
        <v>1</v>
      </c>
      <c r="GI2127">
        <v>-2</v>
      </c>
      <c r="GJ2127">
        <v>0</v>
      </c>
      <c r="GK2127">
        <f>ROUND(R2127*(R12)/100,2)</f>
        <v>0</v>
      </c>
      <c r="GL2127">
        <f t="shared" si="1746"/>
        <v>0</v>
      </c>
      <c r="GM2127">
        <f t="shared" si="1758"/>
        <v>0</v>
      </c>
      <c r="GN2127">
        <f t="shared" si="1759"/>
        <v>0</v>
      </c>
      <c r="GO2127">
        <f t="shared" si="1760"/>
        <v>0</v>
      </c>
      <c r="GP2127">
        <f t="shared" si="1761"/>
        <v>0</v>
      </c>
      <c r="GR2127">
        <v>0</v>
      </c>
      <c r="GS2127">
        <v>3</v>
      </c>
      <c r="GT2127">
        <v>0</v>
      </c>
      <c r="GU2127" t="s">
        <v>3</v>
      </c>
      <c r="GV2127">
        <f t="shared" si="1762"/>
        <v>0</v>
      </c>
      <c r="GW2127">
        <v>1</v>
      </c>
      <c r="GX2127">
        <f t="shared" si="1748"/>
        <v>0</v>
      </c>
      <c r="HA2127">
        <v>0</v>
      </c>
      <c r="HB2127">
        <v>0</v>
      </c>
      <c r="HC2127">
        <f t="shared" si="1749"/>
        <v>0</v>
      </c>
      <c r="HE2127" t="s">
        <v>3</v>
      </c>
      <c r="HF2127" t="s">
        <v>3</v>
      </c>
      <c r="IK2127">
        <f t="shared" si="1750"/>
        <v>0</v>
      </c>
    </row>
    <row r="2128" spans="1:245" x14ac:dyDescent="0.2">
      <c r="A2128">
        <v>18</v>
      </c>
      <c r="B2128">
        <v>1</v>
      </c>
      <c r="C2128">
        <v>705</v>
      </c>
      <c r="E2128" t="s">
        <v>421</v>
      </c>
      <c r="F2128" t="s">
        <v>422</v>
      </c>
      <c r="G2128" t="s">
        <v>423</v>
      </c>
      <c r="H2128" t="s">
        <v>27</v>
      </c>
      <c r="I2128">
        <f>I2126*J2128</f>
        <v>0</v>
      </c>
      <c r="J2128">
        <v>11.9</v>
      </c>
      <c r="O2128">
        <f t="shared" si="1716"/>
        <v>0</v>
      </c>
      <c r="P2128">
        <f t="shared" si="1717"/>
        <v>0</v>
      </c>
      <c r="Q2128">
        <f t="shared" si="1718"/>
        <v>0</v>
      </c>
      <c r="R2128">
        <f t="shared" si="1719"/>
        <v>0</v>
      </c>
      <c r="S2128">
        <f t="shared" si="1720"/>
        <v>0</v>
      </c>
      <c r="T2128">
        <f t="shared" si="1721"/>
        <v>0</v>
      </c>
      <c r="U2128">
        <f t="shared" si="1722"/>
        <v>0</v>
      </c>
      <c r="V2128">
        <f t="shared" si="1723"/>
        <v>0</v>
      </c>
      <c r="W2128">
        <f t="shared" si="1724"/>
        <v>0</v>
      </c>
      <c r="X2128">
        <f t="shared" si="1725"/>
        <v>0</v>
      </c>
      <c r="Y2128">
        <f t="shared" si="1726"/>
        <v>0</v>
      </c>
      <c r="AA2128">
        <v>52421674</v>
      </c>
      <c r="AB2128">
        <f t="shared" si="1727"/>
        <v>2690.29</v>
      </c>
      <c r="AC2128">
        <f t="shared" si="1751"/>
        <v>2690.29</v>
      </c>
      <c r="AD2128">
        <f t="shared" si="1752"/>
        <v>0</v>
      </c>
      <c r="AE2128">
        <f t="shared" si="1753"/>
        <v>0</v>
      </c>
      <c r="AF2128">
        <f t="shared" si="1754"/>
        <v>0</v>
      </c>
      <c r="AG2128">
        <f t="shared" si="1731"/>
        <v>0</v>
      </c>
      <c r="AH2128">
        <f t="shared" si="1755"/>
        <v>0</v>
      </c>
      <c r="AI2128">
        <f t="shared" si="1756"/>
        <v>0</v>
      </c>
      <c r="AJ2128">
        <f t="shared" si="1733"/>
        <v>0</v>
      </c>
      <c r="AK2128">
        <v>2690.29</v>
      </c>
      <c r="AL2128">
        <v>2690.29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70</v>
      </c>
      <c r="AU2128">
        <v>10</v>
      </c>
      <c r="AV2128">
        <v>1</v>
      </c>
      <c r="AW2128">
        <v>1</v>
      </c>
      <c r="AZ2128">
        <v>1</v>
      </c>
      <c r="BA2128">
        <v>1</v>
      </c>
      <c r="BB2128">
        <v>1</v>
      </c>
      <c r="BC2128">
        <v>1</v>
      </c>
      <c r="BD2128" t="s">
        <v>3</v>
      </c>
      <c r="BE2128" t="s">
        <v>3</v>
      </c>
      <c r="BF2128" t="s">
        <v>3</v>
      </c>
      <c r="BG2128" t="s">
        <v>3</v>
      </c>
      <c r="BH2128">
        <v>3</v>
      </c>
      <c r="BI2128">
        <v>4</v>
      </c>
      <c r="BJ2128" t="s">
        <v>424</v>
      </c>
      <c r="BM2128">
        <v>0</v>
      </c>
      <c r="BN2128">
        <v>0</v>
      </c>
      <c r="BO2128" t="s">
        <v>3</v>
      </c>
      <c r="BP2128">
        <v>0</v>
      </c>
      <c r="BQ2128">
        <v>1</v>
      </c>
      <c r="BR2128">
        <v>0</v>
      </c>
      <c r="BS2128">
        <v>1</v>
      </c>
      <c r="BT2128">
        <v>1</v>
      </c>
      <c r="BU2128">
        <v>1</v>
      </c>
      <c r="BV2128">
        <v>1</v>
      </c>
      <c r="BW2128">
        <v>1</v>
      </c>
      <c r="BX2128">
        <v>1</v>
      </c>
      <c r="BY2128" t="s">
        <v>3</v>
      </c>
      <c r="BZ2128">
        <v>70</v>
      </c>
      <c r="CA2128">
        <v>10</v>
      </c>
      <c r="CE2128">
        <v>0</v>
      </c>
      <c r="CF2128">
        <v>0</v>
      </c>
      <c r="CG2128">
        <v>0</v>
      </c>
      <c r="CM2128">
        <v>0</v>
      </c>
      <c r="CN2128" t="s">
        <v>3</v>
      </c>
      <c r="CO2128">
        <v>0</v>
      </c>
      <c r="CP2128">
        <f t="shared" si="1734"/>
        <v>0</v>
      </c>
      <c r="CQ2128">
        <f t="shared" si="1735"/>
        <v>2690.29</v>
      </c>
      <c r="CR2128">
        <f t="shared" si="1757"/>
        <v>0</v>
      </c>
      <c r="CS2128">
        <f t="shared" si="1737"/>
        <v>0</v>
      </c>
      <c r="CT2128">
        <f t="shared" si="1738"/>
        <v>0</v>
      </c>
      <c r="CU2128">
        <f t="shared" si="1739"/>
        <v>0</v>
      </c>
      <c r="CV2128">
        <f t="shared" si="1740"/>
        <v>0</v>
      </c>
      <c r="CW2128">
        <f t="shared" si="1741"/>
        <v>0</v>
      </c>
      <c r="CX2128">
        <f t="shared" si="1742"/>
        <v>0</v>
      </c>
      <c r="CY2128">
        <f t="shared" si="1743"/>
        <v>0</v>
      </c>
      <c r="CZ2128">
        <f t="shared" si="1744"/>
        <v>0</v>
      </c>
      <c r="DC2128" t="s">
        <v>3</v>
      </c>
      <c r="DD2128" t="s">
        <v>3</v>
      </c>
      <c r="DE2128" t="s">
        <v>3</v>
      </c>
      <c r="DF2128" t="s">
        <v>3</v>
      </c>
      <c r="DG2128" t="s">
        <v>3</v>
      </c>
      <c r="DH2128" t="s">
        <v>3</v>
      </c>
      <c r="DI2128" t="s">
        <v>3</v>
      </c>
      <c r="DJ2128" t="s">
        <v>3</v>
      </c>
      <c r="DK2128" t="s">
        <v>3</v>
      </c>
      <c r="DL2128" t="s">
        <v>3</v>
      </c>
      <c r="DM2128" t="s">
        <v>3</v>
      </c>
      <c r="DN2128">
        <v>0</v>
      </c>
      <c r="DO2128">
        <v>0</v>
      </c>
      <c r="DP2128">
        <v>1</v>
      </c>
      <c r="DQ2128">
        <v>1</v>
      </c>
      <c r="DU2128">
        <v>1009</v>
      </c>
      <c r="DV2128" t="s">
        <v>27</v>
      </c>
      <c r="DW2128" t="s">
        <v>27</v>
      </c>
      <c r="DX2128">
        <v>1000</v>
      </c>
      <c r="EE2128">
        <v>51482689</v>
      </c>
      <c r="EF2128">
        <v>1</v>
      </c>
      <c r="EG2128" t="s">
        <v>21</v>
      </c>
      <c r="EH2128">
        <v>0</v>
      </c>
      <c r="EI2128" t="s">
        <v>3</v>
      </c>
      <c r="EJ2128">
        <v>4</v>
      </c>
      <c r="EK2128">
        <v>0</v>
      </c>
      <c r="EL2128" t="s">
        <v>22</v>
      </c>
      <c r="EM2128" t="s">
        <v>23</v>
      </c>
      <c r="EO2128" t="s">
        <v>3</v>
      </c>
      <c r="EQ2128">
        <v>0</v>
      </c>
      <c r="ER2128">
        <v>2690.29</v>
      </c>
      <c r="ES2128">
        <v>2690.29</v>
      </c>
      <c r="ET2128">
        <v>0</v>
      </c>
      <c r="EU2128">
        <v>0</v>
      </c>
      <c r="EV2128">
        <v>0</v>
      </c>
      <c r="EW2128">
        <v>0</v>
      </c>
      <c r="EX2128">
        <v>0</v>
      </c>
      <c r="FQ2128">
        <v>0</v>
      </c>
      <c r="FR2128">
        <f t="shared" si="1745"/>
        <v>0</v>
      </c>
      <c r="FS2128">
        <v>0</v>
      </c>
      <c r="FX2128">
        <v>70</v>
      </c>
      <c r="FY2128">
        <v>10</v>
      </c>
      <c r="GA2128" t="s">
        <v>3</v>
      </c>
      <c r="GD2128">
        <v>0</v>
      </c>
      <c r="GF2128">
        <v>734291692</v>
      </c>
      <c r="GG2128">
        <v>2</v>
      </c>
      <c r="GH2128">
        <v>1</v>
      </c>
      <c r="GI2128">
        <v>-2</v>
      </c>
      <c r="GJ2128">
        <v>0</v>
      </c>
      <c r="GK2128">
        <f>ROUND(R2128*(R12)/100,2)</f>
        <v>0</v>
      </c>
      <c r="GL2128">
        <f t="shared" si="1746"/>
        <v>0</v>
      </c>
      <c r="GM2128">
        <f t="shared" si="1758"/>
        <v>0</v>
      </c>
      <c r="GN2128">
        <f t="shared" si="1759"/>
        <v>0</v>
      </c>
      <c r="GO2128">
        <f t="shared" si="1760"/>
        <v>0</v>
      </c>
      <c r="GP2128">
        <f t="shared" si="1761"/>
        <v>0</v>
      </c>
      <c r="GR2128">
        <v>0</v>
      </c>
      <c r="GS2128">
        <v>3</v>
      </c>
      <c r="GT2128">
        <v>0</v>
      </c>
      <c r="GU2128" t="s">
        <v>3</v>
      </c>
      <c r="GV2128">
        <f t="shared" si="1762"/>
        <v>0</v>
      </c>
      <c r="GW2128">
        <v>1</v>
      </c>
      <c r="GX2128">
        <f t="shared" si="1748"/>
        <v>0</v>
      </c>
      <c r="HA2128">
        <v>0</v>
      </c>
      <c r="HB2128">
        <v>0</v>
      </c>
      <c r="HC2128">
        <f t="shared" si="1749"/>
        <v>0</v>
      </c>
      <c r="HE2128" t="s">
        <v>3</v>
      </c>
      <c r="HF2128" t="s">
        <v>3</v>
      </c>
      <c r="IK2128">
        <f t="shared" si="1750"/>
        <v>0</v>
      </c>
    </row>
    <row r="2130" spans="1:206" x14ac:dyDescent="0.2">
      <c r="A2130" s="2">
        <v>51</v>
      </c>
      <c r="B2130" s="2">
        <f>B2104</f>
        <v>1</v>
      </c>
      <c r="C2130" s="2">
        <f>A2104</f>
        <v>5</v>
      </c>
      <c r="D2130" s="2">
        <f>ROW(A2104)</f>
        <v>2104</v>
      </c>
      <c r="E2130" s="2"/>
      <c r="F2130" s="2" t="str">
        <f>IF(F2104&lt;&gt;"",F2104,"")</f>
        <v>Новый подраздел</v>
      </c>
      <c r="G2130" s="2" t="str">
        <f>IF(G2104&lt;&gt;"",G2104,"")</f>
        <v>Устройство тротуара</v>
      </c>
      <c r="H2130" s="2">
        <v>0</v>
      </c>
      <c r="I2130" s="2"/>
      <c r="J2130" s="2"/>
      <c r="K2130" s="2"/>
      <c r="L2130" s="2"/>
      <c r="M2130" s="2"/>
      <c r="N2130" s="2"/>
      <c r="O2130" s="2">
        <f t="shared" ref="O2130:T2130" si="1763">ROUND(AB2130,2)</f>
        <v>0</v>
      </c>
      <c r="P2130" s="2">
        <f t="shared" si="1763"/>
        <v>0</v>
      </c>
      <c r="Q2130" s="2">
        <f t="shared" si="1763"/>
        <v>0</v>
      </c>
      <c r="R2130" s="2">
        <f t="shared" si="1763"/>
        <v>0</v>
      </c>
      <c r="S2130" s="2">
        <f t="shared" si="1763"/>
        <v>0</v>
      </c>
      <c r="T2130" s="2">
        <f t="shared" si="1763"/>
        <v>0</v>
      </c>
      <c r="U2130" s="2">
        <f>AH2130</f>
        <v>0</v>
      </c>
      <c r="V2130" s="2">
        <f>AI2130</f>
        <v>0</v>
      </c>
      <c r="W2130" s="2">
        <f>ROUND(AJ2130,2)</f>
        <v>0</v>
      </c>
      <c r="X2130" s="2">
        <f>ROUND(AK2130,2)</f>
        <v>0</v>
      </c>
      <c r="Y2130" s="2">
        <f>ROUND(AL2130,2)</f>
        <v>0</v>
      </c>
      <c r="Z2130" s="2"/>
      <c r="AA2130" s="2"/>
      <c r="AB2130" s="2">
        <f>ROUND(SUMIF(AA2108:AA2128,"=52421674",O2108:O2128),2)</f>
        <v>0</v>
      </c>
      <c r="AC2130" s="2">
        <f>ROUND(SUMIF(AA2108:AA2128,"=52421674",P2108:P2128),2)</f>
        <v>0</v>
      </c>
      <c r="AD2130" s="2">
        <f>ROUND(SUMIF(AA2108:AA2128,"=52421674",Q2108:Q2128),2)</f>
        <v>0</v>
      </c>
      <c r="AE2130" s="2">
        <f>ROUND(SUMIF(AA2108:AA2128,"=52421674",R2108:R2128),2)</f>
        <v>0</v>
      </c>
      <c r="AF2130" s="2">
        <f>ROUND(SUMIF(AA2108:AA2128,"=52421674",S2108:S2128),2)</f>
        <v>0</v>
      </c>
      <c r="AG2130" s="2">
        <f>ROUND(SUMIF(AA2108:AA2128,"=52421674",T2108:T2128),2)</f>
        <v>0</v>
      </c>
      <c r="AH2130" s="2">
        <f>SUMIF(AA2108:AA2128,"=52421674",U2108:U2128)</f>
        <v>0</v>
      </c>
      <c r="AI2130" s="2">
        <f>SUMIF(AA2108:AA2128,"=52421674",V2108:V2128)</f>
        <v>0</v>
      </c>
      <c r="AJ2130" s="2">
        <f>ROUND(SUMIF(AA2108:AA2128,"=52421674",W2108:W2128),2)</f>
        <v>0</v>
      </c>
      <c r="AK2130" s="2">
        <f>ROUND(SUMIF(AA2108:AA2128,"=52421674",X2108:X2128),2)</f>
        <v>0</v>
      </c>
      <c r="AL2130" s="2">
        <f>ROUND(SUMIF(AA2108:AA2128,"=52421674",Y2108:Y2128),2)</f>
        <v>0</v>
      </c>
      <c r="AM2130" s="2"/>
      <c r="AN2130" s="2"/>
      <c r="AO2130" s="2">
        <f t="shared" ref="AO2130:BD2130" si="1764">ROUND(BX2130,2)</f>
        <v>0</v>
      </c>
      <c r="AP2130" s="2">
        <f t="shared" si="1764"/>
        <v>0</v>
      </c>
      <c r="AQ2130" s="2">
        <f t="shared" si="1764"/>
        <v>0</v>
      </c>
      <c r="AR2130" s="2">
        <f t="shared" si="1764"/>
        <v>0</v>
      </c>
      <c r="AS2130" s="2">
        <f t="shared" si="1764"/>
        <v>0</v>
      </c>
      <c r="AT2130" s="2">
        <f t="shared" si="1764"/>
        <v>0</v>
      </c>
      <c r="AU2130" s="2">
        <f t="shared" si="1764"/>
        <v>0</v>
      </c>
      <c r="AV2130" s="2">
        <f t="shared" si="1764"/>
        <v>0</v>
      </c>
      <c r="AW2130" s="2">
        <f t="shared" si="1764"/>
        <v>0</v>
      </c>
      <c r="AX2130" s="2">
        <f t="shared" si="1764"/>
        <v>0</v>
      </c>
      <c r="AY2130" s="2">
        <f t="shared" si="1764"/>
        <v>0</v>
      </c>
      <c r="AZ2130" s="2">
        <f t="shared" si="1764"/>
        <v>0</v>
      </c>
      <c r="BA2130" s="2">
        <f t="shared" si="1764"/>
        <v>0</v>
      </c>
      <c r="BB2130" s="2">
        <f t="shared" si="1764"/>
        <v>0</v>
      </c>
      <c r="BC2130" s="2">
        <f t="shared" si="1764"/>
        <v>0</v>
      </c>
      <c r="BD2130" s="2">
        <f t="shared" si="1764"/>
        <v>0</v>
      </c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>
        <f>ROUND(SUMIF(AA2108:AA2128,"=52421674",FQ2108:FQ2128),2)</f>
        <v>0</v>
      </c>
      <c r="BY2130" s="2">
        <f>ROUND(SUMIF(AA2108:AA2128,"=52421674",FR2108:FR2128),2)</f>
        <v>0</v>
      </c>
      <c r="BZ2130" s="2">
        <f>ROUND(SUMIF(AA2108:AA2128,"=52421674",GL2108:GL2128),2)</f>
        <v>0</v>
      </c>
      <c r="CA2130" s="2">
        <f>ROUND(SUMIF(AA2108:AA2128,"=52421674",GM2108:GM2128),2)</f>
        <v>0</v>
      </c>
      <c r="CB2130" s="2">
        <f>ROUND(SUMIF(AA2108:AA2128,"=52421674",GN2108:GN2128),2)</f>
        <v>0</v>
      </c>
      <c r="CC2130" s="2">
        <f>ROUND(SUMIF(AA2108:AA2128,"=52421674",GO2108:GO2128),2)</f>
        <v>0</v>
      </c>
      <c r="CD2130" s="2">
        <f>ROUND(SUMIF(AA2108:AA2128,"=52421674",GP2108:GP2128),2)</f>
        <v>0</v>
      </c>
      <c r="CE2130" s="2">
        <f>AC2130-BX2130</f>
        <v>0</v>
      </c>
      <c r="CF2130" s="2">
        <f>AC2130-BY2130</f>
        <v>0</v>
      </c>
      <c r="CG2130" s="2">
        <f>BX2130-BZ2130</f>
        <v>0</v>
      </c>
      <c r="CH2130" s="2">
        <f>AC2130-BX2130-BY2130+BZ2130</f>
        <v>0</v>
      </c>
      <c r="CI2130" s="2">
        <f>BY2130-BZ2130</f>
        <v>0</v>
      </c>
      <c r="CJ2130" s="2">
        <f>ROUND(SUMIF(AA2108:AA2128,"=52421674",GX2108:GX2128),2)</f>
        <v>0</v>
      </c>
      <c r="CK2130" s="2">
        <f>ROUND(SUMIF(AA2108:AA2128,"=52421674",GY2108:GY2128),2)</f>
        <v>0</v>
      </c>
      <c r="CL2130" s="2">
        <f>ROUND(SUMIF(AA2108:AA2128,"=52421674",GZ2108:GZ2128),2)</f>
        <v>0</v>
      </c>
      <c r="CM2130" s="2">
        <f>ROUND(SUMIF(AA2108:AA2128,"=52421674",HD2108:HD2128),2)</f>
        <v>0</v>
      </c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  <c r="GO2130" s="3"/>
      <c r="GP2130" s="3"/>
      <c r="GQ2130" s="3"/>
      <c r="GR2130" s="3"/>
      <c r="GS2130" s="3"/>
      <c r="GT2130" s="3"/>
      <c r="GU2130" s="3"/>
      <c r="GV2130" s="3"/>
      <c r="GW2130" s="3"/>
      <c r="GX2130" s="3">
        <v>0</v>
      </c>
    </row>
    <row r="2132" spans="1:206" x14ac:dyDescent="0.2">
      <c r="A2132" s="4">
        <v>50</v>
      </c>
      <c r="B2132" s="4">
        <v>0</v>
      </c>
      <c r="C2132" s="4">
        <v>0</v>
      </c>
      <c r="D2132" s="4">
        <v>1</v>
      </c>
      <c r="E2132" s="4">
        <v>201</v>
      </c>
      <c r="F2132" s="4">
        <f>ROUND(Source!O2130,O2132)</f>
        <v>0</v>
      </c>
      <c r="G2132" s="4" t="s">
        <v>74</v>
      </c>
      <c r="H2132" s="4" t="s">
        <v>75</v>
      </c>
      <c r="I2132" s="4"/>
      <c r="J2132" s="4"/>
      <c r="K2132" s="4">
        <v>201</v>
      </c>
      <c r="L2132" s="4">
        <v>1</v>
      </c>
      <c r="M2132" s="4">
        <v>3</v>
      </c>
      <c r="N2132" s="4" t="s">
        <v>3</v>
      </c>
      <c r="O2132" s="4">
        <v>2</v>
      </c>
      <c r="P2132" s="4"/>
      <c r="Q2132" s="4"/>
      <c r="R2132" s="4"/>
      <c r="S2132" s="4"/>
      <c r="T2132" s="4"/>
      <c r="U2132" s="4"/>
      <c r="V2132" s="4"/>
      <c r="W2132" s="4"/>
    </row>
    <row r="2133" spans="1:206" x14ac:dyDescent="0.2">
      <c r="A2133" s="4">
        <v>50</v>
      </c>
      <c r="B2133" s="4">
        <v>0</v>
      </c>
      <c r="C2133" s="4">
        <v>0</v>
      </c>
      <c r="D2133" s="4">
        <v>1</v>
      </c>
      <c r="E2133" s="4">
        <v>202</v>
      </c>
      <c r="F2133" s="4">
        <f>ROUND(Source!P2130,O2133)</f>
        <v>0</v>
      </c>
      <c r="G2133" s="4" t="s">
        <v>76</v>
      </c>
      <c r="H2133" s="4" t="s">
        <v>77</v>
      </c>
      <c r="I2133" s="4"/>
      <c r="J2133" s="4"/>
      <c r="K2133" s="4">
        <v>202</v>
      </c>
      <c r="L2133" s="4">
        <v>2</v>
      </c>
      <c r="M2133" s="4">
        <v>3</v>
      </c>
      <c r="N2133" s="4" t="s">
        <v>3</v>
      </c>
      <c r="O2133" s="4">
        <v>2</v>
      </c>
      <c r="P2133" s="4"/>
      <c r="Q2133" s="4"/>
      <c r="R2133" s="4"/>
      <c r="S2133" s="4"/>
      <c r="T2133" s="4"/>
      <c r="U2133" s="4"/>
      <c r="V2133" s="4"/>
      <c r="W2133" s="4"/>
    </row>
    <row r="2134" spans="1:206" x14ac:dyDescent="0.2">
      <c r="A2134" s="4">
        <v>50</v>
      </c>
      <c r="B2134" s="4">
        <v>0</v>
      </c>
      <c r="C2134" s="4">
        <v>0</v>
      </c>
      <c r="D2134" s="4">
        <v>1</v>
      </c>
      <c r="E2134" s="4">
        <v>222</v>
      </c>
      <c r="F2134" s="4">
        <f>ROUND(Source!AO2130,O2134)</f>
        <v>0</v>
      </c>
      <c r="G2134" s="4" t="s">
        <v>78</v>
      </c>
      <c r="H2134" s="4" t="s">
        <v>79</v>
      </c>
      <c r="I2134" s="4"/>
      <c r="J2134" s="4"/>
      <c r="K2134" s="4">
        <v>222</v>
      </c>
      <c r="L2134" s="4">
        <v>3</v>
      </c>
      <c r="M2134" s="4">
        <v>3</v>
      </c>
      <c r="N2134" s="4" t="s">
        <v>3</v>
      </c>
      <c r="O2134" s="4">
        <v>2</v>
      </c>
      <c r="P2134" s="4"/>
      <c r="Q2134" s="4"/>
      <c r="R2134" s="4"/>
      <c r="S2134" s="4"/>
      <c r="T2134" s="4"/>
      <c r="U2134" s="4"/>
      <c r="V2134" s="4"/>
      <c r="W2134" s="4"/>
    </row>
    <row r="2135" spans="1:206" x14ac:dyDescent="0.2">
      <c r="A2135" s="4">
        <v>50</v>
      </c>
      <c r="B2135" s="4">
        <v>0</v>
      </c>
      <c r="C2135" s="4">
        <v>0</v>
      </c>
      <c r="D2135" s="4">
        <v>1</v>
      </c>
      <c r="E2135" s="4">
        <v>225</v>
      </c>
      <c r="F2135" s="4">
        <f>ROUND(Source!AV2130,O2135)</f>
        <v>0</v>
      </c>
      <c r="G2135" s="4" t="s">
        <v>80</v>
      </c>
      <c r="H2135" s="4" t="s">
        <v>81</v>
      </c>
      <c r="I2135" s="4"/>
      <c r="J2135" s="4"/>
      <c r="K2135" s="4">
        <v>225</v>
      </c>
      <c r="L2135" s="4">
        <v>4</v>
      </c>
      <c r="M2135" s="4">
        <v>3</v>
      </c>
      <c r="N2135" s="4" t="s">
        <v>3</v>
      </c>
      <c r="O2135" s="4">
        <v>2</v>
      </c>
      <c r="P2135" s="4"/>
      <c r="Q2135" s="4"/>
      <c r="R2135" s="4"/>
      <c r="S2135" s="4"/>
      <c r="T2135" s="4"/>
      <c r="U2135" s="4"/>
      <c r="V2135" s="4"/>
      <c r="W2135" s="4"/>
    </row>
    <row r="2136" spans="1:206" x14ac:dyDescent="0.2">
      <c r="A2136" s="4">
        <v>50</v>
      </c>
      <c r="B2136" s="4">
        <v>0</v>
      </c>
      <c r="C2136" s="4">
        <v>0</v>
      </c>
      <c r="D2136" s="4">
        <v>1</v>
      </c>
      <c r="E2136" s="4">
        <v>226</v>
      </c>
      <c r="F2136" s="4">
        <f>ROUND(Source!AW2130,O2136)</f>
        <v>0</v>
      </c>
      <c r="G2136" s="4" t="s">
        <v>82</v>
      </c>
      <c r="H2136" s="4" t="s">
        <v>83</v>
      </c>
      <c r="I2136" s="4"/>
      <c r="J2136" s="4"/>
      <c r="K2136" s="4">
        <v>226</v>
      </c>
      <c r="L2136" s="4">
        <v>5</v>
      </c>
      <c r="M2136" s="4">
        <v>3</v>
      </c>
      <c r="N2136" s="4" t="s">
        <v>3</v>
      </c>
      <c r="O2136" s="4">
        <v>2</v>
      </c>
      <c r="P2136" s="4"/>
      <c r="Q2136" s="4"/>
      <c r="R2136" s="4"/>
      <c r="S2136" s="4"/>
      <c r="T2136" s="4"/>
      <c r="U2136" s="4"/>
      <c r="V2136" s="4"/>
      <c r="W2136" s="4"/>
    </row>
    <row r="2137" spans="1:206" x14ac:dyDescent="0.2">
      <c r="A2137" s="4">
        <v>50</v>
      </c>
      <c r="B2137" s="4">
        <v>0</v>
      </c>
      <c r="C2137" s="4">
        <v>0</v>
      </c>
      <c r="D2137" s="4">
        <v>1</v>
      </c>
      <c r="E2137" s="4">
        <v>227</v>
      </c>
      <c r="F2137" s="4">
        <f>ROUND(Source!AX2130,O2137)</f>
        <v>0</v>
      </c>
      <c r="G2137" s="4" t="s">
        <v>84</v>
      </c>
      <c r="H2137" s="4" t="s">
        <v>85</v>
      </c>
      <c r="I2137" s="4"/>
      <c r="J2137" s="4"/>
      <c r="K2137" s="4">
        <v>227</v>
      </c>
      <c r="L2137" s="4">
        <v>6</v>
      </c>
      <c r="M2137" s="4">
        <v>3</v>
      </c>
      <c r="N2137" s="4" t="s">
        <v>3</v>
      </c>
      <c r="O2137" s="4">
        <v>2</v>
      </c>
      <c r="P2137" s="4"/>
      <c r="Q2137" s="4"/>
      <c r="R2137" s="4"/>
      <c r="S2137" s="4"/>
      <c r="T2137" s="4"/>
      <c r="U2137" s="4"/>
      <c r="V2137" s="4"/>
      <c r="W2137" s="4"/>
    </row>
    <row r="2138" spans="1:206" x14ac:dyDescent="0.2">
      <c r="A2138" s="4">
        <v>50</v>
      </c>
      <c r="B2138" s="4">
        <v>0</v>
      </c>
      <c r="C2138" s="4">
        <v>0</v>
      </c>
      <c r="D2138" s="4">
        <v>1</v>
      </c>
      <c r="E2138" s="4">
        <v>228</v>
      </c>
      <c r="F2138" s="4">
        <f>ROUND(Source!AY2130,O2138)</f>
        <v>0</v>
      </c>
      <c r="G2138" s="4" t="s">
        <v>86</v>
      </c>
      <c r="H2138" s="4" t="s">
        <v>87</v>
      </c>
      <c r="I2138" s="4"/>
      <c r="J2138" s="4"/>
      <c r="K2138" s="4">
        <v>228</v>
      </c>
      <c r="L2138" s="4">
        <v>7</v>
      </c>
      <c r="M2138" s="4">
        <v>3</v>
      </c>
      <c r="N2138" s="4" t="s">
        <v>3</v>
      </c>
      <c r="O2138" s="4">
        <v>2</v>
      </c>
      <c r="P2138" s="4"/>
      <c r="Q2138" s="4"/>
      <c r="R2138" s="4"/>
      <c r="S2138" s="4"/>
      <c r="T2138" s="4"/>
      <c r="U2138" s="4"/>
      <c r="V2138" s="4"/>
      <c r="W2138" s="4"/>
    </row>
    <row r="2139" spans="1:206" x14ac:dyDescent="0.2">
      <c r="A2139" s="4">
        <v>50</v>
      </c>
      <c r="B2139" s="4">
        <v>0</v>
      </c>
      <c r="C2139" s="4">
        <v>0</v>
      </c>
      <c r="D2139" s="4">
        <v>1</v>
      </c>
      <c r="E2139" s="4">
        <v>216</v>
      </c>
      <c r="F2139" s="4">
        <f>ROUND(Source!AP2130,O2139)</f>
        <v>0</v>
      </c>
      <c r="G2139" s="4" t="s">
        <v>88</v>
      </c>
      <c r="H2139" s="4" t="s">
        <v>89</v>
      </c>
      <c r="I2139" s="4"/>
      <c r="J2139" s="4"/>
      <c r="K2139" s="4">
        <v>216</v>
      </c>
      <c r="L2139" s="4">
        <v>8</v>
      </c>
      <c r="M2139" s="4">
        <v>3</v>
      </c>
      <c r="N2139" s="4" t="s">
        <v>3</v>
      </c>
      <c r="O2139" s="4">
        <v>2</v>
      </c>
      <c r="P2139" s="4"/>
      <c r="Q2139" s="4"/>
      <c r="R2139" s="4"/>
      <c r="S2139" s="4"/>
      <c r="T2139" s="4"/>
      <c r="U2139" s="4"/>
      <c r="V2139" s="4"/>
      <c r="W2139" s="4"/>
    </row>
    <row r="2140" spans="1:206" x14ac:dyDescent="0.2">
      <c r="A2140" s="4">
        <v>50</v>
      </c>
      <c r="B2140" s="4">
        <v>0</v>
      </c>
      <c r="C2140" s="4">
        <v>0</v>
      </c>
      <c r="D2140" s="4">
        <v>1</v>
      </c>
      <c r="E2140" s="4">
        <v>223</v>
      </c>
      <c r="F2140" s="4">
        <f>ROUND(Source!AQ2130,O2140)</f>
        <v>0</v>
      </c>
      <c r="G2140" s="4" t="s">
        <v>90</v>
      </c>
      <c r="H2140" s="4" t="s">
        <v>91</v>
      </c>
      <c r="I2140" s="4"/>
      <c r="J2140" s="4"/>
      <c r="K2140" s="4">
        <v>223</v>
      </c>
      <c r="L2140" s="4">
        <v>9</v>
      </c>
      <c r="M2140" s="4">
        <v>3</v>
      </c>
      <c r="N2140" s="4" t="s">
        <v>3</v>
      </c>
      <c r="O2140" s="4">
        <v>2</v>
      </c>
      <c r="P2140" s="4"/>
      <c r="Q2140" s="4"/>
      <c r="R2140" s="4"/>
      <c r="S2140" s="4"/>
      <c r="T2140" s="4"/>
      <c r="U2140" s="4"/>
      <c r="V2140" s="4"/>
      <c r="W2140" s="4"/>
    </row>
    <row r="2141" spans="1:206" x14ac:dyDescent="0.2">
      <c r="A2141" s="4">
        <v>50</v>
      </c>
      <c r="B2141" s="4">
        <v>0</v>
      </c>
      <c r="C2141" s="4">
        <v>0</v>
      </c>
      <c r="D2141" s="4">
        <v>1</v>
      </c>
      <c r="E2141" s="4">
        <v>229</v>
      </c>
      <c r="F2141" s="4">
        <f>ROUND(Source!AZ2130,O2141)</f>
        <v>0</v>
      </c>
      <c r="G2141" s="4" t="s">
        <v>92</v>
      </c>
      <c r="H2141" s="4" t="s">
        <v>93</v>
      </c>
      <c r="I2141" s="4"/>
      <c r="J2141" s="4"/>
      <c r="K2141" s="4">
        <v>229</v>
      </c>
      <c r="L2141" s="4">
        <v>10</v>
      </c>
      <c r="M2141" s="4">
        <v>3</v>
      </c>
      <c r="N2141" s="4" t="s">
        <v>3</v>
      </c>
      <c r="O2141" s="4">
        <v>2</v>
      </c>
      <c r="P2141" s="4"/>
      <c r="Q2141" s="4"/>
      <c r="R2141" s="4"/>
      <c r="S2141" s="4"/>
      <c r="T2141" s="4"/>
      <c r="U2141" s="4"/>
      <c r="V2141" s="4"/>
      <c r="W2141" s="4"/>
    </row>
    <row r="2142" spans="1:206" x14ac:dyDescent="0.2">
      <c r="A2142" s="4">
        <v>50</v>
      </c>
      <c r="B2142" s="4">
        <v>0</v>
      </c>
      <c r="C2142" s="4">
        <v>0</v>
      </c>
      <c r="D2142" s="4">
        <v>1</v>
      </c>
      <c r="E2142" s="4">
        <v>203</v>
      </c>
      <c r="F2142" s="4">
        <f>ROUND(Source!Q2130,O2142)</f>
        <v>0</v>
      </c>
      <c r="G2142" s="4" t="s">
        <v>94</v>
      </c>
      <c r="H2142" s="4" t="s">
        <v>95</v>
      </c>
      <c r="I2142" s="4"/>
      <c r="J2142" s="4"/>
      <c r="K2142" s="4">
        <v>203</v>
      </c>
      <c r="L2142" s="4">
        <v>11</v>
      </c>
      <c r="M2142" s="4">
        <v>3</v>
      </c>
      <c r="N2142" s="4" t="s">
        <v>3</v>
      </c>
      <c r="O2142" s="4">
        <v>2</v>
      </c>
      <c r="P2142" s="4"/>
      <c r="Q2142" s="4"/>
      <c r="R2142" s="4"/>
      <c r="S2142" s="4"/>
      <c r="T2142" s="4"/>
      <c r="U2142" s="4"/>
      <c r="V2142" s="4"/>
      <c r="W2142" s="4"/>
    </row>
    <row r="2143" spans="1:206" x14ac:dyDescent="0.2">
      <c r="A2143" s="4">
        <v>50</v>
      </c>
      <c r="B2143" s="4">
        <v>0</v>
      </c>
      <c r="C2143" s="4">
        <v>0</v>
      </c>
      <c r="D2143" s="4">
        <v>1</v>
      </c>
      <c r="E2143" s="4">
        <v>231</v>
      </c>
      <c r="F2143" s="4">
        <f>ROUND(Source!BB2130,O2143)</f>
        <v>0</v>
      </c>
      <c r="G2143" s="4" t="s">
        <v>96</v>
      </c>
      <c r="H2143" s="4" t="s">
        <v>97</v>
      </c>
      <c r="I2143" s="4"/>
      <c r="J2143" s="4"/>
      <c r="K2143" s="4">
        <v>231</v>
      </c>
      <c r="L2143" s="4">
        <v>12</v>
      </c>
      <c r="M2143" s="4">
        <v>3</v>
      </c>
      <c r="N2143" s="4" t="s">
        <v>3</v>
      </c>
      <c r="O2143" s="4">
        <v>2</v>
      </c>
      <c r="P2143" s="4"/>
      <c r="Q2143" s="4"/>
      <c r="R2143" s="4"/>
      <c r="S2143" s="4"/>
      <c r="T2143" s="4"/>
      <c r="U2143" s="4"/>
      <c r="V2143" s="4"/>
      <c r="W2143" s="4"/>
    </row>
    <row r="2144" spans="1:206" x14ac:dyDescent="0.2">
      <c r="A2144" s="4">
        <v>50</v>
      </c>
      <c r="B2144" s="4">
        <v>0</v>
      </c>
      <c r="C2144" s="4">
        <v>0</v>
      </c>
      <c r="D2144" s="4">
        <v>1</v>
      </c>
      <c r="E2144" s="4">
        <v>204</v>
      </c>
      <c r="F2144" s="4">
        <f>ROUND(Source!R2130,O2144)</f>
        <v>0</v>
      </c>
      <c r="G2144" s="4" t="s">
        <v>98</v>
      </c>
      <c r="H2144" s="4" t="s">
        <v>99</v>
      </c>
      <c r="I2144" s="4"/>
      <c r="J2144" s="4"/>
      <c r="K2144" s="4">
        <v>204</v>
      </c>
      <c r="L2144" s="4">
        <v>13</v>
      </c>
      <c r="M2144" s="4">
        <v>3</v>
      </c>
      <c r="N2144" s="4" t="s">
        <v>3</v>
      </c>
      <c r="O2144" s="4">
        <v>2</v>
      </c>
      <c r="P2144" s="4"/>
      <c r="Q2144" s="4"/>
      <c r="R2144" s="4"/>
      <c r="S2144" s="4"/>
      <c r="T2144" s="4"/>
      <c r="U2144" s="4"/>
      <c r="V2144" s="4"/>
      <c r="W2144" s="4"/>
    </row>
    <row r="2145" spans="1:206" x14ac:dyDescent="0.2">
      <c r="A2145" s="4">
        <v>50</v>
      </c>
      <c r="B2145" s="4">
        <v>0</v>
      </c>
      <c r="C2145" s="4">
        <v>0</v>
      </c>
      <c r="D2145" s="4">
        <v>1</v>
      </c>
      <c r="E2145" s="4">
        <v>205</v>
      </c>
      <c r="F2145" s="4">
        <f>ROUND(Source!S2130,O2145)</f>
        <v>0</v>
      </c>
      <c r="G2145" s="4" t="s">
        <v>100</v>
      </c>
      <c r="H2145" s="4" t="s">
        <v>101</v>
      </c>
      <c r="I2145" s="4"/>
      <c r="J2145" s="4"/>
      <c r="K2145" s="4">
        <v>205</v>
      </c>
      <c r="L2145" s="4">
        <v>14</v>
      </c>
      <c r="M2145" s="4">
        <v>3</v>
      </c>
      <c r="N2145" s="4" t="s">
        <v>3</v>
      </c>
      <c r="O2145" s="4">
        <v>2</v>
      </c>
      <c r="P2145" s="4"/>
      <c r="Q2145" s="4"/>
      <c r="R2145" s="4"/>
      <c r="S2145" s="4"/>
      <c r="T2145" s="4"/>
      <c r="U2145" s="4"/>
      <c r="V2145" s="4"/>
      <c r="W2145" s="4"/>
    </row>
    <row r="2146" spans="1:206" x14ac:dyDescent="0.2">
      <c r="A2146" s="4">
        <v>50</v>
      </c>
      <c r="B2146" s="4">
        <v>0</v>
      </c>
      <c r="C2146" s="4">
        <v>0</v>
      </c>
      <c r="D2146" s="4">
        <v>1</v>
      </c>
      <c r="E2146" s="4">
        <v>232</v>
      </c>
      <c r="F2146" s="4">
        <f>ROUND(Source!BC2130,O2146)</f>
        <v>0</v>
      </c>
      <c r="G2146" s="4" t="s">
        <v>102</v>
      </c>
      <c r="H2146" s="4" t="s">
        <v>103</v>
      </c>
      <c r="I2146" s="4"/>
      <c r="J2146" s="4"/>
      <c r="K2146" s="4">
        <v>232</v>
      </c>
      <c r="L2146" s="4">
        <v>15</v>
      </c>
      <c r="M2146" s="4">
        <v>3</v>
      </c>
      <c r="N2146" s="4" t="s">
        <v>3</v>
      </c>
      <c r="O2146" s="4">
        <v>2</v>
      </c>
      <c r="P2146" s="4"/>
      <c r="Q2146" s="4"/>
      <c r="R2146" s="4"/>
      <c r="S2146" s="4"/>
      <c r="T2146" s="4"/>
      <c r="U2146" s="4"/>
      <c r="V2146" s="4"/>
      <c r="W2146" s="4"/>
    </row>
    <row r="2147" spans="1:206" x14ac:dyDescent="0.2">
      <c r="A2147" s="4">
        <v>50</v>
      </c>
      <c r="B2147" s="4">
        <v>0</v>
      </c>
      <c r="C2147" s="4">
        <v>0</v>
      </c>
      <c r="D2147" s="4">
        <v>1</v>
      </c>
      <c r="E2147" s="4">
        <v>214</v>
      </c>
      <c r="F2147" s="4">
        <f>ROUND(Source!AS2130,O2147)</f>
        <v>0</v>
      </c>
      <c r="G2147" s="4" t="s">
        <v>104</v>
      </c>
      <c r="H2147" s="4" t="s">
        <v>105</v>
      </c>
      <c r="I2147" s="4"/>
      <c r="J2147" s="4"/>
      <c r="K2147" s="4">
        <v>214</v>
      </c>
      <c r="L2147" s="4">
        <v>16</v>
      </c>
      <c r="M2147" s="4">
        <v>3</v>
      </c>
      <c r="N2147" s="4" t="s">
        <v>3</v>
      </c>
      <c r="O2147" s="4">
        <v>2</v>
      </c>
      <c r="P2147" s="4"/>
      <c r="Q2147" s="4"/>
      <c r="R2147" s="4"/>
      <c r="S2147" s="4"/>
      <c r="T2147" s="4"/>
      <c r="U2147" s="4"/>
      <c r="V2147" s="4"/>
      <c r="W2147" s="4"/>
    </row>
    <row r="2148" spans="1:206" x14ac:dyDescent="0.2">
      <c r="A2148" s="4">
        <v>50</v>
      </c>
      <c r="B2148" s="4">
        <v>0</v>
      </c>
      <c r="C2148" s="4">
        <v>0</v>
      </c>
      <c r="D2148" s="4">
        <v>1</v>
      </c>
      <c r="E2148" s="4">
        <v>215</v>
      </c>
      <c r="F2148" s="4">
        <f>ROUND(Source!AT2130,O2148)</f>
        <v>0</v>
      </c>
      <c r="G2148" s="4" t="s">
        <v>106</v>
      </c>
      <c r="H2148" s="4" t="s">
        <v>107</v>
      </c>
      <c r="I2148" s="4"/>
      <c r="J2148" s="4"/>
      <c r="K2148" s="4">
        <v>215</v>
      </c>
      <c r="L2148" s="4">
        <v>17</v>
      </c>
      <c r="M2148" s="4">
        <v>3</v>
      </c>
      <c r="N2148" s="4" t="s">
        <v>3</v>
      </c>
      <c r="O2148" s="4">
        <v>2</v>
      </c>
      <c r="P2148" s="4"/>
      <c r="Q2148" s="4"/>
      <c r="R2148" s="4"/>
      <c r="S2148" s="4"/>
      <c r="T2148" s="4"/>
      <c r="U2148" s="4"/>
      <c r="V2148" s="4"/>
      <c r="W2148" s="4"/>
    </row>
    <row r="2149" spans="1:206" x14ac:dyDescent="0.2">
      <c r="A2149" s="4">
        <v>50</v>
      </c>
      <c r="B2149" s="4">
        <v>0</v>
      </c>
      <c r="C2149" s="4">
        <v>0</v>
      </c>
      <c r="D2149" s="4">
        <v>1</v>
      </c>
      <c r="E2149" s="4">
        <v>217</v>
      </c>
      <c r="F2149" s="4">
        <f>ROUND(Source!AU2130,O2149)</f>
        <v>0</v>
      </c>
      <c r="G2149" s="4" t="s">
        <v>108</v>
      </c>
      <c r="H2149" s="4" t="s">
        <v>109</v>
      </c>
      <c r="I2149" s="4"/>
      <c r="J2149" s="4"/>
      <c r="K2149" s="4">
        <v>217</v>
      </c>
      <c r="L2149" s="4">
        <v>18</v>
      </c>
      <c r="M2149" s="4">
        <v>3</v>
      </c>
      <c r="N2149" s="4" t="s">
        <v>3</v>
      </c>
      <c r="O2149" s="4">
        <v>2</v>
      </c>
      <c r="P2149" s="4"/>
      <c r="Q2149" s="4"/>
      <c r="R2149" s="4"/>
      <c r="S2149" s="4"/>
      <c r="T2149" s="4"/>
      <c r="U2149" s="4"/>
      <c r="V2149" s="4"/>
      <c r="W2149" s="4"/>
    </row>
    <row r="2150" spans="1:206" x14ac:dyDescent="0.2">
      <c r="A2150" s="4">
        <v>50</v>
      </c>
      <c r="B2150" s="4">
        <v>0</v>
      </c>
      <c r="C2150" s="4">
        <v>0</v>
      </c>
      <c r="D2150" s="4">
        <v>1</v>
      </c>
      <c r="E2150" s="4">
        <v>230</v>
      </c>
      <c r="F2150" s="4">
        <f>ROUND(Source!BA2130,O2150)</f>
        <v>0</v>
      </c>
      <c r="G2150" s="4" t="s">
        <v>110</v>
      </c>
      <c r="H2150" s="4" t="s">
        <v>111</v>
      </c>
      <c r="I2150" s="4"/>
      <c r="J2150" s="4"/>
      <c r="K2150" s="4">
        <v>230</v>
      </c>
      <c r="L2150" s="4">
        <v>19</v>
      </c>
      <c r="M2150" s="4">
        <v>3</v>
      </c>
      <c r="N2150" s="4" t="s">
        <v>3</v>
      </c>
      <c r="O2150" s="4">
        <v>2</v>
      </c>
      <c r="P2150" s="4"/>
      <c r="Q2150" s="4"/>
      <c r="R2150" s="4"/>
      <c r="S2150" s="4"/>
      <c r="T2150" s="4"/>
      <c r="U2150" s="4"/>
      <c r="V2150" s="4"/>
      <c r="W2150" s="4"/>
    </row>
    <row r="2151" spans="1:206" x14ac:dyDescent="0.2">
      <c r="A2151" s="4">
        <v>50</v>
      </c>
      <c r="B2151" s="4">
        <v>0</v>
      </c>
      <c r="C2151" s="4">
        <v>0</v>
      </c>
      <c r="D2151" s="4">
        <v>1</v>
      </c>
      <c r="E2151" s="4">
        <v>206</v>
      </c>
      <c r="F2151" s="4">
        <f>ROUND(Source!T2130,O2151)</f>
        <v>0</v>
      </c>
      <c r="G2151" s="4" t="s">
        <v>112</v>
      </c>
      <c r="H2151" s="4" t="s">
        <v>113</v>
      </c>
      <c r="I2151" s="4"/>
      <c r="J2151" s="4"/>
      <c r="K2151" s="4">
        <v>206</v>
      </c>
      <c r="L2151" s="4">
        <v>20</v>
      </c>
      <c r="M2151" s="4">
        <v>3</v>
      </c>
      <c r="N2151" s="4" t="s">
        <v>3</v>
      </c>
      <c r="O2151" s="4">
        <v>2</v>
      </c>
      <c r="P2151" s="4"/>
      <c r="Q2151" s="4"/>
      <c r="R2151" s="4"/>
      <c r="S2151" s="4"/>
      <c r="T2151" s="4"/>
      <c r="U2151" s="4"/>
      <c r="V2151" s="4"/>
      <c r="W2151" s="4"/>
    </row>
    <row r="2152" spans="1:206" x14ac:dyDescent="0.2">
      <c r="A2152" s="4">
        <v>50</v>
      </c>
      <c r="B2152" s="4">
        <v>0</v>
      </c>
      <c r="C2152" s="4">
        <v>0</v>
      </c>
      <c r="D2152" s="4">
        <v>1</v>
      </c>
      <c r="E2152" s="4">
        <v>207</v>
      </c>
      <c r="F2152" s="4">
        <f>Source!U2130</f>
        <v>0</v>
      </c>
      <c r="G2152" s="4" t="s">
        <v>114</v>
      </c>
      <c r="H2152" s="4" t="s">
        <v>115</v>
      </c>
      <c r="I2152" s="4"/>
      <c r="J2152" s="4"/>
      <c r="K2152" s="4">
        <v>207</v>
      </c>
      <c r="L2152" s="4">
        <v>21</v>
      </c>
      <c r="M2152" s="4">
        <v>3</v>
      </c>
      <c r="N2152" s="4" t="s">
        <v>3</v>
      </c>
      <c r="O2152" s="4">
        <v>-1</v>
      </c>
      <c r="P2152" s="4"/>
      <c r="Q2152" s="4"/>
      <c r="R2152" s="4"/>
      <c r="S2152" s="4"/>
      <c r="T2152" s="4"/>
      <c r="U2152" s="4"/>
      <c r="V2152" s="4"/>
      <c r="W2152" s="4"/>
    </row>
    <row r="2153" spans="1:206" x14ac:dyDescent="0.2">
      <c r="A2153" s="4">
        <v>50</v>
      </c>
      <c r="B2153" s="4">
        <v>0</v>
      </c>
      <c r="C2153" s="4">
        <v>0</v>
      </c>
      <c r="D2153" s="4">
        <v>1</v>
      </c>
      <c r="E2153" s="4">
        <v>208</v>
      </c>
      <c r="F2153" s="4">
        <f>Source!V2130</f>
        <v>0</v>
      </c>
      <c r="G2153" s="4" t="s">
        <v>116</v>
      </c>
      <c r="H2153" s="4" t="s">
        <v>117</v>
      </c>
      <c r="I2153" s="4"/>
      <c r="J2153" s="4"/>
      <c r="K2153" s="4">
        <v>208</v>
      </c>
      <c r="L2153" s="4">
        <v>22</v>
      </c>
      <c r="M2153" s="4">
        <v>3</v>
      </c>
      <c r="N2153" s="4" t="s">
        <v>3</v>
      </c>
      <c r="O2153" s="4">
        <v>-1</v>
      </c>
      <c r="P2153" s="4"/>
      <c r="Q2153" s="4"/>
      <c r="R2153" s="4"/>
      <c r="S2153" s="4"/>
      <c r="T2153" s="4"/>
      <c r="U2153" s="4"/>
      <c r="V2153" s="4"/>
      <c r="W2153" s="4"/>
    </row>
    <row r="2154" spans="1:206" x14ac:dyDescent="0.2">
      <c r="A2154" s="4">
        <v>50</v>
      </c>
      <c r="B2154" s="4">
        <v>0</v>
      </c>
      <c r="C2154" s="4">
        <v>0</v>
      </c>
      <c r="D2154" s="4">
        <v>1</v>
      </c>
      <c r="E2154" s="4">
        <v>209</v>
      </c>
      <c r="F2154" s="4">
        <f>ROUND(Source!W2130,O2154)</f>
        <v>0</v>
      </c>
      <c r="G2154" s="4" t="s">
        <v>118</v>
      </c>
      <c r="H2154" s="4" t="s">
        <v>119</v>
      </c>
      <c r="I2154" s="4"/>
      <c r="J2154" s="4"/>
      <c r="K2154" s="4">
        <v>209</v>
      </c>
      <c r="L2154" s="4">
        <v>23</v>
      </c>
      <c r="M2154" s="4">
        <v>3</v>
      </c>
      <c r="N2154" s="4" t="s">
        <v>3</v>
      </c>
      <c r="O2154" s="4">
        <v>2</v>
      </c>
      <c r="P2154" s="4"/>
      <c r="Q2154" s="4"/>
      <c r="R2154" s="4"/>
      <c r="S2154" s="4"/>
      <c r="T2154" s="4"/>
      <c r="U2154" s="4"/>
      <c r="V2154" s="4"/>
      <c r="W2154" s="4"/>
    </row>
    <row r="2155" spans="1:206" x14ac:dyDescent="0.2">
      <c r="A2155" s="4">
        <v>50</v>
      </c>
      <c r="B2155" s="4">
        <v>0</v>
      </c>
      <c r="C2155" s="4">
        <v>0</v>
      </c>
      <c r="D2155" s="4">
        <v>1</v>
      </c>
      <c r="E2155" s="4">
        <v>233</v>
      </c>
      <c r="F2155" s="4">
        <f>ROUND(Source!BD2130,O2155)</f>
        <v>0</v>
      </c>
      <c r="G2155" s="4" t="s">
        <v>120</v>
      </c>
      <c r="H2155" s="4" t="s">
        <v>121</v>
      </c>
      <c r="I2155" s="4"/>
      <c r="J2155" s="4"/>
      <c r="K2155" s="4">
        <v>233</v>
      </c>
      <c r="L2155" s="4">
        <v>24</v>
      </c>
      <c r="M2155" s="4">
        <v>3</v>
      </c>
      <c r="N2155" s="4" t="s">
        <v>3</v>
      </c>
      <c r="O2155" s="4">
        <v>2</v>
      </c>
      <c r="P2155" s="4"/>
      <c r="Q2155" s="4"/>
      <c r="R2155" s="4"/>
      <c r="S2155" s="4"/>
      <c r="T2155" s="4"/>
      <c r="U2155" s="4"/>
      <c r="V2155" s="4"/>
      <c r="W2155" s="4"/>
    </row>
    <row r="2156" spans="1:206" x14ac:dyDescent="0.2">
      <c r="A2156" s="4">
        <v>50</v>
      </c>
      <c r="B2156" s="4">
        <v>0</v>
      </c>
      <c r="C2156" s="4">
        <v>0</v>
      </c>
      <c r="D2156" s="4">
        <v>1</v>
      </c>
      <c r="E2156" s="4">
        <v>210</v>
      </c>
      <c r="F2156" s="4">
        <f>ROUND(Source!X2130,O2156)</f>
        <v>0</v>
      </c>
      <c r="G2156" s="4" t="s">
        <v>122</v>
      </c>
      <c r="H2156" s="4" t="s">
        <v>123</v>
      </c>
      <c r="I2156" s="4"/>
      <c r="J2156" s="4"/>
      <c r="K2156" s="4">
        <v>210</v>
      </c>
      <c r="L2156" s="4">
        <v>25</v>
      </c>
      <c r="M2156" s="4">
        <v>3</v>
      </c>
      <c r="N2156" s="4" t="s">
        <v>3</v>
      </c>
      <c r="O2156" s="4">
        <v>2</v>
      </c>
      <c r="P2156" s="4"/>
      <c r="Q2156" s="4"/>
      <c r="R2156" s="4"/>
      <c r="S2156" s="4"/>
      <c r="T2156" s="4"/>
      <c r="U2156" s="4"/>
      <c r="V2156" s="4"/>
      <c r="W2156" s="4"/>
    </row>
    <row r="2157" spans="1:206" x14ac:dyDescent="0.2">
      <c r="A2157" s="4">
        <v>50</v>
      </c>
      <c r="B2157" s="4">
        <v>0</v>
      </c>
      <c r="C2157" s="4">
        <v>0</v>
      </c>
      <c r="D2157" s="4">
        <v>1</v>
      </c>
      <c r="E2157" s="4">
        <v>211</v>
      </c>
      <c r="F2157" s="4">
        <f>ROUND(Source!Y2130,O2157)</f>
        <v>0</v>
      </c>
      <c r="G2157" s="4" t="s">
        <v>124</v>
      </c>
      <c r="H2157" s="4" t="s">
        <v>125</v>
      </c>
      <c r="I2157" s="4"/>
      <c r="J2157" s="4"/>
      <c r="K2157" s="4">
        <v>211</v>
      </c>
      <c r="L2157" s="4">
        <v>26</v>
      </c>
      <c r="M2157" s="4">
        <v>3</v>
      </c>
      <c r="N2157" s="4" t="s">
        <v>3</v>
      </c>
      <c r="O2157" s="4">
        <v>2</v>
      </c>
      <c r="P2157" s="4"/>
      <c r="Q2157" s="4"/>
      <c r="R2157" s="4"/>
      <c r="S2157" s="4"/>
      <c r="T2157" s="4"/>
      <c r="U2157" s="4"/>
      <c r="V2157" s="4"/>
      <c r="W2157" s="4"/>
    </row>
    <row r="2158" spans="1:206" x14ac:dyDescent="0.2">
      <c r="A2158" s="4">
        <v>50</v>
      </c>
      <c r="B2158" s="4">
        <v>0</v>
      </c>
      <c r="C2158" s="4">
        <v>0</v>
      </c>
      <c r="D2158" s="4">
        <v>1</v>
      </c>
      <c r="E2158" s="4">
        <v>224</v>
      </c>
      <c r="F2158" s="4">
        <f>ROUND(Source!AR2130,O2158)</f>
        <v>0</v>
      </c>
      <c r="G2158" s="4" t="s">
        <v>126</v>
      </c>
      <c r="H2158" s="4" t="s">
        <v>127</v>
      </c>
      <c r="I2158" s="4"/>
      <c r="J2158" s="4"/>
      <c r="K2158" s="4">
        <v>224</v>
      </c>
      <c r="L2158" s="4">
        <v>27</v>
      </c>
      <c r="M2158" s="4">
        <v>3</v>
      </c>
      <c r="N2158" s="4" t="s">
        <v>3</v>
      </c>
      <c r="O2158" s="4">
        <v>2</v>
      </c>
      <c r="P2158" s="4"/>
      <c r="Q2158" s="4"/>
      <c r="R2158" s="4"/>
      <c r="S2158" s="4"/>
      <c r="T2158" s="4"/>
      <c r="U2158" s="4"/>
      <c r="V2158" s="4"/>
      <c r="W2158" s="4"/>
    </row>
    <row r="2160" spans="1:206" x14ac:dyDescent="0.2">
      <c r="A2160" s="2">
        <v>51</v>
      </c>
      <c r="B2160" s="2">
        <f>B2052</f>
        <v>1</v>
      </c>
      <c r="C2160" s="2">
        <f>A2052</f>
        <v>4</v>
      </c>
      <c r="D2160" s="2">
        <f>ROW(A2052)</f>
        <v>2052</v>
      </c>
      <c r="E2160" s="2"/>
      <c r="F2160" s="2" t="str">
        <f>IF(F2052&lt;&gt;"",F2052,"")</f>
        <v>Новый раздел</v>
      </c>
      <c r="G2160" s="2" t="str">
        <f>IF(G2052&lt;&gt;"",G2052,"")</f>
        <v>Парковочный карман</v>
      </c>
      <c r="H2160" s="2">
        <v>0</v>
      </c>
      <c r="I2160" s="2"/>
      <c r="J2160" s="2"/>
      <c r="K2160" s="2"/>
      <c r="L2160" s="2"/>
      <c r="M2160" s="2"/>
      <c r="N2160" s="2"/>
      <c r="O2160" s="2">
        <f t="shared" ref="O2160:T2160" si="1765">ROUND(O2074+O2130+AB2160,2)</f>
        <v>0</v>
      </c>
      <c r="P2160" s="2">
        <f t="shared" si="1765"/>
        <v>0</v>
      </c>
      <c r="Q2160" s="2">
        <f t="shared" si="1765"/>
        <v>0</v>
      </c>
      <c r="R2160" s="2">
        <f t="shared" si="1765"/>
        <v>0</v>
      </c>
      <c r="S2160" s="2">
        <f t="shared" si="1765"/>
        <v>0</v>
      </c>
      <c r="T2160" s="2">
        <f t="shared" si="1765"/>
        <v>0</v>
      </c>
      <c r="U2160" s="2">
        <f>U2074+U2130+AH2160</f>
        <v>0</v>
      </c>
      <c r="V2160" s="2">
        <f>V2074+V2130+AI2160</f>
        <v>0</v>
      </c>
      <c r="W2160" s="2">
        <f>ROUND(W2074+W2130+AJ2160,2)</f>
        <v>0</v>
      </c>
      <c r="X2160" s="2">
        <f>ROUND(X2074+X2130+AK2160,2)</f>
        <v>0</v>
      </c>
      <c r="Y2160" s="2">
        <f>ROUND(Y2074+Y2130+AL2160,2)</f>
        <v>0</v>
      </c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>
        <f t="shared" ref="AO2160:BD2160" si="1766">ROUND(AO2074+AO2130+BX2160,2)</f>
        <v>0</v>
      </c>
      <c r="AP2160" s="2">
        <f t="shared" si="1766"/>
        <v>0</v>
      </c>
      <c r="AQ2160" s="2">
        <f t="shared" si="1766"/>
        <v>0</v>
      </c>
      <c r="AR2160" s="2">
        <f t="shared" si="1766"/>
        <v>0</v>
      </c>
      <c r="AS2160" s="2">
        <f t="shared" si="1766"/>
        <v>0</v>
      </c>
      <c r="AT2160" s="2">
        <f t="shared" si="1766"/>
        <v>0</v>
      </c>
      <c r="AU2160" s="2">
        <f t="shared" si="1766"/>
        <v>0</v>
      </c>
      <c r="AV2160" s="2">
        <f t="shared" si="1766"/>
        <v>0</v>
      </c>
      <c r="AW2160" s="2">
        <f t="shared" si="1766"/>
        <v>0</v>
      </c>
      <c r="AX2160" s="2">
        <f t="shared" si="1766"/>
        <v>0</v>
      </c>
      <c r="AY2160" s="2">
        <f t="shared" si="1766"/>
        <v>0</v>
      </c>
      <c r="AZ2160" s="2">
        <f t="shared" si="1766"/>
        <v>0</v>
      </c>
      <c r="BA2160" s="2">
        <f t="shared" si="1766"/>
        <v>0</v>
      </c>
      <c r="BB2160" s="2">
        <f t="shared" si="1766"/>
        <v>0</v>
      </c>
      <c r="BC2160" s="2">
        <f t="shared" si="1766"/>
        <v>0</v>
      </c>
      <c r="BD2160" s="2">
        <f t="shared" si="1766"/>
        <v>0</v>
      </c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3"/>
      <c r="DH2160" s="3"/>
      <c r="DI2160" s="3"/>
      <c r="DJ2160" s="3"/>
      <c r="DK2160" s="3"/>
      <c r="DL2160" s="3"/>
      <c r="DM2160" s="3"/>
      <c r="DN2160" s="3"/>
      <c r="DO2160" s="3"/>
      <c r="DP2160" s="3"/>
      <c r="DQ2160" s="3"/>
      <c r="DR2160" s="3"/>
      <c r="DS2160" s="3"/>
      <c r="DT2160" s="3"/>
      <c r="DU2160" s="3"/>
      <c r="DV2160" s="3"/>
      <c r="DW2160" s="3"/>
      <c r="DX2160" s="3"/>
      <c r="DY2160" s="3"/>
      <c r="DZ2160" s="3"/>
      <c r="EA2160" s="3"/>
      <c r="EB2160" s="3"/>
      <c r="EC2160" s="3"/>
      <c r="ED2160" s="3"/>
      <c r="EE2160" s="3"/>
      <c r="EF2160" s="3"/>
      <c r="EG2160" s="3"/>
      <c r="EH2160" s="3"/>
      <c r="EI2160" s="3"/>
      <c r="EJ2160" s="3"/>
      <c r="EK2160" s="3"/>
      <c r="EL2160" s="3"/>
      <c r="EM2160" s="3"/>
      <c r="EN2160" s="3"/>
      <c r="EO2160" s="3"/>
      <c r="EP2160" s="3"/>
      <c r="EQ2160" s="3"/>
      <c r="ER2160" s="3"/>
      <c r="ES2160" s="3"/>
      <c r="ET2160" s="3"/>
      <c r="EU2160" s="3"/>
      <c r="EV2160" s="3"/>
      <c r="EW2160" s="3"/>
      <c r="EX2160" s="3"/>
      <c r="EY2160" s="3"/>
      <c r="EZ2160" s="3"/>
      <c r="FA2160" s="3"/>
      <c r="FB2160" s="3"/>
      <c r="FC2160" s="3"/>
      <c r="FD2160" s="3"/>
      <c r="FE2160" s="3"/>
      <c r="FF2160" s="3"/>
      <c r="FG2160" s="3"/>
      <c r="FH2160" s="3"/>
      <c r="FI2160" s="3"/>
      <c r="FJ2160" s="3"/>
      <c r="FK2160" s="3"/>
      <c r="FL2160" s="3"/>
      <c r="FM2160" s="3"/>
      <c r="FN2160" s="3"/>
      <c r="FO2160" s="3"/>
      <c r="FP2160" s="3"/>
      <c r="FQ2160" s="3"/>
      <c r="FR2160" s="3"/>
      <c r="FS2160" s="3"/>
      <c r="FT2160" s="3"/>
      <c r="FU2160" s="3"/>
      <c r="FV2160" s="3"/>
      <c r="FW2160" s="3"/>
      <c r="FX2160" s="3"/>
      <c r="FY2160" s="3"/>
      <c r="FZ2160" s="3"/>
      <c r="GA2160" s="3"/>
      <c r="GB2160" s="3"/>
      <c r="GC2160" s="3"/>
      <c r="GD2160" s="3"/>
      <c r="GE2160" s="3"/>
      <c r="GF2160" s="3"/>
      <c r="GG2160" s="3"/>
      <c r="GH2160" s="3"/>
      <c r="GI2160" s="3"/>
      <c r="GJ2160" s="3"/>
      <c r="GK2160" s="3"/>
      <c r="GL2160" s="3"/>
      <c r="GM2160" s="3"/>
      <c r="GN2160" s="3"/>
      <c r="GO2160" s="3"/>
      <c r="GP2160" s="3"/>
      <c r="GQ2160" s="3"/>
      <c r="GR2160" s="3"/>
      <c r="GS2160" s="3"/>
      <c r="GT2160" s="3"/>
      <c r="GU2160" s="3"/>
      <c r="GV2160" s="3"/>
      <c r="GW2160" s="3"/>
      <c r="GX2160" s="3">
        <v>0</v>
      </c>
    </row>
    <row r="2162" spans="1:23" x14ac:dyDescent="0.2">
      <c r="A2162" s="4">
        <v>50</v>
      </c>
      <c r="B2162" s="4">
        <v>0</v>
      </c>
      <c r="C2162" s="4">
        <v>0</v>
      </c>
      <c r="D2162" s="4">
        <v>1</v>
      </c>
      <c r="E2162" s="4">
        <v>201</v>
      </c>
      <c r="F2162" s="4">
        <f>ROUND(Source!O2160,O2162)</f>
        <v>0</v>
      </c>
      <c r="G2162" s="4" t="s">
        <v>74</v>
      </c>
      <c r="H2162" s="4" t="s">
        <v>75</v>
      </c>
      <c r="I2162" s="4"/>
      <c r="J2162" s="4"/>
      <c r="K2162" s="4">
        <v>201</v>
      </c>
      <c r="L2162" s="4">
        <v>1</v>
      </c>
      <c r="M2162" s="4">
        <v>3</v>
      </c>
      <c r="N2162" s="4" t="s">
        <v>3</v>
      </c>
      <c r="O2162" s="4">
        <v>2</v>
      </c>
      <c r="P2162" s="4"/>
      <c r="Q2162" s="4"/>
      <c r="R2162" s="4"/>
      <c r="S2162" s="4"/>
      <c r="T2162" s="4"/>
      <c r="U2162" s="4"/>
      <c r="V2162" s="4"/>
      <c r="W2162" s="4"/>
    </row>
    <row r="2163" spans="1:23" x14ac:dyDescent="0.2">
      <c r="A2163" s="4">
        <v>50</v>
      </c>
      <c r="B2163" s="4">
        <v>0</v>
      </c>
      <c r="C2163" s="4">
        <v>0</v>
      </c>
      <c r="D2163" s="4">
        <v>1</v>
      </c>
      <c r="E2163" s="4">
        <v>202</v>
      </c>
      <c r="F2163" s="4">
        <f>ROUND(Source!P2160,O2163)</f>
        <v>0</v>
      </c>
      <c r="G2163" s="4" t="s">
        <v>76</v>
      </c>
      <c r="H2163" s="4" t="s">
        <v>77</v>
      </c>
      <c r="I2163" s="4"/>
      <c r="J2163" s="4"/>
      <c r="K2163" s="4">
        <v>202</v>
      </c>
      <c r="L2163" s="4">
        <v>2</v>
      </c>
      <c r="M2163" s="4">
        <v>3</v>
      </c>
      <c r="N2163" s="4" t="s">
        <v>3</v>
      </c>
      <c r="O2163" s="4">
        <v>2</v>
      </c>
      <c r="P2163" s="4"/>
      <c r="Q2163" s="4"/>
      <c r="R2163" s="4"/>
      <c r="S2163" s="4"/>
      <c r="T2163" s="4"/>
      <c r="U2163" s="4"/>
      <c r="V2163" s="4"/>
      <c r="W2163" s="4"/>
    </row>
    <row r="2164" spans="1:23" x14ac:dyDescent="0.2">
      <c r="A2164" s="4">
        <v>50</v>
      </c>
      <c r="B2164" s="4">
        <v>0</v>
      </c>
      <c r="C2164" s="4">
        <v>0</v>
      </c>
      <c r="D2164" s="4">
        <v>1</v>
      </c>
      <c r="E2164" s="4">
        <v>222</v>
      </c>
      <c r="F2164" s="4">
        <f>ROUND(Source!AO2160,O2164)</f>
        <v>0</v>
      </c>
      <c r="G2164" s="4" t="s">
        <v>78</v>
      </c>
      <c r="H2164" s="4" t="s">
        <v>79</v>
      </c>
      <c r="I2164" s="4"/>
      <c r="J2164" s="4"/>
      <c r="K2164" s="4">
        <v>222</v>
      </c>
      <c r="L2164" s="4">
        <v>3</v>
      </c>
      <c r="M2164" s="4">
        <v>3</v>
      </c>
      <c r="N2164" s="4" t="s">
        <v>3</v>
      </c>
      <c r="O2164" s="4">
        <v>2</v>
      </c>
      <c r="P2164" s="4"/>
      <c r="Q2164" s="4"/>
      <c r="R2164" s="4"/>
      <c r="S2164" s="4"/>
      <c r="T2164" s="4"/>
      <c r="U2164" s="4"/>
      <c r="V2164" s="4"/>
      <c r="W2164" s="4"/>
    </row>
    <row r="2165" spans="1:23" x14ac:dyDescent="0.2">
      <c r="A2165" s="4">
        <v>50</v>
      </c>
      <c r="B2165" s="4">
        <v>0</v>
      </c>
      <c r="C2165" s="4">
        <v>0</v>
      </c>
      <c r="D2165" s="4">
        <v>1</v>
      </c>
      <c r="E2165" s="4">
        <v>225</v>
      </c>
      <c r="F2165" s="4">
        <f>ROUND(Source!AV2160,O2165)</f>
        <v>0</v>
      </c>
      <c r="G2165" s="4" t="s">
        <v>80</v>
      </c>
      <c r="H2165" s="4" t="s">
        <v>81</v>
      </c>
      <c r="I2165" s="4"/>
      <c r="J2165" s="4"/>
      <c r="K2165" s="4">
        <v>225</v>
      </c>
      <c r="L2165" s="4">
        <v>4</v>
      </c>
      <c r="M2165" s="4">
        <v>3</v>
      </c>
      <c r="N2165" s="4" t="s">
        <v>3</v>
      </c>
      <c r="O2165" s="4">
        <v>2</v>
      </c>
      <c r="P2165" s="4"/>
      <c r="Q2165" s="4"/>
      <c r="R2165" s="4"/>
      <c r="S2165" s="4"/>
      <c r="T2165" s="4"/>
      <c r="U2165" s="4"/>
      <c r="V2165" s="4"/>
      <c r="W2165" s="4"/>
    </row>
    <row r="2166" spans="1:23" x14ac:dyDescent="0.2">
      <c r="A2166" s="4">
        <v>50</v>
      </c>
      <c r="B2166" s="4">
        <v>0</v>
      </c>
      <c r="C2166" s="4">
        <v>0</v>
      </c>
      <c r="D2166" s="4">
        <v>1</v>
      </c>
      <c r="E2166" s="4">
        <v>226</v>
      </c>
      <c r="F2166" s="4">
        <f>ROUND(Source!AW2160,O2166)</f>
        <v>0</v>
      </c>
      <c r="G2166" s="4" t="s">
        <v>82</v>
      </c>
      <c r="H2166" s="4" t="s">
        <v>83</v>
      </c>
      <c r="I2166" s="4"/>
      <c r="J2166" s="4"/>
      <c r="K2166" s="4">
        <v>226</v>
      </c>
      <c r="L2166" s="4">
        <v>5</v>
      </c>
      <c r="M2166" s="4">
        <v>3</v>
      </c>
      <c r="N2166" s="4" t="s">
        <v>3</v>
      </c>
      <c r="O2166" s="4">
        <v>2</v>
      </c>
      <c r="P2166" s="4"/>
      <c r="Q2166" s="4"/>
      <c r="R2166" s="4"/>
      <c r="S2166" s="4"/>
      <c r="T2166" s="4"/>
      <c r="U2166" s="4"/>
      <c r="V2166" s="4"/>
      <c r="W2166" s="4"/>
    </row>
    <row r="2167" spans="1:23" x14ac:dyDescent="0.2">
      <c r="A2167" s="4">
        <v>50</v>
      </c>
      <c r="B2167" s="4">
        <v>0</v>
      </c>
      <c r="C2167" s="4">
        <v>0</v>
      </c>
      <c r="D2167" s="4">
        <v>1</v>
      </c>
      <c r="E2167" s="4">
        <v>227</v>
      </c>
      <c r="F2167" s="4">
        <f>ROUND(Source!AX2160,O2167)</f>
        <v>0</v>
      </c>
      <c r="G2167" s="4" t="s">
        <v>84</v>
      </c>
      <c r="H2167" s="4" t="s">
        <v>85</v>
      </c>
      <c r="I2167" s="4"/>
      <c r="J2167" s="4"/>
      <c r="K2167" s="4">
        <v>227</v>
      </c>
      <c r="L2167" s="4">
        <v>6</v>
      </c>
      <c r="M2167" s="4">
        <v>3</v>
      </c>
      <c r="N2167" s="4" t="s">
        <v>3</v>
      </c>
      <c r="O2167" s="4">
        <v>2</v>
      </c>
      <c r="P2167" s="4"/>
      <c r="Q2167" s="4"/>
      <c r="R2167" s="4"/>
      <c r="S2167" s="4"/>
      <c r="T2167" s="4"/>
      <c r="U2167" s="4"/>
      <c r="V2167" s="4"/>
      <c r="W2167" s="4"/>
    </row>
    <row r="2168" spans="1:23" x14ac:dyDescent="0.2">
      <c r="A2168" s="4">
        <v>50</v>
      </c>
      <c r="B2168" s="4">
        <v>0</v>
      </c>
      <c r="C2168" s="4">
        <v>0</v>
      </c>
      <c r="D2168" s="4">
        <v>1</v>
      </c>
      <c r="E2168" s="4">
        <v>228</v>
      </c>
      <c r="F2168" s="4">
        <f>ROUND(Source!AY2160,O2168)</f>
        <v>0</v>
      </c>
      <c r="G2168" s="4" t="s">
        <v>86</v>
      </c>
      <c r="H2168" s="4" t="s">
        <v>87</v>
      </c>
      <c r="I2168" s="4"/>
      <c r="J2168" s="4"/>
      <c r="K2168" s="4">
        <v>228</v>
      </c>
      <c r="L2168" s="4">
        <v>7</v>
      </c>
      <c r="M2168" s="4">
        <v>3</v>
      </c>
      <c r="N2168" s="4" t="s">
        <v>3</v>
      </c>
      <c r="O2168" s="4">
        <v>2</v>
      </c>
      <c r="P2168" s="4"/>
      <c r="Q2168" s="4"/>
      <c r="R2168" s="4"/>
      <c r="S2168" s="4"/>
      <c r="T2168" s="4"/>
      <c r="U2168" s="4"/>
      <c r="V2168" s="4"/>
      <c r="W2168" s="4"/>
    </row>
    <row r="2169" spans="1:23" x14ac:dyDescent="0.2">
      <c r="A2169" s="4">
        <v>50</v>
      </c>
      <c r="B2169" s="4">
        <v>0</v>
      </c>
      <c r="C2169" s="4">
        <v>0</v>
      </c>
      <c r="D2169" s="4">
        <v>1</v>
      </c>
      <c r="E2169" s="4">
        <v>216</v>
      </c>
      <c r="F2169" s="4">
        <f>ROUND(Source!AP2160,O2169)</f>
        <v>0</v>
      </c>
      <c r="G2169" s="4" t="s">
        <v>88</v>
      </c>
      <c r="H2169" s="4" t="s">
        <v>89</v>
      </c>
      <c r="I2169" s="4"/>
      <c r="J2169" s="4"/>
      <c r="K2169" s="4">
        <v>216</v>
      </c>
      <c r="L2169" s="4">
        <v>8</v>
      </c>
      <c r="M2169" s="4">
        <v>3</v>
      </c>
      <c r="N2169" s="4" t="s">
        <v>3</v>
      </c>
      <c r="O2169" s="4">
        <v>2</v>
      </c>
      <c r="P2169" s="4"/>
      <c r="Q2169" s="4"/>
      <c r="R2169" s="4"/>
      <c r="S2169" s="4"/>
      <c r="T2169" s="4"/>
      <c r="U2169" s="4"/>
      <c r="V2169" s="4"/>
      <c r="W2169" s="4"/>
    </row>
    <row r="2170" spans="1:23" x14ac:dyDescent="0.2">
      <c r="A2170" s="4">
        <v>50</v>
      </c>
      <c r="B2170" s="4">
        <v>0</v>
      </c>
      <c r="C2170" s="4">
        <v>0</v>
      </c>
      <c r="D2170" s="4">
        <v>1</v>
      </c>
      <c r="E2170" s="4">
        <v>223</v>
      </c>
      <c r="F2170" s="4">
        <f>ROUND(Source!AQ2160,O2170)</f>
        <v>0</v>
      </c>
      <c r="G2170" s="4" t="s">
        <v>90</v>
      </c>
      <c r="H2170" s="4" t="s">
        <v>91</v>
      </c>
      <c r="I2170" s="4"/>
      <c r="J2170" s="4"/>
      <c r="K2170" s="4">
        <v>223</v>
      </c>
      <c r="L2170" s="4">
        <v>9</v>
      </c>
      <c r="M2170" s="4">
        <v>3</v>
      </c>
      <c r="N2170" s="4" t="s">
        <v>3</v>
      </c>
      <c r="O2170" s="4">
        <v>2</v>
      </c>
      <c r="P2170" s="4"/>
      <c r="Q2170" s="4"/>
      <c r="R2170" s="4"/>
      <c r="S2170" s="4"/>
      <c r="T2170" s="4"/>
      <c r="U2170" s="4"/>
      <c r="V2170" s="4"/>
      <c r="W2170" s="4"/>
    </row>
    <row r="2171" spans="1:23" x14ac:dyDescent="0.2">
      <c r="A2171" s="4">
        <v>50</v>
      </c>
      <c r="B2171" s="4">
        <v>0</v>
      </c>
      <c r="C2171" s="4">
        <v>0</v>
      </c>
      <c r="D2171" s="4">
        <v>1</v>
      </c>
      <c r="E2171" s="4">
        <v>229</v>
      </c>
      <c r="F2171" s="4">
        <f>ROUND(Source!AZ2160,O2171)</f>
        <v>0</v>
      </c>
      <c r="G2171" s="4" t="s">
        <v>92</v>
      </c>
      <c r="H2171" s="4" t="s">
        <v>93</v>
      </c>
      <c r="I2171" s="4"/>
      <c r="J2171" s="4"/>
      <c r="K2171" s="4">
        <v>229</v>
      </c>
      <c r="L2171" s="4">
        <v>10</v>
      </c>
      <c r="M2171" s="4">
        <v>3</v>
      </c>
      <c r="N2171" s="4" t="s">
        <v>3</v>
      </c>
      <c r="O2171" s="4">
        <v>2</v>
      </c>
      <c r="P2171" s="4"/>
      <c r="Q2171" s="4"/>
      <c r="R2171" s="4"/>
      <c r="S2171" s="4"/>
      <c r="T2171" s="4"/>
      <c r="U2171" s="4"/>
      <c r="V2171" s="4"/>
      <c r="W2171" s="4"/>
    </row>
    <row r="2172" spans="1:23" x14ac:dyDescent="0.2">
      <c r="A2172" s="4">
        <v>50</v>
      </c>
      <c r="B2172" s="4">
        <v>0</v>
      </c>
      <c r="C2172" s="4">
        <v>0</v>
      </c>
      <c r="D2172" s="4">
        <v>1</v>
      </c>
      <c r="E2172" s="4">
        <v>203</v>
      </c>
      <c r="F2172" s="4">
        <f>ROUND(Source!Q2160,O2172)</f>
        <v>0</v>
      </c>
      <c r="G2172" s="4" t="s">
        <v>94</v>
      </c>
      <c r="H2172" s="4" t="s">
        <v>95</v>
      </c>
      <c r="I2172" s="4"/>
      <c r="J2172" s="4"/>
      <c r="K2172" s="4">
        <v>203</v>
      </c>
      <c r="L2172" s="4">
        <v>11</v>
      </c>
      <c r="M2172" s="4">
        <v>3</v>
      </c>
      <c r="N2172" s="4" t="s">
        <v>3</v>
      </c>
      <c r="O2172" s="4">
        <v>2</v>
      </c>
      <c r="P2172" s="4"/>
      <c r="Q2172" s="4"/>
      <c r="R2172" s="4"/>
      <c r="S2172" s="4"/>
      <c r="T2172" s="4"/>
      <c r="U2172" s="4"/>
      <c r="V2172" s="4"/>
      <c r="W2172" s="4"/>
    </row>
    <row r="2173" spans="1:23" x14ac:dyDescent="0.2">
      <c r="A2173" s="4">
        <v>50</v>
      </c>
      <c r="B2173" s="4">
        <v>0</v>
      </c>
      <c r="C2173" s="4">
        <v>0</v>
      </c>
      <c r="D2173" s="4">
        <v>1</v>
      </c>
      <c r="E2173" s="4">
        <v>231</v>
      </c>
      <c r="F2173" s="4">
        <f>ROUND(Source!BB2160,O2173)</f>
        <v>0</v>
      </c>
      <c r="G2173" s="4" t="s">
        <v>96</v>
      </c>
      <c r="H2173" s="4" t="s">
        <v>97</v>
      </c>
      <c r="I2173" s="4"/>
      <c r="J2173" s="4"/>
      <c r="K2173" s="4">
        <v>231</v>
      </c>
      <c r="L2173" s="4">
        <v>12</v>
      </c>
      <c r="M2173" s="4">
        <v>3</v>
      </c>
      <c r="N2173" s="4" t="s">
        <v>3</v>
      </c>
      <c r="O2173" s="4">
        <v>2</v>
      </c>
      <c r="P2173" s="4"/>
      <c r="Q2173" s="4"/>
      <c r="R2173" s="4"/>
      <c r="S2173" s="4"/>
      <c r="T2173" s="4"/>
      <c r="U2173" s="4"/>
      <c r="V2173" s="4"/>
      <c r="W2173" s="4"/>
    </row>
    <row r="2174" spans="1:23" x14ac:dyDescent="0.2">
      <c r="A2174" s="4">
        <v>50</v>
      </c>
      <c r="B2174" s="4">
        <v>0</v>
      </c>
      <c r="C2174" s="4">
        <v>0</v>
      </c>
      <c r="D2174" s="4">
        <v>1</v>
      </c>
      <c r="E2174" s="4">
        <v>204</v>
      </c>
      <c r="F2174" s="4">
        <f>ROUND(Source!R2160,O2174)</f>
        <v>0</v>
      </c>
      <c r="G2174" s="4" t="s">
        <v>98</v>
      </c>
      <c r="H2174" s="4" t="s">
        <v>99</v>
      </c>
      <c r="I2174" s="4"/>
      <c r="J2174" s="4"/>
      <c r="K2174" s="4">
        <v>204</v>
      </c>
      <c r="L2174" s="4">
        <v>13</v>
      </c>
      <c r="M2174" s="4">
        <v>3</v>
      </c>
      <c r="N2174" s="4" t="s">
        <v>3</v>
      </c>
      <c r="O2174" s="4">
        <v>2</v>
      </c>
      <c r="P2174" s="4"/>
      <c r="Q2174" s="4"/>
      <c r="R2174" s="4"/>
      <c r="S2174" s="4"/>
      <c r="T2174" s="4"/>
      <c r="U2174" s="4"/>
      <c r="V2174" s="4"/>
      <c r="W2174" s="4"/>
    </row>
    <row r="2175" spans="1:23" x14ac:dyDescent="0.2">
      <c r="A2175" s="4">
        <v>50</v>
      </c>
      <c r="B2175" s="4">
        <v>0</v>
      </c>
      <c r="C2175" s="4">
        <v>0</v>
      </c>
      <c r="D2175" s="4">
        <v>1</v>
      </c>
      <c r="E2175" s="4">
        <v>205</v>
      </c>
      <c r="F2175" s="4">
        <f>ROUND(Source!S2160,O2175)</f>
        <v>0</v>
      </c>
      <c r="G2175" s="4" t="s">
        <v>100</v>
      </c>
      <c r="H2175" s="4" t="s">
        <v>101</v>
      </c>
      <c r="I2175" s="4"/>
      <c r="J2175" s="4"/>
      <c r="K2175" s="4">
        <v>205</v>
      </c>
      <c r="L2175" s="4">
        <v>14</v>
      </c>
      <c r="M2175" s="4">
        <v>3</v>
      </c>
      <c r="N2175" s="4" t="s">
        <v>3</v>
      </c>
      <c r="O2175" s="4">
        <v>2</v>
      </c>
      <c r="P2175" s="4"/>
      <c r="Q2175" s="4"/>
      <c r="R2175" s="4"/>
      <c r="S2175" s="4"/>
      <c r="T2175" s="4"/>
      <c r="U2175" s="4"/>
      <c r="V2175" s="4"/>
      <c r="W2175" s="4"/>
    </row>
    <row r="2176" spans="1:23" x14ac:dyDescent="0.2">
      <c r="A2176" s="4">
        <v>50</v>
      </c>
      <c r="B2176" s="4">
        <v>0</v>
      </c>
      <c r="C2176" s="4">
        <v>0</v>
      </c>
      <c r="D2176" s="4">
        <v>1</v>
      </c>
      <c r="E2176" s="4">
        <v>232</v>
      </c>
      <c r="F2176" s="4">
        <f>ROUND(Source!BC2160,O2176)</f>
        <v>0</v>
      </c>
      <c r="G2176" s="4" t="s">
        <v>102</v>
      </c>
      <c r="H2176" s="4" t="s">
        <v>103</v>
      </c>
      <c r="I2176" s="4"/>
      <c r="J2176" s="4"/>
      <c r="K2176" s="4">
        <v>232</v>
      </c>
      <c r="L2176" s="4">
        <v>15</v>
      </c>
      <c r="M2176" s="4">
        <v>3</v>
      </c>
      <c r="N2176" s="4" t="s">
        <v>3</v>
      </c>
      <c r="O2176" s="4">
        <v>2</v>
      </c>
      <c r="P2176" s="4"/>
      <c r="Q2176" s="4"/>
      <c r="R2176" s="4"/>
      <c r="S2176" s="4"/>
      <c r="T2176" s="4"/>
      <c r="U2176" s="4"/>
      <c r="V2176" s="4"/>
      <c r="W2176" s="4"/>
    </row>
    <row r="2177" spans="1:206" x14ac:dyDescent="0.2">
      <c r="A2177" s="4">
        <v>50</v>
      </c>
      <c r="B2177" s="4">
        <v>0</v>
      </c>
      <c r="C2177" s="4">
        <v>0</v>
      </c>
      <c r="D2177" s="4">
        <v>1</v>
      </c>
      <c r="E2177" s="4">
        <v>214</v>
      </c>
      <c r="F2177" s="4">
        <f>ROUND(Source!AS2160,O2177)</f>
        <v>0</v>
      </c>
      <c r="G2177" s="4" t="s">
        <v>104</v>
      </c>
      <c r="H2177" s="4" t="s">
        <v>105</v>
      </c>
      <c r="I2177" s="4"/>
      <c r="J2177" s="4"/>
      <c r="K2177" s="4">
        <v>214</v>
      </c>
      <c r="L2177" s="4">
        <v>16</v>
      </c>
      <c r="M2177" s="4">
        <v>3</v>
      </c>
      <c r="N2177" s="4" t="s">
        <v>3</v>
      </c>
      <c r="O2177" s="4">
        <v>2</v>
      </c>
      <c r="P2177" s="4"/>
      <c r="Q2177" s="4"/>
      <c r="R2177" s="4"/>
      <c r="S2177" s="4"/>
      <c r="T2177" s="4"/>
      <c r="U2177" s="4"/>
      <c r="V2177" s="4"/>
      <c r="W2177" s="4"/>
    </row>
    <row r="2178" spans="1:206" x14ac:dyDescent="0.2">
      <c r="A2178" s="4">
        <v>50</v>
      </c>
      <c r="B2178" s="4">
        <v>0</v>
      </c>
      <c r="C2178" s="4">
        <v>0</v>
      </c>
      <c r="D2178" s="4">
        <v>1</v>
      </c>
      <c r="E2178" s="4">
        <v>215</v>
      </c>
      <c r="F2178" s="4">
        <f>ROUND(Source!AT2160,O2178)</f>
        <v>0</v>
      </c>
      <c r="G2178" s="4" t="s">
        <v>106</v>
      </c>
      <c r="H2178" s="4" t="s">
        <v>107</v>
      </c>
      <c r="I2178" s="4"/>
      <c r="J2178" s="4"/>
      <c r="K2178" s="4">
        <v>215</v>
      </c>
      <c r="L2178" s="4">
        <v>17</v>
      </c>
      <c r="M2178" s="4">
        <v>3</v>
      </c>
      <c r="N2178" s="4" t="s">
        <v>3</v>
      </c>
      <c r="O2178" s="4">
        <v>2</v>
      </c>
      <c r="P2178" s="4"/>
      <c r="Q2178" s="4"/>
      <c r="R2178" s="4"/>
      <c r="S2178" s="4"/>
      <c r="T2178" s="4"/>
      <c r="U2178" s="4"/>
      <c r="V2178" s="4"/>
      <c r="W2178" s="4"/>
    </row>
    <row r="2179" spans="1:206" x14ac:dyDescent="0.2">
      <c r="A2179" s="4">
        <v>50</v>
      </c>
      <c r="B2179" s="4">
        <v>0</v>
      </c>
      <c r="C2179" s="4">
        <v>0</v>
      </c>
      <c r="D2179" s="4">
        <v>1</v>
      </c>
      <c r="E2179" s="4">
        <v>217</v>
      </c>
      <c r="F2179" s="4">
        <f>ROUND(Source!AU2160,O2179)</f>
        <v>0</v>
      </c>
      <c r="G2179" s="4" t="s">
        <v>108</v>
      </c>
      <c r="H2179" s="4" t="s">
        <v>109</v>
      </c>
      <c r="I2179" s="4"/>
      <c r="J2179" s="4"/>
      <c r="K2179" s="4">
        <v>217</v>
      </c>
      <c r="L2179" s="4">
        <v>18</v>
      </c>
      <c r="M2179" s="4">
        <v>3</v>
      </c>
      <c r="N2179" s="4" t="s">
        <v>3</v>
      </c>
      <c r="O2179" s="4">
        <v>2</v>
      </c>
      <c r="P2179" s="4"/>
      <c r="Q2179" s="4"/>
      <c r="R2179" s="4"/>
      <c r="S2179" s="4"/>
      <c r="T2179" s="4"/>
      <c r="U2179" s="4"/>
      <c r="V2179" s="4"/>
      <c r="W2179" s="4"/>
    </row>
    <row r="2180" spans="1:206" x14ac:dyDescent="0.2">
      <c r="A2180" s="4">
        <v>50</v>
      </c>
      <c r="B2180" s="4">
        <v>0</v>
      </c>
      <c r="C2180" s="4">
        <v>0</v>
      </c>
      <c r="D2180" s="4">
        <v>1</v>
      </c>
      <c r="E2180" s="4">
        <v>230</v>
      </c>
      <c r="F2180" s="4">
        <f>ROUND(Source!BA2160,O2180)</f>
        <v>0</v>
      </c>
      <c r="G2180" s="4" t="s">
        <v>110</v>
      </c>
      <c r="H2180" s="4" t="s">
        <v>111</v>
      </c>
      <c r="I2180" s="4"/>
      <c r="J2180" s="4"/>
      <c r="K2180" s="4">
        <v>230</v>
      </c>
      <c r="L2180" s="4">
        <v>19</v>
      </c>
      <c r="M2180" s="4">
        <v>3</v>
      </c>
      <c r="N2180" s="4" t="s">
        <v>3</v>
      </c>
      <c r="O2180" s="4">
        <v>2</v>
      </c>
      <c r="P2180" s="4"/>
      <c r="Q2180" s="4"/>
      <c r="R2180" s="4"/>
      <c r="S2180" s="4"/>
      <c r="T2180" s="4"/>
      <c r="U2180" s="4"/>
      <c r="V2180" s="4"/>
      <c r="W2180" s="4"/>
    </row>
    <row r="2181" spans="1:206" x14ac:dyDescent="0.2">
      <c r="A2181" s="4">
        <v>50</v>
      </c>
      <c r="B2181" s="4">
        <v>0</v>
      </c>
      <c r="C2181" s="4">
        <v>0</v>
      </c>
      <c r="D2181" s="4">
        <v>1</v>
      </c>
      <c r="E2181" s="4">
        <v>206</v>
      </c>
      <c r="F2181" s="4">
        <f>ROUND(Source!T2160,O2181)</f>
        <v>0</v>
      </c>
      <c r="G2181" s="4" t="s">
        <v>112</v>
      </c>
      <c r="H2181" s="4" t="s">
        <v>113</v>
      </c>
      <c r="I2181" s="4"/>
      <c r="J2181" s="4"/>
      <c r="K2181" s="4">
        <v>206</v>
      </c>
      <c r="L2181" s="4">
        <v>20</v>
      </c>
      <c r="M2181" s="4">
        <v>3</v>
      </c>
      <c r="N2181" s="4" t="s">
        <v>3</v>
      </c>
      <c r="O2181" s="4">
        <v>2</v>
      </c>
      <c r="P2181" s="4"/>
      <c r="Q2181" s="4"/>
      <c r="R2181" s="4"/>
      <c r="S2181" s="4"/>
      <c r="T2181" s="4"/>
      <c r="U2181" s="4"/>
      <c r="V2181" s="4"/>
      <c r="W2181" s="4"/>
    </row>
    <row r="2182" spans="1:206" x14ac:dyDescent="0.2">
      <c r="A2182" s="4">
        <v>50</v>
      </c>
      <c r="B2182" s="4">
        <v>0</v>
      </c>
      <c r="C2182" s="4">
        <v>0</v>
      </c>
      <c r="D2182" s="4">
        <v>1</v>
      </c>
      <c r="E2182" s="4">
        <v>207</v>
      </c>
      <c r="F2182" s="4">
        <f>Source!U2160</f>
        <v>0</v>
      </c>
      <c r="G2182" s="4" t="s">
        <v>114</v>
      </c>
      <c r="H2182" s="4" t="s">
        <v>115</v>
      </c>
      <c r="I2182" s="4"/>
      <c r="J2182" s="4"/>
      <c r="K2182" s="4">
        <v>207</v>
      </c>
      <c r="L2182" s="4">
        <v>21</v>
      </c>
      <c r="M2182" s="4">
        <v>3</v>
      </c>
      <c r="N2182" s="4" t="s">
        <v>3</v>
      </c>
      <c r="O2182" s="4">
        <v>-1</v>
      </c>
      <c r="P2182" s="4"/>
      <c r="Q2182" s="4"/>
      <c r="R2182" s="4"/>
      <c r="S2182" s="4"/>
      <c r="T2182" s="4"/>
      <c r="U2182" s="4"/>
      <c r="V2182" s="4"/>
      <c r="W2182" s="4"/>
    </row>
    <row r="2183" spans="1:206" x14ac:dyDescent="0.2">
      <c r="A2183" s="4">
        <v>50</v>
      </c>
      <c r="B2183" s="4">
        <v>0</v>
      </c>
      <c r="C2183" s="4">
        <v>0</v>
      </c>
      <c r="D2183" s="4">
        <v>1</v>
      </c>
      <c r="E2183" s="4">
        <v>208</v>
      </c>
      <c r="F2183" s="4">
        <f>Source!V2160</f>
        <v>0</v>
      </c>
      <c r="G2183" s="4" t="s">
        <v>116</v>
      </c>
      <c r="H2183" s="4" t="s">
        <v>117</v>
      </c>
      <c r="I2183" s="4"/>
      <c r="J2183" s="4"/>
      <c r="K2183" s="4">
        <v>208</v>
      </c>
      <c r="L2183" s="4">
        <v>22</v>
      </c>
      <c r="M2183" s="4">
        <v>3</v>
      </c>
      <c r="N2183" s="4" t="s">
        <v>3</v>
      </c>
      <c r="O2183" s="4">
        <v>-1</v>
      </c>
      <c r="P2183" s="4"/>
      <c r="Q2183" s="4"/>
      <c r="R2183" s="4"/>
      <c r="S2183" s="4"/>
      <c r="T2183" s="4"/>
      <c r="U2183" s="4"/>
      <c r="V2183" s="4"/>
      <c r="W2183" s="4"/>
    </row>
    <row r="2184" spans="1:206" x14ac:dyDescent="0.2">
      <c r="A2184" s="4">
        <v>50</v>
      </c>
      <c r="B2184" s="4">
        <v>0</v>
      </c>
      <c r="C2184" s="4">
        <v>0</v>
      </c>
      <c r="D2184" s="4">
        <v>1</v>
      </c>
      <c r="E2184" s="4">
        <v>209</v>
      </c>
      <c r="F2184" s="4">
        <f>ROUND(Source!W2160,O2184)</f>
        <v>0</v>
      </c>
      <c r="G2184" s="4" t="s">
        <v>118</v>
      </c>
      <c r="H2184" s="4" t="s">
        <v>119</v>
      </c>
      <c r="I2184" s="4"/>
      <c r="J2184" s="4"/>
      <c r="K2184" s="4">
        <v>209</v>
      </c>
      <c r="L2184" s="4">
        <v>23</v>
      </c>
      <c r="M2184" s="4">
        <v>3</v>
      </c>
      <c r="N2184" s="4" t="s">
        <v>3</v>
      </c>
      <c r="O2184" s="4">
        <v>2</v>
      </c>
      <c r="P2184" s="4"/>
      <c r="Q2184" s="4"/>
      <c r="R2184" s="4"/>
      <c r="S2184" s="4"/>
      <c r="T2184" s="4"/>
      <c r="U2184" s="4"/>
      <c r="V2184" s="4"/>
      <c r="W2184" s="4"/>
    </row>
    <row r="2185" spans="1:206" x14ac:dyDescent="0.2">
      <c r="A2185" s="4">
        <v>50</v>
      </c>
      <c r="B2185" s="4">
        <v>0</v>
      </c>
      <c r="C2185" s="4">
        <v>0</v>
      </c>
      <c r="D2185" s="4">
        <v>1</v>
      </c>
      <c r="E2185" s="4">
        <v>233</v>
      </c>
      <c r="F2185" s="4">
        <f>ROUND(Source!BD2160,O2185)</f>
        <v>0</v>
      </c>
      <c r="G2185" s="4" t="s">
        <v>120</v>
      </c>
      <c r="H2185" s="4" t="s">
        <v>121</v>
      </c>
      <c r="I2185" s="4"/>
      <c r="J2185" s="4"/>
      <c r="K2185" s="4">
        <v>233</v>
      </c>
      <c r="L2185" s="4">
        <v>24</v>
      </c>
      <c r="M2185" s="4">
        <v>3</v>
      </c>
      <c r="N2185" s="4" t="s">
        <v>3</v>
      </c>
      <c r="O2185" s="4">
        <v>2</v>
      </c>
      <c r="P2185" s="4"/>
      <c r="Q2185" s="4"/>
      <c r="R2185" s="4"/>
      <c r="S2185" s="4"/>
      <c r="T2185" s="4"/>
      <c r="U2185" s="4"/>
      <c r="V2185" s="4"/>
      <c r="W2185" s="4"/>
    </row>
    <row r="2186" spans="1:206" x14ac:dyDescent="0.2">
      <c r="A2186" s="4">
        <v>50</v>
      </c>
      <c r="B2186" s="4">
        <v>0</v>
      </c>
      <c r="C2186" s="4">
        <v>0</v>
      </c>
      <c r="D2186" s="4">
        <v>1</v>
      </c>
      <c r="E2186" s="4">
        <v>210</v>
      </c>
      <c r="F2186" s="4">
        <f>ROUND(Source!X2160,O2186)</f>
        <v>0</v>
      </c>
      <c r="G2186" s="4" t="s">
        <v>122</v>
      </c>
      <c r="H2186" s="4" t="s">
        <v>123</v>
      </c>
      <c r="I2186" s="4"/>
      <c r="J2186" s="4"/>
      <c r="K2186" s="4">
        <v>210</v>
      </c>
      <c r="L2186" s="4">
        <v>25</v>
      </c>
      <c r="M2186" s="4">
        <v>3</v>
      </c>
      <c r="N2186" s="4" t="s">
        <v>3</v>
      </c>
      <c r="O2186" s="4">
        <v>2</v>
      </c>
      <c r="P2186" s="4"/>
      <c r="Q2186" s="4"/>
      <c r="R2186" s="4"/>
      <c r="S2186" s="4"/>
      <c r="T2186" s="4"/>
      <c r="U2186" s="4"/>
      <c r="V2186" s="4"/>
      <c r="W2186" s="4"/>
    </row>
    <row r="2187" spans="1:206" x14ac:dyDescent="0.2">
      <c r="A2187" s="4">
        <v>50</v>
      </c>
      <c r="B2187" s="4">
        <v>0</v>
      </c>
      <c r="C2187" s="4">
        <v>0</v>
      </c>
      <c r="D2187" s="4">
        <v>1</v>
      </c>
      <c r="E2187" s="4">
        <v>211</v>
      </c>
      <c r="F2187" s="4">
        <f>ROUND(Source!Y2160,O2187)</f>
        <v>0</v>
      </c>
      <c r="G2187" s="4" t="s">
        <v>124</v>
      </c>
      <c r="H2187" s="4" t="s">
        <v>125</v>
      </c>
      <c r="I2187" s="4"/>
      <c r="J2187" s="4"/>
      <c r="K2187" s="4">
        <v>211</v>
      </c>
      <c r="L2187" s="4">
        <v>26</v>
      </c>
      <c r="M2187" s="4">
        <v>3</v>
      </c>
      <c r="N2187" s="4" t="s">
        <v>3</v>
      </c>
      <c r="O2187" s="4">
        <v>2</v>
      </c>
      <c r="P2187" s="4"/>
      <c r="Q2187" s="4"/>
      <c r="R2187" s="4"/>
      <c r="S2187" s="4"/>
      <c r="T2187" s="4"/>
      <c r="U2187" s="4"/>
      <c r="V2187" s="4"/>
      <c r="W2187" s="4"/>
    </row>
    <row r="2188" spans="1:206" x14ac:dyDescent="0.2">
      <c r="A2188" s="4">
        <v>50</v>
      </c>
      <c r="B2188" s="4">
        <v>0</v>
      </c>
      <c r="C2188" s="4">
        <v>0</v>
      </c>
      <c r="D2188" s="4">
        <v>1</v>
      </c>
      <c r="E2188" s="4">
        <v>224</v>
      </c>
      <c r="F2188" s="4">
        <f>ROUND(Source!AR2160,O2188)</f>
        <v>0</v>
      </c>
      <c r="G2188" s="4" t="s">
        <v>126</v>
      </c>
      <c r="H2188" s="4" t="s">
        <v>127</v>
      </c>
      <c r="I2188" s="4"/>
      <c r="J2188" s="4"/>
      <c r="K2188" s="4">
        <v>224</v>
      </c>
      <c r="L2188" s="4">
        <v>27</v>
      </c>
      <c r="M2188" s="4">
        <v>3</v>
      </c>
      <c r="N2188" s="4" t="s">
        <v>3</v>
      </c>
      <c r="O2188" s="4">
        <v>2</v>
      </c>
      <c r="P2188" s="4"/>
      <c r="Q2188" s="4"/>
      <c r="R2188" s="4"/>
      <c r="S2188" s="4"/>
      <c r="T2188" s="4"/>
      <c r="U2188" s="4"/>
      <c r="V2188" s="4"/>
      <c r="W2188" s="4"/>
    </row>
    <row r="2190" spans="1:206" x14ac:dyDescent="0.2">
      <c r="A2190" s="2">
        <v>51</v>
      </c>
      <c r="B2190" s="2">
        <f>B2048</f>
        <v>1</v>
      </c>
      <c r="C2190" s="2">
        <f>A2048</f>
        <v>3</v>
      </c>
      <c r="D2190" s="2">
        <f>ROW(A2048)</f>
        <v>2048</v>
      </c>
      <c r="E2190" s="2"/>
      <c r="F2190" s="2" t="str">
        <f>IF(F2048&lt;&gt;"",F2048,"")</f>
        <v>8</v>
      </c>
      <c r="G2190" s="2" t="str">
        <f>IF(G2048&lt;&gt;"",G2048,"")</f>
        <v>Бакунинская ул. На пересечении с Балакиревским пер. и Рабфаковским пер.(ликвидация парковочных карманов)</v>
      </c>
      <c r="H2190" s="2">
        <v>0</v>
      </c>
      <c r="I2190" s="2"/>
      <c r="J2190" s="2"/>
      <c r="K2190" s="2"/>
      <c r="L2190" s="2"/>
      <c r="M2190" s="2"/>
      <c r="N2190" s="2"/>
      <c r="O2190" s="2">
        <f t="shared" ref="O2190:T2190" si="1767">ROUND(O2160+AB2190,2)</f>
        <v>0</v>
      </c>
      <c r="P2190" s="2">
        <f t="shared" si="1767"/>
        <v>0</v>
      </c>
      <c r="Q2190" s="2">
        <f t="shared" si="1767"/>
        <v>0</v>
      </c>
      <c r="R2190" s="2">
        <f t="shared" si="1767"/>
        <v>0</v>
      </c>
      <c r="S2190" s="2">
        <f t="shared" si="1767"/>
        <v>0</v>
      </c>
      <c r="T2190" s="2">
        <f t="shared" si="1767"/>
        <v>0</v>
      </c>
      <c r="U2190" s="2">
        <f>U2160+AH2190</f>
        <v>0</v>
      </c>
      <c r="V2190" s="2">
        <f>V2160+AI2190</f>
        <v>0</v>
      </c>
      <c r="W2190" s="2">
        <f>ROUND(W2160+AJ2190,2)</f>
        <v>0</v>
      </c>
      <c r="X2190" s="2">
        <f>ROUND(X2160+AK2190,2)</f>
        <v>0</v>
      </c>
      <c r="Y2190" s="2">
        <f>ROUND(Y2160+AL2190,2)</f>
        <v>0</v>
      </c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>
        <f t="shared" ref="AO2190:BD2190" si="1768">ROUND(AO2160+BX2190,2)</f>
        <v>0</v>
      </c>
      <c r="AP2190" s="2">
        <f t="shared" si="1768"/>
        <v>0</v>
      </c>
      <c r="AQ2190" s="2">
        <f t="shared" si="1768"/>
        <v>0</v>
      </c>
      <c r="AR2190" s="2">
        <f t="shared" si="1768"/>
        <v>0</v>
      </c>
      <c r="AS2190" s="2">
        <f t="shared" si="1768"/>
        <v>0</v>
      </c>
      <c r="AT2190" s="2">
        <f t="shared" si="1768"/>
        <v>0</v>
      </c>
      <c r="AU2190" s="2">
        <f t="shared" si="1768"/>
        <v>0</v>
      </c>
      <c r="AV2190" s="2">
        <f t="shared" si="1768"/>
        <v>0</v>
      </c>
      <c r="AW2190" s="2">
        <f t="shared" si="1768"/>
        <v>0</v>
      </c>
      <c r="AX2190" s="2">
        <f t="shared" si="1768"/>
        <v>0</v>
      </c>
      <c r="AY2190" s="2">
        <f t="shared" si="1768"/>
        <v>0</v>
      </c>
      <c r="AZ2190" s="2">
        <f t="shared" si="1768"/>
        <v>0</v>
      </c>
      <c r="BA2190" s="2">
        <f t="shared" si="1768"/>
        <v>0</v>
      </c>
      <c r="BB2190" s="2">
        <f t="shared" si="1768"/>
        <v>0</v>
      </c>
      <c r="BC2190" s="2">
        <f t="shared" si="1768"/>
        <v>0</v>
      </c>
      <c r="BD2190" s="2">
        <f t="shared" si="1768"/>
        <v>0</v>
      </c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3"/>
      <c r="DH2190" s="3"/>
      <c r="DI2190" s="3"/>
      <c r="DJ2190" s="3"/>
      <c r="DK2190" s="3"/>
      <c r="DL2190" s="3"/>
      <c r="DM2190" s="3"/>
      <c r="DN2190" s="3"/>
      <c r="DO2190" s="3"/>
      <c r="DP2190" s="3"/>
      <c r="DQ2190" s="3"/>
      <c r="DR2190" s="3"/>
      <c r="DS2190" s="3"/>
      <c r="DT2190" s="3"/>
      <c r="DU2190" s="3"/>
      <c r="DV2190" s="3"/>
      <c r="DW2190" s="3"/>
      <c r="DX2190" s="3"/>
      <c r="DY2190" s="3"/>
      <c r="DZ2190" s="3"/>
      <c r="EA2190" s="3"/>
      <c r="EB2190" s="3"/>
      <c r="EC2190" s="3"/>
      <c r="ED2190" s="3"/>
      <c r="EE2190" s="3"/>
      <c r="EF2190" s="3"/>
      <c r="EG2190" s="3"/>
      <c r="EH2190" s="3"/>
      <c r="EI2190" s="3"/>
      <c r="EJ2190" s="3"/>
      <c r="EK2190" s="3"/>
      <c r="EL2190" s="3"/>
      <c r="EM2190" s="3"/>
      <c r="EN2190" s="3"/>
      <c r="EO2190" s="3"/>
      <c r="EP2190" s="3"/>
      <c r="EQ2190" s="3"/>
      <c r="ER2190" s="3"/>
      <c r="ES2190" s="3"/>
      <c r="ET2190" s="3"/>
      <c r="EU2190" s="3"/>
      <c r="EV2190" s="3"/>
      <c r="EW2190" s="3"/>
      <c r="EX2190" s="3"/>
      <c r="EY2190" s="3"/>
      <c r="EZ2190" s="3"/>
      <c r="FA2190" s="3"/>
      <c r="FB2190" s="3"/>
      <c r="FC2190" s="3"/>
      <c r="FD2190" s="3"/>
      <c r="FE2190" s="3"/>
      <c r="FF2190" s="3"/>
      <c r="FG2190" s="3"/>
      <c r="FH2190" s="3"/>
      <c r="FI2190" s="3"/>
      <c r="FJ2190" s="3"/>
      <c r="FK2190" s="3"/>
      <c r="FL2190" s="3"/>
      <c r="FM2190" s="3"/>
      <c r="FN2190" s="3"/>
      <c r="FO2190" s="3"/>
      <c r="FP2190" s="3"/>
      <c r="FQ2190" s="3"/>
      <c r="FR2190" s="3"/>
      <c r="FS2190" s="3"/>
      <c r="FT2190" s="3"/>
      <c r="FU2190" s="3"/>
      <c r="FV2190" s="3"/>
      <c r="FW2190" s="3"/>
      <c r="FX2190" s="3"/>
      <c r="FY2190" s="3"/>
      <c r="FZ2190" s="3"/>
      <c r="GA2190" s="3"/>
      <c r="GB2190" s="3"/>
      <c r="GC2190" s="3"/>
      <c r="GD2190" s="3"/>
      <c r="GE2190" s="3"/>
      <c r="GF2190" s="3"/>
      <c r="GG2190" s="3"/>
      <c r="GH2190" s="3"/>
      <c r="GI2190" s="3"/>
      <c r="GJ2190" s="3"/>
      <c r="GK2190" s="3"/>
      <c r="GL2190" s="3"/>
      <c r="GM2190" s="3"/>
      <c r="GN2190" s="3"/>
      <c r="GO2190" s="3"/>
      <c r="GP2190" s="3"/>
      <c r="GQ2190" s="3"/>
      <c r="GR2190" s="3"/>
      <c r="GS2190" s="3"/>
      <c r="GT2190" s="3"/>
      <c r="GU2190" s="3"/>
      <c r="GV2190" s="3"/>
      <c r="GW2190" s="3"/>
      <c r="GX2190" s="3">
        <v>0</v>
      </c>
    </row>
    <row r="2192" spans="1:206" x14ac:dyDescent="0.2">
      <c r="A2192" s="4">
        <v>50</v>
      </c>
      <c r="B2192" s="4">
        <v>0</v>
      </c>
      <c r="C2192" s="4">
        <v>0</v>
      </c>
      <c r="D2192" s="4">
        <v>1</v>
      </c>
      <c r="E2192" s="4">
        <v>201</v>
      </c>
      <c r="F2192" s="4">
        <f>ROUND(Source!O2190,O2192)</f>
        <v>0</v>
      </c>
      <c r="G2192" s="4" t="s">
        <v>74</v>
      </c>
      <c r="H2192" s="4" t="s">
        <v>75</v>
      </c>
      <c r="I2192" s="4"/>
      <c r="J2192" s="4"/>
      <c r="K2192" s="4">
        <v>201</v>
      </c>
      <c r="L2192" s="4">
        <v>1</v>
      </c>
      <c r="M2192" s="4">
        <v>3</v>
      </c>
      <c r="N2192" s="4" t="s">
        <v>3</v>
      </c>
      <c r="O2192" s="4">
        <v>2</v>
      </c>
      <c r="P2192" s="4"/>
      <c r="Q2192" s="4"/>
      <c r="R2192" s="4"/>
      <c r="S2192" s="4"/>
      <c r="T2192" s="4"/>
      <c r="U2192" s="4"/>
      <c r="V2192" s="4"/>
      <c r="W2192" s="4"/>
    </row>
    <row r="2193" spans="1:23" x14ac:dyDescent="0.2">
      <c r="A2193" s="4">
        <v>50</v>
      </c>
      <c r="B2193" s="4">
        <v>0</v>
      </c>
      <c r="C2193" s="4">
        <v>0</v>
      </c>
      <c r="D2193" s="4">
        <v>1</v>
      </c>
      <c r="E2193" s="4">
        <v>202</v>
      </c>
      <c r="F2193" s="4">
        <f>ROUND(Source!P2190,O2193)</f>
        <v>0</v>
      </c>
      <c r="G2193" s="4" t="s">
        <v>76</v>
      </c>
      <c r="H2193" s="4" t="s">
        <v>77</v>
      </c>
      <c r="I2193" s="4"/>
      <c r="J2193" s="4"/>
      <c r="K2193" s="4">
        <v>202</v>
      </c>
      <c r="L2193" s="4">
        <v>2</v>
      </c>
      <c r="M2193" s="4">
        <v>3</v>
      </c>
      <c r="N2193" s="4" t="s">
        <v>3</v>
      </c>
      <c r="O2193" s="4">
        <v>2</v>
      </c>
      <c r="P2193" s="4"/>
      <c r="Q2193" s="4"/>
      <c r="R2193" s="4"/>
      <c r="S2193" s="4"/>
      <c r="T2193" s="4"/>
      <c r="U2193" s="4"/>
      <c r="V2193" s="4"/>
      <c r="W2193" s="4"/>
    </row>
    <row r="2194" spans="1:23" x14ac:dyDescent="0.2">
      <c r="A2194" s="4">
        <v>50</v>
      </c>
      <c r="B2194" s="4">
        <v>0</v>
      </c>
      <c r="C2194" s="4">
        <v>0</v>
      </c>
      <c r="D2194" s="4">
        <v>1</v>
      </c>
      <c r="E2194" s="4">
        <v>222</v>
      </c>
      <c r="F2194" s="4">
        <f>ROUND(Source!AO2190,O2194)</f>
        <v>0</v>
      </c>
      <c r="G2194" s="4" t="s">
        <v>78</v>
      </c>
      <c r="H2194" s="4" t="s">
        <v>79</v>
      </c>
      <c r="I2194" s="4"/>
      <c r="J2194" s="4"/>
      <c r="K2194" s="4">
        <v>222</v>
      </c>
      <c r="L2194" s="4">
        <v>3</v>
      </c>
      <c r="M2194" s="4">
        <v>3</v>
      </c>
      <c r="N2194" s="4" t="s">
        <v>3</v>
      </c>
      <c r="O2194" s="4">
        <v>2</v>
      </c>
      <c r="P2194" s="4"/>
      <c r="Q2194" s="4"/>
      <c r="R2194" s="4"/>
      <c r="S2194" s="4"/>
      <c r="T2194" s="4"/>
      <c r="U2194" s="4"/>
      <c r="V2194" s="4"/>
      <c r="W2194" s="4"/>
    </row>
    <row r="2195" spans="1:23" x14ac:dyDescent="0.2">
      <c r="A2195" s="4">
        <v>50</v>
      </c>
      <c r="B2195" s="4">
        <v>0</v>
      </c>
      <c r="C2195" s="4">
        <v>0</v>
      </c>
      <c r="D2195" s="4">
        <v>1</v>
      </c>
      <c r="E2195" s="4">
        <v>225</v>
      </c>
      <c r="F2195" s="4">
        <f>ROUND(Source!AV2190,O2195)</f>
        <v>0</v>
      </c>
      <c r="G2195" s="4" t="s">
        <v>80</v>
      </c>
      <c r="H2195" s="4" t="s">
        <v>81</v>
      </c>
      <c r="I2195" s="4"/>
      <c r="J2195" s="4"/>
      <c r="K2195" s="4">
        <v>225</v>
      </c>
      <c r="L2195" s="4">
        <v>4</v>
      </c>
      <c r="M2195" s="4">
        <v>3</v>
      </c>
      <c r="N2195" s="4" t="s">
        <v>3</v>
      </c>
      <c r="O2195" s="4">
        <v>2</v>
      </c>
      <c r="P2195" s="4"/>
      <c r="Q2195" s="4"/>
      <c r="R2195" s="4"/>
      <c r="S2195" s="4"/>
      <c r="T2195" s="4"/>
      <c r="U2195" s="4"/>
      <c r="V2195" s="4"/>
      <c r="W2195" s="4"/>
    </row>
    <row r="2196" spans="1:23" x14ac:dyDescent="0.2">
      <c r="A2196" s="4">
        <v>50</v>
      </c>
      <c r="B2196" s="4">
        <v>0</v>
      </c>
      <c r="C2196" s="4">
        <v>0</v>
      </c>
      <c r="D2196" s="4">
        <v>1</v>
      </c>
      <c r="E2196" s="4">
        <v>226</v>
      </c>
      <c r="F2196" s="4">
        <f>ROUND(Source!AW2190,O2196)</f>
        <v>0</v>
      </c>
      <c r="G2196" s="4" t="s">
        <v>82</v>
      </c>
      <c r="H2196" s="4" t="s">
        <v>83</v>
      </c>
      <c r="I2196" s="4"/>
      <c r="J2196" s="4"/>
      <c r="K2196" s="4">
        <v>226</v>
      </c>
      <c r="L2196" s="4">
        <v>5</v>
      </c>
      <c r="M2196" s="4">
        <v>3</v>
      </c>
      <c r="N2196" s="4" t="s">
        <v>3</v>
      </c>
      <c r="O2196" s="4">
        <v>2</v>
      </c>
      <c r="P2196" s="4"/>
      <c r="Q2196" s="4"/>
      <c r="R2196" s="4"/>
      <c r="S2196" s="4"/>
      <c r="T2196" s="4"/>
      <c r="U2196" s="4"/>
      <c r="V2196" s="4"/>
      <c r="W2196" s="4"/>
    </row>
    <row r="2197" spans="1:23" x14ac:dyDescent="0.2">
      <c r="A2197" s="4">
        <v>50</v>
      </c>
      <c r="B2197" s="4">
        <v>0</v>
      </c>
      <c r="C2197" s="4">
        <v>0</v>
      </c>
      <c r="D2197" s="4">
        <v>1</v>
      </c>
      <c r="E2197" s="4">
        <v>227</v>
      </c>
      <c r="F2197" s="4">
        <f>ROUND(Source!AX2190,O2197)</f>
        <v>0</v>
      </c>
      <c r="G2197" s="4" t="s">
        <v>84</v>
      </c>
      <c r="H2197" s="4" t="s">
        <v>85</v>
      </c>
      <c r="I2197" s="4"/>
      <c r="J2197" s="4"/>
      <c r="K2197" s="4">
        <v>227</v>
      </c>
      <c r="L2197" s="4">
        <v>6</v>
      </c>
      <c r="M2197" s="4">
        <v>3</v>
      </c>
      <c r="N2197" s="4" t="s">
        <v>3</v>
      </c>
      <c r="O2197" s="4">
        <v>2</v>
      </c>
      <c r="P2197" s="4"/>
      <c r="Q2197" s="4"/>
      <c r="R2197" s="4"/>
      <c r="S2197" s="4"/>
      <c r="T2197" s="4"/>
      <c r="U2197" s="4"/>
      <c r="V2197" s="4"/>
      <c r="W2197" s="4"/>
    </row>
    <row r="2198" spans="1:23" x14ac:dyDescent="0.2">
      <c r="A2198" s="4">
        <v>50</v>
      </c>
      <c r="B2198" s="4">
        <v>0</v>
      </c>
      <c r="C2198" s="4">
        <v>0</v>
      </c>
      <c r="D2198" s="4">
        <v>1</v>
      </c>
      <c r="E2198" s="4">
        <v>228</v>
      </c>
      <c r="F2198" s="4">
        <f>ROUND(Source!AY2190,O2198)</f>
        <v>0</v>
      </c>
      <c r="G2198" s="4" t="s">
        <v>86</v>
      </c>
      <c r="H2198" s="4" t="s">
        <v>87</v>
      </c>
      <c r="I2198" s="4"/>
      <c r="J2198" s="4"/>
      <c r="K2198" s="4">
        <v>228</v>
      </c>
      <c r="L2198" s="4">
        <v>7</v>
      </c>
      <c r="M2198" s="4">
        <v>3</v>
      </c>
      <c r="N2198" s="4" t="s">
        <v>3</v>
      </c>
      <c r="O2198" s="4">
        <v>2</v>
      </c>
      <c r="P2198" s="4"/>
      <c r="Q2198" s="4"/>
      <c r="R2198" s="4"/>
      <c r="S2198" s="4"/>
      <c r="T2198" s="4"/>
      <c r="U2198" s="4"/>
      <c r="V2198" s="4"/>
      <c r="W2198" s="4"/>
    </row>
    <row r="2199" spans="1:23" x14ac:dyDescent="0.2">
      <c r="A2199" s="4">
        <v>50</v>
      </c>
      <c r="B2199" s="4">
        <v>0</v>
      </c>
      <c r="C2199" s="4">
        <v>0</v>
      </c>
      <c r="D2199" s="4">
        <v>1</v>
      </c>
      <c r="E2199" s="4">
        <v>216</v>
      </c>
      <c r="F2199" s="4">
        <f>ROUND(Source!AP2190,O2199)</f>
        <v>0</v>
      </c>
      <c r="G2199" s="4" t="s">
        <v>88</v>
      </c>
      <c r="H2199" s="4" t="s">
        <v>89</v>
      </c>
      <c r="I2199" s="4"/>
      <c r="J2199" s="4"/>
      <c r="K2199" s="4">
        <v>216</v>
      </c>
      <c r="L2199" s="4">
        <v>8</v>
      </c>
      <c r="M2199" s="4">
        <v>3</v>
      </c>
      <c r="N2199" s="4" t="s">
        <v>3</v>
      </c>
      <c r="O2199" s="4">
        <v>2</v>
      </c>
      <c r="P2199" s="4"/>
      <c r="Q2199" s="4"/>
      <c r="R2199" s="4"/>
      <c r="S2199" s="4"/>
      <c r="T2199" s="4"/>
      <c r="U2199" s="4"/>
      <c r="V2199" s="4"/>
      <c r="W2199" s="4"/>
    </row>
    <row r="2200" spans="1:23" x14ac:dyDescent="0.2">
      <c r="A2200" s="4">
        <v>50</v>
      </c>
      <c r="B2200" s="4">
        <v>0</v>
      </c>
      <c r="C2200" s="4">
        <v>0</v>
      </c>
      <c r="D2200" s="4">
        <v>1</v>
      </c>
      <c r="E2200" s="4">
        <v>223</v>
      </c>
      <c r="F2200" s="4">
        <f>ROUND(Source!AQ2190,O2200)</f>
        <v>0</v>
      </c>
      <c r="G2200" s="4" t="s">
        <v>90</v>
      </c>
      <c r="H2200" s="4" t="s">
        <v>91</v>
      </c>
      <c r="I2200" s="4"/>
      <c r="J2200" s="4"/>
      <c r="K2200" s="4">
        <v>223</v>
      </c>
      <c r="L2200" s="4">
        <v>9</v>
      </c>
      <c r="M2200" s="4">
        <v>3</v>
      </c>
      <c r="N2200" s="4" t="s">
        <v>3</v>
      </c>
      <c r="O2200" s="4">
        <v>2</v>
      </c>
      <c r="P2200" s="4"/>
      <c r="Q2200" s="4"/>
      <c r="R2200" s="4"/>
      <c r="S2200" s="4"/>
      <c r="T2200" s="4"/>
      <c r="U2200" s="4"/>
      <c r="V2200" s="4"/>
      <c r="W2200" s="4"/>
    </row>
    <row r="2201" spans="1:23" x14ac:dyDescent="0.2">
      <c r="A2201" s="4">
        <v>50</v>
      </c>
      <c r="B2201" s="4">
        <v>0</v>
      </c>
      <c r="C2201" s="4">
        <v>0</v>
      </c>
      <c r="D2201" s="4">
        <v>1</v>
      </c>
      <c r="E2201" s="4">
        <v>229</v>
      </c>
      <c r="F2201" s="4">
        <f>ROUND(Source!AZ2190,O2201)</f>
        <v>0</v>
      </c>
      <c r="G2201" s="4" t="s">
        <v>92</v>
      </c>
      <c r="H2201" s="4" t="s">
        <v>93</v>
      </c>
      <c r="I2201" s="4"/>
      <c r="J2201" s="4"/>
      <c r="K2201" s="4">
        <v>229</v>
      </c>
      <c r="L2201" s="4">
        <v>10</v>
      </c>
      <c r="M2201" s="4">
        <v>3</v>
      </c>
      <c r="N2201" s="4" t="s">
        <v>3</v>
      </c>
      <c r="O2201" s="4">
        <v>2</v>
      </c>
      <c r="P2201" s="4"/>
      <c r="Q2201" s="4"/>
      <c r="R2201" s="4"/>
      <c r="S2201" s="4"/>
      <c r="T2201" s="4"/>
      <c r="U2201" s="4"/>
      <c r="V2201" s="4"/>
      <c r="W2201" s="4"/>
    </row>
    <row r="2202" spans="1:23" x14ac:dyDescent="0.2">
      <c r="A2202" s="4">
        <v>50</v>
      </c>
      <c r="B2202" s="4">
        <v>0</v>
      </c>
      <c r="C2202" s="4">
        <v>0</v>
      </c>
      <c r="D2202" s="4">
        <v>1</v>
      </c>
      <c r="E2202" s="4">
        <v>203</v>
      </c>
      <c r="F2202" s="4">
        <f>ROUND(Source!Q2190,O2202)</f>
        <v>0</v>
      </c>
      <c r="G2202" s="4" t="s">
        <v>94</v>
      </c>
      <c r="H2202" s="4" t="s">
        <v>95</v>
      </c>
      <c r="I2202" s="4"/>
      <c r="J2202" s="4"/>
      <c r="K2202" s="4">
        <v>203</v>
      </c>
      <c r="L2202" s="4">
        <v>11</v>
      </c>
      <c r="M2202" s="4">
        <v>3</v>
      </c>
      <c r="N2202" s="4" t="s">
        <v>3</v>
      </c>
      <c r="O2202" s="4">
        <v>2</v>
      </c>
      <c r="P2202" s="4"/>
      <c r="Q2202" s="4"/>
      <c r="R2202" s="4"/>
      <c r="S2202" s="4"/>
      <c r="T2202" s="4"/>
      <c r="U2202" s="4"/>
      <c r="V2202" s="4"/>
      <c r="W2202" s="4"/>
    </row>
    <row r="2203" spans="1:23" x14ac:dyDescent="0.2">
      <c r="A2203" s="4">
        <v>50</v>
      </c>
      <c r="B2203" s="4">
        <v>0</v>
      </c>
      <c r="C2203" s="4">
        <v>0</v>
      </c>
      <c r="D2203" s="4">
        <v>1</v>
      </c>
      <c r="E2203" s="4">
        <v>231</v>
      </c>
      <c r="F2203" s="4">
        <f>ROUND(Source!BB2190,O2203)</f>
        <v>0</v>
      </c>
      <c r="G2203" s="4" t="s">
        <v>96</v>
      </c>
      <c r="H2203" s="4" t="s">
        <v>97</v>
      </c>
      <c r="I2203" s="4"/>
      <c r="J2203" s="4"/>
      <c r="K2203" s="4">
        <v>231</v>
      </c>
      <c r="L2203" s="4">
        <v>12</v>
      </c>
      <c r="M2203" s="4">
        <v>3</v>
      </c>
      <c r="N2203" s="4" t="s">
        <v>3</v>
      </c>
      <c r="O2203" s="4">
        <v>2</v>
      </c>
      <c r="P2203" s="4"/>
      <c r="Q2203" s="4"/>
      <c r="R2203" s="4"/>
      <c r="S2203" s="4"/>
      <c r="T2203" s="4"/>
      <c r="U2203" s="4"/>
      <c r="V2203" s="4"/>
      <c r="W2203" s="4"/>
    </row>
    <row r="2204" spans="1:23" x14ac:dyDescent="0.2">
      <c r="A2204" s="4">
        <v>50</v>
      </c>
      <c r="B2204" s="4">
        <v>0</v>
      </c>
      <c r="C2204" s="4">
        <v>0</v>
      </c>
      <c r="D2204" s="4">
        <v>1</v>
      </c>
      <c r="E2204" s="4">
        <v>204</v>
      </c>
      <c r="F2204" s="4">
        <f>ROUND(Source!R2190,O2204)</f>
        <v>0</v>
      </c>
      <c r="G2204" s="4" t="s">
        <v>98</v>
      </c>
      <c r="H2204" s="4" t="s">
        <v>99</v>
      </c>
      <c r="I2204" s="4"/>
      <c r="J2204" s="4"/>
      <c r="K2204" s="4">
        <v>204</v>
      </c>
      <c r="L2204" s="4">
        <v>13</v>
      </c>
      <c r="M2204" s="4">
        <v>3</v>
      </c>
      <c r="N2204" s="4" t="s">
        <v>3</v>
      </c>
      <c r="O2204" s="4">
        <v>2</v>
      </c>
      <c r="P2204" s="4"/>
      <c r="Q2204" s="4"/>
      <c r="R2204" s="4"/>
      <c r="S2204" s="4"/>
      <c r="T2204" s="4"/>
      <c r="U2204" s="4"/>
      <c r="V2204" s="4"/>
      <c r="W2204" s="4"/>
    </row>
    <row r="2205" spans="1:23" x14ac:dyDescent="0.2">
      <c r="A2205" s="4">
        <v>50</v>
      </c>
      <c r="B2205" s="4">
        <v>0</v>
      </c>
      <c r="C2205" s="4">
        <v>0</v>
      </c>
      <c r="D2205" s="4">
        <v>1</v>
      </c>
      <c r="E2205" s="4">
        <v>205</v>
      </c>
      <c r="F2205" s="4">
        <f>ROUND(Source!S2190,O2205)</f>
        <v>0</v>
      </c>
      <c r="G2205" s="4" t="s">
        <v>100</v>
      </c>
      <c r="H2205" s="4" t="s">
        <v>101</v>
      </c>
      <c r="I2205" s="4"/>
      <c r="J2205" s="4"/>
      <c r="K2205" s="4">
        <v>205</v>
      </c>
      <c r="L2205" s="4">
        <v>14</v>
      </c>
      <c r="M2205" s="4">
        <v>3</v>
      </c>
      <c r="N2205" s="4" t="s">
        <v>3</v>
      </c>
      <c r="O2205" s="4">
        <v>2</v>
      </c>
      <c r="P2205" s="4"/>
      <c r="Q2205" s="4"/>
      <c r="R2205" s="4"/>
      <c r="S2205" s="4"/>
      <c r="T2205" s="4"/>
      <c r="U2205" s="4"/>
      <c r="V2205" s="4"/>
      <c r="W2205" s="4"/>
    </row>
    <row r="2206" spans="1:23" x14ac:dyDescent="0.2">
      <c r="A2206" s="4">
        <v>50</v>
      </c>
      <c r="B2206" s="4">
        <v>0</v>
      </c>
      <c r="C2206" s="4">
        <v>0</v>
      </c>
      <c r="D2206" s="4">
        <v>1</v>
      </c>
      <c r="E2206" s="4">
        <v>232</v>
      </c>
      <c r="F2206" s="4">
        <f>ROUND(Source!BC2190,O2206)</f>
        <v>0</v>
      </c>
      <c r="G2206" s="4" t="s">
        <v>102</v>
      </c>
      <c r="H2206" s="4" t="s">
        <v>103</v>
      </c>
      <c r="I2206" s="4"/>
      <c r="J2206" s="4"/>
      <c r="K2206" s="4">
        <v>232</v>
      </c>
      <c r="L2206" s="4">
        <v>15</v>
      </c>
      <c r="M2206" s="4">
        <v>3</v>
      </c>
      <c r="N2206" s="4" t="s">
        <v>3</v>
      </c>
      <c r="O2206" s="4">
        <v>2</v>
      </c>
      <c r="P2206" s="4"/>
      <c r="Q2206" s="4"/>
      <c r="R2206" s="4"/>
      <c r="S2206" s="4"/>
      <c r="T2206" s="4"/>
      <c r="U2206" s="4"/>
      <c r="V2206" s="4"/>
      <c r="W2206" s="4"/>
    </row>
    <row r="2207" spans="1:23" x14ac:dyDescent="0.2">
      <c r="A2207" s="4">
        <v>50</v>
      </c>
      <c r="B2207" s="4">
        <v>0</v>
      </c>
      <c r="C2207" s="4">
        <v>0</v>
      </c>
      <c r="D2207" s="4">
        <v>1</v>
      </c>
      <c r="E2207" s="4">
        <v>214</v>
      </c>
      <c r="F2207" s="4">
        <f>ROUND(Source!AS2190,O2207)</f>
        <v>0</v>
      </c>
      <c r="G2207" s="4" t="s">
        <v>104</v>
      </c>
      <c r="H2207" s="4" t="s">
        <v>105</v>
      </c>
      <c r="I2207" s="4"/>
      <c r="J2207" s="4"/>
      <c r="K2207" s="4">
        <v>214</v>
      </c>
      <c r="L2207" s="4">
        <v>16</v>
      </c>
      <c r="M2207" s="4">
        <v>3</v>
      </c>
      <c r="N2207" s="4" t="s">
        <v>3</v>
      </c>
      <c r="O2207" s="4">
        <v>2</v>
      </c>
      <c r="P2207" s="4"/>
      <c r="Q2207" s="4"/>
      <c r="R2207" s="4"/>
      <c r="S2207" s="4"/>
      <c r="T2207" s="4"/>
      <c r="U2207" s="4"/>
      <c r="V2207" s="4"/>
      <c r="W2207" s="4"/>
    </row>
    <row r="2208" spans="1:23" x14ac:dyDescent="0.2">
      <c r="A2208" s="4">
        <v>50</v>
      </c>
      <c r="B2208" s="4">
        <v>0</v>
      </c>
      <c r="C2208" s="4">
        <v>0</v>
      </c>
      <c r="D2208" s="4">
        <v>1</v>
      </c>
      <c r="E2208" s="4">
        <v>215</v>
      </c>
      <c r="F2208" s="4">
        <f>ROUND(Source!AT2190,O2208)</f>
        <v>0</v>
      </c>
      <c r="G2208" s="4" t="s">
        <v>106</v>
      </c>
      <c r="H2208" s="4" t="s">
        <v>107</v>
      </c>
      <c r="I2208" s="4"/>
      <c r="J2208" s="4"/>
      <c r="K2208" s="4">
        <v>215</v>
      </c>
      <c r="L2208" s="4">
        <v>17</v>
      </c>
      <c r="M2208" s="4">
        <v>3</v>
      </c>
      <c r="N2208" s="4" t="s">
        <v>3</v>
      </c>
      <c r="O2208" s="4">
        <v>2</v>
      </c>
      <c r="P2208" s="4"/>
      <c r="Q2208" s="4"/>
      <c r="R2208" s="4"/>
      <c r="S2208" s="4"/>
      <c r="T2208" s="4"/>
      <c r="U2208" s="4"/>
      <c r="V2208" s="4"/>
      <c r="W2208" s="4"/>
    </row>
    <row r="2209" spans="1:206" x14ac:dyDescent="0.2">
      <c r="A2209" s="4">
        <v>50</v>
      </c>
      <c r="B2209" s="4">
        <v>0</v>
      </c>
      <c r="C2209" s="4">
        <v>0</v>
      </c>
      <c r="D2209" s="4">
        <v>1</v>
      </c>
      <c r="E2209" s="4">
        <v>217</v>
      </c>
      <c r="F2209" s="4">
        <f>ROUND(Source!AU2190,O2209)</f>
        <v>0</v>
      </c>
      <c r="G2209" s="4" t="s">
        <v>108</v>
      </c>
      <c r="H2209" s="4" t="s">
        <v>109</v>
      </c>
      <c r="I2209" s="4"/>
      <c r="J2209" s="4"/>
      <c r="K2209" s="4">
        <v>217</v>
      </c>
      <c r="L2209" s="4">
        <v>18</v>
      </c>
      <c r="M2209" s="4">
        <v>3</v>
      </c>
      <c r="N2209" s="4" t="s">
        <v>3</v>
      </c>
      <c r="O2209" s="4">
        <v>2</v>
      </c>
      <c r="P2209" s="4"/>
      <c r="Q2209" s="4"/>
      <c r="R2209" s="4"/>
      <c r="S2209" s="4"/>
      <c r="T2209" s="4"/>
      <c r="U2209" s="4"/>
      <c r="V2209" s="4"/>
      <c r="W2209" s="4"/>
    </row>
    <row r="2210" spans="1:206" x14ac:dyDescent="0.2">
      <c r="A2210" s="4">
        <v>50</v>
      </c>
      <c r="B2210" s="4">
        <v>0</v>
      </c>
      <c r="C2210" s="4">
        <v>0</v>
      </c>
      <c r="D2210" s="4">
        <v>1</v>
      </c>
      <c r="E2210" s="4">
        <v>230</v>
      </c>
      <c r="F2210" s="4">
        <f>ROUND(Source!BA2190,O2210)</f>
        <v>0</v>
      </c>
      <c r="G2210" s="4" t="s">
        <v>110</v>
      </c>
      <c r="H2210" s="4" t="s">
        <v>111</v>
      </c>
      <c r="I2210" s="4"/>
      <c r="J2210" s="4"/>
      <c r="K2210" s="4">
        <v>230</v>
      </c>
      <c r="L2210" s="4">
        <v>19</v>
      </c>
      <c r="M2210" s="4">
        <v>3</v>
      </c>
      <c r="N2210" s="4" t="s">
        <v>3</v>
      </c>
      <c r="O2210" s="4">
        <v>2</v>
      </c>
      <c r="P2210" s="4"/>
      <c r="Q2210" s="4"/>
      <c r="R2210" s="4"/>
      <c r="S2210" s="4"/>
      <c r="T2210" s="4"/>
      <c r="U2210" s="4"/>
      <c r="V2210" s="4"/>
      <c r="W2210" s="4"/>
    </row>
    <row r="2211" spans="1:206" x14ac:dyDescent="0.2">
      <c r="A2211" s="4">
        <v>50</v>
      </c>
      <c r="B2211" s="4">
        <v>0</v>
      </c>
      <c r="C2211" s="4">
        <v>0</v>
      </c>
      <c r="D2211" s="4">
        <v>1</v>
      </c>
      <c r="E2211" s="4">
        <v>206</v>
      </c>
      <c r="F2211" s="4">
        <f>ROUND(Source!T2190,O2211)</f>
        <v>0</v>
      </c>
      <c r="G2211" s="4" t="s">
        <v>112</v>
      </c>
      <c r="H2211" s="4" t="s">
        <v>113</v>
      </c>
      <c r="I2211" s="4"/>
      <c r="J2211" s="4"/>
      <c r="K2211" s="4">
        <v>206</v>
      </c>
      <c r="L2211" s="4">
        <v>20</v>
      </c>
      <c r="M2211" s="4">
        <v>3</v>
      </c>
      <c r="N2211" s="4" t="s">
        <v>3</v>
      </c>
      <c r="O2211" s="4">
        <v>2</v>
      </c>
      <c r="P2211" s="4"/>
      <c r="Q2211" s="4"/>
      <c r="R2211" s="4"/>
      <c r="S2211" s="4"/>
      <c r="T2211" s="4"/>
      <c r="U2211" s="4"/>
      <c r="V2211" s="4"/>
      <c r="W2211" s="4"/>
    </row>
    <row r="2212" spans="1:206" x14ac:dyDescent="0.2">
      <c r="A2212" s="4">
        <v>50</v>
      </c>
      <c r="B2212" s="4">
        <v>0</v>
      </c>
      <c r="C2212" s="4">
        <v>0</v>
      </c>
      <c r="D2212" s="4">
        <v>1</v>
      </c>
      <c r="E2212" s="4">
        <v>207</v>
      </c>
      <c r="F2212" s="4">
        <f>Source!U2190</f>
        <v>0</v>
      </c>
      <c r="G2212" s="4" t="s">
        <v>114</v>
      </c>
      <c r="H2212" s="4" t="s">
        <v>115</v>
      </c>
      <c r="I2212" s="4"/>
      <c r="J2212" s="4"/>
      <c r="K2212" s="4">
        <v>207</v>
      </c>
      <c r="L2212" s="4">
        <v>21</v>
      </c>
      <c r="M2212" s="4">
        <v>3</v>
      </c>
      <c r="N2212" s="4" t="s">
        <v>3</v>
      </c>
      <c r="O2212" s="4">
        <v>-1</v>
      </c>
      <c r="P2212" s="4"/>
      <c r="Q2212" s="4"/>
      <c r="R2212" s="4"/>
      <c r="S2212" s="4"/>
      <c r="T2212" s="4"/>
      <c r="U2212" s="4"/>
      <c r="V2212" s="4"/>
      <c r="W2212" s="4"/>
    </row>
    <row r="2213" spans="1:206" x14ac:dyDescent="0.2">
      <c r="A2213" s="4">
        <v>50</v>
      </c>
      <c r="B2213" s="4">
        <v>0</v>
      </c>
      <c r="C2213" s="4">
        <v>0</v>
      </c>
      <c r="D2213" s="4">
        <v>1</v>
      </c>
      <c r="E2213" s="4">
        <v>208</v>
      </c>
      <c r="F2213" s="4">
        <f>Source!V2190</f>
        <v>0</v>
      </c>
      <c r="G2213" s="4" t="s">
        <v>116</v>
      </c>
      <c r="H2213" s="4" t="s">
        <v>117</v>
      </c>
      <c r="I2213" s="4"/>
      <c r="J2213" s="4"/>
      <c r="K2213" s="4">
        <v>208</v>
      </c>
      <c r="L2213" s="4">
        <v>22</v>
      </c>
      <c r="M2213" s="4">
        <v>3</v>
      </c>
      <c r="N2213" s="4" t="s">
        <v>3</v>
      </c>
      <c r="O2213" s="4">
        <v>-1</v>
      </c>
      <c r="P2213" s="4"/>
      <c r="Q2213" s="4"/>
      <c r="R2213" s="4"/>
      <c r="S2213" s="4"/>
      <c r="T2213" s="4"/>
      <c r="U2213" s="4"/>
      <c r="V2213" s="4"/>
      <c r="W2213" s="4"/>
    </row>
    <row r="2214" spans="1:206" x14ac:dyDescent="0.2">
      <c r="A2214" s="4">
        <v>50</v>
      </c>
      <c r="B2214" s="4">
        <v>0</v>
      </c>
      <c r="C2214" s="4">
        <v>0</v>
      </c>
      <c r="D2214" s="4">
        <v>1</v>
      </c>
      <c r="E2214" s="4">
        <v>209</v>
      </c>
      <c r="F2214" s="4">
        <f>ROUND(Source!W2190,O2214)</f>
        <v>0</v>
      </c>
      <c r="G2214" s="4" t="s">
        <v>118</v>
      </c>
      <c r="H2214" s="4" t="s">
        <v>119</v>
      </c>
      <c r="I2214" s="4"/>
      <c r="J2214" s="4"/>
      <c r="K2214" s="4">
        <v>209</v>
      </c>
      <c r="L2214" s="4">
        <v>23</v>
      </c>
      <c r="M2214" s="4">
        <v>3</v>
      </c>
      <c r="N2214" s="4" t="s">
        <v>3</v>
      </c>
      <c r="O2214" s="4">
        <v>2</v>
      </c>
      <c r="P2214" s="4"/>
      <c r="Q2214" s="4"/>
      <c r="R2214" s="4"/>
      <c r="S2214" s="4"/>
      <c r="T2214" s="4"/>
      <c r="U2214" s="4"/>
      <c r="V2214" s="4"/>
      <c r="W2214" s="4"/>
    </row>
    <row r="2215" spans="1:206" x14ac:dyDescent="0.2">
      <c r="A2215" s="4">
        <v>50</v>
      </c>
      <c r="B2215" s="4">
        <v>0</v>
      </c>
      <c r="C2215" s="4">
        <v>0</v>
      </c>
      <c r="D2215" s="4">
        <v>1</v>
      </c>
      <c r="E2215" s="4">
        <v>233</v>
      </c>
      <c r="F2215" s="4">
        <f>ROUND(Source!BD2190,O2215)</f>
        <v>0</v>
      </c>
      <c r="G2215" s="4" t="s">
        <v>120</v>
      </c>
      <c r="H2215" s="4" t="s">
        <v>121</v>
      </c>
      <c r="I2215" s="4"/>
      <c r="J2215" s="4"/>
      <c r="K2215" s="4">
        <v>233</v>
      </c>
      <c r="L2215" s="4">
        <v>24</v>
      </c>
      <c r="M2215" s="4">
        <v>3</v>
      </c>
      <c r="N2215" s="4" t="s">
        <v>3</v>
      </c>
      <c r="O2215" s="4">
        <v>2</v>
      </c>
      <c r="P2215" s="4"/>
      <c r="Q2215" s="4"/>
      <c r="R2215" s="4"/>
      <c r="S2215" s="4"/>
      <c r="T2215" s="4"/>
      <c r="U2215" s="4"/>
      <c r="V2215" s="4"/>
      <c r="W2215" s="4"/>
    </row>
    <row r="2216" spans="1:206" x14ac:dyDescent="0.2">
      <c r="A2216" s="4">
        <v>50</v>
      </c>
      <c r="B2216" s="4">
        <v>0</v>
      </c>
      <c r="C2216" s="4">
        <v>0</v>
      </c>
      <c r="D2216" s="4">
        <v>1</v>
      </c>
      <c r="E2216" s="4">
        <v>210</v>
      </c>
      <c r="F2216" s="4">
        <f>ROUND(Source!X2190,O2216)</f>
        <v>0</v>
      </c>
      <c r="G2216" s="4" t="s">
        <v>122</v>
      </c>
      <c r="H2216" s="4" t="s">
        <v>123</v>
      </c>
      <c r="I2216" s="4"/>
      <c r="J2216" s="4"/>
      <c r="K2216" s="4">
        <v>210</v>
      </c>
      <c r="L2216" s="4">
        <v>25</v>
      </c>
      <c r="M2216" s="4">
        <v>3</v>
      </c>
      <c r="N2216" s="4" t="s">
        <v>3</v>
      </c>
      <c r="O2216" s="4">
        <v>2</v>
      </c>
      <c r="P2216" s="4"/>
      <c r="Q2216" s="4"/>
      <c r="R2216" s="4"/>
      <c r="S2216" s="4"/>
      <c r="T2216" s="4"/>
      <c r="U2216" s="4"/>
      <c r="V2216" s="4"/>
      <c r="W2216" s="4"/>
    </row>
    <row r="2217" spans="1:206" x14ac:dyDescent="0.2">
      <c r="A2217" s="4">
        <v>50</v>
      </c>
      <c r="B2217" s="4">
        <v>0</v>
      </c>
      <c r="C2217" s="4">
        <v>0</v>
      </c>
      <c r="D2217" s="4">
        <v>1</v>
      </c>
      <c r="E2217" s="4">
        <v>211</v>
      </c>
      <c r="F2217" s="4">
        <f>ROUND(Source!Y2190,O2217)</f>
        <v>0</v>
      </c>
      <c r="G2217" s="4" t="s">
        <v>124</v>
      </c>
      <c r="H2217" s="4" t="s">
        <v>125</v>
      </c>
      <c r="I2217" s="4"/>
      <c r="J2217" s="4"/>
      <c r="K2217" s="4">
        <v>211</v>
      </c>
      <c r="L2217" s="4">
        <v>26</v>
      </c>
      <c r="M2217" s="4">
        <v>3</v>
      </c>
      <c r="N2217" s="4" t="s">
        <v>3</v>
      </c>
      <c r="O2217" s="4">
        <v>2</v>
      </c>
      <c r="P2217" s="4"/>
      <c r="Q2217" s="4"/>
      <c r="R2217" s="4"/>
      <c r="S2217" s="4"/>
      <c r="T2217" s="4"/>
      <c r="U2217" s="4"/>
      <c r="V2217" s="4"/>
      <c r="W2217" s="4"/>
    </row>
    <row r="2218" spans="1:206" x14ac:dyDescent="0.2">
      <c r="A2218" s="4">
        <v>50</v>
      </c>
      <c r="B2218" s="4">
        <v>0</v>
      </c>
      <c r="C2218" s="4">
        <v>0</v>
      </c>
      <c r="D2218" s="4">
        <v>1</v>
      </c>
      <c r="E2218" s="4">
        <v>224</v>
      </c>
      <c r="F2218" s="4">
        <f>ROUND(Source!AR2190,O2218)</f>
        <v>0</v>
      </c>
      <c r="G2218" s="4" t="s">
        <v>126</v>
      </c>
      <c r="H2218" s="4" t="s">
        <v>127</v>
      </c>
      <c r="I2218" s="4"/>
      <c r="J2218" s="4"/>
      <c r="K2218" s="4">
        <v>224</v>
      </c>
      <c r="L2218" s="4">
        <v>27</v>
      </c>
      <c r="M2218" s="4">
        <v>3</v>
      </c>
      <c r="N2218" s="4" t="s">
        <v>3</v>
      </c>
      <c r="O2218" s="4">
        <v>2</v>
      </c>
      <c r="P2218" s="4"/>
      <c r="Q2218" s="4"/>
      <c r="R2218" s="4"/>
      <c r="S2218" s="4"/>
      <c r="T2218" s="4"/>
      <c r="U2218" s="4"/>
      <c r="V2218" s="4"/>
      <c r="W2218" s="4"/>
    </row>
    <row r="2220" spans="1:206" x14ac:dyDescent="0.2">
      <c r="A2220" s="1">
        <v>3</v>
      </c>
      <c r="B2220" s="1">
        <v>1</v>
      </c>
      <c r="C2220" s="1"/>
      <c r="D2220" s="1">
        <f>ROW(A2458)</f>
        <v>2458</v>
      </c>
      <c r="E2220" s="1"/>
      <c r="F2220" s="1" t="s">
        <v>67</v>
      </c>
      <c r="G2220" s="1" t="s">
        <v>456</v>
      </c>
      <c r="H2220" s="1" t="s">
        <v>3</v>
      </c>
      <c r="I2220" s="1">
        <v>0</v>
      </c>
      <c r="J2220" s="1" t="s">
        <v>3</v>
      </c>
      <c r="K2220" s="1">
        <v>0</v>
      </c>
      <c r="L2220" s="1" t="s">
        <v>3</v>
      </c>
      <c r="M2220" s="1"/>
      <c r="N2220" s="1"/>
      <c r="O2220" s="1"/>
      <c r="P2220" s="1"/>
      <c r="Q2220" s="1"/>
      <c r="R2220" s="1"/>
      <c r="S2220" s="1"/>
      <c r="T2220" s="1"/>
      <c r="U2220" s="1" t="s">
        <v>3</v>
      </c>
      <c r="V2220" s="1">
        <v>0</v>
      </c>
      <c r="W2220" s="1"/>
      <c r="X2220" s="1"/>
      <c r="Y2220" s="1"/>
      <c r="Z2220" s="1"/>
      <c r="AA2220" s="1"/>
      <c r="AB2220" s="1" t="s">
        <v>3</v>
      </c>
      <c r="AC2220" s="1" t="s">
        <v>3</v>
      </c>
      <c r="AD2220" s="1" t="s">
        <v>3</v>
      </c>
      <c r="AE2220" s="1" t="s">
        <v>3</v>
      </c>
      <c r="AF2220" s="1" t="s">
        <v>3</v>
      </c>
      <c r="AG2220" s="1" t="s">
        <v>3</v>
      </c>
      <c r="AH2220" s="1"/>
      <c r="AI2220" s="1"/>
      <c r="AJ2220" s="1"/>
      <c r="AK2220" s="1"/>
      <c r="AL2220" s="1"/>
      <c r="AM2220" s="1"/>
      <c r="AN2220" s="1"/>
      <c r="AO2220" s="1"/>
      <c r="AP2220" s="1" t="s">
        <v>3</v>
      </c>
      <c r="AQ2220" s="1" t="s">
        <v>3</v>
      </c>
      <c r="AR2220" s="1" t="s">
        <v>3</v>
      </c>
      <c r="AS2220" s="1"/>
      <c r="AT2220" s="1"/>
      <c r="AU2220" s="1"/>
      <c r="AV2220" s="1"/>
      <c r="AW2220" s="1"/>
      <c r="AX2220" s="1"/>
      <c r="AY2220" s="1"/>
      <c r="AZ2220" s="1" t="s">
        <v>3</v>
      </c>
      <c r="BA2220" s="1"/>
      <c r="BB2220" s="1" t="s">
        <v>3</v>
      </c>
      <c r="BC2220" s="1" t="s">
        <v>3</v>
      </c>
      <c r="BD2220" s="1" t="s">
        <v>3</v>
      </c>
      <c r="BE2220" s="1" t="s">
        <v>3</v>
      </c>
      <c r="BF2220" s="1" t="s">
        <v>3</v>
      </c>
      <c r="BG2220" s="1" t="s">
        <v>3</v>
      </c>
      <c r="BH2220" s="1" t="s">
        <v>3</v>
      </c>
      <c r="BI2220" s="1" t="s">
        <v>3</v>
      </c>
      <c r="BJ2220" s="1" t="s">
        <v>3</v>
      </c>
      <c r="BK2220" s="1" t="s">
        <v>3</v>
      </c>
      <c r="BL2220" s="1" t="s">
        <v>3</v>
      </c>
      <c r="BM2220" s="1" t="s">
        <v>3</v>
      </c>
      <c r="BN2220" s="1" t="s">
        <v>3</v>
      </c>
      <c r="BO2220" s="1" t="s">
        <v>3</v>
      </c>
      <c r="BP2220" s="1" t="s">
        <v>3</v>
      </c>
      <c r="BQ2220" s="1"/>
      <c r="BR2220" s="1"/>
      <c r="BS2220" s="1"/>
      <c r="BT2220" s="1"/>
      <c r="BU2220" s="1"/>
      <c r="BV2220" s="1"/>
      <c r="BW2220" s="1"/>
      <c r="BX2220" s="1">
        <v>0</v>
      </c>
      <c r="BY2220" s="1"/>
      <c r="BZ2220" s="1"/>
      <c r="CA2220" s="1"/>
      <c r="CB2220" s="1"/>
      <c r="CC2220" s="1"/>
      <c r="CD2220" s="1"/>
      <c r="CE2220" s="1"/>
      <c r="CF2220" s="1">
        <v>0</v>
      </c>
      <c r="CG2220" s="1">
        <v>0</v>
      </c>
      <c r="CH2220" s="1"/>
      <c r="CI2220" s="1" t="s">
        <v>3</v>
      </c>
      <c r="CJ2220" s="1" t="s">
        <v>3</v>
      </c>
      <c r="CK2220" t="s">
        <v>3</v>
      </c>
      <c r="CL2220" t="s">
        <v>3</v>
      </c>
      <c r="CM2220" t="s">
        <v>3</v>
      </c>
      <c r="CN2220" t="s">
        <v>3</v>
      </c>
      <c r="CO2220" t="s">
        <v>3</v>
      </c>
      <c r="CP2220" t="s">
        <v>3</v>
      </c>
    </row>
    <row r="2222" spans="1:206" x14ac:dyDescent="0.2">
      <c r="A2222" s="2">
        <v>52</v>
      </c>
      <c r="B2222" s="2">
        <f t="shared" ref="B2222:G2222" si="1769">B2458</f>
        <v>1</v>
      </c>
      <c r="C2222" s="2">
        <f t="shared" si="1769"/>
        <v>3</v>
      </c>
      <c r="D2222" s="2">
        <f t="shared" si="1769"/>
        <v>2220</v>
      </c>
      <c r="E2222" s="2">
        <f t="shared" si="1769"/>
        <v>0</v>
      </c>
      <c r="F2222" s="2" t="str">
        <f t="shared" si="1769"/>
        <v>9</v>
      </c>
      <c r="G2222" s="2" t="str">
        <f t="shared" si="1769"/>
        <v>Б.Переяславская ул. Д. 10 (устройство парковочных карманов за счет тротуара и газона)</v>
      </c>
      <c r="H2222" s="2"/>
      <c r="I2222" s="2"/>
      <c r="J2222" s="2"/>
      <c r="K2222" s="2"/>
      <c r="L2222" s="2"/>
      <c r="M2222" s="2"/>
      <c r="N2222" s="2"/>
      <c r="O2222" s="2">
        <f t="shared" ref="O2222:AT2222" si="1770">O2458</f>
        <v>0</v>
      </c>
      <c r="P2222" s="2">
        <f t="shared" si="1770"/>
        <v>0</v>
      </c>
      <c r="Q2222" s="2">
        <f t="shared" si="1770"/>
        <v>0</v>
      </c>
      <c r="R2222" s="2">
        <f t="shared" si="1770"/>
        <v>0</v>
      </c>
      <c r="S2222" s="2">
        <f t="shared" si="1770"/>
        <v>0</v>
      </c>
      <c r="T2222" s="2">
        <f t="shared" si="1770"/>
        <v>0</v>
      </c>
      <c r="U2222" s="2">
        <f t="shared" si="1770"/>
        <v>0</v>
      </c>
      <c r="V2222" s="2">
        <f t="shared" si="1770"/>
        <v>0</v>
      </c>
      <c r="W2222" s="2">
        <f t="shared" si="1770"/>
        <v>0</v>
      </c>
      <c r="X2222" s="2">
        <f t="shared" si="1770"/>
        <v>0</v>
      </c>
      <c r="Y2222" s="2">
        <f t="shared" si="1770"/>
        <v>0</v>
      </c>
      <c r="Z2222" s="2">
        <f t="shared" si="1770"/>
        <v>0</v>
      </c>
      <c r="AA2222" s="2">
        <f t="shared" si="1770"/>
        <v>0</v>
      </c>
      <c r="AB2222" s="2">
        <f t="shared" si="1770"/>
        <v>0</v>
      </c>
      <c r="AC2222" s="2">
        <f t="shared" si="1770"/>
        <v>0</v>
      </c>
      <c r="AD2222" s="2">
        <f t="shared" si="1770"/>
        <v>0</v>
      </c>
      <c r="AE2222" s="2">
        <f t="shared" si="1770"/>
        <v>0</v>
      </c>
      <c r="AF2222" s="2">
        <f t="shared" si="1770"/>
        <v>0</v>
      </c>
      <c r="AG2222" s="2">
        <f t="shared" si="1770"/>
        <v>0</v>
      </c>
      <c r="AH2222" s="2">
        <f t="shared" si="1770"/>
        <v>0</v>
      </c>
      <c r="AI2222" s="2">
        <f t="shared" si="1770"/>
        <v>0</v>
      </c>
      <c r="AJ2222" s="2">
        <f t="shared" si="1770"/>
        <v>0</v>
      </c>
      <c r="AK2222" s="2">
        <f t="shared" si="1770"/>
        <v>0</v>
      </c>
      <c r="AL2222" s="2">
        <f t="shared" si="1770"/>
        <v>0</v>
      </c>
      <c r="AM2222" s="2">
        <f t="shared" si="1770"/>
        <v>0</v>
      </c>
      <c r="AN2222" s="2">
        <f t="shared" si="1770"/>
        <v>0</v>
      </c>
      <c r="AO2222" s="2">
        <f t="shared" si="1770"/>
        <v>0</v>
      </c>
      <c r="AP2222" s="2">
        <f t="shared" si="1770"/>
        <v>0</v>
      </c>
      <c r="AQ2222" s="2">
        <f t="shared" si="1770"/>
        <v>0</v>
      </c>
      <c r="AR2222" s="2">
        <f t="shared" si="1770"/>
        <v>0</v>
      </c>
      <c r="AS2222" s="2">
        <f t="shared" si="1770"/>
        <v>0</v>
      </c>
      <c r="AT2222" s="2">
        <f t="shared" si="1770"/>
        <v>0</v>
      </c>
      <c r="AU2222" s="2">
        <f t="shared" ref="AU2222:BZ2222" si="1771">AU2458</f>
        <v>0</v>
      </c>
      <c r="AV2222" s="2">
        <f t="shared" si="1771"/>
        <v>0</v>
      </c>
      <c r="AW2222" s="2">
        <f t="shared" si="1771"/>
        <v>0</v>
      </c>
      <c r="AX2222" s="2">
        <f t="shared" si="1771"/>
        <v>0</v>
      </c>
      <c r="AY2222" s="2">
        <f t="shared" si="1771"/>
        <v>0</v>
      </c>
      <c r="AZ2222" s="2">
        <f t="shared" si="1771"/>
        <v>0</v>
      </c>
      <c r="BA2222" s="2">
        <f t="shared" si="1771"/>
        <v>0</v>
      </c>
      <c r="BB2222" s="2">
        <f t="shared" si="1771"/>
        <v>0</v>
      </c>
      <c r="BC2222" s="2">
        <f t="shared" si="1771"/>
        <v>0</v>
      </c>
      <c r="BD2222" s="2">
        <f t="shared" si="1771"/>
        <v>0</v>
      </c>
      <c r="BE2222" s="2">
        <f t="shared" si="1771"/>
        <v>0</v>
      </c>
      <c r="BF2222" s="2">
        <f t="shared" si="1771"/>
        <v>0</v>
      </c>
      <c r="BG2222" s="2">
        <f t="shared" si="1771"/>
        <v>0</v>
      </c>
      <c r="BH2222" s="2">
        <f t="shared" si="1771"/>
        <v>0</v>
      </c>
      <c r="BI2222" s="2">
        <f t="shared" si="1771"/>
        <v>0</v>
      </c>
      <c r="BJ2222" s="2">
        <f t="shared" si="1771"/>
        <v>0</v>
      </c>
      <c r="BK2222" s="2">
        <f t="shared" si="1771"/>
        <v>0</v>
      </c>
      <c r="BL2222" s="2">
        <f t="shared" si="1771"/>
        <v>0</v>
      </c>
      <c r="BM2222" s="2">
        <f t="shared" si="1771"/>
        <v>0</v>
      </c>
      <c r="BN2222" s="2">
        <f t="shared" si="1771"/>
        <v>0</v>
      </c>
      <c r="BO2222" s="2">
        <f t="shared" si="1771"/>
        <v>0</v>
      </c>
      <c r="BP2222" s="2">
        <f t="shared" si="1771"/>
        <v>0</v>
      </c>
      <c r="BQ2222" s="2">
        <f t="shared" si="1771"/>
        <v>0</v>
      </c>
      <c r="BR2222" s="2">
        <f t="shared" si="1771"/>
        <v>0</v>
      </c>
      <c r="BS2222" s="2">
        <f t="shared" si="1771"/>
        <v>0</v>
      </c>
      <c r="BT2222" s="2">
        <f t="shared" si="1771"/>
        <v>0</v>
      </c>
      <c r="BU2222" s="2">
        <f t="shared" si="1771"/>
        <v>0</v>
      </c>
      <c r="BV2222" s="2">
        <f t="shared" si="1771"/>
        <v>0</v>
      </c>
      <c r="BW2222" s="2">
        <f t="shared" si="1771"/>
        <v>0</v>
      </c>
      <c r="BX2222" s="2">
        <f t="shared" si="1771"/>
        <v>0</v>
      </c>
      <c r="BY2222" s="2">
        <f t="shared" si="1771"/>
        <v>0</v>
      </c>
      <c r="BZ2222" s="2">
        <f t="shared" si="1771"/>
        <v>0</v>
      </c>
      <c r="CA2222" s="2">
        <f t="shared" ref="CA2222:DF2222" si="1772">CA2458</f>
        <v>0</v>
      </c>
      <c r="CB2222" s="2">
        <f t="shared" si="1772"/>
        <v>0</v>
      </c>
      <c r="CC2222" s="2">
        <f t="shared" si="1772"/>
        <v>0</v>
      </c>
      <c r="CD2222" s="2">
        <f t="shared" si="1772"/>
        <v>0</v>
      </c>
      <c r="CE2222" s="2">
        <f t="shared" si="1772"/>
        <v>0</v>
      </c>
      <c r="CF2222" s="2">
        <f t="shared" si="1772"/>
        <v>0</v>
      </c>
      <c r="CG2222" s="2">
        <f t="shared" si="1772"/>
        <v>0</v>
      </c>
      <c r="CH2222" s="2">
        <f t="shared" si="1772"/>
        <v>0</v>
      </c>
      <c r="CI2222" s="2">
        <f t="shared" si="1772"/>
        <v>0</v>
      </c>
      <c r="CJ2222" s="2">
        <f t="shared" si="1772"/>
        <v>0</v>
      </c>
      <c r="CK2222" s="2">
        <f t="shared" si="1772"/>
        <v>0</v>
      </c>
      <c r="CL2222" s="2">
        <f t="shared" si="1772"/>
        <v>0</v>
      </c>
      <c r="CM2222" s="2">
        <f t="shared" si="1772"/>
        <v>0</v>
      </c>
      <c r="CN2222" s="2">
        <f t="shared" si="1772"/>
        <v>0</v>
      </c>
      <c r="CO2222" s="2">
        <f t="shared" si="1772"/>
        <v>0</v>
      </c>
      <c r="CP2222" s="2">
        <f t="shared" si="1772"/>
        <v>0</v>
      </c>
      <c r="CQ2222" s="2">
        <f t="shared" si="1772"/>
        <v>0</v>
      </c>
      <c r="CR2222" s="2">
        <f t="shared" si="1772"/>
        <v>0</v>
      </c>
      <c r="CS2222" s="2">
        <f t="shared" si="1772"/>
        <v>0</v>
      </c>
      <c r="CT2222" s="2">
        <f t="shared" si="1772"/>
        <v>0</v>
      </c>
      <c r="CU2222" s="2">
        <f t="shared" si="1772"/>
        <v>0</v>
      </c>
      <c r="CV2222" s="2">
        <f t="shared" si="1772"/>
        <v>0</v>
      </c>
      <c r="CW2222" s="2">
        <f t="shared" si="1772"/>
        <v>0</v>
      </c>
      <c r="CX2222" s="2">
        <f t="shared" si="1772"/>
        <v>0</v>
      </c>
      <c r="CY2222" s="2">
        <f t="shared" si="1772"/>
        <v>0</v>
      </c>
      <c r="CZ2222" s="2">
        <f t="shared" si="1772"/>
        <v>0</v>
      </c>
      <c r="DA2222" s="2">
        <f t="shared" si="1772"/>
        <v>0</v>
      </c>
      <c r="DB2222" s="2">
        <f t="shared" si="1772"/>
        <v>0</v>
      </c>
      <c r="DC2222" s="2">
        <f t="shared" si="1772"/>
        <v>0</v>
      </c>
      <c r="DD2222" s="2">
        <f t="shared" si="1772"/>
        <v>0</v>
      </c>
      <c r="DE2222" s="2">
        <f t="shared" si="1772"/>
        <v>0</v>
      </c>
      <c r="DF2222" s="2">
        <f t="shared" si="1772"/>
        <v>0</v>
      </c>
      <c r="DG2222" s="3">
        <f t="shared" ref="DG2222:EL2222" si="1773">DG2458</f>
        <v>0</v>
      </c>
      <c r="DH2222" s="3">
        <f t="shared" si="1773"/>
        <v>0</v>
      </c>
      <c r="DI2222" s="3">
        <f t="shared" si="1773"/>
        <v>0</v>
      </c>
      <c r="DJ2222" s="3">
        <f t="shared" si="1773"/>
        <v>0</v>
      </c>
      <c r="DK2222" s="3">
        <f t="shared" si="1773"/>
        <v>0</v>
      </c>
      <c r="DL2222" s="3">
        <f t="shared" si="1773"/>
        <v>0</v>
      </c>
      <c r="DM2222" s="3">
        <f t="shared" si="1773"/>
        <v>0</v>
      </c>
      <c r="DN2222" s="3">
        <f t="shared" si="1773"/>
        <v>0</v>
      </c>
      <c r="DO2222" s="3">
        <f t="shared" si="1773"/>
        <v>0</v>
      </c>
      <c r="DP2222" s="3">
        <f t="shared" si="1773"/>
        <v>0</v>
      </c>
      <c r="DQ2222" s="3">
        <f t="shared" si="1773"/>
        <v>0</v>
      </c>
      <c r="DR2222" s="3">
        <f t="shared" si="1773"/>
        <v>0</v>
      </c>
      <c r="DS2222" s="3">
        <f t="shared" si="1773"/>
        <v>0</v>
      </c>
      <c r="DT2222" s="3">
        <f t="shared" si="1773"/>
        <v>0</v>
      </c>
      <c r="DU2222" s="3">
        <f t="shared" si="1773"/>
        <v>0</v>
      </c>
      <c r="DV2222" s="3">
        <f t="shared" si="1773"/>
        <v>0</v>
      </c>
      <c r="DW2222" s="3">
        <f t="shared" si="1773"/>
        <v>0</v>
      </c>
      <c r="DX2222" s="3">
        <f t="shared" si="1773"/>
        <v>0</v>
      </c>
      <c r="DY2222" s="3">
        <f t="shared" si="1773"/>
        <v>0</v>
      </c>
      <c r="DZ2222" s="3">
        <f t="shared" si="1773"/>
        <v>0</v>
      </c>
      <c r="EA2222" s="3">
        <f t="shared" si="1773"/>
        <v>0</v>
      </c>
      <c r="EB2222" s="3">
        <f t="shared" si="1773"/>
        <v>0</v>
      </c>
      <c r="EC2222" s="3">
        <f t="shared" si="1773"/>
        <v>0</v>
      </c>
      <c r="ED2222" s="3">
        <f t="shared" si="1773"/>
        <v>0</v>
      </c>
      <c r="EE2222" s="3">
        <f t="shared" si="1773"/>
        <v>0</v>
      </c>
      <c r="EF2222" s="3">
        <f t="shared" si="1773"/>
        <v>0</v>
      </c>
      <c r="EG2222" s="3">
        <f t="shared" si="1773"/>
        <v>0</v>
      </c>
      <c r="EH2222" s="3">
        <f t="shared" si="1773"/>
        <v>0</v>
      </c>
      <c r="EI2222" s="3">
        <f t="shared" si="1773"/>
        <v>0</v>
      </c>
      <c r="EJ2222" s="3">
        <f t="shared" si="1773"/>
        <v>0</v>
      </c>
      <c r="EK2222" s="3">
        <f t="shared" si="1773"/>
        <v>0</v>
      </c>
      <c r="EL2222" s="3">
        <f t="shared" si="1773"/>
        <v>0</v>
      </c>
      <c r="EM2222" s="3">
        <f t="shared" ref="EM2222:FR2222" si="1774">EM2458</f>
        <v>0</v>
      </c>
      <c r="EN2222" s="3">
        <f t="shared" si="1774"/>
        <v>0</v>
      </c>
      <c r="EO2222" s="3">
        <f t="shared" si="1774"/>
        <v>0</v>
      </c>
      <c r="EP2222" s="3">
        <f t="shared" si="1774"/>
        <v>0</v>
      </c>
      <c r="EQ2222" s="3">
        <f t="shared" si="1774"/>
        <v>0</v>
      </c>
      <c r="ER2222" s="3">
        <f t="shared" si="1774"/>
        <v>0</v>
      </c>
      <c r="ES2222" s="3">
        <f t="shared" si="1774"/>
        <v>0</v>
      </c>
      <c r="ET2222" s="3">
        <f t="shared" si="1774"/>
        <v>0</v>
      </c>
      <c r="EU2222" s="3">
        <f t="shared" si="1774"/>
        <v>0</v>
      </c>
      <c r="EV2222" s="3">
        <f t="shared" si="1774"/>
        <v>0</v>
      </c>
      <c r="EW2222" s="3">
        <f t="shared" si="1774"/>
        <v>0</v>
      </c>
      <c r="EX2222" s="3">
        <f t="shared" si="1774"/>
        <v>0</v>
      </c>
      <c r="EY2222" s="3">
        <f t="shared" si="1774"/>
        <v>0</v>
      </c>
      <c r="EZ2222" s="3">
        <f t="shared" si="1774"/>
        <v>0</v>
      </c>
      <c r="FA2222" s="3">
        <f t="shared" si="1774"/>
        <v>0</v>
      </c>
      <c r="FB2222" s="3">
        <f t="shared" si="1774"/>
        <v>0</v>
      </c>
      <c r="FC2222" s="3">
        <f t="shared" si="1774"/>
        <v>0</v>
      </c>
      <c r="FD2222" s="3">
        <f t="shared" si="1774"/>
        <v>0</v>
      </c>
      <c r="FE2222" s="3">
        <f t="shared" si="1774"/>
        <v>0</v>
      </c>
      <c r="FF2222" s="3">
        <f t="shared" si="1774"/>
        <v>0</v>
      </c>
      <c r="FG2222" s="3">
        <f t="shared" si="1774"/>
        <v>0</v>
      </c>
      <c r="FH2222" s="3">
        <f t="shared" si="1774"/>
        <v>0</v>
      </c>
      <c r="FI2222" s="3">
        <f t="shared" si="1774"/>
        <v>0</v>
      </c>
      <c r="FJ2222" s="3">
        <f t="shared" si="1774"/>
        <v>0</v>
      </c>
      <c r="FK2222" s="3">
        <f t="shared" si="1774"/>
        <v>0</v>
      </c>
      <c r="FL2222" s="3">
        <f t="shared" si="1774"/>
        <v>0</v>
      </c>
      <c r="FM2222" s="3">
        <f t="shared" si="1774"/>
        <v>0</v>
      </c>
      <c r="FN2222" s="3">
        <f t="shared" si="1774"/>
        <v>0</v>
      </c>
      <c r="FO2222" s="3">
        <f t="shared" si="1774"/>
        <v>0</v>
      </c>
      <c r="FP2222" s="3">
        <f t="shared" si="1774"/>
        <v>0</v>
      </c>
      <c r="FQ2222" s="3">
        <f t="shared" si="1774"/>
        <v>0</v>
      </c>
      <c r="FR2222" s="3">
        <f t="shared" si="1774"/>
        <v>0</v>
      </c>
      <c r="FS2222" s="3">
        <f t="shared" ref="FS2222:GX2222" si="1775">FS2458</f>
        <v>0</v>
      </c>
      <c r="FT2222" s="3">
        <f t="shared" si="1775"/>
        <v>0</v>
      </c>
      <c r="FU2222" s="3">
        <f t="shared" si="1775"/>
        <v>0</v>
      </c>
      <c r="FV2222" s="3">
        <f t="shared" si="1775"/>
        <v>0</v>
      </c>
      <c r="FW2222" s="3">
        <f t="shared" si="1775"/>
        <v>0</v>
      </c>
      <c r="FX2222" s="3">
        <f t="shared" si="1775"/>
        <v>0</v>
      </c>
      <c r="FY2222" s="3">
        <f t="shared" si="1775"/>
        <v>0</v>
      </c>
      <c r="FZ2222" s="3">
        <f t="shared" si="1775"/>
        <v>0</v>
      </c>
      <c r="GA2222" s="3">
        <f t="shared" si="1775"/>
        <v>0</v>
      </c>
      <c r="GB2222" s="3">
        <f t="shared" si="1775"/>
        <v>0</v>
      </c>
      <c r="GC2222" s="3">
        <f t="shared" si="1775"/>
        <v>0</v>
      </c>
      <c r="GD2222" s="3">
        <f t="shared" si="1775"/>
        <v>0</v>
      </c>
      <c r="GE2222" s="3">
        <f t="shared" si="1775"/>
        <v>0</v>
      </c>
      <c r="GF2222" s="3">
        <f t="shared" si="1775"/>
        <v>0</v>
      </c>
      <c r="GG2222" s="3">
        <f t="shared" si="1775"/>
        <v>0</v>
      </c>
      <c r="GH2222" s="3">
        <f t="shared" si="1775"/>
        <v>0</v>
      </c>
      <c r="GI2222" s="3">
        <f t="shared" si="1775"/>
        <v>0</v>
      </c>
      <c r="GJ2222" s="3">
        <f t="shared" si="1775"/>
        <v>0</v>
      </c>
      <c r="GK2222" s="3">
        <f t="shared" si="1775"/>
        <v>0</v>
      </c>
      <c r="GL2222" s="3">
        <f t="shared" si="1775"/>
        <v>0</v>
      </c>
      <c r="GM2222" s="3">
        <f t="shared" si="1775"/>
        <v>0</v>
      </c>
      <c r="GN2222" s="3">
        <f t="shared" si="1775"/>
        <v>0</v>
      </c>
      <c r="GO2222" s="3">
        <f t="shared" si="1775"/>
        <v>0</v>
      </c>
      <c r="GP2222" s="3">
        <f t="shared" si="1775"/>
        <v>0</v>
      </c>
      <c r="GQ2222" s="3">
        <f t="shared" si="1775"/>
        <v>0</v>
      </c>
      <c r="GR2222" s="3">
        <f t="shared" si="1775"/>
        <v>0</v>
      </c>
      <c r="GS2222" s="3">
        <f t="shared" si="1775"/>
        <v>0</v>
      </c>
      <c r="GT2222" s="3">
        <f t="shared" si="1775"/>
        <v>0</v>
      </c>
      <c r="GU2222" s="3">
        <f t="shared" si="1775"/>
        <v>0</v>
      </c>
      <c r="GV2222" s="3">
        <f t="shared" si="1775"/>
        <v>0</v>
      </c>
      <c r="GW2222" s="3">
        <f t="shared" si="1775"/>
        <v>0</v>
      </c>
      <c r="GX2222" s="3">
        <f t="shared" si="1775"/>
        <v>0</v>
      </c>
    </row>
    <row r="2224" spans="1:206" x14ac:dyDescent="0.2">
      <c r="A2224" s="1">
        <v>4</v>
      </c>
      <c r="B2224" s="1">
        <v>1</v>
      </c>
      <c r="C2224" s="1"/>
      <c r="D2224" s="1">
        <f>ROW(A2428)</f>
        <v>2428</v>
      </c>
      <c r="E2224" s="1"/>
      <c r="F2224" s="1" t="s">
        <v>13</v>
      </c>
      <c r="G2224" s="1" t="s">
        <v>457</v>
      </c>
      <c r="H2224" s="1" t="s">
        <v>3</v>
      </c>
      <c r="I2224" s="1">
        <v>0</v>
      </c>
      <c r="J2224" s="1"/>
      <c r="K2224" s="1">
        <v>0</v>
      </c>
      <c r="L2224" s="1"/>
      <c r="M2224" s="1"/>
      <c r="N2224" s="1"/>
      <c r="O2224" s="1"/>
      <c r="P2224" s="1"/>
      <c r="Q2224" s="1"/>
      <c r="R2224" s="1"/>
      <c r="S2224" s="1"/>
      <c r="T2224" s="1"/>
      <c r="U2224" s="1" t="s">
        <v>3</v>
      </c>
      <c r="V2224" s="1">
        <v>0</v>
      </c>
      <c r="W2224" s="1"/>
      <c r="X2224" s="1"/>
      <c r="Y2224" s="1"/>
      <c r="Z2224" s="1"/>
      <c r="AA2224" s="1"/>
      <c r="AB2224" s="1" t="s">
        <v>3</v>
      </c>
      <c r="AC2224" s="1" t="s">
        <v>3</v>
      </c>
      <c r="AD2224" s="1" t="s">
        <v>3</v>
      </c>
      <c r="AE2224" s="1" t="s">
        <v>3</v>
      </c>
      <c r="AF2224" s="1" t="s">
        <v>3</v>
      </c>
      <c r="AG2224" s="1" t="s">
        <v>3</v>
      </c>
      <c r="AH2224" s="1"/>
      <c r="AI2224" s="1"/>
      <c r="AJ2224" s="1"/>
      <c r="AK2224" s="1"/>
      <c r="AL2224" s="1"/>
      <c r="AM2224" s="1"/>
      <c r="AN2224" s="1"/>
      <c r="AO2224" s="1"/>
      <c r="AP2224" s="1" t="s">
        <v>3</v>
      </c>
      <c r="AQ2224" s="1" t="s">
        <v>3</v>
      </c>
      <c r="AR2224" s="1" t="s">
        <v>3</v>
      </c>
      <c r="AS2224" s="1"/>
      <c r="AT2224" s="1"/>
      <c r="AU2224" s="1"/>
      <c r="AV2224" s="1"/>
      <c r="AW2224" s="1"/>
      <c r="AX2224" s="1"/>
      <c r="AY2224" s="1"/>
      <c r="AZ2224" s="1" t="s">
        <v>3</v>
      </c>
      <c r="BA2224" s="1"/>
      <c r="BB2224" s="1" t="s">
        <v>3</v>
      </c>
      <c r="BC2224" s="1" t="s">
        <v>3</v>
      </c>
      <c r="BD2224" s="1" t="s">
        <v>3</v>
      </c>
      <c r="BE2224" s="1" t="s">
        <v>3</v>
      </c>
      <c r="BF2224" s="1" t="s">
        <v>3</v>
      </c>
      <c r="BG2224" s="1" t="s">
        <v>3</v>
      </c>
      <c r="BH2224" s="1" t="s">
        <v>3</v>
      </c>
      <c r="BI2224" s="1" t="s">
        <v>3</v>
      </c>
      <c r="BJ2224" s="1" t="s">
        <v>3</v>
      </c>
      <c r="BK2224" s="1" t="s">
        <v>3</v>
      </c>
      <c r="BL2224" s="1" t="s">
        <v>3</v>
      </c>
      <c r="BM2224" s="1" t="s">
        <v>3</v>
      </c>
      <c r="BN2224" s="1" t="s">
        <v>3</v>
      </c>
      <c r="BO2224" s="1" t="s">
        <v>3</v>
      </c>
      <c r="BP2224" s="1" t="s">
        <v>3</v>
      </c>
      <c r="BQ2224" s="1"/>
      <c r="BR2224" s="1"/>
      <c r="BS2224" s="1"/>
      <c r="BT2224" s="1"/>
      <c r="BU2224" s="1"/>
      <c r="BV2224" s="1"/>
      <c r="BW2224" s="1"/>
      <c r="BX2224" s="1">
        <v>0</v>
      </c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>
        <v>0</v>
      </c>
    </row>
    <row r="2226" spans="1:245" x14ac:dyDescent="0.2">
      <c r="A2226" s="2">
        <v>52</v>
      </c>
      <c r="B2226" s="2">
        <f t="shared" ref="B2226:G2226" si="1776">B2428</f>
        <v>1</v>
      </c>
      <c r="C2226" s="2">
        <f t="shared" si="1776"/>
        <v>4</v>
      </c>
      <c r="D2226" s="2">
        <f t="shared" si="1776"/>
        <v>2224</v>
      </c>
      <c r="E2226" s="2">
        <f t="shared" si="1776"/>
        <v>0</v>
      </c>
      <c r="F2226" s="2" t="str">
        <f t="shared" si="1776"/>
        <v>Новый раздел</v>
      </c>
      <c r="G2226" s="2" t="str">
        <f t="shared" si="1776"/>
        <v>Карманы</v>
      </c>
      <c r="H2226" s="2"/>
      <c r="I2226" s="2"/>
      <c r="J2226" s="2"/>
      <c r="K2226" s="2"/>
      <c r="L2226" s="2"/>
      <c r="M2226" s="2"/>
      <c r="N2226" s="2"/>
      <c r="O2226" s="2">
        <f t="shared" ref="O2226:AT2226" si="1777">O2428</f>
        <v>0</v>
      </c>
      <c r="P2226" s="2">
        <f t="shared" si="1777"/>
        <v>0</v>
      </c>
      <c r="Q2226" s="2">
        <f t="shared" si="1777"/>
        <v>0</v>
      </c>
      <c r="R2226" s="2">
        <f t="shared" si="1777"/>
        <v>0</v>
      </c>
      <c r="S2226" s="2">
        <f t="shared" si="1777"/>
        <v>0</v>
      </c>
      <c r="T2226" s="2">
        <f t="shared" si="1777"/>
        <v>0</v>
      </c>
      <c r="U2226" s="2">
        <f t="shared" si="1777"/>
        <v>0</v>
      </c>
      <c r="V2226" s="2">
        <f t="shared" si="1777"/>
        <v>0</v>
      </c>
      <c r="W2226" s="2">
        <f t="shared" si="1777"/>
        <v>0</v>
      </c>
      <c r="X2226" s="2">
        <f t="shared" si="1777"/>
        <v>0</v>
      </c>
      <c r="Y2226" s="2">
        <f t="shared" si="1777"/>
        <v>0</v>
      </c>
      <c r="Z2226" s="2">
        <f t="shared" si="1777"/>
        <v>0</v>
      </c>
      <c r="AA2226" s="2">
        <f t="shared" si="1777"/>
        <v>0</v>
      </c>
      <c r="AB2226" s="2">
        <f t="shared" si="1777"/>
        <v>0</v>
      </c>
      <c r="AC2226" s="2">
        <f t="shared" si="1777"/>
        <v>0</v>
      </c>
      <c r="AD2226" s="2">
        <f t="shared" si="1777"/>
        <v>0</v>
      </c>
      <c r="AE2226" s="2">
        <f t="shared" si="1777"/>
        <v>0</v>
      </c>
      <c r="AF2226" s="2">
        <f t="shared" si="1777"/>
        <v>0</v>
      </c>
      <c r="AG2226" s="2">
        <f t="shared" si="1777"/>
        <v>0</v>
      </c>
      <c r="AH2226" s="2">
        <f t="shared" si="1777"/>
        <v>0</v>
      </c>
      <c r="AI2226" s="2">
        <f t="shared" si="1777"/>
        <v>0</v>
      </c>
      <c r="AJ2226" s="2">
        <f t="shared" si="1777"/>
        <v>0</v>
      </c>
      <c r="AK2226" s="2">
        <f t="shared" si="1777"/>
        <v>0</v>
      </c>
      <c r="AL2226" s="2">
        <f t="shared" si="1777"/>
        <v>0</v>
      </c>
      <c r="AM2226" s="2">
        <f t="shared" si="1777"/>
        <v>0</v>
      </c>
      <c r="AN2226" s="2">
        <f t="shared" si="1777"/>
        <v>0</v>
      </c>
      <c r="AO2226" s="2">
        <f t="shared" si="1777"/>
        <v>0</v>
      </c>
      <c r="AP2226" s="2">
        <f t="shared" si="1777"/>
        <v>0</v>
      </c>
      <c r="AQ2226" s="2">
        <f t="shared" si="1777"/>
        <v>0</v>
      </c>
      <c r="AR2226" s="2">
        <f t="shared" si="1777"/>
        <v>0</v>
      </c>
      <c r="AS2226" s="2">
        <f t="shared" si="1777"/>
        <v>0</v>
      </c>
      <c r="AT2226" s="2">
        <f t="shared" si="1777"/>
        <v>0</v>
      </c>
      <c r="AU2226" s="2">
        <f t="shared" ref="AU2226:BZ2226" si="1778">AU2428</f>
        <v>0</v>
      </c>
      <c r="AV2226" s="2">
        <f t="shared" si="1778"/>
        <v>0</v>
      </c>
      <c r="AW2226" s="2">
        <f t="shared" si="1778"/>
        <v>0</v>
      </c>
      <c r="AX2226" s="2">
        <f t="shared" si="1778"/>
        <v>0</v>
      </c>
      <c r="AY2226" s="2">
        <f t="shared" si="1778"/>
        <v>0</v>
      </c>
      <c r="AZ2226" s="2">
        <f t="shared" si="1778"/>
        <v>0</v>
      </c>
      <c r="BA2226" s="2">
        <f t="shared" si="1778"/>
        <v>0</v>
      </c>
      <c r="BB2226" s="2">
        <f t="shared" si="1778"/>
        <v>0</v>
      </c>
      <c r="BC2226" s="2">
        <f t="shared" si="1778"/>
        <v>0</v>
      </c>
      <c r="BD2226" s="2">
        <f t="shared" si="1778"/>
        <v>0</v>
      </c>
      <c r="BE2226" s="2">
        <f t="shared" si="1778"/>
        <v>0</v>
      </c>
      <c r="BF2226" s="2">
        <f t="shared" si="1778"/>
        <v>0</v>
      </c>
      <c r="BG2226" s="2">
        <f t="shared" si="1778"/>
        <v>0</v>
      </c>
      <c r="BH2226" s="2">
        <f t="shared" si="1778"/>
        <v>0</v>
      </c>
      <c r="BI2226" s="2">
        <f t="shared" si="1778"/>
        <v>0</v>
      </c>
      <c r="BJ2226" s="2">
        <f t="shared" si="1778"/>
        <v>0</v>
      </c>
      <c r="BK2226" s="2">
        <f t="shared" si="1778"/>
        <v>0</v>
      </c>
      <c r="BL2226" s="2">
        <f t="shared" si="1778"/>
        <v>0</v>
      </c>
      <c r="BM2226" s="2">
        <f t="shared" si="1778"/>
        <v>0</v>
      </c>
      <c r="BN2226" s="2">
        <f t="shared" si="1778"/>
        <v>0</v>
      </c>
      <c r="BO2226" s="2">
        <f t="shared" si="1778"/>
        <v>0</v>
      </c>
      <c r="BP2226" s="2">
        <f t="shared" si="1778"/>
        <v>0</v>
      </c>
      <c r="BQ2226" s="2">
        <f t="shared" si="1778"/>
        <v>0</v>
      </c>
      <c r="BR2226" s="2">
        <f t="shared" si="1778"/>
        <v>0</v>
      </c>
      <c r="BS2226" s="2">
        <f t="shared" si="1778"/>
        <v>0</v>
      </c>
      <c r="BT2226" s="2">
        <f t="shared" si="1778"/>
        <v>0</v>
      </c>
      <c r="BU2226" s="2">
        <f t="shared" si="1778"/>
        <v>0</v>
      </c>
      <c r="BV2226" s="2">
        <f t="shared" si="1778"/>
        <v>0</v>
      </c>
      <c r="BW2226" s="2">
        <f t="shared" si="1778"/>
        <v>0</v>
      </c>
      <c r="BX2226" s="2">
        <f t="shared" si="1778"/>
        <v>0</v>
      </c>
      <c r="BY2226" s="2">
        <f t="shared" si="1778"/>
        <v>0</v>
      </c>
      <c r="BZ2226" s="2">
        <f t="shared" si="1778"/>
        <v>0</v>
      </c>
      <c r="CA2226" s="2">
        <f t="shared" ref="CA2226:DF2226" si="1779">CA2428</f>
        <v>0</v>
      </c>
      <c r="CB2226" s="2">
        <f t="shared" si="1779"/>
        <v>0</v>
      </c>
      <c r="CC2226" s="2">
        <f t="shared" si="1779"/>
        <v>0</v>
      </c>
      <c r="CD2226" s="2">
        <f t="shared" si="1779"/>
        <v>0</v>
      </c>
      <c r="CE2226" s="2">
        <f t="shared" si="1779"/>
        <v>0</v>
      </c>
      <c r="CF2226" s="2">
        <f t="shared" si="1779"/>
        <v>0</v>
      </c>
      <c r="CG2226" s="2">
        <f t="shared" si="1779"/>
        <v>0</v>
      </c>
      <c r="CH2226" s="2">
        <f t="shared" si="1779"/>
        <v>0</v>
      </c>
      <c r="CI2226" s="2">
        <f t="shared" si="1779"/>
        <v>0</v>
      </c>
      <c r="CJ2226" s="2">
        <f t="shared" si="1779"/>
        <v>0</v>
      </c>
      <c r="CK2226" s="2">
        <f t="shared" si="1779"/>
        <v>0</v>
      </c>
      <c r="CL2226" s="2">
        <f t="shared" si="1779"/>
        <v>0</v>
      </c>
      <c r="CM2226" s="2">
        <f t="shared" si="1779"/>
        <v>0</v>
      </c>
      <c r="CN2226" s="2">
        <f t="shared" si="1779"/>
        <v>0</v>
      </c>
      <c r="CO2226" s="2">
        <f t="shared" si="1779"/>
        <v>0</v>
      </c>
      <c r="CP2226" s="2">
        <f t="shared" si="1779"/>
        <v>0</v>
      </c>
      <c r="CQ2226" s="2">
        <f t="shared" si="1779"/>
        <v>0</v>
      </c>
      <c r="CR2226" s="2">
        <f t="shared" si="1779"/>
        <v>0</v>
      </c>
      <c r="CS2226" s="2">
        <f t="shared" si="1779"/>
        <v>0</v>
      </c>
      <c r="CT2226" s="2">
        <f t="shared" si="1779"/>
        <v>0</v>
      </c>
      <c r="CU2226" s="2">
        <f t="shared" si="1779"/>
        <v>0</v>
      </c>
      <c r="CV2226" s="2">
        <f t="shared" si="1779"/>
        <v>0</v>
      </c>
      <c r="CW2226" s="2">
        <f t="shared" si="1779"/>
        <v>0</v>
      </c>
      <c r="CX2226" s="2">
        <f t="shared" si="1779"/>
        <v>0</v>
      </c>
      <c r="CY2226" s="2">
        <f t="shared" si="1779"/>
        <v>0</v>
      </c>
      <c r="CZ2226" s="2">
        <f t="shared" si="1779"/>
        <v>0</v>
      </c>
      <c r="DA2226" s="2">
        <f t="shared" si="1779"/>
        <v>0</v>
      </c>
      <c r="DB2226" s="2">
        <f t="shared" si="1779"/>
        <v>0</v>
      </c>
      <c r="DC2226" s="2">
        <f t="shared" si="1779"/>
        <v>0</v>
      </c>
      <c r="DD2226" s="2">
        <f t="shared" si="1779"/>
        <v>0</v>
      </c>
      <c r="DE2226" s="2">
        <f t="shared" si="1779"/>
        <v>0</v>
      </c>
      <c r="DF2226" s="2">
        <f t="shared" si="1779"/>
        <v>0</v>
      </c>
      <c r="DG2226" s="3">
        <f t="shared" ref="DG2226:EL2226" si="1780">DG2428</f>
        <v>0</v>
      </c>
      <c r="DH2226" s="3">
        <f t="shared" si="1780"/>
        <v>0</v>
      </c>
      <c r="DI2226" s="3">
        <f t="shared" si="1780"/>
        <v>0</v>
      </c>
      <c r="DJ2226" s="3">
        <f t="shared" si="1780"/>
        <v>0</v>
      </c>
      <c r="DK2226" s="3">
        <f t="shared" si="1780"/>
        <v>0</v>
      </c>
      <c r="DL2226" s="3">
        <f t="shared" si="1780"/>
        <v>0</v>
      </c>
      <c r="DM2226" s="3">
        <f t="shared" si="1780"/>
        <v>0</v>
      </c>
      <c r="DN2226" s="3">
        <f t="shared" si="1780"/>
        <v>0</v>
      </c>
      <c r="DO2226" s="3">
        <f t="shared" si="1780"/>
        <v>0</v>
      </c>
      <c r="DP2226" s="3">
        <f t="shared" si="1780"/>
        <v>0</v>
      </c>
      <c r="DQ2226" s="3">
        <f t="shared" si="1780"/>
        <v>0</v>
      </c>
      <c r="DR2226" s="3">
        <f t="shared" si="1780"/>
        <v>0</v>
      </c>
      <c r="DS2226" s="3">
        <f t="shared" si="1780"/>
        <v>0</v>
      </c>
      <c r="DT2226" s="3">
        <f t="shared" si="1780"/>
        <v>0</v>
      </c>
      <c r="DU2226" s="3">
        <f t="shared" si="1780"/>
        <v>0</v>
      </c>
      <c r="DV2226" s="3">
        <f t="shared" si="1780"/>
        <v>0</v>
      </c>
      <c r="DW2226" s="3">
        <f t="shared" si="1780"/>
        <v>0</v>
      </c>
      <c r="DX2226" s="3">
        <f t="shared" si="1780"/>
        <v>0</v>
      </c>
      <c r="DY2226" s="3">
        <f t="shared" si="1780"/>
        <v>0</v>
      </c>
      <c r="DZ2226" s="3">
        <f t="shared" si="1780"/>
        <v>0</v>
      </c>
      <c r="EA2226" s="3">
        <f t="shared" si="1780"/>
        <v>0</v>
      </c>
      <c r="EB2226" s="3">
        <f t="shared" si="1780"/>
        <v>0</v>
      </c>
      <c r="EC2226" s="3">
        <f t="shared" si="1780"/>
        <v>0</v>
      </c>
      <c r="ED2226" s="3">
        <f t="shared" si="1780"/>
        <v>0</v>
      </c>
      <c r="EE2226" s="3">
        <f t="shared" si="1780"/>
        <v>0</v>
      </c>
      <c r="EF2226" s="3">
        <f t="shared" si="1780"/>
        <v>0</v>
      </c>
      <c r="EG2226" s="3">
        <f t="shared" si="1780"/>
        <v>0</v>
      </c>
      <c r="EH2226" s="3">
        <f t="shared" si="1780"/>
        <v>0</v>
      </c>
      <c r="EI2226" s="3">
        <f t="shared" si="1780"/>
        <v>0</v>
      </c>
      <c r="EJ2226" s="3">
        <f t="shared" si="1780"/>
        <v>0</v>
      </c>
      <c r="EK2226" s="3">
        <f t="shared" si="1780"/>
        <v>0</v>
      </c>
      <c r="EL2226" s="3">
        <f t="shared" si="1780"/>
        <v>0</v>
      </c>
      <c r="EM2226" s="3">
        <f t="shared" ref="EM2226:FR2226" si="1781">EM2428</f>
        <v>0</v>
      </c>
      <c r="EN2226" s="3">
        <f t="shared" si="1781"/>
        <v>0</v>
      </c>
      <c r="EO2226" s="3">
        <f t="shared" si="1781"/>
        <v>0</v>
      </c>
      <c r="EP2226" s="3">
        <f t="shared" si="1781"/>
        <v>0</v>
      </c>
      <c r="EQ2226" s="3">
        <f t="shared" si="1781"/>
        <v>0</v>
      </c>
      <c r="ER2226" s="3">
        <f t="shared" si="1781"/>
        <v>0</v>
      </c>
      <c r="ES2226" s="3">
        <f t="shared" si="1781"/>
        <v>0</v>
      </c>
      <c r="ET2226" s="3">
        <f t="shared" si="1781"/>
        <v>0</v>
      </c>
      <c r="EU2226" s="3">
        <f t="shared" si="1781"/>
        <v>0</v>
      </c>
      <c r="EV2226" s="3">
        <f t="shared" si="1781"/>
        <v>0</v>
      </c>
      <c r="EW2226" s="3">
        <f t="shared" si="1781"/>
        <v>0</v>
      </c>
      <c r="EX2226" s="3">
        <f t="shared" si="1781"/>
        <v>0</v>
      </c>
      <c r="EY2226" s="3">
        <f t="shared" si="1781"/>
        <v>0</v>
      </c>
      <c r="EZ2226" s="3">
        <f t="shared" si="1781"/>
        <v>0</v>
      </c>
      <c r="FA2226" s="3">
        <f t="shared" si="1781"/>
        <v>0</v>
      </c>
      <c r="FB2226" s="3">
        <f t="shared" si="1781"/>
        <v>0</v>
      </c>
      <c r="FC2226" s="3">
        <f t="shared" si="1781"/>
        <v>0</v>
      </c>
      <c r="FD2226" s="3">
        <f t="shared" si="1781"/>
        <v>0</v>
      </c>
      <c r="FE2226" s="3">
        <f t="shared" si="1781"/>
        <v>0</v>
      </c>
      <c r="FF2226" s="3">
        <f t="shared" si="1781"/>
        <v>0</v>
      </c>
      <c r="FG2226" s="3">
        <f t="shared" si="1781"/>
        <v>0</v>
      </c>
      <c r="FH2226" s="3">
        <f t="shared" si="1781"/>
        <v>0</v>
      </c>
      <c r="FI2226" s="3">
        <f t="shared" si="1781"/>
        <v>0</v>
      </c>
      <c r="FJ2226" s="3">
        <f t="shared" si="1781"/>
        <v>0</v>
      </c>
      <c r="FK2226" s="3">
        <f t="shared" si="1781"/>
        <v>0</v>
      </c>
      <c r="FL2226" s="3">
        <f t="shared" si="1781"/>
        <v>0</v>
      </c>
      <c r="FM2226" s="3">
        <f t="shared" si="1781"/>
        <v>0</v>
      </c>
      <c r="FN2226" s="3">
        <f t="shared" si="1781"/>
        <v>0</v>
      </c>
      <c r="FO2226" s="3">
        <f t="shared" si="1781"/>
        <v>0</v>
      </c>
      <c r="FP2226" s="3">
        <f t="shared" si="1781"/>
        <v>0</v>
      </c>
      <c r="FQ2226" s="3">
        <f t="shared" si="1781"/>
        <v>0</v>
      </c>
      <c r="FR2226" s="3">
        <f t="shared" si="1781"/>
        <v>0</v>
      </c>
      <c r="FS2226" s="3">
        <f t="shared" ref="FS2226:GX2226" si="1782">FS2428</f>
        <v>0</v>
      </c>
      <c r="FT2226" s="3">
        <f t="shared" si="1782"/>
        <v>0</v>
      </c>
      <c r="FU2226" s="3">
        <f t="shared" si="1782"/>
        <v>0</v>
      </c>
      <c r="FV2226" s="3">
        <f t="shared" si="1782"/>
        <v>0</v>
      </c>
      <c r="FW2226" s="3">
        <f t="shared" si="1782"/>
        <v>0</v>
      </c>
      <c r="FX2226" s="3">
        <f t="shared" si="1782"/>
        <v>0</v>
      </c>
      <c r="FY2226" s="3">
        <f t="shared" si="1782"/>
        <v>0</v>
      </c>
      <c r="FZ2226" s="3">
        <f t="shared" si="1782"/>
        <v>0</v>
      </c>
      <c r="GA2226" s="3">
        <f t="shared" si="1782"/>
        <v>0</v>
      </c>
      <c r="GB2226" s="3">
        <f t="shared" si="1782"/>
        <v>0</v>
      </c>
      <c r="GC2226" s="3">
        <f t="shared" si="1782"/>
        <v>0</v>
      </c>
      <c r="GD2226" s="3">
        <f t="shared" si="1782"/>
        <v>0</v>
      </c>
      <c r="GE2226" s="3">
        <f t="shared" si="1782"/>
        <v>0</v>
      </c>
      <c r="GF2226" s="3">
        <f t="shared" si="1782"/>
        <v>0</v>
      </c>
      <c r="GG2226" s="3">
        <f t="shared" si="1782"/>
        <v>0</v>
      </c>
      <c r="GH2226" s="3">
        <f t="shared" si="1782"/>
        <v>0</v>
      </c>
      <c r="GI2226" s="3">
        <f t="shared" si="1782"/>
        <v>0</v>
      </c>
      <c r="GJ2226" s="3">
        <f t="shared" si="1782"/>
        <v>0</v>
      </c>
      <c r="GK2226" s="3">
        <f t="shared" si="1782"/>
        <v>0</v>
      </c>
      <c r="GL2226" s="3">
        <f t="shared" si="1782"/>
        <v>0</v>
      </c>
      <c r="GM2226" s="3">
        <f t="shared" si="1782"/>
        <v>0</v>
      </c>
      <c r="GN2226" s="3">
        <f t="shared" si="1782"/>
        <v>0</v>
      </c>
      <c r="GO2226" s="3">
        <f t="shared" si="1782"/>
        <v>0</v>
      </c>
      <c r="GP2226" s="3">
        <f t="shared" si="1782"/>
        <v>0</v>
      </c>
      <c r="GQ2226" s="3">
        <f t="shared" si="1782"/>
        <v>0</v>
      </c>
      <c r="GR2226" s="3">
        <f t="shared" si="1782"/>
        <v>0</v>
      </c>
      <c r="GS2226" s="3">
        <f t="shared" si="1782"/>
        <v>0</v>
      </c>
      <c r="GT2226" s="3">
        <f t="shared" si="1782"/>
        <v>0</v>
      </c>
      <c r="GU2226" s="3">
        <f t="shared" si="1782"/>
        <v>0</v>
      </c>
      <c r="GV2226" s="3">
        <f t="shared" si="1782"/>
        <v>0</v>
      </c>
      <c r="GW2226" s="3">
        <f t="shared" si="1782"/>
        <v>0</v>
      </c>
      <c r="GX2226" s="3">
        <f t="shared" si="1782"/>
        <v>0</v>
      </c>
    </row>
    <row r="2228" spans="1:245" x14ac:dyDescent="0.2">
      <c r="A2228" s="1">
        <v>5</v>
      </c>
      <c r="B2228" s="1">
        <v>1</v>
      </c>
      <c r="C2228" s="1"/>
      <c r="D2228" s="1">
        <f>ROW(A2246)</f>
        <v>2246</v>
      </c>
      <c r="E2228" s="1"/>
      <c r="F2228" s="1" t="s">
        <v>15</v>
      </c>
      <c r="G2228" s="1" t="s">
        <v>458</v>
      </c>
      <c r="H2228" s="1" t="s">
        <v>3</v>
      </c>
      <c r="I2228" s="1">
        <v>0</v>
      </c>
      <c r="J2228" s="1"/>
      <c r="K2228" s="1">
        <v>-1</v>
      </c>
      <c r="L2228" s="1"/>
      <c r="M2228" s="1"/>
      <c r="N2228" s="1"/>
      <c r="O2228" s="1"/>
      <c r="P2228" s="1"/>
      <c r="Q2228" s="1"/>
      <c r="R2228" s="1"/>
      <c r="S2228" s="1"/>
      <c r="T2228" s="1"/>
      <c r="U2228" s="1" t="s">
        <v>3</v>
      </c>
      <c r="V2228" s="1">
        <v>0</v>
      </c>
      <c r="W2228" s="1"/>
      <c r="X2228" s="1"/>
      <c r="Y2228" s="1"/>
      <c r="Z2228" s="1"/>
      <c r="AA2228" s="1"/>
      <c r="AB2228" s="1" t="s">
        <v>3</v>
      </c>
      <c r="AC2228" s="1" t="s">
        <v>3</v>
      </c>
      <c r="AD2228" s="1" t="s">
        <v>3</v>
      </c>
      <c r="AE2228" s="1" t="s">
        <v>3</v>
      </c>
      <c r="AF2228" s="1" t="s">
        <v>3</v>
      </c>
      <c r="AG2228" s="1" t="s">
        <v>3</v>
      </c>
      <c r="AH2228" s="1"/>
      <c r="AI2228" s="1"/>
      <c r="AJ2228" s="1"/>
      <c r="AK2228" s="1"/>
      <c r="AL2228" s="1"/>
      <c r="AM2228" s="1"/>
      <c r="AN2228" s="1"/>
      <c r="AO2228" s="1"/>
      <c r="AP2228" s="1" t="s">
        <v>3</v>
      </c>
      <c r="AQ2228" s="1" t="s">
        <v>3</v>
      </c>
      <c r="AR2228" s="1" t="s">
        <v>3</v>
      </c>
      <c r="AS2228" s="1"/>
      <c r="AT2228" s="1"/>
      <c r="AU2228" s="1"/>
      <c r="AV2228" s="1"/>
      <c r="AW2228" s="1"/>
      <c r="AX2228" s="1"/>
      <c r="AY2228" s="1"/>
      <c r="AZ2228" s="1" t="s">
        <v>3</v>
      </c>
      <c r="BA2228" s="1"/>
      <c r="BB2228" s="1" t="s">
        <v>3</v>
      </c>
      <c r="BC2228" s="1" t="s">
        <v>3</v>
      </c>
      <c r="BD2228" s="1" t="s">
        <v>3</v>
      </c>
      <c r="BE2228" s="1" t="s">
        <v>3</v>
      </c>
      <c r="BF2228" s="1" t="s">
        <v>3</v>
      </c>
      <c r="BG2228" s="1" t="s">
        <v>3</v>
      </c>
      <c r="BH2228" s="1" t="s">
        <v>3</v>
      </c>
      <c r="BI2228" s="1" t="s">
        <v>3</v>
      </c>
      <c r="BJ2228" s="1" t="s">
        <v>3</v>
      </c>
      <c r="BK2228" s="1" t="s">
        <v>3</v>
      </c>
      <c r="BL2228" s="1" t="s">
        <v>3</v>
      </c>
      <c r="BM2228" s="1" t="s">
        <v>3</v>
      </c>
      <c r="BN2228" s="1" t="s">
        <v>3</v>
      </c>
      <c r="BO2228" s="1" t="s">
        <v>3</v>
      </c>
      <c r="BP2228" s="1" t="s">
        <v>3</v>
      </c>
      <c r="BQ2228" s="1"/>
      <c r="BR2228" s="1"/>
      <c r="BS2228" s="1"/>
      <c r="BT2228" s="1"/>
      <c r="BU2228" s="1"/>
      <c r="BV2228" s="1"/>
      <c r="BW2228" s="1"/>
      <c r="BX2228" s="1">
        <v>0</v>
      </c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>
        <v>0</v>
      </c>
    </row>
    <row r="2230" spans="1:245" x14ac:dyDescent="0.2">
      <c r="A2230" s="2">
        <v>52</v>
      </c>
      <c r="B2230" s="2">
        <f t="shared" ref="B2230:G2230" si="1783">B2246</f>
        <v>1</v>
      </c>
      <c r="C2230" s="2">
        <f t="shared" si="1783"/>
        <v>5</v>
      </c>
      <c r="D2230" s="2">
        <f t="shared" si="1783"/>
        <v>2228</v>
      </c>
      <c r="E2230" s="2">
        <f t="shared" si="1783"/>
        <v>0</v>
      </c>
      <c r="F2230" s="2" t="str">
        <f t="shared" si="1783"/>
        <v>Новый подраздел</v>
      </c>
      <c r="G2230" s="2" t="str">
        <f t="shared" si="1783"/>
        <v>Демонтаж/монтаж БК</v>
      </c>
      <c r="H2230" s="2"/>
      <c r="I2230" s="2"/>
      <c r="J2230" s="2"/>
      <c r="K2230" s="2"/>
      <c r="L2230" s="2"/>
      <c r="M2230" s="2"/>
      <c r="N2230" s="2"/>
      <c r="O2230" s="2">
        <f t="shared" ref="O2230:AT2230" si="1784">O2246</f>
        <v>0</v>
      </c>
      <c r="P2230" s="2">
        <f t="shared" si="1784"/>
        <v>0</v>
      </c>
      <c r="Q2230" s="2">
        <f t="shared" si="1784"/>
        <v>0</v>
      </c>
      <c r="R2230" s="2">
        <f t="shared" si="1784"/>
        <v>0</v>
      </c>
      <c r="S2230" s="2">
        <f t="shared" si="1784"/>
        <v>0</v>
      </c>
      <c r="T2230" s="2">
        <f t="shared" si="1784"/>
        <v>0</v>
      </c>
      <c r="U2230" s="2">
        <f t="shared" si="1784"/>
        <v>0</v>
      </c>
      <c r="V2230" s="2">
        <f t="shared" si="1784"/>
        <v>0</v>
      </c>
      <c r="W2230" s="2">
        <f t="shared" si="1784"/>
        <v>0</v>
      </c>
      <c r="X2230" s="2">
        <f t="shared" si="1784"/>
        <v>0</v>
      </c>
      <c r="Y2230" s="2">
        <f t="shared" si="1784"/>
        <v>0</v>
      </c>
      <c r="Z2230" s="2">
        <f t="shared" si="1784"/>
        <v>0</v>
      </c>
      <c r="AA2230" s="2">
        <f t="shared" si="1784"/>
        <v>0</v>
      </c>
      <c r="AB2230" s="2">
        <f t="shared" si="1784"/>
        <v>0</v>
      </c>
      <c r="AC2230" s="2">
        <f t="shared" si="1784"/>
        <v>0</v>
      </c>
      <c r="AD2230" s="2">
        <f t="shared" si="1784"/>
        <v>0</v>
      </c>
      <c r="AE2230" s="2">
        <f t="shared" si="1784"/>
        <v>0</v>
      </c>
      <c r="AF2230" s="2">
        <f t="shared" si="1784"/>
        <v>0</v>
      </c>
      <c r="AG2230" s="2">
        <f t="shared" si="1784"/>
        <v>0</v>
      </c>
      <c r="AH2230" s="2">
        <f t="shared" si="1784"/>
        <v>0</v>
      </c>
      <c r="AI2230" s="2">
        <f t="shared" si="1784"/>
        <v>0</v>
      </c>
      <c r="AJ2230" s="2">
        <f t="shared" si="1784"/>
        <v>0</v>
      </c>
      <c r="AK2230" s="2">
        <f t="shared" si="1784"/>
        <v>0</v>
      </c>
      <c r="AL2230" s="2">
        <f t="shared" si="1784"/>
        <v>0</v>
      </c>
      <c r="AM2230" s="2">
        <f t="shared" si="1784"/>
        <v>0</v>
      </c>
      <c r="AN2230" s="2">
        <f t="shared" si="1784"/>
        <v>0</v>
      </c>
      <c r="AO2230" s="2">
        <f t="shared" si="1784"/>
        <v>0</v>
      </c>
      <c r="AP2230" s="2">
        <f t="shared" si="1784"/>
        <v>0</v>
      </c>
      <c r="AQ2230" s="2">
        <f t="shared" si="1784"/>
        <v>0</v>
      </c>
      <c r="AR2230" s="2">
        <f t="shared" si="1784"/>
        <v>0</v>
      </c>
      <c r="AS2230" s="2">
        <f t="shared" si="1784"/>
        <v>0</v>
      </c>
      <c r="AT2230" s="2">
        <f t="shared" si="1784"/>
        <v>0</v>
      </c>
      <c r="AU2230" s="2">
        <f t="shared" ref="AU2230:BZ2230" si="1785">AU2246</f>
        <v>0</v>
      </c>
      <c r="AV2230" s="2">
        <f t="shared" si="1785"/>
        <v>0</v>
      </c>
      <c r="AW2230" s="2">
        <f t="shared" si="1785"/>
        <v>0</v>
      </c>
      <c r="AX2230" s="2">
        <f t="shared" si="1785"/>
        <v>0</v>
      </c>
      <c r="AY2230" s="2">
        <f t="shared" si="1785"/>
        <v>0</v>
      </c>
      <c r="AZ2230" s="2">
        <f t="shared" si="1785"/>
        <v>0</v>
      </c>
      <c r="BA2230" s="2">
        <f t="shared" si="1785"/>
        <v>0</v>
      </c>
      <c r="BB2230" s="2">
        <f t="shared" si="1785"/>
        <v>0</v>
      </c>
      <c r="BC2230" s="2">
        <f t="shared" si="1785"/>
        <v>0</v>
      </c>
      <c r="BD2230" s="2">
        <f t="shared" si="1785"/>
        <v>0</v>
      </c>
      <c r="BE2230" s="2">
        <f t="shared" si="1785"/>
        <v>0</v>
      </c>
      <c r="BF2230" s="2">
        <f t="shared" si="1785"/>
        <v>0</v>
      </c>
      <c r="BG2230" s="2">
        <f t="shared" si="1785"/>
        <v>0</v>
      </c>
      <c r="BH2230" s="2">
        <f t="shared" si="1785"/>
        <v>0</v>
      </c>
      <c r="BI2230" s="2">
        <f t="shared" si="1785"/>
        <v>0</v>
      </c>
      <c r="BJ2230" s="2">
        <f t="shared" si="1785"/>
        <v>0</v>
      </c>
      <c r="BK2230" s="2">
        <f t="shared" si="1785"/>
        <v>0</v>
      </c>
      <c r="BL2230" s="2">
        <f t="shared" si="1785"/>
        <v>0</v>
      </c>
      <c r="BM2230" s="2">
        <f t="shared" si="1785"/>
        <v>0</v>
      </c>
      <c r="BN2230" s="2">
        <f t="shared" si="1785"/>
        <v>0</v>
      </c>
      <c r="BO2230" s="2">
        <f t="shared" si="1785"/>
        <v>0</v>
      </c>
      <c r="BP2230" s="2">
        <f t="shared" si="1785"/>
        <v>0</v>
      </c>
      <c r="BQ2230" s="2">
        <f t="shared" si="1785"/>
        <v>0</v>
      </c>
      <c r="BR2230" s="2">
        <f t="shared" si="1785"/>
        <v>0</v>
      </c>
      <c r="BS2230" s="2">
        <f t="shared" si="1785"/>
        <v>0</v>
      </c>
      <c r="BT2230" s="2">
        <f t="shared" si="1785"/>
        <v>0</v>
      </c>
      <c r="BU2230" s="2">
        <f t="shared" si="1785"/>
        <v>0</v>
      </c>
      <c r="BV2230" s="2">
        <f t="shared" si="1785"/>
        <v>0</v>
      </c>
      <c r="BW2230" s="2">
        <f t="shared" si="1785"/>
        <v>0</v>
      </c>
      <c r="BX2230" s="2">
        <f t="shared" si="1785"/>
        <v>0</v>
      </c>
      <c r="BY2230" s="2">
        <f t="shared" si="1785"/>
        <v>0</v>
      </c>
      <c r="BZ2230" s="2">
        <f t="shared" si="1785"/>
        <v>0</v>
      </c>
      <c r="CA2230" s="2">
        <f t="shared" ref="CA2230:DF2230" si="1786">CA2246</f>
        <v>0</v>
      </c>
      <c r="CB2230" s="2">
        <f t="shared" si="1786"/>
        <v>0</v>
      </c>
      <c r="CC2230" s="2">
        <f t="shared" si="1786"/>
        <v>0</v>
      </c>
      <c r="CD2230" s="2">
        <f t="shared" si="1786"/>
        <v>0</v>
      </c>
      <c r="CE2230" s="2">
        <f t="shared" si="1786"/>
        <v>0</v>
      </c>
      <c r="CF2230" s="2">
        <f t="shared" si="1786"/>
        <v>0</v>
      </c>
      <c r="CG2230" s="2">
        <f t="shared" si="1786"/>
        <v>0</v>
      </c>
      <c r="CH2230" s="2">
        <f t="shared" si="1786"/>
        <v>0</v>
      </c>
      <c r="CI2230" s="2">
        <f t="shared" si="1786"/>
        <v>0</v>
      </c>
      <c r="CJ2230" s="2">
        <f t="shared" si="1786"/>
        <v>0</v>
      </c>
      <c r="CK2230" s="2">
        <f t="shared" si="1786"/>
        <v>0</v>
      </c>
      <c r="CL2230" s="2">
        <f t="shared" si="1786"/>
        <v>0</v>
      </c>
      <c r="CM2230" s="2">
        <f t="shared" si="1786"/>
        <v>0</v>
      </c>
      <c r="CN2230" s="2">
        <f t="shared" si="1786"/>
        <v>0</v>
      </c>
      <c r="CO2230" s="2">
        <f t="shared" si="1786"/>
        <v>0</v>
      </c>
      <c r="CP2230" s="2">
        <f t="shared" si="1786"/>
        <v>0</v>
      </c>
      <c r="CQ2230" s="2">
        <f t="shared" si="1786"/>
        <v>0</v>
      </c>
      <c r="CR2230" s="2">
        <f t="shared" si="1786"/>
        <v>0</v>
      </c>
      <c r="CS2230" s="2">
        <f t="shared" si="1786"/>
        <v>0</v>
      </c>
      <c r="CT2230" s="2">
        <f t="shared" si="1786"/>
        <v>0</v>
      </c>
      <c r="CU2230" s="2">
        <f t="shared" si="1786"/>
        <v>0</v>
      </c>
      <c r="CV2230" s="2">
        <f t="shared" si="1786"/>
        <v>0</v>
      </c>
      <c r="CW2230" s="2">
        <f t="shared" si="1786"/>
        <v>0</v>
      </c>
      <c r="CX2230" s="2">
        <f t="shared" si="1786"/>
        <v>0</v>
      </c>
      <c r="CY2230" s="2">
        <f t="shared" si="1786"/>
        <v>0</v>
      </c>
      <c r="CZ2230" s="2">
        <f t="shared" si="1786"/>
        <v>0</v>
      </c>
      <c r="DA2230" s="2">
        <f t="shared" si="1786"/>
        <v>0</v>
      </c>
      <c r="DB2230" s="2">
        <f t="shared" si="1786"/>
        <v>0</v>
      </c>
      <c r="DC2230" s="2">
        <f t="shared" si="1786"/>
        <v>0</v>
      </c>
      <c r="DD2230" s="2">
        <f t="shared" si="1786"/>
        <v>0</v>
      </c>
      <c r="DE2230" s="2">
        <f t="shared" si="1786"/>
        <v>0</v>
      </c>
      <c r="DF2230" s="2">
        <f t="shared" si="1786"/>
        <v>0</v>
      </c>
      <c r="DG2230" s="3">
        <f t="shared" ref="DG2230:EL2230" si="1787">DG2246</f>
        <v>0</v>
      </c>
      <c r="DH2230" s="3">
        <f t="shared" si="1787"/>
        <v>0</v>
      </c>
      <c r="DI2230" s="3">
        <f t="shared" si="1787"/>
        <v>0</v>
      </c>
      <c r="DJ2230" s="3">
        <f t="shared" si="1787"/>
        <v>0</v>
      </c>
      <c r="DK2230" s="3">
        <f t="shared" si="1787"/>
        <v>0</v>
      </c>
      <c r="DL2230" s="3">
        <f t="shared" si="1787"/>
        <v>0</v>
      </c>
      <c r="DM2230" s="3">
        <f t="shared" si="1787"/>
        <v>0</v>
      </c>
      <c r="DN2230" s="3">
        <f t="shared" si="1787"/>
        <v>0</v>
      </c>
      <c r="DO2230" s="3">
        <f t="shared" si="1787"/>
        <v>0</v>
      </c>
      <c r="DP2230" s="3">
        <f t="shared" si="1787"/>
        <v>0</v>
      </c>
      <c r="DQ2230" s="3">
        <f t="shared" si="1787"/>
        <v>0</v>
      </c>
      <c r="DR2230" s="3">
        <f t="shared" si="1787"/>
        <v>0</v>
      </c>
      <c r="DS2230" s="3">
        <f t="shared" si="1787"/>
        <v>0</v>
      </c>
      <c r="DT2230" s="3">
        <f t="shared" si="1787"/>
        <v>0</v>
      </c>
      <c r="DU2230" s="3">
        <f t="shared" si="1787"/>
        <v>0</v>
      </c>
      <c r="DV2230" s="3">
        <f t="shared" si="1787"/>
        <v>0</v>
      </c>
      <c r="DW2230" s="3">
        <f t="shared" si="1787"/>
        <v>0</v>
      </c>
      <c r="DX2230" s="3">
        <f t="shared" si="1787"/>
        <v>0</v>
      </c>
      <c r="DY2230" s="3">
        <f t="shared" si="1787"/>
        <v>0</v>
      </c>
      <c r="DZ2230" s="3">
        <f t="shared" si="1787"/>
        <v>0</v>
      </c>
      <c r="EA2230" s="3">
        <f t="shared" si="1787"/>
        <v>0</v>
      </c>
      <c r="EB2230" s="3">
        <f t="shared" si="1787"/>
        <v>0</v>
      </c>
      <c r="EC2230" s="3">
        <f t="shared" si="1787"/>
        <v>0</v>
      </c>
      <c r="ED2230" s="3">
        <f t="shared" si="1787"/>
        <v>0</v>
      </c>
      <c r="EE2230" s="3">
        <f t="shared" si="1787"/>
        <v>0</v>
      </c>
      <c r="EF2230" s="3">
        <f t="shared" si="1787"/>
        <v>0</v>
      </c>
      <c r="EG2230" s="3">
        <f t="shared" si="1787"/>
        <v>0</v>
      </c>
      <c r="EH2230" s="3">
        <f t="shared" si="1787"/>
        <v>0</v>
      </c>
      <c r="EI2230" s="3">
        <f t="shared" si="1787"/>
        <v>0</v>
      </c>
      <c r="EJ2230" s="3">
        <f t="shared" si="1787"/>
        <v>0</v>
      </c>
      <c r="EK2230" s="3">
        <f t="shared" si="1787"/>
        <v>0</v>
      </c>
      <c r="EL2230" s="3">
        <f t="shared" si="1787"/>
        <v>0</v>
      </c>
      <c r="EM2230" s="3">
        <f t="shared" ref="EM2230:FR2230" si="1788">EM2246</f>
        <v>0</v>
      </c>
      <c r="EN2230" s="3">
        <f t="shared" si="1788"/>
        <v>0</v>
      </c>
      <c r="EO2230" s="3">
        <f t="shared" si="1788"/>
        <v>0</v>
      </c>
      <c r="EP2230" s="3">
        <f t="shared" si="1788"/>
        <v>0</v>
      </c>
      <c r="EQ2230" s="3">
        <f t="shared" si="1788"/>
        <v>0</v>
      </c>
      <c r="ER2230" s="3">
        <f t="shared" si="1788"/>
        <v>0</v>
      </c>
      <c r="ES2230" s="3">
        <f t="shared" si="1788"/>
        <v>0</v>
      </c>
      <c r="ET2230" s="3">
        <f t="shared" si="1788"/>
        <v>0</v>
      </c>
      <c r="EU2230" s="3">
        <f t="shared" si="1788"/>
        <v>0</v>
      </c>
      <c r="EV2230" s="3">
        <f t="shared" si="1788"/>
        <v>0</v>
      </c>
      <c r="EW2230" s="3">
        <f t="shared" si="1788"/>
        <v>0</v>
      </c>
      <c r="EX2230" s="3">
        <f t="shared" si="1788"/>
        <v>0</v>
      </c>
      <c r="EY2230" s="3">
        <f t="shared" si="1788"/>
        <v>0</v>
      </c>
      <c r="EZ2230" s="3">
        <f t="shared" si="1788"/>
        <v>0</v>
      </c>
      <c r="FA2230" s="3">
        <f t="shared" si="1788"/>
        <v>0</v>
      </c>
      <c r="FB2230" s="3">
        <f t="shared" si="1788"/>
        <v>0</v>
      </c>
      <c r="FC2230" s="3">
        <f t="shared" si="1788"/>
        <v>0</v>
      </c>
      <c r="FD2230" s="3">
        <f t="shared" si="1788"/>
        <v>0</v>
      </c>
      <c r="FE2230" s="3">
        <f t="shared" si="1788"/>
        <v>0</v>
      </c>
      <c r="FF2230" s="3">
        <f t="shared" si="1788"/>
        <v>0</v>
      </c>
      <c r="FG2230" s="3">
        <f t="shared" si="1788"/>
        <v>0</v>
      </c>
      <c r="FH2230" s="3">
        <f t="shared" si="1788"/>
        <v>0</v>
      </c>
      <c r="FI2230" s="3">
        <f t="shared" si="1788"/>
        <v>0</v>
      </c>
      <c r="FJ2230" s="3">
        <f t="shared" si="1788"/>
        <v>0</v>
      </c>
      <c r="FK2230" s="3">
        <f t="shared" si="1788"/>
        <v>0</v>
      </c>
      <c r="FL2230" s="3">
        <f t="shared" si="1788"/>
        <v>0</v>
      </c>
      <c r="FM2230" s="3">
        <f t="shared" si="1788"/>
        <v>0</v>
      </c>
      <c r="FN2230" s="3">
        <f t="shared" si="1788"/>
        <v>0</v>
      </c>
      <c r="FO2230" s="3">
        <f t="shared" si="1788"/>
        <v>0</v>
      </c>
      <c r="FP2230" s="3">
        <f t="shared" si="1788"/>
        <v>0</v>
      </c>
      <c r="FQ2230" s="3">
        <f t="shared" si="1788"/>
        <v>0</v>
      </c>
      <c r="FR2230" s="3">
        <f t="shared" si="1788"/>
        <v>0</v>
      </c>
      <c r="FS2230" s="3">
        <f t="shared" ref="FS2230:GX2230" si="1789">FS2246</f>
        <v>0</v>
      </c>
      <c r="FT2230" s="3">
        <f t="shared" si="1789"/>
        <v>0</v>
      </c>
      <c r="FU2230" s="3">
        <f t="shared" si="1789"/>
        <v>0</v>
      </c>
      <c r="FV2230" s="3">
        <f t="shared" si="1789"/>
        <v>0</v>
      </c>
      <c r="FW2230" s="3">
        <f t="shared" si="1789"/>
        <v>0</v>
      </c>
      <c r="FX2230" s="3">
        <f t="shared" si="1789"/>
        <v>0</v>
      </c>
      <c r="FY2230" s="3">
        <f t="shared" si="1789"/>
        <v>0</v>
      </c>
      <c r="FZ2230" s="3">
        <f t="shared" si="1789"/>
        <v>0</v>
      </c>
      <c r="GA2230" s="3">
        <f t="shared" si="1789"/>
        <v>0</v>
      </c>
      <c r="GB2230" s="3">
        <f t="shared" si="1789"/>
        <v>0</v>
      </c>
      <c r="GC2230" s="3">
        <f t="shared" si="1789"/>
        <v>0</v>
      </c>
      <c r="GD2230" s="3">
        <f t="shared" si="1789"/>
        <v>0</v>
      </c>
      <c r="GE2230" s="3">
        <f t="shared" si="1789"/>
        <v>0</v>
      </c>
      <c r="GF2230" s="3">
        <f t="shared" si="1789"/>
        <v>0</v>
      </c>
      <c r="GG2230" s="3">
        <f t="shared" si="1789"/>
        <v>0</v>
      </c>
      <c r="GH2230" s="3">
        <f t="shared" si="1789"/>
        <v>0</v>
      </c>
      <c r="GI2230" s="3">
        <f t="shared" si="1789"/>
        <v>0</v>
      </c>
      <c r="GJ2230" s="3">
        <f t="shared" si="1789"/>
        <v>0</v>
      </c>
      <c r="GK2230" s="3">
        <f t="shared" si="1789"/>
        <v>0</v>
      </c>
      <c r="GL2230" s="3">
        <f t="shared" si="1789"/>
        <v>0</v>
      </c>
      <c r="GM2230" s="3">
        <f t="shared" si="1789"/>
        <v>0</v>
      </c>
      <c r="GN2230" s="3">
        <f t="shared" si="1789"/>
        <v>0</v>
      </c>
      <c r="GO2230" s="3">
        <f t="shared" si="1789"/>
        <v>0</v>
      </c>
      <c r="GP2230" s="3">
        <f t="shared" si="1789"/>
        <v>0</v>
      </c>
      <c r="GQ2230" s="3">
        <f t="shared" si="1789"/>
        <v>0</v>
      </c>
      <c r="GR2230" s="3">
        <f t="shared" si="1789"/>
        <v>0</v>
      </c>
      <c r="GS2230" s="3">
        <f t="shared" si="1789"/>
        <v>0</v>
      </c>
      <c r="GT2230" s="3">
        <f t="shared" si="1789"/>
        <v>0</v>
      </c>
      <c r="GU2230" s="3">
        <f t="shared" si="1789"/>
        <v>0</v>
      </c>
      <c r="GV2230" s="3">
        <f t="shared" si="1789"/>
        <v>0</v>
      </c>
      <c r="GW2230" s="3">
        <f t="shared" si="1789"/>
        <v>0</v>
      </c>
      <c r="GX2230" s="3">
        <f t="shared" si="1789"/>
        <v>0</v>
      </c>
    </row>
    <row r="2232" spans="1:245" x14ac:dyDescent="0.2">
      <c r="A2232">
        <v>17</v>
      </c>
      <c r="B2232">
        <v>1</v>
      </c>
      <c r="C2232">
        <f>ROW(SmtRes!A707)</f>
        <v>707</v>
      </c>
      <c r="D2232">
        <f>ROW(EtalonRes!A679)</f>
        <v>679</v>
      </c>
      <c r="E2232" t="s">
        <v>4</v>
      </c>
      <c r="F2232" t="s">
        <v>145</v>
      </c>
      <c r="G2232" t="s">
        <v>146</v>
      </c>
      <c r="H2232" t="s">
        <v>147</v>
      </c>
      <c r="I2232">
        <v>0</v>
      </c>
      <c r="J2232">
        <v>0</v>
      </c>
      <c r="O2232">
        <f t="shared" ref="O2232:O2244" si="1790">ROUND(CP2232,2)</f>
        <v>0</v>
      </c>
      <c r="P2232">
        <f t="shared" ref="P2232:P2244" si="1791">ROUND(CQ2232*I2232,2)</f>
        <v>0</v>
      </c>
      <c r="Q2232">
        <f t="shared" ref="Q2232:Q2244" si="1792">ROUND(CR2232*I2232,2)</f>
        <v>0</v>
      </c>
      <c r="R2232">
        <f t="shared" ref="R2232:R2244" si="1793">ROUND(CS2232*I2232,2)</f>
        <v>0</v>
      </c>
      <c r="S2232">
        <f t="shared" ref="S2232:S2244" si="1794">ROUND(CT2232*I2232,2)</f>
        <v>0</v>
      </c>
      <c r="T2232">
        <f t="shared" ref="T2232:T2244" si="1795">ROUND(CU2232*I2232,2)</f>
        <v>0</v>
      </c>
      <c r="U2232">
        <f t="shared" ref="U2232:U2244" si="1796">CV2232*I2232</f>
        <v>0</v>
      </c>
      <c r="V2232">
        <f t="shared" ref="V2232:V2244" si="1797">CW2232*I2232</f>
        <v>0</v>
      </c>
      <c r="W2232">
        <f t="shared" ref="W2232:W2244" si="1798">ROUND(CX2232*I2232,2)</f>
        <v>0</v>
      </c>
      <c r="X2232">
        <f t="shared" ref="X2232:X2244" si="1799">ROUND(CY2232,2)</f>
        <v>0</v>
      </c>
      <c r="Y2232">
        <f t="shared" ref="Y2232:Y2244" si="1800">ROUND(CZ2232,2)</f>
        <v>0</v>
      </c>
      <c r="AA2232">
        <v>52421674</v>
      </c>
      <c r="AB2232">
        <f t="shared" ref="AB2232:AB2244" si="1801">ROUND((AC2232+AD2232+AF2232),6)</f>
        <v>15505.67</v>
      </c>
      <c r="AC2232">
        <f>ROUND((ES2232),6)</f>
        <v>0</v>
      </c>
      <c r="AD2232">
        <f>ROUND((((ET2232)-(EU2232))+AE2232),6)</f>
        <v>0</v>
      </c>
      <c r="AE2232">
        <f t="shared" ref="AE2232:AF2236" si="1802">ROUND((EU2232),6)</f>
        <v>0</v>
      </c>
      <c r="AF2232">
        <f t="shared" si="1802"/>
        <v>15505.67</v>
      </c>
      <c r="AG2232">
        <f t="shared" ref="AG2232:AG2244" si="1803">ROUND((AP2232),6)</f>
        <v>0</v>
      </c>
      <c r="AH2232">
        <f t="shared" ref="AH2232:AI2236" si="1804">(EW2232)</f>
        <v>76.7</v>
      </c>
      <c r="AI2232">
        <f t="shared" si="1804"/>
        <v>0</v>
      </c>
      <c r="AJ2232">
        <f t="shared" ref="AJ2232:AJ2244" si="1805">(AS2232)</f>
        <v>0</v>
      </c>
      <c r="AK2232">
        <v>15505.67</v>
      </c>
      <c r="AL2232">
        <v>0</v>
      </c>
      <c r="AM2232">
        <v>0</v>
      </c>
      <c r="AN2232">
        <v>0</v>
      </c>
      <c r="AO2232">
        <v>15505.67</v>
      </c>
      <c r="AP2232">
        <v>0</v>
      </c>
      <c r="AQ2232">
        <v>76.7</v>
      </c>
      <c r="AR2232">
        <v>0</v>
      </c>
      <c r="AS2232">
        <v>0</v>
      </c>
      <c r="AT2232">
        <v>70</v>
      </c>
      <c r="AU2232">
        <v>10</v>
      </c>
      <c r="AV2232">
        <v>1</v>
      </c>
      <c r="AW2232">
        <v>1</v>
      </c>
      <c r="AZ2232">
        <v>1</v>
      </c>
      <c r="BA2232">
        <v>1</v>
      </c>
      <c r="BB2232">
        <v>1</v>
      </c>
      <c r="BC2232">
        <v>1</v>
      </c>
      <c r="BD2232" t="s">
        <v>3</v>
      </c>
      <c r="BE2232" t="s">
        <v>3</v>
      </c>
      <c r="BF2232" t="s">
        <v>3</v>
      </c>
      <c r="BG2232" t="s">
        <v>3</v>
      </c>
      <c r="BH2232">
        <v>0</v>
      </c>
      <c r="BI2232">
        <v>4</v>
      </c>
      <c r="BJ2232" t="s">
        <v>148</v>
      </c>
      <c r="BM2232">
        <v>0</v>
      </c>
      <c r="BN2232">
        <v>0</v>
      </c>
      <c r="BO2232" t="s">
        <v>3</v>
      </c>
      <c r="BP2232">
        <v>0</v>
      </c>
      <c r="BQ2232">
        <v>1</v>
      </c>
      <c r="BR2232">
        <v>0</v>
      </c>
      <c r="BS2232">
        <v>1</v>
      </c>
      <c r="BT2232">
        <v>1</v>
      </c>
      <c r="BU2232">
        <v>1</v>
      </c>
      <c r="BV2232">
        <v>1</v>
      </c>
      <c r="BW2232">
        <v>1</v>
      </c>
      <c r="BX2232">
        <v>1</v>
      </c>
      <c r="BY2232" t="s">
        <v>3</v>
      </c>
      <c r="BZ2232">
        <v>70</v>
      </c>
      <c r="CA2232">
        <v>10</v>
      </c>
      <c r="CE2232">
        <v>0</v>
      </c>
      <c r="CF2232">
        <v>0</v>
      </c>
      <c r="CG2232">
        <v>0</v>
      </c>
      <c r="CM2232">
        <v>0</v>
      </c>
      <c r="CN2232" t="s">
        <v>3</v>
      </c>
      <c r="CO2232">
        <v>0</v>
      </c>
      <c r="CP2232">
        <f t="shared" ref="CP2232:CP2244" si="1806">(P2232+Q2232+S2232)</f>
        <v>0</v>
      </c>
      <c r="CQ2232">
        <f t="shared" ref="CQ2232:CQ2244" si="1807">(AC2232*BC2232*AW2232)</f>
        <v>0</v>
      </c>
      <c r="CR2232">
        <f>((((ET2232)*BB2232-(EU2232)*BS2232)+AE2232*BS2232)*AV2232)</f>
        <v>0</v>
      </c>
      <c r="CS2232">
        <f t="shared" ref="CS2232:CS2244" si="1808">(AE2232*BS2232*AV2232)</f>
        <v>0</v>
      </c>
      <c r="CT2232">
        <f t="shared" ref="CT2232:CT2244" si="1809">(AF2232*BA2232*AV2232)</f>
        <v>15505.67</v>
      </c>
      <c r="CU2232">
        <f t="shared" ref="CU2232:CU2244" si="1810">AG2232</f>
        <v>0</v>
      </c>
      <c r="CV2232">
        <f t="shared" ref="CV2232:CV2244" si="1811">(AH2232*AV2232)</f>
        <v>76.7</v>
      </c>
      <c r="CW2232">
        <f t="shared" ref="CW2232:CW2244" si="1812">AI2232</f>
        <v>0</v>
      </c>
      <c r="CX2232">
        <f t="shared" ref="CX2232:CX2244" si="1813">AJ2232</f>
        <v>0</v>
      </c>
      <c r="CY2232">
        <f t="shared" ref="CY2232:CY2244" si="1814">((S2232*BZ2232)/100)</f>
        <v>0</v>
      </c>
      <c r="CZ2232">
        <f t="shared" ref="CZ2232:CZ2244" si="1815">((S2232*CA2232)/100)</f>
        <v>0</v>
      </c>
      <c r="DC2232" t="s">
        <v>3</v>
      </c>
      <c r="DD2232" t="s">
        <v>3</v>
      </c>
      <c r="DE2232" t="s">
        <v>3</v>
      </c>
      <c r="DF2232" t="s">
        <v>3</v>
      </c>
      <c r="DG2232" t="s">
        <v>3</v>
      </c>
      <c r="DH2232" t="s">
        <v>3</v>
      </c>
      <c r="DI2232" t="s">
        <v>3</v>
      </c>
      <c r="DJ2232" t="s">
        <v>3</v>
      </c>
      <c r="DK2232" t="s">
        <v>3</v>
      </c>
      <c r="DL2232" t="s">
        <v>3</v>
      </c>
      <c r="DM2232" t="s">
        <v>3</v>
      </c>
      <c r="DN2232">
        <v>0</v>
      </c>
      <c r="DO2232">
        <v>0</v>
      </c>
      <c r="DP2232">
        <v>1</v>
      </c>
      <c r="DQ2232">
        <v>1</v>
      </c>
      <c r="DU2232">
        <v>1003</v>
      </c>
      <c r="DV2232" t="s">
        <v>147</v>
      </c>
      <c r="DW2232" t="s">
        <v>147</v>
      </c>
      <c r="DX2232">
        <v>100</v>
      </c>
      <c r="EE2232">
        <v>51482689</v>
      </c>
      <c r="EF2232">
        <v>1</v>
      </c>
      <c r="EG2232" t="s">
        <v>21</v>
      </c>
      <c r="EH2232">
        <v>0</v>
      </c>
      <c r="EI2232" t="s">
        <v>3</v>
      </c>
      <c r="EJ2232">
        <v>4</v>
      </c>
      <c r="EK2232">
        <v>0</v>
      </c>
      <c r="EL2232" t="s">
        <v>22</v>
      </c>
      <c r="EM2232" t="s">
        <v>23</v>
      </c>
      <c r="EO2232" t="s">
        <v>3</v>
      </c>
      <c r="EQ2232">
        <v>0</v>
      </c>
      <c r="ER2232">
        <v>15505.67</v>
      </c>
      <c r="ES2232">
        <v>0</v>
      </c>
      <c r="ET2232">
        <v>0</v>
      </c>
      <c r="EU2232">
        <v>0</v>
      </c>
      <c r="EV2232">
        <v>15505.67</v>
      </c>
      <c r="EW2232">
        <v>76.7</v>
      </c>
      <c r="EX2232">
        <v>0</v>
      </c>
      <c r="EY2232">
        <v>0</v>
      </c>
      <c r="FQ2232">
        <v>0</v>
      </c>
      <c r="FR2232">
        <f t="shared" ref="FR2232:FR2244" si="1816">ROUND(IF(AND(BH2232=3,BI2232=3),P2232,0),2)</f>
        <v>0</v>
      </c>
      <c r="FS2232">
        <v>0</v>
      </c>
      <c r="FX2232">
        <v>70</v>
      </c>
      <c r="FY2232">
        <v>10</v>
      </c>
      <c r="GA2232" t="s">
        <v>3</v>
      </c>
      <c r="GD2232">
        <v>0</v>
      </c>
      <c r="GF2232">
        <v>-1527906705</v>
      </c>
      <c r="GG2232">
        <v>2</v>
      </c>
      <c r="GH2232">
        <v>1</v>
      </c>
      <c r="GI2232">
        <v>-2</v>
      </c>
      <c r="GJ2232">
        <v>0</v>
      </c>
      <c r="GK2232">
        <f>ROUND(R2232*(R12)/100,2)</f>
        <v>0</v>
      </c>
      <c r="GL2232">
        <f t="shared" ref="GL2232:GL2244" si="1817">ROUND(IF(AND(BH2232=3,BI2232=3,FS2232&lt;&gt;0),P2232,0),2)</f>
        <v>0</v>
      </c>
      <c r="GM2232">
        <f>ROUND(O2232+X2232+Y2232+GK2232,2)+GX2232</f>
        <v>0</v>
      </c>
      <c r="GN2232">
        <f>IF(OR(BI2232=0,BI2232=1),ROUND(O2232+X2232+Y2232+GK2232,2),0)</f>
        <v>0</v>
      </c>
      <c r="GO2232">
        <f>IF(BI2232=2,ROUND(O2232+X2232+Y2232+GK2232,2),0)</f>
        <v>0</v>
      </c>
      <c r="GP2232">
        <f>IF(BI2232=4,ROUND(O2232+X2232+Y2232+GK2232,2)+GX2232,0)</f>
        <v>0</v>
      </c>
      <c r="GR2232">
        <v>0</v>
      </c>
      <c r="GS2232">
        <v>3</v>
      </c>
      <c r="GT2232">
        <v>0</v>
      </c>
      <c r="GU2232" t="s">
        <v>3</v>
      </c>
      <c r="GV2232">
        <f>ROUND((GT2232),6)</f>
        <v>0</v>
      </c>
      <c r="GW2232">
        <v>1</v>
      </c>
      <c r="GX2232">
        <f t="shared" ref="GX2232:GX2244" si="1818">ROUND(HC2232*I2232,2)</f>
        <v>0</v>
      </c>
      <c r="HA2232">
        <v>0</v>
      </c>
      <c r="HB2232">
        <v>0</v>
      </c>
      <c r="HC2232">
        <f t="shared" ref="HC2232:HC2244" si="1819">GV2232*GW2232</f>
        <v>0</v>
      </c>
      <c r="HE2232" t="s">
        <v>3</v>
      </c>
      <c r="HF2232" t="s">
        <v>3</v>
      </c>
      <c r="IK2232">
        <f t="shared" ref="IK2232:IK2244" si="1820">ROUND(GM2232*1.2,2)</f>
        <v>0</v>
      </c>
    </row>
    <row r="2233" spans="1:245" x14ac:dyDescent="0.2">
      <c r="A2233">
        <v>17</v>
      </c>
      <c r="B2233">
        <v>1</v>
      </c>
      <c r="C2233">
        <f>ROW(SmtRes!A708)</f>
        <v>708</v>
      </c>
      <c r="D2233">
        <f>ROW(EtalonRes!A680)</f>
        <v>680</v>
      </c>
      <c r="E2233" t="s">
        <v>24</v>
      </c>
      <c r="F2233" t="s">
        <v>25</v>
      </c>
      <c r="G2233" t="s">
        <v>26</v>
      </c>
      <c r="H2233" t="s">
        <v>27</v>
      </c>
      <c r="I2233">
        <v>0</v>
      </c>
      <c r="J2233">
        <v>0</v>
      </c>
      <c r="O2233">
        <f t="shared" si="1790"/>
        <v>0</v>
      </c>
      <c r="P2233">
        <f t="shared" si="1791"/>
        <v>0</v>
      </c>
      <c r="Q2233">
        <f t="shared" si="1792"/>
        <v>0</v>
      </c>
      <c r="R2233">
        <f t="shared" si="1793"/>
        <v>0</v>
      </c>
      <c r="S2233">
        <f t="shared" si="1794"/>
        <v>0</v>
      </c>
      <c r="T2233">
        <f t="shared" si="1795"/>
        <v>0</v>
      </c>
      <c r="U2233">
        <f t="shared" si="1796"/>
        <v>0</v>
      </c>
      <c r="V2233">
        <f t="shared" si="1797"/>
        <v>0</v>
      </c>
      <c r="W2233">
        <f t="shared" si="1798"/>
        <v>0</v>
      </c>
      <c r="X2233">
        <f t="shared" si="1799"/>
        <v>0</v>
      </c>
      <c r="Y2233">
        <f t="shared" si="1800"/>
        <v>0</v>
      </c>
      <c r="AA2233">
        <v>52421674</v>
      </c>
      <c r="AB2233">
        <f t="shared" si="1801"/>
        <v>80.25</v>
      </c>
      <c r="AC2233">
        <f>ROUND((ES2233),6)</f>
        <v>0</v>
      </c>
      <c r="AD2233">
        <f>ROUND((((ET2233)-(EU2233))+AE2233),6)</f>
        <v>80.25</v>
      </c>
      <c r="AE2233">
        <f t="shared" si="1802"/>
        <v>25.84</v>
      </c>
      <c r="AF2233">
        <f t="shared" si="1802"/>
        <v>0</v>
      </c>
      <c r="AG2233">
        <f t="shared" si="1803"/>
        <v>0</v>
      </c>
      <c r="AH2233">
        <f t="shared" si="1804"/>
        <v>0</v>
      </c>
      <c r="AI2233">
        <f t="shared" si="1804"/>
        <v>0</v>
      </c>
      <c r="AJ2233">
        <f t="shared" si="1805"/>
        <v>0</v>
      </c>
      <c r="AK2233">
        <v>80.25</v>
      </c>
      <c r="AL2233">
        <v>0</v>
      </c>
      <c r="AM2233">
        <v>80.25</v>
      </c>
      <c r="AN2233">
        <v>25.84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70</v>
      </c>
      <c r="AU2233">
        <v>10</v>
      </c>
      <c r="AV2233">
        <v>1</v>
      </c>
      <c r="AW2233">
        <v>1</v>
      </c>
      <c r="AZ2233">
        <v>1</v>
      </c>
      <c r="BA2233">
        <v>1</v>
      </c>
      <c r="BB2233">
        <v>1</v>
      </c>
      <c r="BC2233">
        <v>1</v>
      </c>
      <c r="BD2233" t="s">
        <v>3</v>
      </c>
      <c r="BE2233" t="s">
        <v>3</v>
      </c>
      <c r="BF2233" t="s">
        <v>3</v>
      </c>
      <c r="BG2233" t="s">
        <v>3</v>
      </c>
      <c r="BH2233">
        <v>0</v>
      </c>
      <c r="BI2233">
        <v>4</v>
      </c>
      <c r="BJ2233" t="s">
        <v>28</v>
      </c>
      <c r="BM2233">
        <v>0</v>
      </c>
      <c r="BN2233">
        <v>0</v>
      </c>
      <c r="BO2233" t="s">
        <v>3</v>
      </c>
      <c r="BP2233">
        <v>0</v>
      </c>
      <c r="BQ2233">
        <v>1</v>
      </c>
      <c r="BR2233">
        <v>0</v>
      </c>
      <c r="BS2233">
        <v>1</v>
      </c>
      <c r="BT2233">
        <v>1</v>
      </c>
      <c r="BU2233">
        <v>1</v>
      </c>
      <c r="BV2233">
        <v>1</v>
      </c>
      <c r="BW2233">
        <v>1</v>
      </c>
      <c r="BX2233">
        <v>1</v>
      </c>
      <c r="BY2233" t="s">
        <v>3</v>
      </c>
      <c r="BZ2233">
        <v>70</v>
      </c>
      <c r="CA2233">
        <v>10</v>
      </c>
      <c r="CE2233">
        <v>0</v>
      </c>
      <c r="CF2233">
        <v>0</v>
      </c>
      <c r="CG2233">
        <v>0</v>
      </c>
      <c r="CM2233">
        <v>0</v>
      </c>
      <c r="CN2233" t="s">
        <v>3</v>
      </c>
      <c r="CO2233">
        <v>0</v>
      </c>
      <c r="CP2233">
        <f t="shared" si="1806"/>
        <v>0</v>
      </c>
      <c r="CQ2233">
        <f t="shared" si="1807"/>
        <v>0</v>
      </c>
      <c r="CR2233">
        <f>((((ET2233)*BB2233-(EU2233)*BS2233)+AE2233*BS2233)*AV2233)</f>
        <v>80.25</v>
      </c>
      <c r="CS2233">
        <f t="shared" si="1808"/>
        <v>25.84</v>
      </c>
      <c r="CT2233">
        <f t="shared" si="1809"/>
        <v>0</v>
      </c>
      <c r="CU2233">
        <f t="shared" si="1810"/>
        <v>0</v>
      </c>
      <c r="CV2233">
        <f t="shared" si="1811"/>
        <v>0</v>
      </c>
      <c r="CW2233">
        <f t="shared" si="1812"/>
        <v>0</v>
      </c>
      <c r="CX2233">
        <f t="shared" si="1813"/>
        <v>0</v>
      </c>
      <c r="CY2233">
        <f t="shared" si="1814"/>
        <v>0</v>
      </c>
      <c r="CZ2233">
        <f t="shared" si="1815"/>
        <v>0</v>
      </c>
      <c r="DC2233" t="s">
        <v>3</v>
      </c>
      <c r="DD2233" t="s">
        <v>3</v>
      </c>
      <c r="DE2233" t="s">
        <v>3</v>
      </c>
      <c r="DF2233" t="s">
        <v>3</v>
      </c>
      <c r="DG2233" t="s">
        <v>3</v>
      </c>
      <c r="DH2233" t="s">
        <v>3</v>
      </c>
      <c r="DI2233" t="s">
        <v>3</v>
      </c>
      <c r="DJ2233" t="s">
        <v>3</v>
      </c>
      <c r="DK2233" t="s">
        <v>3</v>
      </c>
      <c r="DL2233" t="s">
        <v>3</v>
      </c>
      <c r="DM2233" t="s">
        <v>3</v>
      </c>
      <c r="DN2233">
        <v>0</v>
      </c>
      <c r="DO2233">
        <v>0</v>
      </c>
      <c r="DP2233">
        <v>1</v>
      </c>
      <c r="DQ2233">
        <v>1</v>
      </c>
      <c r="DU2233">
        <v>1009</v>
      </c>
      <c r="DV2233" t="s">
        <v>27</v>
      </c>
      <c r="DW2233" t="s">
        <v>27</v>
      </c>
      <c r="DX2233">
        <v>1000</v>
      </c>
      <c r="EE2233">
        <v>51482689</v>
      </c>
      <c r="EF2233">
        <v>1</v>
      </c>
      <c r="EG2233" t="s">
        <v>21</v>
      </c>
      <c r="EH2233">
        <v>0</v>
      </c>
      <c r="EI2233" t="s">
        <v>3</v>
      </c>
      <c r="EJ2233">
        <v>4</v>
      </c>
      <c r="EK2233">
        <v>0</v>
      </c>
      <c r="EL2233" t="s">
        <v>22</v>
      </c>
      <c r="EM2233" t="s">
        <v>23</v>
      </c>
      <c r="EO2233" t="s">
        <v>3</v>
      </c>
      <c r="EQ2233">
        <v>0</v>
      </c>
      <c r="ER2233">
        <v>80.25</v>
      </c>
      <c r="ES2233">
        <v>0</v>
      </c>
      <c r="ET2233">
        <v>80.25</v>
      </c>
      <c r="EU2233">
        <v>25.84</v>
      </c>
      <c r="EV2233">
        <v>0</v>
      </c>
      <c r="EW2233">
        <v>0</v>
      </c>
      <c r="EX2233">
        <v>0</v>
      </c>
      <c r="EY2233">
        <v>0</v>
      </c>
      <c r="FQ2233">
        <v>0</v>
      </c>
      <c r="FR2233">
        <f t="shared" si="1816"/>
        <v>0</v>
      </c>
      <c r="FS2233">
        <v>0</v>
      </c>
      <c r="FX2233">
        <v>70</v>
      </c>
      <c r="FY2233">
        <v>10</v>
      </c>
      <c r="GA2233" t="s">
        <v>3</v>
      </c>
      <c r="GD2233">
        <v>0</v>
      </c>
      <c r="GF2233">
        <v>-706956719</v>
      </c>
      <c r="GG2233">
        <v>2</v>
      </c>
      <c r="GH2233">
        <v>1</v>
      </c>
      <c r="GI2233">
        <v>-2</v>
      </c>
      <c r="GJ2233">
        <v>0</v>
      </c>
      <c r="GK2233">
        <f>ROUND(R2233*(R12)/100,2)</f>
        <v>0</v>
      </c>
      <c r="GL2233">
        <f t="shared" si="1817"/>
        <v>0</v>
      </c>
      <c r="GM2233">
        <f>ROUND(O2233+X2233+Y2233+GK2233,2)+GX2233</f>
        <v>0</v>
      </c>
      <c r="GN2233">
        <f>IF(OR(BI2233=0,BI2233=1),ROUND(O2233+X2233+Y2233+GK2233,2),0)</f>
        <v>0</v>
      </c>
      <c r="GO2233">
        <f>IF(BI2233=2,ROUND(O2233+X2233+Y2233+GK2233,2),0)</f>
        <v>0</v>
      </c>
      <c r="GP2233">
        <f>IF(BI2233=4,ROUND(O2233+X2233+Y2233+GK2233,2)+GX2233,0)</f>
        <v>0</v>
      </c>
      <c r="GR2233">
        <v>0</v>
      </c>
      <c r="GS2233">
        <v>3</v>
      </c>
      <c r="GT2233">
        <v>0</v>
      </c>
      <c r="GU2233" t="s">
        <v>3</v>
      </c>
      <c r="GV2233">
        <f>ROUND((GT2233),6)</f>
        <v>0</v>
      </c>
      <c r="GW2233">
        <v>1</v>
      </c>
      <c r="GX2233">
        <f t="shared" si="1818"/>
        <v>0</v>
      </c>
      <c r="HA2233">
        <v>0</v>
      </c>
      <c r="HB2233">
        <v>0</v>
      </c>
      <c r="HC2233">
        <f t="shared" si="1819"/>
        <v>0</v>
      </c>
      <c r="HE2233" t="s">
        <v>3</v>
      </c>
      <c r="HF2233" t="s">
        <v>3</v>
      </c>
      <c r="IK2233">
        <f t="shared" si="1820"/>
        <v>0</v>
      </c>
    </row>
    <row r="2234" spans="1:245" x14ac:dyDescent="0.2">
      <c r="A2234">
        <v>17</v>
      </c>
      <c r="B2234">
        <v>1</v>
      </c>
      <c r="C2234">
        <f>ROW(SmtRes!A709)</f>
        <v>709</v>
      </c>
      <c r="D2234">
        <f>ROW(EtalonRes!A681)</f>
        <v>681</v>
      </c>
      <c r="E2234" t="s">
        <v>29</v>
      </c>
      <c r="F2234" t="s">
        <v>30</v>
      </c>
      <c r="G2234" t="s">
        <v>31</v>
      </c>
      <c r="H2234" t="s">
        <v>27</v>
      </c>
      <c r="I2234">
        <v>0</v>
      </c>
      <c r="J2234">
        <v>0</v>
      </c>
      <c r="O2234">
        <f t="shared" si="1790"/>
        <v>0</v>
      </c>
      <c r="P2234">
        <f t="shared" si="1791"/>
        <v>0</v>
      </c>
      <c r="Q2234">
        <f t="shared" si="1792"/>
        <v>0</v>
      </c>
      <c r="R2234">
        <f t="shared" si="1793"/>
        <v>0</v>
      </c>
      <c r="S2234">
        <f t="shared" si="1794"/>
        <v>0</v>
      </c>
      <c r="T2234">
        <f t="shared" si="1795"/>
        <v>0</v>
      </c>
      <c r="U2234">
        <f t="shared" si="1796"/>
        <v>0</v>
      </c>
      <c r="V2234">
        <f t="shared" si="1797"/>
        <v>0</v>
      </c>
      <c r="W2234">
        <f t="shared" si="1798"/>
        <v>0</v>
      </c>
      <c r="X2234">
        <f t="shared" si="1799"/>
        <v>0</v>
      </c>
      <c r="Y2234">
        <f t="shared" si="1800"/>
        <v>0</v>
      </c>
      <c r="AA2234">
        <v>52421674</v>
      </c>
      <c r="AB2234">
        <f t="shared" si="1801"/>
        <v>124.9</v>
      </c>
      <c r="AC2234">
        <f>ROUND((ES2234),6)</f>
        <v>0</v>
      </c>
      <c r="AD2234">
        <f>ROUND((((ET2234)-(EU2234))+AE2234),6)</f>
        <v>0</v>
      </c>
      <c r="AE2234">
        <f t="shared" si="1802"/>
        <v>0</v>
      </c>
      <c r="AF2234">
        <f t="shared" si="1802"/>
        <v>124.9</v>
      </c>
      <c r="AG2234">
        <f t="shared" si="1803"/>
        <v>0</v>
      </c>
      <c r="AH2234">
        <f t="shared" si="1804"/>
        <v>1.02</v>
      </c>
      <c r="AI2234">
        <f t="shared" si="1804"/>
        <v>0</v>
      </c>
      <c r="AJ2234">
        <f t="shared" si="1805"/>
        <v>0</v>
      </c>
      <c r="AK2234">
        <v>124.9</v>
      </c>
      <c r="AL2234">
        <v>0</v>
      </c>
      <c r="AM2234">
        <v>0</v>
      </c>
      <c r="AN2234">
        <v>0</v>
      </c>
      <c r="AO2234">
        <v>124.9</v>
      </c>
      <c r="AP2234">
        <v>0</v>
      </c>
      <c r="AQ2234">
        <v>1.02</v>
      </c>
      <c r="AR2234">
        <v>0</v>
      </c>
      <c r="AS2234">
        <v>0</v>
      </c>
      <c r="AT2234">
        <v>70</v>
      </c>
      <c r="AU2234">
        <v>10</v>
      </c>
      <c r="AV2234">
        <v>1</v>
      </c>
      <c r="AW2234">
        <v>1</v>
      </c>
      <c r="AZ2234">
        <v>1</v>
      </c>
      <c r="BA2234">
        <v>1</v>
      </c>
      <c r="BB2234">
        <v>1</v>
      </c>
      <c r="BC2234">
        <v>1</v>
      </c>
      <c r="BD2234" t="s">
        <v>3</v>
      </c>
      <c r="BE2234" t="s">
        <v>3</v>
      </c>
      <c r="BF2234" t="s">
        <v>3</v>
      </c>
      <c r="BG2234" t="s">
        <v>3</v>
      </c>
      <c r="BH2234">
        <v>0</v>
      </c>
      <c r="BI2234">
        <v>4</v>
      </c>
      <c r="BJ2234" t="s">
        <v>32</v>
      </c>
      <c r="BM2234">
        <v>0</v>
      </c>
      <c r="BN2234">
        <v>0</v>
      </c>
      <c r="BO2234" t="s">
        <v>3</v>
      </c>
      <c r="BP2234">
        <v>0</v>
      </c>
      <c r="BQ2234">
        <v>1</v>
      </c>
      <c r="BR2234">
        <v>0</v>
      </c>
      <c r="BS2234">
        <v>1</v>
      </c>
      <c r="BT2234">
        <v>1</v>
      </c>
      <c r="BU2234">
        <v>1</v>
      </c>
      <c r="BV2234">
        <v>1</v>
      </c>
      <c r="BW2234">
        <v>1</v>
      </c>
      <c r="BX2234">
        <v>1</v>
      </c>
      <c r="BY2234" t="s">
        <v>3</v>
      </c>
      <c r="BZ2234">
        <v>70</v>
      </c>
      <c r="CA2234">
        <v>10</v>
      </c>
      <c r="CE2234">
        <v>0</v>
      </c>
      <c r="CF2234">
        <v>0</v>
      </c>
      <c r="CG2234">
        <v>0</v>
      </c>
      <c r="CM2234">
        <v>0</v>
      </c>
      <c r="CN2234" t="s">
        <v>3</v>
      </c>
      <c r="CO2234">
        <v>0</v>
      </c>
      <c r="CP2234">
        <f t="shared" si="1806"/>
        <v>0</v>
      </c>
      <c r="CQ2234">
        <f t="shared" si="1807"/>
        <v>0</v>
      </c>
      <c r="CR2234">
        <f>((((ET2234)*BB2234-(EU2234)*BS2234)+AE2234*BS2234)*AV2234)</f>
        <v>0</v>
      </c>
      <c r="CS2234">
        <f t="shared" si="1808"/>
        <v>0</v>
      </c>
      <c r="CT2234">
        <f t="shared" si="1809"/>
        <v>124.9</v>
      </c>
      <c r="CU2234">
        <f t="shared" si="1810"/>
        <v>0</v>
      </c>
      <c r="CV2234">
        <f t="shared" si="1811"/>
        <v>1.02</v>
      </c>
      <c r="CW2234">
        <f t="shared" si="1812"/>
        <v>0</v>
      </c>
      <c r="CX2234">
        <f t="shared" si="1813"/>
        <v>0</v>
      </c>
      <c r="CY2234">
        <f t="shared" si="1814"/>
        <v>0</v>
      </c>
      <c r="CZ2234">
        <f t="shared" si="1815"/>
        <v>0</v>
      </c>
      <c r="DC2234" t="s">
        <v>3</v>
      </c>
      <c r="DD2234" t="s">
        <v>3</v>
      </c>
      <c r="DE2234" t="s">
        <v>3</v>
      </c>
      <c r="DF2234" t="s">
        <v>3</v>
      </c>
      <c r="DG2234" t="s">
        <v>3</v>
      </c>
      <c r="DH2234" t="s">
        <v>3</v>
      </c>
      <c r="DI2234" t="s">
        <v>3</v>
      </c>
      <c r="DJ2234" t="s">
        <v>3</v>
      </c>
      <c r="DK2234" t="s">
        <v>3</v>
      </c>
      <c r="DL2234" t="s">
        <v>3</v>
      </c>
      <c r="DM2234" t="s">
        <v>3</v>
      </c>
      <c r="DN2234">
        <v>0</v>
      </c>
      <c r="DO2234">
        <v>0</v>
      </c>
      <c r="DP2234">
        <v>1</v>
      </c>
      <c r="DQ2234">
        <v>1</v>
      </c>
      <c r="DU2234">
        <v>1009</v>
      </c>
      <c r="DV2234" t="s">
        <v>27</v>
      </c>
      <c r="DW2234" t="s">
        <v>27</v>
      </c>
      <c r="DX2234">
        <v>1000</v>
      </c>
      <c r="EE2234">
        <v>51482689</v>
      </c>
      <c r="EF2234">
        <v>1</v>
      </c>
      <c r="EG2234" t="s">
        <v>21</v>
      </c>
      <c r="EH2234">
        <v>0</v>
      </c>
      <c r="EI2234" t="s">
        <v>3</v>
      </c>
      <c r="EJ2234">
        <v>4</v>
      </c>
      <c r="EK2234">
        <v>0</v>
      </c>
      <c r="EL2234" t="s">
        <v>22</v>
      </c>
      <c r="EM2234" t="s">
        <v>23</v>
      </c>
      <c r="EO2234" t="s">
        <v>3</v>
      </c>
      <c r="EQ2234">
        <v>0</v>
      </c>
      <c r="ER2234">
        <v>124.9</v>
      </c>
      <c r="ES2234">
        <v>0</v>
      </c>
      <c r="ET2234">
        <v>0</v>
      </c>
      <c r="EU2234">
        <v>0</v>
      </c>
      <c r="EV2234">
        <v>124.9</v>
      </c>
      <c r="EW2234">
        <v>1.02</v>
      </c>
      <c r="EX2234">
        <v>0</v>
      </c>
      <c r="EY2234">
        <v>0</v>
      </c>
      <c r="FQ2234">
        <v>0</v>
      </c>
      <c r="FR2234">
        <f t="shared" si="1816"/>
        <v>0</v>
      </c>
      <c r="FS2234">
        <v>0</v>
      </c>
      <c r="FX2234">
        <v>70</v>
      </c>
      <c r="FY2234">
        <v>10</v>
      </c>
      <c r="GA2234" t="s">
        <v>3</v>
      </c>
      <c r="GD2234">
        <v>0</v>
      </c>
      <c r="GF2234">
        <v>44828971</v>
      </c>
      <c r="GG2234">
        <v>2</v>
      </c>
      <c r="GH2234">
        <v>1</v>
      </c>
      <c r="GI2234">
        <v>-2</v>
      </c>
      <c r="GJ2234">
        <v>0</v>
      </c>
      <c r="GK2234">
        <f>ROUND(R2234*(R12)/100,2)</f>
        <v>0</v>
      </c>
      <c r="GL2234">
        <f t="shared" si="1817"/>
        <v>0</v>
      </c>
      <c r="GM2234">
        <f>ROUND(O2234+X2234+Y2234+GK2234,2)+GX2234</f>
        <v>0</v>
      </c>
      <c r="GN2234">
        <f>IF(OR(BI2234=0,BI2234=1),ROUND(O2234+X2234+Y2234+GK2234,2),0)</f>
        <v>0</v>
      </c>
      <c r="GO2234">
        <f>IF(BI2234=2,ROUND(O2234+X2234+Y2234+GK2234,2),0)</f>
        <v>0</v>
      </c>
      <c r="GP2234">
        <f>IF(BI2234=4,ROUND(O2234+X2234+Y2234+GK2234,2)+GX2234,0)</f>
        <v>0</v>
      </c>
      <c r="GR2234">
        <v>0</v>
      </c>
      <c r="GS2234">
        <v>3</v>
      </c>
      <c r="GT2234">
        <v>0</v>
      </c>
      <c r="GU2234" t="s">
        <v>3</v>
      </c>
      <c r="GV2234">
        <f>ROUND((GT2234),6)</f>
        <v>0</v>
      </c>
      <c r="GW2234">
        <v>1</v>
      </c>
      <c r="GX2234">
        <f t="shared" si="1818"/>
        <v>0</v>
      </c>
      <c r="HA2234">
        <v>0</v>
      </c>
      <c r="HB2234">
        <v>0</v>
      </c>
      <c r="HC2234">
        <f t="shared" si="1819"/>
        <v>0</v>
      </c>
      <c r="HE2234" t="s">
        <v>3</v>
      </c>
      <c r="HF2234" t="s">
        <v>3</v>
      </c>
      <c r="IK2234">
        <f t="shared" si="1820"/>
        <v>0</v>
      </c>
    </row>
    <row r="2235" spans="1:245" x14ac:dyDescent="0.2">
      <c r="A2235">
        <v>17</v>
      </c>
      <c r="B2235">
        <v>1</v>
      </c>
      <c r="C2235">
        <f>ROW(SmtRes!A711)</f>
        <v>711</v>
      </c>
      <c r="D2235">
        <f>ROW(EtalonRes!A683)</f>
        <v>683</v>
      </c>
      <c r="E2235" t="s">
        <v>33</v>
      </c>
      <c r="F2235" t="s">
        <v>34</v>
      </c>
      <c r="G2235" t="s">
        <v>35</v>
      </c>
      <c r="H2235" t="s">
        <v>27</v>
      </c>
      <c r="I2235">
        <v>0</v>
      </c>
      <c r="J2235">
        <v>0</v>
      </c>
      <c r="O2235">
        <f t="shared" si="1790"/>
        <v>0</v>
      </c>
      <c r="P2235">
        <f t="shared" si="1791"/>
        <v>0</v>
      </c>
      <c r="Q2235">
        <f t="shared" si="1792"/>
        <v>0</v>
      </c>
      <c r="R2235">
        <f t="shared" si="1793"/>
        <v>0</v>
      </c>
      <c r="S2235">
        <f t="shared" si="1794"/>
        <v>0</v>
      </c>
      <c r="T2235">
        <f t="shared" si="1795"/>
        <v>0</v>
      </c>
      <c r="U2235">
        <f t="shared" si="1796"/>
        <v>0</v>
      </c>
      <c r="V2235">
        <f t="shared" si="1797"/>
        <v>0</v>
      </c>
      <c r="W2235">
        <f t="shared" si="1798"/>
        <v>0</v>
      </c>
      <c r="X2235">
        <f t="shared" si="1799"/>
        <v>0</v>
      </c>
      <c r="Y2235">
        <f t="shared" si="1800"/>
        <v>0</v>
      </c>
      <c r="AA2235">
        <v>52421674</v>
      </c>
      <c r="AB2235">
        <f t="shared" si="1801"/>
        <v>57.83</v>
      </c>
      <c r="AC2235">
        <f>ROUND((ES2235),6)</f>
        <v>0</v>
      </c>
      <c r="AD2235">
        <f>ROUND((((ET2235)-(EU2235))+AE2235),6)</f>
        <v>57.83</v>
      </c>
      <c r="AE2235">
        <f t="shared" si="1802"/>
        <v>31.44</v>
      </c>
      <c r="AF2235">
        <f t="shared" si="1802"/>
        <v>0</v>
      </c>
      <c r="AG2235">
        <f t="shared" si="1803"/>
        <v>0</v>
      </c>
      <c r="AH2235">
        <f t="shared" si="1804"/>
        <v>0</v>
      </c>
      <c r="AI2235">
        <f t="shared" si="1804"/>
        <v>0</v>
      </c>
      <c r="AJ2235">
        <f t="shared" si="1805"/>
        <v>0</v>
      </c>
      <c r="AK2235">
        <v>57.83</v>
      </c>
      <c r="AL2235">
        <v>0</v>
      </c>
      <c r="AM2235">
        <v>57.83</v>
      </c>
      <c r="AN2235">
        <v>31.44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1</v>
      </c>
      <c r="AW2235">
        <v>1</v>
      </c>
      <c r="AZ2235">
        <v>1</v>
      </c>
      <c r="BA2235">
        <v>1</v>
      </c>
      <c r="BB2235">
        <v>1</v>
      </c>
      <c r="BC2235">
        <v>1</v>
      </c>
      <c r="BD2235" t="s">
        <v>3</v>
      </c>
      <c r="BE2235" t="s">
        <v>3</v>
      </c>
      <c r="BF2235" t="s">
        <v>3</v>
      </c>
      <c r="BG2235" t="s">
        <v>3</v>
      </c>
      <c r="BH2235">
        <v>0</v>
      </c>
      <c r="BI2235">
        <v>4</v>
      </c>
      <c r="BJ2235" t="s">
        <v>36</v>
      </c>
      <c r="BM2235">
        <v>1</v>
      </c>
      <c r="BN2235">
        <v>0</v>
      </c>
      <c r="BO2235" t="s">
        <v>3</v>
      </c>
      <c r="BP2235">
        <v>0</v>
      </c>
      <c r="BQ2235">
        <v>1</v>
      </c>
      <c r="BR2235">
        <v>0</v>
      </c>
      <c r="BS2235">
        <v>1</v>
      </c>
      <c r="BT2235">
        <v>1</v>
      </c>
      <c r="BU2235">
        <v>1</v>
      </c>
      <c r="BV2235">
        <v>1</v>
      </c>
      <c r="BW2235">
        <v>1</v>
      </c>
      <c r="BX2235">
        <v>1</v>
      </c>
      <c r="BY2235" t="s">
        <v>3</v>
      </c>
      <c r="BZ2235">
        <v>0</v>
      </c>
      <c r="CA2235">
        <v>0</v>
      </c>
      <c r="CE2235">
        <v>0</v>
      </c>
      <c r="CF2235">
        <v>0</v>
      </c>
      <c r="CG2235">
        <v>0</v>
      </c>
      <c r="CM2235">
        <v>0</v>
      </c>
      <c r="CN2235" t="s">
        <v>3</v>
      </c>
      <c r="CO2235">
        <v>0</v>
      </c>
      <c r="CP2235">
        <f t="shared" si="1806"/>
        <v>0</v>
      </c>
      <c r="CQ2235">
        <f t="shared" si="1807"/>
        <v>0</v>
      </c>
      <c r="CR2235">
        <f>((((ET2235)*BB2235-(EU2235)*BS2235)+AE2235*BS2235)*AV2235)</f>
        <v>57.83</v>
      </c>
      <c r="CS2235">
        <f t="shared" si="1808"/>
        <v>31.44</v>
      </c>
      <c r="CT2235">
        <f t="shared" si="1809"/>
        <v>0</v>
      </c>
      <c r="CU2235">
        <f t="shared" si="1810"/>
        <v>0</v>
      </c>
      <c r="CV2235">
        <f t="shared" si="1811"/>
        <v>0</v>
      </c>
      <c r="CW2235">
        <f t="shared" si="1812"/>
        <v>0</v>
      </c>
      <c r="CX2235">
        <f t="shared" si="1813"/>
        <v>0</v>
      </c>
      <c r="CY2235">
        <f t="shared" si="1814"/>
        <v>0</v>
      </c>
      <c r="CZ2235">
        <f t="shared" si="1815"/>
        <v>0</v>
      </c>
      <c r="DC2235" t="s">
        <v>3</v>
      </c>
      <c r="DD2235" t="s">
        <v>3</v>
      </c>
      <c r="DE2235" t="s">
        <v>3</v>
      </c>
      <c r="DF2235" t="s">
        <v>3</v>
      </c>
      <c r="DG2235" t="s">
        <v>3</v>
      </c>
      <c r="DH2235" t="s">
        <v>3</v>
      </c>
      <c r="DI2235" t="s">
        <v>3</v>
      </c>
      <c r="DJ2235" t="s">
        <v>3</v>
      </c>
      <c r="DK2235" t="s">
        <v>3</v>
      </c>
      <c r="DL2235" t="s">
        <v>3</v>
      </c>
      <c r="DM2235" t="s">
        <v>3</v>
      </c>
      <c r="DN2235">
        <v>0</v>
      </c>
      <c r="DO2235">
        <v>0</v>
      </c>
      <c r="DP2235">
        <v>1</v>
      </c>
      <c r="DQ2235">
        <v>1</v>
      </c>
      <c r="DU2235">
        <v>1009</v>
      </c>
      <c r="DV2235" t="s">
        <v>27</v>
      </c>
      <c r="DW2235" t="s">
        <v>27</v>
      </c>
      <c r="DX2235">
        <v>1000</v>
      </c>
      <c r="EE2235">
        <v>51482691</v>
      </c>
      <c r="EF2235">
        <v>1</v>
      </c>
      <c r="EG2235" t="s">
        <v>21</v>
      </c>
      <c r="EH2235">
        <v>0</v>
      </c>
      <c r="EI2235" t="s">
        <v>3</v>
      </c>
      <c r="EJ2235">
        <v>4</v>
      </c>
      <c r="EK2235">
        <v>1</v>
      </c>
      <c r="EL2235" t="s">
        <v>37</v>
      </c>
      <c r="EM2235" t="s">
        <v>23</v>
      </c>
      <c r="EO2235" t="s">
        <v>3</v>
      </c>
      <c r="EQ2235">
        <v>0</v>
      </c>
      <c r="ER2235">
        <v>57.83</v>
      </c>
      <c r="ES2235">
        <v>0</v>
      </c>
      <c r="ET2235">
        <v>57.83</v>
      </c>
      <c r="EU2235">
        <v>31.44</v>
      </c>
      <c r="EV2235">
        <v>0</v>
      </c>
      <c r="EW2235">
        <v>0</v>
      </c>
      <c r="EX2235">
        <v>0</v>
      </c>
      <c r="EY2235">
        <v>0</v>
      </c>
      <c r="FQ2235">
        <v>0</v>
      </c>
      <c r="FR2235">
        <f t="shared" si="1816"/>
        <v>0</v>
      </c>
      <c r="FS2235">
        <v>0</v>
      </c>
      <c r="FX2235">
        <v>0</v>
      </c>
      <c r="FY2235">
        <v>0</v>
      </c>
      <c r="GA2235" t="s">
        <v>3</v>
      </c>
      <c r="GD2235">
        <v>1</v>
      </c>
      <c r="GF2235">
        <v>-1870736679</v>
      </c>
      <c r="GG2235">
        <v>2</v>
      </c>
      <c r="GH2235">
        <v>1</v>
      </c>
      <c r="GI2235">
        <v>-2</v>
      </c>
      <c r="GJ2235">
        <v>0</v>
      </c>
      <c r="GK2235">
        <v>0</v>
      </c>
      <c r="GL2235">
        <f t="shared" si="1817"/>
        <v>0</v>
      </c>
      <c r="GM2235">
        <f>ROUND(O2235+X2235+Y2235,2)+GX2235</f>
        <v>0</v>
      </c>
      <c r="GN2235">
        <f>IF(OR(BI2235=0,BI2235=1),ROUND(O2235+X2235+Y2235,2),0)</f>
        <v>0</v>
      </c>
      <c r="GO2235">
        <f>IF(BI2235=2,ROUND(O2235+X2235+Y2235,2),0)</f>
        <v>0</v>
      </c>
      <c r="GP2235">
        <f>IF(BI2235=4,ROUND(O2235+X2235+Y2235,2)+GX2235,0)</f>
        <v>0</v>
      </c>
      <c r="GR2235">
        <v>0</v>
      </c>
      <c r="GS2235">
        <v>3</v>
      </c>
      <c r="GT2235">
        <v>0</v>
      </c>
      <c r="GU2235" t="s">
        <v>3</v>
      </c>
      <c r="GV2235">
        <f>ROUND((GT2235),6)</f>
        <v>0</v>
      </c>
      <c r="GW2235">
        <v>1</v>
      </c>
      <c r="GX2235">
        <f t="shared" si="1818"/>
        <v>0</v>
      </c>
      <c r="HA2235">
        <v>0</v>
      </c>
      <c r="HB2235">
        <v>0</v>
      </c>
      <c r="HC2235">
        <f t="shared" si="1819"/>
        <v>0</v>
      </c>
      <c r="HE2235" t="s">
        <v>3</v>
      </c>
      <c r="HF2235" t="s">
        <v>3</v>
      </c>
      <c r="IK2235">
        <f t="shared" si="1820"/>
        <v>0</v>
      </c>
    </row>
    <row r="2236" spans="1:245" x14ac:dyDescent="0.2">
      <c r="A2236">
        <v>17</v>
      </c>
      <c r="B2236">
        <v>1</v>
      </c>
      <c r="C2236">
        <f>ROW(SmtRes!A713)</f>
        <v>713</v>
      </c>
      <c r="D2236">
        <f>ROW(EtalonRes!A685)</f>
        <v>685</v>
      </c>
      <c r="E2236" t="s">
        <v>38</v>
      </c>
      <c r="F2236" t="s">
        <v>39</v>
      </c>
      <c r="G2236" t="s">
        <v>40</v>
      </c>
      <c r="H2236" t="s">
        <v>27</v>
      </c>
      <c r="I2236">
        <v>0</v>
      </c>
      <c r="J2236">
        <v>0</v>
      </c>
      <c r="O2236">
        <f t="shared" si="1790"/>
        <v>0</v>
      </c>
      <c r="P2236">
        <f t="shared" si="1791"/>
        <v>0</v>
      </c>
      <c r="Q2236">
        <f t="shared" si="1792"/>
        <v>0</v>
      </c>
      <c r="R2236">
        <f t="shared" si="1793"/>
        <v>0</v>
      </c>
      <c r="S2236">
        <f t="shared" si="1794"/>
        <v>0</v>
      </c>
      <c r="T2236">
        <f t="shared" si="1795"/>
        <v>0</v>
      </c>
      <c r="U2236">
        <f t="shared" si="1796"/>
        <v>0</v>
      </c>
      <c r="V2236">
        <f t="shared" si="1797"/>
        <v>0</v>
      </c>
      <c r="W2236">
        <f t="shared" si="1798"/>
        <v>0</v>
      </c>
      <c r="X2236">
        <f t="shared" si="1799"/>
        <v>0</v>
      </c>
      <c r="Y2236">
        <f t="shared" si="1800"/>
        <v>0</v>
      </c>
      <c r="AA2236">
        <v>52421674</v>
      </c>
      <c r="AB2236">
        <f t="shared" si="1801"/>
        <v>165.91</v>
      </c>
      <c r="AC2236">
        <f>ROUND((ES2236),6)</f>
        <v>0</v>
      </c>
      <c r="AD2236">
        <f>ROUND((((ET2236)-(EU2236))+AE2236),6)</f>
        <v>165.91</v>
      </c>
      <c r="AE2236">
        <f t="shared" si="1802"/>
        <v>90.18</v>
      </c>
      <c r="AF2236">
        <f t="shared" si="1802"/>
        <v>0</v>
      </c>
      <c r="AG2236">
        <f t="shared" si="1803"/>
        <v>0</v>
      </c>
      <c r="AH2236">
        <f t="shared" si="1804"/>
        <v>0</v>
      </c>
      <c r="AI2236">
        <f t="shared" si="1804"/>
        <v>0</v>
      </c>
      <c r="AJ2236">
        <f t="shared" si="1805"/>
        <v>0</v>
      </c>
      <c r="AK2236">
        <v>165.91</v>
      </c>
      <c r="AL2236">
        <v>0</v>
      </c>
      <c r="AM2236">
        <v>165.91</v>
      </c>
      <c r="AN2236">
        <v>90.18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1</v>
      </c>
      <c r="AW2236">
        <v>1</v>
      </c>
      <c r="AZ2236">
        <v>1</v>
      </c>
      <c r="BA2236">
        <v>1</v>
      </c>
      <c r="BB2236">
        <v>1</v>
      </c>
      <c r="BC2236">
        <v>1</v>
      </c>
      <c r="BD2236" t="s">
        <v>3</v>
      </c>
      <c r="BE2236" t="s">
        <v>3</v>
      </c>
      <c r="BF2236" t="s">
        <v>3</v>
      </c>
      <c r="BG2236" t="s">
        <v>3</v>
      </c>
      <c r="BH2236">
        <v>0</v>
      </c>
      <c r="BI2236">
        <v>4</v>
      </c>
      <c r="BJ2236" t="s">
        <v>41</v>
      </c>
      <c r="BM2236">
        <v>1</v>
      </c>
      <c r="BN2236">
        <v>0</v>
      </c>
      <c r="BO2236" t="s">
        <v>3</v>
      </c>
      <c r="BP2236">
        <v>0</v>
      </c>
      <c r="BQ2236">
        <v>1</v>
      </c>
      <c r="BR2236">
        <v>0</v>
      </c>
      <c r="BS2236">
        <v>1</v>
      </c>
      <c r="BT2236">
        <v>1</v>
      </c>
      <c r="BU2236">
        <v>1</v>
      </c>
      <c r="BV2236">
        <v>1</v>
      </c>
      <c r="BW2236">
        <v>1</v>
      </c>
      <c r="BX2236">
        <v>1</v>
      </c>
      <c r="BY2236" t="s">
        <v>3</v>
      </c>
      <c r="BZ2236">
        <v>0</v>
      </c>
      <c r="CA2236">
        <v>0</v>
      </c>
      <c r="CE2236">
        <v>0</v>
      </c>
      <c r="CF2236">
        <v>0</v>
      </c>
      <c r="CG2236">
        <v>0</v>
      </c>
      <c r="CM2236">
        <v>0</v>
      </c>
      <c r="CN2236" t="s">
        <v>3</v>
      </c>
      <c r="CO2236">
        <v>0</v>
      </c>
      <c r="CP2236">
        <f t="shared" si="1806"/>
        <v>0</v>
      </c>
      <c r="CQ2236">
        <f t="shared" si="1807"/>
        <v>0</v>
      </c>
      <c r="CR2236">
        <f>((((ET2236)*BB2236-(EU2236)*BS2236)+AE2236*BS2236)*AV2236)</f>
        <v>165.91</v>
      </c>
      <c r="CS2236">
        <f t="shared" si="1808"/>
        <v>90.18</v>
      </c>
      <c r="CT2236">
        <f t="shared" si="1809"/>
        <v>0</v>
      </c>
      <c r="CU2236">
        <f t="shared" si="1810"/>
        <v>0</v>
      </c>
      <c r="CV2236">
        <f t="shared" si="1811"/>
        <v>0</v>
      </c>
      <c r="CW2236">
        <f t="shared" si="1812"/>
        <v>0</v>
      </c>
      <c r="CX2236">
        <f t="shared" si="1813"/>
        <v>0</v>
      </c>
      <c r="CY2236">
        <f t="shared" si="1814"/>
        <v>0</v>
      </c>
      <c r="CZ2236">
        <f t="shared" si="1815"/>
        <v>0</v>
      </c>
      <c r="DC2236" t="s">
        <v>3</v>
      </c>
      <c r="DD2236" t="s">
        <v>3</v>
      </c>
      <c r="DE2236" t="s">
        <v>3</v>
      </c>
      <c r="DF2236" t="s">
        <v>3</v>
      </c>
      <c r="DG2236" t="s">
        <v>3</v>
      </c>
      <c r="DH2236" t="s">
        <v>3</v>
      </c>
      <c r="DI2236" t="s">
        <v>3</v>
      </c>
      <c r="DJ2236" t="s">
        <v>3</v>
      </c>
      <c r="DK2236" t="s">
        <v>3</v>
      </c>
      <c r="DL2236" t="s">
        <v>3</v>
      </c>
      <c r="DM2236" t="s">
        <v>3</v>
      </c>
      <c r="DN2236">
        <v>0</v>
      </c>
      <c r="DO2236">
        <v>0</v>
      </c>
      <c r="DP2236">
        <v>1</v>
      </c>
      <c r="DQ2236">
        <v>1</v>
      </c>
      <c r="DU2236">
        <v>1009</v>
      </c>
      <c r="DV2236" t="s">
        <v>27</v>
      </c>
      <c r="DW2236" t="s">
        <v>27</v>
      </c>
      <c r="DX2236">
        <v>1000</v>
      </c>
      <c r="EE2236">
        <v>51482691</v>
      </c>
      <c r="EF2236">
        <v>1</v>
      </c>
      <c r="EG2236" t="s">
        <v>21</v>
      </c>
      <c r="EH2236">
        <v>0</v>
      </c>
      <c r="EI2236" t="s">
        <v>3</v>
      </c>
      <c r="EJ2236">
        <v>4</v>
      </c>
      <c r="EK2236">
        <v>1</v>
      </c>
      <c r="EL2236" t="s">
        <v>37</v>
      </c>
      <c r="EM2236" t="s">
        <v>23</v>
      </c>
      <c r="EO2236" t="s">
        <v>3</v>
      </c>
      <c r="EQ2236">
        <v>0</v>
      </c>
      <c r="ER2236">
        <v>165.91</v>
      </c>
      <c r="ES2236">
        <v>0</v>
      </c>
      <c r="ET2236">
        <v>165.91</v>
      </c>
      <c r="EU2236">
        <v>90.18</v>
      </c>
      <c r="EV2236">
        <v>0</v>
      </c>
      <c r="EW2236">
        <v>0</v>
      </c>
      <c r="EX2236">
        <v>0</v>
      </c>
      <c r="EY2236">
        <v>0</v>
      </c>
      <c r="FQ2236">
        <v>0</v>
      </c>
      <c r="FR2236">
        <f t="shared" si="1816"/>
        <v>0</v>
      </c>
      <c r="FS2236">
        <v>0</v>
      </c>
      <c r="FX2236">
        <v>0</v>
      </c>
      <c r="FY2236">
        <v>0</v>
      </c>
      <c r="GA2236" t="s">
        <v>3</v>
      </c>
      <c r="GD2236">
        <v>1</v>
      </c>
      <c r="GF2236">
        <v>1912105629</v>
      </c>
      <c r="GG2236">
        <v>2</v>
      </c>
      <c r="GH2236">
        <v>1</v>
      </c>
      <c r="GI2236">
        <v>-2</v>
      </c>
      <c r="GJ2236">
        <v>0</v>
      </c>
      <c r="GK2236">
        <v>0</v>
      </c>
      <c r="GL2236">
        <f t="shared" si="1817"/>
        <v>0</v>
      </c>
      <c r="GM2236">
        <f>ROUND(O2236+X2236+Y2236,2)+GX2236</f>
        <v>0</v>
      </c>
      <c r="GN2236">
        <f>IF(OR(BI2236=0,BI2236=1),ROUND(O2236+X2236+Y2236,2),0)</f>
        <v>0</v>
      </c>
      <c r="GO2236">
        <f>IF(BI2236=2,ROUND(O2236+X2236+Y2236,2),0)</f>
        <v>0</v>
      </c>
      <c r="GP2236">
        <f>IF(BI2236=4,ROUND(O2236+X2236+Y2236,2)+GX2236,0)</f>
        <v>0</v>
      </c>
      <c r="GR2236">
        <v>0</v>
      </c>
      <c r="GS2236">
        <v>3</v>
      </c>
      <c r="GT2236">
        <v>0</v>
      </c>
      <c r="GU2236" t="s">
        <v>3</v>
      </c>
      <c r="GV2236">
        <f>ROUND((GT2236),6)</f>
        <v>0</v>
      </c>
      <c r="GW2236">
        <v>1</v>
      </c>
      <c r="GX2236">
        <f t="shared" si="1818"/>
        <v>0</v>
      </c>
      <c r="HA2236">
        <v>0</v>
      </c>
      <c r="HB2236">
        <v>0</v>
      </c>
      <c r="HC2236">
        <f t="shared" si="1819"/>
        <v>0</v>
      </c>
      <c r="HE2236" t="s">
        <v>3</v>
      </c>
      <c r="HF2236" t="s">
        <v>3</v>
      </c>
      <c r="IK2236">
        <f t="shared" si="1820"/>
        <v>0</v>
      </c>
    </row>
    <row r="2237" spans="1:245" x14ac:dyDescent="0.2">
      <c r="A2237">
        <v>17</v>
      </c>
      <c r="B2237">
        <v>1</v>
      </c>
      <c r="C2237">
        <f>ROW(SmtRes!A715)</f>
        <v>715</v>
      </c>
      <c r="D2237">
        <f>ROW(EtalonRes!A687)</f>
        <v>687</v>
      </c>
      <c r="E2237" t="s">
        <v>42</v>
      </c>
      <c r="F2237" t="s">
        <v>43</v>
      </c>
      <c r="G2237" t="s">
        <v>44</v>
      </c>
      <c r="H2237" t="s">
        <v>27</v>
      </c>
      <c r="I2237">
        <v>0</v>
      </c>
      <c r="J2237">
        <v>0</v>
      </c>
      <c r="O2237">
        <f t="shared" si="1790"/>
        <v>0</v>
      </c>
      <c r="P2237">
        <f t="shared" si="1791"/>
        <v>0</v>
      </c>
      <c r="Q2237">
        <f t="shared" si="1792"/>
        <v>0</v>
      </c>
      <c r="R2237">
        <f t="shared" si="1793"/>
        <v>0</v>
      </c>
      <c r="S2237">
        <f t="shared" si="1794"/>
        <v>0</v>
      </c>
      <c r="T2237">
        <f t="shared" si="1795"/>
        <v>0</v>
      </c>
      <c r="U2237">
        <f t="shared" si="1796"/>
        <v>0</v>
      </c>
      <c r="V2237">
        <f t="shared" si="1797"/>
        <v>0</v>
      </c>
      <c r="W2237">
        <f t="shared" si="1798"/>
        <v>0</v>
      </c>
      <c r="X2237">
        <f t="shared" si="1799"/>
        <v>0</v>
      </c>
      <c r="Y2237">
        <f t="shared" si="1800"/>
        <v>0</v>
      </c>
      <c r="AA2237">
        <v>52421674</v>
      </c>
      <c r="AB2237">
        <f t="shared" si="1801"/>
        <v>1396.89</v>
      </c>
      <c r="AC2237">
        <f>ROUND(((ES2237*51)),6)</f>
        <v>0</v>
      </c>
      <c r="AD2237">
        <f>ROUND(((((ET2237*51))-((EU2237*51)))+AE2237),6)</f>
        <v>1396.89</v>
      </c>
      <c r="AE2237">
        <f>ROUND(((EU2237*51)),6)</f>
        <v>759.39</v>
      </c>
      <c r="AF2237">
        <f>ROUND(((EV2237*51)),6)</f>
        <v>0</v>
      </c>
      <c r="AG2237">
        <f t="shared" si="1803"/>
        <v>0</v>
      </c>
      <c r="AH2237">
        <f>((EW2237*51))</f>
        <v>0</v>
      </c>
      <c r="AI2237">
        <f>((EX2237*51))</f>
        <v>0</v>
      </c>
      <c r="AJ2237">
        <f t="shared" si="1805"/>
        <v>0</v>
      </c>
      <c r="AK2237">
        <v>27.39</v>
      </c>
      <c r="AL2237">
        <v>0</v>
      </c>
      <c r="AM2237">
        <v>27.39</v>
      </c>
      <c r="AN2237">
        <v>14.89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1</v>
      </c>
      <c r="AW2237">
        <v>1</v>
      </c>
      <c r="AZ2237">
        <v>1</v>
      </c>
      <c r="BA2237">
        <v>1</v>
      </c>
      <c r="BB2237">
        <v>1</v>
      </c>
      <c r="BC2237">
        <v>1</v>
      </c>
      <c r="BD2237" t="s">
        <v>3</v>
      </c>
      <c r="BE2237" t="s">
        <v>3</v>
      </c>
      <c r="BF2237" t="s">
        <v>3</v>
      </c>
      <c r="BG2237" t="s">
        <v>3</v>
      </c>
      <c r="BH2237">
        <v>0</v>
      </c>
      <c r="BI2237">
        <v>4</v>
      </c>
      <c r="BJ2237" t="s">
        <v>45</v>
      </c>
      <c r="BM2237">
        <v>1</v>
      </c>
      <c r="BN2237">
        <v>0</v>
      </c>
      <c r="BO2237" t="s">
        <v>3</v>
      </c>
      <c r="BP2237">
        <v>0</v>
      </c>
      <c r="BQ2237">
        <v>1</v>
      </c>
      <c r="BR2237">
        <v>0</v>
      </c>
      <c r="BS2237">
        <v>1</v>
      </c>
      <c r="BT2237">
        <v>1</v>
      </c>
      <c r="BU2237">
        <v>1</v>
      </c>
      <c r="BV2237">
        <v>1</v>
      </c>
      <c r="BW2237">
        <v>1</v>
      </c>
      <c r="BX2237">
        <v>1</v>
      </c>
      <c r="BY2237" t="s">
        <v>3</v>
      </c>
      <c r="BZ2237">
        <v>0</v>
      </c>
      <c r="CA2237">
        <v>0</v>
      </c>
      <c r="CE2237">
        <v>0</v>
      </c>
      <c r="CF2237">
        <v>0</v>
      </c>
      <c r="CG2237">
        <v>0</v>
      </c>
      <c r="CM2237">
        <v>0</v>
      </c>
      <c r="CN2237" t="s">
        <v>3</v>
      </c>
      <c r="CO2237">
        <v>0</v>
      </c>
      <c r="CP2237">
        <f t="shared" si="1806"/>
        <v>0</v>
      </c>
      <c r="CQ2237">
        <f t="shared" si="1807"/>
        <v>0</v>
      </c>
      <c r="CR2237">
        <f>(((((ET2237*51))*BB2237-((EU2237*51))*BS2237)+AE2237*BS2237)*AV2237)</f>
        <v>1396.89</v>
      </c>
      <c r="CS2237">
        <f t="shared" si="1808"/>
        <v>759.39</v>
      </c>
      <c r="CT2237">
        <f t="shared" si="1809"/>
        <v>0</v>
      </c>
      <c r="CU2237">
        <f t="shared" si="1810"/>
        <v>0</v>
      </c>
      <c r="CV2237">
        <f t="shared" si="1811"/>
        <v>0</v>
      </c>
      <c r="CW2237">
        <f t="shared" si="1812"/>
        <v>0</v>
      </c>
      <c r="CX2237">
        <f t="shared" si="1813"/>
        <v>0</v>
      </c>
      <c r="CY2237">
        <f t="shared" si="1814"/>
        <v>0</v>
      </c>
      <c r="CZ2237">
        <f t="shared" si="1815"/>
        <v>0</v>
      </c>
      <c r="DC2237" t="s">
        <v>3</v>
      </c>
      <c r="DD2237" t="s">
        <v>46</v>
      </c>
      <c r="DE2237" t="s">
        <v>46</v>
      </c>
      <c r="DF2237" t="s">
        <v>46</v>
      </c>
      <c r="DG2237" t="s">
        <v>46</v>
      </c>
      <c r="DH2237" t="s">
        <v>3</v>
      </c>
      <c r="DI2237" t="s">
        <v>46</v>
      </c>
      <c r="DJ2237" t="s">
        <v>46</v>
      </c>
      <c r="DK2237" t="s">
        <v>3</v>
      </c>
      <c r="DL2237" t="s">
        <v>3</v>
      </c>
      <c r="DM2237" t="s">
        <v>3</v>
      </c>
      <c r="DN2237">
        <v>0</v>
      </c>
      <c r="DO2237">
        <v>0</v>
      </c>
      <c r="DP2237">
        <v>1</v>
      </c>
      <c r="DQ2237">
        <v>1</v>
      </c>
      <c r="DU2237">
        <v>1009</v>
      </c>
      <c r="DV2237" t="s">
        <v>27</v>
      </c>
      <c r="DW2237" t="s">
        <v>27</v>
      </c>
      <c r="DX2237">
        <v>1000</v>
      </c>
      <c r="EE2237">
        <v>51482691</v>
      </c>
      <c r="EF2237">
        <v>1</v>
      </c>
      <c r="EG2237" t="s">
        <v>21</v>
      </c>
      <c r="EH2237">
        <v>0</v>
      </c>
      <c r="EI2237" t="s">
        <v>3</v>
      </c>
      <c r="EJ2237">
        <v>4</v>
      </c>
      <c r="EK2237">
        <v>1</v>
      </c>
      <c r="EL2237" t="s">
        <v>37</v>
      </c>
      <c r="EM2237" t="s">
        <v>23</v>
      </c>
      <c r="EO2237" t="s">
        <v>3</v>
      </c>
      <c r="EQ2237">
        <v>0</v>
      </c>
      <c r="ER2237">
        <v>27.39</v>
      </c>
      <c r="ES2237">
        <v>0</v>
      </c>
      <c r="ET2237">
        <v>27.39</v>
      </c>
      <c r="EU2237">
        <v>14.89</v>
      </c>
      <c r="EV2237">
        <v>0</v>
      </c>
      <c r="EW2237">
        <v>0</v>
      </c>
      <c r="EX2237">
        <v>0</v>
      </c>
      <c r="EY2237">
        <v>0</v>
      </c>
      <c r="FQ2237">
        <v>0</v>
      </c>
      <c r="FR2237">
        <f t="shared" si="1816"/>
        <v>0</v>
      </c>
      <c r="FS2237">
        <v>0</v>
      </c>
      <c r="FX2237">
        <v>0</v>
      </c>
      <c r="FY2237">
        <v>0</v>
      </c>
      <c r="GA2237" t="s">
        <v>3</v>
      </c>
      <c r="GD2237">
        <v>1</v>
      </c>
      <c r="GF2237">
        <v>972108674</v>
      </c>
      <c r="GG2237">
        <v>2</v>
      </c>
      <c r="GH2237">
        <v>1</v>
      </c>
      <c r="GI2237">
        <v>-2</v>
      </c>
      <c r="GJ2237">
        <v>0</v>
      </c>
      <c r="GK2237">
        <v>0</v>
      </c>
      <c r="GL2237">
        <f t="shared" si="1817"/>
        <v>0</v>
      </c>
      <c r="GM2237">
        <f>ROUND(O2237+X2237+Y2237,2)+GX2237</f>
        <v>0</v>
      </c>
      <c r="GN2237">
        <f>IF(OR(BI2237=0,BI2237=1),ROUND(O2237+X2237+Y2237,2),0)</f>
        <v>0</v>
      </c>
      <c r="GO2237">
        <f>IF(BI2237=2,ROUND(O2237+X2237+Y2237,2),0)</f>
        <v>0</v>
      </c>
      <c r="GP2237">
        <f>IF(BI2237=4,ROUND(O2237+X2237+Y2237,2)+GX2237,0)</f>
        <v>0</v>
      </c>
      <c r="GR2237">
        <v>0</v>
      </c>
      <c r="GS2237">
        <v>3</v>
      </c>
      <c r="GT2237">
        <v>0</v>
      </c>
      <c r="GU2237" t="s">
        <v>46</v>
      </c>
      <c r="GV2237">
        <f>ROUND(((GT2237*51)),6)</f>
        <v>0</v>
      </c>
      <c r="GW2237">
        <v>1</v>
      </c>
      <c r="GX2237">
        <f t="shared" si="1818"/>
        <v>0</v>
      </c>
      <c r="HA2237">
        <v>0</v>
      </c>
      <c r="HB2237">
        <v>0</v>
      </c>
      <c r="HC2237">
        <f t="shared" si="1819"/>
        <v>0</v>
      </c>
      <c r="HE2237" t="s">
        <v>3</v>
      </c>
      <c r="HF2237" t="s">
        <v>3</v>
      </c>
      <c r="IK2237">
        <f t="shared" si="1820"/>
        <v>0</v>
      </c>
    </row>
    <row r="2238" spans="1:245" x14ac:dyDescent="0.2">
      <c r="A2238">
        <v>17</v>
      </c>
      <c r="B2238">
        <v>1</v>
      </c>
      <c r="E2238" t="s">
        <v>47</v>
      </c>
      <c r="F2238" t="s">
        <v>48</v>
      </c>
      <c r="G2238" t="s">
        <v>49</v>
      </c>
      <c r="H2238" t="s">
        <v>27</v>
      </c>
      <c r="I2238">
        <v>0</v>
      </c>
      <c r="J2238">
        <v>0</v>
      </c>
      <c r="O2238">
        <f t="shared" si="1790"/>
        <v>0</v>
      </c>
      <c r="P2238">
        <f t="shared" si="1791"/>
        <v>0</v>
      </c>
      <c r="Q2238">
        <f t="shared" si="1792"/>
        <v>0</v>
      </c>
      <c r="R2238">
        <f t="shared" si="1793"/>
        <v>0</v>
      </c>
      <c r="S2238">
        <f t="shared" si="1794"/>
        <v>0</v>
      </c>
      <c r="T2238">
        <f t="shared" si="1795"/>
        <v>0</v>
      </c>
      <c r="U2238">
        <f t="shared" si="1796"/>
        <v>0</v>
      </c>
      <c r="V2238">
        <f t="shared" si="1797"/>
        <v>0</v>
      </c>
      <c r="W2238">
        <f t="shared" si="1798"/>
        <v>0</v>
      </c>
      <c r="X2238">
        <f t="shared" si="1799"/>
        <v>0</v>
      </c>
      <c r="Y2238">
        <f t="shared" si="1800"/>
        <v>0</v>
      </c>
      <c r="AA2238">
        <v>52421674</v>
      </c>
      <c r="AB2238">
        <f t="shared" si="1801"/>
        <v>150.61000000000001</v>
      </c>
      <c r="AC2238">
        <f>ROUND((ES2238),6)</f>
        <v>150.61000000000001</v>
      </c>
      <c r="AD2238">
        <f>ROUND((((ET2238)-(EU2238))+AE2238),6)</f>
        <v>0</v>
      </c>
      <c r="AE2238">
        <f t="shared" ref="AE2238:AF2241" si="1821">ROUND((EU2238),6)</f>
        <v>0</v>
      </c>
      <c r="AF2238">
        <f t="shared" si="1821"/>
        <v>0</v>
      </c>
      <c r="AG2238">
        <f t="shared" si="1803"/>
        <v>0</v>
      </c>
      <c r="AH2238">
        <f t="shared" ref="AH2238:AI2241" si="1822">(EW2238)</f>
        <v>0</v>
      </c>
      <c r="AI2238">
        <f t="shared" si="1822"/>
        <v>0</v>
      </c>
      <c r="AJ2238">
        <f t="shared" si="1805"/>
        <v>0</v>
      </c>
      <c r="AK2238">
        <v>150.61000000000001</v>
      </c>
      <c r="AL2238">
        <v>150.61000000000001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1</v>
      </c>
      <c r="AW2238">
        <v>1</v>
      </c>
      <c r="AZ2238">
        <v>1</v>
      </c>
      <c r="BA2238">
        <v>1</v>
      </c>
      <c r="BB2238">
        <v>1</v>
      </c>
      <c r="BC2238">
        <v>1</v>
      </c>
      <c r="BD2238" t="s">
        <v>3</v>
      </c>
      <c r="BE2238" t="s">
        <v>3</v>
      </c>
      <c r="BF2238" t="s">
        <v>3</v>
      </c>
      <c r="BG2238" t="s">
        <v>3</v>
      </c>
      <c r="BH2238">
        <v>3</v>
      </c>
      <c r="BI2238">
        <v>1</v>
      </c>
      <c r="BJ2238" t="s">
        <v>3</v>
      </c>
      <c r="BM2238">
        <v>6001</v>
      </c>
      <c r="BN2238">
        <v>0</v>
      </c>
      <c r="BO2238" t="s">
        <v>3</v>
      </c>
      <c r="BP2238">
        <v>0</v>
      </c>
      <c r="BQ2238">
        <v>0</v>
      </c>
      <c r="BR2238">
        <v>0</v>
      </c>
      <c r="BS2238">
        <v>1</v>
      </c>
      <c r="BT2238">
        <v>1</v>
      </c>
      <c r="BU2238">
        <v>1</v>
      </c>
      <c r="BV2238">
        <v>1</v>
      </c>
      <c r="BW2238">
        <v>1</v>
      </c>
      <c r="BX2238">
        <v>1</v>
      </c>
      <c r="BY2238" t="s">
        <v>3</v>
      </c>
      <c r="BZ2238">
        <v>0</v>
      </c>
      <c r="CA2238">
        <v>0</v>
      </c>
      <c r="CE2238">
        <v>0</v>
      </c>
      <c r="CF2238">
        <v>0</v>
      </c>
      <c r="CG2238">
        <v>0</v>
      </c>
      <c r="CM2238">
        <v>0</v>
      </c>
      <c r="CN2238" t="s">
        <v>3</v>
      </c>
      <c r="CO2238">
        <v>0</v>
      </c>
      <c r="CP2238">
        <f t="shared" si="1806"/>
        <v>0</v>
      </c>
      <c r="CQ2238">
        <f t="shared" si="1807"/>
        <v>150.61000000000001</v>
      </c>
      <c r="CR2238">
        <f>((((ET2238)*BB2238-(EU2238)*BS2238)+AE2238*BS2238)*AV2238)</f>
        <v>0</v>
      </c>
      <c r="CS2238">
        <f t="shared" si="1808"/>
        <v>0</v>
      </c>
      <c r="CT2238">
        <f t="shared" si="1809"/>
        <v>0</v>
      </c>
      <c r="CU2238">
        <f t="shared" si="1810"/>
        <v>0</v>
      </c>
      <c r="CV2238">
        <f t="shared" si="1811"/>
        <v>0</v>
      </c>
      <c r="CW2238">
        <f t="shared" si="1812"/>
        <v>0</v>
      </c>
      <c r="CX2238">
        <f t="shared" si="1813"/>
        <v>0</v>
      </c>
      <c r="CY2238">
        <f t="shared" si="1814"/>
        <v>0</v>
      </c>
      <c r="CZ2238">
        <f t="shared" si="1815"/>
        <v>0</v>
      </c>
      <c r="DC2238" t="s">
        <v>3</v>
      </c>
      <c r="DD2238" t="s">
        <v>3</v>
      </c>
      <c r="DE2238" t="s">
        <v>3</v>
      </c>
      <c r="DF2238" t="s">
        <v>3</v>
      </c>
      <c r="DG2238" t="s">
        <v>3</v>
      </c>
      <c r="DH2238" t="s">
        <v>3</v>
      </c>
      <c r="DI2238" t="s">
        <v>3</v>
      </c>
      <c r="DJ2238" t="s">
        <v>3</v>
      </c>
      <c r="DK2238" t="s">
        <v>3</v>
      </c>
      <c r="DL2238" t="s">
        <v>3</v>
      </c>
      <c r="DM2238" t="s">
        <v>3</v>
      </c>
      <c r="DN2238">
        <v>0</v>
      </c>
      <c r="DO2238">
        <v>0</v>
      </c>
      <c r="DP2238">
        <v>1</v>
      </c>
      <c r="DQ2238">
        <v>1</v>
      </c>
      <c r="DU2238">
        <v>1009</v>
      </c>
      <c r="DV2238" t="s">
        <v>27</v>
      </c>
      <c r="DW2238" t="s">
        <v>27</v>
      </c>
      <c r="DX2238">
        <v>1000</v>
      </c>
      <c r="EE2238">
        <v>51764353</v>
      </c>
      <c r="EF2238">
        <v>0</v>
      </c>
      <c r="EG2238" t="s">
        <v>50</v>
      </c>
      <c r="EH2238">
        <v>0</v>
      </c>
      <c r="EI2238" t="s">
        <v>3</v>
      </c>
      <c r="EJ2238">
        <v>1</v>
      </c>
      <c r="EK2238">
        <v>6001</v>
      </c>
      <c r="EL2238" t="s">
        <v>51</v>
      </c>
      <c r="EM2238" t="s">
        <v>50</v>
      </c>
      <c r="EO2238" t="s">
        <v>3</v>
      </c>
      <c r="EQ2238">
        <v>0</v>
      </c>
      <c r="ER2238">
        <v>150.61000000000001</v>
      </c>
      <c r="ES2238">
        <v>150.61000000000001</v>
      </c>
      <c r="ET2238">
        <v>0</v>
      </c>
      <c r="EU2238">
        <v>0</v>
      </c>
      <c r="EV2238">
        <v>0</v>
      </c>
      <c r="EW2238">
        <v>0</v>
      </c>
      <c r="EX2238">
        <v>0</v>
      </c>
      <c r="EY2238">
        <v>0</v>
      </c>
      <c r="EZ2238">
        <v>5</v>
      </c>
      <c r="FC2238">
        <v>1</v>
      </c>
      <c r="FD2238">
        <v>18</v>
      </c>
      <c r="FF2238">
        <v>180.73</v>
      </c>
      <c r="FQ2238">
        <v>0</v>
      </c>
      <c r="FR2238">
        <f t="shared" si="1816"/>
        <v>0</v>
      </c>
      <c r="FS2238">
        <v>0</v>
      </c>
      <c r="FX2238">
        <v>0</v>
      </c>
      <c r="FY2238">
        <v>0</v>
      </c>
      <c r="GA2238" t="s">
        <v>52</v>
      </c>
      <c r="GD2238">
        <v>0</v>
      </c>
      <c r="GF2238">
        <v>-611639470</v>
      </c>
      <c r="GG2238">
        <v>2</v>
      </c>
      <c r="GH2238">
        <v>3</v>
      </c>
      <c r="GI2238">
        <v>-2</v>
      </c>
      <c r="GJ2238">
        <v>0</v>
      </c>
      <c r="GK2238">
        <f>ROUND(R2238*(R12)/100,2)</f>
        <v>0</v>
      </c>
      <c r="GL2238">
        <f t="shared" si="1817"/>
        <v>0</v>
      </c>
      <c r="GM2238">
        <f>ROUND(O2238+X2238+Y2238+GK2238,2)+GX2238</f>
        <v>0</v>
      </c>
      <c r="GN2238">
        <f>IF(OR(BI2238=0,BI2238=1),ROUND(O2238+X2238+Y2238+GK2238,2),0)</f>
        <v>0</v>
      </c>
      <c r="GO2238">
        <f>IF(BI2238=2,ROUND(O2238+X2238+Y2238+GK2238,2),0)</f>
        <v>0</v>
      </c>
      <c r="GP2238">
        <f>IF(BI2238=4,ROUND(O2238+X2238+Y2238+GK2238,2)+GX2238,0)</f>
        <v>0</v>
      </c>
      <c r="GR2238">
        <v>1</v>
      </c>
      <c r="GS2238">
        <v>1</v>
      </c>
      <c r="GT2238">
        <v>0</v>
      </c>
      <c r="GU2238" t="s">
        <v>3</v>
      </c>
      <c r="GV2238">
        <f t="shared" ref="GV2238:GV2244" si="1823">ROUND((GT2238),6)</f>
        <v>0</v>
      </c>
      <c r="GW2238">
        <v>1</v>
      </c>
      <c r="GX2238">
        <f t="shared" si="1818"/>
        <v>0</v>
      </c>
      <c r="HA2238">
        <v>0</v>
      </c>
      <c r="HB2238">
        <v>0</v>
      </c>
      <c r="HC2238">
        <f t="shared" si="1819"/>
        <v>0</v>
      </c>
      <c r="HE2238" t="s">
        <v>53</v>
      </c>
      <c r="HF2238" t="s">
        <v>53</v>
      </c>
      <c r="IK2238">
        <f t="shared" si="1820"/>
        <v>0</v>
      </c>
    </row>
    <row r="2239" spans="1:245" x14ac:dyDescent="0.2">
      <c r="A2239">
        <v>17</v>
      </c>
      <c r="B2239">
        <v>1</v>
      </c>
      <c r="C2239">
        <f>ROW(SmtRes!A716)</f>
        <v>716</v>
      </c>
      <c r="D2239">
        <f>ROW(EtalonRes!A688)</f>
        <v>688</v>
      </c>
      <c r="E2239" t="s">
        <v>3</v>
      </c>
      <c r="F2239" t="s">
        <v>156</v>
      </c>
      <c r="G2239" t="s">
        <v>157</v>
      </c>
      <c r="H2239" t="s">
        <v>132</v>
      </c>
      <c r="I2239">
        <v>0</v>
      </c>
      <c r="J2239">
        <v>0</v>
      </c>
      <c r="O2239">
        <f t="shared" si="1790"/>
        <v>0</v>
      </c>
      <c r="P2239">
        <f t="shared" si="1791"/>
        <v>0</v>
      </c>
      <c r="Q2239">
        <f t="shared" si="1792"/>
        <v>0</v>
      </c>
      <c r="R2239">
        <f t="shared" si="1793"/>
        <v>0</v>
      </c>
      <c r="S2239">
        <f t="shared" si="1794"/>
        <v>0</v>
      </c>
      <c r="T2239">
        <f t="shared" si="1795"/>
        <v>0</v>
      </c>
      <c r="U2239">
        <f t="shared" si="1796"/>
        <v>0</v>
      </c>
      <c r="V2239">
        <f t="shared" si="1797"/>
        <v>0</v>
      </c>
      <c r="W2239">
        <f t="shared" si="1798"/>
        <v>0</v>
      </c>
      <c r="X2239">
        <f t="shared" si="1799"/>
        <v>0</v>
      </c>
      <c r="Y2239">
        <f t="shared" si="1800"/>
        <v>0</v>
      </c>
      <c r="AA2239">
        <v>-1</v>
      </c>
      <c r="AB2239">
        <f t="shared" si="1801"/>
        <v>41951.1</v>
      </c>
      <c r="AC2239">
        <f>ROUND((ES2239),6)</f>
        <v>0</v>
      </c>
      <c r="AD2239">
        <f>ROUND((((ET2239)-(EU2239))+AE2239),6)</f>
        <v>0</v>
      </c>
      <c r="AE2239">
        <f t="shared" si="1821"/>
        <v>0</v>
      </c>
      <c r="AF2239">
        <f t="shared" si="1821"/>
        <v>41951.1</v>
      </c>
      <c r="AG2239">
        <f t="shared" si="1803"/>
        <v>0</v>
      </c>
      <c r="AH2239">
        <f t="shared" si="1822"/>
        <v>221.6</v>
      </c>
      <c r="AI2239">
        <f t="shared" si="1822"/>
        <v>0</v>
      </c>
      <c r="AJ2239">
        <f t="shared" si="1805"/>
        <v>0</v>
      </c>
      <c r="AK2239">
        <v>41951.1</v>
      </c>
      <c r="AL2239">
        <v>0</v>
      </c>
      <c r="AM2239">
        <v>0</v>
      </c>
      <c r="AN2239">
        <v>0</v>
      </c>
      <c r="AO2239">
        <v>41951.1</v>
      </c>
      <c r="AP2239">
        <v>0</v>
      </c>
      <c r="AQ2239">
        <v>221.6</v>
      </c>
      <c r="AR2239">
        <v>0</v>
      </c>
      <c r="AS2239">
        <v>0</v>
      </c>
      <c r="AT2239">
        <v>70</v>
      </c>
      <c r="AU2239">
        <v>10</v>
      </c>
      <c r="AV2239">
        <v>1</v>
      </c>
      <c r="AW2239">
        <v>1</v>
      </c>
      <c r="AZ2239">
        <v>1</v>
      </c>
      <c r="BA2239">
        <v>1</v>
      </c>
      <c r="BB2239">
        <v>1</v>
      </c>
      <c r="BC2239">
        <v>1</v>
      </c>
      <c r="BD2239" t="s">
        <v>3</v>
      </c>
      <c r="BE2239" t="s">
        <v>3</v>
      </c>
      <c r="BF2239" t="s">
        <v>3</v>
      </c>
      <c r="BG2239" t="s">
        <v>3</v>
      </c>
      <c r="BH2239">
        <v>0</v>
      </c>
      <c r="BI2239">
        <v>4</v>
      </c>
      <c r="BJ2239" t="s">
        <v>158</v>
      </c>
      <c r="BM2239">
        <v>0</v>
      </c>
      <c r="BN2239">
        <v>0</v>
      </c>
      <c r="BO2239" t="s">
        <v>3</v>
      </c>
      <c r="BP2239">
        <v>0</v>
      </c>
      <c r="BQ2239">
        <v>1</v>
      </c>
      <c r="BR2239">
        <v>0</v>
      </c>
      <c r="BS2239">
        <v>1</v>
      </c>
      <c r="BT2239">
        <v>1</v>
      </c>
      <c r="BU2239">
        <v>1</v>
      </c>
      <c r="BV2239">
        <v>1</v>
      </c>
      <c r="BW2239">
        <v>1</v>
      </c>
      <c r="BX2239">
        <v>1</v>
      </c>
      <c r="BY2239" t="s">
        <v>3</v>
      </c>
      <c r="BZ2239">
        <v>70</v>
      </c>
      <c r="CA2239">
        <v>10</v>
      </c>
      <c r="CE2239">
        <v>0</v>
      </c>
      <c r="CF2239">
        <v>0</v>
      </c>
      <c r="CG2239">
        <v>0</v>
      </c>
      <c r="CM2239">
        <v>0</v>
      </c>
      <c r="CN2239" t="s">
        <v>3</v>
      </c>
      <c r="CO2239">
        <v>0</v>
      </c>
      <c r="CP2239">
        <f t="shared" si="1806"/>
        <v>0</v>
      </c>
      <c r="CQ2239">
        <f t="shared" si="1807"/>
        <v>0</v>
      </c>
      <c r="CR2239">
        <f>((((ET2239)*BB2239-(EU2239)*BS2239)+AE2239*BS2239)*AV2239)</f>
        <v>0</v>
      </c>
      <c r="CS2239">
        <f t="shared" si="1808"/>
        <v>0</v>
      </c>
      <c r="CT2239">
        <f t="shared" si="1809"/>
        <v>41951.1</v>
      </c>
      <c r="CU2239">
        <f t="shared" si="1810"/>
        <v>0</v>
      </c>
      <c r="CV2239">
        <f t="shared" si="1811"/>
        <v>221.6</v>
      </c>
      <c r="CW2239">
        <f t="shared" si="1812"/>
        <v>0</v>
      </c>
      <c r="CX2239">
        <f t="shared" si="1813"/>
        <v>0</v>
      </c>
      <c r="CY2239">
        <f t="shared" si="1814"/>
        <v>0</v>
      </c>
      <c r="CZ2239">
        <f t="shared" si="1815"/>
        <v>0</v>
      </c>
      <c r="DC2239" t="s">
        <v>3</v>
      </c>
      <c r="DD2239" t="s">
        <v>3</v>
      </c>
      <c r="DE2239" t="s">
        <v>3</v>
      </c>
      <c r="DF2239" t="s">
        <v>3</v>
      </c>
      <c r="DG2239" t="s">
        <v>3</v>
      </c>
      <c r="DH2239" t="s">
        <v>3</v>
      </c>
      <c r="DI2239" t="s">
        <v>3</v>
      </c>
      <c r="DJ2239" t="s">
        <v>3</v>
      </c>
      <c r="DK2239" t="s">
        <v>3</v>
      </c>
      <c r="DL2239" t="s">
        <v>3</v>
      </c>
      <c r="DM2239" t="s">
        <v>3</v>
      </c>
      <c r="DN2239">
        <v>0</v>
      </c>
      <c r="DO2239">
        <v>0</v>
      </c>
      <c r="DP2239">
        <v>1</v>
      </c>
      <c r="DQ2239">
        <v>1</v>
      </c>
      <c r="DU2239">
        <v>1007</v>
      </c>
      <c r="DV2239" t="s">
        <v>132</v>
      </c>
      <c r="DW2239" t="s">
        <v>132</v>
      </c>
      <c r="DX2239">
        <v>100</v>
      </c>
      <c r="EE2239">
        <v>51482689</v>
      </c>
      <c r="EF2239">
        <v>1</v>
      </c>
      <c r="EG2239" t="s">
        <v>21</v>
      </c>
      <c r="EH2239">
        <v>0</v>
      </c>
      <c r="EI2239" t="s">
        <v>3</v>
      </c>
      <c r="EJ2239">
        <v>4</v>
      </c>
      <c r="EK2239">
        <v>0</v>
      </c>
      <c r="EL2239" t="s">
        <v>22</v>
      </c>
      <c r="EM2239" t="s">
        <v>23</v>
      </c>
      <c r="EO2239" t="s">
        <v>3</v>
      </c>
      <c r="EQ2239">
        <v>1024</v>
      </c>
      <c r="ER2239">
        <v>41951.1</v>
      </c>
      <c r="ES2239">
        <v>0</v>
      </c>
      <c r="ET2239">
        <v>0</v>
      </c>
      <c r="EU2239">
        <v>0</v>
      </c>
      <c r="EV2239">
        <v>41951.1</v>
      </c>
      <c r="EW2239">
        <v>221.6</v>
      </c>
      <c r="EX2239">
        <v>0</v>
      </c>
      <c r="EY2239">
        <v>0</v>
      </c>
      <c r="FQ2239">
        <v>0</v>
      </c>
      <c r="FR2239">
        <f t="shared" si="1816"/>
        <v>0</v>
      </c>
      <c r="FS2239">
        <v>0</v>
      </c>
      <c r="FX2239">
        <v>70</v>
      </c>
      <c r="FY2239">
        <v>10</v>
      </c>
      <c r="GA2239" t="s">
        <v>3</v>
      </c>
      <c r="GD2239">
        <v>0</v>
      </c>
      <c r="GF2239">
        <v>-447582349</v>
      </c>
      <c r="GG2239">
        <v>2</v>
      </c>
      <c r="GH2239">
        <v>1</v>
      </c>
      <c r="GI2239">
        <v>-2</v>
      </c>
      <c r="GJ2239">
        <v>0</v>
      </c>
      <c r="GK2239">
        <f>ROUND(R2239*(R12)/100,2)</f>
        <v>0</v>
      </c>
      <c r="GL2239">
        <f t="shared" si="1817"/>
        <v>0</v>
      </c>
      <c r="GM2239">
        <f>ROUND(O2239+X2239+Y2239+GK2239,2)+GX2239</f>
        <v>0</v>
      </c>
      <c r="GN2239">
        <f>IF(OR(BI2239=0,BI2239=1),ROUND(O2239+X2239+Y2239+GK2239,2),0)</f>
        <v>0</v>
      </c>
      <c r="GO2239">
        <f>IF(BI2239=2,ROUND(O2239+X2239+Y2239+GK2239,2),0)</f>
        <v>0</v>
      </c>
      <c r="GP2239">
        <f>IF(BI2239=4,ROUND(O2239+X2239+Y2239+GK2239,2)+GX2239,0)</f>
        <v>0</v>
      </c>
      <c r="GR2239">
        <v>0</v>
      </c>
      <c r="GS2239">
        <v>3</v>
      </c>
      <c r="GT2239">
        <v>0</v>
      </c>
      <c r="GU2239" t="s">
        <v>3</v>
      </c>
      <c r="GV2239">
        <f t="shared" si="1823"/>
        <v>0</v>
      </c>
      <c r="GW2239">
        <v>1</v>
      </c>
      <c r="GX2239">
        <f t="shared" si="1818"/>
        <v>0</v>
      </c>
      <c r="HA2239">
        <v>0</v>
      </c>
      <c r="HB2239">
        <v>0</v>
      </c>
      <c r="HC2239">
        <f t="shared" si="1819"/>
        <v>0</v>
      </c>
      <c r="HE2239" t="s">
        <v>3</v>
      </c>
      <c r="HF2239" t="s">
        <v>3</v>
      </c>
      <c r="IK2239">
        <f t="shared" si="1820"/>
        <v>0</v>
      </c>
    </row>
    <row r="2240" spans="1:245" x14ac:dyDescent="0.2">
      <c r="A2240">
        <v>17</v>
      </c>
      <c r="B2240">
        <v>1</v>
      </c>
      <c r="C2240">
        <f>ROW(SmtRes!A717)</f>
        <v>717</v>
      </c>
      <c r="D2240">
        <f>ROW(EtalonRes!A689)</f>
        <v>689</v>
      </c>
      <c r="E2240" t="s">
        <v>3</v>
      </c>
      <c r="F2240" t="s">
        <v>160</v>
      </c>
      <c r="G2240" t="s">
        <v>161</v>
      </c>
      <c r="H2240" t="s">
        <v>132</v>
      </c>
      <c r="I2240">
        <v>0</v>
      </c>
      <c r="J2240">
        <v>0</v>
      </c>
      <c r="O2240">
        <f t="shared" si="1790"/>
        <v>0</v>
      </c>
      <c r="P2240">
        <f t="shared" si="1791"/>
        <v>0</v>
      </c>
      <c r="Q2240">
        <f t="shared" si="1792"/>
        <v>0</v>
      </c>
      <c r="R2240">
        <f t="shared" si="1793"/>
        <v>0</v>
      </c>
      <c r="S2240">
        <f t="shared" si="1794"/>
        <v>0</v>
      </c>
      <c r="T2240">
        <f t="shared" si="1795"/>
        <v>0</v>
      </c>
      <c r="U2240">
        <f t="shared" si="1796"/>
        <v>0</v>
      </c>
      <c r="V2240">
        <f t="shared" si="1797"/>
        <v>0</v>
      </c>
      <c r="W2240">
        <f t="shared" si="1798"/>
        <v>0</v>
      </c>
      <c r="X2240">
        <f t="shared" si="1799"/>
        <v>0</v>
      </c>
      <c r="Y2240">
        <f t="shared" si="1800"/>
        <v>0</v>
      </c>
      <c r="AA2240">
        <v>-1</v>
      </c>
      <c r="AB2240">
        <f t="shared" si="1801"/>
        <v>11130.3</v>
      </c>
      <c r="AC2240">
        <f>ROUND((ES2240),6)</f>
        <v>0</v>
      </c>
      <c r="AD2240">
        <f>ROUND((((ET2240)-(EU2240))+AE2240),6)</f>
        <v>0</v>
      </c>
      <c r="AE2240">
        <f t="shared" si="1821"/>
        <v>0</v>
      </c>
      <c r="AF2240">
        <f t="shared" si="1821"/>
        <v>11130.3</v>
      </c>
      <c r="AG2240">
        <f t="shared" si="1803"/>
        <v>0</v>
      </c>
      <c r="AH2240">
        <f t="shared" si="1822"/>
        <v>83</v>
      </c>
      <c r="AI2240">
        <f t="shared" si="1822"/>
        <v>0</v>
      </c>
      <c r="AJ2240">
        <f t="shared" si="1805"/>
        <v>0</v>
      </c>
      <c r="AK2240">
        <v>11130.3</v>
      </c>
      <c r="AL2240">
        <v>0</v>
      </c>
      <c r="AM2240">
        <v>0</v>
      </c>
      <c r="AN2240">
        <v>0</v>
      </c>
      <c r="AO2240">
        <v>11130.3</v>
      </c>
      <c r="AP2240">
        <v>0</v>
      </c>
      <c r="AQ2240">
        <v>83</v>
      </c>
      <c r="AR2240">
        <v>0</v>
      </c>
      <c r="AS2240">
        <v>0</v>
      </c>
      <c r="AT2240">
        <v>70</v>
      </c>
      <c r="AU2240">
        <v>10</v>
      </c>
      <c r="AV2240">
        <v>1</v>
      </c>
      <c r="AW2240">
        <v>1</v>
      </c>
      <c r="AZ2240">
        <v>1</v>
      </c>
      <c r="BA2240">
        <v>1</v>
      </c>
      <c r="BB2240">
        <v>1</v>
      </c>
      <c r="BC2240">
        <v>1</v>
      </c>
      <c r="BD2240" t="s">
        <v>3</v>
      </c>
      <c r="BE2240" t="s">
        <v>3</v>
      </c>
      <c r="BF2240" t="s">
        <v>3</v>
      </c>
      <c r="BG2240" t="s">
        <v>3</v>
      </c>
      <c r="BH2240">
        <v>0</v>
      </c>
      <c r="BI2240">
        <v>4</v>
      </c>
      <c r="BJ2240" t="s">
        <v>162</v>
      </c>
      <c r="BM2240">
        <v>0</v>
      </c>
      <c r="BN2240">
        <v>0</v>
      </c>
      <c r="BO2240" t="s">
        <v>3</v>
      </c>
      <c r="BP2240">
        <v>0</v>
      </c>
      <c r="BQ2240">
        <v>1</v>
      </c>
      <c r="BR2240">
        <v>0</v>
      </c>
      <c r="BS2240">
        <v>1</v>
      </c>
      <c r="BT2240">
        <v>1</v>
      </c>
      <c r="BU2240">
        <v>1</v>
      </c>
      <c r="BV2240">
        <v>1</v>
      </c>
      <c r="BW2240">
        <v>1</v>
      </c>
      <c r="BX2240">
        <v>1</v>
      </c>
      <c r="BY2240" t="s">
        <v>3</v>
      </c>
      <c r="BZ2240">
        <v>70</v>
      </c>
      <c r="CA2240">
        <v>10</v>
      </c>
      <c r="CE2240">
        <v>0</v>
      </c>
      <c r="CF2240">
        <v>0</v>
      </c>
      <c r="CG2240">
        <v>0</v>
      </c>
      <c r="CM2240">
        <v>0</v>
      </c>
      <c r="CN2240" t="s">
        <v>3</v>
      </c>
      <c r="CO2240">
        <v>0</v>
      </c>
      <c r="CP2240">
        <f t="shared" si="1806"/>
        <v>0</v>
      </c>
      <c r="CQ2240">
        <f t="shared" si="1807"/>
        <v>0</v>
      </c>
      <c r="CR2240">
        <f>((((ET2240)*BB2240-(EU2240)*BS2240)+AE2240*BS2240)*AV2240)</f>
        <v>0</v>
      </c>
      <c r="CS2240">
        <f t="shared" si="1808"/>
        <v>0</v>
      </c>
      <c r="CT2240">
        <f t="shared" si="1809"/>
        <v>11130.3</v>
      </c>
      <c r="CU2240">
        <f t="shared" si="1810"/>
        <v>0</v>
      </c>
      <c r="CV2240">
        <f t="shared" si="1811"/>
        <v>83</v>
      </c>
      <c r="CW2240">
        <f t="shared" si="1812"/>
        <v>0</v>
      </c>
      <c r="CX2240">
        <f t="shared" si="1813"/>
        <v>0</v>
      </c>
      <c r="CY2240">
        <f t="shared" si="1814"/>
        <v>0</v>
      </c>
      <c r="CZ2240">
        <f t="shared" si="1815"/>
        <v>0</v>
      </c>
      <c r="DC2240" t="s">
        <v>3</v>
      </c>
      <c r="DD2240" t="s">
        <v>3</v>
      </c>
      <c r="DE2240" t="s">
        <v>3</v>
      </c>
      <c r="DF2240" t="s">
        <v>3</v>
      </c>
      <c r="DG2240" t="s">
        <v>3</v>
      </c>
      <c r="DH2240" t="s">
        <v>3</v>
      </c>
      <c r="DI2240" t="s">
        <v>3</v>
      </c>
      <c r="DJ2240" t="s">
        <v>3</v>
      </c>
      <c r="DK2240" t="s">
        <v>3</v>
      </c>
      <c r="DL2240" t="s">
        <v>3</v>
      </c>
      <c r="DM2240" t="s">
        <v>3</v>
      </c>
      <c r="DN2240">
        <v>0</v>
      </c>
      <c r="DO2240">
        <v>0</v>
      </c>
      <c r="DP2240">
        <v>1</v>
      </c>
      <c r="DQ2240">
        <v>1</v>
      </c>
      <c r="DU2240">
        <v>1007</v>
      </c>
      <c r="DV2240" t="s">
        <v>132</v>
      </c>
      <c r="DW2240" t="s">
        <v>132</v>
      </c>
      <c r="DX2240">
        <v>100</v>
      </c>
      <c r="EE2240">
        <v>51482689</v>
      </c>
      <c r="EF2240">
        <v>1</v>
      </c>
      <c r="EG2240" t="s">
        <v>21</v>
      </c>
      <c r="EH2240">
        <v>0</v>
      </c>
      <c r="EI2240" t="s">
        <v>3</v>
      </c>
      <c r="EJ2240">
        <v>4</v>
      </c>
      <c r="EK2240">
        <v>0</v>
      </c>
      <c r="EL2240" t="s">
        <v>22</v>
      </c>
      <c r="EM2240" t="s">
        <v>23</v>
      </c>
      <c r="EO2240" t="s">
        <v>3</v>
      </c>
      <c r="EQ2240">
        <v>1024</v>
      </c>
      <c r="ER2240">
        <v>11130.3</v>
      </c>
      <c r="ES2240">
        <v>0</v>
      </c>
      <c r="ET2240">
        <v>0</v>
      </c>
      <c r="EU2240">
        <v>0</v>
      </c>
      <c r="EV2240">
        <v>11130.3</v>
      </c>
      <c r="EW2240">
        <v>83</v>
      </c>
      <c r="EX2240">
        <v>0</v>
      </c>
      <c r="EY2240">
        <v>0</v>
      </c>
      <c r="FQ2240">
        <v>0</v>
      </c>
      <c r="FR2240">
        <f t="shared" si="1816"/>
        <v>0</v>
      </c>
      <c r="FS2240">
        <v>0</v>
      </c>
      <c r="FX2240">
        <v>70</v>
      </c>
      <c r="FY2240">
        <v>10</v>
      </c>
      <c r="GA2240" t="s">
        <v>3</v>
      </c>
      <c r="GD2240">
        <v>0</v>
      </c>
      <c r="GF2240">
        <v>-1064522646</v>
      </c>
      <c r="GG2240">
        <v>2</v>
      </c>
      <c r="GH2240">
        <v>1</v>
      </c>
      <c r="GI2240">
        <v>-2</v>
      </c>
      <c r="GJ2240">
        <v>0</v>
      </c>
      <c r="GK2240">
        <f>ROUND(R2240*(R12)/100,2)</f>
        <v>0</v>
      </c>
      <c r="GL2240">
        <f t="shared" si="1817"/>
        <v>0</v>
      </c>
      <c r="GM2240">
        <f>ROUND(O2240+X2240+Y2240+GK2240,2)+GX2240</f>
        <v>0</v>
      </c>
      <c r="GN2240">
        <f>IF(OR(BI2240=0,BI2240=1),ROUND(O2240+X2240+Y2240+GK2240,2),0)</f>
        <v>0</v>
      </c>
      <c r="GO2240">
        <f>IF(BI2240=2,ROUND(O2240+X2240+Y2240+GK2240,2),0)</f>
        <v>0</v>
      </c>
      <c r="GP2240">
        <f>IF(BI2240=4,ROUND(O2240+X2240+Y2240+GK2240,2)+GX2240,0)</f>
        <v>0</v>
      </c>
      <c r="GR2240">
        <v>0</v>
      </c>
      <c r="GS2240">
        <v>3</v>
      </c>
      <c r="GT2240">
        <v>0</v>
      </c>
      <c r="GU2240" t="s">
        <v>3</v>
      </c>
      <c r="GV2240">
        <f t="shared" si="1823"/>
        <v>0</v>
      </c>
      <c r="GW2240">
        <v>1</v>
      </c>
      <c r="GX2240">
        <f t="shared" si="1818"/>
        <v>0</v>
      </c>
      <c r="HA2240">
        <v>0</v>
      </c>
      <c r="HB2240">
        <v>0</v>
      </c>
      <c r="HC2240">
        <f t="shared" si="1819"/>
        <v>0</v>
      </c>
      <c r="HE2240" t="s">
        <v>3</v>
      </c>
      <c r="HF2240" t="s">
        <v>3</v>
      </c>
      <c r="IK2240">
        <f t="shared" si="1820"/>
        <v>0</v>
      </c>
    </row>
    <row r="2241" spans="1:245" x14ac:dyDescent="0.2">
      <c r="A2241">
        <v>17</v>
      </c>
      <c r="B2241">
        <v>1</v>
      </c>
      <c r="C2241">
        <f>ROW(SmtRes!A718)</f>
        <v>718</v>
      </c>
      <c r="D2241">
        <f>ROW(EtalonRes!A690)</f>
        <v>690</v>
      </c>
      <c r="E2241" t="s">
        <v>3</v>
      </c>
      <c r="F2241" t="s">
        <v>164</v>
      </c>
      <c r="G2241" t="s">
        <v>165</v>
      </c>
      <c r="H2241" t="s">
        <v>166</v>
      </c>
      <c r="I2241">
        <v>0</v>
      </c>
      <c r="J2241">
        <v>0</v>
      </c>
      <c r="O2241">
        <f t="shared" si="1790"/>
        <v>0</v>
      </c>
      <c r="P2241">
        <f t="shared" si="1791"/>
        <v>0</v>
      </c>
      <c r="Q2241">
        <f t="shared" si="1792"/>
        <v>0</v>
      </c>
      <c r="R2241">
        <f t="shared" si="1793"/>
        <v>0</v>
      </c>
      <c r="S2241">
        <f t="shared" si="1794"/>
        <v>0</v>
      </c>
      <c r="T2241">
        <f t="shared" si="1795"/>
        <v>0</v>
      </c>
      <c r="U2241">
        <f t="shared" si="1796"/>
        <v>0</v>
      </c>
      <c r="V2241">
        <f t="shared" si="1797"/>
        <v>0</v>
      </c>
      <c r="W2241">
        <f t="shared" si="1798"/>
        <v>0</v>
      </c>
      <c r="X2241">
        <f t="shared" si="1799"/>
        <v>0</v>
      </c>
      <c r="Y2241">
        <f t="shared" si="1800"/>
        <v>0</v>
      </c>
      <c r="AA2241">
        <v>-1</v>
      </c>
      <c r="AB2241">
        <f t="shared" si="1801"/>
        <v>47.27</v>
      </c>
      <c r="AC2241">
        <f>ROUND((ES2241),6)</f>
        <v>0</v>
      </c>
      <c r="AD2241">
        <f>ROUND((((ET2241)-(EU2241))+AE2241),6)</f>
        <v>47.27</v>
      </c>
      <c r="AE2241">
        <f t="shared" si="1821"/>
        <v>25.66</v>
      </c>
      <c r="AF2241">
        <f t="shared" si="1821"/>
        <v>0</v>
      </c>
      <c r="AG2241">
        <f t="shared" si="1803"/>
        <v>0</v>
      </c>
      <c r="AH2241">
        <f t="shared" si="1822"/>
        <v>0</v>
      </c>
      <c r="AI2241">
        <f t="shared" si="1822"/>
        <v>0</v>
      </c>
      <c r="AJ2241">
        <f t="shared" si="1805"/>
        <v>0</v>
      </c>
      <c r="AK2241">
        <v>47.27</v>
      </c>
      <c r="AL2241">
        <v>0</v>
      </c>
      <c r="AM2241">
        <v>47.27</v>
      </c>
      <c r="AN2241">
        <v>25.66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1</v>
      </c>
      <c r="AW2241">
        <v>1</v>
      </c>
      <c r="AZ2241">
        <v>1</v>
      </c>
      <c r="BA2241">
        <v>1</v>
      </c>
      <c r="BB2241">
        <v>1</v>
      </c>
      <c r="BC2241">
        <v>1</v>
      </c>
      <c r="BD2241" t="s">
        <v>3</v>
      </c>
      <c r="BE2241" t="s">
        <v>3</v>
      </c>
      <c r="BF2241" t="s">
        <v>3</v>
      </c>
      <c r="BG2241" t="s">
        <v>3</v>
      </c>
      <c r="BH2241">
        <v>0</v>
      </c>
      <c r="BI2241">
        <v>4</v>
      </c>
      <c r="BJ2241" t="s">
        <v>167</v>
      </c>
      <c r="BM2241">
        <v>1</v>
      </c>
      <c r="BN2241">
        <v>0</v>
      </c>
      <c r="BO2241" t="s">
        <v>3</v>
      </c>
      <c r="BP2241">
        <v>0</v>
      </c>
      <c r="BQ2241">
        <v>1</v>
      </c>
      <c r="BR2241">
        <v>0</v>
      </c>
      <c r="BS2241">
        <v>1</v>
      </c>
      <c r="BT2241">
        <v>1</v>
      </c>
      <c r="BU2241">
        <v>1</v>
      </c>
      <c r="BV2241">
        <v>1</v>
      </c>
      <c r="BW2241">
        <v>1</v>
      </c>
      <c r="BX2241">
        <v>1</v>
      </c>
      <c r="BY2241" t="s">
        <v>3</v>
      </c>
      <c r="BZ2241">
        <v>0</v>
      </c>
      <c r="CA2241">
        <v>0</v>
      </c>
      <c r="CE2241">
        <v>0</v>
      </c>
      <c r="CF2241">
        <v>0</v>
      </c>
      <c r="CG2241">
        <v>0</v>
      </c>
      <c r="CM2241">
        <v>0</v>
      </c>
      <c r="CN2241" t="s">
        <v>3</v>
      </c>
      <c r="CO2241">
        <v>0</v>
      </c>
      <c r="CP2241">
        <f t="shared" si="1806"/>
        <v>0</v>
      </c>
      <c r="CQ2241">
        <f t="shared" si="1807"/>
        <v>0</v>
      </c>
      <c r="CR2241">
        <f>((((ET2241)*BB2241-(EU2241)*BS2241)+AE2241*BS2241)*AV2241)</f>
        <v>47.27</v>
      </c>
      <c r="CS2241">
        <f t="shared" si="1808"/>
        <v>25.66</v>
      </c>
      <c r="CT2241">
        <f t="shared" si="1809"/>
        <v>0</v>
      </c>
      <c r="CU2241">
        <f t="shared" si="1810"/>
        <v>0</v>
      </c>
      <c r="CV2241">
        <f t="shared" si="1811"/>
        <v>0</v>
      </c>
      <c r="CW2241">
        <f t="shared" si="1812"/>
        <v>0</v>
      </c>
      <c r="CX2241">
        <f t="shared" si="1813"/>
        <v>0</v>
      </c>
      <c r="CY2241">
        <f t="shared" si="1814"/>
        <v>0</v>
      </c>
      <c r="CZ2241">
        <f t="shared" si="1815"/>
        <v>0</v>
      </c>
      <c r="DC2241" t="s">
        <v>3</v>
      </c>
      <c r="DD2241" t="s">
        <v>3</v>
      </c>
      <c r="DE2241" t="s">
        <v>3</v>
      </c>
      <c r="DF2241" t="s">
        <v>3</v>
      </c>
      <c r="DG2241" t="s">
        <v>3</v>
      </c>
      <c r="DH2241" t="s">
        <v>3</v>
      </c>
      <c r="DI2241" t="s">
        <v>3</v>
      </c>
      <c r="DJ2241" t="s">
        <v>3</v>
      </c>
      <c r="DK2241" t="s">
        <v>3</v>
      </c>
      <c r="DL2241" t="s">
        <v>3</v>
      </c>
      <c r="DM2241" t="s">
        <v>3</v>
      </c>
      <c r="DN2241">
        <v>0</v>
      </c>
      <c r="DO2241">
        <v>0</v>
      </c>
      <c r="DP2241">
        <v>1</v>
      </c>
      <c r="DQ2241">
        <v>1</v>
      </c>
      <c r="DU2241">
        <v>1007</v>
      </c>
      <c r="DV2241" t="s">
        <v>166</v>
      </c>
      <c r="DW2241" t="s">
        <v>166</v>
      </c>
      <c r="DX2241">
        <v>1</v>
      </c>
      <c r="EE2241">
        <v>51482691</v>
      </c>
      <c r="EF2241">
        <v>1</v>
      </c>
      <c r="EG2241" t="s">
        <v>21</v>
      </c>
      <c r="EH2241">
        <v>0</v>
      </c>
      <c r="EI2241" t="s">
        <v>3</v>
      </c>
      <c r="EJ2241">
        <v>4</v>
      </c>
      <c r="EK2241">
        <v>1</v>
      </c>
      <c r="EL2241" t="s">
        <v>37</v>
      </c>
      <c r="EM2241" t="s">
        <v>23</v>
      </c>
      <c r="EO2241" t="s">
        <v>3</v>
      </c>
      <c r="EQ2241">
        <v>1024</v>
      </c>
      <c r="ER2241">
        <v>47.27</v>
      </c>
      <c r="ES2241">
        <v>0</v>
      </c>
      <c r="ET2241">
        <v>47.27</v>
      </c>
      <c r="EU2241">
        <v>25.66</v>
      </c>
      <c r="EV2241">
        <v>0</v>
      </c>
      <c r="EW2241">
        <v>0</v>
      </c>
      <c r="EX2241">
        <v>0</v>
      </c>
      <c r="EY2241">
        <v>0</v>
      </c>
      <c r="FQ2241">
        <v>0</v>
      </c>
      <c r="FR2241">
        <f t="shared" si="1816"/>
        <v>0</v>
      </c>
      <c r="FS2241">
        <v>0</v>
      </c>
      <c r="FX2241">
        <v>0</v>
      </c>
      <c r="FY2241">
        <v>0</v>
      </c>
      <c r="GA2241" t="s">
        <v>3</v>
      </c>
      <c r="GD2241">
        <v>1</v>
      </c>
      <c r="GF2241">
        <v>-297362768</v>
      </c>
      <c r="GG2241">
        <v>2</v>
      </c>
      <c r="GH2241">
        <v>1</v>
      </c>
      <c r="GI2241">
        <v>-2</v>
      </c>
      <c r="GJ2241">
        <v>0</v>
      </c>
      <c r="GK2241">
        <v>0</v>
      </c>
      <c r="GL2241">
        <f t="shared" si="1817"/>
        <v>0</v>
      </c>
      <c r="GM2241">
        <f>ROUND(O2241+X2241+Y2241,2)+GX2241</f>
        <v>0</v>
      </c>
      <c r="GN2241">
        <f>IF(OR(BI2241=0,BI2241=1),ROUND(O2241+X2241+Y2241,2),0)</f>
        <v>0</v>
      </c>
      <c r="GO2241">
        <f>IF(BI2241=2,ROUND(O2241+X2241+Y2241,2),0)</f>
        <v>0</v>
      </c>
      <c r="GP2241">
        <f>IF(BI2241=4,ROUND(O2241+X2241+Y2241,2)+GX2241,0)</f>
        <v>0</v>
      </c>
      <c r="GR2241">
        <v>0</v>
      </c>
      <c r="GS2241">
        <v>3</v>
      </c>
      <c r="GT2241">
        <v>0</v>
      </c>
      <c r="GU2241" t="s">
        <v>3</v>
      </c>
      <c r="GV2241">
        <f t="shared" si="1823"/>
        <v>0</v>
      </c>
      <c r="GW2241">
        <v>1</v>
      </c>
      <c r="GX2241">
        <f t="shared" si="1818"/>
        <v>0</v>
      </c>
      <c r="HA2241">
        <v>0</v>
      </c>
      <c r="HB2241">
        <v>0</v>
      </c>
      <c r="HC2241">
        <f t="shared" si="1819"/>
        <v>0</v>
      </c>
      <c r="HE2241" t="s">
        <v>3</v>
      </c>
      <c r="HF2241" t="s">
        <v>3</v>
      </c>
      <c r="IK2241">
        <f t="shared" si="1820"/>
        <v>0</v>
      </c>
    </row>
    <row r="2242" spans="1:245" x14ac:dyDescent="0.2">
      <c r="A2242">
        <v>17</v>
      </c>
      <c r="B2242">
        <v>1</v>
      </c>
      <c r="C2242">
        <f>ROW(SmtRes!A719)</f>
        <v>719</v>
      </c>
      <c r="D2242">
        <f>ROW(EtalonRes!A691)</f>
        <v>691</v>
      </c>
      <c r="E2242" t="s">
        <v>3</v>
      </c>
      <c r="F2242" t="s">
        <v>169</v>
      </c>
      <c r="G2242" t="s">
        <v>170</v>
      </c>
      <c r="H2242" t="s">
        <v>166</v>
      </c>
      <c r="I2242">
        <v>0</v>
      </c>
      <c r="J2242">
        <v>0</v>
      </c>
      <c r="O2242">
        <f t="shared" si="1790"/>
        <v>0</v>
      </c>
      <c r="P2242">
        <f t="shared" si="1791"/>
        <v>0</v>
      </c>
      <c r="Q2242">
        <f t="shared" si="1792"/>
        <v>0</v>
      </c>
      <c r="R2242">
        <f t="shared" si="1793"/>
        <v>0</v>
      </c>
      <c r="S2242">
        <f t="shared" si="1794"/>
        <v>0</v>
      </c>
      <c r="T2242">
        <f t="shared" si="1795"/>
        <v>0</v>
      </c>
      <c r="U2242">
        <f t="shared" si="1796"/>
        <v>0</v>
      </c>
      <c r="V2242">
        <f t="shared" si="1797"/>
        <v>0</v>
      </c>
      <c r="W2242">
        <f t="shared" si="1798"/>
        <v>0</v>
      </c>
      <c r="X2242">
        <f t="shared" si="1799"/>
        <v>0</v>
      </c>
      <c r="Y2242">
        <f t="shared" si="1800"/>
        <v>0</v>
      </c>
      <c r="AA2242">
        <v>-1</v>
      </c>
      <c r="AB2242">
        <f t="shared" si="1801"/>
        <v>823.5</v>
      </c>
      <c r="AC2242">
        <f>ROUND(((ES2242*54)),6)</f>
        <v>0</v>
      </c>
      <c r="AD2242">
        <f>ROUND(((((ET2242*54))-((EU2242*54)))+AE2242),6)</f>
        <v>823.5</v>
      </c>
      <c r="AE2242">
        <f>ROUND(((EU2242*54)),6)</f>
        <v>447.12</v>
      </c>
      <c r="AF2242">
        <f>ROUND(((EV2242*54)),6)</f>
        <v>0</v>
      </c>
      <c r="AG2242">
        <f t="shared" si="1803"/>
        <v>0</v>
      </c>
      <c r="AH2242">
        <f>((EW2242*54))</f>
        <v>0</v>
      </c>
      <c r="AI2242">
        <f>((EX2242*54))</f>
        <v>0</v>
      </c>
      <c r="AJ2242">
        <f t="shared" si="1805"/>
        <v>0</v>
      </c>
      <c r="AK2242">
        <v>15.25</v>
      </c>
      <c r="AL2242">
        <v>0</v>
      </c>
      <c r="AM2242">
        <v>15.25</v>
      </c>
      <c r="AN2242">
        <v>8.2799999999999994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1</v>
      </c>
      <c r="AW2242">
        <v>1</v>
      </c>
      <c r="AZ2242">
        <v>1</v>
      </c>
      <c r="BA2242">
        <v>1</v>
      </c>
      <c r="BB2242">
        <v>1</v>
      </c>
      <c r="BC2242">
        <v>1</v>
      </c>
      <c r="BD2242" t="s">
        <v>3</v>
      </c>
      <c r="BE2242" t="s">
        <v>3</v>
      </c>
      <c r="BF2242" t="s">
        <v>3</v>
      </c>
      <c r="BG2242" t="s">
        <v>3</v>
      </c>
      <c r="BH2242">
        <v>0</v>
      </c>
      <c r="BI2242">
        <v>4</v>
      </c>
      <c r="BJ2242" t="s">
        <v>171</v>
      </c>
      <c r="BM2242">
        <v>1</v>
      </c>
      <c r="BN2242">
        <v>0</v>
      </c>
      <c r="BO2242" t="s">
        <v>3</v>
      </c>
      <c r="BP2242">
        <v>0</v>
      </c>
      <c r="BQ2242">
        <v>1</v>
      </c>
      <c r="BR2242">
        <v>0</v>
      </c>
      <c r="BS2242">
        <v>1</v>
      </c>
      <c r="BT2242">
        <v>1</v>
      </c>
      <c r="BU2242">
        <v>1</v>
      </c>
      <c r="BV2242">
        <v>1</v>
      </c>
      <c r="BW2242">
        <v>1</v>
      </c>
      <c r="BX2242">
        <v>1</v>
      </c>
      <c r="BY2242" t="s">
        <v>3</v>
      </c>
      <c r="BZ2242">
        <v>0</v>
      </c>
      <c r="CA2242">
        <v>0</v>
      </c>
      <c r="CE2242">
        <v>0</v>
      </c>
      <c r="CF2242">
        <v>0</v>
      </c>
      <c r="CG2242">
        <v>0</v>
      </c>
      <c r="CM2242">
        <v>0</v>
      </c>
      <c r="CN2242" t="s">
        <v>3</v>
      </c>
      <c r="CO2242">
        <v>0</v>
      </c>
      <c r="CP2242">
        <f t="shared" si="1806"/>
        <v>0</v>
      </c>
      <c r="CQ2242">
        <f t="shared" si="1807"/>
        <v>0</v>
      </c>
      <c r="CR2242">
        <f>(((((ET2242*54))*BB2242-((EU2242*54))*BS2242)+AE2242*BS2242)*AV2242)</f>
        <v>823.5</v>
      </c>
      <c r="CS2242">
        <f t="shared" si="1808"/>
        <v>447.12</v>
      </c>
      <c r="CT2242">
        <f t="shared" si="1809"/>
        <v>0</v>
      </c>
      <c r="CU2242">
        <f t="shared" si="1810"/>
        <v>0</v>
      </c>
      <c r="CV2242">
        <f t="shared" si="1811"/>
        <v>0</v>
      </c>
      <c r="CW2242">
        <f t="shared" si="1812"/>
        <v>0</v>
      </c>
      <c r="CX2242">
        <f t="shared" si="1813"/>
        <v>0</v>
      </c>
      <c r="CY2242">
        <f t="shared" si="1814"/>
        <v>0</v>
      </c>
      <c r="CZ2242">
        <f t="shared" si="1815"/>
        <v>0</v>
      </c>
      <c r="DC2242" t="s">
        <v>3</v>
      </c>
      <c r="DD2242" t="s">
        <v>172</v>
      </c>
      <c r="DE2242" t="s">
        <v>172</v>
      </c>
      <c r="DF2242" t="s">
        <v>172</v>
      </c>
      <c r="DG2242" t="s">
        <v>172</v>
      </c>
      <c r="DH2242" t="s">
        <v>3</v>
      </c>
      <c r="DI2242" t="s">
        <v>172</v>
      </c>
      <c r="DJ2242" t="s">
        <v>172</v>
      </c>
      <c r="DK2242" t="s">
        <v>3</v>
      </c>
      <c r="DL2242" t="s">
        <v>3</v>
      </c>
      <c r="DM2242" t="s">
        <v>3</v>
      </c>
      <c r="DN2242">
        <v>0</v>
      </c>
      <c r="DO2242">
        <v>0</v>
      </c>
      <c r="DP2242">
        <v>1</v>
      </c>
      <c r="DQ2242">
        <v>1</v>
      </c>
      <c r="DU2242">
        <v>1007</v>
      </c>
      <c r="DV2242" t="s">
        <v>166</v>
      </c>
      <c r="DW2242" t="s">
        <v>166</v>
      </c>
      <c r="DX2242">
        <v>1</v>
      </c>
      <c r="EE2242">
        <v>51482691</v>
      </c>
      <c r="EF2242">
        <v>1</v>
      </c>
      <c r="EG2242" t="s">
        <v>21</v>
      </c>
      <c r="EH2242">
        <v>0</v>
      </c>
      <c r="EI2242" t="s">
        <v>3</v>
      </c>
      <c r="EJ2242">
        <v>4</v>
      </c>
      <c r="EK2242">
        <v>1</v>
      </c>
      <c r="EL2242" t="s">
        <v>37</v>
      </c>
      <c r="EM2242" t="s">
        <v>23</v>
      </c>
      <c r="EO2242" t="s">
        <v>3</v>
      </c>
      <c r="EQ2242">
        <v>1024</v>
      </c>
      <c r="ER2242">
        <v>15.25</v>
      </c>
      <c r="ES2242">
        <v>0</v>
      </c>
      <c r="ET2242">
        <v>15.25</v>
      </c>
      <c r="EU2242">
        <v>8.2799999999999994</v>
      </c>
      <c r="EV2242">
        <v>0</v>
      </c>
      <c r="EW2242">
        <v>0</v>
      </c>
      <c r="EX2242">
        <v>0</v>
      </c>
      <c r="EY2242">
        <v>0</v>
      </c>
      <c r="FQ2242">
        <v>0</v>
      </c>
      <c r="FR2242">
        <f t="shared" si="1816"/>
        <v>0</v>
      </c>
      <c r="FS2242">
        <v>0</v>
      </c>
      <c r="FX2242">
        <v>0</v>
      </c>
      <c r="FY2242">
        <v>0</v>
      </c>
      <c r="GA2242" t="s">
        <v>3</v>
      </c>
      <c r="GD2242">
        <v>1</v>
      </c>
      <c r="GF2242">
        <v>1250719171</v>
      </c>
      <c r="GG2242">
        <v>2</v>
      </c>
      <c r="GH2242">
        <v>1</v>
      </c>
      <c r="GI2242">
        <v>-2</v>
      </c>
      <c r="GJ2242">
        <v>0</v>
      </c>
      <c r="GK2242">
        <v>0</v>
      </c>
      <c r="GL2242">
        <f t="shared" si="1817"/>
        <v>0</v>
      </c>
      <c r="GM2242">
        <f>ROUND(O2242+X2242+Y2242,2)+GX2242</f>
        <v>0</v>
      </c>
      <c r="GN2242">
        <f>IF(OR(BI2242=0,BI2242=1),ROUND(O2242+X2242+Y2242,2),0)</f>
        <v>0</v>
      </c>
      <c r="GO2242">
        <f>IF(BI2242=2,ROUND(O2242+X2242+Y2242,2),0)</f>
        <v>0</v>
      </c>
      <c r="GP2242">
        <f>IF(BI2242=4,ROUND(O2242+X2242+Y2242,2)+GX2242,0)</f>
        <v>0</v>
      </c>
      <c r="GR2242">
        <v>0</v>
      </c>
      <c r="GS2242">
        <v>3</v>
      </c>
      <c r="GT2242">
        <v>0</v>
      </c>
      <c r="GU2242" t="s">
        <v>3</v>
      </c>
      <c r="GV2242">
        <f t="shared" si="1823"/>
        <v>0</v>
      </c>
      <c r="GW2242">
        <v>1</v>
      </c>
      <c r="GX2242">
        <f t="shared" si="1818"/>
        <v>0</v>
      </c>
      <c r="HA2242">
        <v>0</v>
      </c>
      <c r="HB2242">
        <v>0</v>
      </c>
      <c r="HC2242">
        <f t="shared" si="1819"/>
        <v>0</v>
      </c>
      <c r="HE2242" t="s">
        <v>3</v>
      </c>
      <c r="HF2242" t="s">
        <v>3</v>
      </c>
      <c r="IK2242">
        <f t="shared" si="1820"/>
        <v>0</v>
      </c>
    </row>
    <row r="2243" spans="1:245" x14ac:dyDescent="0.2">
      <c r="A2243">
        <v>17</v>
      </c>
      <c r="B2243">
        <v>1</v>
      </c>
      <c r="E2243" t="s">
        <v>3</v>
      </c>
      <c r="F2243" t="s">
        <v>48</v>
      </c>
      <c r="G2243" t="s">
        <v>174</v>
      </c>
      <c r="H2243" t="s">
        <v>27</v>
      </c>
      <c r="I2243">
        <v>0</v>
      </c>
      <c r="J2243">
        <v>0</v>
      </c>
      <c r="O2243">
        <f t="shared" si="1790"/>
        <v>0</v>
      </c>
      <c r="P2243">
        <f t="shared" si="1791"/>
        <v>0</v>
      </c>
      <c r="Q2243">
        <f t="shared" si="1792"/>
        <v>0</v>
      </c>
      <c r="R2243">
        <f t="shared" si="1793"/>
        <v>0</v>
      </c>
      <c r="S2243">
        <f t="shared" si="1794"/>
        <v>0</v>
      </c>
      <c r="T2243">
        <f t="shared" si="1795"/>
        <v>0</v>
      </c>
      <c r="U2243">
        <f t="shared" si="1796"/>
        <v>0</v>
      </c>
      <c r="V2243">
        <f t="shared" si="1797"/>
        <v>0</v>
      </c>
      <c r="W2243">
        <f t="shared" si="1798"/>
        <v>0</v>
      </c>
      <c r="X2243">
        <f t="shared" si="1799"/>
        <v>0</v>
      </c>
      <c r="Y2243">
        <f t="shared" si="1800"/>
        <v>0</v>
      </c>
      <c r="AA2243">
        <v>-1</v>
      </c>
      <c r="AB2243">
        <f t="shared" si="1801"/>
        <v>100.3</v>
      </c>
      <c r="AC2243">
        <f>ROUND((ES2243),6)</f>
        <v>100.3</v>
      </c>
      <c r="AD2243">
        <f>ROUND((((ET2243)-(EU2243))+AE2243),6)</f>
        <v>0</v>
      </c>
      <c r="AE2243">
        <f>ROUND((EU2243),6)</f>
        <v>0</v>
      </c>
      <c r="AF2243">
        <f>ROUND((EV2243),6)</f>
        <v>0</v>
      </c>
      <c r="AG2243">
        <f t="shared" si="1803"/>
        <v>0</v>
      </c>
      <c r="AH2243">
        <f>(EW2243)</f>
        <v>0</v>
      </c>
      <c r="AI2243">
        <f>(EX2243)</f>
        <v>0</v>
      </c>
      <c r="AJ2243">
        <f t="shared" si="1805"/>
        <v>0</v>
      </c>
      <c r="AK2243">
        <v>100.3</v>
      </c>
      <c r="AL2243">
        <v>100.3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1</v>
      </c>
      <c r="AW2243">
        <v>1</v>
      </c>
      <c r="AZ2243">
        <v>1</v>
      </c>
      <c r="BA2243">
        <v>1</v>
      </c>
      <c r="BB2243">
        <v>1</v>
      </c>
      <c r="BC2243">
        <v>1</v>
      </c>
      <c r="BD2243" t="s">
        <v>3</v>
      </c>
      <c r="BE2243" t="s">
        <v>3</v>
      </c>
      <c r="BF2243" t="s">
        <v>3</v>
      </c>
      <c r="BG2243" t="s">
        <v>3</v>
      </c>
      <c r="BH2243">
        <v>3</v>
      </c>
      <c r="BI2243">
        <v>1</v>
      </c>
      <c r="BJ2243" t="s">
        <v>3</v>
      </c>
      <c r="BM2243">
        <v>6001</v>
      </c>
      <c r="BN2243">
        <v>0</v>
      </c>
      <c r="BO2243" t="s">
        <v>3</v>
      </c>
      <c r="BP2243">
        <v>0</v>
      </c>
      <c r="BQ2243">
        <v>0</v>
      </c>
      <c r="BR2243">
        <v>0</v>
      </c>
      <c r="BS2243">
        <v>1</v>
      </c>
      <c r="BT2243">
        <v>1</v>
      </c>
      <c r="BU2243">
        <v>1</v>
      </c>
      <c r="BV2243">
        <v>1</v>
      </c>
      <c r="BW2243">
        <v>1</v>
      </c>
      <c r="BX2243">
        <v>1</v>
      </c>
      <c r="BY2243" t="s">
        <v>3</v>
      </c>
      <c r="BZ2243">
        <v>0</v>
      </c>
      <c r="CA2243">
        <v>0</v>
      </c>
      <c r="CE2243">
        <v>0</v>
      </c>
      <c r="CF2243">
        <v>0</v>
      </c>
      <c r="CG2243">
        <v>0</v>
      </c>
      <c r="CM2243">
        <v>0</v>
      </c>
      <c r="CN2243" t="s">
        <v>3</v>
      </c>
      <c r="CO2243">
        <v>0</v>
      </c>
      <c r="CP2243">
        <f t="shared" si="1806"/>
        <v>0</v>
      </c>
      <c r="CQ2243">
        <f t="shared" si="1807"/>
        <v>100.3</v>
      </c>
      <c r="CR2243">
        <f>((((ET2243)*BB2243-(EU2243)*BS2243)+AE2243*BS2243)*AV2243)</f>
        <v>0</v>
      </c>
      <c r="CS2243">
        <f t="shared" si="1808"/>
        <v>0</v>
      </c>
      <c r="CT2243">
        <f t="shared" si="1809"/>
        <v>0</v>
      </c>
      <c r="CU2243">
        <f t="shared" si="1810"/>
        <v>0</v>
      </c>
      <c r="CV2243">
        <f t="shared" si="1811"/>
        <v>0</v>
      </c>
      <c r="CW2243">
        <f t="shared" si="1812"/>
        <v>0</v>
      </c>
      <c r="CX2243">
        <f t="shared" si="1813"/>
        <v>0</v>
      </c>
      <c r="CY2243">
        <f t="shared" si="1814"/>
        <v>0</v>
      </c>
      <c r="CZ2243">
        <f t="shared" si="1815"/>
        <v>0</v>
      </c>
      <c r="DC2243" t="s">
        <v>3</v>
      </c>
      <c r="DD2243" t="s">
        <v>3</v>
      </c>
      <c r="DE2243" t="s">
        <v>3</v>
      </c>
      <c r="DF2243" t="s">
        <v>3</v>
      </c>
      <c r="DG2243" t="s">
        <v>3</v>
      </c>
      <c r="DH2243" t="s">
        <v>3</v>
      </c>
      <c r="DI2243" t="s">
        <v>3</v>
      </c>
      <c r="DJ2243" t="s">
        <v>3</v>
      </c>
      <c r="DK2243" t="s">
        <v>3</v>
      </c>
      <c r="DL2243" t="s">
        <v>3</v>
      </c>
      <c r="DM2243" t="s">
        <v>3</v>
      </c>
      <c r="DN2243">
        <v>0</v>
      </c>
      <c r="DO2243">
        <v>0</v>
      </c>
      <c r="DP2243">
        <v>1</v>
      </c>
      <c r="DQ2243">
        <v>1</v>
      </c>
      <c r="DU2243">
        <v>1009</v>
      </c>
      <c r="DV2243" t="s">
        <v>27</v>
      </c>
      <c r="DW2243" t="s">
        <v>27</v>
      </c>
      <c r="DX2243">
        <v>1000</v>
      </c>
      <c r="EE2243">
        <v>51764353</v>
      </c>
      <c r="EF2243">
        <v>0</v>
      </c>
      <c r="EG2243" t="s">
        <v>50</v>
      </c>
      <c r="EH2243">
        <v>0</v>
      </c>
      <c r="EI2243" t="s">
        <v>3</v>
      </c>
      <c r="EJ2243">
        <v>1</v>
      </c>
      <c r="EK2243">
        <v>6001</v>
      </c>
      <c r="EL2243" t="s">
        <v>51</v>
      </c>
      <c r="EM2243" t="s">
        <v>50</v>
      </c>
      <c r="EO2243" t="s">
        <v>3</v>
      </c>
      <c r="EQ2243">
        <v>1024</v>
      </c>
      <c r="ER2243">
        <v>100.3</v>
      </c>
      <c r="ES2243">
        <v>100.3</v>
      </c>
      <c r="ET2243">
        <v>0</v>
      </c>
      <c r="EU2243">
        <v>0</v>
      </c>
      <c r="EV2243">
        <v>0</v>
      </c>
      <c r="EW2243">
        <v>0</v>
      </c>
      <c r="EX2243">
        <v>0</v>
      </c>
      <c r="EY2243">
        <v>0</v>
      </c>
      <c r="EZ2243">
        <v>5</v>
      </c>
      <c r="FC2243">
        <v>1</v>
      </c>
      <c r="FD2243">
        <v>18</v>
      </c>
      <c r="FF2243">
        <v>120.36</v>
      </c>
      <c r="FQ2243">
        <v>0</v>
      </c>
      <c r="FR2243">
        <f t="shared" si="1816"/>
        <v>0</v>
      </c>
      <c r="FS2243">
        <v>0</v>
      </c>
      <c r="FX2243">
        <v>0</v>
      </c>
      <c r="FY2243">
        <v>0</v>
      </c>
      <c r="GA2243" t="s">
        <v>175</v>
      </c>
      <c r="GD2243">
        <v>0</v>
      </c>
      <c r="GF2243">
        <v>-1755965665</v>
      </c>
      <c r="GG2243">
        <v>2</v>
      </c>
      <c r="GH2243">
        <v>3</v>
      </c>
      <c r="GI2243">
        <v>-2</v>
      </c>
      <c r="GJ2243">
        <v>0</v>
      </c>
      <c r="GK2243">
        <f>ROUND(R2243*(R12)/100,2)</f>
        <v>0</v>
      </c>
      <c r="GL2243">
        <f t="shared" si="1817"/>
        <v>0</v>
      </c>
      <c r="GM2243">
        <f>ROUND(O2243+X2243+Y2243+GK2243,2)+GX2243</f>
        <v>0</v>
      </c>
      <c r="GN2243">
        <f>IF(OR(BI2243=0,BI2243=1),ROUND(O2243+X2243+Y2243+GK2243,2),0)</f>
        <v>0</v>
      </c>
      <c r="GO2243">
        <f>IF(BI2243=2,ROUND(O2243+X2243+Y2243+GK2243,2),0)</f>
        <v>0</v>
      </c>
      <c r="GP2243">
        <f>IF(BI2243=4,ROUND(O2243+X2243+Y2243+GK2243,2)+GX2243,0)</f>
        <v>0</v>
      </c>
      <c r="GR2243">
        <v>1</v>
      </c>
      <c r="GS2243">
        <v>1</v>
      </c>
      <c r="GT2243">
        <v>0</v>
      </c>
      <c r="GU2243" t="s">
        <v>3</v>
      </c>
      <c r="GV2243">
        <f t="shared" si="1823"/>
        <v>0</v>
      </c>
      <c r="GW2243">
        <v>1</v>
      </c>
      <c r="GX2243">
        <f t="shared" si="1818"/>
        <v>0</v>
      </c>
      <c r="HA2243">
        <v>0</v>
      </c>
      <c r="HB2243">
        <v>0</v>
      </c>
      <c r="HC2243">
        <f t="shared" si="1819"/>
        <v>0</v>
      </c>
      <c r="HE2243" t="s">
        <v>53</v>
      </c>
      <c r="HF2243" t="s">
        <v>53</v>
      </c>
      <c r="IK2243">
        <f t="shared" si="1820"/>
        <v>0</v>
      </c>
    </row>
    <row r="2244" spans="1:245" x14ac:dyDescent="0.2">
      <c r="A2244">
        <v>17</v>
      </c>
      <c r="B2244">
        <v>1</v>
      </c>
      <c r="C2244">
        <f>ROW(SmtRes!A723)</f>
        <v>723</v>
      </c>
      <c r="D2244">
        <f>ROW(EtalonRes!A695)</f>
        <v>695</v>
      </c>
      <c r="E2244" t="s">
        <v>54</v>
      </c>
      <c r="F2244" t="s">
        <v>389</v>
      </c>
      <c r="G2244" t="s">
        <v>390</v>
      </c>
      <c r="H2244" t="s">
        <v>147</v>
      </c>
      <c r="I2244">
        <v>0</v>
      </c>
      <c r="J2244">
        <v>0</v>
      </c>
      <c r="O2244">
        <f t="shared" si="1790"/>
        <v>0</v>
      </c>
      <c r="P2244">
        <f t="shared" si="1791"/>
        <v>0</v>
      </c>
      <c r="Q2244">
        <f t="shared" si="1792"/>
        <v>0</v>
      </c>
      <c r="R2244">
        <f t="shared" si="1793"/>
        <v>0</v>
      </c>
      <c r="S2244">
        <f t="shared" si="1794"/>
        <v>0</v>
      </c>
      <c r="T2244">
        <f t="shared" si="1795"/>
        <v>0</v>
      </c>
      <c r="U2244">
        <f t="shared" si="1796"/>
        <v>0</v>
      </c>
      <c r="V2244">
        <f t="shared" si="1797"/>
        <v>0</v>
      </c>
      <c r="W2244">
        <f t="shared" si="1798"/>
        <v>0</v>
      </c>
      <c r="X2244">
        <f t="shared" si="1799"/>
        <v>0</v>
      </c>
      <c r="Y2244">
        <f t="shared" si="1800"/>
        <v>0</v>
      </c>
      <c r="AA2244">
        <v>52421674</v>
      </c>
      <c r="AB2244">
        <f t="shared" si="1801"/>
        <v>71686.240000000005</v>
      </c>
      <c r="AC2244">
        <f>ROUND((ES2244),6)</f>
        <v>55802.41</v>
      </c>
      <c r="AD2244">
        <f>ROUND((((ET2244)-(EU2244))+AE2244),6)</f>
        <v>0</v>
      </c>
      <c r="AE2244">
        <f>ROUND((EU2244),6)</f>
        <v>0</v>
      </c>
      <c r="AF2244">
        <f>ROUND((EV2244),6)</f>
        <v>15883.83</v>
      </c>
      <c r="AG2244">
        <f t="shared" si="1803"/>
        <v>0</v>
      </c>
      <c r="AH2244">
        <f>(EW2244)</f>
        <v>80.27</v>
      </c>
      <c r="AI2244">
        <f>(EX2244)</f>
        <v>0</v>
      </c>
      <c r="AJ2244">
        <f t="shared" si="1805"/>
        <v>0</v>
      </c>
      <c r="AK2244">
        <v>71686.240000000005</v>
      </c>
      <c r="AL2244">
        <v>55802.41</v>
      </c>
      <c r="AM2244">
        <v>0</v>
      </c>
      <c r="AN2244">
        <v>0</v>
      </c>
      <c r="AO2244">
        <v>15883.83</v>
      </c>
      <c r="AP2244">
        <v>0</v>
      </c>
      <c r="AQ2244">
        <v>80.27</v>
      </c>
      <c r="AR2244">
        <v>0</v>
      </c>
      <c r="AS2244">
        <v>0</v>
      </c>
      <c r="AT2244">
        <v>70</v>
      </c>
      <c r="AU2244">
        <v>10</v>
      </c>
      <c r="AV2244">
        <v>1</v>
      </c>
      <c r="AW2244">
        <v>1</v>
      </c>
      <c r="AZ2244">
        <v>1</v>
      </c>
      <c r="BA2244">
        <v>1</v>
      </c>
      <c r="BB2244">
        <v>1</v>
      </c>
      <c r="BC2244">
        <v>1</v>
      </c>
      <c r="BD2244" t="s">
        <v>3</v>
      </c>
      <c r="BE2244" t="s">
        <v>3</v>
      </c>
      <c r="BF2244" t="s">
        <v>3</v>
      </c>
      <c r="BG2244" t="s">
        <v>3</v>
      </c>
      <c r="BH2244">
        <v>0</v>
      </c>
      <c r="BI2244">
        <v>4</v>
      </c>
      <c r="BJ2244" t="s">
        <v>391</v>
      </c>
      <c r="BM2244">
        <v>0</v>
      </c>
      <c r="BN2244">
        <v>0</v>
      </c>
      <c r="BO2244" t="s">
        <v>3</v>
      </c>
      <c r="BP2244">
        <v>0</v>
      </c>
      <c r="BQ2244">
        <v>1</v>
      </c>
      <c r="BR2244">
        <v>0</v>
      </c>
      <c r="BS2244">
        <v>1</v>
      </c>
      <c r="BT2244">
        <v>1</v>
      </c>
      <c r="BU2244">
        <v>1</v>
      </c>
      <c r="BV2244">
        <v>1</v>
      </c>
      <c r="BW2244">
        <v>1</v>
      </c>
      <c r="BX2244">
        <v>1</v>
      </c>
      <c r="BY2244" t="s">
        <v>3</v>
      </c>
      <c r="BZ2244">
        <v>70</v>
      </c>
      <c r="CA2244">
        <v>10</v>
      </c>
      <c r="CE2244">
        <v>0</v>
      </c>
      <c r="CF2244">
        <v>0</v>
      </c>
      <c r="CG2244">
        <v>0</v>
      </c>
      <c r="CM2244">
        <v>0</v>
      </c>
      <c r="CN2244" t="s">
        <v>3</v>
      </c>
      <c r="CO2244">
        <v>0</v>
      </c>
      <c r="CP2244">
        <f t="shared" si="1806"/>
        <v>0</v>
      </c>
      <c r="CQ2244">
        <f t="shared" si="1807"/>
        <v>55802.41</v>
      </c>
      <c r="CR2244">
        <f>((((ET2244)*BB2244-(EU2244)*BS2244)+AE2244*BS2244)*AV2244)</f>
        <v>0</v>
      </c>
      <c r="CS2244">
        <f t="shared" si="1808"/>
        <v>0</v>
      </c>
      <c r="CT2244">
        <f t="shared" si="1809"/>
        <v>15883.83</v>
      </c>
      <c r="CU2244">
        <f t="shared" si="1810"/>
        <v>0</v>
      </c>
      <c r="CV2244">
        <f t="shared" si="1811"/>
        <v>80.27</v>
      </c>
      <c r="CW2244">
        <f t="shared" si="1812"/>
        <v>0</v>
      </c>
      <c r="CX2244">
        <f t="shared" si="1813"/>
        <v>0</v>
      </c>
      <c r="CY2244">
        <f t="shared" si="1814"/>
        <v>0</v>
      </c>
      <c r="CZ2244">
        <f t="shared" si="1815"/>
        <v>0</v>
      </c>
      <c r="DC2244" t="s">
        <v>3</v>
      </c>
      <c r="DD2244" t="s">
        <v>3</v>
      </c>
      <c r="DE2244" t="s">
        <v>3</v>
      </c>
      <c r="DF2244" t="s">
        <v>3</v>
      </c>
      <c r="DG2244" t="s">
        <v>3</v>
      </c>
      <c r="DH2244" t="s">
        <v>3</v>
      </c>
      <c r="DI2244" t="s">
        <v>3</v>
      </c>
      <c r="DJ2244" t="s">
        <v>3</v>
      </c>
      <c r="DK2244" t="s">
        <v>3</v>
      </c>
      <c r="DL2244" t="s">
        <v>3</v>
      </c>
      <c r="DM2244" t="s">
        <v>3</v>
      </c>
      <c r="DN2244">
        <v>0</v>
      </c>
      <c r="DO2244">
        <v>0</v>
      </c>
      <c r="DP2244">
        <v>1</v>
      </c>
      <c r="DQ2244">
        <v>1</v>
      </c>
      <c r="DU2244">
        <v>1003</v>
      </c>
      <c r="DV2244" t="s">
        <v>147</v>
      </c>
      <c r="DW2244" t="s">
        <v>147</v>
      </c>
      <c r="DX2244">
        <v>100</v>
      </c>
      <c r="EE2244">
        <v>51482689</v>
      </c>
      <c r="EF2244">
        <v>1</v>
      </c>
      <c r="EG2244" t="s">
        <v>21</v>
      </c>
      <c r="EH2244">
        <v>0</v>
      </c>
      <c r="EI2244" t="s">
        <v>3</v>
      </c>
      <c r="EJ2244">
        <v>4</v>
      </c>
      <c r="EK2244">
        <v>0</v>
      </c>
      <c r="EL2244" t="s">
        <v>22</v>
      </c>
      <c r="EM2244" t="s">
        <v>23</v>
      </c>
      <c r="EO2244" t="s">
        <v>3</v>
      </c>
      <c r="EQ2244">
        <v>0</v>
      </c>
      <c r="ER2244">
        <v>71686.240000000005</v>
      </c>
      <c r="ES2244">
        <v>55802.41</v>
      </c>
      <c r="ET2244">
        <v>0</v>
      </c>
      <c r="EU2244">
        <v>0</v>
      </c>
      <c r="EV2244">
        <v>15883.83</v>
      </c>
      <c r="EW2244">
        <v>80.27</v>
      </c>
      <c r="EX2244">
        <v>0</v>
      </c>
      <c r="EY2244">
        <v>0</v>
      </c>
      <c r="FQ2244">
        <v>0</v>
      </c>
      <c r="FR2244">
        <f t="shared" si="1816"/>
        <v>0</v>
      </c>
      <c r="FS2244">
        <v>0</v>
      </c>
      <c r="FX2244">
        <v>70</v>
      </c>
      <c r="FY2244">
        <v>10</v>
      </c>
      <c r="GA2244" t="s">
        <v>3</v>
      </c>
      <c r="GD2244">
        <v>0</v>
      </c>
      <c r="GF2244">
        <v>-1703792518</v>
      </c>
      <c r="GG2244">
        <v>2</v>
      </c>
      <c r="GH2244">
        <v>1</v>
      </c>
      <c r="GI2244">
        <v>-2</v>
      </c>
      <c r="GJ2244">
        <v>0</v>
      </c>
      <c r="GK2244">
        <f>ROUND(R2244*(R12)/100,2)</f>
        <v>0</v>
      </c>
      <c r="GL2244">
        <f t="shared" si="1817"/>
        <v>0</v>
      </c>
      <c r="GM2244">
        <f>ROUND(O2244+X2244+Y2244+GK2244,2)+GX2244</f>
        <v>0</v>
      </c>
      <c r="GN2244">
        <f>IF(OR(BI2244=0,BI2244=1),ROUND(O2244+X2244+Y2244+GK2244,2),0)</f>
        <v>0</v>
      </c>
      <c r="GO2244">
        <f>IF(BI2244=2,ROUND(O2244+X2244+Y2244+GK2244,2),0)</f>
        <v>0</v>
      </c>
      <c r="GP2244">
        <f>IF(BI2244=4,ROUND(O2244+X2244+Y2244+GK2244,2)+GX2244,0)</f>
        <v>0</v>
      </c>
      <c r="GR2244">
        <v>0</v>
      </c>
      <c r="GS2244">
        <v>3</v>
      </c>
      <c r="GT2244">
        <v>0</v>
      </c>
      <c r="GU2244" t="s">
        <v>3</v>
      </c>
      <c r="GV2244">
        <f t="shared" si="1823"/>
        <v>0</v>
      </c>
      <c r="GW2244">
        <v>1</v>
      </c>
      <c r="GX2244">
        <f t="shared" si="1818"/>
        <v>0</v>
      </c>
      <c r="HA2244">
        <v>0</v>
      </c>
      <c r="HB2244">
        <v>0</v>
      </c>
      <c r="HC2244">
        <f t="shared" si="1819"/>
        <v>0</v>
      </c>
      <c r="HE2244" t="s">
        <v>3</v>
      </c>
      <c r="HF2244" t="s">
        <v>3</v>
      </c>
      <c r="IK2244">
        <f t="shared" si="1820"/>
        <v>0</v>
      </c>
    </row>
    <row r="2246" spans="1:245" x14ac:dyDescent="0.2">
      <c r="A2246" s="2">
        <v>51</v>
      </c>
      <c r="B2246" s="2">
        <f>B2228</f>
        <v>1</v>
      </c>
      <c r="C2246" s="2">
        <f>A2228</f>
        <v>5</v>
      </c>
      <c r="D2246" s="2">
        <f>ROW(A2228)</f>
        <v>2228</v>
      </c>
      <c r="E2246" s="2"/>
      <c r="F2246" s="2" t="str">
        <f>IF(F2228&lt;&gt;"",F2228,"")</f>
        <v>Новый подраздел</v>
      </c>
      <c r="G2246" s="2" t="str">
        <f>IF(G2228&lt;&gt;"",G2228,"")</f>
        <v>Демонтаж/монтаж БК</v>
      </c>
      <c r="H2246" s="2">
        <v>0</v>
      </c>
      <c r="I2246" s="2"/>
      <c r="J2246" s="2"/>
      <c r="K2246" s="2"/>
      <c r="L2246" s="2"/>
      <c r="M2246" s="2"/>
      <c r="N2246" s="2"/>
      <c r="O2246" s="2">
        <f t="shared" ref="O2246:T2246" si="1824">ROUND(AB2246,2)</f>
        <v>0</v>
      </c>
      <c r="P2246" s="2">
        <f t="shared" si="1824"/>
        <v>0</v>
      </c>
      <c r="Q2246" s="2">
        <f t="shared" si="1824"/>
        <v>0</v>
      </c>
      <c r="R2246" s="2">
        <f t="shared" si="1824"/>
        <v>0</v>
      </c>
      <c r="S2246" s="2">
        <f t="shared" si="1824"/>
        <v>0</v>
      </c>
      <c r="T2246" s="2">
        <f t="shared" si="1824"/>
        <v>0</v>
      </c>
      <c r="U2246" s="2">
        <f>AH2246</f>
        <v>0</v>
      </c>
      <c r="V2246" s="2">
        <f>AI2246</f>
        <v>0</v>
      </c>
      <c r="W2246" s="2">
        <f>ROUND(AJ2246,2)</f>
        <v>0</v>
      </c>
      <c r="X2246" s="2">
        <f>ROUND(AK2246,2)</f>
        <v>0</v>
      </c>
      <c r="Y2246" s="2">
        <f>ROUND(AL2246,2)</f>
        <v>0</v>
      </c>
      <c r="Z2246" s="2"/>
      <c r="AA2246" s="2"/>
      <c r="AB2246" s="2">
        <f>ROUND(SUMIF(AA2232:AA2244,"=52421674",O2232:O2244),2)</f>
        <v>0</v>
      </c>
      <c r="AC2246" s="2">
        <f>ROUND(SUMIF(AA2232:AA2244,"=52421674",P2232:P2244),2)</f>
        <v>0</v>
      </c>
      <c r="AD2246" s="2">
        <f>ROUND(SUMIF(AA2232:AA2244,"=52421674",Q2232:Q2244),2)</f>
        <v>0</v>
      </c>
      <c r="AE2246" s="2">
        <f>ROUND(SUMIF(AA2232:AA2244,"=52421674",R2232:R2244),2)</f>
        <v>0</v>
      </c>
      <c r="AF2246" s="2">
        <f>ROUND(SUMIF(AA2232:AA2244,"=52421674",S2232:S2244),2)</f>
        <v>0</v>
      </c>
      <c r="AG2246" s="2">
        <f>ROUND(SUMIF(AA2232:AA2244,"=52421674",T2232:T2244),2)</f>
        <v>0</v>
      </c>
      <c r="AH2246" s="2">
        <f>SUMIF(AA2232:AA2244,"=52421674",U2232:U2244)</f>
        <v>0</v>
      </c>
      <c r="AI2246" s="2">
        <f>SUMIF(AA2232:AA2244,"=52421674",V2232:V2244)</f>
        <v>0</v>
      </c>
      <c r="AJ2246" s="2">
        <f>ROUND(SUMIF(AA2232:AA2244,"=52421674",W2232:W2244),2)</f>
        <v>0</v>
      </c>
      <c r="AK2246" s="2">
        <f>ROUND(SUMIF(AA2232:AA2244,"=52421674",X2232:X2244),2)</f>
        <v>0</v>
      </c>
      <c r="AL2246" s="2">
        <f>ROUND(SUMIF(AA2232:AA2244,"=52421674",Y2232:Y2244),2)</f>
        <v>0</v>
      </c>
      <c r="AM2246" s="2"/>
      <c r="AN2246" s="2"/>
      <c r="AO2246" s="2">
        <f t="shared" ref="AO2246:BD2246" si="1825">ROUND(BX2246,2)</f>
        <v>0</v>
      </c>
      <c r="AP2246" s="2">
        <f t="shared" si="1825"/>
        <v>0</v>
      </c>
      <c r="AQ2246" s="2">
        <f t="shared" si="1825"/>
        <v>0</v>
      </c>
      <c r="AR2246" s="2">
        <f t="shared" si="1825"/>
        <v>0</v>
      </c>
      <c r="AS2246" s="2">
        <f t="shared" si="1825"/>
        <v>0</v>
      </c>
      <c r="AT2246" s="2">
        <f t="shared" si="1825"/>
        <v>0</v>
      </c>
      <c r="AU2246" s="2">
        <f t="shared" si="1825"/>
        <v>0</v>
      </c>
      <c r="AV2246" s="2">
        <f t="shared" si="1825"/>
        <v>0</v>
      </c>
      <c r="AW2246" s="2">
        <f t="shared" si="1825"/>
        <v>0</v>
      </c>
      <c r="AX2246" s="2">
        <f t="shared" si="1825"/>
        <v>0</v>
      </c>
      <c r="AY2246" s="2">
        <f t="shared" si="1825"/>
        <v>0</v>
      </c>
      <c r="AZ2246" s="2">
        <f t="shared" si="1825"/>
        <v>0</v>
      </c>
      <c r="BA2246" s="2">
        <f t="shared" si="1825"/>
        <v>0</v>
      </c>
      <c r="BB2246" s="2">
        <f t="shared" si="1825"/>
        <v>0</v>
      </c>
      <c r="BC2246" s="2">
        <f t="shared" si="1825"/>
        <v>0</v>
      </c>
      <c r="BD2246" s="2">
        <f t="shared" si="1825"/>
        <v>0</v>
      </c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>
        <f>ROUND(SUMIF(AA2232:AA2244,"=52421674",FQ2232:FQ2244),2)</f>
        <v>0</v>
      </c>
      <c r="BY2246" s="2">
        <f>ROUND(SUMIF(AA2232:AA2244,"=52421674",FR2232:FR2244),2)</f>
        <v>0</v>
      </c>
      <c r="BZ2246" s="2">
        <f>ROUND(SUMIF(AA2232:AA2244,"=52421674",GL2232:GL2244),2)</f>
        <v>0</v>
      </c>
      <c r="CA2246" s="2">
        <f>ROUND(SUMIF(AA2232:AA2244,"=52421674",GM2232:GM2244),2)</f>
        <v>0</v>
      </c>
      <c r="CB2246" s="2">
        <f>ROUND(SUMIF(AA2232:AA2244,"=52421674",GN2232:GN2244),2)</f>
        <v>0</v>
      </c>
      <c r="CC2246" s="2">
        <f>ROUND(SUMIF(AA2232:AA2244,"=52421674",GO2232:GO2244),2)</f>
        <v>0</v>
      </c>
      <c r="CD2246" s="2">
        <f>ROUND(SUMIF(AA2232:AA2244,"=52421674",GP2232:GP2244),2)</f>
        <v>0</v>
      </c>
      <c r="CE2246" s="2">
        <f>AC2246-BX2246</f>
        <v>0</v>
      </c>
      <c r="CF2246" s="2">
        <f>AC2246-BY2246</f>
        <v>0</v>
      </c>
      <c r="CG2246" s="2">
        <f>BX2246-BZ2246</f>
        <v>0</v>
      </c>
      <c r="CH2246" s="2">
        <f>AC2246-BX2246-BY2246+BZ2246</f>
        <v>0</v>
      </c>
      <c r="CI2246" s="2">
        <f>BY2246-BZ2246</f>
        <v>0</v>
      </c>
      <c r="CJ2246" s="2">
        <f>ROUND(SUMIF(AA2232:AA2244,"=52421674",GX2232:GX2244),2)</f>
        <v>0</v>
      </c>
      <c r="CK2246" s="2">
        <f>ROUND(SUMIF(AA2232:AA2244,"=52421674",GY2232:GY2244),2)</f>
        <v>0</v>
      </c>
      <c r="CL2246" s="2">
        <f>ROUND(SUMIF(AA2232:AA2244,"=52421674",GZ2232:GZ2244),2)</f>
        <v>0</v>
      </c>
      <c r="CM2246" s="2">
        <f>ROUND(SUMIF(AA2232:AA2244,"=52421674",HD2232:HD2244),2)</f>
        <v>0</v>
      </c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3"/>
      <c r="DH2246" s="3"/>
      <c r="DI2246" s="3"/>
      <c r="DJ2246" s="3"/>
      <c r="DK2246" s="3"/>
      <c r="DL2246" s="3"/>
      <c r="DM2246" s="3"/>
      <c r="DN2246" s="3"/>
      <c r="DO2246" s="3"/>
      <c r="DP2246" s="3"/>
      <c r="DQ2246" s="3"/>
      <c r="DR2246" s="3"/>
      <c r="DS2246" s="3"/>
      <c r="DT2246" s="3"/>
      <c r="DU2246" s="3"/>
      <c r="DV2246" s="3"/>
      <c r="DW2246" s="3"/>
      <c r="DX2246" s="3"/>
      <c r="DY2246" s="3"/>
      <c r="DZ2246" s="3"/>
      <c r="EA2246" s="3"/>
      <c r="EB2246" s="3"/>
      <c r="EC2246" s="3"/>
      <c r="ED2246" s="3"/>
      <c r="EE2246" s="3"/>
      <c r="EF2246" s="3"/>
      <c r="EG2246" s="3"/>
      <c r="EH2246" s="3"/>
      <c r="EI2246" s="3"/>
      <c r="EJ2246" s="3"/>
      <c r="EK2246" s="3"/>
      <c r="EL2246" s="3"/>
      <c r="EM2246" s="3"/>
      <c r="EN2246" s="3"/>
      <c r="EO2246" s="3"/>
      <c r="EP2246" s="3"/>
      <c r="EQ2246" s="3"/>
      <c r="ER2246" s="3"/>
      <c r="ES2246" s="3"/>
      <c r="ET2246" s="3"/>
      <c r="EU2246" s="3"/>
      <c r="EV2246" s="3"/>
      <c r="EW2246" s="3"/>
      <c r="EX2246" s="3"/>
      <c r="EY2246" s="3"/>
      <c r="EZ2246" s="3"/>
      <c r="FA2246" s="3"/>
      <c r="FB2246" s="3"/>
      <c r="FC2246" s="3"/>
      <c r="FD2246" s="3"/>
      <c r="FE2246" s="3"/>
      <c r="FF2246" s="3"/>
      <c r="FG2246" s="3"/>
      <c r="FH2246" s="3"/>
      <c r="FI2246" s="3"/>
      <c r="FJ2246" s="3"/>
      <c r="FK2246" s="3"/>
      <c r="FL2246" s="3"/>
      <c r="FM2246" s="3"/>
      <c r="FN2246" s="3"/>
      <c r="FO2246" s="3"/>
      <c r="FP2246" s="3"/>
      <c r="FQ2246" s="3"/>
      <c r="FR2246" s="3"/>
      <c r="FS2246" s="3"/>
      <c r="FT2246" s="3"/>
      <c r="FU2246" s="3"/>
      <c r="FV2246" s="3"/>
      <c r="FW2246" s="3"/>
      <c r="FX2246" s="3"/>
      <c r="FY2246" s="3"/>
      <c r="FZ2246" s="3"/>
      <c r="GA2246" s="3"/>
      <c r="GB2246" s="3"/>
      <c r="GC2246" s="3"/>
      <c r="GD2246" s="3"/>
      <c r="GE2246" s="3"/>
      <c r="GF2246" s="3"/>
      <c r="GG2246" s="3"/>
      <c r="GH2246" s="3"/>
      <c r="GI2246" s="3"/>
      <c r="GJ2246" s="3"/>
      <c r="GK2246" s="3"/>
      <c r="GL2246" s="3"/>
      <c r="GM2246" s="3"/>
      <c r="GN2246" s="3"/>
      <c r="GO2246" s="3"/>
      <c r="GP2246" s="3"/>
      <c r="GQ2246" s="3"/>
      <c r="GR2246" s="3"/>
      <c r="GS2246" s="3"/>
      <c r="GT2246" s="3"/>
      <c r="GU2246" s="3"/>
      <c r="GV2246" s="3"/>
      <c r="GW2246" s="3"/>
      <c r="GX2246" s="3">
        <v>0</v>
      </c>
    </row>
    <row r="2248" spans="1:245" x14ac:dyDescent="0.2">
      <c r="A2248" s="4">
        <v>50</v>
      </c>
      <c r="B2248" s="4">
        <v>0</v>
      </c>
      <c r="C2248" s="4">
        <v>0</v>
      </c>
      <c r="D2248" s="4">
        <v>1</v>
      </c>
      <c r="E2248" s="4">
        <v>201</v>
      </c>
      <c r="F2248" s="4">
        <f>ROUND(Source!O2246,O2248)</f>
        <v>0</v>
      </c>
      <c r="G2248" s="4" t="s">
        <v>74</v>
      </c>
      <c r="H2248" s="4" t="s">
        <v>75</v>
      </c>
      <c r="I2248" s="4"/>
      <c r="J2248" s="4"/>
      <c r="K2248" s="4">
        <v>201</v>
      </c>
      <c r="L2248" s="4">
        <v>1</v>
      </c>
      <c r="M2248" s="4">
        <v>3</v>
      </c>
      <c r="N2248" s="4" t="s">
        <v>3</v>
      </c>
      <c r="O2248" s="4">
        <v>2</v>
      </c>
      <c r="P2248" s="4"/>
      <c r="Q2248" s="4"/>
      <c r="R2248" s="4"/>
      <c r="S2248" s="4"/>
      <c r="T2248" s="4"/>
      <c r="U2248" s="4"/>
      <c r="V2248" s="4"/>
      <c r="W2248" s="4"/>
    </row>
    <row r="2249" spans="1:245" x14ac:dyDescent="0.2">
      <c r="A2249" s="4">
        <v>50</v>
      </c>
      <c r="B2249" s="4">
        <v>0</v>
      </c>
      <c r="C2249" s="4">
        <v>0</v>
      </c>
      <c r="D2249" s="4">
        <v>1</v>
      </c>
      <c r="E2249" s="4">
        <v>202</v>
      </c>
      <c r="F2249" s="4">
        <f>ROUND(Source!P2246,O2249)</f>
        <v>0</v>
      </c>
      <c r="G2249" s="4" t="s">
        <v>76</v>
      </c>
      <c r="H2249" s="4" t="s">
        <v>77</v>
      </c>
      <c r="I2249" s="4"/>
      <c r="J2249" s="4"/>
      <c r="K2249" s="4">
        <v>202</v>
      </c>
      <c r="L2249" s="4">
        <v>2</v>
      </c>
      <c r="M2249" s="4">
        <v>3</v>
      </c>
      <c r="N2249" s="4" t="s">
        <v>3</v>
      </c>
      <c r="O2249" s="4">
        <v>2</v>
      </c>
      <c r="P2249" s="4"/>
      <c r="Q2249" s="4"/>
      <c r="R2249" s="4"/>
      <c r="S2249" s="4"/>
      <c r="T2249" s="4"/>
      <c r="U2249" s="4"/>
      <c r="V2249" s="4"/>
      <c r="W2249" s="4"/>
    </row>
    <row r="2250" spans="1:245" x14ac:dyDescent="0.2">
      <c r="A2250" s="4">
        <v>50</v>
      </c>
      <c r="B2250" s="4">
        <v>0</v>
      </c>
      <c r="C2250" s="4">
        <v>0</v>
      </c>
      <c r="D2250" s="4">
        <v>1</v>
      </c>
      <c r="E2250" s="4">
        <v>222</v>
      </c>
      <c r="F2250" s="4">
        <f>ROUND(Source!AO2246,O2250)</f>
        <v>0</v>
      </c>
      <c r="G2250" s="4" t="s">
        <v>78</v>
      </c>
      <c r="H2250" s="4" t="s">
        <v>79</v>
      </c>
      <c r="I2250" s="4"/>
      <c r="J2250" s="4"/>
      <c r="K2250" s="4">
        <v>222</v>
      </c>
      <c r="L2250" s="4">
        <v>3</v>
      </c>
      <c r="M2250" s="4">
        <v>3</v>
      </c>
      <c r="N2250" s="4" t="s">
        <v>3</v>
      </c>
      <c r="O2250" s="4">
        <v>2</v>
      </c>
      <c r="P2250" s="4"/>
      <c r="Q2250" s="4"/>
      <c r="R2250" s="4"/>
      <c r="S2250" s="4"/>
      <c r="T2250" s="4"/>
      <c r="U2250" s="4"/>
      <c r="V2250" s="4"/>
      <c r="W2250" s="4"/>
    </row>
    <row r="2251" spans="1:245" x14ac:dyDescent="0.2">
      <c r="A2251" s="4">
        <v>50</v>
      </c>
      <c r="B2251" s="4">
        <v>0</v>
      </c>
      <c r="C2251" s="4">
        <v>0</v>
      </c>
      <c r="D2251" s="4">
        <v>1</v>
      </c>
      <c r="E2251" s="4">
        <v>225</v>
      </c>
      <c r="F2251" s="4">
        <f>ROUND(Source!AV2246,O2251)</f>
        <v>0</v>
      </c>
      <c r="G2251" s="4" t="s">
        <v>80</v>
      </c>
      <c r="H2251" s="4" t="s">
        <v>81</v>
      </c>
      <c r="I2251" s="4"/>
      <c r="J2251" s="4"/>
      <c r="K2251" s="4">
        <v>225</v>
      </c>
      <c r="L2251" s="4">
        <v>4</v>
      </c>
      <c r="M2251" s="4">
        <v>3</v>
      </c>
      <c r="N2251" s="4" t="s">
        <v>3</v>
      </c>
      <c r="O2251" s="4">
        <v>2</v>
      </c>
      <c r="P2251" s="4"/>
      <c r="Q2251" s="4"/>
      <c r="R2251" s="4"/>
      <c r="S2251" s="4"/>
      <c r="T2251" s="4"/>
      <c r="U2251" s="4"/>
      <c r="V2251" s="4"/>
      <c r="W2251" s="4"/>
    </row>
    <row r="2252" spans="1:245" x14ac:dyDescent="0.2">
      <c r="A2252" s="4">
        <v>50</v>
      </c>
      <c r="B2252" s="4">
        <v>0</v>
      </c>
      <c r="C2252" s="4">
        <v>0</v>
      </c>
      <c r="D2252" s="4">
        <v>1</v>
      </c>
      <c r="E2252" s="4">
        <v>226</v>
      </c>
      <c r="F2252" s="4">
        <f>ROUND(Source!AW2246,O2252)</f>
        <v>0</v>
      </c>
      <c r="G2252" s="4" t="s">
        <v>82</v>
      </c>
      <c r="H2252" s="4" t="s">
        <v>83</v>
      </c>
      <c r="I2252" s="4"/>
      <c r="J2252" s="4"/>
      <c r="K2252" s="4">
        <v>226</v>
      </c>
      <c r="L2252" s="4">
        <v>5</v>
      </c>
      <c r="M2252" s="4">
        <v>3</v>
      </c>
      <c r="N2252" s="4" t="s">
        <v>3</v>
      </c>
      <c r="O2252" s="4">
        <v>2</v>
      </c>
      <c r="P2252" s="4"/>
      <c r="Q2252" s="4"/>
      <c r="R2252" s="4"/>
      <c r="S2252" s="4"/>
      <c r="T2252" s="4"/>
      <c r="U2252" s="4"/>
      <c r="V2252" s="4"/>
      <c r="W2252" s="4"/>
    </row>
    <row r="2253" spans="1:245" x14ac:dyDescent="0.2">
      <c r="A2253" s="4">
        <v>50</v>
      </c>
      <c r="B2253" s="4">
        <v>0</v>
      </c>
      <c r="C2253" s="4">
        <v>0</v>
      </c>
      <c r="D2253" s="4">
        <v>1</v>
      </c>
      <c r="E2253" s="4">
        <v>227</v>
      </c>
      <c r="F2253" s="4">
        <f>ROUND(Source!AX2246,O2253)</f>
        <v>0</v>
      </c>
      <c r="G2253" s="4" t="s">
        <v>84</v>
      </c>
      <c r="H2253" s="4" t="s">
        <v>85</v>
      </c>
      <c r="I2253" s="4"/>
      <c r="J2253" s="4"/>
      <c r="K2253" s="4">
        <v>227</v>
      </c>
      <c r="L2253" s="4">
        <v>6</v>
      </c>
      <c r="M2253" s="4">
        <v>3</v>
      </c>
      <c r="N2253" s="4" t="s">
        <v>3</v>
      </c>
      <c r="O2253" s="4">
        <v>2</v>
      </c>
      <c r="P2253" s="4"/>
      <c r="Q2253" s="4"/>
      <c r="R2253" s="4"/>
      <c r="S2253" s="4"/>
      <c r="T2253" s="4"/>
      <c r="U2253" s="4"/>
      <c r="V2253" s="4"/>
      <c r="W2253" s="4"/>
    </row>
    <row r="2254" spans="1:245" x14ac:dyDescent="0.2">
      <c r="A2254" s="4">
        <v>50</v>
      </c>
      <c r="B2254" s="4">
        <v>0</v>
      </c>
      <c r="C2254" s="4">
        <v>0</v>
      </c>
      <c r="D2254" s="4">
        <v>1</v>
      </c>
      <c r="E2254" s="4">
        <v>228</v>
      </c>
      <c r="F2254" s="4">
        <f>ROUND(Source!AY2246,O2254)</f>
        <v>0</v>
      </c>
      <c r="G2254" s="4" t="s">
        <v>86</v>
      </c>
      <c r="H2254" s="4" t="s">
        <v>87</v>
      </c>
      <c r="I2254" s="4"/>
      <c r="J2254" s="4"/>
      <c r="K2254" s="4">
        <v>228</v>
      </c>
      <c r="L2254" s="4">
        <v>7</v>
      </c>
      <c r="M2254" s="4">
        <v>3</v>
      </c>
      <c r="N2254" s="4" t="s">
        <v>3</v>
      </c>
      <c r="O2254" s="4">
        <v>2</v>
      </c>
      <c r="P2254" s="4"/>
      <c r="Q2254" s="4"/>
      <c r="R2254" s="4"/>
      <c r="S2254" s="4"/>
      <c r="T2254" s="4"/>
      <c r="U2254" s="4"/>
      <c r="V2254" s="4"/>
      <c r="W2254" s="4"/>
    </row>
    <row r="2255" spans="1:245" x14ac:dyDescent="0.2">
      <c r="A2255" s="4">
        <v>50</v>
      </c>
      <c r="B2255" s="4">
        <v>0</v>
      </c>
      <c r="C2255" s="4">
        <v>0</v>
      </c>
      <c r="D2255" s="4">
        <v>1</v>
      </c>
      <c r="E2255" s="4">
        <v>216</v>
      </c>
      <c r="F2255" s="4">
        <f>ROUND(Source!AP2246,O2255)</f>
        <v>0</v>
      </c>
      <c r="G2255" s="4" t="s">
        <v>88</v>
      </c>
      <c r="H2255" s="4" t="s">
        <v>89</v>
      </c>
      <c r="I2255" s="4"/>
      <c r="J2255" s="4"/>
      <c r="K2255" s="4">
        <v>216</v>
      </c>
      <c r="L2255" s="4">
        <v>8</v>
      </c>
      <c r="M2255" s="4">
        <v>3</v>
      </c>
      <c r="N2255" s="4" t="s">
        <v>3</v>
      </c>
      <c r="O2255" s="4">
        <v>2</v>
      </c>
      <c r="P2255" s="4"/>
      <c r="Q2255" s="4"/>
      <c r="R2255" s="4"/>
      <c r="S2255" s="4"/>
      <c r="T2255" s="4"/>
      <c r="U2255" s="4"/>
      <c r="V2255" s="4"/>
      <c r="W2255" s="4"/>
    </row>
    <row r="2256" spans="1:245" x14ac:dyDescent="0.2">
      <c r="A2256" s="4">
        <v>50</v>
      </c>
      <c r="B2256" s="4">
        <v>0</v>
      </c>
      <c r="C2256" s="4">
        <v>0</v>
      </c>
      <c r="D2256" s="4">
        <v>1</v>
      </c>
      <c r="E2256" s="4">
        <v>223</v>
      </c>
      <c r="F2256" s="4">
        <f>ROUND(Source!AQ2246,O2256)</f>
        <v>0</v>
      </c>
      <c r="G2256" s="4" t="s">
        <v>90</v>
      </c>
      <c r="H2256" s="4" t="s">
        <v>91</v>
      </c>
      <c r="I2256" s="4"/>
      <c r="J2256" s="4"/>
      <c r="K2256" s="4">
        <v>223</v>
      </c>
      <c r="L2256" s="4">
        <v>9</v>
      </c>
      <c r="M2256" s="4">
        <v>3</v>
      </c>
      <c r="N2256" s="4" t="s">
        <v>3</v>
      </c>
      <c r="O2256" s="4">
        <v>2</v>
      </c>
      <c r="P2256" s="4"/>
      <c r="Q2256" s="4"/>
      <c r="R2256" s="4"/>
      <c r="S2256" s="4"/>
      <c r="T2256" s="4"/>
      <c r="U2256" s="4"/>
      <c r="V2256" s="4"/>
      <c r="W2256" s="4"/>
    </row>
    <row r="2257" spans="1:23" x14ac:dyDescent="0.2">
      <c r="A2257" s="4">
        <v>50</v>
      </c>
      <c r="B2257" s="4">
        <v>0</v>
      </c>
      <c r="C2257" s="4">
        <v>0</v>
      </c>
      <c r="D2257" s="4">
        <v>1</v>
      </c>
      <c r="E2257" s="4">
        <v>229</v>
      </c>
      <c r="F2257" s="4">
        <f>ROUND(Source!AZ2246,O2257)</f>
        <v>0</v>
      </c>
      <c r="G2257" s="4" t="s">
        <v>92</v>
      </c>
      <c r="H2257" s="4" t="s">
        <v>93</v>
      </c>
      <c r="I2257" s="4"/>
      <c r="J2257" s="4"/>
      <c r="K2257" s="4">
        <v>229</v>
      </c>
      <c r="L2257" s="4">
        <v>10</v>
      </c>
      <c r="M2257" s="4">
        <v>3</v>
      </c>
      <c r="N2257" s="4" t="s">
        <v>3</v>
      </c>
      <c r="O2257" s="4">
        <v>2</v>
      </c>
      <c r="P2257" s="4"/>
      <c r="Q2257" s="4"/>
      <c r="R2257" s="4"/>
      <c r="S2257" s="4"/>
      <c r="T2257" s="4"/>
      <c r="U2257" s="4"/>
      <c r="V2257" s="4"/>
      <c r="W2257" s="4"/>
    </row>
    <row r="2258" spans="1:23" x14ac:dyDescent="0.2">
      <c r="A2258" s="4">
        <v>50</v>
      </c>
      <c r="B2258" s="4">
        <v>0</v>
      </c>
      <c r="C2258" s="4">
        <v>0</v>
      </c>
      <c r="D2258" s="4">
        <v>1</v>
      </c>
      <c r="E2258" s="4">
        <v>203</v>
      </c>
      <c r="F2258" s="4">
        <f>ROUND(Source!Q2246,O2258)</f>
        <v>0</v>
      </c>
      <c r="G2258" s="4" t="s">
        <v>94</v>
      </c>
      <c r="H2258" s="4" t="s">
        <v>95</v>
      </c>
      <c r="I2258" s="4"/>
      <c r="J2258" s="4"/>
      <c r="K2258" s="4">
        <v>203</v>
      </c>
      <c r="L2258" s="4">
        <v>11</v>
      </c>
      <c r="M2258" s="4">
        <v>3</v>
      </c>
      <c r="N2258" s="4" t="s">
        <v>3</v>
      </c>
      <c r="O2258" s="4">
        <v>2</v>
      </c>
      <c r="P2258" s="4"/>
      <c r="Q2258" s="4"/>
      <c r="R2258" s="4"/>
      <c r="S2258" s="4"/>
      <c r="T2258" s="4"/>
      <c r="U2258" s="4"/>
      <c r="V2258" s="4"/>
      <c r="W2258" s="4"/>
    </row>
    <row r="2259" spans="1:23" x14ac:dyDescent="0.2">
      <c r="A2259" s="4">
        <v>50</v>
      </c>
      <c r="B2259" s="4">
        <v>0</v>
      </c>
      <c r="C2259" s="4">
        <v>0</v>
      </c>
      <c r="D2259" s="4">
        <v>1</v>
      </c>
      <c r="E2259" s="4">
        <v>231</v>
      </c>
      <c r="F2259" s="4">
        <f>ROUND(Source!BB2246,O2259)</f>
        <v>0</v>
      </c>
      <c r="G2259" s="4" t="s">
        <v>96</v>
      </c>
      <c r="H2259" s="4" t="s">
        <v>97</v>
      </c>
      <c r="I2259" s="4"/>
      <c r="J2259" s="4"/>
      <c r="K2259" s="4">
        <v>231</v>
      </c>
      <c r="L2259" s="4">
        <v>12</v>
      </c>
      <c r="M2259" s="4">
        <v>3</v>
      </c>
      <c r="N2259" s="4" t="s">
        <v>3</v>
      </c>
      <c r="O2259" s="4">
        <v>2</v>
      </c>
      <c r="P2259" s="4"/>
      <c r="Q2259" s="4"/>
      <c r="R2259" s="4"/>
      <c r="S2259" s="4"/>
      <c r="T2259" s="4"/>
      <c r="U2259" s="4"/>
      <c r="V2259" s="4"/>
      <c r="W2259" s="4"/>
    </row>
    <row r="2260" spans="1:23" x14ac:dyDescent="0.2">
      <c r="A2260" s="4">
        <v>50</v>
      </c>
      <c r="B2260" s="4">
        <v>0</v>
      </c>
      <c r="C2260" s="4">
        <v>0</v>
      </c>
      <c r="D2260" s="4">
        <v>1</v>
      </c>
      <c r="E2260" s="4">
        <v>204</v>
      </c>
      <c r="F2260" s="4">
        <f>ROUND(Source!R2246,O2260)</f>
        <v>0</v>
      </c>
      <c r="G2260" s="4" t="s">
        <v>98</v>
      </c>
      <c r="H2260" s="4" t="s">
        <v>99</v>
      </c>
      <c r="I2260" s="4"/>
      <c r="J2260" s="4"/>
      <c r="K2260" s="4">
        <v>204</v>
      </c>
      <c r="L2260" s="4">
        <v>13</v>
      </c>
      <c r="M2260" s="4">
        <v>3</v>
      </c>
      <c r="N2260" s="4" t="s">
        <v>3</v>
      </c>
      <c r="O2260" s="4">
        <v>2</v>
      </c>
      <c r="P2260" s="4"/>
      <c r="Q2260" s="4"/>
      <c r="R2260" s="4"/>
      <c r="S2260" s="4"/>
      <c r="T2260" s="4"/>
      <c r="U2260" s="4"/>
      <c r="V2260" s="4"/>
      <c r="W2260" s="4"/>
    </row>
    <row r="2261" spans="1:23" x14ac:dyDescent="0.2">
      <c r="A2261" s="4">
        <v>50</v>
      </c>
      <c r="B2261" s="4">
        <v>0</v>
      </c>
      <c r="C2261" s="4">
        <v>0</v>
      </c>
      <c r="D2261" s="4">
        <v>1</v>
      </c>
      <c r="E2261" s="4">
        <v>205</v>
      </c>
      <c r="F2261" s="4">
        <f>ROUND(Source!S2246,O2261)</f>
        <v>0</v>
      </c>
      <c r="G2261" s="4" t="s">
        <v>100</v>
      </c>
      <c r="H2261" s="4" t="s">
        <v>101</v>
      </c>
      <c r="I2261" s="4"/>
      <c r="J2261" s="4"/>
      <c r="K2261" s="4">
        <v>205</v>
      </c>
      <c r="L2261" s="4">
        <v>14</v>
      </c>
      <c r="M2261" s="4">
        <v>3</v>
      </c>
      <c r="N2261" s="4" t="s">
        <v>3</v>
      </c>
      <c r="O2261" s="4">
        <v>2</v>
      </c>
      <c r="P2261" s="4"/>
      <c r="Q2261" s="4"/>
      <c r="R2261" s="4"/>
      <c r="S2261" s="4"/>
      <c r="T2261" s="4"/>
      <c r="U2261" s="4"/>
      <c r="V2261" s="4"/>
      <c r="W2261" s="4"/>
    </row>
    <row r="2262" spans="1:23" x14ac:dyDescent="0.2">
      <c r="A2262" s="4">
        <v>50</v>
      </c>
      <c r="B2262" s="4">
        <v>0</v>
      </c>
      <c r="C2262" s="4">
        <v>0</v>
      </c>
      <c r="D2262" s="4">
        <v>1</v>
      </c>
      <c r="E2262" s="4">
        <v>232</v>
      </c>
      <c r="F2262" s="4">
        <f>ROUND(Source!BC2246,O2262)</f>
        <v>0</v>
      </c>
      <c r="G2262" s="4" t="s">
        <v>102</v>
      </c>
      <c r="H2262" s="4" t="s">
        <v>103</v>
      </c>
      <c r="I2262" s="4"/>
      <c r="J2262" s="4"/>
      <c r="K2262" s="4">
        <v>232</v>
      </c>
      <c r="L2262" s="4">
        <v>15</v>
      </c>
      <c r="M2262" s="4">
        <v>3</v>
      </c>
      <c r="N2262" s="4" t="s">
        <v>3</v>
      </c>
      <c r="O2262" s="4">
        <v>2</v>
      </c>
      <c r="P2262" s="4"/>
      <c r="Q2262" s="4"/>
      <c r="R2262" s="4"/>
      <c r="S2262" s="4"/>
      <c r="T2262" s="4"/>
      <c r="U2262" s="4"/>
      <c r="V2262" s="4"/>
      <c r="W2262" s="4"/>
    </row>
    <row r="2263" spans="1:23" x14ac:dyDescent="0.2">
      <c r="A2263" s="4">
        <v>50</v>
      </c>
      <c r="B2263" s="4">
        <v>0</v>
      </c>
      <c r="C2263" s="4">
        <v>0</v>
      </c>
      <c r="D2263" s="4">
        <v>1</v>
      </c>
      <c r="E2263" s="4">
        <v>214</v>
      </c>
      <c r="F2263" s="4">
        <f>ROUND(Source!AS2246,O2263)</f>
        <v>0</v>
      </c>
      <c r="G2263" s="4" t="s">
        <v>104</v>
      </c>
      <c r="H2263" s="4" t="s">
        <v>105</v>
      </c>
      <c r="I2263" s="4"/>
      <c r="J2263" s="4"/>
      <c r="K2263" s="4">
        <v>214</v>
      </c>
      <c r="L2263" s="4">
        <v>16</v>
      </c>
      <c r="M2263" s="4">
        <v>3</v>
      </c>
      <c r="N2263" s="4" t="s">
        <v>3</v>
      </c>
      <c r="O2263" s="4">
        <v>2</v>
      </c>
      <c r="P2263" s="4"/>
      <c r="Q2263" s="4"/>
      <c r="R2263" s="4"/>
      <c r="S2263" s="4"/>
      <c r="T2263" s="4"/>
      <c r="U2263" s="4"/>
      <c r="V2263" s="4"/>
      <c r="W2263" s="4"/>
    </row>
    <row r="2264" spans="1:23" x14ac:dyDescent="0.2">
      <c r="A2264" s="4">
        <v>50</v>
      </c>
      <c r="B2264" s="4">
        <v>0</v>
      </c>
      <c r="C2264" s="4">
        <v>0</v>
      </c>
      <c r="D2264" s="4">
        <v>1</v>
      </c>
      <c r="E2264" s="4">
        <v>215</v>
      </c>
      <c r="F2264" s="4">
        <f>ROUND(Source!AT2246,O2264)</f>
        <v>0</v>
      </c>
      <c r="G2264" s="4" t="s">
        <v>106</v>
      </c>
      <c r="H2264" s="4" t="s">
        <v>107</v>
      </c>
      <c r="I2264" s="4"/>
      <c r="J2264" s="4"/>
      <c r="K2264" s="4">
        <v>215</v>
      </c>
      <c r="L2264" s="4">
        <v>17</v>
      </c>
      <c r="M2264" s="4">
        <v>3</v>
      </c>
      <c r="N2264" s="4" t="s">
        <v>3</v>
      </c>
      <c r="O2264" s="4">
        <v>2</v>
      </c>
      <c r="P2264" s="4"/>
      <c r="Q2264" s="4"/>
      <c r="R2264" s="4"/>
      <c r="S2264" s="4"/>
      <c r="T2264" s="4"/>
      <c r="U2264" s="4"/>
      <c r="V2264" s="4"/>
      <c r="W2264" s="4"/>
    </row>
    <row r="2265" spans="1:23" x14ac:dyDescent="0.2">
      <c r="A2265" s="4">
        <v>50</v>
      </c>
      <c r="B2265" s="4">
        <v>0</v>
      </c>
      <c r="C2265" s="4">
        <v>0</v>
      </c>
      <c r="D2265" s="4">
        <v>1</v>
      </c>
      <c r="E2265" s="4">
        <v>217</v>
      </c>
      <c r="F2265" s="4">
        <f>ROUND(Source!AU2246,O2265)</f>
        <v>0</v>
      </c>
      <c r="G2265" s="4" t="s">
        <v>108</v>
      </c>
      <c r="H2265" s="4" t="s">
        <v>109</v>
      </c>
      <c r="I2265" s="4"/>
      <c r="J2265" s="4"/>
      <c r="K2265" s="4">
        <v>217</v>
      </c>
      <c r="L2265" s="4">
        <v>18</v>
      </c>
      <c r="M2265" s="4">
        <v>3</v>
      </c>
      <c r="N2265" s="4" t="s">
        <v>3</v>
      </c>
      <c r="O2265" s="4">
        <v>2</v>
      </c>
      <c r="P2265" s="4"/>
      <c r="Q2265" s="4"/>
      <c r="R2265" s="4"/>
      <c r="S2265" s="4"/>
      <c r="T2265" s="4"/>
      <c r="U2265" s="4"/>
      <c r="V2265" s="4"/>
      <c r="W2265" s="4"/>
    </row>
    <row r="2266" spans="1:23" x14ac:dyDescent="0.2">
      <c r="A2266" s="4">
        <v>50</v>
      </c>
      <c r="B2266" s="4">
        <v>0</v>
      </c>
      <c r="C2266" s="4">
        <v>0</v>
      </c>
      <c r="D2266" s="4">
        <v>1</v>
      </c>
      <c r="E2266" s="4">
        <v>230</v>
      </c>
      <c r="F2266" s="4">
        <f>ROUND(Source!BA2246,O2266)</f>
        <v>0</v>
      </c>
      <c r="G2266" s="4" t="s">
        <v>110</v>
      </c>
      <c r="H2266" s="4" t="s">
        <v>111</v>
      </c>
      <c r="I2266" s="4"/>
      <c r="J2266" s="4"/>
      <c r="K2266" s="4">
        <v>230</v>
      </c>
      <c r="L2266" s="4">
        <v>19</v>
      </c>
      <c r="M2266" s="4">
        <v>3</v>
      </c>
      <c r="N2266" s="4" t="s">
        <v>3</v>
      </c>
      <c r="O2266" s="4">
        <v>2</v>
      </c>
      <c r="P2266" s="4"/>
      <c r="Q2266" s="4"/>
      <c r="R2266" s="4"/>
      <c r="S2266" s="4"/>
      <c r="T2266" s="4"/>
      <c r="U2266" s="4"/>
      <c r="V2266" s="4"/>
      <c r="W2266" s="4"/>
    </row>
    <row r="2267" spans="1:23" x14ac:dyDescent="0.2">
      <c r="A2267" s="4">
        <v>50</v>
      </c>
      <c r="B2267" s="4">
        <v>0</v>
      </c>
      <c r="C2267" s="4">
        <v>0</v>
      </c>
      <c r="D2267" s="4">
        <v>1</v>
      </c>
      <c r="E2267" s="4">
        <v>206</v>
      </c>
      <c r="F2267" s="4">
        <f>ROUND(Source!T2246,O2267)</f>
        <v>0</v>
      </c>
      <c r="G2267" s="4" t="s">
        <v>112</v>
      </c>
      <c r="H2267" s="4" t="s">
        <v>113</v>
      </c>
      <c r="I2267" s="4"/>
      <c r="J2267" s="4"/>
      <c r="K2267" s="4">
        <v>206</v>
      </c>
      <c r="L2267" s="4">
        <v>20</v>
      </c>
      <c r="M2267" s="4">
        <v>3</v>
      </c>
      <c r="N2267" s="4" t="s">
        <v>3</v>
      </c>
      <c r="O2267" s="4">
        <v>2</v>
      </c>
      <c r="P2267" s="4"/>
      <c r="Q2267" s="4"/>
      <c r="R2267" s="4"/>
      <c r="S2267" s="4"/>
      <c r="T2267" s="4"/>
      <c r="U2267" s="4"/>
      <c r="V2267" s="4"/>
      <c r="W2267" s="4"/>
    </row>
    <row r="2268" spans="1:23" x14ac:dyDescent="0.2">
      <c r="A2268" s="4">
        <v>50</v>
      </c>
      <c r="B2268" s="4">
        <v>0</v>
      </c>
      <c r="C2268" s="4">
        <v>0</v>
      </c>
      <c r="D2268" s="4">
        <v>1</v>
      </c>
      <c r="E2268" s="4">
        <v>207</v>
      </c>
      <c r="F2268" s="4">
        <f>Source!U2246</f>
        <v>0</v>
      </c>
      <c r="G2268" s="4" t="s">
        <v>114</v>
      </c>
      <c r="H2268" s="4" t="s">
        <v>115</v>
      </c>
      <c r="I2268" s="4"/>
      <c r="J2268" s="4"/>
      <c r="K2268" s="4">
        <v>207</v>
      </c>
      <c r="L2268" s="4">
        <v>21</v>
      </c>
      <c r="M2268" s="4">
        <v>3</v>
      </c>
      <c r="N2268" s="4" t="s">
        <v>3</v>
      </c>
      <c r="O2268" s="4">
        <v>-1</v>
      </c>
      <c r="P2268" s="4"/>
      <c r="Q2268" s="4"/>
      <c r="R2268" s="4"/>
      <c r="S2268" s="4"/>
      <c r="T2268" s="4"/>
      <c r="U2268" s="4"/>
      <c r="V2268" s="4"/>
      <c r="W2268" s="4"/>
    </row>
    <row r="2269" spans="1:23" x14ac:dyDescent="0.2">
      <c r="A2269" s="4">
        <v>50</v>
      </c>
      <c r="B2269" s="4">
        <v>0</v>
      </c>
      <c r="C2269" s="4">
        <v>0</v>
      </c>
      <c r="D2269" s="4">
        <v>1</v>
      </c>
      <c r="E2269" s="4">
        <v>208</v>
      </c>
      <c r="F2269" s="4">
        <f>Source!V2246</f>
        <v>0</v>
      </c>
      <c r="G2269" s="4" t="s">
        <v>116</v>
      </c>
      <c r="H2269" s="4" t="s">
        <v>117</v>
      </c>
      <c r="I2269" s="4"/>
      <c r="J2269" s="4"/>
      <c r="K2269" s="4">
        <v>208</v>
      </c>
      <c r="L2269" s="4">
        <v>22</v>
      </c>
      <c r="M2269" s="4">
        <v>3</v>
      </c>
      <c r="N2269" s="4" t="s">
        <v>3</v>
      </c>
      <c r="O2269" s="4">
        <v>-1</v>
      </c>
      <c r="P2269" s="4"/>
      <c r="Q2269" s="4"/>
      <c r="R2269" s="4"/>
      <c r="S2269" s="4"/>
      <c r="T2269" s="4"/>
      <c r="U2269" s="4"/>
      <c r="V2269" s="4"/>
      <c r="W2269" s="4"/>
    </row>
    <row r="2270" spans="1:23" x14ac:dyDescent="0.2">
      <c r="A2270" s="4">
        <v>50</v>
      </c>
      <c r="B2270" s="4">
        <v>0</v>
      </c>
      <c r="C2270" s="4">
        <v>0</v>
      </c>
      <c r="D2270" s="4">
        <v>1</v>
      </c>
      <c r="E2270" s="4">
        <v>209</v>
      </c>
      <c r="F2270" s="4">
        <f>ROUND(Source!W2246,O2270)</f>
        <v>0</v>
      </c>
      <c r="G2270" s="4" t="s">
        <v>118</v>
      </c>
      <c r="H2270" s="4" t="s">
        <v>119</v>
      </c>
      <c r="I2270" s="4"/>
      <c r="J2270" s="4"/>
      <c r="K2270" s="4">
        <v>209</v>
      </c>
      <c r="L2270" s="4">
        <v>23</v>
      </c>
      <c r="M2270" s="4">
        <v>3</v>
      </c>
      <c r="N2270" s="4" t="s">
        <v>3</v>
      </c>
      <c r="O2270" s="4">
        <v>2</v>
      </c>
      <c r="P2270" s="4"/>
      <c r="Q2270" s="4"/>
      <c r="R2270" s="4"/>
      <c r="S2270" s="4"/>
      <c r="T2270" s="4"/>
      <c r="U2270" s="4"/>
      <c r="V2270" s="4"/>
      <c r="W2270" s="4"/>
    </row>
    <row r="2271" spans="1:23" x14ac:dyDescent="0.2">
      <c r="A2271" s="4">
        <v>50</v>
      </c>
      <c r="B2271" s="4">
        <v>0</v>
      </c>
      <c r="C2271" s="4">
        <v>0</v>
      </c>
      <c r="D2271" s="4">
        <v>1</v>
      </c>
      <c r="E2271" s="4">
        <v>233</v>
      </c>
      <c r="F2271" s="4">
        <f>ROUND(Source!BD2246,O2271)</f>
        <v>0</v>
      </c>
      <c r="G2271" s="4" t="s">
        <v>120</v>
      </c>
      <c r="H2271" s="4" t="s">
        <v>121</v>
      </c>
      <c r="I2271" s="4"/>
      <c r="J2271" s="4"/>
      <c r="K2271" s="4">
        <v>233</v>
      </c>
      <c r="L2271" s="4">
        <v>24</v>
      </c>
      <c r="M2271" s="4">
        <v>3</v>
      </c>
      <c r="N2271" s="4" t="s">
        <v>3</v>
      </c>
      <c r="O2271" s="4">
        <v>2</v>
      </c>
      <c r="P2271" s="4"/>
      <c r="Q2271" s="4"/>
      <c r="R2271" s="4"/>
      <c r="S2271" s="4"/>
      <c r="T2271" s="4"/>
      <c r="U2271" s="4"/>
      <c r="V2271" s="4"/>
      <c r="W2271" s="4"/>
    </row>
    <row r="2272" spans="1:23" x14ac:dyDescent="0.2">
      <c r="A2272" s="4">
        <v>50</v>
      </c>
      <c r="B2272" s="4">
        <v>0</v>
      </c>
      <c r="C2272" s="4">
        <v>0</v>
      </c>
      <c r="D2272" s="4">
        <v>1</v>
      </c>
      <c r="E2272" s="4">
        <v>210</v>
      </c>
      <c r="F2272" s="4">
        <f>ROUND(Source!X2246,O2272)</f>
        <v>0</v>
      </c>
      <c r="G2272" s="4" t="s">
        <v>122</v>
      </c>
      <c r="H2272" s="4" t="s">
        <v>123</v>
      </c>
      <c r="I2272" s="4"/>
      <c r="J2272" s="4"/>
      <c r="K2272" s="4">
        <v>210</v>
      </c>
      <c r="L2272" s="4">
        <v>25</v>
      </c>
      <c r="M2272" s="4">
        <v>3</v>
      </c>
      <c r="N2272" s="4" t="s">
        <v>3</v>
      </c>
      <c r="O2272" s="4">
        <v>2</v>
      </c>
      <c r="P2272" s="4"/>
      <c r="Q2272" s="4"/>
      <c r="R2272" s="4"/>
      <c r="S2272" s="4"/>
      <c r="T2272" s="4"/>
      <c r="U2272" s="4"/>
      <c r="V2272" s="4"/>
      <c r="W2272" s="4"/>
    </row>
    <row r="2273" spans="1:245" x14ac:dyDescent="0.2">
      <c r="A2273" s="4">
        <v>50</v>
      </c>
      <c r="B2273" s="4">
        <v>0</v>
      </c>
      <c r="C2273" s="4">
        <v>0</v>
      </c>
      <c r="D2273" s="4">
        <v>1</v>
      </c>
      <c r="E2273" s="4">
        <v>211</v>
      </c>
      <c r="F2273" s="4">
        <f>ROUND(Source!Y2246,O2273)</f>
        <v>0</v>
      </c>
      <c r="G2273" s="4" t="s">
        <v>124</v>
      </c>
      <c r="H2273" s="4" t="s">
        <v>125</v>
      </c>
      <c r="I2273" s="4"/>
      <c r="J2273" s="4"/>
      <c r="K2273" s="4">
        <v>211</v>
      </c>
      <c r="L2273" s="4">
        <v>26</v>
      </c>
      <c r="M2273" s="4">
        <v>3</v>
      </c>
      <c r="N2273" s="4" t="s">
        <v>3</v>
      </c>
      <c r="O2273" s="4">
        <v>2</v>
      </c>
      <c r="P2273" s="4"/>
      <c r="Q2273" s="4"/>
      <c r="R2273" s="4"/>
      <c r="S2273" s="4"/>
      <c r="T2273" s="4"/>
      <c r="U2273" s="4"/>
      <c r="V2273" s="4"/>
      <c r="W2273" s="4"/>
    </row>
    <row r="2274" spans="1:245" x14ac:dyDescent="0.2">
      <c r="A2274" s="4">
        <v>50</v>
      </c>
      <c r="B2274" s="4">
        <v>0</v>
      </c>
      <c r="C2274" s="4">
        <v>0</v>
      </c>
      <c r="D2274" s="4">
        <v>1</v>
      </c>
      <c r="E2274" s="4">
        <v>224</v>
      </c>
      <c r="F2274" s="4">
        <f>ROUND(Source!AR2246,O2274)</f>
        <v>0</v>
      </c>
      <c r="G2274" s="4" t="s">
        <v>126</v>
      </c>
      <c r="H2274" s="4" t="s">
        <v>127</v>
      </c>
      <c r="I2274" s="4"/>
      <c r="J2274" s="4"/>
      <c r="K2274" s="4">
        <v>224</v>
      </c>
      <c r="L2274" s="4">
        <v>27</v>
      </c>
      <c r="M2274" s="4">
        <v>3</v>
      </c>
      <c r="N2274" s="4" t="s">
        <v>3</v>
      </c>
      <c r="O2274" s="4">
        <v>2</v>
      </c>
      <c r="P2274" s="4"/>
      <c r="Q2274" s="4"/>
      <c r="R2274" s="4"/>
      <c r="S2274" s="4"/>
      <c r="T2274" s="4"/>
      <c r="U2274" s="4"/>
      <c r="V2274" s="4"/>
      <c r="W2274" s="4"/>
    </row>
    <row r="2276" spans="1:245" x14ac:dyDescent="0.2">
      <c r="A2276" s="1">
        <v>5</v>
      </c>
      <c r="B2276" s="1">
        <v>1</v>
      </c>
      <c r="C2276" s="1"/>
      <c r="D2276" s="1">
        <f>ROW(A2310)</f>
        <v>2310</v>
      </c>
      <c r="E2276" s="1"/>
      <c r="F2276" s="1" t="s">
        <v>15</v>
      </c>
      <c r="G2276" s="1" t="s">
        <v>407</v>
      </c>
      <c r="H2276" s="1" t="s">
        <v>3</v>
      </c>
      <c r="I2276" s="1">
        <v>0</v>
      </c>
      <c r="J2276" s="1"/>
      <c r="K2276" s="1">
        <v>0</v>
      </c>
      <c r="L2276" s="1"/>
      <c r="M2276" s="1"/>
      <c r="N2276" s="1"/>
      <c r="O2276" s="1"/>
      <c r="P2276" s="1"/>
      <c r="Q2276" s="1"/>
      <c r="R2276" s="1"/>
      <c r="S2276" s="1"/>
      <c r="T2276" s="1"/>
      <c r="U2276" s="1" t="s">
        <v>3</v>
      </c>
      <c r="V2276" s="1">
        <v>0</v>
      </c>
      <c r="W2276" s="1"/>
      <c r="X2276" s="1"/>
      <c r="Y2276" s="1"/>
      <c r="Z2276" s="1"/>
      <c r="AA2276" s="1"/>
      <c r="AB2276" s="1" t="s">
        <v>3</v>
      </c>
      <c r="AC2276" s="1" t="s">
        <v>3</v>
      </c>
      <c r="AD2276" s="1" t="s">
        <v>3</v>
      </c>
      <c r="AE2276" s="1" t="s">
        <v>3</v>
      </c>
      <c r="AF2276" s="1" t="s">
        <v>3</v>
      </c>
      <c r="AG2276" s="1" t="s">
        <v>3</v>
      </c>
      <c r="AH2276" s="1"/>
      <c r="AI2276" s="1"/>
      <c r="AJ2276" s="1"/>
      <c r="AK2276" s="1"/>
      <c r="AL2276" s="1"/>
      <c r="AM2276" s="1"/>
      <c r="AN2276" s="1"/>
      <c r="AO2276" s="1"/>
      <c r="AP2276" s="1" t="s">
        <v>3</v>
      </c>
      <c r="AQ2276" s="1" t="s">
        <v>3</v>
      </c>
      <c r="AR2276" s="1" t="s">
        <v>3</v>
      </c>
      <c r="AS2276" s="1"/>
      <c r="AT2276" s="1"/>
      <c r="AU2276" s="1"/>
      <c r="AV2276" s="1"/>
      <c r="AW2276" s="1"/>
      <c r="AX2276" s="1"/>
      <c r="AY2276" s="1"/>
      <c r="AZ2276" s="1" t="s">
        <v>3</v>
      </c>
      <c r="BA2276" s="1"/>
      <c r="BB2276" s="1" t="s">
        <v>3</v>
      </c>
      <c r="BC2276" s="1" t="s">
        <v>3</v>
      </c>
      <c r="BD2276" s="1" t="s">
        <v>3</v>
      </c>
      <c r="BE2276" s="1" t="s">
        <v>3</v>
      </c>
      <c r="BF2276" s="1" t="s">
        <v>3</v>
      </c>
      <c r="BG2276" s="1" t="s">
        <v>3</v>
      </c>
      <c r="BH2276" s="1" t="s">
        <v>3</v>
      </c>
      <c r="BI2276" s="1" t="s">
        <v>3</v>
      </c>
      <c r="BJ2276" s="1" t="s">
        <v>3</v>
      </c>
      <c r="BK2276" s="1" t="s">
        <v>3</v>
      </c>
      <c r="BL2276" s="1" t="s">
        <v>3</v>
      </c>
      <c r="BM2276" s="1" t="s">
        <v>3</v>
      </c>
      <c r="BN2276" s="1" t="s">
        <v>3</v>
      </c>
      <c r="BO2276" s="1" t="s">
        <v>3</v>
      </c>
      <c r="BP2276" s="1" t="s">
        <v>3</v>
      </c>
      <c r="BQ2276" s="1"/>
      <c r="BR2276" s="1"/>
      <c r="BS2276" s="1"/>
      <c r="BT2276" s="1"/>
      <c r="BU2276" s="1"/>
      <c r="BV2276" s="1"/>
      <c r="BW2276" s="1"/>
      <c r="BX2276" s="1">
        <v>0</v>
      </c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>
        <v>0</v>
      </c>
    </row>
    <row r="2278" spans="1:245" x14ac:dyDescent="0.2">
      <c r="A2278" s="2">
        <v>52</v>
      </c>
      <c r="B2278" s="2">
        <f t="shared" ref="B2278:G2278" si="1826">B2310</f>
        <v>1</v>
      </c>
      <c r="C2278" s="2">
        <f t="shared" si="1826"/>
        <v>5</v>
      </c>
      <c r="D2278" s="2">
        <f t="shared" si="1826"/>
        <v>2276</v>
      </c>
      <c r="E2278" s="2">
        <f t="shared" si="1826"/>
        <v>0</v>
      </c>
      <c r="F2278" s="2" t="str">
        <f t="shared" si="1826"/>
        <v>Новый подраздел</v>
      </c>
      <c r="G2278" s="2" t="str">
        <f t="shared" si="1826"/>
        <v>Устройство кармана</v>
      </c>
      <c r="H2278" s="2"/>
      <c r="I2278" s="2"/>
      <c r="J2278" s="2"/>
      <c r="K2278" s="2"/>
      <c r="L2278" s="2"/>
      <c r="M2278" s="2"/>
      <c r="N2278" s="2"/>
      <c r="O2278" s="2">
        <f t="shared" ref="O2278:AT2278" si="1827">O2310</f>
        <v>0</v>
      </c>
      <c r="P2278" s="2">
        <f t="shared" si="1827"/>
        <v>0</v>
      </c>
      <c r="Q2278" s="2">
        <f t="shared" si="1827"/>
        <v>0</v>
      </c>
      <c r="R2278" s="2">
        <f t="shared" si="1827"/>
        <v>0</v>
      </c>
      <c r="S2278" s="2">
        <f t="shared" si="1827"/>
        <v>0</v>
      </c>
      <c r="T2278" s="2">
        <f t="shared" si="1827"/>
        <v>0</v>
      </c>
      <c r="U2278" s="2">
        <f t="shared" si="1827"/>
        <v>0</v>
      </c>
      <c r="V2278" s="2">
        <f t="shared" si="1827"/>
        <v>0</v>
      </c>
      <c r="W2278" s="2">
        <f t="shared" si="1827"/>
        <v>0</v>
      </c>
      <c r="X2278" s="2">
        <f t="shared" si="1827"/>
        <v>0</v>
      </c>
      <c r="Y2278" s="2">
        <f t="shared" si="1827"/>
        <v>0</v>
      </c>
      <c r="Z2278" s="2">
        <f t="shared" si="1827"/>
        <v>0</v>
      </c>
      <c r="AA2278" s="2">
        <f t="shared" si="1827"/>
        <v>0</v>
      </c>
      <c r="AB2278" s="2">
        <f t="shared" si="1827"/>
        <v>0</v>
      </c>
      <c r="AC2278" s="2">
        <f t="shared" si="1827"/>
        <v>0</v>
      </c>
      <c r="AD2278" s="2">
        <f t="shared" si="1827"/>
        <v>0</v>
      </c>
      <c r="AE2278" s="2">
        <f t="shared" si="1827"/>
        <v>0</v>
      </c>
      <c r="AF2278" s="2">
        <f t="shared" si="1827"/>
        <v>0</v>
      </c>
      <c r="AG2278" s="2">
        <f t="shared" si="1827"/>
        <v>0</v>
      </c>
      <c r="AH2278" s="2">
        <f t="shared" si="1827"/>
        <v>0</v>
      </c>
      <c r="AI2278" s="2">
        <f t="shared" si="1827"/>
        <v>0</v>
      </c>
      <c r="AJ2278" s="2">
        <f t="shared" si="1827"/>
        <v>0</v>
      </c>
      <c r="AK2278" s="2">
        <f t="shared" si="1827"/>
        <v>0</v>
      </c>
      <c r="AL2278" s="2">
        <f t="shared" si="1827"/>
        <v>0</v>
      </c>
      <c r="AM2278" s="2">
        <f t="shared" si="1827"/>
        <v>0</v>
      </c>
      <c r="AN2278" s="2">
        <f t="shared" si="1827"/>
        <v>0</v>
      </c>
      <c r="AO2278" s="2">
        <f t="shared" si="1827"/>
        <v>0</v>
      </c>
      <c r="AP2278" s="2">
        <f t="shared" si="1827"/>
        <v>0</v>
      </c>
      <c r="AQ2278" s="2">
        <f t="shared" si="1827"/>
        <v>0</v>
      </c>
      <c r="AR2278" s="2">
        <f t="shared" si="1827"/>
        <v>0</v>
      </c>
      <c r="AS2278" s="2">
        <f t="shared" si="1827"/>
        <v>0</v>
      </c>
      <c r="AT2278" s="2">
        <f t="shared" si="1827"/>
        <v>0</v>
      </c>
      <c r="AU2278" s="2">
        <f t="shared" ref="AU2278:BZ2278" si="1828">AU2310</f>
        <v>0</v>
      </c>
      <c r="AV2278" s="2">
        <f t="shared" si="1828"/>
        <v>0</v>
      </c>
      <c r="AW2278" s="2">
        <f t="shared" si="1828"/>
        <v>0</v>
      </c>
      <c r="AX2278" s="2">
        <f t="shared" si="1828"/>
        <v>0</v>
      </c>
      <c r="AY2278" s="2">
        <f t="shared" si="1828"/>
        <v>0</v>
      </c>
      <c r="AZ2278" s="2">
        <f t="shared" si="1828"/>
        <v>0</v>
      </c>
      <c r="BA2278" s="2">
        <f t="shared" si="1828"/>
        <v>0</v>
      </c>
      <c r="BB2278" s="2">
        <f t="shared" si="1828"/>
        <v>0</v>
      </c>
      <c r="BC2278" s="2">
        <f t="shared" si="1828"/>
        <v>0</v>
      </c>
      <c r="BD2278" s="2">
        <f t="shared" si="1828"/>
        <v>0</v>
      </c>
      <c r="BE2278" s="2">
        <f t="shared" si="1828"/>
        <v>0</v>
      </c>
      <c r="BF2278" s="2">
        <f t="shared" si="1828"/>
        <v>0</v>
      </c>
      <c r="BG2278" s="2">
        <f t="shared" si="1828"/>
        <v>0</v>
      </c>
      <c r="BH2278" s="2">
        <f t="shared" si="1828"/>
        <v>0</v>
      </c>
      <c r="BI2278" s="2">
        <f t="shared" si="1828"/>
        <v>0</v>
      </c>
      <c r="BJ2278" s="2">
        <f t="shared" si="1828"/>
        <v>0</v>
      </c>
      <c r="BK2278" s="2">
        <f t="shared" si="1828"/>
        <v>0</v>
      </c>
      <c r="BL2278" s="2">
        <f t="shared" si="1828"/>
        <v>0</v>
      </c>
      <c r="BM2278" s="2">
        <f t="shared" si="1828"/>
        <v>0</v>
      </c>
      <c r="BN2278" s="2">
        <f t="shared" si="1828"/>
        <v>0</v>
      </c>
      <c r="BO2278" s="2">
        <f t="shared" si="1828"/>
        <v>0</v>
      </c>
      <c r="BP2278" s="2">
        <f t="shared" si="1828"/>
        <v>0</v>
      </c>
      <c r="BQ2278" s="2">
        <f t="shared" si="1828"/>
        <v>0</v>
      </c>
      <c r="BR2278" s="2">
        <f t="shared" si="1828"/>
        <v>0</v>
      </c>
      <c r="BS2278" s="2">
        <f t="shared" si="1828"/>
        <v>0</v>
      </c>
      <c r="BT2278" s="2">
        <f t="shared" si="1828"/>
        <v>0</v>
      </c>
      <c r="BU2278" s="2">
        <f t="shared" si="1828"/>
        <v>0</v>
      </c>
      <c r="BV2278" s="2">
        <f t="shared" si="1828"/>
        <v>0</v>
      </c>
      <c r="BW2278" s="2">
        <f t="shared" si="1828"/>
        <v>0</v>
      </c>
      <c r="BX2278" s="2">
        <f t="shared" si="1828"/>
        <v>0</v>
      </c>
      <c r="BY2278" s="2">
        <f t="shared" si="1828"/>
        <v>0</v>
      </c>
      <c r="BZ2278" s="2">
        <f t="shared" si="1828"/>
        <v>0</v>
      </c>
      <c r="CA2278" s="2">
        <f t="shared" ref="CA2278:DF2278" si="1829">CA2310</f>
        <v>0</v>
      </c>
      <c r="CB2278" s="2">
        <f t="shared" si="1829"/>
        <v>0</v>
      </c>
      <c r="CC2278" s="2">
        <f t="shared" si="1829"/>
        <v>0</v>
      </c>
      <c r="CD2278" s="2">
        <f t="shared" si="1829"/>
        <v>0</v>
      </c>
      <c r="CE2278" s="2">
        <f t="shared" si="1829"/>
        <v>0</v>
      </c>
      <c r="CF2278" s="2">
        <f t="shared" si="1829"/>
        <v>0</v>
      </c>
      <c r="CG2278" s="2">
        <f t="shared" si="1829"/>
        <v>0</v>
      </c>
      <c r="CH2278" s="2">
        <f t="shared" si="1829"/>
        <v>0</v>
      </c>
      <c r="CI2278" s="2">
        <f t="shared" si="1829"/>
        <v>0</v>
      </c>
      <c r="CJ2278" s="2">
        <f t="shared" si="1829"/>
        <v>0</v>
      </c>
      <c r="CK2278" s="2">
        <f t="shared" si="1829"/>
        <v>0</v>
      </c>
      <c r="CL2278" s="2">
        <f t="shared" si="1829"/>
        <v>0</v>
      </c>
      <c r="CM2278" s="2">
        <f t="shared" si="1829"/>
        <v>0</v>
      </c>
      <c r="CN2278" s="2">
        <f t="shared" si="1829"/>
        <v>0</v>
      </c>
      <c r="CO2278" s="2">
        <f t="shared" si="1829"/>
        <v>0</v>
      </c>
      <c r="CP2278" s="2">
        <f t="shared" si="1829"/>
        <v>0</v>
      </c>
      <c r="CQ2278" s="2">
        <f t="shared" si="1829"/>
        <v>0</v>
      </c>
      <c r="CR2278" s="2">
        <f t="shared" si="1829"/>
        <v>0</v>
      </c>
      <c r="CS2278" s="2">
        <f t="shared" si="1829"/>
        <v>0</v>
      </c>
      <c r="CT2278" s="2">
        <f t="shared" si="1829"/>
        <v>0</v>
      </c>
      <c r="CU2278" s="2">
        <f t="shared" si="1829"/>
        <v>0</v>
      </c>
      <c r="CV2278" s="2">
        <f t="shared" si="1829"/>
        <v>0</v>
      </c>
      <c r="CW2278" s="2">
        <f t="shared" si="1829"/>
        <v>0</v>
      </c>
      <c r="CX2278" s="2">
        <f t="shared" si="1829"/>
        <v>0</v>
      </c>
      <c r="CY2278" s="2">
        <f t="shared" si="1829"/>
        <v>0</v>
      </c>
      <c r="CZ2278" s="2">
        <f t="shared" si="1829"/>
        <v>0</v>
      </c>
      <c r="DA2278" s="2">
        <f t="shared" si="1829"/>
        <v>0</v>
      </c>
      <c r="DB2278" s="2">
        <f t="shared" si="1829"/>
        <v>0</v>
      </c>
      <c r="DC2278" s="2">
        <f t="shared" si="1829"/>
        <v>0</v>
      </c>
      <c r="DD2278" s="2">
        <f t="shared" si="1829"/>
        <v>0</v>
      </c>
      <c r="DE2278" s="2">
        <f t="shared" si="1829"/>
        <v>0</v>
      </c>
      <c r="DF2278" s="2">
        <f t="shared" si="1829"/>
        <v>0</v>
      </c>
      <c r="DG2278" s="3">
        <f t="shared" ref="DG2278:EL2278" si="1830">DG2310</f>
        <v>0</v>
      </c>
      <c r="DH2278" s="3">
        <f t="shared" si="1830"/>
        <v>0</v>
      </c>
      <c r="DI2278" s="3">
        <f t="shared" si="1830"/>
        <v>0</v>
      </c>
      <c r="DJ2278" s="3">
        <f t="shared" si="1830"/>
        <v>0</v>
      </c>
      <c r="DK2278" s="3">
        <f t="shared" si="1830"/>
        <v>0</v>
      </c>
      <c r="DL2278" s="3">
        <f t="shared" si="1830"/>
        <v>0</v>
      </c>
      <c r="DM2278" s="3">
        <f t="shared" si="1830"/>
        <v>0</v>
      </c>
      <c r="DN2278" s="3">
        <f t="shared" si="1830"/>
        <v>0</v>
      </c>
      <c r="DO2278" s="3">
        <f t="shared" si="1830"/>
        <v>0</v>
      </c>
      <c r="DP2278" s="3">
        <f t="shared" si="1830"/>
        <v>0</v>
      </c>
      <c r="DQ2278" s="3">
        <f t="shared" si="1830"/>
        <v>0</v>
      </c>
      <c r="DR2278" s="3">
        <f t="shared" si="1830"/>
        <v>0</v>
      </c>
      <c r="DS2278" s="3">
        <f t="shared" si="1830"/>
        <v>0</v>
      </c>
      <c r="DT2278" s="3">
        <f t="shared" si="1830"/>
        <v>0</v>
      </c>
      <c r="DU2278" s="3">
        <f t="shared" si="1830"/>
        <v>0</v>
      </c>
      <c r="DV2278" s="3">
        <f t="shared" si="1830"/>
        <v>0</v>
      </c>
      <c r="DW2278" s="3">
        <f t="shared" si="1830"/>
        <v>0</v>
      </c>
      <c r="DX2278" s="3">
        <f t="shared" si="1830"/>
        <v>0</v>
      </c>
      <c r="DY2278" s="3">
        <f t="shared" si="1830"/>
        <v>0</v>
      </c>
      <c r="DZ2278" s="3">
        <f t="shared" si="1830"/>
        <v>0</v>
      </c>
      <c r="EA2278" s="3">
        <f t="shared" si="1830"/>
        <v>0</v>
      </c>
      <c r="EB2278" s="3">
        <f t="shared" si="1830"/>
        <v>0</v>
      </c>
      <c r="EC2278" s="3">
        <f t="shared" si="1830"/>
        <v>0</v>
      </c>
      <c r="ED2278" s="3">
        <f t="shared" si="1830"/>
        <v>0</v>
      </c>
      <c r="EE2278" s="3">
        <f t="shared" si="1830"/>
        <v>0</v>
      </c>
      <c r="EF2278" s="3">
        <f t="shared" si="1830"/>
        <v>0</v>
      </c>
      <c r="EG2278" s="3">
        <f t="shared" si="1830"/>
        <v>0</v>
      </c>
      <c r="EH2278" s="3">
        <f t="shared" si="1830"/>
        <v>0</v>
      </c>
      <c r="EI2278" s="3">
        <f t="shared" si="1830"/>
        <v>0</v>
      </c>
      <c r="EJ2278" s="3">
        <f t="shared" si="1830"/>
        <v>0</v>
      </c>
      <c r="EK2278" s="3">
        <f t="shared" si="1830"/>
        <v>0</v>
      </c>
      <c r="EL2278" s="3">
        <f t="shared" si="1830"/>
        <v>0</v>
      </c>
      <c r="EM2278" s="3">
        <f t="shared" ref="EM2278:FR2278" si="1831">EM2310</f>
        <v>0</v>
      </c>
      <c r="EN2278" s="3">
        <f t="shared" si="1831"/>
        <v>0</v>
      </c>
      <c r="EO2278" s="3">
        <f t="shared" si="1831"/>
        <v>0</v>
      </c>
      <c r="EP2278" s="3">
        <f t="shared" si="1831"/>
        <v>0</v>
      </c>
      <c r="EQ2278" s="3">
        <f t="shared" si="1831"/>
        <v>0</v>
      </c>
      <c r="ER2278" s="3">
        <f t="shared" si="1831"/>
        <v>0</v>
      </c>
      <c r="ES2278" s="3">
        <f t="shared" si="1831"/>
        <v>0</v>
      </c>
      <c r="ET2278" s="3">
        <f t="shared" si="1831"/>
        <v>0</v>
      </c>
      <c r="EU2278" s="3">
        <f t="shared" si="1831"/>
        <v>0</v>
      </c>
      <c r="EV2278" s="3">
        <f t="shared" si="1831"/>
        <v>0</v>
      </c>
      <c r="EW2278" s="3">
        <f t="shared" si="1831"/>
        <v>0</v>
      </c>
      <c r="EX2278" s="3">
        <f t="shared" si="1831"/>
        <v>0</v>
      </c>
      <c r="EY2278" s="3">
        <f t="shared" si="1831"/>
        <v>0</v>
      </c>
      <c r="EZ2278" s="3">
        <f t="shared" si="1831"/>
        <v>0</v>
      </c>
      <c r="FA2278" s="3">
        <f t="shared" si="1831"/>
        <v>0</v>
      </c>
      <c r="FB2278" s="3">
        <f t="shared" si="1831"/>
        <v>0</v>
      </c>
      <c r="FC2278" s="3">
        <f t="shared" si="1831"/>
        <v>0</v>
      </c>
      <c r="FD2278" s="3">
        <f t="shared" si="1831"/>
        <v>0</v>
      </c>
      <c r="FE2278" s="3">
        <f t="shared" si="1831"/>
        <v>0</v>
      </c>
      <c r="FF2278" s="3">
        <f t="shared" si="1831"/>
        <v>0</v>
      </c>
      <c r="FG2278" s="3">
        <f t="shared" si="1831"/>
        <v>0</v>
      </c>
      <c r="FH2278" s="3">
        <f t="shared" si="1831"/>
        <v>0</v>
      </c>
      <c r="FI2278" s="3">
        <f t="shared" si="1831"/>
        <v>0</v>
      </c>
      <c r="FJ2278" s="3">
        <f t="shared" si="1831"/>
        <v>0</v>
      </c>
      <c r="FK2278" s="3">
        <f t="shared" si="1831"/>
        <v>0</v>
      </c>
      <c r="FL2278" s="3">
        <f t="shared" si="1831"/>
        <v>0</v>
      </c>
      <c r="FM2278" s="3">
        <f t="shared" si="1831"/>
        <v>0</v>
      </c>
      <c r="FN2278" s="3">
        <f t="shared" si="1831"/>
        <v>0</v>
      </c>
      <c r="FO2278" s="3">
        <f t="shared" si="1831"/>
        <v>0</v>
      </c>
      <c r="FP2278" s="3">
        <f t="shared" si="1831"/>
        <v>0</v>
      </c>
      <c r="FQ2278" s="3">
        <f t="shared" si="1831"/>
        <v>0</v>
      </c>
      <c r="FR2278" s="3">
        <f t="shared" si="1831"/>
        <v>0</v>
      </c>
      <c r="FS2278" s="3">
        <f t="shared" ref="FS2278:GX2278" si="1832">FS2310</f>
        <v>0</v>
      </c>
      <c r="FT2278" s="3">
        <f t="shared" si="1832"/>
        <v>0</v>
      </c>
      <c r="FU2278" s="3">
        <f t="shared" si="1832"/>
        <v>0</v>
      </c>
      <c r="FV2278" s="3">
        <f t="shared" si="1832"/>
        <v>0</v>
      </c>
      <c r="FW2278" s="3">
        <f t="shared" si="1832"/>
        <v>0</v>
      </c>
      <c r="FX2278" s="3">
        <f t="shared" si="1832"/>
        <v>0</v>
      </c>
      <c r="FY2278" s="3">
        <f t="shared" si="1832"/>
        <v>0</v>
      </c>
      <c r="FZ2278" s="3">
        <f t="shared" si="1832"/>
        <v>0</v>
      </c>
      <c r="GA2278" s="3">
        <f t="shared" si="1832"/>
        <v>0</v>
      </c>
      <c r="GB2278" s="3">
        <f t="shared" si="1832"/>
        <v>0</v>
      </c>
      <c r="GC2278" s="3">
        <f t="shared" si="1832"/>
        <v>0</v>
      </c>
      <c r="GD2278" s="3">
        <f t="shared" si="1832"/>
        <v>0</v>
      </c>
      <c r="GE2278" s="3">
        <f t="shared" si="1832"/>
        <v>0</v>
      </c>
      <c r="GF2278" s="3">
        <f t="shared" si="1832"/>
        <v>0</v>
      </c>
      <c r="GG2278" s="3">
        <f t="shared" si="1832"/>
        <v>0</v>
      </c>
      <c r="GH2278" s="3">
        <f t="shared" si="1832"/>
        <v>0</v>
      </c>
      <c r="GI2278" s="3">
        <f t="shared" si="1832"/>
        <v>0</v>
      </c>
      <c r="GJ2278" s="3">
        <f t="shared" si="1832"/>
        <v>0</v>
      </c>
      <c r="GK2278" s="3">
        <f t="shared" si="1832"/>
        <v>0</v>
      </c>
      <c r="GL2278" s="3">
        <f t="shared" si="1832"/>
        <v>0</v>
      </c>
      <c r="GM2278" s="3">
        <f t="shared" si="1832"/>
        <v>0</v>
      </c>
      <c r="GN2278" s="3">
        <f t="shared" si="1832"/>
        <v>0</v>
      </c>
      <c r="GO2278" s="3">
        <f t="shared" si="1832"/>
        <v>0</v>
      </c>
      <c r="GP2278" s="3">
        <f t="shared" si="1832"/>
        <v>0</v>
      </c>
      <c r="GQ2278" s="3">
        <f t="shared" si="1832"/>
        <v>0</v>
      </c>
      <c r="GR2278" s="3">
        <f t="shared" si="1832"/>
        <v>0</v>
      </c>
      <c r="GS2278" s="3">
        <f t="shared" si="1832"/>
        <v>0</v>
      </c>
      <c r="GT2278" s="3">
        <f t="shared" si="1832"/>
        <v>0</v>
      </c>
      <c r="GU2278" s="3">
        <f t="shared" si="1832"/>
        <v>0</v>
      </c>
      <c r="GV2278" s="3">
        <f t="shared" si="1832"/>
        <v>0</v>
      </c>
      <c r="GW2278" s="3">
        <f t="shared" si="1832"/>
        <v>0</v>
      </c>
      <c r="GX2278" s="3">
        <f t="shared" si="1832"/>
        <v>0</v>
      </c>
    </row>
    <row r="2280" spans="1:245" x14ac:dyDescent="0.2">
      <c r="A2280">
        <v>17</v>
      </c>
      <c r="B2280">
        <v>1</v>
      </c>
      <c r="C2280">
        <f>ROW(SmtRes!A727)</f>
        <v>727</v>
      </c>
      <c r="D2280">
        <f>ROW(EtalonRes!A699)</f>
        <v>699</v>
      </c>
      <c r="E2280" t="s">
        <v>67</v>
      </c>
      <c r="F2280" t="s">
        <v>130</v>
      </c>
      <c r="G2280" t="s">
        <v>131</v>
      </c>
      <c r="H2280" t="s">
        <v>132</v>
      </c>
      <c r="I2280">
        <v>0</v>
      </c>
      <c r="J2280">
        <v>0</v>
      </c>
      <c r="O2280">
        <f t="shared" ref="O2280:O2308" si="1833">ROUND(CP2280,2)</f>
        <v>0</v>
      </c>
      <c r="P2280">
        <f t="shared" ref="P2280:P2308" si="1834">ROUND(CQ2280*I2280,2)</f>
        <v>0</v>
      </c>
      <c r="Q2280">
        <f t="shared" ref="Q2280:Q2308" si="1835">ROUND(CR2280*I2280,2)</f>
        <v>0</v>
      </c>
      <c r="R2280">
        <f t="shared" ref="R2280:R2308" si="1836">ROUND(CS2280*I2280,2)</f>
        <v>0</v>
      </c>
      <c r="S2280">
        <f t="shared" ref="S2280:S2308" si="1837">ROUND(CT2280*I2280,2)</f>
        <v>0</v>
      </c>
      <c r="T2280">
        <f t="shared" ref="T2280:T2308" si="1838">ROUND(CU2280*I2280,2)</f>
        <v>0</v>
      </c>
      <c r="U2280">
        <f t="shared" ref="U2280:U2308" si="1839">CV2280*I2280</f>
        <v>0</v>
      </c>
      <c r="V2280">
        <f t="shared" ref="V2280:V2308" si="1840">CW2280*I2280</f>
        <v>0</v>
      </c>
      <c r="W2280">
        <f t="shared" ref="W2280:W2308" si="1841">ROUND(CX2280*I2280,2)</f>
        <v>0</v>
      </c>
      <c r="X2280">
        <f t="shared" ref="X2280:X2308" si="1842">ROUND(CY2280,2)</f>
        <v>0</v>
      </c>
      <c r="Y2280">
        <f t="shared" ref="Y2280:Y2308" si="1843">ROUND(CZ2280,2)</f>
        <v>0</v>
      </c>
      <c r="AA2280">
        <v>52421674</v>
      </c>
      <c r="AB2280">
        <f t="shared" ref="AB2280:AB2308" si="1844">ROUND((AC2280+AD2280+AF2280),6)</f>
        <v>60886.85</v>
      </c>
      <c r="AC2280">
        <f t="shared" ref="AC2280:AC2285" si="1845">ROUND((ES2280),6)</f>
        <v>0</v>
      </c>
      <c r="AD2280">
        <f t="shared" ref="AD2280:AD2285" si="1846">ROUND((((ET2280)-(EU2280))+AE2280),6)</f>
        <v>30548.7</v>
      </c>
      <c r="AE2280">
        <f t="shared" ref="AE2280:AF2285" si="1847">ROUND((EU2280),6)</f>
        <v>16864.419999999998</v>
      </c>
      <c r="AF2280">
        <f t="shared" si="1847"/>
        <v>30338.15</v>
      </c>
      <c r="AG2280">
        <f t="shared" ref="AG2280:AG2308" si="1848">ROUND((AP2280),6)</f>
        <v>0</v>
      </c>
      <c r="AH2280">
        <f t="shared" ref="AH2280:AI2285" si="1849">(EW2280)</f>
        <v>155</v>
      </c>
      <c r="AI2280">
        <f t="shared" si="1849"/>
        <v>0</v>
      </c>
      <c r="AJ2280">
        <f t="shared" ref="AJ2280:AJ2308" si="1850">(AS2280)</f>
        <v>0</v>
      </c>
      <c r="AK2280">
        <v>60886.85</v>
      </c>
      <c r="AL2280">
        <v>0</v>
      </c>
      <c r="AM2280">
        <v>30548.7</v>
      </c>
      <c r="AN2280">
        <v>16864.419999999998</v>
      </c>
      <c r="AO2280">
        <v>30338.15</v>
      </c>
      <c r="AP2280">
        <v>0</v>
      </c>
      <c r="AQ2280">
        <v>155</v>
      </c>
      <c r="AR2280">
        <v>0</v>
      </c>
      <c r="AS2280">
        <v>0</v>
      </c>
      <c r="AT2280">
        <v>70</v>
      </c>
      <c r="AU2280">
        <v>10</v>
      </c>
      <c r="AV2280">
        <v>1</v>
      </c>
      <c r="AW2280">
        <v>1</v>
      </c>
      <c r="AZ2280">
        <v>1</v>
      </c>
      <c r="BA2280">
        <v>1</v>
      </c>
      <c r="BB2280">
        <v>1</v>
      </c>
      <c r="BC2280">
        <v>1</v>
      </c>
      <c r="BD2280" t="s">
        <v>3</v>
      </c>
      <c r="BE2280" t="s">
        <v>3</v>
      </c>
      <c r="BF2280" t="s">
        <v>3</v>
      </c>
      <c r="BG2280" t="s">
        <v>3</v>
      </c>
      <c r="BH2280">
        <v>0</v>
      </c>
      <c r="BI2280">
        <v>4</v>
      </c>
      <c r="BJ2280" t="s">
        <v>133</v>
      </c>
      <c r="BM2280">
        <v>0</v>
      </c>
      <c r="BN2280">
        <v>0</v>
      </c>
      <c r="BO2280" t="s">
        <v>3</v>
      </c>
      <c r="BP2280">
        <v>0</v>
      </c>
      <c r="BQ2280">
        <v>1</v>
      </c>
      <c r="BR2280">
        <v>0</v>
      </c>
      <c r="BS2280">
        <v>1</v>
      </c>
      <c r="BT2280">
        <v>1</v>
      </c>
      <c r="BU2280">
        <v>1</v>
      </c>
      <c r="BV2280">
        <v>1</v>
      </c>
      <c r="BW2280">
        <v>1</v>
      </c>
      <c r="BX2280">
        <v>1</v>
      </c>
      <c r="BY2280" t="s">
        <v>3</v>
      </c>
      <c r="BZ2280">
        <v>70</v>
      </c>
      <c r="CA2280">
        <v>10</v>
      </c>
      <c r="CE2280">
        <v>0</v>
      </c>
      <c r="CF2280">
        <v>0</v>
      </c>
      <c r="CG2280">
        <v>0</v>
      </c>
      <c r="CM2280">
        <v>0</v>
      </c>
      <c r="CN2280" t="s">
        <v>3</v>
      </c>
      <c r="CO2280">
        <v>0</v>
      </c>
      <c r="CP2280">
        <f t="shared" ref="CP2280:CP2308" si="1851">(P2280+Q2280+S2280)</f>
        <v>0</v>
      </c>
      <c r="CQ2280">
        <f t="shared" ref="CQ2280:CQ2308" si="1852">(AC2280*BC2280*AW2280)</f>
        <v>0</v>
      </c>
      <c r="CR2280">
        <f t="shared" ref="CR2280:CR2285" si="1853">((((ET2280)*BB2280-(EU2280)*BS2280)+AE2280*BS2280)*AV2280)</f>
        <v>30548.7</v>
      </c>
      <c r="CS2280">
        <f t="shared" ref="CS2280:CS2308" si="1854">(AE2280*BS2280*AV2280)</f>
        <v>16864.419999999998</v>
      </c>
      <c r="CT2280">
        <f t="shared" ref="CT2280:CT2308" si="1855">(AF2280*BA2280*AV2280)</f>
        <v>30338.15</v>
      </c>
      <c r="CU2280">
        <f t="shared" ref="CU2280:CU2308" si="1856">AG2280</f>
        <v>0</v>
      </c>
      <c r="CV2280">
        <f t="shared" ref="CV2280:CV2308" si="1857">(AH2280*AV2280)</f>
        <v>155</v>
      </c>
      <c r="CW2280">
        <f t="shared" ref="CW2280:CW2308" si="1858">AI2280</f>
        <v>0</v>
      </c>
      <c r="CX2280">
        <f t="shared" ref="CX2280:CX2308" si="1859">AJ2280</f>
        <v>0</v>
      </c>
      <c r="CY2280">
        <f t="shared" ref="CY2280:CY2308" si="1860">((S2280*BZ2280)/100)</f>
        <v>0</v>
      </c>
      <c r="CZ2280">
        <f t="shared" ref="CZ2280:CZ2308" si="1861">((S2280*CA2280)/100)</f>
        <v>0</v>
      </c>
      <c r="DC2280" t="s">
        <v>3</v>
      </c>
      <c r="DD2280" t="s">
        <v>3</v>
      </c>
      <c r="DE2280" t="s">
        <v>3</v>
      </c>
      <c r="DF2280" t="s">
        <v>3</v>
      </c>
      <c r="DG2280" t="s">
        <v>3</v>
      </c>
      <c r="DH2280" t="s">
        <v>3</v>
      </c>
      <c r="DI2280" t="s">
        <v>3</v>
      </c>
      <c r="DJ2280" t="s">
        <v>3</v>
      </c>
      <c r="DK2280" t="s">
        <v>3</v>
      </c>
      <c r="DL2280" t="s">
        <v>3</v>
      </c>
      <c r="DM2280" t="s">
        <v>3</v>
      </c>
      <c r="DN2280">
        <v>0</v>
      </c>
      <c r="DO2280">
        <v>0</v>
      </c>
      <c r="DP2280">
        <v>1</v>
      </c>
      <c r="DQ2280">
        <v>1</v>
      </c>
      <c r="DU2280">
        <v>1007</v>
      </c>
      <c r="DV2280" t="s">
        <v>132</v>
      </c>
      <c r="DW2280" t="s">
        <v>132</v>
      </c>
      <c r="DX2280">
        <v>100</v>
      </c>
      <c r="EE2280">
        <v>51482689</v>
      </c>
      <c r="EF2280">
        <v>1</v>
      </c>
      <c r="EG2280" t="s">
        <v>21</v>
      </c>
      <c r="EH2280">
        <v>0</v>
      </c>
      <c r="EI2280" t="s">
        <v>3</v>
      </c>
      <c r="EJ2280">
        <v>4</v>
      </c>
      <c r="EK2280">
        <v>0</v>
      </c>
      <c r="EL2280" t="s">
        <v>22</v>
      </c>
      <c r="EM2280" t="s">
        <v>23</v>
      </c>
      <c r="EO2280" t="s">
        <v>3</v>
      </c>
      <c r="EQ2280">
        <v>0</v>
      </c>
      <c r="ER2280">
        <v>60886.85</v>
      </c>
      <c r="ES2280">
        <v>0</v>
      </c>
      <c r="ET2280">
        <v>30548.7</v>
      </c>
      <c r="EU2280">
        <v>16864.419999999998</v>
      </c>
      <c r="EV2280">
        <v>30338.15</v>
      </c>
      <c r="EW2280">
        <v>155</v>
      </c>
      <c r="EX2280">
        <v>0</v>
      </c>
      <c r="EY2280">
        <v>0</v>
      </c>
      <c r="FQ2280">
        <v>0</v>
      </c>
      <c r="FR2280">
        <f t="shared" ref="FR2280:FR2308" si="1862">ROUND(IF(AND(BH2280=3,BI2280=3),P2280,0),2)</f>
        <v>0</v>
      </c>
      <c r="FS2280">
        <v>0</v>
      </c>
      <c r="FX2280">
        <v>70</v>
      </c>
      <c r="FY2280">
        <v>10</v>
      </c>
      <c r="GA2280" t="s">
        <v>3</v>
      </c>
      <c r="GD2280">
        <v>0</v>
      </c>
      <c r="GF2280">
        <v>1777309349</v>
      </c>
      <c r="GG2280">
        <v>2</v>
      </c>
      <c r="GH2280">
        <v>1</v>
      </c>
      <c r="GI2280">
        <v>-2</v>
      </c>
      <c r="GJ2280">
        <v>0</v>
      </c>
      <c r="GK2280">
        <f>ROUND(R2280*(R12)/100,2)</f>
        <v>0</v>
      </c>
      <c r="GL2280">
        <f t="shared" ref="GL2280:GL2308" si="1863">ROUND(IF(AND(BH2280=3,BI2280=3,FS2280&lt;&gt;0),P2280,0),2)</f>
        <v>0</v>
      </c>
      <c r="GM2280">
        <f>ROUND(O2280+X2280+Y2280+GK2280,2)+GX2280</f>
        <v>0</v>
      </c>
      <c r="GN2280">
        <f>IF(OR(BI2280=0,BI2280=1),ROUND(O2280+X2280+Y2280+GK2280,2),0)</f>
        <v>0</v>
      </c>
      <c r="GO2280">
        <f>IF(BI2280=2,ROUND(O2280+X2280+Y2280+GK2280,2),0)</f>
        <v>0</v>
      </c>
      <c r="GP2280">
        <f>IF(BI2280=4,ROUND(O2280+X2280+Y2280+GK2280,2)+GX2280,0)</f>
        <v>0</v>
      </c>
      <c r="GR2280">
        <v>0</v>
      </c>
      <c r="GS2280">
        <v>3</v>
      </c>
      <c r="GT2280">
        <v>0</v>
      </c>
      <c r="GU2280" t="s">
        <v>3</v>
      </c>
      <c r="GV2280">
        <f t="shared" ref="GV2280:GV2285" si="1864">ROUND((GT2280),6)</f>
        <v>0</v>
      </c>
      <c r="GW2280">
        <v>1</v>
      </c>
      <c r="GX2280">
        <f t="shared" ref="GX2280:GX2308" si="1865">ROUND(HC2280*I2280,2)</f>
        <v>0</v>
      </c>
      <c r="HA2280">
        <v>0</v>
      </c>
      <c r="HB2280">
        <v>0</v>
      </c>
      <c r="HC2280">
        <f t="shared" ref="HC2280:HC2308" si="1866">GV2280*GW2280</f>
        <v>0</v>
      </c>
      <c r="HE2280" t="s">
        <v>3</v>
      </c>
      <c r="HF2280" t="s">
        <v>3</v>
      </c>
      <c r="IK2280">
        <f t="shared" ref="IK2280:IK2308" si="1867">ROUND(GM2280*1.2,2)</f>
        <v>0</v>
      </c>
    </row>
    <row r="2281" spans="1:245" x14ac:dyDescent="0.2">
      <c r="A2281">
        <v>17</v>
      </c>
      <c r="B2281">
        <v>1</v>
      </c>
      <c r="C2281">
        <f>ROW(SmtRes!A730)</f>
        <v>730</v>
      </c>
      <c r="D2281">
        <f>ROW(EtalonRes!A702)</f>
        <v>702</v>
      </c>
      <c r="E2281" t="s">
        <v>129</v>
      </c>
      <c r="F2281" t="s">
        <v>408</v>
      </c>
      <c r="G2281" t="s">
        <v>409</v>
      </c>
      <c r="H2281" t="s">
        <v>132</v>
      </c>
      <c r="I2281">
        <v>0</v>
      </c>
      <c r="J2281">
        <v>0</v>
      </c>
      <c r="O2281">
        <f t="shared" si="1833"/>
        <v>0</v>
      </c>
      <c r="P2281">
        <f t="shared" si="1834"/>
        <v>0</v>
      </c>
      <c r="Q2281">
        <f t="shared" si="1835"/>
        <v>0</v>
      </c>
      <c r="R2281">
        <f t="shared" si="1836"/>
        <v>0</v>
      </c>
      <c r="S2281">
        <f t="shared" si="1837"/>
        <v>0</v>
      </c>
      <c r="T2281">
        <f t="shared" si="1838"/>
        <v>0</v>
      </c>
      <c r="U2281">
        <f t="shared" si="1839"/>
        <v>0</v>
      </c>
      <c r="V2281">
        <f t="shared" si="1840"/>
        <v>0</v>
      </c>
      <c r="W2281">
        <f t="shared" si="1841"/>
        <v>0</v>
      </c>
      <c r="X2281">
        <f t="shared" si="1842"/>
        <v>0</v>
      </c>
      <c r="Y2281">
        <f t="shared" si="1843"/>
        <v>0</v>
      </c>
      <c r="AA2281">
        <v>52421674</v>
      </c>
      <c r="AB2281">
        <f t="shared" si="1844"/>
        <v>26684.06</v>
      </c>
      <c r="AC2281">
        <f t="shared" si="1845"/>
        <v>0</v>
      </c>
      <c r="AD2281">
        <f t="shared" si="1846"/>
        <v>14492.21</v>
      </c>
      <c r="AE2281">
        <f t="shared" si="1847"/>
        <v>4813.8999999999996</v>
      </c>
      <c r="AF2281">
        <f t="shared" si="1847"/>
        <v>12191.85</v>
      </c>
      <c r="AG2281">
        <f t="shared" si="1848"/>
        <v>0</v>
      </c>
      <c r="AH2281">
        <f t="shared" si="1849"/>
        <v>49.5</v>
      </c>
      <c r="AI2281">
        <f t="shared" si="1849"/>
        <v>0</v>
      </c>
      <c r="AJ2281">
        <f t="shared" si="1850"/>
        <v>0</v>
      </c>
      <c r="AK2281">
        <v>26684.06</v>
      </c>
      <c r="AL2281">
        <v>0</v>
      </c>
      <c r="AM2281">
        <v>14492.21</v>
      </c>
      <c r="AN2281">
        <v>4813.8999999999996</v>
      </c>
      <c r="AO2281">
        <v>12191.85</v>
      </c>
      <c r="AP2281">
        <v>0</v>
      </c>
      <c r="AQ2281">
        <v>49.5</v>
      </c>
      <c r="AR2281">
        <v>0</v>
      </c>
      <c r="AS2281">
        <v>0</v>
      </c>
      <c r="AT2281">
        <v>70</v>
      </c>
      <c r="AU2281">
        <v>10</v>
      </c>
      <c r="AV2281">
        <v>1</v>
      </c>
      <c r="AW2281">
        <v>1</v>
      </c>
      <c r="AZ2281">
        <v>1</v>
      </c>
      <c r="BA2281">
        <v>1</v>
      </c>
      <c r="BB2281">
        <v>1</v>
      </c>
      <c r="BC2281">
        <v>1</v>
      </c>
      <c r="BD2281" t="s">
        <v>3</v>
      </c>
      <c r="BE2281" t="s">
        <v>3</v>
      </c>
      <c r="BF2281" t="s">
        <v>3</v>
      </c>
      <c r="BG2281" t="s">
        <v>3</v>
      </c>
      <c r="BH2281">
        <v>0</v>
      </c>
      <c r="BI2281">
        <v>4</v>
      </c>
      <c r="BJ2281" t="s">
        <v>410</v>
      </c>
      <c r="BM2281">
        <v>0</v>
      </c>
      <c r="BN2281">
        <v>0</v>
      </c>
      <c r="BO2281" t="s">
        <v>3</v>
      </c>
      <c r="BP2281">
        <v>0</v>
      </c>
      <c r="BQ2281">
        <v>1</v>
      </c>
      <c r="BR2281">
        <v>0</v>
      </c>
      <c r="BS2281">
        <v>1</v>
      </c>
      <c r="BT2281">
        <v>1</v>
      </c>
      <c r="BU2281">
        <v>1</v>
      </c>
      <c r="BV2281">
        <v>1</v>
      </c>
      <c r="BW2281">
        <v>1</v>
      </c>
      <c r="BX2281">
        <v>1</v>
      </c>
      <c r="BY2281" t="s">
        <v>3</v>
      </c>
      <c r="BZ2281">
        <v>70</v>
      </c>
      <c r="CA2281">
        <v>10</v>
      </c>
      <c r="CE2281">
        <v>0</v>
      </c>
      <c r="CF2281">
        <v>0</v>
      </c>
      <c r="CG2281">
        <v>0</v>
      </c>
      <c r="CM2281">
        <v>0</v>
      </c>
      <c r="CN2281" t="s">
        <v>3</v>
      </c>
      <c r="CO2281">
        <v>0</v>
      </c>
      <c r="CP2281">
        <f t="shared" si="1851"/>
        <v>0</v>
      </c>
      <c r="CQ2281">
        <f t="shared" si="1852"/>
        <v>0</v>
      </c>
      <c r="CR2281">
        <f t="shared" si="1853"/>
        <v>14492.21</v>
      </c>
      <c r="CS2281">
        <f t="shared" si="1854"/>
        <v>4813.8999999999996</v>
      </c>
      <c r="CT2281">
        <f t="shared" si="1855"/>
        <v>12191.85</v>
      </c>
      <c r="CU2281">
        <f t="shared" si="1856"/>
        <v>0</v>
      </c>
      <c r="CV2281">
        <f t="shared" si="1857"/>
        <v>49.5</v>
      </c>
      <c r="CW2281">
        <f t="shared" si="1858"/>
        <v>0</v>
      </c>
      <c r="CX2281">
        <f t="shared" si="1859"/>
        <v>0</v>
      </c>
      <c r="CY2281">
        <f t="shared" si="1860"/>
        <v>0</v>
      </c>
      <c r="CZ2281">
        <f t="shared" si="1861"/>
        <v>0</v>
      </c>
      <c r="DC2281" t="s">
        <v>3</v>
      </c>
      <c r="DD2281" t="s">
        <v>3</v>
      </c>
      <c r="DE2281" t="s">
        <v>3</v>
      </c>
      <c r="DF2281" t="s">
        <v>3</v>
      </c>
      <c r="DG2281" t="s">
        <v>3</v>
      </c>
      <c r="DH2281" t="s">
        <v>3</v>
      </c>
      <c r="DI2281" t="s">
        <v>3</v>
      </c>
      <c r="DJ2281" t="s">
        <v>3</v>
      </c>
      <c r="DK2281" t="s">
        <v>3</v>
      </c>
      <c r="DL2281" t="s">
        <v>3</v>
      </c>
      <c r="DM2281" t="s">
        <v>3</v>
      </c>
      <c r="DN2281">
        <v>0</v>
      </c>
      <c r="DO2281">
        <v>0</v>
      </c>
      <c r="DP2281">
        <v>1</v>
      </c>
      <c r="DQ2281">
        <v>1</v>
      </c>
      <c r="DU2281">
        <v>1007</v>
      </c>
      <c r="DV2281" t="s">
        <v>132</v>
      </c>
      <c r="DW2281" t="s">
        <v>132</v>
      </c>
      <c r="DX2281">
        <v>100</v>
      </c>
      <c r="EE2281">
        <v>51482689</v>
      </c>
      <c r="EF2281">
        <v>1</v>
      </c>
      <c r="EG2281" t="s">
        <v>21</v>
      </c>
      <c r="EH2281">
        <v>0</v>
      </c>
      <c r="EI2281" t="s">
        <v>3</v>
      </c>
      <c r="EJ2281">
        <v>4</v>
      </c>
      <c r="EK2281">
        <v>0</v>
      </c>
      <c r="EL2281" t="s">
        <v>22</v>
      </c>
      <c r="EM2281" t="s">
        <v>23</v>
      </c>
      <c r="EO2281" t="s">
        <v>3</v>
      </c>
      <c r="EQ2281">
        <v>0</v>
      </c>
      <c r="ER2281">
        <v>26684.06</v>
      </c>
      <c r="ES2281">
        <v>0</v>
      </c>
      <c r="ET2281">
        <v>14492.21</v>
      </c>
      <c r="EU2281">
        <v>4813.8999999999996</v>
      </c>
      <c r="EV2281">
        <v>12191.85</v>
      </c>
      <c r="EW2281">
        <v>49.5</v>
      </c>
      <c r="EX2281">
        <v>0</v>
      </c>
      <c r="EY2281">
        <v>0</v>
      </c>
      <c r="FQ2281">
        <v>0</v>
      </c>
      <c r="FR2281">
        <f t="shared" si="1862"/>
        <v>0</v>
      </c>
      <c r="FS2281">
        <v>0</v>
      </c>
      <c r="FX2281">
        <v>70</v>
      </c>
      <c r="FY2281">
        <v>10</v>
      </c>
      <c r="GA2281" t="s">
        <v>3</v>
      </c>
      <c r="GD2281">
        <v>0</v>
      </c>
      <c r="GF2281">
        <v>983101040</v>
      </c>
      <c r="GG2281">
        <v>2</v>
      </c>
      <c r="GH2281">
        <v>1</v>
      </c>
      <c r="GI2281">
        <v>-2</v>
      </c>
      <c r="GJ2281">
        <v>0</v>
      </c>
      <c r="GK2281">
        <f>ROUND(R2281*(R12)/100,2)</f>
        <v>0</v>
      </c>
      <c r="GL2281">
        <f t="shared" si="1863"/>
        <v>0</v>
      </c>
      <c r="GM2281">
        <f>ROUND(O2281+X2281+Y2281+GK2281,2)+GX2281</f>
        <v>0</v>
      </c>
      <c r="GN2281">
        <f>IF(OR(BI2281=0,BI2281=1),ROUND(O2281+X2281+Y2281+GK2281,2),0)</f>
        <v>0</v>
      </c>
      <c r="GO2281">
        <f>IF(BI2281=2,ROUND(O2281+X2281+Y2281+GK2281,2),0)</f>
        <v>0</v>
      </c>
      <c r="GP2281">
        <f>IF(BI2281=4,ROUND(O2281+X2281+Y2281+GK2281,2)+GX2281,0)</f>
        <v>0</v>
      </c>
      <c r="GR2281">
        <v>0</v>
      </c>
      <c r="GS2281">
        <v>3</v>
      </c>
      <c r="GT2281">
        <v>0</v>
      </c>
      <c r="GU2281" t="s">
        <v>3</v>
      </c>
      <c r="GV2281">
        <f t="shared" si="1864"/>
        <v>0</v>
      </c>
      <c r="GW2281">
        <v>1</v>
      </c>
      <c r="GX2281">
        <f t="shared" si="1865"/>
        <v>0</v>
      </c>
      <c r="HA2281">
        <v>0</v>
      </c>
      <c r="HB2281">
        <v>0</v>
      </c>
      <c r="HC2281">
        <f t="shared" si="1866"/>
        <v>0</v>
      </c>
      <c r="HE2281" t="s">
        <v>3</v>
      </c>
      <c r="HF2281" t="s">
        <v>3</v>
      </c>
      <c r="IK2281">
        <f t="shared" si="1867"/>
        <v>0</v>
      </c>
    </row>
    <row r="2282" spans="1:245" x14ac:dyDescent="0.2">
      <c r="A2282">
        <v>17</v>
      </c>
      <c r="B2282">
        <v>1</v>
      </c>
      <c r="C2282">
        <f>ROW(SmtRes!A731)</f>
        <v>731</v>
      </c>
      <c r="D2282">
        <f>ROW(EtalonRes!A703)</f>
        <v>703</v>
      </c>
      <c r="E2282" t="s">
        <v>134</v>
      </c>
      <c r="F2282" t="s">
        <v>25</v>
      </c>
      <c r="G2282" t="s">
        <v>26</v>
      </c>
      <c r="H2282" t="s">
        <v>27</v>
      </c>
      <c r="I2282">
        <v>0</v>
      </c>
      <c r="J2282">
        <v>0</v>
      </c>
      <c r="O2282">
        <f t="shared" si="1833"/>
        <v>0</v>
      </c>
      <c r="P2282">
        <f t="shared" si="1834"/>
        <v>0</v>
      </c>
      <c r="Q2282">
        <f t="shared" si="1835"/>
        <v>0</v>
      </c>
      <c r="R2282">
        <f t="shared" si="1836"/>
        <v>0</v>
      </c>
      <c r="S2282">
        <f t="shared" si="1837"/>
        <v>0</v>
      </c>
      <c r="T2282">
        <f t="shared" si="1838"/>
        <v>0</v>
      </c>
      <c r="U2282">
        <f t="shared" si="1839"/>
        <v>0</v>
      </c>
      <c r="V2282">
        <f t="shared" si="1840"/>
        <v>0</v>
      </c>
      <c r="W2282">
        <f t="shared" si="1841"/>
        <v>0</v>
      </c>
      <c r="X2282">
        <f t="shared" si="1842"/>
        <v>0</v>
      </c>
      <c r="Y2282">
        <f t="shared" si="1843"/>
        <v>0</v>
      </c>
      <c r="AA2282">
        <v>52421674</v>
      </c>
      <c r="AB2282">
        <f t="shared" si="1844"/>
        <v>80.25</v>
      </c>
      <c r="AC2282">
        <f t="shared" si="1845"/>
        <v>0</v>
      </c>
      <c r="AD2282">
        <f t="shared" si="1846"/>
        <v>80.25</v>
      </c>
      <c r="AE2282">
        <f t="shared" si="1847"/>
        <v>25.84</v>
      </c>
      <c r="AF2282">
        <f t="shared" si="1847"/>
        <v>0</v>
      </c>
      <c r="AG2282">
        <f t="shared" si="1848"/>
        <v>0</v>
      </c>
      <c r="AH2282">
        <f t="shared" si="1849"/>
        <v>0</v>
      </c>
      <c r="AI2282">
        <f t="shared" si="1849"/>
        <v>0</v>
      </c>
      <c r="AJ2282">
        <f t="shared" si="1850"/>
        <v>0</v>
      </c>
      <c r="AK2282">
        <v>80.25</v>
      </c>
      <c r="AL2282">
        <v>0</v>
      </c>
      <c r="AM2282">
        <v>80.25</v>
      </c>
      <c r="AN2282">
        <v>25.84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70</v>
      </c>
      <c r="AU2282">
        <v>10</v>
      </c>
      <c r="AV2282">
        <v>1</v>
      </c>
      <c r="AW2282">
        <v>1</v>
      </c>
      <c r="AZ2282">
        <v>1</v>
      </c>
      <c r="BA2282">
        <v>1</v>
      </c>
      <c r="BB2282">
        <v>1</v>
      </c>
      <c r="BC2282">
        <v>1</v>
      </c>
      <c r="BD2282" t="s">
        <v>3</v>
      </c>
      <c r="BE2282" t="s">
        <v>3</v>
      </c>
      <c r="BF2282" t="s">
        <v>3</v>
      </c>
      <c r="BG2282" t="s">
        <v>3</v>
      </c>
      <c r="BH2282">
        <v>0</v>
      </c>
      <c r="BI2282">
        <v>4</v>
      </c>
      <c r="BJ2282" t="s">
        <v>28</v>
      </c>
      <c r="BM2282">
        <v>0</v>
      </c>
      <c r="BN2282">
        <v>0</v>
      </c>
      <c r="BO2282" t="s">
        <v>3</v>
      </c>
      <c r="BP2282">
        <v>0</v>
      </c>
      <c r="BQ2282">
        <v>1</v>
      </c>
      <c r="BR2282">
        <v>0</v>
      </c>
      <c r="BS2282">
        <v>1</v>
      </c>
      <c r="BT2282">
        <v>1</v>
      </c>
      <c r="BU2282">
        <v>1</v>
      </c>
      <c r="BV2282">
        <v>1</v>
      </c>
      <c r="BW2282">
        <v>1</v>
      </c>
      <c r="BX2282">
        <v>1</v>
      </c>
      <c r="BY2282" t="s">
        <v>3</v>
      </c>
      <c r="BZ2282">
        <v>70</v>
      </c>
      <c r="CA2282">
        <v>10</v>
      </c>
      <c r="CE2282">
        <v>0</v>
      </c>
      <c r="CF2282">
        <v>0</v>
      </c>
      <c r="CG2282">
        <v>0</v>
      </c>
      <c r="CM2282">
        <v>0</v>
      </c>
      <c r="CN2282" t="s">
        <v>3</v>
      </c>
      <c r="CO2282">
        <v>0</v>
      </c>
      <c r="CP2282">
        <f t="shared" si="1851"/>
        <v>0</v>
      </c>
      <c r="CQ2282">
        <f t="shared" si="1852"/>
        <v>0</v>
      </c>
      <c r="CR2282">
        <f t="shared" si="1853"/>
        <v>80.25</v>
      </c>
      <c r="CS2282">
        <f t="shared" si="1854"/>
        <v>25.84</v>
      </c>
      <c r="CT2282">
        <f t="shared" si="1855"/>
        <v>0</v>
      </c>
      <c r="CU2282">
        <f t="shared" si="1856"/>
        <v>0</v>
      </c>
      <c r="CV2282">
        <f t="shared" si="1857"/>
        <v>0</v>
      </c>
      <c r="CW2282">
        <f t="shared" si="1858"/>
        <v>0</v>
      </c>
      <c r="CX2282">
        <f t="shared" si="1859"/>
        <v>0</v>
      </c>
      <c r="CY2282">
        <f t="shared" si="1860"/>
        <v>0</v>
      </c>
      <c r="CZ2282">
        <f t="shared" si="1861"/>
        <v>0</v>
      </c>
      <c r="DC2282" t="s">
        <v>3</v>
      </c>
      <c r="DD2282" t="s">
        <v>3</v>
      </c>
      <c r="DE2282" t="s">
        <v>3</v>
      </c>
      <c r="DF2282" t="s">
        <v>3</v>
      </c>
      <c r="DG2282" t="s">
        <v>3</v>
      </c>
      <c r="DH2282" t="s">
        <v>3</v>
      </c>
      <c r="DI2282" t="s">
        <v>3</v>
      </c>
      <c r="DJ2282" t="s">
        <v>3</v>
      </c>
      <c r="DK2282" t="s">
        <v>3</v>
      </c>
      <c r="DL2282" t="s">
        <v>3</v>
      </c>
      <c r="DM2282" t="s">
        <v>3</v>
      </c>
      <c r="DN2282">
        <v>0</v>
      </c>
      <c r="DO2282">
        <v>0</v>
      </c>
      <c r="DP2282">
        <v>1</v>
      </c>
      <c r="DQ2282">
        <v>1</v>
      </c>
      <c r="DU2282">
        <v>1009</v>
      </c>
      <c r="DV2282" t="s">
        <v>27</v>
      </c>
      <c r="DW2282" t="s">
        <v>27</v>
      </c>
      <c r="DX2282">
        <v>1000</v>
      </c>
      <c r="EE2282">
        <v>51482689</v>
      </c>
      <c r="EF2282">
        <v>1</v>
      </c>
      <c r="EG2282" t="s">
        <v>21</v>
      </c>
      <c r="EH2282">
        <v>0</v>
      </c>
      <c r="EI2282" t="s">
        <v>3</v>
      </c>
      <c r="EJ2282">
        <v>4</v>
      </c>
      <c r="EK2282">
        <v>0</v>
      </c>
      <c r="EL2282" t="s">
        <v>22</v>
      </c>
      <c r="EM2282" t="s">
        <v>23</v>
      </c>
      <c r="EO2282" t="s">
        <v>3</v>
      </c>
      <c r="EQ2282">
        <v>0</v>
      </c>
      <c r="ER2282">
        <v>80.25</v>
      </c>
      <c r="ES2282">
        <v>0</v>
      </c>
      <c r="ET2282">
        <v>80.25</v>
      </c>
      <c r="EU2282">
        <v>25.84</v>
      </c>
      <c r="EV2282">
        <v>0</v>
      </c>
      <c r="EW2282">
        <v>0</v>
      </c>
      <c r="EX2282">
        <v>0</v>
      </c>
      <c r="EY2282">
        <v>0</v>
      </c>
      <c r="FQ2282">
        <v>0</v>
      </c>
      <c r="FR2282">
        <f t="shared" si="1862"/>
        <v>0</v>
      </c>
      <c r="FS2282">
        <v>0</v>
      </c>
      <c r="FX2282">
        <v>70</v>
      </c>
      <c r="FY2282">
        <v>10</v>
      </c>
      <c r="GA2282" t="s">
        <v>3</v>
      </c>
      <c r="GD2282">
        <v>0</v>
      </c>
      <c r="GF2282">
        <v>-706956719</v>
      </c>
      <c r="GG2282">
        <v>2</v>
      </c>
      <c r="GH2282">
        <v>1</v>
      </c>
      <c r="GI2282">
        <v>-2</v>
      </c>
      <c r="GJ2282">
        <v>0</v>
      </c>
      <c r="GK2282">
        <f>ROUND(R2282*(R12)/100,2)</f>
        <v>0</v>
      </c>
      <c r="GL2282">
        <f t="shared" si="1863"/>
        <v>0</v>
      </c>
      <c r="GM2282">
        <f>ROUND(O2282+X2282+Y2282+GK2282,2)+GX2282</f>
        <v>0</v>
      </c>
      <c r="GN2282">
        <f>IF(OR(BI2282=0,BI2282=1),ROUND(O2282+X2282+Y2282+GK2282,2),0)</f>
        <v>0</v>
      </c>
      <c r="GO2282">
        <f>IF(BI2282=2,ROUND(O2282+X2282+Y2282+GK2282,2),0)</f>
        <v>0</v>
      </c>
      <c r="GP2282">
        <f>IF(BI2282=4,ROUND(O2282+X2282+Y2282+GK2282,2)+GX2282,0)</f>
        <v>0</v>
      </c>
      <c r="GR2282">
        <v>0</v>
      </c>
      <c r="GS2282">
        <v>3</v>
      </c>
      <c r="GT2282">
        <v>0</v>
      </c>
      <c r="GU2282" t="s">
        <v>3</v>
      </c>
      <c r="GV2282">
        <f t="shared" si="1864"/>
        <v>0</v>
      </c>
      <c r="GW2282">
        <v>1</v>
      </c>
      <c r="GX2282">
        <f t="shared" si="1865"/>
        <v>0</v>
      </c>
      <c r="HA2282">
        <v>0</v>
      </c>
      <c r="HB2282">
        <v>0</v>
      </c>
      <c r="HC2282">
        <f t="shared" si="1866"/>
        <v>0</v>
      </c>
      <c r="HE2282" t="s">
        <v>3</v>
      </c>
      <c r="HF2282" t="s">
        <v>3</v>
      </c>
      <c r="IK2282">
        <f t="shared" si="1867"/>
        <v>0</v>
      </c>
    </row>
    <row r="2283" spans="1:245" x14ac:dyDescent="0.2">
      <c r="A2283">
        <v>17</v>
      </c>
      <c r="B2283">
        <v>1</v>
      </c>
      <c r="C2283">
        <f>ROW(SmtRes!A732)</f>
        <v>732</v>
      </c>
      <c r="D2283">
        <f>ROW(EtalonRes!A704)</f>
        <v>704</v>
      </c>
      <c r="E2283" t="s">
        <v>135</v>
      </c>
      <c r="F2283" t="s">
        <v>30</v>
      </c>
      <c r="G2283" t="s">
        <v>31</v>
      </c>
      <c r="H2283" t="s">
        <v>27</v>
      </c>
      <c r="I2283">
        <v>0</v>
      </c>
      <c r="J2283">
        <v>0</v>
      </c>
      <c r="O2283">
        <f t="shared" si="1833"/>
        <v>0</v>
      </c>
      <c r="P2283">
        <f t="shared" si="1834"/>
        <v>0</v>
      </c>
      <c r="Q2283">
        <f t="shared" si="1835"/>
        <v>0</v>
      </c>
      <c r="R2283">
        <f t="shared" si="1836"/>
        <v>0</v>
      </c>
      <c r="S2283">
        <f t="shared" si="1837"/>
        <v>0</v>
      </c>
      <c r="T2283">
        <f t="shared" si="1838"/>
        <v>0</v>
      </c>
      <c r="U2283">
        <f t="shared" si="1839"/>
        <v>0</v>
      </c>
      <c r="V2283">
        <f t="shared" si="1840"/>
        <v>0</v>
      </c>
      <c r="W2283">
        <f t="shared" si="1841"/>
        <v>0</v>
      </c>
      <c r="X2283">
        <f t="shared" si="1842"/>
        <v>0</v>
      </c>
      <c r="Y2283">
        <f t="shared" si="1843"/>
        <v>0</v>
      </c>
      <c r="AA2283">
        <v>52421674</v>
      </c>
      <c r="AB2283">
        <f t="shared" si="1844"/>
        <v>124.9</v>
      </c>
      <c r="AC2283">
        <f t="shared" si="1845"/>
        <v>0</v>
      </c>
      <c r="AD2283">
        <f t="shared" si="1846"/>
        <v>0</v>
      </c>
      <c r="AE2283">
        <f t="shared" si="1847"/>
        <v>0</v>
      </c>
      <c r="AF2283">
        <f t="shared" si="1847"/>
        <v>124.9</v>
      </c>
      <c r="AG2283">
        <f t="shared" si="1848"/>
        <v>0</v>
      </c>
      <c r="AH2283">
        <f t="shared" si="1849"/>
        <v>1.02</v>
      </c>
      <c r="AI2283">
        <f t="shared" si="1849"/>
        <v>0</v>
      </c>
      <c r="AJ2283">
        <f t="shared" si="1850"/>
        <v>0</v>
      </c>
      <c r="AK2283">
        <v>124.9</v>
      </c>
      <c r="AL2283">
        <v>0</v>
      </c>
      <c r="AM2283">
        <v>0</v>
      </c>
      <c r="AN2283">
        <v>0</v>
      </c>
      <c r="AO2283">
        <v>124.9</v>
      </c>
      <c r="AP2283">
        <v>0</v>
      </c>
      <c r="AQ2283">
        <v>1.02</v>
      </c>
      <c r="AR2283">
        <v>0</v>
      </c>
      <c r="AS2283">
        <v>0</v>
      </c>
      <c r="AT2283">
        <v>70</v>
      </c>
      <c r="AU2283">
        <v>10</v>
      </c>
      <c r="AV2283">
        <v>1</v>
      </c>
      <c r="AW2283">
        <v>1</v>
      </c>
      <c r="AZ2283">
        <v>1</v>
      </c>
      <c r="BA2283">
        <v>1</v>
      </c>
      <c r="BB2283">
        <v>1</v>
      </c>
      <c r="BC2283">
        <v>1</v>
      </c>
      <c r="BD2283" t="s">
        <v>3</v>
      </c>
      <c r="BE2283" t="s">
        <v>3</v>
      </c>
      <c r="BF2283" t="s">
        <v>3</v>
      </c>
      <c r="BG2283" t="s">
        <v>3</v>
      </c>
      <c r="BH2283">
        <v>0</v>
      </c>
      <c r="BI2283">
        <v>4</v>
      </c>
      <c r="BJ2283" t="s">
        <v>32</v>
      </c>
      <c r="BM2283">
        <v>0</v>
      </c>
      <c r="BN2283">
        <v>0</v>
      </c>
      <c r="BO2283" t="s">
        <v>3</v>
      </c>
      <c r="BP2283">
        <v>0</v>
      </c>
      <c r="BQ2283">
        <v>1</v>
      </c>
      <c r="BR2283">
        <v>0</v>
      </c>
      <c r="BS2283">
        <v>1</v>
      </c>
      <c r="BT2283">
        <v>1</v>
      </c>
      <c r="BU2283">
        <v>1</v>
      </c>
      <c r="BV2283">
        <v>1</v>
      </c>
      <c r="BW2283">
        <v>1</v>
      </c>
      <c r="BX2283">
        <v>1</v>
      </c>
      <c r="BY2283" t="s">
        <v>3</v>
      </c>
      <c r="BZ2283">
        <v>70</v>
      </c>
      <c r="CA2283">
        <v>10</v>
      </c>
      <c r="CE2283">
        <v>0</v>
      </c>
      <c r="CF2283">
        <v>0</v>
      </c>
      <c r="CG2283">
        <v>0</v>
      </c>
      <c r="CM2283">
        <v>0</v>
      </c>
      <c r="CN2283" t="s">
        <v>3</v>
      </c>
      <c r="CO2283">
        <v>0</v>
      </c>
      <c r="CP2283">
        <f t="shared" si="1851"/>
        <v>0</v>
      </c>
      <c r="CQ2283">
        <f t="shared" si="1852"/>
        <v>0</v>
      </c>
      <c r="CR2283">
        <f t="shared" si="1853"/>
        <v>0</v>
      </c>
      <c r="CS2283">
        <f t="shared" si="1854"/>
        <v>0</v>
      </c>
      <c r="CT2283">
        <f t="shared" si="1855"/>
        <v>124.9</v>
      </c>
      <c r="CU2283">
        <f t="shared" si="1856"/>
        <v>0</v>
      </c>
      <c r="CV2283">
        <f t="shared" si="1857"/>
        <v>1.02</v>
      </c>
      <c r="CW2283">
        <f t="shared" si="1858"/>
        <v>0</v>
      </c>
      <c r="CX2283">
        <f t="shared" si="1859"/>
        <v>0</v>
      </c>
      <c r="CY2283">
        <f t="shared" si="1860"/>
        <v>0</v>
      </c>
      <c r="CZ2283">
        <f t="shared" si="1861"/>
        <v>0</v>
      </c>
      <c r="DC2283" t="s">
        <v>3</v>
      </c>
      <c r="DD2283" t="s">
        <v>3</v>
      </c>
      <c r="DE2283" t="s">
        <v>3</v>
      </c>
      <c r="DF2283" t="s">
        <v>3</v>
      </c>
      <c r="DG2283" t="s">
        <v>3</v>
      </c>
      <c r="DH2283" t="s">
        <v>3</v>
      </c>
      <c r="DI2283" t="s">
        <v>3</v>
      </c>
      <c r="DJ2283" t="s">
        <v>3</v>
      </c>
      <c r="DK2283" t="s">
        <v>3</v>
      </c>
      <c r="DL2283" t="s">
        <v>3</v>
      </c>
      <c r="DM2283" t="s">
        <v>3</v>
      </c>
      <c r="DN2283">
        <v>0</v>
      </c>
      <c r="DO2283">
        <v>0</v>
      </c>
      <c r="DP2283">
        <v>1</v>
      </c>
      <c r="DQ2283">
        <v>1</v>
      </c>
      <c r="DU2283">
        <v>1009</v>
      </c>
      <c r="DV2283" t="s">
        <v>27</v>
      </c>
      <c r="DW2283" t="s">
        <v>27</v>
      </c>
      <c r="DX2283">
        <v>1000</v>
      </c>
      <c r="EE2283">
        <v>51482689</v>
      </c>
      <c r="EF2283">
        <v>1</v>
      </c>
      <c r="EG2283" t="s">
        <v>21</v>
      </c>
      <c r="EH2283">
        <v>0</v>
      </c>
      <c r="EI2283" t="s">
        <v>3</v>
      </c>
      <c r="EJ2283">
        <v>4</v>
      </c>
      <c r="EK2283">
        <v>0</v>
      </c>
      <c r="EL2283" t="s">
        <v>22</v>
      </c>
      <c r="EM2283" t="s">
        <v>23</v>
      </c>
      <c r="EO2283" t="s">
        <v>3</v>
      </c>
      <c r="EQ2283">
        <v>0</v>
      </c>
      <c r="ER2283">
        <v>124.9</v>
      </c>
      <c r="ES2283">
        <v>0</v>
      </c>
      <c r="ET2283">
        <v>0</v>
      </c>
      <c r="EU2283">
        <v>0</v>
      </c>
      <c r="EV2283">
        <v>124.9</v>
      </c>
      <c r="EW2283">
        <v>1.02</v>
      </c>
      <c r="EX2283">
        <v>0</v>
      </c>
      <c r="EY2283">
        <v>0</v>
      </c>
      <c r="FQ2283">
        <v>0</v>
      </c>
      <c r="FR2283">
        <f t="shared" si="1862"/>
        <v>0</v>
      </c>
      <c r="FS2283">
        <v>0</v>
      </c>
      <c r="FX2283">
        <v>70</v>
      </c>
      <c r="FY2283">
        <v>10</v>
      </c>
      <c r="GA2283" t="s">
        <v>3</v>
      </c>
      <c r="GD2283">
        <v>0</v>
      </c>
      <c r="GF2283">
        <v>44828971</v>
      </c>
      <c r="GG2283">
        <v>2</v>
      </c>
      <c r="GH2283">
        <v>1</v>
      </c>
      <c r="GI2283">
        <v>-2</v>
      </c>
      <c r="GJ2283">
        <v>0</v>
      </c>
      <c r="GK2283">
        <f>ROUND(R2283*(R12)/100,2)</f>
        <v>0</v>
      </c>
      <c r="GL2283">
        <f t="shared" si="1863"/>
        <v>0</v>
      </c>
      <c r="GM2283">
        <f>ROUND(O2283+X2283+Y2283+GK2283,2)+GX2283</f>
        <v>0</v>
      </c>
      <c r="GN2283">
        <f>IF(OR(BI2283=0,BI2283=1),ROUND(O2283+X2283+Y2283+GK2283,2),0)</f>
        <v>0</v>
      </c>
      <c r="GO2283">
        <f>IF(BI2283=2,ROUND(O2283+X2283+Y2283+GK2283,2),0)</f>
        <v>0</v>
      </c>
      <c r="GP2283">
        <f>IF(BI2283=4,ROUND(O2283+X2283+Y2283+GK2283,2)+GX2283,0)</f>
        <v>0</v>
      </c>
      <c r="GR2283">
        <v>0</v>
      </c>
      <c r="GS2283">
        <v>3</v>
      </c>
      <c r="GT2283">
        <v>0</v>
      </c>
      <c r="GU2283" t="s">
        <v>3</v>
      </c>
      <c r="GV2283">
        <f t="shared" si="1864"/>
        <v>0</v>
      </c>
      <c r="GW2283">
        <v>1</v>
      </c>
      <c r="GX2283">
        <f t="shared" si="1865"/>
        <v>0</v>
      </c>
      <c r="HA2283">
        <v>0</v>
      </c>
      <c r="HB2283">
        <v>0</v>
      </c>
      <c r="HC2283">
        <f t="shared" si="1866"/>
        <v>0</v>
      </c>
      <c r="HE2283" t="s">
        <v>3</v>
      </c>
      <c r="HF2283" t="s">
        <v>3</v>
      </c>
      <c r="IK2283">
        <f t="shared" si="1867"/>
        <v>0</v>
      </c>
    </row>
    <row r="2284" spans="1:245" x14ac:dyDescent="0.2">
      <c r="A2284">
        <v>17</v>
      </c>
      <c r="B2284">
        <v>1</v>
      </c>
      <c r="C2284">
        <f>ROW(SmtRes!A734)</f>
        <v>734</v>
      </c>
      <c r="D2284">
        <f>ROW(EtalonRes!A706)</f>
        <v>706</v>
      </c>
      <c r="E2284" t="s">
        <v>136</v>
      </c>
      <c r="F2284" t="s">
        <v>34</v>
      </c>
      <c r="G2284" t="s">
        <v>35</v>
      </c>
      <c r="H2284" t="s">
        <v>27</v>
      </c>
      <c r="I2284">
        <v>0</v>
      </c>
      <c r="J2284">
        <v>0</v>
      </c>
      <c r="O2284">
        <f t="shared" si="1833"/>
        <v>0</v>
      </c>
      <c r="P2284">
        <f t="shared" si="1834"/>
        <v>0</v>
      </c>
      <c r="Q2284">
        <f t="shared" si="1835"/>
        <v>0</v>
      </c>
      <c r="R2284">
        <f t="shared" si="1836"/>
        <v>0</v>
      </c>
      <c r="S2284">
        <f t="shared" si="1837"/>
        <v>0</v>
      </c>
      <c r="T2284">
        <f t="shared" si="1838"/>
        <v>0</v>
      </c>
      <c r="U2284">
        <f t="shared" si="1839"/>
        <v>0</v>
      </c>
      <c r="V2284">
        <f t="shared" si="1840"/>
        <v>0</v>
      </c>
      <c r="W2284">
        <f t="shared" si="1841"/>
        <v>0</v>
      </c>
      <c r="X2284">
        <f t="shared" si="1842"/>
        <v>0</v>
      </c>
      <c r="Y2284">
        <f t="shared" si="1843"/>
        <v>0</v>
      </c>
      <c r="AA2284">
        <v>52421674</v>
      </c>
      <c r="AB2284">
        <f t="shared" si="1844"/>
        <v>57.83</v>
      </c>
      <c r="AC2284">
        <f t="shared" si="1845"/>
        <v>0</v>
      </c>
      <c r="AD2284">
        <f t="shared" si="1846"/>
        <v>57.83</v>
      </c>
      <c r="AE2284">
        <f t="shared" si="1847"/>
        <v>31.44</v>
      </c>
      <c r="AF2284">
        <f t="shared" si="1847"/>
        <v>0</v>
      </c>
      <c r="AG2284">
        <f t="shared" si="1848"/>
        <v>0</v>
      </c>
      <c r="AH2284">
        <f t="shared" si="1849"/>
        <v>0</v>
      </c>
      <c r="AI2284">
        <f t="shared" si="1849"/>
        <v>0</v>
      </c>
      <c r="AJ2284">
        <f t="shared" si="1850"/>
        <v>0</v>
      </c>
      <c r="AK2284">
        <v>57.83</v>
      </c>
      <c r="AL2284">
        <v>0</v>
      </c>
      <c r="AM2284">
        <v>57.83</v>
      </c>
      <c r="AN2284">
        <v>31.44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1</v>
      </c>
      <c r="AW2284">
        <v>1</v>
      </c>
      <c r="AZ2284">
        <v>1</v>
      </c>
      <c r="BA2284">
        <v>1</v>
      </c>
      <c r="BB2284">
        <v>1</v>
      </c>
      <c r="BC2284">
        <v>1</v>
      </c>
      <c r="BD2284" t="s">
        <v>3</v>
      </c>
      <c r="BE2284" t="s">
        <v>3</v>
      </c>
      <c r="BF2284" t="s">
        <v>3</v>
      </c>
      <c r="BG2284" t="s">
        <v>3</v>
      </c>
      <c r="BH2284">
        <v>0</v>
      </c>
      <c r="BI2284">
        <v>4</v>
      </c>
      <c r="BJ2284" t="s">
        <v>36</v>
      </c>
      <c r="BM2284">
        <v>1</v>
      </c>
      <c r="BN2284">
        <v>0</v>
      </c>
      <c r="BO2284" t="s">
        <v>3</v>
      </c>
      <c r="BP2284">
        <v>0</v>
      </c>
      <c r="BQ2284">
        <v>1</v>
      </c>
      <c r="BR2284">
        <v>0</v>
      </c>
      <c r="BS2284">
        <v>1</v>
      </c>
      <c r="BT2284">
        <v>1</v>
      </c>
      <c r="BU2284">
        <v>1</v>
      </c>
      <c r="BV2284">
        <v>1</v>
      </c>
      <c r="BW2284">
        <v>1</v>
      </c>
      <c r="BX2284">
        <v>1</v>
      </c>
      <c r="BY2284" t="s">
        <v>3</v>
      </c>
      <c r="BZ2284">
        <v>0</v>
      </c>
      <c r="CA2284">
        <v>0</v>
      </c>
      <c r="CE2284">
        <v>0</v>
      </c>
      <c r="CF2284">
        <v>0</v>
      </c>
      <c r="CG2284">
        <v>0</v>
      </c>
      <c r="CM2284">
        <v>0</v>
      </c>
      <c r="CN2284" t="s">
        <v>3</v>
      </c>
      <c r="CO2284">
        <v>0</v>
      </c>
      <c r="CP2284">
        <f t="shared" si="1851"/>
        <v>0</v>
      </c>
      <c r="CQ2284">
        <f t="shared" si="1852"/>
        <v>0</v>
      </c>
      <c r="CR2284">
        <f t="shared" si="1853"/>
        <v>57.83</v>
      </c>
      <c r="CS2284">
        <f t="shared" si="1854"/>
        <v>31.44</v>
      </c>
      <c r="CT2284">
        <f t="shared" si="1855"/>
        <v>0</v>
      </c>
      <c r="CU2284">
        <f t="shared" si="1856"/>
        <v>0</v>
      </c>
      <c r="CV2284">
        <f t="shared" si="1857"/>
        <v>0</v>
      </c>
      <c r="CW2284">
        <f t="shared" si="1858"/>
        <v>0</v>
      </c>
      <c r="CX2284">
        <f t="shared" si="1859"/>
        <v>0</v>
      </c>
      <c r="CY2284">
        <f t="shared" si="1860"/>
        <v>0</v>
      </c>
      <c r="CZ2284">
        <f t="shared" si="1861"/>
        <v>0</v>
      </c>
      <c r="DC2284" t="s">
        <v>3</v>
      </c>
      <c r="DD2284" t="s">
        <v>3</v>
      </c>
      <c r="DE2284" t="s">
        <v>3</v>
      </c>
      <c r="DF2284" t="s">
        <v>3</v>
      </c>
      <c r="DG2284" t="s">
        <v>3</v>
      </c>
      <c r="DH2284" t="s">
        <v>3</v>
      </c>
      <c r="DI2284" t="s">
        <v>3</v>
      </c>
      <c r="DJ2284" t="s">
        <v>3</v>
      </c>
      <c r="DK2284" t="s">
        <v>3</v>
      </c>
      <c r="DL2284" t="s">
        <v>3</v>
      </c>
      <c r="DM2284" t="s">
        <v>3</v>
      </c>
      <c r="DN2284">
        <v>0</v>
      </c>
      <c r="DO2284">
        <v>0</v>
      </c>
      <c r="DP2284">
        <v>1</v>
      </c>
      <c r="DQ2284">
        <v>1</v>
      </c>
      <c r="DU2284">
        <v>1009</v>
      </c>
      <c r="DV2284" t="s">
        <v>27</v>
      </c>
      <c r="DW2284" t="s">
        <v>27</v>
      </c>
      <c r="DX2284">
        <v>1000</v>
      </c>
      <c r="EE2284">
        <v>51482691</v>
      </c>
      <c r="EF2284">
        <v>1</v>
      </c>
      <c r="EG2284" t="s">
        <v>21</v>
      </c>
      <c r="EH2284">
        <v>0</v>
      </c>
      <c r="EI2284" t="s">
        <v>3</v>
      </c>
      <c r="EJ2284">
        <v>4</v>
      </c>
      <c r="EK2284">
        <v>1</v>
      </c>
      <c r="EL2284" t="s">
        <v>37</v>
      </c>
      <c r="EM2284" t="s">
        <v>23</v>
      </c>
      <c r="EO2284" t="s">
        <v>3</v>
      </c>
      <c r="EQ2284">
        <v>0</v>
      </c>
      <c r="ER2284">
        <v>57.83</v>
      </c>
      <c r="ES2284">
        <v>0</v>
      </c>
      <c r="ET2284">
        <v>57.83</v>
      </c>
      <c r="EU2284">
        <v>31.44</v>
      </c>
      <c r="EV2284">
        <v>0</v>
      </c>
      <c r="EW2284">
        <v>0</v>
      </c>
      <c r="EX2284">
        <v>0</v>
      </c>
      <c r="EY2284">
        <v>0</v>
      </c>
      <c r="FQ2284">
        <v>0</v>
      </c>
      <c r="FR2284">
        <f t="shared" si="1862"/>
        <v>0</v>
      </c>
      <c r="FS2284">
        <v>0</v>
      </c>
      <c r="FX2284">
        <v>0</v>
      </c>
      <c r="FY2284">
        <v>0</v>
      </c>
      <c r="GA2284" t="s">
        <v>3</v>
      </c>
      <c r="GD2284">
        <v>1</v>
      </c>
      <c r="GF2284">
        <v>-1870736679</v>
      </c>
      <c r="GG2284">
        <v>2</v>
      </c>
      <c r="GH2284">
        <v>1</v>
      </c>
      <c r="GI2284">
        <v>-2</v>
      </c>
      <c r="GJ2284">
        <v>0</v>
      </c>
      <c r="GK2284">
        <v>0</v>
      </c>
      <c r="GL2284">
        <f t="shared" si="1863"/>
        <v>0</v>
      </c>
      <c r="GM2284">
        <f>ROUND(O2284+X2284+Y2284,2)+GX2284</f>
        <v>0</v>
      </c>
      <c r="GN2284">
        <f>IF(OR(BI2284=0,BI2284=1),ROUND(O2284+X2284+Y2284,2),0)</f>
        <v>0</v>
      </c>
      <c r="GO2284">
        <f>IF(BI2284=2,ROUND(O2284+X2284+Y2284,2),0)</f>
        <v>0</v>
      </c>
      <c r="GP2284">
        <f>IF(BI2284=4,ROUND(O2284+X2284+Y2284,2)+GX2284,0)</f>
        <v>0</v>
      </c>
      <c r="GR2284">
        <v>0</v>
      </c>
      <c r="GS2284">
        <v>3</v>
      </c>
      <c r="GT2284">
        <v>0</v>
      </c>
      <c r="GU2284" t="s">
        <v>3</v>
      </c>
      <c r="GV2284">
        <f t="shared" si="1864"/>
        <v>0</v>
      </c>
      <c r="GW2284">
        <v>1</v>
      </c>
      <c r="GX2284">
        <f t="shared" si="1865"/>
        <v>0</v>
      </c>
      <c r="HA2284">
        <v>0</v>
      </c>
      <c r="HB2284">
        <v>0</v>
      </c>
      <c r="HC2284">
        <f t="shared" si="1866"/>
        <v>0</v>
      </c>
      <c r="HE2284" t="s">
        <v>3</v>
      </c>
      <c r="HF2284" t="s">
        <v>3</v>
      </c>
      <c r="IK2284">
        <f t="shared" si="1867"/>
        <v>0</v>
      </c>
    </row>
    <row r="2285" spans="1:245" x14ac:dyDescent="0.2">
      <c r="A2285">
        <v>17</v>
      </c>
      <c r="B2285">
        <v>1</v>
      </c>
      <c r="C2285">
        <f>ROW(SmtRes!A736)</f>
        <v>736</v>
      </c>
      <c r="D2285">
        <f>ROW(EtalonRes!A708)</f>
        <v>708</v>
      </c>
      <c r="E2285" t="s">
        <v>137</v>
      </c>
      <c r="F2285" t="s">
        <v>39</v>
      </c>
      <c r="G2285" t="s">
        <v>40</v>
      </c>
      <c r="H2285" t="s">
        <v>27</v>
      </c>
      <c r="I2285">
        <v>0</v>
      </c>
      <c r="J2285">
        <v>0</v>
      </c>
      <c r="O2285">
        <f t="shared" si="1833"/>
        <v>0</v>
      </c>
      <c r="P2285">
        <f t="shared" si="1834"/>
        <v>0</v>
      </c>
      <c r="Q2285">
        <f t="shared" si="1835"/>
        <v>0</v>
      </c>
      <c r="R2285">
        <f t="shared" si="1836"/>
        <v>0</v>
      </c>
      <c r="S2285">
        <f t="shared" si="1837"/>
        <v>0</v>
      </c>
      <c r="T2285">
        <f t="shared" si="1838"/>
        <v>0</v>
      </c>
      <c r="U2285">
        <f t="shared" si="1839"/>
        <v>0</v>
      </c>
      <c r="V2285">
        <f t="shared" si="1840"/>
        <v>0</v>
      </c>
      <c r="W2285">
        <f t="shared" si="1841"/>
        <v>0</v>
      </c>
      <c r="X2285">
        <f t="shared" si="1842"/>
        <v>0</v>
      </c>
      <c r="Y2285">
        <f t="shared" si="1843"/>
        <v>0</v>
      </c>
      <c r="AA2285">
        <v>52421674</v>
      </c>
      <c r="AB2285">
        <f t="shared" si="1844"/>
        <v>165.91</v>
      </c>
      <c r="AC2285">
        <f t="shared" si="1845"/>
        <v>0</v>
      </c>
      <c r="AD2285">
        <f t="shared" si="1846"/>
        <v>165.91</v>
      </c>
      <c r="AE2285">
        <f t="shared" si="1847"/>
        <v>90.18</v>
      </c>
      <c r="AF2285">
        <f t="shared" si="1847"/>
        <v>0</v>
      </c>
      <c r="AG2285">
        <f t="shared" si="1848"/>
        <v>0</v>
      </c>
      <c r="AH2285">
        <f t="shared" si="1849"/>
        <v>0</v>
      </c>
      <c r="AI2285">
        <f t="shared" si="1849"/>
        <v>0</v>
      </c>
      <c r="AJ2285">
        <f t="shared" si="1850"/>
        <v>0</v>
      </c>
      <c r="AK2285">
        <v>165.91</v>
      </c>
      <c r="AL2285">
        <v>0</v>
      </c>
      <c r="AM2285">
        <v>165.91</v>
      </c>
      <c r="AN2285">
        <v>90.18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1</v>
      </c>
      <c r="AW2285">
        <v>1</v>
      </c>
      <c r="AZ2285">
        <v>1</v>
      </c>
      <c r="BA2285">
        <v>1</v>
      </c>
      <c r="BB2285">
        <v>1</v>
      </c>
      <c r="BC2285">
        <v>1</v>
      </c>
      <c r="BD2285" t="s">
        <v>3</v>
      </c>
      <c r="BE2285" t="s">
        <v>3</v>
      </c>
      <c r="BF2285" t="s">
        <v>3</v>
      </c>
      <c r="BG2285" t="s">
        <v>3</v>
      </c>
      <c r="BH2285">
        <v>0</v>
      </c>
      <c r="BI2285">
        <v>4</v>
      </c>
      <c r="BJ2285" t="s">
        <v>41</v>
      </c>
      <c r="BM2285">
        <v>1</v>
      </c>
      <c r="BN2285">
        <v>0</v>
      </c>
      <c r="BO2285" t="s">
        <v>3</v>
      </c>
      <c r="BP2285">
        <v>0</v>
      </c>
      <c r="BQ2285">
        <v>1</v>
      </c>
      <c r="BR2285">
        <v>0</v>
      </c>
      <c r="BS2285">
        <v>1</v>
      </c>
      <c r="BT2285">
        <v>1</v>
      </c>
      <c r="BU2285">
        <v>1</v>
      </c>
      <c r="BV2285">
        <v>1</v>
      </c>
      <c r="BW2285">
        <v>1</v>
      </c>
      <c r="BX2285">
        <v>1</v>
      </c>
      <c r="BY2285" t="s">
        <v>3</v>
      </c>
      <c r="BZ2285">
        <v>0</v>
      </c>
      <c r="CA2285">
        <v>0</v>
      </c>
      <c r="CE2285">
        <v>0</v>
      </c>
      <c r="CF2285">
        <v>0</v>
      </c>
      <c r="CG2285">
        <v>0</v>
      </c>
      <c r="CM2285">
        <v>0</v>
      </c>
      <c r="CN2285" t="s">
        <v>3</v>
      </c>
      <c r="CO2285">
        <v>0</v>
      </c>
      <c r="CP2285">
        <f t="shared" si="1851"/>
        <v>0</v>
      </c>
      <c r="CQ2285">
        <f t="shared" si="1852"/>
        <v>0</v>
      </c>
      <c r="CR2285">
        <f t="shared" si="1853"/>
        <v>165.91</v>
      </c>
      <c r="CS2285">
        <f t="shared" si="1854"/>
        <v>90.18</v>
      </c>
      <c r="CT2285">
        <f t="shared" si="1855"/>
        <v>0</v>
      </c>
      <c r="CU2285">
        <f t="shared" si="1856"/>
        <v>0</v>
      </c>
      <c r="CV2285">
        <f t="shared" si="1857"/>
        <v>0</v>
      </c>
      <c r="CW2285">
        <f t="shared" si="1858"/>
        <v>0</v>
      </c>
      <c r="CX2285">
        <f t="shared" si="1859"/>
        <v>0</v>
      </c>
      <c r="CY2285">
        <f t="shared" si="1860"/>
        <v>0</v>
      </c>
      <c r="CZ2285">
        <f t="shared" si="1861"/>
        <v>0</v>
      </c>
      <c r="DC2285" t="s">
        <v>3</v>
      </c>
      <c r="DD2285" t="s">
        <v>3</v>
      </c>
      <c r="DE2285" t="s">
        <v>3</v>
      </c>
      <c r="DF2285" t="s">
        <v>3</v>
      </c>
      <c r="DG2285" t="s">
        <v>3</v>
      </c>
      <c r="DH2285" t="s">
        <v>3</v>
      </c>
      <c r="DI2285" t="s">
        <v>3</v>
      </c>
      <c r="DJ2285" t="s">
        <v>3</v>
      </c>
      <c r="DK2285" t="s">
        <v>3</v>
      </c>
      <c r="DL2285" t="s">
        <v>3</v>
      </c>
      <c r="DM2285" t="s">
        <v>3</v>
      </c>
      <c r="DN2285">
        <v>0</v>
      </c>
      <c r="DO2285">
        <v>0</v>
      </c>
      <c r="DP2285">
        <v>1</v>
      </c>
      <c r="DQ2285">
        <v>1</v>
      </c>
      <c r="DU2285">
        <v>1009</v>
      </c>
      <c r="DV2285" t="s">
        <v>27</v>
      </c>
      <c r="DW2285" t="s">
        <v>27</v>
      </c>
      <c r="DX2285">
        <v>1000</v>
      </c>
      <c r="EE2285">
        <v>51482691</v>
      </c>
      <c r="EF2285">
        <v>1</v>
      </c>
      <c r="EG2285" t="s">
        <v>21</v>
      </c>
      <c r="EH2285">
        <v>0</v>
      </c>
      <c r="EI2285" t="s">
        <v>3</v>
      </c>
      <c r="EJ2285">
        <v>4</v>
      </c>
      <c r="EK2285">
        <v>1</v>
      </c>
      <c r="EL2285" t="s">
        <v>37</v>
      </c>
      <c r="EM2285" t="s">
        <v>23</v>
      </c>
      <c r="EO2285" t="s">
        <v>3</v>
      </c>
      <c r="EQ2285">
        <v>0</v>
      </c>
      <c r="ER2285">
        <v>165.91</v>
      </c>
      <c r="ES2285">
        <v>0</v>
      </c>
      <c r="ET2285">
        <v>165.91</v>
      </c>
      <c r="EU2285">
        <v>90.18</v>
      </c>
      <c r="EV2285">
        <v>0</v>
      </c>
      <c r="EW2285">
        <v>0</v>
      </c>
      <c r="EX2285">
        <v>0</v>
      </c>
      <c r="EY2285">
        <v>0</v>
      </c>
      <c r="FQ2285">
        <v>0</v>
      </c>
      <c r="FR2285">
        <f t="shared" si="1862"/>
        <v>0</v>
      </c>
      <c r="FS2285">
        <v>0</v>
      </c>
      <c r="FX2285">
        <v>0</v>
      </c>
      <c r="FY2285">
        <v>0</v>
      </c>
      <c r="GA2285" t="s">
        <v>3</v>
      </c>
      <c r="GD2285">
        <v>1</v>
      </c>
      <c r="GF2285">
        <v>1912105629</v>
      </c>
      <c r="GG2285">
        <v>2</v>
      </c>
      <c r="GH2285">
        <v>1</v>
      </c>
      <c r="GI2285">
        <v>-2</v>
      </c>
      <c r="GJ2285">
        <v>0</v>
      </c>
      <c r="GK2285">
        <v>0</v>
      </c>
      <c r="GL2285">
        <f t="shared" si="1863"/>
        <v>0</v>
      </c>
      <c r="GM2285">
        <f>ROUND(O2285+X2285+Y2285,2)+GX2285</f>
        <v>0</v>
      </c>
      <c r="GN2285">
        <f>IF(OR(BI2285=0,BI2285=1),ROUND(O2285+X2285+Y2285,2),0)</f>
        <v>0</v>
      </c>
      <c r="GO2285">
        <f>IF(BI2285=2,ROUND(O2285+X2285+Y2285,2),0)</f>
        <v>0</v>
      </c>
      <c r="GP2285">
        <f>IF(BI2285=4,ROUND(O2285+X2285+Y2285,2)+GX2285,0)</f>
        <v>0</v>
      </c>
      <c r="GR2285">
        <v>0</v>
      </c>
      <c r="GS2285">
        <v>3</v>
      </c>
      <c r="GT2285">
        <v>0</v>
      </c>
      <c r="GU2285" t="s">
        <v>3</v>
      </c>
      <c r="GV2285">
        <f t="shared" si="1864"/>
        <v>0</v>
      </c>
      <c r="GW2285">
        <v>1</v>
      </c>
      <c r="GX2285">
        <f t="shared" si="1865"/>
        <v>0</v>
      </c>
      <c r="HA2285">
        <v>0</v>
      </c>
      <c r="HB2285">
        <v>0</v>
      </c>
      <c r="HC2285">
        <f t="shared" si="1866"/>
        <v>0</v>
      </c>
      <c r="HE2285" t="s">
        <v>3</v>
      </c>
      <c r="HF2285" t="s">
        <v>3</v>
      </c>
      <c r="IK2285">
        <f t="shared" si="1867"/>
        <v>0</v>
      </c>
    </row>
    <row r="2286" spans="1:245" x14ac:dyDescent="0.2">
      <c r="A2286">
        <v>17</v>
      </c>
      <c r="B2286">
        <v>1</v>
      </c>
      <c r="C2286">
        <f>ROW(SmtRes!A738)</f>
        <v>738</v>
      </c>
      <c r="D2286">
        <f>ROW(EtalonRes!A710)</f>
        <v>710</v>
      </c>
      <c r="E2286" t="s">
        <v>138</v>
      </c>
      <c r="F2286" t="s">
        <v>43</v>
      </c>
      <c r="G2286" t="s">
        <v>44</v>
      </c>
      <c r="H2286" t="s">
        <v>27</v>
      </c>
      <c r="I2286">
        <v>0</v>
      </c>
      <c r="J2286">
        <v>0</v>
      </c>
      <c r="O2286">
        <f t="shared" si="1833"/>
        <v>0</v>
      </c>
      <c r="P2286">
        <f t="shared" si="1834"/>
        <v>0</v>
      </c>
      <c r="Q2286">
        <f t="shared" si="1835"/>
        <v>0</v>
      </c>
      <c r="R2286">
        <f t="shared" si="1836"/>
        <v>0</v>
      </c>
      <c r="S2286">
        <f t="shared" si="1837"/>
        <v>0</v>
      </c>
      <c r="T2286">
        <f t="shared" si="1838"/>
        <v>0</v>
      </c>
      <c r="U2286">
        <f t="shared" si="1839"/>
        <v>0</v>
      </c>
      <c r="V2286">
        <f t="shared" si="1840"/>
        <v>0</v>
      </c>
      <c r="W2286">
        <f t="shared" si="1841"/>
        <v>0</v>
      </c>
      <c r="X2286">
        <f t="shared" si="1842"/>
        <v>0</v>
      </c>
      <c r="Y2286">
        <f t="shared" si="1843"/>
        <v>0</v>
      </c>
      <c r="AA2286">
        <v>52421674</v>
      </c>
      <c r="AB2286">
        <f t="shared" si="1844"/>
        <v>1396.89</v>
      </c>
      <c r="AC2286">
        <f>ROUND(((ES2286*51)),6)</f>
        <v>0</v>
      </c>
      <c r="AD2286">
        <f>ROUND(((((ET2286*51))-((EU2286*51)))+AE2286),6)</f>
        <v>1396.89</v>
      </c>
      <c r="AE2286">
        <f>ROUND(((EU2286*51)),6)</f>
        <v>759.39</v>
      </c>
      <c r="AF2286">
        <f>ROUND(((EV2286*51)),6)</f>
        <v>0</v>
      </c>
      <c r="AG2286">
        <f t="shared" si="1848"/>
        <v>0</v>
      </c>
      <c r="AH2286">
        <f>((EW2286*51))</f>
        <v>0</v>
      </c>
      <c r="AI2286">
        <f>((EX2286*51))</f>
        <v>0</v>
      </c>
      <c r="AJ2286">
        <f t="shared" si="1850"/>
        <v>0</v>
      </c>
      <c r="AK2286">
        <v>27.39</v>
      </c>
      <c r="AL2286">
        <v>0</v>
      </c>
      <c r="AM2286">
        <v>27.39</v>
      </c>
      <c r="AN2286">
        <v>14.89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1</v>
      </c>
      <c r="AW2286">
        <v>1</v>
      </c>
      <c r="AZ2286">
        <v>1</v>
      </c>
      <c r="BA2286">
        <v>1</v>
      </c>
      <c r="BB2286">
        <v>1</v>
      </c>
      <c r="BC2286">
        <v>1</v>
      </c>
      <c r="BD2286" t="s">
        <v>3</v>
      </c>
      <c r="BE2286" t="s">
        <v>3</v>
      </c>
      <c r="BF2286" t="s">
        <v>3</v>
      </c>
      <c r="BG2286" t="s">
        <v>3</v>
      </c>
      <c r="BH2286">
        <v>0</v>
      </c>
      <c r="BI2286">
        <v>4</v>
      </c>
      <c r="BJ2286" t="s">
        <v>45</v>
      </c>
      <c r="BM2286">
        <v>1</v>
      </c>
      <c r="BN2286">
        <v>0</v>
      </c>
      <c r="BO2286" t="s">
        <v>3</v>
      </c>
      <c r="BP2286">
        <v>0</v>
      </c>
      <c r="BQ2286">
        <v>1</v>
      </c>
      <c r="BR2286">
        <v>0</v>
      </c>
      <c r="BS2286">
        <v>1</v>
      </c>
      <c r="BT2286">
        <v>1</v>
      </c>
      <c r="BU2286">
        <v>1</v>
      </c>
      <c r="BV2286">
        <v>1</v>
      </c>
      <c r="BW2286">
        <v>1</v>
      </c>
      <c r="BX2286">
        <v>1</v>
      </c>
      <c r="BY2286" t="s">
        <v>3</v>
      </c>
      <c r="BZ2286">
        <v>0</v>
      </c>
      <c r="CA2286">
        <v>0</v>
      </c>
      <c r="CE2286">
        <v>0</v>
      </c>
      <c r="CF2286">
        <v>0</v>
      </c>
      <c r="CG2286">
        <v>0</v>
      </c>
      <c r="CM2286">
        <v>0</v>
      </c>
      <c r="CN2286" t="s">
        <v>3</v>
      </c>
      <c r="CO2286">
        <v>0</v>
      </c>
      <c r="CP2286">
        <f t="shared" si="1851"/>
        <v>0</v>
      </c>
      <c r="CQ2286">
        <f t="shared" si="1852"/>
        <v>0</v>
      </c>
      <c r="CR2286">
        <f>(((((ET2286*51))*BB2286-((EU2286*51))*BS2286)+AE2286*BS2286)*AV2286)</f>
        <v>1396.89</v>
      </c>
      <c r="CS2286">
        <f t="shared" si="1854"/>
        <v>759.39</v>
      </c>
      <c r="CT2286">
        <f t="shared" si="1855"/>
        <v>0</v>
      </c>
      <c r="CU2286">
        <f t="shared" si="1856"/>
        <v>0</v>
      </c>
      <c r="CV2286">
        <f t="shared" si="1857"/>
        <v>0</v>
      </c>
      <c r="CW2286">
        <f t="shared" si="1858"/>
        <v>0</v>
      </c>
      <c r="CX2286">
        <f t="shared" si="1859"/>
        <v>0</v>
      </c>
      <c r="CY2286">
        <f t="shared" si="1860"/>
        <v>0</v>
      </c>
      <c r="CZ2286">
        <f t="shared" si="1861"/>
        <v>0</v>
      </c>
      <c r="DC2286" t="s">
        <v>3</v>
      </c>
      <c r="DD2286" t="s">
        <v>46</v>
      </c>
      <c r="DE2286" t="s">
        <v>46</v>
      </c>
      <c r="DF2286" t="s">
        <v>46</v>
      </c>
      <c r="DG2286" t="s">
        <v>46</v>
      </c>
      <c r="DH2286" t="s">
        <v>3</v>
      </c>
      <c r="DI2286" t="s">
        <v>46</v>
      </c>
      <c r="DJ2286" t="s">
        <v>46</v>
      </c>
      <c r="DK2286" t="s">
        <v>3</v>
      </c>
      <c r="DL2286" t="s">
        <v>3</v>
      </c>
      <c r="DM2286" t="s">
        <v>3</v>
      </c>
      <c r="DN2286">
        <v>0</v>
      </c>
      <c r="DO2286">
        <v>0</v>
      </c>
      <c r="DP2286">
        <v>1</v>
      </c>
      <c r="DQ2286">
        <v>1</v>
      </c>
      <c r="DU2286">
        <v>1009</v>
      </c>
      <c r="DV2286" t="s">
        <v>27</v>
      </c>
      <c r="DW2286" t="s">
        <v>27</v>
      </c>
      <c r="DX2286">
        <v>1000</v>
      </c>
      <c r="EE2286">
        <v>51482691</v>
      </c>
      <c r="EF2286">
        <v>1</v>
      </c>
      <c r="EG2286" t="s">
        <v>21</v>
      </c>
      <c r="EH2286">
        <v>0</v>
      </c>
      <c r="EI2286" t="s">
        <v>3</v>
      </c>
      <c r="EJ2286">
        <v>4</v>
      </c>
      <c r="EK2286">
        <v>1</v>
      </c>
      <c r="EL2286" t="s">
        <v>37</v>
      </c>
      <c r="EM2286" t="s">
        <v>23</v>
      </c>
      <c r="EO2286" t="s">
        <v>3</v>
      </c>
      <c r="EQ2286">
        <v>0</v>
      </c>
      <c r="ER2286">
        <v>27.39</v>
      </c>
      <c r="ES2286">
        <v>0</v>
      </c>
      <c r="ET2286">
        <v>27.39</v>
      </c>
      <c r="EU2286">
        <v>14.89</v>
      </c>
      <c r="EV2286">
        <v>0</v>
      </c>
      <c r="EW2286">
        <v>0</v>
      </c>
      <c r="EX2286">
        <v>0</v>
      </c>
      <c r="EY2286">
        <v>0</v>
      </c>
      <c r="FQ2286">
        <v>0</v>
      </c>
      <c r="FR2286">
        <f t="shared" si="1862"/>
        <v>0</v>
      </c>
      <c r="FS2286">
        <v>0</v>
      </c>
      <c r="FX2286">
        <v>0</v>
      </c>
      <c r="FY2286">
        <v>0</v>
      </c>
      <c r="GA2286" t="s">
        <v>3</v>
      </c>
      <c r="GD2286">
        <v>1</v>
      </c>
      <c r="GF2286">
        <v>972108674</v>
      </c>
      <c r="GG2286">
        <v>2</v>
      </c>
      <c r="GH2286">
        <v>1</v>
      </c>
      <c r="GI2286">
        <v>-2</v>
      </c>
      <c r="GJ2286">
        <v>0</v>
      </c>
      <c r="GK2286">
        <v>0</v>
      </c>
      <c r="GL2286">
        <f t="shared" si="1863"/>
        <v>0</v>
      </c>
      <c r="GM2286">
        <f>ROUND(O2286+X2286+Y2286,2)+GX2286</f>
        <v>0</v>
      </c>
      <c r="GN2286">
        <f>IF(OR(BI2286=0,BI2286=1),ROUND(O2286+X2286+Y2286,2),0)</f>
        <v>0</v>
      </c>
      <c r="GO2286">
        <f>IF(BI2286=2,ROUND(O2286+X2286+Y2286,2),0)</f>
        <v>0</v>
      </c>
      <c r="GP2286">
        <f>IF(BI2286=4,ROUND(O2286+X2286+Y2286,2)+GX2286,0)</f>
        <v>0</v>
      </c>
      <c r="GR2286">
        <v>0</v>
      </c>
      <c r="GS2286">
        <v>3</v>
      </c>
      <c r="GT2286">
        <v>0</v>
      </c>
      <c r="GU2286" t="s">
        <v>46</v>
      </c>
      <c r="GV2286">
        <f>ROUND(((GT2286*51)),6)</f>
        <v>0</v>
      </c>
      <c r="GW2286">
        <v>1</v>
      </c>
      <c r="GX2286">
        <f t="shared" si="1865"/>
        <v>0</v>
      </c>
      <c r="HA2286">
        <v>0</v>
      </c>
      <c r="HB2286">
        <v>0</v>
      </c>
      <c r="HC2286">
        <f t="shared" si="1866"/>
        <v>0</v>
      </c>
      <c r="HE2286" t="s">
        <v>3</v>
      </c>
      <c r="HF2286" t="s">
        <v>3</v>
      </c>
      <c r="IK2286">
        <f t="shared" si="1867"/>
        <v>0</v>
      </c>
    </row>
    <row r="2287" spans="1:245" x14ac:dyDescent="0.2">
      <c r="A2287">
        <v>17</v>
      </c>
      <c r="B2287">
        <v>1</v>
      </c>
      <c r="E2287" t="s">
        <v>139</v>
      </c>
      <c r="F2287" t="s">
        <v>48</v>
      </c>
      <c r="G2287" t="s">
        <v>49</v>
      </c>
      <c r="H2287" t="s">
        <v>27</v>
      </c>
      <c r="I2287">
        <v>0</v>
      </c>
      <c r="J2287">
        <v>0</v>
      </c>
      <c r="O2287">
        <f t="shared" si="1833"/>
        <v>0</v>
      </c>
      <c r="P2287">
        <f t="shared" si="1834"/>
        <v>0</v>
      </c>
      <c r="Q2287">
        <f t="shared" si="1835"/>
        <v>0</v>
      </c>
      <c r="R2287">
        <f t="shared" si="1836"/>
        <v>0</v>
      </c>
      <c r="S2287">
        <f t="shared" si="1837"/>
        <v>0</v>
      </c>
      <c r="T2287">
        <f t="shared" si="1838"/>
        <v>0</v>
      </c>
      <c r="U2287">
        <f t="shared" si="1839"/>
        <v>0</v>
      </c>
      <c r="V2287">
        <f t="shared" si="1840"/>
        <v>0</v>
      </c>
      <c r="W2287">
        <f t="shared" si="1841"/>
        <v>0</v>
      </c>
      <c r="X2287">
        <f t="shared" si="1842"/>
        <v>0</v>
      </c>
      <c r="Y2287">
        <f t="shared" si="1843"/>
        <v>0</v>
      </c>
      <c r="AA2287">
        <v>52421674</v>
      </c>
      <c r="AB2287">
        <f t="shared" si="1844"/>
        <v>150.61000000000001</v>
      </c>
      <c r="AC2287">
        <f t="shared" ref="AC2287:AC2308" si="1868">ROUND((ES2287),6)</f>
        <v>150.61000000000001</v>
      </c>
      <c r="AD2287">
        <f t="shared" ref="AD2287:AD2292" si="1869">ROUND((((ET2287)-(EU2287))+AE2287),6)</f>
        <v>0</v>
      </c>
      <c r="AE2287">
        <f t="shared" ref="AE2287:AF2292" si="1870">ROUND((EU2287),6)</f>
        <v>0</v>
      </c>
      <c r="AF2287">
        <f t="shared" si="1870"/>
        <v>0</v>
      </c>
      <c r="AG2287">
        <f t="shared" si="1848"/>
        <v>0</v>
      </c>
      <c r="AH2287">
        <f t="shared" ref="AH2287:AI2292" si="1871">(EW2287)</f>
        <v>0</v>
      </c>
      <c r="AI2287">
        <f t="shared" si="1871"/>
        <v>0</v>
      </c>
      <c r="AJ2287">
        <f t="shared" si="1850"/>
        <v>0</v>
      </c>
      <c r="AK2287">
        <v>150.61000000000001</v>
      </c>
      <c r="AL2287">
        <v>150.61000000000001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1</v>
      </c>
      <c r="AW2287">
        <v>1</v>
      </c>
      <c r="AZ2287">
        <v>1</v>
      </c>
      <c r="BA2287">
        <v>1</v>
      </c>
      <c r="BB2287">
        <v>1</v>
      </c>
      <c r="BC2287">
        <v>1</v>
      </c>
      <c r="BD2287" t="s">
        <v>3</v>
      </c>
      <c r="BE2287" t="s">
        <v>3</v>
      </c>
      <c r="BF2287" t="s">
        <v>3</v>
      </c>
      <c r="BG2287" t="s">
        <v>3</v>
      </c>
      <c r="BH2287">
        <v>3</v>
      </c>
      <c r="BI2287">
        <v>1</v>
      </c>
      <c r="BJ2287" t="s">
        <v>3</v>
      </c>
      <c r="BM2287">
        <v>6001</v>
      </c>
      <c r="BN2287">
        <v>0</v>
      </c>
      <c r="BO2287" t="s">
        <v>3</v>
      </c>
      <c r="BP2287">
        <v>0</v>
      </c>
      <c r="BQ2287">
        <v>0</v>
      </c>
      <c r="BR2287">
        <v>0</v>
      </c>
      <c r="BS2287">
        <v>1</v>
      </c>
      <c r="BT2287">
        <v>1</v>
      </c>
      <c r="BU2287">
        <v>1</v>
      </c>
      <c r="BV2287">
        <v>1</v>
      </c>
      <c r="BW2287">
        <v>1</v>
      </c>
      <c r="BX2287">
        <v>1</v>
      </c>
      <c r="BY2287" t="s">
        <v>3</v>
      </c>
      <c r="BZ2287">
        <v>0</v>
      </c>
      <c r="CA2287">
        <v>0</v>
      </c>
      <c r="CE2287">
        <v>0</v>
      </c>
      <c r="CF2287">
        <v>0</v>
      </c>
      <c r="CG2287">
        <v>0</v>
      </c>
      <c r="CM2287">
        <v>0</v>
      </c>
      <c r="CN2287" t="s">
        <v>3</v>
      </c>
      <c r="CO2287">
        <v>0</v>
      </c>
      <c r="CP2287">
        <f t="shared" si="1851"/>
        <v>0</v>
      </c>
      <c r="CQ2287">
        <f t="shared" si="1852"/>
        <v>150.61000000000001</v>
      </c>
      <c r="CR2287">
        <f t="shared" ref="CR2287:CR2292" si="1872">((((ET2287)*BB2287-(EU2287)*BS2287)+AE2287*BS2287)*AV2287)</f>
        <v>0</v>
      </c>
      <c r="CS2287">
        <f t="shared" si="1854"/>
        <v>0</v>
      </c>
      <c r="CT2287">
        <f t="shared" si="1855"/>
        <v>0</v>
      </c>
      <c r="CU2287">
        <f t="shared" si="1856"/>
        <v>0</v>
      </c>
      <c r="CV2287">
        <f t="shared" si="1857"/>
        <v>0</v>
      </c>
      <c r="CW2287">
        <f t="shared" si="1858"/>
        <v>0</v>
      </c>
      <c r="CX2287">
        <f t="shared" si="1859"/>
        <v>0</v>
      </c>
      <c r="CY2287">
        <f t="shared" si="1860"/>
        <v>0</v>
      </c>
      <c r="CZ2287">
        <f t="shared" si="1861"/>
        <v>0</v>
      </c>
      <c r="DC2287" t="s">
        <v>3</v>
      </c>
      <c r="DD2287" t="s">
        <v>3</v>
      </c>
      <c r="DE2287" t="s">
        <v>3</v>
      </c>
      <c r="DF2287" t="s">
        <v>3</v>
      </c>
      <c r="DG2287" t="s">
        <v>3</v>
      </c>
      <c r="DH2287" t="s">
        <v>3</v>
      </c>
      <c r="DI2287" t="s">
        <v>3</v>
      </c>
      <c r="DJ2287" t="s">
        <v>3</v>
      </c>
      <c r="DK2287" t="s">
        <v>3</v>
      </c>
      <c r="DL2287" t="s">
        <v>3</v>
      </c>
      <c r="DM2287" t="s">
        <v>3</v>
      </c>
      <c r="DN2287">
        <v>0</v>
      </c>
      <c r="DO2287">
        <v>0</v>
      </c>
      <c r="DP2287">
        <v>1</v>
      </c>
      <c r="DQ2287">
        <v>1</v>
      </c>
      <c r="DU2287">
        <v>1009</v>
      </c>
      <c r="DV2287" t="s">
        <v>27</v>
      </c>
      <c r="DW2287" t="s">
        <v>27</v>
      </c>
      <c r="DX2287">
        <v>1000</v>
      </c>
      <c r="EE2287">
        <v>51764353</v>
      </c>
      <c r="EF2287">
        <v>0</v>
      </c>
      <c r="EG2287" t="s">
        <v>50</v>
      </c>
      <c r="EH2287">
        <v>0</v>
      </c>
      <c r="EI2287" t="s">
        <v>3</v>
      </c>
      <c r="EJ2287">
        <v>1</v>
      </c>
      <c r="EK2287">
        <v>6001</v>
      </c>
      <c r="EL2287" t="s">
        <v>51</v>
      </c>
      <c r="EM2287" t="s">
        <v>50</v>
      </c>
      <c r="EO2287" t="s">
        <v>3</v>
      </c>
      <c r="EQ2287">
        <v>0</v>
      </c>
      <c r="ER2287">
        <v>150.61000000000001</v>
      </c>
      <c r="ES2287">
        <v>150.61000000000001</v>
      </c>
      <c r="ET2287">
        <v>0</v>
      </c>
      <c r="EU2287">
        <v>0</v>
      </c>
      <c r="EV2287">
        <v>0</v>
      </c>
      <c r="EW2287">
        <v>0</v>
      </c>
      <c r="EX2287">
        <v>0</v>
      </c>
      <c r="EY2287">
        <v>0</v>
      </c>
      <c r="EZ2287">
        <v>5</v>
      </c>
      <c r="FC2287">
        <v>1</v>
      </c>
      <c r="FD2287">
        <v>18</v>
      </c>
      <c r="FF2287">
        <v>180.73</v>
      </c>
      <c r="FQ2287">
        <v>0</v>
      </c>
      <c r="FR2287">
        <f t="shared" si="1862"/>
        <v>0</v>
      </c>
      <c r="FS2287">
        <v>0</v>
      </c>
      <c r="FX2287">
        <v>0</v>
      </c>
      <c r="FY2287">
        <v>0</v>
      </c>
      <c r="GA2287" t="s">
        <v>52</v>
      </c>
      <c r="GD2287">
        <v>0</v>
      </c>
      <c r="GF2287">
        <v>-611639470</v>
      </c>
      <c r="GG2287">
        <v>2</v>
      </c>
      <c r="GH2287">
        <v>3</v>
      </c>
      <c r="GI2287">
        <v>-2</v>
      </c>
      <c r="GJ2287">
        <v>0</v>
      </c>
      <c r="GK2287">
        <f>ROUND(R2287*(R12)/100,2)</f>
        <v>0</v>
      </c>
      <c r="GL2287">
        <f t="shared" si="1863"/>
        <v>0</v>
      </c>
      <c r="GM2287">
        <f>ROUND(O2287+X2287+Y2287+GK2287,2)+GX2287</f>
        <v>0</v>
      </c>
      <c r="GN2287">
        <f>IF(OR(BI2287=0,BI2287=1),ROUND(O2287+X2287+Y2287+GK2287,2),0)</f>
        <v>0</v>
      </c>
      <c r="GO2287">
        <f>IF(BI2287=2,ROUND(O2287+X2287+Y2287+GK2287,2),0)</f>
        <v>0</v>
      </c>
      <c r="GP2287">
        <f>IF(BI2287=4,ROUND(O2287+X2287+Y2287+GK2287,2)+GX2287,0)</f>
        <v>0</v>
      </c>
      <c r="GR2287">
        <v>1</v>
      </c>
      <c r="GS2287">
        <v>1</v>
      </c>
      <c r="GT2287">
        <v>0</v>
      </c>
      <c r="GU2287" t="s">
        <v>3</v>
      </c>
      <c r="GV2287">
        <f t="shared" ref="GV2287:GV2308" si="1873">ROUND((GT2287),6)</f>
        <v>0</v>
      </c>
      <c r="GW2287">
        <v>1</v>
      </c>
      <c r="GX2287">
        <f t="shared" si="1865"/>
        <v>0</v>
      </c>
      <c r="HA2287">
        <v>0</v>
      </c>
      <c r="HB2287">
        <v>0</v>
      </c>
      <c r="HC2287">
        <f t="shared" si="1866"/>
        <v>0</v>
      </c>
      <c r="HE2287" t="s">
        <v>53</v>
      </c>
      <c r="HF2287" t="s">
        <v>53</v>
      </c>
      <c r="IK2287">
        <f t="shared" si="1867"/>
        <v>0</v>
      </c>
    </row>
    <row r="2288" spans="1:245" x14ac:dyDescent="0.2">
      <c r="A2288">
        <v>17</v>
      </c>
      <c r="B2288">
        <v>1</v>
      </c>
      <c r="C2288">
        <f>ROW(SmtRes!A741)</f>
        <v>741</v>
      </c>
      <c r="D2288">
        <f>ROW(EtalonRes!A713)</f>
        <v>713</v>
      </c>
      <c r="E2288" t="s">
        <v>140</v>
      </c>
      <c r="F2288" t="s">
        <v>430</v>
      </c>
      <c r="G2288" t="s">
        <v>431</v>
      </c>
      <c r="H2288" t="s">
        <v>132</v>
      </c>
      <c r="I2288">
        <v>0</v>
      </c>
      <c r="J2288">
        <v>0</v>
      </c>
      <c r="O2288">
        <f t="shared" si="1833"/>
        <v>0</v>
      </c>
      <c r="P2288">
        <f t="shared" si="1834"/>
        <v>0</v>
      </c>
      <c r="Q2288">
        <f t="shared" si="1835"/>
        <v>0</v>
      </c>
      <c r="R2288">
        <f t="shared" si="1836"/>
        <v>0</v>
      </c>
      <c r="S2288">
        <f t="shared" si="1837"/>
        <v>0</v>
      </c>
      <c r="T2288">
        <f t="shared" si="1838"/>
        <v>0</v>
      </c>
      <c r="U2288">
        <f t="shared" si="1839"/>
        <v>0</v>
      </c>
      <c r="V2288">
        <f t="shared" si="1840"/>
        <v>0</v>
      </c>
      <c r="W2288">
        <f t="shared" si="1841"/>
        <v>0</v>
      </c>
      <c r="X2288">
        <f t="shared" si="1842"/>
        <v>0</v>
      </c>
      <c r="Y2288">
        <f t="shared" si="1843"/>
        <v>0</v>
      </c>
      <c r="AA2288">
        <v>52421674</v>
      </c>
      <c r="AB2288">
        <f t="shared" si="1844"/>
        <v>9066.39</v>
      </c>
      <c r="AC2288">
        <f t="shared" si="1868"/>
        <v>0</v>
      </c>
      <c r="AD2288">
        <f t="shared" si="1869"/>
        <v>8779.01</v>
      </c>
      <c r="AE2288">
        <f t="shared" si="1870"/>
        <v>3433.88</v>
      </c>
      <c r="AF2288">
        <f t="shared" si="1870"/>
        <v>287.38</v>
      </c>
      <c r="AG2288">
        <f t="shared" si="1848"/>
        <v>0</v>
      </c>
      <c r="AH2288">
        <f t="shared" si="1871"/>
        <v>1.59</v>
      </c>
      <c r="AI2288">
        <f t="shared" si="1871"/>
        <v>0</v>
      </c>
      <c r="AJ2288">
        <f t="shared" si="1850"/>
        <v>0</v>
      </c>
      <c r="AK2288">
        <v>9066.39</v>
      </c>
      <c r="AL2288">
        <v>0</v>
      </c>
      <c r="AM2288">
        <v>8779.01</v>
      </c>
      <c r="AN2288">
        <v>3433.88</v>
      </c>
      <c r="AO2288">
        <v>287.38</v>
      </c>
      <c r="AP2288">
        <v>0</v>
      </c>
      <c r="AQ2288">
        <v>1.59</v>
      </c>
      <c r="AR2288">
        <v>0</v>
      </c>
      <c r="AS2288">
        <v>0</v>
      </c>
      <c r="AT2288">
        <v>70</v>
      </c>
      <c r="AU2288">
        <v>10</v>
      </c>
      <c r="AV2288">
        <v>1</v>
      </c>
      <c r="AW2288">
        <v>1</v>
      </c>
      <c r="AZ2288">
        <v>1</v>
      </c>
      <c r="BA2288">
        <v>1</v>
      </c>
      <c r="BB2288">
        <v>1</v>
      </c>
      <c r="BC2288">
        <v>1</v>
      </c>
      <c r="BD2288" t="s">
        <v>3</v>
      </c>
      <c r="BE2288" t="s">
        <v>3</v>
      </c>
      <c r="BF2288" t="s">
        <v>3</v>
      </c>
      <c r="BG2288" t="s">
        <v>3</v>
      </c>
      <c r="BH2288">
        <v>0</v>
      </c>
      <c r="BI2288">
        <v>4</v>
      </c>
      <c r="BJ2288" t="s">
        <v>432</v>
      </c>
      <c r="BM2288">
        <v>0</v>
      </c>
      <c r="BN2288">
        <v>0</v>
      </c>
      <c r="BO2288" t="s">
        <v>3</v>
      </c>
      <c r="BP2288">
        <v>0</v>
      </c>
      <c r="BQ2288">
        <v>1</v>
      </c>
      <c r="BR2288">
        <v>0</v>
      </c>
      <c r="BS2288">
        <v>1</v>
      </c>
      <c r="BT2288">
        <v>1</v>
      </c>
      <c r="BU2288">
        <v>1</v>
      </c>
      <c r="BV2288">
        <v>1</v>
      </c>
      <c r="BW2288">
        <v>1</v>
      </c>
      <c r="BX2288">
        <v>1</v>
      </c>
      <c r="BY2288" t="s">
        <v>3</v>
      </c>
      <c r="BZ2288">
        <v>70</v>
      </c>
      <c r="CA2288">
        <v>10</v>
      </c>
      <c r="CE2288">
        <v>0</v>
      </c>
      <c r="CF2288">
        <v>0</v>
      </c>
      <c r="CG2288">
        <v>0</v>
      </c>
      <c r="CM2288">
        <v>0</v>
      </c>
      <c r="CN2288" t="s">
        <v>3</v>
      </c>
      <c r="CO2288">
        <v>0</v>
      </c>
      <c r="CP2288">
        <f t="shared" si="1851"/>
        <v>0</v>
      </c>
      <c r="CQ2288">
        <f t="shared" si="1852"/>
        <v>0</v>
      </c>
      <c r="CR2288">
        <f t="shared" si="1872"/>
        <v>8779.01</v>
      </c>
      <c r="CS2288">
        <f t="shared" si="1854"/>
        <v>3433.88</v>
      </c>
      <c r="CT2288">
        <f t="shared" si="1855"/>
        <v>287.38</v>
      </c>
      <c r="CU2288">
        <f t="shared" si="1856"/>
        <v>0</v>
      </c>
      <c r="CV2288">
        <f t="shared" si="1857"/>
        <v>1.59</v>
      </c>
      <c r="CW2288">
        <f t="shared" si="1858"/>
        <v>0</v>
      </c>
      <c r="CX2288">
        <f t="shared" si="1859"/>
        <v>0</v>
      </c>
      <c r="CY2288">
        <f t="shared" si="1860"/>
        <v>0</v>
      </c>
      <c r="CZ2288">
        <f t="shared" si="1861"/>
        <v>0</v>
      </c>
      <c r="DC2288" t="s">
        <v>3</v>
      </c>
      <c r="DD2288" t="s">
        <v>3</v>
      </c>
      <c r="DE2288" t="s">
        <v>3</v>
      </c>
      <c r="DF2288" t="s">
        <v>3</v>
      </c>
      <c r="DG2288" t="s">
        <v>3</v>
      </c>
      <c r="DH2288" t="s">
        <v>3</v>
      </c>
      <c r="DI2288" t="s">
        <v>3</v>
      </c>
      <c r="DJ2288" t="s">
        <v>3</v>
      </c>
      <c r="DK2288" t="s">
        <v>3</v>
      </c>
      <c r="DL2288" t="s">
        <v>3</v>
      </c>
      <c r="DM2288" t="s">
        <v>3</v>
      </c>
      <c r="DN2288">
        <v>0</v>
      </c>
      <c r="DO2288">
        <v>0</v>
      </c>
      <c r="DP2288">
        <v>1</v>
      </c>
      <c r="DQ2288">
        <v>1</v>
      </c>
      <c r="DU2288">
        <v>1007</v>
      </c>
      <c r="DV2288" t="s">
        <v>132</v>
      </c>
      <c r="DW2288" t="s">
        <v>132</v>
      </c>
      <c r="DX2288">
        <v>100</v>
      </c>
      <c r="EE2288">
        <v>51482689</v>
      </c>
      <c r="EF2288">
        <v>1</v>
      </c>
      <c r="EG2288" t="s">
        <v>21</v>
      </c>
      <c r="EH2288">
        <v>0</v>
      </c>
      <c r="EI2288" t="s">
        <v>3</v>
      </c>
      <c r="EJ2288">
        <v>4</v>
      </c>
      <c r="EK2288">
        <v>0</v>
      </c>
      <c r="EL2288" t="s">
        <v>22</v>
      </c>
      <c r="EM2288" t="s">
        <v>23</v>
      </c>
      <c r="EO2288" t="s">
        <v>3</v>
      </c>
      <c r="EQ2288">
        <v>0</v>
      </c>
      <c r="ER2288">
        <v>9066.39</v>
      </c>
      <c r="ES2288">
        <v>0</v>
      </c>
      <c r="ET2288">
        <v>8779.01</v>
      </c>
      <c r="EU2288">
        <v>3433.88</v>
      </c>
      <c r="EV2288">
        <v>287.38</v>
      </c>
      <c r="EW2288">
        <v>1.59</v>
      </c>
      <c r="EX2288">
        <v>0</v>
      </c>
      <c r="EY2288">
        <v>0</v>
      </c>
      <c r="FQ2288">
        <v>0</v>
      </c>
      <c r="FR2288">
        <f t="shared" si="1862"/>
        <v>0</v>
      </c>
      <c r="FS2288">
        <v>0</v>
      </c>
      <c r="FX2288">
        <v>70</v>
      </c>
      <c r="FY2288">
        <v>10</v>
      </c>
      <c r="GA2288" t="s">
        <v>3</v>
      </c>
      <c r="GD2288">
        <v>0</v>
      </c>
      <c r="GF2288">
        <v>786330748</v>
      </c>
      <c r="GG2288">
        <v>2</v>
      </c>
      <c r="GH2288">
        <v>1</v>
      </c>
      <c r="GI2288">
        <v>-2</v>
      </c>
      <c r="GJ2288">
        <v>0</v>
      </c>
      <c r="GK2288">
        <f>ROUND(R2288*(R12)/100,2)</f>
        <v>0</v>
      </c>
      <c r="GL2288">
        <f t="shared" si="1863"/>
        <v>0</v>
      </c>
      <c r="GM2288">
        <f>ROUND(O2288+X2288+Y2288+GK2288,2)+GX2288</f>
        <v>0</v>
      </c>
      <c r="GN2288">
        <f>IF(OR(BI2288=0,BI2288=1),ROUND(O2288+X2288+Y2288+GK2288,2),0)</f>
        <v>0</v>
      </c>
      <c r="GO2288">
        <f>IF(BI2288=2,ROUND(O2288+X2288+Y2288+GK2288,2),0)</f>
        <v>0</v>
      </c>
      <c r="GP2288">
        <f>IF(BI2288=4,ROUND(O2288+X2288+Y2288+GK2288,2)+GX2288,0)</f>
        <v>0</v>
      </c>
      <c r="GR2288">
        <v>0</v>
      </c>
      <c r="GS2288">
        <v>3</v>
      </c>
      <c r="GT2288">
        <v>0</v>
      </c>
      <c r="GU2288" t="s">
        <v>3</v>
      </c>
      <c r="GV2288">
        <f t="shared" si="1873"/>
        <v>0</v>
      </c>
      <c r="GW2288">
        <v>1</v>
      </c>
      <c r="GX2288">
        <f t="shared" si="1865"/>
        <v>0</v>
      </c>
      <c r="HA2288">
        <v>0</v>
      </c>
      <c r="HB2288">
        <v>0</v>
      </c>
      <c r="HC2288">
        <f t="shared" si="1866"/>
        <v>0</v>
      </c>
      <c r="HE2288" t="s">
        <v>3</v>
      </c>
      <c r="HF2288" t="s">
        <v>3</v>
      </c>
      <c r="IK2288">
        <f t="shared" si="1867"/>
        <v>0</v>
      </c>
    </row>
    <row r="2289" spans="1:245" x14ac:dyDescent="0.2">
      <c r="A2289">
        <v>17</v>
      </c>
      <c r="B2289">
        <v>1</v>
      </c>
      <c r="C2289">
        <f>ROW(SmtRes!A742)</f>
        <v>742</v>
      </c>
      <c r="D2289">
        <f>ROW(EtalonRes!A714)</f>
        <v>714</v>
      </c>
      <c r="E2289" t="s">
        <v>144</v>
      </c>
      <c r="F2289" t="s">
        <v>156</v>
      </c>
      <c r="G2289" t="s">
        <v>157</v>
      </c>
      <c r="H2289" t="s">
        <v>132</v>
      </c>
      <c r="I2289">
        <v>0</v>
      </c>
      <c r="J2289">
        <v>0</v>
      </c>
      <c r="O2289">
        <f t="shared" si="1833"/>
        <v>0</v>
      </c>
      <c r="P2289">
        <f t="shared" si="1834"/>
        <v>0</v>
      </c>
      <c r="Q2289">
        <f t="shared" si="1835"/>
        <v>0</v>
      </c>
      <c r="R2289">
        <f t="shared" si="1836"/>
        <v>0</v>
      </c>
      <c r="S2289">
        <f t="shared" si="1837"/>
        <v>0</v>
      </c>
      <c r="T2289">
        <f t="shared" si="1838"/>
        <v>0</v>
      </c>
      <c r="U2289">
        <f t="shared" si="1839"/>
        <v>0</v>
      </c>
      <c r="V2289">
        <f t="shared" si="1840"/>
        <v>0</v>
      </c>
      <c r="W2289">
        <f t="shared" si="1841"/>
        <v>0</v>
      </c>
      <c r="X2289">
        <f t="shared" si="1842"/>
        <v>0</v>
      </c>
      <c r="Y2289">
        <f t="shared" si="1843"/>
        <v>0</v>
      </c>
      <c r="AA2289">
        <v>52421674</v>
      </c>
      <c r="AB2289">
        <f t="shared" si="1844"/>
        <v>41951.1</v>
      </c>
      <c r="AC2289">
        <f t="shared" si="1868"/>
        <v>0</v>
      </c>
      <c r="AD2289">
        <f t="shared" si="1869"/>
        <v>0</v>
      </c>
      <c r="AE2289">
        <f t="shared" si="1870"/>
        <v>0</v>
      </c>
      <c r="AF2289">
        <f t="shared" si="1870"/>
        <v>41951.1</v>
      </c>
      <c r="AG2289">
        <f t="shared" si="1848"/>
        <v>0</v>
      </c>
      <c r="AH2289">
        <f t="shared" si="1871"/>
        <v>221.6</v>
      </c>
      <c r="AI2289">
        <f t="shared" si="1871"/>
        <v>0</v>
      </c>
      <c r="AJ2289">
        <f t="shared" si="1850"/>
        <v>0</v>
      </c>
      <c r="AK2289">
        <v>41951.1</v>
      </c>
      <c r="AL2289">
        <v>0</v>
      </c>
      <c r="AM2289">
        <v>0</v>
      </c>
      <c r="AN2289">
        <v>0</v>
      </c>
      <c r="AO2289">
        <v>41951.1</v>
      </c>
      <c r="AP2289">
        <v>0</v>
      </c>
      <c r="AQ2289">
        <v>221.6</v>
      </c>
      <c r="AR2289">
        <v>0</v>
      </c>
      <c r="AS2289">
        <v>0</v>
      </c>
      <c r="AT2289">
        <v>70</v>
      </c>
      <c r="AU2289">
        <v>10</v>
      </c>
      <c r="AV2289">
        <v>1</v>
      </c>
      <c r="AW2289">
        <v>1</v>
      </c>
      <c r="AZ2289">
        <v>1</v>
      </c>
      <c r="BA2289">
        <v>1</v>
      </c>
      <c r="BB2289">
        <v>1</v>
      </c>
      <c r="BC2289">
        <v>1</v>
      </c>
      <c r="BD2289" t="s">
        <v>3</v>
      </c>
      <c r="BE2289" t="s">
        <v>3</v>
      </c>
      <c r="BF2289" t="s">
        <v>3</v>
      </c>
      <c r="BG2289" t="s">
        <v>3</v>
      </c>
      <c r="BH2289">
        <v>0</v>
      </c>
      <c r="BI2289">
        <v>4</v>
      </c>
      <c r="BJ2289" t="s">
        <v>158</v>
      </c>
      <c r="BM2289">
        <v>0</v>
      </c>
      <c r="BN2289">
        <v>0</v>
      </c>
      <c r="BO2289" t="s">
        <v>3</v>
      </c>
      <c r="BP2289">
        <v>0</v>
      </c>
      <c r="BQ2289">
        <v>1</v>
      </c>
      <c r="BR2289">
        <v>0</v>
      </c>
      <c r="BS2289">
        <v>1</v>
      </c>
      <c r="BT2289">
        <v>1</v>
      </c>
      <c r="BU2289">
        <v>1</v>
      </c>
      <c r="BV2289">
        <v>1</v>
      </c>
      <c r="BW2289">
        <v>1</v>
      </c>
      <c r="BX2289">
        <v>1</v>
      </c>
      <c r="BY2289" t="s">
        <v>3</v>
      </c>
      <c r="BZ2289">
        <v>70</v>
      </c>
      <c r="CA2289">
        <v>10</v>
      </c>
      <c r="CE2289">
        <v>0</v>
      </c>
      <c r="CF2289">
        <v>0</v>
      </c>
      <c r="CG2289">
        <v>0</v>
      </c>
      <c r="CM2289">
        <v>0</v>
      </c>
      <c r="CN2289" t="s">
        <v>3</v>
      </c>
      <c r="CO2289">
        <v>0</v>
      </c>
      <c r="CP2289">
        <f t="shared" si="1851"/>
        <v>0</v>
      </c>
      <c r="CQ2289">
        <f t="shared" si="1852"/>
        <v>0</v>
      </c>
      <c r="CR2289">
        <f t="shared" si="1872"/>
        <v>0</v>
      </c>
      <c r="CS2289">
        <f t="shared" si="1854"/>
        <v>0</v>
      </c>
      <c r="CT2289">
        <f t="shared" si="1855"/>
        <v>41951.1</v>
      </c>
      <c r="CU2289">
        <f t="shared" si="1856"/>
        <v>0</v>
      </c>
      <c r="CV2289">
        <f t="shared" si="1857"/>
        <v>221.6</v>
      </c>
      <c r="CW2289">
        <f t="shared" si="1858"/>
        <v>0</v>
      </c>
      <c r="CX2289">
        <f t="shared" si="1859"/>
        <v>0</v>
      </c>
      <c r="CY2289">
        <f t="shared" si="1860"/>
        <v>0</v>
      </c>
      <c r="CZ2289">
        <f t="shared" si="1861"/>
        <v>0</v>
      </c>
      <c r="DC2289" t="s">
        <v>3</v>
      </c>
      <c r="DD2289" t="s">
        <v>3</v>
      </c>
      <c r="DE2289" t="s">
        <v>3</v>
      </c>
      <c r="DF2289" t="s">
        <v>3</v>
      </c>
      <c r="DG2289" t="s">
        <v>3</v>
      </c>
      <c r="DH2289" t="s">
        <v>3</v>
      </c>
      <c r="DI2289" t="s">
        <v>3</v>
      </c>
      <c r="DJ2289" t="s">
        <v>3</v>
      </c>
      <c r="DK2289" t="s">
        <v>3</v>
      </c>
      <c r="DL2289" t="s">
        <v>3</v>
      </c>
      <c r="DM2289" t="s">
        <v>3</v>
      </c>
      <c r="DN2289">
        <v>0</v>
      </c>
      <c r="DO2289">
        <v>0</v>
      </c>
      <c r="DP2289">
        <v>1</v>
      </c>
      <c r="DQ2289">
        <v>1</v>
      </c>
      <c r="DU2289">
        <v>1007</v>
      </c>
      <c r="DV2289" t="s">
        <v>132</v>
      </c>
      <c r="DW2289" t="s">
        <v>132</v>
      </c>
      <c r="DX2289">
        <v>100</v>
      </c>
      <c r="EE2289">
        <v>51482689</v>
      </c>
      <c r="EF2289">
        <v>1</v>
      </c>
      <c r="EG2289" t="s">
        <v>21</v>
      </c>
      <c r="EH2289">
        <v>0</v>
      </c>
      <c r="EI2289" t="s">
        <v>3</v>
      </c>
      <c r="EJ2289">
        <v>4</v>
      </c>
      <c r="EK2289">
        <v>0</v>
      </c>
      <c r="EL2289" t="s">
        <v>22</v>
      </c>
      <c r="EM2289" t="s">
        <v>23</v>
      </c>
      <c r="EO2289" t="s">
        <v>3</v>
      </c>
      <c r="EQ2289">
        <v>0</v>
      </c>
      <c r="ER2289">
        <v>41951.1</v>
      </c>
      <c r="ES2289">
        <v>0</v>
      </c>
      <c r="ET2289">
        <v>0</v>
      </c>
      <c r="EU2289">
        <v>0</v>
      </c>
      <c r="EV2289">
        <v>41951.1</v>
      </c>
      <c r="EW2289">
        <v>221.6</v>
      </c>
      <c r="EX2289">
        <v>0</v>
      </c>
      <c r="EY2289">
        <v>0</v>
      </c>
      <c r="FQ2289">
        <v>0</v>
      </c>
      <c r="FR2289">
        <f t="shared" si="1862"/>
        <v>0</v>
      </c>
      <c r="FS2289">
        <v>0</v>
      </c>
      <c r="FX2289">
        <v>70</v>
      </c>
      <c r="FY2289">
        <v>10</v>
      </c>
      <c r="GA2289" t="s">
        <v>3</v>
      </c>
      <c r="GD2289">
        <v>0</v>
      </c>
      <c r="GF2289">
        <v>-886337855</v>
      </c>
      <c r="GG2289">
        <v>2</v>
      </c>
      <c r="GH2289">
        <v>1</v>
      </c>
      <c r="GI2289">
        <v>-2</v>
      </c>
      <c r="GJ2289">
        <v>0</v>
      </c>
      <c r="GK2289">
        <f>ROUND(R2289*(R12)/100,2)</f>
        <v>0</v>
      </c>
      <c r="GL2289">
        <f t="shared" si="1863"/>
        <v>0</v>
      </c>
      <c r="GM2289">
        <f>ROUND(O2289+X2289+Y2289+GK2289,2)+GX2289</f>
        <v>0</v>
      </c>
      <c r="GN2289">
        <f>IF(OR(BI2289=0,BI2289=1),ROUND(O2289+X2289+Y2289+GK2289,2),0)</f>
        <v>0</v>
      </c>
      <c r="GO2289">
        <f>IF(BI2289=2,ROUND(O2289+X2289+Y2289+GK2289,2),0)</f>
        <v>0</v>
      </c>
      <c r="GP2289">
        <f>IF(BI2289=4,ROUND(O2289+X2289+Y2289+GK2289,2)+GX2289,0)</f>
        <v>0</v>
      </c>
      <c r="GR2289">
        <v>0</v>
      </c>
      <c r="GS2289">
        <v>3</v>
      </c>
      <c r="GT2289">
        <v>0</v>
      </c>
      <c r="GU2289" t="s">
        <v>3</v>
      </c>
      <c r="GV2289">
        <f t="shared" si="1873"/>
        <v>0</v>
      </c>
      <c r="GW2289">
        <v>1</v>
      </c>
      <c r="GX2289">
        <f t="shared" si="1865"/>
        <v>0</v>
      </c>
      <c r="HA2289">
        <v>0</v>
      </c>
      <c r="HB2289">
        <v>0</v>
      </c>
      <c r="HC2289">
        <f t="shared" si="1866"/>
        <v>0</v>
      </c>
      <c r="HE2289" t="s">
        <v>3</v>
      </c>
      <c r="HF2289" t="s">
        <v>3</v>
      </c>
      <c r="IK2289">
        <f t="shared" si="1867"/>
        <v>0</v>
      </c>
    </row>
    <row r="2290" spans="1:245" x14ac:dyDescent="0.2">
      <c r="A2290">
        <v>17</v>
      </c>
      <c r="B2290">
        <v>1</v>
      </c>
      <c r="C2290">
        <f>ROW(SmtRes!A745)</f>
        <v>745</v>
      </c>
      <c r="D2290">
        <f>ROW(EtalonRes!A717)</f>
        <v>717</v>
      </c>
      <c r="E2290" t="s">
        <v>149</v>
      </c>
      <c r="F2290" t="s">
        <v>430</v>
      </c>
      <c r="G2290" t="s">
        <v>433</v>
      </c>
      <c r="H2290" t="s">
        <v>132</v>
      </c>
      <c r="I2290">
        <v>0</v>
      </c>
      <c r="J2290">
        <v>0</v>
      </c>
      <c r="O2290">
        <f t="shared" si="1833"/>
        <v>0</v>
      </c>
      <c r="P2290">
        <f t="shared" si="1834"/>
        <v>0</v>
      </c>
      <c r="Q2290">
        <f t="shared" si="1835"/>
        <v>0</v>
      </c>
      <c r="R2290">
        <f t="shared" si="1836"/>
        <v>0</v>
      </c>
      <c r="S2290">
        <f t="shared" si="1837"/>
        <v>0</v>
      </c>
      <c r="T2290">
        <f t="shared" si="1838"/>
        <v>0</v>
      </c>
      <c r="U2290">
        <f t="shared" si="1839"/>
        <v>0</v>
      </c>
      <c r="V2290">
        <f t="shared" si="1840"/>
        <v>0</v>
      </c>
      <c r="W2290">
        <f t="shared" si="1841"/>
        <v>0</v>
      </c>
      <c r="X2290">
        <f t="shared" si="1842"/>
        <v>0</v>
      </c>
      <c r="Y2290">
        <f t="shared" si="1843"/>
        <v>0</v>
      </c>
      <c r="AA2290">
        <v>52421674</v>
      </c>
      <c r="AB2290">
        <f t="shared" si="1844"/>
        <v>9066.39</v>
      </c>
      <c r="AC2290">
        <f t="shared" si="1868"/>
        <v>0</v>
      </c>
      <c r="AD2290">
        <f t="shared" si="1869"/>
        <v>8779.01</v>
      </c>
      <c r="AE2290">
        <f t="shared" si="1870"/>
        <v>3433.88</v>
      </c>
      <c r="AF2290">
        <f t="shared" si="1870"/>
        <v>287.38</v>
      </c>
      <c r="AG2290">
        <f t="shared" si="1848"/>
        <v>0</v>
      </c>
      <c r="AH2290">
        <f t="shared" si="1871"/>
        <v>1.59</v>
      </c>
      <c r="AI2290">
        <f t="shared" si="1871"/>
        <v>0</v>
      </c>
      <c r="AJ2290">
        <f t="shared" si="1850"/>
        <v>0</v>
      </c>
      <c r="AK2290">
        <v>9066.39</v>
      </c>
      <c r="AL2290">
        <v>0</v>
      </c>
      <c r="AM2290">
        <v>8779.01</v>
      </c>
      <c r="AN2290">
        <v>3433.88</v>
      </c>
      <c r="AO2290">
        <v>287.38</v>
      </c>
      <c r="AP2290">
        <v>0</v>
      </c>
      <c r="AQ2290">
        <v>1.59</v>
      </c>
      <c r="AR2290">
        <v>0</v>
      </c>
      <c r="AS2290">
        <v>0</v>
      </c>
      <c r="AT2290">
        <v>70</v>
      </c>
      <c r="AU2290">
        <v>10</v>
      </c>
      <c r="AV2290">
        <v>1</v>
      </c>
      <c r="AW2290">
        <v>1</v>
      </c>
      <c r="AZ2290">
        <v>1</v>
      </c>
      <c r="BA2290">
        <v>1</v>
      </c>
      <c r="BB2290">
        <v>1</v>
      </c>
      <c r="BC2290">
        <v>1</v>
      </c>
      <c r="BD2290" t="s">
        <v>3</v>
      </c>
      <c r="BE2290" t="s">
        <v>3</v>
      </c>
      <c r="BF2290" t="s">
        <v>3</v>
      </c>
      <c r="BG2290" t="s">
        <v>3</v>
      </c>
      <c r="BH2290">
        <v>0</v>
      </c>
      <c r="BI2290">
        <v>4</v>
      </c>
      <c r="BJ2290" t="s">
        <v>432</v>
      </c>
      <c r="BM2290">
        <v>0</v>
      </c>
      <c r="BN2290">
        <v>0</v>
      </c>
      <c r="BO2290" t="s">
        <v>3</v>
      </c>
      <c r="BP2290">
        <v>0</v>
      </c>
      <c r="BQ2290">
        <v>1</v>
      </c>
      <c r="BR2290">
        <v>0</v>
      </c>
      <c r="BS2290">
        <v>1</v>
      </c>
      <c r="BT2290">
        <v>1</v>
      </c>
      <c r="BU2290">
        <v>1</v>
      </c>
      <c r="BV2290">
        <v>1</v>
      </c>
      <c r="BW2290">
        <v>1</v>
      </c>
      <c r="BX2290">
        <v>1</v>
      </c>
      <c r="BY2290" t="s">
        <v>3</v>
      </c>
      <c r="BZ2290">
        <v>70</v>
      </c>
      <c r="CA2290">
        <v>10</v>
      </c>
      <c r="CE2290">
        <v>0</v>
      </c>
      <c r="CF2290">
        <v>0</v>
      </c>
      <c r="CG2290">
        <v>0</v>
      </c>
      <c r="CM2290">
        <v>0</v>
      </c>
      <c r="CN2290" t="s">
        <v>3</v>
      </c>
      <c r="CO2290">
        <v>0</v>
      </c>
      <c r="CP2290">
        <f t="shared" si="1851"/>
        <v>0</v>
      </c>
      <c r="CQ2290">
        <f t="shared" si="1852"/>
        <v>0</v>
      </c>
      <c r="CR2290">
        <f t="shared" si="1872"/>
        <v>8779.01</v>
      </c>
      <c r="CS2290">
        <f t="shared" si="1854"/>
        <v>3433.88</v>
      </c>
      <c r="CT2290">
        <f t="shared" si="1855"/>
        <v>287.38</v>
      </c>
      <c r="CU2290">
        <f t="shared" si="1856"/>
        <v>0</v>
      </c>
      <c r="CV2290">
        <f t="shared" si="1857"/>
        <v>1.59</v>
      </c>
      <c r="CW2290">
        <f t="shared" si="1858"/>
        <v>0</v>
      </c>
      <c r="CX2290">
        <f t="shared" si="1859"/>
        <v>0</v>
      </c>
      <c r="CY2290">
        <f t="shared" si="1860"/>
        <v>0</v>
      </c>
      <c r="CZ2290">
        <f t="shared" si="1861"/>
        <v>0</v>
      </c>
      <c r="DC2290" t="s">
        <v>3</v>
      </c>
      <c r="DD2290" t="s">
        <v>3</v>
      </c>
      <c r="DE2290" t="s">
        <v>3</v>
      </c>
      <c r="DF2290" t="s">
        <v>3</v>
      </c>
      <c r="DG2290" t="s">
        <v>3</v>
      </c>
      <c r="DH2290" t="s">
        <v>3</v>
      </c>
      <c r="DI2290" t="s">
        <v>3</v>
      </c>
      <c r="DJ2290" t="s">
        <v>3</v>
      </c>
      <c r="DK2290" t="s">
        <v>3</v>
      </c>
      <c r="DL2290" t="s">
        <v>3</v>
      </c>
      <c r="DM2290" t="s">
        <v>3</v>
      </c>
      <c r="DN2290">
        <v>0</v>
      </c>
      <c r="DO2290">
        <v>0</v>
      </c>
      <c r="DP2290">
        <v>1</v>
      </c>
      <c r="DQ2290">
        <v>1</v>
      </c>
      <c r="DU2290">
        <v>1007</v>
      </c>
      <c r="DV2290" t="s">
        <v>132</v>
      </c>
      <c r="DW2290" t="s">
        <v>132</v>
      </c>
      <c r="DX2290">
        <v>100</v>
      </c>
      <c r="EE2290">
        <v>51482689</v>
      </c>
      <c r="EF2290">
        <v>1</v>
      </c>
      <c r="EG2290" t="s">
        <v>21</v>
      </c>
      <c r="EH2290">
        <v>0</v>
      </c>
      <c r="EI2290" t="s">
        <v>3</v>
      </c>
      <c r="EJ2290">
        <v>4</v>
      </c>
      <c r="EK2290">
        <v>0</v>
      </c>
      <c r="EL2290" t="s">
        <v>22</v>
      </c>
      <c r="EM2290" t="s">
        <v>23</v>
      </c>
      <c r="EO2290" t="s">
        <v>3</v>
      </c>
      <c r="EQ2290">
        <v>0</v>
      </c>
      <c r="ER2290">
        <v>9066.39</v>
      </c>
      <c r="ES2290">
        <v>0</v>
      </c>
      <c r="ET2290">
        <v>8779.01</v>
      </c>
      <c r="EU2290">
        <v>3433.88</v>
      </c>
      <c r="EV2290">
        <v>287.38</v>
      </c>
      <c r="EW2290">
        <v>1.59</v>
      </c>
      <c r="EX2290">
        <v>0</v>
      </c>
      <c r="EY2290">
        <v>0</v>
      </c>
      <c r="FQ2290">
        <v>0</v>
      </c>
      <c r="FR2290">
        <f t="shared" si="1862"/>
        <v>0</v>
      </c>
      <c r="FS2290">
        <v>0</v>
      </c>
      <c r="FX2290">
        <v>70</v>
      </c>
      <c r="FY2290">
        <v>10</v>
      </c>
      <c r="GA2290" t="s">
        <v>3</v>
      </c>
      <c r="GD2290">
        <v>0</v>
      </c>
      <c r="GF2290">
        <v>278023939</v>
      </c>
      <c r="GG2290">
        <v>2</v>
      </c>
      <c r="GH2290">
        <v>1</v>
      </c>
      <c r="GI2290">
        <v>-2</v>
      </c>
      <c r="GJ2290">
        <v>0</v>
      </c>
      <c r="GK2290">
        <f>ROUND(R2290*(R12)/100,2)</f>
        <v>0</v>
      </c>
      <c r="GL2290">
        <f t="shared" si="1863"/>
        <v>0</v>
      </c>
      <c r="GM2290">
        <f>ROUND(O2290+X2290+Y2290+GK2290,2)+GX2290</f>
        <v>0</v>
      </c>
      <c r="GN2290">
        <f>IF(OR(BI2290=0,BI2290=1),ROUND(O2290+X2290+Y2290+GK2290,2),0)</f>
        <v>0</v>
      </c>
      <c r="GO2290">
        <f>IF(BI2290=2,ROUND(O2290+X2290+Y2290+GK2290,2),0)</f>
        <v>0</v>
      </c>
      <c r="GP2290">
        <f>IF(BI2290=4,ROUND(O2290+X2290+Y2290+GK2290,2)+GX2290,0)</f>
        <v>0</v>
      </c>
      <c r="GR2290">
        <v>0</v>
      </c>
      <c r="GS2290">
        <v>3</v>
      </c>
      <c r="GT2290">
        <v>0</v>
      </c>
      <c r="GU2290" t="s">
        <v>3</v>
      </c>
      <c r="GV2290">
        <f t="shared" si="1873"/>
        <v>0</v>
      </c>
      <c r="GW2290">
        <v>1</v>
      </c>
      <c r="GX2290">
        <f t="shared" si="1865"/>
        <v>0</v>
      </c>
      <c r="HA2290">
        <v>0</v>
      </c>
      <c r="HB2290">
        <v>0</v>
      </c>
      <c r="HC2290">
        <f t="shared" si="1866"/>
        <v>0</v>
      </c>
      <c r="HE2290" t="s">
        <v>3</v>
      </c>
      <c r="HF2290" t="s">
        <v>3</v>
      </c>
      <c r="IK2290">
        <f t="shared" si="1867"/>
        <v>0</v>
      </c>
    </row>
    <row r="2291" spans="1:245" x14ac:dyDescent="0.2">
      <c r="A2291">
        <v>17</v>
      </c>
      <c r="B2291">
        <v>1</v>
      </c>
      <c r="C2291">
        <f>ROW(SmtRes!A746)</f>
        <v>746</v>
      </c>
      <c r="D2291">
        <f>ROW(EtalonRes!A718)</f>
        <v>718</v>
      </c>
      <c r="E2291" t="s">
        <v>150</v>
      </c>
      <c r="F2291" t="s">
        <v>160</v>
      </c>
      <c r="G2291" t="s">
        <v>161</v>
      </c>
      <c r="H2291" t="s">
        <v>132</v>
      </c>
      <c r="I2291">
        <v>0</v>
      </c>
      <c r="J2291">
        <v>0</v>
      </c>
      <c r="O2291">
        <f t="shared" si="1833"/>
        <v>0</v>
      </c>
      <c r="P2291">
        <f t="shared" si="1834"/>
        <v>0</v>
      </c>
      <c r="Q2291">
        <f t="shared" si="1835"/>
        <v>0</v>
      </c>
      <c r="R2291">
        <f t="shared" si="1836"/>
        <v>0</v>
      </c>
      <c r="S2291">
        <f t="shared" si="1837"/>
        <v>0</v>
      </c>
      <c r="T2291">
        <f t="shared" si="1838"/>
        <v>0</v>
      </c>
      <c r="U2291">
        <f t="shared" si="1839"/>
        <v>0</v>
      </c>
      <c r="V2291">
        <f t="shared" si="1840"/>
        <v>0</v>
      </c>
      <c r="W2291">
        <f t="shared" si="1841"/>
        <v>0</v>
      </c>
      <c r="X2291">
        <f t="shared" si="1842"/>
        <v>0</v>
      </c>
      <c r="Y2291">
        <f t="shared" si="1843"/>
        <v>0</v>
      </c>
      <c r="AA2291">
        <v>52421674</v>
      </c>
      <c r="AB2291">
        <f t="shared" si="1844"/>
        <v>11130.3</v>
      </c>
      <c r="AC2291">
        <f t="shared" si="1868"/>
        <v>0</v>
      </c>
      <c r="AD2291">
        <f t="shared" si="1869"/>
        <v>0</v>
      </c>
      <c r="AE2291">
        <f t="shared" si="1870"/>
        <v>0</v>
      </c>
      <c r="AF2291">
        <f t="shared" si="1870"/>
        <v>11130.3</v>
      </c>
      <c r="AG2291">
        <f t="shared" si="1848"/>
        <v>0</v>
      </c>
      <c r="AH2291">
        <f t="shared" si="1871"/>
        <v>83</v>
      </c>
      <c r="AI2291">
        <f t="shared" si="1871"/>
        <v>0</v>
      </c>
      <c r="AJ2291">
        <f t="shared" si="1850"/>
        <v>0</v>
      </c>
      <c r="AK2291">
        <v>11130.3</v>
      </c>
      <c r="AL2291">
        <v>0</v>
      </c>
      <c r="AM2291">
        <v>0</v>
      </c>
      <c r="AN2291">
        <v>0</v>
      </c>
      <c r="AO2291">
        <v>11130.3</v>
      </c>
      <c r="AP2291">
        <v>0</v>
      </c>
      <c r="AQ2291">
        <v>83</v>
      </c>
      <c r="AR2291">
        <v>0</v>
      </c>
      <c r="AS2291">
        <v>0</v>
      </c>
      <c r="AT2291">
        <v>70</v>
      </c>
      <c r="AU2291">
        <v>10</v>
      </c>
      <c r="AV2291">
        <v>1</v>
      </c>
      <c r="AW2291">
        <v>1</v>
      </c>
      <c r="AZ2291">
        <v>1</v>
      </c>
      <c r="BA2291">
        <v>1</v>
      </c>
      <c r="BB2291">
        <v>1</v>
      </c>
      <c r="BC2291">
        <v>1</v>
      </c>
      <c r="BD2291" t="s">
        <v>3</v>
      </c>
      <c r="BE2291" t="s">
        <v>3</v>
      </c>
      <c r="BF2291" t="s">
        <v>3</v>
      </c>
      <c r="BG2291" t="s">
        <v>3</v>
      </c>
      <c r="BH2291">
        <v>0</v>
      </c>
      <c r="BI2291">
        <v>4</v>
      </c>
      <c r="BJ2291" t="s">
        <v>162</v>
      </c>
      <c r="BM2291">
        <v>0</v>
      </c>
      <c r="BN2291">
        <v>0</v>
      </c>
      <c r="BO2291" t="s">
        <v>3</v>
      </c>
      <c r="BP2291">
        <v>0</v>
      </c>
      <c r="BQ2291">
        <v>1</v>
      </c>
      <c r="BR2291">
        <v>0</v>
      </c>
      <c r="BS2291">
        <v>1</v>
      </c>
      <c r="BT2291">
        <v>1</v>
      </c>
      <c r="BU2291">
        <v>1</v>
      </c>
      <c r="BV2291">
        <v>1</v>
      </c>
      <c r="BW2291">
        <v>1</v>
      </c>
      <c r="BX2291">
        <v>1</v>
      </c>
      <c r="BY2291" t="s">
        <v>3</v>
      </c>
      <c r="BZ2291">
        <v>70</v>
      </c>
      <c r="CA2291">
        <v>10</v>
      </c>
      <c r="CE2291">
        <v>0</v>
      </c>
      <c r="CF2291">
        <v>0</v>
      </c>
      <c r="CG2291">
        <v>0</v>
      </c>
      <c r="CM2291">
        <v>0</v>
      </c>
      <c r="CN2291" t="s">
        <v>3</v>
      </c>
      <c r="CO2291">
        <v>0</v>
      </c>
      <c r="CP2291">
        <f t="shared" si="1851"/>
        <v>0</v>
      </c>
      <c r="CQ2291">
        <f t="shared" si="1852"/>
        <v>0</v>
      </c>
      <c r="CR2291">
        <f t="shared" si="1872"/>
        <v>0</v>
      </c>
      <c r="CS2291">
        <f t="shared" si="1854"/>
        <v>0</v>
      </c>
      <c r="CT2291">
        <f t="shared" si="1855"/>
        <v>11130.3</v>
      </c>
      <c r="CU2291">
        <f t="shared" si="1856"/>
        <v>0</v>
      </c>
      <c r="CV2291">
        <f t="shared" si="1857"/>
        <v>83</v>
      </c>
      <c r="CW2291">
        <f t="shared" si="1858"/>
        <v>0</v>
      </c>
      <c r="CX2291">
        <f t="shared" si="1859"/>
        <v>0</v>
      </c>
      <c r="CY2291">
        <f t="shared" si="1860"/>
        <v>0</v>
      </c>
      <c r="CZ2291">
        <f t="shared" si="1861"/>
        <v>0</v>
      </c>
      <c r="DC2291" t="s">
        <v>3</v>
      </c>
      <c r="DD2291" t="s">
        <v>3</v>
      </c>
      <c r="DE2291" t="s">
        <v>3</v>
      </c>
      <c r="DF2291" t="s">
        <v>3</v>
      </c>
      <c r="DG2291" t="s">
        <v>3</v>
      </c>
      <c r="DH2291" t="s">
        <v>3</v>
      </c>
      <c r="DI2291" t="s">
        <v>3</v>
      </c>
      <c r="DJ2291" t="s">
        <v>3</v>
      </c>
      <c r="DK2291" t="s">
        <v>3</v>
      </c>
      <c r="DL2291" t="s">
        <v>3</v>
      </c>
      <c r="DM2291" t="s">
        <v>3</v>
      </c>
      <c r="DN2291">
        <v>0</v>
      </c>
      <c r="DO2291">
        <v>0</v>
      </c>
      <c r="DP2291">
        <v>1</v>
      </c>
      <c r="DQ2291">
        <v>1</v>
      </c>
      <c r="DU2291">
        <v>1007</v>
      </c>
      <c r="DV2291" t="s">
        <v>132</v>
      </c>
      <c r="DW2291" t="s">
        <v>132</v>
      </c>
      <c r="DX2291">
        <v>100</v>
      </c>
      <c r="EE2291">
        <v>51482689</v>
      </c>
      <c r="EF2291">
        <v>1</v>
      </c>
      <c r="EG2291" t="s">
        <v>21</v>
      </c>
      <c r="EH2291">
        <v>0</v>
      </c>
      <c r="EI2291" t="s">
        <v>3</v>
      </c>
      <c r="EJ2291">
        <v>4</v>
      </c>
      <c r="EK2291">
        <v>0</v>
      </c>
      <c r="EL2291" t="s">
        <v>22</v>
      </c>
      <c r="EM2291" t="s">
        <v>23</v>
      </c>
      <c r="EO2291" t="s">
        <v>3</v>
      </c>
      <c r="EQ2291">
        <v>0</v>
      </c>
      <c r="ER2291">
        <v>11130.3</v>
      </c>
      <c r="ES2291">
        <v>0</v>
      </c>
      <c r="ET2291">
        <v>0</v>
      </c>
      <c r="EU2291">
        <v>0</v>
      </c>
      <c r="EV2291">
        <v>11130.3</v>
      </c>
      <c r="EW2291">
        <v>83</v>
      </c>
      <c r="EX2291">
        <v>0</v>
      </c>
      <c r="EY2291">
        <v>0</v>
      </c>
      <c r="FQ2291">
        <v>0</v>
      </c>
      <c r="FR2291">
        <f t="shared" si="1862"/>
        <v>0</v>
      </c>
      <c r="FS2291">
        <v>0</v>
      </c>
      <c r="FX2291">
        <v>70</v>
      </c>
      <c r="FY2291">
        <v>10</v>
      </c>
      <c r="GA2291" t="s">
        <v>3</v>
      </c>
      <c r="GD2291">
        <v>0</v>
      </c>
      <c r="GF2291">
        <v>-1649887295</v>
      </c>
      <c r="GG2291">
        <v>2</v>
      </c>
      <c r="GH2291">
        <v>1</v>
      </c>
      <c r="GI2291">
        <v>-2</v>
      </c>
      <c r="GJ2291">
        <v>0</v>
      </c>
      <c r="GK2291">
        <f>ROUND(R2291*(R12)/100,2)</f>
        <v>0</v>
      </c>
      <c r="GL2291">
        <f t="shared" si="1863"/>
        <v>0</v>
      </c>
      <c r="GM2291">
        <f>ROUND(O2291+X2291+Y2291+GK2291,2)+GX2291</f>
        <v>0</v>
      </c>
      <c r="GN2291">
        <f>IF(OR(BI2291=0,BI2291=1),ROUND(O2291+X2291+Y2291+GK2291,2),0)</f>
        <v>0</v>
      </c>
      <c r="GO2291">
        <f>IF(BI2291=2,ROUND(O2291+X2291+Y2291+GK2291,2),0)</f>
        <v>0</v>
      </c>
      <c r="GP2291">
        <f>IF(BI2291=4,ROUND(O2291+X2291+Y2291+GK2291,2)+GX2291,0)</f>
        <v>0</v>
      </c>
      <c r="GR2291">
        <v>0</v>
      </c>
      <c r="GS2291">
        <v>3</v>
      </c>
      <c r="GT2291">
        <v>0</v>
      </c>
      <c r="GU2291" t="s">
        <v>3</v>
      </c>
      <c r="GV2291">
        <f t="shared" si="1873"/>
        <v>0</v>
      </c>
      <c r="GW2291">
        <v>1</v>
      </c>
      <c r="GX2291">
        <f t="shared" si="1865"/>
        <v>0</v>
      </c>
      <c r="HA2291">
        <v>0</v>
      </c>
      <c r="HB2291">
        <v>0</v>
      </c>
      <c r="HC2291">
        <f t="shared" si="1866"/>
        <v>0</v>
      </c>
      <c r="HE2291" t="s">
        <v>3</v>
      </c>
      <c r="HF2291" t="s">
        <v>3</v>
      </c>
      <c r="IK2291">
        <f t="shared" si="1867"/>
        <v>0</v>
      </c>
    </row>
    <row r="2292" spans="1:245" x14ac:dyDescent="0.2">
      <c r="A2292">
        <v>17</v>
      </c>
      <c r="B2292">
        <v>1</v>
      </c>
      <c r="C2292">
        <f>ROW(SmtRes!A747)</f>
        <v>747</v>
      </c>
      <c r="D2292">
        <f>ROW(EtalonRes!A719)</f>
        <v>719</v>
      </c>
      <c r="E2292" t="s">
        <v>151</v>
      </c>
      <c r="F2292" t="s">
        <v>164</v>
      </c>
      <c r="G2292" t="s">
        <v>165</v>
      </c>
      <c r="H2292" t="s">
        <v>166</v>
      </c>
      <c r="I2292">
        <v>0</v>
      </c>
      <c r="J2292">
        <v>0</v>
      </c>
      <c r="O2292">
        <f t="shared" si="1833"/>
        <v>0</v>
      </c>
      <c r="P2292">
        <f t="shared" si="1834"/>
        <v>0</v>
      </c>
      <c r="Q2292">
        <f t="shared" si="1835"/>
        <v>0</v>
      </c>
      <c r="R2292">
        <f t="shared" si="1836"/>
        <v>0</v>
      </c>
      <c r="S2292">
        <f t="shared" si="1837"/>
        <v>0</v>
      </c>
      <c r="T2292">
        <f t="shared" si="1838"/>
        <v>0</v>
      </c>
      <c r="U2292">
        <f t="shared" si="1839"/>
        <v>0</v>
      </c>
      <c r="V2292">
        <f t="shared" si="1840"/>
        <v>0</v>
      </c>
      <c r="W2292">
        <f t="shared" si="1841"/>
        <v>0</v>
      </c>
      <c r="X2292">
        <f t="shared" si="1842"/>
        <v>0</v>
      </c>
      <c r="Y2292">
        <f t="shared" si="1843"/>
        <v>0</v>
      </c>
      <c r="AA2292">
        <v>52421674</v>
      </c>
      <c r="AB2292">
        <f t="shared" si="1844"/>
        <v>47.27</v>
      </c>
      <c r="AC2292">
        <f t="shared" si="1868"/>
        <v>0</v>
      </c>
      <c r="AD2292">
        <f t="shared" si="1869"/>
        <v>47.27</v>
      </c>
      <c r="AE2292">
        <f t="shared" si="1870"/>
        <v>25.66</v>
      </c>
      <c r="AF2292">
        <f t="shared" si="1870"/>
        <v>0</v>
      </c>
      <c r="AG2292">
        <f t="shared" si="1848"/>
        <v>0</v>
      </c>
      <c r="AH2292">
        <f t="shared" si="1871"/>
        <v>0</v>
      </c>
      <c r="AI2292">
        <f t="shared" si="1871"/>
        <v>0</v>
      </c>
      <c r="AJ2292">
        <f t="shared" si="1850"/>
        <v>0</v>
      </c>
      <c r="AK2292">
        <v>47.27</v>
      </c>
      <c r="AL2292">
        <v>0</v>
      </c>
      <c r="AM2292">
        <v>47.27</v>
      </c>
      <c r="AN2292">
        <v>25.66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1</v>
      </c>
      <c r="AW2292">
        <v>1</v>
      </c>
      <c r="AZ2292">
        <v>1</v>
      </c>
      <c r="BA2292">
        <v>1</v>
      </c>
      <c r="BB2292">
        <v>1</v>
      </c>
      <c r="BC2292">
        <v>1</v>
      </c>
      <c r="BD2292" t="s">
        <v>3</v>
      </c>
      <c r="BE2292" t="s">
        <v>3</v>
      </c>
      <c r="BF2292" t="s">
        <v>3</v>
      </c>
      <c r="BG2292" t="s">
        <v>3</v>
      </c>
      <c r="BH2292">
        <v>0</v>
      </c>
      <c r="BI2292">
        <v>4</v>
      </c>
      <c r="BJ2292" t="s">
        <v>167</v>
      </c>
      <c r="BM2292">
        <v>1</v>
      </c>
      <c r="BN2292">
        <v>0</v>
      </c>
      <c r="BO2292" t="s">
        <v>3</v>
      </c>
      <c r="BP2292">
        <v>0</v>
      </c>
      <c r="BQ2292">
        <v>1</v>
      </c>
      <c r="BR2292">
        <v>0</v>
      </c>
      <c r="BS2292">
        <v>1</v>
      </c>
      <c r="BT2292">
        <v>1</v>
      </c>
      <c r="BU2292">
        <v>1</v>
      </c>
      <c r="BV2292">
        <v>1</v>
      </c>
      <c r="BW2292">
        <v>1</v>
      </c>
      <c r="BX2292">
        <v>1</v>
      </c>
      <c r="BY2292" t="s">
        <v>3</v>
      </c>
      <c r="BZ2292">
        <v>0</v>
      </c>
      <c r="CA2292">
        <v>0</v>
      </c>
      <c r="CE2292">
        <v>0</v>
      </c>
      <c r="CF2292">
        <v>0</v>
      </c>
      <c r="CG2292">
        <v>0</v>
      </c>
      <c r="CM2292">
        <v>0</v>
      </c>
      <c r="CN2292" t="s">
        <v>3</v>
      </c>
      <c r="CO2292">
        <v>0</v>
      </c>
      <c r="CP2292">
        <f t="shared" si="1851"/>
        <v>0</v>
      </c>
      <c r="CQ2292">
        <f t="shared" si="1852"/>
        <v>0</v>
      </c>
      <c r="CR2292">
        <f t="shared" si="1872"/>
        <v>47.27</v>
      </c>
      <c r="CS2292">
        <f t="shared" si="1854"/>
        <v>25.66</v>
      </c>
      <c r="CT2292">
        <f t="shared" si="1855"/>
        <v>0</v>
      </c>
      <c r="CU2292">
        <f t="shared" si="1856"/>
        <v>0</v>
      </c>
      <c r="CV2292">
        <f t="shared" si="1857"/>
        <v>0</v>
      </c>
      <c r="CW2292">
        <f t="shared" si="1858"/>
        <v>0</v>
      </c>
      <c r="CX2292">
        <f t="shared" si="1859"/>
        <v>0</v>
      </c>
      <c r="CY2292">
        <f t="shared" si="1860"/>
        <v>0</v>
      </c>
      <c r="CZ2292">
        <f t="shared" si="1861"/>
        <v>0</v>
      </c>
      <c r="DC2292" t="s">
        <v>3</v>
      </c>
      <c r="DD2292" t="s">
        <v>3</v>
      </c>
      <c r="DE2292" t="s">
        <v>3</v>
      </c>
      <c r="DF2292" t="s">
        <v>3</v>
      </c>
      <c r="DG2292" t="s">
        <v>3</v>
      </c>
      <c r="DH2292" t="s">
        <v>3</v>
      </c>
      <c r="DI2292" t="s">
        <v>3</v>
      </c>
      <c r="DJ2292" t="s">
        <v>3</v>
      </c>
      <c r="DK2292" t="s">
        <v>3</v>
      </c>
      <c r="DL2292" t="s">
        <v>3</v>
      </c>
      <c r="DM2292" t="s">
        <v>3</v>
      </c>
      <c r="DN2292">
        <v>0</v>
      </c>
      <c r="DO2292">
        <v>0</v>
      </c>
      <c r="DP2292">
        <v>1</v>
      </c>
      <c r="DQ2292">
        <v>1</v>
      </c>
      <c r="DU2292">
        <v>1007</v>
      </c>
      <c r="DV2292" t="s">
        <v>166</v>
      </c>
      <c r="DW2292" t="s">
        <v>166</v>
      </c>
      <c r="DX2292">
        <v>1</v>
      </c>
      <c r="EE2292">
        <v>51482691</v>
      </c>
      <c r="EF2292">
        <v>1</v>
      </c>
      <c r="EG2292" t="s">
        <v>21</v>
      </c>
      <c r="EH2292">
        <v>0</v>
      </c>
      <c r="EI2292" t="s">
        <v>3</v>
      </c>
      <c r="EJ2292">
        <v>4</v>
      </c>
      <c r="EK2292">
        <v>1</v>
      </c>
      <c r="EL2292" t="s">
        <v>37</v>
      </c>
      <c r="EM2292" t="s">
        <v>23</v>
      </c>
      <c r="EO2292" t="s">
        <v>3</v>
      </c>
      <c r="EQ2292">
        <v>0</v>
      </c>
      <c r="ER2292">
        <v>47.27</v>
      </c>
      <c r="ES2292">
        <v>0</v>
      </c>
      <c r="ET2292">
        <v>47.27</v>
      </c>
      <c r="EU2292">
        <v>25.66</v>
      </c>
      <c r="EV2292">
        <v>0</v>
      </c>
      <c r="EW2292">
        <v>0</v>
      </c>
      <c r="EX2292">
        <v>0</v>
      </c>
      <c r="EY2292">
        <v>0</v>
      </c>
      <c r="FQ2292">
        <v>0</v>
      </c>
      <c r="FR2292">
        <f t="shared" si="1862"/>
        <v>0</v>
      </c>
      <c r="FS2292">
        <v>0</v>
      </c>
      <c r="FX2292">
        <v>0</v>
      </c>
      <c r="FY2292">
        <v>0</v>
      </c>
      <c r="GA2292" t="s">
        <v>3</v>
      </c>
      <c r="GD2292">
        <v>1</v>
      </c>
      <c r="GF2292">
        <v>-1249335408</v>
      </c>
      <c r="GG2292">
        <v>2</v>
      </c>
      <c r="GH2292">
        <v>1</v>
      </c>
      <c r="GI2292">
        <v>-2</v>
      </c>
      <c r="GJ2292">
        <v>0</v>
      </c>
      <c r="GK2292">
        <v>0</v>
      </c>
      <c r="GL2292">
        <f t="shared" si="1863"/>
        <v>0</v>
      </c>
      <c r="GM2292">
        <f>ROUND(O2292+X2292+Y2292,2)+GX2292</f>
        <v>0</v>
      </c>
      <c r="GN2292">
        <f>IF(OR(BI2292=0,BI2292=1),ROUND(O2292+X2292+Y2292,2),0)</f>
        <v>0</v>
      </c>
      <c r="GO2292">
        <f>IF(BI2292=2,ROUND(O2292+X2292+Y2292,2),0)</f>
        <v>0</v>
      </c>
      <c r="GP2292">
        <f>IF(BI2292=4,ROUND(O2292+X2292+Y2292,2)+GX2292,0)</f>
        <v>0</v>
      </c>
      <c r="GR2292">
        <v>0</v>
      </c>
      <c r="GS2292">
        <v>3</v>
      </c>
      <c r="GT2292">
        <v>0</v>
      </c>
      <c r="GU2292" t="s">
        <v>3</v>
      </c>
      <c r="GV2292">
        <f t="shared" si="1873"/>
        <v>0</v>
      </c>
      <c r="GW2292">
        <v>1</v>
      </c>
      <c r="GX2292">
        <f t="shared" si="1865"/>
        <v>0</v>
      </c>
      <c r="HA2292">
        <v>0</v>
      </c>
      <c r="HB2292">
        <v>0</v>
      </c>
      <c r="HC2292">
        <f t="shared" si="1866"/>
        <v>0</v>
      </c>
      <c r="HE2292" t="s">
        <v>3</v>
      </c>
      <c r="HF2292" t="s">
        <v>3</v>
      </c>
      <c r="IK2292">
        <f t="shared" si="1867"/>
        <v>0</v>
      </c>
    </row>
    <row r="2293" spans="1:245" x14ac:dyDescent="0.2">
      <c r="A2293">
        <v>17</v>
      </c>
      <c r="B2293">
        <v>1</v>
      </c>
      <c r="C2293">
        <f>ROW(SmtRes!A748)</f>
        <v>748</v>
      </c>
      <c r="D2293">
        <f>ROW(EtalonRes!A720)</f>
        <v>720</v>
      </c>
      <c r="E2293" t="s">
        <v>152</v>
      </c>
      <c r="F2293" t="s">
        <v>169</v>
      </c>
      <c r="G2293" t="s">
        <v>170</v>
      </c>
      <c r="H2293" t="s">
        <v>166</v>
      </c>
      <c r="I2293">
        <v>0</v>
      </c>
      <c r="J2293">
        <v>0</v>
      </c>
      <c r="O2293">
        <f t="shared" si="1833"/>
        <v>0</v>
      </c>
      <c r="P2293">
        <f t="shared" si="1834"/>
        <v>0</v>
      </c>
      <c r="Q2293">
        <f t="shared" si="1835"/>
        <v>0</v>
      </c>
      <c r="R2293">
        <f t="shared" si="1836"/>
        <v>0</v>
      </c>
      <c r="S2293">
        <f t="shared" si="1837"/>
        <v>0</v>
      </c>
      <c r="T2293">
        <f t="shared" si="1838"/>
        <v>0</v>
      </c>
      <c r="U2293">
        <f t="shared" si="1839"/>
        <v>0</v>
      </c>
      <c r="V2293">
        <f t="shared" si="1840"/>
        <v>0</v>
      </c>
      <c r="W2293">
        <f t="shared" si="1841"/>
        <v>0</v>
      </c>
      <c r="X2293">
        <f t="shared" si="1842"/>
        <v>0</v>
      </c>
      <c r="Y2293">
        <f t="shared" si="1843"/>
        <v>0</v>
      </c>
      <c r="AA2293">
        <v>52421674</v>
      </c>
      <c r="AB2293">
        <f t="shared" si="1844"/>
        <v>823.5</v>
      </c>
      <c r="AC2293">
        <f t="shared" si="1868"/>
        <v>0</v>
      </c>
      <c r="AD2293">
        <f>ROUND(((((ET2293*54))-((EU2293*54)))+AE2293),6)</f>
        <v>823.5</v>
      </c>
      <c r="AE2293">
        <f>ROUND(((EU2293*54)),6)</f>
        <v>447.12</v>
      </c>
      <c r="AF2293">
        <f t="shared" ref="AF2293:AF2308" si="1874">ROUND((EV2293),6)</f>
        <v>0</v>
      </c>
      <c r="AG2293">
        <f t="shared" si="1848"/>
        <v>0</v>
      </c>
      <c r="AH2293">
        <f t="shared" ref="AH2293:AH2308" si="1875">(EW2293)</f>
        <v>0</v>
      </c>
      <c r="AI2293">
        <f>((EX2293*54))</f>
        <v>0</v>
      </c>
      <c r="AJ2293">
        <f t="shared" si="1850"/>
        <v>0</v>
      </c>
      <c r="AK2293">
        <v>15.25</v>
      </c>
      <c r="AL2293">
        <v>0</v>
      </c>
      <c r="AM2293">
        <v>15.25</v>
      </c>
      <c r="AN2293">
        <v>8.2799999999999994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1</v>
      </c>
      <c r="AW2293">
        <v>1</v>
      </c>
      <c r="AZ2293">
        <v>1</v>
      </c>
      <c r="BA2293">
        <v>1</v>
      </c>
      <c r="BB2293">
        <v>1</v>
      </c>
      <c r="BC2293">
        <v>1</v>
      </c>
      <c r="BD2293" t="s">
        <v>3</v>
      </c>
      <c r="BE2293" t="s">
        <v>3</v>
      </c>
      <c r="BF2293" t="s">
        <v>3</v>
      </c>
      <c r="BG2293" t="s">
        <v>3</v>
      </c>
      <c r="BH2293">
        <v>0</v>
      </c>
      <c r="BI2293">
        <v>4</v>
      </c>
      <c r="BJ2293" t="s">
        <v>171</v>
      </c>
      <c r="BM2293">
        <v>1</v>
      </c>
      <c r="BN2293">
        <v>0</v>
      </c>
      <c r="BO2293" t="s">
        <v>3</v>
      </c>
      <c r="BP2293">
        <v>0</v>
      </c>
      <c r="BQ2293">
        <v>1</v>
      </c>
      <c r="BR2293">
        <v>0</v>
      </c>
      <c r="BS2293">
        <v>1</v>
      </c>
      <c r="BT2293">
        <v>1</v>
      </c>
      <c r="BU2293">
        <v>1</v>
      </c>
      <c r="BV2293">
        <v>1</v>
      </c>
      <c r="BW2293">
        <v>1</v>
      </c>
      <c r="BX2293">
        <v>1</v>
      </c>
      <c r="BY2293" t="s">
        <v>3</v>
      </c>
      <c r="BZ2293">
        <v>0</v>
      </c>
      <c r="CA2293">
        <v>0</v>
      </c>
      <c r="CE2293">
        <v>0</v>
      </c>
      <c r="CF2293">
        <v>0</v>
      </c>
      <c r="CG2293">
        <v>0</v>
      </c>
      <c r="CM2293">
        <v>0</v>
      </c>
      <c r="CN2293" t="s">
        <v>3</v>
      </c>
      <c r="CO2293">
        <v>0</v>
      </c>
      <c r="CP2293">
        <f t="shared" si="1851"/>
        <v>0</v>
      </c>
      <c r="CQ2293">
        <f t="shared" si="1852"/>
        <v>0</v>
      </c>
      <c r="CR2293">
        <f>(((((ET2293*54))*BB2293-((EU2293*54))*BS2293)+AE2293*BS2293)*AV2293)</f>
        <v>823.5</v>
      </c>
      <c r="CS2293">
        <f t="shared" si="1854"/>
        <v>447.12</v>
      </c>
      <c r="CT2293">
        <f t="shared" si="1855"/>
        <v>0</v>
      </c>
      <c r="CU2293">
        <f t="shared" si="1856"/>
        <v>0</v>
      </c>
      <c r="CV2293">
        <f t="shared" si="1857"/>
        <v>0</v>
      </c>
      <c r="CW2293">
        <f t="shared" si="1858"/>
        <v>0</v>
      </c>
      <c r="CX2293">
        <f t="shared" si="1859"/>
        <v>0</v>
      </c>
      <c r="CY2293">
        <f t="shared" si="1860"/>
        <v>0</v>
      </c>
      <c r="CZ2293">
        <f t="shared" si="1861"/>
        <v>0</v>
      </c>
      <c r="DC2293" t="s">
        <v>3</v>
      </c>
      <c r="DD2293" t="s">
        <v>3</v>
      </c>
      <c r="DE2293" t="s">
        <v>434</v>
      </c>
      <c r="DF2293" t="s">
        <v>434</v>
      </c>
      <c r="DG2293" t="s">
        <v>3</v>
      </c>
      <c r="DH2293" t="s">
        <v>3</v>
      </c>
      <c r="DI2293" t="s">
        <v>3</v>
      </c>
      <c r="DJ2293" t="s">
        <v>434</v>
      </c>
      <c r="DK2293" t="s">
        <v>3</v>
      </c>
      <c r="DL2293" t="s">
        <v>3</v>
      </c>
      <c r="DM2293" t="s">
        <v>3</v>
      </c>
      <c r="DN2293">
        <v>0</v>
      </c>
      <c r="DO2293">
        <v>0</v>
      </c>
      <c r="DP2293">
        <v>1</v>
      </c>
      <c r="DQ2293">
        <v>1</v>
      </c>
      <c r="DU2293">
        <v>1007</v>
      </c>
      <c r="DV2293" t="s">
        <v>166</v>
      </c>
      <c r="DW2293" t="s">
        <v>166</v>
      </c>
      <c r="DX2293">
        <v>1</v>
      </c>
      <c r="EE2293">
        <v>51482691</v>
      </c>
      <c r="EF2293">
        <v>1</v>
      </c>
      <c r="EG2293" t="s">
        <v>21</v>
      </c>
      <c r="EH2293">
        <v>0</v>
      </c>
      <c r="EI2293" t="s">
        <v>3</v>
      </c>
      <c r="EJ2293">
        <v>4</v>
      </c>
      <c r="EK2293">
        <v>1</v>
      </c>
      <c r="EL2293" t="s">
        <v>37</v>
      </c>
      <c r="EM2293" t="s">
        <v>23</v>
      </c>
      <c r="EO2293" t="s">
        <v>3</v>
      </c>
      <c r="EQ2293">
        <v>0</v>
      </c>
      <c r="ER2293">
        <v>15.25</v>
      </c>
      <c r="ES2293">
        <v>0</v>
      </c>
      <c r="ET2293">
        <v>15.25</v>
      </c>
      <c r="EU2293">
        <v>8.2799999999999994</v>
      </c>
      <c r="EV2293">
        <v>0</v>
      </c>
      <c r="EW2293">
        <v>0</v>
      </c>
      <c r="EX2293">
        <v>0</v>
      </c>
      <c r="EY2293">
        <v>0</v>
      </c>
      <c r="FQ2293">
        <v>0</v>
      </c>
      <c r="FR2293">
        <f t="shared" si="1862"/>
        <v>0</v>
      </c>
      <c r="FS2293">
        <v>0</v>
      </c>
      <c r="FX2293">
        <v>0</v>
      </c>
      <c r="FY2293">
        <v>0</v>
      </c>
      <c r="GA2293" t="s">
        <v>3</v>
      </c>
      <c r="GD2293">
        <v>1</v>
      </c>
      <c r="GF2293">
        <v>1511999612</v>
      </c>
      <c r="GG2293">
        <v>2</v>
      </c>
      <c r="GH2293">
        <v>1</v>
      </c>
      <c r="GI2293">
        <v>-2</v>
      </c>
      <c r="GJ2293">
        <v>0</v>
      </c>
      <c r="GK2293">
        <v>0</v>
      </c>
      <c r="GL2293">
        <f t="shared" si="1863"/>
        <v>0</v>
      </c>
      <c r="GM2293">
        <f>ROUND(O2293+X2293+Y2293,2)+GX2293</f>
        <v>0</v>
      </c>
      <c r="GN2293">
        <f>IF(OR(BI2293=0,BI2293=1),ROUND(O2293+X2293+Y2293,2),0)</f>
        <v>0</v>
      </c>
      <c r="GO2293">
        <f>IF(BI2293=2,ROUND(O2293+X2293+Y2293,2),0)</f>
        <v>0</v>
      </c>
      <c r="GP2293">
        <f>IF(BI2293=4,ROUND(O2293+X2293+Y2293,2)+GX2293,0)</f>
        <v>0</v>
      </c>
      <c r="GR2293">
        <v>0</v>
      </c>
      <c r="GS2293">
        <v>3</v>
      </c>
      <c r="GT2293">
        <v>0</v>
      </c>
      <c r="GU2293" t="s">
        <v>3</v>
      </c>
      <c r="GV2293">
        <f t="shared" si="1873"/>
        <v>0</v>
      </c>
      <c r="GW2293">
        <v>1</v>
      </c>
      <c r="GX2293">
        <f t="shared" si="1865"/>
        <v>0</v>
      </c>
      <c r="HA2293">
        <v>0</v>
      </c>
      <c r="HB2293">
        <v>0</v>
      </c>
      <c r="HC2293">
        <f t="shared" si="1866"/>
        <v>0</v>
      </c>
      <c r="HE2293" t="s">
        <v>3</v>
      </c>
      <c r="HF2293" t="s">
        <v>3</v>
      </c>
      <c r="IK2293">
        <f t="shared" si="1867"/>
        <v>0</v>
      </c>
    </row>
    <row r="2294" spans="1:245" x14ac:dyDescent="0.2">
      <c r="A2294">
        <v>17</v>
      </c>
      <c r="B2294">
        <v>1</v>
      </c>
      <c r="E2294" t="s">
        <v>153</v>
      </c>
      <c r="F2294" t="s">
        <v>48</v>
      </c>
      <c r="G2294" t="s">
        <v>174</v>
      </c>
      <c r="H2294" t="s">
        <v>27</v>
      </c>
      <c r="I2294">
        <v>0</v>
      </c>
      <c r="J2294">
        <v>0</v>
      </c>
      <c r="O2294">
        <f t="shared" si="1833"/>
        <v>0</v>
      </c>
      <c r="P2294">
        <f t="shared" si="1834"/>
        <v>0</v>
      </c>
      <c r="Q2294">
        <f t="shared" si="1835"/>
        <v>0</v>
      </c>
      <c r="R2294">
        <f t="shared" si="1836"/>
        <v>0</v>
      </c>
      <c r="S2294">
        <f t="shared" si="1837"/>
        <v>0</v>
      </c>
      <c r="T2294">
        <f t="shared" si="1838"/>
        <v>0</v>
      </c>
      <c r="U2294">
        <f t="shared" si="1839"/>
        <v>0</v>
      </c>
      <c r="V2294">
        <f t="shared" si="1840"/>
        <v>0</v>
      </c>
      <c r="W2294">
        <f t="shared" si="1841"/>
        <v>0</v>
      </c>
      <c r="X2294">
        <f t="shared" si="1842"/>
        <v>0</v>
      </c>
      <c r="Y2294">
        <f t="shared" si="1843"/>
        <v>0</v>
      </c>
      <c r="AA2294">
        <v>52421674</v>
      </c>
      <c r="AB2294">
        <f t="shared" si="1844"/>
        <v>100.3</v>
      </c>
      <c r="AC2294">
        <f t="shared" si="1868"/>
        <v>100.3</v>
      </c>
      <c r="AD2294">
        <f t="shared" ref="AD2294:AD2308" si="1876">ROUND((((ET2294)-(EU2294))+AE2294),6)</f>
        <v>0</v>
      </c>
      <c r="AE2294">
        <f t="shared" ref="AE2294:AE2308" si="1877">ROUND((EU2294),6)</f>
        <v>0</v>
      </c>
      <c r="AF2294">
        <f t="shared" si="1874"/>
        <v>0</v>
      </c>
      <c r="AG2294">
        <f t="shared" si="1848"/>
        <v>0</v>
      </c>
      <c r="AH2294">
        <f t="shared" si="1875"/>
        <v>0</v>
      </c>
      <c r="AI2294">
        <f t="shared" ref="AI2294:AI2308" si="1878">(EX2294)</f>
        <v>0</v>
      </c>
      <c r="AJ2294">
        <f t="shared" si="1850"/>
        <v>0</v>
      </c>
      <c r="AK2294">
        <v>100.3</v>
      </c>
      <c r="AL2294">
        <v>100.3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70</v>
      </c>
      <c r="AU2294">
        <v>10</v>
      </c>
      <c r="AV2294">
        <v>1</v>
      </c>
      <c r="AW2294">
        <v>1</v>
      </c>
      <c r="AZ2294">
        <v>1</v>
      </c>
      <c r="BA2294">
        <v>1</v>
      </c>
      <c r="BB2294">
        <v>1</v>
      </c>
      <c r="BC2294">
        <v>1</v>
      </c>
      <c r="BD2294" t="s">
        <v>3</v>
      </c>
      <c r="BE2294" t="s">
        <v>3</v>
      </c>
      <c r="BF2294" t="s">
        <v>3</v>
      </c>
      <c r="BG2294" t="s">
        <v>3</v>
      </c>
      <c r="BH2294">
        <v>3</v>
      </c>
      <c r="BI2294">
        <v>4</v>
      </c>
      <c r="BJ2294" t="s">
        <v>435</v>
      </c>
      <c r="BM2294">
        <v>0</v>
      </c>
      <c r="BN2294">
        <v>0</v>
      </c>
      <c r="BO2294" t="s">
        <v>3</v>
      </c>
      <c r="BP2294">
        <v>0</v>
      </c>
      <c r="BQ2294">
        <v>1</v>
      </c>
      <c r="BR2294">
        <v>0</v>
      </c>
      <c r="BS2294">
        <v>1</v>
      </c>
      <c r="BT2294">
        <v>1</v>
      </c>
      <c r="BU2294">
        <v>1</v>
      </c>
      <c r="BV2294">
        <v>1</v>
      </c>
      <c r="BW2294">
        <v>1</v>
      </c>
      <c r="BX2294">
        <v>1</v>
      </c>
      <c r="BY2294" t="s">
        <v>3</v>
      </c>
      <c r="BZ2294">
        <v>70</v>
      </c>
      <c r="CA2294">
        <v>10</v>
      </c>
      <c r="CE2294">
        <v>0</v>
      </c>
      <c r="CF2294">
        <v>0</v>
      </c>
      <c r="CG2294">
        <v>0</v>
      </c>
      <c r="CM2294">
        <v>0</v>
      </c>
      <c r="CN2294" t="s">
        <v>3</v>
      </c>
      <c r="CO2294">
        <v>0</v>
      </c>
      <c r="CP2294">
        <f t="shared" si="1851"/>
        <v>0</v>
      </c>
      <c r="CQ2294">
        <f t="shared" si="1852"/>
        <v>100.3</v>
      </c>
      <c r="CR2294">
        <f t="shared" ref="CR2294:CR2308" si="1879">((((ET2294)*BB2294-(EU2294)*BS2294)+AE2294*BS2294)*AV2294)</f>
        <v>0</v>
      </c>
      <c r="CS2294">
        <f t="shared" si="1854"/>
        <v>0</v>
      </c>
      <c r="CT2294">
        <f t="shared" si="1855"/>
        <v>0</v>
      </c>
      <c r="CU2294">
        <f t="shared" si="1856"/>
        <v>0</v>
      </c>
      <c r="CV2294">
        <f t="shared" si="1857"/>
        <v>0</v>
      </c>
      <c r="CW2294">
        <f t="shared" si="1858"/>
        <v>0</v>
      </c>
      <c r="CX2294">
        <f t="shared" si="1859"/>
        <v>0</v>
      </c>
      <c r="CY2294">
        <f t="shared" si="1860"/>
        <v>0</v>
      </c>
      <c r="CZ2294">
        <f t="shared" si="1861"/>
        <v>0</v>
      </c>
      <c r="DC2294" t="s">
        <v>3</v>
      </c>
      <c r="DD2294" t="s">
        <v>3</v>
      </c>
      <c r="DE2294" t="s">
        <v>3</v>
      </c>
      <c r="DF2294" t="s">
        <v>3</v>
      </c>
      <c r="DG2294" t="s">
        <v>3</v>
      </c>
      <c r="DH2294" t="s">
        <v>3</v>
      </c>
      <c r="DI2294" t="s">
        <v>3</v>
      </c>
      <c r="DJ2294" t="s">
        <v>3</v>
      </c>
      <c r="DK2294" t="s">
        <v>3</v>
      </c>
      <c r="DL2294" t="s">
        <v>3</v>
      </c>
      <c r="DM2294" t="s">
        <v>3</v>
      </c>
      <c r="DN2294">
        <v>0</v>
      </c>
      <c r="DO2294">
        <v>0</v>
      </c>
      <c r="DP2294">
        <v>1</v>
      </c>
      <c r="DQ2294">
        <v>1</v>
      </c>
      <c r="DU2294">
        <v>1009</v>
      </c>
      <c r="DV2294" t="s">
        <v>27</v>
      </c>
      <c r="DW2294" t="s">
        <v>27</v>
      </c>
      <c r="DX2294">
        <v>1000</v>
      </c>
      <c r="EE2294">
        <v>51482689</v>
      </c>
      <c r="EF2294">
        <v>1</v>
      </c>
      <c r="EG2294" t="s">
        <v>21</v>
      </c>
      <c r="EH2294">
        <v>0</v>
      </c>
      <c r="EI2294" t="s">
        <v>3</v>
      </c>
      <c r="EJ2294">
        <v>4</v>
      </c>
      <c r="EK2294">
        <v>0</v>
      </c>
      <c r="EL2294" t="s">
        <v>22</v>
      </c>
      <c r="EM2294" t="s">
        <v>23</v>
      </c>
      <c r="EO2294" t="s">
        <v>3</v>
      </c>
      <c r="EQ2294">
        <v>0</v>
      </c>
      <c r="ER2294">
        <v>100.3</v>
      </c>
      <c r="ES2294">
        <v>100.3</v>
      </c>
      <c r="ET2294">
        <v>0</v>
      </c>
      <c r="EU2294">
        <v>0</v>
      </c>
      <c r="EV2294">
        <v>0</v>
      </c>
      <c r="EW2294">
        <v>0</v>
      </c>
      <c r="EX2294">
        <v>0</v>
      </c>
      <c r="EY2294">
        <v>0</v>
      </c>
      <c r="EZ2294">
        <v>5</v>
      </c>
      <c r="FC2294">
        <v>1</v>
      </c>
      <c r="FD2294">
        <v>18</v>
      </c>
      <c r="FF2294">
        <v>120.36</v>
      </c>
      <c r="FQ2294">
        <v>0</v>
      </c>
      <c r="FR2294">
        <f t="shared" si="1862"/>
        <v>0</v>
      </c>
      <c r="FS2294">
        <v>0</v>
      </c>
      <c r="FX2294">
        <v>70</v>
      </c>
      <c r="FY2294">
        <v>10</v>
      </c>
      <c r="GA2294" t="s">
        <v>175</v>
      </c>
      <c r="GD2294">
        <v>0</v>
      </c>
      <c r="GF2294">
        <v>-963051968</v>
      </c>
      <c r="GG2294">
        <v>2</v>
      </c>
      <c r="GH2294">
        <v>3</v>
      </c>
      <c r="GI2294">
        <v>-2</v>
      </c>
      <c r="GJ2294">
        <v>0</v>
      </c>
      <c r="GK2294">
        <f>ROUND(R2294*(R12)/100,2)</f>
        <v>0</v>
      </c>
      <c r="GL2294">
        <f t="shared" si="1863"/>
        <v>0</v>
      </c>
      <c r="GM2294">
        <f t="shared" ref="GM2294:GM2308" si="1880">ROUND(O2294+X2294+Y2294+GK2294,2)+GX2294</f>
        <v>0</v>
      </c>
      <c r="GN2294">
        <f t="shared" ref="GN2294:GN2308" si="1881">IF(OR(BI2294=0,BI2294=1),ROUND(O2294+X2294+Y2294+GK2294,2),0)</f>
        <v>0</v>
      </c>
      <c r="GO2294">
        <f t="shared" ref="GO2294:GO2308" si="1882">IF(BI2294=2,ROUND(O2294+X2294+Y2294+GK2294,2),0)</f>
        <v>0</v>
      </c>
      <c r="GP2294">
        <f t="shared" ref="GP2294:GP2308" si="1883">IF(BI2294=4,ROUND(O2294+X2294+Y2294+GK2294,2)+GX2294,0)</f>
        <v>0</v>
      </c>
      <c r="GR2294">
        <v>1</v>
      </c>
      <c r="GS2294">
        <v>1</v>
      </c>
      <c r="GT2294">
        <v>0</v>
      </c>
      <c r="GU2294" t="s">
        <v>3</v>
      </c>
      <c r="GV2294">
        <f t="shared" si="1873"/>
        <v>0</v>
      </c>
      <c r="GW2294">
        <v>1</v>
      </c>
      <c r="GX2294">
        <f t="shared" si="1865"/>
        <v>0</v>
      </c>
      <c r="HA2294">
        <v>0</v>
      </c>
      <c r="HB2294">
        <v>0</v>
      </c>
      <c r="HC2294">
        <f t="shared" si="1866"/>
        <v>0</v>
      </c>
      <c r="HE2294" t="s">
        <v>53</v>
      </c>
      <c r="HF2294" t="s">
        <v>53</v>
      </c>
      <c r="IK2294">
        <f t="shared" si="1867"/>
        <v>0</v>
      </c>
    </row>
    <row r="2295" spans="1:245" x14ac:dyDescent="0.2">
      <c r="A2295">
        <v>17</v>
      </c>
      <c r="B2295">
        <v>1</v>
      </c>
      <c r="C2295">
        <f>ROW(SmtRes!A756)</f>
        <v>756</v>
      </c>
      <c r="D2295">
        <f>ROW(EtalonRes!A728)</f>
        <v>728</v>
      </c>
      <c r="E2295" t="s">
        <v>154</v>
      </c>
      <c r="F2295" t="s">
        <v>370</v>
      </c>
      <c r="G2295" t="s">
        <v>371</v>
      </c>
      <c r="H2295" t="s">
        <v>132</v>
      </c>
      <c r="I2295">
        <v>0</v>
      </c>
      <c r="J2295">
        <v>0</v>
      </c>
      <c r="O2295">
        <f t="shared" si="1833"/>
        <v>0</v>
      </c>
      <c r="P2295">
        <f t="shared" si="1834"/>
        <v>0</v>
      </c>
      <c r="Q2295">
        <f t="shared" si="1835"/>
        <v>0</v>
      </c>
      <c r="R2295">
        <f t="shared" si="1836"/>
        <v>0</v>
      </c>
      <c r="S2295">
        <f t="shared" si="1837"/>
        <v>0</v>
      </c>
      <c r="T2295">
        <f t="shared" si="1838"/>
        <v>0</v>
      </c>
      <c r="U2295">
        <f t="shared" si="1839"/>
        <v>0</v>
      </c>
      <c r="V2295">
        <f t="shared" si="1840"/>
        <v>0</v>
      </c>
      <c r="W2295">
        <f t="shared" si="1841"/>
        <v>0</v>
      </c>
      <c r="X2295">
        <f t="shared" si="1842"/>
        <v>0</v>
      </c>
      <c r="Y2295">
        <f t="shared" si="1843"/>
        <v>0</v>
      </c>
      <c r="AA2295">
        <v>52421674</v>
      </c>
      <c r="AB2295">
        <f t="shared" si="1844"/>
        <v>75863.820000000007</v>
      </c>
      <c r="AC2295">
        <f t="shared" si="1868"/>
        <v>65162.05</v>
      </c>
      <c r="AD2295">
        <f t="shared" si="1876"/>
        <v>7602.23</v>
      </c>
      <c r="AE2295">
        <f t="shared" si="1877"/>
        <v>3222.98</v>
      </c>
      <c r="AF2295">
        <f t="shared" si="1874"/>
        <v>3099.54</v>
      </c>
      <c r="AG2295">
        <f t="shared" si="1848"/>
        <v>0</v>
      </c>
      <c r="AH2295">
        <f t="shared" si="1875"/>
        <v>16.559999999999999</v>
      </c>
      <c r="AI2295">
        <f t="shared" si="1878"/>
        <v>0</v>
      </c>
      <c r="AJ2295">
        <f t="shared" si="1850"/>
        <v>0</v>
      </c>
      <c r="AK2295">
        <v>75863.820000000007</v>
      </c>
      <c r="AL2295">
        <v>65162.05</v>
      </c>
      <c r="AM2295">
        <v>7602.23</v>
      </c>
      <c r="AN2295">
        <v>3222.98</v>
      </c>
      <c r="AO2295">
        <v>3099.54</v>
      </c>
      <c r="AP2295">
        <v>0</v>
      </c>
      <c r="AQ2295">
        <v>16.559999999999999</v>
      </c>
      <c r="AR2295">
        <v>0</v>
      </c>
      <c r="AS2295">
        <v>0</v>
      </c>
      <c r="AT2295">
        <v>70</v>
      </c>
      <c r="AU2295">
        <v>10</v>
      </c>
      <c r="AV2295">
        <v>1</v>
      </c>
      <c r="AW2295">
        <v>1</v>
      </c>
      <c r="AZ2295">
        <v>1</v>
      </c>
      <c r="BA2295">
        <v>1</v>
      </c>
      <c r="BB2295">
        <v>1</v>
      </c>
      <c r="BC2295">
        <v>1</v>
      </c>
      <c r="BD2295" t="s">
        <v>3</v>
      </c>
      <c r="BE2295" t="s">
        <v>3</v>
      </c>
      <c r="BF2295" t="s">
        <v>3</v>
      </c>
      <c r="BG2295" t="s">
        <v>3</v>
      </c>
      <c r="BH2295">
        <v>0</v>
      </c>
      <c r="BI2295">
        <v>4</v>
      </c>
      <c r="BJ2295" t="s">
        <v>372</v>
      </c>
      <c r="BM2295">
        <v>0</v>
      </c>
      <c r="BN2295">
        <v>0</v>
      </c>
      <c r="BO2295" t="s">
        <v>3</v>
      </c>
      <c r="BP2295">
        <v>0</v>
      </c>
      <c r="BQ2295">
        <v>1</v>
      </c>
      <c r="BR2295">
        <v>0</v>
      </c>
      <c r="BS2295">
        <v>1</v>
      </c>
      <c r="BT2295">
        <v>1</v>
      </c>
      <c r="BU2295">
        <v>1</v>
      </c>
      <c r="BV2295">
        <v>1</v>
      </c>
      <c r="BW2295">
        <v>1</v>
      </c>
      <c r="BX2295">
        <v>1</v>
      </c>
      <c r="BY2295" t="s">
        <v>3</v>
      </c>
      <c r="BZ2295">
        <v>70</v>
      </c>
      <c r="CA2295">
        <v>10</v>
      </c>
      <c r="CE2295">
        <v>0</v>
      </c>
      <c r="CF2295">
        <v>0</v>
      </c>
      <c r="CG2295">
        <v>0</v>
      </c>
      <c r="CM2295">
        <v>0</v>
      </c>
      <c r="CN2295" t="s">
        <v>3</v>
      </c>
      <c r="CO2295">
        <v>0</v>
      </c>
      <c r="CP2295">
        <f t="shared" si="1851"/>
        <v>0</v>
      </c>
      <c r="CQ2295">
        <f t="shared" si="1852"/>
        <v>65162.05</v>
      </c>
      <c r="CR2295">
        <f t="shared" si="1879"/>
        <v>7602.23</v>
      </c>
      <c r="CS2295">
        <f t="shared" si="1854"/>
        <v>3222.98</v>
      </c>
      <c r="CT2295">
        <f t="shared" si="1855"/>
        <v>3099.54</v>
      </c>
      <c r="CU2295">
        <f t="shared" si="1856"/>
        <v>0</v>
      </c>
      <c r="CV2295">
        <f t="shared" si="1857"/>
        <v>16.559999999999999</v>
      </c>
      <c r="CW2295">
        <f t="shared" si="1858"/>
        <v>0</v>
      </c>
      <c r="CX2295">
        <f t="shared" si="1859"/>
        <v>0</v>
      </c>
      <c r="CY2295">
        <f t="shared" si="1860"/>
        <v>0</v>
      </c>
      <c r="CZ2295">
        <f t="shared" si="1861"/>
        <v>0</v>
      </c>
      <c r="DC2295" t="s">
        <v>3</v>
      </c>
      <c r="DD2295" t="s">
        <v>3</v>
      </c>
      <c r="DE2295" t="s">
        <v>3</v>
      </c>
      <c r="DF2295" t="s">
        <v>3</v>
      </c>
      <c r="DG2295" t="s">
        <v>3</v>
      </c>
      <c r="DH2295" t="s">
        <v>3</v>
      </c>
      <c r="DI2295" t="s">
        <v>3</v>
      </c>
      <c r="DJ2295" t="s">
        <v>3</v>
      </c>
      <c r="DK2295" t="s">
        <v>3</v>
      </c>
      <c r="DL2295" t="s">
        <v>3</v>
      </c>
      <c r="DM2295" t="s">
        <v>3</v>
      </c>
      <c r="DN2295">
        <v>0</v>
      </c>
      <c r="DO2295">
        <v>0</v>
      </c>
      <c r="DP2295">
        <v>1</v>
      </c>
      <c r="DQ2295">
        <v>1</v>
      </c>
      <c r="DU2295">
        <v>1007</v>
      </c>
      <c r="DV2295" t="s">
        <v>132</v>
      </c>
      <c r="DW2295" t="s">
        <v>132</v>
      </c>
      <c r="DX2295">
        <v>100</v>
      </c>
      <c r="EE2295">
        <v>51482689</v>
      </c>
      <c r="EF2295">
        <v>1</v>
      </c>
      <c r="EG2295" t="s">
        <v>21</v>
      </c>
      <c r="EH2295">
        <v>0</v>
      </c>
      <c r="EI2295" t="s">
        <v>3</v>
      </c>
      <c r="EJ2295">
        <v>4</v>
      </c>
      <c r="EK2295">
        <v>0</v>
      </c>
      <c r="EL2295" t="s">
        <v>22</v>
      </c>
      <c r="EM2295" t="s">
        <v>23</v>
      </c>
      <c r="EO2295" t="s">
        <v>3</v>
      </c>
      <c r="EQ2295">
        <v>0</v>
      </c>
      <c r="ER2295">
        <v>75863.820000000007</v>
      </c>
      <c r="ES2295">
        <v>65162.05</v>
      </c>
      <c r="ET2295">
        <v>7602.23</v>
      </c>
      <c r="EU2295">
        <v>3222.98</v>
      </c>
      <c r="EV2295">
        <v>3099.54</v>
      </c>
      <c r="EW2295">
        <v>16.559999999999999</v>
      </c>
      <c r="EX2295">
        <v>0</v>
      </c>
      <c r="EY2295">
        <v>0</v>
      </c>
      <c r="FQ2295">
        <v>0</v>
      </c>
      <c r="FR2295">
        <f t="shared" si="1862"/>
        <v>0</v>
      </c>
      <c r="FS2295">
        <v>0</v>
      </c>
      <c r="FX2295">
        <v>70</v>
      </c>
      <c r="FY2295">
        <v>10</v>
      </c>
      <c r="GA2295" t="s">
        <v>3</v>
      </c>
      <c r="GD2295">
        <v>0</v>
      </c>
      <c r="GF2295">
        <v>2135562757</v>
      </c>
      <c r="GG2295">
        <v>2</v>
      </c>
      <c r="GH2295">
        <v>1</v>
      </c>
      <c r="GI2295">
        <v>-2</v>
      </c>
      <c r="GJ2295">
        <v>0</v>
      </c>
      <c r="GK2295">
        <f>ROUND(R2295*(R12)/100,2)</f>
        <v>0</v>
      </c>
      <c r="GL2295">
        <f t="shared" si="1863"/>
        <v>0</v>
      </c>
      <c r="GM2295">
        <f t="shared" si="1880"/>
        <v>0</v>
      </c>
      <c r="GN2295">
        <f t="shared" si="1881"/>
        <v>0</v>
      </c>
      <c r="GO2295">
        <f t="shared" si="1882"/>
        <v>0</v>
      </c>
      <c r="GP2295">
        <f t="shared" si="1883"/>
        <v>0</v>
      </c>
      <c r="GR2295">
        <v>0</v>
      </c>
      <c r="GS2295">
        <v>3</v>
      </c>
      <c r="GT2295">
        <v>0</v>
      </c>
      <c r="GU2295" t="s">
        <v>3</v>
      </c>
      <c r="GV2295">
        <f t="shared" si="1873"/>
        <v>0</v>
      </c>
      <c r="GW2295">
        <v>1</v>
      </c>
      <c r="GX2295">
        <f t="shared" si="1865"/>
        <v>0</v>
      </c>
      <c r="HA2295">
        <v>0</v>
      </c>
      <c r="HB2295">
        <v>0</v>
      </c>
      <c r="HC2295">
        <f t="shared" si="1866"/>
        <v>0</v>
      </c>
      <c r="HE2295" t="s">
        <v>3</v>
      </c>
      <c r="HF2295" t="s">
        <v>3</v>
      </c>
      <c r="IK2295">
        <f t="shared" si="1867"/>
        <v>0</v>
      </c>
    </row>
    <row r="2296" spans="1:245" x14ac:dyDescent="0.2">
      <c r="A2296">
        <v>17</v>
      </c>
      <c r="B2296">
        <v>1</v>
      </c>
      <c r="C2296">
        <f>ROW(SmtRes!A765)</f>
        <v>765</v>
      </c>
      <c r="D2296">
        <f>ROW(EtalonRes!A737)</f>
        <v>737</v>
      </c>
      <c r="E2296" t="s">
        <v>155</v>
      </c>
      <c r="F2296" t="s">
        <v>386</v>
      </c>
      <c r="G2296" t="s">
        <v>387</v>
      </c>
      <c r="H2296" t="s">
        <v>132</v>
      </c>
      <c r="I2296">
        <v>0</v>
      </c>
      <c r="J2296">
        <v>0</v>
      </c>
      <c r="O2296">
        <f t="shared" si="1833"/>
        <v>0</v>
      </c>
      <c r="P2296">
        <f t="shared" si="1834"/>
        <v>0</v>
      </c>
      <c r="Q2296">
        <f t="shared" si="1835"/>
        <v>0</v>
      </c>
      <c r="R2296">
        <f t="shared" si="1836"/>
        <v>0</v>
      </c>
      <c r="S2296">
        <f t="shared" si="1837"/>
        <v>0</v>
      </c>
      <c r="T2296">
        <f t="shared" si="1838"/>
        <v>0</v>
      </c>
      <c r="U2296">
        <f t="shared" si="1839"/>
        <v>0</v>
      </c>
      <c r="V2296">
        <f t="shared" si="1840"/>
        <v>0</v>
      </c>
      <c r="W2296">
        <f t="shared" si="1841"/>
        <v>0</v>
      </c>
      <c r="X2296">
        <f t="shared" si="1842"/>
        <v>0</v>
      </c>
      <c r="Y2296">
        <f t="shared" si="1843"/>
        <v>0</v>
      </c>
      <c r="AA2296">
        <v>52421674</v>
      </c>
      <c r="AB2296">
        <f t="shared" si="1844"/>
        <v>280864.57</v>
      </c>
      <c r="AC2296">
        <f t="shared" si="1868"/>
        <v>222479.25</v>
      </c>
      <c r="AD2296">
        <f t="shared" si="1876"/>
        <v>53736.02</v>
      </c>
      <c r="AE2296">
        <f t="shared" si="1877"/>
        <v>21215.13</v>
      </c>
      <c r="AF2296">
        <f t="shared" si="1874"/>
        <v>4649.3</v>
      </c>
      <c r="AG2296">
        <f t="shared" si="1848"/>
        <v>0</v>
      </c>
      <c r="AH2296">
        <f t="shared" si="1875"/>
        <v>24.84</v>
      </c>
      <c r="AI2296">
        <f t="shared" si="1878"/>
        <v>0</v>
      </c>
      <c r="AJ2296">
        <f t="shared" si="1850"/>
        <v>0</v>
      </c>
      <c r="AK2296">
        <v>280864.57</v>
      </c>
      <c r="AL2296">
        <v>222479.25</v>
      </c>
      <c r="AM2296">
        <v>53736.02</v>
      </c>
      <c r="AN2296">
        <v>21215.13</v>
      </c>
      <c r="AO2296">
        <v>4649.3</v>
      </c>
      <c r="AP2296">
        <v>0</v>
      </c>
      <c r="AQ2296">
        <v>24.84</v>
      </c>
      <c r="AR2296">
        <v>0</v>
      </c>
      <c r="AS2296">
        <v>0</v>
      </c>
      <c r="AT2296">
        <v>70</v>
      </c>
      <c r="AU2296">
        <v>10</v>
      </c>
      <c r="AV2296">
        <v>1</v>
      </c>
      <c r="AW2296">
        <v>1</v>
      </c>
      <c r="AZ2296">
        <v>1</v>
      </c>
      <c r="BA2296">
        <v>1</v>
      </c>
      <c r="BB2296">
        <v>1</v>
      </c>
      <c r="BC2296">
        <v>1</v>
      </c>
      <c r="BD2296" t="s">
        <v>3</v>
      </c>
      <c r="BE2296" t="s">
        <v>3</v>
      </c>
      <c r="BF2296" t="s">
        <v>3</v>
      </c>
      <c r="BG2296" t="s">
        <v>3</v>
      </c>
      <c r="BH2296">
        <v>0</v>
      </c>
      <c r="BI2296">
        <v>4</v>
      </c>
      <c r="BJ2296" t="s">
        <v>388</v>
      </c>
      <c r="BM2296">
        <v>0</v>
      </c>
      <c r="BN2296">
        <v>0</v>
      </c>
      <c r="BO2296" t="s">
        <v>3</v>
      </c>
      <c r="BP2296">
        <v>0</v>
      </c>
      <c r="BQ2296">
        <v>1</v>
      </c>
      <c r="BR2296">
        <v>0</v>
      </c>
      <c r="BS2296">
        <v>1</v>
      </c>
      <c r="BT2296">
        <v>1</v>
      </c>
      <c r="BU2296">
        <v>1</v>
      </c>
      <c r="BV2296">
        <v>1</v>
      </c>
      <c r="BW2296">
        <v>1</v>
      </c>
      <c r="BX2296">
        <v>1</v>
      </c>
      <c r="BY2296" t="s">
        <v>3</v>
      </c>
      <c r="BZ2296">
        <v>70</v>
      </c>
      <c r="CA2296">
        <v>10</v>
      </c>
      <c r="CE2296">
        <v>0</v>
      </c>
      <c r="CF2296">
        <v>0</v>
      </c>
      <c r="CG2296">
        <v>0</v>
      </c>
      <c r="CM2296">
        <v>0</v>
      </c>
      <c r="CN2296" t="s">
        <v>3</v>
      </c>
      <c r="CO2296">
        <v>0</v>
      </c>
      <c r="CP2296">
        <f t="shared" si="1851"/>
        <v>0</v>
      </c>
      <c r="CQ2296">
        <f t="shared" si="1852"/>
        <v>222479.25</v>
      </c>
      <c r="CR2296">
        <f t="shared" si="1879"/>
        <v>53736.02</v>
      </c>
      <c r="CS2296">
        <f t="shared" si="1854"/>
        <v>21215.13</v>
      </c>
      <c r="CT2296">
        <f t="shared" si="1855"/>
        <v>4649.3</v>
      </c>
      <c r="CU2296">
        <f t="shared" si="1856"/>
        <v>0</v>
      </c>
      <c r="CV2296">
        <f t="shared" si="1857"/>
        <v>24.84</v>
      </c>
      <c r="CW2296">
        <f t="shared" si="1858"/>
        <v>0</v>
      </c>
      <c r="CX2296">
        <f t="shared" si="1859"/>
        <v>0</v>
      </c>
      <c r="CY2296">
        <f t="shared" si="1860"/>
        <v>0</v>
      </c>
      <c r="CZ2296">
        <f t="shared" si="1861"/>
        <v>0</v>
      </c>
      <c r="DC2296" t="s">
        <v>3</v>
      </c>
      <c r="DD2296" t="s">
        <v>3</v>
      </c>
      <c r="DE2296" t="s">
        <v>3</v>
      </c>
      <c r="DF2296" t="s">
        <v>3</v>
      </c>
      <c r="DG2296" t="s">
        <v>3</v>
      </c>
      <c r="DH2296" t="s">
        <v>3</v>
      </c>
      <c r="DI2296" t="s">
        <v>3</v>
      </c>
      <c r="DJ2296" t="s">
        <v>3</v>
      </c>
      <c r="DK2296" t="s">
        <v>3</v>
      </c>
      <c r="DL2296" t="s">
        <v>3</v>
      </c>
      <c r="DM2296" t="s">
        <v>3</v>
      </c>
      <c r="DN2296">
        <v>0</v>
      </c>
      <c r="DO2296">
        <v>0</v>
      </c>
      <c r="DP2296">
        <v>1</v>
      </c>
      <c r="DQ2296">
        <v>1</v>
      </c>
      <c r="DU2296">
        <v>1007</v>
      </c>
      <c r="DV2296" t="s">
        <v>132</v>
      </c>
      <c r="DW2296" t="s">
        <v>132</v>
      </c>
      <c r="DX2296">
        <v>100</v>
      </c>
      <c r="EE2296">
        <v>51482689</v>
      </c>
      <c r="EF2296">
        <v>1</v>
      </c>
      <c r="EG2296" t="s">
        <v>21</v>
      </c>
      <c r="EH2296">
        <v>0</v>
      </c>
      <c r="EI2296" t="s">
        <v>3</v>
      </c>
      <c r="EJ2296">
        <v>4</v>
      </c>
      <c r="EK2296">
        <v>0</v>
      </c>
      <c r="EL2296" t="s">
        <v>22</v>
      </c>
      <c r="EM2296" t="s">
        <v>23</v>
      </c>
      <c r="EO2296" t="s">
        <v>3</v>
      </c>
      <c r="EQ2296">
        <v>0</v>
      </c>
      <c r="ER2296">
        <v>280864.57</v>
      </c>
      <c r="ES2296">
        <v>222479.25</v>
      </c>
      <c r="ET2296">
        <v>53736.02</v>
      </c>
      <c r="EU2296">
        <v>21215.13</v>
      </c>
      <c r="EV2296">
        <v>4649.3</v>
      </c>
      <c r="EW2296">
        <v>24.84</v>
      </c>
      <c r="EX2296">
        <v>0</v>
      </c>
      <c r="EY2296">
        <v>0</v>
      </c>
      <c r="FQ2296">
        <v>0</v>
      </c>
      <c r="FR2296">
        <f t="shared" si="1862"/>
        <v>0</v>
      </c>
      <c r="FS2296">
        <v>0</v>
      </c>
      <c r="FX2296">
        <v>70</v>
      </c>
      <c r="FY2296">
        <v>10</v>
      </c>
      <c r="GA2296" t="s">
        <v>3</v>
      </c>
      <c r="GD2296">
        <v>0</v>
      </c>
      <c r="GF2296">
        <v>903465972</v>
      </c>
      <c r="GG2296">
        <v>2</v>
      </c>
      <c r="GH2296">
        <v>1</v>
      </c>
      <c r="GI2296">
        <v>-2</v>
      </c>
      <c r="GJ2296">
        <v>0</v>
      </c>
      <c r="GK2296">
        <f>ROUND(R2296*(R12)/100,2)</f>
        <v>0</v>
      </c>
      <c r="GL2296">
        <f t="shared" si="1863"/>
        <v>0</v>
      </c>
      <c r="GM2296">
        <f t="shared" si="1880"/>
        <v>0</v>
      </c>
      <c r="GN2296">
        <f t="shared" si="1881"/>
        <v>0</v>
      </c>
      <c r="GO2296">
        <f t="shared" si="1882"/>
        <v>0</v>
      </c>
      <c r="GP2296">
        <f t="shared" si="1883"/>
        <v>0</v>
      </c>
      <c r="GR2296">
        <v>0</v>
      </c>
      <c r="GS2296">
        <v>3</v>
      </c>
      <c r="GT2296">
        <v>0</v>
      </c>
      <c r="GU2296" t="s">
        <v>3</v>
      </c>
      <c r="GV2296">
        <f t="shared" si="1873"/>
        <v>0</v>
      </c>
      <c r="GW2296">
        <v>1</v>
      </c>
      <c r="GX2296">
        <f t="shared" si="1865"/>
        <v>0</v>
      </c>
      <c r="HA2296">
        <v>0</v>
      </c>
      <c r="HB2296">
        <v>0</v>
      </c>
      <c r="HC2296">
        <f t="shared" si="1866"/>
        <v>0</v>
      </c>
      <c r="HE2296" t="s">
        <v>3</v>
      </c>
      <c r="HF2296" t="s">
        <v>3</v>
      </c>
      <c r="IK2296">
        <f t="shared" si="1867"/>
        <v>0</v>
      </c>
    </row>
    <row r="2297" spans="1:245" x14ac:dyDescent="0.2">
      <c r="A2297">
        <v>17</v>
      </c>
      <c r="B2297">
        <v>1</v>
      </c>
      <c r="C2297">
        <f>ROW(SmtRes!A770)</f>
        <v>770</v>
      </c>
      <c r="D2297">
        <f>ROW(EtalonRes!A741)</f>
        <v>741</v>
      </c>
      <c r="E2297" t="s">
        <v>3</v>
      </c>
      <c r="F2297" t="s">
        <v>68</v>
      </c>
      <c r="G2297" t="s">
        <v>69</v>
      </c>
      <c r="H2297" t="s">
        <v>70</v>
      </c>
      <c r="I2297">
        <v>0</v>
      </c>
      <c r="J2297">
        <v>0</v>
      </c>
      <c r="O2297">
        <f t="shared" si="1833"/>
        <v>0</v>
      </c>
      <c r="P2297">
        <f t="shared" si="1834"/>
        <v>0</v>
      </c>
      <c r="Q2297">
        <f t="shared" si="1835"/>
        <v>0</v>
      </c>
      <c r="R2297">
        <f t="shared" si="1836"/>
        <v>0</v>
      </c>
      <c r="S2297">
        <f t="shared" si="1837"/>
        <v>0</v>
      </c>
      <c r="T2297">
        <f t="shared" si="1838"/>
        <v>0</v>
      </c>
      <c r="U2297">
        <f t="shared" si="1839"/>
        <v>0</v>
      </c>
      <c r="V2297">
        <f t="shared" si="1840"/>
        <v>0</v>
      </c>
      <c r="W2297">
        <f t="shared" si="1841"/>
        <v>0</v>
      </c>
      <c r="X2297">
        <f t="shared" si="1842"/>
        <v>0</v>
      </c>
      <c r="Y2297">
        <f t="shared" si="1843"/>
        <v>0</v>
      </c>
      <c r="AA2297">
        <v>-1</v>
      </c>
      <c r="AB2297">
        <f t="shared" si="1844"/>
        <v>23966.9</v>
      </c>
      <c r="AC2297">
        <f t="shared" si="1868"/>
        <v>20488.849999999999</v>
      </c>
      <c r="AD2297">
        <f t="shared" si="1876"/>
        <v>1123.06</v>
      </c>
      <c r="AE2297">
        <f t="shared" si="1877"/>
        <v>471.72</v>
      </c>
      <c r="AF2297">
        <f t="shared" si="1874"/>
        <v>2354.9899999999998</v>
      </c>
      <c r="AG2297">
        <f t="shared" si="1848"/>
        <v>0</v>
      </c>
      <c r="AH2297">
        <f t="shared" si="1875"/>
        <v>10.3</v>
      </c>
      <c r="AI2297">
        <f t="shared" si="1878"/>
        <v>0</v>
      </c>
      <c r="AJ2297">
        <f t="shared" si="1850"/>
        <v>0</v>
      </c>
      <c r="AK2297">
        <v>23966.9</v>
      </c>
      <c r="AL2297">
        <v>20488.849999999999</v>
      </c>
      <c r="AM2297">
        <v>1123.06</v>
      </c>
      <c r="AN2297">
        <v>471.72</v>
      </c>
      <c r="AO2297">
        <v>2354.9899999999998</v>
      </c>
      <c r="AP2297">
        <v>0</v>
      </c>
      <c r="AQ2297">
        <v>10.3</v>
      </c>
      <c r="AR2297">
        <v>0</v>
      </c>
      <c r="AS2297">
        <v>0</v>
      </c>
      <c r="AT2297">
        <v>70</v>
      </c>
      <c r="AU2297">
        <v>10</v>
      </c>
      <c r="AV2297">
        <v>1</v>
      </c>
      <c r="AW2297">
        <v>1</v>
      </c>
      <c r="AZ2297">
        <v>1</v>
      </c>
      <c r="BA2297">
        <v>1</v>
      </c>
      <c r="BB2297">
        <v>1</v>
      </c>
      <c r="BC2297">
        <v>1</v>
      </c>
      <c r="BD2297" t="s">
        <v>3</v>
      </c>
      <c r="BE2297" t="s">
        <v>3</v>
      </c>
      <c r="BF2297" t="s">
        <v>3</v>
      </c>
      <c r="BG2297" t="s">
        <v>3</v>
      </c>
      <c r="BH2297">
        <v>0</v>
      </c>
      <c r="BI2297">
        <v>4</v>
      </c>
      <c r="BJ2297" t="s">
        <v>71</v>
      </c>
      <c r="BM2297">
        <v>0</v>
      </c>
      <c r="BN2297">
        <v>0</v>
      </c>
      <c r="BO2297" t="s">
        <v>3</v>
      </c>
      <c r="BP2297">
        <v>0</v>
      </c>
      <c r="BQ2297">
        <v>1</v>
      </c>
      <c r="BR2297">
        <v>0</v>
      </c>
      <c r="BS2297">
        <v>1</v>
      </c>
      <c r="BT2297">
        <v>1</v>
      </c>
      <c r="BU2297">
        <v>1</v>
      </c>
      <c r="BV2297">
        <v>1</v>
      </c>
      <c r="BW2297">
        <v>1</v>
      </c>
      <c r="BX2297">
        <v>1</v>
      </c>
      <c r="BY2297" t="s">
        <v>3</v>
      </c>
      <c r="BZ2297">
        <v>70</v>
      </c>
      <c r="CA2297">
        <v>10</v>
      </c>
      <c r="CE2297">
        <v>0</v>
      </c>
      <c r="CF2297">
        <v>0</v>
      </c>
      <c r="CG2297">
        <v>0</v>
      </c>
      <c r="CM2297">
        <v>0</v>
      </c>
      <c r="CN2297" t="s">
        <v>3</v>
      </c>
      <c r="CO2297">
        <v>0</v>
      </c>
      <c r="CP2297">
        <f t="shared" si="1851"/>
        <v>0</v>
      </c>
      <c r="CQ2297">
        <f t="shared" si="1852"/>
        <v>20488.849999999999</v>
      </c>
      <c r="CR2297">
        <f t="shared" si="1879"/>
        <v>1123.06</v>
      </c>
      <c r="CS2297">
        <f t="shared" si="1854"/>
        <v>471.72</v>
      </c>
      <c r="CT2297">
        <f t="shared" si="1855"/>
        <v>2354.9899999999998</v>
      </c>
      <c r="CU2297">
        <f t="shared" si="1856"/>
        <v>0</v>
      </c>
      <c r="CV2297">
        <f t="shared" si="1857"/>
        <v>10.3</v>
      </c>
      <c r="CW2297">
        <f t="shared" si="1858"/>
        <v>0</v>
      </c>
      <c r="CX2297">
        <f t="shared" si="1859"/>
        <v>0</v>
      </c>
      <c r="CY2297">
        <f t="shared" si="1860"/>
        <v>0</v>
      </c>
      <c r="CZ2297">
        <f t="shared" si="1861"/>
        <v>0</v>
      </c>
      <c r="DC2297" t="s">
        <v>3</v>
      </c>
      <c r="DD2297" t="s">
        <v>3</v>
      </c>
      <c r="DE2297" t="s">
        <v>3</v>
      </c>
      <c r="DF2297" t="s">
        <v>3</v>
      </c>
      <c r="DG2297" t="s">
        <v>3</v>
      </c>
      <c r="DH2297" t="s">
        <v>3</v>
      </c>
      <c r="DI2297" t="s">
        <v>3</v>
      </c>
      <c r="DJ2297" t="s">
        <v>3</v>
      </c>
      <c r="DK2297" t="s">
        <v>3</v>
      </c>
      <c r="DL2297" t="s">
        <v>3</v>
      </c>
      <c r="DM2297" t="s">
        <v>3</v>
      </c>
      <c r="DN2297">
        <v>0</v>
      </c>
      <c r="DO2297">
        <v>0</v>
      </c>
      <c r="DP2297">
        <v>1</v>
      </c>
      <c r="DQ2297">
        <v>1</v>
      </c>
      <c r="DU2297">
        <v>1005</v>
      </c>
      <c r="DV2297" t="s">
        <v>70</v>
      </c>
      <c r="DW2297" t="s">
        <v>70</v>
      </c>
      <c r="DX2297">
        <v>100</v>
      </c>
      <c r="EE2297">
        <v>51482689</v>
      </c>
      <c r="EF2297">
        <v>1</v>
      </c>
      <c r="EG2297" t="s">
        <v>21</v>
      </c>
      <c r="EH2297">
        <v>0</v>
      </c>
      <c r="EI2297" t="s">
        <v>3</v>
      </c>
      <c r="EJ2297">
        <v>4</v>
      </c>
      <c r="EK2297">
        <v>0</v>
      </c>
      <c r="EL2297" t="s">
        <v>22</v>
      </c>
      <c r="EM2297" t="s">
        <v>23</v>
      </c>
      <c r="EO2297" t="s">
        <v>3</v>
      </c>
      <c r="EQ2297">
        <v>1024</v>
      </c>
      <c r="ER2297">
        <v>23966.9</v>
      </c>
      <c r="ES2297">
        <v>20488.849999999999</v>
      </c>
      <c r="ET2297">
        <v>1123.06</v>
      </c>
      <c r="EU2297">
        <v>471.72</v>
      </c>
      <c r="EV2297">
        <v>2354.9899999999998</v>
      </c>
      <c r="EW2297">
        <v>10.3</v>
      </c>
      <c r="EX2297">
        <v>0</v>
      </c>
      <c r="EY2297">
        <v>0</v>
      </c>
      <c r="FQ2297">
        <v>0</v>
      </c>
      <c r="FR2297">
        <f t="shared" si="1862"/>
        <v>0</v>
      </c>
      <c r="FS2297">
        <v>0</v>
      </c>
      <c r="FX2297">
        <v>70</v>
      </c>
      <c r="FY2297">
        <v>10</v>
      </c>
      <c r="GA2297" t="s">
        <v>3</v>
      </c>
      <c r="GD2297">
        <v>0</v>
      </c>
      <c r="GF2297">
        <v>1620255239</v>
      </c>
      <c r="GG2297">
        <v>2</v>
      </c>
      <c r="GH2297">
        <v>1</v>
      </c>
      <c r="GI2297">
        <v>-2</v>
      </c>
      <c r="GJ2297">
        <v>0</v>
      </c>
      <c r="GK2297">
        <f>ROUND(R2297*(R12)/100,2)</f>
        <v>0</v>
      </c>
      <c r="GL2297">
        <f t="shared" si="1863"/>
        <v>0</v>
      </c>
      <c r="GM2297">
        <f t="shared" si="1880"/>
        <v>0</v>
      </c>
      <c r="GN2297">
        <f t="shared" si="1881"/>
        <v>0</v>
      </c>
      <c r="GO2297">
        <f t="shared" si="1882"/>
        <v>0</v>
      </c>
      <c r="GP2297">
        <f t="shared" si="1883"/>
        <v>0</v>
      </c>
      <c r="GR2297">
        <v>0</v>
      </c>
      <c r="GS2297">
        <v>3</v>
      </c>
      <c r="GT2297">
        <v>0</v>
      </c>
      <c r="GU2297" t="s">
        <v>3</v>
      </c>
      <c r="GV2297">
        <f t="shared" si="1873"/>
        <v>0</v>
      </c>
      <c r="GW2297">
        <v>1</v>
      </c>
      <c r="GX2297">
        <f t="shared" si="1865"/>
        <v>0</v>
      </c>
      <c r="HA2297">
        <v>0</v>
      </c>
      <c r="HB2297">
        <v>0</v>
      </c>
      <c r="HC2297">
        <f t="shared" si="1866"/>
        <v>0</v>
      </c>
      <c r="HE2297" t="s">
        <v>3</v>
      </c>
      <c r="HF2297" t="s">
        <v>3</v>
      </c>
      <c r="IK2297">
        <f t="shared" si="1867"/>
        <v>0</v>
      </c>
    </row>
    <row r="2298" spans="1:245" x14ac:dyDescent="0.2">
      <c r="A2298">
        <v>18</v>
      </c>
      <c r="B2298">
        <v>1</v>
      </c>
      <c r="C2298">
        <v>770</v>
      </c>
      <c r="E2298" t="s">
        <v>3</v>
      </c>
      <c r="F2298" t="s">
        <v>64</v>
      </c>
      <c r="G2298" t="s">
        <v>65</v>
      </c>
      <c r="H2298" t="s">
        <v>27</v>
      </c>
      <c r="I2298">
        <v>0</v>
      </c>
      <c r="J2298">
        <v>-7.14</v>
      </c>
      <c r="O2298">
        <f t="shared" si="1833"/>
        <v>0</v>
      </c>
      <c r="P2298">
        <f t="shared" si="1834"/>
        <v>0</v>
      </c>
      <c r="Q2298">
        <f t="shared" si="1835"/>
        <v>0</v>
      </c>
      <c r="R2298">
        <f t="shared" si="1836"/>
        <v>0</v>
      </c>
      <c r="S2298">
        <f t="shared" si="1837"/>
        <v>0</v>
      </c>
      <c r="T2298">
        <f t="shared" si="1838"/>
        <v>0</v>
      </c>
      <c r="U2298">
        <f t="shared" si="1839"/>
        <v>0</v>
      </c>
      <c r="V2298">
        <f t="shared" si="1840"/>
        <v>0</v>
      </c>
      <c r="W2298">
        <f t="shared" si="1841"/>
        <v>0</v>
      </c>
      <c r="X2298">
        <f t="shared" si="1842"/>
        <v>0</v>
      </c>
      <c r="Y2298">
        <f t="shared" si="1843"/>
        <v>0</v>
      </c>
      <c r="AA2298">
        <v>-1</v>
      </c>
      <c r="AB2298">
        <f t="shared" si="1844"/>
        <v>2652.04</v>
      </c>
      <c r="AC2298">
        <f t="shared" si="1868"/>
        <v>2652.04</v>
      </c>
      <c r="AD2298">
        <f t="shared" si="1876"/>
        <v>0</v>
      </c>
      <c r="AE2298">
        <f t="shared" si="1877"/>
        <v>0</v>
      </c>
      <c r="AF2298">
        <f t="shared" si="1874"/>
        <v>0</v>
      </c>
      <c r="AG2298">
        <f t="shared" si="1848"/>
        <v>0</v>
      </c>
      <c r="AH2298">
        <f t="shared" si="1875"/>
        <v>0</v>
      </c>
      <c r="AI2298">
        <f t="shared" si="1878"/>
        <v>0</v>
      </c>
      <c r="AJ2298">
        <f t="shared" si="1850"/>
        <v>0</v>
      </c>
      <c r="AK2298">
        <v>2652.04</v>
      </c>
      <c r="AL2298">
        <v>2652.04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70</v>
      </c>
      <c r="AU2298">
        <v>10</v>
      </c>
      <c r="AV2298">
        <v>1</v>
      </c>
      <c r="AW2298">
        <v>1</v>
      </c>
      <c r="AZ2298">
        <v>1</v>
      </c>
      <c r="BA2298">
        <v>1</v>
      </c>
      <c r="BB2298">
        <v>1</v>
      </c>
      <c r="BC2298">
        <v>1</v>
      </c>
      <c r="BD2298" t="s">
        <v>3</v>
      </c>
      <c r="BE2298" t="s">
        <v>3</v>
      </c>
      <c r="BF2298" t="s">
        <v>3</v>
      </c>
      <c r="BG2298" t="s">
        <v>3</v>
      </c>
      <c r="BH2298">
        <v>3</v>
      </c>
      <c r="BI2298">
        <v>4</v>
      </c>
      <c r="BJ2298" t="s">
        <v>66</v>
      </c>
      <c r="BM2298">
        <v>0</v>
      </c>
      <c r="BN2298">
        <v>0</v>
      </c>
      <c r="BO2298" t="s">
        <v>3</v>
      </c>
      <c r="BP2298">
        <v>0</v>
      </c>
      <c r="BQ2298">
        <v>1</v>
      </c>
      <c r="BR2298">
        <v>1</v>
      </c>
      <c r="BS2298">
        <v>1</v>
      </c>
      <c r="BT2298">
        <v>1</v>
      </c>
      <c r="BU2298">
        <v>1</v>
      </c>
      <c r="BV2298">
        <v>1</v>
      </c>
      <c r="BW2298">
        <v>1</v>
      </c>
      <c r="BX2298">
        <v>1</v>
      </c>
      <c r="BY2298" t="s">
        <v>3</v>
      </c>
      <c r="BZ2298">
        <v>70</v>
      </c>
      <c r="CA2298">
        <v>10</v>
      </c>
      <c r="CE2298">
        <v>0</v>
      </c>
      <c r="CF2298">
        <v>0</v>
      </c>
      <c r="CG2298">
        <v>0</v>
      </c>
      <c r="CM2298">
        <v>0</v>
      </c>
      <c r="CN2298" t="s">
        <v>3</v>
      </c>
      <c r="CO2298">
        <v>0</v>
      </c>
      <c r="CP2298">
        <f t="shared" si="1851"/>
        <v>0</v>
      </c>
      <c r="CQ2298">
        <f t="shared" si="1852"/>
        <v>2652.04</v>
      </c>
      <c r="CR2298">
        <f t="shared" si="1879"/>
        <v>0</v>
      </c>
      <c r="CS2298">
        <f t="shared" si="1854"/>
        <v>0</v>
      </c>
      <c r="CT2298">
        <f t="shared" si="1855"/>
        <v>0</v>
      </c>
      <c r="CU2298">
        <f t="shared" si="1856"/>
        <v>0</v>
      </c>
      <c r="CV2298">
        <f t="shared" si="1857"/>
        <v>0</v>
      </c>
      <c r="CW2298">
        <f t="shared" si="1858"/>
        <v>0</v>
      </c>
      <c r="CX2298">
        <f t="shared" si="1859"/>
        <v>0</v>
      </c>
      <c r="CY2298">
        <f t="shared" si="1860"/>
        <v>0</v>
      </c>
      <c r="CZ2298">
        <f t="shared" si="1861"/>
        <v>0</v>
      </c>
      <c r="DC2298" t="s">
        <v>3</v>
      </c>
      <c r="DD2298" t="s">
        <v>3</v>
      </c>
      <c r="DE2298" t="s">
        <v>3</v>
      </c>
      <c r="DF2298" t="s">
        <v>3</v>
      </c>
      <c r="DG2298" t="s">
        <v>3</v>
      </c>
      <c r="DH2298" t="s">
        <v>3</v>
      </c>
      <c r="DI2298" t="s">
        <v>3</v>
      </c>
      <c r="DJ2298" t="s">
        <v>3</v>
      </c>
      <c r="DK2298" t="s">
        <v>3</v>
      </c>
      <c r="DL2298" t="s">
        <v>3</v>
      </c>
      <c r="DM2298" t="s">
        <v>3</v>
      </c>
      <c r="DN2298">
        <v>0</v>
      </c>
      <c r="DO2298">
        <v>0</v>
      </c>
      <c r="DP2298">
        <v>1</v>
      </c>
      <c r="DQ2298">
        <v>1</v>
      </c>
      <c r="DU2298">
        <v>1009</v>
      </c>
      <c r="DV2298" t="s">
        <v>27</v>
      </c>
      <c r="DW2298" t="s">
        <v>27</v>
      </c>
      <c r="DX2298">
        <v>1000</v>
      </c>
      <c r="EE2298">
        <v>51482689</v>
      </c>
      <c r="EF2298">
        <v>1</v>
      </c>
      <c r="EG2298" t="s">
        <v>21</v>
      </c>
      <c r="EH2298">
        <v>0</v>
      </c>
      <c r="EI2298" t="s">
        <v>3</v>
      </c>
      <c r="EJ2298">
        <v>4</v>
      </c>
      <c r="EK2298">
        <v>0</v>
      </c>
      <c r="EL2298" t="s">
        <v>22</v>
      </c>
      <c r="EM2298" t="s">
        <v>23</v>
      </c>
      <c r="EO2298" t="s">
        <v>3</v>
      </c>
      <c r="EQ2298">
        <v>33792</v>
      </c>
      <c r="ER2298">
        <v>2652.04</v>
      </c>
      <c r="ES2298">
        <v>2652.04</v>
      </c>
      <c r="ET2298">
        <v>0</v>
      </c>
      <c r="EU2298">
        <v>0</v>
      </c>
      <c r="EV2298">
        <v>0</v>
      </c>
      <c r="EW2298">
        <v>0</v>
      </c>
      <c r="EX2298">
        <v>0</v>
      </c>
      <c r="FQ2298">
        <v>0</v>
      </c>
      <c r="FR2298">
        <f t="shared" si="1862"/>
        <v>0</v>
      </c>
      <c r="FS2298">
        <v>0</v>
      </c>
      <c r="FX2298">
        <v>70</v>
      </c>
      <c r="FY2298">
        <v>10</v>
      </c>
      <c r="GA2298" t="s">
        <v>3</v>
      </c>
      <c r="GD2298">
        <v>0</v>
      </c>
      <c r="GF2298">
        <v>-740831190</v>
      </c>
      <c r="GG2298">
        <v>2</v>
      </c>
      <c r="GH2298">
        <v>1</v>
      </c>
      <c r="GI2298">
        <v>-2</v>
      </c>
      <c r="GJ2298">
        <v>0</v>
      </c>
      <c r="GK2298">
        <f>ROUND(R2298*(R12)/100,2)</f>
        <v>0</v>
      </c>
      <c r="GL2298">
        <f t="shared" si="1863"/>
        <v>0</v>
      </c>
      <c r="GM2298">
        <f t="shared" si="1880"/>
        <v>0</v>
      </c>
      <c r="GN2298">
        <f t="shared" si="1881"/>
        <v>0</v>
      </c>
      <c r="GO2298">
        <f t="shared" si="1882"/>
        <v>0</v>
      </c>
      <c r="GP2298">
        <f t="shared" si="1883"/>
        <v>0</v>
      </c>
      <c r="GR2298">
        <v>0</v>
      </c>
      <c r="GS2298">
        <v>3</v>
      </c>
      <c r="GT2298">
        <v>0</v>
      </c>
      <c r="GU2298" t="s">
        <v>3</v>
      </c>
      <c r="GV2298">
        <f t="shared" si="1873"/>
        <v>0</v>
      </c>
      <c r="GW2298">
        <v>1</v>
      </c>
      <c r="GX2298">
        <f t="shared" si="1865"/>
        <v>0</v>
      </c>
      <c r="HA2298">
        <v>0</v>
      </c>
      <c r="HB2298">
        <v>0</v>
      </c>
      <c r="HC2298">
        <f t="shared" si="1866"/>
        <v>0</v>
      </c>
      <c r="HE2298" t="s">
        <v>3</v>
      </c>
      <c r="HF2298" t="s">
        <v>3</v>
      </c>
      <c r="IK2298">
        <f t="shared" si="1867"/>
        <v>0</v>
      </c>
    </row>
    <row r="2299" spans="1:245" x14ac:dyDescent="0.2">
      <c r="A2299">
        <v>18</v>
      </c>
      <c r="B2299">
        <v>1</v>
      </c>
      <c r="C2299">
        <v>769</v>
      </c>
      <c r="E2299" t="s">
        <v>3</v>
      </c>
      <c r="F2299" t="s">
        <v>64</v>
      </c>
      <c r="G2299" t="s">
        <v>65</v>
      </c>
      <c r="H2299" t="s">
        <v>27</v>
      </c>
      <c r="I2299">
        <v>0</v>
      </c>
      <c r="J2299">
        <v>11.9</v>
      </c>
      <c r="O2299">
        <f t="shared" si="1833"/>
        <v>0</v>
      </c>
      <c r="P2299">
        <f t="shared" si="1834"/>
        <v>0</v>
      </c>
      <c r="Q2299">
        <f t="shared" si="1835"/>
        <v>0</v>
      </c>
      <c r="R2299">
        <f t="shared" si="1836"/>
        <v>0</v>
      </c>
      <c r="S2299">
        <f t="shared" si="1837"/>
        <v>0</v>
      </c>
      <c r="T2299">
        <f t="shared" si="1838"/>
        <v>0</v>
      </c>
      <c r="U2299">
        <f t="shared" si="1839"/>
        <v>0</v>
      </c>
      <c r="V2299">
        <f t="shared" si="1840"/>
        <v>0</v>
      </c>
      <c r="W2299">
        <f t="shared" si="1841"/>
        <v>0</v>
      </c>
      <c r="X2299">
        <f t="shared" si="1842"/>
        <v>0</v>
      </c>
      <c r="Y2299">
        <f t="shared" si="1843"/>
        <v>0</v>
      </c>
      <c r="AA2299">
        <v>-1</v>
      </c>
      <c r="AB2299">
        <f t="shared" si="1844"/>
        <v>2652.04</v>
      </c>
      <c r="AC2299">
        <f t="shared" si="1868"/>
        <v>2652.04</v>
      </c>
      <c r="AD2299">
        <f t="shared" si="1876"/>
        <v>0</v>
      </c>
      <c r="AE2299">
        <f t="shared" si="1877"/>
        <v>0</v>
      </c>
      <c r="AF2299">
        <f t="shared" si="1874"/>
        <v>0</v>
      </c>
      <c r="AG2299">
        <f t="shared" si="1848"/>
        <v>0</v>
      </c>
      <c r="AH2299">
        <f t="shared" si="1875"/>
        <v>0</v>
      </c>
      <c r="AI2299">
        <f t="shared" si="1878"/>
        <v>0</v>
      </c>
      <c r="AJ2299">
        <f t="shared" si="1850"/>
        <v>0</v>
      </c>
      <c r="AK2299">
        <v>2652.04</v>
      </c>
      <c r="AL2299">
        <v>2652.04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70</v>
      </c>
      <c r="AU2299">
        <v>10</v>
      </c>
      <c r="AV2299">
        <v>1</v>
      </c>
      <c r="AW2299">
        <v>1</v>
      </c>
      <c r="AZ2299">
        <v>1</v>
      </c>
      <c r="BA2299">
        <v>1</v>
      </c>
      <c r="BB2299">
        <v>1</v>
      </c>
      <c r="BC2299">
        <v>1</v>
      </c>
      <c r="BD2299" t="s">
        <v>3</v>
      </c>
      <c r="BE2299" t="s">
        <v>3</v>
      </c>
      <c r="BF2299" t="s">
        <v>3</v>
      </c>
      <c r="BG2299" t="s">
        <v>3</v>
      </c>
      <c r="BH2299">
        <v>3</v>
      </c>
      <c r="BI2299">
        <v>4</v>
      </c>
      <c r="BJ2299" t="s">
        <v>66</v>
      </c>
      <c r="BM2299">
        <v>0</v>
      </c>
      <c r="BN2299">
        <v>0</v>
      </c>
      <c r="BO2299" t="s">
        <v>3</v>
      </c>
      <c r="BP2299">
        <v>0</v>
      </c>
      <c r="BQ2299">
        <v>1</v>
      </c>
      <c r="BR2299">
        <v>0</v>
      </c>
      <c r="BS2299">
        <v>1</v>
      </c>
      <c r="BT2299">
        <v>1</v>
      </c>
      <c r="BU2299">
        <v>1</v>
      </c>
      <c r="BV2299">
        <v>1</v>
      </c>
      <c r="BW2299">
        <v>1</v>
      </c>
      <c r="BX2299">
        <v>1</v>
      </c>
      <c r="BY2299" t="s">
        <v>3</v>
      </c>
      <c r="BZ2299">
        <v>70</v>
      </c>
      <c r="CA2299">
        <v>10</v>
      </c>
      <c r="CE2299">
        <v>0</v>
      </c>
      <c r="CF2299">
        <v>0</v>
      </c>
      <c r="CG2299">
        <v>0</v>
      </c>
      <c r="CM2299">
        <v>0</v>
      </c>
      <c r="CN2299" t="s">
        <v>3</v>
      </c>
      <c r="CO2299">
        <v>0</v>
      </c>
      <c r="CP2299">
        <f t="shared" si="1851"/>
        <v>0</v>
      </c>
      <c r="CQ2299">
        <f t="shared" si="1852"/>
        <v>2652.04</v>
      </c>
      <c r="CR2299">
        <f t="shared" si="1879"/>
        <v>0</v>
      </c>
      <c r="CS2299">
        <f t="shared" si="1854"/>
        <v>0</v>
      </c>
      <c r="CT2299">
        <f t="shared" si="1855"/>
        <v>0</v>
      </c>
      <c r="CU2299">
        <f t="shared" si="1856"/>
        <v>0</v>
      </c>
      <c r="CV2299">
        <f t="shared" si="1857"/>
        <v>0</v>
      </c>
      <c r="CW2299">
        <f t="shared" si="1858"/>
        <v>0</v>
      </c>
      <c r="CX2299">
        <f t="shared" si="1859"/>
        <v>0</v>
      </c>
      <c r="CY2299">
        <f t="shared" si="1860"/>
        <v>0</v>
      </c>
      <c r="CZ2299">
        <f t="shared" si="1861"/>
        <v>0</v>
      </c>
      <c r="DC2299" t="s">
        <v>3</v>
      </c>
      <c r="DD2299" t="s">
        <v>3</v>
      </c>
      <c r="DE2299" t="s">
        <v>3</v>
      </c>
      <c r="DF2299" t="s">
        <v>3</v>
      </c>
      <c r="DG2299" t="s">
        <v>3</v>
      </c>
      <c r="DH2299" t="s">
        <v>3</v>
      </c>
      <c r="DI2299" t="s">
        <v>3</v>
      </c>
      <c r="DJ2299" t="s">
        <v>3</v>
      </c>
      <c r="DK2299" t="s">
        <v>3</v>
      </c>
      <c r="DL2299" t="s">
        <v>3</v>
      </c>
      <c r="DM2299" t="s">
        <v>3</v>
      </c>
      <c r="DN2299">
        <v>0</v>
      </c>
      <c r="DO2299">
        <v>0</v>
      </c>
      <c r="DP2299">
        <v>1</v>
      </c>
      <c r="DQ2299">
        <v>1</v>
      </c>
      <c r="DU2299">
        <v>1009</v>
      </c>
      <c r="DV2299" t="s">
        <v>27</v>
      </c>
      <c r="DW2299" t="s">
        <v>27</v>
      </c>
      <c r="DX2299">
        <v>1000</v>
      </c>
      <c r="EE2299">
        <v>51482689</v>
      </c>
      <c r="EF2299">
        <v>1</v>
      </c>
      <c r="EG2299" t="s">
        <v>21</v>
      </c>
      <c r="EH2299">
        <v>0</v>
      </c>
      <c r="EI2299" t="s">
        <v>3</v>
      </c>
      <c r="EJ2299">
        <v>4</v>
      </c>
      <c r="EK2299">
        <v>0</v>
      </c>
      <c r="EL2299" t="s">
        <v>22</v>
      </c>
      <c r="EM2299" t="s">
        <v>23</v>
      </c>
      <c r="EO2299" t="s">
        <v>3</v>
      </c>
      <c r="EQ2299">
        <v>1024</v>
      </c>
      <c r="ER2299">
        <v>2652.04</v>
      </c>
      <c r="ES2299">
        <v>2652.04</v>
      </c>
      <c r="ET2299">
        <v>0</v>
      </c>
      <c r="EU2299">
        <v>0</v>
      </c>
      <c r="EV2299">
        <v>0</v>
      </c>
      <c r="EW2299">
        <v>0</v>
      </c>
      <c r="EX2299">
        <v>0</v>
      </c>
      <c r="FQ2299">
        <v>0</v>
      </c>
      <c r="FR2299">
        <f t="shared" si="1862"/>
        <v>0</v>
      </c>
      <c r="FS2299">
        <v>0</v>
      </c>
      <c r="FX2299">
        <v>70</v>
      </c>
      <c r="FY2299">
        <v>10</v>
      </c>
      <c r="GA2299" t="s">
        <v>3</v>
      </c>
      <c r="GD2299">
        <v>0</v>
      </c>
      <c r="GF2299">
        <v>-740831190</v>
      </c>
      <c r="GG2299">
        <v>2</v>
      </c>
      <c r="GH2299">
        <v>1</v>
      </c>
      <c r="GI2299">
        <v>-2</v>
      </c>
      <c r="GJ2299">
        <v>0</v>
      </c>
      <c r="GK2299">
        <f>ROUND(R2299*(R12)/100,2)</f>
        <v>0</v>
      </c>
      <c r="GL2299">
        <f t="shared" si="1863"/>
        <v>0</v>
      </c>
      <c r="GM2299">
        <f t="shared" si="1880"/>
        <v>0</v>
      </c>
      <c r="GN2299">
        <f t="shared" si="1881"/>
        <v>0</v>
      </c>
      <c r="GO2299">
        <f t="shared" si="1882"/>
        <v>0</v>
      </c>
      <c r="GP2299">
        <f t="shared" si="1883"/>
        <v>0</v>
      </c>
      <c r="GR2299">
        <v>0</v>
      </c>
      <c r="GS2299">
        <v>3</v>
      </c>
      <c r="GT2299">
        <v>0</v>
      </c>
      <c r="GU2299" t="s">
        <v>3</v>
      </c>
      <c r="GV2299">
        <f t="shared" si="1873"/>
        <v>0</v>
      </c>
      <c r="GW2299">
        <v>1</v>
      </c>
      <c r="GX2299">
        <f t="shared" si="1865"/>
        <v>0</v>
      </c>
      <c r="HA2299">
        <v>0</v>
      </c>
      <c r="HB2299">
        <v>0</v>
      </c>
      <c r="HC2299">
        <f t="shared" si="1866"/>
        <v>0</v>
      </c>
      <c r="HE2299" t="s">
        <v>3</v>
      </c>
      <c r="HF2299" t="s">
        <v>3</v>
      </c>
      <c r="IK2299">
        <f t="shared" si="1867"/>
        <v>0</v>
      </c>
    </row>
    <row r="2300" spans="1:245" x14ac:dyDescent="0.2">
      <c r="A2300">
        <v>17</v>
      </c>
      <c r="B2300">
        <v>1</v>
      </c>
      <c r="C2300">
        <f>ROW(SmtRes!A775)</f>
        <v>775</v>
      </c>
      <c r="D2300">
        <f>ROW(EtalonRes!A745)</f>
        <v>745</v>
      </c>
      <c r="E2300" t="s">
        <v>159</v>
      </c>
      <c r="F2300" t="s">
        <v>411</v>
      </c>
      <c r="G2300" t="s">
        <v>412</v>
      </c>
      <c r="H2300" t="s">
        <v>70</v>
      </c>
      <c r="I2300">
        <v>0</v>
      </c>
      <c r="J2300">
        <v>0</v>
      </c>
      <c r="O2300">
        <f t="shared" si="1833"/>
        <v>0</v>
      </c>
      <c r="P2300">
        <f t="shared" si="1834"/>
        <v>0</v>
      </c>
      <c r="Q2300">
        <f t="shared" si="1835"/>
        <v>0</v>
      </c>
      <c r="R2300">
        <f t="shared" si="1836"/>
        <v>0</v>
      </c>
      <c r="S2300">
        <f t="shared" si="1837"/>
        <v>0</v>
      </c>
      <c r="T2300">
        <f t="shared" si="1838"/>
        <v>0</v>
      </c>
      <c r="U2300">
        <f t="shared" si="1839"/>
        <v>0</v>
      </c>
      <c r="V2300">
        <f t="shared" si="1840"/>
        <v>0</v>
      </c>
      <c r="W2300">
        <f t="shared" si="1841"/>
        <v>0</v>
      </c>
      <c r="X2300">
        <f t="shared" si="1842"/>
        <v>0</v>
      </c>
      <c r="Y2300">
        <f t="shared" si="1843"/>
        <v>0</v>
      </c>
      <c r="AA2300">
        <v>52421674</v>
      </c>
      <c r="AB2300">
        <f t="shared" si="1844"/>
        <v>33703.800000000003</v>
      </c>
      <c r="AC2300">
        <f t="shared" si="1868"/>
        <v>30225.75</v>
      </c>
      <c r="AD2300">
        <f t="shared" si="1876"/>
        <v>1123.06</v>
      </c>
      <c r="AE2300">
        <f t="shared" si="1877"/>
        <v>471.72</v>
      </c>
      <c r="AF2300">
        <f t="shared" si="1874"/>
        <v>2354.9899999999998</v>
      </c>
      <c r="AG2300">
        <f t="shared" si="1848"/>
        <v>0</v>
      </c>
      <c r="AH2300">
        <f t="shared" si="1875"/>
        <v>10.3</v>
      </c>
      <c r="AI2300">
        <f t="shared" si="1878"/>
        <v>0</v>
      </c>
      <c r="AJ2300">
        <f t="shared" si="1850"/>
        <v>0</v>
      </c>
      <c r="AK2300">
        <v>33703.800000000003</v>
      </c>
      <c r="AL2300">
        <v>30225.75</v>
      </c>
      <c r="AM2300">
        <v>1123.06</v>
      </c>
      <c r="AN2300">
        <v>471.72</v>
      </c>
      <c r="AO2300">
        <v>2354.9899999999998</v>
      </c>
      <c r="AP2300">
        <v>0</v>
      </c>
      <c r="AQ2300">
        <v>10.3</v>
      </c>
      <c r="AR2300">
        <v>0</v>
      </c>
      <c r="AS2300">
        <v>0</v>
      </c>
      <c r="AT2300">
        <v>70</v>
      </c>
      <c r="AU2300">
        <v>10</v>
      </c>
      <c r="AV2300">
        <v>1</v>
      </c>
      <c r="AW2300">
        <v>1</v>
      </c>
      <c r="AZ2300">
        <v>1</v>
      </c>
      <c r="BA2300">
        <v>1</v>
      </c>
      <c r="BB2300">
        <v>1</v>
      </c>
      <c r="BC2300">
        <v>1</v>
      </c>
      <c r="BD2300" t="s">
        <v>3</v>
      </c>
      <c r="BE2300" t="s">
        <v>3</v>
      </c>
      <c r="BF2300" t="s">
        <v>3</v>
      </c>
      <c r="BG2300" t="s">
        <v>3</v>
      </c>
      <c r="BH2300">
        <v>0</v>
      </c>
      <c r="BI2300">
        <v>4</v>
      </c>
      <c r="BJ2300" t="s">
        <v>413</v>
      </c>
      <c r="BM2300">
        <v>0</v>
      </c>
      <c r="BN2300">
        <v>0</v>
      </c>
      <c r="BO2300" t="s">
        <v>3</v>
      </c>
      <c r="BP2300">
        <v>0</v>
      </c>
      <c r="BQ2300">
        <v>1</v>
      </c>
      <c r="BR2300">
        <v>0</v>
      </c>
      <c r="BS2300">
        <v>1</v>
      </c>
      <c r="BT2300">
        <v>1</v>
      </c>
      <c r="BU2300">
        <v>1</v>
      </c>
      <c r="BV2300">
        <v>1</v>
      </c>
      <c r="BW2300">
        <v>1</v>
      </c>
      <c r="BX2300">
        <v>1</v>
      </c>
      <c r="BY2300" t="s">
        <v>3</v>
      </c>
      <c r="BZ2300">
        <v>70</v>
      </c>
      <c r="CA2300">
        <v>10</v>
      </c>
      <c r="CE2300">
        <v>0</v>
      </c>
      <c r="CF2300">
        <v>0</v>
      </c>
      <c r="CG2300">
        <v>0</v>
      </c>
      <c r="CM2300">
        <v>0</v>
      </c>
      <c r="CN2300" t="s">
        <v>3</v>
      </c>
      <c r="CO2300">
        <v>0</v>
      </c>
      <c r="CP2300">
        <f t="shared" si="1851"/>
        <v>0</v>
      </c>
      <c r="CQ2300">
        <f t="shared" si="1852"/>
        <v>30225.75</v>
      </c>
      <c r="CR2300">
        <f t="shared" si="1879"/>
        <v>1123.06</v>
      </c>
      <c r="CS2300">
        <f t="shared" si="1854"/>
        <v>471.72</v>
      </c>
      <c r="CT2300">
        <f t="shared" si="1855"/>
        <v>2354.9899999999998</v>
      </c>
      <c r="CU2300">
        <f t="shared" si="1856"/>
        <v>0</v>
      </c>
      <c r="CV2300">
        <f t="shared" si="1857"/>
        <v>10.3</v>
      </c>
      <c r="CW2300">
        <f t="shared" si="1858"/>
        <v>0</v>
      </c>
      <c r="CX2300">
        <f t="shared" si="1859"/>
        <v>0</v>
      </c>
      <c r="CY2300">
        <f t="shared" si="1860"/>
        <v>0</v>
      </c>
      <c r="CZ2300">
        <f t="shared" si="1861"/>
        <v>0</v>
      </c>
      <c r="DC2300" t="s">
        <v>3</v>
      </c>
      <c r="DD2300" t="s">
        <v>3</v>
      </c>
      <c r="DE2300" t="s">
        <v>3</v>
      </c>
      <c r="DF2300" t="s">
        <v>3</v>
      </c>
      <c r="DG2300" t="s">
        <v>3</v>
      </c>
      <c r="DH2300" t="s">
        <v>3</v>
      </c>
      <c r="DI2300" t="s">
        <v>3</v>
      </c>
      <c r="DJ2300" t="s">
        <v>3</v>
      </c>
      <c r="DK2300" t="s">
        <v>3</v>
      </c>
      <c r="DL2300" t="s">
        <v>3</v>
      </c>
      <c r="DM2300" t="s">
        <v>3</v>
      </c>
      <c r="DN2300">
        <v>0</v>
      </c>
      <c r="DO2300">
        <v>0</v>
      </c>
      <c r="DP2300">
        <v>1</v>
      </c>
      <c r="DQ2300">
        <v>1</v>
      </c>
      <c r="DU2300">
        <v>1005</v>
      </c>
      <c r="DV2300" t="s">
        <v>70</v>
      </c>
      <c r="DW2300" t="s">
        <v>70</v>
      </c>
      <c r="DX2300">
        <v>100</v>
      </c>
      <c r="EE2300">
        <v>51482689</v>
      </c>
      <c r="EF2300">
        <v>1</v>
      </c>
      <c r="EG2300" t="s">
        <v>21</v>
      </c>
      <c r="EH2300">
        <v>0</v>
      </c>
      <c r="EI2300" t="s">
        <v>3</v>
      </c>
      <c r="EJ2300">
        <v>4</v>
      </c>
      <c r="EK2300">
        <v>0</v>
      </c>
      <c r="EL2300" t="s">
        <v>22</v>
      </c>
      <c r="EM2300" t="s">
        <v>23</v>
      </c>
      <c r="EO2300" t="s">
        <v>3</v>
      </c>
      <c r="EQ2300">
        <v>0</v>
      </c>
      <c r="ER2300">
        <v>33703.800000000003</v>
      </c>
      <c r="ES2300">
        <v>30225.75</v>
      </c>
      <c r="ET2300">
        <v>1123.06</v>
      </c>
      <c r="EU2300">
        <v>471.72</v>
      </c>
      <c r="EV2300">
        <v>2354.9899999999998</v>
      </c>
      <c r="EW2300">
        <v>10.3</v>
      </c>
      <c r="EX2300">
        <v>0</v>
      </c>
      <c r="EY2300">
        <v>0</v>
      </c>
      <c r="FQ2300">
        <v>0</v>
      </c>
      <c r="FR2300">
        <f t="shared" si="1862"/>
        <v>0</v>
      </c>
      <c r="FS2300">
        <v>0</v>
      </c>
      <c r="FX2300">
        <v>70</v>
      </c>
      <c r="FY2300">
        <v>10</v>
      </c>
      <c r="GA2300" t="s">
        <v>3</v>
      </c>
      <c r="GD2300">
        <v>0</v>
      </c>
      <c r="GF2300">
        <v>984254255</v>
      </c>
      <c r="GG2300">
        <v>2</v>
      </c>
      <c r="GH2300">
        <v>1</v>
      </c>
      <c r="GI2300">
        <v>-2</v>
      </c>
      <c r="GJ2300">
        <v>0</v>
      </c>
      <c r="GK2300">
        <f>ROUND(R2300*(R12)/100,2)</f>
        <v>0</v>
      </c>
      <c r="GL2300">
        <f t="shared" si="1863"/>
        <v>0</v>
      </c>
      <c r="GM2300">
        <f t="shared" si="1880"/>
        <v>0</v>
      </c>
      <c r="GN2300">
        <f t="shared" si="1881"/>
        <v>0</v>
      </c>
      <c r="GO2300">
        <f t="shared" si="1882"/>
        <v>0</v>
      </c>
      <c r="GP2300">
        <f t="shared" si="1883"/>
        <v>0</v>
      </c>
      <c r="GR2300">
        <v>0</v>
      </c>
      <c r="GS2300">
        <v>3</v>
      </c>
      <c r="GT2300">
        <v>0</v>
      </c>
      <c r="GU2300" t="s">
        <v>3</v>
      </c>
      <c r="GV2300">
        <f t="shared" si="1873"/>
        <v>0</v>
      </c>
      <c r="GW2300">
        <v>1</v>
      </c>
      <c r="GX2300">
        <f t="shared" si="1865"/>
        <v>0</v>
      </c>
      <c r="HA2300">
        <v>0</v>
      </c>
      <c r="HB2300">
        <v>0</v>
      </c>
      <c r="HC2300">
        <f t="shared" si="1866"/>
        <v>0</v>
      </c>
      <c r="HE2300" t="s">
        <v>3</v>
      </c>
      <c r="HF2300" t="s">
        <v>3</v>
      </c>
      <c r="IK2300">
        <f t="shared" si="1867"/>
        <v>0</v>
      </c>
    </row>
    <row r="2301" spans="1:245" x14ac:dyDescent="0.2">
      <c r="A2301">
        <v>18</v>
      </c>
      <c r="B2301">
        <v>1</v>
      </c>
      <c r="C2301">
        <v>774</v>
      </c>
      <c r="E2301" t="s">
        <v>395</v>
      </c>
      <c r="F2301" t="s">
        <v>415</v>
      </c>
      <c r="G2301" t="s">
        <v>416</v>
      </c>
      <c r="H2301" t="s">
        <v>27</v>
      </c>
      <c r="I2301">
        <f>I2300*J2301</f>
        <v>0</v>
      </c>
      <c r="J2301">
        <v>-10.7</v>
      </c>
      <c r="O2301">
        <f t="shared" si="1833"/>
        <v>0</v>
      </c>
      <c r="P2301">
        <f t="shared" si="1834"/>
        <v>0</v>
      </c>
      <c r="Q2301">
        <f t="shared" si="1835"/>
        <v>0</v>
      </c>
      <c r="R2301">
        <f t="shared" si="1836"/>
        <v>0</v>
      </c>
      <c r="S2301">
        <f t="shared" si="1837"/>
        <v>0</v>
      </c>
      <c r="T2301">
        <f t="shared" si="1838"/>
        <v>0</v>
      </c>
      <c r="U2301">
        <f t="shared" si="1839"/>
        <v>0</v>
      </c>
      <c r="V2301">
        <f t="shared" si="1840"/>
        <v>0</v>
      </c>
      <c r="W2301">
        <f t="shared" si="1841"/>
        <v>0</v>
      </c>
      <c r="X2301">
        <f t="shared" si="1842"/>
        <v>0</v>
      </c>
      <c r="Y2301">
        <f t="shared" si="1843"/>
        <v>0</v>
      </c>
      <c r="AA2301">
        <v>52421674</v>
      </c>
      <c r="AB2301">
        <f t="shared" si="1844"/>
        <v>2679.67</v>
      </c>
      <c r="AC2301">
        <f t="shared" si="1868"/>
        <v>2679.67</v>
      </c>
      <c r="AD2301">
        <f t="shared" si="1876"/>
        <v>0</v>
      </c>
      <c r="AE2301">
        <f t="shared" si="1877"/>
        <v>0</v>
      </c>
      <c r="AF2301">
        <f t="shared" si="1874"/>
        <v>0</v>
      </c>
      <c r="AG2301">
        <f t="shared" si="1848"/>
        <v>0</v>
      </c>
      <c r="AH2301">
        <f t="shared" si="1875"/>
        <v>0</v>
      </c>
      <c r="AI2301">
        <f t="shared" si="1878"/>
        <v>0</v>
      </c>
      <c r="AJ2301">
        <f t="shared" si="1850"/>
        <v>0</v>
      </c>
      <c r="AK2301">
        <v>2679.67</v>
      </c>
      <c r="AL2301">
        <v>2679.67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70</v>
      </c>
      <c r="AU2301">
        <v>10</v>
      </c>
      <c r="AV2301">
        <v>1</v>
      </c>
      <c r="AW2301">
        <v>1</v>
      </c>
      <c r="AZ2301">
        <v>1</v>
      </c>
      <c r="BA2301">
        <v>1</v>
      </c>
      <c r="BB2301">
        <v>1</v>
      </c>
      <c r="BC2301">
        <v>1</v>
      </c>
      <c r="BD2301" t="s">
        <v>3</v>
      </c>
      <c r="BE2301" t="s">
        <v>3</v>
      </c>
      <c r="BF2301" t="s">
        <v>3</v>
      </c>
      <c r="BG2301" t="s">
        <v>3</v>
      </c>
      <c r="BH2301">
        <v>3</v>
      </c>
      <c r="BI2301">
        <v>4</v>
      </c>
      <c r="BJ2301" t="s">
        <v>417</v>
      </c>
      <c r="BM2301">
        <v>0</v>
      </c>
      <c r="BN2301">
        <v>0</v>
      </c>
      <c r="BO2301" t="s">
        <v>3</v>
      </c>
      <c r="BP2301">
        <v>0</v>
      </c>
      <c r="BQ2301">
        <v>1</v>
      </c>
      <c r="BR2301">
        <v>1</v>
      </c>
      <c r="BS2301">
        <v>1</v>
      </c>
      <c r="BT2301">
        <v>1</v>
      </c>
      <c r="BU2301">
        <v>1</v>
      </c>
      <c r="BV2301">
        <v>1</v>
      </c>
      <c r="BW2301">
        <v>1</v>
      </c>
      <c r="BX2301">
        <v>1</v>
      </c>
      <c r="BY2301" t="s">
        <v>3</v>
      </c>
      <c r="BZ2301">
        <v>70</v>
      </c>
      <c r="CA2301">
        <v>10</v>
      </c>
      <c r="CE2301">
        <v>0</v>
      </c>
      <c r="CF2301">
        <v>0</v>
      </c>
      <c r="CG2301">
        <v>0</v>
      </c>
      <c r="CM2301">
        <v>0</v>
      </c>
      <c r="CN2301" t="s">
        <v>3</v>
      </c>
      <c r="CO2301">
        <v>0</v>
      </c>
      <c r="CP2301">
        <f t="shared" si="1851"/>
        <v>0</v>
      </c>
      <c r="CQ2301">
        <f t="shared" si="1852"/>
        <v>2679.67</v>
      </c>
      <c r="CR2301">
        <f t="shared" si="1879"/>
        <v>0</v>
      </c>
      <c r="CS2301">
        <f t="shared" si="1854"/>
        <v>0</v>
      </c>
      <c r="CT2301">
        <f t="shared" si="1855"/>
        <v>0</v>
      </c>
      <c r="CU2301">
        <f t="shared" si="1856"/>
        <v>0</v>
      </c>
      <c r="CV2301">
        <f t="shared" si="1857"/>
        <v>0</v>
      </c>
      <c r="CW2301">
        <f t="shared" si="1858"/>
        <v>0</v>
      </c>
      <c r="CX2301">
        <f t="shared" si="1859"/>
        <v>0</v>
      </c>
      <c r="CY2301">
        <f t="shared" si="1860"/>
        <v>0</v>
      </c>
      <c r="CZ2301">
        <f t="shared" si="1861"/>
        <v>0</v>
      </c>
      <c r="DC2301" t="s">
        <v>3</v>
      </c>
      <c r="DD2301" t="s">
        <v>3</v>
      </c>
      <c r="DE2301" t="s">
        <v>3</v>
      </c>
      <c r="DF2301" t="s">
        <v>3</v>
      </c>
      <c r="DG2301" t="s">
        <v>3</v>
      </c>
      <c r="DH2301" t="s">
        <v>3</v>
      </c>
      <c r="DI2301" t="s">
        <v>3</v>
      </c>
      <c r="DJ2301" t="s">
        <v>3</v>
      </c>
      <c r="DK2301" t="s">
        <v>3</v>
      </c>
      <c r="DL2301" t="s">
        <v>3</v>
      </c>
      <c r="DM2301" t="s">
        <v>3</v>
      </c>
      <c r="DN2301">
        <v>0</v>
      </c>
      <c r="DO2301">
        <v>0</v>
      </c>
      <c r="DP2301">
        <v>1</v>
      </c>
      <c r="DQ2301">
        <v>1</v>
      </c>
      <c r="DU2301">
        <v>1009</v>
      </c>
      <c r="DV2301" t="s">
        <v>27</v>
      </c>
      <c r="DW2301" t="s">
        <v>27</v>
      </c>
      <c r="DX2301">
        <v>1000</v>
      </c>
      <c r="EE2301">
        <v>51482689</v>
      </c>
      <c r="EF2301">
        <v>1</v>
      </c>
      <c r="EG2301" t="s">
        <v>21</v>
      </c>
      <c r="EH2301">
        <v>0</v>
      </c>
      <c r="EI2301" t="s">
        <v>3</v>
      </c>
      <c r="EJ2301">
        <v>4</v>
      </c>
      <c r="EK2301">
        <v>0</v>
      </c>
      <c r="EL2301" t="s">
        <v>22</v>
      </c>
      <c r="EM2301" t="s">
        <v>23</v>
      </c>
      <c r="EO2301" t="s">
        <v>3</v>
      </c>
      <c r="EQ2301">
        <v>32768</v>
      </c>
      <c r="ER2301">
        <v>2679.67</v>
      </c>
      <c r="ES2301">
        <v>2679.67</v>
      </c>
      <c r="ET2301">
        <v>0</v>
      </c>
      <c r="EU2301">
        <v>0</v>
      </c>
      <c r="EV2301">
        <v>0</v>
      </c>
      <c r="EW2301">
        <v>0</v>
      </c>
      <c r="EX2301">
        <v>0</v>
      </c>
      <c r="FQ2301">
        <v>0</v>
      </c>
      <c r="FR2301">
        <f t="shared" si="1862"/>
        <v>0</v>
      </c>
      <c r="FS2301">
        <v>0</v>
      </c>
      <c r="FX2301">
        <v>70</v>
      </c>
      <c r="FY2301">
        <v>10</v>
      </c>
      <c r="GA2301" t="s">
        <v>3</v>
      </c>
      <c r="GD2301">
        <v>0</v>
      </c>
      <c r="GF2301">
        <v>828582171</v>
      </c>
      <c r="GG2301">
        <v>2</v>
      </c>
      <c r="GH2301">
        <v>1</v>
      </c>
      <c r="GI2301">
        <v>-2</v>
      </c>
      <c r="GJ2301">
        <v>0</v>
      </c>
      <c r="GK2301">
        <f>ROUND(R2301*(R12)/100,2)</f>
        <v>0</v>
      </c>
      <c r="GL2301">
        <f t="shared" si="1863"/>
        <v>0</v>
      </c>
      <c r="GM2301">
        <f t="shared" si="1880"/>
        <v>0</v>
      </c>
      <c r="GN2301">
        <f t="shared" si="1881"/>
        <v>0</v>
      </c>
      <c r="GO2301">
        <f t="shared" si="1882"/>
        <v>0</v>
      </c>
      <c r="GP2301">
        <f t="shared" si="1883"/>
        <v>0</v>
      </c>
      <c r="GR2301">
        <v>0</v>
      </c>
      <c r="GS2301">
        <v>3</v>
      </c>
      <c r="GT2301">
        <v>0</v>
      </c>
      <c r="GU2301" t="s">
        <v>3</v>
      </c>
      <c r="GV2301">
        <f t="shared" si="1873"/>
        <v>0</v>
      </c>
      <c r="GW2301">
        <v>1</v>
      </c>
      <c r="GX2301">
        <f t="shared" si="1865"/>
        <v>0</v>
      </c>
      <c r="HA2301">
        <v>0</v>
      </c>
      <c r="HB2301">
        <v>0</v>
      </c>
      <c r="HC2301">
        <f t="shared" si="1866"/>
        <v>0</v>
      </c>
      <c r="HE2301" t="s">
        <v>3</v>
      </c>
      <c r="HF2301" t="s">
        <v>3</v>
      </c>
      <c r="IK2301">
        <f t="shared" si="1867"/>
        <v>0</v>
      </c>
    </row>
    <row r="2302" spans="1:245" x14ac:dyDescent="0.2">
      <c r="A2302">
        <v>18</v>
      </c>
      <c r="B2302">
        <v>1</v>
      </c>
      <c r="C2302">
        <v>775</v>
      </c>
      <c r="E2302" t="s">
        <v>396</v>
      </c>
      <c r="F2302" t="s">
        <v>415</v>
      </c>
      <c r="G2302" t="s">
        <v>416</v>
      </c>
      <c r="H2302" t="s">
        <v>27</v>
      </c>
      <c r="I2302">
        <f>I2300*J2302</f>
        <v>0</v>
      </c>
      <c r="J2302">
        <v>14.266664</v>
      </c>
      <c r="O2302">
        <f t="shared" si="1833"/>
        <v>0</v>
      </c>
      <c r="P2302">
        <f t="shared" si="1834"/>
        <v>0</v>
      </c>
      <c r="Q2302">
        <f t="shared" si="1835"/>
        <v>0</v>
      </c>
      <c r="R2302">
        <f t="shared" si="1836"/>
        <v>0</v>
      </c>
      <c r="S2302">
        <f t="shared" si="1837"/>
        <v>0</v>
      </c>
      <c r="T2302">
        <f t="shared" si="1838"/>
        <v>0</v>
      </c>
      <c r="U2302">
        <f t="shared" si="1839"/>
        <v>0</v>
      </c>
      <c r="V2302">
        <f t="shared" si="1840"/>
        <v>0</v>
      </c>
      <c r="W2302">
        <f t="shared" si="1841"/>
        <v>0</v>
      </c>
      <c r="X2302">
        <f t="shared" si="1842"/>
        <v>0</v>
      </c>
      <c r="Y2302">
        <f t="shared" si="1843"/>
        <v>0</v>
      </c>
      <c r="AA2302">
        <v>52421674</v>
      </c>
      <c r="AB2302">
        <f t="shared" si="1844"/>
        <v>2679.67</v>
      </c>
      <c r="AC2302">
        <f t="shared" si="1868"/>
        <v>2679.67</v>
      </c>
      <c r="AD2302">
        <f t="shared" si="1876"/>
        <v>0</v>
      </c>
      <c r="AE2302">
        <f t="shared" si="1877"/>
        <v>0</v>
      </c>
      <c r="AF2302">
        <f t="shared" si="1874"/>
        <v>0</v>
      </c>
      <c r="AG2302">
        <f t="shared" si="1848"/>
        <v>0</v>
      </c>
      <c r="AH2302">
        <f t="shared" si="1875"/>
        <v>0</v>
      </c>
      <c r="AI2302">
        <f t="shared" si="1878"/>
        <v>0</v>
      </c>
      <c r="AJ2302">
        <f t="shared" si="1850"/>
        <v>0</v>
      </c>
      <c r="AK2302">
        <v>2679.67</v>
      </c>
      <c r="AL2302">
        <v>2679.67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70</v>
      </c>
      <c r="AU2302">
        <v>10</v>
      </c>
      <c r="AV2302">
        <v>1</v>
      </c>
      <c r="AW2302">
        <v>1</v>
      </c>
      <c r="AZ2302">
        <v>1</v>
      </c>
      <c r="BA2302">
        <v>1</v>
      </c>
      <c r="BB2302">
        <v>1</v>
      </c>
      <c r="BC2302">
        <v>1</v>
      </c>
      <c r="BD2302" t="s">
        <v>3</v>
      </c>
      <c r="BE2302" t="s">
        <v>3</v>
      </c>
      <c r="BF2302" t="s">
        <v>3</v>
      </c>
      <c r="BG2302" t="s">
        <v>3</v>
      </c>
      <c r="BH2302">
        <v>3</v>
      </c>
      <c r="BI2302">
        <v>4</v>
      </c>
      <c r="BJ2302" t="s">
        <v>417</v>
      </c>
      <c r="BM2302">
        <v>0</v>
      </c>
      <c r="BN2302">
        <v>0</v>
      </c>
      <c r="BO2302" t="s">
        <v>3</v>
      </c>
      <c r="BP2302">
        <v>0</v>
      </c>
      <c r="BQ2302">
        <v>1</v>
      </c>
      <c r="BR2302">
        <v>0</v>
      </c>
      <c r="BS2302">
        <v>1</v>
      </c>
      <c r="BT2302">
        <v>1</v>
      </c>
      <c r="BU2302">
        <v>1</v>
      </c>
      <c r="BV2302">
        <v>1</v>
      </c>
      <c r="BW2302">
        <v>1</v>
      </c>
      <c r="BX2302">
        <v>1</v>
      </c>
      <c r="BY2302" t="s">
        <v>3</v>
      </c>
      <c r="BZ2302">
        <v>70</v>
      </c>
      <c r="CA2302">
        <v>10</v>
      </c>
      <c r="CE2302">
        <v>0</v>
      </c>
      <c r="CF2302">
        <v>0</v>
      </c>
      <c r="CG2302">
        <v>0</v>
      </c>
      <c r="CM2302">
        <v>0</v>
      </c>
      <c r="CN2302" t="s">
        <v>3</v>
      </c>
      <c r="CO2302">
        <v>0</v>
      </c>
      <c r="CP2302">
        <f t="shared" si="1851"/>
        <v>0</v>
      </c>
      <c r="CQ2302">
        <f t="shared" si="1852"/>
        <v>2679.67</v>
      </c>
      <c r="CR2302">
        <f t="shared" si="1879"/>
        <v>0</v>
      </c>
      <c r="CS2302">
        <f t="shared" si="1854"/>
        <v>0</v>
      </c>
      <c r="CT2302">
        <f t="shared" si="1855"/>
        <v>0</v>
      </c>
      <c r="CU2302">
        <f t="shared" si="1856"/>
        <v>0</v>
      </c>
      <c r="CV2302">
        <f t="shared" si="1857"/>
        <v>0</v>
      </c>
      <c r="CW2302">
        <f t="shared" si="1858"/>
        <v>0</v>
      </c>
      <c r="CX2302">
        <f t="shared" si="1859"/>
        <v>0</v>
      </c>
      <c r="CY2302">
        <f t="shared" si="1860"/>
        <v>0</v>
      </c>
      <c r="CZ2302">
        <f t="shared" si="1861"/>
        <v>0</v>
      </c>
      <c r="DC2302" t="s">
        <v>3</v>
      </c>
      <c r="DD2302" t="s">
        <v>3</v>
      </c>
      <c r="DE2302" t="s">
        <v>3</v>
      </c>
      <c r="DF2302" t="s">
        <v>3</v>
      </c>
      <c r="DG2302" t="s">
        <v>3</v>
      </c>
      <c r="DH2302" t="s">
        <v>3</v>
      </c>
      <c r="DI2302" t="s">
        <v>3</v>
      </c>
      <c r="DJ2302" t="s">
        <v>3</v>
      </c>
      <c r="DK2302" t="s">
        <v>3</v>
      </c>
      <c r="DL2302" t="s">
        <v>3</v>
      </c>
      <c r="DM2302" t="s">
        <v>3</v>
      </c>
      <c r="DN2302">
        <v>0</v>
      </c>
      <c r="DO2302">
        <v>0</v>
      </c>
      <c r="DP2302">
        <v>1</v>
      </c>
      <c r="DQ2302">
        <v>1</v>
      </c>
      <c r="DU2302">
        <v>1009</v>
      </c>
      <c r="DV2302" t="s">
        <v>27</v>
      </c>
      <c r="DW2302" t="s">
        <v>27</v>
      </c>
      <c r="DX2302">
        <v>1000</v>
      </c>
      <c r="EE2302">
        <v>51482689</v>
      </c>
      <c r="EF2302">
        <v>1</v>
      </c>
      <c r="EG2302" t="s">
        <v>21</v>
      </c>
      <c r="EH2302">
        <v>0</v>
      </c>
      <c r="EI2302" t="s">
        <v>3</v>
      </c>
      <c r="EJ2302">
        <v>4</v>
      </c>
      <c r="EK2302">
        <v>0</v>
      </c>
      <c r="EL2302" t="s">
        <v>22</v>
      </c>
      <c r="EM2302" t="s">
        <v>23</v>
      </c>
      <c r="EO2302" t="s">
        <v>3</v>
      </c>
      <c r="EQ2302">
        <v>0</v>
      </c>
      <c r="ER2302">
        <v>2679.67</v>
      </c>
      <c r="ES2302">
        <v>2679.67</v>
      </c>
      <c r="ET2302">
        <v>0</v>
      </c>
      <c r="EU2302">
        <v>0</v>
      </c>
      <c r="EV2302">
        <v>0</v>
      </c>
      <c r="EW2302">
        <v>0</v>
      </c>
      <c r="EX2302">
        <v>0</v>
      </c>
      <c r="FQ2302">
        <v>0</v>
      </c>
      <c r="FR2302">
        <f t="shared" si="1862"/>
        <v>0</v>
      </c>
      <c r="FS2302">
        <v>0</v>
      </c>
      <c r="FX2302">
        <v>70</v>
      </c>
      <c r="FY2302">
        <v>10</v>
      </c>
      <c r="GA2302" t="s">
        <v>3</v>
      </c>
      <c r="GD2302">
        <v>0</v>
      </c>
      <c r="GF2302">
        <v>828582171</v>
      </c>
      <c r="GG2302">
        <v>2</v>
      </c>
      <c r="GH2302">
        <v>1</v>
      </c>
      <c r="GI2302">
        <v>-2</v>
      </c>
      <c r="GJ2302">
        <v>0</v>
      </c>
      <c r="GK2302">
        <f>ROUND(R2302*(R12)/100,2)</f>
        <v>0</v>
      </c>
      <c r="GL2302">
        <f t="shared" si="1863"/>
        <v>0</v>
      </c>
      <c r="GM2302">
        <f t="shared" si="1880"/>
        <v>0</v>
      </c>
      <c r="GN2302">
        <f t="shared" si="1881"/>
        <v>0</v>
      </c>
      <c r="GO2302">
        <f t="shared" si="1882"/>
        <v>0</v>
      </c>
      <c r="GP2302">
        <f t="shared" si="1883"/>
        <v>0</v>
      </c>
      <c r="GR2302">
        <v>0</v>
      </c>
      <c r="GS2302">
        <v>3</v>
      </c>
      <c r="GT2302">
        <v>0</v>
      </c>
      <c r="GU2302" t="s">
        <v>3</v>
      </c>
      <c r="GV2302">
        <f t="shared" si="1873"/>
        <v>0</v>
      </c>
      <c r="GW2302">
        <v>1</v>
      </c>
      <c r="GX2302">
        <f t="shared" si="1865"/>
        <v>0</v>
      </c>
      <c r="HA2302">
        <v>0</v>
      </c>
      <c r="HB2302">
        <v>0</v>
      </c>
      <c r="HC2302">
        <f t="shared" si="1866"/>
        <v>0</v>
      </c>
      <c r="HE2302" t="s">
        <v>3</v>
      </c>
      <c r="HF2302" t="s">
        <v>3</v>
      </c>
      <c r="IK2302">
        <f t="shared" si="1867"/>
        <v>0</v>
      </c>
    </row>
    <row r="2303" spans="1:245" x14ac:dyDescent="0.2">
      <c r="A2303">
        <v>17</v>
      </c>
      <c r="B2303">
        <v>1</v>
      </c>
      <c r="C2303">
        <f>ROW(SmtRes!A780)</f>
        <v>780</v>
      </c>
      <c r="D2303">
        <f>ROW(EtalonRes!A749)</f>
        <v>749</v>
      </c>
      <c r="E2303" t="s">
        <v>163</v>
      </c>
      <c r="F2303" t="s">
        <v>411</v>
      </c>
      <c r="G2303" t="s">
        <v>412</v>
      </c>
      <c r="H2303" t="s">
        <v>70</v>
      </c>
      <c r="I2303">
        <v>0</v>
      </c>
      <c r="J2303">
        <v>0</v>
      </c>
      <c r="O2303">
        <f t="shared" si="1833"/>
        <v>0</v>
      </c>
      <c r="P2303">
        <f t="shared" si="1834"/>
        <v>0</v>
      </c>
      <c r="Q2303">
        <f t="shared" si="1835"/>
        <v>0</v>
      </c>
      <c r="R2303">
        <f t="shared" si="1836"/>
        <v>0</v>
      </c>
      <c r="S2303">
        <f t="shared" si="1837"/>
        <v>0</v>
      </c>
      <c r="T2303">
        <f t="shared" si="1838"/>
        <v>0</v>
      </c>
      <c r="U2303">
        <f t="shared" si="1839"/>
        <v>0</v>
      </c>
      <c r="V2303">
        <f t="shared" si="1840"/>
        <v>0</v>
      </c>
      <c r="W2303">
        <f t="shared" si="1841"/>
        <v>0</v>
      </c>
      <c r="X2303">
        <f t="shared" si="1842"/>
        <v>0</v>
      </c>
      <c r="Y2303">
        <f t="shared" si="1843"/>
        <v>0</v>
      </c>
      <c r="AA2303">
        <v>52421674</v>
      </c>
      <c r="AB2303">
        <f t="shared" si="1844"/>
        <v>33703.800000000003</v>
      </c>
      <c r="AC2303">
        <f t="shared" si="1868"/>
        <v>30225.75</v>
      </c>
      <c r="AD2303">
        <f t="shared" si="1876"/>
        <v>1123.06</v>
      </c>
      <c r="AE2303">
        <f t="shared" si="1877"/>
        <v>471.72</v>
      </c>
      <c r="AF2303">
        <f t="shared" si="1874"/>
        <v>2354.9899999999998</v>
      </c>
      <c r="AG2303">
        <f t="shared" si="1848"/>
        <v>0</v>
      </c>
      <c r="AH2303">
        <f t="shared" si="1875"/>
        <v>10.3</v>
      </c>
      <c r="AI2303">
        <f t="shared" si="1878"/>
        <v>0</v>
      </c>
      <c r="AJ2303">
        <f t="shared" si="1850"/>
        <v>0</v>
      </c>
      <c r="AK2303">
        <v>33703.800000000003</v>
      </c>
      <c r="AL2303">
        <v>30225.75</v>
      </c>
      <c r="AM2303">
        <v>1123.06</v>
      </c>
      <c r="AN2303">
        <v>471.72</v>
      </c>
      <c r="AO2303">
        <v>2354.9899999999998</v>
      </c>
      <c r="AP2303">
        <v>0</v>
      </c>
      <c r="AQ2303">
        <v>10.3</v>
      </c>
      <c r="AR2303">
        <v>0</v>
      </c>
      <c r="AS2303">
        <v>0</v>
      </c>
      <c r="AT2303">
        <v>70</v>
      </c>
      <c r="AU2303">
        <v>10</v>
      </c>
      <c r="AV2303">
        <v>1</v>
      </c>
      <c r="AW2303">
        <v>1</v>
      </c>
      <c r="AZ2303">
        <v>1</v>
      </c>
      <c r="BA2303">
        <v>1</v>
      </c>
      <c r="BB2303">
        <v>1</v>
      </c>
      <c r="BC2303">
        <v>1</v>
      </c>
      <c r="BD2303" t="s">
        <v>3</v>
      </c>
      <c r="BE2303" t="s">
        <v>3</v>
      </c>
      <c r="BF2303" t="s">
        <v>3</v>
      </c>
      <c r="BG2303" t="s">
        <v>3</v>
      </c>
      <c r="BH2303">
        <v>0</v>
      </c>
      <c r="BI2303">
        <v>4</v>
      </c>
      <c r="BJ2303" t="s">
        <v>413</v>
      </c>
      <c r="BM2303">
        <v>0</v>
      </c>
      <c r="BN2303">
        <v>0</v>
      </c>
      <c r="BO2303" t="s">
        <v>3</v>
      </c>
      <c r="BP2303">
        <v>0</v>
      </c>
      <c r="BQ2303">
        <v>1</v>
      </c>
      <c r="BR2303">
        <v>0</v>
      </c>
      <c r="BS2303">
        <v>1</v>
      </c>
      <c r="BT2303">
        <v>1</v>
      </c>
      <c r="BU2303">
        <v>1</v>
      </c>
      <c r="BV2303">
        <v>1</v>
      </c>
      <c r="BW2303">
        <v>1</v>
      </c>
      <c r="BX2303">
        <v>1</v>
      </c>
      <c r="BY2303" t="s">
        <v>3</v>
      </c>
      <c r="BZ2303">
        <v>70</v>
      </c>
      <c r="CA2303">
        <v>10</v>
      </c>
      <c r="CE2303">
        <v>0</v>
      </c>
      <c r="CF2303">
        <v>0</v>
      </c>
      <c r="CG2303">
        <v>0</v>
      </c>
      <c r="CM2303">
        <v>0</v>
      </c>
      <c r="CN2303" t="s">
        <v>3</v>
      </c>
      <c r="CO2303">
        <v>0</v>
      </c>
      <c r="CP2303">
        <f t="shared" si="1851"/>
        <v>0</v>
      </c>
      <c r="CQ2303">
        <f t="shared" si="1852"/>
        <v>30225.75</v>
      </c>
      <c r="CR2303">
        <f t="shared" si="1879"/>
        <v>1123.06</v>
      </c>
      <c r="CS2303">
        <f t="shared" si="1854"/>
        <v>471.72</v>
      </c>
      <c r="CT2303">
        <f t="shared" si="1855"/>
        <v>2354.9899999999998</v>
      </c>
      <c r="CU2303">
        <f t="shared" si="1856"/>
        <v>0</v>
      </c>
      <c r="CV2303">
        <f t="shared" si="1857"/>
        <v>10.3</v>
      </c>
      <c r="CW2303">
        <f t="shared" si="1858"/>
        <v>0</v>
      </c>
      <c r="CX2303">
        <f t="shared" si="1859"/>
        <v>0</v>
      </c>
      <c r="CY2303">
        <f t="shared" si="1860"/>
        <v>0</v>
      </c>
      <c r="CZ2303">
        <f t="shared" si="1861"/>
        <v>0</v>
      </c>
      <c r="DC2303" t="s">
        <v>3</v>
      </c>
      <c r="DD2303" t="s">
        <v>3</v>
      </c>
      <c r="DE2303" t="s">
        <v>3</v>
      </c>
      <c r="DF2303" t="s">
        <v>3</v>
      </c>
      <c r="DG2303" t="s">
        <v>3</v>
      </c>
      <c r="DH2303" t="s">
        <v>3</v>
      </c>
      <c r="DI2303" t="s">
        <v>3</v>
      </c>
      <c r="DJ2303" t="s">
        <v>3</v>
      </c>
      <c r="DK2303" t="s">
        <v>3</v>
      </c>
      <c r="DL2303" t="s">
        <v>3</v>
      </c>
      <c r="DM2303" t="s">
        <v>3</v>
      </c>
      <c r="DN2303">
        <v>0</v>
      </c>
      <c r="DO2303">
        <v>0</v>
      </c>
      <c r="DP2303">
        <v>1</v>
      </c>
      <c r="DQ2303">
        <v>1</v>
      </c>
      <c r="DU2303">
        <v>1005</v>
      </c>
      <c r="DV2303" t="s">
        <v>70</v>
      </c>
      <c r="DW2303" t="s">
        <v>70</v>
      </c>
      <c r="DX2303">
        <v>100</v>
      </c>
      <c r="EE2303">
        <v>51482689</v>
      </c>
      <c r="EF2303">
        <v>1</v>
      </c>
      <c r="EG2303" t="s">
        <v>21</v>
      </c>
      <c r="EH2303">
        <v>0</v>
      </c>
      <c r="EI2303" t="s">
        <v>3</v>
      </c>
      <c r="EJ2303">
        <v>4</v>
      </c>
      <c r="EK2303">
        <v>0</v>
      </c>
      <c r="EL2303" t="s">
        <v>22</v>
      </c>
      <c r="EM2303" t="s">
        <v>23</v>
      </c>
      <c r="EO2303" t="s">
        <v>3</v>
      </c>
      <c r="EQ2303">
        <v>0</v>
      </c>
      <c r="ER2303">
        <v>33703.800000000003</v>
      </c>
      <c r="ES2303">
        <v>30225.75</v>
      </c>
      <c r="ET2303">
        <v>1123.06</v>
      </c>
      <c r="EU2303">
        <v>471.72</v>
      </c>
      <c r="EV2303">
        <v>2354.9899999999998</v>
      </c>
      <c r="EW2303">
        <v>10.3</v>
      </c>
      <c r="EX2303">
        <v>0</v>
      </c>
      <c r="EY2303">
        <v>0</v>
      </c>
      <c r="FQ2303">
        <v>0</v>
      </c>
      <c r="FR2303">
        <f t="shared" si="1862"/>
        <v>0</v>
      </c>
      <c r="FS2303">
        <v>0</v>
      </c>
      <c r="FX2303">
        <v>70</v>
      </c>
      <c r="FY2303">
        <v>10</v>
      </c>
      <c r="GA2303" t="s">
        <v>3</v>
      </c>
      <c r="GD2303">
        <v>0</v>
      </c>
      <c r="GF2303">
        <v>984254255</v>
      </c>
      <c r="GG2303">
        <v>2</v>
      </c>
      <c r="GH2303">
        <v>1</v>
      </c>
      <c r="GI2303">
        <v>-2</v>
      </c>
      <c r="GJ2303">
        <v>0</v>
      </c>
      <c r="GK2303">
        <f>ROUND(R2303*(R12)/100,2)</f>
        <v>0</v>
      </c>
      <c r="GL2303">
        <f t="shared" si="1863"/>
        <v>0</v>
      </c>
      <c r="GM2303">
        <f t="shared" si="1880"/>
        <v>0</v>
      </c>
      <c r="GN2303">
        <f t="shared" si="1881"/>
        <v>0</v>
      </c>
      <c r="GO2303">
        <f t="shared" si="1882"/>
        <v>0</v>
      </c>
      <c r="GP2303">
        <f t="shared" si="1883"/>
        <v>0</v>
      </c>
      <c r="GR2303">
        <v>0</v>
      </c>
      <c r="GS2303">
        <v>3</v>
      </c>
      <c r="GT2303">
        <v>0</v>
      </c>
      <c r="GU2303" t="s">
        <v>3</v>
      </c>
      <c r="GV2303">
        <f t="shared" si="1873"/>
        <v>0</v>
      </c>
      <c r="GW2303">
        <v>1</v>
      </c>
      <c r="GX2303">
        <f t="shared" si="1865"/>
        <v>0</v>
      </c>
      <c r="HA2303">
        <v>0</v>
      </c>
      <c r="HB2303">
        <v>0</v>
      </c>
      <c r="HC2303">
        <f t="shared" si="1866"/>
        <v>0</v>
      </c>
      <c r="HE2303" t="s">
        <v>3</v>
      </c>
      <c r="HF2303" t="s">
        <v>3</v>
      </c>
      <c r="IK2303">
        <f t="shared" si="1867"/>
        <v>0</v>
      </c>
    </row>
    <row r="2304" spans="1:245" x14ac:dyDescent="0.2">
      <c r="A2304">
        <v>18</v>
      </c>
      <c r="B2304">
        <v>1</v>
      </c>
      <c r="C2304">
        <v>779</v>
      </c>
      <c r="E2304" t="s">
        <v>459</v>
      </c>
      <c r="F2304" t="s">
        <v>415</v>
      </c>
      <c r="G2304" t="s">
        <v>416</v>
      </c>
      <c r="H2304" t="s">
        <v>27</v>
      </c>
      <c r="I2304">
        <f>I2303*J2304</f>
        <v>0</v>
      </c>
      <c r="J2304">
        <v>-10.7</v>
      </c>
      <c r="O2304">
        <f t="shared" si="1833"/>
        <v>0</v>
      </c>
      <c r="P2304">
        <f t="shared" si="1834"/>
        <v>0</v>
      </c>
      <c r="Q2304">
        <f t="shared" si="1835"/>
        <v>0</v>
      </c>
      <c r="R2304">
        <f t="shared" si="1836"/>
        <v>0</v>
      </c>
      <c r="S2304">
        <f t="shared" si="1837"/>
        <v>0</v>
      </c>
      <c r="T2304">
        <f t="shared" si="1838"/>
        <v>0</v>
      </c>
      <c r="U2304">
        <f t="shared" si="1839"/>
        <v>0</v>
      </c>
      <c r="V2304">
        <f t="shared" si="1840"/>
        <v>0</v>
      </c>
      <c r="W2304">
        <f t="shared" si="1841"/>
        <v>0</v>
      </c>
      <c r="X2304">
        <f t="shared" si="1842"/>
        <v>0</v>
      </c>
      <c r="Y2304">
        <f t="shared" si="1843"/>
        <v>0</v>
      </c>
      <c r="AA2304">
        <v>52421674</v>
      </c>
      <c r="AB2304">
        <f t="shared" si="1844"/>
        <v>2679.67</v>
      </c>
      <c r="AC2304">
        <f t="shared" si="1868"/>
        <v>2679.67</v>
      </c>
      <c r="AD2304">
        <f t="shared" si="1876"/>
        <v>0</v>
      </c>
      <c r="AE2304">
        <f t="shared" si="1877"/>
        <v>0</v>
      </c>
      <c r="AF2304">
        <f t="shared" si="1874"/>
        <v>0</v>
      </c>
      <c r="AG2304">
        <f t="shared" si="1848"/>
        <v>0</v>
      </c>
      <c r="AH2304">
        <f t="shared" si="1875"/>
        <v>0</v>
      </c>
      <c r="AI2304">
        <f t="shared" si="1878"/>
        <v>0</v>
      </c>
      <c r="AJ2304">
        <f t="shared" si="1850"/>
        <v>0</v>
      </c>
      <c r="AK2304">
        <v>2679.67</v>
      </c>
      <c r="AL2304">
        <v>2679.67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70</v>
      </c>
      <c r="AU2304">
        <v>10</v>
      </c>
      <c r="AV2304">
        <v>1</v>
      </c>
      <c r="AW2304">
        <v>1</v>
      </c>
      <c r="AZ2304">
        <v>1</v>
      </c>
      <c r="BA2304">
        <v>1</v>
      </c>
      <c r="BB2304">
        <v>1</v>
      </c>
      <c r="BC2304">
        <v>1</v>
      </c>
      <c r="BD2304" t="s">
        <v>3</v>
      </c>
      <c r="BE2304" t="s">
        <v>3</v>
      </c>
      <c r="BF2304" t="s">
        <v>3</v>
      </c>
      <c r="BG2304" t="s">
        <v>3</v>
      </c>
      <c r="BH2304">
        <v>3</v>
      </c>
      <c r="BI2304">
        <v>4</v>
      </c>
      <c r="BJ2304" t="s">
        <v>417</v>
      </c>
      <c r="BM2304">
        <v>0</v>
      </c>
      <c r="BN2304">
        <v>0</v>
      </c>
      <c r="BO2304" t="s">
        <v>3</v>
      </c>
      <c r="BP2304">
        <v>0</v>
      </c>
      <c r="BQ2304">
        <v>1</v>
      </c>
      <c r="BR2304">
        <v>1</v>
      </c>
      <c r="BS2304">
        <v>1</v>
      </c>
      <c r="BT2304">
        <v>1</v>
      </c>
      <c r="BU2304">
        <v>1</v>
      </c>
      <c r="BV2304">
        <v>1</v>
      </c>
      <c r="BW2304">
        <v>1</v>
      </c>
      <c r="BX2304">
        <v>1</v>
      </c>
      <c r="BY2304" t="s">
        <v>3</v>
      </c>
      <c r="BZ2304">
        <v>70</v>
      </c>
      <c r="CA2304">
        <v>10</v>
      </c>
      <c r="CE2304">
        <v>0</v>
      </c>
      <c r="CF2304">
        <v>0</v>
      </c>
      <c r="CG2304">
        <v>0</v>
      </c>
      <c r="CM2304">
        <v>0</v>
      </c>
      <c r="CN2304" t="s">
        <v>3</v>
      </c>
      <c r="CO2304">
        <v>0</v>
      </c>
      <c r="CP2304">
        <f t="shared" si="1851"/>
        <v>0</v>
      </c>
      <c r="CQ2304">
        <f t="shared" si="1852"/>
        <v>2679.67</v>
      </c>
      <c r="CR2304">
        <f t="shared" si="1879"/>
        <v>0</v>
      </c>
      <c r="CS2304">
        <f t="shared" si="1854"/>
        <v>0</v>
      </c>
      <c r="CT2304">
        <f t="shared" si="1855"/>
        <v>0</v>
      </c>
      <c r="CU2304">
        <f t="shared" si="1856"/>
        <v>0</v>
      </c>
      <c r="CV2304">
        <f t="shared" si="1857"/>
        <v>0</v>
      </c>
      <c r="CW2304">
        <f t="shared" si="1858"/>
        <v>0</v>
      </c>
      <c r="CX2304">
        <f t="shared" si="1859"/>
        <v>0</v>
      </c>
      <c r="CY2304">
        <f t="shared" si="1860"/>
        <v>0</v>
      </c>
      <c r="CZ2304">
        <f t="shared" si="1861"/>
        <v>0</v>
      </c>
      <c r="DC2304" t="s">
        <v>3</v>
      </c>
      <c r="DD2304" t="s">
        <v>3</v>
      </c>
      <c r="DE2304" t="s">
        <v>3</v>
      </c>
      <c r="DF2304" t="s">
        <v>3</v>
      </c>
      <c r="DG2304" t="s">
        <v>3</v>
      </c>
      <c r="DH2304" t="s">
        <v>3</v>
      </c>
      <c r="DI2304" t="s">
        <v>3</v>
      </c>
      <c r="DJ2304" t="s">
        <v>3</v>
      </c>
      <c r="DK2304" t="s">
        <v>3</v>
      </c>
      <c r="DL2304" t="s">
        <v>3</v>
      </c>
      <c r="DM2304" t="s">
        <v>3</v>
      </c>
      <c r="DN2304">
        <v>0</v>
      </c>
      <c r="DO2304">
        <v>0</v>
      </c>
      <c r="DP2304">
        <v>1</v>
      </c>
      <c r="DQ2304">
        <v>1</v>
      </c>
      <c r="DU2304">
        <v>1009</v>
      </c>
      <c r="DV2304" t="s">
        <v>27</v>
      </c>
      <c r="DW2304" t="s">
        <v>27</v>
      </c>
      <c r="DX2304">
        <v>1000</v>
      </c>
      <c r="EE2304">
        <v>51482689</v>
      </c>
      <c r="EF2304">
        <v>1</v>
      </c>
      <c r="EG2304" t="s">
        <v>21</v>
      </c>
      <c r="EH2304">
        <v>0</v>
      </c>
      <c r="EI2304" t="s">
        <v>3</v>
      </c>
      <c r="EJ2304">
        <v>4</v>
      </c>
      <c r="EK2304">
        <v>0</v>
      </c>
      <c r="EL2304" t="s">
        <v>22</v>
      </c>
      <c r="EM2304" t="s">
        <v>23</v>
      </c>
      <c r="EO2304" t="s">
        <v>3</v>
      </c>
      <c r="EQ2304">
        <v>32768</v>
      </c>
      <c r="ER2304">
        <v>2679.67</v>
      </c>
      <c r="ES2304">
        <v>2679.67</v>
      </c>
      <c r="ET2304">
        <v>0</v>
      </c>
      <c r="EU2304">
        <v>0</v>
      </c>
      <c r="EV2304">
        <v>0</v>
      </c>
      <c r="EW2304">
        <v>0</v>
      </c>
      <c r="EX2304">
        <v>0</v>
      </c>
      <c r="FQ2304">
        <v>0</v>
      </c>
      <c r="FR2304">
        <f t="shared" si="1862"/>
        <v>0</v>
      </c>
      <c r="FS2304">
        <v>0</v>
      </c>
      <c r="FX2304">
        <v>70</v>
      </c>
      <c r="FY2304">
        <v>10</v>
      </c>
      <c r="GA2304" t="s">
        <v>3</v>
      </c>
      <c r="GD2304">
        <v>0</v>
      </c>
      <c r="GF2304">
        <v>828582171</v>
      </c>
      <c r="GG2304">
        <v>2</v>
      </c>
      <c r="GH2304">
        <v>1</v>
      </c>
      <c r="GI2304">
        <v>-2</v>
      </c>
      <c r="GJ2304">
        <v>0</v>
      </c>
      <c r="GK2304">
        <f>ROUND(R2304*(R12)/100,2)</f>
        <v>0</v>
      </c>
      <c r="GL2304">
        <f t="shared" si="1863"/>
        <v>0</v>
      </c>
      <c r="GM2304">
        <f t="shared" si="1880"/>
        <v>0</v>
      </c>
      <c r="GN2304">
        <f t="shared" si="1881"/>
        <v>0</v>
      </c>
      <c r="GO2304">
        <f t="shared" si="1882"/>
        <v>0</v>
      </c>
      <c r="GP2304">
        <f t="shared" si="1883"/>
        <v>0</v>
      </c>
      <c r="GR2304">
        <v>0</v>
      </c>
      <c r="GS2304">
        <v>3</v>
      </c>
      <c r="GT2304">
        <v>0</v>
      </c>
      <c r="GU2304" t="s">
        <v>3</v>
      </c>
      <c r="GV2304">
        <f t="shared" si="1873"/>
        <v>0</v>
      </c>
      <c r="GW2304">
        <v>1</v>
      </c>
      <c r="GX2304">
        <f t="shared" si="1865"/>
        <v>0</v>
      </c>
      <c r="HA2304">
        <v>0</v>
      </c>
      <c r="HB2304">
        <v>0</v>
      </c>
      <c r="HC2304">
        <f t="shared" si="1866"/>
        <v>0</v>
      </c>
      <c r="HE2304" t="s">
        <v>3</v>
      </c>
      <c r="HF2304" t="s">
        <v>3</v>
      </c>
      <c r="IK2304">
        <f t="shared" si="1867"/>
        <v>0</v>
      </c>
    </row>
    <row r="2305" spans="1:245" x14ac:dyDescent="0.2">
      <c r="A2305">
        <v>18</v>
      </c>
      <c r="B2305">
        <v>1</v>
      </c>
      <c r="C2305">
        <v>780</v>
      </c>
      <c r="E2305" t="s">
        <v>460</v>
      </c>
      <c r="F2305" t="s">
        <v>415</v>
      </c>
      <c r="G2305" t="s">
        <v>416</v>
      </c>
      <c r="H2305" t="s">
        <v>27</v>
      </c>
      <c r="I2305">
        <f>I2303*J2305</f>
        <v>0</v>
      </c>
      <c r="J2305">
        <v>14.266664</v>
      </c>
      <c r="O2305">
        <f t="shared" si="1833"/>
        <v>0</v>
      </c>
      <c r="P2305">
        <f t="shared" si="1834"/>
        <v>0</v>
      </c>
      <c r="Q2305">
        <f t="shared" si="1835"/>
        <v>0</v>
      </c>
      <c r="R2305">
        <f t="shared" si="1836"/>
        <v>0</v>
      </c>
      <c r="S2305">
        <f t="shared" si="1837"/>
        <v>0</v>
      </c>
      <c r="T2305">
        <f t="shared" si="1838"/>
        <v>0</v>
      </c>
      <c r="U2305">
        <f t="shared" si="1839"/>
        <v>0</v>
      </c>
      <c r="V2305">
        <f t="shared" si="1840"/>
        <v>0</v>
      </c>
      <c r="W2305">
        <f t="shared" si="1841"/>
        <v>0</v>
      </c>
      <c r="X2305">
        <f t="shared" si="1842"/>
        <v>0</v>
      </c>
      <c r="Y2305">
        <f t="shared" si="1843"/>
        <v>0</v>
      </c>
      <c r="AA2305">
        <v>52421674</v>
      </c>
      <c r="AB2305">
        <f t="shared" si="1844"/>
        <v>2679.67</v>
      </c>
      <c r="AC2305">
        <f t="shared" si="1868"/>
        <v>2679.67</v>
      </c>
      <c r="AD2305">
        <f t="shared" si="1876"/>
        <v>0</v>
      </c>
      <c r="AE2305">
        <f t="shared" si="1877"/>
        <v>0</v>
      </c>
      <c r="AF2305">
        <f t="shared" si="1874"/>
        <v>0</v>
      </c>
      <c r="AG2305">
        <f t="shared" si="1848"/>
        <v>0</v>
      </c>
      <c r="AH2305">
        <f t="shared" si="1875"/>
        <v>0</v>
      </c>
      <c r="AI2305">
        <f t="shared" si="1878"/>
        <v>0</v>
      </c>
      <c r="AJ2305">
        <f t="shared" si="1850"/>
        <v>0</v>
      </c>
      <c r="AK2305">
        <v>2679.67</v>
      </c>
      <c r="AL2305">
        <v>2679.67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70</v>
      </c>
      <c r="AU2305">
        <v>10</v>
      </c>
      <c r="AV2305">
        <v>1</v>
      </c>
      <c r="AW2305">
        <v>1</v>
      </c>
      <c r="AZ2305">
        <v>1</v>
      </c>
      <c r="BA2305">
        <v>1</v>
      </c>
      <c r="BB2305">
        <v>1</v>
      </c>
      <c r="BC2305">
        <v>1</v>
      </c>
      <c r="BD2305" t="s">
        <v>3</v>
      </c>
      <c r="BE2305" t="s">
        <v>3</v>
      </c>
      <c r="BF2305" t="s">
        <v>3</v>
      </c>
      <c r="BG2305" t="s">
        <v>3</v>
      </c>
      <c r="BH2305">
        <v>3</v>
      </c>
      <c r="BI2305">
        <v>4</v>
      </c>
      <c r="BJ2305" t="s">
        <v>417</v>
      </c>
      <c r="BM2305">
        <v>0</v>
      </c>
      <c r="BN2305">
        <v>0</v>
      </c>
      <c r="BO2305" t="s">
        <v>3</v>
      </c>
      <c r="BP2305">
        <v>0</v>
      </c>
      <c r="BQ2305">
        <v>1</v>
      </c>
      <c r="BR2305">
        <v>0</v>
      </c>
      <c r="BS2305">
        <v>1</v>
      </c>
      <c r="BT2305">
        <v>1</v>
      </c>
      <c r="BU2305">
        <v>1</v>
      </c>
      <c r="BV2305">
        <v>1</v>
      </c>
      <c r="BW2305">
        <v>1</v>
      </c>
      <c r="BX2305">
        <v>1</v>
      </c>
      <c r="BY2305" t="s">
        <v>3</v>
      </c>
      <c r="BZ2305">
        <v>70</v>
      </c>
      <c r="CA2305">
        <v>10</v>
      </c>
      <c r="CE2305">
        <v>0</v>
      </c>
      <c r="CF2305">
        <v>0</v>
      </c>
      <c r="CG2305">
        <v>0</v>
      </c>
      <c r="CM2305">
        <v>0</v>
      </c>
      <c r="CN2305" t="s">
        <v>3</v>
      </c>
      <c r="CO2305">
        <v>0</v>
      </c>
      <c r="CP2305">
        <f t="shared" si="1851"/>
        <v>0</v>
      </c>
      <c r="CQ2305">
        <f t="shared" si="1852"/>
        <v>2679.67</v>
      </c>
      <c r="CR2305">
        <f t="shared" si="1879"/>
        <v>0</v>
      </c>
      <c r="CS2305">
        <f t="shared" si="1854"/>
        <v>0</v>
      </c>
      <c r="CT2305">
        <f t="shared" si="1855"/>
        <v>0</v>
      </c>
      <c r="CU2305">
        <f t="shared" si="1856"/>
        <v>0</v>
      </c>
      <c r="CV2305">
        <f t="shared" si="1857"/>
        <v>0</v>
      </c>
      <c r="CW2305">
        <f t="shared" si="1858"/>
        <v>0</v>
      </c>
      <c r="CX2305">
        <f t="shared" si="1859"/>
        <v>0</v>
      </c>
      <c r="CY2305">
        <f t="shared" si="1860"/>
        <v>0</v>
      </c>
      <c r="CZ2305">
        <f t="shared" si="1861"/>
        <v>0</v>
      </c>
      <c r="DC2305" t="s">
        <v>3</v>
      </c>
      <c r="DD2305" t="s">
        <v>3</v>
      </c>
      <c r="DE2305" t="s">
        <v>3</v>
      </c>
      <c r="DF2305" t="s">
        <v>3</v>
      </c>
      <c r="DG2305" t="s">
        <v>3</v>
      </c>
      <c r="DH2305" t="s">
        <v>3</v>
      </c>
      <c r="DI2305" t="s">
        <v>3</v>
      </c>
      <c r="DJ2305" t="s">
        <v>3</v>
      </c>
      <c r="DK2305" t="s">
        <v>3</v>
      </c>
      <c r="DL2305" t="s">
        <v>3</v>
      </c>
      <c r="DM2305" t="s">
        <v>3</v>
      </c>
      <c r="DN2305">
        <v>0</v>
      </c>
      <c r="DO2305">
        <v>0</v>
      </c>
      <c r="DP2305">
        <v>1</v>
      </c>
      <c r="DQ2305">
        <v>1</v>
      </c>
      <c r="DU2305">
        <v>1009</v>
      </c>
      <c r="DV2305" t="s">
        <v>27</v>
      </c>
      <c r="DW2305" t="s">
        <v>27</v>
      </c>
      <c r="DX2305">
        <v>1000</v>
      </c>
      <c r="EE2305">
        <v>51482689</v>
      </c>
      <c r="EF2305">
        <v>1</v>
      </c>
      <c r="EG2305" t="s">
        <v>21</v>
      </c>
      <c r="EH2305">
        <v>0</v>
      </c>
      <c r="EI2305" t="s">
        <v>3</v>
      </c>
      <c r="EJ2305">
        <v>4</v>
      </c>
      <c r="EK2305">
        <v>0</v>
      </c>
      <c r="EL2305" t="s">
        <v>22</v>
      </c>
      <c r="EM2305" t="s">
        <v>23</v>
      </c>
      <c r="EO2305" t="s">
        <v>3</v>
      </c>
      <c r="EQ2305">
        <v>0</v>
      </c>
      <c r="ER2305">
        <v>2679.67</v>
      </c>
      <c r="ES2305">
        <v>2679.67</v>
      </c>
      <c r="ET2305">
        <v>0</v>
      </c>
      <c r="EU2305">
        <v>0</v>
      </c>
      <c r="EV2305">
        <v>0</v>
      </c>
      <c r="EW2305">
        <v>0</v>
      </c>
      <c r="EX2305">
        <v>0</v>
      </c>
      <c r="FQ2305">
        <v>0</v>
      </c>
      <c r="FR2305">
        <f t="shared" si="1862"/>
        <v>0</v>
      </c>
      <c r="FS2305">
        <v>0</v>
      </c>
      <c r="FX2305">
        <v>70</v>
      </c>
      <c r="FY2305">
        <v>10</v>
      </c>
      <c r="GA2305" t="s">
        <v>3</v>
      </c>
      <c r="GD2305">
        <v>0</v>
      </c>
      <c r="GF2305">
        <v>828582171</v>
      </c>
      <c r="GG2305">
        <v>2</v>
      </c>
      <c r="GH2305">
        <v>1</v>
      </c>
      <c r="GI2305">
        <v>-2</v>
      </c>
      <c r="GJ2305">
        <v>0</v>
      </c>
      <c r="GK2305">
        <f>ROUND(R2305*(R12)/100,2)</f>
        <v>0</v>
      </c>
      <c r="GL2305">
        <f t="shared" si="1863"/>
        <v>0</v>
      </c>
      <c r="GM2305">
        <f t="shared" si="1880"/>
        <v>0</v>
      </c>
      <c r="GN2305">
        <f t="shared" si="1881"/>
        <v>0</v>
      </c>
      <c r="GO2305">
        <f t="shared" si="1882"/>
        <v>0</v>
      </c>
      <c r="GP2305">
        <f t="shared" si="1883"/>
        <v>0</v>
      </c>
      <c r="GR2305">
        <v>0</v>
      </c>
      <c r="GS2305">
        <v>3</v>
      </c>
      <c r="GT2305">
        <v>0</v>
      </c>
      <c r="GU2305" t="s">
        <v>3</v>
      </c>
      <c r="GV2305">
        <f t="shared" si="1873"/>
        <v>0</v>
      </c>
      <c r="GW2305">
        <v>1</v>
      </c>
      <c r="GX2305">
        <f t="shared" si="1865"/>
        <v>0</v>
      </c>
      <c r="HA2305">
        <v>0</v>
      </c>
      <c r="HB2305">
        <v>0</v>
      </c>
      <c r="HC2305">
        <f t="shared" si="1866"/>
        <v>0</v>
      </c>
      <c r="HE2305" t="s">
        <v>3</v>
      </c>
      <c r="HF2305" t="s">
        <v>3</v>
      </c>
      <c r="IK2305">
        <f t="shared" si="1867"/>
        <v>0</v>
      </c>
    </row>
    <row r="2306" spans="1:245" x14ac:dyDescent="0.2">
      <c r="A2306">
        <v>17</v>
      </c>
      <c r="B2306">
        <v>1</v>
      </c>
      <c r="C2306">
        <f>ROW(SmtRes!A785)</f>
        <v>785</v>
      </c>
      <c r="D2306">
        <f>ROW(EtalonRes!A753)</f>
        <v>753</v>
      </c>
      <c r="E2306" t="s">
        <v>168</v>
      </c>
      <c r="F2306" t="s">
        <v>68</v>
      </c>
      <c r="G2306" t="s">
        <v>419</v>
      </c>
      <c r="H2306" t="s">
        <v>70</v>
      </c>
      <c r="I2306">
        <v>0</v>
      </c>
      <c r="J2306">
        <v>0</v>
      </c>
      <c r="O2306">
        <f t="shared" si="1833"/>
        <v>0</v>
      </c>
      <c r="P2306">
        <f t="shared" si="1834"/>
        <v>0</v>
      </c>
      <c r="Q2306">
        <f t="shared" si="1835"/>
        <v>0</v>
      </c>
      <c r="R2306">
        <f t="shared" si="1836"/>
        <v>0</v>
      </c>
      <c r="S2306">
        <f t="shared" si="1837"/>
        <v>0</v>
      </c>
      <c r="T2306">
        <f t="shared" si="1838"/>
        <v>0</v>
      </c>
      <c r="U2306">
        <f t="shared" si="1839"/>
        <v>0</v>
      </c>
      <c r="V2306">
        <f t="shared" si="1840"/>
        <v>0</v>
      </c>
      <c r="W2306">
        <f t="shared" si="1841"/>
        <v>0</v>
      </c>
      <c r="X2306">
        <f t="shared" si="1842"/>
        <v>0</v>
      </c>
      <c r="Y2306">
        <f t="shared" si="1843"/>
        <v>0</v>
      </c>
      <c r="AA2306">
        <v>52421674</v>
      </c>
      <c r="AB2306">
        <f t="shared" si="1844"/>
        <v>23966.9</v>
      </c>
      <c r="AC2306">
        <f t="shared" si="1868"/>
        <v>20488.849999999999</v>
      </c>
      <c r="AD2306">
        <f t="shared" si="1876"/>
        <v>1123.06</v>
      </c>
      <c r="AE2306">
        <f t="shared" si="1877"/>
        <v>471.72</v>
      </c>
      <c r="AF2306">
        <f t="shared" si="1874"/>
        <v>2354.9899999999998</v>
      </c>
      <c r="AG2306">
        <f t="shared" si="1848"/>
        <v>0</v>
      </c>
      <c r="AH2306">
        <f t="shared" si="1875"/>
        <v>10.3</v>
      </c>
      <c r="AI2306">
        <f t="shared" si="1878"/>
        <v>0</v>
      </c>
      <c r="AJ2306">
        <f t="shared" si="1850"/>
        <v>0</v>
      </c>
      <c r="AK2306">
        <v>23966.9</v>
      </c>
      <c r="AL2306">
        <v>20488.849999999999</v>
      </c>
      <c r="AM2306">
        <v>1123.06</v>
      </c>
      <c r="AN2306">
        <v>471.72</v>
      </c>
      <c r="AO2306">
        <v>2354.9899999999998</v>
      </c>
      <c r="AP2306">
        <v>0</v>
      </c>
      <c r="AQ2306">
        <v>10.3</v>
      </c>
      <c r="AR2306">
        <v>0</v>
      </c>
      <c r="AS2306">
        <v>0</v>
      </c>
      <c r="AT2306">
        <v>70</v>
      </c>
      <c r="AU2306">
        <v>10</v>
      </c>
      <c r="AV2306">
        <v>1</v>
      </c>
      <c r="AW2306">
        <v>1</v>
      </c>
      <c r="AZ2306">
        <v>1</v>
      </c>
      <c r="BA2306">
        <v>1</v>
      </c>
      <c r="BB2306">
        <v>1</v>
      </c>
      <c r="BC2306">
        <v>1</v>
      </c>
      <c r="BD2306" t="s">
        <v>3</v>
      </c>
      <c r="BE2306" t="s">
        <v>3</v>
      </c>
      <c r="BF2306" t="s">
        <v>3</v>
      </c>
      <c r="BG2306" t="s">
        <v>3</v>
      </c>
      <c r="BH2306">
        <v>0</v>
      </c>
      <c r="BI2306">
        <v>4</v>
      </c>
      <c r="BJ2306" t="s">
        <v>71</v>
      </c>
      <c r="BM2306">
        <v>0</v>
      </c>
      <c r="BN2306">
        <v>0</v>
      </c>
      <c r="BO2306" t="s">
        <v>3</v>
      </c>
      <c r="BP2306">
        <v>0</v>
      </c>
      <c r="BQ2306">
        <v>1</v>
      </c>
      <c r="BR2306">
        <v>0</v>
      </c>
      <c r="BS2306">
        <v>1</v>
      </c>
      <c r="BT2306">
        <v>1</v>
      </c>
      <c r="BU2306">
        <v>1</v>
      </c>
      <c r="BV2306">
        <v>1</v>
      </c>
      <c r="BW2306">
        <v>1</v>
      </c>
      <c r="BX2306">
        <v>1</v>
      </c>
      <c r="BY2306" t="s">
        <v>3</v>
      </c>
      <c r="BZ2306">
        <v>70</v>
      </c>
      <c r="CA2306">
        <v>10</v>
      </c>
      <c r="CE2306">
        <v>0</v>
      </c>
      <c r="CF2306">
        <v>0</v>
      </c>
      <c r="CG2306">
        <v>0</v>
      </c>
      <c r="CM2306">
        <v>0</v>
      </c>
      <c r="CN2306" t="s">
        <v>3</v>
      </c>
      <c r="CO2306">
        <v>0</v>
      </c>
      <c r="CP2306">
        <f t="shared" si="1851"/>
        <v>0</v>
      </c>
      <c r="CQ2306">
        <f t="shared" si="1852"/>
        <v>20488.849999999999</v>
      </c>
      <c r="CR2306">
        <f t="shared" si="1879"/>
        <v>1123.06</v>
      </c>
      <c r="CS2306">
        <f t="shared" si="1854"/>
        <v>471.72</v>
      </c>
      <c r="CT2306">
        <f t="shared" si="1855"/>
        <v>2354.9899999999998</v>
      </c>
      <c r="CU2306">
        <f t="shared" si="1856"/>
        <v>0</v>
      </c>
      <c r="CV2306">
        <f t="shared" si="1857"/>
        <v>10.3</v>
      </c>
      <c r="CW2306">
        <f t="shared" si="1858"/>
        <v>0</v>
      </c>
      <c r="CX2306">
        <f t="shared" si="1859"/>
        <v>0</v>
      </c>
      <c r="CY2306">
        <f t="shared" si="1860"/>
        <v>0</v>
      </c>
      <c r="CZ2306">
        <f t="shared" si="1861"/>
        <v>0</v>
      </c>
      <c r="DC2306" t="s">
        <v>3</v>
      </c>
      <c r="DD2306" t="s">
        <v>3</v>
      </c>
      <c r="DE2306" t="s">
        <v>3</v>
      </c>
      <c r="DF2306" t="s">
        <v>3</v>
      </c>
      <c r="DG2306" t="s">
        <v>3</v>
      </c>
      <c r="DH2306" t="s">
        <v>3</v>
      </c>
      <c r="DI2306" t="s">
        <v>3</v>
      </c>
      <c r="DJ2306" t="s">
        <v>3</v>
      </c>
      <c r="DK2306" t="s">
        <v>3</v>
      </c>
      <c r="DL2306" t="s">
        <v>3</v>
      </c>
      <c r="DM2306" t="s">
        <v>3</v>
      </c>
      <c r="DN2306">
        <v>0</v>
      </c>
      <c r="DO2306">
        <v>0</v>
      </c>
      <c r="DP2306">
        <v>1</v>
      </c>
      <c r="DQ2306">
        <v>1</v>
      </c>
      <c r="DU2306">
        <v>1005</v>
      </c>
      <c r="DV2306" t="s">
        <v>70</v>
      </c>
      <c r="DW2306" t="s">
        <v>70</v>
      </c>
      <c r="DX2306">
        <v>100</v>
      </c>
      <c r="EE2306">
        <v>51482689</v>
      </c>
      <c r="EF2306">
        <v>1</v>
      </c>
      <c r="EG2306" t="s">
        <v>21</v>
      </c>
      <c r="EH2306">
        <v>0</v>
      </c>
      <c r="EI2306" t="s">
        <v>3</v>
      </c>
      <c r="EJ2306">
        <v>4</v>
      </c>
      <c r="EK2306">
        <v>0</v>
      </c>
      <c r="EL2306" t="s">
        <v>22</v>
      </c>
      <c r="EM2306" t="s">
        <v>23</v>
      </c>
      <c r="EO2306" t="s">
        <v>3</v>
      </c>
      <c r="EQ2306">
        <v>0</v>
      </c>
      <c r="ER2306">
        <v>23966.9</v>
      </c>
      <c r="ES2306">
        <v>20488.849999999999</v>
      </c>
      <c r="ET2306">
        <v>1123.06</v>
      </c>
      <c r="EU2306">
        <v>471.72</v>
      </c>
      <c r="EV2306">
        <v>2354.9899999999998</v>
      </c>
      <c r="EW2306">
        <v>10.3</v>
      </c>
      <c r="EX2306">
        <v>0</v>
      </c>
      <c r="EY2306">
        <v>0</v>
      </c>
      <c r="FQ2306">
        <v>0</v>
      </c>
      <c r="FR2306">
        <f t="shared" si="1862"/>
        <v>0</v>
      </c>
      <c r="FS2306">
        <v>0</v>
      </c>
      <c r="FX2306">
        <v>70</v>
      </c>
      <c r="FY2306">
        <v>10</v>
      </c>
      <c r="GA2306" t="s">
        <v>3</v>
      </c>
      <c r="GD2306">
        <v>0</v>
      </c>
      <c r="GF2306">
        <v>-1278825473</v>
      </c>
      <c r="GG2306">
        <v>2</v>
      </c>
      <c r="GH2306">
        <v>1</v>
      </c>
      <c r="GI2306">
        <v>-2</v>
      </c>
      <c r="GJ2306">
        <v>0</v>
      </c>
      <c r="GK2306">
        <f>ROUND(R2306*(R12)/100,2)</f>
        <v>0</v>
      </c>
      <c r="GL2306">
        <f t="shared" si="1863"/>
        <v>0</v>
      </c>
      <c r="GM2306">
        <f t="shared" si="1880"/>
        <v>0</v>
      </c>
      <c r="GN2306">
        <f t="shared" si="1881"/>
        <v>0</v>
      </c>
      <c r="GO2306">
        <f t="shared" si="1882"/>
        <v>0</v>
      </c>
      <c r="GP2306">
        <f t="shared" si="1883"/>
        <v>0</v>
      </c>
      <c r="GR2306">
        <v>0</v>
      </c>
      <c r="GS2306">
        <v>3</v>
      </c>
      <c r="GT2306">
        <v>0</v>
      </c>
      <c r="GU2306" t="s">
        <v>3</v>
      </c>
      <c r="GV2306">
        <f t="shared" si="1873"/>
        <v>0</v>
      </c>
      <c r="GW2306">
        <v>1</v>
      </c>
      <c r="GX2306">
        <f t="shared" si="1865"/>
        <v>0</v>
      </c>
      <c r="HA2306">
        <v>0</v>
      </c>
      <c r="HB2306">
        <v>0</v>
      </c>
      <c r="HC2306">
        <f t="shared" si="1866"/>
        <v>0</v>
      </c>
      <c r="HE2306" t="s">
        <v>3</v>
      </c>
      <c r="HF2306" t="s">
        <v>3</v>
      </c>
      <c r="IK2306">
        <f t="shared" si="1867"/>
        <v>0</v>
      </c>
    </row>
    <row r="2307" spans="1:245" x14ac:dyDescent="0.2">
      <c r="A2307">
        <v>18</v>
      </c>
      <c r="B2307">
        <v>1</v>
      </c>
      <c r="C2307">
        <v>785</v>
      </c>
      <c r="E2307" t="s">
        <v>461</v>
      </c>
      <c r="F2307" t="s">
        <v>64</v>
      </c>
      <c r="G2307" t="s">
        <v>65</v>
      </c>
      <c r="H2307" t="s">
        <v>27</v>
      </c>
      <c r="I2307">
        <f>I2306*J2307</f>
        <v>0</v>
      </c>
      <c r="J2307">
        <v>-7.1400000000000006</v>
      </c>
      <c r="O2307">
        <f t="shared" si="1833"/>
        <v>0</v>
      </c>
      <c r="P2307">
        <f t="shared" si="1834"/>
        <v>0</v>
      </c>
      <c r="Q2307">
        <f t="shared" si="1835"/>
        <v>0</v>
      </c>
      <c r="R2307">
        <f t="shared" si="1836"/>
        <v>0</v>
      </c>
      <c r="S2307">
        <f t="shared" si="1837"/>
        <v>0</v>
      </c>
      <c r="T2307">
        <f t="shared" si="1838"/>
        <v>0</v>
      </c>
      <c r="U2307">
        <f t="shared" si="1839"/>
        <v>0</v>
      </c>
      <c r="V2307">
        <f t="shared" si="1840"/>
        <v>0</v>
      </c>
      <c r="W2307">
        <f t="shared" si="1841"/>
        <v>0</v>
      </c>
      <c r="X2307">
        <f t="shared" si="1842"/>
        <v>0</v>
      </c>
      <c r="Y2307">
        <f t="shared" si="1843"/>
        <v>0</v>
      </c>
      <c r="AA2307">
        <v>52421674</v>
      </c>
      <c r="AB2307">
        <f t="shared" si="1844"/>
        <v>2652.04</v>
      </c>
      <c r="AC2307">
        <f t="shared" si="1868"/>
        <v>2652.04</v>
      </c>
      <c r="AD2307">
        <f t="shared" si="1876"/>
        <v>0</v>
      </c>
      <c r="AE2307">
        <f t="shared" si="1877"/>
        <v>0</v>
      </c>
      <c r="AF2307">
        <f t="shared" si="1874"/>
        <v>0</v>
      </c>
      <c r="AG2307">
        <f t="shared" si="1848"/>
        <v>0</v>
      </c>
      <c r="AH2307">
        <f t="shared" si="1875"/>
        <v>0</v>
      </c>
      <c r="AI2307">
        <f t="shared" si="1878"/>
        <v>0</v>
      </c>
      <c r="AJ2307">
        <f t="shared" si="1850"/>
        <v>0</v>
      </c>
      <c r="AK2307">
        <v>2652.04</v>
      </c>
      <c r="AL2307">
        <v>2652.04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70</v>
      </c>
      <c r="AU2307">
        <v>10</v>
      </c>
      <c r="AV2307">
        <v>1</v>
      </c>
      <c r="AW2307">
        <v>1</v>
      </c>
      <c r="AZ2307">
        <v>1</v>
      </c>
      <c r="BA2307">
        <v>1</v>
      </c>
      <c r="BB2307">
        <v>1</v>
      </c>
      <c r="BC2307">
        <v>1</v>
      </c>
      <c r="BD2307" t="s">
        <v>3</v>
      </c>
      <c r="BE2307" t="s">
        <v>3</v>
      </c>
      <c r="BF2307" t="s">
        <v>3</v>
      </c>
      <c r="BG2307" t="s">
        <v>3</v>
      </c>
      <c r="BH2307">
        <v>3</v>
      </c>
      <c r="BI2307">
        <v>4</v>
      </c>
      <c r="BJ2307" t="s">
        <v>66</v>
      </c>
      <c r="BM2307">
        <v>0</v>
      </c>
      <c r="BN2307">
        <v>0</v>
      </c>
      <c r="BO2307" t="s">
        <v>3</v>
      </c>
      <c r="BP2307">
        <v>0</v>
      </c>
      <c r="BQ2307">
        <v>1</v>
      </c>
      <c r="BR2307">
        <v>1</v>
      </c>
      <c r="BS2307">
        <v>1</v>
      </c>
      <c r="BT2307">
        <v>1</v>
      </c>
      <c r="BU2307">
        <v>1</v>
      </c>
      <c r="BV2307">
        <v>1</v>
      </c>
      <c r="BW2307">
        <v>1</v>
      </c>
      <c r="BX2307">
        <v>1</v>
      </c>
      <c r="BY2307" t="s">
        <v>3</v>
      </c>
      <c r="BZ2307">
        <v>70</v>
      </c>
      <c r="CA2307">
        <v>10</v>
      </c>
      <c r="CE2307">
        <v>0</v>
      </c>
      <c r="CF2307">
        <v>0</v>
      </c>
      <c r="CG2307">
        <v>0</v>
      </c>
      <c r="CM2307">
        <v>0</v>
      </c>
      <c r="CN2307" t="s">
        <v>3</v>
      </c>
      <c r="CO2307">
        <v>0</v>
      </c>
      <c r="CP2307">
        <f t="shared" si="1851"/>
        <v>0</v>
      </c>
      <c r="CQ2307">
        <f t="shared" si="1852"/>
        <v>2652.04</v>
      </c>
      <c r="CR2307">
        <f t="shared" si="1879"/>
        <v>0</v>
      </c>
      <c r="CS2307">
        <f t="shared" si="1854"/>
        <v>0</v>
      </c>
      <c r="CT2307">
        <f t="shared" si="1855"/>
        <v>0</v>
      </c>
      <c r="CU2307">
        <f t="shared" si="1856"/>
        <v>0</v>
      </c>
      <c r="CV2307">
        <f t="shared" si="1857"/>
        <v>0</v>
      </c>
      <c r="CW2307">
        <f t="shared" si="1858"/>
        <v>0</v>
      </c>
      <c r="CX2307">
        <f t="shared" si="1859"/>
        <v>0</v>
      </c>
      <c r="CY2307">
        <f t="shared" si="1860"/>
        <v>0</v>
      </c>
      <c r="CZ2307">
        <f t="shared" si="1861"/>
        <v>0</v>
      </c>
      <c r="DC2307" t="s">
        <v>3</v>
      </c>
      <c r="DD2307" t="s">
        <v>3</v>
      </c>
      <c r="DE2307" t="s">
        <v>3</v>
      </c>
      <c r="DF2307" t="s">
        <v>3</v>
      </c>
      <c r="DG2307" t="s">
        <v>3</v>
      </c>
      <c r="DH2307" t="s">
        <v>3</v>
      </c>
      <c r="DI2307" t="s">
        <v>3</v>
      </c>
      <c r="DJ2307" t="s">
        <v>3</v>
      </c>
      <c r="DK2307" t="s">
        <v>3</v>
      </c>
      <c r="DL2307" t="s">
        <v>3</v>
      </c>
      <c r="DM2307" t="s">
        <v>3</v>
      </c>
      <c r="DN2307">
        <v>0</v>
      </c>
      <c r="DO2307">
        <v>0</v>
      </c>
      <c r="DP2307">
        <v>1</v>
      </c>
      <c r="DQ2307">
        <v>1</v>
      </c>
      <c r="DU2307">
        <v>1009</v>
      </c>
      <c r="DV2307" t="s">
        <v>27</v>
      </c>
      <c r="DW2307" t="s">
        <v>27</v>
      </c>
      <c r="DX2307">
        <v>1000</v>
      </c>
      <c r="EE2307">
        <v>51482689</v>
      </c>
      <c r="EF2307">
        <v>1</v>
      </c>
      <c r="EG2307" t="s">
        <v>21</v>
      </c>
      <c r="EH2307">
        <v>0</v>
      </c>
      <c r="EI2307" t="s">
        <v>3</v>
      </c>
      <c r="EJ2307">
        <v>4</v>
      </c>
      <c r="EK2307">
        <v>0</v>
      </c>
      <c r="EL2307" t="s">
        <v>22</v>
      </c>
      <c r="EM2307" t="s">
        <v>23</v>
      </c>
      <c r="EO2307" t="s">
        <v>3</v>
      </c>
      <c r="EQ2307">
        <v>32768</v>
      </c>
      <c r="ER2307">
        <v>2652.04</v>
      </c>
      <c r="ES2307">
        <v>2652.04</v>
      </c>
      <c r="ET2307">
        <v>0</v>
      </c>
      <c r="EU2307">
        <v>0</v>
      </c>
      <c r="EV2307">
        <v>0</v>
      </c>
      <c r="EW2307">
        <v>0</v>
      </c>
      <c r="EX2307">
        <v>0</v>
      </c>
      <c r="FQ2307">
        <v>0</v>
      </c>
      <c r="FR2307">
        <f t="shared" si="1862"/>
        <v>0</v>
      </c>
      <c r="FS2307">
        <v>0</v>
      </c>
      <c r="FX2307">
        <v>70</v>
      </c>
      <c r="FY2307">
        <v>10</v>
      </c>
      <c r="GA2307" t="s">
        <v>3</v>
      </c>
      <c r="GD2307">
        <v>0</v>
      </c>
      <c r="GF2307">
        <v>-740831190</v>
      </c>
      <c r="GG2307">
        <v>2</v>
      </c>
      <c r="GH2307">
        <v>1</v>
      </c>
      <c r="GI2307">
        <v>-2</v>
      </c>
      <c r="GJ2307">
        <v>0</v>
      </c>
      <c r="GK2307">
        <f>ROUND(R2307*(R12)/100,2)</f>
        <v>0</v>
      </c>
      <c r="GL2307">
        <f t="shared" si="1863"/>
        <v>0</v>
      </c>
      <c r="GM2307">
        <f t="shared" si="1880"/>
        <v>0</v>
      </c>
      <c r="GN2307">
        <f t="shared" si="1881"/>
        <v>0</v>
      </c>
      <c r="GO2307">
        <f t="shared" si="1882"/>
        <v>0</v>
      </c>
      <c r="GP2307">
        <f t="shared" si="1883"/>
        <v>0</v>
      </c>
      <c r="GR2307">
        <v>0</v>
      </c>
      <c r="GS2307">
        <v>3</v>
      </c>
      <c r="GT2307">
        <v>0</v>
      </c>
      <c r="GU2307" t="s">
        <v>3</v>
      </c>
      <c r="GV2307">
        <f t="shared" si="1873"/>
        <v>0</v>
      </c>
      <c r="GW2307">
        <v>1</v>
      </c>
      <c r="GX2307">
        <f t="shared" si="1865"/>
        <v>0</v>
      </c>
      <c r="HA2307">
        <v>0</v>
      </c>
      <c r="HB2307">
        <v>0</v>
      </c>
      <c r="HC2307">
        <f t="shared" si="1866"/>
        <v>0</v>
      </c>
      <c r="HE2307" t="s">
        <v>3</v>
      </c>
      <c r="HF2307" t="s">
        <v>3</v>
      </c>
      <c r="IK2307">
        <f t="shared" si="1867"/>
        <v>0</v>
      </c>
    </row>
    <row r="2308" spans="1:245" x14ac:dyDescent="0.2">
      <c r="A2308">
        <v>18</v>
      </c>
      <c r="B2308">
        <v>1</v>
      </c>
      <c r="C2308">
        <v>784</v>
      </c>
      <c r="E2308" t="s">
        <v>462</v>
      </c>
      <c r="F2308" t="s">
        <v>422</v>
      </c>
      <c r="G2308" t="s">
        <v>423</v>
      </c>
      <c r="H2308" t="s">
        <v>27</v>
      </c>
      <c r="I2308">
        <f>I2306*J2308</f>
        <v>0</v>
      </c>
      <c r="J2308">
        <v>11.9</v>
      </c>
      <c r="O2308">
        <f t="shared" si="1833"/>
        <v>0</v>
      </c>
      <c r="P2308">
        <f t="shared" si="1834"/>
        <v>0</v>
      </c>
      <c r="Q2308">
        <f t="shared" si="1835"/>
        <v>0</v>
      </c>
      <c r="R2308">
        <f t="shared" si="1836"/>
        <v>0</v>
      </c>
      <c r="S2308">
        <f t="shared" si="1837"/>
        <v>0</v>
      </c>
      <c r="T2308">
        <f t="shared" si="1838"/>
        <v>0</v>
      </c>
      <c r="U2308">
        <f t="shared" si="1839"/>
        <v>0</v>
      </c>
      <c r="V2308">
        <f t="shared" si="1840"/>
        <v>0</v>
      </c>
      <c r="W2308">
        <f t="shared" si="1841"/>
        <v>0</v>
      </c>
      <c r="X2308">
        <f t="shared" si="1842"/>
        <v>0</v>
      </c>
      <c r="Y2308">
        <f t="shared" si="1843"/>
        <v>0</v>
      </c>
      <c r="AA2308">
        <v>52421674</v>
      </c>
      <c r="AB2308">
        <f t="shared" si="1844"/>
        <v>2690.29</v>
      </c>
      <c r="AC2308">
        <f t="shared" si="1868"/>
        <v>2690.29</v>
      </c>
      <c r="AD2308">
        <f t="shared" si="1876"/>
        <v>0</v>
      </c>
      <c r="AE2308">
        <f t="shared" si="1877"/>
        <v>0</v>
      </c>
      <c r="AF2308">
        <f t="shared" si="1874"/>
        <v>0</v>
      </c>
      <c r="AG2308">
        <f t="shared" si="1848"/>
        <v>0</v>
      </c>
      <c r="AH2308">
        <f t="shared" si="1875"/>
        <v>0</v>
      </c>
      <c r="AI2308">
        <f t="shared" si="1878"/>
        <v>0</v>
      </c>
      <c r="AJ2308">
        <f t="shared" si="1850"/>
        <v>0</v>
      </c>
      <c r="AK2308">
        <v>2690.29</v>
      </c>
      <c r="AL2308">
        <v>2690.29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70</v>
      </c>
      <c r="AU2308">
        <v>10</v>
      </c>
      <c r="AV2308">
        <v>1</v>
      </c>
      <c r="AW2308">
        <v>1</v>
      </c>
      <c r="AZ2308">
        <v>1</v>
      </c>
      <c r="BA2308">
        <v>1</v>
      </c>
      <c r="BB2308">
        <v>1</v>
      </c>
      <c r="BC2308">
        <v>1</v>
      </c>
      <c r="BD2308" t="s">
        <v>3</v>
      </c>
      <c r="BE2308" t="s">
        <v>3</v>
      </c>
      <c r="BF2308" t="s">
        <v>3</v>
      </c>
      <c r="BG2308" t="s">
        <v>3</v>
      </c>
      <c r="BH2308">
        <v>3</v>
      </c>
      <c r="BI2308">
        <v>4</v>
      </c>
      <c r="BJ2308" t="s">
        <v>424</v>
      </c>
      <c r="BM2308">
        <v>0</v>
      </c>
      <c r="BN2308">
        <v>0</v>
      </c>
      <c r="BO2308" t="s">
        <v>3</v>
      </c>
      <c r="BP2308">
        <v>0</v>
      </c>
      <c r="BQ2308">
        <v>1</v>
      </c>
      <c r="BR2308">
        <v>0</v>
      </c>
      <c r="BS2308">
        <v>1</v>
      </c>
      <c r="BT2308">
        <v>1</v>
      </c>
      <c r="BU2308">
        <v>1</v>
      </c>
      <c r="BV2308">
        <v>1</v>
      </c>
      <c r="BW2308">
        <v>1</v>
      </c>
      <c r="BX2308">
        <v>1</v>
      </c>
      <c r="BY2308" t="s">
        <v>3</v>
      </c>
      <c r="BZ2308">
        <v>70</v>
      </c>
      <c r="CA2308">
        <v>10</v>
      </c>
      <c r="CE2308">
        <v>0</v>
      </c>
      <c r="CF2308">
        <v>0</v>
      </c>
      <c r="CG2308">
        <v>0</v>
      </c>
      <c r="CM2308">
        <v>0</v>
      </c>
      <c r="CN2308" t="s">
        <v>3</v>
      </c>
      <c r="CO2308">
        <v>0</v>
      </c>
      <c r="CP2308">
        <f t="shared" si="1851"/>
        <v>0</v>
      </c>
      <c r="CQ2308">
        <f t="shared" si="1852"/>
        <v>2690.29</v>
      </c>
      <c r="CR2308">
        <f t="shared" si="1879"/>
        <v>0</v>
      </c>
      <c r="CS2308">
        <f t="shared" si="1854"/>
        <v>0</v>
      </c>
      <c r="CT2308">
        <f t="shared" si="1855"/>
        <v>0</v>
      </c>
      <c r="CU2308">
        <f t="shared" si="1856"/>
        <v>0</v>
      </c>
      <c r="CV2308">
        <f t="shared" si="1857"/>
        <v>0</v>
      </c>
      <c r="CW2308">
        <f t="shared" si="1858"/>
        <v>0</v>
      </c>
      <c r="CX2308">
        <f t="shared" si="1859"/>
        <v>0</v>
      </c>
      <c r="CY2308">
        <f t="shared" si="1860"/>
        <v>0</v>
      </c>
      <c r="CZ2308">
        <f t="shared" si="1861"/>
        <v>0</v>
      </c>
      <c r="DC2308" t="s">
        <v>3</v>
      </c>
      <c r="DD2308" t="s">
        <v>3</v>
      </c>
      <c r="DE2308" t="s">
        <v>3</v>
      </c>
      <c r="DF2308" t="s">
        <v>3</v>
      </c>
      <c r="DG2308" t="s">
        <v>3</v>
      </c>
      <c r="DH2308" t="s">
        <v>3</v>
      </c>
      <c r="DI2308" t="s">
        <v>3</v>
      </c>
      <c r="DJ2308" t="s">
        <v>3</v>
      </c>
      <c r="DK2308" t="s">
        <v>3</v>
      </c>
      <c r="DL2308" t="s">
        <v>3</v>
      </c>
      <c r="DM2308" t="s">
        <v>3</v>
      </c>
      <c r="DN2308">
        <v>0</v>
      </c>
      <c r="DO2308">
        <v>0</v>
      </c>
      <c r="DP2308">
        <v>1</v>
      </c>
      <c r="DQ2308">
        <v>1</v>
      </c>
      <c r="DU2308">
        <v>1009</v>
      </c>
      <c r="DV2308" t="s">
        <v>27</v>
      </c>
      <c r="DW2308" t="s">
        <v>27</v>
      </c>
      <c r="DX2308">
        <v>1000</v>
      </c>
      <c r="EE2308">
        <v>51482689</v>
      </c>
      <c r="EF2308">
        <v>1</v>
      </c>
      <c r="EG2308" t="s">
        <v>21</v>
      </c>
      <c r="EH2308">
        <v>0</v>
      </c>
      <c r="EI2308" t="s">
        <v>3</v>
      </c>
      <c r="EJ2308">
        <v>4</v>
      </c>
      <c r="EK2308">
        <v>0</v>
      </c>
      <c r="EL2308" t="s">
        <v>22</v>
      </c>
      <c r="EM2308" t="s">
        <v>23</v>
      </c>
      <c r="EO2308" t="s">
        <v>3</v>
      </c>
      <c r="EQ2308">
        <v>0</v>
      </c>
      <c r="ER2308">
        <v>2690.29</v>
      </c>
      <c r="ES2308">
        <v>2690.29</v>
      </c>
      <c r="ET2308">
        <v>0</v>
      </c>
      <c r="EU2308">
        <v>0</v>
      </c>
      <c r="EV2308">
        <v>0</v>
      </c>
      <c r="EW2308">
        <v>0</v>
      </c>
      <c r="EX2308">
        <v>0</v>
      </c>
      <c r="FQ2308">
        <v>0</v>
      </c>
      <c r="FR2308">
        <f t="shared" si="1862"/>
        <v>0</v>
      </c>
      <c r="FS2308">
        <v>0</v>
      </c>
      <c r="FX2308">
        <v>70</v>
      </c>
      <c r="FY2308">
        <v>10</v>
      </c>
      <c r="GA2308" t="s">
        <v>3</v>
      </c>
      <c r="GD2308">
        <v>0</v>
      </c>
      <c r="GF2308">
        <v>734291692</v>
      </c>
      <c r="GG2308">
        <v>2</v>
      </c>
      <c r="GH2308">
        <v>1</v>
      </c>
      <c r="GI2308">
        <v>-2</v>
      </c>
      <c r="GJ2308">
        <v>0</v>
      </c>
      <c r="GK2308">
        <f>ROUND(R2308*(R12)/100,2)</f>
        <v>0</v>
      </c>
      <c r="GL2308">
        <f t="shared" si="1863"/>
        <v>0</v>
      </c>
      <c r="GM2308">
        <f t="shared" si="1880"/>
        <v>0</v>
      </c>
      <c r="GN2308">
        <f t="shared" si="1881"/>
        <v>0</v>
      </c>
      <c r="GO2308">
        <f t="shared" si="1882"/>
        <v>0</v>
      </c>
      <c r="GP2308">
        <f t="shared" si="1883"/>
        <v>0</v>
      </c>
      <c r="GR2308">
        <v>0</v>
      </c>
      <c r="GS2308">
        <v>3</v>
      </c>
      <c r="GT2308">
        <v>0</v>
      </c>
      <c r="GU2308" t="s">
        <v>3</v>
      </c>
      <c r="GV2308">
        <f t="shared" si="1873"/>
        <v>0</v>
      </c>
      <c r="GW2308">
        <v>1</v>
      </c>
      <c r="GX2308">
        <f t="shared" si="1865"/>
        <v>0</v>
      </c>
      <c r="HA2308">
        <v>0</v>
      </c>
      <c r="HB2308">
        <v>0</v>
      </c>
      <c r="HC2308">
        <f t="shared" si="1866"/>
        <v>0</v>
      </c>
      <c r="HE2308" t="s">
        <v>3</v>
      </c>
      <c r="HF2308" t="s">
        <v>3</v>
      </c>
      <c r="IK2308">
        <f t="shared" si="1867"/>
        <v>0</v>
      </c>
    </row>
    <row r="2310" spans="1:245" x14ac:dyDescent="0.2">
      <c r="A2310" s="2">
        <v>51</v>
      </c>
      <c r="B2310" s="2">
        <f>B2276</f>
        <v>1</v>
      </c>
      <c r="C2310" s="2">
        <f>A2276</f>
        <v>5</v>
      </c>
      <c r="D2310" s="2">
        <f>ROW(A2276)</f>
        <v>2276</v>
      </c>
      <c r="E2310" s="2"/>
      <c r="F2310" s="2" t="str">
        <f>IF(F2276&lt;&gt;"",F2276,"")</f>
        <v>Новый подраздел</v>
      </c>
      <c r="G2310" s="2" t="str">
        <f>IF(G2276&lt;&gt;"",G2276,"")</f>
        <v>Устройство кармана</v>
      </c>
      <c r="H2310" s="2">
        <v>0</v>
      </c>
      <c r="I2310" s="2"/>
      <c r="J2310" s="2"/>
      <c r="K2310" s="2"/>
      <c r="L2310" s="2"/>
      <c r="M2310" s="2"/>
      <c r="N2310" s="2"/>
      <c r="O2310" s="2">
        <f t="shared" ref="O2310:T2310" si="1884">ROUND(AB2310,2)</f>
        <v>0</v>
      </c>
      <c r="P2310" s="2">
        <f t="shared" si="1884"/>
        <v>0</v>
      </c>
      <c r="Q2310" s="2">
        <f t="shared" si="1884"/>
        <v>0</v>
      </c>
      <c r="R2310" s="2">
        <f t="shared" si="1884"/>
        <v>0</v>
      </c>
      <c r="S2310" s="2">
        <f t="shared" si="1884"/>
        <v>0</v>
      </c>
      <c r="T2310" s="2">
        <f t="shared" si="1884"/>
        <v>0</v>
      </c>
      <c r="U2310" s="2">
        <f>AH2310</f>
        <v>0</v>
      </c>
      <c r="V2310" s="2">
        <f>AI2310</f>
        <v>0</v>
      </c>
      <c r="W2310" s="2">
        <f>ROUND(AJ2310,2)</f>
        <v>0</v>
      </c>
      <c r="X2310" s="2">
        <f>ROUND(AK2310,2)</f>
        <v>0</v>
      </c>
      <c r="Y2310" s="2">
        <f>ROUND(AL2310,2)</f>
        <v>0</v>
      </c>
      <c r="Z2310" s="2"/>
      <c r="AA2310" s="2"/>
      <c r="AB2310" s="2">
        <f>ROUND(SUMIF(AA2280:AA2308,"=52421674",O2280:O2308),2)</f>
        <v>0</v>
      </c>
      <c r="AC2310" s="2">
        <f>ROUND(SUMIF(AA2280:AA2308,"=52421674",P2280:P2308),2)</f>
        <v>0</v>
      </c>
      <c r="AD2310" s="2">
        <f>ROUND(SUMIF(AA2280:AA2308,"=52421674",Q2280:Q2308),2)</f>
        <v>0</v>
      </c>
      <c r="AE2310" s="2">
        <f>ROUND(SUMIF(AA2280:AA2308,"=52421674",R2280:R2308),2)</f>
        <v>0</v>
      </c>
      <c r="AF2310" s="2">
        <f>ROUND(SUMIF(AA2280:AA2308,"=52421674",S2280:S2308),2)</f>
        <v>0</v>
      </c>
      <c r="AG2310" s="2">
        <f>ROUND(SUMIF(AA2280:AA2308,"=52421674",T2280:T2308),2)</f>
        <v>0</v>
      </c>
      <c r="AH2310" s="2">
        <f>SUMIF(AA2280:AA2308,"=52421674",U2280:U2308)</f>
        <v>0</v>
      </c>
      <c r="AI2310" s="2">
        <f>SUMIF(AA2280:AA2308,"=52421674",V2280:V2308)</f>
        <v>0</v>
      </c>
      <c r="AJ2310" s="2">
        <f>ROUND(SUMIF(AA2280:AA2308,"=52421674",W2280:W2308),2)</f>
        <v>0</v>
      </c>
      <c r="AK2310" s="2">
        <f>ROUND(SUMIF(AA2280:AA2308,"=52421674",X2280:X2308),2)</f>
        <v>0</v>
      </c>
      <c r="AL2310" s="2">
        <f>ROUND(SUMIF(AA2280:AA2308,"=52421674",Y2280:Y2308),2)</f>
        <v>0</v>
      </c>
      <c r="AM2310" s="2"/>
      <c r="AN2310" s="2"/>
      <c r="AO2310" s="2">
        <f t="shared" ref="AO2310:BD2310" si="1885">ROUND(BX2310,2)</f>
        <v>0</v>
      </c>
      <c r="AP2310" s="2">
        <f t="shared" si="1885"/>
        <v>0</v>
      </c>
      <c r="AQ2310" s="2">
        <f t="shared" si="1885"/>
        <v>0</v>
      </c>
      <c r="AR2310" s="2">
        <f t="shared" si="1885"/>
        <v>0</v>
      </c>
      <c r="AS2310" s="2">
        <f t="shared" si="1885"/>
        <v>0</v>
      </c>
      <c r="AT2310" s="2">
        <f t="shared" si="1885"/>
        <v>0</v>
      </c>
      <c r="AU2310" s="2">
        <f t="shared" si="1885"/>
        <v>0</v>
      </c>
      <c r="AV2310" s="2">
        <f t="shared" si="1885"/>
        <v>0</v>
      </c>
      <c r="AW2310" s="2">
        <f t="shared" si="1885"/>
        <v>0</v>
      </c>
      <c r="AX2310" s="2">
        <f t="shared" si="1885"/>
        <v>0</v>
      </c>
      <c r="AY2310" s="2">
        <f t="shared" si="1885"/>
        <v>0</v>
      </c>
      <c r="AZ2310" s="2">
        <f t="shared" si="1885"/>
        <v>0</v>
      </c>
      <c r="BA2310" s="2">
        <f t="shared" si="1885"/>
        <v>0</v>
      </c>
      <c r="BB2310" s="2">
        <f t="shared" si="1885"/>
        <v>0</v>
      </c>
      <c r="BC2310" s="2">
        <f t="shared" si="1885"/>
        <v>0</v>
      </c>
      <c r="BD2310" s="2">
        <f t="shared" si="1885"/>
        <v>0</v>
      </c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>
        <f>ROUND(SUMIF(AA2280:AA2308,"=52421674",FQ2280:FQ2308),2)</f>
        <v>0</v>
      </c>
      <c r="BY2310" s="2">
        <f>ROUND(SUMIF(AA2280:AA2308,"=52421674",FR2280:FR2308),2)</f>
        <v>0</v>
      </c>
      <c r="BZ2310" s="2">
        <f>ROUND(SUMIF(AA2280:AA2308,"=52421674",GL2280:GL2308),2)</f>
        <v>0</v>
      </c>
      <c r="CA2310" s="2">
        <f>ROUND(SUMIF(AA2280:AA2308,"=52421674",GM2280:GM2308),2)</f>
        <v>0</v>
      </c>
      <c r="CB2310" s="2">
        <f>ROUND(SUMIF(AA2280:AA2308,"=52421674",GN2280:GN2308),2)</f>
        <v>0</v>
      </c>
      <c r="CC2310" s="2">
        <f>ROUND(SUMIF(AA2280:AA2308,"=52421674",GO2280:GO2308),2)</f>
        <v>0</v>
      </c>
      <c r="CD2310" s="2">
        <f>ROUND(SUMIF(AA2280:AA2308,"=52421674",GP2280:GP2308),2)</f>
        <v>0</v>
      </c>
      <c r="CE2310" s="2">
        <f>AC2310-BX2310</f>
        <v>0</v>
      </c>
      <c r="CF2310" s="2">
        <f>AC2310-BY2310</f>
        <v>0</v>
      </c>
      <c r="CG2310" s="2">
        <f>BX2310-BZ2310</f>
        <v>0</v>
      </c>
      <c r="CH2310" s="2">
        <f>AC2310-BX2310-BY2310+BZ2310</f>
        <v>0</v>
      </c>
      <c r="CI2310" s="2">
        <f>BY2310-BZ2310</f>
        <v>0</v>
      </c>
      <c r="CJ2310" s="2">
        <f>ROUND(SUMIF(AA2280:AA2308,"=52421674",GX2280:GX2308),2)</f>
        <v>0</v>
      </c>
      <c r="CK2310" s="2">
        <f>ROUND(SUMIF(AA2280:AA2308,"=52421674",GY2280:GY2308),2)</f>
        <v>0</v>
      </c>
      <c r="CL2310" s="2">
        <f>ROUND(SUMIF(AA2280:AA2308,"=52421674",GZ2280:GZ2308),2)</f>
        <v>0</v>
      </c>
      <c r="CM2310" s="2">
        <f>ROUND(SUMIF(AA2280:AA2308,"=52421674",HD2280:HD2308),2)</f>
        <v>0</v>
      </c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3"/>
      <c r="DH2310" s="3"/>
      <c r="DI2310" s="3"/>
      <c r="DJ2310" s="3"/>
      <c r="DK2310" s="3"/>
      <c r="DL2310" s="3"/>
      <c r="DM2310" s="3"/>
      <c r="DN2310" s="3"/>
      <c r="DO2310" s="3"/>
      <c r="DP2310" s="3"/>
      <c r="DQ2310" s="3"/>
      <c r="DR2310" s="3"/>
      <c r="DS2310" s="3"/>
      <c r="DT2310" s="3"/>
      <c r="DU2310" s="3"/>
      <c r="DV2310" s="3"/>
      <c r="DW2310" s="3"/>
      <c r="DX2310" s="3"/>
      <c r="DY2310" s="3"/>
      <c r="DZ2310" s="3"/>
      <c r="EA2310" s="3"/>
      <c r="EB2310" s="3"/>
      <c r="EC2310" s="3"/>
      <c r="ED2310" s="3"/>
      <c r="EE2310" s="3"/>
      <c r="EF2310" s="3"/>
      <c r="EG2310" s="3"/>
      <c r="EH2310" s="3"/>
      <c r="EI2310" s="3"/>
      <c r="EJ2310" s="3"/>
      <c r="EK2310" s="3"/>
      <c r="EL2310" s="3"/>
      <c r="EM2310" s="3"/>
      <c r="EN2310" s="3"/>
      <c r="EO2310" s="3"/>
      <c r="EP2310" s="3"/>
      <c r="EQ2310" s="3"/>
      <c r="ER2310" s="3"/>
      <c r="ES2310" s="3"/>
      <c r="ET2310" s="3"/>
      <c r="EU2310" s="3"/>
      <c r="EV2310" s="3"/>
      <c r="EW2310" s="3"/>
      <c r="EX2310" s="3"/>
      <c r="EY2310" s="3"/>
      <c r="EZ2310" s="3"/>
      <c r="FA2310" s="3"/>
      <c r="FB2310" s="3"/>
      <c r="FC2310" s="3"/>
      <c r="FD2310" s="3"/>
      <c r="FE2310" s="3"/>
      <c r="FF2310" s="3"/>
      <c r="FG2310" s="3"/>
      <c r="FH2310" s="3"/>
      <c r="FI2310" s="3"/>
      <c r="FJ2310" s="3"/>
      <c r="FK2310" s="3"/>
      <c r="FL2310" s="3"/>
      <c r="FM2310" s="3"/>
      <c r="FN2310" s="3"/>
      <c r="FO2310" s="3"/>
      <c r="FP2310" s="3"/>
      <c r="FQ2310" s="3"/>
      <c r="FR2310" s="3"/>
      <c r="FS2310" s="3"/>
      <c r="FT2310" s="3"/>
      <c r="FU2310" s="3"/>
      <c r="FV2310" s="3"/>
      <c r="FW2310" s="3"/>
      <c r="FX2310" s="3"/>
      <c r="FY2310" s="3"/>
      <c r="FZ2310" s="3"/>
      <c r="GA2310" s="3"/>
      <c r="GB2310" s="3"/>
      <c r="GC2310" s="3"/>
      <c r="GD2310" s="3"/>
      <c r="GE2310" s="3"/>
      <c r="GF2310" s="3"/>
      <c r="GG2310" s="3"/>
      <c r="GH2310" s="3"/>
      <c r="GI2310" s="3"/>
      <c r="GJ2310" s="3"/>
      <c r="GK2310" s="3"/>
      <c r="GL2310" s="3"/>
      <c r="GM2310" s="3"/>
      <c r="GN2310" s="3"/>
      <c r="GO2310" s="3"/>
      <c r="GP2310" s="3"/>
      <c r="GQ2310" s="3"/>
      <c r="GR2310" s="3"/>
      <c r="GS2310" s="3"/>
      <c r="GT2310" s="3"/>
      <c r="GU2310" s="3"/>
      <c r="GV2310" s="3"/>
      <c r="GW2310" s="3"/>
      <c r="GX2310" s="3">
        <v>0</v>
      </c>
    </row>
    <row r="2312" spans="1:245" x14ac:dyDescent="0.2">
      <c r="A2312" s="4">
        <v>50</v>
      </c>
      <c r="B2312" s="4">
        <v>0</v>
      </c>
      <c r="C2312" s="4">
        <v>0</v>
      </c>
      <c r="D2312" s="4">
        <v>1</v>
      </c>
      <c r="E2312" s="4">
        <v>201</v>
      </c>
      <c r="F2312" s="4">
        <f>ROUND(Source!O2310,O2312)</f>
        <v>0</v>
      </c>
      <c r="G2312" s="4" t="s">
        <v>74</v>
      </c>
      <c r="H2312" s="4" t="s">
        <v>75</v>
      </c>
      <c r="I2312" s="4"/>
      <c r="J2312" s="4"/>
      <c r="K2312" s="4">
        <v>201</v>
      </c>
      <c r="L2312" s="4">
        <v>1</v>
      </c>
      <c r="M2312" s="4">
        <v>3</v>
      </c>
      <c r="N2312" s="4" t="s">
        <v>3</v>
      </c>
      <c r="O2312" s="4">
        <v>2</v>
      </c>
      <c r="P2312" s="4"/>
      <c r="Q2312" s="4"/>
      <c r="R2312" s="4"/>
      <c r="S2312" s="4"/>
      <c r="T2312" s="4"/>
      <c r="U2312" s="4"/>
      <c r="V2312" s="4"/>
      <c r="W2312" s="4"/>
    </row>
    <row r="2313" spans="1:245" x14ac:dyDescent="0.2">
      <c r="A2313" s="4">
        <v>50</v>
      </c>
      <c r="B2313" s="4">
        <v>0</v>
      </c>
      <c r="C2313" s="4">
        <v>0</v>
      </c>
      <c r="D2313" s="4">
        <v>1</v>
      </c>
      <c r="E2313" s="4">
        <v>202</v>
      </c>
      <c r="F2313" s="4">
        <f>ROUND(Source!P2310,O2313)</f>
        <v>0</v>
      </c>
      <c r="G2313" s="4" t="s">
        <v>76</v>
      </c>
      <c r="H2313" s="4" t="s">
        <v>77</v>
      </c>
      <c r="I2313" s="4"/>
      <c r="J2313" s="4"/>
      <c r="K2313" s="4">
        <v>202</v>
      </c>
      <c r="L2313" s="4">
        <v>2</v>
      </c>
      <c r="M2313" s="4">
        <v>3</v>
      </c>
      <c r="N2313" s="4" t="s">
        <v>3</v>
      </c>
      <c r="O2313" s="4">
        <v>2</v>
      </c>
      <c r="P2313" s="4"/>
      <c r="Q2313" s="4"/>
      <c r="R2313" s="4"/>
      <c r="S2313" s="4"/>
      <c r="T2313" s="4"/>
      <c r="U2313" s="4"/>
      <c r="V2313" s="4"/>
      <c r="W2313" s="4"/>
    </row>
    <row r="2314" spans="1:245" x14ac:dyDescent="0.2">
      <c r="A2314" s="4">
        <v>50</v>
      </c>
      <c r="B2314" s="4">
        <v>0</v>
      </c>
      <c r="C2314" s="4">
        <v>0</v>
      </c>
      <c r="D2314" s="4">
        <v>1</v>
      </c>
      <c r="E2314" s="4">
        <v>222</v>
      </c>
      <c r="F2314" s="4">
        <f>ROUND(Source!AO2310,O2314)</f>
        <v>0</v>
      </c>
      <c r="G2314" s="4" t="s">
        <v>78</v>
      </c>
      <c r="H2314" s="4" t="s">
        <v>79</v>
      </c>
      <c r="I2314" s="4"/>
      <c r="J2314" s="4"/>
      <c r="K2314" s="4">
        <v>222</v>
      </c>
      <c r="L2314" s="4">
        <v>3</v>
      </c>
      <c r="M2314" s="4">
        <v>3</v>
      </c>
      <c r="N2314" s="4" t="s">
        <v>3</v>
      </c>
      <c r="O2314" s="4">
        <v>2</v>
      </c>
      <c r="P2314" s="4"/>
      <c r="Q2314" s="4"/>
      <c r="R2314" s="4"/>
      <c r="S2314" s="4"/>
      <c r="T2314" s="4"/>
      <c r="U2314" s="4"/>
      <c r="V2314" s="4"/>
      <c r="W2314" s="4"/>
    </row>
    <row r="2315" spans="1:245" x14ac:dyDescent="0.2">
      <c r="A2315" s="4">
        <v>50</v>
      </c>
      <c r="B2315" s="4">
        <v>0</v>
      </c>
      <c r="C2315" s="4">
        <v>0</v>
      </c>
      <c r="D2315" s="4">
        <v>1</v>
      </c>
      <c r="E2315" s="4">
        <v>225</v>
      </c>
      <c r="F2315" s="4">
        <f>ROUND(Source!AV2310,O2315)</f>
        <v>0</v>
      </c>
      <c r="G2315" s="4" t="s">
        <v>80</v>
      </c>
      <c r="H2315" s="4" t="s">
        <v>81</v>
      </c>
      <c r="I2315" s="4"/>
      <c r="J2315" s="4"/>
      <c r="K2315" s="4">
        <v>225</v>
      </c>
      <c r="L2315" s="4">
        <v>4</v>
      </c>
      <c r="M2315" s="4">
        <v>3</v>
      </c>
      <c r="N2315" s="4" t="s">
        <v>3</v>
      </c>
      <c r="O2315" s="4">
        <v>2</v>
      </c>
      <c r="P2315" s="4"/>
      <c r="Q2315" s="4"/>
      <c r="R2315" s="4"/>
      <c r="S2315" s="4"/>
      <c r="T2315" s="4"/>
      <c r="U2315" s="4"/>
      <c r="V2315" s="4"/>
      <c r="W2315" s="4"/>
    </row>
    <row r="2316" spans="1:245" x14ac:dyDescent="0.2">
      <c r="A2316" s="4">
        <v>50</v>
      </c>
      <c r="B2316" s="4">
        <v>0</v>
      </c>
      <c r="C2316" s="4">
        <v>0</v>
      </c>
      <c r="D2316" s="4">
        <v>1</v>
      </c>
      <c r="E2316" s="4">
        <v>226</v>
      </c>
      <c r="F2316" s="4">
        <f>ROUND(Source!AW2310,O2316)</f>
        <v>0</v>
      </c>
      <c r="G2316" s="4" t="s">
        <v>82</v>
      </c>
      <c r="H2316" s="4" t="s">
        <v>83</v>
      </c>
      <c r="I2316" s="4"/>
      <c r="J2316" s="4"/>
      <c r="K2316" s="4">
        <v>226</v>
      </c>
      <c r="L2316" s="4">
        <v>5</v>
      </c>
      <c r="M2316" s="4">
        <v>3</v>
      </c>
      <c r="N2316" s="4" t="s">
        <v>3</v>
      </c>
      <c r="O2316" s="4">
        <v>2</v>
      </c>
      <c r="P2316" s="4"/>
      <c r="Q2316" s="4"/>
      <c r="R2316" s="4"/>
      <c r="S2316" s="4"/>
      <c r="T2316" s="4"/>
      <c r="U2316" s="4"/>
      <c r="V2316" s="4"/>
      <c r="W2316" s="4"/>
    </row>
    <row r="2317" spans="1:245" x14ac:dyDescent="0.2">
      <c r="A2317" s="4">
        <v>50</v>
      </c>
      <c r="B2317" s="4">
        <v>0</v>
      </c>
      <c r="C2317" s="4">
        <v>0</v>
      </c>
      <c r="D2317" s="4">
        <v>1</v>
      </c>
      <c r="E2317" s="4">
        <v>227</v>
      </c>
      <c r="F2317" s="4">
        <f>ROUND(Source!AX2310,O2317)</f>
        <v>0</v>
      </c>
      <c r="G2317" s="4" t="s">
        <v>84</v>
      </c>
      <c r="H2317" s="4" t="s">
        <v>85</v>
      </c>
      <c r="I2317" s="4"/>
      <c r="J2317" s="4"/>
      <c r="K2317" s="4">
        <v>227</v>
      </c>
      <c r="L2317" s="4">
        <v>6</v>
      </c>
      <c r="M2317" s="4">
        <v>3</v>
      </c>
      <c r="N2317" s="4" t="s">
        <v>3</v>
      </c>
      <c r="O2317" s="4">
        <v>2</v>
      </c>
      <c r="P2317" s="4"/>
      <c r="Q2317" s="4"/>
      <c r="R2317" s="4"/>
      <c r="S2317" s="4"/>
      <c r="T2317" s="4"/>
      <c r="U2317" s="4"/>
      <c r="V2317" s="4"/>
      <c r="W2317" s="4"/>
    </row>
    <row r="2318" spans="1:245" x14ac:dyDescent="0.2">
      <c r="A2318" s="4">
        <v>50</v>
      </c>
      <c r="B2318" s="4">
        <v>0</v>
      </c>
      <c r="C2318" s="4">
        <v>0</v>
      </c>
      <c r="D2318" s="4">
        <v>1</v>
      </c>
      <c r="E2318" s="4">
        <v>228</v>
      </c>
      <c r="F2318" s="4">
        <f>ROUND(Source!AY2310,O2318)</f>
        <v>0</v>
      </c>
      <c r="G2318" s="4" t="s">
        <v>86</v>
      </c>
      <c r="H2318" s="4" t="s">
        <v>87</v>
      </c>
      <c r="I2318" s="4"/>
      <c r="J2318" s="4"/>
      <c r="K2318" s="4">
        <v>228</v>
      </c>
      <c r="L2318" s="4">
        <v>7</v>
      </c>
      <c r="M2318" s="4">
        <v>3</v>
      </c>
      <c r="N2318" s="4" t="s">
        <v>3</v>
      </c>
      <c r="O2318" s="4">
        <v>2</v>
      </c>
      <c r="P2318" s="4"/>
      <c r="Q2318" s="4"/>
      <c r="R2318" s="4"/>
      <c r="S2318" s="4"/>
      <c r="T2318" s="4"/>
      <c r="U2318" s="4"/>
      <c r="V2318" s="4"/>
      <c r="W2318" s="4"/>
    </row>
    <row r="2319" spans="1:245" x14ac:dyDescent="0.2">
      <c r="A2319" s="4">
        <v>50</v>
      </c>
      <c r="B2319" s="4">
        <v>0</v>
      </c>
      <c r="C2319" s="4">
        <v>0</v>
      </c>
      <c r="D2319" s="4">
        <v>1</v>
      </c>
      <c r="E2319" s="4">
        <v>216</v>
      </c>
      <c r="F2319" s="4">
        <f>ROUND(Source!AP2310,O2319)</f>
        <v>0</v>
      </c>
      <c r="G2319" s="4" t="s">
        <v>88</v>
      </c>
      <c r="H2319" s="4" t="s">
        <v>89</v>
      </c>
      <c r="I2319" s="4"/>
      <c r="J2319" s="4"/>
      <c r="K2319" s="4">
        <v>216</v>
      </c>
      <c r="L2319" s="4">
        <v>8</v>
      </c>
      <c r="M2319" s="4">
        <v>3</v>
      </c>
      <c r="N2319" s="4" t="s">
        <v>3</v>
      </c>
      <c r="O2319" s="4">
        <v>2</v>
      </c>
      <c r="P2319" s="4"/>
      <c r="Q2319" s="4"/>
      <c r="R2319" s="4"/>
      <c r="S2319" s="4"/>
      <c r="T2319" s="4"/>
      <c r="U2319" s="4"/>
      <c r="V2319" s="4"/>
      <c r="W2319" s="4"/>
    </row>
    <row r="2320" spans="1:245" x14ac:dyDescent="0.2">
      <c r="A2320" s="4">
        <v>50</v>
      </c>
      <c r="B2320" s="4">
        <v>0</v>
      </c>
      <c r="C2320" s="4">
        <v>0</v>
      </c>
      <c r="D2320" s="4">
        <v>1</v>
      </c>
      <c r="E2320" s="4">
        <v>223</v>
      </c>
      <c r="F2320" s="4">
        <f>ROUND(Source!AQ2310,O2320)</f>
        <v>0</v>
      </c>
      <c r="G2320" s="4" t="s">
        <v>90</v>
      </c>
      <c r="H2320" s="4" t="s">
        <v>91</v>
      </c>
      <c r="I2320" s="4"/>
      <c r="J2320" s="4"/>
      <c r="K2320" s="4">
        <v>223</v>
      </c>
      <c r="L2320" s="4">
        <v>9</v>
      </c>
      <c r="M2320" s="4">
        <v>3</v>
      </c>
      <c r="N2320" s="4" t="s">
        <v>3</v>
      </c>
      <c r="O2320" s="4">
        <v>2</v>
      </c>
      <c r="P2320" s="4"/>
      <c r="Q2320" s="4"/>
      <c r="R2320" s="4"/>
      <c r="S2320" s="4"/>
      <c r="T2320" s="4"/>
      <c r="U2320" s="4"/>
      <c r="V2320" s="4"/>
      <c r="W2320" s="4"/>
    </row>
    <row r="2321" spans="1:23" x14ac:dyDescent="0.2">
      <c r="A2321" s="4">
        <v>50</v>
      </c>
      <c r="B2321" s="4">
        <v>0</v>
      </c>
      <c r="C2321" s="4">
        <v>0</v>
      </c>
      <c r="D2321" s="4">
        <v>1</v>
      </c>
      <c r="E2321" s="4">
        <v>229</v>
      </c>
      <c r="F2321" s="4">
        <f>ROUND(Source!AZ2310,O2321)</f>
        <v>0</v>
      </c>
      <c r="G2321" s="4" t="s">
        <v>92</v>
      </c>
      <c r="H2321" s="4" t="s">
        <v>93</v>
      </c>
      <c r="I2321" s="4"/>
      <c r="J2321" s="4"/>
      <c r="K2321" s="4">
        <v>229</v>
      </c>
      <c r="L2321" s="4">
        <v>10</v>
      </c>
      <c r="M2321" s="4">
        <v>3</v>
      </c>
      <c r="N2321" s="4" t="s">
        <v>3</v>
      </c>
      <c r="O2321" s="4">
        <v>2</v>
      </c>
      <c r="P2321" s="4"/>
      <c r="Q2321" s="4"/>
      <c r="R2321" s="4"/>
      <c r="S2321" s="4"/>
      <c r="T2321" s="4"/>
      <c r="U2321" s="4"/>
      <c r="V2321" s="4"/>
      <c r="W2321" s="4"/>
    </row>
    <row r="2322" spans="1:23" x14ac:dyDescent="0.2">
      <c r="A2322" s="4">
        <v>50</v>
      </c>
      <c r="B2322" s="4">
        <v>0</v>
      </c>
      <c r="C2322" s="4">
        <v>0</v>
      </c>
      <c r="D2322" s="4">
        <v>1</v>
      </c>
      <c r="E2322" s="4">
        <v>203</v>
      </c>
      <c r="F2322" s="4">
        <f>ROUND(Source!Q2310,O2322)</f>
        <v>0</v>
      </c>
      <c r="G2322" s="4" t="s">
        <v>94</v>
      </c>
      <c r="H2322" s="4" t="s">
        <v>95</v>
      </c>
      <c r="I2322" s="4"/>
      <c r="J2322" s="4"/>
      <c r="K2322" s="4">
        <v>203</v>
      </c>
      <c r="L2322" s="4">
        <v>11</v>
      </c>
      <c r="M2322" s="4">
        <v>3</v>
      </c>
      <c r="N2322" s="4" t="s">
        <v>3</v>
      </c>
      <c r="O2322" s="4">
        <v>2</v>
      </c>
      <c r="P2322" s="4"/>
      <c r="Q2322" s="4"/>
      <c r="R2322" s="4"/>
      <c r="S2322" s="4"/>
      <c r="T2322" s="4"/>
      <c r="U2322" s="4"/>
      <c r="V2322" s="4"/>
      <c r="W2322" s="4"/>
    </row>
    <row r="2323" spans="1:23" x14ac:dyDescent="0.2">
      <c r="A2323" s="4">
        <v>50</v>
      </c>
      <c r="B2323" s="4">
        <v>0</v>
      </c>
      <c r="C2323" s="4">
        <v>0</v>
      </c>
      <c r="D2323" s="4">
        <v>1</v>
      </c>
      <c r="E2323" s="4">
        <v>231</v>
      </c>
      <c r="F2323" s="4">
        <f>ROUND(Source!BB2310,O2323)</f>
        <v>0</v>
      </c>
      <c r="G2323" s="4" t="s">
        <v>96</v>
      </c>
      <c r="H2323" s="4" t="s">
        <v>97</v>
      </c>
      <c r="I2323" s="4"/>
      <c r="J2323" s="4"/>
      <c r="K2323" s="4">
        <v>231</v>
      </c>
      <c r="L2323" s="4">
        <v>12</v>
      </c>
      <c r="M2323" s="4">
        <v>3</v>
      </c>
      <c r="N2323" s="4" t="s">
        <v>3</v>
      </c>
      <c r="O2323" s="4">
        <v>2</v>
      </c>
      <c r="P2323" s="4"/>
      <c r="Q2323" s="4"/>
      <c r="R2323" s="4"/>
      <c r="S2323" s="4"/>
      <c r="T2323" s="4"/>
      <c r="U2323" s="4"/>
      <c r="V2323" s="4"/>
      <c r="W2323" s="4"/>
    </row>
    <row r="2324" spans="1:23" x14ac:dyDescent="0.2">
      <c r="A2324" s="4">
        <v>50</v>
      </c>
      <c r="B2324" s="4">
        <v>0</v>
      </c>
      <c r="C2324" s="4">
        <v>0</v>
      </c>
      <c r="D2324" s="4">
        <v>1</v>
      </c>
      <c r="E2324" s="4">
        <v>204</v>
      </c>
      <c r="F2324" s="4">
        <f>ROUND(Source!R2310,O2324)</f>
        <v>0</v>
      </c>
      <c r="G2324" s="4" t="s">
        <v>98</v>
      </c>
      <c r="H2324" s="4" t="s">
        <v>99</v>
      </c>
      <c r="I2324" s="4"/>
      <c r="J2324" s="4"/>
      <c r="K2324" s="4">
        <v>204</v>
      </c>
      <c r="L2324" s="4">
        <v>13</v>
      </c>
      <c r="M2324" s="4">
        <v>3</v>
      </c>
      <c r="N2324" s="4" t="s">
        <v>3</v>
      </c>
      <c r="O2324" s="4">
        <v>2</v>
      </c>
      <c r="P2324" s="4"/>
      <c r="Q2324" s="4"/>
      <c r="R2324" s="4"/>
      <c r="S2324" s="4"/>
      <c r="T2324" s="4"/>
      <c r="U2324" s="4"/>
      <c r="V2324" s="4"/>
      <c r="W2324" s="4"/>
    </row>
    <row r="2325" spans="1:23" x14ac:dyDescent="0.2">
      <c r="A2325" s="4">
        <v>50</v>
      </c>
      <c r="B2325" s="4">
        <v>0</v>
      </c>
      <c r="C2325" s="4">
        <v>0</v>
      </c>
      <c r="D2325" s="4">
        <v>1</v>
      </c>
      <c r="E2325" s="4">
        <v>205</v>
      </c>
      <c r="F2325" s="4">
        <f>ROUND(Source!S2310,O2325)</f>
        <v>0</v>
      </c>
      <c r="G2325" s="4" t="s">
        <v>100</v>
      </c>
      <c r="H2325" s="4" t="s">
        <v>101</v>
      </c>
      <c r="I2325" s="4"/>
      <c r="J2325" s="4"/>
      <c r="K2325" s="4">
        <v>205</v>
      </c>
      <c r="L2325" s="4">
        <v>14</v>
      </c>
      <c r="M2325" s="4">
        <v>3</v>
      </c>
      <c r="N2325" s="4" t="s">
        <v>3</v>
      </c>
      <c r="O2325" s="4">
        <v>2</v>
      </c>
      <c r="P2325" s="4"/>
      <c r="Q2325" s="4"/>
      <c r="R2325" s="4"/>
      <c r="S2325" s="4"/>
      <c r="T2325" s="4"/>
      <c r="U2325" s="4"/>
      <c r="V2325" s="4"/>
      <c r="W2325" s="4"/>
    </row>
    <row r="2326" spans="1:23" x14ac:dyDescent="0.2">
      <c r="A2326" s="4">
        <v>50</v>
      </c>
      <c r="B2326" s="4">
        <v>0</v>
      </c>
      <c r="C2326" s="4">
        <v>0</v>
      </c>
      <c r="D2326" s="4">
        <v>1</v>
      </c>
      <c r="E2326" s="4">
        <v>232</v>
      </c>
      <c r="F2326" s="4">
        <f>ROUND(Source!BC2310,O2326)</f>
        <v>0</v>
      </c>
      <c r="G2326" s="4" t="s">
        <v>102</v>
      </c>
      <c r="H2326" s="4" t="s">
        <v>103</v>
      </c>
      <c r="I2326" s="4"/>
      <c r="J2326" s="4"/>
      <c r="K2326" s="4">
        <v>232</v>
      </c>
      <c r="L2326" s="4">
        <v>15</v>
      </c>
      <c r="M2326" s="4">
        <v>3</v>
      </c>
      <c r="N2326" s="4" t="s">
        <v>3</v>
      </c>
      <c r="O2326" s="4">
        <v>2</v>
      </c>
      <c r="P2326" s="4"/>
      <c r="Q2326" s="4"/>
      <c r="R2326" s="4"/>
      <c r="S2326" s="4"/>
      <c r="T2326" s="4"/>
      <c r="U2326" s="4"/>
      <c r="V2326" s="4"/>
      <c r="W2326" s="4"/>
    </row>
    <row r="2327" spans="1:23" x14ac:dyDescent="0.2">
      <c r="A2327" s="4">
        <v>50</v>
      </c>
      <c r="B2327" s="4">
        <v>0</v>
      </c>
      <c r="C2327" s="4">
        <v>0</v>
      </c>
      <c r="D2327" s="4">
        <v>1</v>
      </c>
      <c r="E2327" s="4">
        <v>214</v>
      </c>
      <c r="F2327" s="4">
        <f>ROUND(Source!AS2310,O2327)</f>
        <v>0</v>
      </c>
      <c r="G2327" s="4" t="s">
        <v>104</v>
      </c>
      <c r="H2327" s="4" t="s">
        <v>105</v>
      </c>
      <c r="I2327" s="4"/>
      <c r="J2327" s="4"/>
      <c r="K2327" s="4">
        <v>214</v>
      </c>
      <c r="L2327" s="4">
        <v>16</v>
      </c>
      <c r="M2327" s="4">
        <v>3</v>
      </c>
      <c r="N2327" s="4" t="s">
        <v>3</v>
      </c>
      <c r="O2327" s="4">
        <v>2</v>
      </c>
      <c r="P2327" s="4"/>
      <c r="Q2327" s="4"/>
      <c r="R2327" s="4"/>
      <c r="S2327" s="4"/>
      <c r="T2327" s="4"/>
      <c r="U2327" s="4"/>
      <c r="V2327" s="4"/>
      <c r="W2327" s="4"/>
    </row>
    <row r="2328" spans="1:23" x14ac:dyDescent="0.2">
      <c r="A2328" s="4">
        <v>50</v>
      </c>
      <c r="B2328" s="4">
        <v>0</v>
      </c>
      <c r="C2328" s="4">
        <v>0</v>
      </c>
      <c r="D2328" s="4">
        <v>1</v>
      </c>
      <c r="E2328" s="4">
        <v>215</v>
      </c>
      <c r="F2328" s="4">
        <f>ROUND(Source!AT2310,O2328)</f>
        <v>0</v>
      </c>
      <c r="G2328" s="4" t="s">
        <v>106</v>
      </c>
      <c r="H2328" s="4" t="s">
        <v>107</v>
      </c>
      <c r="I2328" s="4"/>
      <c r="J2328" s="4"/>
      <c r="K2328" s="4">
        <v>215</v>
      </c>
      <c r="L2328" s="4">
        <v>17</v>
      </c>
      <c r="M2328" s="4">
        <v>3</v>
      </c>
      <c r="N2328" s="4" t="s">
        <v>3</v>
      </c>
      <c r="O2328" s="4">
        <v>2</v>
      </c>
      <c r="P2328" s="4"/>
      <c r="Q2328" s="4"/>
      <c r="R2328" s="4"/>
      <c r="S2328" s="4"/>
      <c r="T2328" s="4"/>
      <c r="U2328" s="4"/>
      <c r="V2328" s="4"/>
      <c r="W2328" s="4"/>
    </row>
    <row r="2329" spans="1:23" x14ac:dyDescent="0.2">
      <c r="A2329" s="4">
        <v>50</v>
      </c>
      <c r="B2329" s="4">
        <v>0</v>
      </c>
      <c r="C2329" s="4">
        <v>0</v>
      </c>
      <c r="D2329" s="4">
        <v>1</v>
      </c>
      <c r="E2329" s="4">
        <v>217</v>
      </c>
      <c r="F2329" s="4">
        <f>ROUND(Source!AU2310,O2329)</f>
        <v>0</v>
      </c>
      <c r="G2329" s="4" t="s">
        <v>108</v>
      </c>
      <c r="H2329" s="4" t="s">
        <v>109</v>
      </c>
      <c r="I2329" s="4"/>
      <c r="J2329" s="4"/>
      <c r="K2329" s="4">
        <v>217</v>
      </c>
      <c r="L2329" s="4">
        <v>18</v>
      </c>
      <c r="M2329" s="4">
        <v>3</v>
      </c>
      <c r="N2329" s="4" t="s">
        <v>3</v>
      </c>
      <c r="O2329" s="4">
        <v>2</v>
      </c>
      <c r="P2329" s="4"/>
      <c r="Q2329" s="4"/>
      <c r="R2329" s="4"/>
      <c r="S2329" s="4"/>
      <c r="T2329" s="4"/>
      <c r="U2329" s="4"/>
      <c r="V2329" s="4"/>
      <c r="W2329" s="4"/>
    </row>
    <row r="2330" spans="1:23" x14ac:dyDescent="0.2">
      <c r="A2330" s="4">
        <v>50</v>
      </c>
      <c r="B2330" s="4">
        <v>0</v>
      </c>
      <c r="C2330" s="4">
        <v>0</v>
      </c>
      <c r="D2330" s="4">
        <v>1</v>
      </c>
      <c r="E2330" s="4">
        <v>230</v>
      </c>
      <c r="F2330" s="4">
        <f>ROUND(Source!BA2310,O2330)</f>
        <v>0</v>
      </c>
      <c r="G2330" s="4" t="s">
        <v>110</v>
      </c>
      <c r="H2330" s="4" t="s">
        <v>111</v>
      </c>
      <c r="I2330" s="4"/>
      <c r="J2330" s="4"/>
      <c r="K2330" s="4">
        <v>230</v>
      </c>
      <c r="L2330" s="4">
        <v>19</v>
      </c>
      <c r="M2330" s="4">
        <v>3</v>
      </c>
      <c r="N2330" s="4" t="s">
        <v>3</v>
      </c>
      <c r="O2330" s="4">
        <v>2</v>
      </c>
      <c r="P2330" s="4"/>
      <c r="Q2330" s="4"/>
      <c r="R2330" s="4"/>
      <c r="S2330" s="4"/>
      <c r="T2330" s="4"/>
      <c r="U2330" s="4"/>
      <c r="V2330" s="4"/>
      <c r="W2330" s="4"/>
    </row>
    <row r="2331" spans="1:23" x14ac:dyDescent="0.2">
      <c r="A2331" s="4">
        <v>50</v>
      </c>
      <c r="B2331" s="4">
        <v>0</v>
      </c>
      <c r="C2331" s="4">
        <v>0</v>
      </c>
      <c r="D2331" s="4">
        <v>1</v>
      </c>
      <c r="E2331" s="4">
        <v>206</v>
      </c>
      <c r="F2331" s="4">
        <f>ROUND(Source!T2310,O2331)</f>
        <v>0</v>
      </c>
      <c r="G2331" s="4" t="s">
        <v>112</v>
      </c>
      <c r="H2331" s="4" t="s">
        <v>113</v>
      </c>
      <c r="I2331" s="4"/>
      <c r="J2331" s="4"/>
      <c r="K2331" s="4">
        <v>206</v>
      </c>
      <c r="L2331" s="4">
        <v>20</v>
      </c>
      <c r="M2331" s="4">
        <v>3</v>
      </c>
      <c r="N2331" s="4" t="s">
        <v>3</v>
      </c>
      <c r="O2331" s="4">
        <v>2</v>
      </c>
      <c r="P2331" s="4"/>
      <c r="Q2331" s="4"/>
      <c r="R2331" s="4"/>
      <c r="S2331" s="4"/>
      <c r="T2331" s="4"/>
      <c r="U2331" s="4"/>
      <c r="V2331" s="4"/>
      <c r="W2331" s="4"/>
    </row>
    <row r="2332" spans="1:23" x14ac:dyDescent="0.2">
      <c r="A2332" s="4">
        <v>50</v>
      </c>
      <c r="B2332" s="4">
        <v>0</v>
      </c>
      <c r="C2332" s="4">
        <v>0</v>
      </c>
      <c r="D2332" s="4">
        <v>1</v>
      </c>
      <c r="E2332" s="4">
        <v>207</v>
      </c>
      <c r="F2332" s="4">
        <f>Source!U2310</f>
        <v>0</v>
      </c>
      <c r="G2332" s="4" t="s">
        <v>114</v>
      </c>
      <c r="H2332" s="4" t="s">
        <v>115</v>
      </c>
      <c r="I2332" s="4"/>
      <c r="J2332" s="4"/>
      <c r="K2332" s="4">
        <v>207</v>
      </c>
      <c r="L2332" s="4">
        <v>21</v>
      </c>
      <c r="M2332" s="4">
        <v>3</v>
      </c>
      <c r="N2332" s="4" t="s">
        <v>3</v>
      </c>
      <c r="O2332" s="4">
        <v>-1</v>
      </c>
      <c r="P2332" s="4"/>
      <c r="Q2332" s="4"/>
      <c r="R2332" s="4"/>
      <c r="S2332" s="4"/>
      <c r="T2332" s="4"/>
      <c r="U2332" s="4"/>
      <c r="V2332" s="4"/>
      <c r="W2332" s="4"/>
    </row>
    <row r="2333" spans="1:23" x14ac:dyDescent="0.2">
      <c r="A2333" s="4">
        <v>50</v>
      </c>
      <c r="B2333" s="4">
        <v>0</v>
      </c>
      <c r="C2333" s="4">
        <v>0</v>
      </c>
      <c r="D2333" s="4">
        <v>1</v>
      </c>
      <c r="E2333" s="4">
        <v>208</v>
      </c>
      <c r="F2333" s="4">
        <f>Source!V2310</f>
        <v>0</v>
      </c>
      <c r="G2333" s="4" t="s">
        <v>116</v>
      </c>
      <c r="H2333" s="4" t="s">
        <v>117</v>
      </c>
      <c r="I2333" s="4"/>
      <c r="J2333" s="4"/>
      <c r="K2333" s="4">
        <v>208</v>
      </c>
      <c r="L2333" s="4">
        <v>22</v>
      </c>
      <c r="M2333" s="4">
        <v>3</v>
      </c>
      <c r="N2333" s="4" t="s">
        <v>3</v>
      </c>
      <c r="O2333" s="4">
        <v>-1</v>
      </c>
      <c r="P2333" s="4"/>
      <c r="Q2333" s="4"/>
      <c r="R2333" s="4"/>
      <c r="S2333" s="4"/>
      <c r="T2333" s="4"/>
      <c r="U2333" s="4"/>
      <c r="V2333" s="4"/>
      <c r="W2333" s="4"/>
    </row>
    <row r="2334" spans="1:23" x14ac:dyDescent="0.2">
      <c r="A2334" s="4">
        <v>50</v>
      </c>
      <c r="B2334" s="4">
        <v>0</v>
      </c>
      <c r="C2334" s="4">
        <v>0</v>
      </c>
      <c r="D2334" s="4">
        <v>1</v>
      </c>
      <c r="E2334" s="4">
        <v>209</v>
      </c>
      <c r="F2334" s="4">
        <f>ROUND(Source!W2310,O2334)</f>
        <v>0</v>
      </c>
      <c r="G2334" s="4" t="s">
        <v>118</v>
      </c>
      <c r="H2334" s="4" t="s">
        <v>119</v>
      </c>
      <c r="I2334" s="4"/>
      <c r="J2334" s="4"/>
      <c r="K2334" s="4">
        <v>209</v>
      </c>
      <c r="L2334" s="4">
        <v>23</v>
      </c>
      <c r="M2334" s="4">
        <v>3</v>
      </c>
      <c r="N2334" s="4" t="s">
        <v>3</v>
      </c>
      <c r="O2334" s="4">
        <v>2</v>
      </c>
      <c r="P2334" s="4"/>
      <c r="Q2334" s="4"/>
      <c r="R2334" s="4"/>
      <c r="S2334" s="4"/>
      <c r="T2334" s="4"/>
      <c r="U2334" s="4"/>
      <c r="V2334" s="4"/>
      <c r="W2334" s="4"/>
    </row>
    <row r="2335" spans="1:23" x14ac:dyDescent="0.2">
      <c r="A2335" s="4">
        <v>50</v>
      </c>
      <c r="B2335" s="4">
        <v>0</v>
      </c>
      <c r="C2335" s="4">
        <v>0</v>
      </c>
      <c r="D2335" s="4">
        <v>1</v>
      </c>
      <c r="E2335" s="4">
        <v>233</v>
      </c>
      <c r="F2335" s="4">
        <f>ROUND(Source!BD2310,O2335)</f>
        <v>0</v>
      </c>
      <c r="G2335" s="4" t="s">
        <v>120</v>
      </c>
      <c r="H2335" s="4" t="s">
        <v>121</v>
      </c>
      <c r="I2335" s="4"/>
      <c r="J2335" s="4"/>
      <c r="K2335" s="4">
        <v>233</v>
      </c>
      <c r="L2335" s="4">
        <v>24</v>
      </c>
      <c r="M2335" s="4">
        <v>3</v>
      </c>
      <c r="N2335" s="4" t="s">
        <v>3</v>
      </c>
      <c r="O2335" s="4">
        <v>2</v>
      </c>
      <c r="P2335" s="4"/>
      <c r="Q2335" s="4"/>
      <c r="R2335" s="4"/>
      <c r="S2335" s="4"/>
      <c r="T2335" s="4"/>
      <c r="U2335" s="4"/>
      <c r="V2335" s="4"/>
      <c r="W2335" s="4"/>
    </row>
    <row r="2336" spans="1:23" x14ac:dyDescent="0.2">
      <c r="A2336" s="4">
        <v>50</v>
      </c>
      <c r="B2336" s="4">
        <v>0</v>
      </c>
      <c r="C2336" s="4">
        <v>0</v>
      </c>
      <c r="D2336" s="4">
        <v>1</v>
      </c>
      <c r="E2336" s="4">
        <v>210</v>
      </c>
      <c r="F2336" s="4">
        <f>ROUND(Source!X2310,O2336)</f>
        <v>0</v>
      </c>
      <c r="G2336" s="4" t="s">
        <v>122</v>
      </c>
      <c r="H2336" s="4" t="s">
        <v>123</v>
      </c>
      <c r="I2336" s="4"/>
      <c r="J2336" s="4"/>
      <c r="K2336" s="4">
        <v>210</v>
      </c>
      <c r="L2336" s="4">
        <v>25</v>
      </c>
      <c r="M2336" s="4">
        <v>3</v>
      </c>
      <c r="N2336" s="4" t="s">
        <v>3</v>
      </c>
      <c r="O2336" s="4">
        <v>2</v>
      </c>
      <c r="P2336" s="4"/>
      <c r="Q2336" s="4"/>
      <c r="R2336" s="4"/>
      <c r="S2336" s="4"/>
      <c r="T2336" s="4"/>
      <c r="U2336" s="4"/>
      <c r="V2336" s="4"/>
      <c r="W2336" s="4"/>
    </row>
    <row r="2337" spans="1:245" x14ac:dyDescent="0.2">
      <c r="A2337" s="4">
        <v>50</v>
      </c>
      <c r="B2337" s="4">
        <v>0</v>
      </c>
      <c r="C2337" s="4">
        <v>0</v>
      </c>
      <c r="D2337" s="4">
        <v>1</v>
      </c>
      <c r="E2337" s="4">
        <v>211</v>
      </c>
      <c r="F2337" s="4">
        <f>ROUND(Source!Y2310,O2337)</f>
        <v>0</v>
      </c>
      <c r="G2337" s="4" t="s">
        <v>124</v>
      </c>
      <c r="H2337" s="4" t="s">
        <v>125</v>
      </c>
      <c r="I2337" s="4"/>
      <c r="J2337" s="4"/>
      <c r="K2337" s="4">
        <v>211</v>
      </c>
      <c r="L2337" s="4">
        <v>26</v>
      </c>
      <c r="M2337" s="4">
        <v>3</v>
      </c>
      <c r="N2337" s="4" t="s">
        <v>3</v>
      </c>
      <c r="O2337" s="4">
        <v>2</v>
      </c>
      <c r="P2337" s="4"/>
      <c r="Q2337" s="4"/>
      <c r="R2337" s="4"/>
      <c r="S2337" s="4"/>
      <c r="T2337" s="4"/>
      <c r="U2337" s="4"/>
      <c r="V2337" s="4"/>
      <c r="W2337" s="4"/>
    </row>
    <row r="2338" spans="1:245" x14ac:dyDescent="0.2">
      <c r="A2338" s="4">
        <v>50</v>
      </c>
      <c r="B2338" s="4">
        <v>0</v>
      </c>
      <c r="C2338" s="4">
        <v>0</v>
      </c>
      <c r="D2338" s="4">
        <v>1</v>
      </c>
      <c r="E2338" s="4">
        <v>224</v>
      </c>
      <c r="F2338" s="4">
        <f>ROUND(Source!AR2310,O2338)</f>
        <v>0</v>
      </c>
      <c r="G2338" s="4" t="s">
        <v>126</v>
      </c>
      <c r="H2338" s="4" t="s">
        <v>127</v>
      </c>
      <c r="I2338" s="4"/>
      <c r="J2338" s="4"/>
      <c r="K2338" s="4">
        <v>224</v>
      </c>
      <c r="L2338" s="4">
        <v>27</v>
      </c>
      <c r="M2338" s="4">
        <v>3</v>
      </c>
      <c r="N2338" s="4" t="s">
        <v>3</v>
      </c>
      <c r="O2338" s="4">
        <v>2</v>
      </c>
      <c r="P2338" s="4"/>
      <c r="Q2338" s="4"/>
      <c r="R2338" s="4"/>
      <c r="S2338" s="4"/>
      <c r="T2338" s="4"/>
      <c r="U2338" s="4"/>
      <c r="V2338" s="4"/>
      <c r="W2338" s="4"/>
    </row>
    <row r="2340" spans="1:245" x14ac:dyDescent="0.2">
      <c r="A2340" s="1">
        <v>5</v>
      </c>
      <c r="B2340" s="1">
        <v>1</v>
      </c>
      <c r="C2340" s="1"/>
      <c r="D2340" s="1">
        <f>ROW(A2356)</f>
        <v>2356</v>
      </c>
      <c r="E2340" s="1"/>
      <c r="F2340" s="1" t="s">
        <v>15</v>
      </c>
      <c r="G2340" s="1" t="s">
        <v>463</v>
      </c>
      <c r="H2340" s="1" t="s">
        <v>3</v>
      </c>
      <c r="I2340" s="1">
        <v>0</v>
      </c>
      <c r="J2340" s="1"/>
      <c r="K2340" s="1">
        <v>0</v>
      </c>
      <c r="L2340" s="1"/>
      <c r="M2340" s="1"/>
      <c r="N2340" s="1"/>
      <c r="O2340" s="1"/>
      <c r="P2340" s="1"/>
      <c r="Q2340" s="1"/>
      <c r="R2340" s="1"/>
      <c r="S2340" s="1"/>
      <c r="T2340" s="1"/>
      <c r="U2340" s="1" t="s">
        <v>3</v>
      </c>
      <c r="V2340" s="1">
        <v>0</v>
      </c>
      <c r="W2340" s="1"/>
      <c r="X2340" s="1"/>
      <c r="Y2340" s="1"/>
      <c r="Z2340" s="1"/>
      <c r="AA2340" s="1"/>
      <c r="AB2340" s="1" t="s">
        <v>3</v>
      </c>
      <c r="AC2340" s="1" t="s">
        <v>3</v>
      </c>
      <c r="AD2340" s="1" t="s">
        <v>3</v>
      </c>
      <c r="AE2340" s="1" t="s">
        <v>3</v>
      </c>
      <c r="AF2340" s="1" t="s">
        <v>3</v>
      </c>
      <c r="AG2340" s="1" t="s">
        <v>3</v>
      </c>
      <c r="AH2340" s="1"/>
      <c r="AI2340" s="1"/>
      <c r="AJ2340" s="1"/>
      <c r="AK2340" s="1"/>
      <c r="AL2340" s="1"/>
      <c r="AM2340" s="1"/>
      <c r="AN2340" s="1"/>
      <c r="AO2340" s="1"/>
      <c r="AP2340" s="1" t="s">
        <v>3</v>
      </c>
      <c r="AQ2340" s="1" t="s">
        <v>3</v>
      </c>
      <c r="AR2340" s="1" t="s">
        <v>3</v>
      </c>
      <c r="AS2340" s="1"/>
      <c r="AT2340" s="1"/>
      <c r="AU2340" s="1"/>
      <c r="AV2340" s="1"/>
      <c r="AW2340" s="1"/>
      <c r="AX2340" s="1"/>
      <c r="AY2340" s="1"/>
      <c r="AZ2340" s="1" t="s">
        <v>3</v>
      </c>
      <c r="BA2340" s="1"/>
      <c r="BB2340" s="1" t="s">
        <v>3</v>
      </c>
      <c r="BC2340" s="1" t="s">
        <v>3</v>
      </c>
      <c r="BD2340" s="1" t="s">
        <v>3</v>
      </c>
      <c r="BE2340" s="1" t="s">
        <v>3</v>
      </c>
      <c r="BF2340" s="1" t="s">
        <v>3</v>
      </c>
      <c r="BG2340" s="1" t="s">
        <v>3</v>
      </c>
      <c r="BH2340" s="1" t="s">
        <v>3</v>
      </c>
      <c r="BI2340" s="1" t="s">
        <v>3</v>
      </c>
      <c r="BJ2340" s="1" t="s">
        <v>3</v>
      </c>
      <c r="BK2340" s="1" t="s">
        <v>3</v>
      </c>
      <c r="BL2340" s="1" t="s">
        <v>3</v>
      </c>
      <c r="BM2340" s="1" t="s">
        <v>3</v>
      </c>
      <c r="BN2340" s="1" t="s">
        <v>3</v>
      </c>
      <c r="BO2340" s="1" t="s">
        <v>3</v>
      </c>
      <c r="BP2340" s="1" t="s">
        <v>3</v>
      </c>
      <c r="BQ2340" s="1"/>
      <c r="BR2340" s="1"/>
      <c r="BS2340" s="1"/>
      <c r="BT2340" s="1"/>
      <c r="BU2340" s="1"/>
      <c r="BV2340" s="1"/>
      <c r="BW2340" s="1"/>
      <c r="BX2340" s="1">
        <v>0</v>
      </c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>
        <v>0</v>
      </c>
    </row>
    <row r="2342" spans="1:245" x14ac:dyDescent="0.2">
      <c r="A2342" s="2">
        <v>52</v>
      </c>
      <c r="B2342" s="2">
        <f t="shared" ref="B2342:G2342" si="1886">B2356</f>
        <v>1</v>
      </c>
      <c r="C2342" s="2">
        <f t="shared" si="1886"/>
        <v>5</v>
      </c>
      <c r="D2342" s="2">
        <f t="shared" si="1886"/>
        <v>2340</v>
      </c>
      <c r="E2342" s="2">
        <f t="shared" si="1886"/>
        <v>0</v>
      </c>
      <c r="F2342" s="2" t="str">
        <f t="shared" si="1886"/>
        <v>Новый подраздел</v>
      </c>
      <c r="G2342" s="2" t="str">
        <f t="shared" si="1886"/>
        <v>Восстановление газона</v>
      </c>
      <c r="H2342" s="2"/>
      <c r="I2342" s="2"/>
      <c r="J2342" s="2"/>
      <c r="K2342" s="2"/>
      <c r="L2342" s="2"/>
      <c r="M2342" s="2"/>
      <c r="N2342" s="2"/>
      <c r="O2342" s="2">
        <f t="shared" ref="O2342:AT2342" si="1887">O2356</f>
        <v>0</v>
      </c>
      <c r="P2342" s="2">
        <f t="shared" si="1887"/>
        <v>0</v>
      </c>
      <c r="Q2342" s="2">
        <f t="shared" si="1887"/>
        <v>0</v>
      </c>
      <c r="R2342" s="2">
        <f t="shared" si="1887"/>
        <v>0</v>
      </c>
      <c r="S2342" s="2">
        <f t="shared" si="1887"/>
        <v>0</v>
      </c>
      <c r="T2342" s="2">
        <f t="shared" si="1887"/>
        <v>0</v>
      </c>
      <c r="U2342" s="2">
        <f t="shared" si="1887"/>
        <v>0</v>
      </c>
      <c r="V2342" s="2">
        <f t="shared" si="1887"/>
        <v>0</v>
      </c>
      <c r="W2342" s="2">
        <f t="shared" si="1887"/>
        <v>0</v>
      </c>
      <c r="X2342" s="2">
        <f t="shared" si="1887"/>
        <v>0</v>
      </c>
      <c r="Y2342" s="2">
        <f t="shared" si="1887"/>
        <v>0</v>
      </c>
      <c r="Z2342" s="2">
        <f t="shared" si="1887"/>
        <v>0</v>
      </c>
      <c r="AA2342" s="2">
        <f t="shared" si="1887"/>
        <v>0</v>
      </c>
      <c r="AB2342" s="2">
        <f t="shared" si="1887"/>
        <v>0</v>
      </c>
      <c r="AC2342" s="2">
        <f t="shared" si="1887"/>
        <v>0</v>
      </c>
      <c r="AD2342" s="2">
        <f t="shared" si="1887"/>
        <v>0</v>
      </c>
      <c r="AE2342" s="2">
        <f t="shared" si="1887"/>
        <v>0</v>
      </c>
      <c r="AF2342" s="2">
        <f t="shared" si="1887"/>
        <v>0</v>
      </c>
      <c r="AG2342" s="2">
        <f t="shared" si="1887"/>
        <v>0</v>
      </c>
      <c r="AH2342" s="2">
        <f t="shared" si="1887"/>
        <v>0</v>
      </c>
      <c r="AI2342" s="2">
        <f t="shared" si="1887"/>
        <v>0</v>
      </c>
      <c r="AJ2342" s="2">
        <f t="shared" si="1887"/>
        <v>0</v>
      </c>
      <c r="AK2342" s="2">
        <f t="shared" si="1887"/>
        <v>0</v>
      </c>
      <c r="AL2342" s="2">
        <f t="shared" si="1887"/>
        <v>0</v>
      </c>
      <c r="AM2342" s="2">
        <f t="shared" si="1887"/>
        <v>0</v>
      </c>
      <c r="AN2342" s="2">
        <f t="shared" si="1887"/>
        <v>0</v>
      </c>
      <c r="AO2342" s="2">
        <f t="shared" si="1887"/>
        <v>0</v>
      </c>
      <c r="AP2342" s="2">
        <f t="shared" si="1887"/>
        <v>0</v>
      </c>
      <c r="AQ2342" s="2">
        <f t="shared" si="1887"/>
        <v>0</v>
      </c>
      <c r="AR2342" s="2">
        <f t="shared" si="1887"/>
        <v>0</v>
      </c>
      <c r="AS2342" s="2">
        <f t="shared" si="1887"/>
        <v>0</v>
      </c>
      <c r="AT2342" s="2">
        <f t="shared" si="1887"/>
        <v>0</v>
      </c>
      <c r="AU2342" s="2">
        <f t="shared" ref="AU2342:BZ2342" si="1888">AU2356</f>
        <v>0</v>
      </c>
      <c r="AV2342" s="2">
        <f t="shared" si="1888"/>
        <v>0</v>
      </c>
      <c r="AW2342" s="2">
        <f t="shared" si="1888"/>
        <v>0</v>
      </c>
      <c r="AX2342" s="2">
        <f t="shared" si="1888"/>
        <v>0</v>
      </c>
      <c r="AY2342" s="2">
        <f t="shared" si="1888"/>
        <v>0</v>
      </c>
      <c r="AZ2342" s="2">
        <f t="shared" si="1888"/>
        <v>0</v>
      </c>
      <c r="BA2342" s="2">
        <f t="shared" si="1888"/>
        <v>0</v>
      </c>
      <c r="BB2342" s="2">
        <f t="shared" si="1888"/>
        <v>0</v>
      </c>
      <c r="BC2342" s="2">
        <f t="shared" si="1888"/>
        <v>0</v>
      </c>
      <c r="BD2342" s="2">
        <f t="shared" si="1888"/>
        <v>0</v>
      </c>
      <c r="BE2342" s="2">
        <f t="shared" si="1888"/>
        <v>0</v>
      </c>
      <c r="BF2342" s="2">
        <f t="shared" si="1888"/>
        <v>0</v>
      </c>
      <c r="BG2342" s="2">
        <f t="shared" si="1888"/>
        <v>0</v>
      </c>
      <c r="BH2342" s="2">
        <f t="shared" si="1888"/>
        <v>0</v>
      </c>
      <c r="BI2342" s="2">
        <f t="shared" si="1888"/>
        <v>0</v>
      </c>
      <c r="BJ2342" s="2">
        <f t="shared" si="1888"/>
        <v>0</v>
      </c>
      <c r="BK2342" s="2">
        <f t="shared" si="1888"/>
        <v>0</v>
      </c>
      <c r="BL2342" s="2">
        <f t="shared" si="1888"/>
        <v>0</v>
      </c>
      <c r="BM2342" s="2">
        <f t="shared" si="1888"/>
        <v>0</v>
      </c>
      <c r="BN2342" s="2">
        <f t="shared" si="1888"/>
        <v>0</v>
      </c>
      <c r="BO2342" s="2">
        <f t="shared" si="1888"/>
        <v>0</v>
      </c>
      <c r="BP2342" s="2">
        <f t="shared" si="1888"/>
        <v>0</v>
      </c>
      <c r="BQ2342" s="2">
        <f t="shared" si="1888"/>
        <v>0</v>
      </c>
      <c r="BR2342" s="2">
        <f t="shared" si="1888"/>
        <v>0</v>
      </c>
      <c r="BS2342" s="2">
        <f t="shared" si="1888"/>
        <v>0</v>
      </c>
      <c r="BT2342" s="2">
        <f t="shared" si="1888"/>
        <v>0</v>
      </c>
      <c r="BU2342" s="2">
        <f t="shared" si="1888"/>
        <v>0</v>
      </c>
      <c r="BV2342" s="2">
        <f t="shared" si="1888"/>
        <v>0</v>
      </c>
      <c r="BW2342" s="2">
        <f t="shared" si="1888"/>
        <v>0</v>
      </c>
      <c r="BX2342" s="2">
        <f t="shared" si="1888"/>
        <v>0</v>
      </c>
      <c r="BY2342" s="2">
        <f t="shared" si="1888"/>
        <v>0</v>
      </c>
      <c r="BZ2342" s="2">
        <f t="shared" si="1888"/>
        <v>0</v>
      </c>
      <c r="CA2342" s="2">
        <f t="shared" ref="CA2342:DF2342" si="1889">CA2356</f>
        <v>0</v>
      </c>
      <c r="CB2342" s="2">
        <f t="shared" si="1889"/>
        <v>0</v>
      </c>
      <c r="CC2342" s="2">
        <f t="shared" si="1889"/>
        <v>0</v>
      </c>
      <c r="CD2342" s="2">
        <f t="shared" si="1889"/>
        <v>0</v>
      </c>
      <c r="CE2342" s="2">
        <f t="shared" si="1889"/>
        <v>0</v>
      </c>
      <c r="CF2342" s="2">
        <f t="shared" si="1889"/>
        <v>0</v>
      </c>
      <c r="CG2342" s="2">
        <f t="shared" si="1889"/>
        <v>0</v>
      </c>
      <c r="CH2342" s="2">
        <f t="shared" si="1889"/>
        <v>0</v>
      </c>
      <c r="CI2342" s="2">
        <f t="shared" si="1889"/>
        <v>0</v>
      </c>
      <c r="CJ2342" s="2">
        <f t="shared" si="1889"/>
        <v>0</v>
      </c>
      <c r="CK2342" s="2">
        <f t="shared" si="1889"/>
        <v>0</v>
      </c>
      <c r="CL2342" s="2">
        <f t="shared" si="1889"/>
        <v>0</v>
      </c>
      <c r="CM2342" s="2">
        <f t="shared" si="1889"/>
        <v>0</v>
      </c>
      <c r="CN2342" s="2">
        <f t="shared" si="1889"/>
        <v>0</v>
      </c>
      <c r="CO2342" s="2">
        <f t="shared" si="1889"/>
        <v>0</v>
      </c>
      <c r="CP2342" s="2">
        <f t="shared" si="1889"/>
        <v>0</v>
      </c>
      <c r="CQ2342" s="2">
        <f t="shared" si="1889"/>
        <v>0</v>
      </c>
      <c r="CR2342" s="2">
        <f t="shared" si="1889"/>
        <v>0</v>
      </c>
      <c r="CS2342" s="2">
        <f t="shared" si="1889"/>
        <v>0</v>
      </c>
      <c r="CT2342" s="2">
        <f t="shared" si="1889"/>
        <v>0</v>
      </c>
      <c r="CU2342" s="2">
        <f t="shared" si="1889"/>
        <v>0</v>
      </c>
      <c r="CV2342" s="2">
        <f t="shared" si="1889"/>
        <v>0</v>
      </c>
      <c r="CW2342" s="2">
        <f t="shared" si="1889"/>
        <v>0</v>
      </c>
      <c r="CX2342" s="2">
        <f t="shared" si="1889"/>
        <v>0</v>
      </c>
      <c r="CY2342" s="2">
        <f t="shared" si="1889"/>
        <v>0</v>
      </c>
      <c r="CZ2342" s="2">
        <f t="shared" si="1889"/>
        <v>0</v>
      </c>
      <c r="DA2342" s="2">
        <f t="shared" si="1889"/>
        <v>0</v>
      </c>
      <c r="DB2342" s="2">
        <f t="shared" si="1889"/>
        <v>0</v>
      </c>
      <c r="DC2342" s="2">
        <f t="shared" si="1889"/>
        <v>0</v>
      </c>
      <c r="DD2342" s="2">
        <f t="shared" si="1889"/>
        <v>0</v>
      </c>
      <c r="DE2342" s="2">
        <f t="shared" si="1889"/>
        <v>0</v>
      </c>
      <c r="DF2342" s="2">
        <f t="shared" si="1889"/>
        <v>0</v>
      </c>
      <c r="DG2342" s="3">
        <f t="shared" ref="DG2342:EL2342" si="1890">DG2356</f>
        <v>0</v>
      </c>
      <c r="DH2342" s="3">
        <f t="shared" si="1890"/>
        <v>0</v>
      </c>
      <c r="DI2342" s="3">
        <f t="shared" si="1890"/>
        <v>0</v>
      </c>
      <c r="DJ2342" s="3">
        <f t="shared" si="1890"/>
        <v>0</v>
      </c>
      <c r="DK2342" s="3">
        <f t="shared" si="1890"/>
        <v>0</v>
      </c>
      <c r="DL2342" s="3">
        <f t="shared" si="1890"/>
        <v>0</v>
      </c>
      <c r="DM2342" s="3">
        <f t="shared" si="1890"/>
        <v>0</v>
      </c>
      <c r="DN2342" s="3">
        <f t="shared" si="1890"/>
        <v>0</v>
      </c>
      <c r="DO2342" s="3">
        <f t="shared" si="1890"/>
        <v>0</v>
      </c>
      <c r="DP2342" s="3">
        <f t="shared" si="1890"/>
        <v>0</v>
      </c>
      <c r="DQ2342" s="3">
        <f t="shared" si="1890"/>
        <v>0</v>
      </c>
      <c r="DR2342" s="3">
        <f t="shared" si="1890"/>
        <v>0</v>
      </c>
      <c r="DS2342" s="3">
        <f t="shared" si="1890"/>
        <v>0</v>
      </c>
      <c r="DT2342" s="3">
        <f t="shared" si="1890"/>
        <v>0</v>
      </c>
      <c r="DU2342" s="3">
        <f t="shared" si="1890"/>
        <v>0</v>
      </c>
      <c r="DV2342" s="3">
        <f t="shared" si="1890"/>
        <v>0</v>
      </c>
      <c r="DW2342" s="3">
        <f t="shared" si="1890"/>
        <v>0</v>
      </c>
      <c r="DX2342" s="3">
        <f t="shared" si="1890"/>
        <v>0</v>
      </c>
      <c r="DY2342" s="3">
        <f t="shared" si="1890"/>
        <v>0</v>
      </c>
      <c r="DZ2342" s="3">
        <f t="shared" si="1890"/>
        <v>0</v>
      </c>
      <c r="EA2342" s="3">
        <f t="shared" si="1890"/>
        <v>0</v>
      </c>
      <c r="EB2342" s="3">
        <f t="shared" si="1890"/>
        <v>0</v>
      </c>
      <c r="EC2342" s="3">
        <f t="shared" si="1890"/>
        <v>0</v>
      </c>
      <c r="ED2342" s="3">
        <f t="shared" si="1890"/>
        <v>0</v>
      </c>
      <c r="EE2342" s="3">
        <f t="shared" si="1890"/>
        <v>0</v>
      </c>
      <c r="EF2342" s="3">
        <f t="shared" si="1890"/>
        <v>0</v>
      </c>
      <c r="EG2342" s="3">
        <f t="shared" si="1890"/>
        <v>0</v>
      </c>
      <c r="EH2342" s="3">
        <f t="shared" si="1890"/>
        <v>0</v>
      </c>
      <c r="EI2342" s="3">
        <f t="shared" si="1890"/>
        <v>0</v>
      </c>
      <c r="EJ2342" s="3">
        <f t="shared" si="1890"/>
        <v>0</v>
      </c>
      <c r="EK2342" s="3">
        <f t="shared" si="1890"/>
        <v>0</v>
      </c>
      <c r="EL2342" s="3">
        <f t="shared" si="1890"/>
        <v>0</v>
      </c>
      <c r="EM2342" s="3">
        <f t="shared" ref="EM2342:FR2342" si="1891">EM2356</f>
        <v>0</v>
      </c>
      <c r="EN2342" s="3">
        <f t="shared" si="1891"/>
        <v>0</v>
      </c>
      <c r="EO2342" s="3">
        <f t="shared" si="1891"/>
        <v>0</v>
      </c>
      <c r="EP2342" s="3">
        <f t="shared" si="1891"/>
        <v>0</v>
      </c>
      <c r="EQ2342" s="3">
        <f t="shared" si="1891"/>
        <v>0</v>
      </c>
      <c r="ER2342" s="3">
        <f t="shared" si="1891"/>
        <v>0</v>
      </c>
      <c r="ES2342" s="3">
        <f t="shared" si="1891"/>
        <v>0</v>
      </c>
      <c r="ET2342" s="3">
        <f t="shared" si="1891"/>
        <v>0</v>
      </c>
      <c r="EU2342" s="3">
        <f t="shared" si="1891"/>
        <v>0</v>
      </c>
      <c r="EV2342" s="3">
        <f t="shared" si="1891"/>
        <v>0</v>
      </c>
      <c r="EW2342" s="3">
        <f t="shared" si="1891"/>
        <v>0</v>
      </c>
      <c r="EX2342" s="3">
        <f t="shared" si="1891"/>
        <v>0</v>
      </c>
      <c r="EY2342" s="3">
        <f t="shared" si="1891"/>
        <v>0</v>
      </c>
      <c r="EZ2342" s="3">
        <f t="shared" si="1891"/>
        <v>0</v>
      </c>
      <c r="FA2342" s="3">
        <f t="shared" si="1891"/>
        <v>0</v>
      </c>
      <c r="FB2342" s="3">
        <f t="shared" si="1891"/>
        <v>0</v>
      </c>
      <c r="FC2342" s="3">
        <f t="shared" si="1891"/>
        <v>0</v>
      </c>
      <c r="FD2342" s="3">
        <f t="shared" si="1891"/>
        <v>0</v>
      </c>
      <c r="FE2342" s="3">
        <f t="shared" si="1891"/>
        <v>0</v>
      </c>
      <c r="FF2342" s="3">
        <f t="shared" si="1891"/>
        <v>0</v>
      </c>
      <c r="FG2342" s="3">
        <f t="shared" si="1891"/>
        <v>0</v>
      </c>
      <c r="FH2342" s="3">
        <f t="shared" si="1891"/>
        <v>0</v>
      </c>
      <c r="FI2342" s="3">
        <f t="shared" si="1891"/>
        <v>0</v>
      </c>
      <c r="FJ2342" s="3">
        <f t="shared" si="1891"/>
        <v>0</v>
      </c>
      <c r="FK2342" s="3">
        <f t="shared" si="1891"/>
        <v>0</v>
      </c>
      <c r="FL2342" s="3">
        <f t="shared" si="1891"/>
        <v>0</v>
      </c>
      <c r="FM2342" s="3">
        <f t="shared" si="1891"/>
        <v>0</v>
      </c>
      <c r="FN2342" s="3">
        <f t="shared" si="1891"/>
        <v>0</v>
      </c>
      <c r="FO2342" s="3">
        <f t="shared" si="1891"/>
        <v>0</v>
      </c>
      <c r="FP2342" s="3">
        <f t="shared" si="1891"/>
        <v>0</v>
      </c>
      <c r="FQ2342" s="3">
        <f t="shared" si="1891"/>
        <v>0</v>
      </c>
      <c r="FR2342" s="3">
        <f t="shared" si="1891"/>
        <v>0</v>
      </c>
      <c r="FS2342" s="3">
        <f t="shared" ref="FS2342:GX2342" si="1892">FS2356</f>
        <v>0</v>
      </c>
      <c r="FT2342" s="3">
        <f t="shared" si="1892"/>
        <v>0</v>
      </c>
      <c r="FU2342" s="3">
        <f t="shared" si="1892"/>
        <v>0</v>
      </c>
      <c r="FV2342" s="3">
        <f t="shared" si="1892"/>
        <v>0</v>
      </c>
      <c r="FW2342" s="3">
        <f t="shared" si="1892"/>
        <v>0</v>
      </c>
      <c r="FX2342" s="3">
        <f t="shared" si="1892"/>
        <v>0</v>
      </c>
      <c r="FY2342" s="3">
        <f t="shared" si="1892"/>
        <v>0</v>
      </c>
      <c r="FZ2342" s="3">
        <f t="shared" si="1892"/>
        <v>0</v>
      </c>
      <c r="GA2342" s="3">
        <f t="shared" si="1892"/>
        <v>0</v>
      </c>
      <c r="GB2342" s="3">
        <f t="shared" si="1892"/>
        <v>0</v>
      </c>
      <c r="GC2342" s="3">
        <f t="shared" si="1892"/>
        <v>0</v>
      </c>
      <c r="GD2342" s="3">
        <f t="shared" si="1892"/>
        <v>0</v>
      </c>
      <c r="GE2342" s="3">
        <f t="shared" si="1892"/>
        <v>0</v>
      </c>
      <c r="GF2342" s="3">
        <f t="shared" si="1892"/>
        <v>0</v>
      </c>
      <c r="GG2342" s="3">
        <f t="shared" si="1892"/>
        <v>0</v>
      </c>
      <c r="GH2342" s="3">
        <f t="shared" si="1892"/>
        <v>0</v>
      </c>
      <c r="GI2342" s="3">
        <f t="shared" si="1892"/>
        <v>0</v>
      </c>
      <c r="GJ2342" s="3">
        <f t="shared" si="1892"/>
        <v>0</v>
      </c>
      <c r="GK2342" s="3">
        <f t="shared" si="1892"/>
        <v>0</v>
      </c>
      <c r="GL2342" s="3">
        <f t="shared" si="1892"/>
        <v>0</v>
      </c>
      <c r="GM2342" s="3">
        <f t="shared" si="1892"/>
        <v>0</v>
      </c>
      <c r="GN2342" s="3">
        <f t="shared" si="1892"/>
        <v>0</v>
      </c>
      <c r="GO2342" s="3">
        <f t="shared" si="1892"/>
        <v>0</v>
      </c>
      <c r="GP2342" s="3">
        <f t="shared" si="1892"/>
        <v>0</v>
      </c>
      <c r="GQ2342" s="3">
        <f t="shared" si="1892"/>
        <v>0</v>
      </c>
      <c r="GR2342" s="3">
        <f t="shared" si="1892"/>
        <v>0</v>
      </c>
      <c r="GS2342" s="3">
        <f t="shared" si="1892"/>
        <v>0</v>
      </c>
      <c r="GT2342" s="3">
        <f t="shared" si="1892"/>
        <v>0</v>
      </c>
      <c r="GU2342" s="3">
        <f t="shared" si="1892"/>
        <v>0</v>
      </c>
      <c r="GV2342" s="3">
        <f t="shared" si="1892"/>
        <v>0</v>
      </c>
      <c r="GW2342" s="3">
        <f t="shared" si="1892"/>
        <v>0</v>
      </c>
      <c r="GX2342" s="3">
        <f t="shared" si="1892"/>
        <v>0</v>
      </c>
    </row>
    <row r="2344" spans="1:245" x14ac:dyDescent="0.2">
      <c r="A2344">
        <v>17</v>
      </c>
      <c r="B2344">
        <v>1</v>
      </c>
      <c r="C2344">
        <f>ROW(SmtRes!A788)</f>
        <v>788</v>
      </c>
      <c r="D2344">
        <f>ROW(EtalonRes!A756)</f>
        <v>756</v>
      </c>
      <c r="E2344" t="s">
        <v>173</v>
      </c>
      <c r="F2344" t="s">
        <v>430</v>
      </c>
      <c r="G2344" t="s">
        <v>431</v>
      </c>
      <c r="H2344" t="s">
        <v>132</v>
      </c>
      <c r="I2344">
        <v>0</v>
      </c>
      <c r="J2344">
        <v>0</v>
      </c>
      <c r="O2344">
        <f t="shared" ref="O2344:O2354" si="1893">ROUND(CP2344,2)</f>
        <v>0</v>
      </c>
      <c r="P2344">
        <f t="shared" ref="P2344:P2354" si="1894">ROUND(CQ2344*I2344,2)</f>
        <v>0</v>
      </c>
      <c r="Q2344">
        <f t="shared" ref="Q2344:Q2354" si="1895">ROUND(CR2344*I2344,2)</f>
        <v>0</v>
      </c>
      <c r="R2344">
        <f t="shared" ref="R2344:R2354" si="1896">ROUND(CS2344*I2344,2)</f>
        <v>0</v>
      </c>
      <c r="S2344">
        <f t="shared" ref="S2344:S2354" si="1897">ROUND(CT2344*I2344,2)</f>
        <v>0</v>
      </c>
      <c r="T2344">
        <f t="shared" ref="T2344:T2354" si="1898">ROUND(CU2344*I2344,2)</f>
        <v>0</v>
      </c>
      <c r="U2344">
        <f t="shared" ref="U2344:U2354" si="1899">CV2344*I2344</f>
        <v>0</v>
      </c>
      <c r="V2344">
        <f t="shared" ref="V2344:V2354" si="1900">CW2344*I2344</f>
        <v>0</v>
      </c>
      <c r="W2344">
        <f t="shared" ref="W2344:W2354" si="1901">ROUND(CX2344*I2344,2)</f>
        <v>0</v>
      </c>
      <c r="X2344">
        <f t="shared" ref="X2344:X2354" si="1902">ROUND(CY2344,2)</f>
        <v>0</v>
      </c>
      <c r="Y2344">
        <f t="shared" ref="Y2344:Y2354" si="1903">ROUND(CZ2344,2)</f>
        <v>0</v>
      </c>
      <c r="AA2344">
        <v>52421674</v>
      </c>
      <c r="AB2344">
        <f t="shared" ref="AB2344:AB2354" si="1904">ROUND((AC2344+AD2344+AF2344),6)</f>
        <v>9066.39</v>
      </c>
      <c r="AC2344">
        <f t="shared" ref="AC2344:AC2354" si="1905">ROUND((ES2344),6)</f>
        <v>0</v>
      </c>
      <c r="AD2344">
        <f>ROUND((((ET2344)-(EU2344))+AE2344),6)</f>
        <v>8779.01</v>
      </c>
      <c r="AE2344">
        <f t="shared" ref="AE2344:AF2348" si="1906">ROUND((EU2344),6)</f>
        <v>3433.88</v>
      </c>
      <c r="AF2344">
        <f t="shared" si="1906"/>
        <v>287.38</v>
      </c>
      <c r="AG2344">
        <f t="shared" ref="AG2344:AG2354" si="1907">ROUND((AP2344),6)</f>
        <v>0</v>
      </c>
      <c r="AH2344">
        <f t="shared" ref="AH2344:AI2348" si="1908">(EW2344)</f>
        <v>1.59</v>
      </c>
      <c r="AI2344">
        <f t="shared" si="1908"/>
        <v>0</v>
      </c>
      <c r="AJ2344">
        <f t="shared" ref="AJ2344:AJ2354" si="1909">(AS2344)</f>
        <v>0</v>
      </c>
      <c r="AK2344">
        <v>9066.39</v>
      </c>
      <c r="AL2344">
        <v>0</v>
      </c>
      <c r="AM2344">
        <v>8779.01</v>
      </c>
      <c r="AN2344">
        <v>3433.88</v>
      </c>
      <c r="AO2344">
        <v>287.38</v>
      </c>
      <c r="AP2344">
        <v>0</v>
      </c>
      <c r="AQ2344">
        <v>1.59</v>
      </c>
      <c r="AR2344">
        <v>0</v>
      </c>
      <c r="AS2344">
        <v>0</v>
      </c>
      <c r="AT2344">
        <v>70</v>
      </c>
      <c r="AU2344">
        <v>10</v>
      </c>
      <c r="AV2344">
        <v>1</v>
      </c>
      <c r="AW2344">
        <v>1</v>
      </c>
      <c r="AZ2344">
        <v>1</v>
      </c>
      <c r="BA2344">
        <v>1</v>
      </c>
      <c r="BB2344">
        <v>1</v>
      </c>
      <c r="BC2344">
        <v>1</v>
      </c>
      <c r="BD2344" t="s">
        <v>3</v>
      </c>
      <c r="BE2344" t="s">
        <v>3</v>
      </c>
      <c r="BF2344" t="s">
        <v>3</v>
      </c>
      <c r="BG2344" t="s">
        <v>3</v>
      </c>
      <c r="BH2344">
        <v>0</v>
      </c>
      <c r="BI2344">
        <v>4</v>
      </c>
      <c r="BJ2344" t="s">
        <v>432</v>
      </c>
      <c r="BM2344">
        <v>0</v>
      </c>
      <c r="BN2344">
        <v>0</v>
      </c>
      <c r="BO2344" t="s">
        <v>3</v>
      </c>
      <c r="BP2344">
        <v>0</v>
      </c>
      <c r="BQ2344">
        <v>1</v>
      </c>
      <c r="BR2344">
        <v>0</v>
      </c>
      <c r="BS2344">
        <v>1</v>
      </c>
      <c r="BT2344">
        <v>1</v>
      </c>
      <c r="BU2344">
        <v>1</v>
      </c>
      <c r="BV2344">
        <v>1</v>
      </c>
      <c r="BW2344">
        <v>1</v>
      </c>
      <c r="BX2344">
        <v>1</v>
      </c>
      <c r="BY2344" t="s">
        <v>3</v>
      </c>
      <c r="BZ2344">
        <v>70</v>
      </c>
      <c r="CA2344">
        <v>10</v>
      </c>
      <c r="CE2344">
        <v>0</v>
      </c>
      <c r="CF2344">
        <v>0</v>
      </c>
      <c r="CG2344">
        <v>0</v>
      </c>
      <c r="CM2344">
        <v>0</v>
      </c>
      <c r="CN2344" t="s">
        <v>3</v>
      </c>
      <c r="CO2344">
        <v>0</v>
      </c>
      <c r="CP2344">
        <f t="shared" ref="CP2344:CP2354" si="1910">(P2344+Q2344+S2344)</f>
        <v>0</v>
      </c>
      <c r="CQ2344">
        <f t="shared" ref="CQ2344:CQ2354" si="1911">(AC2344*BC2344*AW2344)</f>
        <v>0</v>
      </c>
      <c r="CR2344">
        <f>((((ET2344)*BB2344-(EU2344)*BS2344)+AE2344*BS2344)*AV2344)</f>
        <v>8779.01</v>
      </c>
      <c r="CS2344">
        <f t="shared" ref="CS2344:CS2354" si="1912">(AE2344*BS2344*AV2344)</f>
        <v>3433.88</v>
      </c>
      <c r="CT2344">
        <f t="shared" ref="CT2344:CT2354" si="1913">(AF2344*BA2344*AV2344)</f>
        <v>287.38</v>
      </c>
      <c r="CU2344">
        <f t="shared" ref="CU2344:CU2354" si="1914">AG2344</f>
        <v>0</v>
      </c>
      <c r="CV2344">
        <f t="shared" ref="CV2344:CV2354" si="1915">(AH2344*AV2344)</f>
        <v>1.59</v>
      </c>
      <c r="CW2344">
        <f t="shared" ref="CW2344:CW2354" si="1916">AI2344</f>
        <v>0</v>
      </c>
      <c r="CX2344">
        <f t="shared" ref="CX2344:CX2354" si="1917">AJ2344</f>
        <v>0</v>
      </c>
      <c r="CY2344">
        <f t="shared" ref="CY2344:CY2354" si="1918">((S2344*BZ2344)/100)</f>
        <v>0</v>
      </c>
      <c r="CZ2344">
        <f t="shared" ref="CZ2344:CZ2354" si="1919">((S2344*CA2344)/100)</f>
        <v>0</v>
      </c>
      <c r="DC2344" t="s">
        <v>3</v>
      </c>
      <c r="DD2344" t="s">
        <v>3</v>
      </c>
      <c r="DE2344" t="s">
        <v>3</v>
      </c>
      <c r="DF2344" t="s">
        <v>3</v>
      </c>
      <c r="DG2344" t="s">
        <v>3</v>
      </c>
      <c r="DH2344" t="s">
        <v>3</v>
      </c>
      <c r="DI2344" t="s">
        <v>3</v>
      </c>
      <c r="DJ2344" t="s">
        <v>3</v>
      </c>
      <c r="DK2344" t="s">
        <v>3</v>
      </c>
      <c r="DL2344" t="s">
        <v>3</v>
      </c>
      <c r="DM2344" t="s">
        <v>3</v>
      </c>
      <c r="DN2344">
        <v>0</v>
      </c>
      <c r="DO2344">
        <v>0</v>
      </c>
      <c r="DP2344">
        <v>1</v>
      </c>
      <c r="DQ2344">
        <v>1</v>
      </c>
      <c r="DU2344">
        <v>1007</v>
      </c>
      <c r="DV2344" t="s">
        <v>132</v>
      </c>
      <c r="DW2344" t="s">
        <v>132</v>
      </c>
      <c r="DX2344">
        <v>100</v>
      </c>
      <c r="EE2344">
        <v>51482689</v>
      </c>
      <c r="EF2344">
        <v>1</v>
      </c>
      <c r="EG2344" t="s">
        <v>21</v>
      </c>
      <c r="EH2344">
        <v>0</v>
      </c>
      <c r="EI2344" t="s">
        <v>3</v>
      </c>
      <c r="EJ2344">
        <v>4</v>
      </c>
      <c r="EK2344">
        <v>0</v>
      </c>
      <c r="EL2344" t="s">
        <v>22</v>
      </c>
      <c r="EM2344" t="s">
        <v>23</v>
      </c>
      <c r="EO2344" t="s">
        <v>3</v>
      </c>
      <c r="EQ2344">
        <v>0</v>
      </c>
      <c r="ER2344">
        <v>9066.39</v>
      </c>
      <c r="ES2344">
        <v>0</v>
      </c>
      <c r="ET2344">
        <v>8779.01</v>
      </c>
      <c r="EU2344">
        <v>3433.88</v>
      </c>
      <c r="EV2344">
        <v>287.38</v>
      </c>
      <c r="EW2344">
        <v>1.59</v>
      </c>
      <c r="EX2344">
        <v>0</v>
      </c>
      <c r="EY2344">
        <v>0</v>
      </c>
      <c r="FQ2344">
        <v>0</v>
      </c>
      <c r="FR2344">
        <f t="shared" ref="FR2344:FR2354" si="1920">ROUND(IF(AND(BH2344=3,BI2344=3),P2344,0),2)</f>
        <v>0</v>
      </c>
      <c r="FS2344">
        <v>0</v>
      </c>
      <c r="FX2344">
        <v>70</v>
      </c>
      <c r="FY2344">
        <v>10</v>
      </c>
      <c r="GA2344" t="s">
        <v>3</v>
      </c>
      <c r="GD2344">
        <v>0</v>
      </c>
      <c r="GF2344">
        <v>786330748</v>
      </c>
      <c r="GG2344">
        <v>2</v>
      </c>
      <c r="GH2344">
        <v>1</v>
      </c>
      <c r="GI2344">
        <v>-2</v>
      </c>
      <c r="GJ2344">
        <v>0</v>
      </c>
      <c r="GK2344">
        <f>ROUND(R2344*(R12)/100,2)</f>
        <v>0</v>
      </c>
      <c r="GL2344">
        <f t="shared" ref="GL2344:GL2354" si="1921">ROUND(IF(AND(BH2344=3,BI2344=3,FS2344&lt;&gt;0),P2344,0),2)</f>
        <v>0</v>
      </c>
      <c r="GM2344">
        <f>ROUND(O2344+X2344+Y2344+GK2344,2)+GX2344</f>
        <v>0</v>
      </c>
      <c r="GN2344">
        <f>IF(OR(BI2344=0,BI2344=1),ROUND(O2344+X2344+Y2344+GK2344,2),0)</f>
        <v>0</v>
      </c>
      <c r="GO2344">
        <f>IF(BI2344=2,ROUND(O2344+X2344+Y2344+GK2344,2),0)</f>
        <v>0</v>
      </c>
      <c r="GP2344">
        <f>IF(BI2344=4,ROUND(O2344+X2344+Y2344+GK2344,2)+GX2344,0)</f>
        <v>0</v>
      </c>
      <c r="GR2344">
        <v>0</v>
      </c>
      <c r="GS2344">
        <v>3</v>
      </c>
      <c r="GT2344">
        <v>0</v>
      </c>
      <c r="GU2344" t="s">
        <v>3</v>
      </c>
      <c r="GV2344">
        <f t="shared" ref="GV2344:GV2354" si="1922">ROUND((GT2344),6)</f>
        <v>0</v>
      </c>
      <c r="GW2344">
        <v>1</v>
      </c>
      <c r="GX2344">
        <f t="shared" ref="GX2344:GX2354" si="1923">ROUND(HC2344*I2344,2)</f>
        <v>0</v>
      </c>
      <c r="HA2344">
        <v>0</v>
      </c>
      <c r="HB2344">
        <v>0</v>
      </c>
      <c r="HC2344">
        <f t="shared" ref="HC2344:HC2354" si="1924">GV2344*GW2344</f>
        <v>0</v>
      </c>
      <c r="HE2344" t="s">
        <v>3</v>
      </c>
      <c r="HF2344" t="s">
        <v>3</v>
      </c>
      <c r="IK2344">
        <f t="shared" ref="IK2344:IK2354" si="1925">ROUND(GM2344*1.2,2)</f>
        <v>0</v>
      </c>
    </row>
    <row r="2345" spans="1:245" x14ac:dyDescent="0.2">
      <c r="A2345">
        <v>17</v>
      </c>
      <c r="B2345">
        <v>1</v>
      </c>
      <c r="C2345">
        <f>ROW(SmtRes!A789)</f>
        <v>789</v>
      </c>
      <c r="D2345">
        <f>ROW(EtalonRes!A757)</f>
        <v>757</v>
      </c>
      <c r="E2345" t="s">
        <v>176</v>
      </c>
      <c r="F2345" t="s">
        <v>156</v>
      </c>
      <c r="G2345" t="s">
        <v>157</v>
      </c>
      <c r="H2345" t="s">
        <v>132</v>
      </c>
      <c r="I2345">
        <v>0</v>
      </c>
      <c r="J2345">
        <v>0</v>
      </c>
      <c r="O2345">
        <f t="shared" si="1893"/>
        <v>0</v>
      </c>
      <c r="P2345">
        <f t="shared" si="1894"/>
        <v>0</v>
      </c>
      <c r="Q2345">
        <f t="shared" si="1895"/>
        <v>0</v>
      </c>
      <c r="R2345">
        <f t="shared" si="1896"/>
        <v>0</v>
      </c>
      <c r="S2345">
        <f t="shared" si="1897"/>
        <v>0</v>
      </c>
      <c r="T2345">
        <f t="shared" si="1898"/>
        <v>0</v>
      </c>
      <c r="U2345">
        <f t="shared" si="1899"/>
        <v>0</v>
      </c>
      <c r="V2345">
        <f t="shared" si="1900"/>
        <v>0</v>
      </c>
      <c r="W2345">
        <f t="shared" si="1901"/>
        <v>0</v>
      </c>
      <c r="X2345">
        <f t="shared" si="1902"/>
        <v>0</v>
      </c>
      <c r="Y2345">
        <f t="shared" si="1903"/>
        <v>0</v>
      </c>
      <c r="AA2345">
        <v>52421674</v>
      </c>
      <c r="AB2345">
        <f t="shared" si="1904"/>
        <v>41951.1</v>
      </c>
      <c r="AC2345">
        <f t="shared" si="1905"/>
        <v>0</v>
      </c>
      <c r="AD2345">
        <f>ROUND((((ET2345)-(EU2345))+AE2345),6)</f>
        <v>0</v>
      </c>
      <c r="AE2345">
        <f t="shared" si="1906"/>
        <v>0</v>
      </c>
      <c r="AF2345">
        <f t="shared" si="1906"/>
        <v>41951.1</v>
      </c>
      <c r="AG2345">
        <f t="shared" si="1907"/>
        <v>0</v>
      </c>
      <c r="AH2345">
        <f t="shared" si="1908"/>
        <v>221.6</v>
      </c>
      <c r="AI2345">
        <f t="shared" si="1908"/>
        <v>0</v>
      </c>
      <c r="AJ2345">
        <f t="shared" si="1909"/>
        <v>0</v>
      </c>
      <c r="AK2345">
        <v>41951.1</v>
      </c>
      <c r="AL2345">
        <v>0</v>
      </c>
      <c r="AM2345">
        <v>0</v>
      </c>
      <c r="AN2345">
        <v>0</v>
      </c>
      <c r="AO2345">
        <v>41951.1</v>
      </c>
      <c r="AP2345">
        <v>0</v>
      </c>
      <c r="AQ2345">
        <v>221.6</v>
      </c>
      <c r="AR2345">
        <v>0</v>
      </c>
      <c r="AS2345">
        <v>0</v>
      </c>
      <c r="AT2345">
        <v>70</v>
      </c>
      <c r="AU2345">
        <v>10</v>
      </c>
      <c r="AV2345">
        <v>1</v>
      </c>
      <c r="AW2345">
        <v>1</v>
      </c>
      <c r="AZ2345">
        <v>1</v>
      </c>
      <c r="BA2345">
        <v>1</v>
      </c>
      <c r="BB2345">
        <v>1</v>
      </c>
      <c r="BC2345">
        <v>1</v>
      </c>
      <c r="BD2345" t="s">
        <v>3</v>
      </c>
      <c r="BE2345" t="s">
        <v>3</v>
      </c>
      <c r="BF2345" t="s">
        <v>3</v>
      </c>
      <c r="BG2345" t="s">
        <v>3</v>
      </c>
      <c r="BH2345">
        <v>0</v>
      </c>
      <c r="BI2345">
        <v>4</v>
      </c>
      <c r="BJ2345" t="s">
        <v>158</v>
      </c>
      <c r="BM2345">
        <v>0</v>
      </c>
      <c r="BN2345">
        <v>0</v>
      </c>
      <c r="BO2345" t="s">
        <v>3</v>
      </c>
      <c r="BP2345">
        <v>0</v>
      </c>
      <c r="BQ2345">
        <v>1</v>
      </c>
      <c r="BR2345">
        <v>0</v>
      </c>
      <c r="BS2345">
        <v>1</v>
      </c>
      <c r="BT2345">
        <v>1</v>
      </c>
      <c r="BU2345">
        <v>1</v>
      </c>
      <c r="BV2345">
        <v>1</v>
      </c>
      <c r="BW2345">
        <v>1</v>
      </c>
      <c r="BX2345">
        <v>1</v>
      </c>
      <c r="BY2345" t="s">
        <v>3</v>
      </c>
      <c r="BZ2345">
        <v>70</v>
      </c>
      <c r="CA2345">
        <v>10</v>
      </c>
      <c r="CE2345">
        <v>0</v>
      </c>
      <c r="CF2345">
        <v>0</v>
      </c>
      <c r="CG2345">
        <v>0</v>
      </c>
      <c r="CM2345">
        <v>0</v>
      </c>
      <c r="CN2345" t="s">
        <v>3</v>
      </c>
      <c r="CO2345">
        <v>0</v>
      </c>
      <c r="CP2345">
        <f t="shared" si="1910"/>
        <v>0</v>
      </c>
      <c r="CQ2345">
        <f t="shared" si="1911"/>
        <v>0</v>
      </c>
      <c r="CR2345">
        <f>((((ET2345)*BB2345-(EU2345)*BS2345)+AE2345*BS2345)*AV2345)</f>
        <v>0</v>
      </c>
      <c r="CS2345">
        <f t="shared" si="1912"/>
        <v>0</v>
      </c>
      <c r="CT2345">
        <f t="shared" si="1913"/>
        <v>41951.1</v>
      </c>
      <c r="CU2345">
        <f t="shared" si="1914"/>
        <v>0</v>
      </c>
      <c r="CV2345">
        <f t="shared" si="1915"/>
        <v>221.6</v>
      </c>
      <c r="CW2345">
        <f t="shared" si="1916"/>
        <v>0</v>
      </c>
      <c r="CX2345">
        <f t="shared" si="1917"/>
        <v>0</v>
      </c>
      <c r="CY2345">
        <f t="shared" si="1918"/>
        <v>0</v>
      </c>
      <c r="CZ2345">
        <f t="shared" si="1919"/>
        <v>0</v>
      </c>
      <c r="DC2345" t="s">
        <v>3</v>
      </c>
      <c r="DD2345" t="s">
        <v>3</v>
      </c>
      <c r="DE2345" t="s">
        <v>3</v>
      </c>
      <c r="DF2345" t="s">
        <v>3</v>
      </c>
      <c r="DG2345" t="s">
        <v>3</v>
      </c>
      <c r="DH2345" t="s">
        <v>3</v>
      </c>
      <c r="DI2345" t="s">
        <v>3</v>
      </c>
      <c r="DJ2345" t="s">
        <v>3</v>
      </c>
      <c r="DK2345" t="s">
        <v>3</v>
      </c>
      <c r="DL2345" t="s">
        <v>3</v>
      </c>
      <c r="DM2345" t="s">
        <v>3</v>
      </c>
      <c r="DN2345">
        <v>0</v>
      </c>
      <c r="DO2345">
        <v>0</v>
      </c>
      <c r="DP2345">
        <v>1</v>
      </c>
      <c r="DQ2345">
        <v>1</v>
      </c>
      <c r="DU2345">
        <v>1007</v>
      </c>
      <c r="DV2345" t="s">
        <v>132</v>
      </c>
      <c r="DW2345" t="s">
        <v>132</v>
      </c>
      <c r="DX2345">
        <v>100</v>
      </c>
      <c r="EE2345">
        <v>51482689</v>
      </c>
      <c r="EF2345">
        <v>1</v>
      </c>
      <c r="EG2345" t="s">
        <v>21</v>
      </c>
      <c r="EH2345">
        <v>0</v>
      </c>
      <c r="EI2345" t="s">
        <v>3</v>
      </c>
      <c r="EJ2345">
        <v>4</v>
      </c>
      <c r="EK2345">
        <v>0</v>
      </c>
      <c r="EL2345" t="s">
        <v>22</v>
      </c>
      <c r="EM2345" t="s">
        <v>23</v>
      </c>
      <c r="EO2345" t="s">
        <v>3</v>
      </c>
      <c r="EQ2345">
        <v>0</v>
      </c>
      <c r="ER2345">
        <v>41951.1</v>
      </c>
      <c r="ES2345">
        <v>0</v>
      </c>
      <c r="ET2345">
        <v>0</v>
      </c>
      <c r="EU2345">
        <v>0</v>
      </c>
      <c r="EV2345">
        <v>41951.1</v>
      </c>
      <c r="EW2345">
        <v>221.6</v>
      </c>
      <c r="EX2345">
        <v>0</v>
      </c>
      <c r="EY2345">
        <v>0</v>
      </c>
      <c r="FQ2345">
        <v>0</v>
      </c>
      <c r="FR2345">
        <f t="shared" si="1920"/>
        <v>0</v>
      </c>
      <c r="FS2345">
        <v>0</v>
      </c>
      <c r="FX2345">
        <v>70</v>
      </c>
      <c r="FY2345">
        <v>10</v>
      </c>
      <c r="GA2345" t="s">
        <v>3</v>
      </c>
      <c r="GD2345">
        <v>0</v>
      </c>
      <c r="GF2345">
        <v>-886337855</v>
      </c>
      <c r="GG2345">
        <v>2</v>
      </c>
      <c r="GH2345">
        <v>1</v>
      </c>
      <c r="GI2345">
        <v>-2</v>
      </c>
      <c r="GJ2345">
        <v>0</v>
      </c>
      <c r="GK2345">
        <f>ROUND(R2345*(R12)/100,2)</f>
        <v>0</v>
      </c>
      <c r="GL2345">
        <f t="shared" si="1921"/>
        <v>0</v>
      </c>
      <c r="GM2345">
        <f>ROUND(O2345+X2345+Y2345+GK2345,2)+GX2345</f>
        <v>0</v>
      </c>
      <c r="GN2345">
        <f>IF(OR(BI2345=0,BI2345=1),ROUND(O2345+X2345+Y2345+GK2345,2),0)</f>
        <v>0</v>
      </c>
      <c r="GO2345">
        <f>IF(BI2345=2,ROUND(O2345+X2345+Y2345+GK2345,2),0)</f>
        <v>0</v>
      </c>
      <c r="GP2345">
        <f>IF(BI2345=4,ROUND(O2345+X2345+Y2345+GK2345,2)+GX2345,0)</f>
        <v>0</v>
      </c>
      <c r="GR2345">
        <v>0</v>
      </c>
      <c r="GS2345">
        <v>3</v>
      </c>
      <c r="GT2345">
        <v>0</v>
      </c>
      <c r="GU2345" t="s">
        <v>3</v>
      </c>
      <c r="GV2345">
        <f t="shared" si="1922"/>
        <v>0</v>
      </c>
      <c r="GW2345">
        <v>1</v>
      </c>
      <c r="GX2345">
        <f t="shared" si="1923"/>
        <v>0</v>
      </c>
      <c r="HA2345">
        <v>0</v>
      </c>
      <c r="HB2345">
        <v>0</v>
      </c>
      <c r="HC2345">
        <f t="shared" si="1924"/>
        <v>0</v>
      </c>
      <c r="HE2345" t="s">
        <v>3</v>
      </c>
      <c r="HF2345" t="s">
        <v>3</v>
      </c>
      <c r="IK2345">
        <f t="shared" si="1925"/>
        <v>0</v>
      </c>
    </row>
    <row r="2346" spans="1:245" x14ac:dyDescent="0.2">
      <c r="A2346">
        <v>17</v>
      </c>
      <c r="B2346">
        <v>1</v>
      </c>
      <c r="C2346">
        <f>ROW(SmtRes!A792)</f>
        <v>792</v>
      </c>
      <c r="D2346">
        <f>ROW(EtalonRes!A760)</f>
        <v>760</v>
      </c>
      <c r="E2346" t="s">
        <v>181</v>
      </c>
      <c r="F2346" t="s">
        <v>430</v>
      </c>
      <c r="G2346" t="s">
        <v>464</v>
      </c>
      <c r="H2346" t="s">
        <v>132</v>
      </c>
      <c r="I2346">
        <v>0</v>
      </c>
      <c r="J2346">
        <v>0</v>
      </c>
      <c r="O2346">
        <f t="shared" si="1893"/>
        <v>0</v>
      </c>
      <c r="P2346">
        <f t="shared" si="1894"/>
        <v>0</v>
      </c>
      <c r="Q2346">
        <f t="shared" si="1895"/>
        <v>0</v>
      </c>
      <c r="R2346">
        <f t="shared" si="1896"/>
        <v>0</v>
      </c>
      <c r="S2346">
        <f t="shared" si="1897"/>
        <v>0</v>
      </c>
      <c r="T2346">
        <f t="shared" si="1898"/>
        <v>0</v>
      </c>
      <c r="U2346">
        <f t="shared" si="1899"/>
        <v>0</v>
      </c>
      <c r="V2346">
        <f t="shared" si="1900"/>
        <v>0</v>
      </c>
      <c r="W2346">
        <f t="shared" si="1901"/>
        <v>0</v>
      </c>
      <c r="X2346">
        <f t="shared" si="1902"/>
        <v>0</v>
      </c>
      <c r="Y2346">
        <f t="shared" si="1903"/>
        <v>0</v>
      </c>
      <c r="AA2346">
        <v>52421674</v>
      </c>
      <c r="AB2346">
        <f t="shared" si="1904"/>
        <v>9066.39</v>
      </c>
      <c r="AC2346">
        <f t="shared" si="1905"/>
        <v>0</v>
      </c>
      <c r="AD2346">
        <f>ROUND((((ET2346)-(EU2346))+AE2346),6)</f>
        <v>8779.01</v>
      </c>
      <c r="AE2346">
        <f t="shared" si="1906"/>
        <v>3433.88</v>
      </c>
      <c r="AF2346">
        <f t="shared" si="1906"/>
        <v>287.38</v>
      </c>
      <c r="AG2346">
        <f t="shared" si="1907"/>
        <v>0</v>
      </c>
      <c r="AH2346">
        <f t="shared" si="1908"/>
        <v>1.59</v>
      </c>
      <c r="AI2346">
        <f t="shared" si="1908"/>
        <v>0</v>
      </c>
      <c r="AJ2346">
        <f t="shared" si="1909"/>
        <v>0</v>
      </c>
      <c r="AK2346">
        <v>9066.39</v>
      </c>
      <c r="AL2346">
        <v>0</v>
      </c>
      <c r="AM2346">
        <v>8779.01</v>
      </c>
      <c r="AN2346">
        <v>3433.88</v>
      </c>
      <c r="AO2346">
        <v>287.38</v>
      </c>
      <c r="AP2346">
        <v>0</v>
      </c>
      <c r="AQ2346">
        <v>1.59</v>
      </c>
      <c r="AR2346">
        <v>0</v>
      </c>
      <c r="AS2346">
        <v>0</v>
      </c>
      <c r="AT2346">
        <v>70</v>
      </c>
      <c r="AU2346">
        <v>10</v>
      </c>
      <c r="AV2346">
        <v>1</v>
      </c>
      <c r="AW2346">
        <v>1</v>
      </c>
      <c r="AZ2346">
        <v>1</v>
      </c>
      <c r="BA2346">
        <v>1</v>
      </c>
      <c r="BB2346">
        <v>1</v>
      </c>
      <c r="BC2346">
        <v>1</v>
      </c>
      <c r="BD2346" t="s">
        <v>3</v>
      </c>
      <c r="BE2346" t="s">
        <v>3</v>
      </c>
      <c r="BF2346" t="s">
        <v>3</v>
      </c>
      <c r="BG2346" t="s">
        <v>3</v>
      </c>
      <c r="BH2346">
        <v>0</v>
      </c>
      <c r="BI2346">
        <v>4</v>
      </c>
      <c r="BJ2346" t="s">
        <v>432</v>
      </c>
      <c r="BM2346">
        <v>0</v>
      </c>
      <c r="BN2346">
        <v>0</v>
      </c>
      <c r="BO2346" t="s">
        <v>3</v>
      </c>
      <c r="BP2346">
        <v>0</v>
      </c>
      <c r="BQ2346">
        <v>1</v>
      </c>
      <c r="BR2346">
        <v>0</v>
      </c>
      <c r="BS2346">
        <v>1</v>
      </c>
      <c r="BT2346">
        <v>1</v>
      </c>
      <c r="BU2346">
        <v>1</v>
      </c>
      <c r="BV2346">
        <v>1</v>
      </c>
      <c r="BW2346">
        <v>1</v>
      </c>
      <c r="BX2346">
        <v>1</v>
      </c>
      <c r="BY2346" t="s">
        <v>3</v>
      </c>
      <c r="BZ2346">
        <v>70</v>
      </c>
      <c r="CA2346">
        <v>10</v>
      </c>
      <c r="CE2346">
        <v>0</v>
      </c>
      <c r="CF2346">
        <v>0</v>
      </c>
      <c r="CG2346">
        <v>0</v>
      </c>
      <c r="CM2346">
        <v>0</v>
      </c>
      <c r="CN2346" t="s">
        <v>3</v>
      </c>
      <c r="CO2346">
        <v>0</v>
      </c>
      <c r="CP2346">
        <f t="shared" si="1910"/>
        <v>0</v>
      </c>
      <c r="CQ2346">
        <f t="shared" si="1911"/>
        <v>0</v>
      </c>
      <c r="CR2346">
        <f>((((ET2346)*BB2346-(EU2346)*BS2346)+AE2346*BS2346)*AV2346)</f>
        <v>8779.01</v>
      </c>
      <c r="CS2346">
        <f t="shared" si="1912"/>
        <v>3433.88</v>
      </c>
      <c r="CT2346">
        <f t="shared" si="1913"/>
        <v>287.38</v>
      </c>
      <c r="CU2346">
        <f t="shared" si="1914"/>
        <v>0</v>
      </c>
      <c r="CV2346">
        <f t="shared" si="1915"/>
        <v>1.59</v>
      </c>
      <c r="CW2346">
        <f t="shared" si="1916"/>
        <v>0</v>
      </c>
      <c r="CX2346">
        <f t="shared" si="1917"/>
        <v>0</v>
      </c>
      <c r="CY2346">
        <f t="shared" si="1918"/>
        <v>0</v>
      </c>
      <c r="CZ2346">
        <f t="shared" si="1919"/>
        <v>0</v>
      </c>
      <c r="DC2346" t="s">
        <v>3</v>
      </c>
      <c r="DD2346" t="s">
        <v>3</v>
      </c>
      <c r="DE2346" t="s">
        <v>3</v>
      </c>
      <c r="DF2346" t="s">
        <v>3</v>
      </c>
      <c r="DG2346" t="s">
        <v>3</v>
      </c>
      <c r="DH2346" t="s">
        <v>3</v>
      </c>
      <c r="DI2346" t="s">
        <v>3</v>
      </c>
      <c r="DJ2346" t="s">
        <v>3</v>
      </c>
      <c r="DK2346" t="s">
        <v>3</v>
      </c>
      <c r="DL2346" t="s">
        <v>3</v>
      </c>
      <c r="DM2346" t="s">
        <v>3</v>
      </c>
      <c r="DN2346">
        <v>0</v>
      </c>
      <c r="DO2346">
        <v>0</v>
      </c>
      <c r="DP2346">
        <v>1</v>
      </c>
      <c r="DQ2346">
        <v>1</v>
      </c>
      <c r="DU2346">
        <v>1007</v>
      </c>
      <c r="DV2346" t="s">
        <v>132</v>
      </c>
      <c r="DW2346" t="s">
        <v>132</v>
      </c>
      <c r="DX2346">
        <v>100</v>
      </c>
      <c r="EE2346">
        <v>51482689</v>
      </c>
      <c r="EF2346">
        <v>1</v>
      </c>
      <c r="EG2346" t="s">
        <v>21</v>
      </c>
      <c r="EH2346">
        <v>0</v>
      </c>
      <c r="EI2346" t="s">
        <v>3</v>
      </c>
      <c r="EJ2346">
        <v>4</v>
      </c>
      <c r="EK2346">
        <v>0</v>
      </c>
      <c r="EL2346" t="s">
        <v>22</v>
      </c>
      <c r="EM2346" t="s">
        <v>23</v>
      </c>
      <c r="EO2346" t="s">
        <v>3</v>
      </c>
      <c r="EQ2346">
        <v>0</v>
      </c>
      <c r="ER2346">
        <v>9066.39</v>
      </c>
      <c r="ES2346">
        <v>0</v>
      </c>
      <c r="ET2346">
        <v>8779.01</v>
      </c>
      <c r="EU2346">
        <v>3433.88</v>
      </c>
      <c r="EV2346">
        <v>287.38</v>
      </c>
      <c r="EW2346">
        <v>1.59</v>
      </c>
      <c r="EX2346">
        <v>0</v>
      </c>
      <c r="EY2346">
        <v>0</v>
      </c>
      <c r="FQ2346">
        <v>0</v>
      </c>
      <c r="FR2346">
        <f t="shared" si="1920"/>
        <v>0</v>
      </c>
      <c r="FS2346">
        <v>0</v>
      </c>
      <c r="FX2346">
        <v>70</v>
      </c>
      <c r="FY2346">
        <v>10</v>
      </c>
      <c r="GA2346" t="s">
        <v>3</v>
      </c>
      <c r="GD2346">
        <v>0</v>
      </c>
      <c r="GF2346">
        <v>292372061</v>
      </c>
      <c r="GG2346">
        <v>2</v>
      </c>
      <c r="GH2346">
        <v>1</v>
      </c>
      <c r="GI2346">
        <v>-2</v>
      </c>
      <c r="GJ2346">
        <v>0</v>
      </c>
      <c r="GK2346">
        <f>ROUND(R2346*(R12)/100,2)</f>
        <v>0</v>
      </c>
      <c r="GL2346">
        <f t="shared" si="1921"/>
        <v>0</v>
      </c>
      <c r="GM2346">
        <f>ROUND(O2346+X2346+Y2346+GK2346,2)+GX2346</f>
        <v>0</v>
      </c>
      <c r="GN2346">
        <f>IF(OR(BI2346=0,BI2346=1),ROUND(O2346+X2346+Y2346+GK2346,2),0)</f>
        <v>0</v>
      </c>
      <c r="GO2346">
        <f>IF(BI2346=2,ROUND(O2346+X2346+Y2346+GK2346,2),0)</f>
        <v>0</v>
      </c>
      <c r="GP2346">
        <f>IF(BI2346=4,ROUND(O2346+X2346+Y2346+GK2346,2)+GX2346,0)</f>
        <v>0</v>
      </c>
      <c r="GR2346">
        <v>0</v>
      </c>
      <c r="GS2346">
        <v>3</v>
      </c>
      <c r="GT2346">
        <v>0</v>
      </c>
      <c r="GU2346" t="s">
        <v>3</v>
      </c>
      <c r="GV2346">
        <f t="shared" si="1922"/>
        <v>0</v>
      </c>
      <c r="GW2346">
        <v>1</v>
      </c>
      <c r="GX2346">
        <f t="shared" si="1923"/>
        <v>0</v>
      </c>
      <c r="HA2346">
        <v>0</v>
      </c>
      <c r="HB2346">
        <v>0</v>
      </c>
      <c r="HC2346">
        <f t="shared" si="1924"/>
        <v>0</v>
      </c>
      <c r="HE2346" t="s">
        <v>3</v>
      </c>
      <c r="HF2346" t="s">
        <v>3</v>
      </c>
      <c r="IK2346">
        <f t="shared" si="1925"/>
        <v>0</v>
      </c>
    </row>
    <row r="2347" spans="1:245" x14ac:dyDescent="0.2">
      <c r="A2347">
        <v>17</v>
      </c>
      <c r="B2347">
        <v>1</v>
      </c>
      <c r="C2347">
        <f>ROW(SmtRes!A793)</f>
        <v>793</v>
      </c>
      <c r="D2347">
        <f>ROW(EtalonRes!A761)</f>
        <v>761</v>
      </c>
      <c r="E2347" t="s">
        <v>196</v>
      </c>
      <c r="F2347" t="s">
        <v>160</v>
      </c>
      <c r="G2347" t="s">
        <v>161</v>
      </c>
      <c r="H2347" t="s">
        <v>132</v>
      </c>
      <c r="I2347">
        <v>0</v>
      </c>
      <c r="J2347">
        <v>0</v>
      </c>
      <c r="O2347">
        <f t="shared" si="1893"/>
        <v>0</v>
      </c>
      <c r="P2347">
        <f t="shared" si="1894"/>
        <v>0</v>
      </c>
      <c r="Q2347">
        <f t="shared" si="1895"/>
        <v>0</v>
      </c>
      <c r="R2347">
        <f t="shared" si="1896"/>
        <v>0</v>
      </c>
      <c r="S2347">
        <f t="shared" si="1897"/>
        <v>0</v>
      </c>
      <c r="T2347">
        <f t="shared" si="1898"/>
        <v>0</v>
      </c>
      <c r="U2347">
        <f t="shared" si="1899"/>
        <v>0</v>
      </c>
      <c r="V2347">
        <f t="shared" si="1900"/>
        <v>0</v>
      </c>
      <c r="W2347">
        <f t="shared" si="1901"/>
        <v>0</v>
      </c>
      <c r="X2347">
        <f t="shared" si="1902"/>
        <v>0</v>
      </c>
      <c r="Y2347">
        <f t="shared" si="1903"/>
        <v>0</v>
      </c>
      <c r="AA2347">
        <v>52421674</v>
      </c>
      <c r="AB2347">
        <f t="shared" si="1904"/>
        <v>11130.3</v>
      </c>
      <c r="AC2347">
        <f t="shared" si="1905"/>
        <v>0</v>
      </c>
      <c r="AD2347">
        <f>ROUND((((ET2347)-(EU2347))+AE2347),6)</f>
        <v>0</v>
      </c>
      <c r="AE2347">
        <f t="shared" si="1906"/>
        <v>0</v>
      </c>
      <c r="AF2347">
        <f t="shared" si="1906"/>
        <v>11130.3</v>
      </c>
      <c r="AG2347">
        <f t="shared" si="1907"/>
        <v>0</v>
      </c>
      <c r="AH2347">
        <f t="shared" si="1908"/>
        <v>83</v>
      </c>
      <c r="AI2347">
        <f t="shared" si="1908"/>
        <v>0</v>
      </c>
      <c r="AJ2347">
        <f t="shared" si="1909"/>
        <v>0</v>
      </c>
      <c r="AK2347">
        <v>11130.3</v>
      </c>
      <c r="AL2347">
        <v>0</v>
      </c>
      <c r="AM2347">
        <v>0</v>
      </c>
      <c r="AN2347">
        <v>0</v>
      </c>
      <c r="AO2347">
        <v>11130.3</v>
      </c>
      <c r="AP2347">
        <v>0</v>
      </c>
      <c r="AQ2347">
        <v>83</v>
      </c>
      <c r="AR2347">
        <v>0</v>
      </c>
      <c r="AS2347">
        <v>0</v>
      </c>
      <c r="AT2347">
        <v>70</v>
      </c>
      <c r="AU2347">
        <v>10</v>
      </c>
      <c r="AV2347">
        <v>1</v>
      </c>
      <c r="AW2347">
        <v>1</v>
      </c>
      <c r="AZ2347">
        <v>1</v>
      </c>
      <c r="BA2347">
        <v>1</v>
      </c>
      <c r="BB2347">
        <v>1</v>
      </c>
      <c r="BC2347">
        <v>1</v>
      </c>
      <c r="BD2347" t="s">
        <v>3</v>
      </c>
      <c r="BE2347" t="s">
        <v>3</v>
      </c>
      <c r="BF2347" t="s">
        <v>3</v>
      </c>
      <c r="BG2347" t="s">
        <v>3</v>
      </c>
      <c r="BH2347">
        <v>0</v>
      </c>
      <c r="BI2347">
        <v>4</v>
      </c>
      <c r="BJ2347" t="s">
        <v>162</v>
      </c>
      <c r="BM2347">
        <v>0</v>
      </c>
      <c r="BN2347">
        <v>0</v>
      </c>
      <c r="BO2347" t="s">
        <v>3</v>
      </c>
      <c r="BP2347">
        <v>0</v>
      </c>
      <c r="BQ2347">
        <v>1</v>
      </c>
      <c r="BR2347">
        <v>0</v>
      </c>
      <c r="BS2347">
        <v>1</v>
      </c>
      <c r="BT2347">
        <v>1</v>
      </c>
      <c r="BU2347">
        <v>1</v>
      </c>
      <c r="BV2347">
        <v>1</v>
      </c>
      <c r="BW2347">
        <v>1</v>
      </c>
      <c r="BX2347">
        <v>1</v>
      </c>
      <c r="BY2347" t="s">
        <v>3</v>
      </c>
      <c r="BZ2347">
        <v>70</v>
      </c>
      <c r="CA2347">
        <v>10</v>
      </c>
      <c r="CE2347">
        <v>0</v>
      </c>
      <c r="CF2347">
        <v>0</v>
      </c>
      <c r="CG2347">
        <v>0</v>
      </c>
      <c r="CM2347">
        <v>0</v>
      </c>
      <c r="CN2347" t="s">
        <v>3</v>
      </c>
      <c r="CO2347">
        <v>0</v>
      </c>
      <c r="CP2347">
        <f t="shared" si="1910"/>
        <v>0</v>
      </c>
      <c r="CQ2347">
        <f t="shared" si="1911"/>
        <v>0</v>
      </c>
      <c r="CR2347">
        <f>((((ET2347)*BB2347-(EU2347)*BS2347)+AE2347*BS2347)*AV2347)</f>
        <v>0</v>
      </c>
      <c r="CS2347">
        <f t="shared" si="1912"/>
        <v>0</v>
      </c>
      <c r="CT2347">
        <f t="shared" si="1913"/>
        <v>11130.3</v>
      </c>
      <c r="CU2347">
        <f t="shared" si="1914"/>
        <v>0</v>
      </c>
      <c r="CV2347">
        <f t="shared" si="1915"/>
        <v>83</v>
      </c>
      <c r="CW2347">
        <f t="shared" si="1916"/>
        <v>0</v>
      </c>
      <c r="CX2347">
        <f t="shared" si="1917"/>
        <v>0</v>
      </c>
      <c r="CY2347">
        <f t="shared" si="1918"/>
        <v>0</v>
      </c>
      <c r="CZ2347">
        <f t="shared" si="1919"/>
        <v>0</v>
      </c>
      <c r="DC2347" t="s">
        <v>3</v>
      </c>
      <c r="DD2347" t="s">
        <v>3</v>
      </c>
      <c r="DE2347" t="s">
        <v>3</v>
      </c>
      <c r="DF2347" t="s">
        <v>3</v>
      </c>
      <c r="DG2347" t="s">
        <v>3</v>
      </c>
      <c r="DH2347" t="s">
        <v>3</v>
      </c>
      <c r="DI2347" t="s">
        <v>3</v>
      </c>
      <c r="DJ2347" t="s">
        <v>3</v>
      </c>
      <c r="DK2347" t="s">
        <v>3</v>
      </c>
      <c r="DL2347" t="s">
        <v>3</v>
      </c>
      <c r="DM2347" t="s">
        <v>3</v>
      </c>
      <c r="DN2347">
        <v>0</v>
      </c>
      <c r="DO2347">
        <v>0</v>
      </c>
      <c r="DP2347">
        <v>1</v>
      </c>
      <c r="DQ2347">
        <v>1</v>
      </c>
      <c r="DU2347">
        <v>1007</v>
      </c>
      <c r="DV2347" t="s">
        <v>132</v>
      </c>
      <c r="DW2347" t="s">
        <v>132</v>
      </c>
      <c r="DX2347">
        <v>100</v>
      </c>
      <c r="EE2347">
        <v>51482689</v>
      </c>
      <c r="EF2347">
        <v>1</v>
      </c>
      <c r="EG2347" t="s">
        <v>21</v>
      </c>
      <c r="EH2347">
        <v>0</v>
      </c>
      <c r="EI2347" t="s">
        <v>3</v>
      </c>
      <c r="EJ2347">
        <v>4</v>
      </c>
      <c r="EK2347">
        <v>0</v>
      </c>
      <c r="EL2347" t="s">
        <v>22</v>
      </c>
      <c r="EM2347" t="s">
        <v>23</v>
      </c>
      <c r="EO2347" t="s">
        <v>3</v>
      </c>
      <c r="EQ2347">
        <v>0</v>
      </c>
      <c r="ER2347">
        <v>11130.3</v>
      </c>
      <c r="ES2347">
        <v>0</v>
      </c>
      <c r="ET2347">
        <v>0</v>
      </c>
      <c r="EU2347">
        <v>0</v>
      </c>
      <c r="EV2347">
        <v>11130.3</v>
      </c>
      <c r="EW2347">
        <v>83</v>
      </c>
      <c r="EX2347">
        <v>0</v>
      </c>
      <c r="EY2347">
        <v>0</v>
      </c>
      <c r="FQ2347">
        <v>0</v>
      </c>
      <c r="FR2347">
        <f t="shared" si="1920"/>
        <v>0</v>
      </c>
      <c r="FS2347">
        <v>0</v>
      </c>
      <c r="FX2347">
        <v>70</v>
      </c>
      <c r="FY2347">
        <v>10</v>
      </c>
      <c r="GA2347" t="s">
        <v>3</v>
      </c>
      <c r="GD2347">
        <v>0</v>
      </c>
      <c r="GF2347">
        <v>-1649887295</v>
      </c>
      <c r="GG2347">
        <v>2</v>
      </c>
      <c r="GH2347">
        <v>1</v>
      </c>
      <c r="GI2347">
        <v>-2</v>
      </c>
      <c r="GJ2347">
        <v>0</v>
      </c>
      <c r="GK2347">
        <f>ROUND(R2347*(R12)/100,2)</f>
        <v>0</v>
      </c>
      <c r="GL2347">
        <f t="shared" si="1921"/>
        <v>0</v>
      </c>
      <c r="GM2347">
        <f>ROUND(O2347+X2347+Y2347+GK2347,2)+GX2347</f>
        <v>0</v>
      </c>
      <c r="GN2347">
        <f>IF(OR(BI2347=0,BI2347=1),ROUND(O2347+X2347+Y2347+GK2347,2),0)</f>
        <v>0</v>
      </c>
      <c r="GO2347">
        <f>IF(BI2347=2,ROUND(O2347+X2347+Y2347+GK2347,2),0)</f>
        <v>0</v>
      </c>
      <c r="GP2347">
        <f>IF(BI2347=4,ROUND(O2347+X2347+Y2347+GK2347,2)+GX2347,0)</f>
        <v>0</v>
      </c>
      <c r="GR2347">
        <v>0</v>
      </c>
      <c r="GS2347">
        <v>3</v>
      </c>
      <c r="GT2347">
        <v>0</v>
      </c>
      <c r="GU2347" t="s">
        <v>3</v>
      </c>
      <c r="GV2347">
        <f t="shared" si="1922"/>
        <v>0</v>
      </c>
      <c r="GW2347">
        <v>1</v>
      </c>
      <c r="GX2347">
        <f t="shared" si="1923"/>
        <v>0</v>
      </c>
      <c r="HA2347">
        <v>0</v>
      </c>
      <c r="HB2347">
        <v>0</v>
      </c>
      <c r="HC2347">
        <f t="shared" si="1924"/>
        <v>0</v>
      </c>
      <c r="HE2347" t="s">
        <v>3</v>
      </c>
      <c r="HF2347" t="s">
        <v>3</v>
      </c>
      <c r="IK2347">
        <f t="shared" si="1925"/>
        <v>0</v>
      </c>
    </row>
    <row r="2348" spans="1:245" x14ac:dyDescent="0.2">
      <c r="A2348">
        <v>17</v>
      </c>
      <c r="B2348">
        <v>1</v>
      </c>
      <c r="C2348">
        <f>ROW(SmtRes!A794)</f>
        <v>794</v>
      </c>
      <c r="D2348">
        <f>ROW(EtalonRes!A762)</f>
        <v>762</v>
      </c>
      <c r="E2348" t="s">
        <v>200</v>
      </c>
      <c r="F2348" t="s">
        <v>164</v>
      </c>
      <c r="G2348" t="s">
        <v>165</v>
      </c>
      <c r="H2348" t="s">
        <v>166</v>
      </c>
      <c r="I2348">
        <v>0</v>
      </c>
      <c r="J2348">
        <v>0</v>
      </c>
      <c r="O2348">
        <f t="shared" si="1893"/>
        <v>0</v>
      </c>
      <c r="P2348">
        <f t="shared" si="1894"/>
        <v>0</v>
      </c>
      <c r="Q2348">
        <f t="shared" si="1895"/>
        <v>0</v>
      </c>
      <c r="R2348">
        <f t="shared" si="1896"/>
        <v>0</v>
      </c>
      <c r="S2348">
        <f t="shared" si="1897"/>
        <v>0</v>
      </c>
      <c r="T2348">
        <f t="shared" si="1898"/>
        <v>0</v>
      </c>
      <c r="U2348">
        <f t="shared" si="1899"/>
        <v>0</v>
      </c>
      <c r="V2348">
        <f t="shared" si="1900"/>
        <v>0</v>
      </c>
      <c r="W2348">
        <f t="shared" si="1901"/>
        <v>0</v>
      </c>
      <c r="X2348">
        <f t="shared" si="1902"/>
        <v>0</v>
      </c>
      <c r="Y2348">
        <f t="shared" si="1903"/>
        <v>0</v>
      </c>
      <c r="AA2348">
        <v>52421674</v>
      </c>
      <c r="AB2348">
        <f t="shared" si="1904"/>
        <v>47.27</v>
      </c>
      <c r="AC2348">
        <f t="shared" si="1905"/>
        <v>0</v>
      </c>
      <c r="AD2348">
        <f>ROUND((((ET2348)-(EU2348))+AE2348),6)</f>
        <v>47.27</v>
      </c>
      <c r="AE2348">
        <f t="shared" si="1906"/>
        <v>25.66</v>
      </c>
      <c r="AF2348">
        <f t="shared" si="1906"/>
        <v>0</v>
      </c>
      <c r="AG2348">
        <f t="shared" si="1907"/>
        <v>0</v>
      </c>
      <c r="AH2348">
        <f t="shared" si="1908"/>
        <v>0</v>
      </c>
      <c r="AI2348">
        <f t="shared" si="1908"/>
        <v>0</v>
      </c>
      <c r="AJ2348">
        <f t="shared" si="1909"/>
        <v>0</v>
      </c>
      <c r="AK2348">
        <v>47.27</v>
      </c>
      <c r="AL2348">
        <v>0</v>
      </c>
      <c r="AM2348">
        <v>47.27</v>
      </c>
      <c r="AN2348">
        <v>25.66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1</v>
      </c>
      <c r="AW2348">
        <v>1</v>
      </c>
      <c r="AZ2348">
        <v>1</v>
      </c>
      <c r="BA2348">
        <v>1</v>
      </c>
      <c r="BB2348">
        <v>1</v>
      </c>
      <c r="BC2348">
        <v>1</v>
      </c>
      <c r="BD2348" t="s">
        <v>3</v>
      </c>
      <c r="BE2348" t="s">
        <v>3</v>
      </c>
      <c r="BF2348" t="s">
        <v>3</v>
      </c>
      <c r="BG2348" t="s">
        <v>3</v>
      </c>
      <c r="BH2348">
        <v>0</v>
      </c>
      <c r="BI2348">
        <v>4</v>
      </c>
      <c r="BJ2348" t="s">
        <v>167</v>
      </c>
      <c r="BM2348">
        <v>1</v>
      </c>
      <c r="BN2348">
        <v>0</v>
      </c>
      <c r="BO2348" t="s">
        <v>3</v>
      </c>
      <c r="BP2348">
        <v>0</v>
      </c>
      <c r="BQ2348">
        <v>1</v>
      </c>
      <c r="BR2348">
        <v>0</v>
      </c>
      <c r="BS2348">
        <v>1</v>
      </c>
      <c r="BT2348">
        <v>1</v>
      </c>
      <c r="BU2348">
        <v>1</v>
      </c>
      <c r="BV2348">
        <v>1</v>
      </c>
      <c r="BW2348">
        <v>1</v>
      </c>
      <c r="BX2348">
        <v>1</v>
      </c>
      <c r="BY2348" t="s">
        <v>3</v>
      </c>
      <c r="BZ2348">
        <v>0</v>
      </c>
      <c r="CA2348">
        <v>0</v>
      </c>
      <c r="CE2348">
        <v>0</v>
      </c>
      <c r="CF2348">
        <v>0</v>
      </c>
      <c r="CG2348">
        <v>0</v>
      </c>
      <c r="CM2348">
        <v>0</v>
      </c>
      <c r="CN2348" t="s">
        <v>3</v>
      </c>
      <c r="CO2348">
        <v>0</v>
      </c>
      <c r="CP2348">
        <f t="shared" si="1910"/>
        <v>0</v>
      </c>
      <c r="CQ2348">
        <f t="shared" si="1911"/>
        <v>0</v>
      </c>
      <c r="CR2348">
        <f>((((ET2348)*BB2348-(EU2348)*BS2348)+AE2348*BS2348)*AV2348)</f>
        <v>47.27</v>
      </c>
      <c r="CS2348">
        <f t="shared" si="1912"/>
        <v>25.66</v>
      </c>
      <c r="CT2348">
        <f t="shared" si="1913"/>
        <v>0</v>
      </c>
      <c r="CU2348">
        <f t="shared" si="1914"/>
        <v>0</v>
      </c>
      <c r="CV2348">
        <f t="shared" si="1915"/>
        <v>0</v>
      </c>
      <c r="CW2348">
        <f t="shared" si="1916"/>
        <v>0</v>
      </c>
      <c r="CX2348">
        <f t="shared" si="1917"/>
        <v>0</v>
      </c>
      <c r="CY2348">
        <f t="shared" si="1918"/>
        <v>0</v>
      </c>
      <c r="CZ2348">
        <f t="shared" si="1919"/>
        <v>0</v>
      </c>
      <c r="DC2348" t="s">
        <v>3</v>
      </c>
      <c r="DD2348" t="s">
        <v>3</v>
      </c>
      <c r="DE2348" t="s">
        <v>3</v>
      </c>
      <c r="DF2348" t="s">
        <v>3</v>
      </c>
      <c r="DG2348" t="s">
        <v>3</v>
      </c>
      <c r="DH2348" t="s">
        <v>3</v>
      </c>
      <c r="DI2348" t="s">
        <v>3</v>
      </c>
      <c r="DJ2348" t="s">
        <v>3</v>
      </c>
      <c r="DK2348" t="s">
        <v>3</v>
      </c>
      <c r="DL2348" t="s">
        <v>3</v>
      </c>
      <c r="DM2348" t="s">
        <v>3</v>
      </c>
      <c r="DN2348">
        <v>0</v>
      </c>
      <c r="DO2348">
        <v>0</v>
      </c>
      <c r="DP2348">
        <v>1</v>
      </c>
      <c r="DQ2348">
        <v>1</v>
      </c>
      <c r="DU2348">
        <v>1007</v>
      </c>
      <c r="DV2348" t="s">
        <v>166</v>
      </c>
      <c r="DW2348" t="s">
        <v>166</v>
      </c>
      <c r="DX2348">
        <v>1</v>
      </c>
      <c r="EE2348">
        <v>51482691</v>
      </c>
      <c r="EF2348">
        <v>1</v>
      </c>
      <c r="EG2348" t="s">
        <v>21</v>
      </c>
      <c r="EH2348">
        <v>0</v>
      </c>
      <c r="EI2348" t="s">
        <v>3</v>
      </c>
      <c r="EJ2348">
        <v>4</v>
      </c>
      <c r="EK2348">
        <v>1</v>
      </c>
      <c r="EL2348" t="s">
        <v>37</v>
      </c>
      <c r="EM2348" t="s">
        <v>23</v>
      </c>
      <c r="EO2348" t="s">
        <v>3</v>
      </c>
      <c r="EQ2348">
        <v>0</v>
      </c>
      <c r="ER2348">
        <v>47.27</v>
      </c>
      <c r="ES2348">
        <v>0</v>
      </c>
      <c r="ET2348">
        <v>47.27</v>
      </c>
      <c r="EU2348">
        <v>25.66</v>
      </c>
      <c r="EV2348">
        <v>0</v>
      </c>
      <c r="EW2348">
        <v>0</v>
      </c>
      <c r="EX2348">
        <v>0</v>
      </c>
      <c r="EY2348">
        <v>0</v>
      </c>
      <c r="FQ2348">
        <v>0</v>
      </c>
      <c r="FR2348">
        <f t="shared" si="1920"/>
        <v>0</v>
      </c>
      <c r="FS2348">
        <v>0</v>
      </c>
      <c r="FX2348">
        <v>0</v>
      </c>
      <c r="FY2348">
        <v>0</v>
      </c>
      <c r="GA2348" t="s">
        <v>3</v>
      </c>
      <c r="GD2348">
        <v>1</v>
      </c>
      <c r="GF2348">
        <v>-1249335408</v>
      </c>
      <c r="GG2348">
        <v>2</v>
      </c>
      <c r="GH2348">
        <v>1</v>
      </c>
      <c r="GI2348">
        <v>-2</v>
      </c>
      <c r="GJ2348">
        <v>0</v>
      </c>
      <c r="GK2348">
        <v>0</v>
      </c>
      <c r="GL2348">
        <f t="shared" si="1921"/>
        <v>0</v>
      </c>
      <c r="GM2348">
        <f>ROUND(O2348+X2348+Y2348,2)+GX2348</f>
        <v>0</v>
      </c>
      <c r="GN2348">
        <f>IF(OR(BI2348=0,BI2348=1),ROUND(O2348+X2348+Y2348,2),0)</f>
        <v>0</v>
      </c>
      <c r="GO2348">
        <f>IF(BI2348=2,ROUND(O2348+X2348+Y2348,2),0)</f>
        <v>0</v>
      </c>
      <c r="GP2348">
        <f>IF(BI2348=4,ROUND(O2348+X2348+Y2348,2)+GX2348,0)</f>
        <v>0</v>
      </c>
      <c r="GR2348">
        <v>0</v>
      </c>
      <c r="GS2348">
        <v>3</v>
      </c>
      <c r="GT2348">
        <v>0</v>
      </c>
      <c r="GU2348" t="s">
        <v>3</v>
      </c>
      <c r="GV2348">
        <f t="shared" si="1922"/>
        <v>0</v>
      </c>
      <c r="GW2348">
        <v>1</v>
      </c>
      <c r="GX2348">
        <f t="shared" si="1923"/>
        <v>0</v>
      </c>
      <c r="HA2348">
        <v>0</v>
      </c>
      <c r="HB2348">
        <v>0</v>
      </c>
      <c r="HC2348">
        <f t="shared" si="1924"/>
        <v>0</v>
      </c>
      <c r="HE2348" t="s">
        <v>3</v>
      </c>
      <c r="HF2348" t="s">
        <v>3</v>
      </c>
      <c r="IK2348">
        <f t="shared" si="1925"/>
        <v>0</v>
      </c>
    </row>
    <row r="2349" spans="1:245" x14ac:dyDescent="0.2">
      <c r="A2349">
        <v>17</v>
      </c>
      <c r="B2349">
        <v>1</v>
      </c>
      <c r="C2349">
        <f>ROW(SmtRes!A795)</f>
        <v>795</v>
      </c>
      <c r="D2349">
        <f>ROW(EtalonRes!A763)</f>
        <v>763</v>
      </c>
      <c r="E2349" t="s">
        <v>213</v>
      </c>
      <c r="F2349" t="s">
        <v>169</v>
      </c>
      <c r="G2349" t="s">
        <v>170</v>
      </c>
      <c r="H2349" t="s">
        <v>166</v>
      </c>
      <c r="I2349">
        <v>0</v>
      </c>
      <c r="J2349">
        <v>0</v>
      </c>
      <c r="O2349">
        <f t="shared" si="1893"/>
        <v>0</v>
      </c>
      <c r="P2349">
        <f t="shared" si="1894"/>
        <v>0</v>
      </c>
      <c r="Q2349">
        <f t="shared" si="1895"/>
        <v>0</v>
      </c>
      <c r="R2349">
        <f t="shared" si="1896"/>
        <v>0</v>
      </c>
      <c r="S2349">
        <f t="shared" si="1897"/>
        <v>0</v>
      </c>
      <c r="T2349">
        <f t="shared" si="1898"/>
        <v>0</v>
      </c>
      <c r="U2349">
        <f t="shared" si="1899"/>
        <v>0</v>
      </c>
      <c r="V2349">
        <f t="shared" si="1900"/>
        <v>0</v>
      </c>
      <c r="W2349">
        <f t="shared" si="1901"/>
        <v>0</v>
      </c>
      <c r="X2349">
        <f t="shared" si="1902"/>
        <v>0</v>
      </c>
      <c r="Y2349">
        <f t="shared" si="1903"/>
        <v>0</v>
      </c>
      <c r="AA2349">
        <v>52421674</v>
      </c>
      <c r="AB2349">
        <f t="shared" si="1904"/>
        <v>823.5</v>
      </c>
      <c r="AC2349">
        <f t="shared" si="1905"/>
        <v>0</v>
      </c>
      <c r="AD2349">
        <f>ROUND(((((ET2349*54))-((EU2349*54)))+AE2349),6)</f>
        <v>823.5</v>
      </c>
      <c r="AE2349">
        <f>ROUND(((EU2349*54)),6)</f>
        <v>447.12</v>
      </c>
      <c r="AF2349">
        <f t="shared" ref="AF2349:AF2354" si="1926">ROUND((EV2349),6)</f>
        <v>0</v>
      </c>
      <c r="AG2349">
        <f t="shared" si="1907"/>
        <v>0</v>
      </c>
      <c r="AH2349">
        <f t="shared" ref="AH2349:AH2354" si="1927">(EW2349)</f>
        <v>0</v>
      </c>
      <c r="AI2349">
        <f>((EX2349*54))</f>
        <v>0</v>
      </c>
      <c r="AJ2349">
        <f t="shared" si="1909"/>
        <v>0</v>
      </c>
      <c r="AK2349">
        <v>15.25</v>
      </c>
      <c r="AL2349">
        <v>0</v>
      </c>
      <c r="AM2349">
        <v>15.25</v>
      </c>
      <c r="AN2349">
        <v>8.2799999999999994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1</v>
      </c>
      <c r="AW2349">
        <v>1</v>
      </c>
      <c r="AZ2349">
        <v>1</v>
      </c>
      <c r="BA2349">
        <v>1</v>
      </c>
      <c r="BB2349">
        <v>1</v>
      </c>
      <c r="BC2349">
        <v>1</v>
      </c>
      <c r="BD2349" t="s">
        <v>3</v>
      </c>
      <c r="BE2349" t="s">
        <v>3</v>
      </c>
      <c r="BF2349" t="s">
        <v>3</v>
      </c>
      <c r="BG2349" t="s">
        <v>3</v>
      </c>
      <c r="BH2349">
        <v>0</v>
      </c>
      <c r="BI2349">
        <v>4</v>
      </c>
      <c r="BJ2349" t="s">
        <v>171</v>
      </c>
      <c r="BM2349">
        <v>1</v>
      </c>
      <c r="BN2349">
        <v>0</v>
      </c>
      <c r="BO2349" t="s">
        <v>3</v>
      </c>
      <c r="BP2349">
        <v>0</v>
      </c>
      <c r="BQ2349">
        <v>1</v>
      </c>
      <c r="BR2349">
        <v>0</v>
      </c>
      <c r="BS2349">
        <v>1</v>
      </c>
      <c r="BT2349">
        <v>1</v>
      </c>
      <c r="BU2349">
        <v>1</v>
      </c>
      <c r="BV2349">
        <v>1</v>
      </c>
      <c r="BW2349">
        <v>1</v>
      </c>
      <c r="BX2349">
        <v>1</v>
      </c>
      <c r="BY2349" t="s">
        <v>3</v>
      </c>
      <c r="BZ2349">
        <v>0</v>
      </c>
      <c r="CA2349">
        <v>0</v>
      </c>
      <c r="CE2349">
        <v>0</v>
      </c>
      <c r="CF2349">
        <v>0</v>
      </c>
      <c r="CG2349">
        <v>0</v>
      </c>
      <c r="CM2349">
        <v>0</v>
      </c>
      <c r="CN2349" t="s">
        <v>3</v>
      </c>
      <c r="CO2349">
        <v>0</v>
      </c>
      <c r="CP2349">
        <f t="shared" si="1910"/>
        <v>0</v>
      </c>
      <c r="CQ2349">
        <f t="shared" si="1911"/>
        <v>0</v>
      </c>
      <c r="CR2349">
        <f>(((((ET2349*54))*BB2349-((EU2349*54))*BS2349)+AE2349*BS2349)*AV2349)</f>
        <v>823.5</v>
      </c>
      <c r="CS2349">
        <f t="shared" si="1912"/>
        <v>447.12</v>
      </c>
      <c r="CT2349">
        <f t="shared" si="1913"/>
        <v>0</v>
      </c>
      <c r="CU2349">
        <f t="shared" si="1914"/>
        <v>0</v>
      </c>
      <c r="CV2349">
        <f t="shared" si="1915"/>
        <v>0</v>
      </c>
      <c r="CW2349">
        <f t="shared" si="1916"/>
        <v>0</v>
      </c>
      <c r="CX2349">
        <f t="shared" si="1917"/>
        <v>0</v>
      </c>
      <c r="CY2349">
        <f t="shared" si="1918"/>
        <v>0</v>
      </c>
      <c r="CZ2349">
        <f t="shared" si="1919"/>
        <v>0</v>
      </c>
      <c r="DC2349" t="s">
        <v>3</v>
      </c>
      <c r="DD2349" t="s">
        <v>3</v>
      </c>
      <c r="DE2349" t="s">
        <v>434</v>
      </c>
      <c r="DF2349" t="s">
        <v>434</v>
      </c>
      <c r="DG2349" t="s">
        <v>3</v>
      </c>
      <c r="DH2349" t="s">
        <v>3</v>
      </c>
      <c r="DI2349" t="s">
        <v>3</v>
      </c>
      <c r="DJ2349" t="s">
        <v>434</v>
      </c>
      <c r="DK2349" t="s">
        <v>3</v>
      </c>
      <c r="DL2349" t="s">
        <v>3</v>
      </c>
      <c r="DM2349" t="s">
        <v>3</v>
      </c>
      <c r="DN2349">
        <v>0</v>
      </c>
      <c r="DO2349">
        <v>0</v>
      </c>
      <c r="DP2349">
        <v>1</v>
      </c>
      <c r="DQ2349">
        <v>1</v>
      </c>
      <c r="DU2349">
        <v>1007</v>
      </c>
      <c r="DV2349" t="s">
        <v>166</v>
      </c>
      <c r="DW2349" t="s">
        <v>166</v>
      </c>
      <c r="DX2349">
        <v>1</v>
      </c>
      <c r="EE2349">
        <v>51482691</v>
      </c>
      <c r="EF2349">
        <v>1</v>
      </c>
      <c r="EG2349" t="s">
        <v>21</v>
      </c>
      <c r="EH2349">
        <v>0</v>
      </c>
      <c r="EI2349" t="s">
        <v>3</v>
      </c>
      <c r="EJ2349">
        <v>4</v>
      </c>
      <c r="EK2349">
        <v>1</v>
      </c>
      <c r="EL2349" t="s">
        <v>37</v>
      </c>
      <c r="EM2349" t="s">
        <v>23</v>
      </c>
      <c r="EO2349" t="s">
        <v>3</v>
      </c>
      <c r="EQ2349">
        <v>0</v>
      </c>
      <c r="ER2349">
        <v>15.25</v>
      </c>
      <c r="ES2349">
        <v>0</v>
      </c>
      <c r="ET2349">
        <v>15.25</v>
      </c>
      <c r="EU2349">
        <v>8.2799999999999994</v>
      </c>
      <c r="EV2349">
        <v>0</v>
      </c>
      <c r="EW2349">
        <v>0</v>
      </c>
      <c r="EX2349">
        <v>0</v>
      </c>
      <c r="EY2349">
        <v>0</v>
      </c>
      <c r="FQ2349">
        <v>0</v>
      </c>
      <c r="FR2349">
        <f t="shared" si="1920"/>
        <v>0</v>
      </c>
      <c r="FS2349">
        <v>0</v>
      </c>
      <c r="FX2349">
        <v>0</v>
      </c>
      <c r="FY2349">
        <v>0</v>
      </c>
      <c r="GA2349" t="s">
        <v>3</v>
      </c>
      <c r="GD2349">
        <v>1</v>
      </c>
      <c r="GF2349">
        <v>1511999612</v>
      </c>
      <c r="GG2349">
        <v>2</v>
      </c>
      <c r="GH2349">
        <v>1</v>
      </c>
      <c r="GI2349">
        <v>-2</v>
      </c>
      <c r="GJ2349">
        <v>0</v>
      </c>
      <c r="GK2349">
        <v>0</v>
      </c>
      <c r="GL2349">
        <f t="shared" si="1921"/>
        <v>0</v>
      </c>
      <c r="GM2349">
        <f>ROUND(O2349+X2349+Y2349,2)+GX2349</f>
        <v>0</v>
      </c>
      <c r="GN2349">
        <f>IF(OR(BI2349=0,BI2349=1),ROUND(O2349+X2349+Y2349,2),0)</f>
        <v>0</v>
      </c>
      <c r="GO2349">
        <f>IF(BI2349=2,ROUND(O2349+X2349+Y2349,2),0)</f>
        <v>0</v>
      </c>
      <c r="GP2349">
        <f>IF(BI2349=4,ROUND(O2349+X2349+Y2349,2)+GX2349,0)</f>
        <v>0</v>
      </c>
      <c r="GR2349">
        <v>0</v>
      </c>
      <c r="GS2349">
        <v>3</v>
      </c>
      <c r="GT2349">
        <v>0</v>
      </c>
      <c r="GU2349" t="s">
        <v>3</v>
      </c>
      <c r="GV2349">
        <f t="shared" si="1922"/>
        <v>0</v>
      </c>
      <c r="GW2349">
        <v>1</v>
      </c>
      <c r="GX2349">
        <f t="shared" si="1923"/>
        <v>0</v>
      </c>
      <c r="HA2349">
        <v>0</v>
      </c>
      <c r="HB2349">
        <v>0</v>
      </c>
      <c r="HC2349">
        <f t="shared" si="1924"/>
        <v>0</v>
      </c>
      <c r="HE2349" t="s">
        <v>3</v>
      </c>
      <c r="HF2349" t="s">
        <v>3</v>
      </c>
      <c r="IK2349">
        <f t="shared" si="1925"/>
        <v>0</v>
      </c>
    </row>
    <row r="2350" spans="1:245" x14ac:dyDescent="0.2">
      <c r="A2350">
        <v>17</v>
      </c>
      <c r="B2350">
        <v>1</v>
      </c>
      <c r="E2350" t="s">
        <v>218</v>
      </c>
      <c r="F2350" t="s">
        <v>48</v>
      </c>
      <c r="G2350" t="s">
        <v>174</v>
      </c>
      <c r="H2350" t="s">
        <v>243</v>
      </c>
      <c r="I2350">
        <v>0</v>
      </c>
      <c r="J2350">
        <v>0</v>
      </c>
      <c r="O2350">
        <f t="shared" si="1893"/>
        <v>0</v>
      </c>
      <c r="P2350">
        <f t="shared" si="1894"/>
        <v>0</v>
      </c>
      <c r="Q2350">
        <f t="shared" si="1895"/>
        <v>0</v>
      </c>
      <c r="R2350">
        <f t="shared" si="1896"/>
        <v>0</v>
      </c>
      <c r="S2350">
        <f t="shared" si="1897"/>
        <v>0</v>
      </c>
      <c r="T2350">
        <f t="shared" si="1898"/>
        <v>0</v>
      </c>
      <c r="U2350">
        <f t="shared" si="1899"/>
        <v>0</v>
      </c>
      <c r="V2350">
        <f t="shared" si="1900"/>
        <v>0</v>
      </c>
      <c r="W2350">
        <f t="shared" si="1901"/>
        <v>0</v>
      </c>
      <c r="X2350">
        <f t="shared" si="1902"/>
        <v>0</v>
      </c>
      <c r="Y2350">
        <f t="shared" si="1903"/>
        <v>0</v>
      </c>
      <c r="AA2350">
        <v>52421674</v>
      </c>
      <c r="AB2350">
        <f t="shared" si="1904"/>
        <v>100.3</v>
      </c>
      <c r="AC2350">
        <f t="shared" si="1905"/>
        <v>100.3</v>
      </c>
      <c r="AD2350">
        <f>ROUND((((ET2350)-(EU2350))+AE2350),6)</f>
        <v>0</v>
      </c>
      <c r="AE2350">
        <f>ROUND((EU2350),6)</f>
        <v>0</v>
      </c>
      <c r="AF2350">
        <f t="shared" si="1926"/>
        <v>0</v>
      </c>
      <c r="AG2350">
        <f t="shared" si="1907"/>
        <v>0</v>
      </c>
      <c r="AH2350">
        <f t="shared" si="1927"/>
        <v>0</v>
      </c>
      <c r="AI2350">
        <f>(EX2350)</f>
        <v>0</v>
      </c>
      <c r="AJ2350">
        <f t="shared" si="1909"/>
        <v>0</v>
      </c>
      <c r="AK2350">
        <v>100.3</v>
      </c>
      <c r="AL2350">
        <v>100.3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70</v>
      </c>
      <c r="AU2350">
        <v>10</v>
      </c>
      <c r="AV2350">
        <v>1</v>
      </c>
      <c r="AW2350">
        <v>1</v>
      </c>
      <c r="AZ2350">
        <v>1</v>
      </c>
      <c r="BA2350">
        <v>1</v>
      </c>
      <c r="BB2350">
        <v>1</v>
      </c>
      <c r="BC2350">
        <v>1</v>
      </c>
      <c r="BD2350" t="s">
        <v>3</v>
      </c>
      <c r="BE2350" t="s">
        <v>3</v>
      </c>
      <c r="BF2350" t="s">
        <v>3</v>
      </c>
      <c r="BG2350" t="s">
        <v>3</v>
      </c>
      <c r="BH2350">
        <v>3</v>
      </c>
      <c r="BI2350">
        <v>4</v>
      </c>
      <c r="BJ2350" t="s">
        <v>3</v>
      </c>
      <c r="BM2350">
        <v>0</v>
      </c>
      <c r="BN2350">
        <v>0</v>
      </c>
      <c r="BO2350" t="s">
        <v>3</v>
      </c>
      <c r="BP2350">
        <v>0</v>
      </c>
      <c r="BQ2350">
        <v>1</v>
      </c>
      <c r="BR2350">
        <v>0</v>
      </c>
      <c r="BS2350">
        <v>1</v>
      </c>
      <c r="BT2350">
        <v>1</v>
      </c>
      <c r="BU2350">
        <v>1</v>
      </c>
      <c r="BV2350">
        <v>1</v>
      </c>
      <c r="BW2350">
        <v>1</v>
      </c>
      <c r="BX2350">
        <v>1</v>
      </c>
      <c r="BY2350" t="s">
        <v>3</v>
      </c>
      <c r="BZ2350">
        <v>70</v>
      </c>
      <c r="CA2350">
        <v>10</v>
      </c>
      <c r="CE2350">
        <v>0</v>
      </c>
      <c r="CF2350">
        <v>0</v>
      </c>
      <c r="CG2350">
        <v>0</v>
      </c>
      <c r="CM2350">
        <v>0</v>
      </c>
      <c r="CN2350" t="s">
        <v>3</v>
      </c>
      <c r="CO2350">
        <v>0</v>
      </c>
      <c r="CP2350">
        <f t="shared" si="1910"/>
        <v>0</v>
      </c>
      <c r="CQ2350">
        <f t="shared" si="1911"/>
        <v>100.3</v>
      </c>
      <c r="CR2350">
        <f>((((ET2350)*BB2350-(EU2350)*BS2350)+AE2350*BS2350)*AV2350)</f>
        <v>0</v>
      </c>
      <c r="CS2350">
        <f t="shared" si="1912"/>
        <v>0</v>
      </c>
      <c r="CT2350">
        <f t="shared" si="1913"/>
        <v>0</v>
      </c>
      <c r="CU2350">
        <f t="shared" si="1914"/>
        <v>0</v>
      </c>
      <c r="CV2350">
        <f t="shared" si="1915"/>
        <v>0</v>
      </c>
      <c r="CW2350">
        <f t="shared" si="1916"/>
        <v>0</v>
      </c>
      <c r="CX2350">
        <f t="shared" si="1917"/>
        <v>0</v>
      </c>
      <c r="CY2350">
        <f t="shared" si="1918"/>
        <v>0</v>
      </c>
      <c r="CZ2350">
        <f t="shared" si="1919"/>
        <v>0</v>
      </c>
      <c r="DC2350" t="s">
        <v>3</v>
      </c>
      <c r="DD2350" t="s">
        <v>3</v>
      </c>
      <c r="DE2350" t="s">
        <v>3</v>
      </c>
      <c r="DF2350" t="s">
        <v>3</v>
      </c>
      <c r="DG2350" t="s">
        <v>3</v>
      </c>
      <c r="DH2350" t="s">
        <v>3</v>
      </c>
      <c r="DI2350" t="s">
        <v>3</v>
      </c>
      <c r="DJ2350" t="s">
        <v>3</v>
      </c>
      <c r="DK2350" t="s">
        <v>3</v>
      </c>
      <c r="DL2350" t="s">
        <v>3</v>
      </c>
      <c r="DM2350" t="s">
        <v>3</v>
      </c>
      <c r="DN2350">
        <v>0</v>
      </c>
      <c r="DO2350">
        <v>0</v>
      </c>
      <c r="DP2350">
        <v>1</v>
      </c>
      <c r="DQ2350">
        <v>1</v>
      </c>
      <c r="DU2350">
        <v>1013</v>
      </c>
      <c r="DV2350" t="s">
        <v>243</v>
      </c>
      <c r="DW2350" t="s">
        <v>243</v>
      </c>
      <c r="DX2350">
        <v>1</v>
      </c>
      <c r="EE2350">
        <v>51482689</v>
      </c>
      <c r="EF2350">
        <v>1</v>
      </c>
      <c r="EG2350" t="s">
        <v>21</v>
      </c>
      <c r="EH2350">
        <v>0</v>
      </c>
      <c r="EI2350" t="s">
        <v>3</v>
      </c>
      <c r="EJ2350">
        <v>4</v>
      </c>
      <c r="EK2350">
        <v>0</v>
      </c>
      <c r="EL2350" t="s">
        <v>22</v>
      </c>
      <c r="EM2350" t="s">
        <v>23</v>
      </c>
      <c r="EO2350" t="s">
        <v>3</v>
      </c>
      <c r="EQ2350">
        <v>0</v>
      </c>
      <c r="ER2350">
        <v>100.3</v>
      </c>
      <c r="ES2350">
        <v>100.3</v>
      </c>
      <c r="ET2350">
        <v>0</v>
      </c>
      <c r="EU2350">
        <v>0</v>
      </c>
      <c r="EV2350">
        <v>0</v>
      </c>
      <c r="EW2350">
        <v>0</v>
      </c>
      <c r="EX2350">
        <v>0</v>
      </c>
      <c r="EY2350">
        <v>0</v>
      </c>
      <c r="EZ2350">
        <v>5</v>
      </c>
      <c r="FC2350">
        <v>1</v>
      </c>
      <c r="FD2350">
        <v>18</v>
      </c>
      <c r="FF2350">
        <v>120.36</v>
      </c>
      <c r="FQ2350">
        <v>0</v>
      </c>
      <c r="FR2350">
        <f t="shared" si="1920"/>
        <v>0</v>
      </c>
      <c r="FS2350">
        <v>0</v>
      </c>
      <c r="FX2350">
        <v>70</v>
      </c>
      <c r="FY2350">
        <v>10</v>
      </c>
      <c r="GA2350" t="s">
        <v>175</v>
      </c>
      <c r="GD2350">
        <v>0</v>
      </c>
      <c r="GF2350">
        <v>-1649669261</v>
      </c>
      <c r="GG2350">
        <v>2</v>
      </c>
      <c r="GH2350">
        <v>3</v>
      </c>
      <c r="GI2350">
        <v>-2</v>
      </c>
      <c r="GJ2350">
        <v>0</v>
      </c>
      <c r="GK2350">
        <f>ROUND(R2350*(R12)/100,2)</f>
        <v>0</v>
      </c>
      <c r="GL2350">
        <f t="shared" si="1921"/>
        <v>0</v>
      </c>
      <c r="GM2350">
        <f>ROUND(O2350+X2350+Y2350+GK2350,2)+GX2350</f>
        <v>0</v>
      </c>
      <c r="GN2350">
        <f>IF(OR(BI2350=0,BI2350=1),ROUND(O2350+X2350+Y2350+GK2350,2),0)</f>
        <v>0</v>
      </c>
      <c r="GO2350">
        <f>IF(BI2350=2,ROUND(O2350+X2350+Y2350+GK2350,2),0)</f>
        <v>0</v>
      </c>
      <c r="GP2350">
        <f>IF(BI2350=4,ROUND(O2350+X2350+Y2350+GK2350,2)+GX2350,0)</f>
        <v>0</v>
      </c>
      <c r="GR2350">
        <v>1</v>
      </c>
      <c r="GS2350">
        <v>1</v>
      </c>
      <c r="GT2350">
        <v>0</v>
      </c>
      <c r="GU2350" t="s">
        <v>3</v>
      </c>
      <c r="GV2350">
        <f t="shared" si="1922"/>
        <v>0</v>
      </c>
      <c r="GW2350">
        <v>1</v>
      </c>
      <c r="GX2350">
        <f t="shared" si="1923"/>
        <v>0</v>
      </c>
      <c r="HA2350">
        <v>0</v>
      </c>
      <c r="HB2350">
        <v>0</v>
      </c>
      <c r="HC2350">
        <f t="shared" si="1924"/>
        <v>0</v>
      </c>
      <c r="HE2350" t="s">
        <v>53</v>
      </c>
      <c r="HF2350" t="s">
        <v>53</v>
      </c>
      <c r="IK2350">
        <f t="shared" si="1925"/>
        <v>0</v>
      </c>
    </row>
    <row r="2351" spans="1:245" x14ac:dyDescent="0.2">
      <c r="A2351">
        <v>17</v>
      </c>
      <c r="B2351">
        <v>1</v>
      </c>
      <c r="C2351">
        <f>ROW(SmtRes!A799)</f>
        <v>799</v>
      </c>
      <c r="D2351">
        <f>ROW(EtalonRes!A767)</f>
        <v>767</v>
      </c>
      <c r="E2351" t="s">
        <v>223</v>
      </c>
      <c r="F2351" t="s">
        <v>465</v>
      </c>
      <c r="G2351" t="s">
        <v>466</v>
      </c>
      <c r="H2351" t="s">
        <v>70</v>
      </c>
      <c r="I2351">
        <v>0</v>
      </c>
      <c r="J2351">
        <v>0</v>
      </c>
      <c r="O2351">
        <f t="shared" si="1893"/>
        <v>0</v>
      </c>
      <c r="P2351">
        <f t="shared" si="1894"/>
        <v>0</v>
      </c>
      <c r="Q2351">
        <f t="shared" si="1895"/>
        <v>0</v>
      </c>
      <c r="R2351">
        <f t="shared" si="1896"/>
        <v>0</v>
      </c>
      <c r="S2351">
        <f t="shared" si="1897"/>
        <v>0</v>
      </c>
      <c r="T2351">
        <f t="shared" si="1898"/>
        <v>0</v>
      </c>
      <c r="U2351">
        <f t="shared" si="1899"/>
        <v>0</v>
      </c>
      <c r="V2351">
        <f t="shared" si="1900"/>
        <v>0</v>
      </c>
      <c r="W2351">
        <f t="shared" si="1901"/>
        <v>0</v>
      </c>
      <c r="X2351">
        <f t="shared" si="1902"/>
        <v>0</v>
      </c>
      <c r="Y2351">
        <f t="shared" si="1903"/>
        <v>0</v>
      </c>
      <c r="AA2351">
        <v>52421674</v>
      </c>
      <c r="AB2351">
        <f t="shared" si="1904"/>
        <v>17064.43</v>
      </c>
      <c r="AC2351">
        <f t="shared" si="1905"/>
        <v>11305.05</v>
      </c>
      <c r="AD2351">
        <f>ROUND((((ET2351)-(EU2351))+AE2351),6)</f>
        <v>60.76</v>
      </c>
      <c r="AE2351">
        <f>ROUND((EU2351),6)</f>
        <v>22.23</v>
      </c>
      <c r="AF2351">
        <f t="shared" si="1926"/>
        <v>5698.62</v>
      </c>
      <c r="AG2351">
        <f t="shared" si="1907"/>
        <v>0</v>
      </c>
      <c r="AH2351">
        <f t="shared" si="1927"/>
        <v>30.8</v>
      </c>
      <c r="AI2351">
        <f>(EX2351)</f>
        <v>0</v>
      </c>
      <c r="AJ2351">
        <f t="shared" si="1909"/>
        <v>0</v>
      </c>
      <c r="AK2351">
        <v>17064.43</v>
      </c>
      <c r="AL2351">
        <v>11305.05</v>
      </c>
      <c r="AM2351">
        <v>60.76</v>
      </c>
      <c r="AN2351">
        <v>22.23</v>
      </c>
      <c r="AO2351">
        <v>5698.62</v>
      </c>
      <c r="AP2351">
        <v>0</v>
      </c>
      <c r="AQ2351">
        <v>30.8</v>
      </c>
      <c r="AR2351">
        <v>0</v>
      </c>
      <c r="AS2351">
        <v>0</v>
      </c>
      <c r="AT2351">
        <v>70</v>
      </c>
      <c r="AU2351">
        <v>10</v>
      </c>
      <c r="AV2351">
        <v>1</v>
      </c>
      <c r="AW2351">
        <v>1</v>
      </c>
      <c r="AZ2351">
        <v>1</v>
      </c>
      <c r="BA2351">
        <v>1</v>
      </c>
      <c r="BB2351">
        <v>1</v>
      </c>
      <c r="BC2351">
        <v>1</v>
      </c>
      <c r="BD2351" t="s">
        <v>3</v>
      </c>
      <c r="BE2351" t="s">
        <v>3</v>
      </c>
      <c r="BF2351" t="s">
        <v>3</v>
      </c>
      <c r="BG2351" t="s">
        <v>3</v>
      </c>
      <c r="BH2351">
        <v>0</v>
      </c>
      <c r="BI2351">
        <v>4</v>
      </c>
      <c r="BJ2351" t="s">
        <v>467</v>
      </c>
      <c r="BM2351">
        <v>0</v>
      </c>
      <c r="BN2351">
        <v>0</v>
      </c>
      <c r="BO2351" t="s">
        <v>3</v>
      </c>
      <c r="BP2351">
        <v>0</v>
      </c>
      <c r="BQ2351">
        <v>1</v>
      </c>
      <c r="BR2351">
        <v>0</v>
      </c>
      <c r="BS2351">
        <v>1</v>
      </c>
      <c r="BT2351">
        <v>1</v>
      </c>
      <c r="BU2351">
        <v>1</v>
      </c>
      <c r="BV2351">
        <v>1</v>
      </c>
      <c r="BW2351">
        <v>1</v>
      </c>
      <c r="BX2351">
        <v>1</v>
      </c>
      <c r="BY2351" t="s">
        <v>3</v>
      </c>
      <c r="BZ2351">
        <v>70</v>
      </c>
      <c r="CA2351">
        <v>10</v>
      </c>
      <c r="CE2351">
        <v>0</v>
      </c>
      <c r="CF2351">
        <v>0</v>
      </c>
      <c r="CG2351">
        <v>0</v>
      </c>
      <c r="CM2351">
        <v>0</v>
      </c>
      <c r="CN2351" t="s">
        <v>3</v>
      </c>
      <c r="CO2351">
        <v>0</v>
      </c>
      <c r="CP2351">
        <f t="shared" si="1910"/>
        <v>0</v>
      </c>
      <c r="CQ2351">
        <f t="shared" si="1911"/>
        <v>11305.05</v>
      </c>
      <c r="CR2351">
        <f>((((ET2351)*BB2351-(EU2351)*BS2351)+AE2351*BS2351)*AV2351)</f>
        <v>60.760000000000005</v>
      </c>
      <c r="CS2351">
        <f t="shared" si="1912"/>
        <v>22.23</v>
      </c>
      <c r="CT2351">
        <f t="shared" si="1913"/>
        <v>5698.62</v>
      </c>
      <c r="CU2351">
        <f t="shared" si="1914"/>
        <v>0</v>
      </c>
      <c r="CV2351">
        <f t="shared" si="1915"/>
        <v>30.8</v>
      </c>
      <c r="CW2351">
        <f t="shared" si="1916"/>
        <v>0</v>
      </c>
      <c r="CX2351">
        <f t="shared" si="1917"/>
        <v>0</v>
      </c>
      <c r="CY2351">
        <f t="shared" si="1918"/>
        <v>0</v>
      </c>
      <c r="CZ2351">
        <f t="shared" si="1919"/>
        <v>0</v>
      </c>
      <c r="DC2351" t="s">
        <v>3</v>
      </c>
      <c r="DD2351" t="s">
        <v>3</v>
      </c>
      <c r="DE2351" t="s">
        <v>3</v>
      </c>
      <c r="DF2351" t="s">
        <v>3</v>
      </c>
      <c r="DG2351" t="s">
        <v>3</v>
      </c>
      <c r="DH2351" t="s">
        <v>3</v>
      </c>
      <c r="DI2351" t="s">
        <v>3</v>
      </c>
      <c r="DJ2351" t="s">
        <v>3</v>
      </c>
      <c r="DK2351" t="s">
        <v>3</v>
      </c>
      <c r="DL2351" t="s">
        <v>3</v>
      </c>
      <c r="DM2351" t="s">
        <v>3</v>
      </c>
      <c r="DN2351">
        <v>0</v>
      </c>
      <c r="DO2351">
        <v>0</v>
      </c>
      <c r="DP2351">
        <v>1</v>
      </c>
      <c r="DQ2351">
        <v>1</v>
      </c>
      <c r="DU2351">
        <v>1005</v>
      </c>
      <c r="DV2351" t="s">
        <v>70</v>
      </c>
      <c r="DW2351" t="s">
        <v>70</v>
      </c>
      <c r="DX2351">
        <v>100</v>
      </c>
      <c r="EE2351">
        <v>51482689</v>
      </c>
      <c r="EF2351">
        <v>1</v>
      </c>
      <c r="EG2351" t="s">
        <v>21</v>
      </c>
      <c r="EH2351">
        <v>0</v>
      </c>
      <c r="EI2351" t="s">
        <v>3</v>
      </c>
      <c r="EJ2351">
        <v>4</v>
      </c>
      <c r="EK2351">
        <v>0</v>
      </c>
      <c r="EL2351" t="s">
        <v>22</v>
      </c>
      <c r="EM2351" t="s">
        <v>23</v>
      </c>
      <c r="EO2351" t="s">
        <v>3</v>
      </c>
      <c r="EQ2351">
        <v>0</v>
      </c>
      <c r="ER2351">
        <v>17064.43</v>
      </c>
      <c r="ES2351">
        <v>11305.05</v>
      </c>
      <c r="ET2351">
        <v>60.76</v>
      </c>
      <c r="EU2351">
        <v>22.23</v>
      </c>
      <c r="EV2351">
        <v>5698.62</v>
      </c>
      <c r="EW2351">
        <v>30.8</v>
      </c>
      <c r="EX2351">
        <v>0</v>
      </c>
      <c r="EY2351">
        <v>0</v>
      </c>
      <c r="FQ2351">
        <v>0</v>
      </c>
      <c r="FR2351">
        <f t="shared" si="1920"/>
        <v>0</v>
      </c>
      <c r="FS2351">
        <v>0</v>
      </c>
      <c r="FX2351">
        <v>70</v>
      </c>
      <c r="FY2351">
        <v>10</v>
      </c>
      <c r="GA2351" t="s">
        <v>3</v>
      </c>
      <c r="GD2351">
        <v>0</v>
      </c>
      <c r="GF2351">
        <v>92011487</v>
      </c>
      <c r="GG2351">
        <v>2</v>
      </c>
      <c r="GH2351">
        <v>1</v>
      </c>
      <c r="GI2351">
        <v>-2</v>
      </c>
      <c r="GJ2351">
        <v>0</v>
      </c>
      <c r="GK2351">
        <f>ROUND(R2351*(R12)/100,2)</f>
        <v>0</v>
      </c>
      <c r="GL2351">
        <f t="shared" si="1921"/>
        <v>0</v>
      </c>
      <c r="GM2351">
        <f>ROUND(O2351+X2351+Y2351+GK2351,2)+GX2351</f>
        <v>0</v>
      </c>
      <c r="GN2351">
        <f>IF(OR(BI2351=0,BI2351=1),ROUND(O2351+X2351+Y2351+GK2351,2),0)</f>
        <v>0</v>
      </c>
      <c r="GO2351">
        <f>IF(BI2351=2,ROUND(O2351+X2351+Y2351+GK2351,2),0)</f>
        <v>0</v>
      </c>
      <c r="GP2351">
        <f>IF(BI2351=4,ROUND(O2351+X2351+Y2351+GK2351,2)+GX2351,0)</f>
        <v>0</v>
      </c>
      <c r="GR2351">
        <v>0</v>
      </c>
      <c r="GS2351">
        <v>3</v>
      </c>
      <c r="GT2351">
        <v>0</v>
      </c>
      <c r="GU2351" t="s">
        <v>3</v>
      </c>
      <c r="GV2351">
        <f t="shared" si="1922"/>
        <v>0</v>
      </c>
      <c r="GW2351">
        <v>1</v>
      </c>
      <c r="GX2351">
        <f t="shared" si="1923"/>
        <v>0</v>
      </c>
      <c r="HA2351">
        <v>0</v>
      </c>
      <c r="HB2351">
        <v>0</v>
      </c>
      <c r="HC2351">
        <f t="shared" si="1924"/>
        <v>0</v>
      </c>
      <c r="HE2351" t="s">
        <v>3</v>
      </c>
      <c r="HF2351" t="s">
        <v>3</v>
      </c>
      <c r="IK2351">
        <f t="shared" si="1925"/>
        <v>0</v>
      </c>
    </row>
    <row r="2352" spans="1:245" x14ac:dyDescent="0.2">
      <c r="A2352">
        <v>17</v>
      </c>
      <c r="B2352">
        <v>1</v>
      </c>
      <c r="C2352">
        <f>ROW(SmtRes!A801)</f>
        <v>801</v>
      </c>
      <c r="D2352">
        <f>ROW(EtalonRes!A769)</f>
        <v>769</v>
      </c>
      <c r="E2352" t="s">
        <v>228</v>
      </c>
      <c r="F2352" t="s">
        <v>468</v>
      </c>
      <c r="G2352" t="s">
        <v>469</v>
      </c>
      <c r="H2352" t="s">
        <v>70</v>
      </c>
      <c r="I2352">
        <v>0</v>
      </c>
      <c r="J2352">
        <v>0</v>
      </c>
      <c r="O2352">
        <f t="shared" si="1893"/>
        <v>0</v>
      </c>
      <c r="P2352">
        <f t="shared" si="1894"/>
        <v>0</v>
      </c>
      <c r="Q2352">
        <f t="shared" si="1895"/>
        <v>0</v>
      </c>
      <c r="R2352">
        <f t="shared" si="1896"/>
        <v>0</v>
      </c>
      <c r="S2352">
        <f t="shared" si="1897"/>
        <v>0</v>
      </c>
      <c r="T2352">
        <f t="shared" si="1898"/>
        <v>0</v>
      </c>
      <c r="U2352">
        <f t="shared" si="1899"/>
        <v>0</v>
      </c>
      <c r="V2352">
        <f t="shared" si="1900"/>
        <v>0</v>
      </c>
      <c r="W2352">
        <f t="shared" si="1901"/>
        <v>0</v>
      </c>
      <c r="X2352">
        <f t="shared" si="1902"/>
        <v>0</v>
      </c>
      <c r="Y2352">
        <f t="shared" si="1903"/>
        <v>0</v>
      </c>
      <c r="AA2352">
        <v>52421674</v>
      </c>
      <c r="AB2352">
        <f t="shared" si="1904"/>
        <v>19815.97</v>
      </c>
      <c r="AC2352">
        <f t="shared" si="1905"/>
        <v>11305.05</v>
      </c>
      <c r="AD2352">
        <f>ROUND((((ET2352)-(EU2352))+AE2352),6)</f>
        <v>0</v>
      </c>
      <c r="AE2352">
        <f>ROUND((EU2352),6)</f>
        <v>0</v>
      </c>
      <c r="AF2352">
        <f t="shared" si="1926"/>
        <v>8510.92</v>
      </c>
      <c r="AG2352">
        <f t="shared" si="1907"/>
        <v>0</v>
      </c>
      <c r="AH2352">
        <f t="shared" si="1927"/>
        <v>46</v>
      </c>
      <c r="AI2352">
        <f>(EX2352)</f>
        <v>0</v>
      </c>
      <c r="AJ2352">
        <f t="shared" si="1909"/>
        <v>0</v>
      </c>
      <c r="AK2352">
        <v>19815.97</v>
      </c>
      <c r="AL2352">
        <v>11305.05</v>
      </c>
      <c r="AM2352">
        <v>0</v>
      </c>
      <c r="AN2352">
        <v>0</v>
      </c>
      <c r="AO2352">
        <v>8510.92</v>
      </c>
      <c r="AP2352">
        <v>0</v>
      </c>
      <c r="AQ2352">
        <v>46</v>
      </c>
      <c r="AR2352">
        <v>0</v>
      </c>
      <c r="AS2352">
        <v>0</v>
      </c>
      <c r="AT2352">
        <v>70</v>
      </c>
      <c r="AU2352">
        <v>10</v>
      </c>
      <c r="AV2352">
        <v>1</v>
      </c>
      <c r="AW2352">
        <v>1</v>
      </c>
      <c r="AZ2352">
        <v>1</v>
      </c>
      <c r="BA2352">
        <v>1</v>
      </c>
      <c r="BB2352">
        <v>1</v>
      </c>
      <c r="BC2352">
        <v>1</v>
      </c>
      <c r="BD2352" t="s">
        <v>3</v>
      </c>
      <c r="BE2352" t="s">
        <v>3</v>
      </c>
      <c r="BF2352" t="s">
        <v>3</v>
      </c>
      <c r="BG2352" t="s">
        <v>3</v>
      </c>
      <c r="BH2352">
        <v>0</v>
      </c>
      <c r="BI2352">
        <v>4</v>
      </c>
      <c r="BJ2352" t="s">
        <v>470</v>
      </c>
      <c r="BM2352">
        <v>0</v>
      </c>
      <c r="BN2352">
        <v>0</v>
      </c>
      <c r="BO2352" t="s">
        <v>3</v>
      </c>
      <c r="BP2352">
        <v>0</v>
      </c>
      <c r="BQ2352">
        <v>1</v>
      </c>
      <c r="BR2352">
        <v>0</v>
      </c>
      <c r="BS2352">
        <v>1</v>
      </c>
      <c r="BT2352">
        <v>1</v>
      </c>
      <c r="BU2352">
        <v>1</v>
      </c>
      <c r="BV2352">
        <v>1</v>
      </c>
      <c r="BW2352">
        <v>1</v>
      </c>
      <c r="BX2352">
        <v>1</v>
      </c>
      <c r="BY2352" t="s">
        <v>3</v>
      </c>
      <c r="BZ2352">
        <v>70</v>
      </c>
      <c r="CA2352">
        <v>10</v>
      </c>
      <c r="CE2352">
        <v>0</v>
      </c>
      <c r="CF2352">
        <v>0</v>
      </c>
      <c r="CG2352">
        <v>0</v>
      </c>
      <c r="CM2352">
        <v>0</v>
      </c>
      <c r="CN2352" t="s">
        <v>3</v>
      </c>
      <c r="CO2352">
        <v>0</v>
      </c>
      <c r="CP2352">
        <f t="shared" si="1910"/>
        <v>0</v>
      </c>
      <c r="CQ2352">
        <f t="shared" si="1911"/>
        <v>11305.05</v>
      </c>
      <c r="CR2352">
        <f>((((ET2352)*BB2352-(EU2352)*BS2352)+AE2352*BS2352)*AV2352)</f>
        <v>0</v>
      </c>
      <c r="CS2352">
        <f t="shared" si="1912"/>
        <v>0</v>
      </c>
      <c r="CT2352">
        <f t="shared" si="1913"/>
        <v>8510.92</v>
      </c>
      <c r="CU2352">
        <f t="shared" si="1914"/>
        <v>0</v>
      </c>
      <c r="CV2352">
        <f t="shared" si="1915"/>
        <v>46</v>
      </c>
      <c r="CW2352">
        <f t="shared" si="1916"/>
        <v>0</v>
      </c>
      <c r="CX2352">
        <f t="shared" si="1917"/>
        <v>0</v>
      </c>
      <c r="CY2352">
        <f t="shared" si="1918"/>
        <v>0</v>
      </c>
      <c r="CZ2352">
        <f t="shared" si="1919"/>
        <v>0</v>
      </c>
      <c r="DC2352" t="s">
        <v>3</v>
      </c>
      <c r="DD2352" t="s">
        <v>3</v>
      </c>
      <c r="DE2352" t="s">
        <v>3</v>
      </c>
      <c r="DF2352" t="s">
        <v>3</v>
      </c>
      <c r="DG2352" t="s">
        <v>3</v>
      </c>
      <c r="DH2352" t="s">
        <v>3</v>
      </c>
      <c r="DI2352" t="s">
        <v>3</v>
      </c>
      <c r="DJ2352" t="s">
        <v>3</v>
      </c>
      <c r="DK2352" t="s">
        <v>3</v>
      </c>
      <c r="DL2352" t="s">
        <v>3</v>
      </c>
      <c r="DM2352" t="s">
        <v>3</v>
      </c>
      <c r="DN2352">
        <v>0</v>
      </c>
      <c r="DO2352">
        <v>0</v>
      </c>
      <c r="DP2352">
        <v>1</v>
      </c>
      <c r="DQ2352">
        <v>1</v>
      </c>
      <c r="DU2352">
        <v>1005</v>
      </c>
      <c r="DV2352" t="s">
        <v>70</v>
      </c>
      <c r="DW2352" t="s">
        <v>70</v>
      </c>
      <c r="DX2352">
        <v>100</v>
      </c>
      <c r="EE2352">
        <v>51482689</v>
      </c>
      <c r="EF2352">
        <v>1</v>
      </c>
      <c r="EG2352" t="s">
        <v>21</v>
      </c>
      <c r="EH2352">
        <v>0</v>
      </c>
      <c r="EI2352" t="s">
        <v>3</v>
      </c>
      <c r="EJ2352">
        <v>4</v>
      </c>
      <c r="EK2352">
        <v>0</v>
      </c>
      <c r="EL2352" t="s">
        <v>22</v>
      </c>
      <c r="EM2352" t="s">
        <v>23</v>
      </c>
      <c r="EO2352" t="s">
        <v>3</v>
      </c>
      <c r="EQ2352">
        <v>0</v>
      </c>
      <c r="ER2352">
        <v>19815.97</v>
      </c>
      <c r="ES2352">
        <v>11305.05</v>
      </c>
      <c r="ET2352">
        <v>0</v>
      </c>
      <c r="EU2352">
        <v>0</v>
      </c>
      <c r="EV2352">
        <v>8510.92</v>
      </c>
      <c r="EW2352">
        <v>46</v>
      </c>
      <c r="EX2352">
        <v>0</v>
      </c>
      <c r="EY2352">
        <v>0</v>
      </c>
      <c r="FQ2352">
        <v>0</v>
      </c>
      <c r="FR2352">
        <f t="shared" si="1920"/>
        <v>0</v>
      </c>
      <c r="FS2352">
        <v>0</v>
      </c>
      <c r="FX2352">
        <v>70</v>
      </c>
      <c r="FY2352">
        <v>10</v>
      </c>
      <c r="GA2352" t="s">
        <v>3</v>
      </c>
      <c r="GD2352">
        <v>0</v>
      </c>
      <c r="GF2352">
        <v>14238252</v>
      </c>
      <c r="GG2352">
        <v>2</v>
      </c>
      <c r="GH2352">
        <v>1</v>
      </c>
      <c r="GI2352">
        <v>-2</v>
      </c>
      <c r="GJ2352">
        <v>0</v>
      </c>
      <c r="GK2352">
        <f>ROUND(R2352*(R12)/100,2)</f>
        <v>0</v>
      </c>
      <c r="GL2352">
        <f t="shared" si="1921"/>
        <v>0</v>
      </c>
      <c r="GM2352">
        <f>ROUND(O2352+X2352+Y2352+GK2352,2)+GX2352</f>
        <v>0</v>
      </c>
      <c r="GN2352">
        <f>IF(OR(BI2352=0,BI2352=1),ROUND(O2352+X2352+Y2352+GK2352,2),0)</f>
        <v>0</v>
      </c>
      <c r="GO2352">
        <f>IF(BI2352=2,ROUND(O2352+X2352+Y2352+GK2352,2),0)</f>
        <v>0</v>
      </c>
      <c r="GP2352">
        <f>IF(BI2352=4,ROUND(O2352+X2352+Y2352+GK2352,2)+GX2352,0)</f>
        <v>0</v>
      </c>
      <c r="GR2352">
        <v>0</v>
      </c>
      <c r="GS2352">
        <v>3</v>
      </c>
      <c r="GT2352">
        <v>0</v>
      </c>
      <c r="GU2352" t="s">
        <v>3</v>
      </c>
      <c r="GV2352">
        <f t="shared" si="1922"/>
        <v>0</v>
      </c>
      <c r="GW2352">
        <v>1</v>
      </c>
      <c r="GX2352">
        <f t="shared" si="1923"/>
        <v>0</v>
      </c>
      <c r="HA2352">
        <v>0</v>
      </c>
      <c r="HB2352">
        <v>0</v>
      </c>
      <c r="HC2352">
        <f t="shared" si="1924"/>
        <v>0</v>
      </c>
      <c r="HE2352" t="s">
        <v>3</v>
      </c>
      <c r="HF2352" t="s">
        <v>3</v>
      </c>
      <c r="IK2352">
        <f t="shared" si="1925"/>
        <v>0</v>
      </c>
    </row>
    <row r="2353" spans="1:245" x14ac:dyDescent="0.2">
      <c r="A2353">
        <v>17</v>
      </c>
      <c r="B2353">
        <v>1</v>
      </c>
      <c r="C2353">
        <f>ROW(SmtRes!A803)</f>
        <v>803</v>
      </c>
      <c r="D2353">
        <f>ROW(EtalonRes!A771)</f>
        <v>771</v>
      </c>
      <c r="E2353" t="s">
        <v>3</v>
      </c>
      <c r="F2353" t="s">
        <v>471</v>
      </c>
      <c r="G2353" t="s">
        <v>472</v>
      </c>
      <c r="H2353" t="s">
        <v>70</v>
      </c>
      <c r="I2353">
        <v>0</v>
      </c>
      <c r="J2353">
        <v>0</v>
      </c>
      <c r="O2353">
        <f t="shared" si="1893"/>
        <v>0</v>
      </c>
      <c r="P2353">
        <f t="shared" si="1894"/>
        <v>0</v>
      </c>
      <c r="Q2353">
        <f t="shared" si="1895"/>
        <v>0</v>
      </c>
      <c r="R2353">
        <f t="shared" si="1896"/>
        <v>0</v>
      </c>
      <c r="S2353">
        <f t="shared" si="1897"/>
        <v>0</v>
      </c>
      <c r="T2353">
        <f t="shared" si="1898"/>
        <v>0</v>
      </c>
      <c r="U2353">
        <f t="shared" si="1899"/>
        <v>0</v>
      </c>
      <c r="V2353">
        <f t="shared" si="1900"/>
        <v>0</v>
      </c>
      <c r="W2353">
        <f t="shared" si="1901"/>
        <v>0</v>
      </c>
      <c r="X2353">
        <f t="shared" si="1902"/>
        <v>0</v>
      </c>
      <c r="Y2353">
        <f t="shared" si="1903"/>
        <v>0</v>
      </c>
      <c r="AA2353">
        <v>-1</v>
      </c>
      <c r="AB2353">
        <f t="shared" si="1904"/>
        <v>4932.13</v>
      </c>
      <c r="AC2353">
        <f t="shared" si="1905"/>
        <v>3768.35</v>
      </c>
      <c r="AD2353">
        <f>ROUND((((ET2353)-(EU2353))+AE2353),6)</f>
        <v>0</v>
      </c>
      <c r="AE2353">
        <f>ROUND((EU2353),6)</f>
        <v>0</v>
      </c>
      <c r="AF2353">
        <f t="shared" si="1926"/>
        <v>1163.78</v>
      </c>
      <c r="AG2353">
        <f t="shared" si="1907"/>
        <v>0</v>
      </c>
      <c r="AH2353">
        <f t="shared" si="1927"/>
        <v>6.29</v>
      </c>
      <c r="AI2353">
        <f>(EX2353)</f>
        <v>0</v>
      </c>
      <c r="AJ2353">
        <f t="shared" si="1909"/>
        <v>0</v>
      </c>
      <c r="AK2353">
        <v>4932.13</v>
      </c>
      <c r="AL2353">
        <v>3768.35</v>
      </c>
      <c r="AM2353">
        <v>0</v>
      </c>
      <c r="AN2353">
        <v>0</v>
      </c>
      <c r="AO2353">
        <v>1163.78</v>
      </c>
      <c r="AP2353">
        <v>0</v>
      </c>
      <c r="AQ2353">
        <v>6.29</v>
      </c>
      <c r="AR2353">
        <v>0</v>
      </c>
      <c r="AS2353">
        <v>0</v>
      </c>
      <c r="AT2353">
        <v>70</v>
      </c>
      <c r="AU2353">
        <v>10</v>
      </c>
      <c r="AV2353">
        <v>1</v>
      </c>
      <c r="AW2353">
        <v>1</v>
      </c>
      <c r="AZ2353">
        <v>1</v>
      </c>
      <c r="BA2353">
        <v>1</v>
      </c>
      <c r="BB2353">
        <v>1</v>
      </c>
      <c r="BC2353">
        <v>1</v>
      </c>
      <c r="BD2353" t="s">
        <v>3</v>
      </c>
      <c r="BE2353" t="s">
        <v>3</v>
      </c>
      <c r="BF2353" t="s">
        <v>3</v>
      </c>
      <c r="BG2353" t="s">
        <v>3</v>
      </c>
      <c r="BH2353">
        <v>0</v>
      </c>
      <c r="BI2353">
        <v>4</v>
      </c>
      <c r="BJ2353" t="s">
        <v>473</v>
      </c>
      <c r="BM2353">
        <v>0</v>
      </c>
      <c r="BN2353">
        <v>0</v>
      </c>
      <c r="BO2353" t="s">
        <v>3</v>
      </c>
      <c r="BP2353">
        <v>0</v>
      </c>
      <c r="BQ2353">
        <v>1</v>
      </c>
      <c r="BR2353">
        <v>0</v>
      </c>
      <c r="BS2353">
        <v>1</v>
      </c>
      <c r="BT2353">
        <v>1</v>
      </c>
      <c r="BU2353">
        <v>1</v>
      </c>
      <c r="BV2353">
        <v>1</v>
      </c>
      <c r="BW2353">
        <v>1</v>
      </c>
      <c r="BX2353">
        <v>1</v>
      </c>
      <c r="BY2353" t="s">
        <v>3</v>
      </c>
      <c r="BZ2353">
        <v>70</v>
      </c>
      <c r="CA2353">
        <v>10</v>
      </c>
      <c r="CE2353">
        <v>0</v>
      </c>
      <c r="CF2353">
        <v>0</v>
      </c>
      <c r="CG2353">
        <v>0</v>
      </c>
      <c r="CM2353">
        <v>0</v>
      </c>
      <c r="CN2353" t="s">
        <v>3</v>
      </c>
      <c r="CO2353">
        <v>0</v>
      </c>
      <c r="CP2353">
        <f t="shared" si="1910"/>
        <v>0</v>
      </c>
      <c r="CQ2353">
        <f t="shared" si="1911"/>
        <v>3768.35</v>
      </c>
      <c r="CR2353">
        <f>((((ET2353)*BB2353-(EU2353)*BS2353)+AE2353*BS2353)*AV2353)</f>
        <v>0</v>
      </c>
      <c r="CS2353">
        <f t="shared" si="1912"/>
        <v>0</v>
      </c>
      <c r="CT2353">
        <f t="shared" si="1913"/>
        <v>1163.78</v>
      </c>
      <c r="CU2353">
        <f t="shared" si="1914"/>
        <v>0</v>
      </c>
      <c r="CV2353">
        <f t="shared" si="1915"/>
        <v>6.29</v>
      </c>
      <c r="CW2353">
        <f t="shared" si="1916"/>
        <v>0</v>
      </c>
      <c r="CX2353">
        <f t="shared" si="1917"/>
        <v>0</v>
      </c>
      <c r="CY2353">
        <f t="shared" si="1918"/>
        <v>0</v>
      </c>
      <c r="CZ2353">
        <f t="shared" si="1919"/>
        <v>0</v>
      </c>
      <c r="DC2353" t="s">
        <v>3</v>
      </c>
      <c r="DD2353" t="s">
        <v>3</v>
      </c>
      <c r="DE2353" t="s">
        <v>3</v>
      </c>
      <c r="DF2353" t="s">
        <v>3</v>
      </c>
      <c r="DG2353" t="s">
        <v>3</v>
      </c>
      <c r="DH2353" t="s">
        <v>3</v>
      </c>
      <c r="DI2353" t="s">
        <v>3</v>
      </c>
      <c r="DJ2353" t="s">
        <v>3</v>
      </c>
      <c r="DK2353" t="s">
        <v>3</v>
      </c>
      <c r="DL2353" t="s">
        <v>3</v>
      </c>
      <c r="DM2353" t="s">
        <v>3</v>
      </c>
      <c r="DN2353">
        <v>0</v>
      </c>
      <c r="DO2353">
        <v>0</v>
      </c>
      <c r="DP2353">
        <v>1</v>
      </c>
      <c r="DQ2353">
        <v>1</v>
      </c>
      <c r="DU2353">
        <v>1005</v>
      </c>
      <c r="DV2353" t="s">
        <v>70</v>
      </c>
      <c r="DW2353" t="s">
        <v>70</v>
      </c>
      <c r="DX2353">
        <v>100</v>
      </c>
      <c r="EE2353">
        <v>51482689</v>
      </c>
      <c r="EF2353">
        <v>1</v>
      </c>
      <c r="EG2353" t="s">
        <v>21</v>
      </c>
      <c r="EH2353">
        <v>0</v>
      </c>
      <c r="EI2353" t="s">
        <v>3</v>
      </c>
      <c r="EJ2353">
        <v>4</v>
      </c>
      <c r="EK2353">
        <v>0</v>
      </c>
      <c r="EL2353" t="s">
        <v>22</v>
      </c>
      <c r="EM2353" t="s">
        <v>23</v>
      </c>
      <c r="EO2353" t="s">
        <v>3</v>
      </c>
      <c r="EQ2353">
        <v>1024</v>
      </c>
      <c r="ER2353">
        <v>4932.13</v>
      </c>
      <c r="ES2353">
        <v>3768.35</v>
      </c>
      <c r="ET2353">
        <v>0</v>
      </c>
      <c r="EU2353">
        <v>0</v>
      </c>
      <c r="EV2353">
        <v>1163.78</v>
      </c>
      <c r="EW2353">
        <v>6.29</v>
      </c>
      <c r="EX2353">
        <v>0</v>
      </c>
      <c r="EY2353">
        <v>0</v>
      </c>
      <c r="FQ2353">
        <v>0</v>
      </c>
      <c r="FR2353">
        <f t="shared" si="1920"/>
        <v>0</v>
      </c>
      <c r="FS2353">
        <v>0</v>
      </c>
      <c r="FX2353">
        <v>70</v>
      </c>
      <c r="FY2353">
        <v>10</v>
      </c>
      <c r="GA2353" t="s">
        <v>3</v>
      </c>
      <c r="GD2353">
        <v>0</v>
      </c>
      <c r="GF2353">
        <v>-1781441154</v>
      </c>
      <c r="GG2353">
        <v>2</v>
      </c>
      <c r="GH2353">
        <v>1</v>
      </c>
      <c r="GI2353">
        <v>-2</v>
      </c>
      <c r="GJ2353">
        <v>0</v>
      </c>
      <c r="GK2353">
        <f>ROUND(R2353*(R12)/100,2)</f>
        <v>0</v>
      </c>
      <c r="GL2353">
        <f t="shared" si="1921"/>
        <v>0</v>
      </c>
      <c r="GM2353">
        <f>ROUND(O2353+X2353+Y2353+GK2353,2)+GX2353</f>
        <v>0</v>
      </c>
      <c r="GN2353">
        <f>IF(OR(BI2353=0,BI2353=1),ROUND(O2353+X2353+Y2353+GK2353,2),0)</f>
        <v>0</v>
      </c>
      <c r="GO2353">
        <f>IF(BI2353=2,ROUND(O2353+X2353+Y2353+GK2353,2),0)</f>
        <v>0</v>
      </c>
      <c r="GP2353">
        <f>IF(BI2353=4,ROUND(O2353+X2353+Y2353+GK2353,2)+GX2353,0)</f>
        <v>0</v>
      </c>
      <c r="GR2353">
        <v>0</v>
      </c>
      <c r="GS2353">
        <v>3</v>
      </c>
      <c r="GT2353">
        <v>0</v>
      </c>
      <c r="GU2353" t="s">
        <v>3</v>
      </c>
      <c r="GV2353">
        <f t="shared" si="1922"/>
        <v>0</v>
      </c>
      <c r="GW2353">
        <v>1</v>
      </c>
      <c r="GX2353">
        <f t="shared" si="1923"/>
        <v>0</v>
      </c>
      <c r="HA2353">
        <v>0</v>
      </c>
      <c r="HB2353">
        <v>0</v>
      </c>
      <c r="HC2353">
        <f t="shared" si="1924"/>
        <v>0</v>
      </c>
      <c r="HE2353" t="s">
        <v>3</v>
      </c>
      <c r="HF2353" t="s">
        <v>3</v>
      </c>
      <c r="IK2353">
        <f t="shared" si="1925"/>
        <v>0</v>
      </c>
    </row>
    <row r="2354" spans="1:245" x14ac:dyDescent="0.2">
      <c r="A2354">
        <v>17</v>
      </c>
      <c r="B2354">
        <v>1</v>
      </c>
      <c r="C2354">
        <f>ROW(SmtRes!A806)</f>
        <v>806</v>
      </c>
      <c r="D2354">
        <f>ROW(EtalonRes!A774)</f>
        <v>774</v>
      </c>
      <c r="E2354" t="s">
        <v>278</v>
      </c>
      <c r="F2354" t="s">
        <v>474</v>
      </c>
      <c r="G2354" t="s">
        <v>475</v>
      </c>
      <c r="H2354" t="s">
        <v>70</v>
      </c>
      <c r="I2354">
        <v>0</v>
      </c>
      <c r="J2354">
        <v>0</v>
      </c>
      <c r="O2354">
        <f t="shared" si="1893"/>
        <v>0</v>
      </c>
      <c r="P2354">
        <f t="shared" si="1894"/>
        <v>0</v>
      </c>
      <c r="Q2354">
        <f t="shared" si="1895"/>
        <v>0</v>
      </c>
      <c r="R2354">
        <f t="shared" si="1896"/>
        <v>0</v>
      </c>
      <c r="S2354">
        <f t="shared" si="1897"/>
        <v>0</v>
      </c>
      <c r="T2354">
        <f t="shared" si="1898"/>
        <v>0</v>
      </c>
      <c r="U2354">
        <f t="shared" si="1899"/>
        <v>0</v>
      </c>
      <c r="V2354">
        <f t="shared" si="1900"/>
        <v>0</v>
      </c>
      <c r="W2354">
        <f t="shared" si="1901"/>
        <v>0</v>
      </c>
      <c r="X2354">
        <f t="shared" si="1902"/>
        <v>0</v>
      </c>
      <c r="Y2354">
        <f t="shared" si="1903"/>
        <v>0</v>
      </c>
      <c r="AA2354">
        <v>52421674</v>
      </c>
      <c r="AB2354">
        <f t="shared" si="1904"/>
        <v>2785.91</v>
      </c>
      <c r="AC2354">
        <f t="shared" si="1905"/>
        <v>1564.86</v>
      </c>
      <c r="AD2354">
        <f>ROUND((((ET2354)-(EU2354))+AE2354),6)</f>
        <v>0</v>
      </c>
      <c r="AE2354">
        <f>ROUND((EU2354),6)</f>
        <v>0</v>
      </c>
      <c r="AF2354">
        <f t="shared" si="1926"/>
        <v>1221.05</v>
      </c>
      <c r="AG2354">
        <f t="shared" si="1907"/>
        <v>0</v>
      </c>
      <c r="AH2354">
        <f t="shared" si="1927"/>
        <v>6.04</v>
      </c>
      <c r="AI2354">
        <f>(EX2354)</f>
        <v>0</v>
      </c>
      <c r="AJ2354">
        <f t="shared" si="1909"/>
        <v>0</v>
      </c>
      <c r="AK2354">
        <v>2785.91</v>
      </c>
      <c r="AL2354">
        <v>1564.86</v>
      </c>
      <c r="AM2354">
        <v>0</v>
      </c>
      <c r="AN2354">
        <v>0</v>
      </c>
      <c r="AO2354">
        <v>1221.05</v>
      </c>
      <c r="AP2354">
        <v>0</v>
      </c>
      <c r="AQ2354">
        <v>6.04</v>
      </c>
      <c r="AR2354">
        <v>0</v>
      </c>
      <c r="AS2354">
        <v>0</v>
      </c>
      <c r="AT2354">
        <v>70</v>
      </c>
      <c r="AU2354">
        <v>10</v>
      </c>
      <c r="AV2354">
        <v>1</v>
      </c>
      <c r="AW2354">
        <v>1</v>
      </c>
      <c r="AZ2354">
        <v>1</v>
      </c>
      <c r="BA2354">
        <v>1</v>
      </c>
      <c r="BB2354">
        <v>1</v>
      </c>
      <c r="BC2354">
        <v>1</v>
      </c>
      <c r="BD2354" t="s">
        <v>3</v>
      </c>
      <c r="BE2354" t="s">
        <v>3</v>
      </c>
      <c r="BF2354" t="s">
        <v>3</v>
      </c>
      <c r="BG2354" t="s">
        <v>3</v>
      </c>
      <c r="BH2354">
        <v>0</v>
      </c>
      <c r="BI2354">
        <v>4</v>
      </c>
      <c r="BJ2354" t="s">
        <v>476</v>
      </c>
      <c r="BM2354">
        <v>0</v>
      </c>
      <c r="BN2354">
        <v>0</v>
      </c>
      <c r="BO2354" t="s">
        <v>3</v>
      </c>
      <c r="BP2354">
        <v>0</v>
      </c>
      <c r="BQ2354">
        <v>1</v>
      </c>
      <c r="BR2354">
        <v>0</v>
      </c>
      <c r="BS2354">
        <v>1</v>
      </c>
      <c r="BT2354">
        <v>1</v>
      </c>
      <c r="BU2354">
        <v>1</v>
      </c>
      <c r="BV2354">
        <v>1</v>
      </c>
      <c r="BW2354">
        <v>1</v>
      </c>
      <c r="BX2354">
        <v>1</v>
      </c>
      <c r="BY2354" t="s">
        <v>3</v>
      </c>
      <c r="BZ2354">
        <v>70</v>
      </c>
      <c r="CA2354">
        <v>10</v>
      </c>
      <c r="CE2354">
        <v>0</v>
      </c>
      <c r="CF2354">
        <v>0</v>
      </c>
      <c r="CG2354">
        <v>0</v>
      </c>
      <c r="CM2354">
        <v>0</v>
      </c>
      <c r="CN2354" t="s">
        <v>3</v>
      </c>
      <c r="CO2354">
        <v>0</v>
      </c>
      <c r="CP2354">
        <f t="shared" si="1910"/>
        <v>0</v>
      </c>
      <c r="CQ2354">
        <f t="shared" si="1911"/>
        <v>1564.86</v>
      </c>
      <c r="CR2354">
        <f>((((ET2354)*BB2354-(EU2354)*BS2354)+AE2354*BS2354)*AV2354)</f>
        <v>0</v>
      </c>
      <c r="CS2354">
        <f t="shared" si="1912"/>
        <v>0</v>
      </c>
      <c r="CT2354">
        <f t="shared" si="1913"/>
        <v>1221.05</v>
      </c>
      <c r="CU2354">
        <f t="shared" si="1914"/>
        <v>0</v>
      </c>
      <c r="CV2354">
        <f t="shared" si="1915"/>
        <v>6.04</v>
      </c>
      <c r="CW2354">
        <f t="shared" si="1916"/>
        <v>0</v>
      </c>
      <c r="CX2354">
        <f t="shared" si="1917"/>
        <v>0</v>
      </c>
      <c r="CY2354">
        <f t="shared" si="1918"/>
        <v>0</v>
      </c>
      <c r="CZ2354">
        <f t="shared" si="1919"/>
        <v>0</v>
      </c>
      <c r="DC2354" t="s">
        <v>3</v>
      </c>
      <c r="DD2354" t="s">
        <v>3</v>
      </c>
      <c r="DE2354" t="s">
        <v>3</v>
      </c>
      <c r="DF2354" t="s">
        <v>3</v>
      </c>
      <c r="DG2354" t="s">
        <v>3</v>
      </c>
      <c r="DH2354" t="s">
        <v>3</v>
      </c>
      <c r="DI2354" t="s">
        <v>3</v>
      </c>
      <c r="DJ2354" t="s">
        <v>3</v>
      </c>
      <c r="DK2354" t="s">
        <v>3</v>
      </c>
      <c r="DL2354" t="s">
        <v>3</v>
      </c>
      <c r="DM2354" t="s">
        <v>3</v>
      </c>
      <c r="DN2354">
        <v>0</v>
      </c>
      <c r="DO2354">
        <v>0</v>
      </c>
      <c r="DP2354">
        <v>1</v>
      </c>
      <c r="DQ2354">
        <v>1</v>
      </c>
      <c r="DU2354">
        <v>1005</v>
      </c>
      <c r="DV2354" t="s">
        <v>70</v>
      </c>
      <c r="DW2354" t="s">
        <v>70</v>
      </c>
      <c r="DX2354">
        <v>100</v>
      </c>
      <c r="EE2354">
        <v>51482689</v>
      </c>
      <c r="EF2354">
        <v>1</v>
      </c>
      <c r="EG2354" t="s">
        <v>21</v>
      </c>
      <c r="EH2354">
        <v>0</v>
      </c>
      <c r="EI2354" t="s">
        <v>3</v>
      </c>
      <c r="EJ2354">
        <v>4</v>
      </c>
      <c r="EK2354">
        <v>0</v>
      </c>
      <c r="EL2354" t="s">
        <v>22</v>
      </c>
      <c r="EM2354" t="s">
        <v>23</v>
      </c>
      <c r="EO2354" t="s">
        <v>3</v>
      </c>
      <c r="EQ2354">
        <v>0</v>
      </c>
      <c r="ER2354">
        <v>2785.91</v>
      </c>
      <c r="ES2354">
        <v>1564.86</v>
      </c>
      <c r="ET2354">
        <v>0</v>
      </c>
      <c r="EU2354">
        <v>0</v>
      </c>
      <c r="EV2354">
        <v>1221.05</v>
      </c>
      <c r="EW2354">
        <v>6.04</v>
      </c>
      <c r="EX2354">
        <v>0</v>
      </c>
      <c r="EY2354">
        <v>0</v>
      </c>
      <c r="FQ2354">
        <v>0</v>
      </c>
      <c r="FR2354">
        <f t="shared" si="1920"/>
        <v>0</v>
      </c>
      <c r="FS2354">
        <v>0</v>
      </c>
      <c r="FX2354">
        <v>70</v>
      </c>
      <c r="FY2354">
        <v>10</v>
      </c>
      <c r="GA2354" t="s">
        <v>3</v>
      </c>
      <c r="GD2354">
        <v>0</v>
      </c>
      <c r="GF2354">
        <v>2120516223</v>
      </c>
      <c r="GG2354">
        <v>2</v>
      </c>
      <c r="GH2354">
        <v>1</v>
      </c>
      <c r="GI2354">
        <v>-2</v>
      </c>
      <c r="GJ2354">
        <v>0</v>
      </c>
      <c r="GK2354">
        <f>ROUND(R2354*(R12)/100,2)</f>
        <v>0</v>
      </c>
      <c r="GL2354">
        <f t="shared" si="1921"/>
        <v>0</v>
      </c>
      <c r="GM2354">
        <f>ROUND(O2354+X2354+Y2354+GK2354,2)+GX2354</f>
        <v>0</v>
      </c>
      <c r="GN2354">
        <f>IF(OR(BI2354=0,BI2354=1),ROUND(O2354+X2354+Y2354+GK2354,2),0)</f>
        <v>0</v>
      </c>
      <c r="GO2354">
        <f>IF(BI2354=2,ROUND(O2354+X2354+Y2354+GK2354,2),0)</f>
        <v>0</v>
      </c>
      <c r="GP2354">
        <f>IF(BI2354=4,ROUND(O2354+X2354+Y2354+GK2354,2)+GX2354,0)</f>
        <v>0</v>
      </c>
      <c r="GR2354">
        <v>0</v>
      </c>
      <c r="GS2354">
        <v>3</v>
      </c>
      <c r="GT2354">
        <v>0</v>
      </c>
      <c r="GU2354" t="s">
        <v>3</v>
      </c>
      <c r="GV2354">
        <f t="shared" si="1922"/>
        <v>0</v>
      </c>
      <c r="GW2354">
        <v>1</v>
      </c>
      <c r="GX2354">
        <f t="shared" si="1923"/>
        <v>0</v>
      </c>
      <c r="HA2354">
        <v>0</v>
      </c>
      <c r="HB2354">
        <v>0</v>
      </c>
      <c r="HC2354">
        <f t="shared" si="1924"/>
        <v>0</v>
      </c>
      <c r="HE2354" t="s">
        <v>3</v>
      </c>
      <c r="HF2354" t="s">
        <v>3</v>
      </c>
      <c r="IK2354">
        <f t="shared" si="1925"/>
        <v>0</v>
      </c>
    </row>
    <row r="2356" spans="1:245" x14ac:dyDescent="0.2">
      <c r="A2356" s="2">
        <v>51</v>
      </c>
      <c r="B2356" s="2">
        <f>B2340</f>
        <v>1</v>
      </c>
      <c r="C2356" s="2">
        <f>A2340</f>
        <v>5</v>
      </c>
      <c r="D2356" s="2">
        <f>ROW(A2340)</f>
        <v>2340</v>
      </c>
      <c r="E2356" s="2"/>
      <c r="F2356" s="2" t="str">
        <f>IF(F2340&lt;&gt;"",F2340,"")</f>
        <v>Новый подраздел</v>
      </c>
      <c r="G2356" s="2" t="str">
        <f>IF(G2340&lt;&gt;"",G2340,"")</f>
        <v>Восстановление газона</v>
      </c>
      <c r="H2356" s="2">
        <v>0</v>
      </c>
      <c r="I2356" s="2"/>
      <c r="J2356" s="2"/>
      <c r="K2356" s="2"/>
      <c r="L2356" s="2"/>
      <c r="M2356" s="2"/>
      <c r="N2356" s="2"/>
      <c r="O2356" s="2">
        <f t="shared" ref="O2356:T2356" si="1928">ROUND(AB2356,2)</f>
        <v>0</v>
      </c>
      <c r="P2356" s="2">
        <f t="shared" si="1928"/>
        <v>0</v>
      </c>
      <c r="Q2356" s="2">
        <f t="shared" si="1928"/>
        <v>0</v>
      </c>
      <c r="R2356" s="2">
        <f t="shared" si="1928"/>
        <v>0</v>
      </c>
      <c r="S2356" s="2">
        <f t="shared" si="1928"/>
        <v>0</v>
      </c>
      <c r="T2356" s="2">
        <f t="shared" si="1928"/>
        <v>0</v>
      </c>
      <c r="U2356" s="2">
        <f>AH2356</f>
        <v>0</v>
      </c>
      <c r="V2356" s="2">
        <f>AI2356</f>
        <v>0</v>
      </c>
      <c r="W2356" s="2">
        <f>ROUND(AJ2356,2)</f>
        <v>0</v>
      </c>
      <c r="X2356" s="2">
        <f>ROUND(AK2356,2)</f>
        <v>0</v>
      </c>
      <c r="Y2356" s="2">
        <f>ROUND(AL2356,2)</f>
        <v>0</v>
      </c>
      <c r="Z2356" s="2"/>
      <c r="AA2356" s="2"/>
      <c r="AB2356" s="2">
        <f>ROUND(SUMIF(AA2344:AA2354,"=52421674",O2344:O2354),2)</f>
        <v>0</v>
      </c>
      <c r="AC2356" s="2">
        <f>ROUND(SUMIF(AA2344:AA2354,"=52421674",P2344:P2354),2)</f>
        <v>0</v>
      </c>
      <c r="AD2356" s="2">
        <f>ROUND(SUMIF(AA2344:AA2354,"=52421674",Q2344:Q2354),2)</f>
        <v>0</v>
      </c>
      <c r="AE2356" s="2">
        <f>ROUND(SUMIF(AA2344:AA2354,"=52421674",R2344:R2354),2)</f>
        <v>0</v>
      </c>
      <c r="AF2356" s="2">
        <f>ROUND(SUMIF(AA2344:AA2354,"=52421674",S2344:S2354),2)</f>
        <v>0</v>
      </c>
      <c r="AG2356" s="2">
        <f>ROUND(SUMIF(AA2344:AA2354,"=52421674",T2344:T2354),2)</f>
        <v>0</v>
      </c>
      <c r="AH2356" s="2">
        <f>SUMIF(AA2344:AA2354,"=52421674",U2344:U2354)</f>
        <v>0</v>
      </c>
      <c r="AI2356" s="2">
        <f>SUMIF(AA2344:AA2354,"=52421674",V2344:V2354)</f>
        <v>0</v>
      </c>
      <c r="AJ2356" s="2">
        <f>ROUND(SUMIF(AA2344:AA2354,"=52421674",W2344:W2354),2)</f>
        <v>0</v>
      </c>
      <c r="AK2356" s="2">
        <f>ROUND(SUMIF(AA2344:AA2354,"=52421674",X2344:X2354),2)</f>
        <v>0</v>
      </c>
      <c r="AL2356" s="2">
        <f>ROUND(SUMIF(AA2344:AA2354,"=52421674",Y2344:Y2354),2)</f>
        <v>0</v>
      </c>
      <c r="AM2356" s="2"/>
      <c r="AN2356" s="2"/>
      <c r="AO2356" s="2">
        <f t="shared" ref="AO2356:BD2356" si="1929">ROUND(BX2356,2)</f>
        <v>0</v>
      </c>
      <c r="AP2356" s="2">
        <f t="shared" si="1929"/>
        <v>0</v>
      </c>
      <c r="AQ2356" s="2">
        <f t="shared" si="1929"/>
        <v>0</v>
      </c>
      <c r="AR2356" s="2">
        <f t="shared" si="1929"/>
        <v>0</v>
      </c>
      <c r="AS2356" s="2">
        <f t="shared" si="1929"/>
        <v>0</v>
      </c>
      <c r="AT2356" s="2">
        <f t="shared" si="1929"/>
        <v>0</v>
      </c>
      <c r="AU2356" s="2">
        <f t="shared" si="1929"/>
        <v>0</v>
      </c>
      <c r="AV2356" s="2">
        <f t="shared" si="1929"/>
        <v>0</v>
      </c>
      <c r="AW2356" s="2">
        <f t="shared" si="1929"/>
        <v>0</v>
      </c>
      <c r="AX2356" s="2">
        <f t="shared" si="1929"/>
        <v>0</v>
      </c>
      <c r="AY2356" s="2">
        <f t="shared" si="1929"/>
        <v>0</v>
      </c>
      <c r="AZ2356" s="2">
        <f t="shared" si="1929"/>
        <v>0</v>
      </c>
      <c r="BA2356" s="2">
        <f t="shared" si="1929"/>
        <v>0</v>
      </c>
      <c r="BB2356" s="2">
        <f t="shared" si="1929"/>
        <v>0</v>
      </c>
      <c r="BC2356" s="2">
        <f t="shared" si="1929"/>
        <v>0</v>
      </c>
      <c r="BD2356" s="2">
        <f t="shared" si="1929"/>
        <v>0</v>
      </c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>
        <f>ROUND(SUMIF(AA2344:AA2354,"=52421674",FQ2344:FQ2354),2)</f>
        <v>0</v>
      </c>
      <c r="BY2356" s="2">
        <f>ROUND(SUMIF(AA2344:AA2354,"=52421674",FR2344:FR2354),2)</f>
        <v>0</v>
      </c>
      <c r="BZ2356" s="2">
        <f>ROUND(SUMIF(AA2344:AA2354,"=52421674",GL2344:GL2354),2)</f>
        <v>0</v>
      </c>
      <c r="CA2356" s="2">
        <f>ROUND(SUMIF(AA2344:AA2354,"=52421674",GM2344:GM2354),2)</f>
        <v>0</v>
      </c>
      <c r="CB2356" s="2">
        <f>ROUND(SUMIF(AA2344:AA2354,"=52421674",GN2344:GN2354),2)</f>
        <v>0</v>
      </c>
      <c r="CC2356" s="2">
        <f>ROUND(SUMIF(AA2344:AA2354,"=52421674",GO2344:GO2354),2)</f>
        <v>0</v>
      </c>
      <c r="CD2356" s="2">
        <f>ROUND(SUMIF(AA2344:AA2354,"=52421674",GP2344:GP2354),2)</f>
        <v>0</v>
      </c>
      <c r="CE2356" s="2">
        <f>AC2356-BX2356</f>
        <v>0</v>
      </c>
      <c r="CF2356" s="2">
        <f>AC2356-BY2356</f>
        <v>0</v>
      </c>
      <c r="CG2356" s="2">
        <f>BX2356-BZ2356</f>
        <v>0</v>
      </c>
      <c r="CH2356" s="2">
        <f>AC2356-BX2356-BY2356+BZ2356</f>
        <v>0</v>
      </c>
      <c r="CI2356" s="2">
        <f>BY2356-BZ2356</f>
        <v>0</v>
      </c>
      <c r="CJ2356" s="2">
        <f>ROUND(SUMIF(AA2344:AA2354,"=52421674",GX2344:GX2354),2)</f>
        <v>0</v>
      </c>
      <c r="CK2356" s="2">
        <f>ROUND(SUMIF(AA2344:AA2354,"=52421674",GY2344:GY2354),2)</f>
        <v>0</v>
      </c>
      <c r="CL2356" s="2">
        <f>ROUND(SUMIF(AA2344:AA2354,"=52421674",GZ2344:GZ2354),2)</f>
        <v>0</v>
      </c>
      <c r="CM2356" s="2">
        <f>ROUND(SUMIF(AA2344:AA2354,"=52421674",HD2344:HD2354),2)</f>
        <v>0</v>
      </c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3"/>
      <c r="DH2356" s="3"/>
      <c r="DI2356" s="3"/>
      <c r="DJ2356" s="3"/>
      <c r="DK2356" s="3"/>
      <c r="DL2356" s="3"/>
      <c r="DM2356" s="3"/>
      <c r="DN2356" s="3"/>
      <c r="DO2356" s="3"/>
      <c r="DP2356" s="3"/>
      <c r="DQ2356" s="3"/>
      <c r="DR2356" s="3"/>
      <c r="DS2356" s="3"/>
      <c r="DT2356" s="3"/>
      <c r="DU2356" s="3"/>
      <c r="DV2356" s="3"/>
      <c r="DW2356" s="3"/>
      <c r="DX2356" s="3"/>
      <c r="DY2356" s="3"/>
      <c r="DZ2356" s="3"/>
      <c r="EA2356" s="3"/>
      <c r="EB2356" s="3"/>
      <c r="EC2356" s="3"/>
      <c r="ED2356" s="3"/>
      <c r="EE2356" s="3"/>
      <c r="EF2356" s="3"/>
      <c r="EG2356" s="3"/>
      <c r="EH2356" s="3"/>
      <c r="EI2356" s="3"/>
      <c r="EJ2356" s="3"/>
      <c r="EK2356" s="3"/>
      <c r="EL2356" s="3"/>
      <c r="EM2356" s="3"/>
      <c r="EN2356" s="3"/>
      <c r="EO2356" s="3"/>
      <c r="EP2356" s="3"/>
      <c r="EQ2356" s="3"/>
      <c r="ER2356" s="3"/>
      <c r="ES2356" s="3"/>
      <c r="ET2356" s="3"/>
      <c r="EU2356" s="3"/>
      <c r="EV2356" s="3"/>
      <c r="EW2356" s="3"/>
      <c r="EX2356" s="3"/>
      <c r="EY2356" s="3"/>
      <c r="EZ2356" s="3"/>
      <c r="FA2356" s="3"/>
      <c r="FB2356" s="3"/>
      <c r="FC2356" s="3"/>
      <c r="FD2356" s="3"/>
      <c r="FE2356" s="3"/>
      <c r="FF2356" s="3"/>
      <c r="FG2356" s="3"/>
      <c r="FH2356" s="3"/>
      <c r="FI2356" s="3"/>
      <c r="FJ2356" s="3"/>
      <c r="FK2356" s="3"/>
      <c r="FL2356" s="3"/>
      <c r="FM2356" s="3"/>
      <c r="FN2356" s="3"/>
      <c r="FO2356" s="3"/>
      <c r="FP2356" s="3"/>
      <c r="FQ2356" s="3"/>
      <c r="FR2356" s="3"/>
      <c r="FS2356" s="3"/>
      <c r="FT2356" s="3"/>
      <c r="FU2356" s="3"/>
      <c r="FV2356" s="3"/>
      <c r="FW2356" s="3"/>
      <c r="FX2356" s="3"/>
      <c r="FY2356" s="3"/>
      <c r="FZ2356" s="3"/>
      <c r="GA2356" s="3"/>
      <c r="GB2356" s="3"/>
      <c r="GC2356" s="3"/>
      <c r="GD2356" s="3"/>
      <c r="GE2356" s="3"/>
      <c r="GF2356" s="3"/>
      <c r="GG2356" s="3"/>
      <c r="GH2356" s="3"/>
      <c r="GI2356" s="3"/>
      <c r="GJ2356" s="3"/>
      <c r="GK2356" s="3"/>
      <c r="GL2356" s="3"/>
      <c r="GM2356" s="3"/>
      <c r="GN2356" s="3"/>
      <c r="GO2356" s="3"/>
      <c r="GP2356" s="3"/>
      <c r="GQ2356" s="3"/>
      <c r="GR2356" s="3"/>
      <c r="GS2356" s="3"/>
      <c r="GT2356" s="3"/>
      <c r="GU2356" s="3"/>
      <c r="GV2356" s="3"/>
      <c r="GW2356" s="3"/>
      <c r="GX2356" s="3">
        <v>0</v>
      </c>
    </row>
    <row r="2358" spans="1:245" x14ac:dyDescent="0.2">
      <c r="A2358" s="4">
        <v>50</v>
      </c>
      <c r="B2358" s="4">
        <v>0</v>
      </c>
      <c r="C2358" s="4">
        <v>0</v>
      </c>
      <c r="D2358" s="4">
        <v>1</v>
      </c>
      <c r="E2358" s="4">
        <v>201</v>
      </c>
      <c r="F2358" s="4">
        <f>ROUND(Source!O2356,O2358)</f>
        <v>0</v>
      </c>
      <c r="G2358" s="4" t="s">
        <v>74</v>
      </c>
      <c r="H2358" s="4" t="s">
        <v>75</v>
      </c>
      <c r="I2358" s="4"/>
      <c r="J2358" s="4"/>
      <c r="K2358" s="4">
        <v>201</v>
      </c>
      <c r="L2358" s="4">
        <v>1</v>
      </c>
      <c r="M2358" s="4">
        <v>3</v>
      </c>
      <c r="N2358" s="4" t="s">
        <v>3</v>
      </c>
      <c r="O2358" s="4">
        <v>2</v>
      </c>
      <c r="P2358" s="4"/>
      <c r="Q2358" s="4"/>
      <c r="R2358" s="4"/>
      <c r="S2358" s="4"/>
      <c r="T2358" s="4"/>
      <c r="U2358" s="4"/>
      <c r="V2358" s="4"/>
      <c r="W2358" s="4"/>
    </row>
    <row r="2359" spans="1:245" x14ac:dyDescent="0.2">
      <c r="A2359" s="4">
        <v>50</v>
      </c>
      <c r="B2359" s="4">
        <v>0</v>
      </c>
      <c r="C2359" s="4">
        <v>0</v>
      </c>
      <c r="D2359" s="4">
        <v>1</v>
      </c>
      <c r="E2359" s="4">
        <v>202</v>
      </c>
      <c r="F2359" s="4">
        <f>ROUND(Source!P2356,O2359)</f>
        <v>0</v>
      </c>
      <c r="G2359" s="4" t="s">
        <v>76</v>
      </c>
      <c r="H2359" s="4" t="s">
        <v>77</v>
      </c>
      <c r="I2359" s="4"/>
      <c r="J2359" s="4"/>
      <c r="K2359" s="4">
        <v>202</v>
      </c>
      <c r="L2359" s="4">
        <v>2</v>
      </c>
      <c r="M2359" s="4">
        <v>3</v>
      </c>
      <c r="N2359" s="4" t="s">
        <v>3</v>
      </c>
      <c r="O2359" s="4">
        <v>2</v>
      </c>
      <c r="P2359" s="4"/>
      <c r="Q2359" s="4"/>
      <c r="R2359" s="4"/>
      <c r="S2359" s="4"/>
      <c r="T2359" s="4"/>
      <c r="U2359" s="4"/>
      <c r="V2359" s="4"/>
      <c r="W2359" s="4"/>
    </row>
    <row r="2360" spans="1:245" x14ac:dyDescent="0.2">
      <c r="A2360" s="4">
        <v>50</v>
      </c>
      <c r="B2360" s="4">
        <v>0</v>
      </c>
      <c r="C2360" s="4">
        <v>0</v>
      </c>
      <c r="D2360" s="4">
        <v>1</v>
      </c>
      <c r="E2360" s="4">
        <v>222</v>
      </c>
      <c r="F2360" s="4">
        <f>ROUND(Source!AO2356,O2360)</f>
        <v>0</v>
      </c>
      <c r="G2360" s="4" t="s">
        <v>78</v>
      </c>
      <c r="H2360" s="4" t="s">
        <v>79</v>
      </c>
      <c r="I2360" s="4"/>
      <c r="J2360" s="4"/>
      <c r="K2360" s="4">
        <v>222</v>
      </c>
      <c r="L2360" s="4">
        <v>3</v>
      </c>
      <c r="M2360" s="4">
        <v>3</v>
      </c>
      <c r="N2360" s="4" t="s">
        <v>3</v>
      </c>
      <c r="O2360" s="4">
        <v>2</v>
      </c>
      <c r="P2360" s="4"/>
      <c r="Q2360" s="4"/>
      <c r="R2360" s="4"/>
      <c r="S2360" s="4"/>
      <c r="T2360" s="4"/>
      <c r="U2360" s="4"/>
      <c r="V2360" s="4"/>
      <c r="W2360" s="4"/>
    </row>
    <row r="2361" spans="1:245" x14ac:dyDescent="0.2">
      <c r="A2361" s="4">
        <v>50</v>
      </c>
      <c r="B2361" s="4">
        <v>0</v>
      </c>
      <c r="C2361" s="4">
        <v>0</v>
      </c>
      <c r="D2361" s="4">
        <v>1</v>
      </c>
      <c r="E2361" s="4">
        <v>225</v>
      </c>
      <c r="F2361" s="4">
        <f>ROUND(Source!AV2356,O2361)</f>
        <v>0</v>
      </c>
      <c r="G2361" s="4" t="s">
        <v>80</v>
      </c>
      <c r="H2361" s="4" t="s">
        <v>81</v>
      </c>
      <c r="I2361" s="4"/>
      <c r="J2361" s="4"/>
      <c r="K2361" s="4">
        <v>225</v>
      </c>
      <c r="L2361" s="4">
        <v>4</v>
      </c>
      <c r="M2361" s="4">
        <v>3</v>
      </c>
      <c r="N2361" s="4" t="s">
        <v>3</v>
      </c>
      <c r="O2361" s="4">
        <v>2</v>
      </c>
      <c r="P2361" s="4"/>
      <c r="Q2361" s="4"/>
      <c r="R2361" s="4"/>
      <c r="S2361" s="4"/>
      <c r="T2361" s="4"/>
      <c r="U2361" s="4"/>
      <c r="V2361" s="4"/>
      <c r="W2361" s="4"/>
    </row>
    <row r="2362" spans="1:245" x14ac:dyDescent="0.2">
      <c r="A2362" s="4">
        <v>50</v>
      </c>
      <c r="B2362" s="4">
        <v>0</v>
      </c>
      <c r="C2362" s="4">
        <v>0</v>
      </c>
      <c r="D2362" s="4">
        <v>1</v>
      </c>
      <c r="E2362" s="4">
        <v>226</v>
      </c>
      <c r="F2362" s="4">
        <f>ROUND(Source!AW2356,O2362)</f>
        <v>0</v>
      </c>
      <c r="G2362" s="4" t="s">
        <v>82</v>
      </c>
      <c r="H2362" s="4" t="s">
        <v>83</v>
      </c>
      <c r="I2362" s="4"/>
      <c r="J2362" s="4"/>
      <c r="K2362" s="4">
        <v>226</v>
      </c>
      <c r="L2362" s="4">
        <v>5</v>
      </c>
      <c r="M2362" s="4">
        <v>3</v>
      </c>
      <c r="N2362" s="4" t="s">
        <v>3</v>
      </c>
      <c r="O2362" s="4">
        <v>2</v>
      </c>
      <c r="P2362" s="4"/>
      <c r="Q2362" s="4"/>
      <c r="R2362" s="4"/>
      <c r="S2362" s="4"/>
      <c r="T2362" s="4"/>
      <c r="U2362" s="4"/>
      <c r="V2362" s="4"/>
      <c r="W2362" s="4"/>
    </row>
    <row r="2363" spans="1:245" x14ac:dyDescent="0.2">
      <c r="A2363" s="4">
        <v>50</v>
      </c>
      <c r="B2363" s="4">
        <v>0</v>
      </c>
      <c r="C2363" s="4">
        <v>0</v>
      </c>
      <c r="D2363" s="4">
        <v>1</v>
      </c>
      <c r="E2363" s="4">
        <v>227</v>
      </c>
      <c r="F2363" s="4">
        <f>ROUND(Source!AX2356,O2363)</f>
        <v>0</v>
      </c>
      <c r="G2363" s="4" t="s">
        <v>84</v>
      </c>
      <c r="H2363" s="4" t="s">
        <v>85</v>
      </c>
      <c r="I2363" s="4"/>
      <c r="J2363" s="4"/>
      <c r="K2363" s="4">
        <v>227</v>
      </c>
      <c r="L2363" s="4">
        <v>6</v>
      </c>
      <c r="M2363" s="4">
        <v>3</v>
      </c>
      <c r="N2363" s="4" t="s">
        <v>3</v>
      </c>
      <c r="O2363" s="4">
        <v>2</v>
      </c>
      <c r="P2363" s="4"/>
      <c r="Q2363" s="4"/>
      <c r="R2363" s="4"/>
      <c r="S2363" s="4"/>
      <c r="T2363" s="4"/>
      <c r="U2363" s="4"/>
      <c r="V2363" s="4"/>
      <c r="W2363" s="4"/>
    </row>
    <row r="2364" spans="1:245" x14ac:dyDescent="0.2">
      <c r="A2364" s="4">
        <v>50</v>
      </c>
      <c r="B2364" s="4">
        <v>0</v>
      </c>
      <c r="C2364" s="4">
        <v>0</v>
      </c>
      <c r="D2364" s="4">
        <v>1</v>
      </c>
      <c r="E2364" s="4">
        <v>228</v>
      </c>
      <c r="F2364" s="4">
        <f>ROUND(Source!AY2356,O2364)</f>
        <v>0</v>
      </c>
      <c r="G2364" s="4" t="s">
        <v>86</v>
      </c>
      <c r="H2364" s="4" t="s">
        <v>87</v>
      </c>
      <c r="I2364" s="4"/>
      <c r="J2364" s="4"/>
      <c r="K2364" s="4">
        <v>228</v>
      </c>
      <c r="L2364" s="4">
        <v>7</v>
      </c>
      <c r="M2364" s="4">
        <v>3</v>
      </c>
      <c r="N2364" s="4" t="s">
        <v>3</v>
      </c>
      <c r="O2364" s="4">
        <v>2</v>
      </c>
      <c r="P2364" s="4"/>
      <c r="Q2364" s="4"/>
      <c r="R2364" s="4"/>
      <c r="S2364" s="4"/>
      <c r="T2364" s="4"/>
      <c r="U2364" s="4"/>
      <c r="V2364" s="4"/>
      <c r="W2364" s="4"/>
    </row>
    <row r="2365" spans="1:245" x14ac:dyDescent="0.2">
      <c r="A2365" s="4">
        <v>50</v>
      </c>
      <c r="B2365" s="4">
        <v>0</v>
      </c>
      <c r="C2365" s="4">
        <v>0</v>
      </c>
      <c r="D2365" s="4">
        <v>1</v>
      </c>
      <c r="E2365" s="4">
        <v>216</v>
      </c>
      <c r="F2365" s="4">
        <f>ROUND(Source!AP2356,O2365)</f>
        <v>0</v>
      </c>
      <c r="G2365" s="4" t="s">
        <v>88</v>
      </c>
      <c r="H2365" s="4" t="s">
        <v>89</v>
      </c>
      <c r="I2365" s="4"/>
      <c r="J2365" s="4"/>
      <c r="K2365" s="4">
        <v>216</v>
      </c>
      <c r="L2365" s="4">
        <v>8</v>
      </c>
      <c r="M2365" s="4">
        <v>3</v>
      </c>
      <c r="N2365" s="4" t="s">
        <v>3</v>
      </c>
      <c r="O2365" s="4">
        <v>2</v>
      </c>
      <c r="P2365" s="4"/>
      <c r="Q2365" s="4"/>
      <c r="R2365" s="4"/>
      <c r="S2365" s="4"/>
      <c r="T2365" s="4"/>
      <c r="U2365" s="4"/>
      <c r="V2365" s="4"/>
      <c r="W2365" s="4"/>
    </row>
    <row r="2366" spans="1:245" x14ac:dyDescent="0.2">
      <c r="A2366" s="4">
        <v>50</v>
      </c>
      <c r="B2366" s="4">
        <v>0</v>
      </c>
      <c r="C2366" s="4">
        <v>0</v>
      </c>
      <c r="D2366" s="4">
        <v>1</v>
      </c>
      <c r="E2366" s="4">
        <v>223</v>
      </c>
      <c r="F2366" s="4">
        <f>ROUND(Source!AQ2356,O2366)</f>
        <v>0</v>
      </c>
      <c r="G2366" s="4" t="s">
        <v>90</v>
      </c>
      <c r="H2366" s="4" t="s">
        <v>91</v>
      </c>
      <c r="I2366" s="4"/>
      <c r="J2366" s="4"/>
      <c r="K2366" s="4">
        <v>223</v>
      </c>
      <c r="L2366" s="4">
        <v>9</v>
      </c>
      <c r="M2366" s="4">
        <v>3</v>
      </c>
      <c r="N2366" s="4" t="s">
        <v>3</v>
      </c>
      <c r="O2366" s="4">
        <v>2</v>
      </c>
      <c r="P2366" s="4"/>
      <c r="Q2366" s="4"/>
      <c r="R2366" s="4"/>
      <c r="S2366" s="4"/>
      <c r="T2366" s="4"/>
      <c r="U2366" s="4"/>
      <c r="V2366" s="4"/>
      <c r="W2366" s="4"/>
    </row>
    <row r="2367" spans="1:245" x14ac:dyDescent="0.2">
      <c r="A2367" s="4">
        <v>50</v>
      </c>
      <c r="B2367" s="4">
        <v>0</v>
      </c>
      <c r="C2367" s="4">
        <v>0</v>
      </c>
      <c r="D2367" s="4">
        <v>1</v>
      </c>
      <c r="E2367" s="4">
        <v>229</v>
      </c>
      <c r="F2367" s="4">
        <f>ROUND(Source!AZ2356,O2367)</f>
        <v>0</v>
      </c>
      <c r="G2367" s="4" t="s">
        <v>92</v>
      </c>
      <c r="H2367" s="4" t="s">
        <v>93</v>
      </c>
      <c r="I2367" s="4"/>
      <c r="J2367" s="4"/>
      <c r="K2367" s="4">
        <v>229</v>
      </c>
      <c r="L2367" s="4">
        <v>10</v>
      </c>
      <c r="M2367" s="4">
        <v>3</v>
      </c>
      <c r="N2367" s="4" t="s">
        <v>3</v>
      </c>
      <c r="O2367" s="4">
        <v>2</v>
      </c>
      <c r="P2367" s="4"/>
      <c r="Q2367" s="4"/>
      <c r="R2367" s="4"/>
      <c r="S2367" s="4"/>
      <c r="T2367" s="4"/>
      <c r="U2367" s="4"/>
      <c r="V2367" s="4"/>
      <c r="W2367" s="4"/>
    </row>
    <row r="2368" spans="1:245" x14ac:dyDescent="0.2">
      <c r="A2368" s="4">
        <v>50</v>
      </c>
      <c r="B2368" s="4">
        <v>0</v>
      </c>
      <c r="C2368" s="4">
        <v>0</v>
      </c>
      <c r="D2368" s="4">
        <v>1</v>
      </c>
      <c r="E2368" s="4">
        <v>203</v>
      </c>
      <c r="F2368" s="4">
        <f>ROUND(Source!Q2356,O2368)</f>
        <v>0</v>
      </c>
      <c r="G2368" s="4" t="s">
        <v>94</v>
      </c>
      <c r="H2368" s="4" t="s">
        <v>95</v>
      </c>
      <c r="I2368" s="4"/>
      <c r="J2368" s="4"/>
      <c r="K2368" s="4">
        <v>203</v>
      </c>
      <c r="L2368" s="4">
        <v>11</v>
      </c>
      <c r="M2368" s="4">
        <v>3</v>
      </c>
      <c r="N2368" s="4" t="s">
        <v>3</v>
      </c>
      <c r="O2368" s="4">
        <v>2</v>
      </c>
      <c r="P2368" s="4"/>
      <c r="Q2368" s="4"/>
      <c r="R2368" s="4"/>
      <c r="S2368" s="4"/>
      <c r="T2368" s="4"/>
      <c r="U2368" s="4"/>
      <c r="V2368" s="4"/>
      <c r="W2368" s="4"/>
    </row>
    <row r="2369" spans="1:23" x14ac:dyDescent="0.2">
      <c r="A2369" s="4">
        <v>50</v>
      </c>
      <c r="B2369" s="4">
        <v>0</v>
      </c>
      <c r="C2369" s="4">
        <v>0</v>
      </c>
      <c r="D2369" s="4">
        <v>1</v>
      </c>
      <c r="E2369" s="4">
        <v>231</v>
      </c>
      <c r="F2369" s="4">
        <f>ROUND(Source!BB2356,O2369)</f>
        <v>0</v>
      </c>
      <c r="G2369" s="4" t="s">
        <v>96</v>
      </c>
      <c r="H2369" s="4" t="s">
        <v>97</v>
      </c>
      <c r="I2369" s="4"/>
      <c r="J2369" s="4"/>
      <c r="K2369" s="4">
        <v>231</v>
      </c>
      <c r="L2369" s="4">
        <v>12</v>
      </c>
      <c r="M2369" s="4">
        <v>3</v>
      </c>
      <c r="N2369" s="4" t="s">
        <v>3</v>
      </c>
      <c r="O2369" s="4">
        <v>2</v>
      </c>
      <c r="P2369" s="4"/>
      <c r="Q2369" s="4"/>
      <c r="R2369" s="4"/>
      <c r="S2369" s="4"/>
      <c r="T2369" s="4"/>
      <c r="U2369" s="4"/>
      <c r="V2369" s="4"/>
      <c r="W2369" s="4"/>
    </row>
    <row r="2370" spans="1:23" x14ac:dyDescent="0.2">
      <c r="A2370" s="4">
        <v>50</v>
      </c>
      <c r="B2370" s="4">
        <v>0</v>
      </c>
      <c r="C2370" s="4">
        <v>0</v>
      </c>
      <c r="D2370" s="4">
        <v>1</v>
      </c>
      <c r="E2370" s="4">
        <v>204</v>
      </c>
      <c r="F2370" s="4">
        <f>ROUND(Source!R2356,O2370)</f>
        <v>0</v>
      </c>
      <c r="G2370" s="4" t="s">
        <v>98</v>
      </c>
      <c r="H2370" s="4" t="s">
        <v>99</v>
      </c>
      <c r="I2370" s="4"/>
      <c r="J2370" s="4"/>
      <c r="K2370" s="4">
        <v>204</v>
      </c>
      <c r="L2370" s="4">
        <v>13</v>
      </c>
      <c r="M2370" s="4">
        <v>3</v>
      </c>
      <c r="N2370" s="4" t="s">
        <v>3</v>
      </c>
      <c r="O2370" s="4">
        <v>2</v>
      </c>
      <c r="P2370" s="4"/>
      <c r="Q2370" s="4"/>
      <c r="R2370" s="4"/>
      <c r="S2370" s="4"/>
      <c r="T2370" s="4"/>
      <c r="U2370" s="4"/>
      <c r="V2370" s="4"/>
      <c r="W2370" s="4"/>
    </row>
    <row r="2371" spans="1:23" x14ac:dyDescent="0.2">
      <c r="A2371" s="4">
        <v>50</v>
      </c>
      <c r="B2371" s="4">
        <v>0</v>
      </c>
      <c r="C2371" s="4">
        <v>0</v>
      </c>
      <c r="D2371" s="4">
        <v>1</v>
      </c>
      <c r="E2371" s="4">
        <v>205</v>
      </c>
      <c r="F2371" s="4">
        <f>ROUND(Source!S2356,O2371)</f>
        <v>0</v>
      </c>
      <c r="G2371" s="4" t="s">
        <v>100</v>
      </c>
      <c r="H2371" s="4" t="s">
        <v>101</v>
      </c>
      <c r="I2371" s="4"/>
      <c r="J2371" s="4"/>
      <c r="K2371" s="4">
        <v>205</v>
      </c>
      <c r="L2371" s="4">
        <v>14</v>
      </c>
      <c r="M2371" s="4">
        <v>3</v>
      </c>
      <c r="N2371" s="4" t="s">
        <v>3</v>
      </c>
      <c r="O2371" s="4">
        <v>2</v>
      </c>
      <c r="P2371" s="4"/>
      <c r="Q2371" s="4"/>
      <c r="R2371" s="4"/>
      <c r="S2371" s="4"/>
      <c r="T2371" s="4"/>
      <c r="U2371" s="4"/>
      <c r="V2371" s="4"/>
      <c r="W2371" s="4"/>
    </row>
    <row r="2372" spans="1:23" x14ac:dyDescent="0.2">
      <c r="A2372" s="4">
        <v>50</v>
      </c>
      <c r="B2372" s="4">
        <v>0</v>
      </c>
      <c r="C2372" s="4">
        <v>0</v>
      </c>
      <c r="D2372" s="4">
        <v>1</v>
      </c>
      <c r="E2372" s="4">
        <v>232</v>
      </c>
      <c r="F2372" s="4">
        <f>ROUND(Source!BC2356,O2372)</f>
        <v>0</v>
      </c>
      <c r="G2372" s="4" t="s">
        <v>102</v>
      </c>
      <c r="H2372" s="4" t="s">
        <v>103</v>
      </c>
      <c r="I2372" s="4"/>
      <c r="J2372" s="4"/>
      <c r="K2372" s="4">
        <v>232</v>
      </c>
      <c r="L2372" s="4">
        <v>15</v>
      </c>
      <c r="M2372" s="4">
        <v>3</v>
      </c>
      <c r="N2372" s="4" t="s">
        <v>3</v>
      </c>
      <c r="O2372" s="4">
        <v>2</v>
      </c>
      <c r="P2372" s="4"/>
      <c r="Q2372" s="4"/>
      <c r="R2372" s="4"/>
      <c r="S2372" s="4"/>
      <c r="T2372" s="4"/>
      <c r="U2372" s="4"/>
      <c r="V2372" s="4"/>
      <c r="W2372" s="4"/>
    </row>
    <row r="2373" spans="1:23" x14ac:dyDescent="0.2">
      <c r="A2373" s="4">
        <v>50</v>
      </c>
      <c r="B2373" s="4">
        <v>0</v>
      </c>
      <c r="C2373" s="4">
        <v>0</v>
      </c>
      <c r="D2373" s="4">
        <v>1</v>
      </c>
      <c r="E2373" s="4">
        <v>214</v>
      </c>
      <c r="F2373" s="4">
        <f>ROUND(Source!AS2356,O2373)</f>
        <v>0</v>
      </c>
      <c r="G2373" s="4" t="s">
        <v>104</v>
      </c>
      <c r="H2373" s="4" t="s">
        <v>105</v>
      </c>
      <c r="I2373" s="4"/>
      <c r="J2373" s="4"/>
      <c r="K2373" s="4">
        <v>214</v>
      </c>
      <c r="L2373" s="4">
        <v>16</v>
      </c>
      <c r="M2373" s="4">
        <v>3</v>
      </c>
      <c r="N2373" s="4" t="s">
        <v>3</v>
      </c>
      <c r="O2373" s="4">
        <v>2</v>
      </c>
      <c r="P2373" s="4"/>
      <c r="Q2373" s="4"/>
      <c r="R2373" s="4"/>
      <c r="S2373" s="4"/>
      <c r="T2373" s="4"/>
      <c r="U2373" s="4"/>
      <c r="V2373" s="4"/>
      <c r="W2373" s="4"/>
    </row>
    <row r="2374" spans="1:23" x14ac:dyDescent="0.2">
      <c r="A2374" s="4">
        <v>50</v>
      </c>
      <c r="B2374" s="4">
        <v>0</v>
      </c>
      <c r="C2374" s="4">
        <v>0</v>
      </c>
      <c r="D2374" s="4">
        <v>1</v>
      </c>
      <c r="E2374" s="4">
        <v>215</v>
      </c>
      <c r="F2374" s="4">
        <f>ROUND(Source!AT2356,O2374)</f>
        <v>0</v>
      </c>
      <c r="G2374" s="4" t="s">
        <v>106</v>
      </c>
      <c r="H2374" s="4" t="s">
        <v>107</v>
      </c>
      <c r="I2374" s="4"/>
      <c r="J2374" s="4"/>
      <c r="K2374" s="4">
        <v>215</v>
      </c>
      <c r="L2374" s="4">
        <v>17</v>
      </c>
      <c r="M2374" s="4">
        <v>3</v>
      </c>
      <c r="N2374" s="4" t="s">
        <v>3</v>
      </c>
      <c r="O2374" s="4">
        <v>2</v>
      </c>
      <c r="P2374" s="4"/>
      <c r="Q2374" s="4"/>
      <c r="R2374" s="4"/>
      <c r="S2374" s="4"/>
      <c r="T2374" s="4"/>
      <c r="U2374" s="4"/>
      <c r="V2374" s="4"/>
      <c r="W2374" s="4"/>
    </row>
    <row r="2375" spans="1:23" x14ac:dyDescent="0.2">
      <c r="A2375" s="4">
        <v>50</v>
      </c>
      <c r="B2375" s="4">
        <v>0</v>
      </c>
      <c r="C2375" s="4">
        <v>0</v>
      </c>
      <c r="D2375" s="4">
        <v>1</v>
      </c>
      <c r="E2375" s="4">
        <v>217</v>
      </c>
      <c r="F2375" s="4">
        <f>ROUND(Source!AU2356,O2375)</f>
        <v>0</v>
      </c>
      <c r="G2375" s="4" t="s">
        <v>108</v>
      </c>
      <c r="H2375" s="4" t="s">
        <v>109</v>
      </c>
      <c r="I2375" s="4"/>
      <c r="J2375" s="4"/>
      <c r="K2375" s="4">
        <v>217</v>
      </c>
      <c r="L2375" s="4">
        <v>18</v>
      </c>
      <c r="M2375" s="4">
        <v>3</v>
      </c>
      <c r="N2375" s="4" t="s">
        <v>3</v>
      </c>
      <c r="O2375" s="4">
        <v>2</v>
      </c>
      <c r="P2375" s="4"/>
      <c r="Q2375" s="4"/>
      <c r="R2375" s="4"/>
      <c r="S2375" s="4"/>
      <c r="T2375" s="4"/>
      <c r="U2375" s="4"/>
      <c r="V2375" s="4"/>
      <c r="W2375" s="4"/>
    </row>
    <row r="2376" spans="1:23" x14ac:dyDescent="0.2">
      <c r="A2376" s="4">
        <v>50</v>
      </c>
      <c r="B2376" s="4">
        <v>0</v>
      </c>
      <c r="C2376" s="4">
        <v>0</v>
      </c>
      <c r="D2376" s="4">
        <v>1</v>
      </c>
      <c r="E2376" s="4">
        <v>230</v>
      </c>
      <c r="F2376" s="4">
        <f>ROUND(Source!BA2356,O2376)</f>
        <v>0</v>
      </c>
      <c r="G2376" s="4" t="s">
        <v>110</v>
      </c>
      <c r="H2376" s="4" t="s">
        <v>111</v>
      </c>
      <c r="I2376" s="4"/>
      <c r="J2376" s="4"/>
      <c r="K2376" s="4">
        <v>230</v>
      </c>
      <c r="L2376" s="4">
        <v>19</v>
      </c>
      <c r="M2376" s="4">
        <v>3</v>
      </c>
      <c r="N2376" s="4" t="s">
        <v>3</v>
      </c>
      <c r="O2376" s="4">
        <v>2</v>
      </c>
      <c r="P2376" s="4"/>
      <c r="Q2376" s="4"/>
      <c r="R2376" s="4"/>
      <c r="S2376" s="4"/>
      <c r="T2376" s="4"/>
      <c r="U2376" s="4"/>
      <c r="V2376" s="4"/>
      <c r="W2376" s="4"/>
    </row>
    <row r="2377" spans="1:23" x14ac:dyDescent="0.2">
      <c r="A2377" s="4">
        <v>50</v>
      </c>
      <c r="B2377" s="4">
        <v>0</v>
      </c>
      <c r="C2377" s="4">
        <v>0</v>
      </c>
      <c r="D2377" s="4">
        <v>1</v>
      </c>
      <c r="E2377" s="4">
        <v>206</v>
      </c>
      <c r="F2377" s="4">
        <f>ROUND(Source!T2356,O2377)</f>
        <v>0</v>
      </c>
      <c r="G2377" s="4" t="s">
        <v>112</v>
      </c>
      <c r="H2377" s="4" t="s">
        <v>113</v>
      </c>
      <c r="I2377" s="4"/>
      <c r="J2377" s="4"/>
      <c r="K2377" s="4">
        <v>206</v>
      </c>
      <c r="L2377" s="4">
        <v>20</v>
      </c>
      <c r="M2377" s="4">
        <v>3</v>
      </c>
      <c r="N2377" s="4" t="s">
        <v>3</v>
      </c>
      <c r="O2377" s="4">
        <v>2</v>
      </c>
      <c r="P2377" s="4"/>
      <c r="Q2377" s="4"/>
      <c r="R2377" s="4"/>
      <c r="S2377" s="4"/>
      <c r="T2377" s="4"/>
      <c r="U2377" s="4"/>
      <c r="V2377" s="4"/>
      <c r="W2377" s="4"/>
    </row>
    <row r="2378" spans="1:23" x14ac:dyDescent="0.2">
      <c r="A2378" s="4">
        <v>50</v>
      </c>
      <c r="B2378" s="4">
        <v>0</v>
      </c>
      <c r="C2378" s="4">
        <v>0</v>
      </c>
      <c r="D2378" s="4">
        <v>1</v>
      </c>
      <c r="E2378" s="4">
        <v>207</v>
      </c>
      <c r="F2378" s="4">
        <f>Source!U2356</f>
        <v>0</v>
      </c>
      <c r="G2378" s="4" t="s">
        <v>114</v>
      </c>
      <c r="H2378" s="4" t="s">
        <v>115</v>
      </c>
      <c r="I2378" s="4"/>
      <c r="J2378" s="4"/>
      <c r="K2378" s="4">
        <v>207</v>
      </c>
      <c r="L2378" s="4">
        <v>21</v>
      </c>
      <c r="M2378" s="4">
        <v>3</v>
      </c>
      <c r="N2378" s="4" t="s">
        <v>3</v>
      </c>
      <c r="O2378" s="4">
        <v>-1</v>
      </c>
      <c r="P2378" s="4"/>
      <c r="Q2378" s="4"/>
      <c r="R2378" s="4"/>
      <c r="S2378" s="4"/>
      <c r="T2378" s="4"/>
      <c r="U2378" s="4"/>
      <c r="V2378" s="4"/>
      <c r="W2378" s="4"/>
    </row>
    <row r="2379" spans="1:23" x14ac:dyDescent="0.2">
      <c r="A2379" s="4">
        <v>50</v>
      </c>
      <c r="B2379" s="4">
        <v>0</v>
      </c>
      <c r="C2379" s="4">
        <v>0</v>
      </c>
      <c r="D2379" s="4">
        <v>1</v>
      </c>
      <c r="E2379" s="4">
        <v>208</v>
      </c>
      <c r="F2379" s="4">
        <f>Source!V2356</f>
        <v>0</v>
      </c>
      <c r="G2379" s="4" t="s">
        <v>116</v>
      </c>
      <c r="H2379" s="4" t="s">
        <v>117</v>
      </c>
      <c r="I2379" s="4"/>
      <c r="J2379" s="4"/>
      <c r="K2379" s="4">
        <v>208</v>
      </c>
      <c r="L2379" s="4">
        <v>22</v>
      </c>
      <c r="M2379" s="4">
        <v>3</v>
      </c>
      <c r="N2379" s="4" t="s">
        <v>3</v>
      </c>
      <c r="O2379" s="4">
        <v>-1</v>
      </c>
      <c r="P2379" s="4"/>
      <c r="Q2379" s="4"/>
      <c r="R2379" s="4"/>
      <c r="S2379" s="4"/>
      <c r="T2379" s="4"/>
      <c r="U2379" s="4"/>
      <c r="V2379" s="4"/>
      <c r="W2379" s="4"/>
    </row>
    <row r="2380" spans="1:23" x14ac:dyDescent="0.2">
      <c r="A2380" s="4">
        <v>50</v>
      </c>
      <c r="B2380" s="4">
        <v>0</v>
      </c>
      <c r="C2380" s="4">
        <v>0</v>
      </c>
      <c r="D2380" s="4">
        <v>1</v>
      </c>
      <c r="E2380" s="4">
        <v>209</v>
      </c>
      <c r="F2380" s="4">
        <f>ROUND(Source!W2356,O2380)</f>
        <v>0</v>
      </c>
      <c r="G2380" s="4" t="s">
        <v>118</v>
      </c>
      <c r="H2380" s="4" t="s">
        <v>119</v>
      </c>
      <c r="I2380" s="4"/>
      <c r="J2380" s="4"/>
      <c r="K2380" s="4">
        <v>209</v>
      </c>
      <c r="L2380" s="4">
        <v>23</v>
      </c>
      <c r="M2380" s="4">
        <v>3</v>
      </c>
      <c r="N2380" s="4" t="s">
        <v>3</v>
      </c>
      <c r="O2380" s="4">
        <v>2</v>
      </c>
      <c r="P2380" s="4"/>
      <c r="Q2380" s="4"/>
      <c r="R2380" s="4"/>
      <c r="S2380" s="4"/>
      <c r="T2380" s="4"/>
      <c r="U2380" s="4"/>
      <c r="V2380" s="4"/>
      <c r="W2380" s="4"/>
    </row>
    <row r="2381" spans="1:23" x14ac:dyDescent="0.2">
      <c r="A2381" s="4">
        <v>50</v>
      </c>
      <c r="B2381" s="4">
        <v>0</v>
      </c>
      <c r="C2381" s="4">
        <v>0</v>
      </c>
      <c r="D2381" s="4">
        <v>1</v>
      </c>
      <c r="E2381" s="4">
        <v>233</v>
      </c>
      <c r="F2381" s="4">
        <f>ROUND(Source!BD2356,O2381)</f>
        <v>0</v>
      </c>
      <c r="G2381" s="4" t="s">
        <v>120</v>
      </c>
      <c r="H2381" s="4" t="s">
        <v>121</v>
      </c>
      <c r="I2381" s="4"/>
      <c r="J2381" s="4"/>
      <c r="K2381" s="4">
        <v>233</v>
      </c>
      <c r="L2381" s="4">
        <v>24</v>
      </c>
      <c r="M2381" s="4">
        <v>3</v>
      </c>
      <c r="N2381" s="4" t="s">
        <v>3</v>
      </c>
      <c r="O2381" s="4">
        <v>2</v>
      </c>
      <c r="P2381" s="4"/>
      <c r="Q2381" s="4"/>
      <c r="R2381" s="4"/>
      <c r="S2381" s="4"/>
      <c r="T2381" s="4"/>
      <c r="U2381" s="4"/>
      <c r="V2381" s="4"/>
      <c r="W2381" s="4"/>
    </row>
    <row r="2382" spans="1:23" x14ac:dyDescent="0.2">
      <c r="A2382" s="4">
        <v>50</v>
      </c>
      <c r="B2382" s="4">
        <v>0</v>
      </c>
      <c r="C2382" s="4">
        <v>0</v>
      </c>
      <c r="D2382" s="4">
        <v>1</v>
      </c>
      <c r="E2382" s="4">
        <v>210</v>
      </c>
      <c r="F2382" s="4">
        <f>ROUND(Source!X2356,O2382)</f>
        <v>0</v>
      </c>
      <c r="G2382" s="4" t="s">
        <v>122</v>
      </c>
      <c r="H2382" s="4" t="s">
        <v>123</v>
      </c>
      <c r="I2382" s="4"/>
      <c r="J2382" s="4"/>
      <c r="K2382" s="4">
        <v>210</v>
      </c>
      <c r="L2382" s="4">
        <v>25</v>
      </c>
      <c r="M2382" s="4">
        <v>3</v>
      </c>
      <c r="N2382" s="4" t="s">
        <v>3</v>
      </c>
      <c r="O2382" s="4">
        <v>2</v>
      </c>
      <c r="P2382" s="4"/>
      <c r="Q2382" s="4"/>
      <c r="R2382" s="4"/>
      <c r="S2382" s="4"/>
      <c r="T2382" s="4"/>
      <c r="U2382" s="4"/>
      <c r="V2382" s="4"/>
      <c r="W2382" s="4"/>
    </row>
    <row r="2383" spans="1:23" x14ac:dyDescent="0.2">
      <c r="A2383" s="4">
        <v>50</v>
      </c>
      <c r="B2383" s="4">
        <v>0</v>
      </c>
      <c r="C2383" s="4">
        <v>0</v>
      </c>
      <c r="D2383" s="4">
        <v>1</v>
      </c>
      <c r="E2383" s="4">
        <v>211</v>
      </c>
      <c r="F2383" s="4">
        <f>ROUND(Source!Y2356,O2383)</f>
        <v>0</v>
      </c>
      <c r="G2383" s="4" t="s">
        <v>124</v>
      </c>
      <c r="H2383" s="4" t="s">
        <v>125</v>
      </c>
      <c r="I2383" s="4"/>
      <c r="J2383" s="4"/>
      <c r="K2383" s="4">
        <v>211</v>
      </c>
      <c r="L2383" s="4">
        <v>26</v>
      </c>
      <c r="M2383" s="4">
        <v>3</v>
      </c>
      <c r="N2383" s="4" t="s">
        <v>3</v>
      </c>
      <c r="O2383" s="4">
        <v>2</v>
      </c>
      <c r="P2383" s="4"/>
      <c r="Q2383" s="4"/>
      <c r="R2383" s="4"/>
      <c r="S2383" s="4"/>
      <c r="T2383" s="4"/>
      <c r="U2383" s="4"/>
      <c r="V2383" s="4"/>
      <c r="W2383" s="4"/>
    </row>
    <row r="2384" spans="1:23" x14ac:dyDescent="0.2">
      <c r="A2384" s="4">
        <v>50</v>
      </c>
      <c r="B2384" s="4">
        <v>0</v>
      </c>
      <c r="C2384" s="4">
        <v>0</v>
      </c>
      <c r="D2384" s="4">
        <v>1</v>
      </c>
      <c r="E2384" s="4">
        <v>224</v>
      </c>
      <c r="F2384" s="4">
        <f>ROUND(Source!AR2356,O2384)</f>
        <v>0</v>
      </c>
      <c r="G2384" s="4" t="s">
        <v>126</v>
      </c>
      <c r="H2384" s="4" t="s">
        <v>127</v>
      </c>
      <c r="I2384" s="4"/>
      <c r="J2384" s="4"/>
      <c r="K2384" s="4">
        <v>224</v>
      </c>
      <c r="L2384" s="4">
        <v>27</v>
      </c>
      <c r="M2384" s="4">
        <v>3</v>
      </c>
      <c r="N2384" s="4" t="s">
        <v>3</v>
      </c>
      <c r="O2384" s="4">
        <v>2</v>
      </c>
      <c r="P2384" s="4"/>
      <c r="Q2384" s="4"/>
      <c r="R2384" s="4"/>
      <c r="S2384" s="4"/>
      <c r="T2384" s="4"/>
      <c r="U2384" s="4"/>
      <c r="V2384" s="4"/>
      <c r="W2384" s="4"/>
    </row>
    <row r="2386" spans="1:245" x14ac:dyDescent="0.2">
      <c r="A2386" s="1">
        <v>5</v>
      </c>
      <c r="B2386" s="1">
        <v>1</v>
      </c>
      <c r="C2386" s="1"/>
      <c r="D2386" s="1">
        <f>ROW(A2398)</f>
        <v>2398</v>
      </c>
      <c r="E2386" s="1"/>
      <c r="F2386" s="1" t="s">
        <v>15</v>
      </c>
      <c r="G2386" s="1" t="s">
        <v>180</v>
      </c>
      <c r="H2386" s="1" t="s">
        <v>3</v>
      </c>
      <c r="I2386" s="1">
        <v>0</v>
      </c>
      <c r="J2386" s="1"/>
      <c r="K2386" s="1">
        <v>0</v>
      </c>
      <c r="L2386" s="1"/>
      <c r="M2386" s="1"/>
      <c r="N2386" s="1"/>
      <c r="O2386" s="1"/>
      <c r="P2386" s="1"/>
      <c r="Q2386" s="1"/>
      <c r="R2386" s="1"/>
      <c r="S2386" s="1"/>
      <c r="T2386" s="1"/>
      <c r="U2386" s="1" t="s">
        <v>3</v>
      </c>
      <c r="V2386" s="1">
        <v>0</v>
      </c>
      <c r="W2386" s="1"/>
      <c r="X2386" s="1"/>
      <c r="Y2386" s="1"/>
      <c r="Z2386" s="1"/>
      <c r="AA2386" s="1"/>
      <c r="AB2386" s="1" t="s">
        <v>3</v>
      </c>
      <c r="AC2386" s="1" t="s">
        <v>3</v>
      </c>
      <c r="AD2386" s="1" t="s">
        <v>3</v>
      </c>
      <c r="AE2386" s="1" t="s">
        <v>3</v>
      </c>
      <c r="AF2386" s="1" t="s">
        <v>3</v>
      </c>
      <c r="AG2386" s="1" t="s">
        <v>3</v>
      </c>
      <c r="AH2386" s="1"/>
      <c r="AI2386" s="1"/>
      <c r="AJ2386" s="1"/>
      <c r="AK2386" s="1"/>
      <c r="AL2386" s="1"/>
      <c r="AM2386" s="1"/>
      <c r="AN2386" s="1"/>
      <c r="AO2386" s="1"/>
      <c r="AP2386" s="1" t="s">
        <v>3</v>
      </c>
      <c r="AQ2386" s="1" t="s">
        <v>3</v>
      </c>
      <c r="AR2386" s="1" t="s">
        <v>3</v>
      </c>
      <c r="AS2386" s="1"/>
      <c r="AT2386" s="1"/>
      <c r="AU2386" s="1"/>
      <c r="AV2386" s="1"/>
      <c r="AW2386" s="1"/>
      <c r="AX2386" s="1"/>
      <c r="AY2386" s="1"/>
      <c r="AZ2386" s="1" t="s">
        <v>3</v>
      </c>
      <c r="BA2386" s="1"/>
      <c r="BB2386" s="1" t="s">
        <v>3</v>
      </c>
      <c r="BC2386" s="1" t="s">
        <v>3</v>
      </c>
      <c r="BD2386" s="1" t="s">
        <v>3</v>
      </c>
      <c r="BE2386" s="1" t="s">
        <v>3</v>
      </c>
      <c r="BF2386" s="1" t="s">
        <v>3</v>
      </c>
      <c r="BG2386" s="1" t="s">
        <v>3</v>
      </c>
      <c r="BH2386" s="1" t="s">
        <v>3</v>
      </c>
      <c r="BI2386" s="1" t="s">
        <v>3</v>
      </c>
      <c r="BJ2386" s="1" t="s">
        <v>3</v>
      </c>
      <c r="BK2386" s="1" t="s">
        <v>3</v>
      </c>
      <c r="BL2386" s="1" t="s">
        <v>3</v>
      </c>
      <c r="BM2386" s="1" t="s">
        <v>3</v>
      </c>
      <c r="BN2386" s="1" t="s">
        <v>3</v>
      </c>
      <c r="BO2386" s="1" t="s">
        <v>3</v>
      </c>
      <c r="BP2386" s="1" t="s">
        <v>3</v>
      </c>
      <c r="BQ2386" s="1"/>
      <c r="BR2386" s="1"/>
      <c r="BS2386" s="1"/>
      <c r="BT2386" s="1"/>
      <c r="BU2386" s="1"/>
      <c r="BV2386" s="1"/>
      <c r="BW2386" s="1"/>
      <c r="BX2386" s="1">
        <v>0</v>
      </c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>
        <v>0</v>
      </c>
    </row>
    <row r="2388" spans="1:245" x14ac:dyDescent="0.2">
      <c r="A2388" s="2">
        <v>52</v>
      </c>
      <c r="B2388" s="2">
        <f t="shared" ref="B2388:G2388" si="1930">B2398</f>
        <v>1</v>
      </c>
      <c r="C2388" s="2">
        <f t="shared" si="1930"/>
        <v>5</v>
      </c>
      <c r="D2388" s="2">
        <f t="shared" si="1930"/>
        <v>2386</v>
      </c>
      <c r="E2388" s="2">
        <f t="shared" si="1930"/>
        <v>0</v>
      </c>
      <c r="F2388" s="2" t="str">
        <f t="shared" si="1930"/>
        <v>Новый подраздел</v>
      </c>
      <c r="G2388" s="2" t="str">
        <f t="shared" si="1930"/>
        <v>Нанесение разметки пешеходного перехода</v>
      </c>
      <c r="H2388" s="2"/>
      <c r="I2388" s="2"/>
      <c r="J2388" s="2"/>
      <c r="K2388" s="2"/>
      <c r="L2388" s="2"/>
      <c r="M2388" s="2"/>
      <c r="N2388" s="2"/>
      <c r="O2388" s="2">
        <f t="shared" ref="O2388:AT2388" si="1931">O2398</f>
        <v>0</v>
      </c>
      <c r="P2388" s="2">
        <f t="shared" si="1931"/>
        <v>0</v>
      </c>
      <c r="Q2388" s="2">
        <f t="shared" si="1931"/>
        <v>0</v>
      </c>
      <c r="R2388" s="2">
        <f t="shared" si="1931"/>
        <v>0</v>
      </c>
      <c r="S2388" s="2">
        <f t="shared" si="1931"/>
        <v>0</v>
      </c>
      <c r="T2388" s="2">
        <f t="shared" si="1931"/>
        <v>0</v>
      </c>
      <c r="U2388" s="2">
        <f t="shared" si="1931"/>
        <v>0</v>
      </c>
      <c r="V2388" s="2">
        <f t="shared" si="1931"/>
        <v>0</v>
      </c>
      <c r="W2388" s="2">
        <f t="shared" si="1931"/>
        <v>0</v>
      </c>
      <c r="X2388" s="2">
        <f t="shared" si="1931"/>
        <v>0</v>
      </c>
      <c r="Y2388" s="2">
        <f t="shared" si="1931"/>
        <v>0</v>
      </c>
      <c r="Z2388" s="2">
        <f t="shared" si="1931"/>
        <v>0</v>
      </c>
      <c r="AA2388" s="2">
        <f t="shared" si="1931"/>
        <v>0</v>
      </c>
      <c r="AB2388" s="2">
        <f t="shared" si="1931"/>
        <v>0</v>
      </c>
      <c r="AC2388" s="2">
        <f t="shared" si="1931"/>
        <v>0</v>
      </c>
      <c r="AD2388" s="2">
        <f t="shared" si="1931"/>
        <v>0</v>
      </c>
      <c r="AE2388" s="2">
        <f t="shared" si="1931"/>
        <v>0</v>
      </c>
      <c r="AF2388" s="2">
        <f t="shared" si="1931"/>
        <v>0</v>
      </c>
      <c r="AG2388" s="2">
        <f t="shared" si="1931"/>
        <v>0</v>
      </c>
      <c r="AH2388" s="2">
        <f t="shared" si="1931"/>
        <v>0</v>
      </c>
      <c r="AI2388" s="2">
        <f t="shared" si="1931"/>
        <v>0</v>
      </c>
      <c r="AJ2388" s="2">
        <f t="shared" si="1931"/>
        <v>0</v>
      </c>
      <c r="AK2388" s="2">
        <f t="shared" si="1931"/>
        <v>0</v>
      </c>
      <c r="AL2388" s="2">
        <f t="shared" si="1931"/>
        <v>0</v>
      </c>
      <c r="AM2388" s="2">
        <f t="shared" si="1931"/>
        <v>0</v>
      </c>
      <c r="AN2388" s="2">
        <f t="shared" si="1931"/>
        <v>0</v>
      </c>
      <c r="AO2388" s="2">
        <f t="shared" si="1931"/>
        <v>0</v>
      </c>
      <c r="AP2388" s="2">
        <f t="shared" si="1931"/>
        <v>0</v>
      </c>
      <c r="AQ2388" s="2">
        <f t="shared" si="1931"/>
        <v>0</v>
      </c>
      <c r="AR2388" s="2">
        <f t="shared" si="1931"/>
        <v>0</v>
      </c>
      <c r="AS2388" s="2">
        <f t="shared" si="1931"/>
        <v>0</v>
      </c>
      <c r="AT2388" s="2">
        <f t="shared" si="1931"/>
        <v>0</v>
      </c>
      <c r="AU2388" s="2">
        <f t="shared" ref="AU2388:BZ2388" si="1932">AU2398</f>
        <v>0</v>
      </c>
      <c r="AV2388" s="2">
        <f t="shared" si="1932"/>
        <v>0</v>
      </c>
      <c r="AW2388" s="2">
        <f t="shared" si="1932"/>
        <v>0</v>
      </c>
      <c r="AX2388" s="2">
        <f t="shared" si="1932"/>
        <v>0</v>
      </c>
      <c r="AY2388" s="2">
        <f t="shared" si="1932"/>
        <v>0</v>
      </c>
      <c r="AZ2388" s="2">
        <f t="shared" si="1932"/>
        <v>0</v>
      </c>
      <c r="BA2388" s="2">
        <f t="shared" si="1932"/>
        <v>0</v>
      </c>
      <c r="BB2388" s="2">
        <f t="shared" si="1932"/>
        <v>0</v>
      </c>
      <c r="BC2388" s="2">
        <f t="shared" si="1932"/>
        <v>0</v>
      </c>
      <c r="BD2388" s="2">
        <f t="shared" si="1932"/>
        <v>0</v>
      </c>
      <c r="BE2388" s="2">
        <f t="shared" si="1932"/>
        <v>0</v>
      </c>
      <c r="BF2388" s="2">
        <f t="shared" si="1932"/>
        <v>0</v>
      </c>
      <c r="BG2388" s="2">
        <f t="shared" si="1932"/>
        <v>0</v>
      </c>
      <c r="BH2388" s="2">
        <f t="shared" si="1932"/>
        <v>0</v>
      </c>
      <c r="BI2388" s="2">
        <f t="shared" si="1932"/>
        <v>0</v>
      </c>
      <c r="BJ2388" s="2">
        <f t="shared" si="1932"/>
        <v>0</v>
      </c>
      <c r="BK2388" s="2">
        <f t="shared" si="1932"/>
        <v>0</v>
      </c>
      <c r="BL2388" s="2">
        <f t="shared" si="1932"/>
        <v>0</v>
      </c>
      <c r="BM2388" s="2">
        <f t="shared" si="1932"/>
        <v>0</v>
      </c>
      <c r="BN2388" s="2">
        <f t="shared" si="1932"/>
        <v>0</v>
      </c>
      <c r="BO2388" s="2">
        <f t="shared" si="1932"/>
        <v>0</v>
      </c>
      <c r="BP2388" s="2">
        <f t="shared" si="1932"/>
        <v>0</v>
      </c>
      <c r="BQ2388" s="2">
        <f t="shared" si="1932"/>
        <v>0</v>
      </c>
      <c r="BR2388" s="2">
        <f t="shared" si="1932"/>
        <v>0</v>
      </c>
      <c r="BS2388" s="2">
        <f t="shared" si="1932"/>
        <v>0</v>
      </c>
      <c r="BT2388" s="2">
        <f t="shared" si="1932"/>
        <v>0</v>
      </c>
      <c r="BU2388" s="2">
        <f t="shared" si="1932"/>
        <v>0</v>
      </c>
      <c r="BV2388" s="2">
        <f t="shared" si="1932"/>
        <v>0</v>
      </c>
      <c r="BW2388" s="2">
        <f t="shared" si="1932"/>
        <v>0</v>
      </c>
      <c r="BX2388" s="2">
        <f t="shared" si="1932"/>
        <v>0</v>
      </c>
      <c r="BY2388" s="2">
        <f t="shared" si="1932"/>
        <v>0</v>
      </c>
      <c r="BZ2388" s="2">
        <f t="shared" si="1932"/>
        <v>0</v>
      </c>
      <c r="CA2388" s="2">
        <f t="shared" ref="CA2388:DF2388" si="1933">CA2398</f>
        <v>0</v>
      </c>
      <c r="CB2388" s="2">
        <f t="shared" si="1933"/>
        <v>0</v>
      </c>
      <c r="CC2388" s="2">
        <f t="shared" si="1933"/>
        <v>0</v>
      </c>
      <c r="CD2388" s="2">
        <f t="shared" si="1933"/>
        <v>0</v>
      </c>
      <c r="CE2388" s="2">
        <f t="shared" si="1933"/>
        <v>0</v>
      </c>
      <c r="CF2388" s="2">
        <f t="shared" si="1933"/>
        <v>0</v>
      </c>
      <c r="CG2388" s="2">
        <f t="shared" si="1933"/>
        <v>0</v>
      </c>
      <c r="CH2388" s="2">
        <f t="shared" si="1933"/>
        <v>0</v>
      </c>
      <c r="CI2388" s="2">
        <f t="shared" si="1933"/>
        <v>0</v>
      </c>
      <c r="CJ2388" s="2">
        <f t="shared" si="1933"/>
        <v>0</v>
      </c>
      <c r="CK2388" s="2">
        <f t="shared" si="1933"/>
        <v>0</v>
      </c>
      <c r="CL2388" s="2">
        <f t="shared" si="1933"/>
        <v>0</v>
      </c>
      <c r="CM2388" s="2">
        <f t="shared" si="1933"/>
        <v>0</v>
      </c>
      <c r="CN2388" s="2">
        <f t="shared" si="1933"/>
        <v>0</v>
      </c>
      <c r="CO2388" s="2">
        <f t="shared" si="1933"/>
        <v>0</v>
      </c>
      <c r="CP2388" s="2">
        <f t="shared" si="1933"/>
        <v>0</v>
      </c>
      <c r="CQ2388" s="2">
        <f t="shared" si="1933"/>
        <v>0</v>
      </c>
      <c r="CR2388" s="2">
        <f t="shared" si="1933"/>
        <v>0</v>
      </c>
      <c r="CS2388" s="2">
        <f t="shared" si="1933"/>
        <v>0</v>
      </c>
      <c r="CT2388" s="2">
        <f t="shared" si="1933"/>
        <v>0</v>
      </c>
      <c r="CU2388" s="2">
        <f t="shared" si="1933"/>
        <v>0</v>
      </c>
      <c r="CV2388" s="2">
        <f t="shared" si="1933"/>
        <v>0</v>
      </c>
      <c r="CW2388" s="2">
        <f t="shared" si="1933"/>
        <v>0</v>
      </c>
      <c r="CX2388" s="2">
        <f t="shared" si="1933"/>
        <v>0</v>
      </c>
      <c r="CY2388" s="2">
        <f t="shared" si="1933"/>
        <v>0</v>
      </c>
      <c r="CZ2388" s="2">
        <f t="shared" si="1933"/>
        <v>0</v>
      </c>
      <c r="DA2388" s="2">
        <f t="shared" si="1933"/>
        <v>0</v>
      </c>
      <c r="DB2388" s="2">
        <f t="shared" si="1933"/>
        <v>0</v>
      </c>
      <c r="DC2388" s="2">
        <f t="shared" si="1933"/>
        <v>0</v>
      </c>
      <c r="DD2388" s="2">
        <f t="shared" si="1933"/>
        <v>0</v>
      </c>
      <c r="DE2388" s="2">
        <f t="shared" si="1933"/>
        <v>0</v>
      </c>
      <c r="DF2388" s="2">
        <f t="shared" si="1933"/>
        <v>0</v>
      </c>
      <c r="DG2388" s="3">
        <f t="shared" ref="DG2388:EL2388" si="1934">DG2398</f>
        <v>0</v>
      </c>
      <c r="DH2388" s="3">
        <f t="shared" si="1934"/>
        <v>0</v>
      </c>
      <c r="DI2388" s="3">
        <f t="shared" si="1934"/>
        <v>0</v>
      </c>
      <c r="DJ2388" s="3">
        <f t="shared" si="1934"/>
        <v>0</v>
      </c>
      <c r="DK2388" s="3">
        <f t="shared" si="1934"/>
        <v>0</v>
      </c>
      <c r="DL2388" s="3">
        <f t="shared" si="1934"/>
        <v>0</v>
      </c>
      <c r="DM2388" s="3">
        <f t="shared" si="1934"/>
        <v>0</v>
      </c>
      <c r="DN2388" s="3">
        <f t="shared" si="1934"/>
        <v>0</v>
      </c>
      <c r="DO2388" s="3">
        <f t="shared" si="1934"/>
        <v>0</v>
      </c>
      <c r="DP2388" s="3">
        <f t="shared" si="1934"/>
        <v>0</v>
      </c>
      <c r="DQ2388" s="3">
        <f t="shared" si="1934"/>
        <v>0</v>
      </c>
      <c r="DR2388" s="3">
        <f t="shared" si="1934"/>
        <v>0</v>
      </c>
      <c r="DS2388" s="3">
        <f t="shared" si="1934"/>
        <v>0</v>
      </c>
      <c r="DT2388" s="3">
        <f t="shared" si="1934"/>
        <v>0</v>
      </c>
      <c r="DU2388" s="3">
        <f t="shared" si="1934"/>
        <v>0</v>
      </c>
      <c r="DV2388" s="3">
        <f t="shared" si="1934"/>
        <v>0</v>
      </c>
      <c r="DW2388" s="3">
        <f t="shared" si="1934"/>
        <v>0</v>
      </c>
      <c r="DX2388" s="3">
        <f t="shared" si="1934"/>
        <v>0</v>
      </c>
      <c r="DY2388" s="3">
        <f t="shared" si="1934"/>
        <v>0</v>
      </c>
      <c r="DZ2388" s="3">
        <f t="shared" si="1934"/>
        <v>0</v>
      </c>
      <c r="EA2388" s="3">
        <f t="shared" si="1934"/>
        <v>0</v>
      </c>
      <c r="EB2388" s="3">
        <f t="shared" si="1934"/>
        <v>0</v>
      </c>
      <c r="EC2388" s="3">
        <f t="shared" si="1934"/>
        <v>0</v>
      </c>
      <c r="ED2388" s="3">
        <f t="shared" si="1934"/>
        <v>0</v>
      </c>
      <c r="EE2388" s="3">
        <f t="shared" si="1934"/>
        <v>0</v>
      </c>
      <c r="EF2388" s="3">
        <f t="shared" si="1934"/>
        <v>0</v>
      </c>
      <c r="EG2388" s="3">
        <f t="shared" si="1934"/>
        <v>0</v>
      </c>
      <c r="EH2388" s="3">
        <f t="shared" si="1934"/>
        <v>0</v>
      </c>
      <c r="EI2388" s="3">
        <f t="shared" si="1934"/>
        <v>0</v>
      </c>
      <c r="EJ2388" s="3">
        <f t="shared" si="1934"/>
        <v>0</v>
      </c>
      <c r="EK2388" s="3">
        <f t="shared" si="1934"/>
        <v>0</v>
      </c>
      <c r="EL2388" s="3">
        <f t="shared" si="1934"/>
        <v>0</v>
      </c>
      <c r="EM2388" s="3">
        <f t="shared" ref="EM2388:FR2388" si="1935">EM2398</f>
        <v>0</v>
      </c>
      <c r="EN2388" s="3">
        <f t="shared" si="1935"/>
        <v>0</v>
      </c>
      <c r="EO2388" s="3">
        <f t="shared" si="1935"/>
        <v>0</v>
      </c>
      <c r="EP2388" s="3">
        <f t="shared" si="1935"/>
        <v>0</v>
      </c>
      <c r="EQ2388" s="3">
        <f t="shared" si="1935"/>
        <v>0</v>
      </c>
      <c r="ER2388" s="3">
        <f t="shared" si="1935"/>
        <v>0</v>
      </c>
      <c r="ES2388" s="3">
        <f t="shared" si="1935"/>
        <v>0</v>
      </c>
      <c r="ET2388" s="3">
        <f t="shared" si="1935"/>
        <v>0</v>
      </c>
      <c r="EU2388" s="3">
        <f t="shared" si="1935"/>
        <v>0</v>
      </c>
      <c r="EV2388" s="3">
        <f t="shared" si="1935"/>
        <v>0</v>
      </c>
      <c r="EW2388" s="3">
        <f t="shared" si="1935"/>
        <v>0</v>
      </c>
      <c r="EX2388" s="3">
        <f t="shared" si="1935"/>
        <v>0</v>
      </c>
      <c r="EY2388" s="3">
        <f t="shared" si="1935"/>
        <v>0</v>
      </c>
      <c r="EZ2388" s="3">
        <f t="shared" si="1935"/>
        <v>0</v>
      </c>
      <c r="FA2388" s="3">
        <f t="shared" si="1935"/>
        <v>0</v>
      </c>
      <c r="FB2388" s="3">
        <f t="shared" si="1935"/>
        <v>0</v>
      </c>
      <c r="FC2388" s="3">
        <f t="shared" si="1935"/>
        <v>0</v>
      </c>
      <c r="FD2388" s="3">
        <f t="shared" si="1935"/>
        <v>0</v>
      </c>
      <c r="FE2388" s="3">
        <f t="shared" si="1935"/>
        <v>0</v>
      </c>
      <c r="FF2388" s="3">
        <f t="shared" si="1935"/>
        <v>0</v>
      </c>
      <c r="FG2388" s="3">
        <f t="shared" si="1935"/>
        <v>0</v>
      </c>
      <c r="FH2388" s="3">
        <f t="shared" si="1935"/>
        <v>0</v>
      </c>
      <c r="FI2388" s="3">
        <f t="shared" si="1935"/>
        <v>0</v>
      </c>
      <c r="FJ2388" s="3">
        <f t="shared" si="1935"/>
        <v>0</v>
      </c>
      <c r="FK2388" s="3">
        <f t="shared" si="1935"/>
        <v>0</v>
      </c>
      <c r="FL2388" s="3">
        <f t="shared" si="1935"/>
        <v>0</v>
      </c>
      <c r="FM2388" s="3">
        <f t="shared" si="1935"/>
        <v>0</v>
      </c>
      <c r="FN2388" s="3">
        <f t="shared" si="1935"/>
        <v>0</v>
      </c>
      <c r="FO2388" s="3">
        <f t="shared" si="1935"/>
        <v>0</v>
      </c>
      <c r="FP2388" s="3">
        <f t="shared" si="1935"/>
        <v>0</v>
      </c>
      <c r="FQ2388" s="3">
        <f t="shared" si="1935"/>
        <v>0</v>
      </c>
      <c r="FR2388" s="3">
        <f t="shared" si="1935"/>
        <v>0</v>
      </c>
      <c r="FS2388" s="3">
        <f t="shared" ref="FS2388:GX2388" si="1936">FS2398</f>
        <v>0</v>
      </c>
      <c r="FT2388" s="3">
        <f t="shared" si="1936"/>
        <v>0</v>
      </c>
      <c r="FU2388" s="3">
        <f t="shared" si="1936"/>
        <v>0</v>
      </c>
      <c r="FV2388" s="3">
        <f t="shared" si="1936"/>
        <v>0</v>
      </c>
      <c r="FW2388" s="3">
        <f t="shared" si="1936"/>
        <v>0</v>
      </c>
      <c r="FX2388" s="3">
        <f t="shared" si="1936"/>
        <v>0</v>
      </c>
      <c r="FY2388" s="3">
        <f t="shared" si="1936"/>
        <v>0</v>
      </c>
      <c r="FZ2388" s="3">
        <f t="shared" si="1936"/>
        <v>0</v>
      </c>
      <c r="GA2388" s="3">
        <f t="shared" si="1936"/>
        <v>0</v>
      </c>
      <c r="GB2388" s="3">
        <f t="shared" si="1936"/>
        <v>0</v>
      </c>
      <c r="GC2388" s="3">
        <f t="shared" si="1936"/>
        <v>0</v>
      </c>
      <c r="GD2388" s="3">
        <f t="shared" si="1936"/>
        <v>0</v>
      </c>
      <c r="GE2388" s="3">
        <f t="shared" si="1936"/>
        <v>0</v>
      </c>
      <c r="GF2388" s="3">
        <f t="shared" si="1936"/>
        <v>0</v>
      </c>
      <c r="GG2388" s="3">
        <f t="shared" si="1936"/>
        <v>0</v>
      </c>
      <c r="GH2388" s="3">
        <f t="shared" si="1936"/>
        <v>0</v>
      </c>
      <c r="GI2388" s="3">
        <f t="shared" si="1936"/>
        <v>0</v>
      </c>
      <c r="GJ2388" s="3">
        <f t="shared" si="1936"/>
        <v>0</v>
      </c>
      <c r="GK2388" s="3">
        <f t="shared" si="1936"/>
        <v>0</v>
      </c>
      <c r="GL2388" s="3">
        <f t="shared" si="1936"/>
        <v>0</v>
      </c>
      <c r="GM2388" s="3">
        <f t="shared" si="1936"/>
        <v>0</v>
      </c>
      <c r="GN2388" s="3">
        <f t="shared" si="1936"/>
        <v>0</v>
      </c>
      <c r="GO2388" s="3">
        <f t="shared" si="1936"/>
        <v>0</v>
      </c>
      <c r="GP2388" s="3">
        <f t="shared" si="1936"/>
        <v>0</v>
      </c>
      <c r="GQ2388" s="3">
        <f t="shared" si="1936"/>
        <v>0</v>
      </c>
      <c r="GR2388" s="3">
        <f t="shared" si="1936"/>
        <v>0</v>
      </c>
      <c r="GS2388" s="3">
        <f t="shared" si="1936"/>
        <v>0</v>
      </c>
      <c r="GT2388" s="3">
        <f t="shared" si="1936"/>
        <v>0</v>
      </c>
      <c r="GU2388" s="3">
        <f t="shared" si="1936"/>
        <v>0</v>
      </c>
      <c r="GV2388" s="3">
        <f t="shared" si="1936"/>
        <v>0</v>
      </c>
      <c r="GW2388" s="3">
        <f t="shared" si="1936"/>
        <v>0</v>
      </c>
      <c r="GX2388" s="3">
        <f t="shared" si="1936"/>
        <v>0</v>
      </c>
    </row>
    <row r="2390" spans="1:245" x14ac:dyDescent="0.2">
      <c r="A2390">
        <v>17</v>
      </c>
      <c r="B2390">
        <v>1</v>
      </c>
      <c r="C2390">
        <f>ROW(SmtRes!A812)</f>
        <v>812</v>
      </c>
      <c r="D2390">
        <f>ROW(EtalonRes!A779)</f>
        <v>779</v>
      </c>
      <c r="E2390" t="s">
        <v>281</v>
      </c>
      <c r="F2390" t="s">
        <v>182</v>
      </c>
      <c r="G2390" t="s">
        <v>183</v>
      </c>
      <c r="H2390" t="s">
        <v>184</v>
      </c>
      <c r="I2390">
        <v>0</v>
      </c>
      <c r="J2390">
        <v>0</v>
      </c>
      <c r="O2390">
        <f t="shared" ref="O2390:O2396" si="1937">ROUND(CP2390,2)</f>
        <v>0</v>
      </c>
      <c r="P2390">
        <f t="shared" ref="P2390:P2396" si="1938">ROUND(CQ2390*I2390,2)</f>
        <v>0</v>
      </c>
      <c r="Q2390">
        <f t="shared" ref="Q2390:Q2396" si="1939">ROUND(CR2390*I2390,2)</f>
        <v>0</v>
      </c>
      <c r="R2390">
        <f t="shared" ref="R2390:R2396" si="1940">ROUND(CS2390*I2390,2)</f>
        <v>0</v>
      </c>
      <c r="S2390">
        <f t="shared" ref="S2390:S2396" si="1941">ROUND(CT2390*I2390,2)</f>
        <v>0</v>
      </c>
      <c r="T2390">
        <f t="shared" ref="T2390:T2396" si="1942">ROUND(CU2390*I2390,2)</f>
        <v>0</v>
      </c>
      <c r="U2390">
        <f t="shared" ref="U2390:U2396" si="1943">CV2390*I2390</f>
        <v>0</v>
      </c>
      <c r="V2390">
        <f t="shared" ref="V2390:V2396" si="1944">CW2390*I2390</f>
        <v>0</v>
      </c>
      <c r="W2390">
        <f t="shared" ref="W2390:W2396" si="1945">ROUND(CX2390*I2390,2)</f>
        <v>0</v>
      </c>
      <c r="X2390">
        <f t="shared" ref="X2390:Y2396" si="1946">ROUND(CY2390,2)</f>
        <v>0</v>
      </c>
      <c r="Y2390">
        <f t="shared" si="1946"/>
        <v>0</v>
      </c>
      <c r="AA2390">
        <v>52421674</v>
      </c>
      <c r="AB2390">
        <f t="shared" ref="AB2390:AB2396" si="1947">ROUND((AC2390+AD2390+AF2390),6)</f>
        <v>2046.64</v>
      </c>
      <c r="AC2390">
        <f t="shared" ref="AC2390:AC2396" si="1948">ROUND((ES2390),6)</f>
        <v>1137.08</v>
      </c>
      <c r="AD2390">
        <f t="shared" ref="AD2390:AD2396" si="1949">ROUND((((ET2390)-(EU2390))+AE2390),6)</f>
        <v>337.7</v>
      </c>
      <c r="AE2390">
        <f t="shared" ref="AE2390:AF2396" si="1950">ROUND((EU2390),6)</f>
        <v>199.85</v>
      </c>
      <c r="AF2390">
        <f t="shared" si="1950"/>
        <v>571.86</v>
      </c>
      <c r="AG2390">
        <f t="shared" ref="AG2390:AG2396" si="1951">ROUND((AP2390),6)</f>
        <v>0</v>
      </c>
      <c r="AH2390">
        <f t="shared" ref="AH2390:AI2396" si="1952">(EW2390)</f>
        <v>2.35</v>
      </c>
      <c r="AI2390">
        <f t="shared" si="1952"/>
        <v>0</v>
      </c>
      <c r="AJ2390">
        <f t="shared" ref="AJ2390:AJ2396" si="1953">(AS2390)</f>
        <v>0</v>
      </c>
      <c r="AK2390">
        <v>2046.64</v>
      </c>
      <c r="AL2390">
        <v>1137.08</v>
      </c>
      <c r="AM2390">
        <v>337.7</v>
      </c>
      <c r="AN2390">
        <v>199.85</v>
      </c>
      <c r="AO2390">
        <v>571.86</v>
      </c>
      <c r="AP2390">
        <v>0</v>
      </c>
      <c r="AQ2390">
        <v>2.35</v>
      </c>
      <c r="AR2390">
        <v>0</v>
      </c>
      <c r="AS2390">
        <v>0</v>
      </c>
      <c r="AT2390">
        <v>80</v>
      </c>
      <c r="AU2390">
        <v>10</v>
      </c>
      <c r="AV2390">
        <v>1</v>
      </c>
      <c r="AW2390">
        <v>1</v>
      </c>
      <c r="AZ2390">
        <v>1</v>
      </c>
      <c r="BA2390">
        <v>1</v>
      </c>
      <c r="BB2390">
        <v>1</v>
      </c>
      <c r="BC2390">
        <v>1</v>
      </c>
      <c r="BD2390" t="s">
        <v>3</v>
      </c>
      <c r="BE2390" t="s">
        <v>3</v>
      </c>
      <c r="BF2390" t="s">
        <v>3</v>
      </c>
      <c r="BG2390" t="s">
        <v>3</v>
      </c>
      <c r="BH2390">
        <v>0</v>
      </c>
      <c r="BI2390">
        <v>4</v>
      </c>
      <c r="BJ2390" t="s">
        <v>185</v>
      </c>
      <c r="BM2390">
        <v>2</v>
      </c>
      <c r="BN2390">
        <v>0</v>
      </c>
      <c r="BO2390" t="s">
        <v>3</v>
      </c>
      <c r="BP2390">
        <v>0</v>
      </c>
      <c r="BQ2390">
        <v>1</v>
      </c>
      <c r="BR2390">
        <v>0</v>
      </c>
      <c r="BS2390">
        <v>1</v>
      </c>
      <c r="BT2390">
        <v>1</v>
      </c>
      <c r="BU2390">
        <v>1</v>
      </c>
      <c r="BV2390">
        <v>1</v>
      </c>
      <c r="BW2390">
        <v>1</v>
      </c>
      <c r="BX2390">
        <v>1</v>
      </c>
      <c r="BY2390" t="s">
        <v>3</v>
      </c>
      <c r="BZ2390">
        <v>80</v>
      </c>
      <c r="CA2390">
        <v>10</v>
      </c>
      <c r="CE2390">
        <v>0</v>
      </c>
      <c r="CF2390">
        <v>0</v>
      </c>
      <c r="CG2390">
        <v>0</v>
      </c>
      <c r="CM2390">
        <v>0</v>
      </c>
      <c r="CN2390" t="s">
        <v>3</v>
      </c>
      <c r="CO2390">
        <v>0</v>
      </c>
      <c r="CP2390">
        <f t="shared" ref="CP2390:CP2396" si="1954">(P2390+Q2390+S2390)</f>
        <v>0</v>
      </c>
      <c r="CQ2390">
        <f t="shared" ref="CQ2390:CQ2396" si="1955">(AC2390*BC2390*AW2390)</f>
        <v>1137.08</v>
      </c>
      <c r="CR2390">
        <f t="shared" ref="CR2390:CR2396" si="1956">((((ET2390)*BB2390-(EU2390)*BS2390)+AE2390*BS2390)*AV2390)</f>
        <v>337.7</v>
      </c>
      <c r="CS2390">
        <f t="shared" ref="CS2390:CS2396" si="1957">(AE2390*BS2390*AV2390)</f>
        <v>199.85</v>
      </c>
      <c r="CT2390">
        <f t="shared" ref="CT2390:CT2396" si="1958">(AF2390*BA2390*AV2390)</f>
        <v>571.86</v>
      </c>
      <c r="CU2390">
        <f t="shared" ref="CU2390:CU2396" si="1959">AG2390</f>
        <v>0</v>
      </c>
      <c r="CV2390">
        <f t="shared" ref="CV2390:CV2396" si="1960">(AH2390*AV2390)</f>
        <v>2.35</v>
      </c>
      <c r="CW2390">
        <f t="shared" ref="CW2390:CX2396" si="1961">AI2390</f>
        <v>0</v>
      </c>
      <c r="CX2390">
        <f t="shared" si="1961"/>
        <v>0</v>
      </c>
      <c r="CY2390">
        <f t="shared" ref="CY2390:CY2396" si="1962">((S2390*BZ2390)/100)</f>
        <v>0</v>
      </c>
      <c r="CZ2390">
        <f t="shared" ref="CZ2390:CZ2396" si="1963">((S2390*CA2390)/100)</f>
        <v>0</v>
      </c>
      <c r="DC2390" t="s">
        <v>3</v>
      </c>
      <c r="DD2390" t="s">
        <v>3</v>
      </c>
      <c r="DE2390" t="s">
        <v>3</v>
      </c>
      <c r="DF2390" t="s">
        <v>3</v>
      </c>
      <c r="DG2390" t="s">
        <v>3</v>
      </c>
      <c r="DH2390" t="s">
        <v>3</v>
      </c>
      <c r="DI2390" t="s">
        <v>3</v>
      </c>
      <c r="DJ2390" t="s">
        <v>3</v>
      </c>
      <c r="DK2390" t="s">
        <v>3</v>
      </c>
      <c r="DL2390" t="s">
        <v>3</v>
      </c>
      <c r="DM2390" t="s">
        <v>3</v>
      </c>
      <c r="DN2390">
        <v>0</v>
      </c>
      <c r="DO2390">
        <v>0</v>
      </c>
      <c r="DP2390">
        <v>1</v>
      </c>
      <c r="DQ2390">
        <v>1</v>
      </c>
      <c r="DU2390">
        <v>1005</v>
      </c>
      <c r="DV2390" t="s">
        <v>184</v>
      </c>
      <c r="DW2390" t="s">
        <v>184</v>
      </c>
      <c r="DX2390">
        <v>1</v>
      </c>
      <c r="EE2390">
        <v>51482692</v>
      </c>
      <c r="EF2390">
        <v>1</v>
      </c>
      <c r="EG2390" t="s">
        <v>21</v>
      </c>
      <c r="EH2390">
        <v>0</v>
      </c>
      <c r="EI2390" t="s">
        <v>3</v>
      </c>
      <c r="EJ2390">
        <v>4</v>
      </c>
      <c r="EK2390">
        <v>2</v>
      </c>
      <c r="EL2390" t="s">
        <v>186</v>
      </c>
      <c r="EM2390" t="s">
        <v>23</v>
      </c>
      <c r="EO2390" t="s">
        <v>3</v>
      </c>
      <c r="EQ2390">
        <v>0</v>
      </c>
      <c r="ER2390">
        <v>2046.64</v>
      </c>
      <c r="ES2390">
        <v>1137.08</v>
      </c>
      <c r="ET2390">
        <v>337.7</v>
      </c>
      <c r="EU2390">
        <v>199.85</v>
      </c>
      <c r="EV2390">
        <v>571.86</v>
      </c>
      <c r="EW2390">
        <v>2.35</v>
      </c>
      <c r="EX2390">
        <v>0</v>
      </c>
      <c r="EY2390">
        <v>0</v>
      </c>
      <c r="FQ2390">
        <v>0</v>
      </c>
      <c r="FR2390">
        <f t="shared" ref="FR2390:FR2396" si="1964">ROUND(IF(AND(BH2390=3,BI2390=3),P2390,0),2)</f>
        <v>0</v>
      </c>
      <c r="FS2390">
        <v>0</v>
      </c>
      <c r="FX2390">
        <v>80</v>
      </c>
      <c r="FY2390">
        <v>10</v>
      </c>
      <c r="GA2390" t="s">
        <v>3</v>
      </c>
      <c r="GD2390">
        <v>0</v>
      </c>
      <c r="GF2390">
        <v>-159447123</v>
      </c>
      <c r="GG2390">
        <v>2</v>
      </c>
      <c r="GH2390">
        <v>1</v>
      </c>
      <c r="GI2390">
        <v>-2</v>
      </c>
      <c r="GJ2390">
        <v>0</v>
      </c>
      <c r="GK2390">
        <f>ROUND(R2390*(R12)/100,2)</f>
        <v>0</v>
      </c>
      <c r="GL2390">
        <f t="shared" ref="GL2390:GL2396" si="1965">ROUND(IF(AND(BH2390=3,BI2390=3,FS2390&lt;&gt;0),P2390,0),2)</f>
        <v>0</v>
      </c>
      <c r="GM2390">
        <f t="shared" ref="GM2390:GM2396" si="1966">ROUND(O2390+X2390+Y2390+GK2390,2)+GX2390</f>
        <v>0</v>
      </c>
      <c r="GN2390">
        <f t="shared" ref="GN2390:GN2396" si="1967">IF(OR(BI2390=0,BI2390=1),ROUND(O2390+X2390+Y2390+GK2390,2),0)</f>
        <v>0</v>
      </c>
      <c r="GO2390">
        <f t="shared" ref="GO2390:GO2396" si="1968">IF(BI2390=2,ROUND(O2390+X2390+Y2390+GK2390,2),0)</f>
        <v>0</v>
      </c>
      <c r="GP2390">
        <f t="shared" ref="GP2390:GP2396" si="1969">IF(BI2390=4,ROUND(O2390+X2390+Y2390+GK2390,2)+GX2390,0)</f>
        <v>0</v>
      </c>
      <c r="GR2390">
        <v>0</v>
      </c>
      <c r="GS2390">
        <v>3</v>
      </c>
      <c r="GT2390">
        <v>0</v>
      </c>
      <c r="GU2390" t="s">
        <v>3</v>
      </c>
      <c r="GV2390">
        <f t="shared" ref="GV2390:GV2396" si="1970">ROUND((GT2390),6)</f>
        <v>0</v>
      </c>
      <c r="GW2390">
        <v>1</v>
      </c>
      <c r="GX2390">
        <f t="shared" ref="GX2390:GX2396" si="1971">ROUND(HC2390*I2390,2)</f>
        <v>0</v>
      </c>
      <c r="HA2390">
        <v>0</v>
      </c>
      <c r="HB2390">
        <v>0</v>
      </c>
      <c r="HC2390">
        <f t="shared" ref="HC2390:HC2396" si="1972">GV2390*GW2390</f>
        <v>0</v>
      </c>
      <c r="HE2390" t="s">
        <v>3</v>
      </c>
      <c r="HF2390" t="s">
        <v>3</v>
      </c>
      <c r="IK2390">
        <f t="shared" ref="IK2390:IK2396" si="1973">ROUND(GM2390*1.2,2)</f>
        <v>0</v>
      </c>
    </row>
    <row r="2391" spans="1:245" x14ac:dyDescent="0.2">
      <c r="A2391">
        <v>18</v>
      </c>
      <c r="B2391">
        <v>1</v>
      </c>
      <c r="C2391">
        <v>811</v>
      </c>
      <c r="E2391" t="s">
        <v>477</v>
      </c>
      <c r="F2391" t="s">
        <v>188</v>
      </c>
      <c r="G2391" t="s">
        <v>189</v>
      </c>
      <c r="H2391" t="s">
        <v>190</v>
      </c>
      <c r="I2391">
        <f>I2390*J2391</f>
        <v>0</v>
      </c>
      <c r="J2391">
        <v>-6.6000000000000005</v>
      </c>
      <c r="O2391">
        <f t="shared" si="1937"/>
        <v>0</v>
      </c>
      <c r="P2391">
        <f t="shared" si="1938"/>
        <v>0</v>
      </c>
      <c r="Q2391">
        <f t="shared" si="1939"/>
        <v>0</v>
      </c>
      <c r="R2391">
        <f t="shared" si="1940"/>
        <v>0</v>
      </c>
      <c r="S2391">
        <f t="shared" si="1941"/>
        <v>0</v>
      </c>
      <c r="T2391">
        <f t="shared" si="1942"/>
        <v>0</v>
      </c>
      <c r="U2391">
        <f t="shared" si="1943"/>
        <v>0</v>
      </c>
      <c r="V2391">
        <f t="shared" si="1944"/>
        <v>0</v>
      </c>
      <c r="W2391">
        <f t="shared" si="1945"/>
        <v>0</v>
      </c>
      <c r="X2391">
        <f t="shared" si="1946"/>
        <v>0</v>
      </c>
      <c r="Y2391">
        <f t="shared" si="1946"/>
        <v>0</v>
      </c>
      <c r="AA2391">
        <v>52421674</v>
      </c>
      <c r="AB2391">
        <f t="shared" si="1947"/>
        <v>124.03</v>
      </c>
      <c r="AC2391">
        <f t="shared" si="1948"/>
        <v>124.03</v>
      </c>
      <c r="AD2391">
        <f t="shared" si="1949"/>
        <v>0</v>
      </c>
      <c r="AE2391">
        <f t="shared" si="1950"/>
        <v>0</v>
      </c>
      <c r="AF2391">
        <f t="shared" si="1950"/>
        <v>0</v>
      </c>
      <c r="AG2391">
        <f t="shared" si="1951"/>
        <v>0</v>
      </c>
      <c r="AH2391">
        <f t="shared" si="1952"/>
        <v>0</v>
      </c>
      <c r="AI2391">
        <f t="shared" si="1952"/>
        <v>0</v>
      </c>
      <c r="AJ2391">
        <f t="shared" si="1953"/>
        <v>0</v>
      </c>
      <c r="AK2391">
        <v>124.03</v>
      </c>
      <c r="AL2391">
        <v>124.03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80</v>
      </c>
      <c r="AU2391">
        <v>10</v>
      </c>
      <c r="AV2391">
        <v>1</v>
      </c>
      <c r="AW2391">
        <v>1</v>
      </c>
      <c r="AZ2391">
        <v>1</v>
      </c>
      <c r="BA2391">
        <v>1</v>
      </c>
      <c r="BB2391">
        <v>1</v>
      </c>
      <c r="BC2391">
        <v>1</v>
      </c>
      <c r="BD2391" t="s">
        <v>3</v>
      </c>
      <c r="BE2391" t="s">
        <v>3</v>
      </c>
      <c r="BF2391" t="s">
        <v>3</v>
      </c>
      <c r="BG2391" t="s">
        <v>3</v>
      </c>
      <c r="BH2391">
        <v>3</v>
      </c>
      <c r="BI2391">
        <v>4</v>
      </c>
      <c r="BJ2391" t="s">
        <v>191</v>
      </c>
      <c r="BM2391">
        <v>2</v>
      </c>
      <c r="BN2391">
        <v>0</v>
      </c>
      <c r="BO2391" t="s">
        <v>3</v>
      </c>
      <c r="BP2391">
        <v>0</v>
      </c>
      <c r="BQ2391">
        <v>1</v>
      </c>
      <c r="BR2391">
        <v>1</v>
      </c>
      <c r="BS2391">
        <v>1</v>
      </c>
      <c r="BT2391">
        <v>1</v>
      </c>
      <c r="BU2391">
        <v>1</v>
      </c>
      <c r="BV2391">
        <v>1</v>
      </c>
      <c r="BW2391">
        <v>1</v>
      </c>
      <c r="BX2391">
        <v>1</v>
      </c>
      <c r="BY2391" t="s">
        <v>3</v>
      </c>
      <c r="BZ2391">
        <v>80</v>
      </c>
      <c r="CA2391">
        <v>10</v>
      </c>
      <c r="CE2391">
        <v>0</v>
      </c>
      <c r="CF2391">
        <v>0</v>
      </c>
      <c r="CG2391">
        <v>0</v>
      </c>
      <c r="CM2391">
        <v>0</v>
      </c>
      <c r="CN2391" t="s">
        <v>3</v>
      </c>
      <c r="CO2391">
        <v>0</v>
      </c>
      <c r="CP2391">
        <f t="shared" si="1954"/>
        <v>0</v>
      </c>
      <c r="CQ2391">
        <f t="shared" si="1955"/>
        <v>124.03</v>
      </c>
      <c r="CR2391">
        <f t="shared" si="1956"/>
        <v>0</v>
      </c>
      <c r="CS2391">
        <f t="shared" si="1957"/>
        <v>0</v>
      </c>
      <c r="CT2391">
        <f t="shared" si="1958"/>
        <v>0</v>
      </c>
      <c r="CU2391">
        <f t="shared" si="1959"/>
        <v>0</v>
      </c>
      <c r="CV2391">
        <f t="shared" si="1960"/>
        <v>0</v>
      </c>
      <c r="CW2391">
        <f t="shared" si="1961"/>
        <v>0</v>
      </c>
      <c r="CX2391">
        <f t="shared" si="1961"/>
        <v>0</v>
      </c>
      <c r="CY2391">
        <f t="shared" si="1962"/>
        <v>0</v>
      </c>
      <c r="CZ2391">
        <f t="shared" si="1963"/>
        <v>0</v>
      </c>
      <c r="DC2391" t="s">
        <v>3</v>
      </c>
      <c r="DD2391" t="s">
        <v>3</v>
      </c>
      <c r="DE2391" t="s">
        <v>3</v>
      </c>
      <c r="DF2391" t="s">
        <v>3</v>
      </c>
      <c r="DG2391" t="s">
        <v>3</v>
      </c>
      <c r="DH2391" t="s">
        <v>3</v>
      </c>
      <c r="DI2391" t="s">
        <v>3</v>
      </c>
      <c r="DJ2391" t="s">
        <v>3</v>
      </c>
      <c r="DK2391" t="s">
        <v>3</v>
      </c>
      <c r="DL2391" t="s">
        <v>3</v>
      </c>
      <c r="DM2391" t="s">
        <v>3</v>
      </c>
      <c r="DN2391">
        <v>0</v>
      </c>
      <c r="DO2391">
        <v>0</v>
      </c>
      <c r="DP2391">
        <v>1</v>
      </c>
      <c r="DQ2391">
        <v>1</v>
      </c>
      <c r="DU2391">
        <v>1009</v>
      </c>
      <c r="DV2391" t="s">
        <v>190</v>
      </c>
      <c r="DW2391" t="s">
        <v>190</v>
      </c>
      <c r="DX2391">
        <v>1</v>
      </c>
      <c r="EE2391">
        <v>51482692</v>
      </c>
      <c r="EF2391">
        <v>1</v>
      </c>
      <c r="EG2391" t="s">
        <v>21</v>
      </c>
      <c r="EH2391">
        <v>0</v>
      </c>
      <c r="EI2391" t="s">
        <v>3</v>
      </c>
      <c r="EJ2391">
        <v>4</v>
      </c>
      <c r="EK2391">
        <v>2</v>
      </c>
      <c r="EL2391" t="s">
        <v>186</v>
      </c>
      <c r="EM2391" t="s">
        <v>23</v>
      </c>
      <c r="EO2391" t="s">
        <v>3</v>
      </c>
      <c r="EQ2391">
        <v>32768</v>
      </c>
      <c r="ER2391">
        <v>124.03</v>
      </c>
      <c r="ES2391">
        <v>124.03</v>
      </c>
      <c r="ET2391">
        <v>0</v>
      </c>
      <c r="EU2391">
        <v>0</v>
      </c>
      <c r="EV2391">
        <v>0</v>
      </c>
      <c r="EW2391">
        <v>0</v>
      </c>
      <c r="EX2391">
        <v>0</v>
      </c>
      <c r="FQ2391">
        <v>0</v>
      </c>
      <c r="FR2391">
        <f t="shared" si="1964"/>
        <v>0</v>
      </c>
      <c r="FS2391">
        <v>0</v>
      </c>
      <c r="FX2391">
        <v>80</v>
      </c>
      <c r="FY2391">
        <v>10</v>
      </c>
      <c r="GA2391" t="s">
        <v>3</v>
      </c>
      <c r="GD2391">
        <v>0</v>
      </c>
      <c r="GF2391">
        <v>-892265338</v>
      </c>
      <c r="GG2391">
        <v>2</v>
      </c>
      <c r="GH2391">
        <v>1</v>
      </c>
      <c r="GI2391">
        <v>-2</v>
      </c>
      <c r="GJ2391">
        <v>0</v>
      </c>
      <c r="GK2391">
        <f>ROUND(R2391*(R12)/100,2)</f>
        <v>0</v>
      </c>
      <c r="GL2391">
        <f t="shared" si="1965"/>
        <v>0</v>
      </c>
      <c r="GM2391">
        <f t="shared" si="1966"/>
        <v>0</v>
      </c>
      <c r="GN2391">
        <f t="shared" si="1967"/>
        <v>0</v>
      </c>
      <c r="GO2391">
        <f t="shared" si="1968"/>
        <v>0</v>
      </c>
      <c r="GP2391">
        <f t="shared" si="1969"/>
        <v>0</v>
      </c>
      <c r="GR2391">
        <v>0</v>
      </c>
      <c r="GS2391">
        <v>3</v>
      </c>
      <c r="GT2391">
        <v>0</v>
      </c>
      <c r="GU2391" t="s">
        <v>3</v>
      </c>
      <c r="GV2391">
        <f t="shared" si="1970"/>
        <v>0</v>
      </c>
      <c r="GW2391">
        <v>1</v>
      </c>
      <c r="GX2391">
        <f t="shared" si="1971"/>
        <v>0</v>
      </c>
      <c r="HA2391">
        <v>0</v>
      </c>
      <c r="HB2391">
        <v>0</v>
      </c>
      <c r="HC2391">
        <f t="shared" si="1972"/>
        <v>0</v>
      </c>
      <c r="HE2391" t="s">
        <v>3</v>
      </c>
      <c r="HF2391" t="s">
        <v>3</v>
      </c>
      <c r="IK2391">
        <f t="shared" si="1973"/>
        <v>0</v>
      </c>
    </row>
    <row r="2392" spans="1:245" x14ac:dyDescent="0.2">
      <c r="A2392">
        <v>18</v>
      </c>
      <c r="B2392">
        <v>1</v>
      </c>
      <c r="C2392">
        <v>812</v>
      </c>
      <c r="E2392" t="s">
        <v>478</v>
      </c>
      <c r="F2392" t="s">
        <v>193</v>
      </c>
      <c r="G2392" t="s">
        <v>194</v>
      </c>
      <c r="H2392" t="s">
        <v>190</v>
      </c>
      <c r="I2392">
        <f>I2390*J2392</f>
        <v>0</v>
      </c>
      <c r="J2392">
        <v>6.6000000000000005</v>
      </c>
      <c r="O2392">
        <f t="shared" si="1937"/>
        <v>0</v>
      </c>
      <c r="P2392">
        <f t="shared" si="1938"/>
        <v>0</v>
      </c>
      <c r="Q2392">
        <f t="shared" si="1939"/>
        <v>0</v>
      </c>
      <c r="R2392">
        <f t="shared" si="1940"/>
        <v>0</v>
      </c>
      <c r="S2392">
        <f t="shared" si="1941"/>
        <v>0</v>
      </c>
      <c r="T2392">
        <f t="shared" si="1942"/>
        <v>0</v>
      </c>
      <c r="U2392">
        <f t="shared" si="1943"/>
        <v>0</v>
      </c>
      <c r="V2392">
        <f t="shared" si="1944"/>
        <v>0</v>
      </c>
      <c r="W2392">
        <f t="shared" si="1945"/>
        <v>0</v>
      </c>
      <c r="X2392">
        <f t="shared" si="1946"/>
        <v>0</v>
      </c>
      <c r="Y2392">
        <f t="shared" si="1946"/>
        <v>0</v>
      </c>
      <c r="AA2392">
        <v>52421674</v>
      </c>
      <c r="AB2392">
        <f t="shared" si="1947"/>
        <v>129.55000000000001</v>
      </c>
      <c r="AC2392">
        <f t="shared" si="1948"/>
        <v>129.55000000000001</v>
      </c>
      <c r="AD2392">
        <f t="shared" si="1949"/>
        <v>0</v>
      </c>
      <c r="AE2392">
        <f t="shared" si="1950"/>
        <v>0</v>
      </c>
      <c r="AF2392">
        <f t="shared" si="1950"/>
        <v>0</v>
      </c>
      <c r="AG2392">
        <f t="shared" si="1951"/>
        <v>0</v>
      </c>
      <c r="AH2392">
        <f t="shared" si="1952"/>
        <v>0</v>
      </c>
      <c r="AI2392">
        <f t="shared" si="1952"/>
        <v>0</v>
      </c>
      <c r="AJ2392">
        <f t="shared" si="1953"/>
        <v>0</v>
      </c>
      <c r="AK2392">
        <v>129.55000000000001</v>
      </c>
      <c r="AL2392">
        <v>129.55000000000001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80</v>
      </c>
      <c r="AU2392">
        <v>10</v>
      </c>
      <c r="AV2392">
        <v>1</v>
      </c>
      <c r="AW2392">
        <v>1</v>
      </c>
      <c r="AZ2392">
        <v>1</v>
      </c>
      <c r="BA2392">
        <v>1</v>
      </c>
      <c r="BB2392">
        <v>1</v>
      </c>
      <c r="BC2392">
        <v>1</v>
      </c>
      <c r="BD2392" t="s">
        <v>3</v>
      </c>
      <c r="BE2392" t="s">
        <v>3</v>
      </c>
      <c r="BF2392" t="s">
        <v>3</v>
      </c>
      <c r="BG2392" t="s">
        <v>3</v>
      </c>
      <c r="BH2392">
        <v>3</v>
      </c>
      <c r="BI2392">
        <v>4</v>
      </c>
      <c r="BJ2392" t="s">
        <v>195</v>
      </c>
      <c r="BM2392">
        <v>2</v>
      </c>
      <c r="BN2392">
        <v>0</v>
      </c>
      <c r="BO2392" t="s">
        <v>3</v>
      </c>
      <c r="BP2392">
        <v>0</v>
      </c>
      <c r="BQ2392">
        <v>1</v>
      </c>
      <c r="BR2392">
        <v>0</v>
      </c>
      <c r="BS2392">
        <v>1</v>
      </c>
      <c r="BT2392">
        <v>1</v>
      </c>
      <c r="BU2392">
        <v>1</v>
      </c>
      <c r="BV2392">
        <v>1</v>
      </c>
      <c r="BW2392">
        <v>1</v>
      </c>
      <c r="BX2392">
        <v>1</v>
      </c>
      <c r="BY2392" t="s">
        <v>3</v>
      </c>
      <c r="BZ2392">
        <v>80</v>
      </c>
      <c r="CA2392">
        <v>10</v>
      </c>
      <c r="CE2392">
        <v>0</v>
      </c>
      <c r="CF2392">
        <v>0</v>
      </c>
      <c r="CG2392">
        <v>0</v>
      </c>
      <c r="CM2392">
        <v>0</v>
      </c>
      <c r="CN2392" t="s">
        <v>3</v>
      </c>
      <c r="CO2392">
        <v>0</v>
      </c>
      <c r="CP2392">
        <f t="shared" si="1954"/>
        <v>0</v>
      </c>
      <c r="CQ2392">
        <f t="shared" si="1955"/>
        <v>129.55000000000001</v>
      </c>
      <c r="CR2392">
        <f t="shared" si="1956"/>
        <v>0</v>
      </c>
      <c r="CS2392">
        <f t="shared" si="1957"/>
        <v>0</v>
      </c>
      <c r="CT2392">
        <f t="shared" si="1958"/>
        <v>0</v>
      </c>
      <c r="CU2392">
        <f t="shared" si="1959"/>
        <v>0</v>
      </c>
      <c r="CV2392">
        <f t="shared" si="1960"/>
        <v>0</v>
      </c>
      <c r="CW2392">
        <f t="shared" si="1961"/>
        <v>0</v>
      </c>
      <c r="CX2392">
        <f t="shared" si="1961"/>
        <v>0</v>
      </c>
      <c r="CY2392">
        <f t="shared" si="1962"/>
        <v>0</v>
      </c>
      <c r="CZ2392">
        <f t="shared" si="1963"/>
        <v>0</v>
      </c>
      <c r="DC2392" t="s">
        <v>3</v>
      </c>
      <c r="DD2392" t="s">
        <v>3</v>
      </c>
      <c r="DE2392" t="s">
        <v>3</v>
      </c>
      <c r="DF2392" t="s">
        <v>3</v>
      </c>
      <c r="DG2392" t="s">
        <v>3</v>
      </c>
      <c r="DH2392" t="s">
        <v>3</v>
      </c>
      <c r="DI2392" t="s">
        <v>3</v>
      </c>
      <c r="DJ2392" t="s">
        <v>3</v>
      </c>
      <c r="DK2392" t="s">
        <v>3</v>
      </c>
      <c r="DL2392" t="s">
        <v>3</v>
      </c>
      <c r="DM2392" t="s">
        <v>3</v>
      </c>
      <c r="DN2392">
        <v>0</v>
      </c>
      <c r="DO2392">
        <v>0</v>
      </c>
      <c r="DP2392">
        <v>1</v>
      </c>
      <c r="DQ2392">
        <v>1</v>
      </c>
      <c r="DU2392">
        <v>1009</v>
      </c>
      <c r="DV2392" t="s">
        <v>190</v>
      </c>
      <c r="DW2392" t="s">
        <v>190</v>
      </c>
      <c r="DX2392">
        <v>1</v>
      </c>
      <c r="EE2392">
        <v>51482692</v>
      </c>
      <c r="EF2392">
        <v>1</v>
      </c>
      <c r="EG2392" t="s">
        <v>21</v>
      </c>
      <c r="EH2392">
        <v>0</v>
      </c>
      <c r="EI2392" t="s">
        <v>3</v>
      </c>
      <c r="EJ2392">
        <v>4</v>
      </c>
      <c r="EK2392">
        <v>2</v>
      </c>
      <c r="EL2392" t="s">
        <v>186</v>
      </c>
      <c r="EM2392" t="s">
        <v>23</v>
      </c>
      <c r="EO2392" t="s">
        <v>3</v>
      </c>
      <c r="EQ2392">
        <v>0</v>
      </c>
      <c r="ER2392">
        <v>129.55000000000001</v>
      </c>
      <c r="ES2392">
        <v>129.55000000000001</v>
      </c>
      <c r="ET2392">
        <v>0</v>
      </c>
      <c r="EU2392">
        <v>0</v>
      </c>
      <c r="EV2392">
        <v>0</v>
      </c>
      <c r="EW2392">
        <v>0</v>
      </c>
      <c r="EX2392">
        <v>0</v>
      </c>
      <c r="FQ2392">
        <v>0</v>
      </c>
      <c r="FR2392">
        <f t="shared" si="1964"/>
        <v>0</v>
      </c>
      <c r="FS2392">
        <v>0</v>
      </c>
      <c r="FX2392">
        <v>80</v>
      </c>
      <c r="FY2392">
        <v>10</v>
      </c>
      <c r="GA2392" t="s">
        <v>3</v>
      </c>
      <c r="GD2392">
        <v>0</v>
      </c>
      <c r="GF2392">
        <v>326718089</v>
      </c>
      <c r="GG2392">
        <v>2</v>
      </c>
      <c r="GH2392">
        <v>1</v>
      </c>
      <c r="GI2392">
        <v>-2</v>
      </c>
      <c r="GJ2392">
        <v>0</v>
      </c>
      <c r="GK2392">
        <f>ROUND(R2392*(R12)/100,2)</f>
        <v>0</v>
      </c>
      <c r="GL2392">
        <f t="shared" si="1965"/>
        <v>0</v>
      </c>
      <c r="GM2392">
        <f t="shared" si="1966"/>
        <v>0</v>
      </c>
      <c r="GN2392">
        <f t="shared" si="1967"/>
        <v>0</v>
      </c>
      <c r="GO2392">
        <f t="shared" si="1968"/>
        <v>0</v>
      </c>
      <c r="GP2392">
        <f t="shared" si="1969"/>
        <v>0</v>
      </c>
      <c r="GR2392">
        <v>0</v>
      </c>
      <c r="GS2392">
        <v>3</v>
      </c>
      <c r="GT2392">
        <v>0</v>
      </c>
      <c r="GU2392" t="s">
        <v>3</v>
      </c>
      <c r="GV2392">
        <f t="shared" si="1970"/>
        <v>0</v>
      </c>
      <c r="GW2392">
        <v>1</v>
      </c>
      <c r="GX2392">
        <f t="shared" si="1971"/>
        <v>0</v>
      </c>
      <c r="HA2392">
        <v>0</v>
      </c>
      <c r="HB2392">
        <v>0</v>
      </c>
      <c r="HC2392">
        <f t="shared" si="1972"/>
        <v>0</v>
      </c>
      <c r="HE2392" t="s">
        <v>3</v>
      </c>
      <c r="HF2392" t="s">
        <v>3</v>
      </c>
      <c r="IK2392">
        <f t="shared" si="1973"/>
        <v>0</v>
      </c>
    </row>
    <row r="2393" spans="1:245" x14ac:dyDescent="0.2">
      <c r="A2393">
        <v>17</v>
      </c>
      <c r="B2393">
        <v>1</v>
      </c>
      <c r="C2393">
        <f>ROW(SmtRes!A817)</f>
        <v>817</v>
      </c>
      <c r="D2393">
        <f>ROW(EtalonRes!A784)</f>
        <v>784</v>
      </c>
      <c r="E2393" t="s">
        <v>282</v>
      </c>
      <c r="F2393" t="s">
        <v>197</v>
      </c>
      <c r="G2393" t="s">
        <v>198</v>
      </c>
      <c r="H2393" t="s">
        <v>184</v>
      </c>
      <c r="I2393">
        <v>0</v>
      </c>
      <c r="J2393">
        <v>0</v>
      </c>
      <c r="O2393">
        <f t="shared" si="1937"/>
        <v>0</v>
      </c>
      <c r="P2393">
        <f t="shared" si="1938"/>
        <v>0</v>
      </c>
      <c r="Q2393">
        <f t="shared" si="1939"/>
        <v>0</v>
      </c>
      <c r="R2393">
        <f t="shared" si="1940"/>
        <v>0</v>
      </c>
      <c r="S2393">
        <f t="shared" si="1941"/>
        <v>0</v>
      </c>
      <c r="T2393">
        <f t="shared" si="1942"/>
        <v>0</v>
      </c>
      <c r="U2393">
        <f t="shared" si="1943"/>
        <v>0</v>
      </c>
      <c r="V2393">
        <f t="shared" si="1944"/>
        <v>0</v>
      </c>
      <c r="W2393">
        <f t="shared" si="1945"/>
        <v>0</v>
      </c>
      <c r="X2393">
        <f t="shared" si="1946"/>
        <v>0</v>
      </c>
      <c r="Y2393">
        <f t="shared" si="1946"/>
        <v>0</v>
      </c>
      <c r="AA2393">
        <v>52421674</v>
      </c>
      <c r="AB2393">
        <f t="shared" si="1947"/>
        <v>2111.12</v>
      </c>
      <c r="AC2393">
        <f t="shared" si="1948"/>
        <v>1201.56</v>
      </c>
      <c r="AD2393">
        <f t="shared" si="1949"/>
        <v>337.7</v>
      </c>
      <c r="AE2393">
        <f t="shared" si="1950"/>
        <v>199.85</v>
      </c>
      <c r="AF2393">
        <f t="shared" si="1950"/>
        <v>571.86</v>
      </c>
      <c r="AG2393">
        <f t="shared" si="1951"/>
        <v>0</v>
      </c>
      <c r="AH2393">
        <f t="shared" si="1952"/>
        <v>2.35</v>
      </c>
      <c r="AI2393">
        <f t="shared" si="1952"/>
        <v>0</v>
      </c>
      <c r="AJ2393">
        <f t="shared" si="1953"/>
        <v>0</v>
      </c>
      <c r="AK2393">
        <v>2111.12</v>
      </c>
      <c r="AL2393">
        <v>1201.56</v>
      </c>
      <c r="AM2393">
        <v>337.7</v>
      </c>
      <c r="AN2393">
        <v>199.85</v>
      </c>
      <c r="AO2393">
        <v>571.86</v>
      </c>
      <c r="AP2393">
        <v>0</v>
      </c>
      <c r="AQ2393">
        <v>2.35</v>
      </c>
      <c r="AR2393">
        <v>0</v>
      </c>
      <c r="AS2393">
        <v>0</v>
      </c>
      <c r="AT2393">
        <v>80</v>
      </c>
      <c r="AU2393">
        <v>10</v>
      </c>
      <c r="AV2393">
        <v>1</v>
      </c>
      <c r="AW2393">
        <v>1</v>
      </c>
      <c r="AZ2393">
        <v>1</v>
      </c>
      <c r="BA2393">
        <v>1</v>
      </c>
      <c r="BB2393">
        <v>1</v>
      </c>
      <c r="BC2393">
        <v>1</v>
      </c>
      <c r="BD2393" t="s">
        <v>3</v>
      </c>
      <c r="BE2393" t="s">
        <v>3</v>
      </c>
      <c r="BF2393" t="s">
        <v>3</v>
      </c>
      <c r="BG2393" t="s">
        <v>3</v>
      </c>
      <c r="BH2393">
        <v>0</v>
      </c>
      <c r="BI2393">
        <v>4</v>
      </c>
      <c r="BJ2393" t="s">
        <v>199</v>
      </c>
      <c r="BM2393">
        <v>2</v>
      </c>
      <c r="BN2393">
        <v>0</v>
      </c>
      <c r="BO2393" t="s">
        <v>3</v>
      </c>
      <c r="BP2393">
        <v>0</v>
      </c>
      <c r="BQ2393">
        <v>1</v>
      </c>
      <c r="BR2393">
        <v>0</v>
      </c>
      <c r="BS2393">
        <v>1</v>
      </c>
      <c r="BT2393">
        <v>1</v>
      </c>
      <c r="BU2393">
        <v>1</v>
      </c>
      <c r="BV2393">
        <v>1</v>
      </c>
      <c r="BW2393">
        <v>1</v>
      </c>
      <c r="BX2393">
        <v>1</v>
      </c>
      <c r="BY2393" t="s">
        <v>3</v>
      </c>
      <c r="BZ2393">
        <v>80</v>
      </c>
      <c r="CA2393">
        <v>10</v>
      </c>
      <c r="CE2393">
        <v>0</v>
      </c>
      <c r="CF2393">
        <v>0</v>
      </c>
      <c r="CG2393">
        <v>0</v>
      </c>
      <c r="CM2393">
        <v>0</v>
      </c>
      <c r="CN2393" t="s">
        <v>3</v>
      </c>
      <c r="CO2393">
        <v>0</v>
      </c>
      <c r="CP2393">
        <f t="shared" si="1954"/>
        <v>0</v>
      </c>
      <c r="CQ2393">
        <f t="shared" si="1955"/>
        <v>1201.56</v>
      </c>
      <c r="CR2393">
        <f t="shared" si="1956"/>
        <v>337.7</v>
      </c>
      <c r="CS2393">
        <f t="shared" si="1957"/>
        <v>199.85</v>
      </c>
      <c r="CT2393">
        <f t="shared" si="1958"/>
        <v>571.86</v>
      </c>
      <c r="CU2393">
        <f t="shared" si="1959"/>
        <v>0</v>
      </c>
      <c r="CV2393">
        <f t="shared" si="1960"/>
        <v>2.35</v>
      </c>
      <c r="CW2393">
        <f t="shared" si="1961"/>
        <v>0</v>
      </c>
      <c r="CX2393">
        <f t="shared" si="1961"/>
        <v>0</v>
      </c>
      <c r="CY2393">
        <f t="shared" si="1962"/>
        <v>0</v>
      </c>
      <c r="CZ2393">
        <f t="shared" si="1963"/>
        <v>0</v>
      </c>
      <c r="DC2393" t="s">
        <v>3</v>
      </c>
      <c r="DD2393" t="s">
        <v>3</v>
      </c>
      <c r="DE2393" t="s">
        <v>3</v>
      </c>
      <c r="DF2393" t="s">
        <v>3</v>
      </c>
      <c r="DG2393" t="s">
        <v>3</v>
      </c>
      <c r="DH2393" t="s">
        <v>3</v>
      </c>
      <c r="DI2393" t="s">
        <v>3</v>
      </c>
      <c r="DJ2393" t="s">
        <v>3</v>
      </c>
      <c r="DK2393" t="s">
        <v>3</v>
      </c>
      <c r="DL2393" t="s">
        <v>3</v>
      </c>
      <c r="DM2393" t="s">
        <v>3</v>
      </c>
      <c r="DN2393">
        <v>0</v>
      </c>
      <c r="DO2393">
        <v>0</v>
      </c>
      <c r="DP2393">
        <v>1</v>
      </c>
      <c r="DQ2393">
        <v>1</v>
      </c>
      <c r="DU2393">
        <v>1005</v>
      </c>
      <c r="DV2393" t="s">
        <v>184</v>
      </c>
      <c r="DW2393" t="s">
        <v>184</v>
      </c>
      <c r="DX2393">
        <v>1</v>
      </c>
      <c r="EE2393">
        <v>51482692</v>
      </c>
      <c r="EF2393">
        <v>1</v>
      </c>
      <c r="EG2393" t="s">
        <v>21</v>
      </c>
      <c r="EH2393">
        <v>0</v>
      </c>
      <c r="EI2393" t="s">
        <v>3</v>
      </c>
      <c r="EJ2393">
        <v>4</v>
      </c>
      <c r="EK2393">
        <v>2</v>
      </c>
      <c r="EL2393" t="s">
        <v>186</v>
      </c>
      <c r="EM2393" t="s">
        <v>23</v>
      </c>
      <c r="EO2393" t="s">
        <v>3</v>
      </c>
      <c r="EQ2393">
        <v>0</v>
      </c>
      <c r="ER2393">
        <v>2111.12</v>
      </c>
      <c r="ES2393">
        <v>1201.56</v>
      </c>
      <c r="ET2393">
        <v>337.7</v>
      </c>
      <c r="EU2393">
        <v>199.85</v>
      </c>
      <c r="EV2393">
        <v>571.86</v>
      </c>
      <c r="EW2393">
        <v>2.35</v>
      </c>
      <c r="EX2393">
        <v>0</v>
      </c>
      <c r="EY2393">
        <v>0</v>
      </c>
      <c r="FQ2393">
        <v>0</v>
      </c>
      <c r="FR2393">
        <f t="shared" si="1964"/>
        <v>0</v>
      </c>
      <c r="FS2393">
        <v>0</v>
      </c>
      <c r="FX2393">
        <v>80</v>
      </c>
      <c r="FY2393">
        <v>10</v>
      </c>
      <c r="GA2393" t="s">
        <v>3</v>
      </c>
      <c r="GD2393">
        <v>0</v>
      </c>
      <c r="GF2393">
        <v>-2084179253</v>
      </c>
      <c r="GG2393">
        <v>2</v>
      </c>
      <c r="GH2393">
        <v>1</v>
      </c>
      <c r="GI2393">
        <v>-2</v>
      </c>
      <c r="GJ2393">
        <v>0</v>
      </c>
      <c r="GK2393">
        <f>ROUND(R2393*(R12)/100,2)</f>
        <v>0</v>
      </c>
      <c r="GL2393">
        <f t="shared" si="1965"/>
        <v>0</v>
      </c>
      <c r="GM2393">
        <f t="shared" si="1966"/>
        <v>0</v>
      </c>
      <c r="GN2393">
        <f t="shared" si="1967"/>
        <v>0</v>
      </c>
      <c r="GO2393">
        <f t="shared" si="1968"/>
        <v>0</v>
      </c>
      <c r="GP2393">
        <f t="shared" si="1969"/>
        <v>0</v>
      </c>
      <c r="GR2393">
        <v>0</v>
      </c>
      <c r="GS2393">
        <v>3</v>
      </c>
      <c r="GT2393">
        <v>0</v>
      </c>
      <c r="GU2393" t="s">
        <v>3</v>
      </c>
      <c r="GV2393">
        <f t="shared" si="1970"/>
        <v>0</v>
      </c>
      <c r="GW2393">
        <v>1</v>
      </c>
      <c r="GX2393">
        <f t="shared" si="1971"/>
        <v>0</v>
      </c>
      <c r="HA2393">
        <v>0</v>
      </c>
      <c r="HB2393">
        <v>0</v>
      </c>
      <c r="HC2393">
        <f t="shared" si="1972"/>
        <v>0</v>
      </c>
      <c r="HE2393" t="s">
        <v>3</v>
      </c>
      <c r="HF2393" t="s">
        <v>3</v>
      </c>
      <c r="IK2393">
        <f t="shared" si="1973"/>
        <v>0</v>
      </c>
    </row>
    <row r="2394" spans="1:245" x14ac:dyDescent="0.2">
      <c r="A2394">
        <v>17</v>
      </c>
      <c r="B2394">
        <v>1</v>
      </c>
      <c r="C2394">
        <f>ROW(SmtRes!A820)</f>
        <v>820</v>
      </c>
      <c r="D2394">
        <f>ROW(EtalonRes!A786)</f>
        <v>786</v>
      </c>
      <c r="E2394" t="s">
        <v>286</v>
      </c>
      <c r="F2394" t="s">
        <v>201</v>
      </c>
      <c r="G2394" t="s">
        <v>202</v>
      </c>
      <c r="H2394" t="s">
        <v>184</v>
      </c>
      <c r="I2394">
        <v>0</v>
      </c>
      <c r="J2394">
        <v>0</v>
      </c>
      <c r="O2394">
        <f t="shared" si="1937"/>
        <v>0</v>
      </c>
      <c r="P2394">
        <f t="shared" si="1938"/>
        <v>0</v>
      </c>
      <c r="Q2394">
        <f t="shared" si="1939"/>
        <v>0</v>
      </c>
      <c r="R2394">
        <f t="shared" si="1940"/>
        <v>0</v>
      </c>
      <c r="S2394">
        <f t="shared" si="1941"/>
        <v>0</v>
      </c>
      <c r="T2394">
        <f t="shared" si="1942"/>
        <v>0</v>
      </c>
      <c r="U2394">
        <f t="shared" si="1943"/>
        <v>0</v>
      </c>
      <c r="V2394">
        <f t="shared" si="1944"/>
        <v>0</v>
      </c>
      <c r="W2394">
        <f t="shared" si="1945"/>
        <v>0</v>
      </c>
      <c r="X2394">
        <f t="shared" si="1946"/>
        <v>0</v>
      </c>
      <c r="Y2394">
        <f t="shared" si="1946"/>
        <v>0</v>
      </c>
      <c r="AA2394">
        <v>52421674</v>
      </c>
      <c r="AB2394">
        <f t="shared" si="1947"/>
        <v>23.26</v>
      </c>
      <c r="AC2394">
        <f t="shared" si="1948"/>
        <v>11.13</v>
      </c>
      <c r="AD2394">
        <f t="shared" si="1949"/>
        <v>0</v>
      </c>
      <c r="AE2394">
        <f t="shared" si="1950"/>
        <v>0</v>
      </c>
      <c r="AF2394">
        <f t="shared" si="1950"/>
        <v>12.13</v>
      </c>
      <c r="AG2394">
        <f t="shared" si="1951"/>
        <v>0</v>
      </c>
      <c r="AH2394">
        <f t="shared" si="1952"/>
        <v>0.06</v>
      </c>
      <c r="AI2394">
        <f t="shared" si="1952"/>
        <v>0</v>
      </c>
      <c r="AJ2394">
        <f t="shared" si="1953"/>
        <v>0</v>
      </c>
      <c r="AK2394">
        <v>23.26</v>
      </c>
      <c r="AL2394">
        <v>11.13</v>
      </c>
      <c r="AM2394">
        <v>0</v>
      </c>
      <c r="AN2394">
        <v>0</v>
      </c>
      <c r="AO2394">
        <v>12.13</v>
      </c>
      <c r="AP2394">
        <v>0</v>
      </c>
      <c r="AQ2394">
        <v>0.06</v>
      </c>
      <c r="AR2394">
        <v>0</v>
      </c>
      <c r="AS2394">
        <v>0</v>
      </c>
      <c r="AT2394">
        <v>80</v>
      </c>
      <c r="AU2394">
        <v>10</v>
      </c>
      <c r="AV2394">
        <v>1</v>
      </c>
      <c r="AW2394">
        <v>1</v>
      </c>
      <c r="AZ2394">
        <v>1</v>
      </c>
      <c r="BA2394">
        <v>1</v>
      </c>
      <c r="BB2394">
        <v>1</v>
      </c>
      <c r="BC2394">
        <v>1</v>
      </c>
      <c r="BD2394" t="s">
        <v>3</v>
      </c>
      <c r="BE2394" t="s">
        <v>3</v>
      </c>
      <c r="BF2394" t="s">
        <v>3</v>
      </c>
      <c r="BG2394" t="s">
        <v>3</v>
      </c>
      <c r="BH2394">
        <v>0</v>
      </c>
      <c r="BI2394">
        <v>4</v>
      </c>
      <c r="BJ2394" t="s">
        <v>203</v>
      </c>
      <c r="BM2394">
        <v>2</v>
      </c>
      <c r="BN2394">
        <v>0</v>
      </c>
      <c r="BO2394" t="s">
        <v>3</v>
      </c>
      <c r="BP2394">
        <v>0</v>
      </c>
      <c r="BQ2394">
        <v>1</v>
      </c>
      <c r="BR2394">
        <v>0</v>
      </c>
      <c r="BS2394">
        <v>1</v>
      </c>
      <c r="BT2394">
        <v>1</v>
      </c>
      <c r="BU2394">
        <v>1</v>
      </c>
      <c r="BV2394">
        <v>1</v>
      </c>
      <c r="BW2394">
        <v>1</v>
      </c>
      <c r="BX2394">
        <v>1</v>
      </c>
      <c r="BY2394" t="s">
        <v>3</v>
      </c>
      <c r="BZ2394">
        <v>80</v>
      </c>
      <c r="CA2394">
        <v>10</v>
      </c>
      <c r="CE2394">
        <v>0</v>
      </c>
      <c r="CF2394">
        <v>0</v>
      </c>
      <c r="CG2394">
        <v>0</v>
      </c>
      <c r="CM2394">
        <v>0</v>
      </c>
      <c r="CN2394" t="s">
        <v>3</v>
      </c>
      <c r="CO2394">
        <v>0</v>
      </c>
      <c r="CP2394">
        <f t="shared" si="1954"/>
        <v>0</v>
      </c>
      <c r="CQ2394">
        <f t="shared" si="1955"/>
        <v>11.13</v>
      </c>
      <c r="CR2394">
        <f t="shared" si="1956"/>
        <v>0</v>
      </c>
      <c r="CS2394">
        <f t="shared" si="1957"/>
        <v>0</v>
      </c>
      <c r="CT2394">
        <f t="shared" si="1958"/>
        <v>12.13</v>
      </c>
      <c r="CU2394">
        <f t="shared" si="1959"/>
        <v>0</v>
      </c>
      <c r="CV2394">
        <f t="shared" si="1960"/>
        <v>0.06</v>
      </c>
      <c r="CW2394">
        <f t="shared" si="1961"/>
        <v>0</v>
      </c>
      <c r="CX2394">
        <f t="shared" si="1961"/>
        <v>0</v>
      </c>
      <c r="CY2394">
        <f t="shared" si="1962"/>
        <v>0</v>
      </c>
      <c r="CZ2394">
        <f t="shared" si="1963"/>
        <v>0</v>
      </c>
      <c r="DC2394" t="s">
        <v>3</v>
      </c>
      <c r="DD2394" t="s">
        <v>3</v>
      </c>
      <c r="DE2394" t="s">
        <v>3</v>
      </c>
      <c r="DF2394" t="s">
        <v>3</v>
      </c>
      <c r="DG2394" t="s">
        <v>3</v>
      </c>
      <c r="DH2394" t="s">
        <v>3</v>
      </c>
      <c r="DI2394" t="s">
        <v>3</v>
      </c>
      <c r="DJ2394" t="s">
        <v>3</v>
      </c>
      <c r="DK2394" t="s">
        <v>3</v>
      </c>
      <c r="DL2394" t="s">
        <v>3</v>
      </c>
      <c r="DM2394" t="s">
        <v>3</v>
      </c>
      <c r="DN2394">
        <v>0</v>
      </c>
      <c r="DO2394">
        <v>0</v>
      </c>
      <c r="DP2394">
        <v>1</v>
      </c>
      <c r="DQ2394">
        <v>1</v>
      </c>
      <c r="DU2394">
        <v>1005</v>
      </c>
      <c r="DV2394" t="s">
        <v>184</v>
      </c>
      <c r="DW2394" t="s">
        <v>184</v>
      </c>
      <c r="DX2394">
        <v>1</v>
      </c>
      <c r="EE2394">
        <v>51482692</v>
      </c>
      <c r="EF2394">
        <v>1</v>
      </c>
      <c r="EG2394" t="s">
        <v>21</v>
      </c>
      <c r="EH2394">
        <v>0</v>
      </c>
      <c r="EI2394" t="s">
        <v>3</v>
      </c>
      <c r="EJ2394">
        <v>4</v>
      </c>
      <c r="EK2394">
        <v>2</v>
      </c>
      <c r="EL2394" t="s">
        <v>186</v>
      </c>
      <c r="EM2394" t="s">
        <v>23</v>
      </c>
      <c r="EO2394" t="s">
        <v>3</v>
      </c>
      <c r="EQ2394">
        <v>0</v>
      </c>
      <c r="ER2394">
        <v>23.26</v>
      </c>
      <c r="ES2394">
        <v>11.13</v>
      </c>
      <c r="ET2394">
        <v>0</v>
      </c>
      <c r="EU2394">
        <v>0</v>
      </c>
      <c r="EV2394">
        <v>12.13</v>
      </c>
      <c r="EW2394">
        <v>0.06</v>
      </c>
      <c r="EX2394">
        <v>0</v>
      </c>
      <c r="EY2394">
        <v>0</v>
      </c>
      <c r="FQ2394">
        <v>0</v>
      </c>
      <c r="FR2394">
        <f t="shared" si="1964"/>
        <v>0</v>
      </c>
      <c r="FS2394">
        <v>0</v>
      </c>
      <c r="FX2394">
        <v>80</v>
      </c>
      <c r="FY2394">
        <v>10</v>
      </c>
      <c r="GA2394" t="s">
        <v>3</v>
      </c>
      <c r="GD2394">
        <v>0</v>
      </c>
      <c r="GF2394">
        <v>1586931192</v>
      </c>
      <c r="GG2394">
        <v>2</v>
      </c>
      <c r="GH2394">
        <v>1</v>
      </c>
      <c r="GI2394">
        <v>-2</v>
      </c>
      <c r="GJ2394">
        <v>0</v>
      </c>
      <c r="GK2394">
        <f>ROUND(R2394*(R12)/100,2)</f>
        <v>0</v>
      </c>
      <c r="GL2394">
        <f t="shared" si="1965"/>
        <v>0</v>
      </c>
      <c r="GM2394">
        <f t="shared" si="1966"/>
        <v>0</v>
      </c>
      <c r="GN2394">
        <f t="shared" si="1967"/>
        <v>0</v>
      </c>
      <c r="GO2394">
        <f t="shared" si="1968"/>
        <v>0</v>
      </c>
      <c r="GP2394">
        <f t="shared" si="1969"/>
        <v>0</v>
      </c>
      <c r="GR2394">
        <v>0</v>
      </c>
      <c r="GS2394">
        <v>3</v>
      </c>
      <c r="GT2394">
        <v>0</v>
      </c>
      <c r="GU2394" t="s">
        <v>3</v>
      </c>
      <c r="GV2394">
        <f t="shared" si="1970"/>
        <v>0</v>
      </c>
      <c r="GW2394">
        <v>1</v>
      </c>
      <c r="GX2394">
        <f t="shared" si="1971"/>
        <v>0</v>
      </c>
      <c r="HA2394">
        <v>0</v>
      </c>
      <c r="HB2394">
        <v>0</v>
      </c>
      <c r="HC2394">
        <f t="shared" si="1972"/>
        <v>0</v>
      </c>
      <c r="HE2394" t="s">
        <v>3</v>
      </c>
      <c r="HF2394" t="s">
        <v>3</v>
      </c>
      <c r="IK2394">
        <f t="shared" si="1973"/>
        <v>0</v>
      </c>
    </row>
    <row r="2395" spans="1:245" x14ac:dyDescent="0.2">
      <c r="A2395">
        <v>18</v>
      </c>
      <c r="B2395">
        <v>1</v>
      </c>
      <c r="C2395">
        <v>819</v>
      </c>
      <c r="E2395" t="s">
        <v>479</v>
      </c>
      <c r="F2395" t="s">
        <v>205</v>
      </c>
      <c r="G2395" t="s">
        <v>206</v>
      </c>
      <c r="H2395" t="s">
        <v>190</v>
      </c>
      <c r="I2395">
        <f>I2394*J2395</f>
        <v>0</v>
      </c>
      <c r="J2395">
        <v>-0.35000000000000003</v>
      </c>
      <c r="O2395">
        <f t="shared" si="1937"/>
        <v>0</v>
      </c>
      <c r="P2395">
        <f t="shared" si="1938"/>
        <v>0</v>
      </c>
      <c r="Q2395">
        <f t="shared" si="1939"/>
        <v>0</v>
      </c>
      <c r="R2395">
        <f t="shared" si="1940"/>
        <v>0</v>
      </c>
      <c r="S2395">
        <f t="shared" si="1941"/>
        <v>0</v>
      </c>
      <c r="T2395">
        <f t="shared" si="1942"/>
        <v>0</v>
      </c>
      <c r="U2395">
        <f t="shared" si="1943"/>
        <v>0</v>
      </c>
      <c r="V2395">
        <f t="shared" si="1944"/>
        <v>0</v>
      </c>
      <c r="W2395">
        <f t="shared" si="1945"/>
        <v>0</v>
      </c>
      <c r="X2395">
        <f t="shared" si="1946"/>
        <v>0</v>
      </c>
      <c r="Y2395">
        <f t="shared" si="1946"/>
        <v>0</v>
      </c>
      <c r="AA2395">
        <v>52421674</v>
      </c>
      <c r="AB2395">
        <f t="shared" si="1947"/>
        <v>31.8</v>
      </c>
      <c r="AC2395">
        <f t="shared" si="1948"/>
        <v>31.8</v>
      </c>
      <c r="AD2395">
        <f t="shared" si="1949"/>
        <v>0</v>
      </c>
      <c r="AE2395">
        <f t="shared" si="1950"/>
        <v>0</v>
      </c>
      <c r="AF2395">
        <f t="shared" si="1950"/>
        <v>0</v>
      </c>
      <c r="AG2395">
        <f t="shared" si="1951"/>
        <v>0</v>
      </c>
      <c r="AH2395">
        <f t="shared" si="1952"/>
        <v>0</v>
      </c>
      <c r="AI2395">
        <f t="shared" si="1952"/>
        <v>0</v>
      </c>
      <c r="AJ2395">
        <f t="shared" si="1953"/>
        <v>0</v>
      </c>
      <c r="AK2395">
        <v>31.8</v>
      </c>
      <c r="AL2395">
        <v>31.8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80</v>
      </c>
      <c r="AU2395">
        <v>10</v>
      </c>
      <c r="AV2395">
        <v>1</v>
      </c>
      <c r="AW2395">
        <v>1</v>
      </c>
      <c r="AZ2395">
        <v>1</v>
      </c>
      <c r="BA2395">
        <v>1</v>
      </c>
      <c r="BB2395">
        <v>1</v>
      </c>
      <c r="BC2395">
        <v>1</v>
      </c>
      <c r="BD2395" t="s">
        <v>3</v>
      </c>
      <c r="BE2395" t="s">
        <v>3</v>
      </c>
      <c r="BF2395" t="s">
        <v>3</v>
      </c>
      <c r="BG2395" t="s">
        <v>3</v>
      </c>
      <c r="BH2395">
        <v>3</v>
      </c>
      <c r="BI2395">
        <v>4</v>
      </c>
      <c r="BJ2395" t="s">
        <v>207</v>
      </c>
      <c r="BM2395">
        <v>2</v>
      </c>
      <c r="BN2395">
        <v>0</v>
      </c>
      <c r="BO2395" t="s">
        <v>3</v>
      </c>
      <c r="BP2395">
        <v>0</v>
      </c>
      <c r="BQ2395">
        <v>1</v>
      </c>
      <c r="BR2395">
        <v>1</v>
      </c>
      <c r="BS2395">
        <v>1</v>
      </c>
      <c r="BT2395">
        <v>1</v>
      </c>
      <c r="BU2395">
        <v>1</v>
      </c>
      <c r="BV2395">
        <v>1</v>
      </c>
      <c r="BW2395">
        <v>1</v>
      </c>
      <c r="BX2395">
        <v>1</v>
      </c>
      <c r="BY2395" t="s">
        <v>3</v>
      </c>
      <c r="BZ2395">
        <v>80</v>
      </c>
      <c r="CA2395">
        <v>10</v>
      </c>
      <c r="CE2395">
        <v>0</v>
      </c>
      <c r="CF2395">
        <v>0</v>
      </c>
      <c r="CG2395">
        <v>0</v>
      </c>
      <c r="CM2395">
        <v>0</v>
      </c>
      <c r="CN2395" t="s">
        <v>3</v>
      </c>
      <c r="CO2395">
        <v>0</v>
      </c>
      <c r="CP2395">
        <f t="shared" si="1954"/>
        <v>0</v>
      </c>
      <c r="CQ2395">
        <f t="shared" si="1955"/>
        <v>31.8</v>
      </c>
      <c r="CR2395">
        <f t="shared" si="1956"/>
        <v>0</v>
      </c>
      <c r="CS2395">
        <f t="shared" si="1957"/>
        <v>0</v>
      </c>
      <c r="CT2395">
        <f t="shared" si="1958"/>
        <v>0</v>
      </c>
      <c r="CU2395">
        <f t="shared" si="1959"/>
        <v>0</v>
      </c>
      <c r="CV2395">
        <f t="shared" si="1960"/>
        <v>0</v>
      </c>
      <c r="CW2395">
        <f t="shared" si="1961"/>
        <v>0</v>
      </c>
      <c r="CX2395">
        <f t="shared" si="1961"/>
        <v>0</v>
      </c>
      <c r="CY2395">
        <f t="shared" si="1962"/>
        <v>0</v>
      </c>
      <c r="CZ2395">
        <f t="shared" si="1963"/>
        <v>0</v>
      </c>
      <c r="DC2395" t="s">
        <v>3</v>
      </c>
      <c r="DD2395" t="s">
        <v>3</v>
      </c>
      <c r="DE2395" t="s">
        <v>3</v>
      </c>
      <c r="DF2395" t="s">
        <v>3</v>
      </c>
      <c r="DG2395" t="s">
        <v>3</v>
      </c>
      <c r="DH2395" t="s">
        <v>3</v>
      </c>
      <c r="DI2395" t="s">
        <v>3</v>
      </c>
      <c r="DJ2395" t="s">
        <v>3</v>
      </c>
      <c r="DK2395" t="s">
        <v>3</v>
      </c>
      <c r="DL2395" t="s">
        <v>3</v>
      </c>
      <c r="DM2395" t="s">
        <v>3</v>
      </c>
      <c r="DN2395">
        <v>0</v>
      </c>
      <c r="DO2395">
        <v>0</v>
      </c>
      <c r="DP2395">
        <v>1</v>
      </c>
      <c r="DQ2395">
        <v>1</v>
      </c>
      <c r="DU2395">
        <v>1009</v>
      </c>
      <c r="DV2395" t="s">
        <v>190</v>
      </c>
      <c r="DW2395" t="s">
        <v>190</v>
      </c>
      <c r="DX2395">
        <v>1</v>
      </c>
      <c r="EE2395">
        <v>51482692</v>
      </c>
      <c r="EF2395">
        <v>1</v>
      </c>
      <c r="EG2395" t="s">
        <v>21</v>
      </c>
      <c r="EH2395">
        <v>0</v>
      </c>
      <c r="EI2395" t="s">
        <v>3</v>
      </c>
      <c r="EJ2395">
        <v>4</v>
      </c>
      <c r="EK2395">
        <v>2</v>
      </c>
      <c r="EL2395" t="s">
        <v>186</v>
      </c>
      <c r="EM2395" t="s">
        <v>23</v>
      </c>
      <c r="EO2395" t="s">
        <v>3</v>
      </c>
      <c r="EQ2395">
        <v>32768</v>
      </c>
      <c r="ER2395">
        <v>31.8</v>
      </c>
      <c r="ES2395">
        <v>31.8</v>
      </c>
      <c r="ET2395">
        <v>0</v>
      </c>
      <c r="EU2395">
        <v>0</v>
      </c>
      <c r="EV2395">
        <v>0</v>
      </c>
      <c r="EW2395">
        <v>0</v>
      </c>
      <c r="EX2395">
        <v>0</v>
      </c>
      <c r="FQ2395">
        <v>0</v>
      </c>
      <c r="FR2395">
        <f t="shared" si="1964"/>
        <v>0</v>
      </c>
      <c r="FS2395">
        <v>0</v>
      </c>
      <c r="FX2395">
        <v>80</v>
      </c>
      <c r="FY2395">
        <v>10</v>
      </c>
      <c r="GA2395" t="s">
        <v>3</v>
      </c>
      <c r="GD2395">
        <v>0</v>
      </c>
      <c r="GF2395">
        <v>-1239380159</v>
      </c>
      <c r="GG2395">
        <v>2</v>
      </c>
      <c r="GH2395">
        <v>1</v>
      </c>
      <c r="GI2395">
        <v>-2</v>
      </c>
      <c r="GJ2395">
        <v>0</v>
      </c>
      <c r="GK2395">
        <f>ROUND(R2395*(R12)/100,2)</f>
        <v>0</v>
      </c>
      <c r="GL2395">
        <f t="shared" si="1965"/>
        <v>0</v>
      </c>
      <c r="GM2395">
        <f t="shared" si="1966"/>
        <v>0</v>
      </c>
      <c r="GN2395">
        <f t="shared" si="1967"/>
        <v>0</v>
      </c>
      <c r="GO2395">
        <f t="shared" si="1968"/>
        <v>0</v>
      </c>
      <c r="GP2395">
        <f t="shared" si="1969"/>
        <v>0</v>
      </c>
      <c r="GR2395">
        <v>0</v>
      </c>
      <c r="GS2395">
        <v>3</v>
      </c>
      <c r="GT2395">
        <v>0</v>
      </c>
      <c r="GU2395" t="s">
        <v>3</v>
      </c>
      <c r="GV2395">
        <f t="shared" si="1970"/>
        <v>0</v>
      </c>
      <c r="GW2395">
        <v>1</v>
      </c>
      <c r="GX2395">
        <f t="shared" si="1971"/>
        <v>0</v>
      </c>
      <c r="HA2395">
        <v>0</v>
      </c>
      <c r="HB2395">
        <v>0</v>
      </c>
      <c r="HC2395">
        <f t="shared" si="1972"/>
        <v>0</v>
      </c>
      <c r="HE2395" t="s">
        <v>3</v>
      </c>
      <c r="HF2395" t="s">
        <v>3</v>
      </c>
      <c r="IK2395">
        <f t="shared" si="1973"/>
        <v>0</v>
      </c>
    </row>
    <row r="2396" spans="1:245" x14ac:dyDescent="0.2">
      <c r="A2396">
        <v>18</v>
      </c>
      <c r="B2396">
        <v>1</v>
      </c>
      <c r="C2396">
        <v>820</v>
      </c>
      <c r="E2396" t="s">
        <v>480</v>
      </c>
      <c r="F2396" t="s">
        <v>209</v>
      </c>
      <c r="G2396" t="s">
        <v>210</v>
      </c>
      <c r="H2396" t="s">
        <v>27</v>
      </c>
      <c r="I2396">
        <f>I2394*J2396</f>
        <v>0</v>
      </c>
      <c r="J2396">
        <v>3.5000000000000005E-4</v>
      </c>
      <c r="O2396">
        <f t="shared" si="1937"/>
        <v>0</v>
      </c>
      <c r="P2396">
        <f t="shared" si="1938"/>
        <v>0</v>
      </c>
      <c r="Q2396">
        <f t="shared" si="1939"/>
        <v>0</v>
      </c>
      <c r="R2396">
        <f t="shared" si="1940"/>
        <v>0</v>
      </c>
      <c r="S2396">
        <f t="shared" si="1941"/>
        <v>0</v>
      </c>
      <c r="T2396">
        <f t="shared" si="1942"/>
        <v>0</v>
      </c>
      <c r="U2396">
        <f t="shared" si="1943"/>
        <v>0</v>
      </c>
      <c r="V2396">
        <f t="shared" si="1944"/>
        <v>0</v>
      </c>
      <c r="W2396">
        <f t="shared" si="1945"/>
        <v>0</v>
      </c>
      <c r="X2396">
        <f t="shared" si="1946"/>
        <v>0</v>
      </c>
      <c r="Y2396">
        <f t="shared" si="1946"/>
        <v>0</v>
      </c>
      <c r="AA2396">
        <v>52421674</v>
      </c>
      <c r="AB2396">
        <f t="shared" si="1947"/>
        <v>68136.09</v>
      </c>
      <c r="AC2396">
        <f t="shared" si="1948"/>
        <v>68136.09</v>
      </c>
      <c r="AD2396">
        <f t="shared" si="1949"/>
        <v>0</v>
      </c>
      <c r="AE2396">
        <f t="shared" si="1950"/>
        <v>0</v>
      </c>
      <c r="AF2396">
        <f t="shared" si="1950"/>
        <v>0</v>
      </c>
      <c r="AG2396">
        <f t="shared" si="1951"/>
        <v>0</v>
      </c>
      <c r="AH2396">
        <f t="shared" si="1952"/>
        <v>0</v>
      </c>
      <c r="AI2396">
        <f t="shared" si="1952"/>
        <v>0</v>
      </c>
      <c r="AJ2396">
        <f t="shared" si="1953"/>
        <v>0</v>
      </c>
      <c r="AK2396">
        <v>68136.09</v>
      </c>
      <c r="AL2396">
        <v>68136.09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80</v>
      </c>
      <c r="AU2396">
        <v>10</v>
      </c>
      <c r="AV2396">
        <v>1</v>
      </c>
      <c r="AW2396">
        <v>1</v>
      </c>
      <c r="AZ2396">
        <v>1</v>
      </c>
      <c r="BA2396">
        <v>1</v>
      </c>
      <c r="BB2396">
        <v>1</v>
      </c>
      <c r="BC2396">
        <v>1</v>
      </c>
      <c r="BD2396" t="s">
        <v>3</v>
      </c>
      <c r="BE2396" t="s">
        <v>3</v>
      </c>
      <c r="BF2396" t="s">
        <v>3</v>
      </c>
      <c r="BG2396" t="s">
        <v>3</v>
      </c>
      <c r="BH2396">
        <v>3</v>
      </c>
      <c r="BI2396">
        <v>4</v>
      </c>
      <c r="BJ2396" t="s">
        <v>211</v>
      </c>
      <c r="BM2396">
        <v>2</v>
      </c>
      <c r="BN2396">
        <v>0</v>
      </c>
      <c r="BO2396" t="s">
        <v>3</v>
      </c>
      <c r="BP2396">
        <v>0</v>
      </c>
      <c r="BQ2396">
        <v>1</v>
      </c>
      <c r="BR2396">
        <v>0</v>
      </c>
      <c r="BS2396">
        <v>1</v>
      </c>
      <c r="BT2396">
        <v>1</v>
      </c>
      <c r="BU2396">
        <v>1</v>
      </c>
      <c r="BV2396">
        <v>1</v>
      </c>
      <c r="BW2396">
        <v>1</v>
      </c>
      <c r="BX2396">
        <v>1</v>
      </c>
      <c r="BY2396" t="s">
        <v>3</v>
      </c>
      <c r="BZ2396">
        <v>80</v>
      </c>
      <c r="CA2396">
        <v>10</v>
      </c>
      <c r="CE2396">
        <v>0</v>
      </c>
      <c r="CF2396">
        <v>0</v>
      </c>
      <c r="CG2396">
        <v>0</v>
      </c>
      <c r="CM2396">
        <v>0</v>
      </c>
      <c r="CN2396" t="s">
        <v>3</v>
      </c>
      <c r="CO2396">
        <v>0</v>
      </c>
      <c r="CP2396">
        <f t="shared" si="1954"/>
        <v>0</v>
      </c>
      <c r="CQ2396">
        <f t="shared" si="1955"/>
        <v>68136.09</v>
      </c>
      <c r="CR2396">
        <f t="shared" si="1956"/>
        <v>0</v>
      </c>
      <c r="CS2396">
        <f t="shared" si="1957"/>
        <v>0</v>
      </c>
      <c r="CT2396">
        <f t="shared" si="1958"/>
        <v>0</v>
      </c>
      <c r="CU2396">
        <f t="shared" si="1959"/>
        <v>0</v>
      </c>
      <c r="CV2396">
        <f t="shared" si="1960"/>
        <v>0</v>
      </c>
      <c r="CW2396">
        <f t="shared" si="1961"/>
        <v>0</v>
      </c>
      <c r="CX2396">
        <f t="shared" si="1961"/>
        <v>0</v>
      </c>
      <c r="CY2396">
        <f t="shared" si="1962"/>
        <v>0</v>
      </c>
      <c r="CZ2396">
        <f t="shared" si="1963"/>
        <v>0</v>
      </c>
      <c r="DC2396" t="s">
        <v>3</v>
      </c>
      <c r="DD2396" t="s">
        <v>3</v>
      </c>
      <c r="DE2396" t="s">
        <v>3</v>
      </c>
      <c r="DF2396" t="s">
        <v>3</v>
      </c>
      <c r="DG2396" t="s">
        <v>3</v>
      </c>
      <c r="DH2396" t="s">
        <v>3</v>
      </c>
      <c r="DI2396" t="s">
        <v>3</v>
      </c>
      <c r="DJ2396" t="s">
        <v>3</v>
      </c>
      <c r="DK2396" t="s">
        <v>3</v>
      </c>
      <c r="DL2396" t="s">
        <v>3</v>
      </c>
      <c r="DM2396" t="s">
        <v>3</v>
      </c>
      <c r="DN2396">
        <v>0</v>
      </c>
      <c r="DO2396">
        <v>0</v>
      </c>
      <c r="DP2396">
        <v>1</v>
      </c>
      <c r="DQ2396">
        <v>1</v>
      </c>
      <c r="DU2396">
        <v>1009</v>
      </c>
      <c r="DV2396" t="s">
        <v>27</v>
      </c>
      <c r="DW2396" t="s">
        <v>27</v>
      </c>
      <c r="DX2396">
        <v>1000</v>
      </c>
      <c r="EE2396">
        <v>51482692</v>
      </c>
      <c r="EF2396">
        <v>1</v>
      </c>
      <c r="EG2396" t="s">
        <v>21</v>
      </c>
      <c r="EH2396">
        <v>0</v>
      </c>
      <c r="EI2396" t="s">
        <v>3</v>
      </c>
      <c r="EJ2396">
        <v>4</v>
      </c>
      <c r="EK2396">
        <v>2</v>
      </c>
      <c r="EL2396" t="s">
        <v>186</v>
      </c>
      <c r="EM2396" t="s">
        <v>23</v>
      </c>
      <c r="EO2396" t="s">
        <v>3</v>
      </c>
      <c r="EQ2396">
        <v>0</v>
      </c>
      <c r="ER2396">
        <v>68136.09</v>
      </c>
      <c r="ES2396">
        <v>68136.09</v>
      </c>
      <c r="ET2396">
        <v>0</v>
      </c>
      <c r="EU2396">
        <v>0</v>
      </c>
      <c r="EV2396">
        <v>0</v>
      </c>
      <c r="EW2396">
        <v>0</v>
      </c>
      <c r="EX2396">
        <v>0</v>
      </c>
      <c r="FQ2396">
        <v>0</v>
      </c>
      <c r="FR2396">
        <f t="shared" si="1964"/>
        <v>0</v>
      </c>
      <c r="FS2396">
        <v>0</v>
      </c>
      <c r="FX2396">
        <v>80</v>
      </c>
      <c r="FY2396">
        <v>10</v>
      </c>
      <c r="GA2396" t="s">
        <v>3</v>
      </c>
      <c r="GD2396">
        <v>0</v>
      </c>
      <c r="GF2396">
        <v>-1477556458</v>
      </c>
      <c r="GG2396">
        <v>2</v>
      </c>
      <c r="GH2396">
        <v>1</v>
      </c>
      <c r="GI2396">
        <v>-2</v>
      </c>
      <c r="GJ2396">
        <v>0</v>
      </c>
      <c r="GK2396">
        <f>ROUND(R2396*(R12)/100,2)</f>
        <v>0</v>
      </c>
      <c r="GL2396">
        <f t="shared" si="1965"/>
        <v>0</v>
      </c>
      <c r="GM2396">
        <f t="shared" si="1966"/>
        <v>0</v>
      </c>
      <c r="GN2396">
        <f t="shared" si="1967"/>
        <v>0</v>
      </c>
      <c r="GO2396">
        <f t="shared" si="1968"/>
        <v>0</v>
      </c>
      <c r="GP2396">
        <f t="shared" si="1969"/>
        <v>0</v>
      </c>
      <c r="GR2396">
        <v>0</v>
      </c>
      <c r="GS2396">
        <v>3</v>
      </c>
      <c r="GT2396">
        <v>0</v>
      </c>
      <c r="GU2396" t="s">
        <v>3</v>
      </c>
      <c r="GV2396">
        <f t="shared" si="1970"/>
        <v>0</v>
      </c>
      <c r="GW2396">
        <v>1</v>
      </c>
      <c r="GX2396">
        <f t="shared" si="1971"/>
        <v>0</v>
      </c>
      <c r="HA2396">
        <v>0</v>
      </c>
      <c r="HB2396">
        <v>0</v>
      </c>
      <c r="HC2396">
        <f t="shared" si="1972"/>
        <v>0</v>
      </c>
      <c r="HE2396" t="s">
        <v>3</v>
      </c>
      <c r="HF2396" t="s">
        <v>3</v>
      </c>
      <c r="IK2396">
        <f t="shared" si="1973"/>
        <v>0</v>
      </c>
    </row>
    <row r="2398" spans="1:245" x14ac:dyDescent="0.2">
      <c r="A2398" s="2">
        <v>51</v>
      </c>
      <c r="B2398" s="2">
        <f>B2386</f>
        <v>1</v>
      </c>
      <c r="C2398" s="2">
        <f>A2386</f>
        <v>5</v>
      </c>
      <c r="D2398" s="2">
        <f>ROW(A2386)</f>
        <v>2386</v>
      </c>
      <c r="E2398" s="2"/>
      <c r="F2398" s="2" t="str">
        <f>IF(F2386&lt;&gt;"",F2386,"")</f>
        <v>Новый подраздел</v>
      </c>
      <c r="G2398" s="2" t="str">
        <f>IF(G2386&lt;&gt;"",G2386,"")</f>
        <v>Нанесение разметки пешеходного перехода</v>
      </c>
      <c r="H2398" s="2">
        <v>0</v>
      </c>
      <c r="I2398" s="2"/>
      <c r="J2398" s="2"/>
      <c r="K2398" s="2"/>
      <c r="L2398" s="2"/>
      <c r="M2398" s="2"/>
      <c r="N2398" s="2"/>
      <c r="O2398" s="2">
        <f t="shared" ref="O2398:T2398" si="1974">ROUND(AB2398,2)</f>
        <v>0</v>
      </c>
      <c r="P2398" s="2">
        <f t="shared" si="1974"/>
        <v>0</v>
      </c>
      <c r="Q2398" s="2">
        <f t="shared" si="1974"/>
        <v>0</v>
      </c>
      <c r="R2398" s="2">
        <f t="shared" si="1974"/>
        <v>0</v>
      </c>
      <c r="S2398" s="2">
        <f t="shared" si="1974"/>
        <v>0</v>
      </c>
      <c r="T2398" s="2">
        <f t="shared" si="1974"/>
        <v>0</v>
      </c>
      <c r="U2398" s="2">
        <f>AH2398</f>
        <v>0</v>
      </c>
      <c r="V2398" s="2">
        <f>AI2398</f>
        <v>0</v>
      </c>
      <c r="W2398" s="2">
        <f>ROUND(AJ2398,2)</f>
        <v>0</v>
      </c>
      <c r="X2398" s="2">
        <f>ROUND(AK2398,2)</f>
        <v>0</v>
      </c>
      <c r="Y2398" s="2">
        <f>ROUND(AL2398,2)</f>
        <v>0</v>
      </c>
      <c r="Z2398" s="2"/>
      <c r="AA2398" s="2"/>
      <c r="AB2398" s="2">
        <f>ROUND(SUMIF(AA2390:AA2396,"=52421674",O2390:O2396),2)</f>
        <v>0</v>
      </c>
      <c r="AC2398" s="2">
        <f>ROUND(SUMIF(AA2390:AA2396,"=52421674",P2390:P2396),2)</f>
        <v>0</v>
      </c>
      <c r="AD2398" s="2">
        <f>ROUND(SUMIF(AA2390:AA2396,"=52421674",Q2390:Q2396),2)</f>
        <v>0</v>
      </c>
      <c r="AE2398" s="2">
        <f>ROUND(SUMIF(AA2390:AA2396,"=52421674",R2390:R2396),2)</f>
        <v>0</v>
      </c>
      <c r="AF2398" s="2">
        <f>ROUND(SUMIF(AA2390:AA2396,"=52421674",S2390:S2396),2)</f>
        <v>0</v>
      </c>
      <c r="AG2398" s="2">
        <f>ROUND(SUMIF(AA2390:AA2396,"=52421674",T2390:T2396),2)</f>
        <v>0</v>
      </c>
      <c r="AH2398" s="2">
        <f>SUMIF(AA2390:AA2396,"=52421674",U2390:U2396)</f>
        <v>0</v>
      </c>
      <c r="AI2398" s="2">
        <f>SUMIF(AA2390:AA2396,"=52421674",V2390:V2396)</f>
        <v>0</v>
      </c>
      <c r="AJ2398" s="2">
        <f>ROUND(SUMIF(AA2390:AA2396,"=52421674",W2390:W2396),2)</f>
        <v>0</v>
      </c>
      <c r="AK2398" s="2">
        <f>ROUND(SUMIF(AA2390:AA2396,"=52421674",X2390:X2396),2)</f>
        <v>0</v>
      </c>
      <c r="AL2398" s="2">
        <f>ROUND(SUMIF(AA2390:AA2396,"=52421674",Y2390:Y2396),2)</f>
        <v>0</v>
      </c>
      <c r="AM2398" s="2"/>
      <c r="AN2398" s="2"/>
      <c r="AO2398" s="2">
        <f t="shared" ref="AO2398:BD2398" si="1975">ROUND(BX2398,2)</f>
        <v>0</v>
      </c>
      <c r="AP2398" s="2">
        <f t="shared" si="1975"/>
        <v>0</v>
      </c>
      <c r="AQ2398" s="2">
        <f t="shared" si="1975"/>
        <v>0</v>
      </c>
      <c r="AR2398" s="2">
        <f t="shared" si="1975"/>
        <v>0</v>
      </c>
      <c r="AS2398" s="2">
        <f t="shared" si="1975"/>
        <v>0</v>
      </c>
      <c r="AT2398" s="2">
        <f t="shared" si="1975"/>
        <v>0</v>
      </c>
      <c r="AU2398" s="2">
        <f t="shared" si="1975"/>
        <v>0</v>
      </c>
      <c r="AV2398" s="2">
        <f t="shared" si="1975"/>
        <v>0</v>
      </c>
      <c r="AW2398" s="2">
        <f t="shared" si="1975"/>
        <v>0</v>
      </c>
      <c r="AX2398" s="2">
        <f t="shared" si="1975"/>
        <v>0</v>
      </c>
      <c r="AY2398" s="2">
        <f t="shared" si="1975"/>
        <v>0</v>
      </c>
      <c r="AZ2398" s="2">
        <f t="shared" si="1975"/>
        <v>0</v>
      </c>
      <c r="BA2398" s="2">
        <f t="shared" si="1975"/>
        <v>0</v>
      </c>
      <c r="BB2398" s="2">
        <f t="shared" si="1975"/>
        <v>0</v>
      </c>
      <c r="BC2398" s="2">
        <f t="shared" si="1975"/>
        <v>0</v>
      </c>
      <c r="BD2398" s="2">
        <f t="shared" si="1975"/>
        <v>0</v>
      </c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>
        <f>ROUND(SUMIF(AA2390:AA2396,"=52421674",FQ2390:FQ2396),2)</f>
        <v>0</v>
      </c>
      <c r="BY2398" s="2">
        <f>ROUND(SUMIF(AA2390:AA2396,"=52421674",FR2390:FR2396),2)</f>
        <v>0</v>
      </c>
      <c r="BZ2398" s="2">
        <f>ROUND(SUMIF(AA2390:AA2396,"=52421674",GL2390:GL2396),2)</f>
        <v>0</v>
      </c>
      <c r="CA2398" s="2">
        <f>ROUND(SUMIF(AA2390:AA2396,"=52421674",GM2390:GM2396),2)</f>
        <v>0</v>
      </c>
      <c r="CB2398" s="2">
        <f>ROUND(SUMIF(AA2390:AA2396,"=52421674",GN2390:GN2396),2)</f>
        <v>0</v>
      </c>
      <c r="CC2398" s="2">
        <f>ROUND(SUMIF(AA2390:AA2396,"=52421674",GO2390:GO2396),2)</f>
        <v>0</v>
      </c>
      <c r="CD2398" s="2">
        <f>ROUND(SUMIF(AA2390:AA2396,"=52421674",GP2390:GP2396),2)</f>
        <v>0</v>
      </c>
      <c r="CE2398" s="2">
        <f>AC2398-BX2398</f>
        <v>0</v>
      </c>
      <c r="CF2398" s="2">
        <f>AC2398-BY2398</f>
        <v>0</v>
      </c>
      <c r="CG2398" s="2">
        <f>BX2398-BZ2398</f>
        <v>0</v>
      </c>
      <c r="CH2398" s="2">
        <f>AC2398-BX2398-BY2398+BZ2398</f>
        <v>0</v>
      </c>
      <c r="CI2398" s="2">
        <f>BY2398-BZ2398</f>
        <v>0</v>
      </c>
      <c r="CJ2398" s="2">
        <f>ROUND(SUMIF(AA2390:AA2396,"=52421674",GX2390:GX2396),2)</f>
        <v>0</v>
      </c>
      <c r="CK2398" s="2">
        <f>ROUND(SUMIF(AA2390:AA2396,"=52421674",GY2390:GY2396),2)</f>
        <v>0</v>
      </c>
      <c r="CL2398" s="2">
        <f>ROUND(SUMIF(AA2390:AA2396,"=52421674",GZ2390:GZ2396),2)</f>
        <v>0</v>
      </c>
      <c r="CM2398" s="2">
        <f>ROUND(SUMIF(AA2390:AA2396,"=52421674",HD2390:HD2396),2)</f>
        <v>0</v>
      </c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3"/>
      <c r="DH2398" s="3"/>
      <c r="DI2398" s="3"/>
      <c r="DJ2398" s="3"/>
      <c r="DK2398" s="3"/>
      <c r="DL2398" s="3"/>
      <c r="DM2398" s="3"/>
      <c r="DN2398" s="3"/>
      <c r="DO2398" s="3"/>
      <c r="DP2398" s="3"/>
      <c r="DQ2398" s="3"/>
      <c r="DR2398" s="3"/>
      <c r="DS2398" s="3"/>
      <c r="DT2398" s="3"/>
      <c r="DU2398" s="3"/>
      <c r="DV2398" s="3"/>
      <c r="DW2398" s="3"/>
      <c r="DX2398" s="3"/>
      <c r="DY2398" s="3"/>
      <c r="DZ2398" s="3"/>
      <c r="EA2398" s="3"/>
      <c r="EB2398" s="3"/>
      <c r="EC2398" s="3"/>
      <c r="ED2398" s="3"/>
      <c r="EE2398" s="3"/>
      <c r="EF2398" s="3"/>
      <c r="EG2398" s="3"/>
      <c r="EH2398" s="3"/>
      <c r="EI2398" s="3"/>
      <c r="EJ2398" s="3"/>
      <c r="EK2398" s="3"/>
      <c r="EL2398" s="3"/>
      <c r="EM2398" s="3"/>
      <c r="EN2398" s="3"/>
      <c r="EO2398" s="3"/>
      <c r="EP2398" s="3"/>
      <c r="EQ2398" s="3"/>
      <c r="ER2398" s="3"/>
      <c r="ES2398" s="3"/>
      <c r="ET2398" s="3"/>
      <c r="EU2398" s="3"/>
      <c r="EV2398" s="3"/>
      <c r="EW2398" s="3"/>
      <c r="EX2398" s="3"/>
      <c r="EY2398" s="3"/>
      <c r="EZ2398" s="3"/>
      <c r="FA2398" s="3"/>
      <c r="FB2398" s="3"/>
      <c r="FC2398" s="3"/>
      <c r="FD2398" s="3"/>
      <c r="FE2398" s="3"/>
      <c r="FF2398" s="3"/>
      <c r="FG2398" s="3"/>
      <c r="FH2398" s="3"/>
      <c r="FI2398" s="3"/>
      <c r="FJ2398" s="3"/>
      <c r="FK2398" s="3"/>
      <c r="FL2398" s="3"/>
      <c r="FM2398" s="3"/>
      <c r="FN2398" s="3"/>
      <c r="FO2398" s="3"/>
      <c r="FP2398" s="3"/>
      <c r="FQ2398" s="3"/>
      <c r="FR2398" s="3"/>
      <c r="FS2398" s="3"/>
      <c r="FT2398" s="3"/>
      <c r="FU2398" s="3"/>
      <c r="FV2398" s="3"/>
      <c r="FW2398" s="3"/>
      <c r="FX2398" s="3"/>
      <c r="FY2398" s="3"/>
      <c r="FZ2398" s="3"/>
      <c r="GA2398" s="3"/>
      <c r="GB2398" s="3"/>
      <c r="GC2398" s="3"/>
      <c r="GD2398" s="3"/>
      <c r="GE2398" s="3"/>
      <c r="GF2398" s="3"/>
      <c r="GG2398" s="3"/>
      <c r="GH2398" s="3"/>
      <c r="GI2398" s="3"/>
      <c r="GJ2398" s="3"/>
      <c r="GK2398" s="3"/>
      <c r="GL2398" s="3"/>
      <c r="GM2398" s="3"/>
      <c r="GN2398" s="3"/>
      <c r="GO2398" s="3"/>
      <c r="GP2398" s="3"/>
      <c r="GQ2398" s="3"/>
      <c r="GR2398" s="3"/>
      <c r="GS2398" s="3"/>
      <c r="GT2398" s="3"/>
      <c r="GU2398" s="3"/>
      <c r="GV2398" s="3"/>
      <c r="GW2398" s="3"/>
      <c r="GX2398" s="3">
        <v>0</v>
      </c>
    </row>
    <row r="2400" spans="1:245" x14ac:dyDescent="0.2">
      <c r="A2400" s="4">
        <v>50</v>
      </c>
      <c r="B2400" s="4">
        <v>0</v>
      </c>
      <c r="C2400" s="4">
        <v>0</v>
      </c>
      <c r="D2400" s="4">
        <v>1</v>
      </c>
      <c r="E2400" s="4">
        <v>201</v>
      </c>
      <c r="F2400" s="4">
        <f>ROUND(Source!O2398,O2400)</f>
        <v>0</v>
      </c>
      <c r="G2400" s="4" t="s">
        <v>74</v>
      </c>
      <c r="H2400" s="4" t="s">
        <v>75</v>
      </c>
      <c r="I2400" s="4"/>
      <c r="J2400" s="4"/>
      <c r="K2400" s="4">
        <v>201</v>
      </c>
      <c r="L2400" s="4">
        <v>1</v>
      </c>
      <c r="M2400" s="4">
        <v>3</v>
      </c>
      <c r="N2400" s="4" t="s">
        <v>3</v>
      </c>
      <c r="O2400" s="4">
        <v>2</v>
      </c>
      <c r="P2400" s="4"/>
      <c r="Q2400" s="4"/>
      <c r="R2400" s="4"/>
      <c r="S2400" s="4"/>
      <c r="T2400" s="4"/>
      <c r="U2400" s="4"/>
      <c r="V2400" s="4"/>
      <c r="W2400" s="4"/>
    </row>
    <row r="2401" spans="1:23" x14ac:dyDescent="0.2">
      <c r="A2401" s="4">
        <v>50</v>
      </c>
      <c r="B2401" s="4">
        <v>0</v>
      </c>
      <c r="C2401" s="4">
        <v>0</v>
      </c>
      <c r="D2401" s="4">
        <v>1</v>
      </c>
      <c r="E2401" s="4">
        <v>202</v>
      </c>
      <c r="F2401" s="4">
        <f>ROUND(Source!P2398,O2401)</f>
        <v>0</v>
      </c>
      <c r="G2401" s="4" t="s">
        <v>76</v>
      </c>
      <c r="H2401" s="4" t="s">
        <v>77</v>
      </c>
      <c r="I2401" s="4"/>
      <c r="J2401" s="4"/>
      <c r="K2401" s="4">
        <v>202</v>
      </c>
      <c r="L2401" s="4">
        <v>2</v>
      </c>
      <c r="M2401" s="4">
        <v>3</v>
      </c>
      <c r="N2401" s="4" t="s">
        <v>3</v>
      </c>
      <c r="O2401" s="4">
        <v>2</v>
      </c>
      <c r="P2401" s="4"/>
      <c r="Q2401" s="4"/>
      <c r="R2401" s="4"/>
      <c r="S2401" s="4"/>
      <c r="T2401" s="4"/>
      <c r="U2401" s="4"/>
      <c r="V2401" s="4"/>
      <c r="W2401" s="4"/>
    </row>
    <row r="2402" spans="1:23" x14ac:dyDescent="0.2">
      <c r="A2402" s="4">
        <v>50</v>
      </c>
      <c r="B2402" s="4">
        <v>0</v>
      </c>
      <c r="C2402" s="4">
        <v>0</v>
      </c>
      <c r="D2402" s="4">
        <v>1</v>
      </c>
      <c r="E2402" s="4">
        <v>222</v>
      </c>
      <c r="F2402" s="4">
        <f>ROUND(Source!AO2398,O2402)</f>
        <v>0</v>
      </c>
      <c r="G2402" s="4" t="s">
        <v>78</v>
      </c>
      <c r="H2402" s="4" t="s">
        <v>79</v>
      </c>
      <c r="I2402" s="4"/>
      <c r="J2402" s="4"/>
      <c r="K2402" s="4">
        <v>222</v>
      </c>
      <c r="L2402" s="4">
        <v>3</v>
      </c>
      <c r="M2402" s="4">
        <v>3</v>
      </c>
      <c r="N2402" s="4" t="s">
        <v>3</v>
      </c>
      <c r="O2402" s="4">
        <v>2</v>
      </c>
      <c r="P2402" s="4"/>
      <c r="Q2402" s="4"/>
      <c r="R2402" s="4"/>
      <c r="S2402" s="4"/>
      <c r="T2402" s="4"/>
      <c r="U2402" s="4"/>
      <c r="V2402" s="4"/>
      <c r="W2402" s="4"/>
    </row>
    <row r="2403" spans="1:23" x14ac:dyDescent="0.2">
      <c r="A2403" s="4">
        <v>50</v>
      </c>
      <c r="B2403" s="4">
        <v>0</v>
      </c>
      <c r="C2403" s="4">
        <v>0</v>
      </c>
      <c r="D2403" s="4">
        <v>1</v>
      </c>
      <c r="E2403" s="4">
        <v>225</v>
      </c>
      <c r="F2403" s="4">
        <f>ROUND(Source!AV2398,O2403)</f>
        <v>0</v>
      </c>
      <c r="G2403" s="4" t="s">
        <v>80</v>
      </c>
      <c r="H2403" s="4" t="s">
        <v>81</v>
      </c>
      <c r="I2403" s="4"/>
      <c r="J2403" s="4"/>
      <c r="K2403" s="4">
        <v>225</v>
      </c>
      <c r="L2403" s="4">
        <v>4</v>
      </c>
      <c r="M2403" s="4">
        <v>3</v>
      </c>
      <c r="N2403" s="4" t="s">
        <v>3</v>
      </c>
      <c r="O2403" s="4">
        <v>2</v>
      </c>
      <c r="P2403" s="4"/>
      <c r="Q2403" s="4"/>
      <c r="R2403" s="4"/>
      <c r="S2403" s="4"/>
      <c r="T2403" s="4"/>
      <c r="U2403" s="4"/>
      <c r="V2403" s="4"/>
      <c r="W2403" s="4"/>
    </row>
    <row r="2404" spans="1:23" x14ac:dyDescent="0.2">
      <c r="A2404" s="4">
        <v>50</v>
      </c>
      <c r="B2404" s="4">
        <v>0</v>
      </c>
      <c r="C2404" s="4">
        <v>0</v>
      </c>
      <c r="D2404" s="4">
        <v>1</v>
      </c>
      <c r="E2404" s="4">
        <v>226</v>
      </c>
      <c r="F2404" s="4">
        <f>ROUND(Source!AW2398,O2404)</f>
        <v>0</v>
      </c>
      <c r="G2404" s="4" t="s">
        <v>82</v>
      </c>
      <c r="H2404" s="4" t="s">
        <v>83</v>
      </c>
      <c r="I2404" s="4"/>
      <c r="J2404" s="4"/>
      <c r="K2404" s="4">
        <v>226</v>
      </c>
      <c r="L2404" s="4">
        <v>5</v>
      </c>
      <c r="M2404" s="4">
        <v>3</v>
      </c>
      <c r="N2404" s="4" t="s">
        <v>3</v>
      </c>
      <c r="O2404" s="4">
        <v>2</v>
      </c>
      <c r="P2404" s="4"/>
      <c r="Q2404" s="4"/>
      <c r="R2404" s="4"/>
      <c r="S2404" s="4"/>
      <c r="T2404" s="4"/>
      <c r="U2404" s="4"/>
      <c r="V2404" s="4"/>
      <c r="W2404" s="4"/>
    </row>
    <row r="2405" spans="1:23" x14ac:dyDescent="0.2">
      <c r="A2405" s="4">
        <v>50</v>
      </c>
      <c r="B2405" s="4">
        <v>0</v>
      </c>
      <c r="C2405" s="4">
        <v>0</v>
      </c>
      <c r="D2405" s="4">
        <v>1</v>
      </c>
      <c r="E2405" s="4">
        <v>227</v>
      </c>
      <c r="F2405" s="4">
        <f>ROUND(Source!AX2398,O2405)</f>
        <v>0</v>
      </c>
      <c r="G2405" s="4" t="s">
        <v>84</v>
      </c>
      <c r="H2405" s="4" t="s">
        <v>85</v>
      </c>
      <c r="I2405" s="4"/>
      <c r="J2405" s="4"/>
      <c r="K2405" s="4">
        <v>227</v>
      </c>
      <c r="L2405" s="4">
        <v>6</v>
      </c>
      <c r="M2405" s="4">
        <v>3</v>
      </c>
      <c r="N2405" s="4" t="s">
        <v>3</v>
      </c>
      <c r="O2405" s="4">
        <v>2</v>
      </c>
      <c r="P2405" s="4"/>
      <c r="Q2405" s="4"/>
      <c r="R2405" s="4"/>
      <c r="S2405" s="4"/>
      <c r="T2405" s="4"/>
      <c r="U2405" s="4"/>
      <c r="V2405" s="4"/>
      <c r="W2405" s="4"/>
    </row>
    <row r="2406" spans="1:23" x14ac:dyDescent="0.2">
      <c r="A2406" s="4">
        <v>50</v>
      </c>
      <c r="B2406" s="4">
        <v>0</v>
      </c>
      <c r="C2406" s="4">
        <v>0</v>
      </c>
      <c r="D2406" s="4">
        <v>1</v>
      </c>
      <c r="E2406" s="4">
        <v>228</v>
      </c>
      <c r="F2406" s="4">
        <f>ROUND(Source!AY2398,O2406)</f>
        <v>0</v>
      </c>
      <c r="G2406" s="4" t="s">
        <v>86</v>
      </c>
      <c r="H2406" s="4" t="s">
        <v>87</v>
      </c>
      <c r="I2406" s="4"/>
      <c r="J2406" s="4"/>
      <c r="K2406" s="4">
        <v>228</v>
      </c>
      <c r="L2406" s="4">
        <v>7</v>
      </c>
      <c r="M2406" s="4">
        <v>3</v>
      </c>
      <c r="N2406" s="4" t="s">
        <v>3</v>
      </c>
      <c r="O2406" s="4">
        <v>2</v>
      </c>
      <c r="P2406" s="4"/>
      <c r="Q2406" s="4"/>
      <c r="R2406" s="4"/>
      <c r="S2406" s="4"/>
      <c r="T2406" s="4"/>
      <c r="U2406" s="4"/>
      <c r="V2406" s="4"/>
      <c r="W2406" s="4"/>
    </row>
    <row r="2407" spans="1:23" x14ac:dyDescent="0.2">
      <c r="A2407" s="4">
        <v>50</v>
      </c>
      <c r="B2407" s="4">
        <v>0</v>
      </c>
      <c r="C2407" s="4">
        <v>0</v>
      </c>
      <c r="D2407" s="4">
        <v>1</v>
      </c>
      <c r="E2407" s="4">
        <v>216</v>
      </c>
      <c r="F2407" s="4">
        <f>ROUND(Source!AP2398,O2407)</f>
        <v>0</v>
      </c>
      <c r="G2407" s="4" t="s">
        <v>88</v>
      </c>
      <c r="H2407" s="4" t="s">
        <v>89</v>
      </c>
      <c r="I2407" s="4"/>
      <c r="J2407" s="4"/>
      <c r="K2407" s="4">
        <v>216</v>
      </c>
      <c r="L2407" s="4">
        <v>8</v>
      </c>
      <c r="M2407" s="4">
        <v>3</v>
      </c>
      <c r="N2407" s="4" t="s">
        <v>3</v>
      </c>
      <c r="O2407" s="4">
        <v>2</v>
      </c>
      <c r="P2407" s="4"/>
      <c r="Q2407" s="4"/>
      <c r="R2407" s="4"/>
      <c r="S2407" s="4"/>
      <c r="T2407" s="4"/>
      <c r="U2407" s="4"/>
      <c r="V2407" s="4"/>
      <c r="W2407" s="4"/>
    </row>
    <row r="2408" spans="1:23" x14ac:dyDescent="0.2">
      <c r="A2408" s="4">
        <v>50</v>
      </c>
      <c r="B2408" s="4">
        <v>0</v>
      </c>
      <c r="C2408" s="4">
        <v>0</v>
      </c>
      <c r="D2408" s="4">
        <v>1</v>
      </c>
      <c r="E2408" s="4">
        <v>223</v>
      </c>
      <c r="F2408" s="4">
        <f>ROUND(Source!AQ2398,O2408)</f>
        <v>0</v>
      </c>
      <c r="G2408" s="4" t="s">
        <v>90</v>
      </c>
      <c r="H2408" s="4" t="s">
        <v>91</v>
      </c>
      <c r="I2408" s="4"/>
      <c r="J2408" s="4"/>
      <c r="K2408" s="4">
        <v>223</v>
      </c>
      <c r="L2408" s="4">
        <v>9</v>
      </c>
      <c r="M2408" s="4">
        <v>3</v>
      </c>
      <c r="N2408" s="4" t="s">
        <v>3</v>
      </c>
      <c r="O2408" s="4">
        <v>2</v>
      </c>
      <c r="P2408" s="4"/>
      <c r="Q2408" s="4"/>
      <c r="R2408" s="4"/>
      <c r="S2408" s="4"/>
      <c r="T2408" s="4"/>
      <c r="U2408" s="4"/>
      <c r="V2408" s="4"/>
      <c r="W2408" s="4"/>
    </row>
    <row r="2409" spans="1:23" x14ac:dyDescent="0.2">
      <c r="A2409" s="4">
        <v>50</v>
      </c>
      <c r="B2409" s="4">
        <v>0</v>
      </c>
      <c r="C2409" s="4">
        <v>0</v>
      </c>
      <c r="D2409" s="4">
        <v>1</v>
      </c>
      <c r="E2409" s="4">
        <v>229</v>
      </c>
      <c r="F2409" s="4">
        <f>ROUND(Source!AZ2398,O2409)</f>
        <v>0</v>
      </c>
      <c r="G2409" s="4" t="s">
        <v>92</v>
      </c>
      <c r="H2409" s="4" t="s">
        <v>93</v>
      </c>
      <c r="I2409" s="4"/>
      <c r="J2409" s="4"/>
      <c r="K2409" s="4">
        <v>229</v>
      </c>
      <c r="L2409" s="4">
        <v>10</v>
      </c>
      <c r="M2409" s="4">
        <v>3</v>
      </c>
      <c r="N2409" s="4" t="s">
        <v>3</v>
      </c>
      <c r="O2409" s="4">
        <v>2</v>
      </c>
      <c r="P2409" s="4"/>
      <c r="Q2409" s="4"/>
      <c r="R2409" s="4"/>
      <c r="S2409" s="4"/>
      <c r="T2409" s="4"/>
      <c r="U2409" s="4"/>
      <c r="V2409" s="4"/>
      <c r="W2409" s="4"/>
    </row>
    <row r="2410" spans="1:23" x14ac:dyDescent="0.2">
      <c r="A2410" s="4">
        <v>50</v>
      </c>
      <c r="B2410" s="4">
        <v>0</v>
      </c>
      <c r="C2410" s="4">
        <v>0</v>
      </c>
      <c r="D2410" s="4">
        <v>1</v>
      </c>
      <c r="E2410" s="4">
        <v>203</v>
      </c>
      <c r="F2410" s="4">
        <f>ROUND(Source!Q2398,O2410)</f>
        <v>0</v>
      </c>
      <c r="G2410" s="4" t="s">
        <v>94</v>
      </c>
      <c r="H2410" s="4" t="s">
        <v>95</v>
      </c>
      <c r="I2410" s="4"/>
      <c r="J2410" s="4"/>
      <c r="K2410" s="4">
        <v>203</v>
      </c>
      <c r="L2410" s="4">
        <v>11</v>
      </c>
      <c r="M2410" s="4">
        <v>3</v>
      </c>
      <c r="N2410" s="4" t="s">
        <v>3</v>
      </c>
      <c r="O2410" s="4">
        <v>2</v>
      </c>
      <c r="P2410" s="4"/>
      <c r="Q2410" s="4"/>
      <c r="R2410" s="4"/>
      <c r="S2410" s="4"/>
      <c r="T2410" s="4"/>
      <c r="U2410" s="4"/>
      <c r="V2410" s="4"/>
      <c r="W2410" s="4"/>
    </row>
    <row r="2411" spans="1:23" x14ac:dyDescent="0.2">
      <c r="A2411" s="4">
        <v>50</v>
      </c>
      <c r="B2411" s="4">
        <v>0</v>
      </c>
      <c r="C2411" s="4">
        <v>0</v>
      </c>
      <c r="D2411" s="4">
        <v>1</v>
      </c>
      <c r="E2411" s="4">
        <v>231</v>
      </c>
      <c r="F2411" s="4">
        <f>ROUND(Source!BB2398,O2411)</f>
        <v>0</v>
      </c>
      <c r="G2411" s="4" t="s">
        <v>96</v>
      </c>
      <c r="H2411" s="4" t="s">
        <v>97</v>
      </c>
      <c r="I2411" s="4"/>
      <c r="J2411" s="4"/>
      <c r="K2411" s="4">
        <v>231</v>
      </c>
      <c r="L2411" s="4">
        <v>12</v>
      </c>
      <c r="M2411" s="4">
        <v>3</v>
      </c>
      <c r="N2411" s="4" t="s">
        <v>3</v>
      </c>
      <c r="O2411" s="4">
        <v>2</v>
      </c>
      <c r="P2411" s="4"/>
      <c r="Q2411" s="4"/>
      <c r="R2411" s="4"/>
      <c r="S2411" s="4"/>
      <c r="T2411" s="4"/>
      <c r="U2411" s="4"/>
      <c r="V2411" s="4"/>
      <c r="W2411" s="4"/>
    </row>
    <row r="2412" spans="1:23" x14ac:dyDescent="0.2">
      <c r="A2412" s="4">
        <v>50</v>
      </c>
      <c r="B2412" s="4">
        <v>0</v>
      </c>
      <c r="C2412" s="4">
        <v>0</v>
      </c>
      <c r="D2412" s="4">
        <v>1</v>
      </c>
      <c r="E2412" s="4">
        <v>204</v>
      </c>
      <c r="F2412" s="4">
        <f>ROUND(Source!R2398,O2412)</f>
        <v>0</v>
      </c>
      <c r="G2412" s="4" t="s">
        <v>98</v>
      </c>
      <c r="H2412" s="4" t="s">
        <v>99</v>
      </c>
      <c r="I2412" s="4"/>
      <c r="J2412" s="4"/>
      <c r="K2412" s="4">
        <v>204</v>
      </c>
      <c r="L2412" s="4">
        <v>13</v>
      </c>
      <c r="M2412" s="4">
        <v>3</v>
      </c>
      <c r="N2412" s="4" t="s">
        <v>3</v>
      </c>
      <c r="O2412" s="4">
        <v>2</v>
      </c>
      <c r="P2412" s="4"/>
      <c r="Q2412" s="4"/>
      <c r="R2412" s="4"/>
      <c r="S2412" s="4"/>
      <c r="T2412" s="4"/>
      <c r="U2412" s="4"/>
      <c r="V2412" s="4"/>
      <c r="W2412" s="4"/>
    </row>
    <row r="2413" spans="1:23" x14ac:dyDescent="0.2">
      <c r="A2413" s="4">
        <v>50</v>
      </c>
      <c r="B2413" s="4">
        <v>0</v>
      </c>
      <c r="C2413" s="4">
        <v>0</v>
      </c>
      <c r="D2413" s="4">
        <v>1</v>
      </c>
      <c r="E2413" s="4">
        <v>205</v>
      </c>
      <c r="F2413" s="4">
        <f>ROUND(Source!S2398,O2413)</f>
        <v>0</v>
      </c>
      <c r="G2413" s="4" t="s">
        <v>100</v>
      </c>
      <c r="H2413" s="4" t="s">
        <v>101</v>
      </c>
      <c r="I2413" s="4"/>
      <c r="J2413" s="4"/>
      <c r="K2413" s="4">
        <v>205</v>
      </c>
      <c r="L2413" s="4">
        <v>14</v>
      </c>
      <c r="M2413" s="4">
        <v>3</v>
      </c>
      <c r="N2413" s="4" t="s">
        <v>3</v>
      </c>
      <c r="O2413" s="4">
        <v>2</v>
      </c>
      <c r="P2413" s="4"/>
      <c r="Q2413" s="4"/>
      <c r="R2413" s="4"/>
      <c r="S2413" s="4"/>
      <c r="T2413" s="4"/>
      <c r="U2413" s="4"/>
      <c r="V2413" s="4"/>
      <c r="W2413" s="4"/>
    </row>
    <row r="2414" spans="1:23" x14ac:dyDescent="0.2">
      <c r="A2414" s="4">
        <v>50</v>
      </c>
      <c r="B2414" s="4">
        <v>0</v>
      </c>
      <c r="C2414" s="4">
        <v>0</v>
      </c>
      <c r="D2414" s="4">
        <v>1</v>
      </c>
      <c r="E2414" s="4">
        <v>232</v>
      </c>
      <c r="F2414" s="4">
        <f>ROUND(Source!BC2398,O2414)</f>
        <v>0</v>
      </c>
      <c r="G2414" s="4" t="s">
        <v>102</v>
      </c>
      <c r="H2414" s="4" t="s">
        <v>103</v>
      </c>
      <c r="I2414" s="4"/>
      <c r="J2414" s="4"/>
      <c r="K2414" s="4">
        <v>232</v>
      </c>
      <c r="L2414" s="4">
        <v>15</v>
      </c>
      <c r="M2414" s="4">
        <v>3</v>
      </c>
      <c r="N2414" s="4" t="s">
        <v>3</v>
      </c>
      <c r="O2414" s="4">
        <v>2</v>
      </c>
      <c r="P2414" s="4"/>
      <c r="Q2414" s="4"/>
      <c r="R2414" s="4"/>
      <c r="S2414" s="4"/>
      <c r="T2414" s="4"/>
      <c r="U2414" s="4"/>
      <c r="V2414" s="4"/>
      <c r="W2414" s="4"/>
    </row>
    <row r="2415" spans="1:23" x14ac:dyDescent="0.2">
      <c r="A2415" s="4">
        <v>50</v>
      </c>
      <c r="B2415" s="4">
        <v>0</v>
      </c>
      <c r="C2415" s="4">
        <v>0</v>
      </c>
      <c r="D2415" s="4">
        <v>1</v>
      </c>
      <c r="E2415" s="4">
        <v>214</v>
      </c>
      <c r="F2415" s="4">
        <f>ROUND(Source!AS2398,O2415)</f>
        <v>0</v>
      </c>
      <c r="G2415" s="4" t="s">
        <v>104</v>
      </c>
      <c r="H2415" s="4" t="s">
        <v>105</v>
      </c>
      <c r="I2415" s="4"/>
      <c r="J2415" s="4"/>
      <c r="K2415" s="4">
        <v>214</v>
      </c>
      <c r="L2415" s="4">
        <v>16</v>
      </c>
      <c r="M2415" s="4">
        <v>3</v>
      </c>
      <c r="N2415" s="4" t="s">
        <v>3</v>
      </c>
      <c r="O2415" s="4">
        <v>2</v>
      </c>
      <c r="P2415" s="4"/>
      <c r="Q2415" s="4"/>
      <c r="R2415" s="4"/>
      <c r="S2415" s="4"/>
      <c r="T2415" s="4"/>
      <c r="U2415" s="4"/>
      <c r="V2415" s="4"/>
      <c r="W2415" s="4"/>
    </row>
    <row r="2416" spans="1:23" x14ac:dyDescent="0.2">
      <c r="A2416" s="4">
        <v>50</v>
      </c>
      <c r="B2416" s="4">
        <v>0</v>
      </c>
      <c r="C2416" s="4">
        <v>0</v>
      </c>
      <c r="D2416" s="4">
        <v>1</v>
      </c>
      <c r="E2416" s="4">
        <v>215</v>
      </c>
      <c r="F2416" s="4">
        <f>ROUND(Source!AT2398,O2416)</f>
        <v>0</v>
      </c>
      <c r="G2416" s="4" t="s">
        <v>106</v>
      </c>
      <c r="H2416" s="4" t="s">
        <v>107</v>
      </c>
      <c r="I2416" s="4"/>
      <c r="J2416" s="4"/>
      <c r="K2416" s="4">
        <v>215</v>
      </c>
      <c r="L2416" s="4">
        <v>17</v>
      </c>
      <c r="M2416" s="4">
        <v>3</v>
      </c>
      <c r="N2416" s="4" t="s">
        <v>3</v>
      </c>
      <c r="O2416" s="4">
        <v>2</v>
      </c>
      <c r="P2416" s="4"/>
      <c r="Q2416" s="4"/>
      <c r="R2416" s="4"/>
      <c r="S2416" s="4"/>
      <c r="T2416" s="4"/>
      <c r="U2416" s="4"/>
      <c r="V2416" s="4"/>
      <c r="W2416" s="4"/>
    </row>
    <row r="2417" spans="1:206" x14ac:dyDescent="0.2">
      <c r="A2417" s="4">
        <v>50</v>
      </c>
      <c r="B2417" s="4">
        <v>0</v>
      </c>
      <c r="C2417" s="4">
        <v>0</v>
      </c>
      <c r="D2417" s="4">
        <v>1</v>
      </c>
      <c r="E2417" s="4">
        <v>217</v>
      </c>
      <c r="F2417" s="4">
        <f>ROUND(Source!AU2398,O2417)</f>
        <v>0</v>
      </c>
      <c r="G2417" s="4" t="s">
        <v>108</v>
      </c>
      <c r="H2417" s="4" t="s">
        <v>109</v>
      </c>
      <c r="I2417" s="4"/>
      <c r="J2417" s="4"/>
      <c r="K2417" s="4">
        <v>217</v>
      </c>
      <c r="L2417" s="4">
        <v>18</v>
      </c>
      <c r="M2417" s="4">
        <v>3</v>
      </c>
      <c r="N2417" s="4" t="s">
        <v>3</v>
      </c>
      <c r="O2417" s="4">
        <v>2</v>
      </c>
      <c r="P2417" s="4"/>
      <c r="Q2417" s="4"/>
      <c r="R2417" s="4"/>
      <c r="S2417" s="4"/>
      <c r="T2417" s="4"/>
      <c r="U2417" s="4"/>
      <c r="V2417" s="4"/>
      <c r="W2417" s="4"/>
    </row>
    <row r="2418" spans="1:206" x14ac:dyDescent="0.2">
      <c r="A2418" s="4">
        <v>50</v>
      </c>
      <c r="B2418" s="4">
        <v>0</v>
      </c>
      <c r="C2418" s="4">
        <v>0</v>
      </c>
      <c r="D2418" s="4">
        <v>1</v>
      </c>
      <c r="E2418" s="4">
        <v>230</v>
      </c>
      <c r="F2418" s="4">
        <f>ROUND(Source!BA2398,O2418)</f>
        <v>0</v>
      </c>
      <c r="G2418" s="4" t="s">
        <v>110</v>
      </c>
      <c r="H2418" s="4" t="s">
        <v>111</v>
      </c>
      <c r="I2418" s="4"/>
      <c r="J2418" s="4"/>
      <c r="K2418" s="4">
        <v>230</v>
      </c>
      <c r="L2418" s="4">
        <v>19</v>
      </c>
      <c r="M2418" s="4">
        <v>3</v>
      </c>
      <c r="N2418" s="4" t="s">
        <v>3</v>
      </c>
      <c r="O2418" s="4">
        <v>2</v>
      </c>
      <c r="P2418" s="4"/>
      <c r="Q2418" s="4"/>
      <c r="R2418" s="4"/>
      <c r="S2418" s="4"/>
      <c r="T2418" s="4"/>
      <c r="U2418" s="4"/>
      <c r="V2418" s="4"/>
      <c r="W2418" s="4"/>
    </row>
    <row r="2419" spans="1:206" x14ac:dyDescent="0.2">
      <c r="A2419" s="4">
        <v>50</v>
      </c>
      <c r="B2419" s="4">
        <v>0</v>
      </c>
      <c r="C2419" s="4">
        <v>0</v>
      </c>
      <c r="D2419" s="4">
        <v>1</v>
      </c>
      <c r="E2419" s="4">
        <v>206</v>
      </c>
      <c r="F2419" s="4">
        <f>ROUND(Source!T2398,O2419)</f>
        <v>0</v>
      </c>
      <c r="G2419" s="4" t="s">
        <v>112</v>
      </c>
      <c r="H2419" s="4" t="s">
        <v>113</v>
      </c>
      <c r="I2419" s="4"/>
      <c r="J2419" s="4"/>
      <c r="K2419" s="4">
        <v>206</v>
      </c>
      <c r="L2419" s="4">
        <v>20</v>
      </c>
      <c r="M2419" s="4">
        <v>3</v>
      </c>
      <c r="N2419" s="4" t="s">
        <v>3</v>
      </c>
      <c r="O2419" s="4">
        <v>2</v>
      </c>
      <c r="P2419" s="4"/>
      <c r="Q2419" s="4"/>
      <c r="R2419" s="4"/>
      <c r="S2419" s="4"/>
      <c r="T2419" s="4"/>
      <c r="U2419" s="4"/>
      <c r="V2419" s="4"/>
      <c r="W2419" s="4"/>
    </row>
    <row r="2420" spans="1:206" x14ac:dyDescent="0.2">
      <c r="A2420" s="4">
        <v>50</v>
      </c>
      <c r="B2420" s="4">
        <v>0</v>
      </c>
      <c r="C2420" s="4">
        <v>0</v>
      </c>
      <c r="D2420" s="4">
        <v>1</v>
      </c>
      <c r="E2420" s="4">
        <v>207</v>
      </c>
      <c r="F2420" s="4">
        <f>Source!U2398</f>
        <v>0</v>
      </c>
      <c r="G2420" s="4" t="s">
        <v>114</v>
      </c>
      <c r="H2420" s="4" t="s">
        <v>115</v>
      </c>
      <c r="I2420" s="4"/>
      <c r="J2420" s="4"/>
      <c r="K2420" s="4">
        <v>207</v>
      </c>
      <c r="L2420" s="4">
        <v>21</v>
      </c>
      <c r="M2420" s="4">
        <v>3</v>
      </c>
      <c r="N2420" s="4" t="s">
        <v>3</v>
      </c>
      <c r="O2420" s="4">
        <v>-1</v>
      </c>
      <c r="P2420" s="4"/>
      <c r="Q2420" s="4"/>
      <c r="R2420" s="4"/>
      <c r="S2420" s="4"/>
      <c r="T2420" s="4"/>
      <c r="U2420" s="4"/>
      <c r="V2420" s="4"/>
      <c r="W2420" s="4"/>
    </row>
    <row r="2421" spans="1:206" x14ac:dyDescent="0.2">
      <c r="A2421" s="4">
        <v>50</v>
      </c>
      <c r="B2421" s="4">
        <v>0</v>
      </c>
      <c r="C2421" s="4">
        <v>0</v>
      </c>
      <c r="D2421" s="4">
        <v>1</v>
      </c>
      <c r="E2421" s="4">
        <v>208</v>
      </c>
      <c r="F2421" s="4">
        <f>Source!V2398</f>
        <v>0</v>
      </c>
      <c r="G2421" s="4" t="s">
        <v>116</v>
      </c>
      <c r="H2421" s="4" t="s">
        <v>117</v>
      </c>
      <c r="I2421" s="4"/>
      <c r="J2421" s="4"/>
      <c r="K2421" s="4">
        <v>208</v>
      </c>
      <c r="L2421" s="4">
        <v>22</v>
      </c>
      <c r="M2421" s="4">
        <v>3</v>
      </c>
      <c r="N2421" s="4" t="s">
        <v>3</v>
      </c>
      <c r="O2421" s="4">
        <v>-1</v>
      </c>
      <c r="P2421" s="4"/>
      <c r="Q2421" s="4"/>
      <c r="R2421" s="4"/>
      <c r="S2421" s="4"/>
      <c r="T2421" s="4"/>
      <c r="U2421" s="4"/>
      <c r="V2421" s="4"/>
      <c r="W2421" s="4"/>
    </row>
    <row r="2422" spans="1:206" x14ac:dyDescent="0.2">
      <c r="A2422" s="4">
        <v>50</v>
      </c>
      <c r="B2422" s="4">
        <v>0</v>
      </c>
      <c r="C2422" s="4">
        <v>0</v>
      </c>
      <c r="D2422" s="4">
        <v>1</v>
      </c>
      <c r="E2422" s="4">
        <v>209</v>
      </c>
      <c r="F2422" s="4">
        <f>ROUND(Source!W2398,O2422)</f>
        <v>0</v>
      </c>
      <c r="G2422" s="4" t="s">
        <v>118</v>
      </c>
      <c r="H2422" s="4" t="s">
        <v>119</v>
      </c>
      <c r="I2422" s="4"/>
      <c r="J2422" s="4"/>
      <c r="K2422" s="4">
        <v>209</v>
      </c>
      <c r="L2422" s="4">
        <v>23</v>
      </c>
      <c r="M2422" s="4">
        <v>3</v>
      </c>
      <c r="N2422" s="4" t="s">
        <v>3</v>
      </c>
      <c r="O2422" s="4">
        <v>2</v>
      </c>
      <c r="P2422" s="4"/>
      <c r="Q2422" s="4"/>
      <c r="R2422" s="4"/>
      <c r="S2422" s="4"/>
      <c r="T2422" s="4"/>
      <c r="U2422" s="4"/>
      <c r="V2422" s="4"/>
      <c r="W2422" s="4"/>
    </row>
    <row r="2423" spans="1:206" x14ac:dyDescent="0.2">
      <c r="A2423" s="4">
        <v>50</v>
      </c>
      <c r="B2423" s="4">
        <v>0</v>
      </c>
      <c r="C2423" s="4">
        <v>0</v>
      </c>
      <c r="D2423" s="4">
        <v>1</v>
      </c>
      <c r="E2423" s="4">
        <v>233</v>
      </c>
      <c r="F2423" s="4">
        <f>ROUND(Source!BD2398,O2423)</f>
        <v>0</v>
      </c>
      <c r="G2423" s="4" t="s">
        <v>120</v>
      </c>
      <c r="H2423" s="4" t="s">
        <v>121</v>
      </c>
      <c r="I2423" s="4"/>
      <c r="J2423" s="4"/>
      <c r="K2423" s="4">
        <v>233</v>
      </c>
      <c r="L2423" s="4">
        <v>24</v>
      </c>
      <c r="M2423" s="4">
        <v>3</v>
      </c>
      <c r="N2423" s="4" t="s">
        <v>3</v>
      </c>
      <c r="O2423" s="4">
        <v>2</v>
      </c>
      <c r="P2423" s="4"/>
      <c r="Q2423" s="4"/>
      <c r="R2423" s="4"/>
      <c r="S2423" s="4"/>
      <c r="T2423" s="4"/>
      <c r="U2423" s="4"/>
      <c r="V2423" s="4"/>
      <c r="W2423" s="4"/>
    </row>
    <row r="2424" spans="1:206" x14ac:dyDescent="0.2">
      <c r="A2424" s="4">
        <v>50</v>
      </c>
      <c r="B2424" s="4">
        <v>0</v>
      </c>
      <c r="C2424" s="4">
        <v>0</v>
      </c>
      <c r="D2424" s="4">
        <v>1</v>
      </c>
      <c r="E2424" s="4">
        <v>210</v>
      </c>
      <c r="F2424" s="4">
        <f>ROUND(Source!X2398,O2424)</f>
        <v>0</v>
      </c>
      <c r="G2424" s="4" t="s">
        <v>122</v>
      </c>
      <c r="H2424" s="4" t="s">
        <v>123</v>
      </c>
      <c r="I2424" s="4"/>
      <c r="J2424" s="4"/>
      <c r="K2424" s="4">
        <v>210</v>
      </c>
      <c r="L2424" s="4">
        <v>25</v>
      </c>
      <c r="M2424" s="4">
        <v>3</v>
      </c>
      <c r="N2424" s="4" t="s">
        <v>3</v>
      </c>
      <c r="O2424" s="4">
        <v>2</v>
      </c>
      <c r="P2424" s="4"/>
      <c r="Q2424" s="4"/>
      <c r="R2424" s="4"/>
      <c r="S2424" s="4"/>
      <c r="T2424" s="4"/>
      <c r="U2424" s="4"/>
      <c r="V2424" s="4"/>
      <c r="W2424" s="4"/>
    </row>
    <row r="2425" spans="1:206" x14ac:dyDescent="0.2">
      <c r="A2425" s="4">
        <v>50</v>
      </c>
      <c r="B2425" s="4">
        <v>0</v>
      </c>
      <c r="C2425" s="4">
        <v>0</v>
      </c>
      <c r="D2425" s="4">
        <v>1</v>
      </c>
      <c r="E2425" s="4">
        <v>211</v>
      </c>
      <c r="F2425" s="4">
        <f>ROUND(Source!Y2398,O2425)</f>
        <v>0</v>
      </c>
      <c r="G2425" s="4" t="s">
        <v>124</v>
      </c>
      <c r="H2425" s="4" t="s">
        <v>125</v>
      </c>
      <c r="I2425" s="4"/>
      <c r="J2425" s="4"/>
      <c r="K2425" s="4">
        <v>211</v>
      </c>
      <c r="L2425" s="4">
        <v>26</v>
      </c>
      <c r="M2425" s="4">
        <v>3</v>
      </c>
      <c r="N2425" s="4" t="s">
        <v>3</v>
      </c>
      <c r="O2425" s="4">
        <v>2</v>
      </c>
      <c r="P2425" s="4"/>
      <c r="Q2425" s="4"/>
      <c r="R2425" s="4"/>
      <c r="S2425" s="4"/>
      <c r="T2425" s="4"/>
      <c r="U2425" s="4"/>
      <c r="V2425" s="4"/>
      <c r="W2425" s="4"/>
    </row>
    <row r="2426" spans="1:206" x14ac:dyDescent="0.2">
      <c r="A2426" s="4">
        <v>50</v>
      </c>
      <c r="B2426" s="4">
        <v>0</v>
      </c>
      <c r="C2426" s="4">
        <v>0</v>
      </c>
      <c r="D2426" s="4">
        <v>1</v>
      </c>
      <c r="E2426" s="4">
        <v>224</v>
      </c>
      <c r="F2426" s="4">
        <f>ROUND(Source!AR2398,O2426)</f>
        <v>0</v>
      </c>
      <c r="G2426" s="4" t="s">
        <v>126</v>
      </c>
      <c r="H2426" s="4" t="s">
        <v>127</v>
      </c>
      <c r="I2426" s="4"/>
      <c r="J2426" s="4"/>
      <c r="K2426" s="4">
        <v>224</v>
      </c>
      <c r="L2426" s="4">
        <v>27</v>
      </c>
      <c r="M2426" s="4">
        <v>3</v>
      </c>
      <c r="N2426" s="4" t="s">
        <v>3</v>
      </c>
      <c r="O2426" s="4">
        <v>2</v>
      </c>
      <c r="P2426" s="4"/>
      <c r="Q2426" s="4"/>
      <c r="R2426" s="4"/>
      <c r="S2426" s="4"/>
      <c r="T2426" s="4"/>
      <c r="U2426" s="4"/>
      <c r="V2426" s="4"/>
      <c r="W2426" s="4"/>
    </row>
    <row r="2428" spans="1:206" x14ac:dyDescent="0.2">
      <c r="A2428" s="2">
        <v>51</v>
      </c>
      <c r="B2428" s="2">
        <f>B2224</f>
        <v>1</v>
      </c>
      <c r="C2428" s="2">
        <f>A2224</f>
        <v>4</v>
      </c>
      <c r="D2428" s="2">
        <f>ROW(A2224)</f>
        <v>2224</v>
      </c>
      <c r="E2428" s="2"/>
      <c r="F2428" s="2" t="str">
        <f>IF(F2224&lt;&gt;"",F2224,"")</f>
        <v>Новый раздел</v>
      </c>
      <c r="G2428" s="2" t="str">
        <f>IF(G2224&lt;&gt;"",G2224,"")</f>
        <v>Карманы</v>
      </c>
      <c r="H2428" s="2">
        <v>0</v>
      </c>
      <c r="I2428" s="2"/>
      <c r="J2428" s="2"/>
      <c r="K2428" s="2"/>
      <c r="L2428" s="2"/>
      <c r="M2428" s="2"/>
      <c r="N2428" s="2"/>
      <c r="O2428" s="2">
        <f t="shared" ref="O2428:T2428" si="1976">ROUND(O2246+O2310+O2356+O2398+AB2428,2)</f>
        <v>0</v>
      </c>
      <c r="P2428" s="2">
        <f t="shared" si="1976"/>
        <v>0</v>
      </c>
      <c r="Q2428" s="2">
        <f t="shared" si="1976"/>
        <v>0</v>
      </c>
      <c r="R2428" s="2">
        <f t="shared" si="1976"/>
        <v>0</v>
      </c>
      <c r="S2428" s="2">
        <f t="shared" si="1976"/>
        <v>0</v>
      </c>
      <c r="T2428" s="2">
        <f t="shared" si="1976"/>
        <v>0</v>
      </c>
      <c r="U2428" s="2">
        <f>U2246+U2310+U2356+U2398+AH2428</f>
        <v>0</v>
      </c>
      <c r="V2428" s="2">
        <f>V2246+V2310+V2356+V2398+AI2428</f>
        <v>0</v>
      </c>
      <c r="W2428" s="2">
        <f>ROUND(W2246+W2310+W2356+W2398+AJ2428,2)</f>
        <v>0</v>
      </c>
      <c r="X2428" s="2">
        <f>ROUND(X2246+X2310+X2356+X2398+AK2428,2)</f>
        <v>0</v>
      </c>
      <c r="Y2428" s="2">
        <f>ROUND(Y2246+Y2310+Y2356+Y2398+AL2428,2)</f>
        <v>0</v>
      </c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>
        <f t="shared" ref="AO2428:BD2428" si="1977">ROUND(AO2246+AO2310+AO2356+AO2398+BX2428,2)</f>
        <v>0</v>
      </c>
      <c r="AP2428" s="2">
        <f t="shared" si="1977"/>
        <v>0</v>
      </c>
      <c r="AQ2428" s="2">
        <f t="shared" si="1977"/>
        <v>0</v>
      </c>
      <c r="AR2428" s="2">
        <f t="shared" si="1977"/>
        <v>0</v>
      </c>
      <c r="AS2428" s="2">
        <f t="shared" si="1977"/>
        <v>0</v>
      </c>
      <c r="AT2428" s="2">
        <f t="shared" si="1977"/>
        <v>0</v>
      </c>
      <c r="AU2428" s="2">
        <f t="shared" si="1977"/>
        <v>0</v>
      </c>
      <c r="AV2428" s="2">
        <f t="shared" si="1977"/>
        <v>0</v>
      </c>
      <c r="AW2428" s="2">
        <f t="shared" si="1977"/>
        <v>0</v>
      </c>
      <c r="AX2428" s="2">
        <f t="shared" si="1977"/>
        <v>0</v>
      </c>
      <c r="AY2428" s="2">
        <f t="shared" si="1977"/>
        <v>0</v>
      </c>
      <c r="AZ2428" s="2">
        <f t="shared" si="1977"/>
        <v>0</v>
      </c>
      <c r="BA2428" s="2">
        <f t="shared" si="1977"/>
        <v>0</v>
      </c>
      <c r="BB2428" s="2">
        <f t="shared" si="1977"/>
        <v>0</v>
      </c>
      <c r="BC2428" s="2">
        <f t="shared" si="1977"/>
        <v>0</v>
      </c>
      <c r="BD2428" s="2">
        <f t="shared" si="1977"/>
        <v>0</v>
      </c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3"/>
      <c r="DH2428" s="3"/>
      <c r="DI2428" s="3"/>
      <c r="DJ2428" s="3"/>
      <c r="DK2428" s="3"/>
      <c r="DL2428" s="3"/>
      <c r="DM2428" s="3"/>
      <c r="DN2428" s="3"/>
      <c r="DO2428" s="3"/>
      <c r="DP2428" s="3"/>
      <c r="DQ2428" s="3"/>
      <c r="DR2428" s="3"/>
      <c r="DS2428" s="3"/>
      <c r="DT2428" s="3"/>
      <c r="DU2428" s="3"/>
      <c r="DV2428" s="3"/>
      <c r="DW2428" s="3"/>
      <c r="DX2428" s="3"/>
      <c r="DY2428" s="3"/>
      <c r="DZ2428" s="3"/>
      <c r="EA2428" s="3"/>
      <c r="EB2428" s="3"/>
      <c r="EC2428" s="3"/>
      <c r="ED2428" s="3"/>
      <c r="EE2428" s="3"/>
      <c r="EF2428" s="3"/>
      <c r="EG2428" s="3"/>
      <c r="EH2428" s="3"/>
      <c r="EI2428" s="3"/>
      <c r="EJ2428" s="3"/>
      <c r="EK2428" s="3"/>
      <c r="EL2428" s="3"/>
      <c r="EM2428" s="3"/>
      <c r="EN2428" s="3"/>
      <c r="EO2428" s="3"/>
      <c r="EP2428" s="3"/>
      <c r="EQ2428" s="3"/>
      <c r="ER2428" s="3"/>
      <c r="ES2428" s="3"/>
      <c r="ET2428" s="3"/>
      <c r="EU2428" s="3"/>
      <c r="EV2428" s="3"/>
      <c r="EW2428" s="3"/>
      <c r="EX2428" s="3"/>
      <c r="EY2428" s="3"/>
      <c r="EZ2428" s="3"/>
      <c r="FA2428" s="3"/>
      <c r="FB2428" s="3"/>
      <c r="FC2428" s="3"/>
      <c r="FD2428" s="3"/>
      <c r="FE2428" s="3"/>
      <c r="FF2428" s="3"/>
      <c r="FG2428" s="3"/>
      <c r="FH2428" s="3"/>
      <c r="FI2428" s="3"/>
      <c r="FJ2428" s="3"/>
      <c r="FK2428" s="3"/>
      <c r="FL2428" s="3"/>
      <c r="FM2428" s="3"/>
      <c r="FN2428" s="3"/>
      <c r="FO2428" s="3"/>
      <c r="FP2428" s="3"/>
      <c r="FQ2428" s="3"/>
      <c r="FR2428" s="3"/>
      <c r="FS2428" s="3"/>
      <c r="FT2428" s="3"/>
      <c r="FU2428" s="3"/>
      <c r="FV2428" s="3"/>
      <c r="FW2428" s="3"/>
      <c r="FX2428" s="3"/>
      <c r="FY2428" s="3"/>
      <c r="FZ2428" s="3"/>
      <c r="GA2428" s="3"/>
      <c r="GB2428" s="3"/>
      <c r="GC2428" s="3"/>
      <c r="GD2428" s="3"/>
      <c r="GE2428" s="3"/>
      <c r="GF2428" s="3"/>
      <c r="GG2428" s="3"/>
      <c r="GH2428" s="3"/>
      <c r="GI2428" s="3"/>
      <c r="GJ2428" s="3"/>
      <c r="GK2428" s="3"/>
      <c r="GL2428" s="3"/>
      <c r="GM2428" s="3"/>
      <c r="GN2428" s="3"/>
      <c r="GO2428" s="3"/>
      <c r="GP2428" s="3"/>
      <c r="GQ2428" s="3"/>
      <c r="GR2428" s="3"/>
      <c r="GS2428" s="3"/>
      <c r="GT2428" s="3"/>
      <c r="GU2428" s="3"/>
      <c r="GV2428" s="3"/>
      <c r="GW2428" s="3"/>
      <c r="GX2428" s="3">
        <v>0</v>
      </c>
    </row>
    <row r="2430" spans="1:206" x14ac:dyDescent="0.2">
      <c r="A2430" s="4">
        <v>50</v>
      </c>
      <c r="B2430" s="4">
        <v>0</v>
      </c>
      <c r="C2430" s="4">
        <v>0</v>
      </c>
      <c r="D2430" s="4">
        <v>1</v>
      </c>
      <c r="E2430" s="4">
        <v>201</v>
      </c>
      <c r="F2430" s="4">
        <f>ROUND(Source!O2428,O2430)</f>
        <v>0</v>
      </c>
      <c r="G2430" s="4" t="s">
        <v>74</v>
      </c>
      <c r="H2430" s="4" t="s">
        <v>75</v>
      </c>
      <c r="I2430" s="4"/>
      <c r="J2430" s="4"/>
      <c r="K2430" s="4">
        <v>201</v>
      </c>
      <c r="L2430" s="4">
        <v>1</v>
      </c>
      <c r="M2430" s="4">
        <v>3</v>
      </c>
      <c r="N2430" s="4" t="s">
        <v>3</v>
      </c>
      <c r="O2430" s="4">
        <v>2</v>
      </c>
      <c r="P2430" s="4"/>
      <c r="Q2430" s="4"/>
      <c r="R2430" s="4"/>
      <c r="S2430" s="4"/>
      <c r="T2430" s="4"/>
      <c r="U2430" s="4"/>
      <c r="V2430" s="4"/>
      <c r="W2430" s="4"/>
    </row>
    <row r="2431" spans="1:206" x14ac:dyDescent="0.2">
      <c r="A2431" s="4">
        <v>50</v>
      </c>
      <c r="B2431" s="4">
        <v>0</v>
      </c>
      <c r="C2431" s="4">
        <v>0</v>
      </c>
      <c r="D2431" s="4">
        <v>1</v>
      </c>
      <c r="E2431" s="4">
        <v>202</v>
      </c>
      <c r="F2431" s="4">
        <f>ROUND(Source!P2428,O2431)</f>
        <v>0</v>
      </c>
      <c r="G2431" s="4" t="s">
        <v>76</v>
      </c>
      <c r="H2431" s="4" t="s">
        <v>77</v>
      </c>
      <c r="I2431" s="4"/>
      <c r="J2431" s="4"/>
      <c r="K2431" s="4">
        <v>202</v>
      </c>
      <c r="L2431" s="4">
        <v>2</v>
      </c>
      <c r="M2431" s="4">
        <v>3</v>
      </c>
      <c r="N2431" s="4" t="s">
        <v>3</v>
      </c>
      <c r="O2431" s="4">
        <v>2</v>
      </c>
      <c r="P2431" s="4"/>
      <c r="Q2431" s="4"/>
      <c r="R2431" s="4"/>
      <c r="S2431" s="4"/>
      <c r="T2431" s="4"/>
      <c r="U2431" s="4"/>
      <c r="V2431" s="4"/>
      <c r="W2431" s="4"/>
    </row>
    <row r="2432" spans="1:206" x14ac:dyDescent="0.2">
      <c r="A2432" s="4">
        <v>50</v>
      </c>
      <c r="B2432" s="4">
        <v>0</v>
      </c>
      <c r="C2432" s="4">
        <v>0</v>
      </c>
      <c r="D2432" s="4">
        <v>1</v>
      </c>
      <c r="E2432" s="4">
        <v>222</v>
      </c>
      <c r="F2432" s="4">
        <f>ROUND(Source!AO2428,O2432)</f>
        <v>0</v>
      </c>
      <c r="G2432" s="4" t="s">
        <v>78</v>
      </c>
      <c r="H2432" s="4" t="s">
        <v>79</v>
      </c>
      <c r="I2432" s="4"/>
      <c r="J2432" s="4"/>
      <c r="K2432" s="4">
        <v>222</v>
      </c>
      <c r="L2432" s="4">
        <v>3</v>
      </c>
      <c r="M2432" s="4">
        <v>3</v>
      </c>
      <c r="N2432" s="4" t="s">
        <v>3</v>
      </c>
      <c r="O2432" s="4">
        <v>2</v>
      </c>
      <c r="P2432" s="4"/>
      <c r="Q2432" s="4"/>
      <c r="R2432" s="4"/>
      <c r="S2432" s="4"/>
      <c r="T2432" s="4"/>
      <c r="U2432" s="4"/>
      <c r="V2432" s="4"/>
      <c r="W2432" s="4"/>
    </row>
    <row r="2433" spans="1:23" x14ac:dyDescent="0.2">
      <c r="A2433" s="4">
        <v>50</v>
      </c>
      <c r="B2433" s="4">
        <v>0</v>
      </c>
      <c r="C2433" s="4">
        <v>0</v>
      </c>
      <c r="D2433" s="4">
        <v>1</v>
      </c>
      <c r="E2433" s="4">
        <v>225</v>
      </c>
      <c r="F2433" s="4">
        <f>ROUND(Source!AV2428,O2433)</f>
        <v>0</v>
      </c>
      <c r="G2433" s="4" t="s">
        <v>80</v>
      </c>
      <c r="H2433" s="4" t="s">
        <v>81</v>
      </c>
      <c r="I2433" s="4"/>
      <c r="J2433" s="4"/>
      <c r="K2433" s="4">
        <v>225</v>
      </c>
      <c r="L2433" s="4">
        <v>4</v>
      </c>
      <c r="M2433" s="4">
        <v>3</v>
      </c>
      <c r="N2433" s="4" t="s">
        <v>3</v>
      </c>
      <c r="O2433" s="4">
        <v>2</v>
      </c>
      <c r="P2433" s="4"/>
      <c r="Q2433" s="4"/>
      <c r="R2433" s="4"/>
      <c r="S2433" s="4"/>
      <c r="T2433" s="4"/>
      <c r="U2433" s="4"/>
      <c r="V2433" s="4"/>
      <c r="W2433" s="4"/>
    </row>
    <row r="2434" spans="1:23" x14ac:dyDescent="0.2">
      <c r="A2434" s="4">
        <v>50</v>
      </c>
      <c r="B2434" s="4">
        <v>0</v>
      </c>
      <c r="C2434" s="4">
        <v>0</v>
      </c>
      <c r="D2434" s="4">
        <v>1</v>
      </c>
      <c r="E2434" s="4">
        <v>226</v>
      </c>
      <c r="F2434" s="4">
        <f>ROUND(Source!AW2428,O2434)</f>
        <v>0</v>
      </c>
      <c r="G2434" s="4" t="s">
        <v>82</v>
      </c>
      <c r="H2434" s="4" t="s">
        <v>83</v>
      </c>
      <c r="I2434" s="4"/>
      <c r="J2434" s="4"/>
      <c r="K2434" s="4">
        <v>226</v>
      </c>
      <c r="L2434" s="4">
        <v>5</v>
      </c>
      <c r="M2434" s="4">
        <v>3</v>
      </c>
      <c r="N2434" s="4" t="s">
        <v>3</v>
      </c>
      <c r="O2434" s="4">
        <v>2</v>
      </c>
      <c r="P2434" s="4"/>
      <c r="Q2434" s="4"/>
      <c r="R2434" s="4"/>
      <c r="S2434" s="4"/>
      <c r="T2434" s="4"/>
      <c r="U2434" s="4"/>
      <c r="V2434" s="4"/>
      <c r="W2434" s="4"/>
    </row>
    <row r="2435" spans="1:23" x14ac:dyDescent="0.2">
      <c r="A2435" s="4">
        <v>50</v>
      </c>
      <c r="B2435" s="4">
        <v>0</v>
      </c>
      <c r="C2435" s="4">
        <v>0</v>
      </c>
      <c r="D2435" s="4">
        <v>1</v>
      </c>
      <c r="E2435" s="4">
        <v>227</v>
      </c>
      <c r="F2435" s="4">
        <f>ROUND(Source!AX2428,O2435)</f>
        <v>0</v>
      </c>
      <c r="G2435" s="4" t="s">
        <v>84</v>
      </c>
      <c r="H2435" s="4" t="s">
        <v>85</v>
      </c>
      <c r="I2435" s="4"/>
      <c r="J2435" s="4"/>
      <c r="K2435" s="4">
        <v>227</v>
      </c>
      <c r="L2435" s="4">
        <v>6</v>
      </c>
      <c r="M2435" s="4">
        <v>3</v>
      </c>
      <c r="N2435" s="4" t="s">
        <v>3</v>
      </c>
      <c r="O2435" s="4">
        <v>2</v>
      </c>
      <c r="P2435" s="4"/>
      <c r="Q2435" s="4"/>
      <c r="R2435" s="4"/>
      <c r="S2435" s="4"/>
      <c r="T2435" s="4"/>
      <c r="U2435" s="4"/>
      <c r="V2435" s="4"/>
      <c r="W2435" s="4"/>
    </row>
    <row r="2436" spans="1:23" x14ac:dyDescent="0.2">
      <c r="A2436" s="4">
        <v>50</v>
      </c>
      <c r="B2436" s="4">
        <v>0</v>
      </c>
      <c r="C2436" s="4">
        <v>0</v>
      </c>
      <c r="D2436" s="4">
        <v>1</v>
      </c>
      <c r="E2436" s="4">
        <v>228</v>
      </c>
      <c r="F2436" s="4">
        <f>ROUND(Source!AY2428,O2436)</f>
        <v>0</v>
      </c>
      <c r="G2436" s="4" t="s">
        <v>86</v>
      </c>
      <c r="H2436" s="4" t="s">
        <v>87</v>
      </c>
      <c r="I2436" s="4"/>
      <c r="J2436" s="4"/>
      <c r="K2436" s="4">
        <v>228</v>
      </c>
      <c r="L2436" s="4">
        <v>7</v>
      </c>
      <c r="M2436" s="4">
        <v>3</v>
      </c>
      <c r="N2436" s="4" t="s">
        <v>3</v>
      </c>
      <c r="O2436" s="4">
        <v>2</v>
      </c>
      <c r="P2436" s="4"/>
      <c r="Q2436" s="4"/>
      <c r="R2436" s="4"/>
      <c r="S2436" s="4"/>
      <c r="T2436" s="4"/>
      <c r="U2436" s="4"/>
      <c r="V2436" s="4"/>
      <c r="W2436" s="4"/>
    </row>
    <row r="2437" spans="1:23" x14ac:dyDescent="0.2">
      <c r="A2437" s="4">
        <v>50</v>
      </c>
      <c r="B2437" s="4">
        <v>0</v>
      </c>
      <c r="C2437" s="4">
        <v>0</v>
      </c>
      <c r="D2437" s="4">
        <v>1</v>
      </c>
      <c r="E2437" s="4">
        <v>216</v>
      </c>
      <c r="F2437" s="4">
        <f>ROUND(Source!AP2428,O2437)</f>
        <v>0</v>
      </c>
      <c r="G2437" s="4" t="s">
        <v>88</v>
      </c>
      <c r="H2437" s="4" t="s">
        <v>89</v>
      </c>
      <c r="I2437" s="4"/>
      <c r="J2437" s="4"/>
      <c r="K2437" s="4">
        <v>216</v>
      </c>
      <c r="L2437" s="4">
        <v>8</v>
      </c>
      <c r="M2437" s="4">
        <v>3</v>
      </c>
      <c r="N2437" s="4" t="s">
        <v>3</v>
      </c>
      <c r="O2437" s="4">
        <v>2</v>
      </c>
      <c r="P2437" s="4"/>
      <c r="Q2437" s="4"/>
      <c r="R2437" s="4"/>
      <c r="S2437" s="4"/>
      <c r="T2437" s="4"/>
      <c r="U2437" s="4"/>
      <c r="V2437" s="4"/>
      <c r="W2437" s="4"/>
    </row>
    <row r="2438" spans="1:23" x14ac:dyDescent="0.2">
      <c r="A2438" s="4">
        <v>50</v>
      </c>
      <c r="B2438" s="4">
        <v>0</v>
      </c>
      <c r="C2438" s="4">
        <v>0</v>
      </c>
      <c r="D2438" s="4">
        <v>1</v>
      </c>
      <c r="E2438" s="4">
        <v>223</v>
      </c>
      <c r="F2438" s="4">
        <f>ROUND(Source!AQ2428,O2438)</f>
        <v>0</v>
      </c>
      <c r="G2438" s="4" t="s">
        <v>90</v>
      </c>
      <c r="H2438" s="4" t="s">
        <v>91</v>
      </c>
      <c r="I2438" s="4"/>
      <c r="J2438" s="4"/>
      <c r="K2438" s="4">
        <v>223</v>
      </c>
      <c r="L2438" s="4">
        <v>9</v>
      </c>
      <c r="M2438" s="4">
        <v>3</v>
      </c>
      <c r="N2438" s="4" t="s">
        <v>3</v>
      </c>
      <c r="O2438" s="4">
        <v>2</v>
      </c>
      <c r="P2438" s="4"/>
      <c r="Q2438" s="4"/>
      <c r="R2438" s="4"/>
      <c r="S2438" s="4"/>
      <c r="T2438" s="4"/>
      <c r="U2438" s="4"/>
      <c r="V2438" s="4"/>
      <c r="W2438" s="4"/>
    </row>
    <row r="2439" spans="1:23" x14ac:dyDescent="0.2">
      <c r="A2439" s="4">
        <v>50</v>
      </c>
      <c r="B2439" s="4">
        <v>0</v>
      </c>
      <c r="C2439" s="4">
        <v>0</v>
      </c>
      <c r="D2439" s="4">
        <v>1</v>
      </c>
      <c r="E2439" s="4">
        <v>229</v>
      </c>
      <c r="F2439" s="4">
        <f>ROUND(Source!AZ2428,O2439)</f>
        <v>0</v>
      </c>
      <c r="G2439" s="4" t="s">
        <v>92</v>
      </c>
      <c r="H2439" s="4" t="s">
        <v>93</v>
      </c>
      <c r="I2439" s="4"/>
      <c r="J2439" s="4"/>
      <c r="K2439" s="4">
        <v>229</v>
      </c>
      <c r="L2439" s="4">
        <v>10</v>
      </c>
      <c r="M2439" s="4">
        <v>3</v>
      </c>
      <c r="N2439" s="4" t="s">
        <v>3</v>
      </c>
      <c r="O2439" s="4">
        <v>2</v>
      </c>
      <c r="P2439" s="4"/>
      <c r="Q2439" s="4"/>
      <c r="R2439" s="4"/>
      <c r="S2439" s="4"/>
      <c r="T2439" s="4"/>
      <c r="U2439" s="4"/>
      <c r="V2439" s="4"/>
      <c r="W2439" s="4"/>
    </row>
    <row r="2440" spans="1:23" x14ac:dyDescent="0.2">
      <c r="A2440" s="4">
        <v>50</v>
      </c>
      <c r="B2440" s="4">
        <v>0</v>
      </c>
      <c r="C2440" s="4">
        <v>0</v>
      </c>
      <c r="D2440" s="4">
        <v>1</v>
      </c>
      <c r="E2440" s="4">
        <v>203</v>
      </c>
      <c r="F2440" s="4">
        <f>ROUND(Source!Q2428,O2440)</f>
        <v>0</v>
      </c>
      <c r="G2440" s="4" t="s">
        <v>94</v>
      </c>
      <c r="H2440" s="4" t="s">
        <v>95</v>
      </c>
      <c r="I2440" s="4"/>
      <c r="J2440" s="4"/>
      <c r="K2440" s="4">
        <v>203</v>
      </c>
      <c r="L2440" s="4">
        <v>11</v>
      </c>
      <c r="M2440" s="4">
        <v>3</v>
      </c>
      <c r="N2440" s="4" t="s">
        <v>3</v>
      </c>
      <c r="O2440" s="4">
        <v>2</v>
      </c>
      <c r="P2440" s="4"/>
      <c r="Q2440" s="4"/>
      <c r="R2440" s="4"/>
      <c r="S2440" s="4"/>
      <c r="T2440" s="4"/>
      <c r="U2440" s="4"/>
      <c r="V2440" s="4"/>
      <c r="W2440" s="4"/>
    </row>
    <row r="2441" spans="1:23" x14ac:dyDescent="0.2">
      <c r="A2441" s="4">
        <v>50</v>
      </c>
      <c r="B2441" s="4">
        <v>0</v>
      </c>
      <c r="C2441" s="4">
        <v>0</v>
      </c>
      <c r="D2441" s="4">
        <v>1</v>
      </c>
      <c r="E2441" s="4">
        <v>231</v>
      </c>
      <c r="F2441" s="4">
        <f>ROUND(Source!BB2428,O2441)</f>
        <v>0</v>
      </c>
      <c r="G2441" s="4" t="s">
        <v>96</v>
      </c>
      <c r="H2441" s="4" t="s">
        <v>97</v>
      </c>
      <c r="I2441" s="4"/>
      <c r="J2441" s="4"/>
      <c r="K2441" s="4">
        <v>231</v>
      </c>
      <c r="L2441" s="4">
        <v>12</v>
      </c>
      <c r="M2441" s="4">
        <v>3</v>
      </c>
      <c r="N2441" s="4" t="s">
        <v>3</v>
      </c>
      <c r="O2441" s="4">
        <v>2</v>
      </c>
      <c r="P2441" s="4"/>
      <c r="Q2441" s="4"/>
      <c r="R2441" s="4"/>
      <c r="S2441" s="4"/>
      <c r="T2441" s="4"/>
      <c r="U2441" s="4"/>
      <c r="V2441" s="4"/>
      <c r="W2441" s="4"/>
    </row>
    <row r="2442" spans="1:23" x14ac:dyDescent="0.2">
      <c r="A2442" s="4">
        <v>50</v>
      </c>
      <c r="B2442" s="4">
        <v>0</v>
      </c>
      <c r="C2442" s="4">
        <v>0</v>
      </c>
      <c r="D2442" s="4">
        <v>1</v>
      </c>
      <c r="E2442" s="4">
        <v>204</v>
      </c>
      <c r="F2442" s="4">
        <f>ROUND(Source!R2428,O2442)</f>
        <v>0</v>
      </c>
      <c r="G2442" s="4" t="s">
        <v>98</v>
      </c>
      <c r="H2442" s="4" t="s">
        <v>99</v>
      </c>
      <c r="I2442" s="4"/>
      <c r="J2442" s="4"/>
      <c r="K2442" s="4">
        <v>204</v>
      </c>
      <c r="L2442" s="4">
        <v>13</v>
      </c>
      <c r="M2442" s="4">
        <v>3</v>
      </c>
      <c r="N2442" s="4" t="s">
        <v>3</v>
      </c>
      <c r="O2442" s="4">
        <v>2</v>
      </c>
      <c r="P2442" s="4"/>
      <c r="Q2442" s="4"/>
      <c r="R2442" s="4"/>
      <c r="S2442" s="4"/>
      <c r="T2442" s="4"/>
      <c r="U2442" s="4"/>
      <c r="V2442" s="4"/>
      <c r="W2442" s="4"/>
    </row>
    <row r="2443" spans="1:23" x14ac:dyDescent="0.2">
      <c r="A2443" s="4">
        <v>50</v>
      </c>
      <c r="B2443" s="4">
        <v>0</v>
      </c>
      <c r="C2443" s="4">
        <v>0</v>
      </c>
      <c r="D2443" s="4">
        <v>1</v>
      </c>
      <c r="E2443" s="4">
        <v>205</v>
      </c>
      <c r="F2443" s="4">
        <f>ROUND(Source!S2428,O2443)</f>
        <v>0</v>
      </c>
      <c r="G2443" s="4" t="s">
        <v>100</v>
      </c>
      <c r="H2443" s="4" t="s">
        <v>101</v>
      </c>
      <c r="I2443" s="4"/>
      <c r="J2443" s="4"/>
      <c r="K2443" s="4">
        <v>205</v>
      </c>
      <c r="L2443" s="4">
        <v>14</v>
      </c>
      <c r="M2443" s="4">
        <v>3</v>
      </c>
      <c r="N2443" s="4" t="s">
        <v>3</v>
      </c>
      <c r="O2443" s="4">
        <v>2</v>
      </c>
      <c r="P2443" s="4"/>
      <c r="Q2443" s="4"/>
      <c r="R2443" s="4"/>
      <c r="S2443" s="4"/>
      <c r="T2443" s="4"/>
      <c r="U2443" s="4"/>
      <c r="V2443" s="4"/>
      <c r="W2443" s="4"/>
    </row>
    <row r="2444" spans="1:23" x14ac:dyDescent="0.2">
      <c r="A2444" s="4">
        <v>50</v>
      </c>
      <c r="B2444" s="4">
        <v>0</v>
      </c>
      <c r="C2444" s="4">
        <v>0</v>
      </c>
      <c r="D2444" s="4">
        <v>1</v>
      </c>
      <c r="E2444" s="4">
        <v>232</v>
      </c>
      <c r="F2444" s="4">
        <f>ROUND(Source!BC2428,O2444)</f>
        <v>0</v>
      </c>
      <c r="G2444" s="4" t="s">
        <v>102</v>
      </c>
      <c r="H2444" s="4" t="s">
        <v>103</v>
      </c>
      <c r="I2444" s="4"/>
      <c r="J2444" s="4"/>
      <c r="K2444" s="4">
        <v>232</v>
      </c>
      <c r="L2444" s="4">
        <v>15</v>
      </c>
      <c r="M2444" s="4">
        <v>3</v>
      </c>
      <c r="N2444" s="4" t="s">
        <v>3</v>
      </c>
      <c r="O2444" s="4">
        <v>2</v>
      </c>
      <c r="P2444" s="4"/>
      <c r="Q2444" s="4"/>
      <c r="R2444" s="4"/>
      <c r="S2444" s="4"/>
      <c r="T2444" s="4"/>
      <c r="U2444" s="4"/>
      <c r="V2444" s="4"/>
      <c r="W2444" s="4"/>
    </row>
    <row r="2445" spans="1:23" x14ac:dyDescent="0.2">
      <c r="A2445" s="4">
        <v>50</v>
      </c>
      <c r="B2445" s="4">
        <v>0</v>
      </c>
      <c r="C2445" s="4">
        <v>0</v>
      </c>
      <c r="D2445" s="4">
        <v>1</v>
      </c>
      <c r="E2445" s="4">
        <v>214</v>
      </c>
      <c r="F2445" s="4">
        <f>ROUND(Source!AS2428,O2445)</f>
        <v>0</v>
      </c>
      <c r="G2445" s="4" t="s">
        <v>104</v>
      </c>
      <c r="H2445" s="4" t="s">
        <v>105</v>
      </c>
      <c r="I2445" s="4"/>
      <c r="J2445" s="4"/>
      <c r="K2445" s="4">
        <v>214</v>
      </c>
      <c r="L2445" s="4">
        <v>16</v>
      </c>
      <c r="M2445" s="4">
        <v>3</v>
      </c>
      <c r="N2445" s="4" t="s">
        <v>3</v>
      </c>
      <c r="O2445" s="4">
        <v>2</v>
      </c>
      <c r="P2445" s="4"/>
      <c r="Q2445" s="4"/>
      <c r="R2445" s="4"/>
      <c r="S2445" s="4"/>
      <c r="T2445" s="4"/>
      <c r="U2445" s="4"/>
      <c r="V2445" s="4"/>
      <c r="W2445" s="4"/>
    </row>
    <row r="2446" spans="1:23" x14ac:dyDescent="0.2">
      <c r="A2446" s="4">
        <v>50</v>
      </c>
      <c r="B2446" s="4">
        <v>0</v>
      </c>
      <c r="C2446" s="4">
        <v>0</v>
      </c>
      <c r="D2446" s="4">
        <v>1</v>
      </c>
      <c r="E2446" s="4">
        <v>215</v>
      </c>
      <c r="F2446" s="4">
        <f>ROUND(Source!AT2428,O2446)</f>
        <v>0</v>
      </c>
      <c r="G2446" s="4" t="s">
        <v>106</v>
      </c>
      <c r="H2446" s="4" t="s">
        <v>107</v>
      </c>
      <c r="I2446" s="4"/>
      <c r="J2446" s="4"/>
      <c r="K2446" s="4">
        <v>215</v>
      </c>
      <c r="L2446" s="4">
        <v>17</v>
      </c>
      <c r="M2446" s="4">
        <v>3</v>
      </c>
      <c r="N2446" s="4" t="s">
        <v>3</v>
      </c>
      <c r="O2446" s="4">
        <v>2</v>
      </c>
      <c r="P2446" s="4"/>
      <c r="Q2446" s="4"/>
      <c r="R2446" s="4"/>
      <c r="S2446" s="4"/>
      <c r="T2446" s="4"/>
      <c r="U2446" s="4"/>
      <c r="V2446" s="4"/>
      <c r="W2446" s="4"/>
    </row>
    <row r="2447" spans="1:23" x14ac:dyDescent="0.2">
      <c r="A2447" s="4">
        <v>50</v>
      </c>
      <c r="B2447" s="4">
        <v>0</v>
      </c>
      <c r="C2447" s="4">
        <v>0</v>
      </c>
      <c r="D2447" s="4">
        <v>1</v>
      </c>
      <c r="E2447" s="4">
        <v>217</v>
      </c>
      <c r="F2447" s="4">
        <f>ROUND(Source!AU2428,O2447)</f>
        <v>0</v>
      </c>
      <c r="G2447" s="4" t="s">
        <v>108</v>
      </c>
      <c r="H2447" s="4" t="s">
        <v>109</v>
      </c>
      <c r="I2447" s="4"/>
      <c r="J2447" s="4"/>
      <c r="K2447" s="4">
        <v>217</v>
      </c>
      <c r="L2447" s="4">
        <v>18</v>
      </c>
      <c r="M2447" s="4">
        <v>3</v>
      </c>
      <c r="N2447" s="4" t="s">
        <v>3</v>
      </c>
      <c r="O2447" s="4">
        <v>2</v>
      </c>
      <c r="P2447" s="4"/>
      <c r="Q2447" s="4"/>
      <c r="R2447" s="4"/>
      <c r="S2447" s="4"/>
      <c r="T2447" s="4"/>
      <c r="U2447" s="4"/>
      <c r="V2447" s="4"/>
      <c r="W2447" s="4"/>
    </row>
    <row r="2448" spans="1:23" x14ac:dyDescent="0.2">
      <c r="A2448" s="4">
        <v>50</v>
      </c>
      <c r="B2448" s="4">
        <v>0</v>
      </c>
      <c r="C2448" s="4">
        <v>0</v>
      </c>
      <c r="D2448" s="4">
        <v>1</v>
      </c>
      <c r="E2448" s="4">
        <v>230</v>
      </c>
      <c r="F2448" s="4">
        <f>ROUND(Source!BA2428,O2448)</f>
        <v>0</v>
      </c>
      <c r="G2448" s="4" t="s">
        <v>110</v>
      </c>
      <c r="H2448" s="4" t="s">
        <v>111</v>
      </c>
      <c r="I2448" s="4"/>
      <c r="J2448" s="4"/>
      <c r="K2448" s="4">
        <v>230</v>
      </c>
      <c r="L2448" s="4">
        <v>19</v>
      </c>
      <c r="M2448" s="4">
        <v>3</v>
      </c>
      <c r="N2448" s="4" t="s">
        <v>3</v>
      </c>
      <c r="O2448" s="4">
        <v>2</v>
      </c>
      <c r="P2448" s="4"/>
      <c r="Q2448" s="4"/>
      <c r="R2448" s="4"/>
      <c r="S2448" s="4"/>
      <c r="T2448" s="4"/>
      <c r="U2448" s="4"/>
      <c r="V2448" s="4"/>
      <c r="W2448" s="4"/>
    </row>
    <row r="2449" spans="1:206" x14ac:dyDescent="0.2">
      <c r="A2449" s="4">
        <v>50</v>
      </c>
      <c r="B2449" s="4">
        <v>0</v>
      </c>
      <c r="C2449" s="4">
        <v>0</v>
      </c>
      <c r="D2449" s="4">
        <v>1</v>
      </c>
      <c r="E2449" s="4">
        <v>206</v>
      </c>
      <c r="F2449" s="4">
        <f>ROUND(Source!T2428,O2449)</f>
        <v>0</v>
      </c>
      <c r="G2449" s="4" t="s">
        <v>112</v>
      </c>
      <c r="H2449" s="4" t="s">
        <v>113</v>
      </c>
      <c r="I2449" s="4"/>
      <c r="J2449" s="4"/>
      <c r="K2449" s="4">
        <v>206</v>
      </c>
      <c r="L2449" s="4">
        <v>20</v>
      </c>
      <c r="M2449" s="4">
        <v>3</v>
      </c>
      <c r="N2449" s="4" t="s">
        <v>3</v>
      </c>
      <c r="O2449" s="4">
        <v>2</v>
      </c>
      <c r="P2449" s="4"/>
      <c r="Q2449" s="4"/>
      <c r="R2449" s="4"/>
      <c r="S2449" s="4"/>
      <c r="T2449" s="4"/>
      <c r="U2449" s="4"/>
      <c r="V2449" s="4"/>
      <c r="W2449" s="4"/>
    </row>
    <row r="2450" spans="1:206" x14ac:dyDescent="0.2">
      <c r="A2450" s="4">
        <v>50</v>
      </c>
      <c r="B2450" s="4">
        <v>0</v>
      </c>
      <c r="C2450" s="4">
        <v>0</v>
      </c>
      <c r="D2450" s="4">
        <v>1</v>
      </c>
      <c r="E2450" s="4">
        <v>207</v>
      </c>
      <c r="F2450" s="4">
        <f>Source!U2428</f>
        <v>0</v>
      </c>
      <c r="G2450" s="4" t="s">
        <v>114</v>
      </c>
      <c r="H2450" s="4" t="s">
        <v>115</v>
      </c>
      <c r="I2450" s="4"/>
      <c r="J2450" s="4"/>
      <c r="K2450" s="4">
        <v>207</v>
      </c>
      <c r="L2450" s="4">
        <v>21</v>
      </c>
      <c r="M2450" s="4">
        <v>3</v>
      </c>
      <c r="N2450" s="4" t="s">
        <v>3</v>
      </c>
      <c r="O2450" s="4">
        <v>-1</v>
      </c>
      <c r="P2450" s="4"/>
      <c r="Q2450" s="4"/>
      <c r="R2450" s="4"/>
      <c r="S2450" s="4"/>
      <c r="T2450" s="4"/>
      <c r="U2450" s="4"/>
      <c r="V2450" s="4"/>
      <c r="W2450" s="4"/>
    </row>
    <row r="2451" spans="1:206" x14ac:dyDescent="0.2">
      <c r="A2451" s="4">
        <v>50</v>
      </c>
      <c r="B2451" s="4">
        <v>0</v>
      </c>
      <c r="C2451" s="4">
        <v>0</v>
      </c>
      <c r="D2451" s="4">
        <v>1</v>
      </c>
      <c r="E2451" s="4">
        <v>208</v>
      </c>
      <c r="F2451" s="4">
        <f>Source!V2428</f>
        <v>0</v>
      </c>
      <c r="G2451" s="4" t="s">
        <v>116</v>
      </c>
      <c r="H2451" s="4" t="s">
        <v>117</v>
      </c>
      <c r="I2451" s="4"/>
      <c r="J2451" s="4"/>
      <c r="K2451" s="4">
        <v>208</v>
      </c>
      <c r="L2451" s="4">
        <v>22</v>
      </c>
      <c r="M2451" s="4">
        <v>3</v>
      </c>
      <c r="N2451" s="4" t="s">
        <v>3</v>
      </c>
      <c r="O2451" s="4">
        <v>-1</v>
      </c>
      <c r="P2451" s="4"/>
      <c r="Q2451" s="4"/>
      <c r="R2451" s="4"/>
      <c r="S2451" s="4"/>
      <c r="T2451" s="4"/>
      <c r="U2451" s="4"/>
      <c r="V2451" s="4"/>
      <c r="W2451" s="4"/>
    </row>
    <row r="2452" spans="1:206" x14ac:dyDescent="0.2">
      <c r="A2452" s="4">
        <v>50</v>
      </c>
      <c r="B2452" s="4">
        <v>0</v>
      </c>
      <c r="C2452" s="4">
        <v>0</v>
      </c>
      <c r="D2452" s="4">
        <v>1</v>
      </c>
      <c r="E2452" s="4">
        <v>209</v>
      </c>
      <c r="F2452" s="4">
        <f>ROUND(Source!W2428,O2452)</f>
        <v>0</v>
      </c>
      <c r="G2452" s="4" t="s">
        <v>118</v>
      </c>
      <c r="H2452" s="4" t="s">
        <v>119</v>
      </c>
      <c r="I2452" s="4"/>
      <c r="J2452" s="4"/>
      <c r="K2452" s="4">
        <v>209</v>
      </c>
      <c r="L2452" s="4">
        <v>23</v>
      </c>
      <c r="M2452" s="4">
        <v>3</v>
      </c>
      <c r="N2452" s="4" t="s">
        <v>3</v>
      </c>
      <c r="O2452" s="4">
        <v>2</v>
      </c>
      <c r="P2452" s="4"/>
      <c r="Q2452" s="4"/>
      <c r="R2452" s="4"/>
      <c r="S2452" s="4"/>
      <c r="T2452" s="4"/>
      <c r="U2452" s="4"/>
      <c r="V2452" s="4"/>
      <c r="W2452" s="4"/>
    </row>
    <row r="2453" spans="1:206" x14ac:dyDescent="0.2">
      <c r="A2453" s="4">
        <v>50</v>
      </c>
      <c r="B2453" s="4">
        <v>0</v>
      </c>
      <c r="C2453" s="4">
        <v>0</v>
      </c>
      <c r="D2453" s="4">
        <v>1</v>
      </c>
      <c r="E2453" s="4">
        <v>233</v>
      </c>
      <c r="F2453" s="4">
        <f>ROUND(Source!BD2428,O2453)</f>
        <v>0</v>
      </c>
      <c r="G2453" s="4" t="s">
        <v>120</v>
      </c>
      <c r="H2453" s="4" t="s">
        <v>121</v>
      </c>
      <c r="I2453" s="4"/>
      <c r="J2453" s="4"/>
      <c r="K2453" s="4">
        <v>233</v>
      </c>
      <c r="L2453" s="4">
        <v>24</v>
      </c>
      <c r="M2453" s="4">
        <v>3</v>
      </c>
      <c r="N2453" s="4" t="s">
        <v>3</v>
      </c>
      <c r="O2453" s="4">
        <v>2</v>
      </c>
      <c r="P2453" s="4"/>
      <c r="Q2453" s="4"/>
      <c r="R2453" s="4"/>
      <c r="S2453" s="4"/>
      <c r="T2453" s="4"/>
      <c r="U2453" s="4"/>
      <c r="V2453" s="4"/>
      <c r="W2453" s="4"/>
    </row>
    <row r="2454" spans="1:206" x14ac:dyDescent="0.2">
      <c r="A2454" s="4">
        <v>50</v>
      </c>
      <c r="B2454" s="4">
        <v>0</v>
      </c>
      <c r="C2454" s="4">
        <v>0</v>
      </c>
      <c r="D2454" s="4">
        <v>1</v>
      </c>
      <c r="E2454" s="4">
        <v>210</v>
      </c>
      <c r="F2454" s="4">
        <f>ROUND(Source!X2428,O2454)</f>
        <v>0</v>
      </c>
      <c r="G2454" s="4" t="s">
        <v>122</v>
      </c>
      <c r="H2454" s="4" t="s">
        <v>123</v>
      </c>
      <c r="I2454" s="4"/>
      <c r="J2454" s="4"/>
      <c r="K2454" s="4">
        <v>210</v>
      </c>
      <c r="L2454" s="4">
        <v>25</v>
      </c>
      <c r="M2454" s="4">
        <v>3</v>
      </c>
      <c r="N2454" s="4" t="s">
        <v>3</v>
      </c>
      <c r="O2454" s="4">
        <v>2</v>
      </c>
      <c r="P2454" s="4"/>
      <c r="Q2454" s="4"/>
      <c r="R2454" s="4"/>
      <c r="S2454" s="4"/>
      <c r="T2454" s="4"/>
      <c r="U2454" s="4"/>
      <c r="V2454" s="4"/>
      <c r="W2454" s="4"/>
    </row>
    <row r="2455" spans="1:206" x14ac:dyDescent="0.2">
      <c r="A2455" s="4">
        <v>50</v>
      </c>
      <c r="B2455" s="4">
        <v>0</v>
      </c>
      <c r="C2455" s="4">
        <v>0</v>
      </c>
      <c r="D2455" s="4">
        <v>1</v>
      </c>
      <c r="E2455" s="4">
        <v>211</v>
      </c>
      <c r="F2455" s="4">
        <f>ROUND(Source!Y2428,O2455)</f>
        <v>0</v>
      </c>
      <c r="G2455" s="4" t="s">
        <v>124</v>
      </c>
      <c r="H2455" s="4" t="s">
        <v>125</v>
      </c>
      <c r="I2455" s="4"/>
      <c r="J2455" s="4"/>
      <c r="K2455" s="4">
        <v>211</v>
      </c>
      <c r="L2455" s="4">
        <v>26</v>
      </c>
      <c r="M2455" s="4">
        <v>3</v>
      </c>
      <c r="N2455" s="4" t="s">
        <v>3</v>
      </c>
      <c r="O2455" s="4">
        <v>2</v>
      </c>
      <c r="P2455" s="4"/>
      <c r="Q2455" s="4"/>
      <c r="R2455" s="4"/>
      <c r="S2455" s="4"/>
      <c r="T2455" s="4"/>
      <c r="U2455" s="4"/>
      <c r="V2455" s="4"/>
      <c r="W2455" s="4"/>
    </row>
    <row r="2456" spans="1:206" x14ac:dyDescent="0.2">
      <c r="A2456" s="4">
        <v>50</v>
      </c>
      <c r="B2456" s="4">
        <v>0</v>
      </c>
      <c r="C2456" s="4">
        <v>0</v>
      </c>
      <c r="D2456" s="4">
        <v>1</v>
      </c>
      <c r="E2456" s="4">
        <v>224</v>
      </c>
      <c r="F2456" s="4">
        <f>ROUND(Source!AR2428,O2456)</f>
        <v>0</v>
      </c>
      <c r="G2456" s="4" t="s">
        <v>126</v>
      </c>
      <c r="H2456" s="4" t="s">
        <v>127</v>
      </c>
      <c r="I2456" s="4"/>
      <c r="J2456" s="4"/>
      <c r="K2456" s="4">
        <v>224</v>
      </c>
      <c r="L2456" s="4">
        <v>27</v>
      </c>
      <c r="M2456" s="4">
        <v>3</v>
      </c>
      <c r="N2456" s="4" t="s">
        <v>3</v>
      </c>
      <c r="O2456" s="4">
        <v>2</v>
      </c>
      <c r="P2456" s="4"/>
      <c r="Q2456" s="4"/>
      <c r="R2456" s="4"/>
      <c r="S2456" s="4"/>
      <c r="T2456" s="4"/>
      <c r="U2456" s="4"/>
      <c r="V2456" s="4"/>
      <c r="W2456" s="4"/>
    </row>
    <row r="2458" spans="1:206" x14ac:dyDescent="0.2">
      <c r="A2458" s="2">
        <v>51</v>
      </c>
      <c r="B2458" s="2">
        <f>B2220</f>
        <v>1</v>
      </c>
      <c r="C2458" s="2">
        <f>A2220</f>
        <v>3</v>
      </c>
      <c r="D2458" s="2">
        <f>ROW(A2220)</f>
        <v>2220</v>
      </c>
      <c r="E2458" s="2"/>
      <c r="F2458" s="2" t="str">
        <f>IF(F2220&lt;&gt;"",F2220,"")</f>
        <v>9</v>
      </c>
      <c r="G2458" s="2" t="str">
        <f>IF(G2220&lt;&gt;"",G2220,"")</f>
        <v>Б.Переяславская ул. Д. 10 (устройство парковочных карманов за счет тротуара и газона)</v>
      </c>
      <c r="H2458" s="2">
        <v>0</v>
      </c>
      <c r="I2458" s="2"/>
      <c r="J2458" s="2"/>
      <c r="K2458" s="2"/>
      <c r="L2458" s="2"/>
      <c r="M2458" s="2"/>
      <c r="N2458" s="2"/>
      <c r="O2458" s="2">
        <f t="shared" ref="O2458:T2458" si="1978">ROUND(O2428+AB2458,2)</f>
        <v>0</v>
      </c>
      <c r="P2458" s="2">
        <f t="shared" si="1978"/>
        <v>0</v>
      </c>
      <c r="Q2458" s="2">
        <f t="shared" si="1978"/>
        <v>0</v>
      </c>
      <c r="R2458" s="2">
        <f t="shared" si="1978"/>
        <v>0</v>
      </c>
      <c r="S2458" s="2">
        <f t="shared" si="1978"/>
        <v>0</v>
      </c>
      <c r="T2458" s="2">
        <f t="shared" si="1978"/>
        <v>0</v>
      </c>
      <c r="U2458" s="2">
        <f>U2428+AH2458</f>
        <v>0</v>
      </c>
      <c r="V2458" s="2">
        <f>V2428+AI2458</f>
        <v>0</v>
      </c>
      <c r="W2458" s="2">
        <f>ROUND(W2428+AJ2458,2)</f>
        <v>0</v>
      </c>
      <c r="X2458" s="2">
        <f>ROUND(X2428+AK2458,2)</f>
        <v>0</v>
      </c>
      <c r="Y2458" s="2">
        <f>ROUND(Y2428+AL2458,2)</f>
        <v>0</v>
      </c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>
        <f t="shared" ref="AO2458:BD2458" si="1979">ROUND(AO2428+BX2458,2)</f>
        <v>0</v>
      </c>
      <c r="AP2458" s="2">
        <f t="shared" si="1979"/>
        <v>0</v>
      </c>
      <c r="AQ2458" s="2">
        <f t="shared" si="1979"/>
        <v>0</v>
      </c>
      <c r="AR2458" s="2">
        <f t="shared" si="1979"/>
        <v>0</v>
      </c>
      <c r="AS2458" s="2">
        <f t="shared" si="1979"/>
        <v>0</v>
      </c>
      <c r="AT2458" s="2">
        <f t="shared" si="1979"/>
        <v>0</v>
      </c>
      <c r="AU2458" s="2">
        <f t="shared" si="1979"/>
        <v>0</v>
      </c>
      <c r="AV2458" s="2">
        <f t="shared" si="1979"/>
        <v>0</v>
      </c>
      <c r="AW2458" s="2">
        <f t="shared" si="1979"/>
        <v>0</v>
      </c>
      <c r="AX2458" s="2">
        <f t="shared" si="1979"/>
        <v>0</v>
      </c>
      <c r="AY2458" s="2">
        <f t="shared" si="1979"/>
        <v>0</v>
      </c>
      <c r="AZ2458" s="2">
        <f t="shared" si="1979"/>
        <v>0</v>
      </c>
      <c r="BA2458" s="2">
        <f t="shared" si="1979"/>
        <v>0</v>
      </c>
      <c r="BB2458" s="2">
        <f t="shared" si="1979"/>
        <v>0</v>
      </c>
      <c r="BC2458" s="2">
        <f t="shared" si="1979"/>
        <v>0</v>
      </c>
      <c r="BD2458" s="2">
        <f t="shared" si="1979"/>
        <v>0</v>
      </c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3"/>
      <c r="DH2458" s="3"/>
      <c r="DI2458" s="3"/>
      <c r="DJ2458" s="3"/>
      <c r="DK2458" s="3"/>
      <c r="DL2458" s="3"/>
      <c r="DM2458" s="3"/>
      <c r="DN2458" s="3"/>
      <c r="DO2458" s="3"/>
      <c r="DP2458" s="3"/>
      <c r="DQ2458" s="3"/>
      <c r="DR2458" s="3"/>
      <c r="DS2458" s="3"/>
      <c r="DT2458" s="3"/>
      <c r="DU2458" s="3"/>
      <c r="DV2458" s="3"/>
      <c r="DW2458" s="3"/>
      <c r="DX2458" s="3"/>
      <c r="DY2458" s="3"/>
      <c r="DZ2458" s="3"/>
      <c r="EA2458" s="3"/>
      <c r="EB2458" s="3"/>
      <c r="EC2458" s="3"/>
      <c r="ED2458" s="3"/>
      <c r="EE2458" s="3"/>
      <c r="EF2458" s="3"/>
      <c r="EG2458" s="3"/>
      <c r="EH2458" s="3"/>
      <c r="EI2458" s="3"/>
      <c r="EJ2458" s="3"/>
      <c r="EK2458" s="3"/>
      <c r="EL2458" s="3"/>
      <c r="EM2458" s="3"/>
      <c r="EN2458" s="3"/>
      <c r="EO2458" s="3"/>
      <c r="EP2458" s="3"/>
      <c r="EQ2458" s="3"/>
      <c r="ER2458" s="3"/>
      <c r="ES2458" s="3"/>
      <c r="ET2458" s="3"/>
      <c r="EU2458" s="3"/>
      <c r="EV2458" s="3"/>
      <c r="EW2458" s="3"/>
      <c r="EX2458" s="3"/>
      <c r="EY2458" s="3"/>
      <c r="EZ2458" s="3"/>
      <c r="FA2458" s="3"/>
      <c r="FB2458" s="3"/>
      <c r="FC2458" s="3"/>
      <c r="FD2458" s="3"/>
      <c r="FE2458" s="3"/>
      <c r="FF2458" s="3"/>
      <c r="FG2458" s="3"/>
      <c r="FH2458" s="3"/>
      <c r="FI2458" s="3"/>
      <c r="FJ2458" s="3"/>
      <c r="FK2458" s="3"/>
      <c r="FL2458" s="3"/>
      <c r="FM2458" s="3"/>
      <c r="FN2458" s="3"/>
      <c r="FO2458" s="3"/>
      <c r="FP2458" s="3"/>
      <c r="FQ2458" s="3"/>
      <c r="FR2458" s="3"/>
      <c r="FS2458" s="3"/>
      <c r="FT2458" s="3"/>
      <c r="FU2458" s="3"/>
      <c r="FV2458" s="3"/>
      <c r="FW2458" s="3"/>
      <c r="FX2458" s="3"/>
      <c r="FY2458" s="3"/>
      <c r="FZ2458" s="3"/>
      <c r="GA2458" s="3"/>
      <c r="GB2458" s="3"/>
      <c r="GC2458" s="3"/>
      <c r="GD2458" s="3"/>
      <c r="GE2458" s="3"/>
      <c r="GF2458" s="3"/>
      <c r="GG2458" s="3"/>
      <c r="GH2458" s="3"/>
      <c r="GI2458" s="3"/>
      <c r="GJ2458" s="3"/>
      <c r="GK2458" s="3"/>
      <c r="GL2458" s="3"/>
      <c r="GM2458" s="3"/>
      <c r="GN2458" s="3"/>
      <c r="GO2458" s="3"/>
      <c r="GP2458" s="3"/>
      <c r="GQ2458" s="3"/>
      <c r="GR2458" s="3"/>
      <c r="GS2458" s="3"/>
      <c r="GT2458" s="3"/>
      <c r="GU2458" s="3"/>
      <c r="GV2458" s="3"/>
      <c r="GW2458" s="3"/>
      <c r="GX2458" s="3">
        <v>0</v>
      </c>
    </row>
    <row r="2460" spans="1:206" x14ac:dyDescent="0.2">
      <c r="A2460" s="4">
        <v>50</v>
      </c>
      <c r="B2460" s="4">
        <v>0</v>
      </c>
      <c r="C2460" s="4">
        <v>0</v>
      </c>
      <c r="D2460" s="4">
        <v>1</v>
      </c>
      <c r="E2460" s="4">
        <v>201</v>
      </c>
      <c r="F2460" s="4">
        <f>ROUND(Source!O2458,O2460)</f>
        <v>0</v>
      </c>
      <c r="G2460" s="4" t="s">
        <v>74</v>
      </c>
      <c r="H2460" s="4" t="s">
        <v>75</v>
      </c>
      <c r="I2460" s="4"/>
      <c r="J2460" s="4"/>
      <c r="K2460" s="4">
        <v>201</v>
      </c>
      <c r="L2460" s="4">
        <v>1</v>
      </c>
      <c r="M2460" s="4">
        <v>3</v>
      </c>
      <c r="N2460" s="4" t="s">
        <v>3</v>
      </c>
      <c r="O2460" s="4">
        <v>2</v>
      </c>
      <c r="P2460" s="4"/>
      <c r="Q2460" s="4"/>
      <c r="R2460" s="4"/>
      <c r="S2460" s="4"/>
      <c r="T2460" s="4"/>
      <c r="U2460" s="4"/>
      <c r="V2460" s="4"/>
      <c r="W2460" s="4"/>
    </row>
    <row r="2461" spans="1:206" x14ac:dyDescent="0.2">
      <c r="A2461" s="4">
        <v>50</v>
      </c>
      <c r="B2461" s="4">
        <v>0</v>
      </c>
      <c r="C2461" s="4">
        <v>0</v>
      </c>
      <c r="D2461" s="4">
        <v>1</v>
      </c>
      <c r="E2461" s="4">
        <v>202</v>
      </c>
      <c r="F2461" s="4">
        <f>ROUND(Source!P2458,O2461)</f>
        <v>0</v>
      </c>
      <c r="G2461" s="4" t="s">
        <v>76</v>
      </c>
      <c r="H2461" s="4" t="s">
        <v>77</v>
      </c>
      <c r="I2461" s="4"/>
      <c r="J2461" s="4"/>
      <c r="K2461" s="4">
        <v>202</v>
      </c>
      <c r="L2461" s="4">
        <v>2</v>
      </c>
      <c r="M2461" s="4">
        <v>3</v>
      </c>
      <c r="N2461" s="4" t="s">
        <v>3</v>
      </c>
      <c r="O2461" s="4">
        <v>2</v>
      </c>
      <c r="P2461" s="4"/>
      <c r="Q2461" s="4"/>
      <c r="R2461" s="4"/>
      <c r="S2461" s="4"/>
      <c r="T2461" s="4"/>
      <c r="U2461" s="4"/>
      <c r="V2461" s="4"/>
      <c r="W2461" s="4"/>
    </row>
    <row r="2462" spans="1:206" x14ac:dyDescent="0.2">
      <c r="A2462" s="4">
        <v>50</v>
      </c>
      <c r="B2462" s="4">
        <v>0</v>
      </c>
      <c r="C2462" s="4">
        <v>0</v>
      </c>
      <c r="D2462" s="4">
        <v>1</v>
      </c>
      <c r="E2462" s="4">
        <v>222</v>
      </c>
      <c r="F2462" s="4">
        <f>ROUND(Source!AO2458,O2462)</f>
        <v>0</v>
      </c>
      <c r="G2462" s="4" t="s">
        <v>78</v>
      </c>
      <c r="H2462" s="4" t="s">
        <v>79</v>
      </c>
      <c r="I2462" s="4"/>
      <c r="J2462" s="4"/>
      <c r="K2462" s="4">
        <v>222</v>
      </c>
      <c r="L2462" s="4">
        <v>3</v>
      </c>
      <c r="M2462" s="4">
        <v>3</v>
      </c>
      <c r="N2462" s="4" t="s">
        <v>3</v>
      </c>
      <c r="O2462" s="4">
        <v>2</v>
      </c>
      <c r="P2462" s="4"/>
      <c r="Q2462" s="4"/>
      <c r="R2462" s="4"/>
      <c r="S2462" s="4"/>
      <c r="T2462" s="4"/>
      <c r="U2462" s="4"/>
      <c r="V2462" s="4"/>
      <c r="W2462" s="4"/>
    </row>
    <row r="2463" spans="1:206" x14ac:dyDescent="0.2">
      <c r="A2463" s="4">
        <v>50</v>
      </c>
      <c r="B2463" s="4">
        <v>0</v>
      </c>
      <c r="C2463" s="4">
        <v>0</v>
      </c>
      <c r="D2463" s="4">
        <v>1</v>
      </c>
      <c r="E2463" s="4">
        <v>225</v>
      </c>
      <c r="F2463" s="4">
        <f>ROUND(Source!AV2458,O2463)</f>
        <v>0</v>
      </c>
      <c r="G2463" s="4" t="s">
        <v>80</v>
      </c>
      <c r="H2463" s="4" t="s">
        <v>81</v>
      </c>
      <c r="I2463" s="4"/>
      <c r="J2463" s="4"/>
      <c r="K2463" s="4">
        <v>225</v>
      </c>
      <c r="L2463" s="4">
        <v>4</v>
      </c>
      <c r="M2463" s="4">
        <v>3</v>
      </c>
      <c r="N2463" s="4" t="s">
        <v>3</v>
      </c>
      <c r="O2463" s="4">
        <v>2</v>
      </c>
      <c r="P2463" s="4"/>
      <c r="Q2463" s="4"/>
      <c r="R2463" s="4"/>
      <c r="S2463" s="4"/>
      <c r="T2463" s="4"/>
      <c r="U2463" s="4"/>
      <c r="V2463" s="4"/>
      <c r="W2463" s="4"/>
    </row>
    <row r="2464" spans="1:206" x14ac:dyDescent="0.2">
      <c r="A2464" s="4">
        <v>50</v>
      </c>
      <c r="B2464" s="4">
        <v>0</v>
      </c>
      <c r="C2464" s="4">
        <v>0</v>
      </c>
      <c r="D2464" s="4">
        <v>1</v>
      </c>
      <c r="E2464" s="4">
        <v>226</v>
      </c>
      <c r="F2464" s="4">
        <f>ROUND(Source!AW2458,O2464)</f>
        <v>0</v>
      </c>
      <c r="G2464" s="4" t="s">
        <v>82</v>
      </c>
      <c r="H2464" s="4" t="s">
        <v>83</v>
      </c>
      <c r="I2464" s="4"/>
      <c r="J2464" s="4"/>
      <c r="K2464" s="4">
        <v>226</v>
      </c>
      <c r="L2464" s="4">
        <v>5</v>
      </c>
      <c r="M2464" s="4">
        <v>3</v>
      </c>
      <c r="N2464" s="4" t="s">
        <v>3</v>
      </c>
      <c r="O2464" s="4">
        <v>2</v>
      </c>
      <c r="P2464" s="4"/>
      <c r="Q2464" s="4"/>
      <c r="R2464" s="4"/>
      <c r="S2464" s="4"/>
      <c r="T2464" s="4"/>
      <c r="U2464" s="4"/>
      <c r="V2464" s="4"/>
      <c r="W2464" s="4"/>
    </row>
    <row r="2465" spans="1:23" x14ac:dyDescent="0.2">
      <c r="A2465" s="4">
        <v>50</v>
      </c>
      <c r="B2465" s="4">
        <v>0</v>
      </c>
      <c r="C2465" s="4">
        <v>0</v>
      </c>
      <c r="D2465" s="4">
        <v>1</v>
      </c>
      <c r="E2465" s="4">
        <v>227</v>
      </c>
      <c r="F2465" s="4">
        <f>ROUND(Source!AX2458,O2465)</f>
        <v>0</v>
      </c>
      <c r="G2465" s="4" t="s">
        <v>84</v>
      </c>
      <c r="H2465" s="4" t="s">
        <v>85</v>
      </c>
      <c r="I2465" s="4"/>
      <c r="J2465" s="4"/>
      <c r="K2465" s="4">
        <v>227</v>
      </c>
      <c r="L2465" s="4">
        <v>6</v>
      </c>
      <c r="M2465" s="4">
        <v>3</v>
      </c>
      <c r="N2465" s="4" t="s">
        <v>3</v>
      </c>
      <c r="O2465" s="4">
        <v>2</v>
      </c>
      <c r="P2465" s="4"/>
      <c r="Q2465" s="4"/>
      <c r="R2465" s="4"/>
      <c r="S2465" s="4"/>
      <c r="T2465" s="4"/>
      <c r="U2465" s="4"/>
      <c r="V2465" s="4"/>
      <c r="W2465" s="4"/>
    </row>
    <row r="2466" spans="1:23" x14ac:dyDescent="0.2">
      <c r="A2466" s="4">
        <v>50</v>
      </c>
      <c r="B2466" s="4">
        <v>0</v>
      </c>
      <c r="C2466" s="4">
        <v>0</v>
      </c>
      <c r="D2466" s="4">
        <v>1</v>
      </c>
      <c r="E2466" s="4">
        <v>228</v>
      </c>
      <c r="F2466" s="4">
        <f>ROUND(Source!AY2458,O2466)</f>
        <v>0</v>
      </c>
      <c r="G2466" s="4" t="s">
        <v>86</v>
      </c>
      <c r="H2466" s="4" t="s">
        <v>87</v>
      </c>
      <c r="I2466" s="4"/>
      <c r="J2466" s="4"/>
      <c r="K2466" s="4">
        <v>228</v>
      </c>
      <c r="L2466" s="4">
        <v>7</v>
      </c>
      <c r="M2466" s="4">
        <v>3</v>
      </c>
      <c r="N2466" s="4" t="s">
        <v>3</v>
      </c>
      <c r="O2466" s="4">
        <v>2</v>
      </c>
      <c r="P2466" s="4"/>
      <c r="Q2466" s="4"/>
      <c r="R2466" s="4"/>
      <c r="S2466" s="4"/>
      <c r="T2466" s="4"/>
      <c r="U2466" s="4"/>
      <c r="V2466" s="4"/>
      <c r="W2466" s="4"/>
    </row>
    <row r="2467" spans="1:23" x14ac:dyDescent="0.2">
      <c r="A2467" s="4">
        <v>50</v>
      </c>
      <c r="B2467" s="4">
        <v>0</v>
      </c>
      <c r="C2467" s="4">
        <v>0</v>
      </c>
      <c r="D2467" s="4">
        <v>1</v>
      </c>
      <c r="E2467" s="4">
        <v>216</v>
      </c>
      <c r="F2467" s="4">
        <f>ROUND(Source!AP2458,O2467)</f>
        <v>0</v>
      </c>
      <c r="G2467" s="4" t="s">
        <v>88</v>
      </c>
      <c r="H2467" s="4" t="s">
        <v>89</v>
      </c>
      <c r="I2467" s="4"/>
      <c r="J2467" s="4"/>
      <c r="K2467" s="4">
        <v>216</v>
      </c>
      <c r="L2467" s="4">
        <v>8</v>
      </c>
      <c r="M2467" s="4">
        <v>3</v>
      </c>
      <c r="N2467" s="4" t="s">
        <v>3</v>
      </c>
      <c r="O2467" s="4">
        <v>2</v>
      </c>
      <c r="P2467" s="4"/>
      <c r="Q2467" s="4"/>
      <c r="R2467" s="4"/>
      <c r="S2467" s="4"/>
      <c r="T2467" s="4"/>
      <c r="U2467" s="4"/>
      <c r="V2467" s="4"/>
      <c r="W2467" s="4"/>
    </row>
    <row r="2468" spans="1:23" x14ac:dyDescent="0.2">
      <c r="A2468" s="4">
        <v>50</v>
      </c>
      <c r="B2468" s="4">
        <v>0</v>
      </c>
      <c r="C2468" s="4">
        <v>0</v>
      </c>
      <c r="D2468" s="4">
        <v>1</v>
      </c>
      <c r="E2468" s="4">
        <v>223</v>
      </c>
      <c r="F2468" s="4">
        <f>ROUND(Source!AQ2458,O2468)</f>
        <v>0</v>
      </c>
      <c r="G2468" s="4" t="s">
        <v>90</v>
      </c>
      <c r="H2468" s="4" t="s">
        <v>91</v>
      </c>
      <c r="I2468" s="4"/>
      <c r="J2468" s="4"/>
      <c r="K2468" s="4">
        <v>223</v>
      </c>
      <c r="L2468" s="4">
        <v>9</v>
      </c>
      <c r="M2468" s="4">
        <v>3</v>
      </c>
      <c r="N2468" s="4" t="s">
        <v>3</v>
      </c>
      <c r="O2468" s="4">
        <v>2</v>
      </c>
      <c r="P2468" s="4"/>
      <c r="Q2468" s="4"/>
      <c r="R2468" s="4"/>
      <c r="S2468" s="4"/>
      <c r="T2468" s="4"/>
      <c r="U2468" s="4"/>
      <c r="V2468" s="4"/>
      <c r="W2468" s="4"/>
    </row>
    <row r="2469" spans="1:23" x14ac:dyDescent="0.2">
      <c r="A2469" s="4">
        <v>50</v>
      </c>
      <c r="B2469" s="4">
        <v>0</v>
      </c>
      <c r="C2469" s="4">
        <v>0</v>
      </c>
      <c r="D2469" s="4">
        <v>1</v>
      </c>
      <c r="E2469" s="4">
        <v>229</v>
      </c>
      <c r="F2469" s="4">
        <f>ROUND(Source!AZ2458,O2469)</f>
        <v>0</v>
      </c>
      <c r="G2469" s="4" t="s">
        <v>92</v>
      </c>
      <c r="H2469" s="4" t="s">
        <v>93</v>
      </c>
      <c r="I2469" s="4"/>
      <c r="J2469" s="4"/>
      <c r="K2469" s="4">
        <v>229</v>
      </c>
      <c r="L2469" s="4">
        <v>10</v>
      </c>
      <c r="M2469" s="4">
        <v>3</v>
      </c>
      <c r="N2469" s="4" t="s">
        <v>3</v>
      </c>
      <c r="O2469" s="4">
        <v>2</v>
      </c>
      <c r="P2469" s="4"/>
      <c r="Q2469" s="4"/>
      <c r="R2469" s="4"/>
      <c r="S2469" s="4"/>
      <c r="T2469" s="4"/>
      <c r="U2469" s="4"/>
      <c r="V2469" s="4"/>
      <c r="W2469" s="4"/>
    </row>
    <row r="2470" spans="1:23" x14ac:dyDescent="0.2">
      <c r="A2470" s="4">
        <v>50</v>
      </c>
      <c r="B2470" s="4">
        <v>0</v>
      </c>
      <c r="C2470" s="4">
        <v>0</v>
      </c>
      <c r="D2470" s="4">
        <v>1</v>
      </c>
      <c r="E2470" s="4">
        <v>203</v>
      </c>
      <c r="F2470" s="4">
        <f>ROUND(Source!Q2458,O2470)</f>
        <v>0</v>
      </c>
      <c r="G2470" s="4" t="s">
        <v>94</v>
      </c>
      <c r="H2470" s="4" t="s">
        <v>95</v>
      </c>
      <c r="I2470" s="4"/>
      <c r="J2470" s="4"/>
      <c r="K2470" s="4">
        <v>203</v>
      </c>
      <c r="L2470" s="4">
        <v>11</v>
      </c>
      <c r="M2470" s="4">
        <v>3</v>
      </c>
      <c r="N2470" s="4" t="s">
        <v>3</v>
      </c>
      <c r="O2470" s="4">
        <v>2</v>
      </c>
      <c r="P2470" s="4"/>
      <c r="Q2470" s="4"/>
      <c r="R2470" s="4"/>
      <c r="S2470" s="4"/>
      <c r="T2470" s="4"/>
      <c r="U2470" s="4"/>
      <c r="V2470" s="4"/>
      <c r="W2470" s="4"/>
    </row>
    <row r="2471" spans="1:23" x14ac:dyDescent="0.2">
      <c r="A2471" s="4">
        <v>50</v>
      </c>
      <c r="B2471" s="4">
        <v>0</v>
      </c>
      <c r="C2471" s="4">
        <v>0</v>
      </c>
      <c r="D2471" s="4">
        <v>1</v>
      </c>
      <c r="E2471" s="4">
        <v>231</v>
      </c>
      <c r="F2471" s="4">
        <f>ROUND(Source!BB2458,O2471)</f>
        <v>0</v>
      </c>
      <c r="G2471" s="4" t="s">
        <v>96</v>
      </c>
      <c r="H2471" s="4" t="s">
        <v>97</v>
      </c>
      <c r="I2471" s="4"/>
      <c r="J2471" s="4"/>
      <c r="K2471" s="4">
        <v>231</v>
      </c>
      <c r="L2471" s="4">
        <v>12</v>
      </c>
      <c r="M2471" s="4">
        <v>3</v>
      </c>
      <c r="N2471" s="4" t="s">
        <v>3</v>
      </c>
      <c r="O2471" s="4">
        <v>2</v>
      </c>
      <c r="P2471" s="4"/>
      <c r="Q2471" s="4"/>
      <c r="R2471" s="4"/>
      <c r="S2471" s="4"/>
      <c r="T2471" s="4"/>
      <c r="U2471" s="4"/>
      <c r="V2471" s="4"/>
      <c r="W2471" s="4"/>
    </row>
    <row r="2472" spans="1:23" x14ac:dyDescent="0.2">
      <c r="A2472" s="4">
        <v>50</v>
      </c>
      <c r="B2472" s="4">
        <v>0</v>
      </c>
      <c r="C2472" s="4">
        <v>0</v>
      </c>
      <c r="D2472" s="4">
        <v>1</v>
      </c>
      <c r="E2472" s="4">
        <v>204</v>
      </c>
      <c r="F2472" s="4">
        <f>ROUND(Source!R2458,O2472)</f>
        <v>0</v>
      </c>
      <c r="G2472" s="4" t="s">
        <v>98</v>
      </c>
      <c r="H2472" s="4" t="s">
        <v>99</v>
      </c>
      <c r="I2472" s="4"/>
      <c r="J2472" s="4"/>
      <c r="K2472" s="4">
        <v>204</v>
      </c>
      <c r="L2472" s="4">
        <v>13</v>
      </c>
      <c r="M2472" s="4">
        <v>3</v>
      </c>
      <c r="N2472" s="4" t="s">
        <v>3</v>
      </c>
      <c r="O2472" s="4">
        <v>2</v>
      </c>
      <c r="P2472" s="4"/>
      <c r="Q2472" s="4"/>
      <c r="R2472" s="4"/>
      <c r="S2472" s="4"/>
      <c r="T2472" s="4"/>
      <c r="U2472" s="4"/>
      <c r="V2472" s="4"/>
      <c r="W2472" s="4"/>
    </row>
    <row r="2473" spans="1:23" x14ac:dyDescent="0.2">
      <c r="A2473" s="4">
        <v>50</v>
      </c>
      <c r="B2473" s="4">
        <v>0</v>
      </c>
      <c r="C2473" s="4">
        <v>0</v>
      </c>
      <c r="D2473" s="4">
        <v>1</v>
      </c>
      <c r="E2473" s="4">
        <v>205</v>
      </c>
      <c r="F2473" s="4">
        <f>ROUND(Source!S2458,O2473)</f>
        <v>0</v>
      </c>
      <c r="G2473" s="4" t="s">
        <v>100</v>
      </c>
      <c r="H2473" s="4" t="s">
        <v>101</v>
      </c>
      <c r="I2473" s="4"/>
      <c r="J2473" s="4"/>
      <c r="K2473" s="4">
        <v>205</v>
      </c>
      <c r="L2473" s="4">
        <v>14</v>
      </c>
      <c r="M2473" s="4">
        <v>3</v>
      </c>
      <c r="N2473" s="4" t="s">
        <v>3</v>
      </c>
      <c r="O2473" s="4">
        <v>2</v>
      </c>
      <c r="P2473" s="4"/>
      <c r="Q2473" s="4"/>
      <c r="R2473" s="4"/>
      <c r="S2473" s="4"/>
      <c r="T2473" s="4"/>
      <c r="U2473" s="4"/>
      <c r="V2473" s="4"/>
      <c r="W2473" s="4"/>
    </row>
    <row r="2474" spans="1:23" x14ac:dyDescent="0.2">
      <c r="A2474" s="4">
        <v>50</v>
      </c>
      <c r="B2474" s="4">
        <v>0</v>
      </c>
      <c r="C2474" s="4">
        <v>0</v>
      </c>
      <c r="D2474" s="4">
        <v>1</v>
      </c>
      <c r="E2474" s="4">
        <v>232</v>
      </c>
      <c r="F2474" s="4">
        <f>ROUND(Source!BC2458,O2474)</f>
        <v>0</v>
      </c>
      <c r="G2474" s="4" t="s">
        <v>102</v>
      </c>
      <c r="H2474" s="4" t="s">
        <v>103</v>
      </c>
      <c r="I2474" s="4"/>
      <c r="J2474" s="4"/>
      <c r="K2474" s="4">
        <v>232</v>
      </c>
      <c r="L2474" s="4">
        <v>15</v>
      </c>
      <c r="M2474" s="4">
        <v>3</v>
      </c>
      <c r="N2474" s="4" t="s">
        <v>3</v>
      </c>
      <c r="O2474" s="4">
        <v>2</v>
      </c>
      <c r="P2474" s="4"/>
      <c r="Q2474" s="4"/>
      <c r="R2474" s="4"/>
      <c r="S2474" s="4"/>
      <c r="T2474" s="4"/>
      <c r="U2474" s="4"/>
      <c r="V2474" s="4"/>
      <c r="W2474" s="4"/>
    </row>
    <row r="2475" spans="1:23" x14ac:dyDescent="0.2">
      <c r="A2475" s="4">
        <v>50</v>
      </c>
      <c r="B2475" s="4">
        <v>0</v>
      </c>
      <c r="C2475" s="4">
        <v>0</v>
      </c>
      <c r="D2475" s="4">
        <v>1</v>
      </c>
      <c r="E2475" s="4">
        <v>214</v>
      </c>
      <c r="F2475" s="4">
        <f>ROUND(Source!AS2458,O2475)</f>
        <v>0</v>
      </c>
      <c r="G2475" s="4" t="s">
        <v>104</v>
      </c>
      <c r="H2475" s="4" t="s">
        <v>105</v>
      </c>
      <c r="I2475" s="4"/>
      <c r="J2475" s="4"/>
      <c r="K2475" s="4">
        <v>214</v>
      </c>
      <c r="L2475" s="4">
        <v>16</v>
      </c>
      <c r="M2475" s="4">
        <v>3</v>
      </c>
      <c r="N2475" s="4" t="s">
        <v>3</v>
      </c>
      <c r="O2475" s="4">
        <v>2</v>
      </c>
      <c r="P2475" s="4"/>
      <c r="Q2475" s="4"/>
      <c r="R2475" s="4"/>
      <c r="S2475" s="4"/>
      <c r="T2475" s="4"/>
      <c r="U2475" s="4"/>
      <c r="V2475" s="4"/>
      <c r="W2475" s="4"/>
    </row>
    <row r="2476" spans="1:23" x14ac:dyDescent="0.2">
      <c r="A2476" s="4">
        <v>50</v>
      </c>
      <c r="B2476" s="4">
        <v>0</v>
      </c>
      <c r="C2476" s="4">
        <v>0</v>
      </c>
      <c r="D2476" s="4">
        <v>1</v>
      </c>
      <c r="E2476" s="4">
        <v>215</v>
      </c>
      <c r="F2476" s="4">
        <f>ROUND(Source!AT2458,O2476)</f>
        <v>0</v>
      </c>
      <c r="G2476" s="4" t="s">
        <v>106</v>
      </c>
      <c r="H2476" s="4" t="s">
        <v>107</v>
      </c>
      <c r="I2476" s="4"/>
      <c r="J2476" s="4"/>
      <c r="K2476" s="4">
        <v>215</v>
      </c>
      <c r="L2476" s="4">
        <v>17</v>
      </c>
      <c r="M2476" s="4">
        <v>3</v>
      </c>
      <c r="N2476" s="4" t="s">
        <v>3</v>
      </c>
      <c r="O2476" s="4">
        <v>2</v>
      </c>
      <c r="P2476" s="4"/>
      <c r="Q2476" s="4"/>
      <c r="R2476" s="4"/>
      <c r="S2476" s="4"/>
      <c r="T2476" s="4"/>
      <c r="U2476" s="4"/>
      <c r="V2476" s="4"/>
      <c r="W2476" s="4"/>
    </row>
    <row r="2477" spans="1:23" x14ac:dyDescent="0.2">
      <c r="A2477" s="4">
        <v>50</v>
      </c>
      <c r="B2477" s="4">
        <v>0</v>
      </c>
      <c r="C2477" s="4">
        <v>0</v>
      </c>
      <c r="D2477" s="4">
        <v>1</v>
      </c>
      <c r="E2477" s="4">
        <v>217</v>
      </c>
      <c r="F2477" s="4">
        <f>ROUND(Source!AU2458,O2477)</f>
        <v>0</v>
      </c>
      <c r="G2477" s="4" t="s">
        <v>108</v>
      </c>
      <c r="H2477" s="4" t="s">
        <v>109</v>
      </c>
      <c r="I2477" s="4"/>
      <c r="J2477" s="4"/>
      <c r="K2477" s="4">
        <v>217</v>
      </c>
      <c r="L2477" s="4">
        <v>18</v>
      </c>
      <c r="M2477" s="4">
        <v>3</v>
      </c>
      <c r="N2477" s="4" t="s">
        <v>3</v>
      </c>
      <c r="O2477" s="4">
        <v>2</v>
      </c>
      <c r="P2477" s="4"/>
      <c r="Q2477" s="4"/>
      <c r="R2477" s="4"/>
      <c r="S2477" s="4"/>
      <c r="T2477" s="4"/>
      <c r="U2477" s="4"/>
      <c r="V2477" s="4"/>
      <c r="W2477" s="4"/>
    </row>
    <row r="2478" spans="1:23" x14ac:dyDescent="0.2">
      <c r="A2478" s="4">
        <v>50</v>
      </c>
      <c r="B2478" s="4">
        <v>0</v>
      </c>
      <c r="C2478" s="4">
        <v>0</v>
      </c>
      <c r="D2478" s="4">
        <v>1</v>
      </c>
      <c r="E2478" s="4">
        <v>230</v>
      </c>
      <c r="F2478" s="4">
        <f>ROUND(Source!BA2458,O2478)</f>
        <v>0</v>
      </c>
      <c r="G2478" s="4" t="s">
        <v>110</v>
      </c>
      <c r="H2478" s="4" t="s">
        <v>111</v>
      </c>
      <c r="I2478" s="4"/>
      <c r="J2478" s="4"/>
      <c r="K2478" s="4">
        <v>230</v>
      </c>
      <c r="L2478" s="4">
        <v>19</v>
      </c>
      <c r="M2478" s="4">
        <v>3</v>
      </c>
      <c r="N2478" s="4" t="s">
        <v>3</v>
      </c>
      <c r="O2478" s="4">
        <v>2</v>
      </c>
      <c r="P2478" s="4"/>
      <c r="Q2478" s="4"/>
      <c r="R2478" s="4"/>
      <c r="S2478" s="4"/>
      <c r="T2478" s="4"/>
      <c r="U2478" s="4"/>
      <c r="V2478" s="4"/>
      <c r="W2478" s="4"/>
    </row>
    <row r="2479" spans="1:23" x14ac:dyDescent="0.2">
      <c r="A2479" s="4">
        <v>50</v>
      </c>
      <c r="B2479" s="4">
        <v>0</v>
      </c>
      <c r="C2479" s="4">
        <v>0</v>
      </c>
      <c r="D2479" s="4">
        <v>1</v>
      </c>
      <c r="E2479" s="4">
        <v>206</v>
      </c>
      <c r="F2479" s="4">
        <f>ROUND(Source!T2458,O2479)</f>
        <v>0</v>
      </c>
      <c r="G2479" s="4" t="s">
        <v>112</v>
      </c>
      <c r="H2479" s="4" t="s">
        <v>113</v>
      </c>
      <c r="I2479" s="4"/>
      <c r="J2479" s="4"/>
      <c r="K2479" s="4">
        <v>206</v>
      </c>
      <c r="L2479" s="4">
        <v>20</v>
      </c>
      <c r="M2479" s="4">
        <v>3</v>
      </c>
      <c r="N2479" s="4" t="s">
        <v>3</v>
      </c>
      <c r="O2479" s="4">
        <v>2</v>
      </c>
      <c r="P2479" s="4"/>
      <c r="Q2479" s="4"/>
      <c r="R2479" s="4"/>
      <c r="S2479" s="4"/>
      <c r="T2479" s="4"/>
      <c r="U2479" s="4"/>
      <c r="V2479" s="4"/>
      <c r="W2479" s="4"/>
    </row>
    <row r="2480" spans="1:23" x14ac:dyDescent="0.2">
      <c r="A2480" s="4">
        <v>50</v>
      </c>
      <c r="B2480" s="4">
        <v>0</v>
      </c>
      <c r="C2480" s="4">
        <v>0</v>
      </c>
      <c r="D2480" s="4">
        <v>1</v>
      </c>
      <c r="E2480" s="4">
        <v>207</v>
      </c>
      <c r="F2480" s="4">
        <f>Source!U2458</f>
        <v>0</v>
      </c>
      <c r="G2480" s="4" t="s">
        <v>114</v>
      </c>
      <c r="H2480" s="4" t="s">
        <v>115</v>
      </c>
      <c r="I2480" s="4"/>
      <c r="J2480" s="4"/>
      <c r="K2480" s="4">
        <v>207</v>
      </c>
      <c r="L2480" s="4">
        <v>21</v>
      </c>
      <c r="M2480" s="4">
        <v>3</v>
      </c>
      <c r="N2480" s="4" t="s">
        <v>3</v>
      </c>
      <c r="O2480" s="4">
        <v>-1</v>
      </c>
      <c r="P2480" s="4"/>
      <c r="Q2480" s="4"/>
      <c r="R2480" s="4"/>
      <c r="S2480" s="4"/>
      <c r="T2480" s="4"/>
      <c r="U2480" s="4"/>
      <c r="V2480" s="4"/>
      <c r="W2480" s="4"/>
    </row>
    <row r="2481" spans="1:206" x14ac:dyDescent="0.2">
      <c r="A2481" s="4">
        <v>50</v>
      </c>
      <c r="B2481" s="4">
        <v>0</v>
      </c>
      <c r="C2481" s="4">
        <v>0</v>
      </c>
      <c r="D2481" s="4">
        <v>1</v>
      </c>
      <c r="E2481" s="4">
        <v>208</v>
      </c>
      <c r="F2481" s="4">
        <f>Source!V2458</f>
        <v>0</v>
      </c>
      <c r="G2481" s="4" t="s">
        <v>116</v>
      </c>
      <c r="H2481" s="4" t="s">
        <v>117</v>
      </c>
      <c r="I2481" s="4"/>
      <c r="J2481" s="4"/>
      <c r="K2481" s="4">
        <v>208</v>
      </c>
      <c r="L2481" s="4">
        <v>22</v>
      </c>
      <c r="M2481" s="4">
        <v>3</v>
      </c>
      <c r="N2481" s="4" t="s">
        <v>3</v>
      </c>
      <c r="O2481" s="4">
        <v>-1</v>
      </c>
      <c r="P2481" s="4"/>
      <c r="Q2481" s="4"/>
      <c r="R2481" s="4"/>
      <c r="S2481" s="4"/>
      <c r="T2481" s="4"/>
      <c r="U2481" s="4"/>
      <c r="V2481" s="4"/>
      <c r="W2481" s="4"/>
    </row>
    <row r="2482" spans="1:206" x14ac:dyDescent="0.2">
      <c r="A2482" s="4">
        <v>50</v>
      </c>
      <c r="B2482" s="4">
        <v>0</v>
      </c>
      <c r="C2482" s="4">
        <v>0</v>
      </c>
      <c r="D2482" s="4">
        <v>1</v>
      </c>
      <c r="E2482" s="4">
        <v>209</v>
      </c>
      <c r="F2482" s="4">
        <f>ROUND(Source!W2458,O2482)</f>
        <v>0</v>
      </c>
      <c r="G2482" s="4" t="s">
        <v>118</v>
      </c>
      <c r="H2482" s="4" t="s">
        <v>119</v>
      </c>
      <c r="I2482" s="4"/>
      <c r="J2482" s="4"/>
      <c r="K2482" s="4">
        <v>209</v>
      </c>
      <c r="L2482" s="4">
        <v>23</v>
      </c>
      <c r="M2482" s="4">
        <v>3</v>
      </c>
      <c r="N2482" s="4" t="s">
        <v>3</v>
      </c>
      <c r="O2482" s="4">
        <v>2</v>
      </c>
      <c r="P2482" s="4"/>
      <c r="Q2482" s="4"/>
      <c r="R2482" s="4"/>
      <c r="S2482" s="4"/>
      <c r="T2482" s="4"/>
      <c r="U2482" s="4"/>
      <c r="V2482" s="4"/>
      <c r="W2482" s="4"/>
    </row>
    <row r="2483" spans="1:206" x14ac:dyDescent="0.2">
      <c r="A2483" s="4">
        <v>50</v>
      </c>
      <c r="B2483" s="4">
        <v>0</v>
      </c>
      <c r="C2483" s="4">
        <v>0</v>
      </c>
      <c r="D2483" s="4">
        <v>1</v>
      </c>
      <c r="E2483" s="4">
        <v>233</v>
      </c>
      <c r="F2483" s="4">
        <f>ROUND(Source!BD2458,O2483)</f>
        <v>0</v>
      </c>
      <c r="G2483" s="4" t="s">
        <v>120</v>
      </c>
      <c r="H2483" s="4" t="s">
        <v>121</v>
      </c>
      <c r="I2483" s="4"/>
      <c r="J2483" s="4"/>
      <c r="K2483" s="4">
        <v>233</v>
      </c>
      <c r="L2483" s="4">
        <v>24</v>
      </c>
      <c r="M2483" s="4">
        <v>3</v>
      </c>
      <c r="N2483" s="4" t="s">
        <v>3</v>
      </c>
      <c r="O2483" s="4">
        <v>2</v>
      </c>
      <c r="P2483" s="4"/>
      <c r="Q2483" s="4"/>
      <c r="R2483" s="4"/>
      <c r="S2483" s="4"/>
      <c r="T2483" s="4"/>
      <c r="U2483" s="4"/>
      <c r="V2483" s="4"/>
      <c r="W2483" s="4"/>
    </row>
    <row r="2484" spans="1:206" x14ac:dyDescent="0.2">
      <c r="A2484" s="4">
        <v>50</v>
      </c>
      <c r="B2484" s="4">
        <v>0</v>
      </c>
      <c r="C2484" s="4">
        <v>0</v>
      </c>
      <c r="D2484" s="4">
        <v>1</v>
      </c>
      <c r="E2484" s="4">
        <v>210</v>
      </c>
      <c r="F2484" s="4">
        <f>ROUND(Source!X2458,O2484)</f>
        <v>0</v>
      </c>
      <c r="G2484" s="4" t="s">
        <v>122</v>
      </c>
      <c r="H2484" s="4" t="s">
        <v>123</v>
      </c>
      <c r="I2484" s="4"/>
      <c r="J2484" s="4"/>
      <c r="K2484" s="4">
        <v>210</v>
      </c>
      <c r="L2484" s="4">
        <v>25</v>
      </c>
      <c r="M2484" s="4">
        <v>3</v>
      </c>
      <c r="N2484" s="4" t="s">
        <v>3</v>
      </c>
      <c r="O2484" s="4">
        <v>2</v>
      </c>
      <c r="P2484" s="4"/>
      <c r="Q2484" s="4"/>
      <c r="R2484" s="4"/>
      <c r="S2484" s="4"/>
      <c r="T2484" s="4"/>
      <c r="U2484" s="4"/>
      <c r="V2484" s="4"/>
      <c r="W2484" s="4"/>
    </row>
    <row r="2485" spans="1:206" x14ac:dyDescent="0.2">
      <c r="A2485" s="4">
        <v>50</v>
      </c>
      <c r="B2485" s="4">
        <v>0</v>
      </c>
      <c r="C2485" s="4">
        <v>0</v>
      </c>
      <c r="D2485" s="4">
        <v>1</v>
      </c>
      <c r="E2485" s="4">
        <v>211</v>
      </c>
      <c r="F2485" s="4">
        <f>ROUND(Source!Y2458,O2485)</f>
        <v>0</v>
      </c>
      <c r="G2485" s="4" t="s">
        <v>124</v>
      </c>
      <c r="H2485" s="4" t="s">
        <v>125</v>
      </c>
      <c r="I2485" s="4"/>
      <c r="J2485" s="4"/>
      <c r="K2485" s="4">
        <v>211</v>
      </c>
      <c r="L2485" s="4">
        <v>26</v>
      </c>
      <c r="M2485" s="4">
        <v>3</v>
      </c>
      <c r="N2485" s="4" t="s">
        <v>3</v>
      </c>
      <c r="O2485" s="4">
        <v>2</v>
      </c>
      <c r="P2485" s="4"/>
      <c r="Q2485" s="4"/>
      <c r="R2485" s="4"/>
      <c r="S2485" s="4"/>
      <c r="T2485" s="4"/>
      <c r="U2485" s="4"/>
      <c r="V2485" s="4"/>
      <c r="W2485" s="4"/>
    </row>
    <row r="2486" spans="1:206" x14ac:dyDescent="0.2">
      <c r="A2486" s="4">
        <v>50</v>
      </c>
      <c r="B2486" s="4">
        <v>0</v>
      </c>
      <c r="C2486" s="4">
        <v>0</v>
      </c>
      <c r="D2486" s="4">
        <v>1</v>
      </c>
      <c r="E2486" s="4">
        <v>224</v>
      </c>
      <c r="F2486" s="4">
        <f>ROUND(Source!AR2458,O2486)</f>
        <v>0</v>
      </c>
      <c r="G2486" s="4" t="s">
        <v>126</v>
      </c>
      <c r="H2486" s="4" t="s">
        <v>127</v>
      </c>
      <c r="I2486" s="4"/>
      <c r="J2486" s="4"/>
      <c r="K2486" s="4">
        <v>224</v>
      </c>
      <c r="L2486" s="4">
        <v>27</v>
      </c>
      <c r="M2486" s="4">
        <v>3</v>
      </c>
      <c r="N2486" s="4" t="s">
        <v>3</v>
      </c>
      <c r="O2486" s="4">
        <v>2</v>
      </c>
      <c r="P2486" s="4"/>
      <c r="Q2486" s="4"/>
      <c r="R2486" s="4"/>
      <c r="S2486" s="4"/>
      <c r="T2486" s="4"/>
      <c r="U2486" s="4"/>
      <c r="V2486" s="4"/>
      <c r="W2486" s="4"/>
    </row>
    <row r="2488" spans="1:206" x14ac:dyDescent="0.2">
      <c r="A2488" s="1">
        <v>3</v>
      </c>
      <c r="B2488" s="1">
        <v>1</v>
      </c>
      <c r="C2488" s="1"/>
      <c r="D2488" s="1">
        <f>ROW(A2710)</f>
        <v>2710</v>
      </c>
      <c r="E2488" s="1"/>
      <c r="F2488" s="1" t="s">
        <v>129</v>
      </c>
      <c r="G2488" s="1" t="s">
        <v>481</v>
      </c>
      <c r="H2488" s="1" t="s">
        <v>3</v>
      </c>
      <c r="I2488" s="1">
        <v>0</v>
      </c>
      <c r="J2488" s="1" t="s">
        <v>3</v>
      </c>
      <c r="K2488" s="1">
        <v>0</v>
      </c>
      <c r="L2488" s="1" t="s">
        <v>3</v>
      </c>
      <c r="M2488" s="1"/>
      <c r="N2488" s="1"/>
      <c r="O2488" s="1"/>
      <c r="P2488" s="1"/>
      <c r="Q2488" s="1"/>
      <c r="R2488" s="1"/>
      <c r="S2488" s="1"/>
      <c r="T2488" s="1"/>
      <c r="U2488" s="1" t="s">
        <v>3</v>
      </c>
      <c r="V2488" s="1">
        <v>0</v>
      </c>
      <c r="W2488" s="1"/>
      <c r="X2488" s="1"/>
      <c r="Y2488" s="1"/>
      <c r="Z2488" s="1"/>
      <c r="AA2488" s="1"/>
      <c r="AB2488" s="1" t="s">
        <v>3</v>
      </c>
      <c r="AC2488" s="1" t="s">
        <v>3</v>
      </c>
      <c r="AD2488" s="1" t="s">
        <v>3</v>
      </c>
      <c r="AE2488" s="1" t="s">
        <v>3</v>
      </c>
      <c r="AF2488" s="1" t="s">
        <v>3</v>
      </c>
      <c r="AG2488" s="1" t="s">
        <v>3</v>
      </c>
      <c r="AH2488" s="1"/>
      <c r="AI2488" s="1"/>
      <c r="AJ2488" s="1"/>
      <c r="AK2488" s="1"/>
      <c r="AL2488" s="1"/>
      <c r="AM2488" s="1"/>
      <c r="AN2488" s="1"/>
      <c r="AO2488" s="1"/>
      <c r="AP2488" s="1" t="s">
        <v>3</v>
      </c>
      <c r="AQ2488" s="1" t="s">
        <v>3</v>
      </c>
      <c r="AR2488" s="1" t="s">
        <v>3</v>
      </c>
      <c r="AS2488" s="1"/>
      <c r="AT2488" s="1"/>
      <c r="AU2488" s="1"/>
      <c r="AV2488" s="1"/>
      <c r="AW2488" s="1"/>
      <c r="AX2488" s="1"/>
      <c r="AY2488" s="1"/>
      <c r="AZ2488" s="1" t="s">
        <v>3</v>
      </c>
      <c r="BA2488" s="1"/>
      <c r="BB2488" s="1" t="s">
        <v>3</v>
      </c>
      <c r="BC2488" s="1" t="s">
        <v>3</v>
      </c>
      <c r="BD2488" s="1" t="s">
        <v>3</v>
      </c>
      <c r="BE2488" s="1" t="s">
        <v>3</v>
      </c>
      <c r="BF2488" s="1" t="s">
        <v>3</v>
      </c>
      <c r="BG2488" s="1" t="s">
        <v>3</v>
      </c>
      <c r="BH2488" s="1" t="s">
        <v>3</v>
      </c>
      <c r="BI2488" s="1" t="s">
        <v>3</v>
      </c>
      <c r="BJ2488" s="1" t="s">
        <v>3</v>
      </c>
      <c r="BK2488" s="1" t="s">
        <v>3</v>
      </c>
      <c r="BL2488" s="1" t="s">
        <v>3</v>
      </c>
      <c r="BM2488" s="1" t="s">
        <v>3</v>
      </c>
      <c r="BN2488" s="1" t="s">
        <v>3</v>
      </c>
      <c r="BO2488" s="1" t="s">
        <v>3</v>
      </c>
      <c r="BP2488" s="1" t="s">
        <v>3</v>
      </c>
      <c r="BQ2488" s="1"/>
      <c r="BR2488" s="1"/>
      <c r="BS2488" s="1"/>
      <c r="BT2488" s="1"/>
      <c r="BU2488" s="1"/>
      <c r="BV2488" s="1"/>
      <c r="BW2488" s="1"/>
      <c r="BX2488" s="1">
        <v>0</v>
      </c>
      <c r="BY2488" s="1"/>
      <c r="BZ2488" s="1"/>
      <c r="CA2488" s="1"/>
      <c r="CB2488" s="1"/>
      <c r="CC2488" s="1"/>
      <c r="CD2488" s="1"/>
      <c r="CE2488" s="1"/>
      <c r="CF2488" s="1">
        <v>0</v>
      </c>
      <c r="CG2488" s="1">
        <v>0</v>
      </c>
      <c r="CH2488" s="1"/>
      <c r="CI2488" s="1" t="s">
        <v>3</v>
      </c>
      <c r="CJ2488" s="1" t="s">
        <v>3</v>
      </c>
      <c r="CK2488" t="s">
        <v>3</v>
      </c>
      <c r="CL2488" t="s">
        <v>3</v>
      </c>
      <c r="CM2488" t="s">
        <v>3</v>
      </c>
      <c r="CN2488" t="s">
        <v>3</v>
      </c>
      <c r="CO2488" t="s">
        <v>3</v>
      </c>
      <c r="CP2488" t="s">
        <v>3</v>
      </c>
    </row>
    <row r="2490" spans="1:206" x14ac:dyDescent="0.2">
      <c r="A2490" s="2">
        <v>52</v>
      </c>
      <c r="B2490" s="2">
        <f t="shared" ref="B2490:G2490" si="1980">B2710</f>
        <v>1</v>
      </c>
      <c r="C2490" s="2">
        <f t="shared" si="1980"/>
        <v>3</v>
      </c>
      <c r="D2490" s="2">
        <f t="shared" si="1980"/>
        <v>2488</v>
      </c>
      <c r="E2490" s="2">
        <f t="shared" si="1980"/>
        <v>0</v>
      </c>
      <c r="F2490" s="2" t="str">
        <f t="shared" si="1980"/>
        <v>10</v>
      </c>
      <c r="G2490" s="2" t="str">
        <f t="shared" si="1980"/>
        <v>Напрудный пер. (обустройство тротуара и пешеходного перехода)</v>
      </c>
      <c r="H2490" s="2"/>
      <c r="I2490" s="2"/>
      <c r="J2490" s="2"/>
      <c r="K2490" s="2"/>
      <c r="L2490" s="2"/>
      <c r="M2490" s="2"/>
      <c r="N2490" s="2"/>
      <c r="O2490" s="2">
        <f t="shared" ref="O2490:AT2490" si="1981">O2710</f>
        <v>0</v>
      </c>
      <c r="P2490" s="2">
        <f t="shared" si="1981"/>
        <v>0</v>
      </c>
      <c r="Q2490" s="2">
        <f t="shared" si="1981"/>
        <v>0</v>
      </c>
      <c r="R2490" s="2">
        <f t="shared" si="1981"/>
        <v>0</v>
      </c>
      <c r="S2490" s="2">
        <f t="shared" si="1981"/>
        <v>0</v>
      </c>
      <c r="T2490" s="2">
        <f t="shared" si="1981"/>
        <v>0</v>
      </c>
      <c r="U2490" s="2">
        <f t="shared" si="1981"/>
        <v>0</v>
      </c>
      <c r="V2490" s="2">
        <f t="shared" si="1981"/>
        <v>0</v>
      </c>
      <c r="W2490" s="2">
        <f t="shared" si="1981"/>
        <v>0</v>
      </c>
      <c r="X2490" s="2">
        <f t="shared" si="1981"/>
        <v>0</v>
      </c>
      <c r="Y2490" s="2">
        <f t="shared" si="1981"/>
        <v>0</v>
      </c>
      <c r="Z2490" s="2">
        <f t="shared" si="1981"/>
        <v>0</v>
      </c>
      <c r="AA2490" s="2">
        <f t="shared" si="1981"/>
        <v>0</v>
      </c>
      <c r="AB2490" s="2">
        <f t="shared" si="1981"/>
        <v>0</v>
      </c>
      <c r="AC2490" s="2">
        <f t="shared" si="1981"/>
        <v>0</v>
      </c>
      <c r="AD2490" s="2">
        <f t="shared" si="1981"/>
        <v>0</v>
      </c>
      <c r="AE2490" s="2">
        <f t="shared" si="1981"/>
        <v>0</v>
      </c>
      <c r="AF2490" s="2">
        <f t="shared" si="1981"/>
        <v>0</v>
      </c>
      <c r="AG2490" s="2">
        <f t="shared" si="1981"/>
        <v>0</v>
      </c>
      <c r="AH2490" s="2">
        <f t="shared" si="1981"/>
        <v>0</v>
      </c>
      <c r="AI2490" s="2">
        <f t="shared" si="1981"/>
        <v>0</v>
      </c>
      <c r="AJ2490" s="2">
        <f t="shared" si="1981"/>
        <v>0</v>
      </c>
      <c r="AK2490" s="2">
        <f t="shared" si="1981"/>
        <v>0</v>
      </c>
      <c r="AL2490" s="2">
        <f t="shared" si="1981"/>
        <v>0</v>
      </c>
      <c r="AM2490" s="2">
        <f t="shared" si="1981"/>
        <v>0</v>
      </c>
      <c r="AN2490" s="2">
        <f t="shared" si="1981"/>
        <v>0</v>
      </c>
      <c r="AO2490" s="2">
        <f t="shared" si="1981"/>
        <v>0</v>
      </c>
      <c r="AP2490" s="2">
        <f t="shared" si="1981"/>
        <v>0</v>
      </c>
      <c r="AQ2490" s="2">
        <f t="shared" si="1981"/>
        <v>0</v>
      </c>
      <c r="AR2490" s="2">
        <f t="shared" si="1981"/>
        <v>0</v>
      </c>
      <c r="AS2490" s="2">
        <f t="shared" si="1981"/>
        <v>0</v>
      </c>
      <c r="AT2490" s="2">
        <f t="shared" si="1981"/>
        <v>0</v>
      </c>
      <c r="AU2490" s="2">
        <f t="shared" ref="AU2490:BZ2490" si="1982">AU2710</f>
        <v>0</v>
      </c>
      <c r="AV2490" s="2">
        <f t="shared" si="1982"/>
        <v>0</v>
      </c>
      <c r="AW2490" s="2">
        <f t="shared" si="1982"/>
        <v>0</v>
      </c>
      <c r="AX2490" s="2">
        <f t="shared" si="1982"/>
        <v>0</v>
      </c>
      <c r="AY2490" s="2">
        <f t="shared" si="1982"/>
        <v>0</v>
      </c>
      <c r="AZ2490" s="2">
        <f t="shared" si="1982"/>
        <v>0</v>
      </c>
      <c r="BA2490" s="2">
        <f t="shared" si="1982"/>
        <v>0</v>
      </c>
      <c r="BB2490" s="2">
        <f t="shared" si="1982"/>
        <v>0</v>
      </c>
      <c r="BC2490" s="2">
        <f t="shared" si="1982"/>
        <v>0</v>
      </c>
      <c r="BD2490" s="2">
        <f t="shared" si="1982"/>
        <v>0</v>
      </c>
      <c r="BE2490" s="2">
        <f t="shared" si="1982"/>
        <v>0</v>
      </c>
      <c r="BF2490" s="2">
        <f t="shared" si="1982"/>
        <v>0</v>
      </c>
      <c r="BG2490" s="2">
        <f t="shared" si="1982"/>
        <v>0</v>
      </c>
      <c r="BH2490" s="2">
        <f t="shared" si="1982"/>
        <v>0</v>
      </c>
      <c r="BI2490" s="2">
        <f t="shared" si="1982"/>
        <v>0</v>
      </c>
      <c r="BJ2490" s="2">
        <f t="shared" si="1982"/>
        <v>0</v>
      </c>
      <c r="BK2490" s="2">
        <f t="shared" si="1982"/>
        <v>0</v>
      </c>
      <c r="BL2490" s="2">
        <f t="shared" si="1982"/>
        <v>0</v>
      </c>
      <c r="BM2490" s="2">
        <f t="shared" si="1982"/>
        <v>0</v>
      </c>
      <c r="BN2490" s="2">
        <f t="shared" si="1982"/>
        <v>0</v>
      </c>
      <c r="BO2490" s="2">
        <f t="shared" si="1982"/>
        <v>0</v>
      </c>
      <c r="BP2490" s="2">
        <f t="shared" si="1982"/>
        <v>0</v>
      </c>
      <c r="BQ2490" s="2">
        <f t="shared" si="1982"/>
        <v>0</v>
      </c>
      <c r="BR2490" s="2">
        <f t="shared" si="1982"/>
        <v>0</v>
      </c>
      <c r="BS2490" s="2">
        <f t="shared" si="1982"/>
        <v>0</v>
      </c>
      <c r="BT2490" s="2">
        <f t="shared" si="1982"/>
        <v>0</v>
      </c>
      <c r="BU2490" s="2">
        <f t="shared" si="1982"/>
        <v>0</v>
      </c>
      <c r="BV2490" s="2">
        <f t="shared" si="1982"/>
        <v>0</v>
      </c>
      <c r="BW2490" s="2">
        <f t="shared" si="1982"/>
        <v>0</v>
      </c>
      <c r="BX2490" s="2">
        <f t="shared" si="1982"/>
        <v>0</v>
      </c>
      <c r="BY2490" s="2">
        <f t="shared" si="1982"/>
        <v>0</v>
      </c>
      <c r="BZ2490" s="2">
        <f t="shared" si="1982"/>
        <v>0</v>
      </c>
      <c r="CA2490" s="2">
        <f t="shared" ref="CA2490:DF2490" si="1983">CA2710</f>
        <v>0</v>
      </c>
      <c r="CB2490" s="2">
        <f t="shared" si="1983"/>
        <v>0</v>
      </c>
      <c r="CC2490" s="2">
        <f t="shared" si="1983"/>
        <v>0</v>
      </c>
      <c r="CD2490" s="2">
        <f t="shared" si="1983"/>
        <v>0</v>
      </c>
      <c r="CE2490" s="2">
        <f t="shared" si="1983"/>
        <v>0</v>
      </c>
      <c r="CF2490" s="2">
        <f t="shared" si="1983"/>
        <v>0</v>
      </c>
      <c r="CG2490" s="2">
        <f t="shared" si="1983"/>
        <v>0</v>
      </c>
      <c r="CH2490" s="2">
        <f t="shared" si="1983"/>
        <v>0</v>
      </c>
      <c r="CI2490" s="2">
        <f t="shared" si="1983"/>
        <v>0</v>
      </c>
      <c r="CJ2490" s="2">
        <f t="shared" si="1983"/>
        <v>0</v>
      </c>
      <c r="CK2490" s="2">
        <f t="shared" si="1983"/>
        <v>0</v>
      </c>
      <c r="CL2490" s="2">
        <f t="shared" si="1983"/>
        <v>0</v>
      </c>
      <c r="CM2490" s="2">
        <f t="shared" si="1983"/>
        <v>0</v>
      </c>
      <c r="CN2490" s="2">
        <f t="shared" si="1983"/>
        <v>0</v>
      </c>
      <c r="CO2490" s="2">
        <f t="shared" si="1983"/>
        <v>0</v>
      </c>
      <c r="CP2490" s="2">
        <f t="shared" si="1983"/>
        <v>0</v>
      </c>
      <c r="CQ2490" s="2">
        <f t="shared" si="1983"/>
        <v>0</v>
      </c>
      <c r="CR2490" s="2">
        <f t="shared" si="1983"/>
        <v>0</v>
      </c>
      <c r="CS2490" s="2">
        <f t="shared" si="1983"/>
        <v>0</v>
      </c>
      <c r="CT2490" s="2">
        <f t="shared" si="1983"/>
        <v>0</v>
      </c>
      <c r="CU2490" s="2">
        <f t="shared" si="1983"/>
        <v>0</v>
      </c>
      <c r="CV2490" s="2">
        <f t="shared" si="1983"/>
        <v>0</v>
      </c>
      <c r="CW2490" s="2">
        <f t="shared" si="1983"/>
        <v>0</v>
      </c>
      <c r="CX2490" s="2">
        <f t="shared" si="1983"/>
        <v>0</v>
      </c>
      <c r="CY2490" s="2">
        <f t="shared" si="1983"/>
        <v>0</v>
      </c>
      <c r="CZ2490" s="2">
        <f t="shared" si="1983"/>
        <v>0</v>
      </c>
      <c r="DA2490" s="2">
        <f t="shared" si="1983"/>
        <v>0</v>
      </c>
      <c r="DB2490" s="2">
        <f t="shared" si="1983"/>
        <v>0</v>
      </c>
      <c r="DC2490" s="2">
        <f t="shared" si="1983"/>
        <v>0</v>
      </c>
      <c r="DD2490" s="2">
        <f t="shared" si="1983"/>
        <v>0</v>
      </c>
      <c r="DE2490" s="2">
        <f t="shared" si="1983"/>
        <v>0</v>
      </c>
      <c r="DF2490" s="2">
        <f t="shared" si="1983"/>
        <v>0</v>
      </c>
      <c r="DG2490" s="3">
        <f t="shared" ref="DG2490:EL2490" si="1984">DG2710</f>
        <v>0</v>
      </c>
      <c r="DH2490" s="3">
        <f t="shared" si="1984"/>
        <v>0</v>
      </c>
      <c r="DI2490" s="3">
        <f t="shared" si="1984"/>
        <v>0</v>
      </c>
      <c r="DJ2490" s="3">
        <f t="shared" si="1984"/>
        <v>0</v>
      </c>
      <c r="DK2490" s="3">
        <f t="shared" si="1984"/>
        <v>0</v>
      </c>
      <c r="DL2490" s="3">
        <f t="shared" si="1984"/>
        <v>0</v>
      </c>
      <c r="DM2490" s="3">
        <f t="shared" si="1984"/>
        <v>0</v>
      </c>
      <c r="DN2490" s="3">
        <f t="shared" si="1984"/>
        <v>0</v>
      </c>
      <c r="DO2490" s="3">
        <f t="shared" si="1984"/>
        <v>0</v>
      </c>
      <c r="DP2490" s="3">
        <f t="shared" si="1984"/>
        <v>0</v>
      </c>
      <c r="DQ2490" s="3">
        <f t="shared" si="1984"/>
        <v>0</v>
      </c>
      <c r="DR2490" s="3">
        <f t="shared" si="1984"/>
        <v>0</v>
      </c>
      <c r="DS2490" s="3">
        <f t="shared" si="1984"/>
        <v>0</v>
      </c>
      <c r="DT2490" s="3">
        <f t="shared" si="1984"/>
        <v>0</v>
      </c>
      <c r="DU2490" s="3">
        <f t="shared" si="1984"/>
        <v>0</v>
      </c>
      <c r="DV2490" s="3">
        <f t="shared" si="1984"/>
        <v>0</v>
      </c>
      <c r="DW2490" s="3">
        <f t="shared" si="1984"/>
        <v>0</v>
      </c>
      <c r="DX2490" s="3">
        <f t="shared" si="1984"/>
        <v>0</v>
      </c>
      <c r="DY2490" s="3">
        <f t="shared" si="1984"/>
        <v>0</v>
      </c>
      <c r="DZ2490" s="3">
        <f t="shared" si="1984"/>
        <v>0</v>
      </c>
      <c r="EA2490" s="3">
        <f t="shared" si="1984"/>
        <v>0</v>
      </c>
      <c r="EB2490" s="3">
        <f t="shared" si="1984"/>
        <v>0</v>
      </c>
      <c r="EC2490" s="3">
        <f t="shared" si="1984"/>
        <v>0</v>
      </c>
      <c r="ED2490" s="3">
        <f t="shared" si="1984"/>
        <v>0</v>
      </c>
      <c r="EE2490" s="3">
        <f t="shared" si="1984"/>
        <v>0</v>
      </c>
      <c r="EF2490" s="3">
        <f t="shared" si="1984"/>
        <v>0</v>
      </c>
      <c r="EG2490" s="3">
        <f t="shared" si="1984"/>
        <v>0</v>
      </c>
      <c r="EH2490" s="3">
        <f t="shared" si="1984"/>
        <v>0</v>
      </c>
      <c r="EI2490" s="3">
        <f t="shared" si="1984"/>
        <v>0</v>
      </c>
      <c r="EJ2490" s="3">
        <f t="shared" si="1984"/>
        <v>0</v>
      </c>
      <c r="EK2490" s="3">
        <f t="shared" si="1984"/>
        <v>0</v>
      </c>
      <c r="EL2490" s="3">
        <f t="shared" si="1984"/>
        <v>0</v>
      </c>
      <c r="EM2490" s="3">
        <f t="shared" ref="EM2490:FR2490" si="1985">EM2710</f>
        <v>0</v>
      </c>
      <c r="EN2490" s="3">
        <f t="shared" si="1985"/>
        <v>0</v>
      </c>
      <c r="EO2490" s="3">
        <f t="shared" si="1985"/>
        <v>0</v>
      </c>
      <c r="EP2490" s="3">
        <f t="shared" si="1985"/>
        <v>0</v>
      </c>
      <c r="EQ2490" s="3">
        <f t="shared" si="1985"/>
        <v>0</v>
      </c>
      <c r="ER2490" s="3">
        <f t="shared" si="1985"/>
        <v>0</v>
      </c>
      <c r="ES2490" s="3">
        <f t="shared" si="1985"/>
        <v>0</v>
      </c>
      <c r="ET2490" s="3">
        <f t="shared" si="1985"/>
        <v>0</v>
      </c>
      <c r="EU2490" s="3">
        <f t="shared" si="1985"/>
        <v>0</v>
      </c>
      <c r="EV2490" s="3">
        <f t="shared" si="1985"/>
        <v>0</v>
      </c>
      <c r="EW2490" s="3">
        <f t="shared" si="1985"/>
        <v>0</v>
      </c>
      <c r="EX2490" s="3">
        <f t="shared" si="1985"/>
        <v>0</v>
      </c>
      <c r="EY2490" s="3">
        <f t="shared" si="1985"/>
        <v>0</v>
      </c>
      <c r="EZ2490" s="3">
        <f t="shared" si="1985"/>
        <v>0</v>
      </c>
      <c r="FA2490" s="3">
        <f t="shared" si="1985"/>
        <v>0</v>
      </c>
      <c r="FB2490" s="3">
        <f t="shared" si="1985"/>
        <v>0</v>
      </c>
      <c r="FC2490" s="3">
        <f t="shared" si="1985"/>
        <v>0</v>
      </c>
      <c r="FD2490" s="3">
        <f t="shared" si="1985"/>
        <v>0</v>
      </c>
      <c r="FE2490" s="3">
        <f t="shared" si="1985"/>
        <v>0</v>
      </c>
      <c r="FF2490" s="3">
        <f t="shared" si="1985"/>
        <v>0</v>
      </c>
      <c r="FG2490" s="3">
        <f t="shared" si="1985"/>
        <v>0</v>
      </c>
      <c r="FH2490" s="3">
        <f t="shared" si="1985"/>
        <v>0</v>
      </c>
      <c r="FI2490" s="3">
        <f t="shared" si="1985"/>
        <v>0</v>
      </c>
      <c r="FJ2490" s="3">
        <f t="shared" si="1985"/>
        <v>0</v>
      </c>
      <c r="FK2490" s="3">
        <f t="shared" si="1985"/>
        <v>0</v>
      </c>
      <c r="FL2490" s="3">
        <f t="shared" si="1985"/>
        <v>0</v>
      </c>
      <c r="FM2490" s="3">
        <f t="shared" si="1985"/>
        <v>0</v>
      </c>
      <c r="FN2490" s="3">
        <f t="shared" si="1985"/>
        <v>0</v>
      </c>
      <c r="FO2490" s="3">
        <f t="shared" si="1985"/>
        <v>0</v>
      </c>
      <c r="FP2490" s="3">
        <f t="shared" si="1985"/>
        <v>0</v>
      </c>
      <c r="FQ2490" s="3">
        <f t="shared" si="1985"/>
        <v>0</v>
      </c>
      <c r="FR2490" s="3">
        <f t="shared" si="1985"/>
        <v>0</v>
      </c>
      <c r="FS2490" s="3">
        <f t="shared" ref="FS2490:GX2490" si="1986">FS2710</f>
        <v>0</v>
      </c>
      <c r="FT2490" s="3">
        <f t="shared" si="1986"/>
        <v>0</v>
      </c>
      <c r="FU2490" s="3">
        <f t="shared" si="1986"/>
        <v>0</v>
      </c>
      <c r="FV2490" s="3">
        <f t="shared" si="1986"/>
        <v>0</v>
      </c>
      <c r="FW2490" s="3">
        <f t="shared" si="1986"/>
        <v>0</v>
      </c>
      <c r="FX2490" s="3">
        <f t="shared" si="1986"/>
        <v>0</v>
      </c>
      <c r="FY2490" s="3">
        <f t="shared" si="1986"/>
        <v>0</v>
      </c>
      <c r="FZ2490" s="3">
        <f t="shared" si="1986"/>
        <v>0</v>
      </c>
      <c r="GA2490" s="3">
        <f t="shared" si="1986"/>
        <v>0</v>
      </c>
      <c r="GB2490" s="3">
        <f t="shared" si="1986"/>
        <v>0</v>
      </c>
      <c r="GC2490" s="3">
        <f t="shared" si="1986"/>
        <v>0</v>
      </c>
      <c r="GD2490" s="3">
        <f t="shared" si="1986"/>
        <v>0</v>
      </c>
      <c r="GE2490" s="3">
        <f t="shared" si="1986"/>
        <v>0</v>
      </c>
      <c r="GF2490" s="3">
        <f t="shared" si="1986"/>
        <v>0</v>
      </c>
      <c r="GG2490" s="3">
        <f t="shared" si="1986"/>
        <v>0</v>
      </c>
      <c r="GH2490" s="3">
        <f t="shared" si="1986"/>
        <v>0</v>
      </c>
      <c r="GI2490" s="3">
        <f t="shared" si="1986"/>
        <v>0</v>
      </c>
      <c r="GJ2490" s="3">
        <f t="shared" si="1986"/>
        <v>0</v>
      </c>
      <c r="GK2490" s="3">
        <f t="shared" si="1986"/>
        <v>0</v>
      </c>
      <c r="GL2490" s="3">
        <f t="shared" si="1986"/>
        <v>0</v>
      </c>
      <c r="GM2490" s="3">
        <f t="shared" si="1986"/>
        <v>0</v>
      </c>
      <c r="GN2490" s="3">
        <f t="shared" si="1986"/>
        <v>0</v>
      </c>
      <c r="GO2490" s="3">
        <f t="shared" si="1986"/>
        <v>0</v>
      </c>
      <c r="GP2490" s="3">
        <f t="shared" si="1986"/>
        <v>0</v>
      </c>
      <c r="GQ2490" s="3">
        <f t="shared" si="1986"/>
        <v>0</v>
      </c>
      <c r="GR2490" s="3">
        <f t="shared" si="1986"/>
        <v>0</v>
      </c>
      <c r="GS2490" s="3">
        <f t="shared" si="1986"/>
        <v>0</v>
      </c>
      <c r="GT2490" s="3">
        <f t="shared" si="1986"/>
        <v>0</v>
      </c>
      <c r="GU2490" s="3">
        <f t="shared" si="1986"/>
        <v>0</v>
      </c>
      <c r="GV2490" s="3">
        <f t="shared" si="1986"/>
        <v>0</v>
      </c>
      <c r="GW2490" s="3">
        <f t="shared" si="1986"/>
        <v>0</v>
      </c>
      <c r="GX2490" s="3">
        <f t="shared" si="1986"/>
        <v>0</v>
      </c>
    </row>
    <row r="2492" spans="1:206" x14ac:dyDescent="0.2">
      <c r="A2492" s="1">
        <v>4</v>
      </c>
      <c r="B2492" s="1">
        <v>1</v>
      </c>
      <c r="C2492" s="1"/>
      <c r="D2492" s="1">
        <f>ROW(A2496)</f>
        <v>2496</v>
      </c>
      <c r="E2492" s="1"/>
      <c r="F2492" s="1" t="s">
        <v>13</v>
      </c>
      <c r="G2492" s="1" t="s">
        <v>426</v>
      </c>
      <c r="H2492" s="1" t="s">
        <v>3</v>
      </c>
      <c r="I2492" s="1">
        <v>0</v>
      </c>
      <c r="J2492" s="1"/>
      <c r="K2492" s="1">
        <v>-1</v>
      </c>
      <c r="L2492" s="1"/>
      <c r="M2492" s="1"/>
      <c r="N2492" s="1"/>
      <c r="O2492" s="1"/>
      <c r="P2492" s="1"/>
      <c r="Q2492" s="1"/>
      <c r="R2492" s="1"/>
      <c r="S2492" s="1"/>
      <c r="T2492" s="1"/>
      <c r="U2492" s="1" t="s">
        <v>3</v>
      </c>
      <c r="V2492" s="1">
        <v>0</v>
      </c>
      <c r="W2492" s="1"/>
      <c r="X2492" s="1"/>
      <c r="Y2492" s="1"/>
      <c r="Z2492" s="1"/>
      <c r="AA2492" s="1"/>
      <c r="AB2492" s="1" t="s">
        <v>3</v>
      </c>
      <c r="AC2492" s="1" t="s">
        <v>3</v>
      </c>
      <c r="AD2492" s="1" t="s">
        <v>3</v>
      </c>
      <c r="AE2492" s="1" t="s">
        <v>3</v>
      </c>
      <c r="AF2492" s="1" t="s">
        <v>3</v>
      </c>
      <c r="AG2492" s="1" t="s">
        <v>3</v>
      </c>
      <c r="AH2492" s="1"/>
      <c r="AI2492" s="1"/>
      <c r="AJ2492" s="1"/>
      <c r="AK2492" s="1"/>
      <c r="AL2492" s="1"/>
      <c r="AM2492" s="1"/>
      <c r="AN2492" s="1"/>
      <c r="AO2492" s="1"/>
      <c r="AP2492" s="1" t="s">
        <v>3</v>
      </c>
      <c r="AQ2492" s="1" t="s">
        <v>3</v>
      </c>
      <c r="AR2492" s="1" t="s">
        <v>3</v>
      </c>
      <c r="AS2492" s="1"/>
      <c r="AT2492" s="1"/>
      <c r="AU2492" s="1"/>
      <c r="AV2492" s="1"/>
      <c r="AW2492" s="1"/>
      <c r="AX2492" s="1"/>
      <c r="AY2492" s="1"/>
      <c r="AZ2492" s="1" t="s">
        <v>3</v>
      </c>
      <c r="BA2492" s="1"/>
      <c r="BB2492" s="1" t="s">
        <v>3</v>
      </c>
      <c r="BC2492" s="1" t="s">
        <v>3</v>
      </c>
      <c r="BD2492" s="1" t="s">
        <v>3</v>
      </c>
      <c r="BE2492" s="1" t="s">
        <v>3</v>
      </c>
      <c r="BF2492" s="1" t="s">
        <v>3</v>
      </c>
      <c r="BG2492" s="1" t="s">
        <v>3</v>
      </c>
      <c r="BH2492" s="1" t="s">
        <v>3</v>
      </c>
      <c r="BI2492" s="1" t="s">
        <v>3</v>
      </c>
      <c r="BJ2492" s="1" t="s">
        <v>3</v>
      </c>
      <c r="BK2492" s="1" t="s">
        <v>3</v>
      </c>
      <c r="BL2492" s="1" t="s">
        <v>3</v>
      </c>
      <c r="BM2492" s="1" t="s">
        <v>3</v>
      </c>
      <c r="BN2492" s="1" t="s">
        <v>3</v>
      </c>
      <c r="BO2492" s="1" t="s">
        <v>3</v>
      </c>
      <c r="BP2492" s="1" t="s">
        <v>3</v>
      </c>
      <c r="BQ2492" s="1"/>
      <c r="BR2492" s="1"/>
      <c r="BS2492" s="1"/>
      <c r="BT2492" s="1"/>
      <c r="BU2492" s="1"/>
      <c r="BV2492" s="1"/>
      <c r="BW2492" s="1"/>
      <c r="BX2492" s="1">
        <v>0</v>
      </c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>
        <v>0</v>
      </c>
    </row>
    <row r="2494" spans="1:206" x14ac:dyDescent="0.2">
      <c r="A2494" s="2">
        <v>52</v>
      </c>
      <c r="B2494" s="2">
        <f t="shared" ref="B2494:G2494" si="1987">B2496</f>
        <v>1</v>
      </c>
      <c r="C2494" s="2">
        <f t="shared" si="1987"/>
        <v>4</v>
      </c>
      <c r="D2494" s="2">
        <f t="shared" si="1987"/>
        <v>2492</v>
      </c>
      <c r="E2494" s="2">
        <f t="shared" si="1987"/>
        <v>0</v>
      </c>
      <c r="F2494" s="2" t="str">
        <f t="shared" si="1987"/>
        <v>Новый раздел</v>
      </c>
      <c r="G2494" s="2" t="str">
        <f t="shared" si="1987"/>
        <v>Обустройство</v>
      </c>
      <c r="H2494" s="2"/>
      <c r="I2494" s="2"/>
      <c r="J2494" s="2"/>
      <c r="K2494" s="2"/>
      <c r="L2494" s="2"/>
      <c r="M2494" s="2"/>
      <c r="N2494" s="2"/>
      <c r="O2494" s="2">
        <f t="shared" ref="O2494:AT2494" si="1988">O2496</f>
        <v>0</v>
      </c>
      <c r="P2494" s="2">
        <f t="shared" si="1988"/>
        <v>0</v>
      </c>
      <c r="Q2494" s="2">
        <f t="shared" si="1988"/>
        <v>0</v>
      </c>
      <c r="R2494" s="2">
        <f t="shared" si="1988"/>
        <v>0</v>
      </c>
      <c r="S2494" s="2">
        <f t="shared" si="1988"/>
        <v>0</v>
      </c>
      <c r="T2494" s="2">
        <f t="shared" si="1988"/>
        <v>0</v>
      </c>
      <c r="U2494" s="2">
        <f t="shared" si="1988"/>
        <v>0</v>
      </c>
      <c r="V2494" s="2">
        <f t="shared" si="1988"/>
        <v>0</v>
      </c>
      <c r="W2494" s="2">
        <f t="shared" si="1988"/>
        <v>0</v>
      </c>
      <c r="X2494" s="2">
        <f t="shared" si="1988"/>
        <v>0</v>
      </c>
      <c r="Y2494" s="2">
        <f t="shared" si="1988"/>
        <v>0</v>
      </c>
      <c r="Z2494" s="2">
        <f t="shared" si="1988"/>
        <v>0</v>
      </c>
      <c r="AA2494" s="2">
        <f t="shared" si="1988"/>
        <v>0</v>
      </c>
      <c r="AB2494" s="2">
        <f t="shared" si="1988"/>
        <v>0</v>
      </c>
      <c r="AC2494" s="2">
        <f t="shared" si="1988"/>
        <v>0</v>
      </c>
      <c r="AD2494" s="2">
        <f t="shared" si="1988"/>
        <v>0</v>
      </c>
      <c r="AE2494" s="2">
        <f t="shared" si="1988"/>
        <v>0</v>
      </c>
      <c r="AF2494" s="2">
        <f t="shared" si="1988"/>
        <v>0</v>
      </c>
      <c r="AG2494" s="2">
        <f t="shared" si="1988"/>
        <v>0</v>
      </c>
      <c r="AH2494" s="2">
        <f t="shared" si="1988"/>
        <v>0</v>
      </c>
      <c r="AI2494" s="2">
        <f t="shared" si="1988"/>
        <v>0</v>
      </c>
      <c r="AJ2494" s="2">
        <f t="shared" si="1988"/>
        <v>0</v>
      </c>
      <c r="AK2494" s="2">
        <f t="shared" si="1988"/>
        <v>0</v>
      </c>
      <c r="AL2494" s="2">
        <f t="shared" si="1988"/>
        <v>0</v>
      </c>
      <c r="AM2494" s="2">
        <f t="shared" si="1988"/>
        <v>0</v>
      </c>
      <c r="AN2494" s="2">
        <f t="shared" si="1988"/>
        <v>0</v>
      </c>
      <c r="AO2494" s="2">
        <f t="shared" si="1988"/>
        <v>0</v>
      </c>
      <c r="AP2494" s="2">
        <f t="shared" si="1988"/>
        <v>0</v>
      </c>
      <c r="AQ2494" s="2">
        <f t="shared" si="1988"/>
        <v>0</v>
      </c>
      <c r="AR2494" s="2">
        <f t="shared" si="1988"/>
        <v>0</v>
      </c>
      <c r="AS2494" s="2">
        <f t="shared" si="1988"/>
        <v>0</v>
      </c>
      <c r="AT2494" s="2">
        <f t="shared" si="1988"/>
        <v>0</v>
      </c>
      <c r="AU2494" s="2">
        <f t="shared" ref="AU2494:BZ2494" si="1989">AU2496</f>
        <v>0</v>
      </c>
      <c r="AV2494" s="2">
        <f t="shared" si="1989"/>
        <v>0</v>
      </c>
      <c r="AW2494" s="2">
        <f t="shared" si="1989"/>
        <v>0</v>
      </c>
      <c r="AX2494" s="2">
        <f t="shared" si="1989"/>
        <v>0</v>
      </c>
      <c r="AY2494" s="2">
        <f t="shared" si="1989"/>
        <v>0</v>
      </c>
      <c r="AZ2494" s="2">
        <f t="shared" si="1989"/>
        <v>0</v>
      </c>
      <c r="BA2494" s="2">
        <f t="shared" si="1989"/>
        <v>0</v>
      </c>
      <c r="BB2494" s="2">
        <f t="shared" si="1989"/>
        <v>0</v>
      </c>
      <c r="BC2494" s="2">
        <f t="shared" si="1989"/>
        <v>0</v>
      </c>
      <c r="BD2494" s="2">
        <f t="shared" si="1989"/>
        <v>0</v>
      </c>
      <c r="BE2494" s="2">
        <f t="shared" si="1989"/>
        <v>0</v>
      </c>
      <c r="BF2494" s="2">
        <f t="shared" si="1989"/>
        <v>0</v>
      </c>
      <c r="BG2494" s="2">
        <f t="shared" si="1989"/>
        <v>0</v>
      </c>
      <c r="BH2494" s="2">
        <f t="shared" si="1989"/>
        <v>0</v>
      </c>
      <c r="BI2494" s="2">
        <f t="shared" si="1989"/>
        <v>0</v>
      </c>
      <c r="BJ2494" s="2">
        <f t="shared" si="1989"/>
        <v>0</v>
      </c>
      <c r="BK2494" s="2">
        <f t="shared" si="1989"/>
        <v>0</v>
      </c>
      <c r="BL2494" s="2">
        <f t="shared" si="1989"/>
        <v>0</v>
      </c>
      <c r="BM2494" s="2">
        <f t="shared" si="1989"/>
        <v>0</v>
      </c>
      <c r="BN2494" s="2">
        <f t="shared" si="1989"/>
        <v>0</v>
      </c>
      <c r="BO2494" s="2">
        <f t="shared" si="1989"/>
        <v>0</v>
      </c>
      <c r="BP2494" s="2">
        <f t="shared" si="1989"/>
        <v>0</v>
      </c>
      <c r="BQ2494" s="2">
        <f t="shared" si="1989"/>
        <v>0</v>
      </c>
      <c r="BR2494" s="2">
        <f t="shared" si="1989"/>
        <v>0</v>
      </c>
      <c r="BS2494" s="2">
        <f t="shared" si="1989"/>
        <v>0</v>
      </c>
      <c r="BT2494" s="2">
        <f t="shared" si="1989"/>
        <v>0</v>
      </c>
      <c r="BU2494" s="2">
        <f t="shared" si="1989"/>
        <v>0</v>
      </c>
      <c r="BV2494" s="2">
        <f t="shared" si="1989"/>
        <v>0</v>
      </c>
      <c r="BW2494" s="2">
        <f t="shared" si="1989"/>
        <v>0</v>
      </c>
      <c r="BX2494" s="2">
        <f t="shared" si="1989"/>
        <v>0</v>
      </c>
      <c r="BY2494" s="2">
        <f t="shared" si="1989"/>
        <v>0</v>
      </c>
      <c r="BZ2494" s="2">
        <f t="shared" si="1989"/>
        <v>0</v>
      </c>
      <c r="CA2494" s="2">
        <f t="shared" ref="CA2494:DF2494" si="1990">CA2496</f>
        <v>0</v>
      </c>
      <c r="CB2494" s="2">
        <f t="shared" si="1990"/>
        <v>0</v>
      </c>
      <c r="CC2494" s="2">
        <f t="shared" si="1990"/>
        <v>0</v>
      </c>
      <c r="CD2494" s="2">
        <f t="shared" si="1990"/>
        <v>0</v>
      </c>
      <c r="CE2494" s="2">
        <f t="shared" si="1990"/>
        <v>0</v>
      </c>
      <c r="CF2494" s="2">
        <f t="shared" si="1990"/>
        <v>0</v>
      </c>
      <c r="CG2494" s="2">
        <f t="shared" si="1990"/>
        <v>0</v>
      </c>
      <c r="CH2494" s="2">
        <f t="shared" si="1990"/>
        <v>0</v>
      </c>
      <c r="CI2494" s="2">
        <f t="shared" si="1990"/>
        <v>0</v>
      </c>
      <c r="CJ2494" s="2">
        <f t="shared" si="1990"/>
        <v>0</v>
      </c>
      <c r="CK2494" s="2">
        <f t="shared" si="1990"/>
        <v>0</v>
      </c>
      <c r="CL2494" s="2">
        <f t="shared" si="1990"/>
        <v>0</v>
      </c>
      <c r="CM2494" s="2">
        <f t="shared" si="1990"/>
        <v>0</v>
      </c>
      <c r="CN2494" s="2">
        <f t="shared" si="1990"/>
        <v>0</v>
      </c>
      <c r="CO2494" s="2">
        <f t="shared" si="1990"/>
        <v>0</v>
      </c>
      <c r="CP2494" s="2">
        <f t="shared" si="1990"/>
        <v>0</v>
      </c>
      <c r="CQ2494" s="2">
        <f t="shared" si="1990"/>
        <v>0</v>
      </c>
      <c r="CR2494" s="2">
        <f t="shared" si="1990"/>
        <v>0</v>
      </c>
      <c r="CS2494" s="2">
        <f t="shared" si="1990"/>
        <v>0</v>
      </c>
      <c r="CT2494" s="2">
        <f t="shared" si="1990"/>
        <v>0</v>
      </c>
      <c r="CU2494" s="2">
        <f t="shared" si="1990"/>
        <v>0</v>
      </c>
      <c r="CV2494" s="2">
        <f t="shared" si="1990"/>
        <v>0</v>
      </c>
      <c r="CW2494" s="2">
        <f t="shared" si="1990"/>
        <v>0</v>
      </c>
      <c r="CX2494" s="2">
        <f t="shared" si="1990"/>
        <v>0</v>
      </c>
      <c r="CY2494" s="2">
        <f t="shared" si="1990"/>
        <v>0</v>
      </c>
      <c r="CZ2494" s="2">
        <f t="shared" si="1990"/>
        <v>0</v>
      </c>
      <c r="DA2494" s="2">
        <f t="shared" si="1990"/>
        <v>0</v>
      </c>
      <c r="DB2494" s="2">
        <f t="shared" si="1990"/>
        <v>0</v>
      </c>
      <c r="DC2494" s="2">
        <f t="shared" si="1990"/>
        <v>0</v>
      </c>
      <c r="DD2494" s="2">
        <f t="shared" si="1990"/>
        <v>0</v>
      </c>
      <c r="DE2494" s="2">
        <f t="shared" si="1990"/>
        <v>0</v>
      </c>
      <c r="DF2494" s="2">
        <f t="shared" si="1990"/>
        <v>0</v>
      </c>
      <c r="DG2494" s="3">
        <f t="shared" ref="DG2494:EL2494" si="1991">DG2496</f>
        <v>0</v>
      </c>
      <c r="DH2494" s="3">
        <f t="shared" si="1991"/>
        <v>0</v>
      </c>
      <c r="DI2494" s="3">
        <f t="shared" si="1991"/>
        <v>0</v>
      </c>
      <c r="DJ2494" s="3">
        <f t="shared" si="1991"/>
        <v>0</v>
      </c>
      <c r="DK2494" s="3">
        <f t="shared" si="1991"/>
        <v>0</v>
      </c>
      <c r="DL2494" s="3">
        <f t="shared" si="1991"/>
        <v>0</v>
      </c>
      <c r="DM2494" s="3">
        <f t="shared" si="1991"/>
        <v>0</v>
      </c>
      <c r="DN2494" s="3">
        <f t="shared" si="1991"/>
        <v>0</v>
      </c>
      <c r="DO2494" s="3">
        <f t="shared" si="1991"/>
        <v>0</v>
      </c>
      <c r="DP2494" s="3">
        <f t="shared" si="1991"/>
        <v>0</v>
      </c>
      <c r="DQ2494" s="3">
        <f t="shared" si="1991"/>
        <v>0</v>
      </c>
      <c r="DR2494" s="3">
        <f t="shared" si="1991"/>
        <v>0</v>
      </c>
      <c r="DS2494" s="3">
        <f t="shared" si="1991"/>
        <v>0</v>
      </c>
      <c r="DT2494" s="3">
        <f t="shared" si="1991"/>
        <v>0</v>
      </c>
      <c r="DU2494" s="3">
        <f t="shared" si="1991"/>
        <v>0</v>
      </c>
      <c r="DV2494" s="3">
        <f t="shared" si="1991"/>
        <v>0</v>
      </c>
      <c r="DW2494" s="3">
        <f t="shared" si="1991"/>
        <v>0</v>
      </c>
      <c r="DX2494" s="3">
        <f t="shared" si="1991"/>
        <v>0</v>
      </c>
      <c r="DY2494" s="3">
        <f t="shared" si="1991"/>
        <v>0</v>
      </c>
      <c r="DZ2494" s="3">
        <f t="shared" si="1991"/>
        <v>0</v>
      </c>
      <c r="EA2494" s="3">
        <f t="shared" si="1991"/>
        <v>0</v>
      </c>
      <c r="EB2494" s="3">
        <f t="shared" si="1991"/>
        <v>0</v>
      </c>
      <c r="EC2494" s="3">
        <f t="shared" si="1991"/>
        <v>0</v>
      </c>
      <c r="ED2494" s="3">
        <f t="shared" si="1991"/>
        <v>0</v>
      </c>
      <c r="EE2494" s="3">
        <f t="shared" si="1991"/>
        <v>0</v>
      </c>
      <c r="EF2494" s="3">
        <f t="shared" si="1991"/>
        <v>0</v>
      </c>
      <c r="EG2494" s="3">
        <f t="shared" si="1991"/>
        <v>0</v>
      </c>
      <c r="EH2494" s="3">
        <f t="shared" si="1991"/>
        <v>0</v>
      </c>
      <c r="EI2494" s="3">
        <f t="shared" si="1991"/>
        <v>0</v>
      </c>
      <c r="EJ2494" s="3">
        <f t="shared" si="1991"/>
        <v>0</v>
      </c>
      <c r="EK2494" s="3">
        <f t="shared" si="1991"/>
        <v>0</v>
      </c>
      <c r="EL2494" s="3">
        <f t="shared" si="1991"/>
        <v>0</v>
      </c>
      <c r="EM2494" s="3">
        <f t="shared" ref="EM2494:FR2494" si="1992">EM2496</f>
        <v>0</v>
      </c>
      <c r="EN2494" s="3">
        <f t="shared" si="1992"/>
        <v>0</v>
      </c>
      <c r="EO2494" s="3">
        <f t="shared" si="1992"/>
        <v>0</v>
      </c>
      <c r="EP2494" s="3">
        <f t="shared" si="1992"/>
        <v>0</v>
      </c>
      <c r="EQ2494" s="3">
        <f t="shared" si="1992"/>
        <v>0</v>
      </c>
      <c r="ER2494" s="3">
        <f t="shared" si="1992"/>
        <v>0</v>
      </c>
      <c r="ES2494" s="3">
        <f t="shared" si="1992"/>
        <v>0</v>
      </c>
      <c r="ET2494" s="3">
        <f t="shared" si="1992"/>
        <v>0</v>
      </c>
      <c r="EU2494" s="3">
        <f t="shared" si="1992"/>
        <v>0</v>
      </c>
      <c r="EV2494" s="3">
        <f t="shared" si="1992"/>
        <v>0</v>
      </c>
      <c r="EW2494" s="3">
        <f t="shared" si="1992"/>
        <v>0</v>
      </c>
      <c r="EX2494" s="3">
        <f t="shared" si="1992"/>
        <v>0</v>
      </c>
      <c r="EY2494" s="3">
        <f t="shared" si="1992"/>
        <v>0</v>
      </c>
      <c r="EZ2494" s="3">
        <f t="shared" si="1992"/>
        <v>0</v>
      </c>
      <c r="FA2494" s="3">
        <f t="shared" si="1992"/>
        <v>0</v>
      </c>
      <c r="FB2494" s="3">
        <f t="shared" si="1992"/>
        <v>0</v>
      </c>
      <c r="FC2494" s="3">
        <f t="shared" si="1992"/>
        <v>0</v>
      </c>
      <c r="FD2494" s="3">
        <f t="shared" si="1992"/>
        <v>0</v>
      </c>
      <c r="FE2494" s="3">
        <f t="shared" si="1992"/>
        <v>0</v>
      </c>
      <c r="FF2494" s="3">
        <f t="shared" si="1992"/>
        <v>0</v>
      </c>
      <c r="FG2494" s="3">
        <f t="shared" si="1992"/>
        <v>0</v>
      </c>
      <c r="FH2494" s="3">
        <f t="shared" si="1992"/>
        <v>0</v>
      </c>
      <c r="FI2494" s="3">
        <f t="shared" si="1992"/>
        <v>0</v>
      </c>
      <c r="FJ2494" s="3">
        <f t="shared" si="1992"/>
        <v>0</v>
      </c>
      <c r="FK2494" s="3">
        <f t="shared" si="1992"/>
        <v>0</v>
      </c>
      <c r="FL2494" s="3">
        <f t="shared" si="1992"/>
        <v>0</v>
      </c>
      <c r="FM2494" s="3">
        <f t="shared" si="1992"/>
        <v>0</v>
      </c>
      <c r="FN2494" s="3">
        <f t="shared" si="1992"/>
        <v>0</v>
      </c>
      <c r="FO2494" s="3">
        <f t="shared" si="1992"/>
        <v>0</v>
      </c>
      <c r="FP2494" s="3">
        <f t="shared" si="1992"/>
        <v>0</v>
      </c>
      <c r="FQ2494" s="3">
        <f t="shared" si="1992"/>
        <v>0</v>
      </c>
      <c r="FR2494" s="3">
        <f t="shared" si="1992"/>
        <v>0</v>
      </c>
      <c r="FS2494" s="3">
        <f t="shared" ref="FS2494:GX2494" si="1993">FS2496</f>
        <v>0</v>
      </c>
      <c r="FT2494" s="3">
        <f t="shared" si="1993"/>
        <v>0</v>
      </c>
      <c r="FU2494" s="3">
        <f t="shared" si="1993"/>
        <v>0</v>
      </c>
      <c r="FV2494" s="3">
        <f t="shared" si="1993"/>
        <v>0</v>
      </c>
      <c r="FW2494" s="3">
        <f t="shared" si="1993"/>
        <v>0</v>
      </c>
      <c r="FX2494" s="3">
        <f t="shared" si="1993"/>
        <v>0</v>
      </c>
      <c r="FY2494" s="3">
        <f t="shared" si="1993"/>
        <v>0</v>
      </c>
      <c r="FZ2494" s="3">
        <f t="shared" si="1993"/>
        <v>0</v>
      </c>
      <c r="GA2494" s="3">
        <f t="shared" si="1993"/>
        <v>0</v>
      </c>
      <c r="GB2494" s="3">
        <f t="shared" si="1993"/>
        <v>0</v>
      </c>
      <c r="GC2494" s="3">
        <f t="shared" si="1993"/>
        <v>0</v>
      </c>
      <c r="GD2494" s="3">
        <f t="shared" si="1993"/>
        <v>0</v>
      </c>
      <c r="GE2494" s="3">
        <f t="shared" si="1993"/>
        <v>0</v>
      </c>
      <c r="GF2494" s="3">
        <f t="shared" si="1993"/>
        <v>0</v>
      </c>
      <c r="GG2494" s="3">
        <f t="shared" si="1993"/>
        <v>0</v>
      </c>
      <c r="GH2494" s="3">
        <f t="shared" si="1993"/>
        <v>0</v>
      </c>
      <c r="GI2494" s="3">
        <f t="shared" si="1993"/>
        <v>0</v>
      </c>
      <c r="GJ2494" s="3">
        <f t="shared" si="1993"/>
        <v>0</v>
      </c>
      <c r="GK2494" s="3">
        <f t="shared" si="1993"/>
        <v>0</v>
      </c>
      <c r="GL2494" s="3">
        <f t="shared" si="1993"/>
        <v>0</v>
      </c>
      <c r="GM2494" s="3">
        <f t="shared" si="1993"/>
        <v>0</v>
      </c>
      <c r="GN2494" s="3">
        <f t="shared" si="1993"/>
        <v>0</v>
      </c>
      <c r="GO2494" s="3">
        <f t="shared" si="1993"/>
        <v>0</v>
      </c>
      <c r="GP2494" s="3">
        <f t="shared" si="1993"/>
        <v>0</v>
      </c>
      <c r="GQ2494" s="3">
        <f t="shared" si="1993"/>
        <v>0</v>
      </c>
      <c r="GR2494" s="3">
        <f t="shared" si="1993"/>
        <v>0</v>
      </c>
      <c r="GS2494" s="3">
        <f t="shared" si="1993"/>
        <v>0</v>
      </c>
      <c r="GT2494" s="3">
        <f t="shared" si="1993"/>
        <v>0</v>
      </c>
      <c r="GU2494" s="3">
        <f t="shared" si="1993"/>
        <v>0</v>
      </c>
      <c r="GV2494" s="3">
        <f t="shared" si="1993"/>
        <v>0</v>
      </c>
      <c r="GW2494" s="3">
        <f t="shared" si="1993"/>
        <v>0</v>
      </c>
      <c r="GX2494" s="3">
        <f t="shared" si="1993"/>
        <v>0</v>
      </c>
    </row>
    <row r="2496" spans="1:206" x14ac:dyDescent="0.2">
      <c r="A2496" s="2">
        <v>51</v>
      </c>
      <c r="B2496" s="2">
        <f>B2492</f>
        <v>1</v>
      </c>
      <c r="C2496" s="2">
        <f>A2492</f>
        <v>4</v>
      </c>
      <c r="D2496" s="2">
        <f>ROW(A2492)</f>
        <v>2492</v>
      </c>
      <c r="E2496" s="2"/>
      <c r="F2496" s="2" t="str">
        <f>IF(F2492&lt;&gt;"",F2492,"")</f>
        <v>Новый раздел</v>
      </c>
      <c r="G2496" s="2" t="str">
        <f>IF(G2492&lt;&gt;"",G2492,"")</f>
        <v>Обустройство</v>
      </c>
      <c r="H2496" s="2">
        <v>0</v>
      </c>
      <c r="I2496" s="2"/>
      <c r="J2496" s="2"/>
      <c r="K2496" s="2"/>
      <c r="L2496" s="2"/>
      <c r="M2496" s="2"/>
      <c r="N2496" s="2"/>
      <c r="O2496" s="2">
        <f t="shared" ref="O2496:T2496" si="1994">ROUND(AB2496,2)</f>
        <v>0</v>
      </c>
      <c r="P2496" s="2">
        <f t="shared" si="1994"/>
        <v>0</v>
      </c>
      <c r="Q2496" s="2">
        <f t="shared" si="1994"/>
        <v>0</v>
      </c>
      <c r="R2496" s="2">
        <f t="shared" si="1994"/>
        <v>0</v>
      </c>
      <c r="S2496" s="2">
        <f t="shared" si="1994"/>
        <v>0</v>
      </c>
      <c r="T2496" s="2">
        <f t="shared" si="1994"/>
        <v>0</v>
      </c>
      <c r="U2496" s="2">
        <f>AH2496</f>
        <v>0</v>
      </c>
      <c r="V2496" s="2">
        <f>AI2496</f>
        <v>0</v>
      </c>
      <c r="W2496" s="2">
        <f>ROUND(AJ2496,2)</f>
        <v>0</v>
      </c>
      <c r="X2496" s="2">
        <f>ROUND(AK2496,2)</f>
        <v>0</v>
      </c>
      <c r="Y2496" s="2">
        <f>ROUND(AL2496,2)</f>
        <v>0</v>
      </c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>
        <f t="shared" ref="AO2496:BD2496" si="1995">ROUND(BX2496,2)</f>
        <v>0</v>
      </c>
      <c r="AP2496" s="2">
        <f t="shared" si="1995"/>
        <v>0</v>
      </c>
      <c r="AQ2496" s="2">
        <f t="shared" si="1995"/>
        <v>0</v>
      </c>
      <c r="AR2496" s="2">
        <f t="shared" si="1995"/>
        <v>0</v>
      </c>
      <c r="AS2496" s="2">
        <f t="shared" si="1995"/>
        <v>0</v>
      </c>
      <c r="AT2496" s="2">
        <f t="shared" si="1995"/>
        <v>0</v>
      </c>
      <c r="AU2496" s="2">
        <f t="shared" si="1995"/>
        <v>0</v>
      </c>
      <c r="AV2496" s="2">
        <f t="shared" si="1995"/>
        <v>0</v>
      </c>
      <c r="AW2496" s="2">
        <f t="shared" si="1995"/>
        <v>0</v>
      </c>
      <c r="AX2496" s="2">
        <f t="shared" si="1995"/>
        <v>0</v>
      </c>
      <c r="AY2496" s="2">
        <f t="shared" si="1995"/>
        <v>0</v>
      </c>
      <c r="AZ2496" s="2">
        <f t="shared" si="1995"/>
        <v>0</v>
      </c>
      <c r="BA2496" s="2">
        <f t="shared" si="1995"/>
        <v>0</v>
      </c>
      <c r="BB2496" s="2">
        <f t="shared" si="1995"/>
        <v>0</v>
      </c>
      <c r="BC2496" s="2">
        <f t="shared" si="1995"/>
        <v>0</v>
      </c>
      <c r="BD2496" s="2">
        <f t="shared" si="1995"/>
        <v>0</v>
      </c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3"/>
      <c r="DH2496" s="3"/>
      <c r="DI2496" s="3"/>
      <c r="DJ2496" s="3"/>
      <c r="DK2496" s="3"/>
      <c r="DL2496" s="3"/>
      <c r="DM2496" s="3"/>
      <c r="DN2496" s="3"/>
      <c r="DO2496" s="3"/>
      <c r="DP2496" s="3"/>
      <c r="DQ2496" s="3"/>
      <c r="DR2496" s="3"/>
      <c r="DS2496" s="3"/>
      <c r="DT2496" s="3"/>
      <c r="DU2496" s="3"/>
      <c r="DV2496" s="3"/>
      <c r="DW2496" s="3"/>
      <c r="DX2496" s="3"/>
      <c r="DY2496" s="3"/>
      <c r="DZ2496" s="3"/>
      <c r="EA2496" s="3"/>
      <c r="EB2496" s="3"/>
      <c r="EC2496" s="3"/>
      <c r="ED2496" s="3"/>
      <c r="EE2496" s="3"/>
      <c r="EF2496" s="3"/>
      <c r="EG2496" s="3"/>
      <c r="EH2496" s="3"/>
      <c r="EI2496" s="3"/>
      <c r="EJ2496" s="3"/>
      <c r="EK2496" s="3"/>
      <c r="EL2496" s="3"/>
      <c r="EM2496" s="3"/>
      <c r="EN2496" s="3"/>
      <c r="EO2496" s="3"/>
      <c r="EP2496" s="3"/>
      <c r="EQ2496" s="3"/>
      <c r="ER2496" s="3"/>
      <c r="ES2496" s="3"/>
      <c r="ET2496" s="3"/>
      <c r="EU2496" s="3"/>
      <c r="EV2496" s="3"/>
      <c r="EW2496" s="3"/>
      <c r="EX2496" s="3"/>
      <c r="EY2496" s="3"/>
      <c r="EZ2496" s="3"/>
      <c r="FA2496" s="3"/>
      <c r="FB2496" s="3"/>
      <c r="FC2496" s="3"/>
      <c r="FD2496" s="3"/>
      <c r="FE2496" s="3"/>
      <c r="FF2496" s="3"/>
      <c r="FG2496" s="3"/>
      <c r="FH2496" s="3"/>
      <c r="FI2496" s="3"/>
      <c r="FJ2496" s="3"/>
      <c r="FK2496" s="3"/>
      <c r="FL2496" s="3"/>
      <c r="FM2496" s="3"/>
      <c r="FN2496" s="3"/>
      <c r="FO2496" s="3"/>
      <c r="FP2496" s="3"/>
      <c r="FQ2496" s="3"/>
      <c r="FR2496" s="3"/>
      <c r="FS2496" s="3"/>
      <c r="FT2496" s="3"/>
      <c r="FU2496" s="3"/>
      <c r="FV2496" s="3"/>
      <c r="FW2496" s="3"/>
      <c r="FX2496" s="3"/>
      <c r="FY2496" s="3"/>
      <c r="FZ2496" s="3"/>
      <c r="GA2496" s="3"/>
      <c r="GB2496" s="3"/>
      <c r="GC2496" s="3"/>
      <c r="GD2496" s="3"/>
      <c r="GE2496" s="3"/>
      <c r="GF2496" s="3"/>
      <c r="GG2496" s="3"/>
      <c r="GH2496" s="3"/>
      <c r="GI2496" s="3"/>
      <c r="GJ2496" s="3"/>
      <c r="GK2496" s="3"/>
      <c r="GL2496" s="3"/>
      <c r="GM2496" s="3"/>
      <c r="GN2496" s="3"/>
      <c r="GO2496" s="3"/>
      <c r="GP2496" s="3"/>
      <c r="GQ2496" s="3"/>
      <c r="GR2496" s="3"/>
      <c r="GS2496" s="3"/>
      <c r="GT2496" s="3"/>
      <c r="GU2496" s="3"/>
      <c r="GV2496" s="3"/>
      <c r="GW2496" s="3"/>
      <c r="GX2496" s="3">
        <v>0</v>
      </c>
    </row>
    <row r="2498" spans="1:23" x14ac:dyDescent="0.2">
      <c r="A2498" s="4">
        <v>50</v>
      </c>
      <c r="B2498" s="4">
        <v>0</v>
      </c>
      <c r="C2498" s="4">
        <v>0</v>
      </c>
      <c r="D2498" s="4">
        <v>1</v>
      </c>
      <c r="E2498" s="4">
        <v>201</v>
      </c>
      <c r="F2498" s="4">
        <f>ROUND(Source!O2496,O2498)</f>
        <v>0</v>
      </c>
      <c r="G2498" s="4" t="s">
        <v>74</v>
      </c>
      <c r="H2498" s="4" t="s">
        <v>75</v>
      </c>
      <c r="I2498" s="4"/>
      <c r="J2498" s="4"/>
      <c r="K2498" s="4">
        <v>201</v>
      </c>
      <c r="L2498" s="4">
        <v>1</v>
      </c>
      <c r="M2498" s="4">
        <v>3</v>
      </c>
      <c r="N2498" s="4" t="s">
        <v>3</v>
      </c>
      <c r="O2498" s="4">
        <v>2</v>
      </c>
      <c r="P2498" s="4"/>
      <c r="Q2498" s="4"/>
      <c r="R2498" s="4"/>
      <c r="S2498" s="4"/>
      <c r="T2498" s="4"/>
      <c r="U2498" s="4"/>
      <c r="V2498" s="4"/>
      <c r="W2498" s="4"/>
    </row>
    <row r="2499" spans="1:23" x14ac:dyDescent="0.2">
      <c r="A2499" s="4">
        <v>50</v>
      </c>
      <c r="B2499" s="4">
        <v>0</v>
      </c>
      <c r="C2499" s="4">
        <v>0</v>
      </c>
      <c r="D2499" s="4">
        <v>1</v>
      </c>
      <c r="E2499" s="4">
        <v>202</v>
      </c>
      <c r="F2499" s="4">
        <f>ROUND(Source!P2496,O2499)</f>
        <v>0</v>
      </c>
      <c r="G2499" s="4" t="s">
        <v>76</v>
      </c>
      <c r="H2499" s="4" t="s">
        <v>77</v>
      </c>
      <c r="I2499" s="4"/>
      <c r="J2499" s="4"/>
      <c r="K2499" s="4">
        <v>202</v>
      </c>
      <c r="L2499" s="4">
        <v>2</v>
      </c>
      <c r="M2499" s="4">
        <v>3</v>
      </c>
      <c r="N2499" s="4" t="s">
        <v>3</v>
      </c>
      <c r="O2499" s="4">
        <v>2</v>
      </c>
      <c r="P2499" s="4"/>
      <c r="Q2499" s="4"/>
      <c r="R2499" s="4"/>
      <c r="S2499" s="4"/>
      <c r="T2499" s="4"/>
      <c r="U2499" s="4"/>
      <c r="V2499" s="4"/>
      <c r="W2499" s="4"/>
    </row>
    <row r="2500" spans="1:23" x14ac:dyDescent="0.2">
      <c r="A2500" s="4">
        <v>50</v>
      </c>
      <c r="B2500" s="4">
        <v>0</v>
      </c>
      <c r="C2500" s="4">
        <v>0</v>
      </c>
      <c r="D2500" s="4">
        <v>1</v>
      </c>
      <c r="E2500" s="4">
        <v>222</v>
      </c>
      <c r="F2500" s="4">
        <f>ROUND(Source!AO2496,O2500)</f>
        <v>0</v>
      </c>
      <c r="G2500" s="4" t="s">
        <v>78</v>
      </c>
      <c r="H2500" s="4" t="s">
        <v>79</v>
      </c>
      <c r="I2500" s="4"/>
      <c r="J2500" s="4"/>
      <c r="K2500" s="4">
        <v>222</v>
      </c>
      <c r="L2500" s="4">
        <v>3</v>
      </c>
      <c r="M2500" s="4">
        <v>3</v>
      </c>
      <c r="N2500" s="4" t="s">
        <v>3</v>
      </c>
      <c r="O2500" s="4">
        <v>2</v>
      </c>
      <c r="P2500" s="4"/>
      <c r="Q2500" s="4"/>
      <c r="R2500" s="4"/>
      <c r="S2500" s="4"/>
      <c r="T2500" s="4"/>
      <c r="U2500" s="4"/>
      <c r="V2500" s="4"/>
      <c r="W2500" s="4"/>
    </row>
    <row r="2501" spans="1:23" x14ac:dyDescent="0.2">
      <c r="A2501" s="4">
        <v>50</v>
      </c>
      <c r="B2501" s="4">
        <v>0</v>
      </c>
      <c r="C2501" s="4">
        <v>0</v>
      </c>
      <c r="D2501" s="4">
        <v>1</v>
      </c>
      <c r="E2501" s="4">
        <v>225</v>
      </c>
      <c r="F2501" s="4">
        <f>ROUND(Source!AV2496,O2501)</f>
        <v>0</v>
      </c>
      <c r="G2501" s="4" t="s">
        <v>80</v>
      </c>
      <c r="H2501" s="4" t="s">
        <v>81</v>
      </c>
      <c r="I2501" s="4"/>
      <c r="J2501" s="4"/>
      <c r="K2501" s="4">
        <v>225</v>
      </c>
      <c r="L2501" s="4">
        <v>4</v>
      </c>
      <c r="M2501" s="4">
        <v>3</v>
      </c>
      <c r="N2501" s="4" t="s">
        <v>3</v>
      </c>
      <c r="O2501" s="4">
        <v>2</v>
      </c>
      <c r="P2501" s="4"/>
      <c r="Q2501" s="4"/>
      <c r="R2501" s="4"/>
      <c r="S2501" s="4"/>
      <c r="T2501" s="4"/>
      <c r="U2501" s="4"/>
      <c r="V2501" s="4"/>
      <c r="W2501" s="4"/>
    </row>
    <row r="2502" spans="1:23" x14ac:dyDescent="0.2">
      <c r="A2502" s="4">
        <v>50</v>
      </c>
      <c r="B2502" s="4">
        <v>0</v>
      </c>
      <c r="C2502" s="4">
        <v>0</v>
      </c>
      <c r="D2502" s="4">
        <v>1</v>
      </c>
      <c r="E2502" s="4">
        <v>226</v>
      </c>
      <c r="F2502" s="4">
        <f>ROUND(Source!AW2496,O2502)</f>
        <v>0</v>
      </c>
      <c r="G2502" s="4" t="s">
        <v>82</v>
      </c>
      <c r="H2502" s="4" t="s">
        <v>83</v>
      </c>
      <c r="I2502" s="4"/>
      <c r="J2502" s="4"/>
      <c r="K2502" s="4">
        <v>226</v>
      </c>
      <c r="L2502" s="4">
        <v>5</v>
      </c>
      <c r="M2502" s="4">
        <v>3</v>
      </c>
      <c r="N2502" s="4" t="s">
        <v>3</v>
      </c>
      <c r="O2502" s="4">
        <v>2</v>
      </c>
      <c r="P2502" s="4"/>
      <c r="Q2502" s="4"/>
      <c r="R2502" s="4"/>
      <c r="S2502" s="4"/>
      <c r="T2502" s="4"/>
      <c r="U2502" s="4"/>
      <c r="V2502" s="4"/>
      <c r="W2502" s="4"/>
    </row>
    <row r="2503" spans="1:23" x14ac:dyDescent="0.2">
      <c r="A2503" s="4">
        <v>50</v>
      </c>
      <c r="B2503" s="4">
        <v>0</v>
      </c>
      <c r="C2503" s="4">
        <v>0</v>
      </c>
      <c r="D2503" s="4">
        <v>1</v>
      </c>
      <c r="E2503" s="4">
        <v>227</v>
      </c>
      <c r="F2503" s="4">
        <f>ROUND(Source!AX2496,O2503)</f>
        <v>0</v>
      </c>
      <c r="G2503" s="4" t="s">
        <v>84</v>
      </c>
      <c r="H2503" s="4" t="s">
        <v>85</v>
      </c>
      <c r="I2503" s="4"/>
      <c r="J2503" s="4"/>
      <c r="K2503" s="4">
        <v>227</v>
      </c>
      <c r="L2503" s="4">
        <v>6</v>
      </c>
      <c r="M2503" s="4">
        <v>3</v>
      </c>
      <c r="N2503" s="4" t="s">
        <v>3</v>
      </c>
      <c r="O2503" s="4">
        <v>2</v>
      </c>
      <c r="P2503" s="4"/>
      <c r="Q2503" s="4"/>
      <c r="R2503" s="4"/>
      <c r="S2503" s="4"/>
      <c r="T2503" s="4"/>
      <c r="U2503" s="4"/>
      <c r="V2503" s="4"/>
      <c r="W2503" s="4"/>
    </row>
    <row r="2504" spans="1:23" x14ac:dyDescent="0.2">
      <c r="A2504" s="4">
        <v>50</v>
      </c>
      <c r="B2504" s="4">
        <v>0</v>
      </c>
      <c r="C2504" s="4">
        <v>0</v>
      </c>
      <c r="D2504" s="4">
        <v>1</v>
      </c>
      <c r="E2504" s="4">
        <v>228</v>
      </c>
      <c r="F2504" s="4">
        <f>ROUND(Source!AY2496,O2504)</f>
        <v>0</v>
      </c>
      <c r="G2504" s="4" t="s">
        <v>86</v>
      </c>
      <c r="H2504" s="4" t="s">
        <v>87</v>
      </c>
      <c r="I2504" s="4"/>
      <c r="J2504" s="4"/>
      <c r="K2504" s="4">
        <v>228</v>
      </c>
      <c r="L2504" s="4">
        <v>7</v>
      </c>
      <c r="M2504" s="4">
        <v>3</v>
      </c>
      <c r="N2504" s="4" t="s">
        <v>3</v>
      </c>
      <c r="O2504" s="4">
        <v>2</v>
      </c>
      <c r="P2504" s="4"/>
      <c r="Q2504" s="4"/>
      <c r="R2504" s="4"/>
      <c r="S2504" s="4"/>
      <c r="T2504" s="4"/>
      <c r="U2504" s="4"/>
      <c r="V2504" s="4"/>
      <c r="W2504" s="4"/>
    </row>
    <row r="2505" spans="1:23" x14ac:dyDescent="0.2">
      <c r="A2505" s="4">
        <v>50</v>
      </c>
      <c r="B2505" s="4">
        <v>0</v>
      </c>
      <c r="C2505" s="4">
        <v>0</v>
      </c>
      <c r="D2505" s="4">
        <v>1</v>
      </c>
      <c r="E2505" s="4">
        <v>216</v>
      </c>
      <c r="F2505" s="4">
        <f>ROUND(Source!AP2496,O2505)</f>
        <v>0</v>
      </c>
      <c r="G2505" s="4" t="s">
        <v>88</v>
      </c>
      <c r="H2505" s="4" t="s">
        <v>89</v>
      </c>
      <c r="I2505" s="4"/>
      <c r="J2505" s="4"/>
      <c r="K2505" s="4">
        <v>216</v>
      </c>
      <c r="L2505" s="4">
        <v>8</v>
      </c>
      <c r="M2505" s="4">
        <v>3</v>
      </c>
      <c r="N2505" s="4" t="s">
        <v>3</v>
      </c>
      <c r="O2505" s="4">
        <v>2</v>
      </c>
      <c r="P2505" s="4"/>
      <c r="Q2505" s="4"/>
      <c r="R2505" s="4"/>
      <c r="S2505" s="4"/>
      <c r="T2505" s="4"/>
      <c r="U2505" s="4"/>
      <c r="V2505" s="4"/>
      <c r="W2505" s="4"/>
    </row>
    <row r="2506" spans="1:23" x14ac:dyDescent="0.2">
      <c r="A2506" s="4">
        <v>50</v>
      </c>
      <c r="B2506" s="4">
        <v>0</v>
      </c>
      <c r="C2506" s="4">
        <v>0</v>
      </c>
      <c r="D2506" s="4">
        <v>1</v>
      </c>
      <c r="E2506" s="4">
        <v>223</v>
      </c>
      <c r="F2506" s="4">
        <f>ROUND(Source!AQ2496,O2506)</f>
        <v>0</v>
      </c>
      <c r="G2506" s="4" t="s">
        <v>90</v>
      </c>
      <c r="H2506" s="4" t="s">
        <v>91</v>
      </c>
      <c r="I2506" s="4"/>
      <c r="J2506" s="4"/>
      <c r="K2506" s="4">
        <v>223</v>
      </c>
      <c r="L2506" s="4">
        <v>9</v>
      </c>
      <c r="M2506" s="4">
        <v>3</v>
      </c>
      <c r="N2506" s="4" t="s">
        <v>3</v>
      </c>
      <c r="O2506" s="4">
        <v>2</v>
      </c>
      <c r="P2506" s="4"/>
      <c r="Q2506" s="4"/>
      <c r="R2506" s="4"/>
      <c r="S2506" s="4"/>
      <c r="T2506" s="4"/>
      <c r="U2506" s="4"/>
      <c r="V2506" s="4"/>
      <c r="W2506" s="4"/>
    </row>
    <row r="2507" spans="1:23" x14ac:dyDescent="0.2">
      <c r="A2507" s="4">
        <v>50</v>
      </c>
      <c r="B2507" s="4">
        <v>0</v>
      </c>
      <c r="C2507" s="4">
        <v>0</v>
      </c>
      <c r="D2507" s="4">
        <v>1</v>
      </c>
      <c r="E2507" s="4">
        <v>229</v>
      </c>
      <c r="F2507" s="4">
        <f>ROUND(Source!AZ2496,O2507)</f>
        <v>0</v>
      </c>
      <c r="G2507" s="4" t="s">
        <v>92</v>
      </c>
      <c r="H2507" s="4" t="s">
        <v>93</v>
      </c>
      <c r="I2507" s="4"/>
      <c r="J2507" s="4"/>
      <c r="K2507" s="4">
        <v>229</v>
      </c>
      <c r="L2507" s="4">
        <v>10</v>
      </c>
      <c r="M2507" s="4">
        <v>3</v>
      </c>
      <c r="N2507" s="4" t="s">
        <v>3</v>
      </c>
      <c r="O2507" s="4">
        <v>2</v>
      </c>
      <c r="P2507" s="4"/>
      <c r="Q2507" s="4"/>
      <c r="R2507" s="4"/>
      <c r="S2507" s="4"/>
      <c r="T2507" s="4"/>
      <c r="U2507" s="4"/>
      <c r="V2507" s="4"/>
      <c r="W2507" s="4"/>
    </row>
    <row r="2508" spans="1:23" x14ac:dyDescent="0.2">
      <c r="A2508" s="4">
        <v>50</v>
      </c>
      <c r="B2508" s="4">
        <v>0</v>
      </c>
      <c r="C2508" s="4">
        <v>0</v>
      </c>
      <c r="D2508" s="4">
        <v>1</v>
      </c>
      <c r="E2508" s="4">
        <v>203</v>
      </c>
      <c r="F2508" s="4">
        <f>ROUND(Source!Q2496,O2508)</f>
        <v>0</v>
      </c>
      <c r="G2508" s="4" t="s">
        <v>94</v>
      </c>
      <c r="H2508" s="4" t="s">
        <v>95</v>
      </c>
      <c r="I2508" s="4"/>
      <c r="J2508" s="4"/>
      <c r="K2508" s="4">
        <v>203</v>
      </c>
      <c r="L2508" s="4">
        <v>11</v>
      </c>
      <c r="M2508" s="4">
        <v>3</v>
      </c>
      <c r="N2508" s="4" t="s">
        <v>3</v>
      </c>
      <c r="O2508" s="4">
        <v>2</v>
      </c>
      <c r="P2508" s="4"/>
      <c r="Q2508" s="4"/>
      <c r="R2508" s="4"/>
      <c r="S2508" s="4"/>
      <c r="T2508" s="4"/>
      <c r="U2508" s="4"/>
      <c r="V2508" s="4"/>
      <c r="W2508" s="4"/>
    </row>
    <row r="2509" spans="1:23" x14ac:dyDescent="0.2">
      <c r="A2509" s="4">
        <v>50</v>
      </c>
      <c r="B2509" s="4">
        <v>0</v>
      </c>
      <c r="C2509" s="4">
        <v>0</v>
      </c>
      <c r="D2509" s="4">
        <v>1</v>
      </c>
      <c r="E2509" s="4">
        <v>231</v>
      </c>
      <c r="F2509" s="4">
        <f>ROUND(Source!BB2496,O2509)</f>
        <v>0</v>
      </c>
      <c r="G2509" s="4" t="s">
        <v>96</v>
      </c>
      <c r="H2509" s="4" t="s">
        <v>97</v>
      </c>
      <c r="I2509" s="4"/>
      <c r="J2509" s="4"/>
      <c r="K2509" s="4">
        <v>231</v>
      </c>
      <c r="L2509" s="4">
        <v>12</v>
      </c>
      <c r="M2509" s="4">
        <v>3</v>
      </c>
      <c r="N2509" s="4" t="s">
        <v>3</v>
      </c>
      <c r="O2509" s="4">
        <v>2</v>
      </c>
      <c r="P2509" s="4"/>
      <c r="Q2509" s="4"/>
      <c r="R2509" s="4"/>
      <c r="S2509" s="4"/>
      <c r="T2509" s="4"/>
      <c r="U2509" s="4"/>
      <c r="V2509" s="4"/>
      <c r="W2509" s="4"/>
    </row>
    <row r="2510" spans="1:23" x14ac:dyDescent="0.2">
      <c r="A2510" s="4">
        <v>50</v>
      </c>
      <c r="B2510" s="4">
        <v>0</v>
      </c>
      <c r="C2510" s="4">
        <v>0</v>
      </c>
      <c r="D2510" s="4">
        <v>1</v>
      </c>
      <c r="E2510" s="4">
        <v>204</v>
      </c>
      <c r="F2510" s="4">
        <f>ROUND(Source!R2496,O2510)</f>
        <v>0</v>
      </c>
      <c r="G2510" s="4" t="s">
        <v>98</v>
      </c>
      <c r="H2510" s="4" t="s">
        <v>99</v>
      </c>
      <c r="I2510" s="4"/>
      <c r="J2510" s="4"/>
      <c r="K2510" s="4">
        <v>204</v>
      </c>
      <c r="L2510" s="4">
        <v>13</v>
      </c>
      <c r="M2510" s="4">
        <v>3</v>
      </c>
      <c r="N2510" s="4" t="s">
        <v>3</v>
      </c>
      <c r="O2510" s="4">
        <v>2</v>
      </c>
      <c r="P2510" s="4"/>
      <c r="Q2510" s="4"/>
      <c r="R2510" s="4"/>
      <c r="S2510" s="4"/>
      <c r="T2510" s="4"/>
      <c r="U2510" s="4"/>
      <c r="V2510" s="4"/>
      <c r="W2510" s="4"/>
    </row>
    <row r="2511" spans="1:23" x14ac:dyDescent="0.2">
      <c r="A2511" s="4">
        <v>50</v>
      </c>
      <c r="B2511" s="4">
        <v>0</v>
      </c>
      <c r="C2511" s="4">
        <v>0</v>
      </c>
      <c r="D2511" s="4">
        <v>1</v>
      </c>
      <c r="E2511" s="4">
        <v>205</v>
      </c>
      <c r="F2511" s="4">
        <f>ROUND(Source!S2496,O2511)</f>
        <v>0</v>
      </c>
      <c r="G2511" s="4" t="s">
        <v>100</v>
      </c>
      <c r="H2511" s="4" t="s">
        <v>101</v>
      </c>
      <c r="I2511" s="4"/>
      <c r="J2511" s="4"/>
      <c r="K2511" s="4">
        <v>205</v>
      </c>
      <c r="L2511" s="4">
        <v>14</v>
      </c>
      <c r="M2511" s="4">
        <v>3</v>
      </c>
      <c r="N2511" s="4" t="s">
        <v>3</v>
      </c>
      <c r="O2511" s="4">
        <v>2</v>
      </c>
      <c r="P2511" s="4"/>
      <c r="Q2511" s="4"/>
      <c r="R2511" s="4"/>
      <c r="S2511" s="4"/>
      <c r="T2511" s="4"/>
      <c r="U2511" s="4"/>
      <c r="V2511" s="4"/>
      <c r="W2511" s="4"/>
    </row>
    <row r="2512" spans="1:23" x14ac:dyDescent="0.2">
      <c r="A2512" s="4">
        <v>50</v>
      </c>
      <c r="B2512" s="4">
        <v>0</v>
      </c>
      <c r="C2512" s="4">
        <v>0</v>
      </c>
      <c r="D2512" s="4">
        <v>1</v>
      </c>
      <c r="E2512" s="4">
        <v>232</v>
      </c>
      <c r="F2512" s="4">
        <f>ROUND(Source!BC2496,O2512)</f>
        <v>0</v>
      </c>
      <c r="G2512" s="4" t="s">
        <v>102</v>
      </c>
      <c r="H2512" s="4" t="s">
        <v>103</v>
      </c>
      <c r="I2512" s="4"/>
      <c r="J2512" s="4"/>
      <c r="K2512" s="4">
        <v>232</v>
      </c>
      <c r="L2512" s="4">
        <v>15</v>
      </c>
      <c r="M2512" s="4">
        <v>3</v>
      </c>
      <c r="N2512" s="4" t="s">
        <v>3</v>
      </c>
      <c r="O2512" s="4">
        <v>2</v>
      </c>
      <c r="P2512" s="4"/>
      <c r="Q2512" s="4"/>
      <c r="R2512" s="4"/>
      <c r="S2512" s="4"/>
      <c r="T2512" s="4"/>
      <c r="U2512" s="4"/>
      <c r="V2512" s="4"/>
      <c r="W2512" s="4"/>
    </row>
    <row r="2513" spans="1:206" x14ac:dyDescent="0.2">
      <c r="A2513" s="4">
        <v>50</v>
      </c>
      <c r="B2513" s="4">
        <v>0</v>
      </c>
      <c r="C2513" s="4">
        <v>0</v>
      </c>
      <c r="D2513" s="4">
        <v>1</v>
      </c>
      <c r="E2513" s="4">
        <v>214</v>
      </c>
      <c r="F2513" s="4">
        <f>ROUND(Source!AS2496,O2513)</f>
        <v>0</v>
      </c>
      <c r="G2513" s="4" t="s">
        <v>104</v>
      </c>
      <c r="H2513" s="4" t="s">
        <v>105</v>
      </c>
      <c r="I2513" s="4"/>
      <c r="J2513" s="4"/>
      <c r="K2513" s="4">
        <v>214</v>
      </c>
      <c r="L2513" s="4">
        <v>16</v>
      </c>
      <c r="M2513" s="4">
        <v>3</v>
      </c>
      <c r="N2513" s="4" t="s">
        <v>3</v>
      </c>
      <c r="O2513" s="4">
        <v>2</v>
      </c>
      <c r="P2513" s="4"/>
      <c r="Q2513" s="4"/>
      <c r="R2513" s="4"/>
      <c r="S2513" s="4"/>
      <c r="T2513" s="4"/>
      <c r="U2513" s="4"/>
      <c r="V2513" s="4"/>
      <c r="W2513" s="4"/>
    </row>
    <row r="2514" spans="1:206" x14ac:dyDescent="0.2">
      <c r="A2514" s="4">
        <v>50</v>
      </c>
      <c r="B2514" s="4">
        <v>0</v>
      </c>
      <c r="C2514" s="4">
        <v>0</v>
      </c>
      <c r="D2514" s="4">
        <v>1</v>
      </c>
      <c r="E2514" s="4">
        <v>215</v>
      </c>
      <c r="F2514" s="4">
        <f>ROUND(Source!AT2496,O2514)</f>
        <v>0</v>
      </c>
      <c r="G2514" s="4" t="s">
        <v>106</v>
      </c>
      <c r="H2514" s="4" t="s">
        <v>107</v>
      </c>
      <c r="I2514" s="4"/>
      <c r="J2514" s="4"/>
      <c r="K2514" s="4">
        <v>215</v>
      </c>
      <c r="L2514" s="4">
        <v>17</v>
      </c>
      <c r="M2514" s="4">
        <v>3</v>
      </c>
      <c r="N2514" s="4" t="s">
        <v>3</v>
      </c>
      <c r="O2514" s="4">
        <v>2</v>
      </c>
      <c r="P2514" s="4"/>
      <c r="Q2514" s="4"/>
      <c r="R2514" s="4"/>
      <c r="S2514" s="4"/>
      <c r="T2514" s="4"/>
      <c r="U2514" s="4"/>
      <c r="V2514" s="4"/>
      <c r="W2514" s="4"/>
    </row>
    <row r="2515" spans="1:206" x14ac:dyDescent="0.2">
      <c r="A2515" s="4">
        <v>50</v>
      </c>
      <c r="B2515" s="4">
        <v>0</v>
      </c>
      <c r="C2515" s="4">
        <v>0</v>
      </c>
      <c r="D2515" s="4">
        <v>1</v>
      </c>
      <c r="E2515" s="4">
        <v>217</v>
      </c>
      <c r="F2515" s="4">
        <f>ROUND(Source!AU2496,O2515)</f>
        <v>0</v>
      </c>
      <c r="G2515" s="4" t="s">
        <v>108</v>
      </c>
      <c r="H2515" s="4" t="s">
        <v>109</v>
      </c>
      <c r="I2515" s="4"/>
      <c r="J2515" s="4"/>
      <c r="K2515" s="4">
        <v>217</v>
      </c>
      <c r="L2515" s="4">
        <v>18</v>
      </c>
      <c r="M2515" s="4">
        <v>3</v>
      </c>
      <c r="N2515" s="4" t="s">
        <v>3</v>
      </c>
      <c r="O2515" s="4">
        <v>2</v>
      </c>
      <c r="P2515" s="4"/>
      <c r="Q2515" s="4"/>
      <c r="R2515" s="4"/>
      <c r="S2515" s="4"/>
      <c r="T2515" s="4"/>
      <c r="U2515" s="4"/>
      <c r="V2515" s="4"/>
      <c r="W2515" s="4"/>
    </row>
    <row r="2516" spans="1:206" x14ac:dyDescent="0.2">
      <c r="A2516" s="4">
        <v>50</v>
      </c>
      <c r="B2516" s="4">
        <v>0</v>
      </c>
      <c r="C2516" s="4">
        <v>0</v>
      </c>
      <c r="D2516" s="4">
        <v>1</v>
      </c>
      <c r="E2516" s="4">
        <v>230</v>
      </c>
      <c r="F2516" s="4">
        <f>ROUND(Source!BA2496,O2516)</f>
        <v>0</v>
      </c>
      <c r="G2516" s="4" t="s">
        <v>110</v>
      </c>
      <c r="H2516" s="4" t="s">
        <v>111</v>
      </c>
      <c r="I2516" s="4"/>
      <c r="J2516" s="4"/>
      <c r="K2516" s="4">
        <v>230</v>
      </c>
      <c r="L2516" s="4">
        <v>19</v>
      </c>
      <c r="M2516" s="4">
        <v>3</v>
      </c>
      <c r="N2516" s="4" t="s">
        <v>3</v>
      </c>
      <c r="O2516" s="4">
        <v>2</v>
      </c>
      <c r="P2516" s="4"/>
      <c r="Q2516" s="4"/>
      <c r="R2516" s="4"/>
      <c r="S2516" s="4"/>
      <c r="T2516" s="4"/>
      <c r="U2516" s="4"/>
      <c r="V2516" s="4"/>
      <c r="W2516" s="4"/>
    </row>
    <row r="2517" spans="1:206" x14ac:dyDescent="0.2">
      <c r="A2517" s="4">
        <v>50</v>
      </c>
      <c r="B2517" s="4">
        <v>0</v>
      </c>
      <c r="C2517" s="4">
        <v>0</v>
      </c>
      <c r="D2517" s="4">
        <v>1</v>
      </c>
      <c r="E2517" s="4">
        <v>206</v>
      </c>
      <c r="F2517" s="4">
        <f>ROUND(Source!T2496,O2517)</f>
        <v>0</v>
      </c>
      <c r="G2517" s="4" t="s">
        <v>112</v>
      </c>
      <c r="H2517" s="4" t="s">
        <v>113</v>
      </c>
      <c r="I2517" s="4"/>
      <c r="J2517" s="4"/>
      <c r="K2517" s="4">
        <v>206</v>
      </c>
      <c r="L2517" s="4">
        <v>20</v>
      </c>
      <c r="M2517" s="4">
        <v>3</v>
      </c>
      <c r="N2517" s="4" t="s">
        <v>3</v>
      </c>
      <c r="O2517" s="4">
        <v>2</v>
      </c>
      <c r="P2517" s="4"/>
      <c r="Q2517" s="4"/>
      <c r="R2517" s="4"/>
      <c r="S2517" s="4"/>
      <c r="T2517" s="4"/>
      <c r="U2517" s="4"/>
      <c r="V2517" s="4"/>
      <c r="W2517" s="4"/>
    </row>
    <row r="2518" spans="1:206" x14ac:dyDescent="0.2">
      <c r="A2518" s="4">
        <v>50</v>
      </c>
      <c r="B2518" s="4">
        <v>0</v>
      </c>
      <c r="C2518" s="4">
        <v>0</v>
      </c>
      <c r="D2518" s="4">
        <v>1</v>
      </c>
      <c r="E2518" s="4">
        <v>207</v>
      </c>
      <c r="F2518" s="4">
        <f>Source!U2496</f>
        <v>0</v>
      </c>
      <c r="G2518" s="4" t="s">
        <v>114</v>
      </c>
      <c r="H2518" s="4" t="s">
        <v>115</v>
      </c>
      <c r="I2518" s="4"/>
      <c r="J2518" s="4"/>
      <c r="K2518" s="4">
        <v>207</v>
      </c>
      <c r="L2518" s="4">
        <v>21</v>
      </c>
      <c r="M2518" s="4">
        <v>3</v>
      </c>
      <c r="N2518" s="4" t="s">
        <v>3</v>
      </c>
      <c r="O2518" s="4">
        <v>-1</v>
      </c>
      <c r="P2518" s="4"/>
      <c r="Q2518" s="4"/>
      <c r="R2518" s="4"/>
      <c r="S2518" s="4"/>
      <c r="T2518" s="4"/>
      <c r="U2518" s="4"/>
      <c r="V2518" s="4"/>
      <c r="W2518" s="4"/>
    </row>
    <row r="2519" spans="1:206" x14ac:dyDescent="0.2">
      <c r="A2519" s="4">
        <v>50</v>
      </c>
      <c r="B2519" s="4">
        <v>0</v>
      </c>
      <c r="C2519" s="4">
        <v>0</v>
      </c>
      <c r="D2519" s="4">
        <v>1</v>
      </c>
      <c r="E2519" s="4">
        <v>208</v>
      </c>
      <c r="F2519" s="4">
        <f>Source!V2496</f>
        <v>0</v>
      </c>
      <c r="G2519" s="4" t="s">
        <v>116</v>
      </c>
      <c r="H2519" s="4" t="s">
        <v>117</v>
      </c>
      <c r="I2519" s="4"/>
      <c r="J2519" s="4"/>
      <c r="K2519" s="4">
        <v>208</v>
      </c>
      <c r="L2519" s="4">
        <v>22</v>
      </c>
      <c r="M2519" s="4">
        <v>3</v>
      </c>
      <c r="N2519" s="4" t="s">
        <v>3</v>
      </c>
      <c r="O2519" s="4">
        <v>-1</v>
      </c>
      <c r="P2519" s="4"/>
      <c r="Q2519" s="4"/>
      <c r="R2519" s="4"/>
      <c r="S2519" s="4"/>
      <c r="T2519" s="4"/>
      <c r="U2519" s="4"/>
      <c r="V2519" s="4"/>
      <c r="W2519" s="4"/>
    </row>
    <row r="2520" spans="1:206" x14ac:dyDescent="0.2">
      <c r="A2520" s="4">
        <v>50</v>
      </c>
      <c r="B2520" s="4">
        <v>0</v>
      </c>
      <c r="C2520" s="4">
        <v>0</v>
      </c>
      <c r="D2520" s="4">
        <v>1</v>
      </c>
      <c r="E2520" s="4">
        <v>209</v>
      </c>
      <c r="F2520" s="4">
        <f>ROUND(Source!W2496,O2520)</f>
        <v>0</v>
      </c>
      <c r="G2520" s="4" t="s">
        <v>118</v>
      </c>
      <c r="H2520" s="4" t="s">
        <v>119</v>
      </c>
      <c r="I2520" s="4"/>
      <c r="J2520" s="4"/>
      <c r="K2520" s="4">
        <v>209</v>
      </c>
      <c r="L2520" s="4">
        <v>23</v>
      </c>
      <c r="M2520" s="4">
        <v>3</v>
      </c>
      <c r="N2520" s="4" t="s">
        <v>3</v>
      </c>
      <c r="O2520" s="4">
        <v>2</v>
      </c>
      <c r="P2520" s="4"/>
      <c r="Q2520" s="4"/>
      <c r="R2520" s="4"/>
      <c r="S2520" s="4"/>
      <c r="T2520" s="4"/>
      <c r="U2520" s="4"/>
      <c r="V2520" s="4"/>
      <c r="W2520" s="4"/>
    </row>
    <row r="2521" spans="1:206" x14ac:dyDescent="0.2">
      <c r="A2521" s="4">
        <v>50</v>
      </c>
      <c r="B2521" s="4">
        <v>0</v>
      </c>
      <c r="C2521" s="4">
        <v>0</v>
      </c>
      <c r="D2521" s="4">
        <v>1</v>
      </c>
      <c r="E2521" s="4">
        <v>233</v>
      </c>
      <c r="F2521" s="4">
        <f>ROUND(Source!BD2496,O2521)</f>
        <v>0</v>
      </c>
      <c r="G2521" s="4" t="s">
        <v>120</v>
      </c>
      <c r="H2521" s="4" t="s">
        <v>121</v>
      </c>
      <c r="I2521" s="4"/>
      <c r="J2521" s="4"/>
      <c r="K2521" s="4">
        <v>233</v>
      </c>
      <c r="L2521" s="4">
        <v>24</v>
      </c>
      <c r="M2521" s="4">
        <v>3</v>
      </c>
      <c r="N2521" s="4" t="s">
        <v>3</v>
      </c>
      <c r="O2521" s="4">
        <v>2</v>
      </c>
      <c r="P2521" s="4"/>
      <c r="Q2521" s="4"/>
      <c r="R2521" s="4"/>
      <c r="S2521" s="4"/>
      <c r="T2521" s="4"/>
      <c r="U2521" s="4"/>
      <c r="V2521" s="4"/>
      <c r="W2521" s="4"/>
    </row>
    <row r="2522" spans="1:206" x14ac:dyDescent="0.2">
      <c r="A2522" s="4">
        <v>50</v>
      </c>
      <c r="B2522" s="4">
        <v>0</v>
      </c>
      <c r="C2522" s="4">
        <v>0</v>
      </c>
      <c r="D2522" s="4">
        <v>1</v>
      </c>
      <c r="E2522" s="4">
        <v>210</v>
      </c>
      <c r="F2522" s="4">
        <f>ROUND(Source!X2496,O2522)</f>
        <v>0</v>
      </c>
      <c r="G2522" s="4" t="s">
        <v>122</v>
      </c>
      <c r="H2522" s="4" t="s">
        <v>123</v>
      </c>
      <c r="I2522" s="4"/>
      <c r="J2522" s="4"/>
      <c r="K2522" s="4">
        <v>210</v>
      </c>
      <c r="L2522" s="4">
        <v>25</v>
      </c>
      <c r="M2522" s="4">
        <v>3</v>
      </c>
      <c r="N2522" s="4" t="s">
        <v>3</v>
      </c>
      <c r="O2522" s="4">
        <v>2</v>
      </c>
      <c r="P2522" s="4"/>
      <c r="Q2522" s="4"/>
      <c r="R2522" s="4"/>
      <c r="S2522" s="4"/>
      <c r="T2522" s="4"/>
      <c r="U2522" s="4"/>
      <c r="V2522" s="4"/>
      <c r="W2522" s="4"/>
    </row>
    <row r="2523" spans="1:206" x14ac:dyDescent="0.2">
      <c r="A2523" s="4">
        <v>50</v>
      </c>
      <c r="B2523" s="4">
        <v>0</v>
      </c>
      <c r="C2523" s="4">
        <v>0</v>
      </c>
      <c r="D2523" s="4">
        <v>1</v>
      </c>
      <c r="E2523" s="4">
        <v>211</v>
      </c>
      <c r="F2523" s="4">
        <f>ROUND(Source!Y2496,O2523)</f>
        <v>0</v>
      </c>
      <c r="G2523" s="4" t="s">
        <v>124</v>
      </c>
      <c r="H2523" s="4" t="s">
        <v>125</v>
      </c>
      <c r="I2523" s="4"/>
      <c r="J2523" s="4"/>
      <c r="K2523" s="4">
        <v>211</v>
      </c>
      <c r="L2523" s="4">
        <v>26</v>
      </c>
      <c r="M2523" s="4">
        <v>3</v>
      </c>
      <c r="N2523" s="4" t="s">
        <v>3</v>
      </c>
      <c r="O2523" s="4">
        <v>2</v>
      </c>
      <c r="P2523" s="4"/>
      <c r="Q2523" s="4"/>
      <c r="R2523" s="4"/>
      <c r="S2523" s="4"/>
      <c r="T2523" s="4"/>
      <c r="U2523" s="4"/>
      <c r="V2523" s="4"/>
      <c r="W2523" s="4"/>
    </row>
    <row r="2524" spans="1:206" x14ac:dyDescent="0.2">
      <c r="A2524" s="4">
        <v>50</v>
      </c>
      <c r="B2524" s="4">
        <v>0</v>
      </c>
      <c r="C2524" s="4">
        <v>0</v>
      </c>
      <c r="D2524" s="4">
        <v>1</v>
      </c>
      <c r="E2524" s="4">
        <v>224</v>
      </c>
      <c r="F2524" s="4">
        <f>ROUND(Source!AR2496,O2524)</f>
        <v>0</v>
      </c>
      <c r="G2524" s="4" t="s">
        <v>126</v>
      </c>
      <c r="H2524" s="4" t="s">
        <v>127</v>
      </c>
      <c r="I2524" s="4"/>
      <c r="J2524" s="4"/>
      <c r="K2524" s="4">
        <v>224</v>
      </c>
      <c r="L2524" s="4">
        <v>27</v>
      </c>
      <c r="M2524" s="4">
        <v>3</v>
      </c>
      <c r="N2524" s="4" t="s">
        <v>3</v>
      </c>
      <c r="O2524" s="4">
        <v>2</v>
      </c>
      <c r="P2524" s="4"/>
      <c r="Q2524" s="4"/>
      <c r="R2524" s="4"/>
      <c r="S2524" s="4"/>
      <c r="T2524" s="4"/>
      <c r="U2524" s="4"/>
      <c r="V2524" s="4"/>
      <c r="W2524" s="4"/>
    </row>
    <row r="2526" spans="1:206" x14ac:dyDescent="0.2">
      <c r="A2526" s="1">
        <v>4</v>
      </c>
      <c r="B2526" s="1">
        <v>1</v>
      </c>
      <c r="C2526" s="1"/>
      <c r="D2526" s="1">
        <f>ROW(A2680)</f>
        <v>2680</v>
      </c>
      <c r="E2526" s="1"/>
      <c r="F2526" s="1" t="s">
        <v>13</v>
      </c>
      <c r="G2526" s="1" t="s">
        <v>385</v>
      </c>
      <c r="H2526" s="1" t="s">
        <v>3</v>
      </c>
      <c r="I2526" s="1">
        <v>0</v>
      </c>
      <c r="J2526" s="1"/>
      <c r="K2526" s="1">
        <v>0</v>
      </c>
      <c r="L2526" s="1"/>
      <c r="M2526" s="1"/>
      <c r="N2526" s="1"/>
      <c r="O2526" s="1"/>
      <c r="P2526" s="1"/>
      <c r="Q2526" s="1"/>
      <c r="R2526" s="1"/>
      <c r="S2526" s="1"/>
      <c r="T2526" s="1"/>
      <c r="U2526" s="1" t="s">
        <v>3</v>
      </c>
      <c r="V2526" s="1">
        <v>0</v>
      </c>
      <c r="W2526" s="1"/>
      <c r="X2526" s="1"/>
      <c r="Y2526" s="1"/>
      <c r="Z2526" s="1"/>
      <c r="AA2526" s="1"/>
      <c r="AB2526" s="1" t="s">
        <v>3</v>
      </c>
      <c r="AC2526" s="1" t="s">
        <v>3</v>
      </c>
      <c r="AD2526" s="1" t="s">
        <v>3</v>
      </c>
      <c r="AE2526" s="1" t="s">
        <v>3</v>
      </c>
      <c r="AF2526" s="1" t="s">
        <v>3</v>
      </c>
      <c r="AG2526" s="1" t="s">
        <v>3</v>
      </c>
      <c r="AH2526" s="1"/>
      <c r="AI2526" s="1"/>
      <c r="AJ2526" s="1"/>
      <c r="AK2526" s="1"/>
      <c r="AL2526" s="1"/>
      <c r="AM2526" s="1"/>
      <c r="AN2526" s="1"/>
      <c r="AO2526" s="1"/>
      <c r="AP2526" s="1" t="s">
        <v>3</v>
      </c>
      <c r="AQ2526" s="1" t="s">
        <v>3</v>
      </c>
      <c r="AR2526" s="1" t="s">
        <v>3</v>
      </c>
      <c r="AS2526" s="1"/>
      <c r="AT2526" s="1"/>
      <c r="AU2526" s="1"/>
      <c r="AV2526" s="1"/>
      <c r="AW2526" s="1"/>
      <c r="AX2526" s="1"/>
      <c r="AY2526" s="1"/>
      <c r="AZ2526" s="1" t="s">
        <v>3</v>
      </c>
      <c r="BA2526" s="1"/>
      <c r="BB2526" s="1" t="s">
        <v>3</v>
      </c>
      <c r="BC2526" s="1" t="s">
        <v>3</v>
      </c>
      <c r="BD2526" s="1" t="s">
        <v>3</v>
      </c>
      <c r="BE2526" s="1" t="s">
        <v>3</v>
      </c>
      <c r="BF2526" s="1" t="s">
        <v>3</v>
      </c>
      <c r="BG2526" s="1" t="s">
        <v>3</v>
      </c>
      <c r="BH2526" s="1" t="s">
        <v>3</v>
      </c>
      <c r="BI2526" s="1" t="s">
        <v>3</v>
      </c>
      <c r="BJ2526" s="1" t="s">
        <v>3</v>
      </c>
      <c r="BK2526" s="1" t="s">
        <v>3</v>
      </c>
      <c r="BL2526" s="1" t="s">
        <v>3</v>
      </c>
      <c r="BM2526" s="1" t="s">
        <v>3</v>
      </c>
      <c r="BN2526" s="1" t="s">
        <v>3</v>
      </c>
      <c r="BO2526" s="1" t="s">
        <v>3</v>
      </c>
      <c r="BP2526" s="1" t="s">
        <v>3</v>
      </c>
      <c r="BQ2526" s="1"/>
      <c r="BR2526" s="1"/>
      <c r="BS2526" s="1"/>
      <c r="BT2526" s="1"/>
      <c r="BU2526" s="1"/>
      <c r="BV2526" s="1"/>
      <c r="BW2526" s="1"/>
      <c r="BX2526" s="1">
        <v>0</v>
      </c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>
        <v>0</v>
      </c>
    </row>
    <row r="2528" spans="1:206" x14ac:dyDescent="0.2">
      <c r="A2528" s="2">
        <v>52</v>
      </c>
      <c r="B2528" s="2">
        <f t="shared" ref="B2528:G2528" si="1996">B2680</f>
        <v>1</v>
      </c>
      <c r="C2528" s="2">
        <f t="shared" si="1996"/>
        <v>4</v>
      </c>
      <c r="D2528" s="2">
        <f t="shared" si="1996"/>
        <v>2526</v>
      </c>
      <c r="E2528" s="2">
        <f t="shared" si="1996"/>
        <v>0</v>
      </c>
      <c r="F2528" s="2" t="str">
        <f t="shared" si="1996"/>
        <v>Новый раздел</v>
      </c>
      <c r="G2528" s="2" t="str">
        <f t="shared" si="1996"/>
        <v>Обустройство тротуара за счёт проезжей части</v>
      </c>
      <c r="H2528" s="2"/>
      <c r="I2528" s="2"/>
      <c r="J2528" s="2"/>
      <c r="K2528" s="2"/>
      <c r="L2528" s="2"/>
      <c r="M2528" s="2"/>
      <c r="N2528" s="2"/>
      <c r="O2528" s="2">
        <f t="shared" ref="O2528:AT2528" si="1997">O2680</f>
        <v>0</v>
      </c>
      <c r="P2528" s="2">
        <f t="shared" si="1997"/>
        <v>0</v>
      </c>
      <c r="Q2528" s="2">
        <f t="shared" si="1997"/>
        <v>0</v>
      </c>
      <c r="R2528" s="2">
        <f t="shared" si="1997"/>
        <v>0</v>
      </c>
      <c r="S2528" s="2">
        <f t="shared" si="1997"/>
        <v>0</v>
      </c>
      <c r="T2528" s="2">
        <f t="shared" si="1997"/>
        <v>0</v>
      </c>
      <c r="U2528" s="2">
        <f t="shared" si="1997"/>
        <v>0</v>
      </c>
      <c r="V2528" s="2">
        <f t="shared" si="1997"/>
        <v>0</v>
      </c>
      <c r="W2528" s="2">
        <f t="shared" si="1997"/>
        <v>0</v>
      </c>
      <c r="X2528" s="2">
        <f t="shared" si="1997"/>
        <v>0</v>
      </c>
      <c r="Y2528" s="2">
        <f t="shared" si="1997"/>
        <v>0</v>
      </c>
      <c r="Z2528" s="2">
        <f t="shared" si="1997"/>
        <v>0</v>
      </c>
      <c r="AA2528" s="2">
        <f t="shared" si="1997"/>
        <v>0</v>
      </c>
      <c r="AB2528" s="2">
        <f t="shared" si="1997"/>
        <v>0</v>
      </c>
      <c r="AC2528" s="2">
        <f t="shared" si="1997"/>
        <v>0</v>
      </c>
      <c r="AD2528" s="2">
        <f t="shared" si="1997"/>
        <v>0</v>
      </c>
      <c r="AE2528" s="2">
        <f t="shared" si="1997"/>
        <v>0</v>
      </c>
      <c r="AF2528" s="2">
        <f t="shared" si="1997"/>
        <v>0</v>
      </c>
      <c r="AG2528" s="2">
        <f t="shared" si="1997"/>
        <v>0</v>
      </c>
      <c r="AH2528" s="2">
        <f t="shared" si="1997"/>
        <v>0</v>
      </c>
      <c r="AI2528" s="2">
        <f t="shared" si="1997"/>
        <v>0</v>
      </c>
      <c r="AJ2528" s="2">
        <f t="shared" si="1997"/>
        <v>0</v>
      </c>
      <c r="AK2528" s="2">
        <f t="shared" si="1997"/>
        <v>0</v>
      </c>
      <c r="AL2528" s="2">
        <f t="shared" si="1997"/>
        <v>0</v>
      </c>
      <c r="AM2528" s="2">
        <f t="shared" si="1997"/>
        <v>0</v>
      </c>
      <c r="AN2528" s="2">
        <f t="shared" si="1997"/>
        <v>0</v>
      </c>
      <c r="AO2528" s="2">
        <f t="shared" si="1997"/>
        <v>0</v>
      </c>
      <c r="AP2528" s="2">
        <f t="shared" si="1997"/>
        <v>0</v>
      </c>
      <c r="AQ2528" s="2">
        <f t="shared" si="1997"/>
        <v>0</v>
      </c>
      <c r="AR2528" s="2">
        <f t="shared" si="1997"/>
        <v>0</v>
      </c>
      <c r="AS2528" s="2">
        <f t="shared" si="1997"/>
        <v>0</v>
      </c>
      <c r="AT2528" s="2">
        <f t="shared" si="1997"/>
        <v>0</v>
      </c>
      <c r="AU2528" s="2">
        <f t="shared" ref="AU2528:BZ2528" si="1998">AU2680</f>
        <v>0</v>
      </c>
      <c r="AV2528" s="2">
        <f t="shared" si="1998"/>
        <v>0</v>
      </c>
      <c r="AW2528" s="2">
        <f t="shared" si="1998"/>
        <v>0</v>
      </c>
      <c r="AX2528" s="2">
        <f t="shared" si="1998"/>
        <v>0</v>
      </c>
      <c r="AY2528" s="2">
        <f t="shared" si="1998"/>
        <v>0</v>
      </c>
      <c r="AZ2528" s="2">
        <f t="shared" si="1998"/>
        <v>0</v>
      </c>
      <c r="BA2528" s="2">
        <f t="shared" si="1998"/>
        <v>0</v>
      </c>
      <c r="BB2528" s="2">
        <f t="shared" si="1998"/>
        <v>0</v>
      </c>
      <c r="BC2528" s="2">
        <f t="shared" si="1998"/>
        <v>0</v>
      </c>
      <c r="BD2528" s="2">
        <f t="shared" si="1998"/>
        <v>0</v>
      </c>
      <c r="BE2528" s="2">
        <f t="shared" si="1998"/>
        <v>0</v>
      </c>
      <c r="BF2528" s="2">
        <f t="shared" si="1998"/>
        <v>0</v>
      </c>
      <c r="BG2528" s="2">
        <f t="shared" si="1998"/>
        <v>0</v>
      </c>
      <c r="BH2528" s="2">
        <f t="shared" si="1998"/>
        <v>0</v>
      </c>
      <c r="BI2528" s="2">
        <f t="shared" si="1998"/>
        <v>0</v>
      </c>
      <c r="BJ2528" s="2">
        <f t="shared" si="1998"/>
        <v>0</v>
      </c>
      <c r="BK2528" s="2">
        <f t="shared" si="1998"/>
        <v>0</v>
      </c>
      <c r="BL2528" s="2">
        <f t="shared" si="1998"/>
        <v>0</v>
      </c>
      <c r="BM2528" s="2">
        <f t="shared" si="1998"/>
        <v>0</v>
      </c>
      <c r="BN2528" s="2">
        <f t="shared" si="1998"/>
        <v>0</v>
      </c>
      <c r="BO2528" s="2">
        <f t="shared" si="1998"/>
        <v>0</v>
      </c>
      <c r="BP2528" s="2">
        <f t="shared" si="1998"/>
        <v>0</v>
      </c>
      <c r="BQ2528" s="2">
        <f t="shared" si="1998"/>
        <v>0</v>
      </c>
      <c r="BR2528" s="2">
        <f t="shared" si="1998"/>
        <v>0</v>
      </c>
      <c r="BS2528" s="2">
        <f t="shared" si="1998"/>
        <v>0</v>
      </c>
      <c r="BT2528" s="2">
        <f t="shared" si="1998"/>
        <v>0</v>
      </c>
      <c r="BU2528" s="2">
        <f t="shared" si="1998"/>
        <v>0</v>
      </c>
      <c r="BV2528" s="2">
        <f t="shared" si="1998"/>
        <v>0</v>
      </c>
      <c r="BW2528" s="2">
        <f t="shared" si="1998"/>
        <v>0</v>
      </c>
      <c r="BX2528" s="2">
        <f t="shared" si="1998"/>
        <v>0</v>
      </c>
      <c r="BY2528" s="2">
        <f t="shared" si="1998"/>
        <v>0</v>
      </c>
      <c r="BZ2528" s="2">
        <f t="shared" si="1998"/>
        <v>0</v>
      </c>
      <c r="CA2528" s="2">
        <f t="shared" ref="CA2528:DF2528" si="1999">CA2680</f>
        <v>0</v>
      </c>
      <c r="CB2528" s="2">
        <f t="shared" si="1999"/>
        <v>0</v>
      </c>
      <c r="CC2528" s="2">
        <f t="shared" si="1999"/>
        <v>0</v>
      </c>
      <c r="CD2528" s="2">
        <f t="shared" si="1999"/>
        <v>0</v>
      </c>
      <c r="CE2528" s="2">
        <f t="shared" si="1999"/>
        <v>0</v>
      </c>
      <c r="CF2528" s="2">
        <f t="shared" si="1999"/>
        <v>0</v>
      </c>
      <c r="CG2528" s="2">
        <f t="shared" si="1999"/>
        <v>0</v>
      </c>
      <c r="CH2528" s="2">
        <f t="shared" si="1999"/>
        <v>0</v>
      </c>
      <c r="CI2528" s="2">
        <f t="shared" si="1999"/>
        <v>0</v>
      </c>
      <c r="CJ2528" s="2">
        <f t="shared" si="1999"/>
        <v>0</v>
      </c>
      <c r="CK2528" s="2">
        <f t="shared" si="1999"/>
        <v>0</v>
      </c>
      <c r="CL2528" s="2">
        <f t="shared" si="1999"/>
        <v>0</v>
      </c>
      <c r="CM2528" s="2">
        <f t="shared" si="1999"/>
        <v>0</v>
      </c>
      <c r="CN2528" s="2">
        <f t="shared" si="1999"/>
        <v>0</v>
      </c>
      <c r="CO2528" s="2">
        <f t="shared" si="1999"/>
        <v>0</v>
      </c>
      <c r="CP2528" s="2">
        <f t="shared" si="1999"/>
        <v>0</v>
      </c>
      <c r="CQ2528" s="2">
        <f t="shared" si="1999"/>
        <v>0</v>
      </c>
      <c r="CR2528" s="2">
        <f t="shared" si="1999"/>
        <v>0</v>
      </c>
      <c r="CS2528" s="2">
        <f t="shared" si="1999"/>
        <v>0</v>
      </c>
      <c r="CT2528" s="2">
        <f t="shared" si="1999"/>
        <v>0</v>
      </c>
      <c r="CU2528" s="2">
        <f t="shared" si="1999"/>
        <v>0</v>
      </c>
      <c r="CV2528" s="2">
        <f t="shared" si="1999"/>
        <v>0</v>
      </c>
      <c r="CW2528" s="2">
        <f t="shared" si="1999"/>
        <v>0</v>
      </c>
      <c r="CX2528" s="2">
        <f t="shared" si="1999"/>
        <v>0</v>
      </c>
      <c r="CY2528" s="2">
        <f t="shared" si="1999"/>
        <v>0</v>
      </c>
      <c r="CZ2528" s="2">
        <f t="shared" si="1999"/>
        <v>0</v>
      </c>
      <c r="DA2528" s="2">
        <f t="shared" si="1999"/>
        <v>0</v>
      </c>
      <c r="DB2528" s="2">
        <f t="shared" si="1999"/>
        <v>0</v>
      </c>
      <c r="DC2528" s="2">
        <f t="shared" si="1999"/>
        <v>0</v>
      </c>
      <c r="DD2528" s="2">
        <f t="shared" si="1999"/>
        <v>0</v>
      </c>
      <c r="DE2528" s="2">
        <f t="shared" si="1999"/>
        <v>0</v>
      </c>
      <c r="DF2528" s="2">
        <f t="shared" si="1999"/>
        <v>0</v>
      </c>
      <c r="DG2528" s="3">
        <f t="shared" ref="DG2528:EL2528" si="2000">DG2680</f>
        <v>0</v>
      </c>
      <c r="DH2528" s="3">
        <f t="shared" si="2000"/>
        <v>0</v>
      </c>
      <c r="DI2528" s="3">
        <f t="shared" si="2000"/>
        <v>0</v>
      </c>
      <c r="DJ2528" s="3">
        <f t="shared" si="2000"/>
        <v>0</v>
      </c>
      <c r="DK2528" s="3">
        <f t="shared" si="2000"/>
        <v>0</v>
      </c>
      <c r="DL2528" s="3">
        <f t="shared" si="2000"/>
        <v>0</v>
      </c>
      <c r="DM2528" s="3">
        <f t="shared" si="2000"/>
        <v>0</v>
      </c>
      <c r="DN2528" s="3">
        <f t="shared" si="2000"/>
        <v>0</v>
      </c>
      <c r="DO2528" s="3">
        <f t="shared" si="2000"/>
        <v>0</v>
      </c>
      <c r="DP2528" s="3">
        <f t="shared" si="2000"/>
        <v>0</v>
      </c>
      <c r="DQ2528" s="3">
        <f t="shared" si="2000"/>
        <v>0</v>
      </c>
      <c r="DR2528" s="3">
        <f t="shared" si="2000"/>
        <v>0</v>
      </c>
      <c r="DS2528" s="3">
        <f t="shared" si="2000"/>
        <v>0</v>
      </c>
      <c r="DT2528" s="3">
        <f t="shared" si="2000"/>
        <v>0</v>
      </c>
      <c r="DU2528" s="3">
        <f t="shared" si="2000"/>
        <v>0</v>
      </c>
      <c r="DV2528" s="3">
        <f t="shared" si="2000"/>
        <v>0</v>
      </c>
      <c r="DW2528" s="3">
        <f t="shared" si="2000"/>
        <v>0</v>
      </c>
      <c r="DX2528" s="3">
        <f t="shared" si="2000"/>
        <v>0</v>
      </c>
      <c r="DY2528" s="3">
        <f t="shared" si="2000"/>
        <v>0</v>
      </c>
      <c r="DZ2528" s="3">
        <f t="shared" si="2000"/>
        <v>0</v>
      </c>
      <c r="EA2528" s="3">
        <f t="shared" si="2000"/>
        <v>0</v>
      </c>
      <c r="EB2528" s="3">
        <f t="shared" si="2000"/>
        <v>0</v>
      </c>
      <c r="EC2528" s="3">
        <f t="shared" si="2000"/>
        <v>0</v>
      </c>
      <c r="ED2528" s="3">
        <f t="shared" si="2000"/>
        <v>0</v>
      </c>
      <c r="EE2528" s="3">
        <f t="shared" si="2000"/>
        <v>0</v>
      </c>
      <c r="EF2528" s="3">
        <f t="shared" si="2000"/>
        <v>0</v>
      </c>
      <c r="EG2528" s="3">
        <f t="shared" si="2000"/>
        <v>0</v>
      </c>
      <c r="EH2528" s="3">
        <f t="shared" si="2000"/>
        <v>0</v>
      </c>
      <c r="EI2528" s="3">
        <f t="shared" si="2000"/>
        <v>0</v>
      </c>
      <c r="EJ2528" s="3">
        <f t="shared" si="2000"/>
        <v>0</v>
      </c>
      <c r="EK2528" s="3">
        <f t="shared" si="2000"/>
        <v>0</v>
      </c>
      <c r="EL2528" s="3">
        <f t="shared" si="2000"/>
        <v>0</v>
      </c>
      <c r="EM2528" s="3">
        <f t="shared" ref="EM2528:FR2528" si="2001">EM2680</f>
        <v>0</v>
      </c>
      <c r="EN2528" s="3">
        <f t="shared" si="2001"/>
        <v>0</v>
      </c>
      <c r="EO2528" s="3">
        <f t="shared" si="2001"/>
        <v>0</v>
      </c>
      <c r="EP2528" s="3">
        <f t="shared" si="2001"/>
        <v>0</v>
      </c>
      <c r="EQ2528" s="3">
        <f t="shared" si="2001"/>
        <v>0</v>
      </c>
      <c r="ER2528" s="3">
        <f t="shared" si="2001"/>
        <v>0</v>
      </c>
      <c r="ES2528" s="3">
        <f t="shared" si="2001"/>
        <v>0</v>
      </c>
      <c r="ET2528" s="3">
        <f t="shared" si="2001"/>
        <v>0</v>
      </c>
      <c r="EU2528" s="3">
        <f t="shared" si="2001"/>
        <v>0</v>
      </c>
      <c r="EV2528" s="3">
        <f t="shared" si="2001"/>
        <v>0</v>
      </c>
      <c r="EW2528" s="3">
        <f t="shared" si="2001"/>
        <v>0</v>
      </c>
      <c r="EX2528" s="3">
        <f t="shared" si="2001"/>
        <v>0</v>
      </c>
      <c r="EY2528" s="3">
        <f t="shared" si="2001"/>
        <v>0</v>
      </c>
      <c r="EZ2528" s="3">
        <f t="shared" si="2001"/>
        <v>0</v>
      </c>
      <c r="FA2528" s="3">
        <f t="shared" si="2001"/>
        <v>0</v>
      </c>
      <c r="FB2528" s="3">
        <f t="shared" si="2001"/>
        <v>0</v>
      </c>
      <c r="FC2528" s="3">
        <f t="shared" si="2001"/>
        <v>0</v>
      </c>
      <c r="FD2528" s="3">
        <f t="shared" si="2001"/>
        <v>0</v>
      </c>
      <c r="FE2528" s="3">
        <f t="shared" si="2001"/>
        <v>0</v>
      </c>
      <c r="FF2528" s="3">
        <f t="shared" si="2001"/>
        <v>0</v>
      </c>
      <c r="FG2528" s="3">
        <f t="shared" si="2001"/>
        <v>0</v>
      </c>
      <c r="FH2528" s="3">
        <f t="shared" si="2001"/>
        <v>0</v>
      </c>
      <c r="FI2528" s="3">
        <f t="shared" si="2001"/>
        <v>0</v>
      </c>
      <c r="FJ2528" s="3">
        <f t="shared" si="2001"/>
        <v>0</v>
      </c>
      <c r="FK2528" s="3">
        <f t="shared" si="2001"/>
        <v>0</v>
      </c>
      <c r="FL2528" s="3">
        <f t="shared" si="2001"/>
        <v>0</v>
      </c>
      <c r="FM2528" s="3">
        <f t="shared" si="2001"/>
        <v>0</v>
      </c>
      <c r="FN2528" s="3">
        <f t="shared" si="2001"/>
        <v>0</v>
      </c>
      <c r="FO2528" s="3">
        <f t="shared" si="2001"/>
        <v>0</v>
      </c>
      <c r="FP2528" s="3">
        <f t="shared" si="2001"/>
        <v>0</v>
      </c>
      <c r="FQ2528" s="3">
        <f t="shared" si="2001"/>
        <v>0</v>
      </c>
      <c r="FR2528" s="3">
        <f t="shared" si="2001"/>
        <v>0</v>
      </c>
      <c r="FS2528" s="3">
        <f t="shared" ref="FS2528:GX2528" si="2002">FS2680</f>
        <v>0</v>
      </c>
      <c r="FT2528" s="3">
        <f t="shared" si="2002"/>
        <v>0</v>
      </c>
      <c r="FU2528" s="3">
        <f t="shared" si="2002"/>
        <v>0</v>
      </c>
      <c r="FV2528" s="3">
        <f t="shared" si="2002"/>
        <v>0</v>
      </c>
      <c r="FW2528" s="3">
        <f t="shared" si="2002"/>
        <v>0</v>
      </c>
      <c r="FX2528" s="3">
        <f t="shared" si="2002"/>
        <v>0</v>
      </c>
      <c r="FY2528" s="3">
        <f t="shared" si="2002"/>
        <v>0</v>
      </c>
      <c r="FZ2528" s="3">
        <f t="shared" si="2002"/>
        <v>0</v>
      </c>
      <c r="GA2528" s="3">
        <f t="shared" si="2002"/>
        <v>0</v>
      </c>
      <c r="GB2528" s="3">
        <f t="shared" si="2002"/>
        <v>0</v>
      </c>
      <c r="GC2528" s="3">
        <f t="shared" si="2002"/>
        <v>0</v>
      </c>
      <c r="GD2528" s="3">
        <f t="shared" si="2002"/>
        <v>0</v>
      </c>
      <c r="GE2528" s="3">
        <f t="shared" si="2002"/>
        <v>0</v>
      </c>
      <c r="GF2528" s="3">
        <f t="shared" si="2002"/>
        <v>0</v>
      </c>
      <c r="GG2528" s="3">
        <f t="shared" si="2002"/>
        <v>0</v>
      </c>
      <c r="GH2528" s="3">
        <f t="shared" si="2002"/>
        <v>0</v>
      </c>
      <c r="GI2528" s="3">
        <f t="shared" si="2002"/>
        <v>0</v>
      </c>
      <c r="GJ2528" s="3">
        <f t="shared" si="2002"/>
        <v>0</v>
      </c>
      <c r="GK2528" s="3">
        <f t="shared" si="2002"/>
        <v>0</v>
      </c>
      <c r="GL2528" s="3">
        <f t="shared" si="2002"/>
        <v>0</v>
      </c>
      <c r="GM2528" s="3">
        <f t="shared" si="2002"/>
        <v>0</v>
      </c>
      <c r="GN2528" s="3">
        <f t="shared" si="2002"/>
        <v>0</v>
      </c>
      <c r="GO2528" s="3">
        <f t="shared" si="2002"/>
        <v>0</v>
      </c>
      <c r="GP2528" s="3">
        <f t="shared" si="2002"/>
        <v>0</v>
      </c>
      <c r="GQ2528" s="3">
        <f t="shared" si="2002"/>
        <v>0</v>
      </c>
      <c r="GR2528" s="3">
        <f t="shared" si="2002"/>
        <v>0</v>
      </c>
      <c r="GS2528" s="3">
        <f t="shared" si="2002"/>
        <v>0</v>
      </c>
      <c r="GT2528" s="3">
        <f t="shared" si="2002"/>
        <v>0</v>
      </c>
      <c r="GU2528" s="3">
        <f t="shared" si="2002"/>
        <v>0</v>
      </c>
      <c r="GV2528" s="3">
        <f t="shared" si="2002"/>
        <v>0</v>
      </c>
      <c r="GW2528" s="3">
        <f t="shared" si="2002"/>
        <v>0</v>
      </c>
      <c r="GX2528" s="3">
        <f t="shared" si="2002"/>
        <v>0</v>
      </c>
    </row>
    <row r="2530" spans="1:245" x14ac:dyDescent="0.2">
      <c r="A2530">
        <v>17</v>
      </c>
      <c r="B2530">
        <v>1</v>
      </c>
      <c r="C2530">
        <f>ROW(SmtRes!A824)</f>
        <v>824</v>
      </c>
      <c r="D2530">
        <f>ROW(EtalonRes!A790)</f>
        <v>790</v>
      </c>
      <c r="E2530" t="s">
        <v>4</v>
      </c>
      <c r="F2530" t="s">
        <v>130</v>
      </c>
      <c r="G2530" t="s">
        <v>131</v>
      </c>
      <c r="H2530" t="s">
        <v>132</v>
      </c>
      <c r="I2530">
        <v>0</v>
      </c>
      <c r="J2530">
        <v>0</v>
      </c>
      <c r="O2530">
        <f t="shared" ref="O2530:O2541" si="2003">ROUND(CP2530,2)</f>
        <v>0</v>
      </c>
      <c r="P2530">
        <f t="shared" ref="P2530:P2541" si="2004">ROUND(CQ2530*I2530,2)</f>
        <v>0</v>
      </c>
      <c r="Q2530">
        <f t="shared" ref="Q2530:Q2541" si="2005">ROUND(CR2530*I2530,2)</f>
        <v>0</v>
      </c>
      <c r="R2530">
        <f t="shared" ref="R2530:R2541" si="2006">ROUND(CS2530*I2530,2)</f>
        <v>0</v>
      </c>
      <c r="S2530">
        <f t="shared" ref="S2530:S2541" si="2007">ROUND(CT2530*I2530,2)</f>
        <v>0</v>
      </c>
      <c r="T2530">
        <f t="shared" ref="T2530:T2541" si="2008">ROUND(CU2530*I2530,2)</f>
        <v>0</v>
      </c>
      <c r="U2530">
        <f t="shared" ref="U2530:U2541" si="2009">CV2530*I2530</f>
        <v>0</v>
      </c>
      <c r="V2530">
        <f t="shared" ref="V2530:V2541" si="2010">CW2530*I2530</f>
        <v>0</v>
      </c>
      <c r="W2530">
        <f t="shared" ref="W2530:W2541" si="2011">ROUND(CX2530*I2530,2)</f>
        <v>0</v>
      </c>
      <c r="X2530">
        <f t="shared" ref="X2530:X2541" si="2012">ROUND(CY2530,2)</f>
        <v>0</v>
      </c>
      <c r="Y2530">
        <f t="shared" ref="Y2530:Y2541" si="2013">ROUND(CZ2530,2)</f>
        <v>0</v>
      </c>
      <c r="AA2530">
        <v>52421674</v>
      </c>
      <c r="AB2530">
        <f t="shared" ref="AB2530:AB2541" si="2014">ROUND((AC2530+AD2530+AF2530),6)</f>
        <v>60886.85</v>
      </c>
      <c r="AC2530">
        <f>ROUND((ES2530),6)</f>
        <v>0</v>
      </c>
      <c r="AD2530">
        <f>ROUND((((ET2530)-(EU2530))+AE2530),6)</f>
        <v>30548.7</v>
      </c>
      <c r="AE2530">
        <f t="shared" ref="AE2530:AF2534" si="2015">ROUND((EU2530),6)</f>
        <v>16864.419999999998</v>
      </c>
      <c r="AF2530">
        <f t="shared" si="2015"/>
        <v>30338.15</v>
      </c>
      <c r="AG2530">
        <f t="shared" ref="AG2530:AG2541" si="2016">ROUND((AP2530),6)</f>
        <v>0</v>
      </c>
      <c r="AH2530">
        <f t="shared" ref="AH2530:AI2534" si="2017">(EW2530)</f>
        <v>155</v>
      </c>
      <c r="AI2530">
        <f t="shared" si="2017"/>
        <v>0</v>
      </c>
      <c r="AJ2530">
        <f t="shared" ref="AJ2530:AJ2541" si="2018">(AS2530)</f>
        <v>0</v>
      </c>
      <c r="AK2530">
        <v>60886.85</v>
      </c>
      <c r="AL2530">
        <v>0</v>
      </c>
      <c r="AM2530">
        <v>30548.7</v>
      </c>
      <c r="AN2530">
        <v>16864.419999999998</v>
      </c>
      <c r="AO2530">
        <v>30338.15</v>
      </c>
      <c r="AP2530">
        <v>0</v>
      </c>
      <c r="AQ2530">
        <v>155</v>
      </c>
      <c r="AR2530">
        <v>0</v>
      </c>
      <c r="AS2530">
        <v>0</v>
      </c>
      <c r="AT2530">
        <v>70</v>
      </c>
      <c r="AU2530">
        <v>10</v>
      </c>
      <c r="AV2530">
        <v>1</v>
      </c>
      <c r="AW2530">
        <v>1</v>
      </c>
      <c r="AZ2530">
        <v>1</v>
      </c>
      <c r="BA2530">
        <v>1</v>
      </c>
      <c r="BB2530">
        <v>1</v>
      </c>
      <c r="BC2530">
        <v>1</v>
      </c>
      <c r="BD2530" t="s">
        <v>3</v>
      </c>
      <c r="BE2530" t="s">
        <v>3</v>
      </c>
      <c r="BF2530" t="s">
        <v>3</v>
      </c>
      <c r="BG2530" t="s">
        <v>3</v>
      </c>
      <c r="BH2530">
        <v>0</v>
      </c>
      <c r="BI2530">
        <v>4</v>
      </c>
      <c r="BJ2530" t="s">
        <v>133</v>
      </c>
      <c r="BM2530">
        <v>0</v>
      </c>
      <c r="BN2530">
        <v>0</v>
      </c>
      <c r="BO2530" t="s">
        <v>3</v>
      </c>
      <c r="BP2530">
        <v>0</v>
      </c>
      <c r="BQ2530">
        <v>1</v>
      </c>
      <c r="BR2530">
        <v>0</v>
      </c>
      <c r="BS2530">
        <v>1</v>
      </c>
      <c r="BT2530">
        <v>1</v>
      </c>
      <c r="BU2530">
        <v>1</v>
      </c>
      <c r="BV2530">
        <v>1</v>
      </c>
      <c r="BW2530">
        <v>1</v>
      </c>
      <c r="BX2530">
        <v>1</v>
      </c>
      <c r="BY2530" t="s">
        <v>3</v>
      </c>
      <c r="BZ2530">
        <v>70</v>
      </c>
      <c r="CA2530">
        <v>10</v>
      </c>
      <c r="CE2530">
        <v>0</v>
      </c>
      <c r="CF2530">
        <v>0</v>
      </c>
      <c r="CG2530">
        <v>0</v>
      </c>
      <c r="CM2530">
        <v>0</v>
      </c>
      <c r="CN2530" t="s">
        <v>3</v>
      </c>
      <c r="CO2530">
        <v>0</v>
      </c>
      <c r="CP2530">
        <f t="shared" ref="CP2530:CP2541" si="2019">(P2530+Q2530+S2530)</f>
        <v>0</v>
      </c>
      <c r="CQ2530">
        <f t="shared" ref="CQ2530:CQ2541" si="2020">(AC2530*BC2530*AW2530)</f>
        <v>0</v>
      </c>
      <c r="CR2530">
        <f>((((ET2530)*BB2530-(EU2530)*BS2530)+AE2530*BS2530)*AV2530)</f>
        <v>30548.7</v>
      </c>
      <c r="CS2530">
        <f t="shared" ref="CS2530:CS2541" si="2021">(AE2530*BS2530*AV2530)</f>
        <v>16864.419999999998</v>
      </c>
      <c r="CT2530">
        <f t="shared" ref="CT2530:CT2541" si="2022">(AF2530*BA2530*AV2530)</f>
        <v>30338.15</v>
      </c>
      <c r="CU2530">
        <f t="shared" ref="CU2530:CU2541" si="2023">AG2530</f>
        <v>0</v>
      </c>
      <c r="CV2530">
        <f t="shared" ref="CV2530:CV2541" si="2024">(AH2530*AV2530)</f>
        <v>155</v>
      </c>
      <c r="CW2530">
        <f t="shared" ref="CW2530:CW2541" si="2025">AI2530</f>
        <v>0</v>
      </c>
      <c r="CX2530">
        <f t="shared" ref="CX2530:CX2541" si="2026">AJ2530</f>
        <v>0</v>
      </c>
      <c r="CY2530">
        <f t="shared" ref="CY2530:CY2541" si="2027">((S2530*BZ2530)/100)</f>
        <v>0</v>
      </c>
      <c r="CZ2530">
        <f t="shared" ref="CZ2530:CZ2541" si="2028">((S2530*CA2530)/100)</f>
        <v>0</v>
      </c>
      <c r="DC2530" t="s">
        <v>3</v>
      </c>
      <c r="DD2530" t="s">
        <v>3</v>
      </c>
      <c r="DE2530" t="s">
        <v>3</v>
      </c>
      <c r="DF2530" t="s">
        <v>3</v>
      </c>
      <c r="DG2530" t="s">
        <v>3</v>
      </c>
      <c r="DH2530" t="s">
        <v>3</v>
      </c>
      <c r="DI2530" t="s">
        <v>3</v>
      </c>
      <c r="DJ2530" t="s">
        <v>3</v>
      </c>
      <c r="DK2530" t="s">
        <v>3</v>
      </c>
      <c r="DL2530" t="s">
        <v>3</v>
      </c>
      <c r="DM2530" t="s">
        <v>3</v>
      </c>
      <c r="DN2530">
        <v>0</v>
      </c>
      <c r="DO2530">
        <v>0</v>
      </c>
      <c r="DP2530">
        <v>1</v>
      </c>
      <c r="DQ2530">
        <v>1</v>
      </c>
      <c r="DU2530">
        <v>1007</v>
      </c>
      <c r="DV2530" t="s">
        <v>132</v>
      </c>
      <c r="DW2530" t="s">
        <v>132</v>
      </c>
      <c r="DX2530">
        <v>100</v>
      </c>
      <c r="EE2530">
        <v>51482689</v>
      </c>
      <c r="EF2530">
        <v>1</v>
      </c>
      <c r="EG2530" t="s">
        <v>21</v>
      </c>
      <c r="EH2530">
        <v>0</v>
      </c>
      <c r="EI2530" t="s">
        <v>3</v>
      </c>
      <c r="EJ2530">
        <v>4</v>
      </c>
      <c r="EK2530">
        <v>0</v>
      </c>
      <c r="EL2530" t="s">
        <v>22</v>
      </c>
      <c r="EM2530" t="s">
        <v>23</v>
      </c>
      <c r="EO2530" t="s">
        <v>3</v>
      </c>
      <c r="EQ2530">
        <v>0</v>
      </c>
      <c r="ER2530">
        <v>60886.85</v>
      </c>
      <c r="ES2530">
        <v>0</v>
      </c>
      <c r="ET2530">
        <v>30548.7</v>
      </c>
      <c r="EU2530">
        <v>16864.419999999998</v>
      </c>
      <c r="EV2530">
        <v>30338.15</v>
      </c>
      <c r="EW2530">
        <v>155</v>
      </c>
      <c r="EX2530">
        <v>0</v>
      </c>
      <c r="EY2530">
        <v>0</v>
      </c>
      <c r="FQ2530">
        <v>0</v>
      </c>
      <c r="FR2530">
        <f t="shared" ref="FR2530:FR2541" si="2029">ROUND(IF(AND(BH2530=3,BI2530=3),P2530,0),2)</f>
        <v>0</v>
      </c>
      <c r="FS2530">
        <v>0</v>
      </c>
      <c r="FX2530">
        <v>70</v>
      </c>
      <c r="FY2530">
        <v>10</v>
      </c>
      <c r="GA2530" t="s">
        <v>3</v>
      </c>
      <c r="GD2530">
        <v>0</v>
      </c>
      <c r="GF2530">
        <v>1777309349</v>
      </c>
      <c r="GG2530">
        <v>2</v>
      </c>
      <c r="GH2530">
        <v>1</v>
      </c>
      <c r="GI2530">
        <v>-2</v>
      </c>
      <c r="GJ2530">
        <v>0</v>
      </c>
      <c r="GK2530">
        <f>ROUND(R2530*(R12)/100,2)</f>
        <v>0</v>
      </c>
      <c r="GL2530">
        <f t="shared" ref="GL2530:GL2541" si="2030">ROUND(IF(AND(BH2530=3,BI2530=3,FS2530&lt;&gt;0),P2530,0),2)</f>
        <v>0</v>
      </c>
      <c r="GM2530">
        <f>ROUND(O2530+X2530+Y2530+GK2530,2)+GX2530</f>
        <v>0</v>
      </c>
      <c r="GN2530">
        <f>IF(OR(BI2530=0,BI2530=1),ROUND(O2530+X2530+Y2530+GK2530,2),0)</f>
        <v>0</v>
      </c>
      <c r="GO2530">
        <f>IF(BI2530=2,ROUND(O2530+X2530+Y2530+GK2530,2),0)</f>
        <v>0</v>
      </c>
      <c r="GP2530">
        <f>IF(BI2530=4,ROUND(O2530+X2530+Y2530+GK2530,2)+GX2530,0)</f>
        <v>0</v>
      </c>
      <c r="GR2530">
        <v>0</v>
      </c>
      <c r="GS2530">
        <v>3</v>
      </c>
      <c r="GT2530">
        <v>0</v>
      </c>
      <c r="GU2530" t="s">
        <v>3</v>
      </c>
      <c r="GV2530">
        <f>ROUND((GT2530),6)</f>
        <v>0</v>
      </c>
      <c r="GW2530">
        <v>1</v>
      </c>
      <c r="GX2530">
        <f t="shared" ref="GX2530:GX2541" si="2031">ROUND(HC2530*I2530,2)</f>
        <v>0</v>
      </c>
      <c r="HA2530">
        <v>0</v>
      </c>
      <c r="HB2530">
        <v>0</v>
      </c>
      <c r="HC2530">
        <f t="shared" ref="HC2530:HC2541" si="2032">GV2530*GW2530</f>
        <v>0</v>
      </c>
      <c r="HE2530" t="s">
        <v>3</v>
      </c>
      <c r="HF2530" t="s">
        <v>3</v>
      </c>
      <c r="IK2530">
        <f t="shared" ref="IK2530:IK2541" si="2033">ROUND(GM2530*1.2,2)</f>
        <v>0</v>
      </c>
    </row>
    <row r="2531" spans="1:245" x14ac:dyDescent="0.2">
      <c r="A2531">
        <v>17</v>
      </c>
      <c r="B2531">
        <v>1</v>
      </c>
      <c r="C2531">
        <f>ROW(SmtRes!A825)</f>
        <v>825</v>
      </c>
      <c r="D2531">
        <f>ROW(EtalonRes!A791)</f>
        <v>791</v>
      </c>
      <c r="E2531" t="s">
        <v>24</v>
      </c>
      <c r="F2531" t="s">
        <v>25</v>
      </c>
      <c r="G2531" t="s">
        <v>26</v>
      </c>
      <c r="H2531" t="s">
        <v>27</v>
      </c>
      <c r="I2531">
        <v>0</v>
      </c>
      <c r="J2531">
        <v>0</v>
      </c>
      <c r="O2531">
        <f t="shared" si="2003"/>
        <v>0</v>
      </c>
      <c r="P2531">
        <f t="shared" si="2004"/>
        <v>0</v>
      </c>
      <c r="Q2531">
        <f t="shared" si="2005"/>
        <v>0</v>
      </c>
      <c r="R2531">
        <f t="shared" si="2006"/>
        <v>0</v>
      </c>
      <c r="S2531">
        <f t="shared" si="2007"/>
        <v>0</v>
      </c>
      <c r="T2531">
        <f t="shared" si="2008"/>
        <v>0</v>
      </c>
      <c r="U2531">
        <f t="shared" si="2009"/>
        <v>0</v>
      </c>
      <c r="V2531">
        <f t="shared" si="2010"/>
        <v>0</v>
      </c>
      <c r="W2531">
        <f t="shared" si="2011"/>
        <v>0</v>
      </c>
      <c r="X2531">
        <f t="shared" si="2012"/>
        <v>0</v>
      </c>
      <c r="Y2531">
        <f t="shared" si="2013"/>
        <v>0</v>
      </c>
      <c r="AA2531">
        <v>52421674</v>
      </c>
      <c r="AB2531">
        <f t="shared" si="2014"/>
        <v>80.25</v>
      </c>
      <c r="AC2531">
        <f>ROUND((ES2531),6)</f>
        <v>0</v>
      </c>
      <c r="AD2531">
        <f>ROUND((((ET2531)-(EU2531))+AE2531),6)</f>
        <v>80.25</v>
      </c>
      <c r="AE2531">
        <f t="shared" si="2015"/>
        <v>25.84</v>
      </c>
      <c r="AF2531">
        <f t="shared" si="2015"/>
        <v>0</v>
      </c>
      <c r="AG2531">
        <f t="shared" si="2016"/>
        <v>0</v>
      </c>
      <c r="AH2531">
        <f t="shared" si="2017"/>
        <v>0</v>
      </c>
      <c r="AI2531">
        <f t="shared" si="2017"/>
        <v>0</v>
      </c>
      <c r="AJ2531">
        <f t="shared" si="2018"/>
        <v>0</v>
      </c>
      <c r="AK2531">
        <v>80.25</v>
      </c>
      <c r="AL2531">
        <v>0</v>
      </c>
      <c r="AM2531">
        <v>80.25</v>
      </c>
      <c r="AN2531">
        <v>25.84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70</v>
      </c>
      <c r="AU2531">
        <v>10</v>
      </c>
      <c r="AV2531">
        <v>1</v>
      </c>
      <c r="AW2531">
        <v>1</v>
      </c>
      <c r="AZ2531">
        <v>1</v>
      </c>
      <c r="BA2531">
        <v>1</v>
      </c>
      <c r="BB2531">
        <v>1</v>
      </c>
      <c r="BC2531">
        <v>1</v>
      </c>
      <c r="BD2531" t="s">
        <v>3</v>
      </c>
      <c r="BE2531" t="s">
        <v>3</v>
      </c>
      <c r="BF2531" t="s">
        <v>3</v>
      </c>
      <c r="BG2531" t="s">
        <v>3</v>
      </c>
      <c r="BH2531">
        <v>0</v>
      </c>
      <c r="BI2531">
        <v>4</v>
      </c>
      <c r="BJ2531" t="s">
        <v>28</v>
      </c>
      <c r="BM2531">
        <v>0</v>
      </c>
      <c r="BN2531">
        <v>0</v>
      </c>
      <c r="BO2531" t="s">
        <v>3</v>
      </c>
      <c r="BP2531">
        <v>0</v>
      </c>
      <c r="BQ2531">
        <v>1</v>
      </c>
      <c r="BR2531">
        <v>0</v>
      </c>
      <c r="BS2531">
        <v>1</v>
      </c>
      <c r="BT2531">
        <v>1</v>
      </c>
      <c r="BU2531">
        <v>1</v>
      </c>
      <c r="BV2531">
        <v>1</v>
      </c>
      <c r="BW2531">
        <v>1</v>
      </c>
      <c r="BX2531">
        <v>1</v>
      </c>
      <c r="BY2531" t="s">
        <v>3</v>
      </c>
      <c r="BZ2531">
        <v>70</v>
      </c>
      <c r="CA2531">
        <v>10</v>
      </c>
      <c r="CE2531">
        <v>0</v>
      </c>
      <c r="CF2531">
        <v>0</v>
      </c>
      <c r="CG2531">
        <v>0</v>
      </c>
      <c r="CM2531">
        <v>0</v>
      </c>
      <c r="CN2531" t="s">
        <v>3</v>
      </c>
      <c r="CO2531">
        <v>0</v>
      </c>
      <c r="CP2531">
        <f t="shared" si="2019"/>
        <v>0</v>
      </c>
      <c r="CQ2531">
        <f t="shared" si="2020"/>
        <v>0</v>
      </c>
      <c r="CR2531">
        <f>((((ET2531)*BB2531-(EU2531)*BS2531)+AE2531*BS2531)*AV2531)</f>
        <v>80.25</v>
      </c>
      <c r="CS2531">
        <f t="shared" si="2021"/>
        <v>25.84</v>
      </c>
      <c r="CT2531">
        <f t="shared" si="2022"/>
        <v>0</v>
      </c>
      <c r="CU2531">
        <f t="shared" si="2023"/>
        <v>0</v>
      </c>
      <c r="CV2531">
        <f t="shared" si="2024"/>
        <v>0</v>
      </c>
      <c r="CW2531">
        <f t="shared" si="2025"/>
        <v>0</v>
      </c>
      <c r="CX2531">
        <f t="shared" si="2026"/>
        <v>0</v>
      </c>
      <c r="CY2531">
        <f t="shared" si="2027"/>
        <v>0</v>
      </c>
      <c r="CZ2531">
        <f t="shared" si="2028"/>
        <v>0</v>
      </c>
      <c r="DC2531" t="s">
        <v>3</v>
      </c>
      <c r="DD2531" t="s">
        <v>3</v>
      </c>
      <c r="DE2531" t="s">
        <v>3</v>
      </c>
      <c r="DF2531" t="s">
        <v>3</v>
      </c>
      <c r="DG2531" t="s">
        <v>3</v>
      </c>
      <c r="DH2531" t="s">
        <v>3</v>
      </c>
      <c r="DI2531" t="s">
        <v>3</v>
      </c>
      <c r="DJ2531" t="s">
        <v>3</v>
      </c>
      <c r="DK2531" t="s">
        <v>3</v>
      </c>
      <c r="DL2531" t="s">
        <v>3</v>
      </c>
      <c r="DM2531" t="s">
        <v>3</v>
      </c>
      <c r="DN2531">
        <v>0</v>
      </c>
      <c r="DO2531">
        <v>0</v>
      </c>
      <c r="DP2531">
        <v>1</v>
      </c>
      <c r="DQ2531">
        <v>1</v>
      </c>
      <c r="DU2531">
        <v>1009</v>
      </c>
      <c r="DV2531" t="s">
        <v>27</v>
      </c>
      <c r="DW2531" t="s">
        <v>27</v>
      </c>
      <c r="DX2531">
        <v>1000</v>
      </c>
      <c r="EE2531">
        <v>51482689</v>
      </c>
      <c r="EF2531">
        <v>1</v>
      </c>
      <c r="EG2531" t="s">
        <v>21</v>
      </c>
      <c r="EH2531">
        <v>0</v>
      </c>
      <c r="EI2531" t="s">
        <v>3</v>
      </c>
      <c r="EJ2531">
        <v>4</v>
      </c>
      <c r="EK2531">
        <v>0</v>
      </c>
      <c r="EL2531" t="s">
        <v>22</v>
      </c>
      <c r="EM2531" t="s">
        <v>23</v>
      </c>
      <c r="EO2531" t="s">
        <v>3</v>
      </c>
      <c r="EQ2531">
        <v>0</v>
      </c>
      <c r="ER2531">
        <v>80.25</v>
      </c>
      <c r="ES2531">
        <v>0</v>
      </c>
      <c r="ET2531">
        <v>80.25</v>
      </c>
      <c r="EU2531">
        <v>25.84</v>
      </c>
      <c r="EV2531">
        <v>0</v>
      </c>
      <c r="EW2531">
        <v>0</v>
      </c>
      <c r="EX2531">
        <v>0</v>
      </c>
      <c r="EY2531">
        <v>0</v>
      </c>
      <c r="FQ2531">
        <v>0</v>
      </c>
      <c r="FR2531">
        <f t="shared" si="2029"/>
        <v>0</v>
      </c>
      <c r="FS2531">
        <v>0</v>
      </c>
      <c r="FX2531">
        <v>70</v>
      </c>
      <c r="FY2531">
        <v>10</v>
      </c>
      <c r="GA2531" t="s">
        <v>3</v>
      </c>
      <c r="GD2531">
        <v>0</v>
      </c>
      <c r="GF2531">
        <v>-706956719</v>
      </c>
      <c r="GG2531">
        <v>2</v>
      </c>
      <c r="GH2531">
        <v>1</v>
      </c>
      <c r="GI2531">
        <v>-2</v>
      </c>
      <c r="GJ2531">
        <v>0</v>
      </c>
      <c r="GK2531">
        <f>ROUND(R2531*(R12)/100,2)</f>
        <v>0</v>
      </c>
      <c r="GL2531">
        <f t="shared" si="2030"/>
        <v>0</v>
      </c>
      <c r="GM2531">
        <f>ROUND(O2531+X2531+Y2531+GK2531,2)+GX2531</f>
        <v>0</v>
      </c>
      <c r="GN2531">
        <f>IF(OR(BI2531=0,BI2531=1),ROUND(O2531+X2531+Y2531+GK2531,2),0)</f>
        <v>0</v>
      </c>
      <c r="GO2531">
        <f>IF(BI2531=2,ROUND(O2531+X2531+Y2531+GK2531,2),0)</f>
        <v>0</v>
      </c>
      <c r="GP2531">
        <f>IF(BI2531=4,ROUND(O2531+X2531+Y2531+GK2531,2)+GX2531,0)</f>
        <v>0</v>
      </c>
      <c r="GR2531">
        <v>0</v>
      </c>
      <c r="GS2531">
        <v>3</v>
      </c>
      <c r="GT2531">
        <v>0</v>
      </c>
      <c r="GU2531" t="s">
        <v>3</v>
      </c>
      <c r="GV2531">
        <f>ROUND((GT2531),6)</f>
        <v>0</v>
      </c>
      <c r="GW2531">
        <v>1</v>
      </c>
      <c r="GX2531">
        <f t="shared" si="2031"/>
        <v>0</v>
      </c>
      <c r="HA2531">
        <v>0</v>
      </c>
      <c r="HB2531">
        <v>0</v>
      </c>
      <c r="HC2531">
        <f t="shared" si="2032"/>
        <v>0</v>
      </c>
      <c r="HE2531" t="s">
        <v>3</v>
      </c>
      <c r="HF2531" t="s">
        <v>3</v>
      </c>
      <c r="IK2531">
        <f t="shared" si="2033"/>
        <v>0</v>
      </c>
    </row>
    <row r="2532" spans="1:245" x14ac:dyDescent="0.2">
      <c r="A2532">
        <v>17</v>
      </c>
      <c r="B2532">
        <v>1</v>
      </c>
      <c r="C2532">
        <f>ROW(SmtRes!A826)</f>
        <v>826</v>
      </c>
      <c r="D2532">
        <f>ROW(EtalonRes!A792)</f>
        <v>792</v>
      </c>
      <c r="E2532" t="s">
        <v>29</v>
      </c>
      <c r="F2532" t="s">
        <v>30</v>
      </c>
      <c r="G2532" t="s">
        <v>31</v>
      </c>
      <c r="H2532" t="s">
        <v>27</v>
      </c>
      <c r="I2532">
        <v>0</v>
      </c>
      <c r="J2532">
        <v>0</v>
      </c>
      <c r="O2532">
        <f t="shared" si="2003"/>
        <v>0</v>
      </c>
      <c r="P2532">
        <f t="shared" si="2004"/>
        <v>0</v>
      </c>
      <c r="Q2532">
        <f t="shared" si="2005"/>
        <v>0</v>
      </c>
      <c r="R2532">
        <f t="shared" si="2006"/>
        <v>0</v>
      </c>
      <c r="S2532">
        <f t="shared" si="2007"/>
        <v>0</v>
      </c>
      <c r="T2532">
        <f t="shared" si="2008"/>
        <v>0</v>
      </c>
      <c r="U2532">
        <f t="shared" si="2009"/>
        <v>0</v>
      </c>
      <c r="V2532">
        <f t="shared" si="2010"/>
        <v>0</v>
      </c>
      <c r="W2532">
        <f t="shared" si="2011"/>
        <v>0</v>
      </c>
      <c r="X2532">
        <f t="shared" si="2012"/>
        <v>0</v>
      </c>
      <c r="Y2532">
        <f t="shared" si="2013"/>
        <v>0</v>
      </c>
      <c r="AA2532">
        <v>52421674</v>
      </c>
      <c r="AB2532">
        <f t="shared" si="2014"/>
        <v>124.9</v>
      </c>
      <c r="AC2532">
        <f>ROUND((ES2532),6)</f>
        <v>0</v>
      </c>
      <c r="AD2532">
        <f>ROUND((((ET2532)-(EU2532))+AE2532),6)</f>
        <v>0</v>
      </c>
      <c r="AE2532">
        <f t="shared" si="2015"/>
        <v>0</v>
      </c>
      <c r="AF2532">
        <f t="shared" si="2015"/>
        <v>124.9</v>
      </c>
      <c r="AG2532">
        <f t="shared" si="2016"/>
        <v>0</v>
      </c>
      <c r="AH2532">
        <f t="shared" si="2017"/>
        <v>1.02</v>
      </c>
      <c r="AI2532">
        <f t="shared" si="2017"/>
        <v>0</v>
      </c>
      <c r="AJ2532">
        <f t="shared" si="2018"/>
        <v>0</v>
      </c>
      <c r="AK2532">
        <v>124.9</v>
      </c>
      <c r="AL2532">
        <v>0</v>
      </c>
      <c r="AM2532">
        <v>0</v>
      </c>
      <c r="AN2532">
        <v>0</v>
      </c>
      <c r="AO2532">
        <v>124.9</v>
      </c>
      <c r="AP2532">
        <v>0</v>
      </c>
      <c r="AQ2532">
        <v>1.02</v>
      </c>
      <c r="AR2532">
        <v>0</v>
      </c>
      <c r="AS2532">
        <v>0</v>
      </c>
      <c r="AT2532">
        <v>70</v>
      </c>
      <c r="AU2532">
        <v>10</v>
      </c>
      <c r="AV2532">
        <v>1</v>
      </c>
      <c r="AW2532">
        <v>1</v>
      </c>
      <c r="AZ2532">
        <v>1</v>
      </c>
      <c r="BA2532">
        <v>1</v>
      </c>
      <c r="BB2532">
        <v>1</v>
      </c>
      <c r="BC2532">
        <v>1</v>
      </c>
      <c r="BD2532" t="s">
        <v>3</v>
      </c>
      <c r="BE2532" t="s">
        <v>3</v>
      </c>
      <c r="BF2532" t="s">
        <v>3</v>
      </c>
      <c r="BG2532" t="s">
        <v>3</v>
      </c>
      <c r="BH2532">
        <v>0</v>
      </c>
      <c r="BI2532">
        <v>4</v>
      </c>
      <c r="BJ2532" t="s">
        <v>32</v>
      </c>
      <c r="BM2532">
        <v>0</v>
      </c>
      <c r="BN2532">
        <v>0</v>
      </c>
      <c r="BO2532" t="s">
        <v>3</v>
      </c>
      <c r="BP2532">
        <v>0</v>
      </c>
      <c r="BQ2532">
        <v>1</v>
      </c>
      <c r="BR2532">
        <v>0</v>
      </c>
      <c r="BS2532">
        <v>1</v>
      </c>
      <c r="BT2532">
        <v>1</v>
      </c>
      <c r="BU2532">
        <v>1</v>
      </c>
      <c r="BV2532">
        <v>1</v>
      </c>
      <c r="BW2532">
        <v>1</v>
      </c>
      <c r="BX2532">
        <v>1</v>
      </c>
      <c r="BY2532" t="s">
        <v>3</v>
      </c>
      <c r="BZ2532">
        <v>70</v>
      </c>
      <c r="CA2532">
        <v>10</v>
      </c>
      <c r="CE2532">
        <v>0</v>
      </c>
      <c r="CF2532">
        <v>0</v>
      </c>
      <c r="CG2532">
        <v>0</v>
      </c>
      <c r="CM2532">
        <v>0</v>
      </c>
      <c r="CN2532" t="s">
        <v>3</v>
      </c>
      <c r="CO2532">
        <v>0</v>
      </c>
      <c r="CP2532">
        <f t="shared" si="2019"/>
        <v>0</v>
      </c>
      <c r="CQ2532">
        <f t="shared" si="2020"/>
        <v>0</v>
      </c>
      <c r="CR2532">
        <f>((((ET2532)*BB2532-(EU2532)*BS2532)+AE2532*BS2532)*AV2532)</f>
        <v>0</v>
      </c>
      <c r="CS2532">
        <f t="shared" si="2021"/>
        <v>0</v>
      </c>
      <c r="CT2532">
        <f t="shared" si="2022"/>
        <v>124.9</v>
      </c>
      <c r="CU2532">
        <f t="shared" si="2023"/>
        <v>0</v>
      </c>
      <c r="CV2532">
        <f t="shared" si="2024"/>
        <v>1.02</v>
      </c>
      <c r="CW2532">
        <f t="shared" si="2025"/>
        <v>0</v>
      </c>
      <c r="CX2532">
        <f t="shared" si="2026"/>
        <v>0</v>
      </c>
      <c r="CY2532">
        <f t="shared" si="2027"/>
        <v>0</v>
      </c>
      <c r="CZ2532">
        <f t="shared" si="2028"/>
        <v>0</v>
      </c>
      <c r="DC2532" t="s">
        <v>3</v>
      </c>
      <c r="DD2532" t="s">
        <v>3</v>
      </c>
      <c r="DE2532" t="s">
        <v>3</v>
      </c>
      <c r="DF2532" t="s">
        <v>3</v>
      </c>
      <c r="DG2532" t="s">
        <v>3</v>
      </c>
      <c r="DH2532" t="s">
        <v>3</v>
      </c>
      <c r="DI2532" t="s">
        <v>3</v>
      </c>
      <c r="DJ2532" t="s">
        <v>3</v>
      </c>
      <c r="DK2532" t="s">
        <v>3</v>
      </c>
      <c r="DL2532" t="s">
        <v>3</v>
      </c>
      <c r="DM2532" t="s">
        <v>3</v>
      </c>
      <c r="DN2532">
        <v>0</v>
      </c>
      <c r="DO2532">
        <v>0</v>
      </c>
      <c r="DP2532">
        <v>1</v>
      </c>
      <c r="DQ2532">
        <v>1</v>
      </c>
      <c r="DU2532">
        <v>1009</v>
      </c>
      <c r="DV2532" t="s">
        <v>27</v>
      </c>
      <c r="DW2532" t="s">
        <v>27</v>
      </c>
      <c r="DX2532">
        <v>1000</v>
      </c>
      <c r="EE2532">
        <v>51482689</v>
      </c>
      <c r="EF2532">
        <v>1</v>
      </c>
      <c r="EG2532" t="s">
        <v>21</v>
      </c>
      <c r="EH2532">
        <v>0</v>
      </c>
      <c r="EI2532" t="s">
        <v>3</v>
      </c>
      <c r="EJ2532">
        <v>4</v>
      </c>
      <c r="EK2532">
        <v>0</v>
      </c>
      <c r="EL2532" t="s">
        <v>22</v>
      </c>
      <c r="EM2532" t="s">
        <v>23</v>
      </c>
      <c r="EO2532" t="s">
        <v>3</v>
      </c>
      <c r="EQ2532">
        <v>0</v>
      </c>
      <c r="ER2532">
        <v>124.9</v>
      </c>
      <c r="ES2532">
        <v>0</v>
      </c>
      <c r="ET2532">
        <v>0</v>
      </c>
      <c r="EU2532">
        <v>0</v>
      </c>
      <c r="EV2532">
        <v>124.9</v>
      </c>
      <c r="EW2532">
        <v>1.02</v>
      </c>
      <c r="EX2532">
        <v>0</v>
      </c>
      <c r="EY2532">
        <v>0</v>
      </c>
      <c r="FQ2532">
        <v>0</v>
      </c>
      <c r="FR2532">
        <f t="shared" si="2029"/>
        <v>0</v>
      </c>
      <c r="FS2532">
        <v>0</v>
      </c>
      <c r="FX2532">
        <v>70</v>
      </c>
      <c r="FY2532">
        <v>10</v>
      </c>
      <c r="GA2532" t="s">
        <v>3</v>
      </c>
      <c r="GD2532">
        <v>0</v>
      </c>
      <c r="GF2532">
        <v>44828971</v>
      </c>
      <c r="GG2532">
        <v>2</v>
      </c>
      <c r="GH2532">
        <v>1</v>
      </c>
      <c r="GI2532">
        <v>-2</v>
      </c>
      <c r="GJ2532">
        <v>0</v>
      </c>
      <c r="GK2532">
        <f>ROUND(R2532*(R12)/100,2)</f>
        <v>0</v>
      </c>
      <c r="GL2532">
        <f t="shared" si="2030"/>
        <v>0</v>
      </c>
      <c r="GM2532">
        <f>ROUND(O2532+X2532+Y2532+GK2532,2)+GX2532</f>
        <v>0</v>
      </c>
      <c r="GN2532">
        <f>IF(OR(BI2532=0,BI2532=1),ROUND(O2532+X2532+Y2532+GK2532,2),0)</f>
        <v>0</v>
      </c>
      <c r="GO2532">
        <f>IF(BI2532=2,ROUND(O2532+X2532+Y2532+GK2532,2),0)</f>
        <v>0</v>
      </c>
      <c r="GP2532">
        <f>IF(BI2532=4,ROUND(O2532+X2532+Y2532+GK2532,2)+GX2532,0)</f>
        <v>0</v>
      </c>
      <c r="GR2532">
        <v>0</v>
      </c>
      <c r="GS2532">
        <v>3</v>
      </c>
      <c r="GT2532">
        <v>0</v>
      </c>
      <c r="GU2532" t="s">
        <v>3</v>
      </c>
      <c r="GV2532">
        <f>ROUND((GT2532),6)</f>
        <v>0</v>
      </c>
      <c r="GW2532">
        <v>1</v>
      </c>
      <c r="GX2532">
        <f t="shared" si="2031"/>
        <v>0</v>
      </c>
      <c r="HA2532">
        <v>0</v>
      </c>
      <c r="HB2532">
        <v>0</v>
      </c>
      <c r="HC2532">
        <f t="shared" si="2032"/>
        <v>0</v>
      </c>
      <c r="HE2532" t="s">
        <v>3</v>
      </c>
      <c r="HF2532" t="s">
        <v>3</v>
      </c>
      <c r="IK2532">
        <f t="shared" si="2033"/>
        <v>0</v>
      </c>
    </row>
    <row r="2533" spans="1:245" x14ac:dyDescent="0.2">
      <c r="A2533">
        <v>17</v>
      </c>
      <c r="B2533">
        <v>1</v>
      </c>
      <c r="C2533">
        <f>ROW(SmtRes!A828)</f>
        <v>828</v>
      </c>
      <c r="D2533">
        <f>ROW(EtalonRes!A794)</f>
        <v>794</v>
      </c>
      <c r="E2533" t="s">
        <v>33</v>
      </c>
      <c r="F2533" t="s">
        <v>34</v>
      </c>
      <c r="G2533" t="s">
        <v>35</v>
      </c>
      <c r="H2533" t="s">
        <v>27</v>
      </c>
      <c r="I2533">
        <v>0</v>
      </c>
      <c r="J2533">
        <v>0</v>
      </c>
      <c r="O2533">
        <f t="shared" si="2003"/>
        <v>0</v>
      </c>
      <c r="P2533">
        <f t="shared" si="2004"/>
        <v>0</v>
      </c>
      <c r="Q2533">
        <f t="shared" si="2005"/>
        <v>0</v>
      </c>
      <c r="R2533">
        <f t="shared" si="2006"/>
        <v>0</v>
      </c>
      <c r="S2533">
        <f t="shared" si="2007"/>
        <v>0</v>
      </c>
      <c r="T2533">
        <f t="shared" si="2008"/>
        <v>0</v>
      </c>
      <c r="U2533">
        <f t="shared" si="2009"/>
        <v>0</v>
      </c>
      <c r="V2533">
        <f t="shared" si="2010"/>
        <v>0</v>
      </c>
      <c r="W2533">
        <f t="shared" si="2011"/>
        <v>0</v>
      </c>
      <c r="X2533">
        <f t="shared" si="2012"/>
        <v>0</v>
      </c>
      <c r="Y2533">
        <f t="shared" si="2013"/>
        <v>0</v>
      </c>
      <c r="AA2533">
        <v>52421674</v>
      </c>
      <c r="AB2533">
        <f t="shared" si="2014"/>
        <v>57.83</v>
      </c>
      <c r="AC2533">
        <f>ROUND((ES2533),6)</f>
        <v>0</v>
      </c>
      <c r="AD2533">
        <f>ROUND((((ET2533)-(EU2533))+AE2533),6)</f>
        <v>57.83</v>
      </c>
      <c r="AE2533">
        <f t="shared" si="2015"/>
        <v>31.44</v>
      </c>
      <c r="AF2533">
        <f t="shared" si="2015"/>
        <v>0</v>
      </c>
      <c r="AG2533">
        <f t="shared" si="2016"/>
        <v>0</v>
      </c>
      <c r="AH2533">
        <f t="shared" si="2017"/>
        <v>0</v>
      </c>
      <c r="AI2533">
        <f t="shared" si="2017"/>
        <v>0</v>
      </c>
      <c r="AJ2533">
        <f t="shared" si="2018"/>
        <v>0</v>
      </c>
      <c r="AK2533">
        <v>57.83</v>
      </c>
      <c r="AL2533">
        <v>0</v>
      </c>
      <c r="AM2533">
        <v>57.83</v>
      </c>
      <c r="AN2533">
        <v>31.44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1</v>
      </c>
      <c r="AW2533">
        <v>1</v>
      </c>
      <c r="AZ2533">
        <v>1</v>
      </c>
      <c r="BA2533">
        <v>1</v>
      </c>
      <c r="BB2533">
        <v>1</v>
      </c>
      <c r="BC2533">
        <v>1</v>
      </c>
      <c r="BD2533" t="s">
        <v>3</v>
      </c>
      <c r="BE2533" t="s">
        <v>3</v>
      </c>
      <c r="BF2533" t="s">
        <v>3</v>
      </c>
      <c r="BG2533" t="s">
        <v>3</v>
      </c>
      <c r="BH2533">
        <v>0</v>
      </c>
      <c r="BI2533">
        <v>4</v>
      </c>
      <c r="BJ2533" t="s">
        <v>36</v>
      </c>
      <c r="BM2533">
        <v>1</v>
      </c>
      <c r="BN2533">
        <v>0</v>
      </c>
      <c r="BO2533" t="s">
        <v>3</v>
      </c>
      <c r="BP2533">
        <v>0</v>
      </c>
      <c r="BQ2533">
        <v>1</v>
      </c>
      <c r="BR2533">
        <v>0</v>
      </c>
      <c r="BS2533">
        <v>1</v>
      </c>
      <c r="BT2533">
        <v>1</v>
      </c>
      <c r="BU2533">
        <v>1</v>
      </c>
      <c r="BV2533">
        <v>1</v>
      </c>
      <c r="BW2533">
        <v>1</v>
      </c>
      <c r="BX2533">
        <v>1</v>
      </c>
      <c r="BY2533" t="s">
        <v>3</v>
      </c>
      <c r="BZ2533">
        <v>0</v>
      </c>
      <c r="CA2533">
        <v>0</v>
      </c>
      <c r="CE2533">
        <v>0</v>
      </c>
      <c r="CF2533">
        <v>0</v>
      </c>
      <c r="CG2533">
        <v>0</v>
      </c>
      <c r="CM2533">
        <v>0</v>
      </c>
      <c r="CN2533" t="s">
        <v>3</v>
      </c>
      <c r="CO2533">
        <v>0</v>
      </c>
      <c r="CP2533">
        <f t="shared" si="2019"/>
        <v>0</v>
      </c>
      <c r="CQ2533">
        <f t="shared" si="2020"/>
        <v>0</v>
      </c>
      <c r="CR2533">
        <f>((((ET2533)*BB2533-(EU2533)*BS2533)+AE2533*BS2533)*AV2533)</f>
        <v>57.83</v>
      </c>
      <c r="CS2533">
        <f t="shared" si="2021"/>
        <v>31.44</v>
      </c>
      <c r="CT2533">
        <f t="shared" si="2022"/>
        <v>0</v>
      </c>
      <c r="CU2533">
        <f t="shared" si="2023"/>
        <v>0</v>
      </c>
      <c r="CV2533">
        <f t="shared" si="2024"/>
        <v>0</v>
      </c>
      <c r="CW2533">
        <f t="shared" si="2025"/>
        <v>0</v>
      </c>
      <c r="CX2533">
        <f t="shared" si="2026"/>
        <v>0</v>
      </c>
      <c r="CY2533">
        <f t="shared" si="2027"/>
        <v>0</v>
      </c>
      <c r="CZ2533">
        <f t="shared" si="2028"/>
        <v>0</v>
      </c>
      <c r="DC2533" t="s">
        <v>3</v>
      </c>
      <c r="DD2533" t="s">
        <v>3</v>
      </c>
      <c r="DE2533" t="s">
        <v>3</v>
      </c>
      <c r="DF2533" t="s">
        <v>3</v>
      </c>
      <c r="DG2533" t="s">
        <v>3</v>
      </c>
      <c r="DH2533" t="s">
        <v>3</v>
      </c>
      <c r="DI2533" t="s">
        <v>3</v>
      </c>
      <c r="DJ2533" t="s">
        <v>3</v>
      </c>
      <c r="DK2533" t="s">
        <v>3</v>
      </c>
      <c r="DL2533" t="s">
        <v>3</v>
      </c>
      <c r="DM2533" t="s">
        <v>3</v>
      </c>
      <c r="DN2533">
        <v>0</v>
      </c>
      <c r="DO2533">
        <v>0</v>
      </c>
      <c r="DP2533">
        <v>1</v>
      </c>
      <c r="DQ2533">
        <v>1</v>
      </c>
      <c r="DU2533">
        <v>1009</v>
      </c>
      <c r="DV2533" t="s">
        <v>27</v>
      </c>
      <c r="DW2533" t="s">
        <v>27</v>
      </c>
      <c r="DX2533">
        <v>1000</v>
      </c>
      <c r="EE2533">
        <v>51482691</v>
      </c>
      <c r="EF2533">
        <v>1</v>
      </c>
      <c r="EG2533" t="s">
        <v>21</v>
      </c>
      <c r="EH2533">
        <v>0</v>
      </c>
      <c r="EI2533" t="s">
        <v>3</v>
      </c>
      <c r="EJ2533">
        <v>4</v>
      </c>
      <c r="EK2533">
        <v>1</v>
      </c>
      <c r="EL2533" t="s">
        <v>37</v>
      </c>
      <c r="EM2533" t="s">
        <v>23</v>
      </c>
      <c r="EO2533" t="s">
        <v>3</v>
      </c>
      <c r="EQ2533">
        <v>0</v>
      </c>
      <c r="ER2533">
        <v>57.83</v>
      </c>
      <c r="ES2533">
        <v>0</v>
      </c>
      <c r="ET2533">
        <v>57.83</v>
      </c>
      <c r="EU2533">
        <v>31.44</v>
      </c>
      <c r="EV2533">
        <v>0</v>
      </c>
      <c r="EW2533">
        <v>0</v>
      </c>
      <c r="EX2533">
        <v>0</v>
      </c>
      <c r="EY2533">
        <v>0</v>
      </c>
      <c r="FQ2533">
        <v>0</v>
      </c>
      <c r="FR2533">
        <f t="shared" si="2029"/>
        <v>0</v>
      </c>
      <c r="FS2533">
        <v>0</v>
      </c>
      <c r="FX2533">
        <v>0</v>
      </c>
      <c r="FY2533">
        <v>0</v>
      </c>
      <c r="GA2533" t="s">
        <v>3</v>
      </c>
      <c r="GD2533">
        <v>1</v>
      </c>
      <c r="GF2533">
        <v>-1870736679</v>
      </c>
      <c r="GG2533">
        <v>2</v>
      </c>
      <c r="GH2533">
        <v>1</v>
      </c>
      <c r="GI2533">
        <v>-2</v>
      </c>
      <c r="GJ2533">
        <v>0</v>
      </c>
      <c r="GK2533">
        <v>0</v>
      </c>
      <c r="GL2533">
        <f t="shared" si="2030"/>
        <v>0</v>
      </c>
      <c r="GM2533">
        <f>ROUND(O2533+X2533+Y2533,2)+GX2533</f>
        <v>0</v>
      </c>
      <c r="GN2533">
        <f>IF(OR(BI2533=0,BI2533=1),ROUND(O2533+X2533+Y2533,2),0)</f>
        <v>0</v>
      </c>
      <c r="GO2533">
        <f>IF(BI2533=2,ROUND(O2533+X2533+Y2533,2),0)</f>
        <v>0</v>
      </c>
      <c r="GP2533">
        <f>IF(BI2533=4,ROUND(O2533+X2533+Y2533,2)+GX2533,0)</f>
        <v>0</v>
      </c>
      <c r="GR2533">
        <v>0</v>
      </c>
      <c r="GS2533">
        <v>3</v>
      </c>
      <c r="GT2533">
        <v>0</v>
      </c>
      <c r="GU2533" t="s">
        <v>3</v>
      </c>
      <c r="GV2533">
        <f>ROUND((GT2533),6)</f>
        <v>0</v>
      </c>
      <c r="GW2533">
        <v>1</v>
      </c>
      <c r="GX2533">
        <f t="shared" si="2031"/>
        <v>0</v>
      </c>
      <c r="HA2533">
        <v>0</v>
      </c>
      <c r="HB2533">
        <v>0</v>
      </c>
      <c r="HC2533">
        <f t="shared" si="2032"/>
        <v>0</v>
      </c>
      <c r="HE2533" t="s">
        <v>3</v>
      </c>
      <c r="HF2533" t="s">
        <v>3</v>
      </c>
      <c r="IK2533">
        <f t="shared" si="2033"/>
        <v>0</v>
      </c>
    </row>
    <row r="2534" spans="1:245" x14ac:dyDescent="0.2">
      <c r="A2534">
        <v>17</v>
      </c>
      <c r="B2534">
        <v>1</v>
      </c>
      <c r="C2534">
        <f>ROW(SmtRes!A830)</f>
        <v>830</v>
      </c>
      <c r="D2534">
        <f>ROW(EtalonRes!A796)</f>
        <v>796</v>
      </c>
      <c r="E2534" t="s">
        <v>38</v>
      </c>
      <c r="F2534" t="s">
        <v>39</v>
      </c>
      <c r="G2534" t="s">
        <v>40</v>
      </c>
      <c r="H2534" t="s">
        <v>27</v>
      </c>
      <c r="I2534">
        <v>0</v>
      </c>
      <c r="J2534">
        <v>0</v>
      </c>
      <c r="O2534">
        <f t="shared" si="2003"/>
        <v>0</v>
      </c>
      <c r="P2534">
        <f t="shared" si="2004"/>
        <v>0</v>
      </c>
      <c r="Q2534">
        <f t="shared" si="2005"/>
        <v>0</v>
      </c>
      <c r="R2534">
        <f t="shared" si="2006"/>
        <v>0</v>
      </c>
      <c r="S2534">
        <f t="shared" si="2007"/>
        <v>0</v>
      </c>
      <c r="T2534">
        <f t="shared" si="2008"/>
        <v>0</v>
      </c>
      <c r="U2534">
        <f t="shared" si="2009"/>
        <v>0</v>
      </c>
      <c r="V2534">
        <f t="shared" si="2010"/>
        <v>0</v>
      </c>
      <c r="W2534">
        <f t="shared" si="2011"/>
        <v>0</v>
      </c>
      <c r="X2534">
        <f t="shared" si="2012"/>
        <v>0</v>
      </c>
      <c r="Y2534">
        <f t="shared" si="2013"/>
        <v>0</v>
      </c>
      <c r="AA2534">
        <v>52421674</v>
      </c>
      <c r="AB2534">
        <f t="shared" si="2014"/>
        <v>165.91</v>
      </c>
      <c r="AC2534">
        <f>ROUND((ES2534),6)</f>
        <v>0</v>
      </c>
      <c r="AD2534">
        <f>ROUND((((ET2534)-(EU2534))+AE2534),6)</f>
        <v>165.91</v>
      </c>
      <c r="AE2534">
        <f t="shared" si="2015"/>
        <v>90.18</v>
      </c>
      <c r="AF2534">
        <f t="shared" si="2015"/>
        <v>0</v>
      </c>
      <c r="AG2534">
        <f t="shared" si="2016"/>
        <v>0</v>
      </c>
      <c r="AH2534">
        <f t="shared" si="2017"/>
        <v>0</v>
      </c>
      <c r="AI2534">
        <f t="shared" si="2017"/>
        <v>0</v>
      </c>
      <c r="AJ2534">
        <f t="shared" si="2018"/>
        <v>0</v>
      </c>
      <c r="AK2534">
        <v>165.91</v>
      </c>
      <c r="AL2534">
        <v>0</v>
      </c>
      <c r="AM2534">
        <v>165.91</v>
      </c>
      <c r="AN2534">
        <v>90.18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1</v>
      </c>
      <c r="AW2534">
        <v>1</v>
      </c>
      <c r="AZ2534">
        <v>1</v>
      </c>
      <c r="BA2534">
        <v>1</v>
      </c>
      <c r="BB2534">
        <v>1</v>
      </c>
      <c r="BC2534">
        <v>1</v>
      </c>
      <c r="BD2534" t="s">
        <v>3</v>
      </c>
      <c r="BE2534" t="s">
        <v>3</v>
      </c>
      <c r="BF2534" t="s">
        <v>3</v>
      </c>
      <c r="BG2534" t="s">
        <v>3</v>
      </c>
      <c r="BH2534">
        <v>0</v>
      </c>
      <c r="BI2534">
        <v>4</v>
      </c>
      <c r="BJ2534" t="s">
        <v>41</v>
      </c>
      <c r="BM2534">
        <v>1</v>
      </c>
      <c r="BN2534">
        <v>0</v>
      </c>
      <c r="BO2534" t="s">
        <v>3</v>
      </c>
      <c r="BP2534">
        <v>0</v>
      </c>
      <c r="BQ2534">
        <v>1</v>
      </c>
      <c r="BR2534">
        <v>0</v>
      </c>
      <c r="BS2534">
        <v>1</v>
      </c>
      <c r="BT2534">
        <v>1</v>
      </c>
      <c r="BU2534">
        <v>1</v>
      </c>
      <c r="BV2534">
        <v>1</v>
      </c>
      <c r="BW2534">
        <v>1</v>
      </c>
      <c r="BX2534">
        <v>1</v>
      </c>
      <c r="BY2534" t="s">
        <v>3</v>
      </c>
      <c r="BZ2534">
        <v>0</v>
      </c>
      <c r="CA2534">
        <v>0</v>
      </c>
      <c r="CE2534">
        <v>0</v>
      </c>
      <c r="CF2534">
        <v>0</v>
      </c>
      <c r="CG2534">
        <v>0</v>
      </c>
      <c r="CM2534">
        <v>0</v>
      </c>
      <c r="CN2534" t="s">
        <v>3</v>
      </c>
      <c r="CO2534">
        <v>0</v>
      </c>
      <c r="CP2534">
        <f t="shared" si="2019"/>
        <v>0</v>
      </c>
      <c r="CQ2534">
        <f t="shared" si="2020"/>
        <v>0</v>
      </c>
      <c r="CR2534">
        <f>((((ET2534)*BB2534-(EU2534)*BS2534)+AE2534*BS2534)*AV2534)</f>
        <v>165.91</v>
      </c>
      <c r="CS2534">
        <f t="shared" si="2021"/>
        <v>90.18</v>
      </c>
      <c r="CT2534">
        <f t="shared" si="2022"/>
        <v>0</v>
      </c>
      <c r="CU2534">
        <f t="shared" si="2023"/>
        <v>0</v>
      </c>
      <c r="CV2534">
        <f t="shared" si="2024"/>
        <v>0</v>
      </c>
      <c r="CW2534">
        <f t="shared" si="2025"/>
        <v>0</v>
      </c>
      <c r="CX2534">
        <f t="shared" si="2026"/>
        <v>0</v>
      </c>
      <c r="CY2534">
        <f t="shared" si="2027"/>
        <v>0</v>
      </c>
      <c r="CZ2534">
        <f t="shared" si="2028"/>
        <v>0</v>
      </c>
      <c r="DC2534" t="s">
        <v>3</v>
      </c>
      <c r="DD2534" t="s">
        <v>3</v>
      </c>
      <c r="DE2534" t="s">
        <v>3</v>
      </c>
      <c r="DF2534" t="s">
        <v>3</v>
      </c>
      <c r="DG2534" t="s">
        <v>3</v>
      </c>
      <c r="DH2534" t="s">
        <v>3</v>
      </c>
      <c r="DI2534" t="s">
        <v>3</v>
      </c>
      <c r="DJ2534" t="s">
        <v>3</v>
      </c>
      <c r="DK2534" t="s">
        <v>3</v>
      </c>
      <c r="DL2534" t="s">
        <v>3</v>
      </c>
      <c r="DM2534" t="s">
        <v>3</v>
      </c>
      <c r="DN2534">
        <v>0</v>
      </c>
      <c r="DO2534">
        <v>0</v>
      </c>
      <c r="DP2534">
        <v>1</v>
      </c>
      <c r="DQ2534">
        <v>1</v>
      </c>
      <c r="DU2534">
        <v>1009</v>
      </c>
      <c r="DV2534" t="s">
        <v>27</v>
      </c>
      <c r="DW2534" t="s">
        <v>27</v>
      </c>
      <c r="DX2534">
        <v>1000</v>
      </c>
      <c r="EE2534">
        <v>51482691</v>
      </c>
      <c r="EF2534">
        <v>1</v>
      </c>
      <c r="EG2534" t="s">
        <v>21</v>
      </c>
      <c r="EH2534">
        <v>0</v>
      </c>
      <c r="EI2534" t="s">
        <v>3</v>
      </c>
      <c r="EJ2534">
        <v>4</v>
      </c>
      <c r="EK2534">
        <v>1</v>
      </c>
      <c r="EL2534" t="s">
        <v>37</v>
      </c>
      <c r="EM2534" t="s">
        <v>23</v>
      </c>
      <c r="EO2534" t="s">
        <v>3</v>
      </c>
      <c r="EQ2534">
        <v>0</v>
      </c>
      <c r="ER2534">
        <v>165.91</v>
      </c>
      <c r="ES2534">
        <v>0</v>
      </c>
      <c r="ET2534">
        <v>165.91</v>
      </c>
      <c r="EU2534">
        <v>90.18</v>
      </c>
      <c r="EV2534">
        <v>0</v>
      </c>
      <c r="EW2534">
        <v>0</v>
      </c>
      <c r="EX2534">
        <v>0</v>
      </c>
      <c r="EY2534">
        <v>0</v>
      </c>
      <c r="FQ2534">
        <v>0</v>
      </c>
      <c r="FR2534">
        <f t="shared" si="2029"/>
        <v>0</v>
      </c>
      <c r="FS2534">
        <v>0</v>
      </c>
      <c r="FX2534">
        <v>0</v>
      </c>
      <c r="FY2534">
        <v>0</v>
      </c>
      <c r="GA2534" t="s">
        <v>3</v>
      </c>
      <c r="GD2534">
        <v>1</v>
      </c>
      <c r="GF2534">
        <v>1912105629</v>
      </c>
      <c r="GG2534">
        <v>2</v>
      </c>
      <c r="GH2534">
        <v>1</v>
      </c>
      <c r="GI2534">
        <v>-2</v>
      </c>
      <c r="GJ2534">
        <v>0</v>
      </c>
      <c r="GK2534">
        <v>0</v>
      </c>
      <c r="GL2534">
        <f t="shared" si="2030"/>
        <v>0</v>
      </c>
      <c r="GM2534">
        <f>ROUND(O2534+X2534+Y2534,2)+GX2534</f>
        <v>0</v>
      </c>
      <c r="GN2534">
        <f>IF(OR(BI2534=0,BI2534=1),ROUND(O2534+X2534+Y2534,2),0)</f>
        <v>0</v>
      </c>
      <c r="GO2534">
        <f>IF(BI2534=2,ROUND(O2534+X2534+Y2534,2),0)</f>
        <v>0</v>
      </c>
      <c r="GP2534">
        <f>IF(BI2534=4,ROUND(O2534+X2534+Y2534,2)+GX2534,0)</f>
        <v>0</v>
      </c>
      <c r="GR2534">
        <v>0</v>
      </c>
      <c r="GS2534">
        <v>3</v>
      </c>
      <c r="GT2534">
        <v>0</v>
      </c>
      <c r="GU2534" t="s">
        <v>3</v>
      </c>
      <c r="GV2534">
        <f>ROUND((GT2534),6)</f>
        <v>0</v>
      </c>
      <c r="GW2534">
        <v>1</v>
      </c>
      <c r="GX2534">
        <f t="shared" si="2031"/>
        <v>0</v>
      </c>
      <c r="HA2534">
        <v>0</v>
      </c>
      <c r="HB2534">
        <v>0</v>
      </c>
      <c r="HC2534">
        <f t="shared" si="2032"/>
        <v>0</v>
      </c>
      <c r="HE2534" t="s">
        <v>3</v>
      </c>
      <c r="HF2534" t="s">
        <v>3</v>
      </c>
      <c r="IK2534">
        <f t="shared" si="2033"/>
        <v>0</v>
      </c>
    </row>
    <row r="2535" spans="1:245" x14ac:dyDescent="0.2">
      <c r="A2535">
        <v>17</v>
      </c>
      <c r="B2535">
        <v>1</v>
      </c>
      <c r="C2535">
        <f>ROW(SmtRes!A832)</f>
        <v>832</v>
      </c>
      <c r="D2535">
        <f>ROW(EtalonRes!A798)</f>
        <v>798</v>
      </c>
      <c r="E2535" t="s">
        <v>42</v>
      </c>
      <c r="F2535" t="s">
        <v>43</v>
      </c>
      <c r="G2535" t="s">
        <v>44</v>
      </c>
      <c r="H2535" t="s">
        <v>27</v>
      </c>
      <c r="I2535">
        <v>0</v>
      </c>
      <c r="J2535">
        <v>0</v>
      </c>
      <c r="O2535">
        <f t="shared" si="2003"/>
        <v>0</v>
      </c>
      <c r="P2535">
        <f t="shared" si="2004"/>
        <v>0</v>
      </c>
      <c r="Q2535">
        <f t="shared" si="2005"/>
        <v>0</v>
      </c>
      <c r="R2535">
        <f t="shared" si="2006"/>
        <v>0</v>
      </c>
      <c r="S2535">
        <f t="shared" si="2007"/>
        <v>0</v>
      </c>
      <c r="T2535">
        <f t="shared" si="2008"/>
        <v>0</v>
      </c>
      <c r="U2535">
        <f t="shared" si="2009"/>
        <v>0</v>
      </c>
      <c r="V2535">
        <f t="shared" si="2010"/>
        <v>0</v>
      </c>
      <c r="W2535">
        <f t="shared" si="2011"/>
        <v>0</v>
      </c>
      <c r="X2535">
        <f t="shared" si="2012"/>
        <v>0</v>
      </c>
      <c r="Y2535">
        <f t="shared" si="2013"/>
        <v>0</v>
      </c>
      <c r="AA2535">
        <v>52421674</v>
      </c>
      <c r="AB2535">
        <f t="shared" si="2014"/>
        <v>1396.89</v>
      </c>
      <c r="AC2535">
        <f>ROUND(((ES2535*51)),6)</f>
        <v>0</v>
      </c>
      <c r="AD2535">
        <f>ROUND(((((ET2535*51))-((EU2535*51)))+AE2535),6)</f>
        <v>1396.89</v>
      </c>
      <c r="AE2535">
        <f>ROUND(((EU2535*51)),6)</f>
        <v>759.39</v>
      </c>
      <c r="AF2535">
        <f>ROUND(((EV2535*51)),6)</f>
        <v>0</v>
      </c>
      <c r="AG2535">
        <f t="shared" si="2016"/>
        <v>0</v>
      </c>
      <c r="AH2535">
        <f>((EW2535*51))</f>
        <v>0</v>
      </c>
      <c r="AI2535">
        <f>((EX2535*51))</f>
        <v>0</v>
      </c>
      <c r="AJ2535">
        <f t="shared" si="2018"/>
        <v>0</v>
      </c>
      <c r="AK2535">
        <v>27.39</v>
      </c>
      <c r="AL2535">
        <v>0</v>
      </c>
      <c r="AM2535">
        <v>27.39</v>
      </c>
      <c r="AN2535">
        <v>14.89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1</v>
      </c>
      <c r="AW2535">
        <v>1</v>
      </c>
      <c r="AZ2535">
        <v>1</v>
      </c>
      <c r="BA2535">
        <v>1</v>
      </c>
      <c r="BB2535">
        <v>1</v>
      </c>
      <c r="BC2535">
        <v>1</v>
      </c>
      <c r="BD2535" t="s">
        <v>3</v>
      </c>
      <c r="BE2535" t="s">
        <v>3</v>
      </c>
      <c r="BF2535" t="s">
        <v>3</v>
      </c>
      <c r="BG2535" t="s">
        <v>3</v>
      </c>
      <c r="BH2535">
        <v>0</v>
      </c>
      <c r="BI2535">
        <v>4</v>
      </c>
      <c r="BJ2535" t="s">
        <v>45</v>
      </c>
      <c r="BM2535">
        <v>1</v>
      </c>
      <c r="BN2535">
        <v>0</v>
      </c>
      <c r="BO2535" t="s">
        <v>3</v>
      </c>
      <c r="BP2535">
        <v>0</v>
      </c>
      <c r="BQ2535">
        <v>1</v>
      </c>
      <c r="BR2535">
        <v>0</v>
      </c>
      <c r="BS2535">
        <v>1</v>
      </c>
      <c r="BT2535">
        <v>1</v>
      </c>
      <c r="BU2535">
        <v>1</v>
      </c>
      <c r="BV2535">
        <v>1</v>
      </c>
      <c r="BW2535">
        <v>1</v>
      </c>
      <c r="BX2535">
        <v>1</v>
      </c>
      <c r="BY2535" t="s">
        <v>3</v>
      </c>
      <c r="BZ2535">
        <v>0</v>
      </c>
      <c r="CA2535">
        <v>0</v>
      </c>
      <c r="CE2535">
        <v>0</v>
      </c>
      <c r="CF2535">
        <v>0</v>
      </c>
      <c r="CG2535">
        <v>0</v>
      </c>
      <c r="CM2535">
        <v>0</v>
      </c>
      <c r="CN2535" t="s">
        <v>3</v>
      </c>
      <c r="CO2535">
        <v>0</v>
      </c>
      <c r="CP2535">
        <f t="shared" si="2019"/>
        <v>0</v>
      </c>
      <c r="CQ2535">
        <f t="shared" si="2020"/>
        <v>0</v>
      </c>
      <c r="CR2535">
        <f>(((((ET2535*51))*BB2535-((EU2535*51))*BS2535)+AE2535*BS2535)*AV2535)</f>
        <v>1396.89</v>
      </c>
      <c r="CS2535">
        <f t="shared" si="2021"/>
        <v>759.39</v>
      </c>
      <c r="CT2535">
        <f t="shared" si="2022"/>
        <v>0</v>
      </c>
      <c r="CU2535">
        <f t="shared" si="2023"/>
        <v>0</v>
      </c>
      <c r="CV2535">
        <f t="shared" si="2024"/>
        <v>0</v>
      </c>
      <c r="CW2535">
        <f t="shared" si="2025"/>
        <v>0</v>
      </c>
      <c r="CX2535">
        <f t="shared" si="2026"/>
        <v>0</v>
      </c>
      <c r="CY2535">
        <f t="shared" si="2027"/>
        <v>0</v>
      </c>
      <c r="CZ2535">
        <f t="shared" si="2028"/>
        <v>0</v>
      </c>
      <c r="DC2535" t="s">
        <v>3</v>
      </c>
      <c r="DD2535" t="s">
        <v>46</v>
      </c>
      <c r="DE2535" t="s">
        <v>46</v>
      </c>
      <c r="DF2535" t="s">
        <v>46</v>
      </c>
      <c r="DG2535" t="s">
        <v>46</v>
      </c>
      <c r="DH2535" t="s">
        <v>3</v>
      </c>
      <c r="DI2535" t="s">
        <v>46</v>
      </c>
      <c r="DJ2535" t="s">
        <v>46</v>
      </c>
      <c r="DK2535" t="s">
        <v>3</v>
      </c>
      <c r="DL2535" t="s">
        <v>3</v>
      </c>
      <c r="DM2535" t="s">
        <v>3</v>
      </c>
      <c r="DN2535">
        <v>0</v>
      </c>
      <c r="DO2535">
        <v>0</v>
      </c>
      <c r="DP2535">
        <v>1</v>
      </c>
      <c r="DQ2535">
        <v>1</v>
      </c>
      <c r="DU2535">
        <v>1009</v>
      </c>
      <c r="DV2535" t="s">
        <v>27</v>
      </c>
      <c r="DW2535" t="s">
        <v>27</v>
      </c>
      <c r="DX2535">
        <v>1000</v>
      </c>
      <c r="EE2535">
        <v>51482691</v>
      </c>
      <c r="EF2535">
        <v>1</v>
      </c>
      <c r="EG2535" t="s">
        <v>21</v>
      </c>
      <c r="EH2535">
        <v>0</v>
      </c>
      <c r="EI2535" t="s">
        <v>3</v>
      </c>
      <c r="EJ2535">
        <v>4</v>
      </c>
      <c r="EK2535">
        <v>1</v>
      </c>
      <c r="EL2535" t="s">
        <v>37</v>
      </c>
      <c r="EM2535" t="s">
        <v>23</v>
      </c>
      <c r="EO2535" t="s">
        <v>3</v>
      </c>
      <c r="EQ2535">
        <v>0</v>
      </c>
      <c r="ER2535">
        <v>27.39</v>
      </c>
      <c r="ES2535">
        <v>0</v>
      </c>
      <c r="ET2535">
        <v>27.39</v>
      </c>
      <c r="EU2535">
        <v>14.89</v>
      </c>
      <c r="EV2535">
        <v>0</v>
      </c>
      <c r="EW2535">
        <v>0</v>
      </c>
      <c r="EX2535">
        <v>0</v>
      </c>
      <c r="EY2535">
        <v>0</v>
      </c>
      <c r="FQ2535">
        <v>0</v>
      </c>
      <c r="FR2535">
        <f t="shared" si="2029"/>
        <v>0</v>
      </c>
      <c r="FS2535">
        <v>0</v>
      </c>
      <c r="FX2535">
        <v>0</v>
      </c>
      <c r="FY2535">
        <v>0</v>
      </c>
      <c r="GA2535" t="s">
        <v>3</v>
      </c>
      <c r="GD2535">
        <v>1</v>
      </c>
      <c r="GF2535">
        <v>972108674</v>
      </c>
      <c r="GG2535">
        <v>2</v>
      </c>
      <c r="GH2535">
        <v>1</v>
      </c>
      <c r="GI2535">
        <v>-2</v>
      </c>
      <c r="GJ2535">
        <v>0</v>
      </c>
      <c r="GK2535">
        <v>0</v>
      </c>
      <c r="GL2535">
        <f t="shared" si="2030"/>
        <v>0</v>
      </c>
      <c r="GM2535">
        <f>ROUND(O2535+X2535+Y2535,2)+GX2535</f>
        <v>0</v>
      </c>
      <c r="GN2535">
        <f>IF(OR(BI2535=0,BI2535=1),ROUND(O2535+X2535+Y2535,2),0)</f>
        <v>0</v>
      </c>
      <c r="GO2535">
        <f>IF(BI2535=2,ROUND(O2535+X2535+Y2535,2),0)</f>
        <v>0</v>
      </c>
      <c r="GP2535">
        <f>IF(BI2535=4,ROUND(O2535+X2535+Y2535,2)+GX2535,0)</f>
        <v>0</v>
      </c>
      <c r="GR2535">
        <v>0</v>
      </c>
      <c r="GS2535">
        <v>3</v>
      </c>
      <c r="GT2535">
        <v>0</v>
      </c>
      <c r="GU2535" t="s">
        <v>46</v>
      </c>
      <c r="GV2535">
        <f>ROUND(((GT2535*51)),6)</f>
        <v>0</v>
      </c>
      <c r="GW2535">
        <v>1</v>
      </c>
      <c r="GX2535">
        <f t="shared" si="2031"/>
        <v>0</v>
      </c>
      <c r="HA2535">
        <v>0</v>
      </c>
      <c r="HB2535">
        <v>0</v>
      </c>
      <c r="HC2535">
        <f t="shared" si="2032"/>
        <v>0</v>
      </c>
      <c r="HE2535" t="s">
        <v>3</v>
      </c>
      <c r="HF2535" t="s">
        <v>3</v>
      </c>
      <c r="IK2535">
        <f t="shared" si="2033"/>
        <v>0</v>
      </c>
    </row>
    <row r="2536" spans="1:245" x14ac:dyDescent="0.2">
      <c r="A2536">
        <v>17</v>
      </c>
      <c r="B2536">
        <v>1</v>
      </c>
      <c r="E2536" t="s">
        <v>47</v>
      </c>
      <c r="F2536" t="s">
        <v>48</v>
      </c>
      <c r="G2536" t="s">
        <v>49</v>
      </c>
      <c r="H2536" t="s">
        <v>27</v>
      </c>
      <c r="I2536">
        <v>0</v>
      </c>
      <c r="J2536">
        <v>0</v>
      </c>
      <c r="O2536">
        <f t="shared" si="2003"/>
        <v>0</v>
      </c>
      <c r="P2536">
        <f t="shared" si="2004"/>
        <v>0</v>
      </c>
      <c r="Q2536">
        <f t="shared" si="2005"/>
        <v>0</v>
      </c>
      <c r="R2536">
        <f t="shared" si="2006"/>
        <v>0</v>
      </c>
      <c r="S2536">
        <f t="shared" si="2007"/>
        <v>0</v>
      </c>
      <c r="T2536">
        <f t="shared" si="2008"/>
        <v>0</v>
      </c>
      <c r="U2536">
        <f t="shared" si="2009"/>
        <v>0</v>
      </c>
      <c r="V2536">
        <f t="shared" si="2010"/>
        <v>0</v>
      </c>
      <c r="W2536">
        <f t="shared" si="2011"/>
        <v>0</v>
      </c>
      <c r="X2536">
        <f t="shared" si="2012"/>
        <v>0</v>
      </c>
      <c r="Y2536">
        <f t="shared" si="2013"/>
        <v>0</v>
      </c>
      <c r="AA2536">
        <v>52421674</v>
      </c>
      <c r="AB2536">
        <f t="shared" si="2014"/>
        <v>150.61000000000001</v>
      </c>
      <c r="AC2536">
        <f t="shared" ref="AC2536:AC2541" si="2034">ROUND((ES2536),6)</f>
        <v>150.61000000000001</v>
      </c>
      <c r="AD2536">
        <f t="shared" ref="AD2536:AD2541" si="2035">ROUND((((ET2536)-(EU2536))+AE2536),6)</f>
        <v>0</v>
      </c>
      <c r="AE2536">
        <f t="shared" ref="AE2536:AF2541" si="2036">ROUND((EU2536),6)</f>
        <v>0</v>
      </c>
      <c r="AF2536">
        <f t="shared" si="2036"/>
        <v>0</v>
      </c>
      <c r="AG2536">
        <f t="shared" si="2016"/>
        <v>0</v>
      </c>
      <c r="AH2536">
        <f t="shared" ref="AH2536:AI2541" si="2037">(EW2536)</f>
        <v>0</v>
      </c>
      <c r="AI2536">
        <f t="shared" si="2037"/>
        <v>0</v>
      </c>
      <c r="AJ2536">
        <f t="shared" si="2018"/>
        <v>0</v>
      </c>
      <c r="AK2536">
        <v>150.61000000000001</v>
      </c>
      <c r="AL2536">
        <v>150.61000000000001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1</v>
      </c>
      <c r="AW2536">
        <v>1</v>
      </c>
      <c r="AZ2536">
        <v>1</v>
      </c>
      <c r="BA2536">
        <v>1</v>
      </c>
      <c r="BB2536">
        <v>1</v>
      </c>
      <c r="BC2536">
        <v>1</v>
      </c>
      <c r="BD2536" t="s">
        <v>3</v>
      </c>
      <c r="BE2536" t="s">
        <v>3</v>
      </c>
      <c r="BF2536" t="s">
        <v>3</v>
      </c>
      <c r="BG2536" t="s">
        <v>3</v>
      </c>
      <c r="BH2536">
        <v>3</v>
      </c>
      <c r="BI2536">
        <v>1</v>
      </c>
      <c r="BJ2536" t="s">
        <v>3</v>
      </c>
      <c r="BM2536">
        <v>6001</v>
      </c>
      <c r="BN2536">
        <v>0</v>
      </c>
      <c r="BO2536" t="s">
        <v>3</v>
      </c>
      <c r="BP2536">
        <v>0</v>
      </c>
      <c r="BQ2536">
        <v>0</v>
      </c>
      <c r="BR2536">
        <v>0</v>
      </c>
      <c r="BS2536">
        <v>1</v>
      </c>
      <c r="BT2536">
        <v>1</v>
      </c>
      <c r="BU2536">
        <v>1</v>
      </c>
      <c r="BV2536">
        <v>1</v>
      </c>
      <c r="BW2536">
        <v>1</v>
      </c>
      <c r="BX2536">
        <v>1</v>
      </c>
      <c r="BY2536" t="s">
        <v>3</v>
      </c>
      <c r="BZ2536">
        <v>0</v>
      </c>
      <c r="CA2536">
        <v>0</v>
      </c>
      <c r="CE2536">
        <v>0</v>
      </c>
      <c r="CF2536">
        <v>0</v>
      </c>
      <c r="CG2536">
        <v>0</v>
      </c>
      <c r="CM2536">
        <v>0</v>
      </c>
      <c r="CN2536" t="s">
        <v>3</v>
      </c>
      <c r="CO2536">
        <v>0</v>
      </c>
      <c r="CP2536">
        <f t="shared" si="2019"/>
        <v>0</v>
      </c>
      <c r="CQ2536">
        <f t="shared" si="2020"/>
        <v>150.61000000000001</v>
      </c>
      <c r="CR2536">
        <f t="shared" ref="CR2536:CR2541" si="2038">((((ET2536)*BB2536-(EU2536)*BS2536)+AE2536*BS2536)*AV2536)</f>
        <v>0</v>
      </c>
      <c r="CS2536">
        <f t="shared" si="2021"/>
        <v>0</v>
      </c>
      <c r="CT2536">
        <f t="shared" si="2022"/>
        <v>0</v>
      </c>
      <c r="CU2536">
        <f t="shared" si="2023"/>
        <v>0</v>
      </c>
      <c r="CV2536">
        <f t="shared" si="2024"/>
        <v>0</v>
      </c>
      <c r="CW2536">
        <f t="shared" si="2025"/>
        <v>0</v>
      </c>
      <c r="CX2536">
        <f t="shared" si="2026"/>
        <v>0</v>
      </c>
      <c r="CY2536">
        <f t="shared" si="2027"/>
        <v>0</v>
      </c>
      <c r="CZ2536">
        <f t="shared" si="2028"/>
        <v>0</v>
      </c>
      <c r="DC2536" t="s">
        <v>3</v>
      </c>
      <c r="DD2536" t="s">
        <v>3</v>
      </c>
      <c r="DE2536" t="s">
        <v>3</v>
      </c>
      <c r="DF2536" t="s">
        <v>3</v>
      </c>
      <c r="DG2536" t="s">
        <v>3</v>
      </c>
      <c r="DH2536" t="s">
        <v>3</v>
      </c>
      <c r="DI2536" t="s">
        <v>3</v>
      </c>
      <c r="DJ2536" t="s">
        <v>3</v>
      </c>
      <c r="DK2536" t="s">
        <v>3</v>
      </c>
      <c r="DL2536" t="s">
        <v>3</v>
      </c>
      <c r="DM2536" t="s">
        <v>3</v>
      </c>
      <c r="DN2536">
        <v>0</v>
      </c>
      <c r="DO2536">
        <v>0</v>
      </c>
      <c r="DP2536">
        <v>1</v>
      </c>
      <c r="DQ2536">
        <v>1</v>
      </c>
      <c r="DU2536">
        <v>1009</v>
      </c>
      <c r="DV2536" t="s">
        <v>27</v>
      </c>
      <c r="DW2536" t="s">
        <v>27</v>
      </c>
      <c r="DX2536">
        <v>1000</v>
      </c>
      <c r="EE2536">
        <v>51764353</v>
      </c>
      <c r="EF2536">
        <v>0</v>
      </c>
      <c r="EG2536" t="s">
        <v>50</v>
      </c>
      <c r="EH2536">
        <v>0</v>
      </c>
      <c r="EI2536" t="s">
        <v>3</v>
      </c>
      <c r="EJ2536">
        <v>1</v>
      </c>
      <c r="EK2536">
        <v>6001</v>
      </c>
      <c r="EL2536" t="s">
        <v>51</v>
      </c>
      <c r="EM2536" t="s">
        <v>50</v>
      </c>
      <c r="EO2536" t="s">
        <v>3</v>
      </c>
      <c r="EQ2536">
        <v>0</v>
      </c>
      <c r="ER2536">
        <v>150.61000000000001</v>
      </c>
      <c r="ES2536">
        <v>150.61000000000001</v>
      </c>
      <c r="ET2536">
        <v>0</v>
      </c>
      <c r="EU2536">
        <v>0</v>
      </c>
      <c r="EV2536">
        <v>0</v>
      </c>
      <c r="EW2536">
        <v>0</v>
      </c>
      <c r="EX2536">
        <v>0</v>
      </c>
      <c r="EY2536">
        <v>0</v>
      </c>
      <c r="EZ2536">
        <v>5</v>
      </c>
      <c r="FC2536">
        <v>1</v>
      </c>
      <c r="FD2536">
        <v>18</v>
      </c>
      <c r="FF2536">
        <v>180.73</v>
      </c>
      <c r="FQ2536">
        <v>0</v>
      </c>
      <c r="FR2536">
        <f t="shared" si="2029"/>
        <v>0</v>
      </c>
      <c r="FS2536">
        <v>0</v>
      </c>
      <c r="FX2536">
        <v>0</v>
      </c>
      <c r="FY2536">
        <v>0</v>
      </c>
      <c r="GA2536" t="s">
        <v>52</v>
      </c>
      <c r="GD2536">
        <v>0</v>
      </c>
      <c r="GF2536">
        <v>-611639470</v>
      </c>
      <c r="GG2536">
        <v>2</v>
      </c>
      <c r="GH2536">
        <v>3</v>
      </c>
      <c r="GI2536">
        <v>-2</v>
      </c>
      <c r="GJ2536">
        <v>0</v>
      </c>
      <c r="GK2536">
        <f>ROUND(R2536*(R12)/100,2)</f>
        <v>0</v>
      </c>
      <c r="GL2536">
        <f t="shared" si="2030"/>
        <v>0</v>
      </c>
      <c r="GM2536">
        <f t="shared" ref="GM2536:GM2541" si="2039">ROUND(O2536+X2536+Y2536+GK2536,2)+GX2536</f>
        <v>0</v>
      </c>
      <c r="GN2536">
        <f t="shared" ref="GN2536:GN2541" si="2040">IF(OR(BI2536=0,BI2536=1),ROUND(O2536+X2536+Y2536+GK2536,2),0)</f>
        <v>0</v>
      </c>
      <c r="GO2536">
        <f t="shared" ref="GO2536:GO2541" si="2041">IF(BI2536=2,ROUND(O2536+X2536+Y2536+GK2536,2),0)</f>
        <v>0</v>
      </c>
      <c r="GP2536">
        <f t="shared" ref="GP2536:GP2541" si="2042">IF(BI2536=4,ROUND(O2536+X2536+Y2536+GK2536,2)+GX2536,0)</f>
        <v>0</v>
      </c>
      <c r="GR2536">
        <v>1</v>
      </c>
      <c r="GS2536">
        <v>1</v>
      </c>
      <c r="GT2536">
        <v>0</v>
      </c>
      <c r="GU2536" t="s">
        <v>3</v>
      </c>
      <c r="GV2536">
        <f t="shared" ref="GV2536:GV2541" si="2043">ROUND((GT2536),6)</f>
        <v>0</v>
      </c>
      <c r="GW2536">
        <v>1</v>
      </c>
      <c r="GX2536">
        <f t="shared" si="2031"/>
        <v>0</v>
      </c>
      <c r="HA2536">
        <v>0</v>
      </c>
      <c r="HB2536">
        <v>0</v>
      </c>
      <c r="HC2536">
        <f t="shared" si="2032"/>
        <v>0</v>
      </c>
      <c r="HE2536" t="s">
        <v>53</v>
      </c>
      <c r="HF2536" t="s">
        <v>53</v>
      </c>
      <c r="IK2536">
        <f t="shared" si="2033"/>
        <v>0</v>
      </c>
    </row>
    <row r="2537" spans="1:245" x14ac:dyDescent="0.2">
      <c r="A2537">
        <v>17</v>
      </c>
      <c r="B2537">
        <v>1</v>
      </c>
      <c r="C2537">
        <f>ROW(SmtRes!A841)</f>
        <v>841</v>
      </c>
      <c r="D2537">
        <f>ROW(EtalonRes!A807)</f>
        <v>807</v>
      </c>
      <c r="E2537" t="s">
        <v>54</v>
      </c>
      <c r="F2537" t="s">
        <v>386</v>
      </c>
      <c r="G2537" t="s">
        <v>387</v>
      </c>
      <c r="H2537" t="s">
        <v>132</v>
      </c>
      <c r="I2537">
        <v>0</v>
      </c>
      <c r="J2537">
        <v>0</v>
      </c>
      <c r="O2537">
        <f t="shared" si="2003"/>
        <v>0</v>
      </c>
      <c r="P2537">
        <f t="shared" si="2004"/>
        <v>0</v>
      </c>
      <c r="Q2537">
        <f t="shared" si="2005"/>
        <v>0</v>
      </c>
      <c r="R2537">
        <f t="shared" si="2006"/>
        <v>0</v>
      </c>
      <c r="S2537">
        <f t="shared" si="2007"/>
        <v>0</v>
      </c>
      <c r="T2537">
        <f t="shared" si="2008"/>
        <v>0</v>
      </c>
      <c r="U2537">
        <f t="shared" si="2009"/>
        <v>0</v>
      </c>
      <c r="V2537">
        <f t="shared" si="2010"/>
        <v>0</v>
      </c>
      <c r="W2537">
        <f t="shared" si="2011"/>
        <v>0</v>
      </c>
      <c r="X2537">
        <f t="shared" si="2012"/>
        <v>0</v>
      </c>
      <c r="Y2537">
        <f t="shared" si="2013"/>
        <v>0</v>
      </c>
      <c r="AA2537">
        <v>52421674</v>
      </c>
      <c r="AB2537">
        <f t="shared" si="2014"/>
        <v>280864.57</v>
      </c>
      <c r="AC2537">
        <f t="shared" si="2034"/>
        <v>222479.25</v>
      </c>
      <c r="AD2537">
        <f t="shared" si="2035"/>
        <v>53736.02</v>
      </c>
      <c r="AE2537">
        <f t="shared" si="2036"/>
        <v>21215.13</v>
      </c>
      <c r="AF2537">
        <f t="shared" si="2036"/>
        <v>4649.3</v>
      </c>
      <c r="AG2537">
        <f t="shared" si="2016"/>
        <v>0</v>
      </c>
      <c r="AH2537">
        <f t="shared" si="2037"/>
        <v>24.84</v>
      </c>
      <c r="AI2537">
        <f t="shared" si="2037"/>
        <v>0</v>
      </c>
      <c r="AJ2537">
        <f t="shared" si="2018"/>
        <v>0</v>
      </c>
      <c r="AK2537">
        <v>280864.57</v>
      </c>
      <c r="AL2537">
        <v>222479.25</v>
      </c>
      <c r="AM2537">
        <v>53736.02</v>
      </c>
      <c r="AN2537">
        <v>21215.13</v>
      </c>
      <c r="AO2537">
        <v>4649.3</v>
      </c>
      <c r="AP2537">
        <v>0</v>
      </c>
      <c r="AQ2537">
        <v>24.84</v>
      </c>
      <c r="AR2537">
        <v>0</v>
      </c>
      <c r="AS2537">
        <v>0</v>
      </c>
      <c r="AT2537">
        <v>70</v>
      </c>
      <c r="AU2537">
        <v>10</v>
      </c>
      <c r="AV2537">
        <v>1</v>
      </c>
      <c r="AW2537">
        <v>1</v>
      </c>
      <c r="AZ2537">
        <v>1</v>
      </c>
      <c r="BA2537">
        <v>1</v>
      </c>
      <c r="BB2537">
        <v>1</v>
      </c>
      <c r="BC2537">
        <v>1</v>
      </c>
      <c r="BD2537" t="s">
        <v>3</v>
      </c>
      <c r="BE2537" t="s">
        <v>3</v>
      </c>
      <c r="BF2537" t="s">
        <v>3</v>
      </c>
      <c r="BG2537" t="s">
        <v>3</v>
      </c>
      <c r="BH2537">
        <v>0</v>
      </c>
      <c r="BI2537">
        <v>4</v>
      </c>
      <c r="BJ2537" t="s">
        <v>388</v>
      </c>
      <c r="BM2537">
        <v>0</v>
      </c>
      <c r="BN2537">
        <v>0</v>
      </c>
      <c r="BO2537" t="s">
        <v>3</v>
      </c>
      <c r="BP2537">
        <v>0</v>
      </c>
      <c r="BQ2537">
        <v>1</v>
      </c>
      <c r="BR2537">
        <v>0</v>
      </c>
      <c r="BS2537">
        <v>1</v>
      </c>
      <c r="BT2537">
        <v>1</v>
      </c>
      <c r="BU2537">
        <v>1</v>
      </c>
      <c r="BV2537">
        <v>1</v>
      </c>
      <c r="BW2537">
        <v>1</v>
      </c>
      <c r="BX2537">
        <v>1</v>
      </c>
      <c r="BY2537" t="s">
        <v>3</v>
      </c>
      <c r="BZ2537">
        <v>70</v>
      </c>
      <c r="CA2537">
        <v>10</v>
      </c>
      <c r="CE2537">
        <v>0</v>
      </c>
      <c r="CF2537">
        <v>0</v>
      </c>
      <c r="CG2537">
        <v>0</v>
      </c>
      <c r="CM2537">
        <v>0</v>
      </c>
      <c r="CN2537" t="s">
        <v>3</v>
      </c>
      <c r="CO2537">
        <v>0</v>
      </c>
      <c r="CP2537">
        <f t="shared" si="2019"/>
        <v>0</v>
      </c>
      <c r="CQ2537">
        <f t="shared" si="2020"/>
        <v>222479.25</v>
      </c>
      <c r="CR2537">
        <f t="shared" si="2038"/>
        <v>53736.02</v>
      </c>
      <c r="CS2537">
        <f t="shared" si="2021"/>
        <v>21215.13</v>
      </c>
      <c r="CT2537">
        <f t="shared" si="2022"/>
        <v>4649.3</v>
      </c>
      <c r="CU2537">
        <f t="shared" si="2023"/>
        <v>0</v>
      </c>
      <c r="CV2537">
        <f t="shared" si="2024"/>
        <v>24.84</v>
      </c>
      <c r="CW2537">
        <f t="shared" si="2025"/>
        <v>0</v>
      </c>
      <c r="CX2537">
        <f t="shared" si="2026"/>
        <v>0</v>
      </c>
      <c r="CY2537">
        <f t="shared" si="2027"/>
        <v>0</v>
      </c>
      <c r="CZ2537">
        <f t="shared" si="2028"/>
        <v>0</v>
      </c>
      <c r="DC2537" t="s">
        <v>3</v>
      </c>
      <c r="DD2537" t="s">
        <v>3</v>
      </c>
      <c r="DE2537" t="s">
        <v>3</v>
      </c>
      <c r="DF2537" t="s">
        <v>3</v>
      </c>
      <c r="DG2537" t="s">
        <v>3</v>
      </c>
      <c r="DH2537" t="s">
        <v>3</v>
      </c>
      <c r="DI2537" t="s">
        <v>3</v>
      </c>
      <c r="DJ2537" t="s">
        <v>3</v>
      </c>
      <c r="DK2537" t="s">
        <v>3</v>
      </c>
      <c r="DL2537" t="s">
        <v>3</v>
      </c>
      <c r="DM2537" t="s">
        <v>3</v>
      </c>
      <c r="DN2537">
        <v>0</v>
      </c>
      <c r="DO2537">
        <v>0</v>
      </c>
      <c r="DP2537">
        <v>1</v>
      </c>
      <c r="DQ2537">
        <v>1</v>
      </c>
      <c r="DU2537">
        <v>1007</v>
      </c>
      <c r="DV2537" t="s">
        <v>132</v>
      </c>
      <c r="DW2537" t="s">
        <v>132</v>
      </c>
      <c r="DX2537">
        <v>100</v>
      </c>
      <c r="EE2537">
        <v>51482689</v>
      </c>
      <c r="EF2537">
        <v>1</v>
      </c>
      <c r="EG2537" t="s">
        <v>21</v>
      </c>
      <c r="EH2537">
        <v>0</v>
      </c>
      <c r="EI2537" t="s">
        <v>3</v>
      </c>
      <c r="EJ2537">
        <v>4</v>
      </c>
      <c r="EK2537">
        <v>0</v>
      </c>
      <c r="EL2537" t="s">
        <v>22</v>
      </c>
      <c r="EM2537" t="s">
        <v>23</v>
      </c>
      <c r="EO2537" t="s">
        <v>3</v>
      </c>
      <c r="EQ2537">
        <v>0</v>
      </c>
      <c r="ER2537">
        <v>280864.57</v>
      </c>
      <c r="ES2537">
        <v>222479.25</v>
      </c>
      <c r="ET2537">
        <v>53736.02</v>
      </c>
      <c r="EU2537">
        <v>21215.13</v>
      </c>
      <c r="EV2537">
        <v>4649.3</v>
      </c>
      <c r="EW2537">
        <v>24.84</v>
      </c>
      <c r="EX2537">
        <v>0</v>
      </c>
      <c r="EY2537">
        <v>0</v>
      </c>
      <c r="FQ2537">
        <v>0</v>
      </c>
      <c r="FR2537">
        <f t="shared" si="2029"/>
        <v>0</v>
      </c>
      <c r="FS2537">
        <v>0</v>
      </c>
      <c r="FX2537">
        <v>70</v>
      </c>
      <c r="FY2537">
        <v>10</v>
      </c>
      <c r="GA2537" t="s">
        <v>3</v>
      </c>
      <c r="GD2537">
        <v>0</v>
      </c>
      <c r="GF2537">
        <v>903465972</v>
      </c>
      <c r="GG2537">
        <v>2</v>
      </c>
      <c r="GH2537">
        <v>1</v>
      </c>
      <c r="GI2537">
        <v>-2</v>
      </c>
      <c r="GJ2537">
        <v>0</v>
      </c>
      <c r="GK2537">
        <f>ROUND(R2537*(R12)/100,2)</f>
        <v>0</v>
      </c>
      <c r="GL2537">
        <f t="shared" si="2030"/>
        <v>0</v>
      </c>
      <c r="GM2537">
        <f t="shared" si="2039"/>
        <v>0</v>
      </c>
      <c r="GN2537">
        <f t="shared" si="2040"/>
        <v>0</v>
      </c>
      <c r="GO2537">
        <f t="shared" si="2041"/>
        <v>0</v>
      </c>
      <c r="GP2537">
        <f t="shared" si="2042"/>
        <v>0</v>
      </c>
      <c r="GR2537">
        <v>0</v>
      </c>
      <c r="GS2537">
        <v>3</v>
      </c>
      <c r="GT2537">
        <v>0</v>
      </c>
      <c r="GU2537" t="s">
        <v>3</v>
      </c>
      <c r="GV2537">
        <f t="shared" si="2043"/>
        <v>0</v>
      </c>
      <c r="GW2537">
        <v>1</v>
      </c>
      <c r="GX2537">
        <f t="shared" si="2031"/>
        <v>0</v>
      </c>
      <c r="HA2537">
        <v>0</v>
      </c>
      <c r="HB2537">
        <v>0</v>
      </c>
      <c r="HC2537">
        <f t="shared" si="2032"/>
        <v>0</v>
      </c>
      <c r="HE2537" t="s">
        <v>3</v>
      </c>
      <c r="HF2537" t="s">
        <v>3</v>
      </c>
      <c r="IK2537">
        <f t="shared" si="2033"/>
        <v>0</v>
      </c>
    </row>
    <row r="2538" spans="1:245" x14ac:dyDescent="0.2">
      <c r="A2538">
        <v>17</v>
      </c>
      <c r="B2538">
        <v>1</v>
      </c>
      <c r="C2538">
        <f>ROW(SmtRes!A846)</f>
        <v>846</v>
      </c>
      <c r="D2538">
        <f>ROW(EtalonRes!A811)</f>
        <v>811</v>
      </c>
      <c r="E2538" t="s">
        <v>67</v>
      </c>
      <c r="F2538" t="s">
        <v>68</v>
      </c>
      <c r="G2538" t="s">
        <v>69</v>
      </c>
      <c r="H2538" t="s">
        <v>70</v>
      </c>
      <c r="I2538">
        <v>0</v>
      </c>
      <c r="J2538">
        <v>0</v>
      </c>
      <c r="O2538">
        <f t="shared" si="2003"/>
        <v>0</v>
      </c>
      <c r="P2538">
        <f t="shared" si="2004"/>
        <v>0</v>
      </c>
      <c r="Q2538">
        <f t="shared" si="2005"/>
        <v>0</v>
      </c>
      <c r="R2538">
        <f t="shared" si="2006"/>
        <v>0</v>
      </c>
      <c r="S2538">
        <f t="shared" si="2007"/>
        <v>0</v>
      </c>
      <c r="T2538">
        <f t="shared" si="2008"/>
        <v>0</v>
      </c>
      <c r="U2538">
        <f t="shared" si="2009"/>
        <v>0</v>
      </c>
      <c r="V2538">
        <f t="shared" si="2010"/>
        <v>0</v>
      </c>
      <c r="W2538">
        <f t="shared" si="2011"/>
        <v>0</v>
      </c>
      <c r="X2538">
        <f t="shared" si="2012"/>
        <v>0</v>
      </c>
      <c r="Y2538">
        <f t="shared" si="2013"/>
        <v>0</v>
      </c>
      <c r="AA2538">
        <v>52421674</v>
      </c>
      <c r="AB2538">
        <f t="shared" si="2014"/>
        <v>23966.9</v>
      </c>
      <c r="AC2538">
        <f t="shared" si="2034"/>
        <v>20488.849999999999</v>
      </c>
      <c r="AD2538">
        <f t="shared" si="2035"/>
        <v>1123.06</v>
      </c>
      <c r="AE2538">
        <f t="shared" si="2036"/>
        <v>471.72</v>
      </c>
      <c r="AF2538">
        <f t="shared" si="2036"/>
        <v>2354.9899999999998</v>
      </c>
      <c r="AG2538">
        <f t="shared" si="2016"/>
        <v>0</v>
      </c>
      <c r="AH2538">
        <f t="shared" si="2037"/>
        <v>10.3</v>
      </c>
      <c r="AI2538">
        <f t="shared" si="2037"/>
        <v>0</v>
      </c>
      <c r="AJ2538">
        <f t="shared" si="2018"/>
        <v>0</v>
      </c>
      <c r="AK2538">
        <v>23966.9</v>
      </c>
      <c r="AL2538">
        <v>20488.849999999999</v>
      </c>
      <c r="AM2538">
        <v>1123.06</v>
      </c>
      <c r="AN2538">
        <v>471.72</v>
      </c>
      <c r="AO2538">
        <v>2354.9899999999998</v>
      </c>
      <c r="AP2538">
        <v>0</v>
      </c>
      <c r="AQ2538">
        <v>10.3</v>
      </c>
      <c r="AR2538">
        <v>0</v>
      </c>
      <c r="AS2538">
        <v>0</v>
      </c>
      <c r="AT2538">
        <v>70</v>
      </c>
      <c r="AU2538">
        <v>10</v>
      </c>
      <c r="AV2538">
        <v>1</v>
      </c>
      <c r="AW2538">
        <v>1</v>
      </c>
      <c r="AZ2538">
        <v>1</v>
      </c>
      <c r="BA2538">
        <v>1</v>
      </c>
      <c r="BB2538">
        <v>1</v>
      </c>
      <c r="BC2538">
        <v>1</v>
      </c>
      <c r="BD2538" t="s">
        <v>3</v>
      </c>
      <c r="BE2538" t="s">
        <v>3</v>
      </c>
      <c r="BF2538" t="s">
        <v>3</v>
      </c>
      <c r="BG2538" t="s">
        <v>3</v>
      </c>
      <c r="BH2538">
        <v>0</v>
      </c>
      <c r="BI2538">
        <v>4</v>
      </c>
      <c r="BJ2538" t="s">
        <v>71</v>
      </c>
      <c r="BM2538">
        <v>0</v>
      </c>
      <c r="BN2538">
        <v>0</v>
      </c>
      <c r="BO2538" t="s">
        <v>3</v>
      </c>
      <c r="BP2538">
        <v>0</v>
      </c>
      <c r="BQ2538">
        <v>1</v>
      </c>
      <c r="BR2538">
        <v>0</v>
      </c>
      <c r="BS2538">
        <v>1</v>
      </c>
      <c r="BT2538">
        <v>1</v>
      </c>
      <c r="BU2538">
        <v>1</v>
      </c>
      <c r="BV2538">
        <v>1</v>
      </c>
      <c r="BW2538">
        <v>1</v>
      </c>
      <c r="BX2538">
        <v>1</v>
      </c>
      <c r="BY2538" t="s">
        <v>3</v>
      </c>
      <c r="BZ2538">
        <v>70</v>
      </c>
      <c r="CA2538">
        <v>10</v>
      </c>
      <c r="CE2538">
        <v>0</v>
      </c>
      <c r="CF2538">
        <v>0</v>
      </c>
      <c r="CG2538">
        <v>0</v>
      </c>
      <c r="CM2538">
        <v>0</v>
      </c>
      <c r="CN2538" t="s">
        <v>3</v>
      </c>
      <c r="CO2538">
        <v>0</v>
      </c>
      <c r="CP2538">
        <f t="shared" si="2019"/>
        <v>0</v>
      </c>
      <c r="CQ2538">
        <f t="shared" si="2020"/>
        <v>20488.849999999999</v>
      </c>
      <c r="CR2538">
        <f t="shared" si="2038"/>
        <v>1123.06</v>
      </c>
      <c r="CS2538">
        <f t="shared" si="2021"/>
        <v>471.72</v>
      </c>
      <c r="CT2538">
        <f t="shared" si="2022"/>
        <v>2354.9899999999998</v>
      </c>
      <c r="CU2538">
        <f t="shared" si="2023"/>
        <v>0</v>
      </c>
      <c r="CV2538">
        <f t="shared" si="2024"/>
        <v>10.3</v>
      </c>
      <c r="CW2538">
        <f t="shared" si="2025"/>
        <v>0</v>
      </c>
      <c r="CX2538">
        <f t="shared" si="2026"/>
        <v>0</v>
      </c>
      <c r="CY2538">
        <f t="shared" si="2027"/>
        <v>0</v>
      </c>
      <c r="CZ2538">
        <f t="shared" si="2028"/>
        <v>0</v>
      </c>
      <c r="DC2538" t="s">
        <v>3</v>
      </c>
      <c r="DD2538" t="s">
        <v>3</v>
      </c>
      <c r="DE2538" t="s">
        <v>3</v>
      </c>
      <c r="DF2538" t="s">
        <v>3</v>
      </c>
      <c r="DG2538" t="s">
        <v>3</v>
      </c>
      <c r="DH2538" t="s">
        <v>3</v>
      </c>
      <c r="DI2538" t="s">
        <v>3</v>
      </c>
      <c r="DJ2538" t="s">
        <v>3</v>
      </c>
      <c r="DK2538" t="s">
        <v>3</v>
      </c>
      <c r="DL2538" t="s">
        <v>3</v>
      </c>
      <c r="DM2538" t="s">
        <v>3</v>
      </c>
      <c r="DN2538">
        <v>0</v>
      </c>
      <c r="DO2538">
        <v>0</v>
      </c>
      <c r="DP2538">
        <v>1</v>
      </c>
      <c r="DQ2538">
        <v>1</v>
      </c>
      <c r="DU2538">
        <v>1005</v>
      </c>
      <c r="DV2538" t="s">
        <v>70</v>
      </c>
      <c r="DW2538" t="s">
        <v>70</v>
      </c>
      <c r="DX2538">
        <v>100</v>
      </c>
      <c r="EE2538">
        <v>51482689</v>
      </c>
      <c r="EF2538">
        <v>1</v>
      </c>
      <c r="EG2538" t="s">
        <v>21</v>
      </c>
      <c r="EH2538">
        <v>0</v>
      </c>
      <c r="EI2538" t="s">
        <v>3</v>
      </c>
      <c r="EJ2538">
        <v>4</v>
      </c>
      <c r="EK2538">
        <v>0</v>
      </c>
      <c r="EL2538" t="s">
        <v>22</v>
      </c>
      <c r="EM2538" t="s">
        <v>23</v>
      </c>
      <c r="EO2538" t="s">
        <v>3</v>
      </c>
      <c r="EQ2538">
        <v>0</v>
      </c>
      <c r="ER2538">
        <v>23966.9</v>
      </c>
      <c r="ES2538">
        <v>20488.849999999999</v>
      </c>
      <c r="ET2538">
        <v>1123.06</v>
      </c>
      <c r="EU2538">
        <v>471.72</v>
      </c>
      <c r="EV2538">
        <v>2354.9899999999998</v>
      </c>
      <c r="EW2538">
        <v>10.3</v>
      </c>
      <c r="EX2538">
        <v>0</v>
      </c>
      <c r="EY2538">
        <v>0</v>
      </c>
      <c r="FQ2538">
        <v>0</v>
      </c>
      <c r="FR2538">
        <f t="shared" si="2029"/>
        <v>0</v>
      </c>
      <c r="FS2538">
        <v>0</v>
      </c>
      <c r="FX2538">
        <v>70</v>
      </c>
      <c r="FY2538">
        <v>10</v>
      </c>
      <c r="GA2538" t="s">
        <v>3</v>
      </c>
      <c r="GD2538">
        <v>0</v>
      </c>
      <c r="GF2538">
        <v>1620255239</v>
      </c>
      <c r="GG2538">
        <v>2</v>
      </c>
      <c r="GH2538">
        <v>1</v>
      </c>
      <c r="GI2538">
        <v>-2</v>
      </c>
      <c r="GJ2538">
        <v>0</v>
      </c>
      <c r="GK2538">
        <f>ROUND(R2538*(R12)/100,2)</f>
        <v>0</v>
      </c>
      <c r="GL2538">
        <f t="shared" si="2030"/>
        <v>0</v>
      </c>
      <c r="GM2538">
        <f t="shared" si="2039"/>
        <v>0</v>
      </c>
      <c r="GN2538">
        <f t="shared" si="2040"/>
        <v>0</v>
      </c>
      <c r="GO2538">
        <f t="shared" si="2041"/>
        <v>0</v>
      </c>
      <c r="GP2538">
        <f t="shared" si="2042"/>
        <v>0</v>
      </c>
      <c r="GR2538">
        <v>0</v>
      </c>
      <c r="GS2538">
        <v>3</v>
      </c>
      <c r="GT2538">
        <v>0</v>
      </c>
      <c r="GU2538" t="s">
        <v>3</v>
      </c>
      <c r="GV2538">
        <f t="shared" si="2043"/>
        <v>0</v>
      </c>
      <c r="GW2538">
        <v>1</v>
      </c>
      <c r="GX2538">
        <f t="shared" si="2031"/>
        <v>0</v>
      </c>
      <c r="HA2538">
        <v>0</v>
      </c>
      <c r="HB2538">
        <v>0</v>
      </c>
      <c r="HC2538">
        <f t="shared" si="2032"/>
        <v>0</v>
      </c>
      <c r="HE2538" t="s">
        <v>3</v>
      </c>
      <c r="HF2538" t="s">
        <v>3</v>
      </c>
      <c r="IK2538">
        <f t="shared" si="2033"/>
        <v>0</v>
      </c>
    </row>
    <row r="2539" spans="1:245" x14ac:dyDescent="0.2">
      <c r="A2539">
        <v>18</v>
      </c>
      <c r="B2539">
        <v>1</v>
      </c>
      <c r="C2539">
        <v>846</v>
      </c>
      <c r="E2539" t="s">
        <v>72</v>
      </c>
      <c r="F2539" t="s">
        <v>64</v>
      </c>
      <c r="G2539" t="s">
        <v>65</v>
      </c>
      <c r="H2539" t="s">
        <v>27</v>
      </c>
      <c r="I2539">
        <f>I2538*J2539</f>
        <v>0</v>
      </c>
      <c r="J2539">
        <v>-7.14</v>
      </c>
      <c r="O2539">
        <f t="shared" si="2003"/>
        <v>0</v>
      </c>
      <c r="P2539">
        <f t="shared" si="2004"/>
        <v>0</v>
      </c>
      <c r="Q2539">
        <f t="shared" si="2005"/>
        <v>0</v>
      </c>
      <c r="R2539">
        <f t="shared" si="2006"/>
        <v>0</v>
      </c>
      <c r="S2539">
        <f t="shared" si="2007"/>
        <v>0</v>
      </c>
      <c r="T2539">
        <f t="shared" si="2008"/>
        <v>0</v>
      </c>
      <c r="U2539">
        <f t="shared" si="2009"/>
        <v>0</v>
      </c>
      <c r="V2539">
        <f t="shared" si="2010"/>
        <v>0</v>
      </c>
      <c r="W2539">
        <f t="shared" si="2011"/>
        <v>0</v>
      </c>
      <c r="X2539">
        <f t="shared" si="2012"/>
        <v>0</v>
      </c>
      <c r="Y2539">
        <f t="shared" si="2013"/>
        <v>0</v>
      </c>
      <c r="AA2539">
        <v>52421674</v>
      </c>
      <c r="AB2539">
        <f t="shared" si="2014"/>
        <v>2652.04</v>
      </c>
      <c r="AC2539">
        <f t="shared" si="2034"/>
        <v>2652.04</v>
      </c>
      <c r="AD2539">
        <f t="shared" si="2035"/>
        <v>0</v>
      </c>
      <c r="AE2539">
        <f t="shared" si="2036"/>
        <v>0</v>
      </c>
      <c r="AF2539">
        <f t="shared" si="2036"/>
        <v>0</v>
      </c>
      <c r="AG2539">
        <f t="shared" si="2016"/>
        <v>0</v>
      </c>
      <c r="AH2539">
        <f t="shared" si="2037"/>
        <v>0</v>
      </c>
      <c r="AI2539">
        <f t="shared" si="2037"/>
        <v>0</v>
      </c>
      <c r="AJ2539">
        <f t="shared" si="2018"/>
        <v>0</v>
      </c>
      <c r="AK2539">
        <v>2652.04</v>
      </c>
      <c r="AL2539">
        <v>2652.04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70</v>
      </c>
      <c r="AU2539">
        <v>10</v>
      </c>
      <c r="AV2539">
        <v>1</v>
      </c>
      <c r="AW2539">
        <v>1</v>
      </c>
      <c r="AZ2539">
        <v>1</v>
      </c>
      <c r="BA2539">
        <v>1</v>
      </c>
      <c r="BB2539">
        <v>1</v>
      </c>
      <c r="BC2539">
        <v>1</v>
      </c>
      <c r="BD2539" t="s">
        <v>3</v>
      </c>
      <c r="BE2539" t="s">
        <v>3</v>
      </c>
      <c r="BF2539" t="s">
        <v>3</v>
      </c>
      <c r="BG2539" t="s">
        <v>3</v>
      </c>
      <c r="BH2539">
        <v>3</v>
      </c>
      <c r="BI2539">
        <v>4</v>
      </c>
      <c r="BJ2539" t="s">
        <v>66</v>
      </c>
      <c r="BM2539">
        <v>0</v>
      </c>
      <c r="BN2539">
        <v>0</v>
      </c>
      <c r="BO2539" t="s">
        <v>3</v>
      </c>
      <c r="BP2539">
        <v>0</v>
      </c>
      <c r="BQ2539">
        <v>1</v>
      </c>
      <c r="BR2539">
        <v>1</v>
      </c>
      <c r="BS2539">
        <v>1</v>
      </c>
      <c r="BT2539">
        <v>1</v>
      </c>
      <c r="BU2539">
        <v>1</v>
      </c>
      <c r="BV2539">
        <v>1</v>
      </c>
      <c r="BW2539">
        <v>1</v>
      </c>
      <c r="BX2539">
        <v>1</v>
      </c>
      <c r="BY2539" t="s">
        <v>3</v>
      </c>
      <c r="BZ2539">
        <v>70</v>
      </c>
      <c r="CA2539">
        <v>10</v>
      </c>
      <c r="CE2539">
        <v>0</v>
      </c>
      <c r="CF2539">
        <v>0</v>
      </c>
      <c r="CG2539">
        <v>0</v>
      </c>
      <c r="CM2539">
        <v>0</v>
      </c>
      <c r="CN2539" t="s">
        <v>3</v>
      </c>
      <c r="CO2539">
        <v>0</v>
      </c>
      <c r="CP2539">
        <f t="shared" si="2019"/>
        <v>0</v>
      </c>
      <c r="CQ2539">
        <f t="shared" si="2020"/>
        <v>2652.04</v>
      </c>
      <c r="CR2539">
        <f t="shared" si="2038"/>
        <v>0</v>
      </c>
      <c r="CS2539">
        <f t="shared" si="2021"/>
        <v>0</v>
      </c>
      <c r="CT2539">
        <f t="shared" si="2022"/>
        <v>0</v>
      </c>
      <c r="CU2539">
        <f t="shared" si="2023"/>
        <v>0</v>
      </c>
      <c r="CV2539">
        <f t="shared" si="2024"/>
        <v>0</v>
      </c>
      <c r="CW2539">
        <f t="shared" si="2025"/>
        <v>0</v>
      </c>
      <c r="CX2539">
        <f t="shared" si="2026"/>
        <v>0</v>
      </c>
      <c r="CY2539">
        <f t="shared" si="2027"/>
        <v>0</v>
      </c>
      <c r="CZ2539">
        <f t="shared" si="2028"/>
        <v>0</v>
      </c>
      <c r="DC2539" t="s">
        <v>3</v>
      </c>
      <c r="DD2539" t="s">
        <v>3</v>
      </c>
      <c r="DE2539" t="s">
        <v>3</v>
      </c>
      <c r="DF2539" t="s">
        <v>3</v>
      </c>
      <c r="DG2539" t="s">
        <v>3</v>
      </c>
      <c r="DH2539" t="s">
        <v>3</v>
      </c>
      <c r="DI2539" t="s">
        <v>3</v>
      </c>
      <c r="DJ2539" t="s">
        <v>3</v>
      </c>
      <c r="DK2539" t="s">
        <v>3</v>
      </c>
      <c r="DL2539" t="s">
        <v>3</v>
      </c>
      <c r="DM2539" t="s">
        <v>3</v>
      </c>
      <c r="DN2539">
        <v>0</v>
      </c>
      <c r="DO2539">
        <v>0</v>
      </c>
      <c r="DP2539">
        <v>1</v>
      </c>
      <c r="DQ2539">
        <v>1</v>
      </c>
      <c r="DU2539">
        <v>1009</v>
      </c>
      <c r="DV2539" t="s">
        <v>27</v>
      </c>
      <c r="DW2539" t="s">
        <v>27</v>
      </c>
      <c r="DX2539">
        <v>1000</v>
      </c>
      <c r="EE2539">
        <v>51482689</v>
      </c>
      <c r="EF2539">
        <v>1</v>
      </c>
      <c r="EG2539" t="s">
        <v>21</v>
      </c>
      <c r="EH2539">
        <v>0</v>
      </c>
      <c r="EI2539" t="s">
        <v>3</v>
      </c>
      <c r="EJ2539">
        <v>4</v>
      </c>
      <c r="EK2539">
        <v>0</v>
      </c>
      <c r="EL2539" t="s">
        <v>22</v>
      </c>
      <c r="EM2539" t="s">
        <v>23</v>
      </c>
      <c r="EO2539" t="s">
        <v>3</v>
      </c>
      <c r="EQ2539">
        <v>32768</v>
      </c>
      <c r="ER2539">
        <v>2652.04</v>
      </c>
      <c r="ES2539">
        <v>2652.04</v>
      </c>
      <c r="ET2539">
        <v>0</v>
      </c>
      <c r="EU2539">
        <v>0</v>
      </c>
      <c r="EV2539">
        <v>0</v>
      </c>
      <c r="EW2539">
        <v>0</v>
      </c>
      <c r="EX2539">
        <v>0</v>
      </c>
      <c r="FQ2539">
        <v>0</v>
      </c>
      <c r="FR2539">
        <f t="shared" si="2029"/>
        <v>0</v>
      </c>
      <c r="FS2539">
        <v>0</v>
      </c>
      <c r="FX2539">
        <v>70</v>
      </c>
      <c r="FY2539">
        <v>10</v>
      </c>
      <c r="GA2539" t="s">
        <v>3</v>
      </c>
      <c r="GD2539">
        <v>0</v>
      </c>
      <c r="GF2539">
        <v>-740831190</v>
      </c>
      <c r="GG2539">
        <v>2</v>
      </c>
      <c r="GH2539">
        <v>1</v>
      </c>
      <c r="GI2539">
        <v>-2</v>
      </c>
      <c r="GJ2539">
        <v>0</v>
      </c>
      <c r="GK2539">
        <f>ROUND(R2539*(R12)/100,2)</f>
        <v>0</v>
      </c>
      <c r="GL2539">
        <f t="shared" si="2030"/>
        <v>0</v>
      </c>
      <c r="GM2539">
        <f t="shared" si="2039"/>
        <v>0</v>
      </c>
      <c r="GN2539">
        <f t="shared" si="2040"/>
        <v>0</v>
      </c>
      <c r="GO2539">
        <f t="shared" si="2041"/>
        <v>0</v>
      </c>
      <c r="GP2539">
        <f t="shared" si="2042"/>
        <v>0</v>
      </c>
      <c r="GR2539">
        <v>0</v>
      </c>
      <c r="GS2539">
        <v>3</v>
      </c>
      <c r="GT2539">
        <v>0</v>
      </c>
      <c r="GU2539" t="s">
        <v>3</v>
      </c>
      <c r="GV2539">
        <f t="shared" si="2043"/>
        <v>0</v>
      </c>
      <c r="GW2539">
        <v>1</v>
      </c>
      <c r="GX2539">
        <f t="shared" si="2031"/>
        <v>0</v>
      </c>
      <c r="HA2539">
        <v>0</v>
      </c>
      <c r="HB2539">
        <v>0</v>
      </c>
      <c r="HC2539">
        <f t="shared" si="2032"/>
        <v>0</v>
      </c>
      <c r="HE2539" t="s">
        <v>3</v>
      </c>
      <c r="HF2539" t="s">
        <v>3</v>
      </c>
      <c r="IK2539">
        <f t="shared" si="2033"/>
        <v>0</v>
      </c>
    </row>
    <row r="2540" spans="1:245" x14ac:dyDescent="0.2">
      <c r="A2540">
        <v>18</v>
      </c>
      <c r="B2540">
        <v>1</v>
      </c>
      <c r="C2540">
        <v>845</v>
      </c>
      <c r="E2540" t="s">
        <v>73</v>
      </c>
      <c r="F2540" t="s">
        <v>64</v>
      </c>
      <c r="G2540" t="s">
        <v>65</v>
      </c>
      <c r="H2540" t="s">
        <v>27</v>
      </c>
      <c r="I2540">
        <f>I2538*J2540</f>
        <v>0</v>
      </c>
      <c r="J2540">
        <v>11.9</v>
      </c>
      <c r="O2540">
        <f t="shared" si="2003"/>
        <v>0</v>
      </c>
      <c r="P2540">
        <f t="shared" si="2004"/>
        <v>0</v>
      </c>
      <c r="Q2540">
        <f t="shared" si="2005"/>
        <v>0</v>
      </c>
      <c r="R2540">
        <f t="shared" si="2006"/>
        <v>0</v>
      </c>
      <c r="S2540">
        <f t="shared" si="2007"/>
        <v>0</v>
      </c>
      <c r="T2540">
        <f t="shared" si="2008"/>
        <v>0</v>
      </c>
      <c r="U2540">
        <f t="shared" si="2009"/>
        <v>0</v>
      </c>
      <c r="V2540">
        <f t="shared" si="2010"/>
        <v>0</v>
      </c>
      <c r="W2540">
        <f t="shared" si="2011"/>
        <v>0</v>
      </c>
      <c r="X2540">
        <f t="shared" si="2012"/>
        <v>0</v>
      </c>
      <c r="Y2540">
        <f t="shared" si="2013"/>
        <v>0</v>
      </c>
      <c r="AA2540">
        <v>52421674</v>
      </c>
      <c r="AB2540">
        <f t="shared" si="2014"/>
        <v>2652.04</v>
      </c>
      <c r="AC2540">
        <f t="shared" si="2034"/>
        <v>2652.04</v>
      </c>
      <c r="AD2540">
        <f t="shared" si="2035"/>
        <v>0</v>
      </c>
      <c r="AE2540">
        <f t="shared" si="2036"/>
        <v>0</v>
      </c>
      <c r="AF2540">
        <f t="shared" si="2036"/>
        <v>0</v>
      </c>
      <c r="AG2540">
        <f t="shared" si="2016"/>
        <v>0</v>
      </c>
      <c r="AH2540">
        <f t="shared" si="2037"/>
        <v>0</v>
      </c>
      <c r="AI2540">
        <f t="shared" si="2037"/>
        <v>0</v>
      </c>
      <c r="AJ2540">
        <f t="shared" si="2018"/>
        <v>0</v>
      </c>
      <c r="AK2540">
        <v>2652.04</v>
      </c>
      <c r="AL2540">
        <v>2652.04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70</v>
      </c>
      <c r="AU2540">
        <v>10</v>
      </c>
      <c r="AV2540">
        <v>1</v>
      </c>
      <c r="AW2540">
        <v>1</v>
      </c>
      <c r="AZ2540">
        <v>1</v>
      </c>
      <c r="BA2540">
        <v>1</v>
      </c>
      <c r="BB2540">
        <v>1</v>
      </c>
      <c r="BC2540">
        <v>1</v>
      </c>
      <c r="BD2540" t="s">
        <v>3</v>
      </c>
      <c r="BE2540" t="s">
        <v>3</v>
      </c>
      <c r="BF2540" t="s">
        <v>3</v>
      </c>
      <c r="BG2540" t="s">
        <v>3</v>
      </c>
      <c r="BH2540">
        <v>3</v>
      </c>
      <c r="BI2540">
        <v>4</v>
      </c>
      <c r="BJ2540" t="s">
        <v>66</v>
      </c>
      <c r="BM2540">
        <v>0</v>
      </c>
      <c r="BN2540">
        <v>0</v>
      </c>
      <c r="BO2540" t="s">
        <v>3</v>
      </c>
      <c r="BP2540">
        <v>0</v>
      </c>
      <c r="BQ2540">
        <v>1</v>
      </c>
      <c r="BR2540">
        <v>0</v>
      </c>
      <c r="BS2540">
        <v>1</v>
      </c>
      <c r="BT2540">
        <v>1</v>
      </c>
      <c r="BU2540">
        <v>1</v>
      </c>
      <c r="BV2540">
        <v>1</v>
      </c>
      <c r="BW2540">
        <v>1</v>
      </c>
      <c r="BX2540">
        <v>1</v>
      </c>
      <c r="BY2540" t="s">
        <v>3</v>
      </c>
      <c r="BZ2540">
        <v>70</v>
      </c>
      <c r="CA2540">
        <v>10</v>
      </c>
      <c r="CE2540">
        <v>0</v>
      </c>
      <c r="CF2540">
        <v>0</v>
      </c>
      <c r="CG2540">
        <v>0</v>
      </c>
      <c r="CM2540">
        <v>0</v>
      </c>
      <c r="CN2540" t="s">
        <v>3</v>
      </c>
      <c r="CO2540">
        <v>0</v>
      </c>
      <c r="CP2540">
        <f t="shared" si="2019"/>
        <v>0</v>
      </c>
      <c r="CQ2540">
        <f t="shared" si="2020"/>
        <v>2652.04</v>
      </c>
      <c r="CR2540">
        <f t="shared" si="2038"/>
        <v>0</v>
      </c>
      <c r="CS2540">
        <f t="shared" si="2021"/>
        <v>0</v>
      </c>
      <c r="CT2540">
        <f t="shared" si="2022"/>
        <v>0</v>
      </c>
      <c r="CU2540">
        <f t="shared" si="2023"/>
        <v>0</v>
      </c>
      <c r="CV2540">
        <f t="shared" si="2024"/>
        <v>0</v>
      </c>
      <c r="CW2540">
        <f t="shared" si="2025"/>
        <v>0</v>
      </c>
      <c r="CX2540">
        <f t="shared" si="2026"/>
        <v>0</v>
      </c>
      <c r="CY2540">
        <f t="shared" si="2027"/>
        <v>0</v>
      </c>
      <c r="CZ2540">
        <f t="shared" si="2028"/>
        <v>0</v>
      </c>
      <c r="DC2540" t="s">
        <v>3</v>
      </c>
      <c r="DD2540" t="s">
        <v>3</v>
      </c>
      <c r="DE2540" t="s">
        <v>3</v>
      </c>
      <c r="DF2540" t="s">
        <v>3</v>
      </c>
      <c r="DG2540" t="s">
        <v>3</v>
      </c>
      <c r="DH2540" t="s">
        <v>3</v>
      </c>
      <c r="DI2540" t="s">
        <v>3</v>
      </c>
      <c r="DJ2540" t="s">
        <v>3</v>
      </c>
      <c r="DK2540" t="s">
        <v>3</v>
      </c>
      <c r="DL2540" t="s">
        <v>3</v>
      </c>
      <c r="DM2540" t="s">
        <v>3</v>
      </c>
      <c r="DN2540">
        <v>0</v>
      </c>
      <c r="DO2540">
        <v>0</v>
      </c>
      <c r="DP2540">
        <v>1</v>
      </c>
      <c r="DQ2540">
        <v>1</v>
      </c>
      <c r="DU2540">
        <v>1009</v>
      </c>
      <c r="DV2540" t="s">
        <v>27</v>
      </c>
      <c r="DW2540" t="s">
        <v>27</v>
      </c>
      <c r="DX2540">
        <v>1000</v>
      </c>
      <c r="EE2540">
        <v>51482689</v>
      </c>
      <c r="EF2540">
        <v>1</v>
      </c>
      <c r="EG2540" t="s">
        <v>21</v>
      </c>
      <c r="EH2540">
        <v>0</v>
      </c>
      <c r="EI2540" t="s">
        <v>3</v>
      </c>
      <c r="EJ2540">
        <v>4</v>
      </c>
      <c r="EK2540">
        <v>0</v>
      </c>
      <c r="EL2540" t="s">
        <v>22</v>
      </c>
      <c r="EM2540" t="s">
        <v>23</v>
      </c>
      <c r="EO2540" t="s">
        <v>3</v>
      </c>
      <c r="EQ2540">
        <v>0</v>
      </c>
      <c r="ER2540">
        <v>2652.04</v>
      </c>
      <c r="ES2540">
        <v>2652.04</v>
      </c>
      <c r="ET2540">
        <v>0</v>
      </c>
      <c r="EU2540">
        <v>0</v>
      </c>
      <c r="EV2540">
        <v>0</v>
      </c>
      <c r="EW2540">
        <v>0</v>
      </c>
      <c r="EX2540">
        <v>0</v>
      </c>
      <c r="FQ2540">
        <v>0</v>
      </c>
      <c r="FR2540">
        <f t="shared" si="2029"/>
        <v>0</v>
      </c>
      <c r="FS2540">
        <v>0</v>
      </c>
      <c r="FX2540">
        <v>70</v>
      </c>
      <c r="FY2540">
        <v>10</v>
      </c>
      <c r="GA2540" t="s">
        <v>3</v>
      </c>
      <c r="GD2540">
        <v>0</v>
      </c>
      <c r="GF2540">
        <v>-740831190</v>
      </c>
      <c r="GG2540">
        <v>2</v>
      </c>
      <c r="GH2540">
        <v>1</v>
      </c>
      <c r="GI2540">
        <v>-2</v>
      </c>
      <c r="GJ2540">
        <v>0</v>
      </c>
      <c r="GK2540">
        <f>ROUND(R2540*(R12)/100,2)</f>
        <v>0</v>
      </c>
      <c r="GL2540">
        <f t="shared" si="2030"/>
        <v>0</v>
      </c>
      <c r="GM2540">
        <f t="shared" si="2039"/>
        <v>0</v>
      </c>
      <c r="GN2540">
        <f t="shared" si="2040"/>
        <v>0</v>
      </c>
      <c r="GO2540">
        <f t="shared" si="2041"/>
        <v>0</v>
      </c>
      <c r="GP2540">
        <f t="shared" si="2042"/>
        <v>0</v>
      </c>
      <c r="GR2540">
        <v>0</v>
      </c>
      <c r="GS2540">
        <v>3</v>
      </c>
      <c r="GT2540">
        <v>0</v>
      </c>
      <c r="GU2540" t="s">
        <v>3</v>
      </c>
      <c r="GV2540">
        <f t="shared" si="2043"/>
        <v>0</v>
      </c>
      <c r="GW2540">
        <v>1</v>
      </c>
      <c r="GX2540">
        <f t="shared" si="2031"/>
        <v>0</v>
      </c>
      <c r="HA2540">
        <v>0</v>
      </c>
      <c r="HB2540">
        <v>0</v>
      </c>
      <c r="HC2540">
        <f t="shared" si="2032"/>
        <v>0</v>
      </c>
      <c r="HE2540" t="s">
        <v>3</v>
      </c>
      <c r="HF2540" t="s">
        <v>3</v>
      </c>
      <c r="IK2540">
        <f t="shared" si="2033"/>
        <v>0</v>
      </c>
    </row>
    <row r="2541" spans="1:245" x14ac:dyDescent="0.2">
      <c r="A2541">
        <v>17</v>
      </c>
      <c r="B2541">
        <v>1</v>
      </c>
      <c r="C2541">
        <f>ROW(SmtRes!A850)</f>
        <v>850</v>
      </c>
      <c r="D2541">
        <f>ROW(EtalonRes!A815)</f>
        <v>815</v>
      </c>
      <c r="E2541" t="s">
        <v>129</v>
      </c>
      <c r="F2541" t="s">
        <v>389</v>
      </c>
      <c r="G2541" t="s">
        <v>390</v>
      </c>
      <c r="H2541" t="s">
        <v>147</v>
      </c>
      <c r="I2541">
        <v>0</v>
      </c>
      <c r="J2541">
        <v>0</v>
      </c>
      <c r="O2541">
        <f t="shared" si="2003"/>
        <v>0</v>
      </c>
      <c r="P2541">
        <f t="shared" si="2004"/>
        <v>0</v>
      </c>
      <c r="Q2541">
        <f t="shared" si="2005"/>
        <v>0</v>
      </c>
      <c r="R2541">
        <f t="shared" si="2006"/>
        <v>0</v>
      </c>
      <c r="S2541">
        <f t="shared" si="2007"/>
        <v>0</v>
      </c>
      <c r="T2541">
        <f t="shared" si="2008"/>
        <v>0</v>
      </c>
      <c r="U2541">
        <f t="shared" si="2009"/>
        <v>0</v>
      </c>
      <c r="V2541">
        <f t="shared" si="2010"/>
        <v>0</v>
      </c>
      <c r="W2541">
        <f t="shared" si="2011"/>
        <v>0</v>
      </c>
      <c r="X2541">
        <f t="shared" si="2012"/>
        <v>0</v>
      </c>
      <c r="Y2541">
        <f t="shared" si="2013"/>
        <v>0</v>
      </c>
      <c r="AA2541">
        <v>52421674</v>
      </c>
      <c r="AB2541">
        <f t="shared" si="2014"/>
        <v>71686.240000000005</v>
      </c>
      <c r="AC2541">
        <f t="shared" si="2034"/>
        <v>55802.41</v>
      </c>
      <c r="AD2541">
        <f t="shared" si="2035"/>
        <v>0</v>
      </c>
      <c r="AE2541">
        <f t="shared" si="2036"/>
        <v>0</v>
      </c>
      <c r="AF2541">
        <f t="shared" si="2036"/>
        <v>15883.83</v>
      </c>
      <c r="AG2541">
        <f t="shared" si="2016"/>
        <v>0</v>
      </c>
      <c r="AH2541">
        <f t="shared" si="2037"/>
        <v>80.27</v>
      </c>
      <c r="AI2541">
        <f t="shared" si="2037"/>
        <v>0</v>
      </c>
      <c r="AJ2541">
        <f t="shared" si="2018"/>
        <v>0</v>
      </c>
      <c r="AK2541">
        <v>71686.240000000005</v>
      </c>
      <c r="AL2541">
        <v>55802.41</v>
      </c>
      <c r="AM2541">
        <v>0</v>
      </c>
      <c r="AN2541">
        <v>0</v>
      </c>
      <c r="AO2541">
        <v>15883.83</v>
      </c>
      <c r="AP2541">
        <v>0</v>
      </c>
      <c r="AQ2541">
        <v>80.27</v>
      </c>
      <c r="AR2541">
        <v>0</v>
      </c>
      <c r="AS2541">
        <v>0</v>
      </c>
      <c r="AT2541">
        <v>70</v>
      </c>
      <c r="AU2541">
        <v>10</v>
      </c>
      <c r="AV2541">
        <v>1</v>
      </c>
      <c r="AW2541">
        <v>1</v>
      </c>
      <c r="AZ2541">
        <v>1</v>
      </c>
      <c r="BA2541">
        <v>1</v>
      </c>
      <c r="BB2541">
        <v>1</v>
      </c>
      <c r="BC2541">
        <v>1</v>
      </c>
      <c r="BD2541" t="s">
        <v>3</v>
      </c>
      <c r="BE2541" t="s">
        <v>3</v>
      </c>
      <c r="BF2541" t="s">
        <v>3</v>
      </c>
      <c r="BG2541" t="s">
        <v>3</v>
      </c>
      <c r="BH2541">
        <v>0</v>
      </c>
      <c r="BI2541">
        <v>4</v>
      </c>
      <c r="BJ2541" t="s">
        <v>391</v>
      </c>
      <c r="BM2541">
        <v>0</v>
      </c>
      <c r="BN2541">
        <v>0</v>
      </c>
      <c r="BO2541" t="s">
        <v>3</v>
      </c>
      <c r="BP2541">
        <v>0</v>
      </c>
      <c r="BQ2541">
        <v>1</v>
      </c>
      <c r="BR2541">
        <v>0</v>
      </c>
      <c r="BS2541">
        <v>1</v>
      </c>
      <c r="BT2541">
        <v>1</v>
      </c>
      <c r="BU2541">
        <v>1</v>
      </c>
      <c r="BV2541">
        <v>1</v>
      </c>
      <c r="BW2541">
        <v>1</v>
      </c>
      <c r="BX2541">
        <v>1</v>
      </c>
      <c r="BY2541" t="s">
        <v>3</v>
      </c>
      <c r="BZ2541">
        <v>70</v>
      </c>
      <c r="CA2541">
        <v>10</v>
      </c>
      <c r="CE2541">
        <v>0</v>
      </c>
      <c r="CF2541">
        <v>0</v>
      </c>
      <c r="CG2541">
        <v>0</v>
      </c>
      <c r="CM2541">
        <v>0</v>
      </c>
      <c r="CN2541" t="s">
        <v>3</v>
      </c>
      <c r="CO2541">
        <v>0</v>
      </c>
      <c r="CP2541">
        <f t="shared" si="2019"/>
        <v>0</v>
      </c>
      <c r="CQ2541">
        <f t="shared" si="2020"/>
        <v>55802.41</v>
      </c>
      <c r="CR2541">
        <f t="shared" si="2038"/>
        <v>0</v>
      </c>
      <c r="CS2541">
        <f t="shared" si="2021"/>
        <v>0</v>
      </c>
      <c r="CT2541">
        <f t="shared" si="2022"/>
        <v>15883.83</v>
      </c>
      <c r="CU2541">
        <f t="shared" si="2023"/>
        <v>0</v>
      </c>
      <c r="CV2541">
        <f t="shared" si="2024"/>
        <v>80.27</v>
      </c>
      <c r="CW2541">
        <f t="shared" si="2025"/>
        <v>0</v>
      </c>
      <c r="CX2541">
        <f t="shared" si="2026"/>
        <v>0</v>
      </c>
      <c r="CY2541">
        <f t="shared" si="2027"/>
        <v>0</v>
      </c>
      <c r="CZ2541">
        <f t="shared" si="2028"/>
        <v>0</v>
      </c>
      <c r="DC2541" t="s">
        <v>3</v>
      </c>
      <c r="DD2541" t="s">
        <v>3</v>
      </c>
      <c r="DE2541" t="s">
        <v>3</v>
      </c>
      <c r="DF2541" t="s">
        <v>3</v>
      </c>
      <c r="DG2541" t="s">
        <v>3</v>
      </c>
      <c r="DH2541" t="s">
        <v>3</v>
      </c>
      <c r="DI2541" t="s">
        <v>3</v>
      </c>
      <c r="DJ2541" t="s">
        <v>3</v>
      </c>
      <c r="DK2541" t="s">
        <v>3</v>
      </c>
      <c r="DL2541" t="s">
        <v>3</v>
      </c>
      <c r="DM2541" t="s">
        <v>3</v>
      </c>
      <c r="DN2541">
        <v>0</v>
      </c>
      <c r="DO2541">
        <v>0</v>
      </c>
      <c r="DP2541">
        <v>1</v>
      </c>
      <c r="DQ2541">
        <v>1</v>
      </c>
      <c r="DU2541">
        <v>1003</v>
      </c>
      <c r="DV2541" t="s">
        <v>147</v>
      </c>
      <c r="DW2541" t="s">
        <v>147</v>
      </c>
      <c r="DX2541">
        <v>100</v>
      </c>
      <c r="EE2541">
        <v>51482689</v>
      </c>
      <c r="EF2541">
        <v>1</v>
      </c>
      <c r="EG2541" t="s">
        <v>21</v>
      </c>
      <c r="EH2541">
        <v>0</v>
      </c>
      <c r="EI2541" t="s">
        <v>3</v>
      </c>
      <c r="EJ2541">
        <v>4</v>
      </c>
      <c r="EK2541">
        <v>0</v>
      </c>
      <c r="EL2541" t="s">
        <v>22</v>
      </c>
      <c r="EM2541" t="s">
        <v>23</v>
      </c>
      <c r="EO2541" t="s">
        <v>3</v>
      </c>
      <c r="EQ2541">
        <v>0</v>
      </c>
      <c r="ER2541">
        <v>71686.240000000005</v>
      </c>
      <c r="ES2541">
        <v>55802.41</v>
      </c>
      <c r="ET2541">
        <v>0</v>
      </c>
      <c r="EU2541">
        <v>0</v>
      </c>
      <c r="EV2541">
        <v>15883.83</v>
      </c>
      <c r="EW2541">
        <v>80.27</v>
      </c>
      <c r="EX2541">
        <v>0</v>
      </c>
      <c r="EY2541">
        <v>0</v>
      </c>
      <c r="FQ2541">
        <v>0</v>
      </c>
      <c r="FR2541">
        <f t="shared" si="2029"/>
        <v>0</v>
      </c>
      <c r="FS2541">
        <v>0</v>
      </c>
      <c r="FX2541">
        <v>70</v>
      </c>
      <c r="FY2541">
        <v>10</v>
      </c>
      <c r="GA2541" t="s">
        <v>3</v>
      </c>
      <c r="GD2541">
        <v>0</v>
      </c>
      <c r="GF2541">
        <v>1776689484</v>
      </c>
      <c r="GG2541">
        <v>2</v>
      </c>
      <c r="GH2541">
        <v>1</v>
      </c>
      <c r="GI2541">
        <v>-2</v>
      </c>
      <c r="GJ2541">
        <v>0</v>
      </c>
      <c r="GK2541">
        <f>ROUND(R2541*(R12)/100,2)</f>
        <v>0</v>
      </c>
      <c r="GL2541">
        <f t="shared" si="2030"/>
        <v>0</v>
      </c>
      <c r="GM2541">
        <f t="shared" si="2039"/>
        <v>0</v>
      </c>
      <c r="GN2541">
        <f t="shared" si="2040"/>
        <v>0</v>
      </c>
      <c r="GO2541">
        <f t="shared" si="2041"/>
        <v>0</v>
      </c>
      <c r="GP2541">
        <f t="shared" si="2042"/>
        <v>0</v>
      </c>
      <c r="GR2541">
        <v>0</v>
      </c>
      <c r="GS2541">
        <v>3</v>
      </c>
      <c r="GT2541">
        <v>0</v>
      </c>
      <c r="GU2541" t="s">
        <v>3</v>
      </c>
      <c r="GV2541">
        <f t="shared" si="2043"/>
        <v>0</v>
      </c>
      <c r="GW2541">
        <v>1</v>
      </c>
      <c r="GX2541">
        <f t="shared" si="2031"/>
        <v>0</v>
      </c>
      <c r="HA2541">
        <v>0</v>
      </c>
      <c r="HB2541">
        <v>0</v>
      </c>
      <c r="HC2541">
        <f t="shared" si="2032"/>
        <v>0</v>
      </c>
      <c r="HE2541" t="s">
        <v>3</v>
      </c>
      <c r="HF2541" t="s">
        <v>3</v>
      </c>
      <c r="IK2541">
        <f t="shared" si="2033"/>
        <v>0</v>
      </c>
    </row>
    <row r="2543" spans="1:245" x14ac:dyDescent="0.2">
      <c r="A2543" s="1">
        <v>5</v>
      </c>
      <c r="B2543" s="1">
        <v>1</v>
      </c>
      <c r="C2543" s="1"/>
      <c r="D2543" s="1">
        <f>ROW(A2561)</f>
        <v>2561</v>
      </c>
      <c r="E2543" s="1"/>
      <c r="F2543" s="1" t="s">
        <v>15</v>
      </c>
      <c r="G2543" s="1" t="s">
        <v>392</v>
      </c>
      <c r="H2543" s="1" t="s">
        <v>3</v>
      </c>
      <c r="I2543" s="1">
        <v>0</v>
      </c>
      <c r="J2543" s="1"/>
      <c r="K2543" s="1">
        <v>-1</v>
      </c>
      <c r="L2543" s="1"/>
      <c r="M2543" s="1"/>
      <c r="N2543" s="1"/>
      <c r="O2543" s="1"/>
      <c r="P2543" s="1"/>
      <c r="Q2543" s="1"/>
      <c r="R2543" s="1"/>
      <c r="S2543" s="1"/>
      <c r="T2543" s="1"/>
      <c r="U2543" s="1" t="s">
        <v>3</v>
      </c>
      <c r="V2543" s="1">
        <v>0</v>
      </c>
      <c r="W2543" s="1"/>
      <c r="X2543" s="1"/>
      <c r="Y2543" s="1"/>
      <c r="Z2543" s="1"/>
      <c r="AA2543" s="1"/>
      <c r="AB2543" s="1" t="s">
        <v>3</v>
      </c>
      <c r="AC2543" s="1" t="s">
        <v>3</v>
      </c>
      <c r="AD2543" s="1" t="s">
        <v>3</v>
      </c>
      <c r="AE2543" s="1" t="s">
        <v>3</v>
      </c>
      <c r="AF2543" s="1" t="s">
        <v>3</v>
      </c>
      <c r="AG2543" s="1" t="s">
        <v>3</v>
      </c>
      <c r="AH2543" s="1"/>
      <c r="AI2543" s="1"/>
      <c r="AJ2543" s="1"/>
      <c r="AK2543" s="1"/>
      <c r="AL2543" s="1"/>
      <c r="AM2543" s="1"/>
      <c r="AN2543" s="1"/>
      <c r="AO2543" s="1"/>
      <c r="AP2543" s="1" t="s">
        <v>3</v>
      </c>
      <c r="AQ2543" s="1" t="s">
        <v>3</v>
      </c>
      <c r="AR2543" s="1" t="s">
        <v>3</v>
      </c>
      <c r="AS2543" s="1"/>
      <c r="AT2543" s="1"/>
      <c r="AU2543" s="1"/>
      <c r="AV2543" s="1"/>
      <c r="AW2543" s="1"/>
      <c r="AX2543" s="1"/>
      <c r="AY2543" s="1"/>
      <c r="AZ2543" s="1" t="s">
        <v>3</v>
      </c>
      <c r="BA2543" s="1"/>
      <c r="BB2543" s="1" t="s">
        <v>3</v>
      </c>
      <c r="BC2543" s="1" t="s">
        <v>3</v>
      </c>
      <c r="BD2543" s="1" t="s">
        <v>3</v>
      </c>
      <c r="BE2543" s="1" t="s">
        <v>3</v>
      </c>
      <c r="BF2543" s="1" t="s">
        <v>3</v>
      </c>
      <c r="BG2543" s="1" t="s">
        <v>3</v>
      </c>
      <c r="BH2543" s="1" t="s">
        <v>3</v>
      </c>
      <c r="BI2543" s="1" t="s">
        <v>3</v>
      </c>
      <c r="BJ2543" s="1" t="s">
        <v>3</v>
      </c>
      <c r="BK2543" s="1" t="s">
        <v>3</v>
      </c>
      <c r="BL2543" s="1" t="s">
        <v>3</v>
      </c>
      <c r="BM2543" s="1" t="s">
        <v>3</v>
      </c>
      <c r="BN2543" s="1" t="s">
        <v>3</v>
      </c>
      <c r="BO2543" s="1" t="s">
        <v>3</v>
      </c>
      <c r="BP2543" s="1" t="s">
        <v>3</v>
      </c>
      <c r="BQ2543" s="1"/>
      <c r="BR2543" s="1"/>
      <c r="BS2543" s="1"/>
      <c r="BT2543" s="1"/>
      <c r="BU2543" s="1"/>
      <c r="BV2543" s="1"/>
      <c r="BW2543" s="1"/>
      <c r="BX2543" s="1">
        <v>0</v>
      </c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>
        <v>0</v>
      </c>
    </row>
    <row r="2545" spans="1:245" x14ac:dyDescent="0.2">
      <c r="A2545" s="2">
        <v>52</v>
      </c>
      <c r="B2545" s="2">
        <f t="shared" ref="B2545:G2545" si="2044">B2561</f>
        <v>1</v>
      </c>
      <c r="C2545" s="2">
        <f t="shared" si="2044"/>
        <v>5</v>
      </c>
      <c r="D2545" s="2">
        <f t="shared" si="2044"/>
        <v>2543</v>
      </c>
      <c r="E2545" s="2">
        <f t="shared" si="2044"/>
        <v>0</v>
      </c>
      <c r="F2545" s="2" t="str">
        <f t="shared" si="2044"/>
        <v>Новый подраздел</v>
      </c>
      <c r="G2545" s="2" t="str">
        <f t="shared" si="2044"/>
        <v>Демонтаж/монтаж б/у бетонного борта (понижение)</v>
      </c>
      <c r="H2545" s="2"/>
      <c r="I2545" s="2"/>
      <c r="J2545" s="2"/>
      <c r="K2545" s="2"/>
      <c r="L2545" s="2"/>
      <c r="M2545" s="2"/>
      <c r="N2545" s="2"/>
      <c r="O2545" s="2">
        <f t="shared" ref="O2545:AT2545" si="2045">O2561</f>
        <v>0</v>
      </c>
      <c r="P2545" s="2">
        <f t="shared" si="2045"/>
        <v>0</v>
      </c>
      <c r="Q2545" s="2">
        <f t="shared" si="2045"/>
        <v>0</v>
      </c>
      <c r="R2545" s="2">
        <f t="shared" si="2045"/>
        <v>0</v>
      </c>
      <c r="S2545" s="2">
        <f t="shared" si="2045"/>
        <v>0</v>
      </c>
      <c r="T2545" s="2">
        <f t="shared" si="2045"/>
        <v>0</v>
      </c>
      <c r="U2545" s="2">
        <f t="shared" si="2045"/>
        <v>0</v>
      </c>
      <c r="V2545" s="2">
        <f t="shared" si="2045"/>
        <v>0</v>
      </c>
      <c r="W2545" s="2">
        <f t="shared" si="2045"/>
        <v>0</v>
      </c>
      <c r="X2545" s="2">
        <f t="shared" si="2045"/>
        <v>0</v>
      </c>
      <c r="Y2545" s="2">
        <f t="shared" si="2045"/>
        <v>0</v>
      </c>
      <c r="Z2545" s="2">
        <f t="shared" si="2045"/>
        <v>0</v>
      </c>
      <c r="AA2545" s="2">
        <f t="shared" si="2045"/>
        <v>0</v>
      </c>
      <c r="AB2545" s="2">
        <f t="shared" si="2045"/>
        <v>0</v>
      </c>
      <c r="AC2545" s="2">
        <f t="shared" si="2045"/>
        <v>0</v>
      </c>
      <c r="AD2545" s="2">
        <f t="shared" si="2045"/>
        <v>0</v>
      </c>
      <c r="AE2545" s="2">
        <f t="shared" si="2045"/>
        <v>0</v>
      </c>
      <c r="AF2545" s="2">
        <f t="shared" si="2045"/>
        <v>0</v>
      </c>
      <c r="AG2545" s="2">
        <f t="shared" si="2045"/>
        <v>0</v>
      </c>
      <c r="AH2545" s="2">
        <f t="shared" si="2045"/>
        <v>0</v>
      </c>
      <c r="AI2545" s="2">
        <f t="shared" si="2045"/>
        <v>0</v>
      </c>
      <c r="AJ2545" s="2">
        <f t="shared" si="2045"/>
        <v>0</v>
      </c>
      <c r="AK2545" s="2">
        <f t="shared" si="2045"/>
        <v>0</v>
      </c>
      <c r="AL2545" s="2">
        <f t="shared" si="2045"/>
        <v>0</v>
      </c>
      <c r="AM2545" s="2">
        <f t="shared" si="2045"/>
        <v>0</v>
      </c>
      <c r="AN2545" s="2">
        <f t="shared" si="2045"/>
        <v>0</v>
      </c>
      <c r="AO2545" s="2">
        <f t="shared" si="2045"/>
        <v>0</v>
      </c>
      <c r="AP2545" s="2">
        <f t="shared" si="2045"/>
        <v>0</v>
      </c>
      <c r="AQ2545" s="2">
        <f t="shared" si="2045"/>
        <v>0</v>
      </c>
      <c r="AR2545" s="2">
        <f t="shared" si="2045"/>
        <v>0</v>
      </c>
      <c r="AS2545" s="2">
        <f t="shared" si="2045"/>
        <v>0</v>
      </c>
      <c r="AT2545" s="2">
        <f t="shared" si="2045"/>
        <v>0</v>
      </c>
      <c r="AU2545" s="2">
        <f t="shared" ref="AU2545:BZ2545" si="2046">AU2561</f>
        <v>0</v>
      </c>
      <c r="AV2545" s="2">
        <f t="shared" si="2046"/>
        <v>0</v>
      </c>
      <c r="AW2545" s="2">
        <f t="shared" si="2046"/>
        <v>0</v>
      </c>
      <c r="AX2545" s="2">
        <f t="shared" si="2046"/>
        <v>0</v>
      </c>
      <c r="AY2545" s="2">
        <f t="shared" si="2046"/>
        <v>0</v>
      </c>
      <c r="AZ2545" s="2">
        <f t="shared" si="2046"/>
        <v>0</v>
      </c>
      <c r="BA2545" s="2">
        <f t="shared" si="2046"/>
        <v>0</v>
      </c>
      <c r="BB2545" s="2">
        <f t="shared" si="2046"/>
        <v>0</v>
      </c>
      <c r="BC2545" s="2">
        <f t="shared" si="2046"/>
        <v>0</v>
      </c>
      <c r="BD2545" s="2">
        <f t="shared" si="2046"/>
        <v>0</v>
      </c>
      <c r="BE2545" s="2">
        <f t="shared" si="2046"/>
        <v>0</v>
      </c>
      <c r="BF2545" s="2">
        <f t="shared" si="2046"/>
        <v>0</v>
      </c>
      <c r="BG2545" s="2">
        <f t="shared" si="2046"/>
        <v>0</v>
      </c>
      <c r="BH2545" s="2">
        <f t="shared" si="2046"/>
        <v>0</v>
      </c>
      <c r="BI2545" s="2">
        <f t="shared" si="2046"/>
        <v>0</v>
      </c>
      <c r="BJ2545" s="2">
        <f t="shared" si="2046"/>
        <v>0</v>
      </c>
      <c r="BK2545" s="2">
        <f t="shared" si="2046"/>
        <v>0</v>
      </c>
      <c r="BL2545" s="2">
        <f t="shared" si="2046"/>
        <v>0</v>
      </c>
      <c r="BM2545" s="2">
        <f t="shared" si="2046"/>
        <v>0</v>
      </c>
      <c r="BN2545" s="2">
        <f t="shared" si="2046"/>
        <v>0</v>
      </c>
      <c r="BO2545" s="2">
        <f t="shared" si="2046"/>
        <v>0</v>
      </c>
      <c r="BP2545" s="2">
        <f t="shared" si="2046"/>
        <v>0</v>
      </c>
      <c r="BQ2545" s="2">
        <f t="shared" si="2046"/>
        <v>0</v>
      </c>
      <c r="BR2545" s="2">
        <f t="shared" si="2046"/>
        <v>0</v>
      </c>
      <c r="BS2545" s="2">
        <f t="shared" si="2046"/>
        <v>0</v>
      </c>
      <c r="BT2545" s="2">
        <f t="shared" si="2046"/>
        <v>0</v>
      </c>
      <c r="BU2545" s="2">
        <f t="shared" si="2046"/>
        <v>0</v>
      </c>
      <c r="BV2545" s="2">
        <f t="shared" si="2046"/>
        <v>0</v>
      </c>
      <c r="BW2545" s="2">
        <f t="shared" si="2046"/>
        <v>0</v>
      </c>
      <c r="BX2545" s="2">
        <f t="shared" si="2046"/>
        <v>0</v>
      </c>
      <c r="BY2545" s="2">
        <f t="shared" si="2046"/>
        <v>0</v>
      </c>
      <c r="BZ2545" s="2">
        <f t="shared" si="2046"/>
        <v>0</v>
      </c>
      <c r="CA2545" s="2">
        <f t="shared" ref="CA2545:DF2545" si="2047">CA2561</f>
        <v>0</v>
      </c>
      <c r="CB2545" s="2">
        <f t="shared" si="2047"/>
        <v>0</v>
      </c>
      <c r="CC2545" s="2">
        <f t="shared" si="2047"/>
        <v>0</v>
      </c>
      <c r="CD2545" s="2">
        <f t="shared" si="2047"/>
        <v>0</v>
      </c>
      <c r="CE2545" s="2">
        <f t="shared" si="2047"/>
        <v>0</v>
      </c>
      <c r="CF2545" s="2">
        <f t="shared" si="2047"/>
        <v>0</v>
      </c>
      <c r="CG2545" s="2">
        <f t="shared" si="2047"/>
        <v>0</v>
      </c>
      <c r="CH2545" s="2">
        <f t="shared" si="2047"/>
        <v>0</v>
      </c>
      <c r="CI2545" s="2">
        <f t="shared" si="2047"/>
        <v>0</v>
      </c>
      <c r="CJ2545" s="2">
        <f t="shared" si="2047"/>
        <v>0</v>
      </c>
      <c r="CK2545" s="2">
        <f t="shared" si="2047"/>
        <v>0</v>
      </c>
      <c r="CL2545" s="2">
        <f t="shared" si="2047"/>
        <v>0</v>
      </c>
      <c r="CM2545" s="2">
        <f t="shared" si="2047"/>
        <v>0</v>
      </c>
      <c r="CN2545" s="2">
        <f t="shared" si="2047"/>
        <v>0</v>
      </c>
      <c r="CO2545" s="2">
        <f t="shared" si="2047"/>
        <v>0</v>
      </c>
      <c r="CP2545" s="2">
        <f t="shared" si="2047"/>
        <v>0</v>
      </c>
      <c r="CQ2545" s="2">
        <f t="shared" si="2047"/>
        <v>0</v>
      </c>
      <c r="CR2545" s="2">
        <f t="shared" si="2047"/>
        <v>0</v>
      </c>
      <c r="CS2545" s="2">
        <f t="shared" si="2047"/>
        <v>0</v>
      </c>
      <c r="CT2545" s="2">
        <f t="shared" si="2047"/>
        <v>0</v>
      </c>
      <c r="CU2545" s="2">
        <f t="shared" si="2047"/>
        <v>0</v>
      </c>
      <c r="CV2545" s="2">
        <f t="shared" si="2047"/>
        <v>0</v>
      </c>
      <c r="CW2545" s="2">
        <f t="shared" si="2047"/>
        <v>0</v>
      </c>
      <c r="CX2545" s="2">
        <f t="shared" si="2047"/>
        <v>0</v>
      </c>
      <c r="CY2545" s="2">
        <f t="shared" si="2047"/>
        <v>0</v>
      </c>
      <c r="CZ2545" s="2">
        <f t="shared" si="2047"/>
        <v>0</v>
      </c>
      <c r="DA2545" s="2">
        <f t="shared" si="2047"/>
        <v>0</v>
      </c>
      <c r="DB2545" s="2">
        <f t="shared" si="2047"/>
        <v>0</v>
      </c>
      <c r="DC2545" s="2">
        <f t="shared" si="2047"/>
        <v>0</v>
      </c>
      <c r="DD2545" s="2">
        <f t="shared" si="2047"/>
        <v>0</v>
      </c>
      <c r="DE2545" s="2">
        <f t="shared" si="2047"/>
        <v>0</v>
      </c>
      <c r="DF2545" s="2">
        <f t="shared" si="2047"/>
        <v>0</v>
      </c>
      <c r="DG2545" s="3">
        <f t="shared" ref="DG2545:EL2545" si="2048">DG2561</f>
        <v>0</v>
      </c>
      <c r="DH2545" s="3">
        <f t="shared" si="2048"/>
        <v>0</v>
      </c>
      <c r="DI2545" s="3">
        <f t="shared" si="2048"/>
        <v>0</v>
      </c>
      <c r="DJ2545" s="3">
        <f t="shared" si="2048"/>
        <v>0</v>
      </c>
      <c r="DK2545" s="3">
        <f t="shared" si="2048"/>
        <v>0</v>
      </c>
      <c r="DL2545" s="3">
        <f t="shared" si="2048"/>
        <v>0</v>
      </c>
      <c r="DM2545" s="3">
        <f t="shared" si="2048"/>
        <v>0</v>
      </c>
      <c r="DN2545" s="3">
        <f t="shared" si="2048"/>
        <v>0</v>
      </c>
      <c r="DO2545" s="3">
        <f t="shared" si="2048"/>
        <v>0</v>
      </c>
      <c r="DP2545" s="3">
        <f t="shared" si="2048"/>
        <v>0</v>
      </c>
      <c r="DQ2545" s="3">
        <f t="shared" si="2048"/>
        <v>0</v>
      </c>
      <c r="DR2545" s="3">
        <f t="shared" si="2048"/>
        <v>0</v>
      </c>
      <c r="DS2545" s="3">
        <f t="shared" si="2048"/>
        <v>0</v>
      </c>
      <c r="DT2545" s="3">
        <f t="shared" si="2048"/>
        <v>0</v>
      </c>
      <c r="DU2545" s="3">
        <f t="shared" si="2048"/>
        <v>0</v>
      </c>
      <c r="DV2545" s="3">
        <f t="shared" si="2048"/>
        <v>0</v>
      </c>
      <c r="DW2545" s="3">
        <f t="shared" si="2048"/>
        <v>0</v>
      </c>
      <c r="DX2545" s="3">
        <f t="shared" si="2048"/>
        <v>0</v>
      </c>
      <c r="DY2545" s="3">
        <f t="shared" si="2048"/>
        <v>0</v>
      </c>
      <c r="DZ2545" s="3">
        <f t="shared" si="2048"/>
        <v>0</v>
      </c>
      <c r="EA2545" s="3">
        <f t="shared" si="2048"/>
        <v>0</v>
      </c>
      <c r="EB2545" s="3">
        <f t="shared" si="2048"/>
        <v>0</v>
      </c>
      <c r="EC2545" s="3">
        <f t="shared" si="2048"/>
        <v>0</v>
      </c>
      <c r="ED2545" s="3">
        <f t="shared" si="2048"/>
        <v>0</v>
      </c>
      <c r="EE2545" s="3">
        <f t="shared" si="2048"/>
        <v>0</v>
      </c>
      <c r="EF2545" s="3">
        <f t="shared" si="2048"/>
        <v>0</v>
      </c>
      <c r="EG2545" s="3">
        <f t="shared" si="2048"/>
        <v>0</v>
      </c>
      <c r="EH2545" s="3">
        <f t="shared" si="2048"/>
        <v>0</v>
      </c>
      <c r="EI2545" s="3">
        <f t="shared" si="2048"/>
        <v>0</v>
      </c>
      <c r="EJ2545" s="3">
        <f t="shared" si="2048"/>
        <v>0</v>
      </c>
      <c r="EK2545" s="3">
        <f t="shared" si="2048"/>
        <v>0</v>
      </c>
      <c r="EL2545" s="3">
        <f t="shared" si="2048"/>
        <v>0</v>
      </c>
      <c r="EM2545" s="3">
        <f t="shared" ref="EM2545:FR2545" si="2049">EM2561</f>
        <v>0</v>
      </c>
      <c r="EN2545" s="3">
        <f t="shared" si="2049"/>
        <v>0</v>
      </c>
      <c r="EO2545" s="3">
        <f t="shared" si="2049"/>
        <v>0</v>
      </c>
      <c r="EP2545" s="3">
        <f t="shared" si="2049"/>
        <v>0</v>
      </c>
      <c r="EQ2545" s="3">
        <f t="shared" si="2049"/>
        <v>0</v>
      </c>
      <c r="ER2545" s="3">
        <f t="shared" si="2049"/>
        <v>0</v>
      </c>
      <c r="ES2545" s="3">
        <f t="shared" si="2049"/>
        <v>0</v>
      </c>
      <c r="ET2545" s="3">
        <f t="shared" si="2049"/>
        <v>0</v>
      </c>
      <c r="EU2545" s="3">
        <f t="shared" si="2049"/>
        <v>0</v>
      </c>
      <c r="EV2545" s="3">
        <f t="shared" si="2049"/>
        <v>0</v>
      </c>
      <c r="EW2545" s="3">
        <f t="shared" si="2049"/>
        <v>0</v>
      </c>
      <c r="EX2545" s="3">
        <f t="shared" si="2049"/>
        <v>0</v>
      </c>
      <c r="EY2545" s="3">
        <f t="shared" si="2049"/>
        <v>0</v>
      </c>
      <c r="EZ2545" s="3">
        <f t="shared" si="2049"/>
        <v>0</v>
      </c>
      <c r="FA2545" s="3">
        <f t="shared" si="2049"/>
        <v>0</v>
      </c>
      <c r="FB2545" s="3">
        <f t="shared" si="2049"/>
        <v>0</v>
      </c>
      <c r="FC2545" s="3">
        <f t="shared" si="2049"/>
        <v>0</v>
      </c>
      <c r="FD2545" s="3">
        <f t="shared" si="2049"/>
        <v>0</v>
      </c>
      <c r="FE2545" s="3">
        <f t="shared" si="2049"/>
        <v>0</v>
      </c>
      <c r="FF2545" s="3">
        <f t="shared" si="2049"/>
        <v>0</v>
      </c>
      <c r="FG2545" s="3">
        <f t="shared" si="2049"/>
        <v>0</v>
      </c>
      <c r="FH2545" s="3">
        <f t="shared" si="2049"/>
        <v>0</v>
      </c>
      <c r="FI2545" s="3">
        <f t="shared" si="2049"/>
        <v>0</v>
      </c>
      <c r="FJ2545" s="3">
        <f t="shared" si="2049"/>
        <v>0</v>
      </c>
      <c r="FK2545" s="3">
        <f t="shared" si="2049"/>
        <v>0</v>
      </c>
      <c r="FL2545" s="3">
        <f t="shared" si="2049"/>
        <v>0</v>
      </c>
      <c r="FM2545" s="3">
        <f t="shared" si="2049"/>
        <v>0</v>
      </c>
      <c r="FN2545" s="3">
        <f t="shared" si="2049"/>
        <v>0</v>
      </c>
      <c r="FO2545" s="3">
        <f t="shared" si="2049"/>
        <v>0</v>
      </c>
      <c r="FP2545" s="3">
        <f t="shared" si="2049"/>
        <v>0</v>
      </c>
      <c r="FQ2545" s="3">
        <f t="shared" si="2049"/>
        <v>0</v>
      </c>
      <c r="FR2545" s="3">
        <f t="shared" si="2049"/>
        <v>0</v>
      </c>
      <c r="FS2545" s="3">
        <f t="shared" ref="FS2545:GX2545" si="2050">FS2561</f>
        <v>0</v>
      </c>
      <c r="FT2545" s="3">
        <f t="shared" si="2050"/>
        <v>0</v>
      </c>
      <c r="FU2545" s="3">
        <f t="shared" si="2050"/>
        <v>0</v>
      </c>
      <c r="FV2545" s="3">
        <f t="shared" si="2050"/>
        <v>0</v>
      </c>
      <c r="FW2545" s="3">
        <f t="shared" si="2050"/>
        <v>0</v>
      </c>
      <c r="FX2545" s="3">
        <f t="shared" si="2050"/>
        <v>0</v>
      </c>
      <c r="FY2545" s="3">
        <f t="shared" si="2050"/>
        <v>0</v>
      </c>
      <c r="FZ2545" s="3">
        <f t="shared" si="2050"/>
        <v>0</v>
      </c>
      <c r="GA2545" s="3">
        <f t="shared" si="2050"/>
        <v>0</v>
      </c>
      <c r="GB2545" s="3">
        <f t="shared" si="2050"/>
        <v>0</v>
      </c>
      <c r="GC2545" s="3">
        <f t="shared" si="2050"/>
        <v>0</v>
      </c>
      <c r="GD2545" s="3">
        <f t="shared" si="2050"/>
        <v>0</v>
      </c>
      <c r="GE2545" s="3">
        <f t="shared" si="2050"/>
        <v>0</v>
      </c>
      <c r="GF2545" s="3">
        <f t="shared" si="2050"/>
        <v>0</v>
      </c>
      <c r="GG2545" s="3">
        <f t="shared" si="2050"/>
        <v>0</v>
      </c>
      <c r="GH2545" s="3">
        <f t="shared" si="2050"/>
        <v>0</v>
      </c>
      <c r="GI2545" s="3">
        <f t="shared" si="2050"/>
        <v>0</v>
      </c>
      <c r="GJ2545" s="3">
        <f t="shared" si="2050"/>
        <v>0</v>
      </c>
      <c r="GK2545" s="3">
        <f t="shared" si="2050"/>
        <v>0</v>
      </c>
      <c r="GL2545" s="3">
        <f t="shared" si="2050"/>
        <v>0</v>
      </c>
      <c r="GM2545" s="3">
        <f t="shared" si="2050"/>
        <v>0</v>
      </c>
      <c r="GN2545" s="3">
        <f t="shared" si="2050"/>
        <v>0</v>
      </c>
      <c r="GO2545" s="3">
        <f t="shared" si="2050"/>
        <v>0</v>
      </c>
      <c r="GP2545" s="3">
        <f t="shared" si="2050"/>
        <v>0</v>
      </c>
      <c r="GQ2545" s="3">
        <f t="shared" si="2050"/>
        <v>0</v>
      </c>
      <c r="GR2545" s="3">
        <f t="shared" si="2050"/>
        <v>0</v>
      </c>
      <c r="GS2545" s="3">
        <f t="shared" si="2050"/>
        <v>0</v>
      </c>
      <c r="GT2545" s="3">
        <f t="shared" si="2050"/>
        <v>0</v>
      </c>
      <c r="GU2545" s="3">
        <f t="shared" si="2050"/>
        <v>0</v>
      </c>
      <c r="GV2545" s="3">
        <f t="shared" si="2050"/>
        <v>0</v>
      </c>
      <c r="GW2545" s="3">
        <f t="shared" si="2050"/>
        <v>0</v>
      </c>
      <c r="GX2545" s="3">
        <f t="shared" si="2050"/>
        <v>0</v>
      </c>
    </row>
    <row r="2547" spans="1:245" x14ac:dyDescent="0.2">
      <c r="A2547">
        <v>17</v>
      </c>
      <c r="B2547">
        <v>1</v>
      </c>
      <c r="C2547">
        <f>ROW(SmtRes!A851)</f>
        <v>851</v>
      </c>
      <c r="D2547">
        <f>ROW(EtalonRes!A816)</f>
        <v>816</v>
      </c>
      <c r="E2547" t="s">
        <v>134</v>
      </c>
      <c r="F2547" t="s">
        <v>145</v>
      </c>
      <c r="G2547" t="s">
        <v>146</v>
      </c>
      <c r="H2547" t="s">
        <v>147</v>
      </c>
      <c r="I2547">
        <v>0</v>
      </c>
      <c r="J2547">
        <v>0</v>
      </c>
      <c r="O2547">
        <f t="shared" ref="O2547:O2559" si="2051">ROUND(CP2547,2)</f>
        <v>0</v>
      </c>
      <c r="P2547">
        <f t="shared" ref="P2547:P2559" si="2052">ROUND(CQ2547*I2547,2)</f>
        <v>0</v>
      </c>
      <c r="Q2547">
        <f t="shared" ref="Q2547:Q2559" si="2053">ROUND(CR2547*I2547,2)</f>
        <v>0</v>
      </c>
      <c r="R2547">
        <f t="shared" ref="R2547:R2559" si="2054">ROUND(CS2547*I2547,2)</f>
        <v>0</v>
      </c>
      <c r="S2547">
        <f t="shared" ref="S2547:S2559" si="2055">ROUND(CT2547*I2547,2)</f>
        <v>0</v>
      </c>
      <c r="T2547">
        <f t="shared" ref="T2547:T2559" si="2056">ROUND(CU2547*I2547,2)</f>
        <v>0</v>
      </c>
      <c r="U2547">
        <f t="shared" ref="U2547:U2559" si="2057">CV2547*I2547</f>
        <v>0</v>
      </c>
      <c r="V2547">
        <f t="shared" ref="V2547:V2559" si="2058">CW2547*I2547</f>
        <v>0</v>
      </c>
      <c r="W2547">
        <f t="shared" ref="W2547:W2559" si="2059">ROUND(CX2547*I2547,2)</f>
        <v>0</v>
      </c>
      <c r="X2547">
        <f t="shared" ref="X2547:X2559" si="2060">ROUND(CY2547,2)</f>
        <v>0</v>
      </c>
      <c r="Y2547">
        <f t="shared" ref="Y2547:Y2559" si="2061">ROUND(CZ2547,2)</f>
        <v>0</v>
      </c>
      <c r="AA2547">
        <v>52421674</v>
      </c>
      <c r="AB2547">
        <f t="shared" ref="AB2547:AB2559" si="2062">ROUND((AC2547+AD2547+AF2547),6)</f>
        <v>15505.67</v>
      </c>
      <c r="AC2547">
        <f>ROUND((ES2547),6)</f>
        <v>0</v>
      </c>
      <c r="AD2547">
        <f>ROUND((((ET2547)-(EU2547))+AE2547),6)</f>
        <v>0</v>
      </c>
      <c r="AE2547">
        <f t="shared" ref="AE2547:AF2551" si="2063">ROUND((EU2547),6)</f>
        <v>0</v>
      </c>
      <c r="AF2547">
        <f t="shared" si="2063"/>
        <v>15505.67</v>
      </c>
      <c r="AG2547">
        <f t="shared" ref="AG2547:AG2559" si="2064">ROUND((AP2547),6)</f>
        <v>0</v>
      </c>
      <c r="AH2547">
        <f t="shared" ref="AH2547:AI2551" si="2065">(EW2547)</f>
        <v>76.7</v>
      </c>
      <c r="AI2547">
        <f t="shared" si="2065"/>
        <v>0</v>
      </c>
      <c r="AJ2547">
        <f t="shared" ref="AJ2547:AJ2559" si="2066">(AS2547)</f>
        <v>0</v>
      </c>
      <c r="AK2547">
        <v>15505.67</v>
      </c>
      <c r="AL2547">
        <v>0</v>
      </c>
      <c r="AM2547">
        <v>0</v>
      </c>
      <c r="AN2547">
        <v>0</v>
      </c>
      <c r="AO2547">
        <v>15505.67</v>
      </c>
      <c r="AP2547">
        <v>0</v>
      </c>
      <c r="AQ2547">
        <v>76.7</v>
      </c>
      <c r="AR2547">
        <v>0</v>
      </c>
      <c r="AS2547">
        <v>0</v>
      </c>
      <c r="AT2547">
        <v>70</v>
      </c>
      <c r="AU2547">
        <v>10</v>
      </c>
      <c r="AV2547">
        <v>1</v>
      </c>
      <c r="AW2547">
        <v>1</v>
      </c>
      <c r="AZ2547">
        <v>1</v>
      </c>
      <c r="BA2547">
        <v>1</v>
      </c>
      <c r="BB2547">
        <v>1</v>
      </c>
      <c r="BC2547">
        <v>1</v>
      </c>
      <c r="BD2547" t="s">
        <v>3</v>
      </c>
      <c r="BE2547" t="s">
        <v>3</v>
      </c>
      <c r="BF2547" t="s">
        <v>3</v>
      </c>
      <c r="BG2547" t="s">
        <v>3</v>
      </c>
      <c r="BH2547">
        <v>0</v>
      </c>
      <c r="BI2547">
        <v>4</v>
      </c>
      <c r="BJ2547" t="s">
        <v>148</v>
      </c>
      <c r="BM2547">
        <v>0</v>
      </c>
      <c r="BN2547">
        <v>0</v>
      </c>
      <c r="BO2547" t="s">
        <v>3</v>
      </c>
      <c r="BP2547">
        <v>0</v>
      </c>
      <c r="BQ2547">
        <v>1</v>
      </c>
      <c r="BR2547">
        <v>0</v>
      </c>
      <c r="BS2547">
        <v>1</v>
      </c>
      <c r="BT2547">
        <v>1</v>
      </c>
      <c r="BU2547">
        <v>1</v>
      </c>
      <c r="BV2547">
        <v>1</v>
      </c>
      <c r="BW2547">
        <v>1</v>
      </c>
      <c r="BX2547">
        <v>1</v>
      </c>
      <c r="BY2547" t="s">
        <v>3</v>
      </c>
      <c r="BZ2547">
        <v>70</v>
      </c>
      <c r="CA2547">
        <v>10</v>
      </c>
      <c r="CE2547">
        <v>0</v>
      </c>
      <c r="CF2547">
        <v>0</v>
      </c>
      <c r="CG2547">
        <v>0</v>
      </c>
      <c r="CM2547">
        <v>0</v>
      </c>
      <c r="CN2547" t="s">
        <v>3</v>
      </c>
      <c r="CO2547">
        <v>0</v>
      </c>
      <c r="CP2547">
        <f t="shared" ref="CP2547:CP2559" si="2067">(P2547+Q2547+S2547)</f>
        <v>0</v>
      </c>
      <c r="CQ2547">
        <f t="shared" ref="CQ2547:CQ2559" si="2068">(AC2547*BC2547*AW2547)</f>
        <v>0</v>
      </c>
      <c r="CR2547">
        <f>((((ET2547)*BB2547-(EU2547)*BS2547)+AE2547*BS2547)*AV2547)</f>
        <v>0</v>
      </c>
      <c r="CS2547">
        <f t="shared" ref="CS2547:CS2559" si="2069">(AE2547*BS2547*AV2547)</f>
        <v>0</v>
      </c>
      <c r="CT2547">
        <f t="shared" ref="CT2547:CT2559" si="2070">(AF2547*BA2547*AV2547)</f>
        <v>15505.67</v>
      </c>
      <c r="CU2547">
        <f t="shared" ref="CU2547:CU2559" si="2071">AG2547</f>
        <v>0</v>
      </c>
      <c r="CV2547">
        <f t="shared" ref="CV2547:CV2559" si="2072">(AH2547*AV2547)</f>
        <v>76.7</v>
      </c>
      <c r="CW2547">
        <f t="shared" ref="CW2547:CW2559" si="2073">AI2547</f>
        <v>0</v>
      </c>
      <c r="CX2547">
        <f t="shared" ref="CX2547:CX2559" si="2074">AJ2547</f>
        <v>0</v>
      </c>
      <c r="CY2547">
        <f t="shared" ref="CY2547:CY2559" si="2075">((S2547*BZ2547)/100)</f>
        <v>0</v>
      </c>
      <c r="CZ2547">
        <f t="shared" ref="CZ2547:CZ2559" si="2076">((S2547*CA2547)/100)</f>
        <v>0</v>
      </c>
      <c r="DC2547" t="s">
        <v>3</v>
      </c>
      <c r="DD2547" t="s">
        <v>3</v>
      </c>
      <c r="DE2547" t="s">
        <v>3</v>
      </c>
      <c r="DF2547" t="s">
        <v>3</v>
      </c>
      <c r="DG2547" t="s">
        <v>3</v>
      </c>
      <c r="DH2547" t="s">
        <v>3</v>
      </c>
      <c r="DI2547" t="s">
        <v>3</v>
      </c>
      <c r="DJ2547" t="s">
        <v>3</v>
      </c>
      <c r="DK2547" t="s">
        <v>3</v>
      </c>
      <c r="DL2547" t="s">
        <v>3</v>
      </c>
      <c r="DM2547" t="s">
        <v>3</v>
      </c>
      <c r="DN2547">
        <v>0</v>
      </c>
      <c r="DO2547">
        <v>0</v>
      </c>
      <c r="DP2547">
        <v>1</v>
      </c>
      <c r="DQ2547">
        <v>1</v>
      </c>
      <c r="DU2547">
        <v>1003</v>
      </c>
      <c r="DV2547" t="s">
        <v>147</v>
      </c>
      <c r="DW2547" t="s">
        <v>147</v>
      </c>
      <c r="DX2547">
        <v>100</v>
      </c>
      <c r="EE2547">
        <v>51482689</v>
      </c>
      <c r="EF2547">
        <v>1</v>
      </c>
      <c r="EG2547" t="s">
        <v>21</v>
      </c>
      <c r="EH2547">
        <v>0</v>
      </c>
      <c r="EI2547" t="s">
        <v>3</v>
      </c>
      <c r="EJ2547">
        <v>4</v>
      </c>
      <c r="EK2547">
        <v>0</v>
      </c>
      <c r="EL2547" t="s">
        <v>22</v>
      </c>
      <c r="EM2547" t="s">
        <v>23</v>
      </c>
      <c r="EO2547" t="s">
        <v>3</v>
      </c>
      <c r="EQ2547">
        <v>0</v>
      </c>
      <c r="ER2547">
        <v>15505.67</v>
      </c>
      <c r="ES2547">
        <v>0</v>
      </c>
      <c r="ET2547">
        <v>0</v>
      </c>
      <c r="EU2547">
        <v>0</v>
      </c>
      <c r="EV2547">
        <v>15505.67</v>
      </c>
      <c r="EW2547">
        <v>76.7</v>
      </c>
      <c r="EX2547">
        <v>0</v>
      </c>
      <c r="EY2547">
        <v>0</v>
      </c>
      <c r="FQ2547">
        <v>0</v>
      </c>
      <c r="FR2547">
        <f t="shared" ref="FR2547:FR2559" si="2077">ROUND(IF(AND(BH2547=3,BI2547=3),P2547,0),2)</f>
        <v>0</v>
      </c>
      <c r="FS2547">
        <v>0</v>
      </c>
      <c r="FX2547">
        <v>70</v>
      </c>
      <c r="FY2547">
        <v>10</v>
      </c>
      <c r="GA2547" t="s">
        <v>3</v>
      </c>
      <c r="GD2547">
        <v>0</v>
      </c>
      <c r="GF2547">
        <v>-1527906705</v>
      </c>
      <c r="GG2547">
        <v>2</v>
      </c>
      <c r="GH2547">
        <v>1</v>
      </c>
      <c r="GI2547">
        <v>-2</v>
      </c>
      <c r="GJ2547">
        <v>0</v>
      </c>
      <c r="GK2547">
        <f>ROUND(R2547*(R12)/100,2)</f>
        <v>0</v>
      </c>
      <c r="GL2547">
        <f t="shared" ref="GL2547:GL2559" si="2078">ROUND(IF(AND(BH2547=3,BI2547=3,FS2547&lt;&gt;0),P2547,0),2)</f>
        <v>0</v>
      </c>
      <c r="GM2547">
        <f>ROUND(O2547+X2547+Y2547+GK2547,2)+GX2547</f>
        <v>0</v>
      </c>
      <c r="GN2547">
        <f>IF(OR(BI2547=0,BI2547=1),ROUND(O2547+X2547+Y2547+GK2547,2),0)</f>
        <v>0</v>
      </c>
      <c r="GO2547">
        <f>IF(BI2547=2,ROUND(O2547+X2547+Y2547+GK2547,2),0)</f>
        <v>0</v>
      </c>
      <c r="GP2547">
        <f>IF(BI2547=4,ROUND(O2547+X2547+Y2547+GK2547,2)+GX2547,0)</f>
        <v>0</v>
      </c>
      <c r="GR2547">
        <v>0</v>
      </c>
      <c r="GS2547">
        <v>3</v>
      </c>
      <c r="GT2547">
        <v>0</v>
      </c>
      <c r="GU2547" t="s">
        <v>3</v>
      </c>
      <c r="GV2547">
        <f>ROUND((GT2547),6)</f>
        <v>0</v>
      </c>
      <c r="GW2547">
        <v>1</v>
      </c>
      <c r="GX2547">
        <f t="shared" ref="GX2547:GX2559" si="2079">ROUND(HC2547*I2547,2)</f>
        <v>0</v>
      </c>
      <c r="HA2547">
        <v>0</v>
      </c>
      <c r="HB2547">
        <v>0</v>
      </c>
      <c r="HC2547">
        <f t="shared" ref="HC2547:HC2559" si="2080">GV2547*GW2547</f>
        <v>0</v>
      </c>
      <c r="HE2547" t="s">
        <v>3</v>
      </c>
      <c r="HF2547" t="s">
        <v>3</v>
      </c>
      <c r="IK2547">
        <f t="shared" ref="IK2547:IK2559" si="2081">ROUND(GM2547*1.2,2)</f>
        <v>0</v>
      </c>
    </row>
    <row r="2548" spans="1:245" x14ac:dyDescent="0.2">
      <c r="A2548">
        <v>17</v>
      </c>
      <c r="B2548">
        <v>1</v>
      </c>
      <c r="C2548">
        <f>ROW(SmtRes!A852)</f>
        <v>852</v>
      </c>
      <c r="D2548">
        <f>ROW(EtalonRes!A817)</f>
        <v>817</v>
      </c>
      <c r="E2548" t="s">
        <v>135</v>
      </c>
      <c r="F2548" t="s">
        <v>25</v>
      </c>
      <c r="G2548" t="s">
        <v>26</v>
      </c>
      <c r="H2548" t="s">
        <v>27</v>
      </c>
      <c r="I2548">
        <v>0</v>
      </c>
      <c r="J2548">
        <v>0</v>
      </c>
      <c r="O2548">
        <f t="shared" si="2051"/>
        <v>0</v>
      </c>
      <c r="P2548">
        <f t="shared" si="2052"/>
        <v>0</v>
      </c>
      <c r="Q2548">
        <f t="shared" si="2053"/>
        <v>0</v>
      </c>
      <c r="R2548">
        <f t="shared" si="2054"/>
        <v>0</v>
      </c>
      <c r="S2548">
        <f t="shared" si="2055"/>
        <v>0</v>
      </c>
      <c r="T2548">
        <f t="shared" si="2056"/>
        <v>0</v>
      </c>
      <c r="U2548">
        <f t="shared" si="2057"/>
        <v>0</v>
      </c>
      <c r="V2548">
        <f t="shared" si="2058"/>
        <v>0</v>
      </c>
      <c r="W2548">
        <f t="shared" si="2059"/>
        <v>0</v>
      </c>
      <c r="X2548">
        <f t="shared" si="2060"/>
        <v>0</v>
      </c>
      <c r="Y2548">
        <f t="shared" si="2061"/>
        <v>0</v>
      </c>
      <c r="AA2548">
        <v>52421674</v>
      </c>
      <c r="AB2548">
        <f t="shared" si="2062"/>
        <v>80.25</v>
      </c>
      <c r="AC2548">
        <f>ROUND((ES2548),6)</f>
        <v>0</v>
      </c>
      <c r="AD2548">
        <f>ROUND((((ET2548)-(EU2548))+AE2548),6)</f>
        <v>80.25</v>
      </c>
      <c r="AE2548">
        <f t="shared" si="2063"/>
        <v>25.84</v>
      </c>
      <c r="AF2548">
        <f t="shared" si="2063"/>
        <v>0</v>
      </c>
      <c r="AG2548">
        <f t="shared" si="2064"/>
        <v>0</v>
      </c>
      <c r="AH2548">
        <f t="shared" si="2065"/>
        <v>0</v>
      </c>
      <c r="AI2548">
        <f t="shared" si="2065"/>
        <v>0</v>
      </c>
      <c r="AJ2548">
        <f t="shared" si="2066"/>
        <v>0</v>
      </c>
      <c r="AK2548">
        <v>80.25</v>
      </c>
      <c r="AL2548">
        <v>0</v>
      </c>
      <c r="AM2548">
        <v>80.25</v>
      </c>
      <c r="AN2548">
        <v>25.84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70</v>
      </c>
      <c r="AU2548">
        <v>10</v>
      </c>
      <c r="AV2548">
        <v>1</v>
      </c>
      <c r="AW2548">
        <v>1</v>
      </c>
      <c r="AZ2548">
        <v>1</v>
      </c>
      <c r="BA2548">
        <v>1</v>
      </c>
      <c r="BB2548">
        <v>1</v>
      </c>
      <c r="BC2548">
        <v>1</v>
      </c>
      <c r="BD2548" t="s">
        <v>3</v>
      </c>
      <c r="BE2548" t="s">
        <v>3</v>
      </c>
      <c r="BF2548" t="s">
        <v>3</v>
      </c>
      <c r="BG2548" t="s">
        <v>3</v>
      </c>
      <c r="BH2548">
        <v>0</v>
      </c>
      <c r="BI2548">
        <v>4</v>
      </c>
      <c r="BJ2548" t="s">
        <v>28</v>
      </c>
      <c r="BM2548">
        <v>0</v>
      </c>
      <c r="BN2548">
        <v>0</v>
      </c>
      <c r="BO2548" t="s">
        <v>3</v>
      </c>
      <c r="BP2548">
        <v>0</v>
      </c>
      <c r="BQ2548">
        <v>1</v>
      </c>
      <c r="BR2548">
        <v>0</v>
      </c>
      <c r="BS2548">
        <v>1</v>
      </c>
      <c r="BT2548">
        <v>1</v>
      </c>
      <c r="BU2548">
        <v>1</v>
      </c>
      <c r="BV2548">
        <v>1</v>
      </c>
      <c r="BW2548">
        <v>1</v>
      </c>
      <c r="BX2548">
        <v>1</v>
      </c>
      <c r="BY2548" t="s">
        <v>3</v>
      </c>
      <c r="BZ2548">
        <v>70</v>
      </c>
      <c r="CA2548">
        <v>10</v>
      </c>
      <c r="CE2548">
        <v>0</v>
      </c>
      <c r="CF2548">
        <v>0</v>
      </c>
      <c r="CG2548">
        <v>0</v>
      </c>
      <c r="CM2548">
        <v>0</v>
      </c>
      <c r="CN2548" t="s">
        <v>3</v>
      </c>
      <c r="CO2548">
        <v>0</v>
      </c>
      <c r="CP2548">
        <f t="shared" si="2067"/>
        <v>0</v>
      </c>
      <c r="CQ2548">
        <f t="shared" si="2068"/>
        <v>0</v>
      </c>
      <c r="CR2548">
        <f>((((ET2548)*BB2548-(EU2548)*BS2548)+AE2548*BS2548)*AV2548)</f>
        <v>80.25</v>
      </c>
      <c r="CS2548">
        <f t="shared" si="2069"/>
        <v>25.84</v>
      </c>
      <c r="CT2548">
        <f t="shared" si="2070"/>
        <v>0</v>
      </c>
      <c r="CU2548">
        <f t="shared" si="2071"/>
        <v>0</v>
      </c>
      <c r="CV2548">
        <f t="shared" si="2072"/>
        <v>0</v>
      </c>
      <c r="CW2548">
        <f t="shared" si="2073"/>
        <v>0</v>
      </c>
      <c r="CX2548">
        <f t="shared" si="2074"/>
        <v>0</v>
      </c>
      <c r="CY2548">
        <f t="shared" si="2075"/>
        <v>0</v>
      </c>
      <c r="CZ2548">
        <f t="shared" si="2076"/>
        <v>0</v>
      </c>
      <c r="DC2548" t="s">
        <v>3</v>
      </c>
      <c r="DD2548" t="s">
        <v>3</v>
      </c>
      <c r="DE2548" t="s">
        <v>3</v>
      </c>
      <c r="DF2548" t="s">
        <v>3</v>
      </c>
      <c r="DG2548" t="s">
        <v>3</v>
      </c>
      <c r="DH2548" t="s">
        <v>3</v>
      </c>
      <c r="DI2548" t="s">
        <v>3</v>
      </c>
      <c r="DJ2548" t="s">
        <v>3</v>
      </c>
      <c r="DK2548" t="s">
        <v>3</v>
      </c>
      <c r="DL2548" t="s">
        <v>3</v>
      </c>
      <c r="DM2548" t="s">
        <v>3</v>
      </c>
      <c r="DN2548">
        <v>0</v>
      </c>
      <c r="DO2548">
        <v>0</v>
      </c>
      <c r="DP2548">
        <v>1</v>
      </c>
      <c r="DQ2548">
        <v>1</v>
      </c>
      <c r="DU2548">
        <v>1009</v>
      </c>
      <c r="DV2548" t="s">
        <v>27</v>
      </c>
      <c r="DW2548" t="s">
        <v>27</v>
      </c>
      <c r="DX2548">
        <v>1000</v>
      </c>
      <c r="EE2548">
        <v>51482689</v>
      </c>
      <c r="EF2548">
        <v>1</v>
      </c>
      <c r="EG2548" t="s">
        <v>21</v>
      </c>
      <c r="EH2548">
        <v>0</v>
      </c>
      <c r="EI2548" t="s">
        <v>3</v>
      </c>
      <c r="EJ2548">
        <v>4</v>
      </c>
      <c r="EK2548">
        <v>0</v>
      </c>
      <c r="EL2548" t="s">
        <v>22</v>
      </c>
      <c r="EM2548" t="s">
        <v>23</v>
      </c>
      <c r="EO2548" t="s">
        <v>3</v>
      </c>
      <c r="EQ2548">
        <v>0</v>
      </c>
      <c r="ER2548">
        <v>80.25</v>
      </c>
      <c r="ES2548">
        <v>0</v>
      </c>
      <c r="ET2548">
        <v>80.25</v>
      </c>
      <c r="EU2548">
        <v>25.84</v>
      </c>
      <c r="EV2548">
        <v>0</v>
      </c>
      <c r="EW2548">
        <v>0</v>
      </c>
      <c r="EX2548">
        <v>0</v>
      </c>
      <c r="EY2548">
        <v>0</v>
      </c>
      <c r="FQ2548">
        <v>0</v>
      </c>
      <c r="FR2548">
        <f t="shared" si="2077"/>
        <v>0</v>
      </c>
      <c r="FS2548">
        <v>0</v>
      </c>
      <c r="FX2548">
        <v>70</v>
      </c>
      <c r="FY2548">
        <v>10</v>
      </c>
      <c r="GA2548" t="s">
        <v>3</v>
      </c>
      <c r="GD2548">
        <v>0</v>
      </c>
      <c r="GF2548">
        <v>-706956719</v>
      </c>
      <c r="GG2548">
        <v>2</v>
      </c>
      <c r="GH2548">
        <v>1</v>
      </c>
      <c r="GI2548">
        <v>-2</v>
      </c>
      <c r="GJ2548">
        <v>0</v>
      </c>
      <c r="GK2548">
        <f>ROUND(R2548*(R12)/100,2)</f>
        <v>0</v>
      </c>
      <c r="GL2548">
        <f t="shared" si="2078"/>
        <v>0</v>
      </c>
      <c r="GM2548">
        <f>ROUND(O2548+X2548+Y2548+GK2548,2)+GX2548</f>
        <v>0</v>
      </c>
      <c r="GN2548">
        <f>IF(OR(BI2548=0,BI2548=1),ROUND(O2548+X2548+Y2548+GK2548,2),0)</f>
        <v>0</v>
      </c>
      <c r="GO2548">
        <f>IF(BI2548=2,ROUND(O2548+X2548+Y2548+GK2548,2),0)</f>
        <v>0</v>
      </c>
      <c r="GP2548">
        <f>IF(BI2548=4,ROUND(O2548+X2548+Y2548+GK2548,2)+GX2548,0)</f>
        <v>0</v>
      </c>
      <c r="GR2548">
        <v>0</v>
      </c>
      <c r="GS2548">
        <v>3</v>
      </c>
      <c r="GT2548">
        <v>0</v>
      </c>
      <c r="GU2548" t="s">
        <v>3</v>
      </c>
      <c r="GV2548">
        <f>ROUND((GT2548),6)</f>
        <v>0</v>
      </c>
      <c r="GW2548">
        <v>1</v>
      </c>
      <c r="GX2548">
        <f t="shared" si="2079"/>
        <v>0</v>
      </c>
      <c r="HA2548">
        <v>0</v>
      </c>
      <c r="HB2548">
        <v>0</v>
      </c>
      <c r="HC2548">
        <f t="shared" si="2080"/>
        <v>0</v>
      </c>
      <c r="HE2548" t="s">
        <v>3</v>
      </c>
      <c r="HF2548" t="s">
        <v>3</v>
      </c>
      <c r="IK2548">
        <f t="shared" si="2081"/>
        <v>0</v>
      </c>
    </row>
    <row r="2549" spans="1:245" x14ac:dyDescent="0.2">
      <c r="A2549">
        <v>17</v>
      </c>
      <c r="B2549">
        <v>1</v>
      </c>
      <c r="C2549">
        <f>ROW(SmtRes!A853)</f>
        <v>853</v>
      </c>
      <c r="D2549">
        <f>ROW(EtalonRes!A818)</f>
        <v>818</v>
      </c>
      <c r="E2549" t="s">
        <v>136</v>
      </c>
      <c r="F2549" t="s">
        <v>30</v>
      </c>
      <c r="G2549" t="s">
        <v>31</v>
      </c>
      <c r="H2549" t="s">
        <v>27</v>
      </c>
      <c r="I2549">
        <v>0</v>
      </c>
      <c r="J2549">
        <v>0</v>
      </c>
      <c r="O2549">
        <f t="shared" si="2051"/>
        <v>0</v>
      </c>
      <c r="P2549">
        <f t="shared" si="2052"/>
        <v>0</v>
      </c>
      <c r="Q2549">
        <f t="shared" si="2053"/>
        <v>0</v>
      </c>
      <c r="R2549">
        <f t="shared" si="2054"/>
        <v>0</v>
      </c>
      <c r="S2549">
        <f t="shared" si="2055"/>
        <v>0</v>
      </c>
      <c r="T2549">
        <f t="shared" si="2056"/>
        <v>0</v>
      </c>
      <c r="U2549">
        <f t="shared" si="2057"/>
        <v>0</v>
      </c>
      <c r="V2549">
        <f t="shared" si="2058"/>
        <v>0</v>
      </c>
      <c r="W2549">
        <f t="shared" si="2059"/>
        <v>0</v>
      </c>
      <c r="X2549">
        <f t="shared" si="2060"/>
        <v>0</v>
      </c>
      <c r="Y2549">
        <f t="shared" si="2061"/>
        <v>0</v>
      </c>
      <c r="AA2549">
        <v>52421674</v>
      </c>
      <c r="AB2549">
        <f t="shared" si="2062"/>
        <v>124.9</v>
      </c>
      <c r="AC2549">
        <f>ROUND((ES2549),6)</f>
        <v>0</v>
      </c>
      <c r="AD2549">
        <f>ROUND((((ET2549)-(EU2549))+AE2549),6)</f>
        <v>0</v>
      </c>
      <c r="AE2549">
        <f t="shared" si="2063"/>
        <v>0</v>
      </c>
      <c r="AF2549">
        <f t="shared" si="2063"/>
        <v>124.9</v>
      </c>
      <c r="AG2549">
        <f t="shared" si="2064"/>
        <v>0</v>
      </c>
      <c r="AH2549">
        <f t="shared" si="2065"/>
        <v>1.02</v>
      </c>
      <c r="AI2549">
        <f t="shared" si="2065"/>
        <v>0</v>
      </c>
      <c r="AJ2549">
        <f t="shared" si="2066"/>
        <v>0</v>
      </c>
      <c r="AK2549">
        <v>124.9</v>
      </c>
      <c r="AL2549">
        <v>0</v>
      </c>
      <c r="AM2549">
        <v>0</v>
      </c>
      <c r="AN2549">
        <v>0</v>
      </c>
      <c r="AO2549">
        <v>124.9</v>
      </c>
      <c r="AP2549">
        <v>0</v>
      </c>
      <c r="AQ2549">
        <v>1.02</v>
      </c>
      <c r="AR2549">
        <v>0</v>
      </c>
      <c r="AS2549">
        <v>0</v>
      </c>
      <c r="AT2549">
        <v>70</v>
      </c>
      <c r="AU2549">
        <v>10</v>
      </c>
      <c r="AV2549">
        <v>1</v>
      </c>
      <c r="AW2549">
        <v>1</v>
      </c>
      <c r="AZ2549">
        <v>1</v>
      </c>
      <c r="BA2549">
        <v>1</v>
      </c>
      <c r="BB2549">
        <v>1</v>
      </c>
      <c r="BC2549">
        <v>1</v>
      </c>
      <c r="BD2549" t="s">
        <v>3</v>
      </c>
      <c r="BE2549" t="s">
        <v>3</v>
      </c>
      <c r="BF2549" t="s">
        <v>3</v>
      </c>
      <c r="BG2549" t="s">
        <v>3</v>
      </c>
      <c r="BH2549">
        <v>0</v>
      </c>
      <c r="BI2549">
        <v>4</v>
      </c>
      <c r="BJ2549" t="s">
        <v>32</v>
      </c>
      <c r="BM2549">
        <v>0</v>
      </c>
      <c r="BN2549">
        <v>0</v>
      </c>
      <c r="BO2549" t="s">
        <v>3</v>
      </c>
      <c r="BP2549">
        <v>0</v>
      </c>
      <c r="BQ2549">
        <v>1</v>
      </c>
      <c r="BR2549">
        <v>0</v>
      </c>
      <c r="BS2549">
        <v>1</v>
      </c>
      <c r="BT2549">
        <v>1</v>
      </c>
      <c r="BU2549">
        <v>1</v>
      </c>
      <c r="BV2549">
        <v>1</v>
      </c>
      <c r="BW2549">
        <v>1</v>
      </c>
      <c r="BX2549">
        <v>1</v>
      </c>
      <c r="BY2549" t="s">
        <v>3</v>
      </c>
      <c r="BZ2549">
        <v>70</v>
      </c>
      <c r="CA2549">
        <v>10</v>
      </c>
      <c r="CE2549">
        <v>0</v>
      </c>
      <c r="CF2549">
        <v>0</v>
      </c>
      <c r="CG2549">
        <v>0</v>
      </c>
      <c r="CM2549">
        <v>0</v>
      </c>
      <c r="CN2549" t="s">
        <v>3</v>
      </c>
      <c r="CO2549">
        <v>0</v>
      </c>
      <c r="CP2549">
        <f t="shared" si="2067"/>
        <v>0</v>
      </c>
      <c r="CQ2549">
        <f t="shared" si="2068"/>
        <v>0</v>
      </c>
      <c r="CR2549">
        <f>((((ET2549)*BB2549-(EU2549)*BS2549)+AE2549*BS2549)*AV2549)</f>
        <v>0</v>
      </c>
      <c r="CS2549">
        <f t="shared" si="2069"/>
        <v>0</v>
      </c>
      <c r="CT2549">
        <f t="shared" si="2070"/>
        <v>124.9</v>
      </c>
      <c r="CU2549">
        <f t="shared" si="2071"/>
        <v>0</v>
      </c>
      <c r="CV2549">
        <f t="shared" si="2072"/>
        <v>1.02</v>
      </c>
      <c r="CW2549">
        <f t="shared" si="2073"/>
        <v>0</v>
      </c>
      <c r="CX2549">
        <f t="shared" si="2074"/>
        <v>0</v>
      </c>
      <c r="CY2549">
        <f t="shared" si="2075"/>
        <v>0</v>
      </c>
      <c r="CZ2549">
        <f t="shared" si="2076"/>
        <v>0</v>
      </c>
      <c r="DC2549" t="s">
        <v>3</v>
      </c>
      <c r="DD2549" t="s">
        <v>3</v>
      </c>
      <c r="DE2549" t="s">
        <v>3</v>
      </c>
      <c r="DF2549" t="s">
        <v>3</v>
      </c>
      <c r="DG2549" t="s">
        <v>3</v>
      </c>
      <c r="DH2549" t="s">
        <v>3</v>
      </c>
      <c r="DI2549" t="s">
        <v>3</v>
      </c>
      <c r="DJ2549" t="s">
        <v>3</v>
      </c>
      <c r="DK2549" t="s">
        <v>3</v>
      </c>
      <c r="DL2549" t="s">
        <v>3</v>
      </c>
      <c r="DM2549" t="s">
        <v>3</v>
      </c>
      <c r="DN2549">
        <v>0</v>
      </c>
      <c r="DO2549">
        <v>0</v>
      </c>
      <c r="DP2549">
        <v>1</v>
      </c>
      <c r="DQ2549">
        <v>1</v>
      </c>
      <c r="DU2549">
        <v>1009</v>
      </c>
      <c r="DV2549" t="s">
        <v>27</v>
      </c>
      <c r="DW2549" t="s">
        <v>27</v>
      </c>
      <c r="DX2549">
        <v>1000</v>
      </c>
      <c r="EE2549">
        <v>51482689</v>
      </c>
      <c r="EF2549">
        <v>1</v>
      </c>
      <c r="EG2549" t="s">
        <v>21</v>
      </c>
      <c r="EH2549">
        <v>0</v>
      </c>
      <c r="EI2549" t="s">
        <v>3</v>
      </c>
      <c r="EJ2549">
        <v>4</v>
      </c>
      <c r="EK2549">
        <v>0</v>
      </c>
      <c r="EL2549" t="s">
        <v>22</v>
      </c>
      <c r="EM2549" t="s">
        <v>23</v>
      </c>
      <c r="EO2549" t="s">
        <v>3</v>
      </c>
      <c r="EQ2549">
        <v>0</v>
      </c>
      <c r="ER2549">
        <v>124.9</v>
      </c>
      <c r="ES2549">
        <v>0</v>
      </c>
      <c r="ET2549">
        <v>0</v>
      </c>
      <c r="EU2549">
        <v>0</v>
      </c>
      <c r="EV2549">
        <v>124.9</v>
      </c>
      <c r="EW2549">
        <v>1.02</v>
      </c>
      <c r="EX2549">
        <v>0</v>
      </c>
      <c r="EY2549">
        <v>0</v>
      </c>
      <c r="FQ2549">
        <v>0</v>
      </c>
      <c r="FR2549">
        <f t="shared" si="2077"/>
        <v>0</v>
      </c>
      <c r="FS2549">
        <v>0</v>
      </c>
      <c r="FX2549">
        <v>70</v>
      </c>
      <c r="FY2549">
        <v>10</v>
      </c>
      <c r="GA2549" t="s">
        <v>3</v>
      </c>
      <c r="GD2549">
        <v>0</v>
      </c>
      <c r="GF2549">
        <v>44828971</v>
      </c>
      <c r="GG2549">
        <v>2</v>
      </c>
      <c r="GH2549">
        <v>1</v>
      </c>
      <c r="GI2549">
        <v>-2</v>
      </c>
      <c r="GJ2549">
        <v>0</v>
      </c>
      <c r="GK2549">
        <f>ROUND(R2549*(R12)/100,2)</f>
        <v>0</v>
      </c>
      <c r="GL2549">
        <f t="shared" si="2078"/>
        <v>0</v>
      </c>
      <c r="GM2549">
        <f>ROUND(O2549+X2549+Y2549+GK2549,2)+GX2549</f>
        <v>0</v>
      </c>
      <c r="GN2549">
        <f>IF(OR(BI2549=0,BI2549=1),ROUND(O2549+X2549+Y2549+GK2549,2),0)</f>
        <v>0</v>
      </c>
      <c r="GO2549">
        <f>IF(BI2549=2,ROUND(O2549+X2549+Y2549+GK2549,2),0)</f>
        <v>0</v>
      </c>
      <c r="GP2549">
        <f>IF(BI2549=4,ROUND(O2549+X2549+Y2549+GK2549,2)+GX2549,0)</f>
        <v>0</v>
      </c>
      <c r="GR2549">
        <v>0</v>
      </c>
      <c r="GS2549">
        <v>3</v>
      </c>
      <c r="GT2549">
        <v>0</v>
      </c>
      <c r="GU2549" t="s">
        <v>3</v>
      </c>
      <c r="GV2549">
        <f>ROUND((GT2549),6)</f>
        <v>0</v>
      </c>
      <c r="GW2549">
        <v>1</v>
      </c>
      <c r="GX2549">
        <f t="shared" si="2079"/>
        <v>0</v>
      </c>
      <c r="HA2549">
        <v>0</v>
      </c>
      <c r="HB2549">
        <v>0</v>
      </c>
      <c r="HC2549">
        <f t="shared" si="2080"/>
        <v>0</v>
      </c>
      <c r="HE2549" t="s">
        <v>3</v>
      </c>
      <c r="HF2549" t="s">
        <v>3</v>
      </c>
      <c r="IK2549">
        <f t="shared" si="2081"/>
        <v>0</v>
      </c>
    </row>
    <row r="2550" spans="1:245" x14ac:dyDescent="0.2">
      <c r="A2550">
        <v>17</v>
      </c>
      <c r="B2550">
        <v>1</v>
      </c>
      <c r="C2550">
        <f>ROW(SmtRes!A855)</f>
        <v>855</v>
      </c>
      <c r="D2550">
        <f>ROW(EtalonRes!A820)</f>
        <v>820</v>
      </c>
      <c r="E2550" t="s">
        <v>137</v>
      </c>
      <c r="F2550" t="s">
        <v>34</v>
      </c>
      <c r="G2550" t="s">
        <v>35</v>
      </c>
      <c r="H2550" t="s">
        <v>27</v>
      </c>
      <c r="I2550">
        <v>0</v>
      </c>
      <c r="J2550">
        <v>0</v>
      </c>
      <c r="O2550">
        <f t="shared" si="2051"/>
        <v>0</v>
      </c>
      <c r="P2550">
        <f t="shared" si="2052"/>
        <v>0</v>
      </c>
      <c r="Q2550">
        <f t="shared" si="2053"/>
        <v>0</v>
      </c>
      <c r="R2550">
        <f t="shared" si="2054"/>
        <v>0</v>
      </c>
      <c r="S2550">
        <f t="shared" si="2055"/>
        <v>0</v>
      </c>
      <c r="T2550">
        <f t="shared" si="2056"/>
        <v>0</v>
      </c>
      <c r="U2550">
        <f t="shared" si="2057"/>
        <v>0</v>
      </c>
      <c r="V2550">
        <f t="shared" si="2058"/>
        <v>0</v>
      </c>
      <c r="W2550">
        <f t="shared" si="2059"/>
        <v>0</v>
      </c>
      <c r="X2550">
        <f t="shared" si="2060"/>
        <v>0</v>
      </c>
      <c r="Y2550">
        <f t="shared" si="2061"/>
        <v>0</v>
      </c>
      <c r="AA2550">
        <v>52421674</v>
      </c>
      <c r="AB2550">
        <f t="shared" si="2062"/>
        <v>57.83</v>
      </c>
      <c r="AC2550">
        <f>ROUND((ES2550),6)</f>
        <v>0</v>
      </c>
      <c r="AD2550">
        <f>ROUND((((ET2550)-(EU2550))+AE2550),6)</f>
        <v>57.83</v>
      </c>
      <c r="AE2550">
        <f t="shared" si="2063"/>
        <v>31.44</v>
      </c>
      <c r="AF2550">
        <f t="shared" si="2063"/>
        <v>0</v>
      </c>
      <c r="AG2550">
        <f t="shared" si="2064"/>
        <v>0</v>
      </c>
      <c r="AH2550">
        <f t="shared" si="2065"/>
        <v>0</v>
      </c>
      <c r="AI2550">
        <f t="shared" si="2065"/>
        <v>0</v>
      </c>
      <c r="AJ2550">
        <f t="shared" si="2066"/>
        <v>0</v>
      </c>
      <c r="AK2550">
        <v>57.83</v>
      </c>
      <c r="AL2550">
        <v>0</v>
      </c>
      <c r="AM2550">
        <v>57.83</v>
      </c>
      <c r="AN2550">
        <v>31.44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1</v>
      </c>
      <c r="AW2550">
        <v>1</v>
      </c>
      <c r="AZ2550">
        <v>1</v>
      </c>
      <c r="BA2550">
        <v>1</v>
      </c>
      <c r="BB2550">
        <v>1</v>
      </c>
      <c r="BC2550">
        <v>1</v>
      </c>
      <c r="BD2550" t="s">
        <v>3</v>
      </c>
      <c r="BE2550" t="s">
        <v>3</v>
      </c>
      <c r="BF2550" t="s">
        <v>3</v>
      </c>
      <c r="BG2550" t="s">
        <v>3</v>
      </c>
      <c r="BH2550">
        <v>0</v>
      </c>
      <c r="BI2550">
        <v>4</v>
      </c>
      <c r="BJ2550" t="s">
        <v>36</v>
      </c>
      <c r="BM2550">
        <v>1</v>
      </c>
      <c r="BN2550">
        <v>0</v>
      </c>
      <c r="BO2550" t="s">
        <v>3</v>
      </c>
      <c r="BP2550">
        <v>0</v>
      </c>
      <c r="BQ2550">
        <v>1</v>
      </c>
      <c r="BR2550">
        <v>0</v>
      </c>
      <c r="BS2550">
        <v>1</v>
      </c>
      <c r="BT2550">
        <v>1</v>
      </c>
      <c r="BU2550">
        <v>1</v>
      </c>
      <c r="BV2550">
        <v>1</v>
      </c>
      <c r="BW2550">
        <v>1</v>
      </c>
      <c r="BX2550">
        <v>1</v>
      </c>
      <c r="BY2550" t="s">
        <v>3</v>
      </c>
      <c r="BZ2550">
        <v>0</v>
      </c>
      <c r="CA2550">
        <v>0</v>
      </c>
      <c r="CE2550">
        <v>0</v>
      </c>
      <c r="CF2550">
        <v>0</v>
      </c>
      <c r="CG2550">
        <v>0</v>
      </c>
      <c r="CM2550">
        <v>0</v>
      </c>
      <c r="CN2550" t="s">
        <v>3</v>
      </c>
      <c r="CO2550">
        <v>0</v>
      </c>
      <c r="CP2550">
        <f t="shared" si="2067"/>
        <v>0</v>
      </c>
      <c r="CQ2550">
        <f t="shared" si="2068"/>
        <v>0</v>
      </c>
      <c r="CR2550">
        <f>((((ET2550)*BB2550-(EU2550)*BS2550)+AE2550*BS2550)*AV2550)</f>
        <v>57.83</v>
      </c>
      <c r="CS2550">
        <f t="shared" si="2069"/>
        <v>31.44</v>
      </c>
      <c r="CT2550">
        <f t="shared" si="2070"/>
        <v>0</v>
      </c>
      <c r="CU2550">
        <f t="shared" si="2071"/>
        <v>0</v>
      </c>
      <c r="CV2550">
        <f t="shared" si="2072"/>
        <v>0</v>
      </c>
      <c r="CW2550">
        <f t="shared" si="2073"/>
        <v>0</v>
      </c>
      <c r="CX2550">
        <f t="shared" si="2074"/>
        <v>0</v>
      </c>
      <c r="CY2550">
        <f t="shared" si="2075"/>
        <v>0</v>
      </c>
      <c r="CZ2550">
        <f t="shared" si="2076"/>
        <v>0</v>
      </c>
      <c r="DC2550" t="s">
        <v>3</v>
      </c>
      <c r="DD2550" t="s">
        <v>3</v>
      </c>
      <c r="DE2550" t="s">
        <v>3</v>
      </c>
      <c r="DF2550" t="s">
        <v>3</v>
      </c>
      <c r="DG2550" t="s">
        <v>3</v>
      </c>
      <c r="DH2550" t="s">
        <v>3</v>
      </c>
      <c r="DI2550" t="s">
        <v>3</v>
      </c>
      <c r="DJ2550" t="s">
        <v>3</v>
      </c>
      <c r="DK2550" t="s">
        <v>3</v>
      </c>
      <c r="DL2550" t="s">
        <v>3</v>
      </c>
      <c r="DM2550" t="s">
        <v>3</v>
      </c>
      <c r="DN2550">
        <v>0</v>
      </c>
      <c r="DO2550">
        <v>0</v>
      </c>
      <c r="DP2550">
        <v>1</v>
      </c>
      <c r="DQ2550">
        <v>1</v>
      </c>
      <c r="DU2550">
        <v>1009</v>
      </c>
      <c r="DV2550" t="s">
        <v>27</v>
      </c>
      <c r="DW2550" t="s">
        <v>27</v>
      </c>
      <c r="DX2550">
        <v>1000</v>
      </c>
      <c r="EE2550">
        <v>51482691</v>
      </c>
      <c r="EF2550">
        <v>1</v>
      </c>
      <c r="EG2550" t="s">
        <v>21</v>
      </c>
      <c r="EH2550">
        <v>0</v>
      </c>
      <c r="EI2550" t="s">
        <v>3</v>
      </c>
      <c r="EJ2550">
        <v>4</v>
      </c>
      <c r="EK2550">
        <v>1</v>
      </c>
      <c r="EL2550" t="s">
        <v>37</v>
      </c>
      <c r="EM2550" t="s">
        <v>23</v>
      </c>
      <c r="EO2550" t="s">
        <v>3</v>
      </c>
      <c r="EQ2550">
        <v>0</v>
      </c>
      <c r="ER2550">
        <v>57.83</v>
      </c>
      <c r="ES2550">
        <v>0</v>
      </c>
      <c r="ET2550">
        <v>57.83</v>
      </c>
      <c r="EU2550">
        <v>31.44</v>
      </c>
      <c r="EV2550">
        <v>0</v>
      </c>
      <c r="EW2550">
        <v>0</v>
      </c>
      <c r="EX2550">
        <v>0</v>
      </c>
      <c r="EY2550">
        <v>0</v>
      </c>
      <c r="FQ2550">
        <v>0</v>
      </c>
      <c r="FR2550">
        <f t="shared" si="2077"/>
        <v>0</v>
      </c>
      <c r="FS2550">
        <v>0</v>
      </c>
      <c r="FX2550">
        <v>0</v>
      </c>
      <c r="FY2550">
        <v>0</v>
      </c>
      <c r="GA2550" t="s">
        <v>3</v>
      </c>
      <c r="GD2550">
        <v>1</v>
      </c>
      <c r="GF2550">
        <v>-1870736679</v>
      </c>
      <c r="GG2550">
        <v>2</v>
      </c>
      <c r="GH2550">
        <v>1</v>
      </c>
      <c r="GI2550">
        <v>-2</v>
      </c>
      <c r="GJ2550">
        <v>0</v>
      </c>
      <c r="GK2550">
        <v>0</v>
      </c>
      <c r="GL2550">
        <f t="shared" si="2078"/>
        <v>0</v>
      </c>
      <c r="GM2550">
        <f>ROUND(O2550+X2550+Y2550,2)+GX2550</f>
        <v>0</v>
      </c>
      <c r="GN2550">
        <f>IF(OR(BI2550=0,BI2550=1),ROUND(O2550+X2550+Y2550,2),0)</f>
        <v>0</v>
      </c>
      <c r="GO2550">
        <f>IF(BI2550=2,ROUND(O2550+X2550+Y2550,2),0)</f>
        <v>0</v>
      </c>
      <c r="GP2550">
        <f>IF(BI2550=4,ROUND(O2550+X2550+Y2550,2)+GX2550,0)</f>
        <v>0</v>
      </c>
      <c r="GR2550">
        <v>0</v>
      </c>
      <c r="GS2550">
        <v>3</v>
      </c>
      <c r="GT2550">
        <v>0</v>
      </c>
      <c r="GU2550" t="s">
        <v>3</v>
      </c>
      <c r="GV2550">
        <f>ROUND((GT2550),6)</f>
        <v>0</v>
      </c>
      <c r="GW2550">
        <v>1</v>
      </c>
      <c r="GX2550">
        <f t="shared" si="2079"/>
        <v>0</v>
      </c>
      <c r="HA2550">
        <v>0</v>
      </c>
      <c r="HB2550">
        <v>0</v>
      </c>
      <c r="HC2550">
        <f t="shared" si="2080"/>
        <v>0</v>
      </c>
      <c r="HE2550" t="s">
        <v>3</v>
      </c>
      <c r="HF2550" t="s">
        <v>3</v>
      </c>
      <c r="IK2550">
        <f t="shared" si="2081"/>
        <v>0</v>
      </c>
    </row>
    <row r="2551" spans="1:245" x14ac:dyDescent="0.2">
      <c r="A2551">
        <v>17</v>
      </c>
      <c r="B2551">
        <v>1</v>
      </c>
      <c r="C2551">
        <f>ROW(SmtRes!A857)</f>
        <v>857</v>
      </c>
      <c r="D2551">
        <f>ROW(EtalonRes!A822)</f>
        <v>822</v>
      </c>
      <c r="E2551" t="s">
        <v>138</v>
      </c>
      <c r="F2551" t="s">
        <v>39</v>
      </c>
      <c r="G2551" t="s">
        <v>40</v>
      </c>
      <c r="H2551" t="s">
        <v>27</v>
      </c>
      <c r="I2551">
        <v>0</v>
      </c>
      <c r="J2551">
        <v>0</v>
      </c>
      <c r="O2551">
        <f t="shared" si="2051"/>
        <v>0</v>
      </c>
      <c r="P2551">
        <f t="shared" si="2052"/>
        <v>0</v>
      </c>
      <c r="Q2551">
        <f t="shared" si="2053"/>
        <v>0</v>
      </c>
      <c r="R2551">
        <f t="shared" si="2054"/>
        <v>0</v>
      </c>
      <c r="S2551">
        <f t="shared" si="2055"/>
        <v>0</v>
      </c>
      <c r="T2551">
        <f t="shared" si="2056"/>
        <v>0</v>
      </c>
      <c r="U2551">
        <f t="shared" si="2057"/>
        <v>0</v>
      </c>
      <c r="V2551">
        <f t="shared" si="2058"/>
        <v>0</v>
      </c>
      <c r="W2551">
        <f t="shared" si="2059"/>
        <v>0</v>
      </c>
      <c r="X2551">
        <f t="shared" si="2060"/>
        <v>0</v>
      </c>
      <c r="Y2551">
        <f t="shared" si="2061"/>
        <v>0</v>
      </c>
      <c r="AA2551">
        <v>52421674</v>
      </c>
      <c r="AB2551">
        <f t="shared" si="2062"/>
        <v>165.91</v>
      </c>
      <c r="AC2551">
        <f>ROUND((ES2551),6)</f>
        <v>0</v>
      </c>
      <c r="AD2551">
        <f>ROUND((((ET2551)-(EU2551))+AE2551),6)</f>
        <v>165.91</v>
      </c>
      <c r="AE2551">
        <f t="shared" si="2063"/>
        <v>90.18</v>
      </c>
      <c r="AF2551">
        <f t="shared" si="2063"/>
        <v>0</v>
      </c>
      <c r="AG2551">
        <f t="shared" si="2064"/>
        <v>0</v>
      </c>
      <c r="AH2551">
        <f t="shared" si="2065"/>
        <v>0</v>
      </c>
      <c r="AI2551">
        <f t="shared" si="2065"/>
        <v>0</v>
      </c>
      <c r="AJ2551">
        <f t="shared" si="2066"/>
        <v>0</v>
      </c>
      <c r="AK2551">
        <v>165.91</v>
      </c>
      <c r="AL2551">
        <v>0</v>
      </c>
      <c r="AM2551">
        <v>165.91</v>
      </c>
      <c r="AN2551">
        <v>90.18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1</v>
      </c>
      <c r="AW2551">
        <v>1</v>
      </c>
      <c r="AZ2551">
        <v>1</v>
      </c>
      <c r="BA2551">
        <v>1</v>
      </c>
      <c r="BB2551">
        <v>1</v>
      </c>
      <c r="BC2551">
        <v>1</v>
      </c>
      <c r="BD2551" t="s">
        <v>3</v>
      </c>
      <c r="BE2551" t="s">
        <v>3</v>
      </c>
      <c r="BF2551" t="s">
        <v>3</v>
      </c>
      <c r="BG2551" t="s">
        <v>3</v>
      </c>
      <c r="BH2551">
        <v>0</v>
      </c>
      <c r="BI2551">
        <v>4</v>
      </c>
      <c r="BJ2551" t="s">
        <v>41</v>
      </c>
      <c r="BM2551">
        <v>1</v>
      </c>
      <c r="BN2551">
        <v>0</v>
      </c>
      <c r="BO2551" t="s">
        <v>3</v>
      </c>
      <c r="BP2551">
        <v>0</v>
      </c>
      <c r="BQ2551">
        <v>1</v>
      </c>
      <c r="BR2551">
        <v>0</v>
      </c>
      <c r="BS2551">
        <v>1</v>
      </c>
      <c r="BT2551">
        <v>1</v>
      </c>
      <c r="BU2551">
        <v>1</v>
      </c>
      <c r="BV2551">
        <v>1</v>
      </c>
      <c r="BW2551">
        <v>1</v>
      </c>
      <c r="BX2551">
        <v>1</v>
      </c>
      <c r="BY2551" t="s">
        <v>3</v>
      </c>
      <c r="BZ2551">
        <v>0</v>
      </c>
      <c r="CA2551">
        <v>0</v>
      </c>
      <c r="CE2551">
        <v>0</v>
      </c>
      <c r="CF2551">
        <v>0</v>
      </c>
      <c r="CG2551">
        <v>0</v>
      </c>
      <c r="CM2551">
        <v>0</v>
      </c>
      <c r="CN2551" t="s">
        <v>3</v>
      </c>
      <c r="CO2551">
        <v>0</v>
      </c>
      <c r="CP2551">
        <f t="shared" si="2067"/>
        <v>0</v>
      </c>
      <c r="CQ2551">
        <f t="shared" si="2068"/>
        <v>0</v>
      </c>
      <c r="CR2551">
        <f>((((ET2551)*BB2551-(EU2551)*BS2551)+AE2551*BS2551)*AV2551)</f>
        <v>165.91</v>
      </c>
      <c r="CS2551">
        <f t="shared" si="2069"/>
        <v>90.18</v>
      </c>
      <c r="CT2551">
        <f t="shared" si="2070"/>
        <v>0</v>
      </c>
      <c r="CU2551">
        <f t="shared" si="2071"/>
        <v>0</v>
      </c>
      <c r="CV2551">
        <f t="shared" si="2072"/>
        <v>0</v>
      </c>
      <c r="CW2551">
        <f t="shared" si="2073"/>
        <v>0</v>
      </c>
      <c r="CX2551">
        <f t="shared" si="2074"/>
        <v>0</v>
      </c>
      <c r="CY2551">
        <f t="shared" si="2075"/>
        <v>0</v>
      </c>
      <c r="CZ2551">
        <f t="shared" si="2076"/>
        <v>0</v>
      </c>
      <c r="DC2551" t="s">
        <v>3</v>
      </c>
      <c r="DD2551" t="s">
        <v>3</v>
      </c>
      <c r="DE2551" t="s">
        <v>3</v>
      </c>
      <c r="DF2551" t="s">
        <v>3</v>
      </c>
      <c r="DG2551" t="s">
        <v>3</v>
      </c>
      <c r="DH2551" t="s">
        <v>3</v>
      </c>
      <c r="DI2551" t="s">
        <v>3</v>
      </c>
      <c r="DJ2551" t="s">
        <v>3</v>
      </c>
      <c r="DK2551" t="s">
        <v>3</v>
      </c>
      <c r="DL2551" t="s">
        <v>3</v>
      </c>
      <c r="DM2551" t="s">
        <v>3</v>
      </c>
      <c r="DN2551">
        <v>0</v>
      </c>
      <c r="DO2551">
        <v>0</v>
      </c>
      <c r="DP2551">
        <v>1</v>
      </c>
      <c r="DQ2551">
        <v>1</v>
      </c>
      <c r="DU2551">
        <v>1009</v>
      </c>
      <c r="DV2551" t="s">
        <v>27</v>
      </c>
      <c r="DW2551" t="s">
        <v>27</v>
      </c>
      <c r="DX2551">
        <v>1000</v>
      </c>
      <c r="EE2551">
        <v>51482691</v>
      </c>
      <c r="EF2551">
        <v>1</v>
      </c>
      <c r="EG2551" t="s">
        <v>21</v>
      </c>
      <c r="EH2551">
        <v>0</v>
      </c>
      <c r="EI2551" t="s">
        <v>3</v>
      </c>
      <c r="EJ2551">
        <v>4</v>
      </c>
      <c r="EK2551">
        <v>1</v>
      </c>
      <c r="EL2551" t="s">
        <v>37</v>
      </c>
      <c r="EM2551" t="s">
        <v>23</v>
      </c>
      <c r="EO2551" t="s">
        <v>3</v>
      </c>
      <c r="EQ2551">
        <v>0</v>
      </c>
      <c r="ER2551">
        <v>165.91</v>
      </c>
      <c r="ES2551">
        <v>0</v>
      </c>
      <c r="ET2551">
        <v>165.91</v>
      </c>
      <c r="EU2551">
        <v>90.18</v>
      </c>
      <c r="EV2551">
        <v>0</v>
      </c>
      <c r="EW2551">
        <v>0</v>
      </c>
      <c r="EX2551">
        <v>0</v>
      </c>
      <c r="EY2551">
        <v>0</v>
      </c>
      <c r="FQ2551">
        <v>0</v>
      </c>
      <c r="FR2551">
        <f t="shared" si="2077"/>
        <v>0</v>
      </c>
      <c r="FS2551">
        <v>0</v>
      </c>
      <c r="FX2551">
        <v>0</v>
      </c>
      <c r="FY2551">
        <v>0</v>
      </c>
      <c r="GA2551" t="s">
        <v>3</v>
      </c>
      <c r="GD2551">
        <v>1</v>
      </c>
      <c r="GF2551">
        <v>1912105629</v>
      </c>
      <c r="GG2551">
        <v>2</v>
      </c>
      <c r="GH2551">
        <v>1</v>
      </c>
      <c r="GI2551">
        <v>-2</v>
      </c>
      <c r="GJ2551">
        <v>0</v>
      </c>
      <c r="GK2551">
        <v>0</v>
      </c>
      <c r="GL2551">
        <f t="shared" si="2078"/>
        <v>0</v>
      </c>
      <c r="GM2551">
        <f>ROUND(O2551+X2551+Y2551,2)+GX2551</f>
        <v>0</v>
      </c>
      <c r="GN2551">
        <f>IF(OR(BI2551=0,BI2551=1),ROUND(O2551+X2551+Y2551,2),0)</f>
        <v>0</v>
      </c>
      <c r="GO2551">
        <f>IF(BI2551=2,ROUND(O2551+X2551+Y2551,2),0)</f>
        <v>0</v>
      </c>
      <c r="GP2551">
        <f>IF(BI2551=4,ROUND(O2551+X2551+Y2551,2)+GX2551,0)</f>
        <v>0</v>
      </c>
      <c r="GR2551">
        <v>0</v>
      </c>
      <c r="GS2551">
        <v>3</v>
      </c>
      <c r="GT2551">
        <v>0</v>
      </c>
      <c r="GU2551" t="s">
        <v>3</v>
      </c>
      <c r="GV2551">
        <f>ROUND((GT2551),6)</f>
        <v>0</v>
      </c>
      <c r="GW2551">
        <v>1</v>
      </c>
      <c r="GX2551">
        <f t="shared" si="2079"/>
        <v>0</v>
      </c>
      <c r="HA2551">
        <v>0</v>
      </c>
      <c r="HB2551">
        <v>0</v>
      </c>
      <c r="HC2551">
        <f t="shared" si="2080"/>
        <v>0</v>
      </c>
      <c r="HE2551" t="s">
        <v>3</v>
      </c>
      <c r="HF2551" t="s">
        <v>3</v>
      </c>
      <c r="IK2551">
        <f t="shared" si="2081"/>
        <v>0</v>
      </c>
    </row>
    <row r="2552" spans="1:245" x14ac:dyDescent="0.2">
      <c r="A2552">
        <v>17</v>
      </c>
      <c r="B2552">
        <v>1</v>
      </c>
      <c r="C2552">
        <f>ROW(SmtRes!A859)</f>
        <v>859</v>
      </c>
      <c r="D2552">
        <f>ROW(EtalonRes!A824)</f>
        <v>824</v>
      </c>
      <c r="E2552" t="s">
        <v>139</v>
      </c>
      <c r="F2552" t="s">
        <v>43</v>
      </c>
      <c r="G2552" t="s">
        <v>44</v>
      </c>
      <c r="H2552" t="s">
        <v>27</v>
      </c>
      <c r="I2552">
        <v>0</v>
      </c>
      <c r="J2552">
        <v>0</v>
      </c>
      <c r="O2552">
        <f t="shared" si="2051"/>
        <v>0</v>
      </c>
      <c r="P2552">
        <f t="shared" si="2052"/>
        <v>0</v>
      </c>
      <c r="Q2552">
        <f t="shared" si="2053"/>
        <v>0</v>
      </c>
      <c r="R2552">
        <f t="shared" si="2054"/>
        <v>0</v>
      </c>
      <c r="S2552">
        <f t="shared" si="2055"/>
        <v>0</v>
      </c>
      <c r="T2552">
        <f t="shared" si="2056"/>
        <v>0</v>
      </c>
      <c r="U2552">
        <f t="shared" si="2057"/>
        <v>0</v>
      </c>
      <c r="V2552">
        <f t="shared" si="2058"/>
        <v>0</v>
      </c>
      <c r="W2552">
        <f t="shared" si="2059"/>
        <v>0</v>
      </c>
      <c r="X2552">
        <f t="shared" si="2060"/>
        <v>0</v>
      </c>
      <c r="Y2552">
        <f t="shared" si="2061"/>
        <v>0</v>
      </c>
      <c r="AA2552">
        <v>52421674</v>
      </c>
      <c r="AB2552">
        <f t="shared" si="2062"/>
        <v>1396.89</v>
      </c>
      <c r="AC2552">
        <f>ROUND(((ES2552*51)),6)</f>
        <v>0</v>
      </c>
      <c r="AD2552">
        <f>ROUND(((((ET2552*51))-((EU2552*51)))+AE2552),6)</f>
        <v>1396.89</v>
      </c>
      <c r="AE2552">
        <f>ROUND(((EU2552*51)),6)</f>
        <v>759.39</v>
      </c>
      <c r="AF2552">
        <f>ROUND(((EV2552*51)),6)</f>
        <v>0</v>
      </c>
      <c r="AG2552">
        <f t="shared" si="2064"/>
        <v>0</v>
      </c>
      <c r="AH2552">
        <f>((EW2552*51))</f>
        <v>0</v>
      </c>
      <c r="AI2552">
        <f>((EX2552*51))</f>
        <v>0</v>
      </c>
      <c r="AJ2552">
        <f t="shared" si="2066"/>
        <v>0</v>
      </c>
      <c r="AK2552">
        <v>27.39</v>
      </c>
      <c r="AL2552">
        <v>0</v>
      </c>
      <c r="AM2552">
        <v>27.39</v>
      </c>
      <c r="AN2552">
        <v>14.89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1</v>
      </c>
      <c r="AW2552">
        <v>1</v>
      </c>
      <c r="AZ2552">
        <v>1</v>
      </c>
      <c r="BA2552">
        <v>1</v>
      </c>
      <c r="BB2552">
        <v>1</v>
      </c>
      <c r="BC2552">
        <v>1</v>
      </c>
      <c r="BD2552" t="s">
        <v>3</v>
      </c>
      <c r="BE2552" t="s">
        <v>3</v>
      </c>
      <c r="BF2552" t="s">
        <v>3</v>
      </c>
      <c r="BG2552" t="s">
        <v>3</v>
      </c>
      <c r="BH2552">
        <v>0</v>
      </c>
      <c r="BI2552">
        <v>4</v>
      </c>
      <c r="BJ2552" t="s">
        <v>45</v>
      </c>
      <c r="BM2552">
        <v>1</v>
      </c>
      <c r="BN2552">
        <v>0</v>
      </c>
      <c r="BO2552" t="s">
        <v>3</v>
      </c>
      <c r="BP2552">
        <v>0</v>
      </c>
      <c r="BQ2552">
        <v>1</v>
      </c>
      <c r="BR2552">
        <v>0</v>
      </c>
      <c r="BS2552">
        <v>1</v>
      </c>
      <c r="BT2552">
        <v>1</v>
      </c>
      <c r="BU2552">
        <v>1</v>
      </c>
      <c r="BV2552">
        <v>1</v>
      </c>
      <c r="BW2552">
        <v>1</v>
      </c>
      <c r="BX2552">
        <v>1</v>
      </c>
      <c r="BY2552" t="s">
        <v>3</v>
      </c>
      <c r="BZ2552">
        <v>0</v>
      </c>
      <c r="CA2552">
        <v>0</v>
      </c>
      <c r="CE2552">
        <v>0</v>
      </c>
      <c r="CF2552">
        <v>0</v>
      </c>
      <c r="CG2552">
        <v>0</v>
      </c>
      <c r="CM2552">
        <v>0</v>
      </c>
      <c r="CN2552" t="s">
        <v>3</v>
      </c>
      <c r="CO2552">
        <v>0</v>
      </c>
      <c r="CP2552">
        <f t="shared" si="2067"/>
        <v>0</v>
      </c>
      <c r="CQ2552">
        <f t="shared" si="2068"/>
        <v>0</v>
      </c>
      <c r="CR2552">
        <f>(((((ET2552*51))*BB2552-((EU2552*51))*BS2552)+AE2552*BS2552)*AV2552)</f>
        <v>1396.89</v>
      </c>
      <c r="CS2552">
        <f t="shared" si="2069"/>
        <v>759.39</v>
      </c>
      <c r="CT2552">
        <f t="shared" si="2070"/>
        <v>0</v>
      </c>
      <c r="CU2552">
        <f t="shared" si="2071"/>
        <v>0</v>
      </c>
      <c r="CV2552">
        <f t="shared" si="2072"/>
        <v>0</v>
      </c>
      <c r="CW2552">
        <f t="shared" si="2073"/>
        <v>0</v>
      </c>
      <c r="CX2552">
        <f t="shared" si="2074"/>
        <v>0</v>
      </c>
      <c r="CY2552">
        <f t="shared" si="2075"/>
        <v>0</v>
      </c>
      <c r="CZ2552">
        <f t="shared" si="2076"/>
        <v>0</v>
      </c>
      <c r="DC2552" t="s">
        <v>3</v>
      </c>
      <c r="DD2552" t="s">
        <v>46</v>
      </c>
      <c r="DE2552" t="s">
        <v>46</v>
      </c>
      <c r="DF2552" t="s">
        <v>46</v>
      </c>
      <c r="DG2552" t="s">
        <v>46</v>
      </c>
      <c r="DH2552" t="s">
        <v>3</v>
      </c>
      <c r="DI2552" t="s">
        <v>46</v>
      </c>
      <c r="DJ2552" t="s">
        <v>46</v>
      </c>
      <c r="DK2552" t="s">
        <v>3</v>
      </c>
      <c r="DL2552" t="s">
        <v>3</v>
      </c>
      <c r="DM2552" t="s">
        <v>3</v>
      </c>
      <c r="DN2552">
        <v>0</v>
      </c>
      <c r="DO2552">
        <v>0</v>
      </c>
      <c r="DP2552">
        <v>1</v>
      </c>
      <c r="DQ2552">
        <v>1</v>
      </c>
      <c r="DU2552">
        <v>1009</v>
      </c>
      <c r="DV2552" t="s">
        <v>27</v>
      </c>
      <c r="DW2552" t="s">
        <v>27</v>
      </c>
      <c r="DX2552">
        <v>1000</v>
      </c>
      <c r="EE2552">
        <v>51482691</v>
      </c>
      <c r="EF2552">
        <v>1</v>
      </c>
      <c r="EG2552" t="s">
        <v>21</v>
      </c>
      <c r="EH2552">
        <v>0</v>
      </c>
      <c r="EI2552" t="s">
        <v>3</v>
      </c>
      <c r="EJ2552">
        <v>4</v>
      </c>
      <c r="EK2552">
        <v>1</v>
      </c>
      <c r="EL2552" t="s">
        <v>37</v>
      </c>
      <c r="EM2552" t="s">
        <v>23</v>
      </c>
      <c r="EO2552" t="s">
        <v>3</v>
      </c>
      <c r="EQ2552">
        <v>0</v>
      </c>
      <c r="ER2552">
        <v>27.39</v>
      </c>
      <c r="ES2552">
        <v>0</v>
      </c>
      <c r="ET2552">
        <v>27.39</v>
      </c>
      <c r="EU2552">
        <v>14.89</v>
      </c>
      <c r="EV2552">
        <v>0</v>
      </c>
      <c r="EW2552">
        <v>0</v>
      </c>
      <c r="EX2552">
        <v>0</v>
      </c>
      <c r="EY2552">
        <v>0</v>
      </c>
      <c r="FQ2552">
        <v>0</v>
      </c>
      <c r="FR2552">
        <f t="shared" si="2077"/>
        <v>0</v>
      </c>
      <c r="FS2552">
        <v>0</v>
      </c>
      <c r="FX2552">
        <v>0</v>
      </c>
      <c r="FY2552">
        <v>0</v>
      </c>
      <c r="GA2552" t="s">
        <v>3</v>
      </c>
      <c r="GD2552">
        <v>1</v>
      </c>
      <c r="GF2552">
        <v>972108674</v>
      </c>
      <c r="GG2552">
        <v>2</v>
      </c>
      <c r="GH2552">
        <v>1</v>
      </c>
      <c r="GI2552">
        <v>-2</v>
      </c>
      <c r="GJ2552">
        <v>0</v>
      </c>
      <c r="GK2552">
        <v>0</v>
      </c>
      <c r="GL2552">
        <f t="shared" si="2078"/>
        <v>0</v>
      </c>
      <c r="GM2552">
        <f>ROUND(O2552+X2552+Y2552,2)+GX2552</f>
        <v>0</v>
      </c>
      <c r="GN2552">
        <f>IF(OR(BI2552=0,BI2552=1),ROUND(O2552+X2552+Y2552,2),0)</f>
        <v>0</v>
      </c>
      <c r="GO2552">
        <f>IF(BI2552=2,ROUND(O2552+X2552+Y2552,2),0)</f>
        <v>0</v>
      </c>
      <c r="GP2552">
        <f>IF(BI2552=4,ROUND(O2552+X2552+Y2552,2)+GX2552,0)</f>
        <v>0</v>
      </c>
      <c r="GR2552">
        <v>0</v>
      </c>
      <c r="GS2552">
        <v>3</v>
      </c>
      <c r="GT2552">
        <v>0</v>
      </c>
      <c r="GU2552" t="s">
        <v>46</v>
      </c>
      <c r="GV2552">
        <f>ROUND(((GT2552*51)),6)</f>
        <v>0</v>
      </c>
      <c r="GW2552">
        <v>1</v>
      </c>
      <c r="GX2552">
        <f t="shared" si="2079"/>
        <v>0</v>
      </c>
      <c r="HA2552">
        <v>0</v>
      </c>
      <c r="HB2552">
        <v>0</v>
      </c>
      <c r="HC2552">
        <f t="shared" si="2080"/>
        <v>0</v>
      </c>
      <c r="HE2552" t="s">
        <v>3</v>
      </c>
      <c r="HF2552" t="s">
        <v>3</v>
      </c>
      <c r="IK2552">
        <f t="shared" si="2081"/>
        <v>0</v>
      </c>
    </row>
    <row r="2553" spans="1:245" x14ac:dyDescent="0.2">
      <c r="A2553">
        <v>17</v>
      </c>
      <c r="B2553">
        <v>1</v>
      </c>
      <c r="E2553" t="s">
        <v>140</v>
      </c>
      <c r="F2553" t="s">
        <v>48</v>
      </c>
      <c r="G2553" t="s">
        <v>49</v>
      </c>
      <c r="H2553" t="s">
        <v>27</v>
      </c>
      <c r="I2553">
        <v>0</v>
      </c>
      <c r="J2553">
        <v>0</v>
      </c>
      <c r="O2553">
        <f t="shared" si="2051"/>
        <v>0</v>
      </c>
      <c r="P2553">
        <f t="shared" si="2052"/>
        <v>0</v>
      </c>
      <c r="Q2553">
        <f t="shared" si="2053"/>
        <v>0</v>
      </c>
      <c r="R2553">
        <f t="shared" si="2054"/>
        <v>0</v>
      </c>
      <c r="S2553">
        <f t="shared" si="2055"/>
        <v>0</v>
      </c>
      <c r="T2553">
        <f t="shared" si="2056"/>
        <v>0</v>
      </c>
      <c r="U2553">
        <f t="shared" si="2057"/>
        <v>0</v>
      </c>
      <c r="V2553">
        <f t="shared" si="2058"/>
        <v>0</v>
      </c>
      <c r="W2553">
        <f t="shared" si="2059"/>
        <v>0</v>
      </c>
      <c r="X2553">
        <f t="shared" si="2060"/>
        <v>0</v>
      </c>
      <c r="Y2553">
        <f t="shared" si="2061"/>
        <v>0</v>
      </c>
      <c r="AA2553">
        <v>52421674</v>
      </c>
      <c r="AB2553">
        <f t="shared" si="2062"/>
        <v>150.61000000000001</v>
      </c>
      <c r="AC2553">
        <f>ROUND((ES2553),6)</f>
        <v>150.61000000000001</v>
      </c>
      <c r="AD2553">
        <f>ROUND((((ET2553)-(EU2553))+AE2553),6)</f>
        <v>0</v>
      </c>
      <c r="AE2553">
        <f t="shared" ref="AE2553:AF2556" si="2082">ROUND((EU2553),6)</f>
        <v>0</v>
      </c>
      <c r="AF2553">
        <f t="shared" si="2082"/>
        <v>0</v>
      </c>
      <c r="AG2553">
        <f t="shared" si="2064"/>
        <v>0</v>
      </c>
      <c r="AH2553">
        <f t="shared" ref="AH2553:AI2556" si="2083">(EW2553)</f>
        <v>0</v>
      </c>
      <c r="AI2553">
        <f t="shared" si="2083"/>
        <v>0</v>
      </c>
      <c r="AJ2553">
        <f t="shared" si="2066"/>
        <v>0</v>
      </c>
      <c r="AK2553">
        <v>150.61000000000001</v>
      </c>
      <c r="AL2553">
        <v>150.61000000000001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1</v>
      </c>
      <c r="AW2553">
        <v>1</v>
      </c>
      <c r="AZ2553">
        <v>1</v>
      </c>
      <c r="BA2553">
        <v>1</v>
      </c>
      <c r="BB2553">
        <v>1</v>
      </c>
      <c r="BC2553">
        <v>1</v>
      </c>
      <c r="BD2553" t="s">
        <v>3</v>
      </c>
      <c r="BE2553" t="s">
        <v>3</v>
      </c>
      <c r="BF2553" t="s">
        <v>3</v>
      </c>
      <c r="BG2553" t="s">
        <v>3</v>
      </c>
      <c r="BH2553">
        <v>3</v>
      </c>
      <c r="BI2553">
        <v>1</v>
      </c>
      <c r="BJ2553" t="s">
        <v>3</v>
      </c>
      <c r="BM2553">
        <v>6001</v>
      </c>
      <c r="BN2553">
        <v>0</v>
      </c>
      <c r="BO2553" t="s">
        <v>3</v>
      </c>
      <c r="BP2553">
        <v>0</v>
      </c>
      <c r="BQ2553">
        <v>0</v>
      </c>
      <c r="BR2553">
        <v>0</v>
      </c>
      <c r="BS2553">
        <v>1</v>
      </c>
      <c r="BT2553">
        <v>1</v>
      </c>
      <c r="BU2553">
        <v>1</v>
      </c>
      <c r="BV2553">
        <v>1</v>
      </c>
      <c r="BW2553">
        <v>1</v>
      </c>
      <c r="BX2553">
        <v>1</v>
      </c>
      <c r="BY2553" t="s">
        <v>3</v>
      </c>
      <c r="BZ2553">
        <v>0</v>
      </c>
      <c r="CA2553">
        <v>0</v>
      </c>
      <c r="CE2553">
        <v>0</v>
      </c>
      <c r="CF2553">
        <v>0</v>
      </c>
      <c r="CG2553">
        <v>0</v>
      </c>
      <c r="CM2553">
        <v>0</v>
      </c>
      <c r="CN2553" t="s">
        <v>3</v>
      </c>
      <c r="CO2553">
        <v>0</v>
      </c>
      <c r="CP2553">
        <f t="shared" si="2067"/>
        <v>0</v>
      </c>
      <c r="CQ2553">
        <f t="shared" si="2068"/>
        <v>150.61000000000001</v>
      </c>
      <c r="CR2553">
        <f>((((ET2553)*BB2553-(EU2553)*BS2553)+AE2553*BS2553)*AV2553)</f>
        <v>0</v>
      </c>
      <c r="CS2553">
        <f t="shared" si="2069"/>
        <v>0</v>
      </c>
      <c r="CT2553">
        <f t="shared" si="2070"/>
        <v>0</v>
      </c>
      <c r="CU2553">
        <f t="shared" si="2071"/>
        <v>0</v>
      </c>
      <c r="CV2553">
        <f t="shared" si="2072"/>
        <v>0</v>
      </c>
      <c r="CW2553">
        <f t="shared" si="2073"/>
        <v>0</v>
      </c>
      <c r="CX2553">
        <f t="shared" si="2074"/>
        <v>0</v>
      </c>
      <c r="CY2553">
        <f t="shared" si="2075"/>
        <v>0</v>
      </c>
      <c r="CZ2553">
        <f t="shared" si="2076"/>
        <v>0</v>
      </c>
      <c r="DC2553" t="s">
        <v>3</v>
      </c>
      <c r="DD2553" t="s">
        <v>3</v>
      </c>
      <c r="DE2553" t="s">
        <v>3</v>
      </c>
      <c r="DF2553" t="s">
        <v>3</v>
      </c>
      <c r="DG2553" t="s">
        <v>3</v>
      </c>
      <c r="DH2553" t="s">
        <v>3</v>
      </c>
      <c r="DI2553" t="s">
        <v>3</v>
      </c>
      <c r="DJ2553" t="s">
        <v>3</v>
      </c>
      <c r="DK2553" t="s">
        <v>3</v>
      </c>
      <c r="DL2553" t="s">
        <v>3</v>
      </c>
      <c r="DM2553" t="s">
        <v>3</v>
      </c>
      <c r="DN2553">
        <v>0</v>
      </c>
      <c r="DO2553">
        <v>0</v>
      </c>
      <c r="DP2553">
        <v>1</v>
      </c>
      <c r="DQ2553">
        <v>1</v>
      </c>
      <c r="DU2553">
        <v>1009</v>
      </c>
      <c r="DV2553" t="s">
        <v>27</v>
      </c>
      <c r="DW2553" t="s">
        <v>27</v>
      </c>
      <c r="DX2553">
        <v>1000</v>
      </c>
      <c r="EE2553">
        <v>51764353</v>
      </c>
      <c r="EF2553">
        <v>0</v>
      </c>
      <c r="EG2553" t="s">
        <v>50</v>
      </c>
      <c r="EH2553">
        <v>0</v>
      </c>
      <c r="EI2553" t="s">
        <v>3</v>
      </c>
      <c r="EJ2553">
        <v>1</v>
      </c>
      <c r="EK2553">
        <v>6001</v>
      </c>
      <c r="EL2553" t="s">
        <v>51</v>
      </c>
      <c r="EM2553" t="s">
        <v>50</v>
      </c>
      <c r="EO2553" t="s">
        <v>3</v>
      </c>
      <c r="EQ2553">
        <v>0</v>
      </c>
      <c r="ER2553">
        <v>150.61000000000001</v>
      </c>
      <c r="ES2553">
        <v>150.61000000000001</v>
      </c>
      <c r="ET2553">
        <v>0</v>
      </c>
      <c r="EU2553">
        <v>0</v>
      </c>
      <c r="EV2553">
        <v>0</v>
      </c>
      <c r="EW2553">
        <v>0</v>
      </c>
      <c r="EX2553">
        <v>0</v>
      </c>
      <c r="EY2553">
        <v>0</v>
      </c>
      <c r="EZ2553">
        <v>5</v>
      </c>
      <c r="FC2553">
        <v>1</v>
      </c>
      <c r="FD2553">
        <v>18</v>
      </c>
      <c r="FF2553">
        <v>180.73</v>
      </c>
      <c r="FQ2553">
        <v>0</v>
      </c>
      <c r="FR2553">
        <f t="shared" si="2077"/>
        <v>0</v>
      </c>
      <c r="FS2553">
        <v>0</v>
      </c>
      <c r="FX2553">
        <v>0</v>
      </c>
      <c r="FY2553">
        <v>0</v>
      </c>
      <c r="GA2553" t="s">
        <v>52</v>
      </c>
      <c r="GD2553">
        <v>0</v>
      </c>
      <c r="GF2553">
        <v>-611639470</v>
      </c>
      <c r="GG2553">
        <v>2</v>
      </c>
      <c r="GH2553">
        <v>3</v>
      </c>
      <c r="GI2553">
        <v>-2</v>
      </c>
      <c r="GJ2553">
        <v>0</v>
      </c>
      <c r="GK2553">
        <f>ROUND(R2553*(R12)/100,2)</f>
        <v>0</v>
      </c>
      <c r="GL2553">
        <f t="shared" si="2078"/>
        <v>0</v>
      </c>
      <c r="GM2553">
        <f>ROUND(O2553+X2553+Y2553+GK2553,2)+GX2553</f>
        <v>0</v>
      </c>
      <c r="GN2553">
        <f>IF(OR(BI2553=0,BI2553=1),ROUND(O2553+X2553+Y2553+GK2553,2),0)</f>
        <v>0</v>
      </c>
      <c r="GO2553">
        <f>IF(BI2553=2,ROUND(O2553+X2553+Y2553+GK2553,2),0)</f>
        <v>0</v>
      </c>
      <c r="GP2553">
        <f>IF(BI2553=4,ROUND(O2553+X2553+Y2553+GK2553,2)+GX2553,0)</f>
        <v>0</v>
      </c>
      <c r="GR2553">
        <v>1</v>
      </c>
      <c r="GS2553">
        <v>1</v>
      </c>
      <c r="GT2553">
        <v>0</v>
      </c>
      <c r="GU2553" t="s">
        <v>3</v>
      </c>
      <c r="GV2553">
        <f t="shared" ref="GV2553:GV2559" si="2084">ROUND((GT2553),6)</f>
        <v>0</v>
      </c>
      <c r="GW2553">
        <v>1</v>
      </c>
      <c r="GX2553">
        <f t="shared" si="2079"/>
        <v>0</v>
      </c>
      <c r="HA2553">
        <v>0</v>
      </c>
      <c r="HB2553">
        <v>0</v>
      </c>
      <c r="HC2553">
        <f t="shared" si="2080"/>
        <v>0</v>
      </c>
      <c r="HE2553" t="s">
        <v>53</v>
      </c>
      <c r="HF2553" t="s">
        <v>53</v>
      </c>
      <c r="IK2553">
        <f t="shared" si="2081"/>
        <v>0</v>
      </c>
    </row>
    <row r="2554" spans="1:245" x14ac:dyDescent="0.2">
      <c r="A2554">
        <v>17</v>
      </c>
      <c r="B2554">
        <v>1</v>
      </c>
      <c r="C2554">
        <f>ROW(SmtRes!A860)</f>
        <v>860</v>
      </c>
      <c r="D2554">
        <f>ROW(EtalonRes!A825)</f>
        <v>825</v>
      </c>
      <c r="E2554" t="s">
        <v>144</v>
      </c>
      <c r="F2554" t="s">
        <v>156</v>
      </c>
      <c r="G2554" t="s">
        <v>157</v>
      </c>
      <c r="H2554" t="s">
        <v>132</v>
      </c>
      <c r="I2554">
        <v>0</v>
      </c>
      <c r="J2554">
        <v>0</v>
      </c>
      <c r="O2554">
        <f t="shared" si="2051"/>
        <v>0</v>
      </c>
      <c r="P2554">
        <f t="shared" si="2052"/>
        <v>0</v>
      </c>
      <c r="Q2554">
        <f t="shared" si="2053"/>
        <v>0</v>
      </c>
      <c r="R2554">
        <f t="shared" si="2054"/>
        <v>0</v>
      </c>
      <c r="S2554">
        <f t="shared" si="2055"/>
        <v>0</v>
      </c>
      <c r="T2554">
        <f t="shared" si="2056"/>
        <v>0</v>
      </c>
      <c r="U2554">
        <f t="shared" si="2057"/>
        <v>0</v>
      </c>
      <c r="V2554">
        <f t="shared" si="2058"/>
        <v>0</v>
      </c>
      <c r="W2554">
        <f t="shared" si="2059"/>
        <v>0</v>
      </c>
      <c r="X2554">
        <f t="shared" si="2060"/>
        <v>0</v>
      </c>
      <c r="Y2554">
        <f t="shared" si="2061"/>
        <v>0</v>
      </c>
      <c r="AA2554">
        <v>52421674</v>
      </c>
      <c r="AB2554">
        <f t="shared" si="2062"/>
        <v>41951.1</v>
      </c>
      <c r="AC2554">
        <f>ROUND((ES2554),6)</f>
        <v>0</v>
      </c>
      <c r="AD2554">
        <f>ROUND((((ET2554)-(EU2554))+AE2554),6)</f>
        <v>0</v>
      </c>
      <c r="AE2554">
        <f t="shared" si="2082"/>
        <v>0</v>
      </c>
      <c r="AF2554">
        <f t="shared" si="2082"/>
        <v>41951.1</v>
      </c>
      <c r="AG2554">
        <f t="shared" si="2064"/>
        <v>0</v>
      </c>
      <c r="AH2554">
        <f t="shared" si="2083"/>
        <v>221.6</v>
      </c>
      <c r="AI2554">
        <f t="shared" si="2083"/>
        <v>0</v>
      </c>
      <c r="AJ2554">
        <f t="shared" si="2066"/>
        <v>0</v>
      </c>
      <c r="AK2554">
        <v>41951.1</v>
      </c>
      <c r="AL2554">
        <v>0</v>
      </c>
      <c r="AM2554">
        <v>0</v>
      </c>
      <c r="AN2554">
        <v>0</v>
      </c>
      <c r="AO2554">
        <v>41951.1</v>
      </c>
      <c r="AP2554">
        <v>0</v>
      </c>
      <c r="AQ2554">
        <v>221.6</v>
      </c>
      <c r="AR2554">
        <v>0</v>
      </c>
      <c r="AS2554">
        <v>0</v>
      </c>
      <c r="AT2554">
        <v>70</v>
      </c>
      <c r="AU2554">
        <v>10</v>
      </c>
      <c r="AV2554">
        <v>1</v>
      </c>
      <c r="AW2554">
        <v>1</v>
      </c>
      <c r="AZ2554">
        <v>1</v>
      </c>
      <c r="BA2554">
        <v>1</v>
      </c>
      <c r="BB2554">
        <v>1</v>
      </c>
      <c r="BC2554">
        <v>1</v>
      </c>
      <c r="BD2554" t="s">
        <v>3</v>
      </c>
      <c r="BE2554" t="s">
        <v>3</v>
      </c>
      <c r="BF2554" t="s">
        <v>3</v>
      </c>
      <c r="BG2554" t="s">
        <v>3</v>
      </c>
      <c r="BH2554">
        <v>0</v>
      </c>
      <c r="BI2554">
        <v>4</v>
      </c>
      <c r="BJ2554" t="s">
        <v>158</v>
      </c>
      <c r="BM2554">
        <v>0</v>
      </c>
      <c r="BN2554">
        <v>0</v>
      </c>
      <c r="BO2554" t="s">
        <v>3</v>
      </c>
      <c r="BP2554">
        <v>0</v>
      </c>
      <c r="BQ2554">
        <v>1</v>
      </c>
      <c r="BR2554">
        <v>0</v>
      </c>
      <c r="BS2554">
        <v>1</v>
      </c>
      <c r="BT2554">
        <v>1</v>
      </c>
      <c r="BU2554">
        <v>1</v>
      </c>
      <c r="BV2554">
        <v>1</v>
      </c>
      <c r="BW2554">
        <v>1</v>
      </c>
      <c r="BX2554">
        <v>1</v>
      </c>
      <c r="BY2554" t="s">
        <v>3</v>
      </c>
      <c r="BZ2554">
        <v>70</v>
      </c>
      <c r="CA2554">
        <v>10</v>
      </c>
      <c r="CE2554">
        <v>0</v>
      </c>
      <c r="CF2554">
        <v>0</v>
      </c>
      <c r="CG2554">
        <v>0</v>
      </c>
      <c r="CM2554">
        <v>0</v>
      </c>
      <c r="CN2554" t="s">
        <v>3</v>
      </c>
      <c r="CO2554">
        <v>0</v>
      </c>
      <c r="CP2554">
        <f t="shared" si="2067"/>
        <v>0</v>
      </c>
      <c r="CQ2554">
        <f t="shared" si="2068"/>
        <v>0</v>
      </c>
      <c r="CR2554">
        <f>((((ET2554)*BB2554-(EU2554)*BS2554)+AE2554*BS2554)*AV2554)</f>
        <v>0</v>
      </c>
      <c r="CS2554">
        <f t="shared" si="2069"/>
        <v>0</v>
      </c>
      <c r="CT2554">
        <f t="shared" si="2070"/>
        <v>41951.1</v>
      </c>
      <c r="CU2554">
        <f t="shared" si="2071"/>
        <v>0</v>
      </c>
      <c r="CV2554">
        <f t="shared" si="2072"/>
        <v>221.6</v>
      </c>
      <c r="CW2554">
        <f t="shared" si="2073"/>
        <v>0</v>
      </c>
      <c r="CX2554">
        <f t="shared" si="2074"/>
        <v>0</v>
      </c>
      <c r="CY2554">
        <f t="shared" si="2075"/>
        <v>0</v>
      </c>
      <c r="CZ2554">
        <f t="shared" si="2076"/>
        <v>0</v>
      </c>
      <c r="DC2554" t="s">
        <v>3</v>
      </c>
      <c r="DD2554" t="s">
        <v>3</v>
      </c>
      <c r="DE2554" t="s">
        <v>3</v>
      </c>
      <c r="DF2554" t="s">
        <v>3</v>
      </c>
      <c r="DG2554" t="s">
        <v>3</v>
      </c>
      <c r="DH2554" t="s">
        <v>3</v>
      </c>
      <c r="DI2554" t="s">
        <v>3</v>
      </c>
      <c r="DJ2554" t="s">
        <v>3</v>
      </c>
      <c r="DK2554" t="s">
        <v>3</v>
      </c>
      <c r="DL2554" t="s">
        <v>3</v>
      </c>
      <c r="DM2554" t="s">
        <v>3</v>
      </c>
      <c r="DN2554">
        <v>0</v>
      </c>
      <c r="DO2554">
        <v>0</v>
      </c>
      <c r="DP2554">
        <v>1</v>
      </c>
      <c r="DQ2554">
        <v>1</v>
      </c>
      <c r="DU2554">
        <v>1007</v>
      </c>
      <c r="DV2554" t="s">
        <v>132</v>
      </c>
      <c r="DW2554" t="s">
        <v>132</v>
      </c>
      <c r="DX2554">
        <v>100</v>
      </c>
      <c r="EE2554">
        <v>51482689</v>
      </c>
      <c r="EF2554">
        <v>1</v>
      </c>
      <c r="EG2554" t="s">
        <v>21</v>
      </c>
      <c r="EH2554">
        <v>0</v>
      </c>
      <c r="EI2554" t="s">
        <v>3</v>
      </c>
      <c r="EJ2554">
        <v>4</v>
      </c>
      <c r="EK2554">
        <v>0</v>
      </c>
      <c r="EL2554" t="s">
        <v>22</v>
      </c>
      <c r="EM2554" t="s">
        <v>23</v>
      </c>
      <c r="EO2554" t="s">
        <v>3</v>
      </c>
      <c r="EQ2554">
        <v>0</v>
      </c>
      <c r="ER2554">
        <v>41951.1</v>
      </c>
      <c r="ES2554">
        <v>0</v>
      </c>
      <c r="ET2554">
        <v>0</v>
      </c>
      <c r="EU2554">
        <v>0</v>
      </c>
      <c r="EV2554">
        <v>41951.1</v>
      </c>
      <c r="EW2554">
        <v>221.6</v>
      </c>
      <c r="EX2554">
        <v>0</v>
      </c>
      <c r="EY2554">
        <v>0</v>
      </c>
      <c r="FQ2554">
        <v>0</v>
      </c>
      <c r="FR2554">
        <f t="shared" si="2077"/>
        <v>0</v>
      </c>
      <c r="FS2554">
        <v>0</v>
      </c>
      <c r="FX2554">
        <v>70</v>
      </c>
      <c r="FY2554">
        <v>10</v>
      </c>
      <c r="GA2554" t="s">
        <v>3</v>
      </c>
      <c r="GD2554">
        <v>0</v>
      </c>
      <c r="GF2554">
        <v>-447582349</v>
      </c>
      <c r="GG2554">
        <v>2</v>
      </c>
      <c r="GH2554">
        <v>1</v>
      </c>
      <c r="GI2554">
        <v>-2</v>
      </c>
      <c r="GJ2554">
        <v>0</v>
      </c>
      <c r="GK2554">
        <f>ROUND(R2554*(R12)/100,2)</f>
        <v>0</v>
      </c>
      <c r="GL2554">
        <f t="shared" si="2078"/>
        <v>0</v>
      </c>
      <c r="GM2554">
        <f>ROUND(O2554+X2554+Y2554+GK2554,2)+GX2554</f>
        <v>0</v>
      </c>
      <c r="GN2554">
        <f>IF(OR(BI2554=0,BI2554=1),ROUND(O2554+X2554+Y2554+GK2554,2),0)</f>
        <v>0</v>
      </c>
      <c r="GO2554">
        <f>IF(BI2554=2,ROUND(O2554+X2554+Y2554+GK2554,2),0)</f>
        <v>0</v>
      </c>
      <c r="GP2554">
        <f>IF(BI2554=4,ROUND(O2554+X2554+Y2554+GK2554,2)+GX2554,0)</f>
        <v>0</v>
      </c>
      <c r="GR2554">
        <v>0</v>
      </c>
      <c r="GS2554">
        <v>3</v>
      </c>
      <c r="GT2554">
        <v>0</v>
      </c>
      <c r="GU2554" t="s">
        <v>3</v>
      </c>
      <c r="GV2554">
        <f t="shared" si="2084"/>
        <v>0</v>
      </c>
      <c r="GW2554">
        <v>1</v>
      </c>
      <c r="GX2554">
        <f t="shared" si="2079"/>
        <v>0</v>
      </c>
      <c r="HA2554">
        <v>0</v>
      </c>
      <c r="HB2554">
        <v>0</v>
      </c>
      <c r="HC2554">
        <f t="shared" si="2080"/>
        <v>0</v>
      </c>
      <c r="HE2554" t="s">
        <v>3</v>
      </c>
      <c r="HF2554" t="s">
        <v>3</v>
      </c>
      <c r="IK2554">
        <f t="shared" si="2081"/>
        <v>0</v>
      </c>
    </row>
    <row r="2555" spans="1:245" x14ac:dyDescent="0.2">
      <c r="A2555">
        <v>17</v>
      </c>
      <c r="B2555">
        <v>1</v>
      </c>
      <c r="C2555">
        <f>ROW(SmtRes!A861)</f>
        <v>861</v>
      </c>
      <c r="D2555">
        <f>ROW(EtalonRes!A826)</f>
        <v>826</v>
      </c>
      <c r="E2555" t="s">
        <v>149</v>
      </c>
      <c r="F2555" t="s">
        <v>160</v>
      </c>
      <c r="G2555" t="s">
        <v>161</v>
      </c>
      <c r="H2555" t="s">
        <v>132</v>
      </c>
      <c r="I2555">
        <v>0</v>
      </c>
      <c r="J2555">
        <v>0</v>
      </c>
      <c r="O2555">
        <f t="shared" si="2051"/>
        <v>0</v>
      </c>
      <c r="P2555">
        <f t="shared" si="2052"/>
        <v>0</v>
      </c>
      <c r="Q2555">
        <f t="shared" si="2053"/>
        <v>0</v>
      </c>
      <c r="R2555">
        <f t="shared" si="2054"/>
        <v>0</v>
      </c>
      <c r="S2555">
        <f t="shared" si="2055"/>
        <v>0</v>
      </c>
      <c r="T2555">
        <f t="shared" si="2056"/>
        <v>0</v>
      </c>
      <c r="U2555">
        <f t="shared" si="2057"/>
        <v>0</v>
      </c>
      <c r="V2555">
        <f t="shared" si="2058"/>
        <v>0</v>
      </c>
      <c r="W2555">
        <f t="shared" si="2059"/>
        <v>0</v>
      </c>
      <c r="X2555">
        <f t="shared" si="2060"/>
        <v>0</v>
      </c>
      <c r="Y2555">
        <f t="shared" si="2061"/>
        <v>0</v>
      </c>
      <c r="AA2555">
        <v>52421674</v>
      </c>
      <c r="AB2555">
        <f t="shared" si="2062"/>
        <v>11130.3</v>
      </c>
      <c r="AC2555">
        <f>ROUND((ES2555),6)</f>
        <v>0</v>
      </c>
      <c r="AD2555">
        <f>ROUND((((ET2555)-(EU2555))+AE2555),6)</f>
        <v>0</v>
      </c>
      <c r="AE2555">
        <f t="shared" si="2082"/>
        <v>0</v>
      </c>
      <c r="AF2555">
        <f t="shared" si="2082"/>
        <v>11130.3</v>
      </c>
      <c r="AG2555">
        <f t="shared" si="2064"/>
        <v>0</v>
      </c>
      <c r="AH2555">
        <f t="shared" si="2083"/>
        <v>83</v>
      </c>
      <c r="AI2555">
        <f t="shared" si="2083"/>
        <v>0</v>
      </c>
      <c r="AJ2555">
        <f t="shared" si="2066"/>
        <v>0</v>
      </c>
      <c r="AK2555">
        <v>11130.3</v>
      </c>
      <c r="AL2555">
        <v>0</v>
      </c>
      <c r="AM2555">
        <v>0</v>
      </c>
      <c r="AN2555">
        <v>0</v>
      </c>
      <c r="AO2555">
        <v>11130.3</v>
      </c>
      <c r="AP2555">
        <v>0</v>
      </c>
      <c r="AQ2555">
        <v>83</v>
      </c>
      <c r="AR2555">
        <v>0</v>
      </c>
      <c r="AS2555">
        <v>0</v>
      </c>
      <c r="AT2555">
        <v>70</v>
      </c>
      <c r="AU2555">
        <v>10</v>
      </c>
      <c r="AV2555">
        <v>1</v>
      </c>
      <c r="AW2555">
        <v>1</v>
      </c>
      <c r="AZ2555">
        <v>1</v>
      </c>
      <c r="BA2555">
        <v>1</v>
      </c>
      <c r="BB2555">
        <v>1</v>
      </c>
      <c r="BC2555">
        <v>1</v>
      </c>
      <c r="BD2555" t="s">
        <v>3</v>
      </c>
      <c r="BE2555" t="s">
        <v>3</v>
      </c>
      <c r="BF2555" t="s">
        <v>3</v>
      </c>
      <c r="BG2555" t="s">
        <v>3</v>
      </c>
      <c r="BH2555">
        <v>0</v>
      </c>
      <c r="BI2555">
        <v>4</v>
      </c>
      <c r="BJ2555" t="s">
        <v>162</v>
      </c>
      <c r="BM2555">
        <v>0</v>
      </c>
      <c r="BN2555">
        <v>0</v>
      </c>
      <c r="BO2555" t="s">
        <v>3</v>
      </c>
      <c r="BP2555">
        <v>0</v>
      </c>
      <c r="BQ2555">
        <v>1</v>
      </c>
      <c r="BR2555">
        <v>0</v>
      </c>
      <c r="BS2555">
        <v>1</v>
      </c>
      <c r="BT2555">
        <v>1</v>
      </c>
      <c r="BU2555">
        <v>1</v>
      </c>
      <c r="BV2555">
        <v>1</v>
      </c>
      <c r="BW2555">
        <v>1</v>
      </c>
      <c r="BX2555">
        <v>1</v>
      </c>
      <c r="BY2555" t="s">
        <v>3</v>
      </c>
      <c r="BZ2555">
        <v>70</v>
      </c>
      <c r="CA2555">
        <v>10</v>
      </c>
      <c r="CE2555">
        <v>0</v>
      </c>
      <c r="CF2555">
        <v>0</v>
      </c>
      <c r="CG2555">
        <v>0</v>
      </c>
      <c r="CM2555">
        <v>0</v>
      </c>
      <c r="CN2555" t="s">
        <v>3</v>
      </c>
      <c r="CO2555">
        <v>0</v>
      </c>
      <c r="CP2555">
        <f t="shared" si="2067"/>
        <v>0</v>
      </c>
      <c r="CQ2555">
        <f t="shared" si="2068"/>
        <v>0</v>
      </c>
      <c r="CR2555">
        <f>((((ET2555)*BB2555-(EU2555)*BS2555)+AE2555*BS2555)*AV2555)</f>
        <v>0</v>
      </c>
      <c r="CS2555">
        <f t="shared" si="2069"/>
        <v>0</v>
      </c>
      <c r="CT2555">
        <f t="shared" si="2070"/>
        <v>11130.3</v>
      </c>
      <c r="CU2555">
        <f t="shared" si="2071"/>
        <v>0</v>
      </c>
      <c r="CV2555">
        <f t="shared" si="2072"/>
        <v>83</v>
      </c>
      <c r="CW2555">
        <f t="shared" si="2073"/>
        <v>0</v>
      </c>
      <c r="CX2555">
        <f t="shared" si="2074"/>
        <v>0</v>
      </c>
      <c r="CY2555">
        <f t="shared" si="2075"/>
        <v>0</v>
      </c>
      <c r="CZ2555">
        <f t="shared" si="2076"/>
        <v>0</v>
      </c>
      <c r="DC2555" t="s">
        <v>3</v>
      </c>
      <c r="DD2555" t="s">
        <v>3</v>
      </c>
      <c r="DE2555" t="s">
        <v>3</v>
      </c>
      <c r="DF2555" t="s">
        <v>3</v>
      </c>
      <c r="DG2555" t="s">
        <v>3</v>
      </c>
      <c r="DH2555" t="s">
        <v>3</v>
      </c>
      <c r="DI2555" t="s">
        <v>3</v>
      </c>
      <c r="DJ2555" t="s">
        <v>3</v>
      </c>
      <c r="DK2555" t="s">
        <v>3</v>
      </c>
      <c r="DL2555" t="s">
        <v>3</v>
      </c>
      <c r="DM2555" t="s">
        <v>3</v>
      </c>
      <c r="DN2555">
        <v>0</v>
      </c>
      <c r="DO2555">
        <v>0</v>
      </c>
      <c r="DP2555">
        <v>1</v>
      </c>
      <c r="DQ2555">
        <v>1</v>
      </c>
      <c r="DU2555">
        <v>1007</v>
      </c>
      <c r="DV2555" t="s">
        <v>132</v>
      </c>
      <c r="DW2555" t="s">
        <v>132</v>
      </c>
      <c r="DX2555">
        <v>100</v>
      </c>
      <c r="EE2555">
        <v>51482689</v>
      </c>
      <c r="EF2555">
        <v>1</v>
      </c>
      <c r="EG2555" t="s">
        <v>21</v>
      </c>
      <c r="EH2555">
        <v>0</v>
      </c>
      <c r="EI2555" t="s">
        <v>3</v>
      </c>
      <c r="EJ2555">
        <v>4</v>
      </c>
      <c r="EK2555">
        <v>0</v>
      </c>
      <c r="EL2555" t="s">
        <v>22</v>
      </c>
      <c r="EM2555" t="s">
        <v>23</v>
      </c>
      <c r="EO2555" t="s">
        <v>3</v>
      </c>
      <c r="EQ2555">
        <v>0</v>
      </c>
      <c r="ER2555">
        <v>11130.3</v>
      </c>
      <c r="ES2555">
        <v>0</v>
      </c>
      <c r="ET2555">
        <v>0</v>
      </c>
      <c r="EU2555">
        <v>0</v>
      </c>
      <c r="EV2555">
        <v>11130.3</v>
      </c>
      <c r="EW2555">
        <v>83</v>
      </c>
      <c r="EX2555">
        <v>0</v>
      </c>
      <c r="EY2555">
        <v>0</v>
      </c>
      <c r="FQ2555">
        <v>0</v>
      </c>
      <c r="FR2555">
        <f t="shared" si="2077"/>
        <v>0</v>
      </c>
      <c r="FS2555">
        <v>0</v>
      </c>
      <c r="FX2555">
        <v>70</v>
      </c>
      <c r="FY2555">
        <v>10</v>
      </c>
      <c r="GA2555" t="s">
        <v>3</v>
      </c>
      <c r="GD2555">
        <v>0</v>
      </c>
      <c r="GF2555">
        <v>-1064522646</v>
      </c>
      <c r="GG2555">
        <v>2</v>
      </c>
      <c r="GH2555">
        <v>1</v>
      </c>
      <c r="GI2555">
        <v>-2</v>
      </c>
      <c r="GJ2555">
        <v>0</v>
      </c>
      <c r="GK2555">
        <f>ROUND(R2555*(R12)/100,2)</f>
        <v>0</v>
      </c>
      <c r="GL2555">
        <f t="shared" si="2078"/>
        <v>0</v>
      </c>
      <c r="GM2555">
        <f>ROUND(O2555+X2555+Y2555+GK2555,2)+GX2555</f>
        <v>0</v>
      </c>
      <c r="GN2555">
        <f>IF(OR(BI2555=0,BI2555=1),ROUND(O2555+X2555+Y2555+GK2555,2),0)</f>
        <v>0</v>
      </c>
      <c r="GO2555">
        <f>IF(BI2555=2,ROUND(O2555+X2555+Y2555+GK2555,2),0)</f>
        <v>0</v>
      </c>
      <c r="GP2555">
        <f>IF(BI2555=4,ROUND(O2555+X2555+Y2555+GK2555,2)+GX2555,0)</f>
        <v>0</v>
      </c>
      <c r="GR2555">
        <v>0</v>
      </c>
      <c r="GS2555">
        <v>3</v>
      </c>
      <c r="GT2555">
        <v>0</v>
      </c>
      <c r="GU2555" t="s">
        <v>3</v>
      </c>
      <c r="GV2555">
        <f t="shared" si="2084"/>
        <v>0</v>
      </c>
      <c r="GW2555">
        <v>1</v>
      </c>
      <c r="GX2555">
        <f t="shared" si="2079"/>
        <v>0</v>
      </c>
      <c r="HA2555">
        <v>0</v>
      </c>
      <c r="HB2555">
        <v>0</v>
      </c>
      <c r="HC2555">
        <f t="shared" si="2080"/>
        <v>0</v>
      </c>
      <c r="HE2555" t="s">
        <v>3</v>
      </c>
      <c r="HF2555" t="s">
        <v>3</v>
      </c>
      <c r="IK2555">
        <f t="shared" si="2081"/>
        <v>0</v>
      </c>
    </row>
    <row r="2556" spans="1:245" x14ac:dyDescent="0.2">
      <c r="A2556">
        <v>17</v>
      </c>
      <c r="B2556">
        <v>1</v>
      </c>
      <c r="C2556">
        <f>ROW(SmtRes!A862)</f>
        <v>862</v>
      </c>
      <c r="D2556">
        <f>ROW(EtalonRes!A827)</f>
        <v>827</v>
      </c>
      <c r="E2556" t="s">
        <v>150</v>
      </c>
      <c r="F2556" t="s">
        <v>164</v>
      </c>
      <c r="G2556" t="s">
        <v>165</v>
      </c>
      <c r="H2556" t="s">
        <v>166</v>
      </c>
      <c r="I2556">
        <v>0</v>
      </c>
      <c r="J2556">
        <v>0</v>
      </c>
      <c r="O2556">
        <f t="shared" si="2051"/>
        <v>0</v>
      </c>
      <c r="P2556">
        <f t="shared" si="2052"/>
        <v>0</v>
      </c>
      <c r="Q2556">
        <f t="shared" si="2053"/>
        <v>0</v>
      </c>
      <c r="R2556">
        <f t="shared" si="2054"/>
        <v>0</v>
      </c>
      <c r="S2556">
        <f t="shared" si="2055"/>
        <v>0</v>
      </c>
      <c r="T2556">
        <f t="shared" si="2056"/>
        <v>0</v>
      </c>
      <c r="U2556">
        <f t="shared" si="2057"/>
        <v>0</v>
      </c>
      <c r="V2556">
        <f t="shared" si="2058"/>
        <v>0</v>
      </c>
      <c r="W2556">
        <f t="shared" si="2059"/>
        <v>0</v>
      </c>
      <c r="X2556">
        <f t="shared" si="2060"/>
        <v>0</v>
      </c>
      <c r="Y2556">
        <f t="shared" si="2061"/>
        <v>0</v>
      </c>
      <c r="AA2556">
        <v>52421674</v>
      </c>
      <c r="AB2556">
        <f t="shared" si="2062"/>
        <v>47.27</v>
      </c>
      <c r="AC2556">
        <f>ROUND((ES2556),6)</f>
        <v>0</v>
      </c>
      <c r="AD2556">
        <f>ROUND((((ET2556)-(EU2556))+AE2556),6)</f>
        <v>47.27</v>
      </c>
      <c r="AE2556">
        <f t="shared" si="2082"/>
        <v>25.66</v>
      </c>
      <c r="AF2556">
        <f t="shared" si="2082"/>
        <v>0</v>
      </c>
      <c r="AG2556">
        <f t="shared" si="2064"/>
        <v>0</v>
      </c>
      <c r="AH2556">
        <f t="shared" si="2083"/>
        <v>0</v>
      </c>
      <c r="AI2556">
        <f t="shared" si="2083"/>
        <v>0</v>
      </c>
      <c r="AJ2556">
        <f t="shared" si="2066"/>
        <v>0</v>
      </c>
      <c r="AK2556">
        <v>47.27</v>
      </c>
      <c r="AL2556">
        <v>0</v>
      </c>
      <c r="AM2556">
        <v>47.27</v>
      </c>
      <c r="AN2556">
        <v>25.66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1</v>
      </c>
      <c r="AW2556">
        <v>1</v>
      </c>
      <c r="AZ2556">
        <v>1</v>
      </c>
      <c r="BA2556">
        <v>1</v>
      </c>
      <c r="BB2556">
        <v>1</v>
      </c>
      <c r="BC2556">
        <v>1</v>
      </c>
      <c r="BD2556" t="s">
        <v>3</v>
      </c>
      <c r="BE2556" t="s">
        <v>3</v>
      </c>
      <c r="BF2556" t="s">
        <v>3</v>
      </c>
      <c r="BG2556" t="s">
        <v>3</v>
      </c>
      <c r="BH2556">
        <v>0</v>
      </c>
      <c r="BI2556">
        <v>4</v>
      </c>
      <c r="BJ2556" t="s">
        <v>167</v>
      </c>
      <c r="BM2556">
        <v>1</v>
      </c>
      <c r="BN2556">
        <v>0</v>
      </c>
      <c r="BO2556" t="s">
        <v>3</v>
      </c>
      <c r="BP2556">
        <v>0</v>
      </c>
      <c r="BQ2556">
        <v>1</v>
      </c>
      <c r="BR2556">
        <v>0</v>
      </c>
      <c r="BS2556">
        <v>1</v>
      </c>
      <c r="BT2556">
        <v>1</v>
      </c>
      <c r="BU2556">
        <v>1</v>
      </c>
      <c r="BV2556">
        <v>1</v>
      </c>
      <c r="BW2556">
        <v>1</v>
      </c>
      <c r="BX2556">
        <v>1</v>
      </c>
      <c r="BY2556" t="s">
        <v>3</v>
      </c>
      <c r="BZ2556">
        <v>0</v>
      </c>
      <c r="CA2556">
        <v>0</v>
      </c>
      <c r="CE2556">
        <v>0</v>
      </c>
      <c r="CF2556">
        <v>0</v>
      </c>
      <c r="CG2556">
        <v>0</v>
      </c>
      <c r="CM2556">
        <v>0</v>
      </c>
      <c r="CN2556" t="s">
        <v>3</v>
      </c>
      <c r="CO2556">
        <v>0</v>
      </c>
      <c r="CP2556">
        <f t="shared" si="2067"/>
        <v>0</v>
      </c>
      <c r="CQ2556">
        <f t="shared" si="2068"/>
        <v>0</v>
      </c>
      <c r="CR2556">
        <f>((((ET2556)*BB2556-(EU2556)*BS2556)+AE2556*BS2556)*AV2556)</f>
        <v>47.27</v>
      </c>
      <c r="CS2556">
        <f t="shared" si="2069"/>
        <v>25.66</v>
      </c>
      <c r="CT2556">
        <f t="shared" si="2070"/>
        <v>0</v>
      </c>
      <c r="CU2556">
        <f t="shared" si="2071"/>
        <v>0</v>
      </c>
      <c r="CV2556">
        <f t="shared" si="2072"/>
        <v>0</v>
      </c>
      <c r="CW2556">
        <f t="shared" si="2073"/>
        <v>0</v>
      </c>
      <c r="CX2556">
        <f t="shared" si="2074"/>
        <v>0</v>
      </c>
      <c r="CY2556">
        <f t="shared" si="2075"/>
        <v>0</v>
      </c>
      <c r="CZ2556">
        <f t="shared" si="2076"/>
        <v>0</v>
      </c>
      <c r="DC2556" t="s">
        <v>3</v>
      </c>
      <c r="DD2556" t="s">
        <v>3</v>
      </c>
      <c r="DE2556" t="s">
        <v>3</v>
      </c>
      <c r="DF2556" t="s">
        <v>3</v>
      </c>
      <c r="DG2556" t="s">
        <v>3</v>
      </c>
      <c r="DH2556" t="s">
        <v>3</v>
      </c>
      <c r="DI2556" t="s">
        <v>3</v>
      </c>
      <c r="DJ2556" t="s">
        <v>3</v>
      </c>
      <c r="DK2556" t="s">
        <v>3</v>
      </c>
      <c r="DL2556" t="s">
        <v>3</v>
      </c>
      <c r="DM2556" t="s">
        <v>3</v>
      </c>
      <c r="DN2556">
        <v>0</v>
      </c>
      <c r="DO2556">
        <v>0</v>
      </c>
      <c r="DP2556">
        <v>1</v>
      </c>
      <c r="DQ2556">
        <v>1</v>
      </c>
      <c r="DU2556">
        <v>1007</v>
      </c>
      <c r="DV2556" t="s">
        <v>166</v>
      </c>
      <c r="DW2556" t="s">
        <v>166</v>
      </c>
      <c r="DX2556">
        <v>1</v>
      </c>
      <c r="EE2556">
        <v>51482691</v>
      </c>
      <c r="EF2556">
        <v>1</v>
      </c>
      <c r="EG2556" t="s">
        <v>21</v>
      </c>
      <c r="EH2556">
        <v>0</v>
      </c>
      <c r="EI2556" t="s">
        <v>3</v>
      </c>
      <c r="EJ2556">
        <v>4</v>
      </c>
      <c r="EK2556">
        <v>1</v>
      </c>
      <c r="EL2556" t="s">
        <v>37</v>
      </c>
      <c r="EM2556" t="s">
        <v>23</v>
      </c>
      <c r="EO2556" t="s">
        <v>3</v>
      </c>
      <c r="EQ2556">
        <v>0</v>
      </c>
      <c r="ER2556">
        <v>47.27</v>
      </c>
      <c r="ES2556">
        <v>0</v>
      </c>
      <c r="ET2556">
        <v>47.27</v>
      </c>
      <c r="EU2556">
        <v>25.66</v>
      </c>
      <c r="EV2556">
        <v>0</v>
      </c>
      <c r="EW2556">
        <v>0</v>
      </c>
      <c r="EX2556">
        <v>0</v>
      </c>
      <c r="EY2556">
        <v>0</v>
      </c>
      <c r="FQ2556">
        <v>0</v>
      </c>
      <c r="FR2556">
        <f t="shared" si="2077"/>
        <v>0</v>
      </c>
      <c r="FS2556">
        <v>0</v>
      </c>
      <c r="FX2556">
        <v>0</v>
      </c>
      <c r="FY2556">
        <v>0</v>
      </c>
      <c r="GA2556" t="s">
        <v>3</v>
      </c>
      <c r="GD2556">
        <v>1</v>
      </c>
      <c r="GF2556">
        <v>-297362768</v>
      </c>
      <c r="GG2556">
        <v>2</v>
      </c>
      <c r="GH2556">
        <v>1</v>
      </c>
      <c r="GI2556">
        <v>-2</v>
      </c>
      <c r="GJ2556">
        <v>0</v>
      </c>
      <c r="GK2556">
        <v>0</v>
      </c>
      <c r="GL2556">
        <f t="shared" si="2078"/>
        <v>0</v>
      </c>
      <c r="GM2556">
        <f>ROUND(O2556+X2556+Y2556,2)+GX2556</f>
        <v>0</v>
      </c>
      <c r="GN2556">
        <f>IF(OR(BI2556=0,BI2556=1),ROUND(O2556+X2556+Y2556,2),0)</f>
        <v>0</v>
      </c>
      <c r="GO2556">
        <f>IF(BI2556=2,ROUND(O2556+X2556+Y2556,2),0)</f>
        <v>0</v>
      </c>
      <c r="GP2556">
        <f>IF(BI2556=4,ROUND(O2556+X2556+Y2556,2)+GX2556,0)</f>
        <v>0</v>
      </c>
      <c r="GR2556">
        <v>0</v>
      </c>
      <c r="GS2556">
        <v>3</v>
      </c>
      <c r="GT2556">
        <v>0</v>
      </c>
      <c r="GU2556" t="s">
        <v>3</v>
      </c>
      <c r="GV2556">
        <f t="shared" si="2084"/>
        <v>0</v>
      </c>
      <c r="GW2556">
        <v>1</v>
      </c>
      <c r="GX2556">
        <f t="shared" si="2079"/>
        <v>0</v>
      </c>
      <c r="HA2556">
        <v>0</v>
      </c>
      <c r="HB2556">
        <v>0</v>
      </c>
      <c r="HC2556">
        <f t="shared" si="2080"/>
        <v>0</v>
      </c>
      <c r="HE2556" t="s">
        <v>3</v>
      </c>
      <c r="HF2556" t="s">
        <v>3</v>
      </c>
      <c r="IK2556">
        <f t="shared" si="2081"/>
        <v>0</v>
      </c>
    </row>
    <row r="2557" spans="1:245" x14ac:dyDescent="0.2">
      <c r="A2557">
        <v>17</v>
      </c>
      <c r="B2557">
        <v>1</v>
      </c>
      <c r="C2557">
        <f>ROW(SmtRes!A863)</f>
        <v>863</v>
      </c>
      <c r="D2557">
        <f>ROW(EtalonRes!A828)</f>
        <v>828</v>
      </c>
      <c r="E2557" t="s">
        <v>151</v>
      </c>
      <c r="F2557" t="s">
        <v>169</v>
      </c>
      <c r="G2557" t="s">
        <v>170</v>
      </c>
      <c r="H2557" t="s">
        <v>166</v>
      </c>
      <c r="I2557">
        <v>0</v>
      </c>
      <c r="J2557">
        <v>0</v>
      </c>
      <c r="O2557">
        <f t="shared" si="2051"/>
        <v>0</v>
      </c>
      <c r="P2557">
        <f t="shared" si="2052"/>
        <v>0</v>
      </c>
      <c r="Q2557">
        <f t="shared" si="2053"/>
        <v>0</v>
      </c>
      <c r="R2557">
        <f t="shared" si="2054"/>
        <v>0</v>
      </c>
      <c r="S2557">
        <f t="shared" si="2055"/>
        <v>0</v>
      </c>
      <c r="T2557">
        <f t="shared" si="2056"/>
        <v>0</v>
      </c>
      <c r="U2557">
        <f t="shared" si="2057"/>
        <v>0</v>
      </c>
      <c r="V2557">
        <f t="shared" si="2058"/>
        <v>0</v>
      </c>
      <c r="W2557">
        <f t="shared" si="2059"/>
        <v>0</v>
      </c>
      <c r="X2557">
        <f t="shared" si="2060"/>
        <v>0</v>
      </c>
      <c r="Y2557">
        <f t="shared" si="2061"/>
        <v>0</v>
      </c>
      <c r="AA2557">
        <v>52421674</v>
      </c>
      <c r="AB2557">
        <f t="shared" si="2062"/>
        <v>823.5</v>
      </c>
      <c r="AC2557">
        <f>ROUND(((ES2557*54)),6)</f>
        <v>0</v>
      </c>
      <c r="AD2557">
        <f>ROUND(((((ET2557*54))-((EU2557*54)))+AE2557),6)</f>
        <v>823.5</v>
      </c>
      <c r="AE2557">
        <f>ROUND(((EU2557*54)),6)</f>
        <v>447.12</v>
      </c>
      <c r="AF2557">
        <f>ROUND(((EV2557*54)),6)</f>
        <v>0</v>
      </c>
      <c r="AG2557">
        <f t="shared" si="2064"/>
        <v>0</v>
      </c>
      <c r="AH2557">
        <f>((EW2557*54))</f>
        <v>0</v>
      </c>
      <c r="AI2557">
        <f>((EX2557*54))</f>
        <v>0</v>
      </c>
      <c r="AJ2557">
        <f t="shared" si="2066"/>
        <v>0</v>
      </c>
      <c r="AK2557">
        <v>15.25</v>
      </c>
      <c r="AL2557">
        <v>0</v>
      </c>
      <c r="AM2557">
        <v>15.25</v>
      </c>
      <c r="AN2557">
        <v>8.2799999999999994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1</v>
      </c>
      <c r="AW2557">
        <v>1</v>
      </c>
      <c r="AZ2557">
        <v>1</v>
      </c>
      <c r="BA2557">
        <v>1</v>
      </c>
      <c r="BB2557">
        <v>1</v>
      </c>
      <c r="BC2557">
        <v>1</v>
      </c>
      <c r="BD2557" t="s">
        <v>3</v>
      </c>
      <c r="BE2557" t="s">
        <v>3</v>
      </c>
      <c r="BF2557" t="s">
        <v>3</v>
      </c>
      <c r="BG2557" t="s">
        <v>3</v>
      </c>
      <c r="BH2557">
        <v>0</v>
      </c>
      <c r="BI2557">
        <v>4</v>
      </c>
      <c r="BJ2557" t="s">
        <v>171</v>
      </c>
      <c r="BM2557">
        <v>1</v>
      </c>
      <c r="BN2557">
        <v>0</v>
      </c>
      <c r="BO2557" t="s">
        <v>3</v>
      </c>
      <c r="BP2557">
        <v>0</v>
      </c>
      <c r="BQ2557">
        <v>1</v>
      </c>
      <c r="BR2557">
        <v>0</v>
      </c>
      <c r="BS2557">
        <v>1</v>
      </c>
      <c r="BT2557">
        <v>1</v>
      </c>
      <c r="BU2557">
        <v>1</v>
      </c>
      <c r="BV2557">
        <v>1</v>
      </c>
      <c r="BW2557">
        <v>1</v>
      </c>
      <c r="BX2557">
        <v>1</v>
      </c>
      <c r="BY2557" t="s">
        <v>3</v>
      </c>
      <c r="BZ2557">
        <v>0</v>
      </c>
      <c r="CA2557">
        <v>0</v>
      </c>
      <c r="CE2557">
        <v>0</v>
      </c>
      <c r="CF2557">
        <v>0</v>
      </c>
      <c r="CG2557">
        <v>0</v>
      </c>
      <c r="CM2557">
        <v>0</v>
      </c>
      <c r="CN2557" t="s">
        <v>3</v>
      </c>
      <c r="CO2557">
        <v>0</v>
      </c>
      <c r="CP2557">
        <f t="shared" si="2067"/>
        <v>0</v>
      </c>
      <c r="CQ2557">
        <f t="shared" si="2068"/>
        <v>0</v>
      </c>
      <c r="CR2557">
        <f>(((((ET2557*54))*BB2557-((EU2557*54))*BS2557)+AE2557*BS2557)*AV2557)</f>
        <v>823.5</v>
      </c>
      <c r="CS2557">
        <f t="shared" si="2069"/>
        <v>447.12</v>
      </c>
      <c r="CT2557">
        <f t="shared" si="2070"/>
        <v>0</v>
      </c>
      <c r="CU2557">
        <f t="shared" si="2071"/>
        <v>0</v>
      </c>
      <c r="CV2557">
        <f t="shared" si="2072"/>
        <v>0</v>
      </c>
      <c r="CW2557">
        <f t="shared" si="2073"/>
        <v>0</v>
      </c>
      <c r="CX2557">
        <f t="shared" si="2074"/>
        <v>0</v>
      </c>
      <c r="CY2557">
        <f t="shared" si="2075"/>
        <v>0</v>
      </c>
      <c r="CZ2557">
        <f t="shared" si="2076"/>
        <v>0</v>
      </c>
      <c r="DC2557" t="s">
        <v>3</v>
      </c>
      <c r="DD2557" t="s">
        <v>172</v>
      </c>
      <c r="DE2557" t="s">
        <v>172</v>
      </c>
      <c r="DF2557" t="s">
        <v>172</v>
      </c>
      <c r="DG2557" t="s">
        <v>172</v>
      </c>
      <c r="DH2557" t="s">
        <v>3</v>
      </c>
      <c r="DI2557" t="s">
        <v>172</v>
      </c>
      <c r="DJ2557" t="s">
        <v>172</v>
      </c>
      <c r="DK2557" t="s">
        <v>3</v>
      </c>
      <c r="DL2557" t="s">
        <v>3</v>
      </c>
      <c r="DM2557" t="s">
        <v>3</v>
      </c>
      <c r="DN2557">
        <v>0</v>
      </c>
      <c r="DO2557">
        <v>0</v>
      </c>
      <c r="DP2557">
        <v>1</v>
      </c>
      <c r="DQ2557">
        <v>1</v>
      </c>
      <c r="DU2557">
        <v>1007</v>
      </c>
      <c r="DV2557" t="s">
        <v>166</v>
      </c>
      <c r="DW2557" t="s">
        <v>166</v>
      </c>
      <c r="DX2557">
        <v>1</v>
      </c>
      <c r="EE2557">
        <v>51482691</v>
      </c>
      <c r="EF2557">
        <v>1</v>
      </c>
      <c r="EG2557" t="s">
        <v>21</v>
      </c>
      <c r="EH2557">
        <v>0</v>
      </c>
      <c r="EI2557" t="s">
        <v>3</v>
      </c>
      <c r="EJ2557">
        <v>4</v>
      </c>
      <c r="EK2557">
        <v>1</v>
      </c>
      <c r="EL2557" t="s">
        <v>37</v>
      </c>
      <c r="EM2557" t="s">
        <v>23</v>
      </c>
      <c r="EO2557" t="s">
        <v>3</v>
      </c>
      <c r="EQ2557">
        <v>0</v>
      </c>
      <c r="ER2557">
        <v>15.25</v>
      </c>
      <c r="ES2557">
        <v>0</v>
      </c>
      <c r="ET2557">
        <v>15.25</v>
      </c>
      <c r="EU2557">
        <v>8.2799999999999994</v>
      </c>
      <c r="EV2557">
        <v>0</v>
      </c>
      <c r="EW2557">
        <v>0</v>
      </c>
      <c r="EX2557">
        <v>0</v>
      </c>
      <c r="EY2557">
        <v>0</v>
      </c>
      <c r="FQ2557">
        <v>0</v>
      </c>
      <c r="FR2557">
        <f t="shared" si="2077"/>
        <v>0</v>
      </c>
      <c r="FS2557">
        <v>0</v>
      </c>
      <c r="FX2557">
        <v>0</v>
      </c>
      <c r="FY2557">
        <v>0</v>
      </c>
      <c r="GA2557" t="s">
        <v>3</v>
      </c>
      <c r="GD2557">
        <v>1</v>
      </c>
      <c r="GF2557">
        <v>1250719171</v>
      </c>
      <c r="GG2557">
        <v>2</v>
      </c>
      <c r="GH2557">
        <v>1</v>
      </c>
      <c r="GI2557">
        <v>-2</v>
      </c>
      <c r="GJ2557">
        <v>0</v>
      </c>
      <c r="GK2557">
        <v>0</v>
      </c>
      <c r="GL2557">
        <f t="shared" si="2078"/>
        <v>0</v>
      </c>
      <c r="GM2557">
        <f>ROUND(O2557+X2557+Y2557,2)+GX2557</f>
        <v>0</v>
      </c>
      <c r="GN2557">
        <f>IF(OR(BI2557=0,BI2557=1),ROUND(O2557+X2557+Y2557,2),0)</f>
        <v>0</v>
      </c>
      <c r="GO2557">
        <f>IF(BI2557=2,ROUND(O2557+X2557+Y2557,2),0)</f>
        <v>0</v>
      </c>
      <c r="GP2557">
        <f>IF(BI2557=4,ROUND(O2557+X2557+Y2557,2)+GX2557,0)</f>
        <v>0</v>
      </c>
      <c r="GR2557">
        <v>0</v>
      </c>
      <c r="GS2557">
        <v>3</v>
      </c>
      <c r="GT2557">
        <v>0</v>
      </c>
      <c r="GU2557" t="s">
        <v>3</v>
      </c>
      <c r="GV2557">
        <f t="shared" si="2084"/>
        <v>0</v>
      </c>
      <c r="GW2557">
        <v>1</v>
      </c>
      <c r="GX2557">
        <f t="shared" si="2079"/>
        <v>0</v>
      </c>
      <c r="HA2557">
        <v>0</v>
      </c>
      <c r="HB2557">
        <v>0</v>
      </c>
      <c r="HC2557">
        <f t="shared" si="2080"/>
        <v>0</v>
      </c>
      <c r="HE2557" t="s">
        <v>3</v>
      </c>
      <c r="HF2557" t="s">
        <v>3</v>
      </c>
      <c r="IK2557">
        <f t="shared" si="2081"/>
        <v>0</v>
      </c>
    </row>
    <row r="2558" spans="1:245" x14ac:dyDescent="0.2">
      <c r="A2558">
        <v>17</v>
      </c>
      <c r="B2558">
        <v>1</v>
      </c>
      <c r="E2558" t="s">
        <v>152</v>
      </c>
      <c r="F2558" t="s">
        <v>48</v>
      </c>
      <c r="G2558" t="s">
        <v>174</v>
      </c>
      <c r="H2558" t="s">
        <v>27</v>
      </c>
      <c r="I2558">
        <v>0</v>
      </c>
      <c r="J2558">
        <v>0</v>
      </c>
      <c r="O2558">
        <f t="shared" si="2051"/>
        <v>0</v>
      </c>
      <c r="P2558">
        <f t="shared" si="2052"/>
        <v>0</v>
      </c>
      <c r="Q2558">
        <f t="shared" si="2053"/>
        <v>0</v>
      </c>
      <c r="R2558">
        <f t="shared" si="2054"/>
        <v>0</v>
      </c>
      <c r="S2558">
        <f t="shared" si="2055"/>
        <v>0</v>
      </c>
      <c r="T2558">
        <f t="shared" si="2056"/>
        <v>0</v>
      </c>
      <c r="U2558">
        <f t="shared" si="2057"/>
        <v>0</v>
      </c>
      <c r="V2558">
        <f t="shared" si="2058"/>
        <v>0</v>
      </c>
      <c r="W2558">
        <f t="shared" si="2059"/>
        <v>0</v>
      </c>
      <c r="X2558">
        <f t="shared" si="2060"/>
        <v>0</v>
      </c>
      <c r="Y2558">
        <f t="shared" si="2061"/>
        <v>0</v>
      </c>
      <c r="AA2558">
        <v>52421674</v>
      </c>
      <c r="AB2558">
        <f t="shared" si="2062"/>
        <v>100.3</v>
      </c>
      <c r="AC2558">
        <f>ROUND((ES2558),6)</f>
        <v>100.3</v>
      </c>
      <c r="AD2558">
        <f>ROUND((((ET2558)-(EU2558))+AE2558),6)</f>
        <v>0</v>
      </c>
      <c r="AE2558">
        <f>ROUND((EU2558),6)</f>
        <v>0</v>
      </c>
      <c r="AF2558">
        <f>ROUND((EV2558),6)</f>
        <v>0</v>
      </c>
      <c r="AG2558">
        <f t="shared" si="2064"/>
        <v>0</v>
      </c>
      <c r="AH2558">
        <f>(EW2558)</f>
        <v>0</v>
      </c>
      <c r="AI2558">
        <f>(EX2558)</f>
        <v>0</v>
      </c>
      <c r="AJ2558">
        <f t="shared" si="2066"/>
        <v>0</v>
      </c>
      <c r="AK2558">
        <v>100.3</v>
      </c>
      <c r="AL2558">
        <v>100.3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1</v>
      </c>
      <c r="AW2558">
        <v>1</v>
      </c>
      <c r="AZ2558">
        <v>1</v>
      </c>
      <c r="BA2558">
        <v>1</v>
      </c>
      <c r="BB2558">
        <v>1</v>
      </c>
      <c r="BC2558">
        <v>1</v>
      </c>
      <c r="BD2558" t="s">
        <v>3</v>
      </c>
      <c r="BE2558" t="s">
        <v>3</v>
      </c>
      <c r="BF2558" t="s">
        <v>3</v>
      </c>
      <c r="BG2558" t="s">
        <v>3</v>
      </c>
      <c r="BH2558">
        <v>3</v>
      </c>
      <c r="BI2558">
        <v>1</v>
      </c>
      <c r="BJ2558" t="s">
        <v>3</v>
      </c>
      <c r="BM2558">
        <v>6001</v>
      </c>
      <c r="BN2558">
        <v>0</v>
      </c>
      <c r="BO2558" t="s">
        <v>3</v>
      </c>
      <c r="BP2558">
        <v>0</v>
      </c>
      <c r="BQ2558">
        <v>0</v>
      </c>
      <c r="BR2558">
        <v>0</v>
      </c>
      <c r="BS2558">
        <v>1</v>
      </c>
      <c r="BT2558">
        <v>1</v>
      </c>
      <c r="BU2558">
        <v>1</v>
      </c>
      <c r="BV2558">
        <v>1</v>
      </c>
      <c r="BW2558">
        <v>1</v>
      </c>
      <c r="BX2558">
        <v>1</v>
      </c>
      <c r="BY2558" t="s">
        <v>3</v>
      </c>
      <c r="BZ2558">
        <v>0</v>
      </c>
      <c r="CA2558">
        <v>0</v>
      </c>
      <c r="CE2558">
        <v>0</v>
      </c>
      <c r="CF2558">
        <v>0</v>
      </c>
      <c r="CG2558">
        <v>0</v>
      </c>
      <c r="CM2558">
        <v>0</v>
      </c>
      <c r="CN2558" t="s">
        <v>3</v>
      </c>
      <c r="CO2558">
        <v>0</v>
      </c>
      <c r="CP2558">
        <f t="shared" si="2067"/>
        <v>0</v>
      </c>
      <c r="CQ2558">
        <f t="shared" si="2068"/>
        <v>100.3</v>
      </c>
      <c r="CR2558">
        <f>((((ET2558)*BB2558-(EU2558)*BS2558)+AE2558*BS2558)*AV2558)</f>
        <v>0</v>
      </c>
      <c r="CS2558">
        <f t="shared" si="2069"/>
        <v>0</v>
      </c>
      <c r="CT2558">
        <f t="shared" si="2070"/>
        <v>0</v>
      </c>
      <c r="CU2558">
        <f t="shared" si="2071"/>
        <v>0</v>
      </c>
      <c r="CV2558">
        <f t="shared" si="2072"/>
        <v>0</v>
      </c>
      <c r="CW2558">
        <f t="shared" si="2073"/>
        <v>0</v>
      </c>
      <c r="CX2558">
        <f t="shared" si="2074"/>
        <v>0</v>
      </c>
      <c r="CY2558">
        <f t="shared" si="2075"/>
        <v>0</v>
      </c>
      <c r="CZ2558">
        <f t="shared" si="2076"/>
        <v>0</v>
      </c>
      <c r="DC2558" t="s">
        <v>3</v>
      </c>
      <c r="DD2558" t="s">
        <v>3</v>
      </c>
      <c r="DE2558" t="s">
        <v>3</v>
      </c>
      <c r="DF2558" t="s">
        <v>3</v>
      </c>
      <c r="DG2558" t="s">
        <v>3</v>
      </c>
      <c r="DH2558" t="s">
        <v>3</v>
      </c>
      <c r="DI2558" t="s">
        <v>3</v>
      </c>
      <c r="DJ2558" t="s">
        <v>3</v>
      </c>
      <c r="DK2558" t="s">
        <v>3</v>
      </c>
      <c r="DL2558" t="s">
        <v>3</v>
      </c>
      <c r="DM2558" t="s">
        <v>3</v>
      </c>
      <c r="DN2558">
        <v>0</v>
      </c>
      <c r="DO2558">
        <v>0</v>
      </c>
      <c r="DP2558">
        <v>1</v>
      </c>
      <c r="DQ2558">
        <v>1</v>
      </c>
      <c r="DU2558">
        <v>1009</v>
      </c>
      <c r="DV2558" t="s">
        <v>27</v>
      </c>
      <c r="DW2558" t="s">
        <v>27</v>
      </c>
      <c r="DX2558">
        <v>1000</v>
      </c>
      <c r="EE2558">
        <v>51764353</v>
      </c>
      <c r="EF2558">
        <v>0</v>
      </c>
      <c r="EG2558" t="s">
        <v>50</v>
      </c>
      <c r="EH2558">
        <v>0</v>
      </c>
      <c r="EI2558" t="s">
        <v>3</v>
      </c>
      <c r="EJ2558">
        <v>1</v>
      </c>
      <c r="EK2558">
        <v>6001</v>
      </c>
      <c r="EL2558" t="s">
        <v>51</v>
      </c>
      <c r="EM2558" t="s">
        <v>50</v>
      </c>
      <c r="EO2558" t="s">
        <v>3</v>
      </c>
      <c r="EQ2558">
        <v>0</v>
      </c>
      <c r="ER2558">
        <v>100.3</v>
      </c>
      <c r="ES2558">
        <v>100.3</v>
      </c>
      <c r="ET2558">
        <v>0</v>
      </c>
      <c r="EU2558">
        <v>0</v>
      </c>
      <c r="EV2558">
        <v>0</v>
      </c>
      <c r="EW2558">
        <v>0</v>
      </c>
      <c r="EX2558">
        <v>0</v>
      </c>
      <c r="EY2558">
        <v>0</v>
      </c>
      <c r="EZ2558">
        <v>5</v>
      </c>
      <c r="FC2558">
        <v>1</v>
      </c>
      <c r="FD2558">
        <v>18</v>
      </c>
      <c r="FF2558">
        <v>120.36</v>
      </c>
      <c r="FQ2558">
        <v>0</v>
      </c>
      <c r="FR2558">
        <f t="shared" si="2077"/>
        <v>0</v>
      </c>
      <c r="FS2558">
        <v>0</v>
      </c>
      <c r="FX2558">
        <v>0</v>
      </c>
      <c r="FY2558">
        <v>0</v>
      </c>
      <c r="GA2558" t="s">
        <v>175</v>
      </c>
      <c r="GD2558">
        <v>0</v>
      </c>
      <c r="GF2558">
        <v>-1755965665</v>
      </c>
      <c r="GG2558">
        <v>2</v>
      </c>
      <c r="GH2558">
        <v>3</v>
      </c>
      <c r="GI2558">
        <v>-2</v>
      </c>
      <c r="GJ2558">
        <v>0</v>
      </c>
      <c r="GK2558">
        <f>ROUND(R2558*(R12)/100,2)</f>
        <v>0</v>
      </c>
      <c r="GL2558">
        <f t="shared" si="2078"/>
        <v>0</v>
      </c>
      <c r="GM2558">
        <f>ROUND(O2558+X2558+Y2558+GK2558,2)+GX2558</f>
        <v>0</v>
      </c>
      <c r="GN2558">
        <f>IF(OR(BI2558=0,BI2558=1),ROUND(O2558+X2558+Y2558+GK2558,2),0)</f>
        <v>0</v>
      </c>
      <c r="GO2558">
        <f>IF(BI2558=2,ROUND(O2558+X2558+Y2558+GK2558,2),0)</f>
        <v>0</v>
      </c>
      <c r="GP2558">
        <f>IF(BI2558=4,ROUND(O2558+X2558+Y2558+GK2558,2)+GX2558,0)</f>
        <v>0</v>
      </c>
      <c r="GR2558">
        <v>1</v>
      </c>
      <c r="GS2558">
        <v>1</v>
      </c>
      <c r="GT2558">
        <v>0</v>
      </c>
      <c r="GU2558" t="s">
        <v>3</v>
      </c>
      <c r="GV2558">
        <f t="shared" si="2084"/>
        <v>0</v>
      </c>
      <c r="GW2558">
        <v>1</v>
      </c>
      <c r="GX2558">
        <f t="shared" si="2079"/>
        <v>0</v>
      </c>
      <c r="HA2558">
        <v>0</v>
      </c>
      <c r="HB2558">
        <v>0</v>
      </c>
      <c r="HC2558">
        <f t="shared" si="2080"/>
        <v>0</v>
      </c>
      <c r="HE2558" t="s">
        <v>53</v>
      </c>
      <c r="HF2558" t="s">
        <v>53</v>
      </c>
      <c r="IK2558">
        <f t="shared" si="2081"/>
        <v>0</v>
      </c>
    </row>
    <row r="2559" spans="1:245" x14ac:dyDescent="0.2">
      <c r="A2559">
        <v>17</v>
      </c>
      <c r="B2559">
        <v>1</v>
      </c>
      <c r="C2559">
        <f>ROW(SmtRes!A867)</f>
        <v>867</v>
      </c>
      <c r="D2559">
        <f>ROW(EtalonRes!A832)</f>
        <v>832</v>
      </c>
      <c r="E2559" t="s">
        <v>153</v>
      </c>
      <c r="F2559" t="s">
        <v>389</v>
      </c>
      <c r="G2559" t="s">
        <v>390</v>
      </c>
      <c r="H2559" t="s">
        <v>147</v>
      </c>
      <c r="I2559">
        <v>0</v>
      </c>
      <c r="J2559">
        <v>0</v>
      </c>
      <c r="O2559">
        <f t="shared" si="2051"/>
        <v>0</v>
      </c>
      <c r="P2559">
        <f t="shared" si="2052"/>
        <v>0</v>
      </c>
      <c r="Q2559">
        <f t="shared" si="2053"/>
        <v>0</v>
      </c>
      <c r="R2559">
        <f t="shared" si="2054"/>
        <v>0</v>
      </c>
      <c r="S2559">
        <f t="shared" si="2055"/>
        <v>0</v>
      </c>
      <c r="T2559">
        <f t="shared" si="2056"/>
        <v>0</v>
      </c>
      <c r="U2559">
        <f t="shared" si="2057"/>
        <v>0</v>
      </c>
      <c r="V2559">
        <f t="shared" si="2058"/>
        <v>0</v>
      </c>
      <c r="W2559">
        <f t="shared" si="2059"/>
        <v>0</v>
      </c>
      <c r="X2559">
        <f t="shared" si="2060"/>
        <v>0</v>
      </c>
      <c r="Y2559">
        <f t="shared" si="2061"/>
        <v>0</v>
      </c>
      <c r="AA2559">
        <v>52421674</v>
      </c>
      <c r="AB2559">
        <f t="shared" si="2062"/>
        <v>71686.240000000005</v>
      </c>
      <c r="AC2559">
        <f>ROUND((ES2559),6)</f>
        <v>55802.41</v>
      </c>
      <c r="AD2559">
        <f>ROUND((((ET2559)-(EU2559))+AE2559),6)</f>
        <v>0</v>
      </c>
      <c r="AE2559">
        <f>ROUND((EU2559),6)</f>
        <v>0</v>
      </c>
      <c r="AF2559">
        <f>ROUND((EV2559),6)</f>
        <v>15883.83</v>
      </c>
      <c r="AG2559">
        <f t="shared" si="2064"/>
        <v>0</v>
      </c>
      <c r="AH2559">
        <f>(EW2559)</f>
        <v>80.27</v>
      </c>
      <c r="AI2559">
        <f>(EX2559)</f>
        <v>0</v>
      </c>
      <c r="AJ2559">
        <f t="shared" si="2066"/>
        <v>0</v>
      </c>
      <c r="AK2559">
        <v>71686.240000000005</v>
      </c>
      <c r="AL2559">
        <v>55802.41</v>
      </c>
      <c r="AM2559">
        <v>0</v>
      </c>
      <c r="AN2559">
        <v>0</v>
      </c>
      <c r="AO2559">
        <v>15883.83</v>
      </c>
      <c r="AP2559">
        <v>0</v>
      </c>
      <c r="AQ2559">
        <v>80.27</v>
      </c>
      <c r="AR2559">
        <v>0</v>
      </c>
      <c r="AS2559">
        <v>0</v>
      </c>
      <c r="AT2559">
        <v>70</v>
      </c>
      <c r="AU2559">
        <v>10</v>
      </c>
      <c r="AV2559">
        <v>1</v>
      </c>
      <c r="AW2559">
        <v>1</v>
      </c>
      <c r="AZ2559">
        <v>1</v>
      </c>
      <c r="BA2559">
        <v>1</v>
      </c>
      <c r="BB2559">
        <v>1</v>
      </c>
      <c r="BC2559">
        <v>1</v>
      </c>
      <c r="BD2559" t="s">
        <v>3</v>
      </c>
      <c r="BE2559" t="s">
        <v>3</v>
      </c>
      <c r="BF2559" t="s">
        <v>3</v>
      </c>
      <c r="BG2559" t="s">
        <v>3</v>
      </c>
      <c r="BH2559">
        <v>0</v>
      </c>
      <c r="BI2559">
        <v>4</v>
      </c>
      <c r="BJ2559" t="s">
        <v>391</v>
      </c>
      <c r="BM2559">
        <v>0</v>
      </c>
      <c r="BN2559">
        <v>0</v>
      </c>
      <c r="BO2559" t="s">
        <v>3</v>
      </c>
      <c r="BP2559">
        <v>0</v>
      </c>
      <c r="BQ2559">
        <v>1</v>
      </c>
      <c r="BR2559">
        <v>0</v>
      </c>
      <c r="BS2559">
        <v>1</v>
      </c>
      <c r="BT2559">
        <v>1</v>
      </c>
      <c r="BU2559">
        <v>1</v>
      </c>
      <c r="BV2559">
        <v>1</v>
      </c>
      <c r="BW2559">
        <v>1</v>
      </c>
      <c r="BX2559">
        <v>1</v>
      </c>
      <c r="BY2559" t="s">
        <v>3</v>
      </c>
      <c r="BZ2559">
        <v>70</v>
      </c>
      <c r="CA2559">
        <v>10</v>
      </c>
      <c r="CE2559">
        <v>0</v>
      </c>
      <c r="CF2559">
        <v>0</v>
      </c>
      <c r="CG2559">
        <v>0</v>
      </c>
      <c r="CM2559">
        <v>0</v>
      </c>
      <c r="CN2559" t="s">
        <v>3</v>
      </c>
      <c r="CO2559">
        <v>0</v>
      </c>
      <c r="CP2559">
        <f t="shared" si="2067"/>
        <v>0</v>
      </c>
      <c r="CQ2559">
        <f t="shared" si="2068"/>
        <v>55802.41</v>
      </c>
      <c r="CR2559">
        <f>((((ET2559)*BB2559-(EU2559)*BS2559)+AE2559*BS2559)*AV2559)</f>
        <v>0</v>
      </c>
      <c r="CS2559">
        <f t="shared" si="2069"/>
        <v>0</v>
      </c>
      <c r="CT2559">
        <f t="shared" si="2070"/>
        <v>15883.83</v>
      </c>
      <c r="CU2559">
        <f t="shared" si="2071"/>
        <v>0</v>
      </c>
      <c r="CV2559">
        <f t="shared" si="2072"/>
        <v>80.27</v>
      </c>
      <c r="CW2559">
        <f t="shared" si="2073"/>
        <v>0</v>
      </c>
      <c r="CX2559">
        <f t="shared" si="2074"/>
        <v>0</v>
      </c>
      <c r="CY2559">
        <f t="shared" si="2075"/>
        <v>0</v>
      </c>
      <c r="CZ2559">
        <f t="shared" si="2076"/>
        <v>0</v>
      </c>
      <c r="DC2559" t="s">
        <v>3</v>
      </c>
      <c r="DD2559" t="s">
        <v>3</v>
      </c>
      <c r="DE2559" t="s">
        <v>3</v>
      </c>
      <c r="DF2559" t="s">
        <v>3</v>
      </c>
      <c r="DG2559" t="s">
        <v>3</v>
      </c>
      <c r="DH2559" t="s">
        <v>3</v>
      </c>
      <c r="DI2559" t="s">
        <v>3</v>
      </c>
      <c r="DJ2559" t="s">
        <v>3</v>
      </c>
      <c r="DK2559" t="s">
        <v>3</v>
      </c>
      <c r="DL2559" t="s">
        <v>3</v>
      </c>
      <c r="DM2559" t="s">
        <v>3</v>
      </c>
      <c r="DN2559">
        <v>0</v>
      </c>
      <c r="DO2559">
        <v>0</v>
      </c>
      <c r="DP2559">
        <v>1</v>
      </c>
      <c r="DQ2559">
        <v>1</v>
      </c>
      <c r="DU2559">
        <v>1003</v>
      </c>
      <c r="DV2559" t="s">
        <v>147</v>
      </c>
      <c r="DW2559" t="s">
        <v>147</v>
      </c>
      <c r="DX2559">
        <v>100</v>
      </c>
      <c r="EE2559">
        <v>51482689</v>
      </c>
      <c r="EF2559">
        <v>1</v>
      </c>
      <c r="EG2559" t="s">
        <v>21</v>
      </c>
      <c r="EH2559">
        <v>0</v>
      </c>
      <c r="EI2559" t="s">
        <v>3</v>
      </c>
      <c r="EJ2559">
        <v>4</v>
      </c>
      <c r="EK2559">
        <v>0</v>
      </c>
      <c r="EL2559" t="s">
        <v>22</v>
      </c>
      <c r="EM2559" t="s">
        <v>23</v>
      </c>
      <c r="EO2559" t="s">
        <v>3</v>
      </c>
      <c r="EQ2559">
        <v>0</v>
      </c>
      <c r="ER2559">
        <v>71686.240000000005</v>
      </c>
      <c r="ES2559">
        <v>55802.41</v>
      </c>
      <c r="ET2559">
        <v>0</v>
      </c>
      <c r="EU2559">
        <v>0</v>
      </c>
      <c r="EV2559">
        <v>15883.83</v>
      </c>
      <c r="EW2559">
        <v>80.27</v>
      </c>
      <c r="EX2559">
        <v>0</v>
      </c>
      <c r="EY2559">
        <v>0</v>
      </c>
      <c r="FQ2559">
        <v>0</v>
      </c>
      <c r="FR2559">
        <f t="shared" si="2077"/>
        <v>0</v>
      </c>
      <c r="FS2559">
        <v>0</v>
      </c>
      <c r="FX2559">
        <v>70</v>
      </c>
      <c r="FY2559">
        <v>10</v>
      </c>
      <c r="GA2559" t="s">
        <v>3</v>
      </c>
      <c r="GD2559">
        <v>0</v>
      </c>
      <c r="GF2559">
        <v>1776689484</v>
      </c>
      <c r="GG2559">
        <v>2</v>
      </c>
      <c r="GH2559">
        <v>1</v>
      </c>
      <c r="GI2559">
        <v>-2</v>
      </c>
      <c r="GJ2559">
        <v>0</v>
      </c>
      <c r="GK2559">
        <f>ROUND(R2559*(R12)/100,2)</f>
        <v>0</v>
      </c>
      <c r="GL2559">
        <f t="shared" si="2078"/>
        <v>0</v>
      </c>
      <c r="GM2559">
        <f>ROUND(O2559+X2559+Y2559+GK2559,2)+GX2559</f>
        <v>0</v>
      </c>
      <c r="GN2559">
        <f>IF(OR(BI2559=0,BI2559=1),ROUND(O2559+X2559+Y2559+GK2559,2),0)</f>
        <v>0</v>
      </c>
      <c r="GO2559">
        <f>IF(BI2559=2,ROUND(O2559+X2559+Y2559+GK2559,2),0)</f>
        <v>0</v>
      </c>
      <c r="GP2559">
        <f>IF(BI2559=4,ROUND(O2559+X2559+Y2559+GK2559,2)+GX2559,0)</f>
        <v>0</v>
      </c>
      <c r="GR2559">
        <v>0</v>
      </c>
      <c r="GS2559">
        <v>3</v>
      </c>
      <c r="GT2559">
        <v>0</v>
      </c>
      <c r="GU2559" t="s">
        <v>3</v>
      </c>
      <c r="GV2559">
        <f t="shared" si="2084"/>
        <v>0</v>
      </c>
      <c r="GW2559">
        <v>1</v>
      </c>
      <c r="GX2559">
        <f t="shared" si="2079"/>
        <v>0</v>
      </c>
      <c r="HA2559">
        <v>0</v>
      </c>
      <c r="HB2559">
        <v>0</v>
      </c>
      <c r="HC2559">
        <f t="shared" si="2080"/>
        <v>0</v>
      </c>
      <c r="HE2559" t="s">
        <v>3</v>
      </c>
      <c r="HF2559" t="s">
        <v>3</v>
      </c>
      <c r="IK2559">
        <f t="shared" si="2081"/>
        <v>0</v>
      </c>
    </row>
    <row r="2561" spans="1:206" x14ac:dyDescent="0.2">
      <c r="A2561" s="2">
        <v>51</v>
      </c>
      <c r="B2561" s="2">
        <f>B2543</f>
        <v>1</v>
      </c>
      <c r="C2561" s="2">
        <f>A2543</f>
        <v>5</v>
      </c>
      <c r="D2561" s="2">
        <f>ROW(A2543)</f>
        <v>2543</v>
      </c>
      <c r="E2561" s="2"/>
      <c r="F2561" s="2" t="str">
        <f>IF(F2543&lt;&gt;"",F2543,"")</f>
        <v>Новый подраздел</v>
      </c>
      <c r="G2561" s="2" t="str">
        <f>IF(G2543&lt;&gt;"",G2543,"")</f>
        <v>Демонтаж/монтаж б/у бетонного борта (понижение)</v>
      </c>
      <c r="H2561" s="2">
        <v>0</v>
      </c>
      <c r="I2561" s="2"/>
      <c r="J2561" s="2"/>
      <c r="K2561" s="2"/>
      <c r="L2561" s="2"/>
      <c r="M2561" s="2"/>
      <c r="N2561" s="2"/>
      <c r="O2561" s="2">
        <f t="shared" ref="O2561:T2561" si="2085">ROUND(AB2561,2)</f>
        <v>0</v>
      </c>
      <c r="P2561" s="2">
        <f t="shared" si="2085"/>
        <v>0</v>
      </c>
      <c r="Q2561" s="2">
        <f t="shared" si="2085"/>
        <v>0</v>
      </c>
      <c r="R2561" s="2">
        <f t="shared" si="2085"/>
        <v>0</v>
      </c>
      <c r="S2561" s="2">
        <f t="shared" si="2085"/>
        <v>0</v>
      </c>
      <c r="T2561" s="2">
        <f t="shared" si="2085"/>
        <v>0</v>
      </c>
      <c r="U2561" s="2">
        <f>AH2561</f>
        <v>0</v>
      </c>
      <c r="V2561" s="2">
        <f>AI2561</f>
        <v>0</v>
      </c>
      <c r="W2561" s="2">
        <f>ROUND(AJ2561,2)</f>
        <v>0</v>
      </c>
      <c r="X2561" s="2">
        <f>ROUND(AK2561,2)</f>
        <v>0</v>
      </c>
      <c r="Y2561" s="2">
        <f>ROUND(AL2561,2)</f>
        <v>0</v>
      </c>
      <c r="Z2561" s="2"/>
      <c r="AA2561" s="2"/>
      <c r="AB2561" s="2">
        <f>ROUND(SUMIF(AA2547:AA2559,"=52421674",O2547:O2559),2)</f>
        <v>0</v>
      </c>
      <c r="AC2561" s="2">
        <f>ROUND(SUMIF(AA2547:AA2559,"=52421674",P2547:P2559),2)</f>
        <v>0</v>
      </c>
      <c r="AD2561" s="2">
        <f>ROUND(SUMIF(AA2547:AA2559,"=52421674",Q2547:Q2559),2)</f>
        <v>0</v>
      </c>
      <c r="AE2561" s="2">
        <f>ROUND(SUMIF(AA2547:AA2559,"=52421674",R2547:R2559),2)</f>
        <v>0</v>
      </c>
      <c r="AF2561" s="2">
        <f>ROUND(SUMIF(AA2547:AA2559,"=52421674",S2547:S2559),2)</f>
        <v>0</v>
      </c>
      <c r="AG2561" s="2">
        <f>ROUND(SUMIF(AA2547:AA2559,"=52421674",T2547:T2559),2)</f>
        <v>0</v>
      </c>
      <c r="AH2561" s="2">
        <f>SUMIF(AA2547:AA2559,"=52421674",U2547:U2559)</f>
        <v>0</v>
      </c>
      <c r="AI2561" s="2">
        <f>SUMIF(AA2547:AA2559,"=52421674",V2547:V2559)</f>
        <v>0</v>
      </c>
      <c r="AJ2561" s="2">
        <f>ROUND(SUMIF(AA2547:AA2559,"=52421674",W2547:W2559),2)</f>
        <v>0</v>
      </c>
      <c r="AK2561" s="2">
        <f>ROUND(SUMIF(AA2547:AA2559,"=52421674",X2547:X2559),2)</f>
        <v>0</v>
      </c>
      <c r="AL2561" s="2">
        <f>ROUND(SUMIF(AA2547:AA2559,"=52421674",Y2547:Y2559),2)</f>
        <v>0</v>
      </c>
      <c r="AM2561" s="2"/>
      <c r="AN2561" s="2"/>
      <c r="AO2561" s="2">
        <f t="shared" ref="AO2561:BD2561" si="2086">ROUND(BX2561,2)</f>
        <v>0</v>
      </c>
      <c r="AP2561" s="2">
        <f t="shared" si="2086"/>
        <v>0</v>
      </c>
      <c r="AQ2561" s="2">
        <f t="shared" si="2086"/>
        <v>0</v>
      </c>
      <c r="AR2561" s="2">
        <f t="shared" si="2086"/>
        <v>0</v>
      </c>
      <c r="AS2561" s="2">
        <f t="shared" si="2086"/>
        <v>0</v>
      </c>
      <c r="AT2561" s="2">
        <f t="shared" si="2086"/>
        <v>0</v>
      </c>
      <c r="AU2561" s="2">
        <f t="shared" si="2086"/>
        <v>0</v>
      </c>
      <c r="AV2561" s="2">
        <f t="shared" si="2086"/>
        <v>0</v>
      </c>
      <c r="AW2561" s="2">
        <f t="shared" si="2086"/>
        <v>0</v>
      </c>
      <c r="AX2561" s="2">
        <f t="shared" si="2086"/>
        <v>0</v>
      </c>
      <c r="AY2561" s="2">
        <f t="shared" si="2086"/>
        <v>0</v>
      </c>
      <c r="AZ2561" s="2">
        <f t="shared" si="2086"/>
        <v>0</v>
      </c>
      <c r="BA2561" s="2">
        <f t="shared" si="2086"/>
        <v>0</v>
      </c>
      <c r="BB2561" s="2">
        <f t="shared" si="2086"/>
        <v>0</v>
      </c>
      <c r="BC2561" s="2">
        <f t="shared" si="2086"/>
        <v>0</v>
      </c>
      <c r="BD2561" s="2">
        <f t="shared" si="2086"/>
        <v>0</v>
      </c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>
        <f>ROUND(SUMIF(AA2547:AA2559,"=52421674",FQ2547:FQ2559),2)</f>
        <v>0</v>
      </c>
      <c r="BY2561" s="2">
        <f>ROUND(SUMIF(AA2547:AA2559,"=52421674",FR2547:FR2559),2)</f>
        <v>0</v>
      </c>
      <c r="BZ2561" s="2">
        <f>ROUND(SUMIF(AA2547:AA2559,"=52421674",GL2547:GL2559),2)</f>
        <v>0</v>
      </c>
      <c r="CA2561" s="2">
        <f>ROUND(SUMIF(AA2547:AA2559,"=52421674",GM2547:GM2559),2)</f>
        <v>0</v>
      </c>
      <c r="CB2561" s="2">
        <f>ROUND(SUMIF(AA2547:AA2559,"=52421674",GN2547:GN2559),2)</f>
        <v>0</v>
      </c>
      <c r="CC2561" s="2">
        <f>ROUND(SUMIF(AA2547:AA2559,"=52421674",GO2547:GO2559),2)</f>
        <v>0</v>
      </c>
      <c r="CD2561" s="2">
        <f>ROUND(SUMIF(AA2547:AA2559,"=52421674",GP2547:GP2559),2)</f>
        <v>0</v>
      </c>
      <c r="CE2561" s="2">
        <f>AC2561-BX2561</f>
        <v>0</v>
      </c>
      <c r="CF2561" s="2">
        <f>AC2561-BY2561</f>
        <v>0</v>
      </c>
      <c r="CG2561" s="2">
        <f>BX2561-BZ2561</f>
        <v>0</v>
      </c>
      <c r="CH2561" s="2">
        <f>AC2561-BX2561-BY2561+BZ2561</f>
        <v>0</v>
      </c>
      <c r="CI2561" s="2">
        <f>BY2561-BZ2561</f>
        <v>0</v>
      </c>
      <c r="CJ2561" s="2">
        <f>ROUND(SUMIF(AA2547:AA2559,"=52421674",GX2547:GX2559),2)</f>
        <v>0</v>
      </c>
      <c r="CK2561" s="2">
        <f>ROUND(SUMIF(AA2547:AA2559,"=52421674",GY2547:GY2559),2)</f>
        <v>0</v>
      </c>
      <c r="CL2561" s="2">
        <f>ROUND(SUMIF(AA2547:AA2559,"=52421674",GZ2547:GZ2559),2)</f>
        <v>0</v>
      </c>
      <c r="CM2561" s="2">
        <f>ROUND(SUMIF(AA2547:AA2559,"=52421674",HD2547:HD2559),2)</f>
        <v>0</v>
      </c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  <c r="DA2561" s="2"/>
      <c r="DB2561" s="2"/>
      <c r="DC2561" s="2"/>
      <c r="DD2561" s="2"/>
      <c r="DE2561" s="2"/>
      <c r="DF2561" s="2"/>
      <c r="DG2561" s="3"/>
      <c r="DH2561" s="3"/>
      <c r="DI2561" s="3"/>
      <c r="DJ2561" s="3"/>
      <c r="DK2561" s="3"/>
      <c r="DL2561" s="3"/>
      <c r="DM2561" s="3"/>
      <c r="DN2561" s="3"/>
      <c r="DO2561" s="3"/>
      <c r="DP2561" s="3"/>
      <c r="DQ2561" s="3"/>
      <c r="DR2561" s="3"/>
      <c r="DS2561" s="3"/>
      <c r="DT2561" s="3"/>
      <c r="DU2561" s="3"/>
      <c r="DV2561" s="3"/>
      <c r="DW2561" s="3"/>
      <c r="DX2561" s="3"/>
      <c r="DY2561" s="3"/>
      <c r="DZ2561" s="3"/>
      <c r="EA2561" s="3"/>
      <c r="EB2561" s="3"/>
      <c r="EC2561" s="3"/>
      <c r="ED2561" s="3"/>
      <c r="EE2561" s="3"/>
      <c r="EF2561" s="3"/>
      <c r="EG2561" s="3"/>
      <c r="EH2561" s="3"/>
      <c r="EI2561" s="3"/>
      <c r="EJ2561" s="3"/>
      <c r="EK2561" s="3"/>
      <c r="EL2561" s="3"/>
      <c r="EM2561" s="3"/>
      <c r="EN2561" s="3"/>
      <c r="EO2561" s="3"/>
      <c r="EP2561" s="3"/>
      <c r="EQ2561" s="3"/>
      <c r="ER2561" s="3"/>
      <c r="ES2561" s="3"/>
      <c r="ET2561" s="3"/>
      <c r="EU2561" s="3"/>
      <c r="EV2561" s="3"/>
      <c r="EW2561" s="3"/>
      <c r="EX2561" s="3"/>
      <c r="EY2561" s="3"/>
      <c r="EZ2561" s="3"/>
      <c r="FA2561" s="3"/>
      <c r="FB2561" s="3"/>
      <c r="FC2561" s="3"/>
      <c r="FD2561" s="3"/>
      <c r="FE2561" s="3"/>
      <c r="FF2561" s="3"/>
      <c r="FG2561" s="3"/>
      <c r="FH2561" s="3"/>
      <c r="FI2561" s="3"/>
      <c r="FJ2561" s="3"/>
      <c r="FK2561" s="3"/>
      <c r="FL2561" s="3"/>
      <c r="FM2561" s="3"/>
      <c r="FN2561" s="3"/>
      <c r="FO2561" s="3"/>
      <c r="FP2561" s="3"/>
      <c r="FQ2561" s="3"/>
      <c r="FR2561" s="3"/>
      <c r="FS2561" s="3"/>
      <c r="FT2561" s="3"/>
      <c r="FU2561" s="3"/>
      <c r="FV2561" s="3"/>
      <c r="FW2561" s="3"/>
      <c r="FX2561" s="3"/>
      <c r="FY2561" s="3"/>
      <c r="FZ2561" s="3"/>
      <c r="GA2561" s="3"/>
      <c r="GB2561" s="3"/>
      <c r="GC2561" s="3"/>
      <c r="GD2561" s="3"/>
      <c r="GE2561" s="3"/>
      <c r="GF2561" s="3"/>
      <c r="GG2561" s="3"/>
      <c r="GH2561" s="3"/>
      <c r="GI2561" s="3"/>
      <c r="GJ2561" s="3"/>
      <c r="GK2561" s="3"/>
      <c r="GL2561" s="3"/>
      <c r="GM2561" s="3"/>
      <c r="GN2561" s="3"/>
      <c r="GO2561" s="3"/>
      <c r="GP2561" s="3"/>
      <c r="GQ2561" s="3"/>
      <c r="GR2561" s="3"/>
      <c r="GS2561" s="3"/>
      <c r="GT2561" s="3"/>
      <c r="GU2561" s="3"/>
      <c r="GV2561" s="3"/>
      <c r="GW2561" s="3"/>
      <c r="GX2561" s="3">
        <v>0</v>
      </c>
    </row>
    <row r="2563" spans="1:206" x14ac:dyDescent="0.2">
      <c r="A2563" s="4">
        <v>50</v>
      </c>
      <c r="B2563" s="4">
        <v>0</v>
      </c>
      <c r="C2563" s="4">
        <v>0</v>
      </c>
      <c r="D2563" s="4">
        <v>1</v>
      </c>
      <c r="E2563" s="4">
        <v>201</v>
      </c>
      <c r="F2563" s="4">
        <f>ROUND(Source!O2561,O2563)</f>
        <v>0</v>
      </c>
      <c r="G2563" s="4" t="s">
        <v>74</v>
      </c>
      <c r="H2563" s="4" t="s">
        <v>75</v>
      </c>
      <c r="I2563" s="4"/>
      <c r="J2563" s="4"/>
      <c r="K2563" s="4">
        <v>201</v>
      </c>
      <c r="L2563" s="4">
        <v>1</v>
      </c>
      <c r="M2563" s="4">
        <v>3</v>
      </c>
      <c r="N2563" s="4" t="s">
        <v>3</v>
      </c>
      <c r="O2563" s="4">
        <v>2</v>
      </c>
      <c r="P2563" s="4"/>
      <c r="Q2563" s="4"/>
      <c r="R2563" s="4"/>
      <c r="S2563" s="4"/>
      <c r="T2563" s="4"/>
      <c r="U2563" s="4"/>
      <c r="V2563" s="4"/>
      <c r="W2563" s="4"/>
    </row>
    <row r="2564" spans="1:206" x14ac:dyDescent="0.2">
      <c r="A2564" s="4">
        <v>50</v>
      </c>
      <c r="B2564" s="4">
        <v>0</v>
      </c>
      <c r="C2564" s="4">
        <v>0</v>
      </c>
      <c r="D2564" s="4">
        <v>1</v>
      </c>
      <c r="E2564" s="4">
        <v>202</v>
      </c>
      <c r="F2564" s="4">
        <f>ROUND(Source!P2561,O2564)</f>
        <v>0</v>
      </c>
      <c r="G2564" s="4" t="s">
        <v>76</v>
      </c>
      <c r="H2564" s="4" t="s">
        <v>77</v>
      </c>
      <c r="I2564" s="4"/>
      <c r="J2564" s="4"/>
      <c r="K2564" s="4">
        <v>202</v>
      </c>
      <c r="L2564" s="4">
        <v>2</v>
      </c>
      <c r="M2564" s="4">
        <v>3</v>
      </c>
      <c r="N2564" s="4" t="s">
        <v>3</v>
      </c>
      <c r="O2564" s="4">
        <v>2</v>
      </c>
      <c r="P2564" s="4"/>
      <c r="Q2564" s="4"/>
      <c r="R2564" s="4"/>
      <c r="S2564" s="4"/>
      <c r="T2564" s="4"/>
      <c r="U2564" s="4"/>
      <c r="V2564" s="4"/>
      <c r="W2564" s="4"/>
    </row>
    <row r="2565" spans="1:206" x14ac:dyDescent="0.2">
      <c r="A2565" s="4">
        <v>50</v>
      </c>
      <c r="B2565" s="4">
        <v>0</v>
      </c>
      <c r="C2565" s="4">
        <v>0</v>
      </c>
      <c r="D2565" s="4">
        <v>1</v>
      </c>
      <c r="E2565" s="4">
        <v>222</v>
      </c>
      <c r="F2565" s="4">
        <f>ROUND(Source!AO2561,O2565)</f>
        <v>0</v>
      </c>
      <c r="G2565" s="4" t="s">
        <v>78</v>
      </c>
      <c r="H2565" s="4" t="s">
        <v>79</v>
      </c>
      <c r="I2565" s="4"/>
      <c r="J2565" s="4"/>
      <c r="K2565" s="4">
        <v>222</v>
      </c>
      <c r="L2565" s="4">
        <v>3</v>
      </c>
      <c r="M2565" s="4">
        <v>3</v>
      </c>
      <c r="N2565" s="4" t="s">
        <v>3</v>
      </c>
      <c r="O2565" s="4">
        <v>2</v>
      </c>
      <c r="P2565" s="4"/>
      <c r="Q2565" s="4"/>
      <c r="R2565" s="4"/>
      <c r="S2565" s="4"/>
      <c r="T2565" s="4"/>
      <c r="U2565" s="4"/>
      <c r="V2565" s="4"/>
      <c r="W2565" s="4"/>
    </row>
    <row r="2566" spans="1:206" x14ac:dyDescent="0.2">
      <c r="A2566" s="4">
        <v>50</v>
      </c>
      <c r="B2566" s="4">
        <v>0</v>
      </c>
      <c r="C2566" s="4">
        <v>0</v>
      </c>
      <c r="D2566" s="4">
        <v>1</v>
      </c>
      <c r="E2566" s="4">
        <v>225</v>
      </c>
      <c r="F2566" s="4">
        <f>ROUND(Source!AV2561,O2566)</f>
        <v>0</v>
      </c>
      <c r="G2566" s="4" t="s">
        <v>80</v>
      </c>
      <c r="H2566" s="4" t="s">
        <v>81</v>
      </c>
      <c r="I2566" s="4"/>
      <c r="J2566" s="4"/>
      <c r="K2566" s="4">
        <v>225</v>
      </c>
      <c r="L2566" s="4">
        <v>4</v>
      </c>
      <c r="M2566" s="4">
        <v>3</v>
      </c>
      <c r="N2566" s="4" t="s">
        <v>3</v>
      </c>
      <c r="O2566" s="4">
        <v>2</v>
      </c>
      <c r="P2566" s="4"/>
      <c r="Q2566" s="4"/>
      <c r="R2566" s="4"/>
      <c r="S2566" s="4"/>
      <c r="T2566" s="4"/>
      <c r="U2566" s="4"/>
      <c r="V2566" s="4"/>
      <c r="W2566" s="4"/>
    </row>
    <row r="2567" spans="1:206" x14ac:dyDescent="0.2">
      <c r="A2567" s="4">
        <v>50</v>
      </c>
      <c r="B2567" s="4">
        <v>0</v>
      </c>
      <c r="C2567" s="4">
        <v>0</v>
      </c>
      <c r="D2567" s="4">
        <v>1</v>
      </c>
      <c r="E2567" s="4">
        <v>226</v>
      </c>
      <c r="F2567" s="4">
        <f>ROUND(Source!AW2561,O2567)</f>
        <v>0</v>
      </c>
      <c r="G2567" s="4" t="s">
        <v>82</v>
      </c>
      <c r="H2567" s="4" t="s">
        <v>83</v>
      </c>
      <c r="I2567" s="4"/>
      <c r="J2567" s="4"/>
      <c r="K2567" s="4">
        <v>226</v>
      </c>
      <c r="L2567" s="4">
        <v>5</v>
      </c>
      <c r="M2567" s="4">
        <v>3</v>
      </c>
      <c r="N2567" s="4" t="s">
        <v>3</v>
      </c>
      <c r="O2567" s="4">
        <v>2</v>
      </c>
      <c r="P2567" s="4"/>
      <c r="Q2567" s="4"/>
      <c r="R2567" s="4"/>
      <c r="S2567" s="4"/>
      <c r="T2567" s="4"/>
      <c r="U2567" s="4"/>
      <c r="V2567" s="4"/>
      <c r="W2567" s="4"/>
    </row>
    <row r="2568" spans="1:206" x14ac:dyDescent="0.2">
      <c r="A2568" s="4">
        <v>50</v>
      </c>
      <c r="B2568" s="4">
        <v>0</v>
      </c>
      <c r="C2568" s="4">
        <v>0</v>
      </c>
      <c r="D2568" s="4">
        <v>1</v>
      </c>
      <c r="E2568" s="4">
        <v>227</v>
      </c>
      <c r="F2568" s="4">
        <f>ROUND(Source!AX2561,O2568)</f>
        <v>0</v>
      </c>
      <c r="G2568" s="4" t="s">
        <v>84</v>
      </c>
      <c r="H2568" s="4" t="s">
        <v>85</v>
      </c>
      <c r="I2568" s="4"/>
      <c r="J2568" s="4"/>
      <c r="K2568" s="4">
        <v>227</v>
      </c>
      <c r="L2568" s="4">
        <v>6</v>
      </c>
      <c r="M2568" s="4">
        <v>3</v>
      </c>
      <c r="N2568" s="4" t="s">
        <v>3</v>
      </c>
      <c r="O2568" s="4">
        <v>2</v>
      </c>
      <c r="P2568" s="4"/>
      <c r="Q2568" s="4"/>
      <c r="R2568" s="4"/>
      <c r="S2568" s="4"/>
      <c r="T2568" s="4"/>
      <c r="U2568" s="4"/>
      <c r="V2568" s="4"/>
      <c r="W2568" s="4"/>
    </row>
    <row r="2569" spans="1:206" x14ac:dyDescent="0.2">
      <c r="A2569" s="4">
        <v>50</v>
      </c>
      <c r="B2569" s="4">
        <v>0</v>
      </c>
      <c r="C2569" s="4">
        <v>0</v>
      </c>
      <c r="D2569" s="4">
        <v>1</v>
      </c>
      <c r="E2569" s="4">
        <v>228</v>
      </c>
      <c r="F2569" s="4">
        <f>ROUND(Source!AY2561,O2569)</f>
        <v>0</v>
      </c>
      <c r="G2569" s="4" t="s">
        <v>86</v>
      </c>
      <c r="H2569" s="4" t="s">
        <v>87</v>
      </c>
      <c r="I2569" s="4"/>
      <c r="J2569" s="4"/>
      <c r="K2569" s="4">
        <v>228</v>
      </c>
      <c r="L2569" s="4">
        <v>7</v>
      </c>
      <c r="M2569" s="4">
        <v>3</v>
      </c>
      <c r="N2569" s="4" t="s">
        <v>3</v>
      </c>
      <c r="O2569" s="4">
        <v>2</v>
      </c>
      <c r="P2569" s="4"/>
      <c r="Q2569" s="4"/>
      <c r="R2569" s="4"/>
      <c r="S2569" s="4"/>
      <c r="T2569" s="4"/>
      <c r="U2569" s="4"/>
      <c r="V2569" s="4"/>
      <c r="W2569" s="4"/>
    </row>
    <row r="2570" spans="1:206" x14ac:dyDescent="0.2">
      <c r="A2570" s="4">
        <v>50</v>
      </c>
      <c r="B2570" s="4">
        <v>0</v>
      </c>
      <c r="C2570" s="4">
        <v>0</v>
      </c>
      <c r="D2570" s="4">
        <v>1</v>
      </c>
      <c r="E2570" s="4">
        <v>216</v>
      </c>
      <c r="F2570" s="4">
        <f>ROUND(Source!AP2561,O2570)</f>
        <v>0</v>
      </c>
      <c r="G2570" s="4" t="s">
        <v>88</v>
      </c>
      <c r="H2570" s="4" t="s">
        <v>89</v>
      </c>
      <c r="I2570" s="4"/>
      <c r="J2570" s="4"/>
      <c r="K2570" s="4">
        <v>216</v>
      </c>
      <c r="L2570" s="4">
        <v>8</v>
      </c>
      <c r="M2570" s="4">
        <v>3</v>
      </c>
      <c r="N2570" s="4" t="s">
        <v>3</v>
      </c>
      <c r="O2570" s="4">
        <v>2</v>
      </c>
      <c r="P2570" s="4"/>
      <c r="Q2570" s="4"/>
      <c r="R2570" s="4"/>
      <c r="S2570" s="4"/>
      <c r="T2570" s="4"/>
      <c r="U2570" s="4"/>
      <c r="V2570" s="4"/>
      <c r="W2570" s="4"/>
    </row>
    <row r="2571" spans="1:206" x14ac:dyDescent="0.2">
      <c r="A2571" s="4">
        <v>50</v>
      </c>
      <c r="B2571" s="4">
        <v>0</v>
      </c>
      <c r="C2571" s="4">
        <v>0</v>
      </c>
      <c r="D2571" s="4">
        <v>1</v>
      </c>
      <c r="E2571" s="4">
        <v>223</v>
      </c>
      <c r="F2571" s="4">
        <f>ROUND(Source!AQ2561,O2571)</f>
        <v>0</v>
      </c>
      <c r="G2571" s="4" t="s">
        <v>90</v>
      </c>
      <c r="H2571" s="4" t="s">
        <v>91</v>
      </c>
      <c r="I2571" s="4"/>
      <c r="J2571" s="4"/>
      <c r="K2571" s="4">
        <v>223</v>
      </c>
      <c r="L2571" s="4">
        <v>9</v>
      </c>
      <c r="M2571" s="4">
        <v>3</v>
      </c>
      <c r="N2571" s="4" t="s">
        <v>3</v>
      </c>
      <c r="O2571" s="4">
        <v>2</v>
      </c>
      <c r="P2571" s="4"/>
      <c r="Q2571" s="4"/>
      <c r="R2571" s="4"/>
      <c r="S2571" s="4"/>
      <c r="T2571" s="4"/>
      <c r="U2571" s="4"/>
      <c r="V2571" s="4"/>
      <c r="W2571" s="4"/>
    </row>
    <row r="2572" spans="1:206" x14ac:dyDescent="0.2">
      <c r="A2572" s="4">
        <v>50</v>
      </c>
      <c r="B2572" s="4">
        <v>0</v>
      </c>
      <c r="C2572" s="4">
        <v>0</v>
      </c>
      <c r="D2572" s="4">
        <v>1</v>
      </c>
      <c r="E2572" s="4">
        <v>229</v>
      </c>
      <c r="F2572" s="4">
        <f>ROUND(Source!AZ2561,O2572)</f>
        <v>0</v>
      </c>
      <c r="G2572" s="4" t="s">
        <v>92</v>
      </c>
      <c r="H2572" s="4" t="s">
        <v>93</v>
      </c>
      <c r="I2572" s="4"/>
      <c r="J2572" s="4"/>
      <c r="K2572" s="4">
        <v>229</v>
      </c>
      <c r="L2572" s="4">
        <v>10</v>
      </c>
      <c r="M2572" s="4">
        <v>3</v>
      </c>
      <c r="N2572" s="4" t="s">
        <v>3</v>
      </c>
      <c r="O2572" s="4">
        <v>2</v>
      </c>
      <c r="P2572" s="4"/>
      <c r="Q2572" s="4"/>
      <c r="R2572" s="4"/>
      <c r="S2572" s="4"/>
      <c r="T2572" s="4"/>
      <c r="U2572" s="4"/>
      <c r="V2572" s="4"/>
      <c r="W2572" s="4"/>
    </row>
    <row r="2573" spans="1:206" x14ac:dyDescent="0.2">
      <c r="A2573" s="4">
        <v>50</v>
      </c>
      <c r="B2573" s="4">
        <v>0</v>
      </c>
      <c r="C2573" s="4">
        <v>0</v>
      </c>
      <c r="D2573" s="4">
        <v>1</v>
      </c>
      <c r="E2573" s="4">
        <v>203</v>
      </c>
      <c r="F2573" s="4">
        <f>ROUND(Source!Q2561,O2573)</f>
        <v>0</v>
      </c>
      <c r="G2573" s="4" t="s">
        <v>94</v>
      </c>
      <c r="H2573" s="4" t="s">
        <v>95</v>
      </c>
      <c r="I2573" s="4"/>
      <c r="J2573" s="4"/>
      <c r="K2573" s="4">
        <v>203</v>
      </c>
      <c r="L2573" s="4">
        <v>11</v>
      </c>
      <c r="M2573" s="4">
        <v>3</v>
      </c>
      <c r="N2573" s="4" t="s">
        <v>3</v>
      </c>
      <c r="O2573" s="4">
        <v>2</v>
      </c>
      <c r="P2573" s="4"/>
      <c r="Q2573" s="4"/>
      <c r="R2573" s="4"/>
      <c r="S2573" s="4"/>
      <c r="T2573" s="4"/>
      <c r="U2573" s="4"/>
      <c r="V2573" s="4"/>
      <c r="W2573" s="4"/>
    </row>
    <row r="2574" spans="1:206" x14ac:dyDescent="0.2">
      <c r="A2574" s="4">
        <v>50</v>
      </c>
      <c r="B2574" s="4">
        <v>0</v>
      </c>
      <c r="C2574" s="4">
        <v>0</v>
      </c>
      <c r="D2574" s="4">
        <v>1</v>
      </c>
      <c r="E2574" s="4">
        <v>231</v>
      </c>
      <c r="F2574" s="4">
        <f>ROUND(Source!BB2561,O2574)</f>
        <v>0</v>
      </c>
      <c r="G2574" s="4" t="s">
        <v>96</v>
      </c>
      <c r="H2574" s="4" t="s">
        <v>97</v>
      </c>
      <c r="I2574" s="4"/>
      <c r="J2574" s="4"/>
      <c r="K2574" s="4">
        <v>231</v>
      </c>
      <c r="L2574" s="4">
        <v>12</v>
      </c>
      <c r="M2574" s="4">
        <v>3</v>
      </c>
      <c r="N2574" s="4" t="s">
        <v>3</v>
      </c>
      <c r="O2574" s="4">
        <v>2</v>
      </c>
      <c r="P2574" s="4"/>
      <c r="Q2574" s="4"/>
      <c r="R2574" s="4"/>
      <c r="S2574" s="4"/>
      <c r="T2574" s="4"/>
      <c r="U2574" s="4"/>
      <c r="V2574" s="4"/>
      <c r="W2574" s="4"/>
    </row>
    <row r="2575" spans="1:206" x14ac:dyDescent="0.2">
      <c r="A2575" s="4">
        <v>50</v>
      </c>
      <c r="B2575" s="4">
        <v>0</v>
      </c>
      <c r="C2575" s="4">
        <v>0</v>
      </c>
      <c r="D2575" s="4">
        <v>1</v>
      </c>
      <c r="E2575" s="4">
        <v>204</v>
      </c>
      <c r="F2575" s="4">
        <f>ROUND(Source!R2561,O2575)</f>
        <v>0</v>
      </c>
      <c r="G2575" s="4" t="s">
        <v>98</v>
      </c>
      <c r="H2575" s="4" t="s">
        <v>99</v>
      </c>
      <c r="I2575" s="4"/>
      <c r="J2575" s="4"/>
      <c r="K2575" s="4">
        <v>204</v>
      </c>
      <c r="L2575" s="4">
        <v>13</v>
      </c>
      <c r="M2575" s="4">
        <v>3</v>
      </c>
      <c r="N2575" s="4" t="s">
        <v>3</v>
      </c>
      <c r="O2575" s="4">
        <v>2</v>
      </c>
      <c r="P2575" s="4"/>
      <c r="Q2575" s="4"/>
      <c r="R2575" s="4"/>
      <c r="S2575" s="4"/>
      <c r="T2575" s="4"/>
      <c r="U2575" s="4"/>
      <c r="V2575" s="4"/>
      <c r="W2575" s="4"/>
    </row>
    <row r="2576" spans="1:206" x14ac:dyDescent="0.2">
      <c r="A2576" s="4">
        <v>50</v>
      </c>
      <c r="B2576" s="4">
        <v>0</v>
      </c>
      <c r="C2576" s="4">
        <v>0</v>
      </c>
      <c r="D2576" s="4">
        <v>1</v>
      </c>
      <c r="E2576" s="4">
        <v>205</v>
      </c>
      <c r="F2576" s="4">
        <f>ROUND(Source!S2561,O2576)</f>
        <v>0</v>
      </c>
      <c r="G2576" s="4" t="s">
        <v>100</v>
      </c>
      <c r="H2576" s="4" t="s">
        <v>101</v>
      </c>
      <c r="I2576" s="4"/>
      <c r="J2576" s="4"/>
      <c r="K2576" s="4">
        <v>205</v>
      </c>
      <c r="L2576" s="4">
        <v>14</v>
      </c>
      <c r="M2576" s="4">
        <v>3</v>
      </c>
      <c r="N2576" s="4" t="s">
        <v>3</v>
      </c>
      <c r="O2576" s="4">
        <v>2</v>
      </c>
      <c r="P2576" s="4"/>
      <c r="Q2576" s="4"/>
      <c r="R2576" s="4"/>
      <c r="S2576" s="4"/>
      <c r="T2576" s="4"/>
      <c r="U2576" s="4"/>
      <c r="V2576" s="4"/>
      <c r="W2576" s="4"/>
    </row>
    <row r="2577" spans="1:88" x14ac:dyDescent="0.2">
      <c r="A2577" s="4">
        <v>50</v>
      </c>
      <c r="B2577" s="4">
        <v>0</v>
      </c>
      <c r="C2577" s="4">
        <v>0</v>
      </c>
      <c r="D2577" s="4">
        <v>1</v>
      </c>
      <c r="E2577" s="4">
        <v>232</v>
      </c>
      <c r="F2577" s="4">
        <f>ROUND(Source!BC2561,O2577)</f>
        <v>0</v>
      </c>
      <c r="G2577" s="4" t="s">
        <v>102</v>
      </c>
      <c r="H2577" s="4" t="s">
        <v>103</v>
      </c>
      <c r="I2577" s="4"/>
      <c r="J2577" s="4"/>
      <c r="K2577" s="4">
        <v>232</v>
      </c>
      <c r="L2577" s="4">
        <v>15</v>
      </c>
      <c r="M2577" s="4">
        <v>3</v>
      </c>
      <c r="N2577" s="4" t="s">
        <v>3</v>
      </c>
      <c r="O2577" s="4">
        <v>2</v>
      </c>
      <c r="P2577" s="4"/>
      <c r="Q2577" s="4"/>
      <c r="R2577" s="4"/>
      <c r="S2577" s="4"/>
      <c r="T2577" s="4"/>
      <c r="U2577" s="4"/>
      <c r="V2577" s="4"/>
      <c r="W2577" s="4"/>
    </row>
    <row r="2578" spans="1:88" x14ac:dyDescent="0.2">
      <c r="A2578" s="4">
        <v>50</v>
      </c>
      <c r="B2578" s="4">
        <v>0</v>
      </c>
      <c r="C2578" s="4">
        <v>0</v>
      </c>
      <c r="D2578" s="4">
        <v>1</v>
      </c>
      <c r="E2578" s="4">
        <v>214</v>
      </c>
      <c r="F2578" s="4">
        <f>ROUND(Source!AS2561,O2578)</f>
        <v>0</v>
      </c>
      <c r="G2578" s="4" t="s">
        <v>104</v>
      </c>
      <c r="H2578" s="4" t="s">
        <v>105</v>
      </c>
      <c r="I2578" s="4"/>
      <c r="J2578" s="4"/>
      <c r="K2578" s="4">
        <v>214</v>
      </c>
      <c r="L2578" s="4">
        <v>16</v>
      </c>
      <c r="M2578" s="4">
        <v>3</v>
      </c>
      <c r="N2578" s="4" t="s">
        <v>3</v>
      </c>
      <c r="O2578" s="4">
        <v>2</v>
      </c>
      <c r="P2578" s="4"/>
      <c r="Q2578" s="4"/>
      <c r="R2578" s="4"/>
      <c r="S2578" s="4"/>
      <c r="T2578" s="4"/>
      <c r="U2578" s="4"/>
      <c r="V2578" s="4"/>
      <c r="W2578" s="4"/>
    </row>
    <row r="2579" spans="1:88" x14ac:dyDescent="0.2">
      <c r="A2579" s="4">
        <v>50</v>
      </c>
      <c r="B2579" s="4">
        <v>0</v>
      </c>
      <c r="C2579" s="4">
        <v>0</v>
      </c>
      <c r="D2579" s="4">
        <v>1</v>
      </c>
      <c r="E2579" s="4">
        <v>215</v>
      </c>
      <c r="F2579" s="4">
        <f>ROUND(Source!AT2561,O2579)</f>
        <v>0</v>
      </c>
      <c r="G2579" s="4" t="s">
        <v>106</v>
      </c>
      <c r="H2579" s="4" t="s">
        <v>107</v>
      </c>
      <c r="I2579" s="4"/>
      <c r="J2579" s="4"/>
      <c r="K2579" s="4">
        <v>215</v>
      </c>
      <c r="L2579" s="4">
        <v>17</v>
      </c>
      <c r="M2579" s="4">
        <v>3</v>
      </c>
      <c r="N2579" s="4" t="s">
        <v>3</v>
      </c>
      <c r="O2579" s="4">
        <v>2</v>
      </c>
      <c r="P2579" s="4"/>
      <c r="Q2579" s="4"/>
      <c r="R2579" s="4"/>
      <c r="S2579" s="4"/>
      <c r="T2579" s="4"/>
      <c r="U2579" s="4"/>
      <c r="V2579" s="4"/>
      <c r="W2579" s="4"/>
    </row>
    <row r="2580" spans="1:88" x14ac:dyDescent="0.2">
      <c r="A2580" s="4">
        <v>50</v>
      </c>
      <c r="B2580" s="4">
        <v>0</v>
      </c>
      <c r="C2580" s="4">
        <v>0</v>
      </c>
      <c r="D2580" s="4">
        <v>1</v>
      </c>
      <c r="E2580" s="4">
        <v>217</v>
      </c>
      <c r="F2580" s="4">
        <f>ROUND(Source!AU2561,O2580)</f>
        <v>0</v>
      </c>
      <c r="G2580" s="4" t="s">
        <v>108</v>
      </c>
      <c r="H2580" s="4" t="s">
        <v>109</v>
      </c>
      <c r="I2580" s="4"/>
      <c r="J2580" s="4"/>
      <c r="K2580" s="4">
        <v>217</v>
      </c>
      <c r="L2580" s="4">
        <v>18</v>
      </c>
      <c r="M2580" s="4">
        <v>3</v>
      </c>
      <c r="N2580" s="4" t="s">
        <v>3</v>
      </c>
      <c r="O2580" s="4">
        <v>2</v>
      </c>
      <c r="P2580" s="4"/>
      <c r="Q2580" s="4"/>
      <c r="R2580" s="4"/>
      <c r="S2580" s="4"/>
      <c r="T2580" s="4"/>
      <c r="U2580" s="4"/>
      <c r="V2580" s="4"/>
      <c r="W2580" s="4"/>
    </row>
    <row r="2581" spans="1:88" x14ac:dyDescent="0.2">
      <c r="A2581" s="4">
        <v>50</v>
      </c>
      <c r="B2581" s="4">
        <v>0</v>
      </c>
      <c r="C2581" s="4">
        <v>0</v>
      </c>
      <c r="D2581" s="4">
        <v>1</v>
      </c>
      <c r="E2581" s="4">
        <v>230</v>
      </c>
      <c r="F2581" s="4">
        <f>ROUND(Source!BA2561,O2581)</f>
        <v>0</v>
      </c>
      <c r="G2581" s="4" t="s">
        <v>110</v>
      </c>
      <c r="H2581" s="4" t="s">
        <v>111</v>
      </c>
      <c r="I2581" s="4"/>
      <c r="J2581" s="4"/>
      <c r="K2581" s="4">
        <v>230</v>
      </c>
      <c r="L2581" s="4">
        <v>19</v>
      </c>
      <c r="M2581" s="4">
        <v>3</v>
      </c>
      <c r="N2581" s="4" t="s">
        <v>3</v>
      </c>
      <c r="O2581" s="4">
        <v>2</v>
      </c>
      <c r="P2581" s="4"/>
      <c r="Q2581" s="4"/>
      <c r="R2581" s="4"/>
      <c r="S2581" s="4"/>
      <c r="T2581" s="4"/>
      <c r="U2581" s="4"/>
      <c r="V2581" s="4"/>
      <c r="W2581" s="4"/>
    </row>
    <row r="2582" spans="1:88" x14ac:dyDescent="0.2">
      <c r="A2582" s="4">
        <v>50</v>
      </c>
      <c r="B2582" s="4">
        <v>0</v>
      </c>
      <c r="C2582" s="4">
        <v>0</v>
      </c>
      <c r="D2582" s="4">
        <v>1</v>
      </c>
      <c r="E2582" s="4">
        <v>206</v>
      </c>
      <c r="F2582" s="4">
        <f>ROUND(Source!T2561,O2582)</f>
        <v>0</v>
      </c>
      <c r="G2582" s="4" t="s">
        <v>112</v>
      </c>
      <c r="H2582" s="4" t="s">
        <v>113</v>
      </c>
      <c r="I2582" s="4"/>
      <c r="J2582" s="4"/>
      <c r="K2582" s="4">
        <v>206</v>
      </c>
      <c r="L2582" s="4">
        <v>20</v>
      </c>
      <c r="M2582" s="4">
        <v>3</v>
      </c>
      <c r="N2582" s="4" t="s">
        <v>3</v>
      </c>
      <c r="O2582" s="4">
        <v>2</v>
      </c>
      <c r="P2582" s="4"/>
      <c r="Q2582" s="4"/>
      <c r="R2582" s="4"/>
      <c r="S2582" s="4"/>
      <c r="T2582" s="4"/>
      <c r="U2582" s="4"/>
      <c r="V2582" s="4"/>
      <c r="W2582" s="4"/>
    </row>
    <row r="2583" spans="1:88" x14ac:dyDescent="0.2">
      <c r="A2583" s="4">
        <v>50</v>
      </c>
      <c r="B2583" s="4">
        <v>0</v>
      </c>
      <c r="C2583" s="4">
        <v>0</v>
      </c>
      <c r="D2583" s="4">
        <v>1</v>
      </c>
      <c r="E2583" s="4">
        <v>207</v>
      </c>
      <c r="F2583" s="4">
        <f>Source!U2561</f>
        <v>0</v>
      </c>
      <c r="G2583" s="4" t="s">
        <v>114</v>
      </c>
      <c r="H2583" s="4" t="s">
        <v>115</v>
      </c>
      <c r="I2583" s="4"/>
      <c r="J2583" s="4"/>
      <c r="K2583" s="4">
        <v>207</v>
      </c>
      <c r="L2583" s="4">
        <v>21</v>
      </c>
      <c r="M2583" s="4">
        <v>3</v>
      </c>
      <c r="N2583" s="4" t="s">
        <v>3</v>
      </c>
      <c r="O2583" s="4">
        <v>-1</v>
      </c>
      <c r="P2583" s="4"/>
      <c r="Q2583" s="4"/>
      <c r="R2583" s="4"/>
      <c r="S2583" s="4"/>
      <c r="T2583" s="4"/>
      <c r="U2583" s="4"/>
      <c r="V2583" s="4"/>
      <c r="W2583" s="4"/>
    </row>
    <row r="2584" spans="1:88" x14ac:dyDescent="0.2">
      <c r="A2584" s="4">
        <v>50</v>
      </c>
      <c r="B2584" s="4">
        <v>0</v>
      </c>
      <c r="C2584" s="4">
        <v>0</v>
      </c>
      <c r="D2584" s="4">
        <v>1</v>
      </c>
      <c r="E2584" s="4">
        <v>208</v>
      </c>
      <c r="F2584" s="4">
        <f>Source!V2561</f>
        <v>0</v>
      </c>
      <c r="G2584" s="4" t="s">
        <v>116</v>
      </c>
      <c r="H2584" s="4" t="s">
        <v>117</v>
      </c>
      <c r="I2584" s="4"/>
      <c r="J2584" s="4"/>
      <c r="K2584" s="4">
        <v>208</v>
      </c>
      <c r="L2584" s="4">
        <v>22</v>
      </c>
      <c r="M2584" s="4">
        <v>3</v>
      </c>
      <c r="N2584" s="4" t="s">
        <v>3</v>
      </c>
      <c r="O2584" s="4">
        <v>-1</v>
      </c>
      <c r="P2584" s="4"/>
      <c r="Q2584" s="4"/>
      <c r="R2584" s="4"/>
      <c r="S2584" s="4"/>
      <c r="T2584" s="4"/>
      <c r="U2584" s="4"/>
      <c r="V2584" s="4"/>
      <c r="W2584" s="4"/>
    </row>
    <row r="2585" spans="1:88" x14ac:dyDescent="0.2">
      <c r="A2585" s="4">
        <v>50</v>
      </c>
      <c r="B2585" s="4">
        <v>0</v>
      </c>
      <c r="C2585" s="4">
        <v>0</v>
      </c>
      <c r="D2585" s="4">
        <v>1</v>
      </c>
      <c r="E2585" s="4">
        <v>209</v>
      </c>
      <c r="F2585" s="4">
        <f>ROUND(Source!W2561,O2585)</f>
        <v>0</v>
      </c>
      <c r="G2585" s="4" t="s">
        <v>118</v>
      </c>
      <c r="H2585" s="4" t="s">
        <v>119</v>
      </c>
      <c r="I2585" s="4"/>
      <c r="J2585" s="4"/>
      <c r="K2585" s="4">
        <v>209</v>
      </c>
      <c r="L2585" s="4">
        <v>23</v>
      </c>
      <c r="M2585" s="4">
        <v>3</v>
      </c>
      <c r="N2585" s="4" t="s">
        <v>3</v>
      </c>
      <c r="O2585" s="4">
        <v>2</v>
      </c>
      <c r="P2585" s="4"/>
      <c r="Q2585" s="4"/>
      <c r="R2585" s="4"/>
      <c r="S2585" s="4"/>
      <c r="T2585" s="4"/>
      <c r="U2585" s="4"/>
      <c r="V2585" s="4"/>
      <c r="W2585" s="4"/>
    </row>
    <row r="2586" spans="1:88" x14ac:dyDescent="0.2">
      <c r="A2586" s="4">
        <v>50</v>
      </c>
      <c r="B2586" s="4">
        <v>0</v>
      </c>
      <c r="C2586" s="4">
        <v>0</v>
      </c>
      <c r="D2586" s="4">
        <v>1</v>
      </c>
      <c r="E2586" s="4">
        <v>233</v>
      </c>
      <c r="F2586" s="4">
        <f>ROUND(Source!BD2561,O2586)</f>
        <v>0</v>
      </c>
      <c r="G2586" s="4" t="s">
        <v>120</v>
      </c>
      <c r="H2586" s="4" t="s">
        <v>121</v>
      </c>
      <c r="I2586" s="4"/>
      <c r="J2586" s="4"/>
      <c r="K2586" s="4">
        <v>233</v>
      </c>
      <c r="L2586" s="4">
        <v>24</v>
      </c>
      <c r="M2586" s="4">
        <v>3</v>
      </c>
      <c r="N2586" s="4" t="s">
        <v>3</v>
      </c>
      <c r="O2586" s="4">
        <v>2</v>
      </c>
      <c r="P2586" s="4"/>
      <c r="Q2586" s="4"/>
      <c r="R2586" s="4"/>
      <c r="S2586" s="4"/>
      <c r="T2586" s="4"/>
      <c r="U2586" s="4"/>
      <c r="V2586" s="4"/>
      <c r="W2586" s="4"/>
    </row>
    <row r="2587" spans="1:88" x14ac:dyDescent="0.2">
      <c r="A2587" s="4">
        <v>50</v>
      </c>
      <c r="B2587" s="4">
        <v>0</v>
      </c>
      <c r="C2587" s="4">
        <v>0</v>
      </c>
      <c r="D2587" s="4">
        <v>1</v>
      </c>
      <c r="E2587" s="4">
        <v>210</v>
      </c>
      <c r="F2587" s="4">
        <f>ROUND(Source!X2561,O2587)</f>
        <v>0</v>
      </c>
      <c r="G2587" s="4" t="s">
        <v>122</v>
      </c>
      <c r="H2587" s="4" t="s">
        <v>123</v>
      </c>
      <c r="I2587" s="4"/>
      <c r="J2587" s="4"/>
      <c r="K2587" s="4">
        <v>210</v>
      </c>
      <c r="L2587" s="4">
        <v>25</v>
      </c>
      <c r="M2587" s="4">
        <v>3</v>
      </c>
      <c r="N2587" s="4" t="s">
        <v>3</v>
      </c>
      <c r="O2587" s="4">
        <v>2</v>
      </c>
      <c r="P2587" s="4"/>
      <c r="Q2587" s="4"/>
      <c r="R2587" s="4"/>
      <c r="S2587" s="4"/>
      <c r="T2587" s="4"/>
      <c r="U2587" s="4"/>
      <c r="V2587" s="4"/>
      <c r="W2587" s="4"/>
    </row>
    <row r="2588" spans="1:88" x14ac:dyDescent="0.2">
      <c r="A2588" s="4">
        <v>50</v>
      </c>
      <c r="B2588" s="4">
        <v>0</v>
      </c>
      <c r="C2588" s="4">
        <v>0</v>
      </c>
      <c r="D2588" s="4">
        <v>1</v>
      </c>
      <c r="E2588" s="4">
        <v>211</v>
      </c>
      <c r="F2588" s="4">
        <f>ROUND(Source!Y2561,O2588)</f>
        <v>0</v>
      </c>
      <c r="G2588" s="4" t="s">
        <v>124</v>
      </c>
      <c r="H2588" s="4" t="s">
        <v>125</v>
      </c>
      <c r="I2588" s="4"/>
      <c r="J2588" s="4"/>
      <c r="K2588" s="4">
        <v>211</v>
      </c>
      <c r="L2588" s="4">
        <v>26</v>
      </c>
      <c r="M2588" s="4">
        <v>3</v>
      </c>
      <c r="N2588" s="4" t="s">
        <v>3</v>
      </c>
      <c r="O2588" s="4">
        <v>2</v>
      </c>
      <c r="P2588" s="4"/>
      <c r="Q2588" s="4"/>
      <c r="R2588" s="4"/>
      <c r="S2588" s="4"/>
      <c r="T2588" s="4"/>
      <c r="U2588" s="4"/>
      <c r="V2588" s="4"/>
      <c r="W2588" s="4"/>
    </row>
    <row r="2589" spans="1:88" x14ac:dyDescent="0.2">
      <c r="A2589" s="4">
        <v>50</v>
      </c>
      <c r="B2589" s="4">
        <v>0</v>
      </c>
      <c r="C2589" s="4">
        <v>0</v>
      </c>
      <c r="D2589" s="4">
        <v>1</v>
      </c>
      <c r="E2589" s="4">
        <v>224</v>
      </c>
      <c r="F2589" s="4">
        <f>ROUND(Source!AR2561,O2589)</f>
        <v>0</v>
      </c>
      <c r="G2589" s="4" t="s">
        <v>126</v>
      </c>
      <c r="H2589" s="4" t="s">
        <v>127</v>
      </c>
      <c r="I2589" s="4"/>
      <c r="J2589" s="4"/>
      <c r="K2589" s="4">
        <v>224</v>
      </c>
      <c r="L2589" s="4">
        <v>27</v>
      </c>
      <c r="M2589" s="4">
        <v>3</v>
      </c>
      <c r="N2589" s="4" t="s">
        <v>3</v>
      </c>
      <c r="O2589" s="4">
        <v>2</v>
      </c>
      <c r="P2589" s="4"/>
      <c r="Q2589" s="4"/>
      <c r="R2589" s="4"/>
      <c r="S2589" s="4"/>
      <c r="T2589" s="4"/>
      <c r="U2589" s="4"/>
      <c r="V2589" s="4"/>
      <c r="W2589" s="4"/>
    </row>
    <row r="2591" spans="1:88" x14ac:dyDescent="0.2">
      <c r="A2591" s="1">
        <v>5</v>
      </c>
      <c r="B2591" s="1">
        <v>1</v>
      </c>
      <c r="C2591" s="1"/>
      <c r="D2591" s="1">
        <f>ROW(A2606)</f>
        <v>2606</v>
      </c>
      <c r="E2591" s="1"/>
      <c r="F2591" s="1" t="s">
        <v>15</v>
      </c>
      <c r="G2591" s="1" t="s">
        <v>260</v>
      </c>
      <c r="H2591" s="1" t="s">
        <v>3</v>
      </c>
      <c r="I2591" s="1">
        <v>0</v>
      </c>
      <c r="J2591" s="1"/>
      <c r="K2591" s="1">
        <v>-1</v>
      </c>
      <c r="L2591" s="1"/>
      <c r="M2591" s="1"/>
      <c r="N2591" s="1"/>
      <c r="O2591" s="1"/>
      <c r="P2591" s="1"/>
      <c r="Q2591" s="1"/>
      <c r="R2591" s="1"/>
      <c r="S2591" s="1"/>
      <c r="T2591" s="1"/>
      <c r="U2591" s="1" t="s">
        <v>3</v>
      </c>
      <c r="V2591" s="1">
        <v>0</v>
      </c>
      <c r="W2591" s="1"/>
      <c r="X2591" s="1"/>
      <c r="Y2591" s="1"/>
      <c r="Z2591" s="1"/>
      <c r="AA2591" s="1"/>
      <c r="AB2591" s="1" t="s">
        <v>3</v>
      </c>
      <c r="AC2591" s="1" t="s">
        <v>3</v>
      </c>
      <c r="AD2591" s="1" t="s">
        <v>3</v>
      </c>
      <c r="AE2591" s="1" t="s">
        <v>3</v>
      </c>
      <c r="AF2591" s="1" t="s">
        <v>3</v>
      </c>
      <c r="AG2591" s="1" t="s">
        <v>3</v>
      </c>
      <c r="AH2591" s="1"/>
      <c r="AI2591" s="1"/>
      <c r="AJ2591" s="1"/>
      <c r="AK2591" s="1"/>
      <c r="AL2591" s="1"/>
      <c r="AM2591" s="1"/>
      <c r="AN2591" s="1"/>
      <c r="AO2591" s="1"/>
      <c r="AP2591" s="1" t="s">
        <v>3</v>
      </c>
      <c r="AQ2591" s="1" t="s">
        <v>3</v>
      </c>
      <c r="AR2591" s="1" t="s">
        <v>3</v>
      </c>
      <c r="AS2591" s="1"/>
      <c r="AT2591" s="1"/>
      <c r="AU2591" s="1"/>
      <c r="AV2591" s="1"/>
      <c r="AW2591" s="1"/>
      <c r="AX2591" s="1"/>
      <c r="AY2591" s="1"/>
      <c r="AZ2591" s="1" t="s">
        <v>3</v>
      </c>
      <c r="BA2591" s="1"/>
      <c r="BB2591" s="1" t="s">
        <v>3</v>
      </c>
      <c r="BC2591" s="1" t="s">
        <v>3</v>
      </c>
      <c r="BD2591" s="1" t="s">
        <v>3</v>
      </c>
      <c r="BE2591" s="1" t="s">
        <v>3</v>
      </c>
      <c r="BF2591" s="1" t="s">
        <v>3</v>
      </c>
      <c r="BG2591" s="1" t="s">
        <v>3</v>
      </c>
      <c r="BH2591" s="1" t="s">
        <v>3</v>
      </c>
      <c r="BI2591" s="1" t="s">
        <v>3</v>
      </c>
      <c r="BJ2591" s="1" t="s">
        <v>3</v>
      </c>
      <c r="BK2591" s="1" t="s">
        <v>3</v>
      </c>
      <c r="BL2591" s="1" t="s">
        <v>3</v>
      </c>
      <c r="BM2591" s="1" t="s">
        <v>3</v>
      </c>
      <c r="BN2591" s="1" t="s">
        <v>3</v>
      </c>
      <c r="BO2591" s="1" t="s">
        <v>3</v>
      </c>
      <c r="BP2591" s="1" t="s">
        <v>3</v>
      </c>
      <c r="BQ2591" s="1"/>
      <c r="BR2591" s="1"/>
      <c r="BS2591" s="1"/>
      <c r="BT2591" s="1"/>
      <c r="BU2591" s="1"/>
      <c r="BV2591" s="1"/>
      <c r="BW2591" s="1"/>
      <c r="BX2591" s="1">
        <v>0</v>
      </c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>
        <v>0</v>
      </c>
    </row>
    <row r="2593" spans="1:245" x14ac:dyDescent="0.2">
      <c r="A2593" s="2">
        <v>52</v>
      </c>
      <c r="B2593" s="2">
        <f t="shared" ref="B2593:G2593" si="2087">B2606</f>
        <v>1</v>
      </c>
      <c r="C2593" s="2">
        <f t="shared" si="2087"/>
        <v>5</v>
      </c>
      <c r="D2593" s="2">
        <f t="shared" si="2087"/>
        <v>2591</v>
      </c>
      <c r="E2593" s="2">
        <f t="shared" si="2087"/>
        <v>0</v>
      </c>
      <c r="F2593" s="2" t="str">
        <f t="shared" si="2087"/>
        <v>Новый подраздел</v>
      </c>
      <c r="G2593" s="2" t="str">
        <f t="shared" si="2087"/>
        <v>Нанесение разметки</v>
      </c>
      <c r="H2593" s="2"/>
      <c r="I2593" s="2"/>
      <c r="J2593" s="2"/>
      <c r="K2593" s="2"/>
      <c r="L2593" s="2"/>
      <c r="M2593" s="2"/>
      <c r="N2593" s="2"/>
      <c r="O2593" s="2">
        <f t="shared" ref="O2593:AT2593" si="2088">O2606</f>
        <v>0</v>
      </c>
      <c r="P2593" s="2">
        <f t="shared" si="2088"/>
        <v>0</v>
      </c>
      <c r="Q2593" s="2">
        <f t="shared" si="2088"/>
        <v>0</v>
      </c>
      <c r="R2593" s="2">
        <f t="shared" si="2088"/>
        <v>0</v>
      </c>
      <c r="S2593" s="2">
        <f t="shared" si="2088"/>
        <v>0</v>
      </c>
      <c r="T2593" s="2">
        <f t="shared" si="2088"/>
        <v>0</v>
      </c>
      <c r="U2593" s="2">
        <f t="shared" si="2088"/>
        <v>0</v>
      </c>
      <c r="V2593" s="2">
        <f t="shared" si="2088"/>
        <v>0</v>
      </c>
      <c r="W2593" s="2">
        <f t="shared" si="2088"/>
        <v>0</v>
      </c>
      <c r="X2593" s="2">
        <f t="shared" si="2088"/>
        <v>0</v>
      </c>
      <c r="Y2593" s="2">
        <f t="shared" si="2088"/>
        <v>0</v>
      </c>
      <c r="Z2593" s="2">
        <f t="shared" si="2088"/>
        <v>0</v>
      </c>
      <c r="AA2593" s="2">
        <f t="shared" si="2088"/>
        <v>0</v>
      </c>
      <c r="AB2593" s="2">
        <f t="shared" si="2088"/>
        <v>0</v>
      </c>
      <c r="AC2593" s="2">
        <f t="shared" si="2088"/>
        <v>0</v>
      </c>
      <c r="AD2593" s="2">
        <f t="shared" si="2088"/>
        <v>0</v>
      </c>
      <c r="AE2593" s="2">
        <f t="shared" si="2088"/>
        <v>0</v>
      </c>
      <c r="AF2593" s="2">
        <f t="shared" si="2088"/>
        <v>0</v>
      </c>
      <c r="AG2593" s="2">
        <f t="shared" si="2088"/>
        <v>0</v>
      </c>
      <c r="AH2593" s="2">
        <f t="shared" si="2088"/>
        <v>0</v>
      </c>
      <c r="AI2593" s="2">
        <f t="shared" si="2088"/>
        <v>0</v>
      </c>
      <c r="AJ2593" s="2">
        <f t="shared" si="2088"/>
        <v>0</v>
      </c>
      <c r="AK2593" s="2">
        <f t="shared" si="2088"/>
        <v>0</v>
      </c>
      <c r="AL2593" s="2">
        <f t="shared" si="2088"/>
        <v>0</v>
      </c>
      <c r="AM2593" s="2">
        <f t="shared" si="2088"/>
        <v>0</v>
      </c>
      <c r="AN2593" s="2">
        <f t="shared" si="2088"/>
        <v>0</v>
      </c>
      <c r="AO2593" s="2">
        <f t="shared" si="2088"/>
        <v>0</v>
      </c>
      <c r="AP2593" s="2">
        <f t="shared" si="2088"/>
        <v>0</v>
      </c>
      <c r="AQ2593" s="2">
        <f t="shared" si="2088"/>
        <v>0</v>
      </c>
      <c r="AR2593" s="2">
        <f t="shared" si="2088"/>
        <v>0</v>
      </c>
      <c r="AS2593" s="2">
        <f t="shared" si="2088"/>
        <v>0</v>
      </c>
      <c r="AT2593" s="2">
        <f t="shared" si="2088"/>
        <v>0</v>
      </c>
      <c r="AU2593" s="2">
        <f t="shared" ref="AU2593:BZ2593" si="2089">AU2606</f>
        <v>0</v>
      </c>
      <c r="AV2593" s="2">
        <f t="shared" si="2089"/>
        <v>0</v>
      </c>
      <c r="AW2593" s="2">
        <f t="shared" si="2089"/>
        <v>0</v>
      </c>
      <c r="AX2593" s="2">
        <f t="shared" si="2089"/>
        <v>0</v>
      </c>
      <c r="AY2593" s="2">
        <f t="shared" si="2089"/>
        <v>0</v>
      </c>
      <c r="AZ2593" s="2">
        <f t="shared" si="2089"/>
        <v>0</v>
      </c>
      <c r="BA2593" s="2">
        <f t="shared" si="2089"/>
        <v>0</v>
      </c>
      <c r="BB2593" s="2">
        <f t="shared" si="2089"/>
        <v>0</v>
      </c>
      <c r="BC2593" s="2">
        <f t="shared" si="2089"/>
        <v>0</v>
      </c>
      <c r="BD2593" s="2">
        <f t="shared" si="2089"/>
        <v>0</v>
      </c>
      <c r="BE2593" s="2">
        <f t="shared" si="2089"/>
        <v>0</v>
      </c>
      <c r="BF2593" s="2">
        <f t="shared" si="2089"/>
        <v>0</v>
      </c>
      <c r="BG2593" s="2">
        <f t="shared" si="2089"/>
        <v>0</v>
      </c>
      <c r="BH2593" s="2">
        <f t="shared" si="2089"/>
        <v>0</v>
      </c>
      <c r="BI2593" s="2">
        <f t="shared" si="2089"/>
        <v>0</v>
      </c>
      <c r="BJ2593" s="2">
        <f t="shared" si="2089"/>
        <v>0</v>
      </c>
      <c r="BK2593" s="2">
        <f t="shared" si="2089"/>
        <v>0</v>
      </c>
      <c r="BL2593" s="2">
        <f t="shared" si="2089"/>
        <v>0</v>
      </c>
      <c r="BM2593" s="2">
        <f t="shared" si="2089"/>
        <v>0</v>
      </c>
      <c r="BN2593" s="2">
        <f t="shared" si="2089"/>
        <v>0</v>
      </c>
      <c r="BO2593" s="2">
        <f t="shared" si="2089"/>
        <v>0</v>
      </c>
      <c r="BP2593" s="2">
        <f t="shared" si="2089"/>
        <v>0</v>
      </c>
      <c r="BQ2593" s="2">
        <f t="shared" si="2089"/>
        <v>0</v>
      </c>
      <c r="BR2593" s="2">
        <f t="shared" si="2089"/>
        <v>0</v>
      </c>
      <c r="BS2593" s="2">
        <f t="shared" si="2089"/>
        <v>0</v>
      </c>
      <c r="BT2593" s="2">
        <f t="shared" si="2089"/>
        <v>0</v>
      </c>
      <c r="BU2593" s="2">
        <f t="shared" si="2089"/>
        <v>0</v>
      </c>
      <c r="BV2593" s="2">
        <f t="shared" si="2089"/>
        <v>0</v>
      </c>
      <c r="BW2593" s="2">
        <f t="shared" si="2089"/>
        <v>0</v>
      </c>
      <c r="BX2593" s="2">
        <f t="shared" si="2089"/>
        <v>0</v>
      </c>
      <c r="BY2593" s="2">
        <f t="shared" si="2089"/>
        <v>0</v>
      </c>
      <c r="BZ2593" s="2">
        <f t="shared" si="2089"/>
        <v>0</v>
      </c>
      <c r="CA2593" s="2">
        <f t="shared" ref="CA2593:DF2593" si="2090">CA2606</f>
        <v>0</v>
      </c>
      <c r="CB2593" s="2">
        <f t="shared" si="2090"/>
        <v>0</v>
      </c>
      <c r="CC2593" s="2">
        <f t="shared" si="2090"/>
        <v>0</v>
      </c>
      <c r="CD2593" s="2">
        <f t="shared" si="2090"/>
        <v>0</v>
      </c>
      <c r="CE2593" s="2">
        <f t="shared" si="2090"/>
        <v>0</v>
      </c>
      <c r="CF2593" s="2">
        <f t="shared" si="2090"/>
        <v>0</v>
      </c>
      <c r="CG2593" s="2">
        <f t="shared" si="2090"/>
        <v>0</v>
      </c>
      <c r="CH2593" s="2">
        <f t="shared" si="2090"/>
        <v>0</v>
      </c>
      <c r="CI2593" s="2">
        <f t="shared" si="2090"/>
        <v>0</v>
      </c>
      <c r="CJ2593" s="2">
        <f t="shared" si="2090"/>
        <v>0</v>
      </c>
      <c r="CK2593" s="2">
        <f t="shared" si="2090"/>
        <v>0</v>
      </c>
      <c r="CL2593" s="2">
        <f t="shared" si="2090"/>
        <v>0</v>
      </c>
      <c r="CM2593" s="2">
        <f t="shared" si="2090"/>
        <v>0</v>
      </c>
      <c r="CN2593" s="2">
        <f t="shared" si="2090"/>
        <v>0</v>
      </c>
      <c r="CO2593" s="2">
        <f t="shared" si="2090"/>
        <v>0</v>
      </c>
      <c r="CP2593" s="2">
        <f t="shared" si="2090"/>
        <v>0</v>
      </c>
      <c r="CQ2593" s="2">
        <f t="shared" si="2090"/>
        <v>0</v>
      </c>
      <c r="CR2593" s="2">
        <f t="shared" si="2090"/>
        <v>0</v>
      </c>
      <c r="CS2593" s="2">
        <f t="shared" si="2090"/>
        <v>0</v>
      </c>
      <c r="CT2593" s="2">
        <f t="shared" si="2090"/>
        <v>0</v>
      </c>
      <c r="CU2593" s="2">
        <f t="shared" si="2090"/>
        <v>0</v>
      </c>
      <c r="CV2593" s="2">
        <f t="shared" si="2090"/>
        <v>0</v>
      </c>
      <c r="CW2593" s="2">
        <f t="shared" si="2090"/>
        <v>0</v>
      </c>
      <c r="CX2593" s="2">
        <f t="shared" si="2090"/>
        <v>0</v>
      </c>
      <c r="CY2593" s="2">
        <f t="shared" si="2090"/>
        <v>0</v>
      </c>
      <c r="CZ2593" s="2">
        <f t="shared" si="2090"/>
        <v>0</v>
      </c>
      <c r="DA2593" s="2">
        <f t="shared" si="2090"/>
        <v>0</v>
      </c>
      <c r="DB2593" s="2">
        <f t="shared" si="2090"/>
        <v>0</v>
      </c>
      <c r="DC2593" s="2">
        <f t="shared" si="2090"/>
        <v>0</v>
      </c>
      <c r="DD2593" s="2">
        <f t="shared" si="2090"/>
        <v>0</v>
      </c>
      <c r="DE2593" s="2">
        <f t="shared" si="2090"/>
        <v>0</v>
      </c>
      <c r="DF2593" s="2">
        <f t="shared" si="2090"/>
        <v>0</v>
      </c>
      <c r="DG2593" s="3">
        <f t="shared" ref="DG2593:EL2593" si="2091">DG2606</f>
        <v>0</v>
      </c>
      <c r="DH2593" s="3">
        <f t="shared" si="2091"/>
        <v>0</v>
      </c>
      <c r="DI2593" s="3">
        <f t="shared" si="2091"/>
        <v>0</v>
      </c>
      <c r="DJ2593" s="3">
        <f t="shared" si="2091"/>
        <v>0</v>
      </c>
      <c r="DK2593" s="3">
        <f t="shared" si="2091"/>
        <v>0</v>
      </c>
      <c r="DL2593" s="3">
        <f t="shared" si="2091"/>
        <v>0</v>
      </c>
      <c r="DM2593" s="3">
        <f t="shared" si="2091"/>
        <v>0</v>
      </c>
      <c r="DN2593" s="3">
        <f t="shared" si="2091"/>
        <v>0</v>
      </c>
      <c r="DO2593" s="3">
        <f t="shared" si="2091"/>
        <v>0</v>
      </c>
      <c r="DP2593" s="3">
        <f t="shared" si="2091"/>
        <v>0</v>
      </c>
      <c r="DQ2593" s="3">
        <f t="shared" si="2091"/>
        <v>0</v>
      </c>
      <c r="DR2593" s="3">
        <f t="shared" si="2091"/>
        <v>0</v>
      </c>
      <c r="DS2593" s="3">
        <f t="shared" si="2091"/>
        <v>0</v>
      </c>
      <c r="DT2593" s="3">
        <f t="shared" si="2091"/>
        <v>0</v>
      </c>
      <c r="DU2593" s="3">
        <f t="shared" si="2091"/>
        <v>0</v>
      </c>
      <c r="DV2593" s="3">
        <f t="shared" si="2091"/>
        <v>0</v>
      </c>
      <c r="DW2593" s="3">
        <f t="shared" si="2091"/>
        <v>0</v>
      </c>
      <c r="DX2593" s="3">
        <f t="shared" si="2091"/>
        <v>0</v>
      </c>
      <c r="DY2593" s="3">
        <f t="shared" si="2091"/>
        <v>0</v>
      </c>
      <c r="DZ2593" s="3">
        <f t="shared" si="2091"/>
        <v>0</v>
      </c>
      <c r="EA2593" s="3">
        <f t="shared" si="2091"/>
        <v>0</v>
      </c>
      <c r="EB2593" s="3">
        <f t="shared" si="2091"/>
        <v>0</v>
      </c>
      <c r="EC2593" s="3">
        <f t="shared" si="2091"/>
        <v>0</v>
      </c>
      <c r="ED2593" s="3">
        <f t="shared" si="2091"/>
        <v>0</v>
      </c>
      <c r="EE2593" s="3">
        <f t="shared" si="2091"/>
        <v>0</v>
      </c>
      <c r="EF2593" s="3">
        <f t="shared" si="2091"/>
        <v>0</v>
      </c>
      <c r="EG2593" s="3">
        <f t="shared" si="2091"/>
        <v>0</v>
      </c>
      <c r="EH2593" s="3">
        <f t="shared" si="2091"/>
        <v>0</v>
      </c>
      <c r="EI2593" s="3">
        <f t="shared" si="2091"/>
        <v>0</v>
      </c>
      <c r="EJ2593" s="3">
        <f t="shared" si="2091"/>
        <v>0</v>
      </c>
      <c r="EK2593" s="3">
        <f t="shared" si="2091"/>
        <v>0</v>
      </c>
      <c r="EL2593" s="3">
        <f t="shared" si="2091"/>
        <v>0</v>
      </c>
      <c r="EM2593" s="3">
        <f t="shared" ref="EM2593:FR2593" si="2092">EM2606</f>
        <v>0</v>
      </c>
      <c r="EN2593" s="3">
        <f t="shared" si="2092"/>
        <v>0</v>
      </c>
      <c r="EO2593" s="3">
        <f t="shared" si="2092"/>
        <v>0</v>
      </c>
      <c r="EP2593" s="3">
        <f t="shared" si="2092"/>
        <v>0</v>
      </c>
      <c r="EQ2593" s="3">
        <f t="shared" si="2092"/>
        <v>0</v>
      </c>
      <c r="ER2593" s="3">
        <f t="shared" si="2092"/>
        <v>0</v>
      </c>
      <c r="ES2593" s="3">
        <f t="shared" si="2092"/>
        <v>0</v>
      </c>
      <c r="ET2593" s="3">
        <f t="shared" si="2092"/>
        <v>0</v>
      </c>
      <c r="EU2593" s="3">
        <f t="shared" si="2092"/>
        <v>0</v>
      </c>
      <c r="EV2593" s="3">
        <f t="shared" si="2092"/>
        <v>0</v>
      </c>
      <c r="EW2593" s="3">
        <f t="shared" si="2092"/>
        <v>0</v>
      </c>
      <c r="EX2593" s="3">
        <f t="shared" si="2092"/>
        <v>0</v>
      </c>
      <c r="EY2593" s="3">
        <f t="shared" si="2092"/>
        <v>0</v>
      </c>
      <c r="EZ2593" s="3">
        <f t="shared" si="2092"/>
        <v>0</v>
      </c>
      <c r="FA2593" s="3">
        <f t="shared" si="2092"/>
        <v>0</v>
      </c>
      <c r="FB2593" s="3">
        <f t="shared" si="2092"/>
        <v>0</v>
      </c>
      <c r="FC2593" s="3">
        <f t="shared" si="2092"/>
        <v>0</v>
      </c>
      <c r="FD2593" s="3">
        <f t="shared" si="2092"/>
        <v>0</v>
      </c>
      <c r="FE2593" s="3">
        <f t="shared" si="2092"/>
        <v>0</v>
      </c>
      <c r="FF2593" s="3">
        <f t="shared" si="2092"/>
        <v>0</v>
      </c>
      <c r="FG2593" s="3">
        <f t="shared" si="2092"/>
        <v>0</v>
      </c>
      <c r="FH2593" s="3">
        <f t="shared" si="2092"/>
        <v>0</v>
      </c>
      <c r="FI2593" s="3">
        <f t="shared" si="2092"/>
        <v>0</v>
      </c>
      <c r="FJ2593" s="3">
        <f t="shared" si="2092"/>
        <v>0</v>
      </c>
      <c r="FK2593" s="3">
        <f t="shared" si="2092"/>
        <v>0</v>
      </c>
      <c r="FL2593" s="3">
        <f t="shared" si="2092"/>
        <v>0</v>
      </c>
      <c r="FM2593" s="3">
        <f t="shared" si="2092"/>
        <v>0</v>
      </c>
      <c r="FN2593" s="3">
        <f t="shared" si="2092"/>
        <v>0</v>
      </c>
      <c r="FO2593" s="3">
        <f t="shared" si="2092"/>
        <v>0</v>
      </c>
      <c r="FP2593" s="3">
        <f t="shared" si="2092"/>
        <v>0</v>
      </c>
      <c r="FQ2593" s="3">
        <f t="shared" si="2092"/>
        <v>0</v>
      </c>
      <c r="FR2593" s="3">
        <f t="shared" si="2092"/>
        <v>0</v>
      </c>
      <c r="FS2593" s="3">
        <f t="shared" ref="FS2593:GX2593" si="2093">FS2606</f>
        <v>0</v>
      </c>
      <c r="FT2593" s="3">
        <f t="shared" si="2093"/>
        <v>0</v>
      </c>
      <c r="FU2593" s="3">
        <f t="shared" si="2093"/>
        <v>0</v>
      </c>
      <c r="FV2593" s="3">
        <f t="shared" si="2093"/>
        <v>0</v>
      </c>
      <c r="FW2593" s="3">
        <f t="shared" si="2093"/>
        <v>0</v>
      </c>
      <c r="FX2593" s="3">
        <f t="shared" si="2093"/>
        <v>0</v>
      </c>
      <c r="FY2593" s="3">
        <f t="shared" si="2093"/>
        <v>0</v>
      </c>
      <c r="FZ2593" s="3">
        <f t="shared" si="2093"/>
        <v>0</v>
      </c>
      <c r="GA2593" s="3">
        <f t="shared" si="2093"/>
        <v>0</v>
      </c>
      <c r="GB2593" s="3">
        <f t="shared" si="2093"/>
        <v>0</v>
      </c>
      <c r="GC2593" s="3">
        <f t="shared" si="2093"/>
        <v>0</v>
      </c>
      <c r="GD2593" s="3">
        <f t="shared" si="2093"/>
        <v>0</v>
      </c>
      <c r="GE2593" s="3">
        <f t="shared" si="2093"/>
        <v>0</v>
      </c>
      <c r="GF2593" s="3">
        <f t="shared" si="2093"/>
        <v>0</v>
      </c>
      <c r="GG2593" s="3">
        <f t="shared" si="2093"/>
        <v>0</v>
      </c>
      <c r="GH2593" s="3">
        <f t="shared" si="2093"/>
        <v>0</v>
      </c>
      <c r="GI2593" s="3">
        <f t="shared" si="2093"/>
        <v>0</v>
      </c>
      <c r="GJ2593" s="3">
        <f t="shared" si="2093"/>
        <v>0</v>
      </c>
      <c r="GK2593" s="3">
        <f t="shared" si="2093"/>
        <v>0</v>
      </c>
      <c r="GL2593" s="3">
        <f t="shared" si="2093"/>
        <v>0</v>
      </c>
      <c r="GM2593" s="3">
        <f t="shared" si="2093"/>
        <v>0</v>
      </c>
      <c r="GN2593" s="3">
        <f t="shared" si="2093"/>
        <v>0</v>
      </c>
      <c r="GO2593" s="3">
        <f t="shared" si="2093"/>
        <v>0</v>
      </c>
      <c r="GP2593" s="3">
        <f t="shared" si="2093"/>
        <v>0</v>
      </c>
      <c r="GQ2593" s="3">
        <f t="shared" si="2093"/>
        <v>0</v>
      </c>
      <c r="GR2593" s="3">
        <f t="shared" si="2093"/>
        <v>0</v>
      </c>
      <c r="GS2593" s="3">
        <f t="shared" si="2093"/>
        <v>0</v>
      </c>
      <c r="GT2593" s="3">
        <f t="shared" si="2093"/>
        <v>0</v>
      </c>
      <c r="GU2593" s="3">
        <f t="shared" si="2093"/>
        <v>0</v>
      </c>
      <c r="GV2593" s="3">
        <f t="shared" si="2093"/>
        <v>0</v>
      </c>
      <c r="GW2593" s="3">
        <f t="shared" si="2093"/>
        <v>0</v>
      </c>
      <c r="GX2593" s="3">
        <f t="shared" si="2093"/>
        <v>0</v>
      </c>
    </row>
    <row r="2595" spans="1:245" x14ac:dyDescent="0.2">
      <c r="A2595">
        <v>17</v>
      </c>
      <c r="B2595">
        <v>1</v>
      </c>
      <c r="C2595">
        <f>ROW(SmtRes!A871)</f>
        <v>871</v>
      </c>
      <c r="D2595">
        <f>ROW(EtalonRes!A836)</f>
        <v>836</v>
      </c>
      <c r="E2595" t="s">
        <v>154</v>
      </c>
      <c r="F2595" t="s">
        <v>261</v>
      </c>
      <c r="G2595" t="s">
        <v>262</v>
      </c>
      <c r="H2595" t="s">
        <v>184</v>
      </c>
      <c r="I2595">
        <v>0</v>
      </c>
      <c r="J2595">
        <v>0</v>
      </c>
      <c r="O2595">
        <f t="shared" ref="O2595:O2604" si="2094">ROUND(CP2595,2)</f>
        <v>0</v>
      </c>
      <c r="P2595">
        <f t="shared" ref="P2595:P2604" si="2095">ROUND(CQ2595*I2595,2)</f>
        <v>0</v>
      </c>
      <c r="Q2595">
        <f t="shared" ref="Q2595:Q2604" si="2096">ROUND(CR2595*I2595,2)</f>
        <v>0</v>
      </c>
      <c r="R2595">
        <f t="shared" ref="R2595:R2604" si="2097">ROUND(CS2595*I2595,2)</f>
        <v>0</v>
      </c>
      <c r="S2595">
        <f t="shared" ref="S2595:S2604" si="2098">ROUND(CT2595*I2595,2)</f>
        <v>0</v>
      </c>
      <c r="T2595">
        <f t="shared" ref="T2595:T2604" si="2099">ROUND(CU2595*I2595,2)</f>
        <v>0</v>
      </c>
      <c r="U2595">
        <f t="shared" ref="U2595:U2604" si="2100">CV2595*I2595</f>
        <v>0</v>
      </c>
      <c r="V2595">
        <f t="shared" ref="V2595:V2604" si="2101">CW2595*I2595</f>
        <v>0</v>
      </c>
      <c r="W2595">
        <f t="shared" ref="W2595:W2604" si="2102">ROUND(CX2595*I2595,2)</f>
        <v>0</v>
      </c>
      <c r="X2595">
        <f t="shared" ref="X2595:X2604" si="2103">ROUND(CY2595,2)</f>
        <v>0</v>
      </c>
      <c r="Y2595">
        <f t="shared" ref="Y2595:Y2604" si="2104">ROUND(CZ2595,2)</f>
        <v>0</v>
      </c>
      <c r="AA2595">
        <v>52421674</v>
      </c>
      <c r="AB2595">
        <f t="shared" ref="AB2595:AB2604" si="2105">ROUND((AC2595+AD2595+AF2595),6)</f>
        <v>666.59</v>
      </c>
      <c r="AC2595">
        <f t="shared" ref="AC2595:AC2604" si="2106">ROUND((ES2595),6)</f>
        <v>0</v>
      </c>
      <c r="AD2595">
        <f t="shared" ref="AD2595:AD2604" si="2107">ROUND((((ET2595)-(EU2595))+AE2595),6)</f>
        <v>500.82</v>
      </c>
      <c r="AE2595">
        <f t="shared" ref="AE2595:AE2604" si="2108">ROUND((EU2595),6)</f>
        <v>317.88</v>
      </c>
      <c r="AF2595">
        <f t="shared" ref="AF2595:AF2604" si="2109">ROUND((EV2595),6)</f>
        <v>165.77</v>
      </c>
      <c r="AG2595">
        <f t="shared" ref="AG2595:AG2604" si="2110">ROUND((AP2595),6)</f>
        <v>0</v>
      </c>
      <c r="AH2595">
        <f t="shared" ref="AH2595:AH2604" si="2111">(EW2595)</f>
        <v>0.82</v>
      </c>
      <c r="AI2595">
        <f t="shared" ref="AI2595:AI2604" si="2112">(EX2595)</f>
        <v>0</v>
      </c>
      <c r="AJ2595">
        <f t="shared" ref="AJ2595:AJ2604" si="2113">(AS2595)</f>
        <v>0</v>
      </c>
      <c r="AK2595">
        <v>666.59</v>
      </c>
      <c r="AL2595">
        <v>0</v>
      </c>
      <c r="AM2595">
        <v>500.82</v>
      </c>
      <c r="AN2595">
        <v>317.88</v>
      </c>
      <c r="AO2595">
        <v>165.77</v>
      </c>
      <c r="AP2595">
        <v>0</v>
      </c>
      <c r="AQ2595">
        <v>0.82</v>
      </c>
      <c r="AR2595">
        <v>0</v>
      </c>
      <c r="AS2595">
        <v>0</v>
      </c>
      <c r="AT2595">
        <v>80</v>
      </c>
      <c r="AU2595">
        <v>10</v>
      </c>
      <c r="AV2595">
        <v>1</v>
      </c>
      <c r="AW2595">
        <v>1</v>
      </c>
      <c r="AZ2595">
        <v>1</v>
      </c>
      <c r="BA2595">
        <v>1</v>
      </c>
      <c r="BB2595">
        <v>1</v>
      </c>
      <c r="BC2595">
        <v>1</v>
      </c>
      <c r="BD2595" t="s">
        <v>3</v>
      </c>
      <c r="BE2595" t="s">
        <v>3</v>
      </c>
      <c r="BF2595" t="s">
        <v>3</v>
      </c>
      <c r="BG2595" t="s">
        <v>3</v>
      </c>
      <c r="BH2595">
        <v>0</v>
      </c>
      <c r="BI2595">
        <v>4</v>
      </c>
      <c r="BJ2595" t="s">
        <v>263</v>
      </c>
      <c r="BM2595">
        <v>2</v>
      </c>
      <c r="BN2595">
        <v>0</v>
      </c>
      <c r="BO2595" t="s">
        <v>3</v>
      </c>
      <c r="BP2595">
        <v>0</v>
      </c>
      <c r="BQ2595">
        <v>1</v>
      </c>
      <c r="BR2595">
        <v>0</v>
      </c>
      <c r="BS2595">
        <v>1</v>
      </c>
      <c r="BT2595">
        <v>1</v>
      </c>
      <c r="BU2595">
        <v>1</v>
      </c>
      <c r="BV2595">
        <v>1</v>
      </c>
      <c r="BW2595">
        <v>1</v>
      </c>
      <c r="BX2595">
        <v>1</v>
      </c>
      <c r="BY2595" t="s">
        <v>3</v>
      </c>
      <c r="BZ2595">
        <v>80</v>
      </c>
      <c r="CA2595">
        <v>10</v>
      </c>
      <c r="CE2595">
        <v>0</v>
      </c>
      <c r="CF2595">
        <v>0</v>
      </c>
      <c r="CG2595">
        <v>0</v>
      </c>
      <c r="CM2595">
        <v>0</v>
      </c>
      <c r="CN2595" t="s">
        <v>3</v>
      </c>
      <c r="CO2595">
        <v>0</v>
      </c>
      <c r="CP2595">
        <f t="shared" ref="CP2595:CP2604" si="2114">(P2595+Q2595+S2595)</f>
        <v>0</v>
      </c>
      <c r="CQ2595">
        <f t="shared" ref="CQ2595:CQ2604" si="2115">(AC2595*BC2595*AW2595)</f>
        <v>0</v>
      </c>
      <c r="CR2595">
        <f t="shared" ref="CR2595:CR2604" si="2116">((((ET2595)*BB2595-(EU2595)*BS2595)+AE2595*BS2595)*AV2595)</f>
        <v>500.82</v>
      </c>
      <c r="CS2595">
        <f t="shared" ref="CS2595:CS2604" si="2117">(AE2595*BS2595*AV2595)</f>
        <v>317.88</v>
      </c>
      <c r="CT2595">
        <f t="shared" ref="CT2595:CT2604" si="2118">(AF2595*BA2595*AV2595)</f>
        <v>165.77</v>
      </c>
      <c r="CU2595">
        <f t="shared" ref="CU2595:CU2604" si="2119">AG2595</f>
        <v>0</v>
      </c>
      <c r="CV2595">
        <f t="shared" ref="CV2595:CV2604" si="2120">(AH2595*AV2595)</f>
        <v>0.82</v>
      </c>
      <c r="CW2595">
        <f t="shared" ref="CW2595:CW2604" si="2121">AI2595</f>
        <v>0</v>
      </c>
      <c r="CX2595">
        <f t="shared" ref="CX2595:CX2604" si="2122">AJ2595</f>
        <v>0</v>
      </c>
      <c r="CY2595">
        <f t="shared" ref="CY2595:CY2604" si="2123">((S2595*BZ2595)/100)</f>
        <v>0</v>
      </c>
      <c r="CZ2595">
        <f t="shared" ref="CZ2595:CZ2604" si="2124">((S2595*CA2595)/100)</f>
        <v>0</v>
      </c>
      <c r="DC2595" t="s">
        <v>3</v>
      </c>
      <c r="DD2595" t="s">
        <v>3</v>
      </c>
      <c r="DE2595" t="s">
        <v>3</v>
      </c>
      <c r="DF2595" t="s">
        <v>3</v>
      </c>
      <c r="DG2595" t="s">
        <v>3</v>
      </c>
      <c r="DH2595" t="s">
        <v>3</v>
      </c>
      <c r="DI2595" t="s">
        <v>3</v>
      </c>
      <c r="DJ2595" t="s">
        <v>3</v>
      </c>
      <c r="DK2595" t="s">
        <v>3</v>
      </c>
      <c r="DL2595" t="s">
        <v>3</v>
      </c>
      <c r="DM2595" t="s">
        <v>3</v>
      </c>
      <c r="DN2595">
        <v>0</v>
      </c>
      <c r="DO2595">
        <v>0</v>
      </c>
      <c r="DP2595">
        <v>1</v>
      </c>
      <c r="DQ2595">
        <v>1</v>
      </c>
      <c r="DU2595">
        <v>1005</v>
      </c>
      <c r="DV2595" t="s">
        <v>184</v>
      </c>
      <c r="DW2595" t="s">
        <v>184</v>
      </c>
      <c r="DX2595">
        <v>1</v>
      </c>
      <c r="EE2595">
        <v>51482692</v>
      </c>
      <c r="EF2595">
        <v>1</v>
      </c>
      <c r="EG2595" t="s">
        <v>21</v>
      </c>
      <c r="EH2595">
        <v>0</v>
      </c>
      <c r="EI2595" t="s">
        <v>3</v>
      </c>
      <c r="EJ2595">
        <v>4</v>
      </c>
      <c r="EK2595">
        <v>2</v>
      </c>
      <c r="EL2595" t="s">
        <v>186</v>
      </c>
      <c r="EM2595" t="s">
        <v>23</v>
      </c>
      <c r="EO2595" t="s">
        <v>3</v>
      </c>
      <c r="EQ2595">
        <v>0</v>
      </c>
      <c r="ER2595">
        <v>666.59</v>
      </c>
      <c r="ES2595">
        <v>0</v>
      </c>
      <c r="ET2595">
        <v>500.82</v>
      </c>
      <c r="EU2595">
        <v>317.88</v>
      </c>
      <c r="EV2595">
        <v>165.77</v>
      </c>
      <c r="EW2595">
        <v>0.82</v>
      </c>
      <c r="EX2595">
        <v>0</v>
      </c>
      <c r="EY2595">
        <v>0</v>
      </c>
      <c r="FQ2595">
        <v>0</v>
      </c>
      <c r="FR2595">
        <f t="shared" ref="FR2595:FR2604" si="2125">ROUND(IF(AND(BH2595=3,BI2595=3),P2595,0),2)</f>
        <v>0</v>
      </c>
      <c r="FS2595">
        <v>0</v>
      </c>
      <c r="FX2595">
        <v>80</v>
      </c>
      <c r="FY2595">
        <v>10</v>
      </c>
      <c r="GA2595" t="s">
        <v>3</v>
      </c>
      <c r="GD2595">
        <v>0</v>
      </c>
      <c r="GF2595">
        <v>1081415349</v>
      </c>
      <c r="GG2595">
        <v>2</v>
      </c>
      <c r="GH2595">
        <v>1</v>
      </c>
      <c r="GI2595">
        <v>-2</v>
      </c>
      <c r="GJ2595">
        <v>0</v>
      </c>
      <c r="GK2595">
        <f>ROUND(R2595*(R12)/100,2)</f>
        <v>0</v>
      </c>
      <c r="GL2595">
        <f t="shared" ref="GL2595:GL2604" si="2126">ROUND(IF(AND(BH2595=3,BI2595=3,FS2595&lt;&gt;0),P2595,0),2)</f>
        <v>0</v>
      </c>
      <c r="GM2595">
        <f t="shared" ref="GM2595:GM2604" si="2127">ROUND(O2595+X2595+Y2595+GK2595,2)+GX2595</f>
        <v>0</v>
      </c>
      <c r="GN2595">
        <f t="shared" ref="GN2595:GN2604" si="2128">IF(OR(BI2595=0,BI2595=1),ROUND(O2595+X2595+Y2595+GK2595,2),0)</f>
        <v>0</v>
      </c>
      <c r="GO2595">
        <f t="shared" ref="GO2595:GO2604" si="2129">IF(BI2595=2,ROUND(O2595+X2595+Y2595+GK2595,2),0)</f>
        <v>0</v>
      </c>
      <c r="GP2595">
        <f t="shared" ref="GP2595:GP2604" si="2130">IF(BI2595=4,ROUND(O2595+X2595+Y2595+GK2595,2)+GX2595,0)</f>
        <v>0</v>
      </c>
      <c r="GR2595">
        <v>0</v>
      </c>
      <c r="GS2595">
        <v>3</v>
      </c>
      <c r="GT2595">
        <v>0</v>
      </c>
      <c r="GU2595" t="s">
        <v>3</v>
      </c>
      <c r="GV2595">
        <f t="shared" ref="GV2595:GV2604" si="2131">ROUND((GT2595),6)</f>
        <v>0</v>
      </c>
      <c r="GW2595">
        <v>1</v>
      </c>
      <c r="GX2595">
        <f t="shared" ref="GX2595:GX2604" si="2132">ROUND(HC2595*I2595,2)</f>
        <v>0</v>
      </c>
      <c r="HA2595">
        <v>0</v>
      </c>
      <c r="HB2595">
        <v>0</v>
      </c>
      <c r="HC2595">
        <f t="shared" ref="HC2595:HC2604" si="2133">GV2595*GW2595</f>
        <v>0</v>
      </c>
      <c r="HE2595" t="s">
        <v>3</v>
      </c>
      <c r="HF2595" t="s">
        <v>3</v>
      </c>
      <c r="IK2595">
        <f t="shared" ref="IK2595:IK2604" si="2134">ROUND(GM2595*1.2,2)</f>
        <v>0</v>
      </c>
    </row>
    <row r="2596" spans="1:245" x14ac:dyDescent="0.2">
      <c r="A2596">
        <v>18</v>
      </c>
      <c r="B2596">
        <v>1</v>
      </c>
      <c r="C2596">
        <v>871</v>
      </c>
      <c r="E2596" t="s">
        <v>393</v>
      </c>
      <c r="F2596" t="s">
        <v>265</v>
      </c>
      <c r="G2596" t="s">
        <v>266</v>
      </c>
      <c r="H2596" t="s">
        <v>267</v>
      </c>
      <c r="I2596">
        <f>I2595*J2596</f>
        <v>0</v>
      </c>
      <c r="J2596">
        <v>4.0000000000000001E-3</v>
      </c>
      <c r="O2596">
        <f t="shared" si="2094"/>
        <v>0</v>
      </c>
      <c r="P2596">
        <f t="shared" si="2095"/>
        <v>0</v>
      </c>
      <c r="Q2596">
        <f t="shared" si="2096"/>
        <v>0</v>
      </c>
      <c r="R2596">
        <f t="shared" si="2097"/>
        <v>0</v>
      </c>
      <c r="S2596">
        <f t="shared" si="2098"/>
        <v>0</v>
      </c>
      <c r="T2596">
        <f t="shared" si="2099"/>
        <v>0</v>
      </c>
      <c r="U2596">
        <f t="shared" si="2100"/>
        <v>0</v>
      </c>
      <c r="V2596">
        <f t="shared" si="2101"/>
        <v>0</v>
      </c>
      <c r="W2596">
        <f t="shared" si="2102"/>
        <v>0</v>
      </c>
      <c r="X2596">
        <f t="shared" si="2103"/>
        <v>0</v>
      </c>
      <c r="Y2596">
        <f t="shared" si="2104"/>
        <v>0</v>
      </c>
      <c r="AA2596">
        <v>52421674</v>
      </c>
      <c r="AB2596">
        <f t="shared" si="2105"/>
        <v>32364.66</v>
      </c>
      <c r="AC2596">
        <f t="shared" si="2106"/>
        <v>32364.66</v>
      </c>
      <c r="AD2596">
        <f t="shared" si="2107"/>
        <v>0</v>
      </c>
      <c r="AE2596">
        <f t="shared" si="2108"/>
        <v>0</v>
      </c>
      <c r="AF2596">
        <f t="shared" si="2109"/>
        <v>0</v>
      </c>
      <c r="AG2596">
        <f t="shared" si="2110"/>
        <v>0</v>
      </c>
      <c r="AH2596">
        <f t="shared" si="2111"/>
        <v>0</v>
      </c>
      <c r="AI2596">
        <f t="shared" si="2112"/>
        <v>0</v>
      </c>
      <c r="AJ2596">
        <f t="shared" si="2113"/>
        <v>0</v>
      </c>
      <c r="AK2596">
        <v>32364.66</v>
      </c>
      <c r="AL2596">
        <v>32364.66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80</v>
      </c>
      <c r="AU2596">
        <v>10</v>
      </c>
      <c r="AV2596">
        <v>1</v>
      </c>
      <c r="AW2596">
        <v>1</v>
      </c>
      <c r="AZ2596">
        <v>1</v>
      </c>
      <c r="BA2596">
        <v>1</v>
      </c>
      <c r="BB2596">
        <v>1</v>
      </c>
      <c r="BC2596">
        <v>1</v>
      </c>
      <c r="BD2596" t="s">
        <v>3</v>
      </c>
      <c r="BE2596" t="s">
        <v>3</v>
      </c>
      <c r="BF2596" t="s">
        <v>3</v>
      </c>
      <c r="BG2596" t="s">
        <v>3</v>
      </c>
      <c r="BH2596">
        <v>3</v>
      </c>
      <c r="BI2596">
        <v>4</v>
      </c>
      <c r="BJ2596" t="s">
        <v>268</v>
      </c>
      <c r="BM2596">
        <v>2</v>
      </c>
      <c r="BN2596">
        <v>0</v>
      </c>
      <c r="BO2596" t="s">
        <v>3</v>
      </c>
      <c r="BP2596">
        <v>0</v>
      </c>
      <c r="BQ2596">
        <v>1</v>
      </c>
      <c r="BR2596">
        <v>0</v>
      </c>
      <c r="BS2596">
        <v>1</v>
      </c>
      <c r="BT2596">
        <v>1</v>
      </c>
      <c r="BU2596">
        <v>1</v>
      </c>
      <c r="BV2596">
        <v>1</v>
      </c>
      <c r="BW2596">
        <v>1</v>
      </c>
      <c r="BX2596">
        <v>1</v>
      </c>
      <c r="BY2596" t="s">
        <v>3</v>
      </c>
      <c r="BZ2596">
        <v>80</v>
      </c>
      <c r="CA2596">
        <v>10</v>
      </c>
      <c r="CE2596">
        <v>0</v>
      </c>
      <c r="CF2596">
        <v>0</v>
      </c>
      <c r="CG2596">
        <v>0</v>
      </c>
      <c r="CM2596">
        <v>0</v>
      </c>
      <c r="CN2596" t="s">
        <v>3</v>
      </c>
      <c r="CO2596">
        <v>0</v>
      </c>
      <c r="CP2596">
        <f t="shared" si="2114"/>
        <v>0</v>
      </c>
      <c r="CQ2596">
        <f t="shared" si="2115"/>
        <v>32364.66</v>
      </c>
      <c r="CR2596">
        <f t="shared" si="2116"/>
        <v>0</v>
      </c>
      <c r="CS2596">
        <f t="shared" si="2117"/>
        <v>0</v>
      </c>
      <c r="CT2596">
        <f t="shared" si="2118"/>
        <v>0</v>
      </c>
      <c r="CU2596">
        <f t="shared" si="2119"/>
        <v>0</v>
      </c>
      <c r="CV2596">
        <f t="shared" si="2120"/>
        <v>0</v>
      </c>
      <c r="CW2596">
        <f t="shared" si="2121"/>
        <v>0</v>
      </c>
      <c r="CX2596">
        <f t="shared" si="2122"/>
        <v>0</v>
      </c>
      <c r="CY2596">
        <f t="shared" si="2123"/>
        <v>0</v>
      </c>
      <c r="CZ2596">
        <f t="shared" si="2124"/>
        <v>0</v>
      </c>
      <c r="DC2596" t="s">
        <v>3</v>
      </c>
      <c r="DD2596" t="s">
        <v>3</v>
      </c>
      <c r="DE2596" t="s">
        <v>3</v>
      </c>
      <c r="DF2596" t="s">
        <v>3</v>
      </c>
      <c r="DG2596" t="s">
        <v>3</v>
      </c>
      <c r="DH2596" t="s">
        <v>3</v>
      </c>
      <c r="DI2596" t="s">
        <v>3</v>
      </c>
      <c r="DJ2596" t="s">
        <v>3</v>
      </c>
      <c r="DK2596" t="s">
        <v>3</v>
      </c>
      <c r="DL2596" t="s">
        <v>3</v>
      </c>
      <c r="DM2596" t="s">
        <v>3</v>
      </c>
      <c r="DN2596">
        <v>0</v>
      </c>
      <c r="DO2596">
        <v>0</v>
      </c>
      <c r="DP2596">
        <v>1</v>
      </c>
      <c r="DQ2596">
        <v>1</v>
      </c>
      <c r="DU2596">
        <v>1013</v>
      </c>
      <c r="DV2596" t="s">
        <v>267</v>
      </c>
      <c r="DW2596" t="s">
        <v>267</v>
      </c>
      <c r="DX2596">
        <v>1</v>
      </c>
      <c r="EE2596">
        <v>51482692</v>
      </c>
      <c r="EF2596">
        <v>1</v>
      </c>
      <c r="EG2596" t="s">
        <v>21</v>
      </c>
      <c r="EH2596">
        <v>0</v>
      </c>
      <c r="EI2596" t="s">
        <v>3</v>
      </c>
      <c r="EJ2596">
        <v>4</v>
      </c>
      <c r="EK2596">
        <v>2</v>
      </c>
      <c r="EL2596" t="s">
        <v>186</v>
      </c>
      <c r="EM2596" t="s">
        <v>23</v>
      </c>
      <c r="EO2596" t="s">
        <v>3</v>
      </c>
      <c r="EQ2596">
        <v>0</v>
      </c>
      <c r="ER2596">
        <v>32364.66</v>
      </c>
      <c r="ES2596">
        <v>32364.66</v>
      </c>
      <c r="ET2596">
        <v>0</v>
      </c>
      <c r="EU2596">
        <v>0</v>
      </c>
      <c r="EV2596">
        <v>0</v>
      </c>
      <c r="EW2596">
        <v>0</v>
      </c>
      <c r="EX2596">
        <v>0</v>
      </c>
      <c r="FQ2596">
        <v>0</v>
      </c>
      <c r="FR2596">
        <f t="shared" si="2125"/>
        <v>0</v>
      </c>
      <c r="FS2596">
        <v>0</v>
      </c>
      <c r="FX2596">
        <v>80</v>
      </c>
      <c r="FY2596">
        <v>10</v>
      </c>
      <c r="GA2596" t="s">
        <v>3</v>
      </c>
      <c r="GD2596">
        <v>0</v>
      </c>
      <c r="GF2596">
        <v>-504864471</v>
      </c>
      <c r="GG2596">
        <v>2</v>
      </c>
      <c r="GH2596">
        <v>1</v>
      </c>
      <c r="GI2596">
        <v>-2</v>
      </c>
      <c r="GJ2596">
        <v>0</v>
      </c>
      <c r="GK2596">
        <f>ROUND(R2596*(R12)/100,2)</f>
        <v>0</v>
      </c>
      <c r="GL2596">
        <f t="shared" si="2126"/>
        <v>0</v>
      </c>
      <c r="GM2596">
        <f t="shared" si="2127"/>
        <v>0</v>
      </c>
      <c r="GN2596">
        <f t="shared" si="2128"/>
        <v>0</v>
      </c>
      <c r="GO2596">
        <f t="shared" si="2129"/>
        <v>0</v>
      </c>
      <c r="GP2596">
        <f t="shared" si="2130"/>
        <v>0</v>
      </c>
      <c r="GR2596">
        <v>0</v>
      </c>
      <c r="GS2596">
        <v>3</v>
      </c>
      <c r="GT2596">
        <v>0</v>
      </c>
      <c r="GU2596" t="s">
        <v>3</v>
      </c>
      <c r="GV2596">
        <f t="shared" si="2131"/>
        <v>0</v>
      </c>
      <c r="GW2596">
        <v>1</v>
      </c>
      <c r="GX2596">
        <f t="shared" si="2132"/>
        <v>0</v>
      </c>
      <c r="HA2596">
        <v>0</v>
      </c>
      <c r="HB2596">
        <v>0</v>
      </c>
      <c r="HC2596">
        <f t="shared" si="2133"/>
        <v>0</v>
      </c>
      <c r="HE2596" t="s">
        <v>3</v>
      </c>
      <c r="HF2596" t="s">
        <v>3</v>
      </c>
      <c r="IK2596">
        <f t="shared" si="2134"/>
        <v>0</v>
      </c>
    </row>
    <row r="2597" spans="1:245" x14ac:dyDescent="0.2">
      <c r="A2597">
        <v>17</v>
      </c>
      <c r="B2597">
        <v>1</v>
      </c>
      <c r="C2597">
        <f>ROW(SmtRes!A874)</f>
        <v>874</v>
      </c>
      <c r="D2597">
        <f>ROW(EtalonRes!A839)</f>
        <v>839</v>
      </c>
      <c r="E2597" t="s">
        <v>155</v>
      </c>
      <c r="F2597" t="s">
        <v>482</v>
      </c>
      <c r="G2597" t="s">
        <v>483</v>
      </c>
      <c r="H2597" t="s">
        <v>184</v>
      </c>
      <c r="I2597">
        <v>0</v>
      </c>
      <c r="J2597">
        <v>0</v>
      </c>
      <c r="O2597">
        <f t="shared" si="2094"/>
        <v>0</v>
      </c>
      <c r="P2597">
        <f t="shared" si="2095"/>
        <v>0</v>
      </c>
      <c r="Q2597">
        <f t="shared" si="2096"/>
        <v>0</v>
      </c>
      <c r="R2597">
        <f t="shared" si="2097"/>
        <v>0</v>
      </c>
      <c r="S2597">
        <f t="shared" si="2098"/>
        <v>0</v>
      </c>
      <c r="T2597">
        <f t="shared" si="2099"/>
        <v>0</v>
      </c>
      <c r="U2597">
        <f t="shared" si="2100"/>
        <v>0</v>
      </c>
      <c r="V2597">
        <f t="shared" si="2101"/>
        <v>0</v>
      </c>
      <c r="W2597">
        <f t="shared" si="2102"/>
        <v>0</v>
      </c>
      <c r="X2597">
        <f t="shared" si="2103"/>
        <v>0</v>
      </c>
      <c r="Y2597">
        <f t="shared" si="2104"/>
        <v>0</v>
      </c>
      <c r="AA2597">
        <v>52421674</v>
      </c>
      <c r="AB2597">
        <f t="shared" si="2105"/>
        <v>84.36</v>
      </c>
      <c r="AC2597">
        <f t="shared" si="2106"/>
        <v>53.03</v>
      </c>
      <c r="AD2597">
        <f t="shared" si="2107"/>
        <v>18.760000000000002</v>
      </c>
      <c r="AE2597">
        <f t="shared" si="2108"/>
        <v>4.1100000000000003</v>
      </c>
      <c r="AF2597">
        <f t="shared" si="2109"/>
        <v>12.57</v>
      </c>
      <c r="AG2597">
        <f t="shared" si="2110"/>
        <v>0</v>
      </c>
      <c r="AH2597">
        <f t="shared" si="2111"/>
        <v>0.06</v>
      </c>
      <c r="AI2597">
        <f t="shared" si="2112"/>
        <v>0</v>
      </c>
      <c r="AJ2597">
        <f t="shared" si="2113"/>
        <v>0</v>
      </c>
      <c r="AK2597">
        <v>84.36</v>
      </c>
      <c r="AL2597">
        <v>53.03</v>
      </c>
      <c r="AM2597">
        <v>18.760000000000002</v>
      </c>
      <c r="AN2597">
        <v>4.1100000000000003</v>
      </c>
      <c r="AO2597">
        <v>12.57</v>
      </c>
      <c r="AP2597">
        <v>0</v>
      </c>
      <c r="AQ2597">
        <v>0.06</v>
      </c>
      <c r="AR2597">
        <v>0</v>
      </c>
      <c r="AS2597">
        <v>0</v>
      </c>
      <c r="AT2597">
        <v>80</v>
      </c>
      <c r="AU2597">
        <v>10</v>
      </c>
      <c r="AV2597">
        <v>1</v>
      </c>
      <c r="AW2597">
        <v>1</v>
      </c>
      <c r="AZ2597">
        <v>1</v>
      </c>
      <c r="BA2597">
        <v>1</v>
      </c>
      <c r="BB2597">
        <v>1</v>
      </c>
      <c r="BC2597">
        <v>1</v>
      </c>
      <c r="BD2597" t="s">
        <v>3</v>
      </c>
      <c r="BE2597" t="s">
        <v>3</v>
      </c>
      <c r="BF2597" t="s">
        <v>3</v>
      </c>
      <c r="BG2597" t="s">
        <v>3</v>
      </c>
      <c r="BH2597">
        <v>0</v>
      </c>
      <c r="BI2597">
        <v>4</v>
      </c>
      <c r="BJ2597" t="s">
        <v>484</v>
      </c>
      <c r="BM2597">
        <v>2</v>
      </c>
      <c r="BN2597">
        <v>0</v>
      </c>
      <c r="BO2597" t="s">
        <v>3</v>
      </c>
      <c r="BP2597">
        <v>0</v>
      </c>
      <c r="BQ2597">
        <v>1</v>
      </c>
      <c r="BR2597">
        <v>0</v>
      </c>
      <c r="BS2597">
        <v>1</v>
      </c>
      <c r="BT2597">
        <v>1</v>
      </c>
      <c r="BU2597">
        <v>1</v>
      </c>
      <c r="BV2597">
        <v>1</v>
      </c>
      <c r="BW2597">
        <v>1</v>
      </c>
      <c r="BX2597">
        <v>1</v>
      </c>
      <c r="BY2597" t="s">
        <v>3</v>
      </c>
      <c r="BZ2597">
        <v>80</v>
      </c>
      <c r="CA2597">
        <v>10</v>
      </c>
      <c r="CE2597">
        <v>0</v>
      </c>
      <c r="CF2597">
        <v>0</v>
      </c>
      <c r="CG2597">
        <v>0</v>
      </c>
      <c r="CM2597">
        <v>0</v>
      </c>
      <c r="CN2597" t="s">
        <v>3</v>
      </c>
      <c r="CO2597">
        <v>0</v>
      </c>
      <c r="CP2597">
        <f t="shared" si="2114"/>
        <v>0</v>
      </c>
      <c r="CQ2597">
        <f t="shared" si="2115"/>
        <v>53.03</v>
      </c>
      <c r="CR2597">
        <f t="shared" si="2116"/>
        <v>18.760000000000002</v>
      </c>
      <c r="CS2597">
        <f t="shared" si="2117"/>
        <v>4.1100000000000003</v>
      </c>
      <c r="CT2597">
        <f t="shared" si="2118"/>
        <v>12.57</v>
      </c>
      <c r="CU2597">
        <f t="shared" si="2119"/>
        <v>0</v>
      </c>
      <c r="CV2597">
        <f t="shared" si="2120"/>
        <v>0.06</v>
      </c>
      <c r="CW2597">
        <f t="shared" si="2121"/>
        <v>0</v>
      </c>
      <c r="CX2597">
        <f t="shared" si="2122"/>
        <v>0</v>
      </c>
      <c r="CY2597">
        <f t="shared" si="2123"/>
        <v>0</v>
      </c>
      <c r="CZ2597">
        <f t="shared" si="2124"/>
        <v>0</v>
      </c>
      <c r="DC2597" t="s">
        <v>3</v>
      </c>
      <c r="DD2597" t="s">
        <v>3</v>
      </c>
      <c r="DE2597" t="s">
        <v>3</v>
      </c>
      <c r="DF2597" t="s">
        <v>3</v>
      </c>
      <c r="DG2597" t="s">
        <v>3</v>
      </c>
      <c r="DH2597" t="s">
        <v>3</v>
      </c>
      <c r="DI2597" t="s">
        <v>3</v>
      </c>
      <c r="DJ2597" t="s">
        <v>3</v>
      </c>
      <c r="DK2597" t="s">
        <v>3</v>
      </c>
      <c r="DL2597" t="s">
        <v>3</v>
      </c>
      <c r="DM2597" t="s">
        <v>3</v>
      </c>
      <c r="DN2597">
        <v>0</v>
      </c>
      <c r="DO2597">
        <v>0</v>
      </c>
      <c r="DP2597">
        <v>1</v>
      </c>
      <c r="DQ2597">
        <v>1</v>
      </c>
      <c r="DU2597">
        <v>1005</v>
      </c>
      <c r="DV2597" t="s">
        <v>184</v>
      </c>
      <c r="DW2597" t="s">
        <v>184</v>
      </c>
      <c r="DX2597">
        <v>1</v>
      </c>
      <c r="EE2597">
        <v>51482692</v>
      </c>
      <c r="EF2597">
        <v>1</v>
      </c>
      <c r="EG2597" t="s">
        <v>21</v>
      </c>
      <c r="EH2597">
        <v>0</v>
      </c>
      <c r="EI2597" t="s">
        <v>3</v>
      </c>
      <c r="EJ2597">
        <v>4</v>
      </c>
      <c r="EK2597">
        <v>2</v>
      </c>
      <c r="EL2597" t="s">
        <v>186</v>
      </c>
      <c r="EM2597" t="s">
        <v>23</v>
      </c>
      <c r="EO2597" t="s">
        <v>3</v>
      </c>
      <c r="EQ2597">
        <v>0</v>
      </c>
      <c r="ER2597">
        <v>84.36</v>
      </c>
      <c r="ES2597">
        <v>53.03</v>
      </c>
      <c r="ET2597">
        <v>18.760000000000002</v>
      </c>
      <c r="EU2597">
        <v>4.1100000000000003</v>
      </c>
      <c r="EV2597">
        <v>12.57</v>
      </c>
      <c r="EW2597">
        <v>0.06</v>
      </c>
      <c r="EX2597">
        <v>0</v>
      </c>
      <c r="EY2597">
        <v>0</v>
      </c>
      <c r="FQ2597">
        <v>0</v>
      </c>
      <c r="FR2597">
        <f t="shared" si="2125"/>
        <v>0</v>
      </c>
      <c r="FS2597">
        <v>0</v>
      </c>
      <c r="FX2597">
        <v>80</v>
      </c>
      <c r="FY2597">
        <v>10</v>
      </c>
      <c r="GA2597" t="s">
        <v>3</v>
      </c>
      <c r="GD2597">
        <v>0</v>
      </c>
      <c r="GF2597">
        <v>750416463</v>
      </c>
      <c r="GG2597">
        <v>2</v>
      </c>
      <c r="GH2597">
        <v>1</v>
      </c>
      <c r="GI2597">
        <v>-2</v>
      </c>
      <c r="GJ2597">
        <v>0</v>
      </c>
      <c r="GK2597">
        <f>ROUND(R2597*(R12)/100,2)</f>
        <v>0</v>
      </c>
      <c r="GL2597">
        <f t="shared" si="2126"/>
        <v>0</v>
      </c>
      <c r="GM2597">
        <f t="shared" si="2127"/>
        <v>0</v>
      </c>
      <c r="GN2597">
        <f t="shared" si="2128"/>
        <v>0</v>
      </c>
      <c r="GO2597">
        <f t="shared" si="2129"/>
        <v>0</v>
      </c>
      <c r="GP2597">
        <f t="shared" si="2130"/>
        <v>0</v>
      </c>
      <c r="GR2597">
        <v>0</v>
      </c>
      <c r="GS2597">
        <v>3</v>
      </c>
      <c r="GT2597">
        <v>0</v>
      </c>
      <c r="GU2597" t="s">
        <v>3</v>
      </c>
      <c r="GV2597">
        <f t="shared" si="2131"/>
        <v>0</v>
      </c>
      <c r="GW2597">
        <v>1</v>
      </c>
      <c r="GX2597">
        <f t="shared" si="2132"/>
        <v>0</v>
      </c>
      <c r="HA2597">
        <v>0</v>
      </c>
      <c r="HB2597">
        <v>0</v>
      </c>
      <c r="HC2597">
        <f t="shared" si="2133"/>
        <v>0</v>
      </c>
      <c r="HE2597" t="s">
        <v>3</v>
      </c>
      <c r="HF2597" t="s">
        <v>3</v>
      </c>
      <c r="IK2597">
        <f t="shared" si="2134"/>
        <v>0</v>
      </c>
    </row>
    <row r="2598" spans="1:245" x14ac:dyDescent="0.2">
      <c r="A2598">
        <v>17</v>
      </c>
      <c r="B2598">
        <v>1</v>
      </c>
      <c r="C2598">
        <f>ROW(SmtRes!A880)</f>
        <v>880</v>
      </c>
      <c r="D2598">
        <f>ROW(EtalonRes!A844)</f>
        <v>844</v>
      </c>
      <c r="E2598" t="s">
        <v>159</v>
      </c>
      <c r="F2598" t="s">
        <v>182</v>
      </c>
      <c r="G2598" t="s">
        <v>183</v>
      </c>
      <c r="H2598" t="s">
        <v>184</v>
      </c>
      <c r="I2598">
        <v>0</v>
      </c>
      <c r="J2598">
        <v>0</v>
      </c>
      <c r="O2598">
        <f t="shared" si="2094"/>
        <v>0</v>
      </c>
      <c r="P2598">
        <f t="shared" si="2095"/>
        <v>0</v>
      </c>
      <c r="Q2598">
        <f t="shared" si="2096"/>
        <v>0</v>
      </c>
      <c r="R2598">
        <f t="shared" si="2097"/>
        <v>0</v>
      </c>
      <c r="S2598">
        <f t="shared" si="2098"/>
        <v>0</v>
      </c>
      <c r="T2598">
        <f t="shared" si="2099"/>
        <v>0</v>
      </c>
      <c r="U2598">
        <f t="shared" si="2100"/>
        <v>0</v>
      </c>
      <c r="V2598">
        <f t="shared" si="2101"/>
        <v>0</v>
      </c>
      <c r="W2598">
        <f t="shared" si="2102"/>
        <v>0</v>
      </c>
      <c r="X2598">
        <f t="shared" si="2103"/>
        <v>0</v>
      </c>
      <c r="Y2598">
        <f t="shared" si="2104"/>
        <v>0</v>
      </c>
      <c r="AA2598">
        <v>52421674</v>
      </c>
      <c r="AB2598">
        <f t="shared" si="2105"/>
        <v>2046.64</v>
      </c>
      <c r="AC2598">
        <f t="shared" si="2106"/>
        <v>1137.08</v>
      </c>
      <c r="AD2598">
        <f t="shared" si="2107"/>
        <v>337.7</v>
      </c>
      <c r="AE2598">
        <f t="shared" si="2108"/>
        <v>199.85</v>
      </c>
      <c r="AF2598">
        <f t="shared" si="2109"/>
        <v>571.86</v>
      </c>
      <c r="AG2598">
        <f t="shared" si="2110"/>
        <v>0</v>
      </c>
      <c r="AH2598">
        <f t="shared" si="2111"/>
        <v>2.35</v>
      </c>
      <c r="AI2598">
        <f t="shared" si="2112"/>
        <v>0</v>
      </c>
      <c r="AJ2598">
        <f t="shared" si="2113"/>
        <v>0</v>
      </c>
      <c r="AK2598">
        <v>2046.64</v>
      </c>
      <c r="AL2598">
        <v>1137.08</v>
      </c>
      <c r="AM2598">
        <v>337.7</v>
      </c>
      <c r="AN2598">
        <v>199.85</v>
      </c>
      <c r="AO2598">
        <v>571.86</v>
      </c>
      <c r="AP2598">
        <v>0</v>
      </c>
      <c r="AQ2598">
        <v>2.35</v>
      </c>
      <c r="AR2598">
        <v>0</v>
      </c>
      <c r="AS2598">
        <v>0</v>
      </c>
      <c r="AT2598">
        <v>80</v>
      </c>
      <c r="AU2598">
        <v>10</v>
      </c>
      <c r="AV2598">
        <v>1</v>
      </c>
      <c r="AW2598">
        <v>1</v>
      </c>
      <c r="AZ2598">
        <v>1</v>
      </c>
      <c r="BA2598">
        <v>1</v>
      </c>
      <c r="BB2598">
        <v>1</v>
      </c>
      <c r="BC2598">
        <v>1</v>
      </c>
      <c r="BD2598" t="s">
        <v>3</v>
      </c>
      <c r="BE2598" t="s">
        <v>3</v>
      </c>
      <c r="BF2598" t="s">
        <v>3</v>
      </c>
      <c r="BG2598" t="s">
        <v>3</v>
      </c>
      <c r="BH2598">
        <v>0</v>
      </c>
      <c r="BI2598">
        <v>4</v>
      </c>
      <c r="BJ2598" t="s">
        <v>185</v>
      </c>
      <c r="BM2598">
        <v>2</v>
      </c>
      <c r="BN2598">
        <v>0</v>
      </c>
      <c r="BO2598" t="s">
        <v>3</v>
      </c>
      <c r="BP2598">
        <v>0</v>
      </c>
      <c r="BQ2598">
        <v>1</v>
      </c>
      <c r="BR2598">
        <v>0</v>
      </c>
      <c r="BS2598">
        <v>1</v>
      </c>
      <c r="BT2598">
        <v>1</v>
      </c>
      <c r="BU2598">
        <v>1</v>
      </c>
      <c r="BV2598">
        <v>1</v>
      </c>
      <c r="BW2598">
        <v>1</v>
      </c>
      <c r="BX2598">
        <v>1</v>
      </c>
      <c r="BY2598" t="s">
        <v>3</v>
      </c>
      <c r="BZ2598">
        <v>80</v>
      </c>
      <c r="CA2598">
        <v>10</v>
      </c>
      <c r="CE2598">
        <v>0</v>
      </c>
      <c r="CF2598">
        <v>0</v>
      </c>
      <c r="CG2598">
        <v>0</v>
      </c>
      <c r="CM2598">
        <v>0</v>
      </c>
      <c r="CN2598" t="s">
        <v>3</v>
      </c>
      <c r="CO2598">
        <v>0</v>
      </c>
      <c r="CP2598">
        <f t="shared" si="2114"/>
        <v>0</v>
      </c>
      <c r="CQ2598">
        <f t="shared" si="2115"/>
        <v>1137.08</v>
      </c>
      <c r="CR2598">
        <f t="shared" si="2116"/>
        <v>337.7</v>
      </c>
      <c r="CS2598">
        <f t="shared" si="2117"/>
        <v>199.85</v>
      </c>
      <c r="CT2598">
        <f t="shared" si="2118"/>
        <v>571.86</v>
      </c>
      <c r="CU2598">
        <f t="shared" si="2119"/>
        <v>0</v>
      </c>
      <c r="CV2598">
        <f t="shared" si="2120"/>
        <v>2.35</v>
      </c>
      <c r="CW2598">
        <f t="shared" si="2121"/>
        <v>0</v>
      </c>
      <c r="CX2598">
        <f t="shared" si="2122"/>
        <v>0</v>
      </c>
      <c r="CY2598">
        <f t="shared" si="2123"/>
        <v>0</v>
      </c>
      <c r="CZ2598">
        <f t="shared" si="2124"/>
        <v>0</v>
      </c>
      <c r="DC2598" t="s">
        <v>3</v>
      </c>
      <c r="DD2598" t="s">
        <v>3</v>
      </c>
      <c r="DE2598" t="s">
        <v>3</v>
      </c>
      <c r="DF2598" t="s">
        <v>3</v>
      </c>
      <c r="DG2598" t="s">
        <v>3</v>
      </c>
      <c r="DH2598" t="s">
        <v>3</v>
      </c>
      <c r="DI2598" t="s">
        <v>3</v>
      </c>
      <c r="DJ2598" t="s">
        <v>3</v>
      </c>
      <c r="DK2598" t="s">
        <v>3</v>
      </c>
      <c r="DL2598" t="s">
        <v>3</v>
      </c>
      <c r="DM2598" t="s">
        <v>3</v>
      </c>
      <c r="DN2598">
        <v>0</v>
      </c>
      <c r="DO2598">
        <v>0</v>
      </c>
      <c r="DP2598">
        <v>1</v>
      </c>
      <c r="DQ2598">
        <v>1</v>
      </c>
      <c r="DU2598">
        <v>1005</v>
      </c>
      <c r="DV2598" t="s">
        <v>184</v>
      </c>
      <c r="DW2598" t="s">
        <v>184</v>
      </c>
      <c r="DX2598">
        <v>1</v>
      </c>
      <c r="EE2598">
        <v>51482692</v>
      </c>
      <c r="EF2598">
        <v>1</v>
      </c>
      <c r="EG2598" t="s">
        <v>21</v>
      </c>
      <c r="EH2598">
        <v>0</v>
      </c>
      <c r="EI2598" t="s">
        <v>3</v>
      </c>
      <c r="EJ2598">
        <v>4</v>
      </c>
      <c r="EK2598">
        <v>2</v>
      </c>
      <c r="EL2598" t="s">
        <v>186</v>
      </c>
      <c r="EM2598" t="s">
        <v>23</v>
      </c>
      <c r="EO2598" t="s">
        <v>3</v>
      </c>
      <c r="EQ2598">
        <v>0</v>
      </c>
      <c r="ER2598">
        <v>2046.64</v>
      </c>
      <c r="ES2598">
        <v>1137.08</v>
      </c>
      <c r="ET2598">
        <v>337.7</v>
      </c>
      <c r="EU2598">
        <v>199.85</v>
      </c>
      <c r="EV2598">
        <v>571.86</v>
      </c>
      <c r="EW2598">
        <v>2.35</v>
      </c>
      <c r="EX2598">
        <v>0</v>
      </c>
      <c r="EY2598">
        <v>0</v>
      </c>
      <c r="FQ2598">
        <v>0</v>
      </c>
      <c r="FR2598">
        <f t="shared" si="2125"/>
        <v>0</v>
      </c>
      <c r="FS2598">
        <v>0</v>
      </c>
      <c r="FX2598">
        <v>80</v>
      </c>
      <c r="FY2598">
        <v>10</v>
      </c>
      <c r="GA2598" t="s">
        <v>3</v>
      </c>
      <c r="GD2598">
        <v>0</v>
      </c>
      <c r="GF2598">
        <v>-159447123</v>
      </c>
      <c r="GG2598">
        <v>2</v>
      </c>
      <c r="GH2598">
        <v>1</v>
      </c>
      <c r="GI2598">
        <v>-2</v>
      </c>
      <c r="GJ2598">
        <v>0</v>
      </c>
      <c r="GK2598">
        <f>ROUND(R2598*(R12)/100,2)</f>
        <v>0</v>
      </c>
      <c r="GL2598">
        <f t="shared" si="2126"/>
        <v>0</v>
      </c>
      <c r="GM2598">
        <f t="shared" si="2127"/>
        <v>0</v>
      </c>
      <c r="GN2598">
        <f t="shared" si="2128"/>
        <v>0</v>
      </c>
      <c r="GO2598">
        <f t="shared" si="2129"/>
        <v>0</v>
      </c>
      <c r="GP2598">
        <f t="shared" si="2130"/>
        <v>0</v>
      </c>
      <c r="GR2598">
        <v>0</v>
      </c>
      <c r="GS2598">
        <v>3</v>
      </c>
      <c r="GT2598">
        <v>0</v>
      </c>
      <c r="GU2598" t="s">
        <v>3</v>
      </c>
      <c r="GV2598">
        <f t="shared" si="2131"/>
        <v>0</v>
      </c>
      <c r="GW2598">
        <v>1</v>
      </c>
      <c r="GX2598">
        <f t="shared" si="2132"/>
        <v>0</v>
      </c>
      <c r="HA2598">
        <v>0</v>
      </c>
      <c r="HB2598">
        <v>0</v>
      </c>
      <c r="HC2598">
        <f t="shared" si="2133"/>
        <v>0</v>
      </c>
      <c r="HE2598" t="s">
        <v>3</v>
      </c>
      <c r="HF2598" t="s">
        <v>3</v>
      </c>
      <c r="IK2598">
        <f t="shared" si="2134"/>
        <v>0</v>
      </c>
    </row>
    <row r="2599" spans="1:245" x14ac:dyDescent="0.2">
      <c r="A2599">
        <v>18</v>
      </c>
      <c r="B2599">
        <v>1</v>
      </c>
      <c r="C2599">
        <v>879</v>
      </c>
      <c r="E2599" t="s">
        <v>395</v>
      </c>
      <c r="F2599" t="s">
        <v>188</v>
      </c>
      <c r="G2599" t="s">
        <v>189</v>
      </c>
      <c r="H2599" t="s">
        <v>190</v>
      </c>
      <c r="I2599">
        <f>I2598*J2599</f>
        <v>0</v>
      </c>
      <c r="J2599">
        <v>-6.6</v>
      </c>
      <c r="O2599">
        <f t="shared" si="2094"/>
        <v>0</v>
      </c>
      <c r="P2599">
        <f t="shared" si="2095"/>
        <v>0</v>
      </c>
      <c r="Q2599">
        <f t="shared" si="2096"/>
        <v>0</v>
      </c>
      <c r="R2599">
        <f t="shared" si="2097"/>
        <v>0</v>
      </c>
      <c r="S2599">
        <f t="shared" si="2098"/>
        <v>0</v>
      </c>
      <c r="T2599">
        <f t="shared" si="2099"/>
        <v>0</v>
      </c>
      <c r="U2599">
        <f t="shared" si="2100"/>
        <v>0</v>
      </c>
      <c r="V2599">
        <f t="shared" si="2101"/>
        <v>0</v>
      </c>
      <c r="W2599">
        <f t="shared" si="2102"/>
        <v>0</v>
      </c>
      <c r="X2599">
        <f t="shared" si="2103"/>
        <v>0</v>
      </c>
      <c r="Y2599">
        <f t="shared" si="2104"/>
        <v>0</v>
      </c>
      <c r="AA2599">
        <v>52421674</v>
      </c>
      <c r="AB2599">
        <f t="shared" si="2105"/>
        <v>124.03</v>
      </c>
      <c r="AC2599">
        <f t="shared" si="2106"/>
        <v>124.03</v>
      </c>
      <c r="AD2599">
        <f t="shared" si="2107"/>
        <v>0</v>
      </c>
      <c r="AE2599">
        <f t="shared" si="2108"/>
        <v>0</v>
      </c>
      <c r="AF2599">
        <f t="shared" si="2109"/>
        <v>0</v>
      </c>
      <c r="AG2599">
        <f t="shared" si="2110"/>
        <v>0</v>
      </c>
      <c r="AH2599">
        <f t="shared" si="2111"/>
        <v>0</v>
      </c>
      <c r="AI2599">
        <f t="shared" si="2112"/>
        <v>0</v>
      </c>
      <c r="AJ2599">
        <f t="shared" si="2113"/>
        <v>0</v>
      </c>
      <c r="AK2599">
        <v>124.03</v>
      </c>
      <c r="AL2599">
        <v>124.03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80</v>
      </c>
      <c r="AU2599">
        <v>10</v>
      </c>
      <c r="AV2599">
        <v>1</v>
      </c>
      <c r="AW2599">
        <v>1</v>
      </c>
      <c r="AZ2599">
        <v>1</v>
      </c>
      <c r="BA2599">
        <v>1</v>
      </c>
      <c r="BB2599">
        <v>1</v>
      </c>
      <c r="BC2599">
        <v>1</v>
      </c>
      <c r="BD2599" t="s">
        <v>3</v>
      </c>
      <c r="BE2599" t="s">
        <v>3</v>
      </c>
      <c r="BF2599" t="s">
        <v>3</v>
      </c>
      <c r="BG2599" t="s">
        <v>3</v>
      </c>
      <c r="BH2599">
        <v>3</v>
      </c>
      <c r="BI2599">
        <v>4</v>
      </c>
      <c r="BJ2599" t="s">
        <v>191</v>
      </c>
      <c r="BM2599">
        <v>2</v>
      </c>
      <c r="BN2599">
        <v>0</v>
      </c>
      <c r="BO2599" t="s">
        <v>3</v>
      </c>
      <c r="BP2599">
        <v>0</v>
      </c>
      <c r="BQ2599">
        <v>1</v>
      </c>
      <c r="BR2599">
        <v>1</v>
      </c>
      <c r="BS2599">
        <v>1</v>
      </c>
      <c r="BT2599">
        <v>1</v>
      </c>
      <c r="BU2599">
        <v>1</v>
      </c>
      <c r="BV2599">
        <v>1</v>
      </c>
      <c r="BW2599">
        <v>1</v>
      </c>
      <c r="BX2599">
        <v>1</v>
      </c>
      <c r="BY2599" t="s">
        <v>3</v>
      </c>
      <c r="BZ2599">
        <v>80</v>
      </c>
      <c r="CA2599">
        <v>10</v>
      </c>
      <c r="CE2599">
        <v>0</v>
      </c>
      <c r="CF2599">
        <v>0</v>
      </c>
      <c r="CG2599">
        <v>0</v>
      </c>
      <c r="CM2599">
        <v>0</v>
      </c>
      <c r="CN2599" t="s">
        <v>3</v>
      </c>
      <c r="CO2599">
        <v>0</v>
      </c>
      <c r="CP2599">
        <f t="shared" si="2114"/>
        <v>0</v>
      </c>
      <c r="CQ2599">
        <f t="shared" si="2115"/>
        <v>124.03</v>
      </c>
      <c r="CR2599">
        <f t="shared" si="2116"/>
        <v>0</v>
      </c>
      <c r="CS2599">
        <f t="shared" si="2117"/>
        <v>0</v>
      </c>
      <c r="CT2599">
        <f t="shared" si="2118"/>
        <v>0</v>
      </c>
      <c r="CU2599">
        <f t="shared" si="2119"/>
        <v>0</v>
      </c>
      <c r="CV2599">
        <f t="shared" si="2120"/>
        <v>0</v>
      </c>
      <c r="CW2599">
        <f t="shared" si="2121"/>
        <v>0</v>
      </c>
      <c r="CX2599">
        <f t="shared" si="2122"/>
        <v>0</v>
      </c>
      <c r="CY2599">
        <f t="shared" si="2123"/>
        <v>0</v>
      </c>
      <c r="CZ2599">
        <f t="shared" si="2124"/>
        <v>0</v>
      </c>
      <c r="DC2599" t="s">
        <v>3</v>
      </c>
      <c r="DD2599" t="s">
        <v>3</v>
      </c>
      <c r="DE2599" t="s">
        <v>3</v>
      </c>
      <c r="DF2599" t="s">
        <v>3</v>
      </c>
      <c r="DG2599" t="s">
        <v>3</v>
      </c>
      <c r="DH2599" t="s">
        <v>3</v>
      </c>
      <c r="DI2599" t="s">
        <v>3</v>
      </c>
      <c r="DJ2599" t="s">
        <v>3</v>
      </c>
      <c r="DK2599" t="s">
        <v>3</v>
      </c>
      <c r="DL2599" t="s">
        <v>3</v>
      </c>
      <c r="DM2599" t="s">
        <v>3</v>
      </c>
      <c r="DN2599">
        <v>0</v>
      </c>
      <c r="DO2599">
        <v>0</v>
      </c>
      <c r="DP2599">
        <v>1</v>
      </c>
      <c r="DQ2599">
        <v>1</v>
      </c>
      <c r="DU2599">
        <v>1009</v>
      </c>
      <c r="DV2599" t="s">
        <v>190</v>
      </c>
      <c r="DW2599" t="s">
        <v>190</v>
      </c>
      <c r="DX2599">
        <v>1</v>
      </c>
      <c r="EE2599">
        <v>51482692</v>
      </c>
      <c r="EF2599">
        <v>1</v>
      </c>
      <c r="EG2599" t="s">
        <v>21</v>
      </c>
      <c r="EH2599">
        <v>0</v>
      </c>
      <c r="EI2599" t="s">
        <v>3</v>
      </c>
      <c r="EJ2599">
        <v>4</v>
      </c>
      <c r="EK2599">
        <v>2</v>
      </c>
      <c r="EL2599" t="s">
        <v>186</v>
      </c>
      <c r="EM2599" t="s">
        <v>23</v>
      </c>
      <c r="EO2599" t="s">
        <v>3</v>
      </c>
      <c r="EQ2599">
        <v>32768</v>
      </c>
      <c r="ER2599">
        <v>124.03</v>
      </c>
      <c r="ES2599">
        <v>124.03</v>
      </c>
      <c r="ET2599">
        <v>0</v>
      </c>
      <c r="EU2599">
        <v>0</v>
      </c>
      <c r="EV2599">
        <v>0</v>
      </c>
      <c r="EW2599">
        <v>0</v>
      </c>
      <c r="EX2599">
        <v>0</v>
      </c>
      <c r="FQ2599">
        <v>0</v>
      </c>
      <c r="FR2599">
        <f t="shared" si="2125"/>
        <v>0</v>
      </c>
      <c r="FS2599">
        <v>0</v>
      </c>
      <c r="FX2599">
        <v>80</v>
      </c>
      <c r="FY2599">
        <v>10</v>
      </c>
      <c r="GA2599" t="s">
        <v>3</v>
      </c>
      <c r="GD2599">
        <v>0</v>
      </c>
      <c r="GF2599">
        <v>-892265338</v>
      </c>
      <c r="GG2599">
        <v>2</v>
      </c>
      <c r="GH2599">
        <v>1</v>
      </c>
      <c r="GI2599">
        <v>-2</v>
      </c>
      <c r="GJ2599">
        <v>0</v>
      </c>
      <c r="GK2599">
        <f>ROUND(R2599*(R12)/100,2)</f>
        <v>0</v>
      </c>
      <c r="GL2599">
        <f t="shared" si="2126"/>
        <v>0</v>
      </c>
      <c r="GM2599">
        <f t="shared" si="2127"/>
        <v>0</v>
      </c>
      <c r="GN2599">
        <f t="shared" si="2128"/>
        <v>0</v>
      </c>
      <c r="GO2599">
        <f t="shared" si="2129"/>
        <v>0</v>
      </c>
      <c r="GP2599">
        <f t="shared" si="2130"/>
        <v>0</v>
      </c>
      <c r="GR2599">
        <v>0</v>
      </c>
      <c r="GS2599">
        <v>3</v>
      </c>
      <c r="GT2599">
        <v>0</v>
      </c>
      <c r="GU2599" t="s">
        <v>3</v>
      </c>
      <c r="GV2599">
        <f t="shared" si="2131"/>
        <v>0</v>
      </c>
      <c r="GW2599">
        <v>1</v>
      </c>
      <c r="GX2599">
        <f t="shared" si="2132"/>
        <v>0</v>
      </c>
      <c r="HA2599">
        <v>0</v>
      </c>
      <c r="HB2599">
        <v>0</v>
      </c>
      <c r="HC2599">
        <f t="shared" si="2133"/>
        <v>0</v>
      </c>
      <c r="HE2599" t="s">
        <v>3</v>
      </c>
      <c r="HF2599" t="s">
        <v>3</v>
      </c>
      <c r="IK2599">
        <f t="shared" si="2134"/>
        <v>0</v>
      </c>
    </row>
    <row r="2600" spans="1:245" x14ac:dyDescent="0.2">
      <c r="A2600">
        <v>18</v>
      </c>
      <c r="B2600">
        <v>1</v>
      </c>
      <c r="C2600">
        <v>880</v>
      </c>
      <c r="E2600" t="s">
        <v>396</v>
      </c>
      <c r="F2600" t="s">
        <v>193</v>
      </c>
      <c r="G2600" t="s">
        <v>194</v>
      </c>
      <c r="H2600" t="s">
        <v>190</v>
      </c>
      <c r="I2600">
        <f>I2598*J2600</f>
        <v>0</v>
      </c>
      <c r="J2600">
        <v>6.6</v>
      </c>
      <c r="O2600">
        <f t="shared" si="2094"/>
        <v>0</v>
      </c>
      <c r="P2600">
        <f t="shared" si="2095"/>
        <v>0</v>
      </c>
      <c r="Q2600">
        <f t="shared" si="2096"/>
        <v>0</v>
      </c>
      <c r="R2600">
        <f t="shared" si="2097"/>
        <v>0</v>
      </c>
      <c r="S2600">
        <f t="shared" si="2098"/>
        <v>0</v>
      </c>
      <c r="T2600">
        <f t="shared" si="2099"/>
        <v>0</v>
      </c>
      <c r="U2600">
        <f t="shared" si="2100"/>
        <v>0</v>
      </c>
      <c r="V2600">
        <f t="shared" si="2101"/>
        <v>0</v>
      </c>
      <c r="W2600">
        <f t="shared" si="2102"/>
        <v>0</v>
      </c>
      <c r="X2600">
        <f t="shared" si="2103"/>
        <v>0</v>
      </c>
      <c r="Y2600">
        <f t="shared" si="2104"/>
        <v>0</v>
      </c>
      <c r="AA2600">
        <v>52421674</v>
      </c>
      <c r="AB2600">
        <f t="shared" si="2105"/>
        <v>129.55000000000001</v>
      </c>
      <c r="AC2600">
        <f t="shared" si="2106"/>
        <v>129.55000000000001</v>
      </c>
      <c r="AD2600">
        <f t="shared" si="2107"/>
        <v>0</v>
      </c>
      <c r="AE2600">
        <f t="shared" si="2108"/>
        <v>0</v>
      </c>
      <c r="AF2600">
        <f t="shared" si="2109"/>
        <v>0</v>
      </c>
      <c r="AG2600">
        <f t="shared" si="2110"/>
        <v>0</v>
      </c>
      <c r="AH2600">
        <f t="shared" si="2111"/>
        <v>0</v>
      </c>
      <c r="AI2600">
        <f t="shared" si="2112"/>
        <v>0</v>
      </c>
      <c r="AJ2600">
        <f t="shared" si="2113"/>
        <v>0</v>
      </c>
      <c r="AK2600">
        <v>129.55000000000001</v>
      </c>
      <c r="AL2600">
        <v>129.55000000000001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80</v>
      </c>
      <c r="AU2600">
        <v>10</v>
      </c>
      <c r="AV2600">
        <v>1</v>
      </c>
      <c r="AW2600">
        <v>1</v>
      </c>
      <c r="AZ2600">
        <v>1</v>
      </c>
      <c r="BA2600">
        <v>1</v>
      </c>
      <c r="BB2600">
        <v>1</v>
      </c>
      <c r="BC2600">
        <v>1</v>
      </c>
      <c r="BD2600" t="s">
        <v>3</v>
      </c>
      <c r="BE2600" t="s">
        <v>3</v>
      </c>
      <c r="BF2600" t="s">
        <v>3</v>
      </c>
      <c r="BG2600" t="s">
        <v>3</v>
      </c>
      <c r="BH2600">
        <v>3</v>
      </c>
      <c r="BI2600">
        <v>4</v>
      </c>
      <c r="BJ2600" t="s">
        <v>195</v>
      </c>
      <c r="BM2600">
        <v>2</v>
      </c>
      <c r="BN2600">
        <v>0</v>
      </c>
      <c r="BO2600" t="s">
        <v>3</v>
      </c>
      <c r="BP2600">
        <v>0</v>
      </c>
      <c r="BQ2600">
        <v>1</v>
      </c>
      <c r="BR2600">
        <v>0</v>
      </c>
      <c r="BS2600">
        <v>1</v>
      </c>
      <c r="BT2600">
        <v>1</v>
      </c>
      <c r="BU2600">
        <v>1</v>
      </c>
      <c r="BV2600">
        <v>1</v>
      </c>
      <c r="BW2600">
        <v>1</v>
      </c>
      <c r="BX2600">
        <v>1</v>
      </c>
      <c r="BY2600" t="s">
        <v>3</v>
      </c>
      <c r="BZ2600">
        <v>80</v>
      </c>
      <c r="CA2600">
        <v>10</v>
      </c>
      <c r="CE2600">
        <v>0</v>
      </c>
      <c r="CF2600">
        <v>0</v>
      </c>
      <c r="CG2600">
        <v>0</v>
      </c>
      <c r="CM2600">
        <v>0</v>
      </c>
      <c r="CN2600" t="s">
        <v>3</v>
      </c>
      <c r="CO2600">
        <v>0</v>
      </c>
      <c r="CP2600">
        <f t="shared" si="2114"/>
        <v>0</v>
      </c>
      <c r="CQ2600">
        <f t="shared" si="2115"/>
        <v>129.55000000000001</v>
      </c>
      <c r="CR2600">
        <f t="shared" si="2116"/>
        <v>0</v>
      </c>
      <c r="CS2600">
        <f t="shared" si="2117"/>
        <v>0</v>
      </c>
      <c r="CT2600">
        <f t="shared" si="2118"/>
        <v>0</v>
      </c>
      <c r="CU2600">
        <f t="shared" si="2119"/>
        <v>0</v>
      </c>
      <c r="CV2600">
        <f t="shared" si="2120"/>
        <v>0</v>
      </c>
      <c r="CW2600">
        <f t="shared" si="2121"/>
        <v>0</v>
      </c>
      <c r="CX2600">
        <f t="shared" si="2122"/>
        <v>0</v>
      </c>
      <c r="CY2600">
        <f t="shared" si="2123"/>
        <v>0</v>
      </c>
      <c r="CZ2600">
        <f t="shared" si="2124"/>
        <v>0</v>
      </c>
      <c r="DC2600" t="s">
        <v>3</v>
      </c>
      <c r="DD2600" t="s">
        <v>3</v>
      </c>
      <c r="DE2600" t="s">
        <v>3</v>
      </c>
      <c r="DF2600" t="s">
        <v>3</v>
      </c>
      <c r="DG2600" t="s">
        <v>3</v>
      </c>
      <c r="DH2600" t="s">
        <v>3</v>
      </c>
      <c r="DI2600" t="s">
        <v>3</v>
      </c>
      <c r="DJ2600" t="s">
        <v>3</v>
      </c>
      <c r="DK2600" t="s">
        <v>3</v>
      </c>
      <c r="DL2600" t="s">
        <v>3</v>
      </c>
      <c r="DM2600" t="s">
        <v>3</v>
      </c>
      <c r="DN2600">
        <v>0</v>
      </c>
      <c r="DO2600">
        <v>0</v>
      </c>
      <c r="DP2600">
        <v>1</v>
      </c>
      <c r="DQ2600">
        <v>1</v>
      </c>
      <c r="DU2600">
        <v>1009</v>
      </c>
      <c r="DV2600" t="s">
        <v>190</v>
      </c>
      <c r="DW2600" t="s">
        <v>190</v>
      </c>
      <c r="DX2600">
        <v>1</v>
      </c>
      <c r="EE2600">
        <v>51482692</v>
      </c>
      <c r="EF2600">
        <v>1</v>
      </c>
      <c r="EG2600" t="s">
        <v>21</v>
      </c>
      <c r="EH2600">
        <v>0</v>
      </c>
      <c r="EI2600" t="s">
        <v>3</v>
      </c>
      <c r="EJ2600">
        <v>4</v>
      </c>
      <c r="EK2600">
        <v>2</v>
      </c>
      <c r="EL2600" t="s">
        <v>186</v>
      </c>
      <c r="EM2600" t="s">
        <v>23</v>
      </c>
      <c r="EO2600" t="s">
        <v>3</v>
      </c>
      <c r="EQ2600">
        <v>0</v>
      </c>
      <c r="ER2600">
        <v>129.55000000000001</v>
      </c>
      <c r="ES2600">
        <v>129.55000000000001</v>
      </c>
      <c r="ET2600">
        <v>0</v>
      </c>
      <c r="EU2600">
        <v>0</v>
      </c>
      <c r="EV2600">
        <v>0</v>
      </c>
      <c r="EW2600">
        <v>0</v>
      </c>
      <c r="EX2600">
        <v>0</v>
      </c>
      <c r="FQ2600">
        <v>0</v>
      </c>
      <c r="FR2600">
        <f t="shared" si="2125"/>
        <v>0</v>
      </c>
      <c r="FS2600">
        <v>0</v>
      </c>
      <c r="FX2600">
        <v>80</v>
      </c>
      <c r="FY2600">
        <v>10</v>
      </c>
      <c r="GA2600" t="s">
        <v>3</v>
      </c>
      <c r="GD2600">
        <v>0</v>
      </c>
      <c r="GF2600">
        <v>326718089</v>
      </c>
      <c r="GG2600">
        <v>2</v>
      </c>
      <c r="GH2600">
        <v>1</v>
      </c>
      <c r="GI2600">
        <v>-2</v>
      </c>
      <c r="GJ2600">
        <v>0</v>
      </c>
      <c r="GK2600">
        <f>ROUND(R2600*(R12)/100,2)</f>
        <v>0</v>
      </c>
      <c r="GL2600">
        <f t="shared" si="2126"/>
        <v>0</v>
      </c>
      <c r="GM2600">
        <f t="shared" si="2127"/>
        <v>0</v>
      </c>
      <c r="GN2600">
        <f t="shared" si="2128"/>
        <v>0</v>
      </c>
      <c r="GO2600">
        <f t="shared" si="2129"/>
        <v>0</v>
      </c>
      <c r="GP2600">
        <f t="shared" si="2130"/>
        <v>0</v>
      </c>
      <c r="GR2600">
        <v>0</v>
      </c>
      <c r="GS2600">
        <v>3</v>
      </c>
      <c r="GT2600">
        <v>0</v>
      </c>
      <c r="GU2600" t="s">
        <v>3</v>
      </c>
      <c r="GV2600">
        <f t="shared" si="2131"/>
        <v>0</v>
      </c>
      <c r="GW2600">
        <v>1</v>
      </c>
      <c r="GX2600">
        <f t="shared" si="2132"/>
        <v>0</v>
      </c>
      <c r="HA2600">
        <v>0</v>
      </c>
      <c r="HB2600">
        <v>0</v>
      </c>
      <c r="HC2600">
        <f t="shared" si="2133"/>
        <v>0</v>
      </c>
      <c r="HE2600" t="s">
        <v>3</v>
      </c>
      <c r="HF2600" t="s">
        <v>3</v>
      </c>
      <c r="IK2600">
        <f t="shared" si="2134"/>
        <v>0</v>
      </c>
    </row>
    <row r="2601" spans="1:245" x14ac:dyDescent="0.2">
      <c r="A2601">
        <v>17</v>
      </c>
      <c r="B2601">
        <v>1</v>
      </c>
      <c r="C2601">
        <f>ROW(SmtRes!A885)</f>
        <v>885</v>
      </c>
      <c r="D2601">
        <f>ROW(EtalonRes!A849)</f>
        <v>849</v>
      </c>
      <c r="E2601" t="s">
        <v>163</v>
      </c>
      <c r="F2601" t="s">
        <v>197</v>
      </c>
      <c r="G2601" t="s">
        <v>198</v>
      </c>
      <c r="H2601" t="s">
        <v>184</v>
      </c>
      <c r="I2601">
        <v>0</v>
      </c>
      <c r="J2601">
        <v>0</v>
      </c>
      <c r="O2601">
        <f t="shared" si="2094"/>
        <v>0</v>
      </c>
      <c r="P2601">
        <f t="shared" si="2095"/>
        <v>0</v>
      </c>
      <c r="Q2601">
        <f t="shared" si="2096"/>
        <v>0</v>
      </c>
      <c r="R2601">
        <f t="shared" si="2097"/>
        <v>0</v>
      </c>
      <c r="S2601">
        <f t="shared" si="2098"/>
        <v>0</v>
      </c>
      <c r="T2601">
        <f t="shared" si="2099"/>
        <v>0</v>
      </c>
      <c r="U2601">
        <f t="shared" si="2100"/>
        <v>0</v>
      </c>
      <c r="V2601">
        <f t="shared" si="2101"/>
        <v>0</v>
      </c>
      <c r="W2601">
        <f t="shared" si="2102"/>
        <v>0</v>
      </c>
      <c r="X2601">
        <f t="shared" si="2103"/>
        <v>0</v>
      </c>
      <c r="Y2601">
        <f t="shared" si="2104"/>
        <v>0</v>
      </c>
      <c r="AA2601">
        <v>52421674</v>
      </c>
      <c r="AB2601">
        <f t="shared" si="2105"/>
        <v>2111.12</v>
      </c>
      <c r="AC2601">
        <f t="shared" si="2106"/>
        <v>1201.56</v>
      </c>
      <c r="AD2601">
        <f t="shared" si="2107"/>
        <v>337.7</v>
      </c>
      <c r="AE2601">
        <f t="shared" si="2108"/>
        <v>199.85</v>
      </c>
      <c r="AF2601">
        <f t="shared" si="2109"/>
        <v>571.86</v>
      </c>
      <c r="AG2601">
        <f t="shared" si="2110"/>
        <v>0</v>
      </c>
      <c r="AH2601">
        <f t="shared" si="2111"/>
        <v>2.35</v>
      </c>
      <c r="AI2601">
        <f t="shared" si="2112"/>
        <v>0</v>
      </c>
      <c r="AJ2601">
        <f t="shared" si="2113"/>
        <v>0</v>
      </c>
      <c r="AK2601">
        <v>2111.12</v>
      </c>
      <c r="AL2601">
        <v>1201.56</v>
      </c>
      <c r="AM2601">
        <v>337.7</v>
      </c>
      <c r="AN2601">
        <v>199.85</v>
      </c>
      <c r="AO2601">
        <v>571.86</v>
      </c>
      <c r="AP2601">
        <v>0</v>
      </c>
      <c r="AQ2601">
        <v>2.35</v>
      </c>
      <c r="AR2601">
        <v>0</v>
      </c>
      <c r="AS2601">
        <v>0</v>
      </c>
      <c r="AT2601">
        <v>80</v>
      </c>
      <c r="AU2601">
        <v>10</v>
      </c>
      <c r="AV2601">
        <v>1</v>
      </c>
      <c r="AW2601">
        <v>1</v>
      </c>
      <c r="AZ2601">
        <v>1</v>
      </c>
      <c r="BA2601">
        <v>1</v>
      </c>
      <c r="BB2601">
        <v>1</v>
      </c>
      <c r="BC2601">
        <v>1</v>
      </c>
      <c r="BD2601" t="s">
        <v>3</v>
      </c>
      <c r="BE2601" t="s">
        <v>3</v>
      </c>
      <c r="BF2601" t="s">
        <v>3</v>
      </c>
      <c r="BG2601" t="s">
        <v>3</v>
      </c>
      <c r="BH2601">
        <v>0</v>
      </c>
      <c r="BI2601">
        <v>4</v>
      </c>
      <c r="BJ2601" t="s">
        <v>199</v>
      </c>
      <c r="BM2601">
        <v>2</v>
      </c>
      <c r="BN2601">
        <v>0</v>
      </c>
      <c r="BO2601" t="s">
        <v>3</v>
      </c>
      <c r="BP2601">
        <v>0</v>
      </c>
      <c r="BQ2601">
        <v>1</v>
      </c>
      <c r="BR2601">
        <v>0</v>
      </c>
      <c r="BS2601">
        <v>1</v>
      </c>
      <c r="BT2601">
        <v>1</v>
      </c>
      <c r="BU2601">
        <v>1</v>
      </c>
      <c r="BV2601">
        <v>1</v>
      </c>
      <c r="BW2601">
        <v>1</v>
      </c>
      <c r="BX2601">
        <v>1</v>
      </c>
      <c r="BY2601" t="s">
        <v>3</v>
      </c>
      <c r="BZ2601">
        <v>80</v>
      </c>
      <c r="CA2601">
        <v>10</v>
      </c>
      <c r="CE2601">
        <v>0</v>
      </c>
      <c r="CF2601">
        <v>0</v>
      </c>
      <c r="CG2601">
        <v>0</v>
      </c>
      <c r="CM2601">
        <v>0</v>
      </c>
      <c r="CN2601" t="s">
        <v>3</v>
      </c>
      <c r="CO2601">
        <v>0</v>
      </c>
      <c r="CP2601">
        <f t="shared" si="2114"/>
        <v>0</v>
      </c>
      <c r="CQ2601">
        <f t="shared" si="2115"/>
        <v>1201.56</v>
      </c>
      <c r="CR2601">
        <f t="shared" si="2116"/>
        <v>337.7</v>
      </c>
      <c r="CS2601">
        <f t="shared" si="2117"/>
        <v>199.85</v>
      </c>
      <c r="CT2601">
        <f t="shared" si="2118"/>
        <v>571.86</v>
      </c>
      <c r="CU2601">
        <f t="shared" si="2119"/>
        <v>0</v>
      </c>
      <c r="CV2601">
        <f t="shared" si="2120"/>
        <v>2.35</v>
      </c>
      <c r="CW2601">
        <f t="shared" si="2121"/>
        <v>0</v>
      </c>
      <c r="CX2601">
        <f t="shared" si="2122"/>
        <v>0</v>
      </c>
      <c r="CY2601">
        <f t="shared" si="2123"/>
        <v>0</v>
      </c>
      <c r="CZ2601">
        <f t="shared" si="2124"/>
        <v>0</v>
      </c>
      <c r="DC2601" t="s">
        <v>3</v>
      </c>
      <c r="DD2601" t="s">
        <v>3</v>
      </c>
      <c r="DE2601" t="s">
        <v>3</v>
      </c>
      <c r="DF2601" t="s">
        <v>3</v>
      </c>
      <c r="DG2601" t="s">
        <v>3</v>
      </c>
      <c r="DH2601" t="s">
        <v>3</v>
      </c>
      <c r="DI2601" t="s">
        <v>3</v>
      </c>
      <c r="DJ2601" t="s">
        <v>3</v>
      </c>
      <c r="DK2601" t="s">
        <v>3</v>
      </c>
      <c r="DL2601" t="s">
        <v>3</v>
      </c>
      <c r="DM2601" t="s">
        <v>3</v>
      </c>
      <c r="DN2601">
        <v>0</v>
      </c>
      <c r="DO2601">
        <v>0</v>
      </c>
      <c r="DP2601">
        <v>1</v>
      </c>
      <c r="DQ2601">
        <v>1</v>
      </c>
      <c r="DU2601">
        <v>1005</v>
      </c>
      <c r="DV2601" t="s">
        <v>184</v>
      </c>
      <c r="DW2601" t="s">
        <v>184</v>
      </c>
      <c r="DX2601">
        <v>1</v>
      </c>
      <c r="EE2601">
        <v>51482692</v>
      </c>
      <c r="EF2601">
        <v>1</v>
      </c>
      <c r="EG2601" t="s">
        <v>21</v>
      </c>
      <c r="EH2601">
        <v>0</v>
      </c>
      <c r="EI2601" t="s">
        <v>3</v>
      </c>
      <c r="EJ2601">
        <v>4</v>
      </c>
      <c r="EK2601">
        <v>2</v>
      </c>
      <c r="EL2601" t="s">
        <v>186</v>
      </c>
      <c r="EM2601" t="s">
        <v>23</v>
      </c>
      <c r="EO2601" t="s">
        <v>3</v>
      </c>
      <c r="EQ2601">
        <v>0</v>
      </c>
      <c r="ER2601">
        <v>2111.12</v>
      </c>
      <c r="ES2601">
        <v>1201.56</v>
      </c>
      <c r="ET2601">
        <v>337.7</v>
      </c>
      <c r="EU2601">
        <v>199.85</v>
      </c>
      <c r="EV2601">
        <v>571.86</v>
      </c>
      <c r="EW2601">
        <v>2.35</v>
      </c>
      <c r="EX2601">
        <v>0</v>
      </c>
      <c r="EY2601">
        <v>0</v>
      </c>
      <c r="FQ2601">
        <v>0</v>
      </c>
      <c r="FR2601">
        <f t="shared" si="2125"/>
        <v>0</v>
      </c>
      <c r="FS2601">
        <v>0</v>
      </c>
      <c r="FX2601">
        <v>80</v>
      </c>
      <c r="FY2601">
        <v>10</v>
      </c>
      <c r="GA2601" t="s">
        <v>3</v>
      </c>
      <c r="GD2601">
        <v>0</v>
      </c>
      <c r="GF2601">
        <v>-2084179253</v>
      </c>
      <c r="GG2601">
        <v>2</v>
      </c>
      <c r="GH2601">
        <v>1</v>
      </c>
      <c r="GI2601">
        <v>-2</v>
      </c>
      <c r="GJ2601">
        <v>0</v>
      </c>
      <c r="GK2601">
        <f>ROUND(R2601*(R12)/100,2)</f>
        <v>0</v>
      </c>
      <c r="GL2601">
        <f t="shared" si="2126"/>
        <v>0</v>
      </c>
      <c r="GM2601">
        <f t="shared" si="2127"/>
        <v>0</v>
      </c>
      <c r="GN2601">
        <f t="shared" si="2128"/>
        <v>0</v>
      </c>
      <c r="GO2601">
        <f t="shared" si="2129"/>
        <v>0</v>
      </c>
      <c r="GP2601">
        <f t="shared" si="2130"/>
        <v>0</v>
      </c>
      <c r="GR2601">
        <v>0</v>
      </c>
      <c r="GS2601">
        <v>3</v>
      </c>
      <c r="GT2601">
        <v>0</v>
      </c>
      <c r="GU2601" t="s">
        <v>3</v>
      </c>
      <c r="GV2601">
        <f t="shared" si="2131"/>
        <v>0</v>
      </c>
      <c r="GW2601">
        <v>1</v>
      </c>
      <c r="GX2601">
        <f t="shared" si="2132"/>
        <v>0</v>
      </c>
      <c r="HA2601">
        <v>0</v>
      </c>
      <c r="HB2601">
        <v>0</v>
      </c>
      <c r="HC2601">
        <f t="shared" si="2133"/>
        <v>0</v>
      </c>
      <c r="HE2601" t="s">
        <v>3</v>
      </c>
      <c r="HF2601" t="s">
        <v>3</v>
      </c>
      <c r="IK2601">
        <f t="shared" si="2134"/>
        <v>0</v>
      </c>
    </row>
    <row r="2602" spans="1:245" x14ac:dyDescent="0.2">
      <c r="A2602">
        <v>17</v>
      </c>
      <c r="B2602">
        <v>1</v>
      </c>
      <c r="C2602">
        <f>ROW(SmtRes!A888)</f>
        <v>888</v>
      </c>
      <c r="D2602">
        <f>ROW(EtalonRes!A851)</f>
        <v>851</v>
      </c>
      <c r="E2602" t="s">
        <v>168</v>
      </c>
      <c r="F2602" t="s">
        <v>201</v>
      </c>
      <c r="G2602" t="s">
        <v>202</v>
      </c>
      <c r="H2602" t="s">
        <v>184</v>
      </c>
      <c r="I2602">
        <v>0</v>
      </c>
      <c r="J2602">
        <v>0</v>
      </c>
      <c r="O2602">
        <f t="shared" si="2094"/>
        <v>0</v>
      </c>
      <c r="P2602">
        <f t="shared" si="2095"/>
        <v>0</v>
      </c>
      <c r="Q2602">
        <f t="shared" si="2096"/>
        <v>0</v>
      </c>
      <c r="R2602">
        <f t="shared" si="2097"/>
        <v>0</v>
      </c>
      <c r="S2602">
        <f t="shared" si="2098"/>
        <v>0</v>
      </c>
      <c r="T2602">
        <f t="shared" si="2099"/>
        <v>0</v>
      </c>
      <c r="U2602">
        <f t="shared" si="2100"/>
        <v>0</v>
      </c>
      <c r="V2602">
        <f t="shared" si="2101"/>
        <v>0</v>
      </c>
      <c r="W2602">
        <f t="shared" si="2102"/>
        <v>0</v>
      </c>
      <c r="X2602">
        <f t="shared" si="2103"/>
        <v>0</v>
      </c>
      <c r="Y2602">
        <f t="shared" si="2104"/>
        <v>0</v>
      </c>
      <c r="AA2602">
        <v>52421674</v>
      </c>
      <c r="AB2602">
        <f t="shared" si="2105"/>
        <v>23.26</v>
      </c>
      <c r="AC2602">
        <f t="shared" si="2106"/>
        <v>11.13</v>
      </c>
      <c r="AD2602">
        <f t="shared" si="2107"/>
        <v>0</v>
      </c>
      <c r="AE2602">
        <f t="shared" si="2108"/>
        <v>0</v>
      </c>
      <c r="AF2602">
        <f t="shared" si="2109"/>
        <v>12.13</v>
      </c>
      <c r="AG2602">
        <f t="shared" si="2110"/>
        <v>0</v>
      </c>
      <c r="AH2602">
        <f t="shared" si="2111"/>
        <v>0.06</v>
      </c>
      <c r="AI2602">
        <f t="shared" si="2112"/>
        <v>0</v>
      </c>
      <c r="AJ2602">
        <f t="shared" si="2113"/>
        <v>0</v>
      </c>
      <c r="AK2602">
        <v>23.26</v>
      </c>
      <c r="AL2602">
        <v>11.13</v>
      </c>
      <c r="AM2602">
        <v>0</v>
      </c>
      <c r="AN2602">
        <v>0</v>
      </c>
      <c r="AO2602">
        <v>12.13</v>
      </c>
      <c r="AP2602">
        <v>0</v>
      </c>
      <c r="AQ2602">
        <v>0.06</v>
      </c>
      <c r="AR2602">
        <v>0</v>
      </c>
      <c r="AS2602">
        <v>0</v>
      </c>
      <c r="AT2602">
        <v>80</v>
      </c>
      <c r="AU2602">
        <v>10</v>
      </c>
      <c r="AV2602">
        <v>1</v>
      </c>
      <c r="AW2602">
        <v>1</v>
      </c>
      <c r="AZ2602">
        <v>1</v>
      </c>
      <c r="BA2602">
        <v>1</v>
      </c>
      <c r="BB2602">
        <v>1</v>
      </c>
      <c r="BC2602">
        <v>1</v>
      </c>
      <c r="BD2602" t="s">
        <v>3</v>
      </c>
      <c r="BE2602" t="s">
        <v>3</v>
      </c>
      <c r="BF2602" t="s">
        <v>3</v>
      </c>
      <c r="BG2602" t="s">
        <v>3</v>
      </c>
      <c r="BH2602">
        <v>0</v>
      </c>
      <c r="BI2602">
        <v>4</v>
      </c>
      <c r="BJ2602" t="s">
        <v>203</v>
      </c>
      <c r="BM2602">
        <v>2</v>
      </c>
      <c r="BN2602">
        <v>0</v>
      </c>
      <c r="BO2602" t="s">
        <v>3</v>
      </c>
      <c r="BP2602">
        <v>0</v>
      </c>
      <c r="BQ2602">
        <v>1</v>
      </c>
      <c r="BR2602">
        <v>0</v>
      </c>
      <c r="BS2602">
        <v>1</v>
      </c>
      <c r="BT2602">
        <v>1</v>
      </c>
      <c r="BU2602">
        <v>1</v>
      </c>
      <c r="BV2602">
        <v>1</v>
      </c>
      <c r="BW2602">
        <v>1</v>
      </c>
      <c r="BX2602">
        <v>1</v>
      </c>
      <c r="BY2602" t="s">
        <v>3</v>
      </c>
      <c r="BZ2602">
        <v>80</v>
      </c>
      <c r="CA2602">
        <v>10</v>
      </c>
      <c r="CE2602">
        <v>0</v>
      </c>
      <c r="CF2602">
        <v>0</v>
      </c>
      <c r="CG2602">
        <v>0</v>
      </c>
      <c r="CM2602">
        <v>0</v>
      </c>
      <c r="CN2602" t="s">
        <v>3</v>
      </c>
      <c r="CO2602">
        <v>0</v>
      </c>
      <c r="CP2602">
        <f t="shared" si="2114"/>
        <v>0</v>
      </c>
      <c r="CQ2602">
        <f t="shared" si="2115"/>
        <v>11.13</v>
      </c>
      <c r="CR2602">
        <f t="shared" si="2116"/>
        <v>0</v>
      </c>
      <c r="CS2602">
        <f t="shared" si="2117"/>
        <v>0</v>
      </c>
      <c r="CT2602">
        <f t="shared" si="2118"/>
        <v>12.13</v>
      </c>
      <c r="CU2602">
        <f t="shared" si="2119"/>
        <v>0</v>
      </c>
      <c r="CV2602">
        <f t="shared" si="2120"/>
        <v>0.06</v>
      </c>
      <c r="CW2602">
        <f t="shared" si="2121"/>
        <v>0</v>
      </c>
      <c r="CX2602">
        <f t="shared" si="2122"/>
        <v>0</v>
      </c>
      <c r="CY2602">
        <f t="shared" si="2123"/>
        <v>0</v>
      </c>
      <c r="CZ2602">
        <f t="shared" si="2124"/>
        <v>0</v>
      </c>
      <c r="DC2602" t="s">
        <v>3</v>
      </c>
      <c r="DD2602" t="s">
        <v>3</v>
      </c>
      <c r="DE2602" t="s">
        <v>3</v>
      </c>
      <c r="DF2602" t="s">
        <v>3</v>
      </c>
      <c r="DG2602" t="s">
        <v>3</v>
      </c>
      <c r="DH2602" t="s">
        <v>3</v>
      </c>
      <c r="DI2602" t="s">
        <v>3</v>
      </c>
      <c r="DJ2602" t="s">
        <v>3</v>
      </c>
      <c r="DK2602" t="s">
        <v>3</v>
      </c>
      <c r="DL2602" t="s">
        <v>3</v>
      </c>
      <c r="DM2602" t="s">
        <v>3</v>
      </c>
      <c r="DN2602">
        <v>0</v>
      </c>
      <c r="DO2602">
        <v>0</v>
      </c>
      <c r="DP2602">
        <v>1</v>
      </c>
      <c r="DQ2602">
        <v>1</v>
      </c>
      <c r="DU2602">
        <v>1005</v>
      </c>
      <c r="DV2602" t="s">
        <v>184</v>
      </c>
      <c r="DW2602" t="s">
        <v>184</v>
      </c>
      <c r="DX2602">
        <v>1</v>
      </c>
      <c r="EE2602">
        <v>51482692</v>
      </c>
      <c r="EF2602">
        <v>1</v>
      </c>
      <c r="EG2602" t="s">
        <v>21</v>
      </c>
      <c r="EH2602">
        <v>0</v>
      </c>
      <c r="EI2602" t="s">
        <v>3</v>
      </c>
      <c r="EJ2602">
        <v>4</v>
      </c>
      <c r="EK2602">
        <v>2</v>
      </c>
      <c r="EL2602" t="s">
        <v>186</v>
      </c>
      <c r="EM2602" t="s">
        <v>23</v>
      </c>
      <c r="EO2602" t="s">
        <v>3</v>
      </c>
      <c r="EQ2602">
        <v>0</v>
      </c>
      <c r="ER2602">
        <v>23.26</v>
      </c>
      <c r="ES2602">
        <v>11.13</v>
      </c>
      <c r="ET2602">
        <v>0</v>
      </c>
      <c r="EU2602">
        <v>0</v>
      </c>
      <c r="EV2602">
        <v>12.13</v>
      </c>
      <c r="EW2602">
        <v>0.06</v>
      </c>
      <c r="EX2602">
        <v>0</v>
      </c>
      <c r="EY2602">
        <v>0</v>
      </c>
      <c r="FQ2602">
        <v>0</v>
      </c>
      <c r="FR2602">
        <f t="shared" si="2125"/>
        <v>0</v>
      </c>
      <c r="FS2602">
        <v>0</v>
      </c>
      <c r="FX2602">
        <v>80</v>
      </c>
      <c r="FY2602">
        <v>10</v>
      </c>
      <c r="GA2602" t="s">
        <v>3</v>
      </c>
      <c r="GD2602">
        <v>0</v>
      </c>
      <c r="GF2602">
        <v>1586931192</v>
      </c>
      <c r="GG2602">
        <v>2</v>
      </c>
      <c r="GH2602">
        <v>1</v>
      </c>
      <c r="GI2602">
        <v>-2</v>
      </c>
      <c r="GJ2602">
        <v>0</v>
      </c>
      <c r="GK2602">
        <f>ROUND(R2602*(R12)/100,2)</f>
        <v>0</v>
      </c>
      <c r="GL2602">
        <f t="shared" si="2126"/>
        <v>0</v>
      </c>
      <c r="GM2602">
        <f t="shared" si="2127"/>
        <v>0</v>
      </c>
      <c r="GN2602">
        <f t="shared" si="2128"/>
        <v>0</v>
      </c>
      <c r="GO2602">
        <f t="shared" si="2129"/>
        <v>0</v>
      </c>
      <c r="GP2602">
        <f t="shared" si="2130"/>
        <v>0</v>
      </c>
      <c r="GR2602">
        <v>0</v>
      </c>
      <c r="GS2602">
        <v>3</v>
      </c>
      <c r="GT2602">
        <v>0</v>
      </c>
      <c r="GU2602" t="s">
        <v>3</v>
      </c>
      <c r="GV2602">
        <f t="shared" si="2131"/>
        <v>0</v>
      </c>
      <c r="GW2602">
        <v>1</v>
      </c>
      <c r="GX2602">
        <f t="shared" si="2132"/>
        <v>0</v>
      </c>
      <c r="HA2602">
        <v>0</v>
      </c>
      <c r="HB2602">
        <v>0</v>
      </c>
      <c r="HC2602">
        <f t="shared" si="2133"/>
        <v>0</v>
      </c>
      <c r="HE2602" t="s">
        <v>3</v>
      </c>
      <c r="HF2602" t="s">
        <v>3</v>
      </c>
      <c r="IK2602">
        <f t="shared" si="2134"/>
        <v>0</v>
      </c>
    </row>
    <row r="2603" spans="1:245" x14ac:dyDescent="0.2">
      <c r="A2603">
        <v>18</v>
      </c>
      <c r="B2603">
        <v>1</v>
      </c>
      <c r="C2603">
        <v>887</v>
      </c>
      <c r="E2603" t="s">
        <v>461</v>
      </c>
      <c r="F2603" t="s">
        <v>205</v>
      </c>
      <c r="G2603" t="s">
        <v>206</v>
      </c>
      <c r="H2603" t="s">
        <v>190</v>
      </c>
      <c r="I2603">
        <f>I2602*J2603</f>
        <v>0</v>
      </c>
      <c r="J2603">
        <v>-0.35</v>
      </c>
      <c r="O2603">
        <f t="shared" si="2094"/>
        <v>0</v>
      </c>
      <c r="P2603">
        <f t="shared" si="2095"/>
        <v>0</v>
      </c>
      <c r="Q2603">
        <f t="shared" si="2096"/>
        <v>0</v>
      </c>
      <c r="R2603">
        <f t="shared" si="2097"/>
        <v>0</v>
      </c>
      <c r="S2603">
        <f t="shared" si="2098"/>
        <v>0</v>
      </c>
      <c r="T2603">
        <f t="shared" si="2099"/>
        <v>0</v>
      </c>
      <c r="U2603">
        <f t="shared" si="2100"/>
        <v>0</v>
      </c>
      <c r="V2603">
        <f t="shared" si="2101"/>
        <v>0</v>
      </c>
      <c r="W2603">
        <f t="shared" si="2102"/>
        <v>0</v>
      </c>
      <c r="X2603">
        <f t="shared" si="2103"/>
        <v>0</v>
      </c>
      <c r="Y2603">
        <f t="shared" si="2104"/>
        <v>0</v>
      </c>
      <c r="AA2603">
        <v>52421674</v>
      </c>
      <c r="AB2603">
        <f t="shared" si="2105"/>
        <v>31.8</v>
      </c>
      <c r="AC2603">
        <f t="shared" si="2106"/>
        <v>31.8</v>
      </c>
      <c r="AD2603">
        <f t="shared" si="2107"/>
        <v>0</v>
      </c>
      <c r="AE2603">
        <f t="shared" si="2108"/>
        <v>0</v>
      </c>
      <c r="AF2603">
        <f t="shared" si="2109"/>
        <v>0</v>
      </c>
      <c r="AG2603">
        <f t="shared" si="2110"/>
        <v>0</v>
      </c>
      <c r="AH2603">
        <f t="shared" si="2111"/>
        <v>0</v>
      </c>
      <c r="AI2603">
        <f t="shared" si="2112"/>
        <v>0</v>
      </c>
      <c r="AJ2603">
        <f t="shared" si="2113"/>
        <v>0</v>
      </c>
      <c r="AK2603">
        <v>31.8</v>
      </c>
      <c r="AL2603">
        <v>31.8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80</v>
      </c>
      <c r="AU2603">
        <v>10</v>
      </c>
      <c r="AV2603">
        <v>1</v>
      </c>
      <c r="AW2603">
        <v>1</v>
      </c>
      <c r="AZ2603">
        <v>1</v>
      </c>
      <c r="BA2603">
        <v>1</v>
      </c>
      <c r="BB2603">
        <v>1</v>
      </c>
      <c r="BC2603">
        <v>1</v>
      </c>
      <c r="BD2603" t="s">
        <v>3</v>
      </c>
      <c r="BE2603" t="s">
        <v>3</v>
      </c>
      <c r="BF2603" t="s">
        <v>3</v>
      </c>
      <c r="BG2603" t="s">
        <v>3</v>
      </c>
      <c r="BH2603">
        <v>3</v>
      </c>
      <c r="BI2603">
        <v>4</v>
      </c>
      <c r="BJ2603" t="s">
        <v>207</v>
      </c>
      <c r="BM2603">
        <v>2</v>
      </c>
      <c r="BN2603">
        <v>0</v>
      </c>
      <c r="BO2603" t="s">
        <v>3</v>
      </c>
      <c r="BP2603">
        <v>0</v>
      </c>
      <c r="BQ2603">
        <v>1</v>
      </c>
      <c r="BR2603">
        <v>1</v>
      </c>
      <c r="BS2603">
        <v>1</v>
      </c>
      <c r="BT2603">
        <v>1</v>
      </c>
      <c r="BU2603">
        <v>1</v>
      </c>
      <c r="BV2603">
        <v>1</v>
      </c>
      <c r="BW2603">
        <v>1</v>
      </c>
      <c r="BX2603">
        <v>1</v>
      </c>
      <c r="BY2603" t="s">
        <v>3</v>
      </c>
      <c r="BZ2603">
        <v>80</v>
      </c>
      <c r="CA2603">
        <v>10</v>
      </c>
      <c r="CE2603">
        <v>0</v>
      </c>
      <c r="CF2603">
        <v>0</v>
      </c>
      <c r="CG2603">
        <v>0</v>
      </c>
      <c r="CM2603">
        <v>0</v>
      </c>
      <c r="CN2603" t="s">
        <v>3</v>
      </c>
      <c r="CO2603">
        <v>0</v>
      </c>
      <c r="CP2603">
        <f t="shared" si="2114"/>
        <v>0</v>
      </c>
      <c r="CQ2603">
        <f t="shared" si="2115"/>
        <v>31.8</v>
      </c>
      <c r="CR2603">
        <f t="shared" si="2116"/>
        <v>0</v>
      </c>
      <c r="CS2603">
        <f t="shared" si="2117"/>
        <v>0</v>
      </c>
      <c r="CT2603">
        <f t="shared" si="2118"/>
        <v>0</v>
      </c>
      <c r="CU2603">
        <f t="shared" si="2119"/>
        <v>0</v>
      </c>
      <c r="CV2603">
        <f t="shared" si="2120"/>
        <v>0</v>
      </c>
      <c r="CW2603">
        <f t="shared" si="2121"/>
        <v>0</v>
      </c>
      <c r="CX2603">
        <f t="shared" si="2122"/>
        <v>0</v>
      </c>
      <c r="CY2603">
        <f t="shared" si="2123"/>
        <v>0</v>
      </c>
      <c r="CZ2603">
        <f t="shared" si="2124"/>
        <v>0</v>
      </c>
      <c r="DC2603" t="s">
        <v>3</v>
      </c>
      <c r="DD2603" t="s">
        <v>3</v>
      </c>
      <c r="DE2603" t="s">
        <v>3</v>
      </c>
      <c r="DF2603" t="s">
        <v>3</v>
      </c>
      <c r="DG2603" t="s">
        <v>3</v>
      </c>
      <c r="DH2603" t="s">
        <v>3</v>
      </c>
      <c r="DI2603" t="s">
        <v>3</v>
      </c>
      <c r="DJ2603" t="s">
        <v>3</v>
      </c>
      <c r="DK2603" t="s">
        <v>3</v>
      </c>
      <c r="DL2603" t="s">
        <v>3</v>
      </c>
      <c r="DM2603" t="s">
        <v>3</v>
      </c>
      <c r="DN2603">
        <v>0</v>
      </c>
      <c r="DO2603">
        <v>0</v>
      </c>
      <c r="DP2603">
        <v>1</v>
      </c>
      <c r="DQ2603">
        <v>1</v>
      </c>
      <c r="DU2603">
        <v>1009</v>
      </c>
      <c r="DV2603" t="s">
        <v>190</v>
      </c>
      <c r="DW2603" t="s">
        <v>190</v>
      </c>
      <c r="DX2603">
        <v>1</v>
      </c>
      <c r="EE2603">
        <v>51482692</v>
      </c>
      <c r="EF2603">
        <v>1</v>
      </c>
      <c r="EG2603" t="s">
        <v>21</v>
      </c>
      <c r="EH2603">
        <v>0</v>
      </c>
      <c r="EI2603" t="s">
        <v>3</v>
      </c>
      <c r="EJ2603">
        <v>4</v>
      </c>
      <c r="EK2603">
        <v>2</v>
      </c>
      <c r="EL2603" t="s">
        <v>186</v>
      </c>
      <c r="EM2603" t="s">
        <v>23</v>
      </c>
      <c r="EO2603" t="s">
        <v>3</v>
      </c>
      <c r="EQ2603">
        <v>32768</v>
      </c>
      <c r="ER2603">
        <v>31.8</v>
      </c>
      <c r="ES2603">
        <v>31.8</v>
      </c>
      <c r="ET2603">
        <v>0</v>
      </c>
      <c r="EU2603">
        <v>0</v>
      </c>
      <c r="EV2603">
        <v>0</v>
      </c>
      <c r="EW2603">
        <v>0</v>
      </c>
      <c r="EX2603">
        <v>0</v>
      </c>
      <c r="FQ2603">
        <v>0</v>
      </c>
      <c r="FR2603">
        <f t="shared" si="2125"/>
        <v>0</v>
      </c>
      <c r="FS2603">
        <v>0</v>
      </c>
      <c r="FX2603">
        <v>80</v>
      </c>
      <c r="FY2603">
        <v>10</v>
      </c>
      <c r="GA2603" t="s">
        <v>3</v>
      </c>
      <c r="GD2603">
        <v>0</v>
      </c>
      <c r="GF2603">
        <v>-1239380159</v>
      </c>
      <c r="GG2603">
        <v>2</v>
      </c>
      <c r="GH2603">
        <v>1</v>
      </c>
      <c r="GI2603">
        <v>-2</v>
      </c>
      <c r="GJ2603">
        <v>0</v>
      </c>
      <c r="GK2603">
        <f>ROUND(R2603*(R12)/100,2)</f>
        <v>0</v>
      </c>
      <c r="GL2603">
        <f t="shared" si="2126"/>
        <v>0</v>
      </c>
      <c r="GM2603">
        <f t="shared" si="2127"/>
        <v>0</v>
      </c>
      <c r="GN2603">
        <f t="shared" si="2128"/>
        <v>0</v>
      </c>
      <c r="GO2603">
        <f t="shared" si="2129"/>
        <v>0</v>
      </c>
      <c r="GP2603">
        <f t="shared" si="2130"/>
        <v>0</v>
      </c>
      <c r="GR2603">
        <v>0</v>
      </c>
      <c r="GS2603">
        <v>3</v>
      </c>
      <c r="GT2603">
        <v>0</v>
      </c>
      <c r="GU2603" t="s">
        <v>3</v>
      </c>
      <c r="GV2603">
        <f t="shared" si="2131"/>
        <v>0</v>
      </c>
      <c r="GW2603">
        <v>1</v>
      </c>
      <c r="GX2603">
        <f t="shared" si="2132"/>
        <v>0</v>
      </c>
      <c r="HA2603">
        <v>0</v>
      </c>
      <c r="HB2603">
        <v>0</v>
      </c>
      <c r="HC2603">
        <f t="shared" si="2133"/>
        <v>0</v>
      </c>
      <c r="HE2603" t="s">
        <v>3</v>
      </c>
      <c r="HF2603" t="s">
        <v>3</v>
      </c>
      <c r="IK2603">
        <f t="shared" si="2134"/>
        <v>0</v>
      </c>
    </row>
    <row r="2604" spans="1:245" x14ac:dyDescent="0.2">
      <c r="A2604">
        <v>18</v>
      </c>
      <c r="B2604">
        <v>1</v>
      </c>
      <c r="C2604">
        <v>888</v>
      </c>
      <c r="E2604" t="s">
        <v>462</v>
      </c>
      <c r="F2604" t="s">
        <v>209</v>
      </c>
      <c r="G2604" t="s">
        <v>210</v>
      </c>
      <c r="H2604" t="s">
        <v>27</v>
      </c>
      <c r="I2604">
        <f>I2602*J2604</f>
        <v>0</v>
      </c>
      <c r="J2604">
        <v>3.5E-4</v>
      </c>
      <c r="O2604">
        <f t="shared" si="2094"/>
        <v>0</v>
      </c>
      <c r="P2604">
        <f t="shared" si="2095"/>
        <v>0</v>
      </c>
      <c r="Q2604">
        <f t="shared" si="2096"/>
        <v>0</v>
      </c>
      <c r="R2604">
        <f t="shared" si="2097"/>
        <v>0</v>
      </c>
      <c r="S2604">
        <f t="shared" si="2098"/>
        <v>0</v>
      </c>
      <c r="T2604">
        <f t="shared" si="2099"/>
        <v>0</v>
      </c>
      <c r="U2604">
        <f t="shared" si="2100"/>
        <v>0</v>
      </c>
      <c r="V2604">
        <f t="shared" si="2101"/>
        <v>0</v>
      </c>
      <c r="W2604">
        <f t="shared" si="2102"/>
        <v>0</v>
      </c>
      <c r="X2604">
        <f t="shared" si="2103"/>
        <v>0</v>
      </c>
      <c r="Y2604">
        <f t="shared" si="2104"/>
        <v>0</v>
      </c>
      <c r="AA2604">
        <v>52421674</v>
      </c>
      <c r="AB2604">
        <f t="shared" si="2105"/>
        <v>68136.09</v>
      </c>
      <c r="AC2604">
        <f t="shared" si="2106"/>
        <v>68136.09</v>
      </c>
      <c r="AD2604">
        <f t="shared" si="2107"/>
        <v>0</v>
      </c>
      <c r="AE2604">
        <f t="shared" si="2108"/>
        <v>0</v>
      </c>
      <c r="AF2604">
        <f t="shared" si="2109"/>
        <v>0</v>
      </c>
      <c r="AG2604">
        <f t="shared" si="2110"/>
        <v>0</v>
      </c>
      <c r="AH2604">
        <f t="shared" si="2111"/>
        <v>0</v>
      </c>
      <c r="AI2604">
        <f t="shared" si="2112"/>
        <v>0</v>
      </c>
      <c r="AJ2604">
        <f t="shared" si="2113"/>
        <v>0</v>
      </c>
      <c r="AK2604">
        <v>68136.09</v>
      </c>
      <c r="AL2604">
        <v>68136.09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80</v>
      </c>
      <c r="AU2604">
        <v>10</v>
      </c>
      <c r="AV2604">
        <v>1</v>
      </c>
      <c r="AW2604">
        <v>1</v>
      </c>
      <c r="AZ2604">
        <v>1</v>
      </c>
      <c r="BA2604">
        <v>1</v>
      </c>
      <c r="BB2604">
        <v>1</v>
      </c>
      <c r="BC2604">
        <v>1</v>
      </c>
      <c r="BD2604" t="s">
        <v>3</v>
      </c>
      <c r="BE2604" t="s">
        <v>3</v>
      </c>
      <c r="BF2604" t="s">
        <v>3</v>
      </c>
      <c r="BG2604" t="s">
        <v>3</v>
      </c>
      <c r="BH2604">
        <v>3</v>
      </c>
      <c r="BI2604">
        <v>4</v>
      </c>
      <c r="BJ2604" t="s">
        <v>211</v>
      </c>
      <c r="BM2604">
        <v>2</v>
      </c>
      <c r="BN2604">
        <v>0</v>
      </c>
      <c r="BO2604" t="s">
        <v>3</v>
      </c>
      <c r="BP2604">
        <v>0</v>
      </c>
      <c r="BQ2604">
        <v>1</v>
      </c>
      <c r="BR2604">
        <v>0</v>
      </c>
      <c r="BS2604">
        <v>1</v>
      </c>
      <c r="BT2604">
        <v>1</v>
      </c>
      <c r="BU2604">
        <v>1</v>
      </c>
      <c r="BV2604">
        <v>1</v>
      </c>
      <c r="BW2604">
        <v>1</v>
      </c>
      <c r="BX2604">
        <v>1</v>
      </c>
      <c r="BY2604" t="s">
        <v>3</v>
      </c>
      <c r="BZ2604">
        <v>80</v>
      </c>
      <c r="CA2604">
        <v>10</v>
      </c>
      <c r="CE2604">
        <v>0</v>
      </c>
      <c r="CF2604">
        <v>0</v>
      </c>
      <c r="CG2604">
        <v>0</v>
      </c>
      <c r="CM2604">
        <v>0</v>
      </c>
      <c r="CN2604" t="s">
        <v>3</v>
      </c>
      <c r="CO2604">
        <v>0</v>
      </c>
      <c r="CP2604">
        <f t="shared" si="2114"/>
        <v>0</v>
      </c>
      <c r="CQ2604">
        <f t="shared" si="2115"/>
        <v>68136.09</v>
      </c>
      <c r="CR2604">
        <f t="shared" si="2116"/>
        <v>0</v>
      </c>
      <c r="CS2604">
        <f t="shared" si="2117"/>
        <v>0</v>
      </c>
      <c r="CT2604">
        <f t="shared" si="2118"/>
        <v>0</v>
      </c>
      <c r="CU2604">
        <f t="shared" si="2119"/>
        <v>0</v>
      </c>
      <c r="CV2604">
        <f t="shared" si="2120"/>
        <v>0</v>
      </c>
      <c r="CW2604">
        <f t="shared" si="2121"/>
        <v>0</v>
      </c>
      <c r="CX2604">
        <f t="shared" si="2122"/>
        <v>0</v>
      </c>
      <c r="CY2604">
        <f t="shared" si="2123"/>
        <v>0</v>
      </c>
      <c r="CZ2604">
        <f t="shared" si="2124"/>
        <v>0</v>
      </c>
      <c r="DC2604" t="s">
        <v>3</v>
      </c>
      <c r="DD2604" t="s">
        <v>3</v>
      </c>
      <c r="DE2604" t="s">
        <v>3</v>
      </c>
      <c r="DF2604" t="s">
        <v>3</v>
      </c>
      <c r="DG2604" t="s">
        <v>3</v>
      </c>
      <c r="DH2604" t="s">
        <v>3</v>
      </c>
      <c r="DI2604" t="s">
        <v>3</v>
      </c>
      <c r="DJ2604" t="s">
        <v>3</v>
      </c>
      <c r="DK2604" t="s">
        <v>3</v>
      </c>
      <c r="DL2604" t="s">
        <v>3</v>
      </c>
      <c r="DM2604" t="s">
        <v>3</v>
      </c>
      <c r="DN2604">
        <v>0</v>
      </c>
      <c r="DO2604">
        <v>0</v>
      </c>
      <c r="DP2604">
        <v>1</v>
      </c>
      <c r="DQ2604">
        <v>1</v>
      </c>
      <c r="DU2604">
        <v>1009</v>
      </c>
      <c r="DV2604" t="s">
        <v>27</v>
      </c>
      <c r="DW2604" t="s">
        <v>27</v>
      </c>
      <c r="DX2604">
        <v>1000</v>
      </c>
      <c r="EE2604">
        <v>51482692</v>
      </c>
      <c r="EF2604">
        <v>1</v>
      </c>
      <c r="EG2604" t="s">
        <v>21</v>
      </c>
      <c r="EH2604">
        <v>0</v>
      </c>
      <c r="EI2604" t="s">
        <v>3</v>
      </c>
      <c r="EJ2604">
        <v>4</v>
      </c>
      <c r="EK2604">
        <v>2</v>
      </c>
      <c r="EL2604" t="s">
        <v>186</v>
      </c>
      <c r="EM2604" t="s">
        <v>23</v>
      </c>
      <c r="EO2604" t="s">
        <v>3</v>
      </c>
      <c r="EQ2604">
        <v>0</v>
      </c>
      <c r="ER2604">
        <v>68136.09</v>
      </c>
      <c r="ES2604">
        <v>68136.09</v>
      </c>
      <c r="ET2604">
        <v>0</v>
      </c>
      <c r="EU2604">
        <v>0</v>
      </c>
      <c r="EV2604">
        <v>0</v>
      </c>
      <c r="EW2604">
        <v>0</v>
      </c>
      <c r="EX2604">
        <v>0</v>
      </c>
      <c r="FQ2604">
        <v>0</v>
      </c>
      <c r="FR2604">
        <f t="shared" si="2125"/>
        <v>0</v>
      </c>
      <c r="FS2604">
        <v>0</v>
      </c>
      <c r="FX2604">
        <v>80</v>
      </c>
      <c r="FY2604">
        <v>10</v>
      </c>
      <c r="GA2604" t="s">
        <v>3</v>
      </c>
      <c r="GD2604">
        <v>0</v>
      </c>
      <c r="GF2604">
        <v>-1477556458</v>
      </c>
      <c r="GG2604">
        <v>2</v>
      </c>
      <c r="GH2604">
        <v>1</v>
      </c>
      <c r="GI2604">
        <v>-2</v>
      </c>
      <c r="GJ2604">
        <v>0</v>
      </c>
      <c r="GK2604">
        <f>ROUND(R2604*(R12)/100,2)</f>
        <v>0</v>
      </c>
      <c r="GL2604">
        <f t="shared" si="2126"/>
        <v>0</v>
      </c>
      <c r="GM2604">
        <f t="shared" si="2127"/>
        <v>0</v>
      </c>
      <c r="GN2604">
        <f t="shared" si="2128"/>
        <v>0</v>
      </c>
      <c r="GO2604">
        <f t="shared" si="2129"/>
        <v>0</v>
      </c>
      <c r="GP2604">
        <f t="shared" si="2130"/>
        <v>0</v>
      </c>
      <c r="GR2604">
        <v>0</v>
      </c>
      <c r="GS2604">
        <v>3</v>
      </c>
      <c r="GT2604">
        <v>0</v>
      </c>
      <c r="GU2604" t="s">
        <v>3</v>
      </c>
      <c r="GV2604">
        <f t="shared" si="2131"/>
        <v>0</v>
      </c>
      <c r="GW2604">
        <v>1</v>
      </c>
      <c r="GX2604">
        <f t="shared" si="2132"/>
        <v>0</v>
      </c>
      <c r="HA2604">
        <v>0</v>
      </c>
      <c r="HB2604">
        <v>0</v>
      </c>
      <c r="HC2604">
        <f t="shared" si="2133"/>
        <v>0</v>
      </c>
      <c r="HE2604" t="s">
        <v>3</v>
      </c>
      <c r="HF2604" t="s">
        <v>3</v>
      </c>
      <c r="IK2604">
        <f t="shared" si="2134"/>
        <v>0</v>
      </c>
    </row>
    <row r="2606" spans="1:245" x14ac:dyDescent="0.2">
      <c r="A2606" s="2">
        <v>51</v>
      </c>
      <c r="B2606" s="2">
        <f>B2591</f>
        <v>1</v>
      </c>
      <c r="C2606" s="2">
        <f>A2591</f>
        <v>5</v>
      </c>
      <c r="D2606" s="2">
        <f>ROW(A2591)</f>
        <v>2591</v>
      </c>
      <c r="E2606" s="2"/>
      <c r="F2606" s="2" t="str">
        <f>IF(F2591&lt;&gt;"",F2591,"")</f>
        <v>Новый подраздел</v>
      </c>
      <c r="G2606" s="2" t="str">
        <f>IF(G2591&lt;&gt;"",G2591,"")</f>
        <v>Нанесение разметки</v>
      </c>
      <c r="H2606" s="2">
        <v>0</v>
      </c>
      <c r="I2606" s="2"/>
      <c r="J2606" s="2"/>
      <c r="K2606" s="2"/>
      <c r="L2606" s="2"/>
      <c r="M2606" s="2"/>
      <c r="N2606" s="2"/>
      <c r="O2606" s="2">
        <f t="shared" ref="O2606:T2606" si="2135">ROUND(AB2606,2)</f>
        <v>0</v>
      </c>
      <c r="P2606" s="2">
        <f t="shared" si="2135"/>
        <v>0</v>
      </c>
      <c r="Q2606" s="2">
        <f t="shared" si="2135"/>
        <v>0</v>
      </c>
      <c r="R2606" s="2">
        <f t="shared" si="2135"/>
        <v>0</v>
      </c>
      <c r="S2606" s="2">
        <f t="shared" si="2135"/>
        <v>0</v>
      </c>
      <c r="T2606" s="2">
        <f t="shared" si="2135"/>
        <v>0</v>
      </c>
      <c r="U2606" s="2">
        <f>AH2606</f>
        <v>0</v>
      </c>
      <c r="V2606" s="2">
        <f>AI2606</f>
        <v>0</v>
      </c>
      <c r="W2606" s="2">
        <f>ROUND(AJ2606,2)</f>
        <v>0</v>
      </c>
      <c r="X2606" s="2">
        <f>ROUND(AK2606,2)</f>
        <v>0</v>
      </c>
      <c r="Y2606" s="2">
        <f>ROUND(AL2606,2)</f>
        <v>0</v>
      </c>
      <c r="Z2606" s="2"/>
      <c r="AA2606" s="2"/>
      <c r="AB2606" s="2">
        <f>ROUND(SUMIF(AA2595:AA2604,"=52421674",O2595:O2604),2)</f>
        <v>0</v>
      </c>
      <c r="AC2606" s="2">
        <f>ROUND(SUMIF(AA2595:AA2604,"=52421674",P2595:P2604),2)</f>
        <v>0</v>
      </c>
      <c r="AD2606" s="2">
        <f>ROUND(SUMIF(AA2595:AA2604,"=52421674",Q2595:Q2604),2)</f>
        <v>0</v>
      </c>
      <c r="AE2606" s="2">
        <f>ROUND(SUMIF(AA2595:AA2604,"=52421674",R2595:R2604),2)</f>
        <v>0</v>
      </c>
      <c r="AF2606" s="2">
        <f>ROUND(SUMIF(AA2595:AA2604,"=52421674",S2595:S2604),2)</f>
        <v>0</v>
      </c>
      <c r="AG2606" s="2">
        <f>ROUND(SUMIF(AA2595:AA2604,"=52421674",T2595:T2604),2)</f>
        <v>0</v>
      </c>
      <c r="AH2606" s="2">
        <f>SUMIF(AA2595:AA2604,"=52421674",U2595:U2604)</f>
        <v>0</v>
      </c>
      <c r="AI2606" s="2">
        <f>SUMIF(AA2595:AA2604,"=52421674",V2595:V2604)</f>
        <v>0</v>
      </c>
      <c r="AJ2606" s="2">
        <f>ROUND(SUMIF(AA2595:AA2604,"=52421674",W2595:W2604),2)</f>
        <v>0</v>
      </c>
      <c r="AK2606" s="2">
        <f>ROUND(SUMIF(AA2595:AA2604,"=52421674",X2595:X2604),2)</f>
        <v>0</v>
      </c>
      <c r="AL2606" s="2">
        <f>ROUND(SUMIF(AA2595:AA2604,"=52421674",Y2595:Y2604),2)</f>
        <v>0</v>
      </c>
      <c r="AM2606" s="2"/>
      <c r="AN2606" s="2"/>
      <c r="AO2606" s="2">
        <f t="shared" ref="AO2606:BD2606" si="2136">ROUND(BX2606,2)</f>
        <v>0</v>
      </c>
      <c r="AP2606" s="2">
        <f t="shared" si="2136"/>
        <v>0</v>
      </c>
      <c r="AQ2606" s="2">
        <f t="shared" si="2136"/>
        <v>0</v>
      </c>
      <c r="AR2606" s="2">
        <f t="shared" si="2136"/>
        <v>0</v>
      </c>
      <c r="AS2606" s="2">
        <f t="shared" si="2136"/>
        <v>0</v>
      </c>
      <c r="AT2606" s="2">
        <f t="shared" si="2136"/>
        <v>0</v>
      </c>
      <c r="AU2606" s="2">
        <f t="shared" si="2136"/>
        <v>0</v>
      </c>
      <c r="AV2606" s="2">
        <f t="shared" si="2136"/>
        <v>0</v>
      </c>
      <c r="AW2606" s="2">
        <f t="shared" si="2136"/>
        <v>0</v>
      </c>
      <c r="AX2606" s="2">
        <f t="shared" si="2136"/>
        <v>0</v>
      </c>
      <c r="AY2606" s="2">
        <f t="shared" si="2136"/>
        <v>0</v>
      </c>
      <c r="AZ2606" s="2">
        <f t="shared" si="2136"/>
        <v>0</v>
      </c>
      <c r="BA2606" s="2">
        <f t="shared" si="2136"/>
        <v>0</v>
      </c>
      <c r="BB2606" s="2">
        <f t="shared" si="2136"/>
        <v>0</v>
      </c>
      <c r="BC2606" s="2">
        <f t="shared" si="2136"/>
        <v>0</v>
      </c>
      <c r="BD2606" s="2">
        <f t="shared" si="2136"/>
        <v>0</v>
      </c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>
        <f>ROUND(SUMIF(AA2595:AA2604,"=52421674",FQ2595:FQ2604),2)</f>
        <v>0</v>
      </c>
      <c r="BY2606" s="2">
        <f>ROUND(SUMIF(AA2595:AA2604,"=52421674",FR2595:FR2604),2)</f>
        <v>0</v>
      </c>
      <c r="BZ2606" s="2">
        <f>ROUND(SUMIF(AA2595:AA2604,"=52421674",GL2595:GL2604),2)</f>
        <v>0</v>
      </c>
      <c r="CA2606" s="2">
        <f>ROUND(SUMIF(AA2595:AA2604,"=52421674",GM2595:GM2604),2)</f>
        <v>0</v>
      </c>
      <c r="CB2606" s="2">
        <f>ROUND(SUMIF(AA2595:AA2604,"=52421674",GN2595:GN2604),2)</f>
        <v>0</v>
      </c>
      <c r="CC2606" s="2">
        <f>ROUND(SUMIF(AA2595:AA2604,"=52421674",GO2595:GO2604),2)</f>
        <v>0</v>
      </c>
      <c r="CD2606" s="2">
        <f>ROUND(SUMIF(AA2595:AA2604,"=52421674",GP2595:GP2604),2)</f>
        <v>0</v>
      </c>
      <c r="CE2606" s="2">
        <f>AC2606-BX2606</f>
        <v>0</v>
      </c>
      <c r="CF2606" s="2">
        <f>AC2606-BY2606</f>
        <v>0</v>
      </c>
      <c r="CG2606" s="2">
        <f>BX2606-BZ2606</f>
        <v>0</v>
      </c>
      <c r="CH2606" s="2">
        <f>AC2606-BX2606-BY2606+BZ2606</f>
        <v>0</v>
      </c>
      <c r="CI2606" s="2">
        <f>BY2606-BZ2606</f>
        <v>0</v>
      </c>
      <c r="CJ2606" s="2">
        <f>ROUND(SUMIF(AA2595:AA2604,"=52421674",GX2595:GX2604),2)</f>
        <v>0</v>
      </c>
      <c r="CK2606" s="2">
        <f>ROUND(SUMIF(AA2595:AA2604,"=52421674",GY2595:GY2604),2)</f>
        <v>0</v>
      </c>
      <c r="CL2606" s="2">
        <f>ROUND(SUMIF(AA2595:AA2604,"=52421674",GZ2595:GZ2604),2)</f>
        <v>0</v>
      </c>
      <c r="CM2606" s="2">
        <f>ROUND(SUMIF(AA2595:AA2604,"=52421674",HD2595:HD2604),2)</f>
        <v>0</v>
      </c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3"/>
      <c r="DH2606" s="3"/>
      <c r="DI2606" s="3"/>
      <c r="DJ2606" s="3"/>
      <c r="DK2606" s="3"/>
      <c r="DL2606" s="3"/>
      <c r="DM2606" s="3"/>
      <c r="DN2606" s="3"/>
      <c r="DO2606" s="3"/>
      <c r="DP2606" s="3"/>
      <c r="DQ2606" s="3"/>
      <c r="DR2606" s="3"/>
      <c r="DS2606" s="3"/>
      <c r="DT2606" s="3"/>
      <c r="DU2606" s="3"/>
      <c r="DV2606" s="3"/>
      <c r="DW2606" s="3"/>
      <c r="DX2606" s="3"/>
      <c r="DY2606" s="3"/>
      <c r="DZ2606" s="3"/>
      <c r="EA2606" s="3"/>
      <c r="EB2606" s="3"/>
      <c r="EC2606" s="3"/>
      <c r="ED2606" s="3"/>
      <c r="EE2606" s="3"/>
      <c r="EF2606" s="3"/>
      <c r="EG2606" s="3"/>
      <c r="EH2606" s="3"/>
      <c r="EI2606" s="3"/>
      <c r="EJ2606" s="3"/>
      <c r="EK2606" s="3"/>
      <c r="EL2606" s="3"/>
      <c r="EM2606" s="3"/>
      <c r="EN2606" s="3"/>
      <c r="EO2606" s="3"/>
      <c r="EP2606" s="3"/>
      <c r="EQ2606" s="3"/>
      <c r="ER2606" s="3"/>
      <c r="ES2606" s="3"/>
      <c r="ET2606" s="3"/>
      <c r="EU2606" s="3"/>
      <c r="EV2606" s="3"/>
      <c r="EW2606" s="3"/>
      <c r="EX2606" s="3"/>
      <c r="EY2606" s="3"/>
      <c r="EZ2606" s="3"/>
      <c r="FA2606" s="3"/>
      <c r="FB2606" s="3"/>
      <c r="FC2606" s="3"/>
      <c r="FD2606" s="3"/>
      <c r="FE2606" s="3"/>
      <c r="FF2606" s="3"/>
      <c r="FG2606" s="3"/>
      <c r="FH2606" s="3"/>
      <c r="FI2606" s="3"/>
      <c r="FJ2606" s="3"/>
      <c r="FK2606" s="3"/>
      <c r="FL2606" s="3"/>
      <c r="FM2606" s="3"/>
      <c r="FN2606" s="3"/>
      <c r="FO2606" s="3"/>
      <c r="FP2606" s="3"/>
      <c r="FQ2606" s="3"/>
      <c r="FR2606" s="3"/>
      <c r="FS2606" s="3"/>
      <c r="FT2606" s="3"/>
      <c r="FU2606" s="3"/>
      <c r="FV2606" s="3"/>
      <c r="FW2606" s="3"/>
      <c r="FX2606" s="3"/>
      <c r="FY2606" s="3"/>
      <c r="FZ2606" s="3"/>
      <c r="GA2606" s="3"/>
      <c r="GB2606" s="3"/>
      <c r="GC2606" s="3"/>
      <c r="GD2606" s="3"/>
      <c r="GE2606" s="3"/>
      <c r="GF2606" s="3"/>
      <c r="GG2606" s="3"/>
      <c r="GH2606" s="3"/>
      <c r="GI2606" s="3"/>
      <c r="GJ2606" s="3"/>
      <c r="GK2606" s="3"/>
      <c r="GL2606" s="3"/>
      <c r="GM2606" s="3"/>
      <c r="GN2606" s="3"/>
      <c r="GO2606" s="3"/>
      <c r="GP2606" s="3"/>
      <c r="GQ2606" s="3"/>
      <c r="GR2606" s="3"/>
      <c r="GS2606" s="3"/>
      <c r="GT2606" s="3"/>
      <c r="GU2606" s="3"/>
      <c r="GV2606" s="3"/>
      <c r="GW2606" s="3"/>
      <c r="GX2606" s="3">
        <v>0</v>
      </c>
    </row>
    <row r="2608" spans="1:245" x14ac:dyDescent="0.2">
      <c r="A2608" s="4">
        <v>50</v>
      </c>
      <c r="B2608" s="4">
        <v>0</v>
      </c>
      <c r="C2608" s="4">
        <v>0</v>
      </c>
      <c r="D2608" s="4">
        <v>1</v>
      </c>
      <c r="E2608" s="4">
        <v>201</v>
      </c>
      <c r="F2608" s="4">
        <f>ROUND(Source!O2606,O2608)</f>
        <v>0</v>
      </c>
      <c r="G2608" s="4" t="s">
        <v>74</v>
      </c>
      <c r="H2608" s="4" t="s">
        <v>75</v>
      </c>
      <c r="I2608" s="4"/>
      <c r="J2608" s="4"/>
      <c r="K2608" s="4">
        <v>201</v>
      </c>
      <c r="L2608" s="4">
        <v>1</v>
      </c>
      <c r="M2608" s="4">
        <v>3</v>
      </c>
      <c r="N2608" s="4" t="s">
        <v>3</v>
      </c>
      <c r="O2608" s="4">
        <v>2</v>
      </c>
      <c r="P2608" s="4"/>
      <c r="Q2608" s="4"/>
      <c r="R2608" s="4"/>
      <c r="S2608" s="4"/>
      <c r="T2608" s="4"/>
      <c r="U2608" s="4"/>
      <c r="V2608" s="4"/>
      <c r="W2608" s="4"/>
    </row>
    <row r="2609" spans="1:23" x14ac:dyDescent="0.2">
      <c r="A2609" s="4">
        <v>50</v>
      </c>
      <c r="B2609" s="4">
        <v>0</v>
      </c>
      <c r="C2609" s="4">
        <v>0</v>
      </c>
      <c r="D2609" s="4">
        <v>1</v>
      </c>
      <c r="E2609" s="4">
        <v>202</v>
      </c>
      <c r="F2609" s="4">
        <f>ROUND(Source!P2606,O2609)</f>
        <v>0</v>
      </c>
      <c r="G2609" s="4" t="s">
        <v>76</v>
      </c>
      <c r="H2609" s="4" t="s">
        <v>77</v>
      </c>
      <c r="I2609" s="4"/>
      <c r="J2609" s="4"/>
      <c r="K2609" s="4">
        <v>202</v>
      </c>
      <c r="L2609" s="4">
        <v>2</v>
      </c>
      <c r="M2609" s="4">
        <v>3</v>
      </c>
      <c r="N2609" s="4" t="s">
        <v>3</v>
      </c>
      <c r="O2609" s="4">
        <v>2</v>
      </c>
      <c r="P2609" s="4"/>
      <c r="Q2609" s="4"/>
      <c r="R2609" s="4"/>
      <c r="S2609" s="4"/>
      <c r="T2609" s="4"/>
      <c r="U2609" s="4"/>
      <c r="V2609" s="4"/>
      <c r="W2609" s="4"/>
    </row>
    <row r="2610" spans="1:23" x14ac:dyDescent="0.2">
      <c r="A2610" s="4">
        <v>50</v>
      </c>
      <c r="B2610" s="4">
        <v>0</v>
      </c>
      <c r="C2610" s="4">
        <v>0</v>
      </c>
      <c r="D2610" s="4">
        <v>1</v>
      </c>
      <c r="E2610" s="4">
        <v>222</v>
      </c>
      <c r="F2610" s="4">
        <f>ROUND(Source!AO2606,O2610)</f>
        <v>0</v>
      </c>
      <c r="G2610" s="4" t="s">
        <v>78</v>
      </c>
      <c r="H2610" s="4" t="s">
        <v>79</v>
      </c>
      <c r="I2610" s="4"/>
      <c r="J2610" s="4"/>
      <c r="K2610" s="4">
        <v>222</v>
      </c>
      <c r="L2610" s="4">
        <v>3</v>
      </c>
      <c r="M2610" s="4">
        <v>3</v>
      </c>
      <c r="N2610" s="4" t="s">
        <v>3</v>
      </c>
      <c r="O2610" s="4">
        <v>2</v>
      </c>
      <c r="P2610" s="4"/>
      <c r="Q2610" s="4"/>
      <c r="R2610" s="4"/>
      <c r="S2610" s="4"/>
      <c r="T2610" s="4"/>
      <c r="U2610" s="4"/>
      <c r="V2610" s="4"/>
      <c r="W2610" s="4"/>
    </row>
    <row r="2611" spans="1:23" x14ac:dyDescent="0.2">
      <c r="A2611" s="4">
        <v>50</v>
      </c>
      <c r="B2611" s="4">
        <v>0</v>
      </c>
      <c r="C2611" s="4">
        <v>0</v>
      </c>
      <c r="D2611" s="4">
        <v>1</v>
      </c>
      <c r="E2611" s="4">
        <v>225</v>
      </c>
      <c r="F2611" s="4">
        <f>ROUND(Source!AV2606,O2611)</f>
        <v>0</v>
      </c>
      <c r="G2611" s="4" t="s">
        <v>80</v>
      </c>
      <c r="H2611" s="4" t="s">
        <v>81</v>
      </c>
      <c r="I2611" s="4"/>
      <c r="J2611" s="4"/>
      <c r="K2611" s="4">
        <v>225</v>
      </c>
      <c r="L2611" s="4">
        <v>4</v>
      </c>
      <c r="M2611" s="4">
        <v>3</v>
      </c>
      <c r="N2611" s="4" t="s">
        <v>3</v>
      </c>
      <c r="O2611" s="4">
        <v>2</v>
      </c>
      <c r="P2611" s="4"/>
      <c r="Q2611" s="4"/>
      <c r="R2611" s="4"/>
      <c r="S2611" s="4"/>
      <c r="T2611" s="4"/>
      <c r="U2611" s="4"/>
      <c r="V2611" s="4"/>
      <c r="W2611" s="4"/>
    </row>
    <row r="2612" spans="1:23" x14ac:dyDescent="0.2">
      <c r="A2612" s="4">
        <v>50</v>
      </c>
      <c r="B2612" s="4">
        <v>0</v>
      </c>
      <c r="C2612" s="4">
        <v>0</v>
      </c>
      <c r="D2612" s="4">
        <v>1</v>
      </c>
      <c r="E2612" s="4">
        <v>226</v>
      </c>
      <c r="F2612" s="4">
        <f>ROUND(Source!AW2606,O2612)</f>
        <v>0</v>
      </c>
      <c r="G2612" s="4" t="s">
        <v>82</v>
      </c>
      <c r="H2612" s="4" t="s">
        <v>83</v>
      </c>
      <c r="I2612" s="4"/>
      <c r="J2612" s="4"/>
      <c r="K2612" s="4">
        <v>226</v>
      </c>
      <c r="L2612" s="4">
        <v>5</v>
      </c>
      <c r="M2612" s="4">
        <v>3</v>
      </c>
      <c r="N2612" s="4" t="s">
        <v>3</v>
      </c>
      <c r="O2612" s="4">
        <v>2</v>
      </c>
      <c r="P2612" s="4"/>
      <c r="Q2612" s="4"/>
      <c r="R2612" s="4"/>
      <c r="S2612" s="4"/>
      <c r="T2612" s="4"/>
      <c r="U2612" s="4"/>
      <c r="V2612" s="4"/>
      <c r="W2612" s="4"/>
    </row>
    <row r="2613" spans="1:23" x14ac:dyDescent="0.2">
      <c r="A2613" s="4">
        <v>50</v>
      </c>
      <c r="B2613" s="4">
        <v>0</v>
      </c>
      <c r="C2613" s="4">
        <v>0</v>
      </c>
      <c r="D2613" s="4">
        <v>1</v>
      </c>
      <c r="E2613" s="4">
        <v>227</v>
      </c>
      <c r="F2613" s="4">
        <f>ROUND(Source!AX2606,O2613)</f>
        <v>0</v>
      </c>
      <c r="G2613" s="4" t="s">
        <v>84</v>
      </c>
      <c r="H2613" s="4" t="s">
        <v>85</v>
      </c>
      <c r="I2613" s="4"/>
      <c r="J2613" s="4"/>
      <c r="K2613" s="4">
        <v>227</v>
      </c>
      <c r="L2613" s="4">
        <v>6</v>
      </c>
      <c r="M2613" s="4">
        <v>3</v>
      </c>
      <c r="N2613" s="4" t="s">
        <v>3</v>
      </c>
      <c r="O2613" s="4">
        <v>2</v>
      </c>
      <c r="P2613" s="4"/>
      <c r="Q2613" s="4"/>
      <c r="R2613" s="4"/>
      <c r="S2613" s="4"/>
      <c r="T2613" s="4"/>
      <c r="U2613" s="4"/>
      <c r="V2613" s="4"/>
      <c r="W2613" s="4"/>
    </row>
    <row r="2614" spans="1:23" x14ac:dyDescent="0.2">
      <c r="A2614" s="4">
        <v>50</v>
      </c>
      <c r="B2614" s="4">
        <v>0</v>
      </c>
      <c r="C2614" s="4">
        <v>0</v>
      </c>
      <c r="D2614" s="4">
        <v>1</v>
      </c>
      <c r="E2614" s="4">
        <v>228</v>
      </c>
      <c r="F2614" s="4">
        <f>ROUND(Source!AY2606,O2614)</f>
        <v>0</v>
      </c>
      <c r="G2614" s="4" t="s">
        <v>86</v>
      </c>
      <c r="H2614" s="4" t="s">
        <v>87</v>
      </c>
      <c r="I2614" s="4"/>
      <c r="J2614" s="4"/>
      <c r="K2614" s="4">
        <v>228</v>
      </c>
      <c r="L2614" s="4">
        <v>7</v>
      </c>
      <c r="M2614" s="4">
        <v>3</v>
      </c>
      <c r="N2614" s="4" t="s">
        <v>3</v>
      </c>
      <c r="O2614" s="4">
        <v>2</v>
      </c>
      <c r="P2614" s="4"/>
      <c r="Q2614" s="4"/>
      <c r="R2614" s="4"/>
      <c r="S2614" s="4"/>
      <c r="T2614" s="4"/>
      <c r="U2614" s="4"/>
      <c r="V2614" s="4"/>
      <c r="W2614" s="4"/>
    </row>
    <row r="2615" spans="1:23" x14ac:dyDescent="0.2">
      <c r="A2615" s="4">
        <v>50</v>
      </c>
      <c r="B2615" s="4">
        <v>0</v>
      </c>
      <c r="C2615" s="4">
        <v>0</v>
      </c>
      <c r="D2615" s="4">
        <v>1</v>
      </c>
      <c r="E2615" s="4">
        <v>216</v>
      </c>
      <c r="F2615" s="4">
        <f>ROUND(Source!AP2606,O2615)</f>
        <v>0</v>
      </c>
      <c r="G2615" s="4" t="s">
        <v>88</v>
      </c>
      <c r="H2615" s="4" t="s">
        <v>89</v>
      </c>
      <c r="I2615" s="4"/>
      <c r="J2615" s="4"/>
      <c r="K2615" s="4">
        <v>216</v>
      </c>
      <c r="L2615" s="4">
        <v>8</v>
      </c>
      <c r="M2615" s="4">
        <v>3</v>
      </c>
      <c r="N2615" s="4" t="s">
        <v>3</v>
      </c>
      <c r="O2615" s="4">
        <v>2</v>
      </c>
      <c r="P2615" s="4"/>
      <c r="Q2615" s="4"/>
      <c r="R2615" s="4"/>
      <c r="S2615" s="4"/>
      <c r="T2615" s="4"/>
      <c r="U2615" s="4"/>
      <c r="V2615" s="4"/>
      <c r="W2615" s="4"/>
    </row>
    <row r="2616" spans="1:23" x14ac:dyDescent="0.2">
      <c r="A2616" s="4">
        <v>50</v>
      </c>
      <c r="B2616" s="4">
        <v>0</v>
      </c>
      <c r="C2616" s="4">
        <v>0</v>
      </c>
      <c r="D2616" s="4">
        <v>1</v>
      </c>
      <c r="E2616" s="4">
        <v>223</v>
      </c>
      <c r="F2616" s="4">
        <f>ROUND(Source!AQ2606,O2616)</f>
        <v>0</v>
      </c>
      <c r="G2616" s="4" t="s">
        <v>90</v>
      </c>
      <c r="H2616" s="4" t="s">
        <v>91</v>
      </c>
      <c r="I2616" s="4"/>
      <c r="J2616" s="4"/>
      <c r="K2616" s="4">
        <v>223</v>
      </c>
      <c r="L2616" s="4">
        <v>9</v>
      </c>
      <c r="M2616" s="4">
        <v>3</v>
      </c>
      <c r="N2616" s="4" t="s">
        <v>3</v>
      </c>
      <c r="O2616" s="4">
        <v>2</v>
      </c>
      <c r="P2616" s="4"/>
      <c r="Q2616" s="4"/>
      <c r="R2616" s="4"/>
      <c r="S2616" s="4"/>
      <c r="T2616" s="4"/>
      <c r="U2616" s="4"/>
      <c r="V2616" s="4"/>
      <c r="W2616" s="4"/>
    </row>
    <row r="2617" spans="1:23" x14ac:dyDescent="0.2">
      <c r="A2617" s="4">
        <v>50</v>
      </c>
      <c r="B2617" s="4">
        <v>0</v>
      </c>
      <c r="C2617" s="4">
        <v>0</v>
      </c>
      <c r="D2617" s="4">
        <v>1</v>
      </c>
      <c r="E2617" s="4">
        <v>229</v>
      </c>
      <c r="F2617" s="4">
        <f>ROUND(Source!AZ2606,O2617)</f>
        <v>0</v>
      </c>
      <c r="G2617" s="4" t="s">
        <v>92</v>
      </c>
      <c r="H2617" s="4" t="s">
        <v>93</v>
      </c>
      <c r="I2617" s="4"/>
      <c r="J2617" s="4"/>
      <c r="K2617" s="4">
        <v>229</v>
      </c>
      <c r="L2617" s="4">
        <v>10</v>
      </c>
      <c r="M2617" s="4">
        <v>3</v>
      </c>
      <c r="N2617" s="4" t="s">
        <v>3</v>
      </c>
      <c r="O2617" s="4">
        <v>2</v>
      </c>
      <c r="P2617" s="4"/>
      <c r="Q2617" s="4"/>
      <c r="R2617" s="4"/>
      <c r="S2617" s="4"/>
      <c r="T2617" s="4"/>
      <c r="U2617" s="4"/>
      <c r="V2617" s="4"/>
      <c r="W2617" s="4"/>
    </row>
    <row r="2618" spans="1:23" x14ac:dyDescent="0.2">
      <c r="A2618" s="4">
        <v>50</v>
      </c>
      <c r="B2618" s="4">
        <v>0</v>
      </c>
      <c r="C2618" s="4">
        <v>0</v>
      </c>
      <c r="D2618" s="4">
        <v>1</v>
      </c>
      <c r="E2618" s="4">
        <v>203</v>
      </c>
      <c r="F2618" s="4">
        <f>ROUND(Source!Q2606,O2618)</f>
        <v>0</v>
      </c>
      <c r="G2618" s="4" t="s">
        <v>94</v>
      </c>
      <c r="H2618" s="4" t="s">
        <v>95</v>
      </c>
      <c r="I2618" s="4"/>
      <c r="J2618" s="4"/>
      <c r="K2618" s="4">
        <v>203</v>
      </c>
      <c r="L2618" s="4">
        <v>11</v>
      </c>
      <c r="M2618" s="4">
        <v>3</v>
      </c>
      <c r="N2618" s="4" t="s">
        <v>3</v>
      </c>
      <c r="O2618" s="4">
        <v>2</v>
      </c>
      <c r="P2618" s="4"/>
      <c r="Q2618" s="4"/>
      <c r="R2618" s="4"/>
      <c r="S2618" s="4"/>
      <c r="T2618" s="4"/>
      <c r="U2618" s="4"/>
      <c r="V2618" s="4"/>
      <c r="W2618" s="4"/>
    </row>
    <row r="2619" spans="1:23" x14ac:dyDescent="0.2">
      <c r="A2619" s="4">
        <v>50</v>
      </c>
      <c r="B2619" s="4">
        <v>0</v>
      </c>
      <c r="C2619" s="4">
        <v>0</v>
      </c>
      <c r="D2619" s="4">
        <v>1</v>
      </c>
      <c r="E2619" s="4">
        <v>231</v>
      </c>
      <c r="F2619" s="4">
        <f>ROUND(Source!BB2606,O2619)</f>
        <v>0</v>
      </c>
      <c r="G2619" s="4" t="s">
        <v>96</v>
      </c>
      <c r="H2619" s="4" t="s">
        <v>97</v>
      </c>
      <c r="I2619" s="4"/>
      <c r="J2619" s="4"/>
      <c r="K2619" s="4">
        <v>231</v>
      </c>
      <c r="L2619" s="4">
        <v>12</v>
      </c>
      <c r="M2619" s="4">
        <v>3</v>
      </c>
      <c r="N2619" s="4" t="s">
        <v>3</v>
      </c>
      <c r="O2619" s="4">
        <v>2</v>
      </c>
      <c r="P2619" s="4"/>
      <c r="Q2619" s="4"/>
      <c r="R2619" s="4"/>
      <c r="S2619" s="4"/>
      <c r="T2619" s="4"/>
      <c r="U2619" s="4"/>
      <c r="V2619" s="4"/>
      <c r="W2619" s="4"/>
    </row>
    <row r="2620" spans="1:23" x14ac:dyDescent="0.2">
      <c r="A2620" s="4">
        <v>50</v>
      </c>
      <c r="B2620" s="4">
        <v>0</v>
      </c>
      <c r="C2620" s="4">
        <v>0</v>
      </c>
      <c r="D2620" s="4">
        <v>1</v>
      </c>
      <c r="E2620" s="4">
        <v>204</v>
      </c>
      <c r="F2620" s="4">
        <f>ROUND(Source!R2606,O2620)</f>
        <v>0</v>
      </c>
      <c r="G2620" s="4" t="s">
        <v>98</v>
      </c>
      <c r="H2620" s="4" t="s">
        <v>99</v>
      </c>
      <c r="I2620" s="4"/>
      <c r="J2620" s="4"/>
      <c r="K2620" s="4">
        <v>204</v>
      </c>
      <c r="L2620" s="4">
        <v>13</v>
      </c>
      <c r="M2620" s="4">
        <v>3</v>
      </c>
      <c r="N2620" s="4" t="s">
        <v>3</v>
      </c>
      <c r="O2620" s="4">
        <v>2</v>
      </c>
      <c r="P2620" s="4"/>
      <c r="Q2620" s="4"/>
      <c r="R2620" s="4"/>
      <c r="S2620" s="4"/>
      <c r="T2620" s="4"/>
      <c r="U2620" s="4"/>
      <c r="V2620" s="4"/>
      <c r="W2620" s="4"/>
    </row>
    <row r="2621" spans="1:23" x14ac:dyDescent="0.2">
      <c r="A2621" s="4">
        <v>50</v>
      </c>
      <c r="B2621" s="4">
        <v>0</v>
      </c>
      <c r="C2621" s="4">
        <v>0</v>
      </c>
      <c r="D2621" s="4">
        <v>1</v>
      </c>
      <c r="E2621" s="4">
        <v>205</v>
      </c>
      <c r="F2621" s="4">
        <f>ROUND(Source!S2606,O2621)</f>
        <v>0</v>
      </c>
      <c r="G2621" s="4" t="s">
        <v>100</v>
      </c>
      <c r="H2621" s="4" t="s">
        <v>101</v>
      </c>
      <c r="I2621" s="4"/>
      <c r="J2621" s="4"/>
      <c r="K2621" s="4">
        <v>205</v>
      </c>
      <c r="L2621" s="4">
        <v>14</v>
      </c>
      <c r="M2621" s="4">
        <v>3</v>
      </c>
      <c r="N2621" s="4" t="s">
        <v>3</v>
      </c>
      <c r="O2621" s="4">
        <v>2</v>
      </c>
      <c r="P2621" s="4"/>
      <c r="Q2621" s="4"/>
      <c r="R2621" s="4"/>
      <c r="S2621" s="4"/>
      <c r="T2621" s="4"/>
      <c r="U2621" s="4"/>
      <c r="V2621" s="4"/>
      <c r="W2621" s="4"/>
    </row>
    <row r="2622" spans="1:23" x14ac:dyDescent="0.2">
      <c r="A2622" s="4">
        <v>50</v>
      </c>
      <c r="B2622" s="4">
        <v>0</v>
      </c>
      <c r="C2622" s="4">
        <v>0</v>
      </c>
      <c r="D2622" s="4">
        <v>1</v>
      </c>
      <c r="E2622" s="4">
        <v>232</v>
      </c>
      <c r="F2622" s="4">
        <f>ROUND(Source!BC2606,O2622)</f>
        <v>0</v>
      </c>
      <c r="G2622" s="4" t="s">
        <v>102</v>
      </c>
      <c r="H2622" s="4" t="s">
        <v>103</v>
      </c>
      <c r="I2622" s="4"/>
      <c r="J2622" s="4"/>
      <c r="K2622" s="4">
        <v>232</v>
      </c>
      <c r="L2622" s="4">
        <v>15</v>
      </c>
      <c r="M2622" s="4">
        <v>3</v>
      </c>
      <c r="N2622" s="4" t="s">
        <v>3</v>
      </c>
      <c r="O2622" s="4">
        <v>2</v>
      </c>
      <c r="P2622" s="4"/>
      <c r="Q2622" s="4"/>
      <c r="R2622" s="4"/>
      <c r="S2622" s="4"/>
      <c r="T2622" s="4"/>
      <c r="U2622" s="4"/>
      <c r="V2622" s="4"/>
      <c r="W2622" s="4"/>
    </row>
    <row r="2623" spans="1:23" x14ac:dyDescent="0.2">
      <c r="A2623" s="4">
        <v>50</v>
      </c>
      <c r="B2623" s="4">
        <v>0</v>
      </c>
      <c r="C2623" s="4">
        <v>0</v>
      </c>
      <c r="D2623" s="4">
        <v>1</v>
      </c>
      <c r="E2623" s="4">
        <v>214</v>
      </c>
      <c r="F2623" s="4">
        <f>ROUND(Source!AS2606,O2623)</f>
        <v>0</v>
      </c>
      <c r="G2623" s="4" t="s">
        <v>104</v>
      </c>
      <c r="H2623" s="4" t="s">
        <v>105</v>
      </c>
      <c r="I2623" s="4"/>
      <c r="J2623" s="4"/>
      <c r="K2623" s="4">
        <v>214</v>
      </c>
      <c r="L2623" s="4">
        <v>16</v>
      </c>
      <c r="M2623" s="4">
        <v>3</v>
      </c>
      <c r="N2623" s="4" t="s">
        <v>3</v>
      </c>
      <c r="O2623" s="4">
        <v>2</v>
      </c>
      <c r="P2623" s="4"/>
      <c r="Q2623" s="4"/>
      <c r="R2623" s="4"/>
      <c r="S2623" s="4"/>
      <c r="T2623" s="4"/>
      <c r="U2623" s="4"/>
      <c r="V2623" s="4"/>
      <c r="W2623" s="4"/>
    </row>
    <row r="2624" spans="1:23" x14ac:dyDescent="0.2">
      <c r="A2624" s="4">
        <v>50</v>
      </c>
      <c r="B2624" s="4">
        <v>0</v>
      </c>
      <c r="C2624" s="4">
        <v>0</v>
      </c>
      <c r="D2624" s="4">
        <v>1</v>
      </c>
      <c r="E2624" s="4">
        <v>215</v>
      </c>
      <c r="F2624" s="4">
        <f>ROUND(Source!AT2606,O2624)</f>
        <v>0</v>
      </c>
      <c r="G2624" s="4" t="s">
        <v>106</v>
      </c>
      <c r="H2624" s="4" t="s">
        <v>107</v>
      </c>
      <c r="I2624" s="4"/>
      <c r="J2624" s="4"/>
      <c r="K2624" s="4">
        <v>215</v>
      </c>
      <c r="L2624" s="4">
        <v>17</v>
      </c>
      <c r="M2624" s="4">
        <v>3</v>
      </c>
      <c r="N2624" s="4" t="s">
        <v>3</v>
      </c>
      <c r="O2624" s="4">
        <v>2</v>
      </c>
      <c r="P2624" s="4"/>
      <c r="Q2624" s="4"/>
      <c r="R2624" s="4"/>
      <c r="S2624" s="4"/>
      <c r="T2624" s="4"/>
      <c r="U2624" s="4"/>
      <c r="V2624" s="4"/>
      <c r="W2624" s="4"/>
    </row>
    <row r="2625" spans="1:245" x14ac:dyDescent="0.2">
      <c r="A2625" s="4">
        <v>50</v>
      </c>
      <c r="B2625" s="4">
        <v>0</v>
      </c>
      <c r="C2625" s="4">
        <v>0</v>
      </c>
      <c r="D2625" s="4">
        <v>1</v>
      </c>
      <c r="E2625" s="4">
        <v>217</v>
      </c>
      <c r="F2625" s="4">
        <f>ROUND(Source!AU2606,O2625)</f>
        <v>0</v>
      </c>
      <c r="G2625" s="4" t="s">
        <v>108</v>
      </c>
      <c r="H2625" s="4" t="s">
        <v>109</v>
      </c>
      <c r="I2625" s="4"/>
      <c r="J2625" s="4"/>
      <c r="K2625" s="4">
        <v>217</v>
      </c>
      <c r="L2625" s="4">
        <v>18</v>
      </c>
      <c r="M2625" s="4">
        <v>3</v>
      </c>
      <c r="N2625" s="4" t="s">
        <v>3</v>
      </c>
      <c r="O2625" s="4">
        <v>2</v>
      </c>
      <c r="P2625" s="4"/>
      <c r="Q2625" s="4"/>
      <c r="R2625" s="4"/>
      <c r="S2625" s="4"/>
      <c r="T2625" s="4"/>
      <c r="U2625" s="4"/>
      <c r="V2625" s="4"/>
      <c r="W2625" s="4"/>
    </row>
    <row r="2626" spans="1:245" x14ac:dyDescent="0.2">
      <c r="A2626" s="4">
        <v>50</v>
      </c>
      <c r="B2626" s="4">
        <v>0</v>
      </c>
      <c r="C2626" s="4">
        <v>0</v>
      </c>
      <c r="D2626" s="4">
        <v>1</v>
      </c>
      <c r="E2626" s="4">
        <v>230</v>
      </c>
      <c r="F2626" s="4">
        <f>ROUND(Source!BA2606,O2626)</f>
        <v>0</v>
      </c>
      <c r="G2626" s="4" t="s">
        <v>110</v>
      </c>
      <c r="H2626" s="4" t="s">
        <v>111</v>
      </c>
      <c r="I2626" s="4"/>
      <c r="J2626" s="4"/>
      <c r="K2626" s="4">
        <v>230</v>
      </c>
      <c r="L2626" s="4">
        <v>19</v>
      </c>
      <c r="M2626" s="4">
        <v>3</v>
      </c>
      <c r="N2626" s="4" t="s">
        <v>3</v>
      </c>
      <c r="O2626" s="4">
        <v>2</v>
      </c>
      <c r="P2626" s="4"/>
      <c r="Q2626" s="4"/>
      <c r="R2626" s="4"/>
      <c r="S2626" s="4"/>
      <c r="T2626" s="4"/>
      <c r="U2626" s="4"/>
      <c r="V2626" s="4"/>
      <c r="W2626" s="4"/>
    </row>
    <row r="2627" spans="1:245" x14ac:dyDescent="0.2">
      <c r="A2627" s="4">
        <v>50</v>
      </c>
      <c r="B2627" s="4">
        <v>0</v>
      </c>
      <c r="C2627" s="4">
        <v>0</v>
      </c>
      <c r="D2627" s="4">
        <v>1</v>
      </c>
      <c r="E2627" s="4">
        <v>206</v>
      </c>
      <c r="F2627" s="4">
        <f>ROUND(Source!T2606,O2627)</f>
        <v>0</v>
      </c>
      <c r="G2627" s="4" t="s">
        <v>112</v>
      </c>
      <c r="H2627" s="4" t="s">
        <v>113</v>
      </c>
      <c r="I2627" s="4"/>
      <c r="J2627" s="4"/>
      <c r="K2627" s="4">
        <v>206</v>
      </c>
      <c r="L2627" s="4">
        <v>20</v>
      </c>
      <c r="M2627" s="4">
        <v>3</v>
      </c>
      <c r="N2627" s="4" t="s">
        <v>3</v>
      </c>
      <c r="O2627" s="4">
        <v>2</v>
      </c>
      <c r="P2627" s="4"/>
      <c r="Q2627" s="4"/>
      <c r="R2627" s="4"/>
      <c r="S2627" s="4"/>
      <c r="T2627" s="4"/>
      <c r="U2627" s="4"/>
      <c r="V2627" s="4"/>
      <c r="W2627" s="4"/>
    </row>
    <row r="2628" spans="1:245" x14ac:dyDescent="0.2">
      <c r="A2628" s="4">
        <v>50</v>
      </c>
      <c r="B2628" s="4">
        <v>0</v>
      </c>
      <c r="C2628" s="4">
        <v>0</v>
      </c>
      <c r="D2628" s="4">
        <v>1</v>
      </c>
      <c r="E2628" s="4">
        <v>207</v>
      </c>
      <c r="F2628" s="4">
        <f>Source!U2606</f>
        <v>0</v>
      </c>
      <c r="G2628" s="4" t="s">
        <v>114</v>
      </c>
      <c r="H2628" s="4" t="s">
        <v>115</v>
      </c>
      <c r="I2628" s="4"/>
      <c r="J2628" s="4"/>
      <c r="K2628" s="4">
        <v>207</v>
      </c>
      <c r="L2628" s="4">
        <v>21</v>
      </c>
      <c r="M2628" s="4">
        <v>3</v>
      </c>
      <c r="N2628" s="4" t="s">
        <v>3</v>
      </c>
      <c r="O2628" s="4">
        <v>-1</v>
      </c>
      <c r="P2628" s="4"/>
      <c r="Q2628" s="4"/>
      <c r="R2628" s="4"/>
      <c r="S2628" s="4"/>
      <c r="T2628" s="4"/>
      <c r="U2628" s="4"/>
      <c r="V2628" s="4"/>
      <c r="W2628" s="4"/>
    </row>
    <row r="2629" spans="1:245" x14ac:dyDescent="0.2">
      <c r="A2629" s="4">
        <v>50</v>
      </c>
      <c r="B2629" s="4">
        <v>0</v>
      </c>
      <c r="C2629" s="4">
        <v>0</v>
      </c>
      <c r="D2629" s="4">
        <v>1</v>
      </c>
      <c r="E2629" s="4">
        <v>208</v>
      </c>
      <c r="F2629" s="4">
        <f>Source!V2606</f>
        <v>0</v>
      </c>
      <c r="G2629" s="4" t="s">
        <v>116</v>
      </c>
      <c r="H2629" s="4" t="s">
        <v>117</v>
      </c>
      <c r="I2629" s="4"/>
      <c r="J2629" s="4"/>
      <c r="K2629" s="4">
        <v>208</v>
      </c>
      <c r="L2629" s="4">
        <v>22</v>
      </c>
      <c r="M2629" s="4">
        <v>3</v>
      </c>
      <c r="N2629" s="4" t="s">
        <v>3</v>
      </c>
      <c r="O2629" s="4">
        <v>-1</v>
      </c>
      <c r="P2629" s="4"/>
      <c r="Q2629" s="4"/>
      <c r="R2629" s="4"/>
      <c r="S2629" s="4"/>
      <c r="T2629" s="4"/>
      <c r="U2629" s="4"/>
      <c r="V2629" s="4"/>
      <c r="W2629" s="4"/>
    </row>
    <row r="2630" spans="1:245" x14ac:dyDescent="0.2">
      <c r="A2630" s="4">
        <v>50</v>
      </c>
      <c r="B2630" s="4">
        <v>0</v>
      </c>
      <c r="C2630" s="4">
        <v>0</v>
      </c>
      <c r="D2630" s="4">
        <v>1</v>
      </c>
      <c r="E2630" s="4">
        <v>209</v>
      </c>
      <c r="F2630" s="4">
        <f>ROUND(Source!W2606,O2630)</f>
        <v>0</v>
      </c>
      <c r="G2630" s="4" t="s">
        <v>118</v>
      </c>
      <c r="H2630" s="4" t="s">
        <v>119</v>
      </c>
      <c r="I2630" s="4"/>
      <c r="J2630" s="4"/>
      <c r="K2630" s="4">
        <v>209</v>
      </c>
      <c r="L2630" s="4">
        <v>23</v>
      </c>
      <c r="M2630" s="4">
        <v>3</v>
      </c>
      <c r="N2630" s="4" t="s">
        <v>3</v>
      </c>
      <c r="O2630" s="4">
        <v>2</v>
      </c>
      <c r="P2630" s="4"/>
      <c r="Q2630" s="4"/>
      <c r="R2630" s="4"/>
      <c r="S2630" s="4"/>
      <c r="T2630" s="4"/>
      <c r="U2630" s="4"/>
      <c r="V2630" s="4"/>
      <c r="W2630" s="4"/>
    </row>
    <row r="2631" spans="1:245" x14ac:dyDescent="0.2">
      <c r="A2631" s="4">
        <v>50</v>
      </c>
      <c r="B2631" s="4">
        <v>0</v>
      </c>
      <c r="C2631" s="4">
        <v>0</v>
      </c>
      <c r="D2631" s="4">
        <v>1</v>
      </c>
      <c r="E2631" s="4">
        <v>233</v>
      </c>
      <c r="F2631" s="4">
        <f>ROUND(Source!BD2606,O2631)</f>
        <v>0</v>
      </c>
      <c r="G2631" s="4" t="s">
        <v>120</v>
      </c>
      <c r="H2631" s="4" t="s">
        <v>121</v>
      </c>
      <c r="I2631" s="4"/>
      <c r="J2631" s="4"/>
      <c r="K2631" s="4">
        <v>233</v>
      </c>
      <c r="L2631" s="4">
        <v>24</v>
      </c>
      <c r="M2631" s="4">
        <v>3</v>
      </c>
      <c r="N2631" s="4" t="s">
        <v>3</v>
      </c>
      <c r="O2631" s="4">
        <v>2</v>
      </c>
      <c r="P2631" s="4"/>
      <c r="Q2631" s="4"/>
      <c r="R2631" s="4"/>
      <c r="S2631" s="4"/>
      <c r="T2631" s="4"/>
      <c r="U2631" s="4"/>
      <c r="V2631" s="4"/>
      <c r="W2631" s="4"/>
    </row>
    <row r="2632" spans="1:245" x14ac:dyDescent="0.2">
      <c r="A2632" s="4">
        <v>50</v>
      </c>
      <c r="B2632" s="4">
        <v>0</v>
      </c>
      <c r="C2632" s="4">
        <v>0</v>
      </c>
      <c r="D2632" s="4">
        <v>1</v>
      </c>
      <c r="E2632" s="4">
        <v>210</v>
      </c>
      <c r="F2632" s="4">
        <f>ROUND(Source!X2606,O2632)</f>
        <v>0</v>
      </c>
      <c r="G2632" s="4" t="s">
        <v>122</v>
      </c>
      <c r="H2632" s="4" t="s">
        <v>123</v>
      </c>
      <c r="I2632" s="4"/>
      <c r="J2632" s="4"/>
      <c r="K2632" s="4">
        <v>210</v>
      </c>
      <c r="L2632" s="4">
        <v>25</v>
      </c>
      <c r="M2632" s="4">
        <v>3</v>
      </c>
      <c r="N2632" s="4" t="s">
        <v>3</v>
      </c>
      <c r="O2632" s="4">
        <v>2</v>
      </c>
      <c r="P2632" s="4"/>
      <c r="Q2632" s="4"/>
      <c r="R2632" s="4"/>
      <c r="S2632" s="4"/>
      <c r="T2632" s="4"/>
      <c r="U2632" s="4"/>
      <c r="V2632" s="4"/>
      <c r="W2632" s="4"/>
    </row>
    <row r="2633" spans="1:245" x14ac:dyDescent="0.2">
      <c r="A2633" s="4">
        <v>50</v>
      </c>
      <c r="B2633" s="4">
        <v>0</v>
      </c>
      <c r="C2633" s="4">
        <v>0</v>
      </c>
      <c r="D2633" s="4">
        <v>1</v>
      </c>
      <c r="E2633" s="4">
        <v>211</v>
      </c>
      <c r="F2633" s="4">
        <f>ROUND(Source!Y2606,O2633)</f>
        <v>0</v>
      </c>
      <c r="G2633" s="4" t="s">
        <v>124</v>
      </c>
      <c r="H2633" s="4" t="s">
        <v>125</v>
      </c>
      <c r="I2633" s="4"/>
      <c r="J2633" s="4"/>
      <c r="K2633" s="4">
        <v>211</v>
      </c>
      <c r="L2633" s="4">
        <v>26</v>
      </c>
      <c r="M2633" s="4">
        <v>3</v>
      </c>
      <c r="N2633" s="4" t="s">
        <v>3</v>
      </c>
      <c r="O2633" s="4">
        <v>2</v>
      </c>
      <c r="P2633" s="4"/>
      <c r="Q2633" s="4"/>
      <c r="R2633" s="4"/>
      <c r="S2633" s="4"/>
      <c r="T2633" s="4"/>
      <c r="U2633" s="4"/>
      <c r="V2633" s="4"/>
      <c r="W2633" s="4"/>
    </row>
    <row r="2634" spans="1:245" x14ac:dyDescent="0.2">
      <c r="A2634" s="4">
        <v>50</v>
      </c>
      <c r="B2634" s="4">
        <v>0</v>
      </c>
      <c r="C2634" s="4">
        <v>0</v>
      </c>
      <c r="D2634" s="4">
        <v>1</v>
      </c>
      <c r="E2634" s="4">
        <v>224</v>
      </c>
      <c r="F2634" s="4">
        <f>ROUND(Source!AR2606,O2634)</f>
        <v>0</v>
      </c>
      <c r="G2634" s="4" t="s">
        <v>126</v>
      </c>
      <c r="H2634" s="4" t="s">
        <v>127</v>
      </c>
      <c r="I2634" s="4"/>
      <c r="J2634" s="4"/>
      <c r="K2634" s="4">
        <v>224</v>
      </c>
      <c r="L2634" s="4">
        <v>27</v>
      </c>
      <c r="M2634" s="4">
        <v>3</v>
      </c>
      <c r="N2634" s="4" t="s">
        <v>3</v>
      </c>
      <c r="O2634" s="4">
        <v>2</v>
      </c>
      <c r="P2634" s="4"/>
      <c r="Q2634" s="4"/>
      <c r="R2634" s="4"/>
      <c r="S2634" s="4"/>
      <c r="T2634" s="4"/>
      <c r="U2634" s="4"/>
      <c r="V2634" s="4"/>
      <c r="W2634" s="4"/>
    </row>
    <row r="2636" spans="1:245" x14ac:dyDescent="0.2">
      <c r="A2636" s="1">
        <v>5</v>
      </c>
      <c r="B2636" s="1">
        <v>1</v>
      </c>
      <c r="C2636" s="1"/>
      <c r="D2636" s="1">
        <f>ROW(A2650)</f>
        <v>2650</v>
      </c>
      <c r="E2636" s="1"/>
      <c r="F2636" s="1" t="s">
        <v>15</v>
      </c>
      <c r="G2636" s="1" t="s">
        <v>285</v>
      </c>
      <c r="H2636" s="1" t="s">
        <v>3</v>
      </c>
      <c r="I2636" s="1">
        <v>0</v>
      </c>
      <c r="J2636" s="1"/>
      <c r="K2636" s="1">
        <v>-1</v>
      </c>
      <c r="L2636" s="1"/>
      <c r="M2636" s="1"/>
      <c r="N2636" s="1"/>
      <c r="O2636" s="1"/>
      <c r="P2636" s="1"/>
      <c r="Q2636" s="1"/>
      <c r="R2636" s="1"/>
      <c r="S2636" s="1"/>
      <c r="T2636" s="1"/>
      <c r="U2636" s="1" t="s">
        <v>3</v>
      </c>
      <c r="V2636" s="1">
        <v>0</v>
      </c>
      <c r="W2636" s="1"/>
      <c r="X2636" s="1"/>
      <c r="Y2636" s="1"/>
      <c r="Z2636" s="1"/>
      <c r="AA2636" s="1"/>
      <c r="AB2636" s="1" t="s">
        <v>3</v>
      </c>
      <c r="AC2636" s="1" t="s">
        <v>3</v>
      </c>
      <c r="AD2636" s="1" t="s">
        <v>3</v>
      </c>
      <c r="AE2636" s="1" t="s">
        <v>3</v>
      </c>
      <c r="AF2636" s="1" t="s">
        <v>3</v>
      </c>
      <c r="AG2636" s="1" t="s">
        <v>3</v>
      </c>
      <c r="AH2636" s="1"/>
      <c r="AI2636" s="1"/>
      <c r="AJ2636" s="1"/>
      <c r="AK2636" s="1"/>
      <c r="AL2636" s="1"/>
      <c r="AM2636" s="1"/>
      <c r="AN2636" s="1"/>
      <c r="AO2636" s="1"/>
      <c r="AP2636" s="1" t="s">
        <v>3</v>
      </c>
      <c r="AQ2636" s="1" t="s">
        <v>3</v>
      </c>
      <c r="AR2636" s="1" t="s">
        <v>3</v>
      </c>
      <c r="AS2636" s="1"/>
      <c r="AT2636" s="1"/>
      <c r="AU2636" s="1"/>
      <c r="AV2636" s="1"/>
      <c r="AW2636" s="1"/>
      <c r="AX2636" s="1"/>
      <c r="AY2636" s="1"/>
      <c r="AZ2636" s="1" t="s">
        <v>3</v>
      </c>
      <c r="BA2636" s="1"/>
      <c r="BB2636" s="1" t="s">
        <v>3</v>
      </c>
      <c r="BC2636" s="1" t="s">
        <v>3</v>
      </c>
      <c r="BD2636" s="1" t="s">
        <v>3</v>
      </c>
      <c r="BE2636" s="1" t="s">
        <v>3</v>
      </c>
      <c r="BF2636" s="1" t="s">
        <v>3</v>
      </c>
      <c r="BG2636" s="1" t="s">
        <v>3</v>
      </c>
      <c r="BH2636" s="1" t="s">
        <v>3</v>
      </c>
      <c r="BI2636" s="1" t="s">
        <v>3</v>
      </c>
      <c r="BJ2636" s="1" t="s">
        <v>3</v>
      </c>
      <c r="BK2636" s="1" t="s">
        <v>3</v>
      </c>
      <c r="BL2636" s="1" t="s">
        <v>3</v>
      </c>
      <c r="BM2636" s="1" t="s">
        <v>3</v>
      </c>
      <c r="BN2636" s="1" t="s">
        <v>3</v>
      </c>
      <c r="BO2636" s="1" t="s">
        <v>3</v>
      </c>
      <c r="BP2636" s="1" t="s">
        <v>3</v>
      </c>
      <c r="BQ2636" s="1"/>
      <c r="BR2636" s="1"/>
      <c r="BS2636" s="1"/>
      <c r="BT2636" s="1"/>
      <c r="BU2636" s="1"/>
      <c r="BV2636" s="1"/>
      <c r="BW2636" s="1"/>
      <c r="BX2636" s="1">
        <v>0</v>
      </c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>
        <v>0</v>
      </c>
    </row>
    <row r="2638" spans="1:245" x14ac:dyDescent="0.2">
      <c r="A2638" s="2">
        <v>52</v>
      </c>
      <c r="B2638" s="2">
        <f t="shared" ref="B2638:G2638" si="2137">B2650</f>
        <v>1</v>
      </c>
      <c r="C2638" s="2">
        <f t="shared" si="2137"/>
        <v>5</v>
      </c>
      <c r="D2638" s="2">
        <f t="shared" si="2137"/>
        <v>2636</v>
      </c>
      <c r="E2638" s="2">
        <f t="shared" si="2137"/>
        <v>0</v>
      </c>
      <c r="F2638" s="2" t="str">
        <f t="shared" si="2137"/>
        <v>Новый подраздел</v>
      </c>
      <c r="G2638" s="2" t="str">
        <f t="shared" si="2137"/>
        <v>Дорожные знаки</v>
      </c>
      <c r="H2638" s="2"/>
      <c r="I2638" s="2"/>
      <c r="J2638" s="2"/>
      <c r="K2638" s="2"/>
      <c r="L2638" s="2"/>
      <c r="M2638" s="2"/>
      <c r="N2638" s="2"/>
      <c r="O2638" s="2">
        <f t="shared" ref="O2638:AT2638" si="2138">O2650</f>
        <v>0</v>
      </c>
      <c r="P2638" s="2">
        <f t="shared" si="2138"/>
        <v>0</v>
      </c>
      <c r="Q2638" s="2">
        <f t="shared" si="2138"/>
        <v>0</v>
      </c>
      <c r="R2638" s="2">
        <f t="shared" si="2138"/>
        <v>0</v>
      </c>
      <c r="S2638" s="2">
        <f t="shared" si="2138"/>
        <v>0</v>
      </c>
      <c r="T2638" s="2">
        <f t="shared" si="2138"/>
        <v>0</v>
      </c>
      <c r="U2638" s="2">
        <f t="shared" si="2138"/>
        <v>0</v>
      </c>
      <c r="V2638" s="2">
        <f t="shared" si="2138"/>
        <v>0</v>
      </c>
      <c r="W2638" s="2">
        <f t="shared" si="2138"/>
        <v>0</v>
      </c>
      <c r="X2638" s="2">
        <f t="shared" si="2138"/>
        <v>0</v>
      </c>
      <c r="Y2638" s="2">
        <f t="shared" si="2138"/>
        <v>0</v>
      </c>
      <c r="Z2638" s="2">
        <f t="shared" si="2138"/>
        <v>0</v>
      </c>
      <c r="AA2638" s="2">
        <f t="shared" si="2138"/>
        <v>0</v>
      </c>
      <c r="AB2638" s="2">
        <f t="shared" si="2138"/>
        <v>0</v>
      </c>
      <c r="AC2638" s="2">
        <f t="shared" si="2138"/>
        <v>0</v>
      </c>
      <c r="AD2638" s="2">
        <f t="shared" si="2138"/>
        <v>0</v>
      </c>
      <c r="AE2638" s="2">
        <f t="shared" si="2138"/>
        <v>0</v>
      </c>
      <c r="AF2638" s="2">
        <f t="shared" si="2138"/>
        <v>0</v>
      </c>
      <c r="AG2638" s="2">
        <f t="shared" si="2138"/>
        <v>0</v>
      </c>
      <c r="AH2638" s="2">
        <f t="shared" si="2138"/>
        <v>0</v>
      </c>
      <c r="AI2638" s="2">
        <f t="shared" si="2138"/>
        <v>0</v>
      </c>
      <c r="AJ2638" s="2">
        <f t="shared" si="2138"/>
        <v>0</v>
      </c>
      <c r="AK2638" s="2">
        <f t="shared" si="2138"/>
        <v>0</v>
      </c>
      <c r="AL2638" s="2">
        <f t="shared" si="2138"/>
        <v>0</v>
      </c>
      <c r="AM2638" s="2">
        <f t="shared" si="2138"/>
        <v>0</v>
      </c>
      <c r="AN2638" s="2">
        <f t="shared" si="2138"/>
        <v>0</v>
      </c>
      <c r="AO2638" s="2">
        <f t="shared" si="2138"/>
        <v>0</v>
      </c>
      <c r="AP2638" s="2">
        <f t="shared" si="2138"/>
        <v>0</v>
      </c>
      <c r="AQ2638" s="2">
        <f t="shared" si="2138"/>
        <v>0</v>
      </c>
      <c r="AR2638" s="2">
        <f t="shared" si="2138"/>
        <v>0</v>
      </c>
      <c r="AS2638" s="2">
        <f t="shared" si="2138"/>
        <v>0</v>
      </c>
      <c r="AT2638" s="2">
        <f t="shared" si="2138"/>
        <v>0</v>
      </c>
      <c r="AU2638" s="2">
        <f t="shared" ref="AU2638:BZ2638" si="2139">AU2650</f>
        <v>0</v>
      </c>
      <c r="AV2638" s="2">
        <f t="shared" si="2139"/>
        <v>0</v>
      </c>
      <c r="AW2638" s="2">
        <f t="shared" si="2139"/>
        <v>0</v>
      </c>
      <c r="AX2638" s="2">
        <f t="shared" si="2139"/>
        <v>0</v>
      </c>
      <c r="AY2638" s="2">
        <f t="shared" si="2139"/>
        <v>0</v>
      </c>
      <c r="AZ2638" s="2">
        <f t="shared" si="2139"/>
        <v>0</v>
      </c>
      <c r="BA2638" s="2">
        <f t="shared" si="2139"/>
        <v>0</v>
      </c>
      <c r="BB2638" s="2">
        <f t="shared" si="2139"/>
        <v>0</v>
      </c>
      <c r="BC2638" s="2">
        <f t="shared" si="2139"/>
        <v>0</v>
      </c>
      <c r="BD2638" s="2">
        <f t="shared" si="2139"/>
        <v>0</v>
      </c>
      <c r="BE2638" s="2">
        <f t="shared" si="2139"/>
        <v>0</v>
      </c>
      <c r="BF2638" s="2">
        <f t="shared" si="2139"/>
        <v>0</v>
      </c>
      <c r="BG2638" s="2">
        <f t="shared" si="2139"/>
        <v>0</v>
      </c>
      <c r="BH2638" s="2">
        <f t="shared" si="2139"/>
        <v>0</v>
      </c>
      <c r="BI2638" s="2">
        <f t="shared" si="2139"/>
        <v>0</v>
      </c>
      <c r="BJ2638" s="2">
        <f t="shared" si="2139"/>
        <v>0</v>
      </c>
      <c r="BK2638" s="2">
        <f t="shared" si="2139"/>
        <v>0</v>
      </c>
      <c r="BL2638" s="2">
        <f t="shared" si="2139"/>
        <v>0</v>
      </c>
      <c r="BM2638" s="2">
        <f t="shared" si="2139"/>
        <v>0</v>
      </c>
      <c r="BN2638" s="2">
        <f t="shared" si="2139"/>
        <v>0</v>
      </c>
      <c r="BO2638" s="2">
        <f t="shared" si="2139"/>
        <v>0</v>
      </c>
      <c r="BP2638" s="2">
        <f t="shared" si="2139"/>
        <v>0</v>
      </c>
      <c r="BQ2638" s="2">
        <f t="shared" si="2139"/>
        <v>0</v>
      </c>
      <c r="BR2638" s="2">
        <f t="shared" si="2139"/>
        <v>0</v>
      </c>
      <c r="BS2638" s="2">
        <f t="shared" si="2139"/>
        <v>0</v>
      </c>
      <c r="BT2638" s="2">
        <f t="shared" si="2139"/>
        <v>0</v>
      </c>
      <c r="BU2638" s="2">
        <f t="shared" si="2139"/>
        <v>0</v>
      </c>
      <c r="BV2638" s="2">
        <f t="shared" si="2139"/>
        <v>0</v>
      </c>
      <c r="BW2638" s="2">
        <f t="shared" si="2139"/>
        <v>0</v>
      </c>
      <c r="BX2638" s="2">
        <f t="shared" si="2139"/>
        <v>0</v>
      </c>
      <c r="BY2638" s="2">
        <f t="shared" si="2139"/>
        <v>0</v>
      </c>
      <c r="BZ2638" s="2">
        <f t="shared" si="2139"/>
        <v>0</v>
      </c>
      <c r="CA2638" s="2">
        <f t="shared" ref="CA2638:DF2638" si="2140">CA2650</f>
        <v>0</v>
      </c>
      <c r="CB2638" s="2">
        <f t="shared" si="2140"/>
        <v>0</v>
      </c>
      <c r="CC2638" s="2">
        <f t="shared" si="2140"/>
        <v>0</v>
      </c>
      <c r="CD2638" s="2">
        <f t="shared" si="2140"/>
        <v>0</v>
      </c>
      <c r="CE2638" s="2">
        <f t="shared" si="2140"/>
        <v>0</v>
      </c>
      <c r="CF2638" s="2">
        <f t="shared" si="2140"/>
        <v>0</v>
      </c>
      <c r="CG2638" s="2">
        <f t="shared" si="2140"/>
        <v>0</v>
      </c>
      <c r="CH2638" s="2">
        <f t="shared" si="2140"/>
        <v>0</v>
      </c>
      <c r="CI2638" s="2">
        <f t="shared" si="2140"/>
        <v>0</v>
      </c>
      <c r="CJ2638" s="2">
        <f t="shared" si="2140"/>
        <v>0</v>
      </c>
      <c r="CK2638" s="2">
        <f t="shared" si="2140"/>
        <v>0</v>
      </c>
      <c r="CL2638" s="2">
        <f t="shared" si="2140"/>
        <v>0</v>
      </c>
      <c r="CM2638" s="2">
        <f t="shared" si="2140"/>
        <v>0</v>
      </c>
      <c r="CN2638" s="2">
        <f t="shared" si="2140"/>
        <v>0</v>
      </c>
      <c r="CO2638" s="2">
        <f t="shared" si="2140"/>
        <v>0</v>
      </c>
      <c r="CP2638" s="2">
        <f t="shared" si="2140"/>
        <v>0</v>
      </c>
      <c r="CQ2638" s="2">
        <f t="shared" si="2140"/>
        <v>0</v>
      </c>
      <c r="CR2638" s="2">
        <f t="shared" si="2140"/>
        <v>0</v>
      </c>
      <c r="CS2638" s="2">
        <f t="shared" si="2140"/>
        <v>0</v>
      </c>
      <c r="CT2638" s="2">
        <f t="shared" si="2140"/>
        <v>0</v>
      </c>
      <c r="CU2638" s="2">
        <f t="shared" si="2140"/>
        <v>0</v>
      </c>
      <c r="CV2638" s="2">
        <f t="shared" si="2140"/>
        <v>0</v>
      </c>
      <c r="CW2638" s="2">
        <f t="shared" si="2140"/>
        <v>0</v>
      </c>
      <c r="CX2638" s="2">
        <f t="shared" si="2140"/>
        <v>0</v>
      </c>
      <c r="CY2638" s="2">
        <f t="shared" si="2140"/>
        <v>0</v>
      </c>
      <c r="CZ2638" s="2">
        <f t="shared" si="2140"/>
        <v>0</v>
      </c>
      <c r="DA2638" s="2">
        <f t="shared" si="2140"/>
        <v>0</v>
      </c>
      <c r="DB2638" s="2">
        <f t="shared" si="2140"/>
        <v>0</v>
      </c>
      <c r="DC2638" s="2">
        <f t="shared" si="2140"/>
        <v>0</v>
      </c>
      <c r="DD2638" s="2">
        <f t="shared" si="2140"/>
        <v>0</v>
      </c>
      <c r="DE2638" s="2">
        <f t="shared" si="2140"/>
        <v>0</v>
      </c>
      <c r="DF2638" s="2">
        <f t="shared" si="2140"/>
        <v>0</v>
      </c>
      <c r="DG2638" s="3">
        <f t="shared" ref="DG2638:EL2638" si="2141">DG2650</f>
        <v>0</v>
      </c>
      <c r="DH2638" s="3">
        <f t="shared" si="2141"/>
        <v>0</v>
      </c>
      <c r="DI2638" s="3">
        <f t="shared" si="2141"/>
        <v>0</v>
      </c>
      <c r="DJ2638" s="3">
        <f t="shared" si="2141"/>
        <v>0</v>
      </c>
      <c r="DK2638" s="3">
        <f t="shared" si="2141"/>
        <v>0</v>
      </c>
      <c r="DL2638" s="3">
        <f t="shared" si="2141"/>
        <v>0</v>
      </c>
      <c r="DM2638" s="3">
        <f t="shared" si="2141"/>
        <v>0</v>
      </c>
      <c r="DN2638" s="3">
        <f t="shared" si="2141"/>
        <v>0</v>
      </c>
      <c r="DO2638" s="3">
        <f t="shared" si="2141"/>
        <v>0</v>
      </c>
      <c r="DP2638" s="3">
        <f t="shared" si="2141"/>
        <v>0</v>
      </c>
      <c r="DQ2638" s="3">
        <f t="shared" si="2141"/>
        <v>0</v>
      </c>
      <c r="DR2638" s="3">
        <f t="shared" si="2141"/>
        <v>0</v>
      </c>
      <c r="DS2638" s="3">
        <f t="shared" si="2141"/>
        <v>0</v>
      </c>
      <c r="DT2638" s="3">
        <f t="shared" si="2141"/>
        <v>0</v>
      </c>
      <c r="DU2638" s="3">
        <f t="shared" si="2141"/>
        <v>0</v>
      </c>
      <c r="DV2638" s="3">
        <f t="shared" si="2141"/>
        <v>0</v>
      </c>
      <c r="DW2638" s="3">
        <f t="shared" si="2141"/>
        <v>0</v>
      </c>
      <c r="DX2638" s="3">
        <f t="shared" si="2141"/>
        <v>0</v>
      </c>
      <c r="DY2638" s="3">
        <f t="shared" si="2141"/>
        <v>0</v>
      </c>
      <c r="DZ2638" s="3">
        <f t="shared" si="2141"/>
        <v>0</v>
      </c>
      <c r="EA2638" s="3">
        <f t="shared" si="2141"/>
        <v>0</v>
      </c>
      <c r="EB2638" s="3">
        <f t="shared" si="2141"/>
        <v>0</v>
      </c>
      <c r="EC2638" s="3">
        <f t="shared" si="2141"/>
        <v>0</v>
      </c>
      <c r="ED2638" s="3">
        <f t="shared" si="2141"/>
        <v>0</v>
      </c>
      <c r="EE2638" s="3">
        <f t="shared" si="2141"/>
        <v>0</v>
      </c>
      <c r="EF2638" s="3">
        <f t="shared" si="2141"/>
        <v>0</v>
      </c>
      <c r="EG2638" s="3">
        <f t="shared" si="2141"/>
        <v>0</v>
      </c>
      <c r="EH2638" s="3">
        <f t="shared" si="2141"/>
        <v>0</v>
      </c>
      <c r="EI2638" s="3">
        <f t="shared" si="2141"/>
        <v>0</v>
      </c>
      <c r="EJ2638" s="3">
        <f t="shared" si="2141"/>
        <v>0</v>
      </c>
      <c r="EK2638" s="3">
        <f t="shared" si="2141"/>
        <v>0</v>
      </c>
      <c r="EL2638" s="3">
        <f t="shared" si="2141"/>
        <v>0</v>
      </c>
      <c r="EM2638" s="3">
        <f t="shared" ref="EM2638:FR2638" si="2142">EM2650</f>
        <v>0</v>
      </c>
      <c r="EN2638" s="3">
        <f t="shared" si="2142"/>
        <v>0</v>
      </c>
      <c r="EO2638" s="3">
        <f t="shared" si="2142"/>
        <v>0</v>
      </c>
      <c r="EP2638" s="3">
        <f t="shared" si="2142"/>
        <v>0</v>
      </c>
      <c r="EQ2638" s="3">
        <f t="shared" si="2142"/>
        <v>0</v>
      </c>
      <c r="ER2638" s="3">
        <f t="shared" si="2142"/>
        <v>0</v>
      </c>
      <c r="ES2638" s="3">
        <f t="shared" si="2142"/>
        <v>0</v>
      </c>
      <c r="ET2638" s="3">
        <f t="shared" si="2142"/>
        <v>0</v>
      </c>
      <c r="EU2638" s="3">
        <f t="shared" si="2142"/>
        <v>0</v>
      </c>
      <c r="EV2638" s="3">
        <f t="shared" si="2142"/>
        <v>0</v>
      </c>
      <c r="EW2638" s="3">
        <f t="shared" si="2142"/>
        <v>0</v>
      </c>
      <c r="EX2638" s="3">
        <f t="shared" si="2142"/>
        <v>0</v>
      </c>
      <c r="EY2638" s="3">
        <f t="shared" si="2142"/>
        <v>0</v>
      </c>
      <c r="EZ2638" s="3">
        <f t="shared" si="2142"/>
        <v>0</v>
      </c>
      <c r="FA2638" s="3">
        <f t="shared" si="2142"/>
        <v>0</v>
      </c>
      <c r="FB2638" s="3">
        <f t="shared" si="2142"/>
        <v>0</v>
      </c>
      <c r="FC2638" s="3">
        <f t="shared" si="2142"/>
        <v>0</v>
      </c>
      <c r="FD2638" s="3">
        <f t="shared" si="2142"/>
        <v>0</v>
      </c>
      <c r="FE2638" s="3">
        <f t="shared" si="2142"/>
        <v>0</v>
      </c>
      <c r="FF2638" s="3">
        <f t="shared" si="2142"/>
        <v>0</v>
      </c>
      <c r="FG2638" s="3">
        <f t="shared" si="2142"/>
        <v>0</v>
      </c>
      <c r="FH2638" s="3">
        <f t="shared" si="2142"/>
        <v>0</v>
      </c>
      <c r="FI2638" s="3">
        <f t="shared" si="2142"/>
        <v>0</v>
      </c>
      <c r="FJ2638" s="3">
        <f t="shared" si="2142"/>
        <v>0</v>
      </c>
      <c r="FK2638" s="3">
        <f t="shared" si="2142"/>
        <v>0</v>
      </c>
      <c r="FL2638" s="3">
        <f t="shared" si="2142"/>
        <v>0</v>
      </c>
      <c r="FM2638" s="3">
        <f t="shared" si="2142"/>
        <v>0</v>
      </c>
      <c r="FN2638" s="3">
        <f t="shared" si="2142"/>
        <v>0</v>
      </c>
      <c r="FO2638" s="3">
        <f t="shared" si="2142"/>
        <v>0</v>
      </c>
      <c r="FP2638" s="3">
        <f t="shared" si="2142"/>
        <v>0</v>
      </c>
      <c r="FQ2638" s="3">
        <f t="shared" si="2142"/>
        <v>0</v>
      </c>
      <c r="FR2638" s="3">
        <f t="shared" si="2142"/>
        <v>0</v>
      </c>
      <c r="FS2638" s="3">
        <f t="shared" ref="FS2638:GX2638" si="2143">FS2650</f>
        <v>0</v>
      </c>
      <c r="FT2638" s="3">
        <f t="shared" si="2143"/>
        <v>0</v>
      </c>
      <c r="FU2638" s="3">
        <f t="shared" si="2143"/>
        <v>0</v>
      </c>
      <c r="FV2638" s="3">
        <f t="shared" si="2143"/>
        <v>0</v>
      </c>
      <c r="FW2638" s="3">
        <f t="shared" si="2143"/>
        <v>0</v>
      </c>
      <c r="FX2638" s="3">
        <f t="shared" si="2143"/>
        <v>0</v>
      </c>
      <c r="FY2638" s="3">
        <f t="shared" si="2143"/>
        <v>0</v>
      </c>
      <c r="FZ2638" s="3">
        <f t="shared" si="2143"/>
        <v>0</v>
      </c>
      <c r="GA2638" s="3">
        <f t="shared" si="2143"/>
        <v>0</v>
      </c>
      <c r="GB2638" s="3">
        <f t="shared" si="2143"/>
        <v>0</v>
      </c>
      <c r="GC2638" s="3">
        <f t="shared" si="2143"/>
        <v>0</v>
      </c>
      <c r="GD2638" s="3">
        <f t="shared" si="2143"/>
        <v>0</v>
      </c>
      <c r="GE2638" s="3">
        <f t="shared" si="2143"/>
        <v>0</v>
      </c>
      <c r="GF2638" s="3">
        <f t="shared" si="2143"/>
        <v>0</v>
      </c>
      <c r="GG2638" s="3">
        <f t="shared" si="2143"/>
        <v>0</v>
      </c>
      <c r="GH2638" s="3">
        <f t="shared" si="2143"/>
        <v>0</v>
      </c>
      <c r="GI2638" s="3">
        <f t="shared" si="2143"/>
        <v>0</v>
      </c>
      <c r="GJ2638" s="3">
        <f t="shared" si="2143"/>
        <v>0</v>
      </c>
      <c r="GK2638" s="3">
        <f t="shared" si="2143"/>
        <v>0</v>
      </c>
      <c r="GL2638" s="3">
        <f t="shared" si="2143"/>
        <v>0</v>
      </c>
      <c r="GM2638" s="3">
        <f t="shared" si="2143"/>
        <v>0</v>
      </c>
      <c r="GN2638" s="3">
        <f t="shared" si="2143"/>
        <v>0</v>
      </c>
      <c r="GO2638" s="3">
        <f t="shared" si="2143"/>
        <v>0</v>
      </c>
      <c r="GP2638" s="3">
        <f t="shared" si="2143"/>
        <v>0</v>
      </c>
      <c r="GQ2638" s="3">
        <f t="shared" si="2143"/>
        <v>0</v>
      </c>
      <c r="GR2638" s="3">
        <f t="shared" si="2143"/>
        <v>0</v>
      </c>
      <c r="GS2638" s="3">
        <f t="shared" si="2143"/>
        <v>0</v>
      </c>
      <c r="GT2638" s="3">
        <f t="shared" si="2143"/>
        <v>0</v>
      </c>
      <c r="GU2638" s="3">
        <f t="shared" si="2143"/>
        <v>0</v>
      </c>
      <c r="GV2638" s="3">
        <f t="shared" si="2143"/>
        <v>0</v>
      </c>
      <c r="GW2638" s="3">
        <f t="shared" si="2143"/>
        <v>0</v>
      </c>
      <c r="GX2638" s="3">
        <f t="shared" si="2143"/>
        <v>0</v>
      </c>
    </row>
    <row r="2640" spans="1:245" x14ac:dyDescent="0.2">
      <c r="A2640">
        <v>17</v>
      </c>
      <c r="B2640">
        <v>1</v>
      </c>
      <c r="C2640">
        <f>ROW(SmtRes!A892)</f>
        <v>892</v>
      </c>
      <c r="D2640">
        <f>ROW(EtalonRes!A856)</f>
        <v>856</v>
      </c>
      <c r="E2640" t="s">
        <v>173</v>
      </c>
      <c r="F2640" t="s">
        <v>214</v>
      </c>
      <c r="G2640" t="s">
        <v>215</v>
      </c>
      <c r="H2640" t="s">
        <v>216</v>
      </c>
      <c r="I2640">
        <v>0</v>
      </c>
      <c r="J2640">
        <v>0</v>
      </c>
      <c r="O2640">
        <f t="shared" ref="O2640:O2648" si="2144">ROUND(CP2640,2)</f>
        <v>0</v>
      </c>
      <c r="P2640">
        <f t="shared" ref="P2640:P2648" si="2145">ROUND(CQ2640*I2640,2)</f>
        <v>0</v>
      </c>
      <c r="Q2640">
        <f t="shared" ref="Q2640:Q2648" si="2146">ROUND(CR2640*I2640,2)</f>
        <v>0</v>
      </c>
      <c r="R2640">
        <f t="shared" ref="R2640:R2648" si="2147">ROUND(CS2640*I2640,2)</f>
        <v>0</v>
      </c>
      <c r="S2640">
        <f t="shared" ref="S2640:S2648" si="2148">ROUND(CT2640*I2640,2)</f>
        <v>0</v>
      </c>
      <c r="T2640">
        <f t="shared" ref="T2640:T2648" si="2149">ROUND(CU2640*I2640,2)</f>
        <v>0</v>
      </c>
      <c r="U2640">
        <f t="shared" ref="U2640:U2648" si="2150">CV2640*I2640</f>
        <v>0</v>
      </c>
      <c r="V2640">
        <f t="shared" ref="V2640:V2648" si="2151">CW2640*I2640</f>
        <v>0</v>
      </c>
      <c r="W2640">
        <f t="shared" ref="W2640:W2648" si="2152">ROUND(CX2640*I2640,2)</f>
        <v>0</v>
      </c>
      <c r="X2640">
        <f t="shared" ref="X2640:X2648" si="2153">ROUND(CY2640,2)</f>
        <v>0</v>
      </c>
      <c r="Y2640">
        <f t="shared" ref="Y2640:Y2648" si="2154">ROUND(CZ2640,2)</f>
        <v>0</v>
      </c>
      <c r="AA2640">
        <v>52421674</v>
      </c>
      <c r="AB2640">
        <f t="shared" ref="AB2640:AB2648" si="2155">ROUND((AC2640+AD2640+AF2640),6)</f>
        <v>17395.044000000002</v>
      </c>
      <c r="AC2640">
        <f>ROUND(((ES2640*0)),6)</f>
        <v>0</v>
      </c>
      <c r="AD2640">
        <f>ROUND(((((ET2640*0.2))-((EU2640*0.2)))+AE2640),6)</f>
        <v>3545.4659999999999</v>
      </c>
      <c r="AE2640">
        <f>ROUND(((EU2640*0.2)),6)</f>
        <v>1752.2439999999999</v>
      </c>
      <c r="AF2640">
        <f>ROUND(((EV2640*0.2)),6)</f>
        <v>13849.578</v>
      </c>
      <c r="AG2640">
        <f t="shared" ref="AG2640:AG2648" si="2156">ROUND((AP2640),6)</f>
        <v>0</v>
      </c>
      <c r="AH2640">
        <f>((EW2640*0.2))</f>
        <v>68.50800000000001</v>
      </c>
      <c r="AI2640">
        <f>((EX2640*0.2))</f>
        <v>0</v>
      </c>
      <c r="AJ2640">
        <f t="shared" ref="AJ2640:AJ2648" si="2157">(AS2640)</f>
        <v>0</v>
      </c>
      <c r="AK2640">
        <v>272625.28000000003</v>
      </c>
      <c r="AL2640">
        <v>185650.06</v>
      </c>
      <c r="AM2640">
        <v>17727.330000000002</v>
      </c>
      <c r="AN2640">
        <v>8761.2199999999993</v>
      </c>
      <c r="AO2640">
        <v>69247.89</v>
      </c>
      <c r="AP2640">
        <v>0</v>
      </c>
      <c r="AQ2640">
        <v>342.54</v>
      </c>
      <c r="AR2640">
        <v>0</v>
      </c>
      <c r="AS2640">
        <v>0</v>
      </c>
      <c r="AT2640">
        <v>70</v>
      </c>
      <c r="AU2640">
        <v>10</v>
      </c>
      <c r="AV2640">
        <v>1</v>
      </c>
      <c r="AW2640">
        <v>1</v>
      </c>
      <c r="AZ2640">
        <v>1</v>
      </c>
      <c r="BA2640">
        <v>1</v>
      </c>
      <c r="BB2640">
        <v>1</v>
      </c>
      <c r="BC2640">
        <v>1</v>
      </c>
      <c r="BD2640" t="s">
        <v>3</v>
      </c>
      <c r="BE2640" t="s">
        <v>3</v>
      </c>
      <c r="BF2640" t="s">
        <v>3</v>
      </c>
      <c r="BG2640" t="s">
        <v>3</v>
      </c>
      <c r="BH2640">
        <v>0</v>
      </c>
      <c r="BI2640">
        <v>4</v>
      </c>
      <c r="BJ2640" t="s">
        <v>217</v>
      </c>
      <c r="BM2640">
        <v>0</v>
      </c>
      <c r="BN2640">
        <v>0</v>
      </c>
      <c r="BO2640" t="s">
        <v>3</v>
      </c>
      <c r="BP2640">
        <v>0</v>
      </c>
      <c r="BQ2640">
        <v>1</v>
      </c>
      <c r="BR2640">
        <v>0</v>
      </c>
      <c r="BS2640">
        <v>1</v>
      </c>
      <c r="BT2640">
        <v>1</v>
      </c>
      <c r="BU2640">
        <v>1</v>
      </c>
      <c r="BV2640">
        <v>1</v>
      </c>
      <c r="BW2640">
        <v>1</v>
      </c>
      <c r="BX2640">
        <v>1</v>
      </c>
      <c r="BY2640" t="s">
        <v>3</v>
      </c>
      <c r="BZ2640">
        <v>70</v>
      </c>
      <c r="CA2640">
        <v>10</v>
      </c>
      <c r="CE2640">
        <v>0</v>
      </c>
      <c r="CF2640">
        <v>0</v>
      </c>
      <c r="CG2640">
        <v>0</v>
      </c>
      <c r="CM2640">
        <v>0</v>
      </c>
      <c r="CN2640" t="s">
        <v>764</v>
      </c>
      <c r="CO2640">
        <v>0</v>
      </c>
      <c r="CP2640">
        <f t="shared" ref="CP2640:CP2648" si="2158">(P2640+Q2640+S2640)</f>
        <v>0</v>
      </c>
      <c r="CQ2640">
        <f t="shared" ref="CQ2640:CQ2648" si="2159">(AC2640*BC2640*AW2640)</f>
        <v>0</v>
      </c>
      <c r="CR2640">
        <f>(((((ET2640*0.2))*BB2640-((EU2640*0.2))*BS2640)+AE2640*BS2640)*AV2640)</f>
        <v>3545.4660000000003</v>
      </c>
      <c r="CS2640">
        <f t="shared" ref="CS2640:CS2648" si="2160">(AE2640*BS2640*AV2640)</f>
        <v>1752.2439999999999</v>
      </c>
      <c r="CT2640">
        <f t="shared" ref="CT2640:CT2648" si="2161">(AF2640*BA2640*AV2640)</f>
        <v>13849.578</v>
      </c>
      <c r="CU2640">
        <f t="shared" ref="CU2640:CU2648" si="2162">AG2640</f>
        <v>0</v>
      </c>
      <c r="CV2640">
        <f t="shared" ref="CV2640:CV2648" si="2163">(AH2640*AV2640)</f>
        <v>68.50800000000001</v>
      </c>
      <c r="CW2640">
        <f t="shared" ref="CW2640:CW2648" si="2164">AI2640</f>
        <v>0</v>
      </c>
      <c r="CX2640">
        <f t="shared" ref="CX2640:CX2648" si="2165">AJ2640</f>
        <v>0</v>
      </c>
      <c r="CY2640">
        <f t="shared" ref="CY2640:CY2648" si="2166">((S2640*BZ2640)/100)</f>
        <v>0</v>
      </c>
      <c r="CZ2640">
        <f t="shared" ref="CZ2640:CZ2648" si="2167">((S2640*CA2640)/100)</f>
        <v>0</v>
      </c>
      <c r="DC2640" t="s">
        <v>3</v>
      </c>
      <c r="DD2640" t="s">
        <v>287</v>
      </c>
      <c r="DE2640" t="s">
        <v>288</v>
      </c>
      <c r="DF2640" t="s">
        <v>288</v>
      </c>
      <c r="DG2640" t="s">
        <v>288</v>
      </c>
      <c r="DH2640" t="s">
        <v>3</v>
      </c>
      <c r="DI2640" t="s">
        <v>288</v>
      </c>
      <c r="DJ2640" t="s">
        <v>288</v>
      </c>
      <c r="DK2640" t="s">
        <v>3</v>
      </c>
      <c r="DL2640" t="s">
        <v>3</v>
      </c>
      <c r="DM2640" t="s">
        <v>3</v>
      </c>
      <c r="DN2640">
        <v>0</v>
      </c>
      <c r="DO2640">
        <v>0</v>
      </c>
      <c r="DP2640">
        <v>1</v>
      </c>
      <c r="DQ2640">
        <v>1</v>
      </c>
      <c r="DU2640">
        <v>1010</v>
      </c>
      <c r="DV2640" t="s">
        <v>216</v>
      </c>
      <c r="DW2640" t="s">
        <v>216</v>
      </c>
      <c r="DX2640">
        <v>100</v>
      </c>
      <c r="EE2640">
        <v>51482689</v>
      </c>
      <c r="EF2640">
        <v>1</v>
      </c>
      <c r="EG2640" t="s">
        <v>21</v>
      </c>
      <c r="EH2640">
        <v>0</v>
      </c>
      <c r="EI2640" t="s">
        <v>3</v>
      </c>
      <c r="EJ2640">
        <v>4</v>
      </c>
      <c r="EK2640">
        <v>0</v>
      </c>
      <c r="EL2640" t="s">
        <v>22</v>
      </c>
      <c r="EM2640" t="s">
        <v>23</v>
      </c>
      <c r="EO2640" t="s">
        <v>289</v>
      </c>
      <c r="EQ2640">
        <v>0</v>
      </c>
      <c r="ER2640">
        <v>272625.28000000003</v>
      </c>
      <c r="ES2640">
        <v>185650.06</v>
      </c>
      <c r="ET2640">
        <v>17727.330000000002</v>
      </c>
      <c r="EU2640">
        <v>8761.2199999999993</v>
      </c>
      <c r="EV2640">
        <v>69247.89</v>
      </c>
      <c r="EW2640">
        <v>342.54</v>
      </c>
      <c r="EX2640">
        <v>0</v>
      </c>
      <c r="EY2640">
        <v>0</v>
      </c>
      <c r="FQ2640">
        <v>0</v>
      </c>
      <c r="FR2640">
        <f t="shared" ref="FR2640:FR2648" si="2168">ROUND(IF(AND(BH2640=3,BI2640=3),P2640,0),2)</f>
        <v>0</v>
      </c>
      <c r="FS2640">
        <v>0</v>
      </c>
      <c r="FX2640">
        <v>70</v>
      </c>
      <c r="FY2640">
        <v>10</v>
      </c>
      <c r="GA2640" t="s">
        <v>3</v>
      </c>
      <c r="GD2640">
        <v>0</v>
      </c>
      <c r="GF2640">
        <v>801305787</v>
      </c>
      <c r="GG2640">
        <v>2</v>
      </c>
      <c r="GH2640">
        <v>1</v>
      </c>
      <c r="GI2640">
        <v>-2</v>
      </c>
      <c r="GJ2640">
        <v>0</v>
      </c>
      <c r="GK2640">
        <f>ROUND(R2640*(R12)/100,2)</f>
        <v>0</v>
      </c>
      <c r="GL2640">
        <f t="shared" ref="GL2640:GL2648" si="2169">ROUND(IF(AND(BH2640=3,BI2640=3,FS2640&lt;&gt;0),P2640,0),2)</f>
        <v>0</v>
      </c>
      <c r="GM2640">
        <f t="shared" ref="GM2640:GM2648" si="2170">ROUND(O2640+X2640+Y2640+GK2640,2)+GX2640</f>
        <v>0</v>
      </c>
      <c r="GN2640">
        <f t="shared" ref="GN2640:GN2648" si="2171">IF(OR(BI2640=0,BI2640=1),ROUND(O2640+X2640+Y2640+GK2640,2),0)</f>
        <v>0</v>
      </c>
      <c r="GO2640">
        <f t="shared" ref="GO2640:GO2648" si="2172">IF(BI2640=2,ROUND(O2640+X2640+Y2640+GK2640,2),0)</f>
        <v>0</v>
      </c>
      <c r="GP2640">
        <f t="shared" ref="GP2640:GP2648" si="2173">IF(BI2640=4,ROUND(O2640+X2640+Y2640+GK2640,2)+GX2640,0)</f>
        <v>0</v>
      </c>
      <c r="GR2640">
        <v>0</v>
      </c>
      <c r="GS2640">
        <v>3</v>
      </c>
      <c r="GT2640">
        <v>0</v>
      </c>
      <c r="GU2640" t="s">
        <v>3</v>
      </c>
      <c r="GV2640">
        <f t="shared" ref="GV2640:GV2648" si="2174">ROUND((GT2640),6)</f>
        <v>0</v>
      </c>
      <c r="GW2640">
        <v>1</v>
      </c>
      <c r="GX2640">
        <f t="shared" ref="GX2640:GX2648" si="2175">ROUND(HC2640*I2640,2)</f>
        <v>0</v>
      </c>
      <c r="HA2640">
        <v>0</v>
      </c>
      <c r="HB2640">
        <v>0</v>
      </c>
      <c r="HC2640">
        <f t="shared" ref="HC2640:HC2648" si="2176">GV2640*GW2640</f>
        <v>0</v>
      </c>
      <c r="HE2640" t="s">
        <v>3</v>
      </c>
      <c r="HF2640" t="s">
        <v>3</v>
      </c>
      <c r="IK2640">
        <f t="shared" ref="IK2640:IK2648" si="2177">ROUND(GM2640*1.2,2)</f>
        <v>0</v>
      </c>
    </row>
    <row r="2641" spans="1:245" x14ac:dyDescent="0.2">
      <c r="A2641">
        <v>17</v>
      </c>
      <c r="B2641">
        <v>1</v>
      </c>
      <c r="C2641">
        <f>ROW(SmtRes!A894)</f>
        <v>894</v>
      </c>
      <c r="D2641">
        <f>ROW(EtalonRes!A859)</f>
        <v>859</v>
      </c>
      <c r="E2641" t="s">
        <v>176</v>
      </c>
      <c r="F2641" t="s">
        <v>230</v>
      </c>
      <c r="G2641" t="s">
        <v>231</v>
      </c>
      <c r="H2641" t="s">
        <v>216</v>
      </c>
      <c r="I2641">
        <v>0</v>
      </c>
      <c r="J2641">
        <v>0</v>
      </c>
      <c r="O2641">
        <f t="shared" si="2144"/>
        <v>0</v>
      </c>
      <c r="P2641">
        <f t="shared" si="2145"/>
        <v>0</v>
      </c>
      <c r="Q2641">
        <f t="shared" si="2146"/>
        <v>0</v>
      </c>
      <c r="R2641">
        <f t="shared" si="2147"/>
        <v>0</v>
      </c>
      <c r="S2641">
        <f t="shared" si="2148"/>
        <v>0</v>
      </c>
      <c r="T2641">
        <f t="shared" si="2149"/>
        <v>0</v>
      </c>
      <c r="U2641">
        <f t="shared" si="2150"/>
        <v>0</v>
      </c>
      <c r="V2641">
        <f t="shared" si="2151"/>
        <v>0</v>
      </c>
      <c r="W2641">
        <f t="shared" si="2152"/>
        <v>0</v>
      </c>
      <c r="X2641">
        <f t="shared" si="2153"/>
        <v>0</v>
      </c>
      <c r="Y2641">
        <f t="shared" si="2154"/>
        <v>0</v>
      </c>
      <c r="AA2641">
        <v>52421674</v>
      </c>
      <c r="AB2641">
        <f t="shared" si="2155"/>
        <v>3698.6619999999998</v>
      </c>
      <c r="AC2641">
        <f>ROUND(((ES2641*0)),6)</f>
        <v>0</v>
      </c>
      <c r="AD2641">
        <f>ROUND(((((ET2641*0.2))-((EU2641*0.2)))+AE2641),6)</f>
        <v>0</v>
      </c>
      <c r="AE2641">
        <f>ROUND(((EU2641*0.2)),6)</f>
        <v>0</v>
      </c>
      <c r="AF2641">
        <f>ROUND(((EV2641*0.2)),6)</f>
        <v>3698.6619999999998</v>
      </c>
      <c r="AG2641">
        <f t="shared" si="2156"/>
        <v>0</v>
      </c>
      <c r="AH2641">
        <f>((EW2641*0.2))</f>
        <v>15.87</v>
      </c>
      <c r="AI2641">
        <f>((EX2641*0.2))</f>
        <v>0</v>
      </c>
      <c r="AJ2641">
        <f t="shared" si="2157"/>
        <v>0</v>
      </c>
      <c r="AK2641">
        <v>31214.31</v>
      </c>
      <c r="AL2641">
        <v>12721</v>
      </c>
      <c r="AM2641">
        <v>0</v>
      </c>
      <c r="AN2641">
        <v>0</v>
      </c>
      <c r="AO2641">
        <v>18493.310000000001</v>
      </c>
      <c r="AP2641">
        <v>0</v>
      </c>
      <c r="AQ2641">
        <v>79.349999999999994</v>
      </c>
      <c r="AR2641">
        <v>0</v>
      </c>
      <c r="AS2641">
        <v>0</v>
      </c>
      <c r="AT2641">
        <v>70</v>
      </c>
      <c r="AU2641">
        <v>10</v>
      </c>
      <c r="AV2641">
        <v>1</v>
      </c>
      <c r="AW2641">
        <v>1</v>
      </c>
      <c r="AZ2641">
        <v>1</v>
      </c>
      <c r="BA2641">
        <v>1</v>
      </c>
      <c r="BB2641">
        <v>1</v>
      </c>
      <c r="BC2641">
        <v>1</v>
      </c>
      <c r="BD2641" t="s">
        <v>3</v>
      </c>
      <c r="BE2641" t="s">
        <v>3</v>
      </c>
      <c r="BF2641" t="s">
        <v>3</v>
      </c>
      <c r="BG2641" t="s">
        <v>3</v>
      </c>
      <c r="BH2641">
        <v>0</v>
      </c>
      <c r="BI2641">
        <v>4</v>
      </c>
      <c r="BJ2641" t="s">
        <v>232</v>
      </c>
      <c r="BM2641">
        <v>0</v>
      </c>
      <c r="BN2641">
        <v>0</v>
      </c>
      <c r="BO2641" t="s">
        <v>3</v>
      </c>
      <c r="BP2641">
        <v>0</v>
      </c>
      <c r="BQ2641">
        <v>1</v>
      </c>
      <c r="BR2641">
        <v>0</v>
      </c>
      <c r="BS2641">
        <v>1</v>
      </c>
      <c r="BT2641">
        <v>1</v>
      </c>
      <c r="BU2641">
        <v>1</v>
      </c>
      <c r="BV2641">
        <v>1</v>
      </c>
      <c r="BW2641">
        <v>1</v>
      </c>
      <c r="BX2641">
        <v>1</v>
      </c>
      <c r="BY2641" t="s">
        <v>3</v>
      </c>
      <c r="BZ2641">
        <v>70</v>
      </c>
      <c r="CA2641">
        <v>10</v>
      </c>
      <c r="CE2641">
        <v>0</v>
      </c>
      <c r="CF2641">
        <v>0</v>
      </c>
      <c r="CG2641">
        <v>0</v>
      </c>
      <c r="CM2641">
        <v>0</v>
      </c>
      <c r="CN2641" t="s">
        <v>764</v>
      </c>
      <c r="CO2641">
        <v>0</v>
      </c>
      <c r="CP2641">
        <f t="shared" si="2158"/>
        <v>0</v>
      </c>
      <c r="CQ2641">
        <f t="shared" si="2159"/>
        <v>0</v>
      </c>
      <c r="CR2641">
        <f>(((((ET2641*0.2))*BB2641-((EU2641*0.2))*BS2641)+AE2641*BS2641)*AV2641)</f>
        <v>0</v>
      </c>
      <c r="CS2641">
        <f t="shared" si="2160"/>
        <v>0</v>
      </c>
      <c r="CT2641">
        <f t="shared" si="2161"/>
        <v>3698.6619999999998</v>
      </c>
      <c r="CU2641">
        <f t="shared" si="2162"/>
        <v>0</v>
      </c>
      <c r="CV2641">
        <f t="shared" si="2163"/>
        <v>15.87</v>
      </c>
      <c r="CW2641">
        <f t="shared" si="2164"/>
        <v>0</v>
      </c>
      <c r="CX2641">
        <f t="shared" si="2165"/>
        <v>0</v>
      </c>
      <c r="CY2641">
        <f t="shared" si="2166"/>
        <v>0</v>
      </c>
      <c r="CZ2641">
        <f t="shared" si="2167"/>
        <v>0</v>
      </c>
      <c r="DC2641" t="s">
        <v>3</v>
      </c>
      <c r="DD2641" t="s">
        <v>287</v>
      </c>
      <c r="DE2641" t="s">
        <v>288</v>
      </c>
      <c r="DF2641" t="s">
        <v>288</v>
      </c>
      <c r="DG2641" t="s">
        <v>288</v>
      </c>
      <c r="DH2641" t="s">
        <v>3</v>
      </c>
      <c r="DI2641" t="s">
        <v>288</v>
      </c>
      <c r="DJ2641" t="s">
        <v>288</v>
      </c>
      <c r="DK2641" t="s">
        <v>3</v>
      </c>
      <c r="DL2641" t="s">
        <v>3</v>
      </c>
      <c r="DM2641" t="s">
        <v>3</v>
      </c>
      <c r="DN2641">
        <v>0</v>
      </c>
      <c r="DO2641">
        <v>0</v>
      </c>
      <c r="DP2641">
        <v>1</v>
      </c>
      <c r="DQ2641">
        <v>1</v>
      </c>
      <c r="DU2641">
        <v>1010</v>
      </c>
      <c r="DV2641" t="s">
        <v>216</v>
      </c>
      <c r="DW2641" t="s">
        <v>216</v>
      </c>
      <c r="DX2641">
        <v>100</v>
      </c>
      <c r="EE2641">
        <v>51482689</v>
      </c>
      <c r="EF2641">
        <v>1</v>
      </c>
      <c r="EG2641" t="s">
        <v>21</v>
      </c>
      <c r="EH2641">
        <v>0</v>
      </c>
      <c r="EI2641" t="s">
        <v>3</v>
      </c>
      <c r="EJ2641">
        <v>4</v>
      </c>
      <c r="EK2641">
        <v>0</v>
      </c>
      <c r="EL2641" t="s">
        <v>22</v>
      </c>
      <c r="EM2641" t="s">
        <v>23</v>
      </c>
      <c r="EO2641" t="s">
        <v>289</v>
      </c>
      <c r="EQ2641">
        <v>0</v>
      </c>
      <c r="ER2641">
        <v>31214.31</v>
      </c>
      <c r="ES2641">
        <v>12721</v>
      </c>
      <c r="ET2641">
        <v>0</v>
      </c>
      <c r="EU2641">
        <v>0</v>
      </c>
      <c r="EV2641">
        <v>18493.310000000001</v>
      </c>
      <c r="EW2641">
        <v>79.349999999999994</v>
      </c>
      <c r="EX2641">
        <v>0</v>
      </c>
      <c r="EY2641">
        <v>0</v>
      </c>
      <c r="FQ2641">
        <v>0</v>
      </c>
      <c r="FR2641">
        <f t="shared" si="2168"/>
        <v>0</v>
      </c>
      <c r="FS2641">
        <v>0</v>
      </c>
      <c r="FX2641">
        <v>70</v>
      </c>
      <c r="FY2641">
        <v>10</v>
      </c>
      <c r="GA2641" t="s">
        <v>3</v>
      </c>
      <c r="GD2641">
        <v>0</v>
      </c>
      <c r="GF2641">
        <v>1905416798</v>
      </c>
      <c r="GG2641">
        <v>2</v>
      </c>
      <c r="GH2641">
        <v>1</v>
      </c>
      <c r="GI2641">
        <v>-2</v>
      </c>
      <c r="GJ2641">
        <v>0</v>
      </c>
      <c r="GK2641">
        <f>ROUND(R2641*(R12)/100,2)</f>
        <v>0</v>
      </c>
      <c r="GL2641">
        <f t="shared" si="2169"/>
        <v>0</v>
      </c>
      <c r="GM2641">
        <f t="shared" si="2170"/>
        <v>0</v>
      </c>
      <c r="GN2641">
        <f t="shared" si="2171"/>
        <v>0</v>
      </c>
      <c r="GO2641">
        <f t="shared" si="2172"/>
        <v>0</v>
      </c>
      <c r="GP2641">
        <f t="shared" si="2173"/>
        <v>0</v>
      </c>
      <c r="GR2641">
        <v>0</v>
      </c>
      <c r="GS2641">
        <v>3</v>
      </c>
      <c r="GT2641">
        <v>0</v>
      </c>
      <c r="GU2641" t="s">
        <v>3</v>
      </c>
      <c r="GV2641">
        <f t="shared" si="2174"/>
        <v>0</v>
      </c>
      <c r="GW2641">
        <v>1</v>
      </c>
      <c r="GX2641">
        <f t="shared" si="2175"/>
        <v>0</v>
      </c>
      <c r="HA2641">
        <v>0</v>
      </c>
      <c r="HB2641">
        <v>0</v>
      </c>
      <c r="HC2641">
        <f t="shared" si="2176"/>
        <v>0</v>
      </c>
      <c r="HE2641" t="s">
        <v>3</v>
      </c>
      <c r="HF2641" t="s">
        <v>3</v>
      </c>
      <c r="IK2641">
        <f t="shared" si="2177"/>
        <v>0</v>
      </c>
    </row>
    <row r="2642" spans="1:245" x14ac:dyDescent="0.2">
      <c r="A2642">
        <v>17</v>
      </c>
      <c r="B2642">
        <v>1</v>
      </c>
      <c r="C2642">
        <f>ROW(SmtRes!A898)</f>
        <v>898</v>
      </c>
      <c r="D2642">
        <f>ROW(EtalonRes!A864)</f>
        <v>864</v>
      </c>
      <c r="E2642" t="s">
        <v>181</v>
      </c>
      <c r="F2642" t="s">
        <v>214</v>
      </c>
      <c r="G2642" t="s">
        <v>215</v>
      </c>
      <c r="H2642" t="s">
        <v>216</v>
      </c>
      <c r="I2642">
        <v>0</v>
      </c>
      <c r="J2642">
        <v>0</v>
      </c>
      <c r="O2642">
        <f t="shared" si="2144"/>
        <v>0</v>
      </c>
      <c r="P2642">
        <f t="shared" si="2145"/>
        <v>0</v>
      </c>
      <c r="Q2642">
        <f t="shared" si="2146"/>
        <v>0</v>
      </c>
      <c r="R2642">
        <f t="shared" si="2147"/>
        <v>0</v>
      </c>
      <c r="S2642">
        <f t="shared" si="2148"/>
        <v>0</v>
      </c>
      <c r="T2642">
        <f t="shared" si="2149"/>
        <v>0</v>
      </c>
      <c r="U2642">
        <f t="shared" si="2150"/>
        <v>0</v>
      </c>
      <c r="V2642">
        <f t="shared" si="2151"/>
        <v>0</v>
      </c>
      <c r="W2642">
        <f t="shared" si="2152"/>
        <v>0</v>
      </c>
      <c r="X2642">
        <f t="shared" si="2153"/>
        <v>0</v>
      </c>
      <c r="Y2642">
        <f t="shared" si="2154"/>
        <v>0</v>
      </c>
      <c r="AA2642">
        <v>52421674</v>
      </c>
      <c r="AB2642">
        <f t="shared" si="2155"/>
        <v>272625.28000000003</v>
      </c>
      <c r="AC2642">
        <f t="shared" ref="AC2642:AC2648" si="2178">ROUND((ES2642),6)</f>
        <v>185650.06</v>
      </c>
      <c r="AD2642">
        <f t="shared" ref="AD2642:AD2648" si="2179">ROUND((((ET2642)-(EU2642))+AE2642),6)</f>
        <v>17727.330000000002</v>
      </c>
      <c r="AE2642">
        <f t="shared" ref="AE2642:AF2648" si="2180">ROUND((EU2642),6)</f>
        <v>8761.2199999999993</v>
      </c>
      <c r="AF2642">
        <f t="shared" si="2180"/>
        <v>69247.89</v>
      </c>
      <c r="AG2642">
        <f t="shared" si="2156"/>
        <v>0</v>
      </c>
      <c r="AH2642">
        <f t="shared" ref="AH2642:AI2648" si="2181">(EW2642)</f>
        <v>342.54</v>
      </c>
      <c r="AI2642">
        <f t="shared" si="2181"/>
        <v>0</v>
      </c>
      <c r="AJ2642">
        <f t="shared" si="2157"/>
        <v>0</v>
      </c>
      <c r="AK2642">
        <v>272625.28000000003</v>
      </c>
      <c r="AL2642">
        <v>185650.06</v>
      </c>
      <c r="AM2642">
        <v>17727.330000000002</v>
      </c>
      <c r="AN2642">
        <v>8761.2199999999993</v>
      </c>
      <c r="AO2642">
        <v>69247.89</v>
      </c>
      <c r="AP2642">
        <v>0</v>
      </c>
      <c r="AQ2642">
        <v>342.54</v>
      </c>
      <c r="AR2642">
        <v>0</v>
      </c>
      <c r="AS2642">
        <v>0</v>
      </c>
      <c r="AT2642">
        <v>70</v>
      </c>
      <c r="AU2642">
        <v>10</v>
      </c>
      <c r="AV2642">
        <v>1</v>
      </c>
      <c r="AW2642">
        <v>1</v>
      </c>
      <c r="AZ2642">
        <v>1</v>
      </c>
      <c r="BA2642">
        <v>1</v>
      </c>
      <c r="BB2642">
        <v>1</v>
      </c>
      <c r="BC2642">
        <v>1</v>
      </c>
      <c r="BD2642" t="s">
        <v>3</v>
      </c>
      <c r="BE2642" t="s">
        <v>3</v>
      </c>
      <c r="BF2642" t="s">
        <v>3</v>
      </c>
      <c r="BG2642" t="s">
        <v>3</v>
      </c>
      <c r="BH2642">
        <v>0</v>
      </c>
      <c r="BI2642">
        <v>4</v>
      </c>
      <c r="BJ2642" t="s">
        <v>217</v>
      </c>
      <c r="BM2642">
        <v>0</v>
      </c>
      <c r="BN2642">
        <v>0</v>
      </c>
      <c r="BO2642" t="s">
        <v>3</v>
      </c>
      <c r="BP2642">
        <v>0</v>
      </c>
      <c r="BQ2642">
        <v>1</v>
      </c>
      <c r="BR2642">
        <v>0</v>
      </c>
      <c r="BS2642">
        <v>1</v>
      </c>
      <c r="BT2642">
        <v>1</v>
      </c>
      <c r="BU2642">
        <v>1</v>
      </c>
      <c r="BV2642">
        <v>1</v>
      </c>
      <c r="BW2642">
        <v>1</v>
      </c>
      <c r="BX2642">
        <v>1</v>
      </c>
      <c r="BY2642" t="s">
        <v>3</v>
      </c>
      <c r="BZ2642">
        <v>70</v>
      </c>
      <c r="CA2642">
        <v>10</v>
      </c>
      <c r="CE2642">
        <v>0</v>
      </c>
      <c r="CF2642">
        <v>0</v>
      </c>
      <c r="CG2642">
        <v>0</v>
      </c>
      <c r="CM2642">
        <v>0</v>
      </c>
      <c r="CN2642" t="s">
        <v>3</v>
      </c>
      <c r="CO2642">
        <v>0</v>
      </c>
      <c r="CP2642">
        <f t="shared" si="2158"/>
        <v>0</v>
      </c>
      <c r="CQ2642">
        <f t="shared" si="2159"/>
        <v>185650.06</v>
      </c>
      <c r="CR2642">
        <f t="shared" ref="CR2642:CR2648" si="2182">((((ET2642)*BB2642-(EU2642)*BS2642)+AE2642*BS2642)*AV2642)</f>
        <v>17727.330000000002</v>
      </c>
      <c r="CS2642">
        <f t="shared" si="2160"/>
        <v>8761.2199999999993</v>
      </c>
      <c r="CT2642">
        <f t="shared" si="2161"/>
        <v>69247.89</v>
      </c>
      <c r="CU2642">
        <f t="shared" si="2162"/>
        <v>0</v>
      </c>
      <c r="CV2642">
        <f t="shared" si="2163"/>
        <v>342.54</v>
      </c>
      <c r="CW2642">
        <f t="shared" si="2164"/>
        <v>0</v>
      </c>
      <c r="CX2642">
        <f t="shared" si="2165"/>
        <v>0</v>
      </c>
      <c r="CY2642">
        <f t="shared" si="2166"/>
        <v>0</v>
      </c>
      <c r="CZ2642">
        <f t="shared" si="2167"/>
        <v>0</v>
      </c>
      <c r="DC2642" t="s">
        <v>3</v>
      </c>
      <c r="DD2642" t="s">
        <v>3</v>
      </c>
      <c r="DE2642" t="s">
        <v>3</v>
      </c>
      <c r="DF2642" t="s">
        <v>3</v>
      </c>
      <c r="DG2642" t="s">
        <v>3</v>
      </c>
      <c r="DH2642" t="s">
        <v>3</v>
      </c>
      <c r="DI2642" t="s">
        <v>3</v>
      </c>
      <c r="DJ2642" t="s">
        <v>3</v>
      </c>
      <c r="DK2642" t="s">
        <v>3</v>
      </c>
      <c r="DL2642" t="s">
        <v>3</v>
      </c>
      <c r="DM2642" t="s">
        <v>3</v>
      </c>
      <c r="DN2642">
        <v>0</v>
      </c>
      <c r="DO2642">
        <v>0</v>
      </c>
      <c r="DP2642">
        <v>1</v>
      </c>
      <c r="DQ2642">
        <v>1</v>
      </c>
      <c r="DU2642">
        <v>1010</v>
      </c>
      <c r="DV2642" t="s">
        <v>216</v>
      </c>
      <c r="DW2642" t="s">
        <v>216</v>
      </c>
      <c r="DX2642">
        <v>100</v>
      </c>
      <c r="EE2642">
        <v>51482689</v>
      </c>
      <c r="EF2642">
        <v>1</v>
      </c>
      <c r="EG2642" t="s">
        <v>21</v>
      </c>
      <c r="EH2642">
        <v>0</v>
      </c>
      <c r="EI2642" t="s">
        <v>3</v>
      </c>
      <c r="EJ2642">
        <v>4</v>
      </c>
      <c r="EK2642">
        <v>0</v>
      </c>
      <c r="EL2642" t="s">
        <v>22</v>
      </c>
      <c r="EM2642" t="s">
        <v>23</v>
      </c>
      <c r="EO2642" t="s">
        <v>3</v>
      </c>
      <c r="EQ2642">
        <v>0</v>
      </c>
      <c r="ER2642">
        <v>272625.28000000003</v>
      </c>
      <c r="ES2642">
        <v>185650.06</v>
      </c>
      <c r="ET2642">
        <v>17727.330000000002</v>
      </c>
      <c r="EU2642">
        <v>8761.2199999999993</v>
      </c>
      <c r="EV2642">
        <v>69247.89</v>
      </c>
      <c r="EW2642">
        <v>342.54</v>
      </c>
      <c r="EX2642">
        <v>0</v>
      </c>
      <c r="EY2642">
        <v>0</v>
      </c>
      <c r="FQ2642">
        <v>0</v>
      </c>
      <c r="FR2642">
        <f t="shared" si="2168"/>
        <v>0</v>
      </c>
      <c r="FS2642">
        <v>0</v>
      </c>
      <c r="FX2642">
        <v>70</v>
      </c>
      <c r="FY2642">
        <v>10</v>
      </c>
      <c r="GA2642" t="s">
        <v>3</v>
      </c>
      <c r="GD2642">
        <v>0</v>
      </c>
      <c r="GF2642">
        <v>801305787</v>
      </c>
      <c r="GG2642">
        <v>2</v>
      </c>
      <c r="GH2642">
        <v>1</v>
      </c>
      <c r="GI2642">
        <v>-2</v>
      </c>
      <c r="GJ2642">
        <v>0</v>
      </c>
      <c r="GK2642">
        <f>ROUND(R2642*(R12)/100,2)</f>
        <v>0</v>
      </c>
      <c r="GL2642">
        <f t="shared" si="2169"/>
        <v>0</v>
      </c>
      <c r="GM2642">
        <f t="shared" si="2170"/>
        <v>0</v>
      </c>
      <c r="GN2642">
        <f t="shared" si="2171"/>
        <v>0</v>
      </c>
      <c r="GO2642">
        <f t="shared" si="2172"/>
        <v>0</v>
      </c>
      <c r="GP2642">
        <f t="shared" si="2173"/>
        <v>0</v>
      </c>
      <c r="GR2642">
        <v>0</v>
      </c>
      <c r="GS2642">
        <v>3</v>
      </c>
      <c r="GT2642">
        <v>0</v>
      </c>
      <c r="GU2642" t="s">
        <v>3</v>
      </c>
      <c r="GV2642">
        <f t="shared" si="2174"/>
        <v>0</v>
      </c>
      <c r="GW2642">
        <v>1</v>
      </c>
      <c r="GX2642">
        <f t="shared" si="2175"/>
        <v>0</v>
      </c>
      <c r="HA2642">
        <v>0</v>
      </c>
      <c r="HB2642">
        <v>0</v>
      </c>
      <c r="HC2642">
        <f t="shared" si="2176"/>
        <v>0</v>
      </c>
      <c r="HE2642" t="s">
        <v>3</v>
      </c>
      <c r="HF2642" t="s">
        <v>3</v>
      </c>
      <c r="IK2642">
        <f t="shared" si="2177"/>
        <v>0</v>
      </c>
    </row>
    <row r="2643" spans="1:245" x14ac:dyDescent="0.2">
      <c r="A2643">
        <v>17</v>
      </c>
      <c r="B2643">
        <v>1</v>
      </c>
      <c r="C2643">
        <f>ROW(SmtRes!A900)</f>
        <v>900</v>
      </c>
      <c r="D2643">
        <f>ROW(EtalonRes!A867)</f>
        <v>867</v>
      </c>
      <c r="E2643" t="s">
        <v>196</v>
      </c>
      <c r="F2643" t="s">
        <v>230</v>
      </c>
      <c r="G2643" t="s">
        <v>231</v>
      </c>
      <c r="H2643" t="s">
        <v>216</v>
      </c>
      <c r="I2643">
        <v>0</v>
      </c>
      <c r="J2643">
        <v>0</v>
      </c>
      <c r="O2643">
        <f t="shared" si="2144"/>
        <v>0</v>
      </c>
      <c r="P2643">
        <f t="shared" si="2145"/>
        <v>0</v>
      </c>
      <c r="Q2643">
        <f t="shared" si="2146"/>
        <v>0</v>
      </c>
      <c r="R2643">
        <f t="shared" si="2147"/>
        <v>0</v>
      </c>
      <c r="S2643">
        <f t="shared" si="2148"/>
        <v>0</v>
      </c>
      <c r="T2643">
        <f t="shared" si="2149"/>
        <v>0</v>
      </c>
      <c r="U2643">
        <f t="shared" si="2150"/>
        <v>0</v>
      </c>
      <c r="V2643">
        <f t="shared" si="2151"/>
        <v>0</v>
      </c>
      <c r="W2643">
        <f t="shared" si="2152"/>
        <v>0</v>
      </c>
      <c r="X2643">
        <f t="shared" si="2153"/>
        <v>0</v>
      </c>
      <c r="Y2643">
        <f t="shared" si="2154"/>
        <v>0</v>
      </c>
      <c r="AA2643">
        <v>52421674</v>
      </c>
      <c r="AB2643">
        <f t="shared" si="2155"/>
        <v>31214.31</v>
      </c>
      <c r="AC2643">
        <f t="shared" si="2178"/>
        <v>12721</v>
      </c>
      <c r="AD2643">
        <f t="shared" si="2179"/>
        <v>0</v>
      </c>
      <c r="AE2643">
        <f t="shared" si="2180"/>
        <v>0</v>
      </c>
      <c r="AF2643">
        <f t="shared" si="2180"/>
        <v>18493.310000000001</v>
      </c>
      <c r="AG2643">
        <f t="shared" si="2156"/>
        <v>0</v>
      </c>
      <c r="AH2643">
        <f t="shared" si="2181"/>
        <v>79.349999999999994</v>
      </c>
      <c r="AI2643">
        <f t="shared" si="2181"/>
        <v>0</v>
      </c>
      <c r="AJ2643">
        <f t="shared" si="2157"/>
        <v>0</v>
      </c>
      <c r="AK2643">
        <v>31214.31</v>
      </c>
      <c r="AL2643">
        <v>12721</v>
      </c>
      <c r="AM2643">
        <v>0</v>
      </c>
      <c r="AN2643">
        <v>0</v>
      </c>
      <c r="AO2643">
        <v>18493.310000000001</v>
      </c>
      <c r="AP2643">
        <v>0</v>
      </c>
      <c r="AQ2643">
        <v>79.349999999999994</v>
      </c>
      <c r="AR2643">
        <v>0</v>
      </c>
      <c r="AS2643">
        <v>0</v>
      </c>
      <c r="AT2643">
        <v>70</v>
      </c>
      <c r="AU2643">
        <v>10</v>
      </c>
      <c r="AV2643">
        <v>1</v>
      </c>
      <c r="AW2643">
        <v>1</v>
      </c>
      <c r="AZ2643">
        <v>1</v>
      </c>
      <c r="BA2643">
        <v>1</v>
      </c>
      <c r="BB2643">
        <v>1</v>
      </c>
      <c r="BC2643">
        <v>1</v>
      </c>
      <c r="BD2643" t="s">
        <v>3</v>
      </c>
      <c r="BE2643" t="s">
        <v>3</v>
      </c>
      <c r="BF2643" t="s">
        <v>3</v>
      </c>
      <c r="BG2643" t="s">
        <v>3</v>
      </c>
      <c r="BH2643">
        <v>0</v>
      </c>
      <c r="BI2643">
        <v>4</v>
      </c>
      <c r="BJ2643" t="s">
        <v>232</v>
      </c>
      <c r="BM2643">
        <v>0</v>
      </c>
      <c r="BN2643">
        <v>0</v>
      </c>
      <c r="BO2643" t="s">
        <v>3</v>
      </c>
      <c r="BP2643">
        <v>0</v>
      </c>
      <c r="BQ2643">
        <v>1</v>
      </c>
      <c r="BR2643">
        <v>0</v>
      </c>
      <c r="BS2643">
        <v>1</v>
      </c>
      <c r="BT2643">
        <v>1</v>
      </c>
      <c r="BU2643">
        <v>1</v>
      </c>
      <c r="BV2643">
        <v>1</v>
      </c>
      <c r="BW2643">
        <v>1</v>
      </c>
      <c r="BX2643">
        <v>1</v>
      </c>
      <c r="BY2643" t="s">
        <v>3</v>
      </c>
      <c r="BZ2643">
        <v>70</v>
      </c>
      <c r="CA2643">
        <v>10</v>
      </c>
      <c r="CE2643">
        <v>0</v>
      </c>
      <c r="CF2643">
        <v>0</v>
      </c>
      <c r="CG2643">
        <v>0</v>
      </c>
      <c r="CM2643">
        <v>0</v>
      </c>
      <c r="CN2643" t="s">
        <v>3</v>
      </c>
      <c r="CO2643">
        <v>0</v>
      </c>
      <c r="CP2643">
        <f t="shared" si="2158"/>
        <v>0</v>
      </c>
      <c r="CQ2643">
        <f t="shared" si="2159"/>
        <v>12721</v>
      </c>
      <c r="CR2643">
        <f t="shared" si="2182"/>
        <v>0</v>
      </c>
      <c r="CS2643">
        <f t="shared" si="2160"/>
        <v>0</v>
      </c>
      <c r="CT2643">
        <f t="shared" si="2161"/>
        <v>18493.310000000001</v>
      </c>
      <c r="CU2643">
        <f t="shared" si="2162"/>
        <v>0</v>
      </c>
      <c r="CV2643">
        <f t="shared" si="2163"/>
        <v>79.349999999999994</v>
      </c>
      <c r="CW2643">
        <f t="shared" si="2164"/>
        <v>0</v>
      </c>
      <c r="CX2643">
        <f t="shared" si="2165"/>
        <v>0</v>
      </c>
      <c r="CY2643">
        <f t="shared" si="2166"/>
        <v>0</v>
      </c>
      <c r="CZ2643">
        <f t="shared" si="2167"/>
        <v>0</v>
      </c>
      <c r="DC2643" t="s">
        <v>3</v>
      </c>
      <c r="DD2643" t="s">
        <v>3</v>
      </c>
      <c r="DE2643" t="s">
        <v>3</v>
      </c>
      <c r="DF2643" t="s">
        <v>3</v>
      </c>
      <c r="DG2643" t="s">
        <v>3</v>
      </c>
      <c r="DH2643" t="s">
        <v>3</v>
      </c>
      <c r="DI2643" t="s">
        <v>3</v>
      </c>
      <c r="DJ2643" t="s">
        <v>3</v>
      </c>
      <c r="DK2643" t="s">
        <v>3</v>
      </c>
      <c r="DL2643" t="s">
        <v>3</v>
      </c>
      <c r="DM2643" t="s">
        <v>3</v>
      </c>
      <c r="DN2643">
        <v>0</v>
      </c>
      <c r="DO2643">
        <v>0</v>
      </c>
      <c r="DP2643">
        <v>1</v>
      </c>
      <c r="DQ2643">
        <v>1</v>
      </c>
      <c r="DU2643">
        <v>1010</v>
      </c>
      <c r="DV2643" t="s">
        <v>216</v>
      </c>
      <c r="DW2643" t="s">
        <v>216</v>
      </c>
      <c r="DX2643">
        <v>100</v>
      </c>
      <c r="EE2643">
        <v>51482689</v>
      </c>
      <c r="EF2643">
        <v>1</v>
      </c>
      <c r="EG2643" t="s">
        <v>21</v>
      </c>
      <c r="EH2643">
        <v>0</v>
      </c>
      <c r="EI2643" t="s">
        <v>3</v>
      </c>
      <c r="EJ2643">
        <v>4</v>
      </c>
      <c r="EK2643">
        <v>0</v>
      </c>
      <c r="EL2643" t="s">
        <v>22</v>
      </c>
      <c r="EM2643" t="s">
        <v>23</v>
      </c>
      <c r="EO2643" t="s">
        <v>3</v>
      </c>
      <c r="EQ2643">
        <v>0</v>
      </c>
      <c r="ER2643">
        <v>31214.31</v>
      </c>
      <c r="ES2643">
        <v>12721</v>
      </c>
      <c r="ET2643">
        <v>0</v>
      </c>
      <c r="EU2643">
        <v>0</v>
      </c>
      <c r="EV2643">
        <v>18493.310000000001</v>
      </c>
      <c r="EW2643">
        <v>79.349999999999994</v>
      </c>
      <c r="EX2643">
        <v>0</v>
      </c>
      <c r="EY2643">
        <v>0</v>
      </c>
      <c r="FQ2643">
        <v>0</v>
      </c>
      <c r="FR2643">
        <f t="shared" si="2168"/>
        <v>0</v>
      </c>
      <c r="FS2643">
        <v>0</v>
      </c>
      <c r="FX2643">
        <v>70</v>
      </c>
      <c r="FY2643">
        <v>10</v>
      </c>
      <c r="GA2643" t="s">
        <v>3</v>
      </c>
      <c r="GD2643">
        <v>0</v>
      </c>
      <c r="GF2643">
        <v>1905416798</v>
      </c>
      <c r="GG2643">
        <v>2</v>
      </c>
      <c r="GH2643">
        <v>1</v>
      </c>
      <c r="GI2643">
        <v>-2</v>
      </c>
      <c r="GJ2643">
        <v>0</v>
      </c>
      <c r="GK2643">
        <f>ROUND(R2643*(R12)/100,2)</f>
        <v>0</v>
      </c>
      <c r="GL2643">
        <f t="shared" si="2169"/>
        <v>0</v>
      </c>
      <c r="GM2643">
        <f t="shared" si="2170"/>
        <v>0</v>
      </c>
      <c r="GN2643">
        <f t="shared" si="2171"/>
        <v>0</v>
      </c>
      <c r="GO2643">
        <f t="shared" si="2172"/>
        <v>0</v>
      </c>
      <c r="GP2643">
        <f t="shared" si="2173"/>
        <v>0</v>
      </c>
      <c r="GR2643">
        <v>0</v>
      </c>
      <c r="GS2643">
        <v>3</v>
      </c>
      <c r="GT2643">
        <v>0</v>
      </c>
      <c r="GU2643" t="s">
        <v>3</v>
      </c>
      <c r="GV2643">
        <f t="shared" si="2174"/>
        <v>0</v>
      </c>
      <c r="GW2643">
        <v>1</v>
      </c>
      <c r="GX2643">
        <f t="shared" si="2175"/>
        <v>0</v>
      </c>
      <c r="HA2643">
        <v>0</v>
      </c>
      <c r="HB2643">
        <v>0</v>
      </c>
      <c r="HC2643">
        <f t="shared" si="2176"/>
        <v>0</v>
      </c>
      <c r="HE2643" t="s">
        <v>3</v>
      </c>
      <c r="HF2643" t="s">
        <v>3</v>
      </c>
      <c r="IK2643">
        <f t="shared" si="2177"/>
        <v>0</v>
      </c>
    </row>
    <row r="2644" spans="1:245" x14ac:dyDescent="0.2">
      <c r="A2644">
        <v>17</v>
      </c>
      <c r="B2644">
        <v>1</v>
      </c>
      <c r="E2644" t="s">
        <v>200</v>
      </c>
      <c r="F2644" t="s">
        <v>224</v>
      </c>
      <c r="G2644" t="s">
        <v>397</v>
      </c>
      <c r="H2644" t="s">
        <v>221</v>
      </c>
      <c r="I2644">
        <v>0</v>
      </c>
      <c r="J2644">
        <v>0</v>
      </c>
      <c r="O2644">
        <f t="shared" si="2144"/>
        <v>0</v>
      </c>
      <c r="P2644">
        <f t="shared" si="2145"/>
        <v>0</v>
      </c>
      <c r="Q2644">
        <f t="shared" si="2146"/>
        <v>0</v>
      </c>
      <c r="R2644">
        <f t="shared" si="2147"/>
        <v>0</v>
      </c>
      <c r="S2644">
        <f t="shared" si="2148"/>
        <v>0</v>
      </c>
      <c r="T2644">
        <f t="shared" si="2149"/>
        <v>0</v>
      </c>
      <c r="U2644">
        <f t="shared" si="2150"/>
        <v>0</v>
      </c>
      <c r="V2644">
        <f t="shared" si="2151"/>
        <v>0</v>
      </c>
      <c r="W2644">
        <f t="shared" si="2152"/>
        <v>0</v>
      </c>
      <c r="X2644">
        <f t="shared" si="2153"/>
        <v>0</v>
      </c>
      <c r="Y2644">
        <f t="shared" si="2154"/>
        <v>0</v>
      </c>
      <c r="AA2644">
        <v>52421674</v>
      </c>
      <c r="AB2644">
        <f t="shared" si="2155"/>
        <v>1502.86</v>
      </c>
      <c r="AC2644">
        <f t="shared" si="2178"/>
        <v>1502.86</v>
      </c>
      <c r="AD2644">
        <f t="shared" si="2179"/>
        <v>0</v>
      </c>
      <c r="AE2644">
        <f t="shared" si="2180"/>
        <v>0</v>
      </c>
      <c r="AF2644">
        <f t="shared" si="2180"/>
        <v>0</v>
      </c>
      <c r="AG2644">
        <f t="shared" si="2156"/>
        <v>0</v>
      </c>
      <c r="AH2644">
        <f t="shared" si="2181"/>
        <v>0</v>
      </c>
      <c r="AI2644">
        <f t="shared" si="2181"/>
        <v>0</v>
      </c>
      <c r="AJ2644">
        <f t="shared" si="2157"/>
        <v>0</v>
      </c>
      <c r="AK2644">
        <v>1502.8600000000001</v>
      </c>
      <c r="AL2644">
        <v>1502.8600000000001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70</v>
      </c>
      <c r="AU2644">
        <v>10</v>
      </c>
      <c r="AV2644">
        <v>1</v>
      </c>
      <c r="AW2644">
        <v>1</v>
      </c>
      <c r="AZ2644">
        <v>1</v>
      </c>
      <c r="BA2644">
        <v>1</v>
      </c>
      <c r="BB2644">
        <v>1</v>
      </c>
      <c r="BC2644">
        <v>1</v>
      </c>
      <c r="BD2644" t="s">
        <v>3</v>
      </c>
      <c r="BE2644" t="s">
        <v>3</v>
      </c>
      <c r="BF2644" t="s">
        <v>3</v>
      </c>
      <c r="BG2644" t="s">
        <v>3</v>
      </c>
      <c r="BH2644">
        <v>3</v>
      </c>
      <c r="BI2644">
        <v>4</v>
      </c>
      <c r="BJ2644" t="s">
        <v>3</v>
      </c>
      <c r="BM2644">
        <v>0</v>
      </c>
      <c r="BN2644">
        <v>0</v>
      </c>
      <c r="BO2644" t="s">
        <v>3</v>
      </c>
      <c r="BP2644">
        <v>0</v>
      </c>
      <c r="BQ2644">
        <v>1</v>
      </c>
      <c r="BR2644">
        <v>0</v>
      </c>
      <c r="BS2644">
        <v>1</v>
      </c>
      <c r="BT2644">
        <v>1</v>
      </c>
      <c r="BU2644">
        <v>1</v>
      </c>
      <c r="BV2644">
        <v>1</v>
      </c>
      <c r="BW2644">
        <v>1</v>
      </c>
      <c r="BX2644">
        <v>1</v>
      </c>
      <c r="BY2644" t="s">
        <v>3</v>
      </c>
      <c r="BZ2644">
        <v>70</v>
      </c>
      <c r="CA2644">
        <v>10</v>
      </c>
      <c r="CE2644">
        <v>0</v>
      </c>
      <c r="CF2644">
        <v>0</v>
      </c>
      <c r="CG2644">
        <v>0</v>
      </c>
      <c r="CM2644">
        <v>0</v>
      </c>
      <c r="CN2644" t="s">
        <v>3</v>
      </c>
      <c r="CO2644">
        <v>0</v>
      </c>
      <c r="CP2644">
        <f t="shared" si="2158"/>
        <v>0</v>
      </c>
      <c r="CQ2644">
        <f t="shared" si="2159"/>
        <v>1502.86</v>
      </c>
      <c r="CR2644">
        <f t="shared" si="2182"/>
        <v>0</v>
      </c>
      <c r="CS2644">
        <f t="shared" si="2160"/>
        <v>0</v>
      </c>
      <c r="CT2644">
        <f t="shared" si="2161"/>
        <v>0</v>
      </c>
      <c r="CU2644">
        <f t="shared" si="2162"/>
        <v>0</v>
      </c>
      <c r="CV2644">
        <f t="shared" si="2163"/>
        <v>0</v>
      </c>
      <c r="CW2644">
        <f t="shared" si="2164"/>
        <v>0</v>
      </c>
      <c r="CX2644">
        <f t="shared" si="2165"/>
        <v>0</v>
      </c>
      <c r="CY2644">
        <f t="shared" si="2166"/>
        <v>0</v>
      </c>
      <c r="CZ2644">
        <f t="shared" si="2167"/>
        <v>0</v>
      </c>
      <c r="DC2644" t="s">
        <v>3</v>
      </c>
      <c r="DD2644" t="s">
        <v>3</v>
      </c>
      <c r="DE2644" t="s">
        <v>3</v>
      </c>
      <c r="DF2644" t="s">
        <v>3</v>
      </c>
      <c r="DG2644" t="s">
        <v>3</v>
      </c>
      <c r="DH2644" t="s">
        <v>3</v>
      </c>
      <c r="DI2644" t="s">
        <v>3</v>
      </c>
      <c r="DJ2644" t="s">
        <v>3</v>
      </c>
      <c r="DK2644" t="s">
        <v>3</v>
      </c>
      <c r="DL2644" t="s">
        <v>3</v>
      </c>
      <c r="DM2644" t="s">
        <v>3</v>
      </c>
      <c r="DN2644">
        <v>0</v>
      </c>
      <c r="DO2644">
        <v>0</v>
      </c>
      <c r="DP2644">
        <v>1</v>
      </c>
      <c r="DQ2644">
        <v>1</v>
      </c>
      <c r="DU2644">
        <v>1010</v>
      </c>
      <c r="DV2644" t="s">
        <v>221</v>
      </c>
      <c r="DW2644" t="s">
        <v>221</v>
      </c>
      <c r="DX2644">
        <v>1</v>
      </c>
      <c r="EE2644">
        <v>51482689</v>
      </c>
      <c r="EF2644">
        <v>1</v>
      </c>
      <c r="EG2644" t="s">
        <v>21</v>
      </c>
      <c r="EH2644">
        <v>0</v>
      </c>
      <c r="EI2644" t="s">
        <v>3</v>
      </c>
      <c r="EJ2644">
        <v>4</v>
      </c>
      <c r="EK2644">
        <v>0</v>
      </c>
      <c r="EL2644" t="s">
        <v>22</v>
      </c>
      <c r="EM2644" t="s">
        <v>23</v>
      </c>
      <c r="EO2644" t="s">
        <v>3</v>
      </c>
      <c r="EQ2644">
        <v>0</v>
      </c>
      <c r="ER2644">
        <v>1502.8600000000001</v>
      </c>
      <c r="ES2644">
        <v>1502.8600000000001</v>
      </c>
      <c r="ET2644">
        <v>0</v>
      </c>
      <c r="EU2644">
        <v>0</v>
      </c>
      <c r="EV2644">
        <v>0</v>
      </c>
      <c r="EW2644">
        <v>0</v>
      </c>
      <c r="EX2644">
        <v>0</v>
      </c>
      <c r="EY2644">
        <v>0</v>
      </c>
      <c r="EZ2644">
        <v>5</v>
      </c>
      <c r="FC2644">
        <v>1</v>
      </c>
      <c r="FD2644">
        <v>18</v>
      </c>
      <c r="FF2644">
        <v>1790</v>
      </c>
      <c r="FQ2644">
        <v>0</v>
      </c>
      <c r="FR2644">
        <f t="shared" si="2168"/>
        <v>0</v>
      </c>
      <c r="FS2644">
        <v>0</v>
      </c>
      <c r="FX2644">
        <v>70</v>
      </c>
      <c r="FY2644">
        <v>10</v>
      </c>
      <c r="GA2644" t="s">
        <v>295</v>
      </c>
      <c r="GD2644">
        <v>0</v>
      </c>
      <c r="GF2644">
        <v>1780617753</v>
      </c>
      <c r="GG2644">
        <v>2</v>
      </c>
      <c r="GH2644">
        <v>3</v>
      </c>
      <c r="GI2644">
        <v>-2</v>
      </c>
      <c r="GJ2644">
        <v>0</v>
      </c>
      <c r="GK2644">
        <f>ROUND(R2644*(R12)/100,2)</f>
        <v>0</v>
      </c>
      <c r="GL2644">
        <f t="shared" si="2169"/>
        <v>0</v>
      </c>
      <c r="GM2644">
        <f t="shared" si="2170"/>
        <v>0</v>
      </c>
      <c r="GN2644">
        <f t="shared" si="2171"/>
        <v>0</v>
      </c>
      <c r="GO2644">
        <f t="shared" si="2172"/>
        <v>0</v>
      </c>
      <c r="GP2644">
        <f t="shared" si="2173"/>
        <v>0</v>
      </c>
      <c r="GR2644">
        <v>1</v>
      </c>
      <c r="GS2644">
        <v>1</v>
      </c>
      <c r="GT2644">
        <v>0</v>
      </c>
      <c r="GU2644" t="s">
        <v>3</v>
      </c>
      <c r="GV2644">
        <f t="shared" si="2174"/>
        <v>0</v>
      </c>
      <c r="GW2644">
        <v>1</v>
      </c>
      <c r="GX2644">
        <f t="shared" si="2175"/>
        <v>0</v>
      </c>
      <c r="HA2644">
        <v>0</v>
      </c>
      <c r="HB2644">
        <v>0</v>
      </c>
      <c r="HC2644">
        <f t="shared" si="2176"/>
        <v>0</v>
      </c>
      <c r="HE2644" t="s">
        <v>53</v>
      </c>
      <c r="HF2644" t="s">
        <v>227</v>
      </c>
      <c r="IK2644">
        <f t="shared" si="2177"/>
        <v>0</v>
      </c>
    </row>
    <row r="2645" spans="1:245" x14ac:dyDescent="0.2">
      <c r="A2645">
        <v>17</v>
      </c>
      <c r="B2645">
        <v>1</v>
      </c>
      <c r="E2645" t="s">
        <v>213</v>
      </c>
      <c r="F2645" t="s">
        <v>224</v>
      </c>
      <c r="G2645" t="s">
        <v>399</v>
      </c>
      <c r="H2645" t="s">
        <v>221</v>
      </c>
      <c r="I2645">
        <v>0</v>
      </c>
      <c r="J2645">
        <v>0</v>
      </c>
      <c r="O2645">
        <f t="shared" si="2144"/>
        <v>0</v>
      </c>
      <c r="P2645">
        <f t="shared" si="2145"/>
        <v>0</v>
      </c>
      <c r="Q2645">
        <f t="shared" si="2146"/>
        <v>0</v>
      </c>
      <c r="R2645">
        <f t="shared" si="2147"/>
        <v>0</v>
      </c>
      <c r="S2645">
        <f t="shared" si="2148"/>
        <v>0</v>
      </c>
      <c r="T2645">
        <f t="shared" si="2149"/>
        <v>0</v>
      </c>
      <c r="U2645">
        <f t="shared" si="2150"/>
        <v>0</v>
      </c>
      <c r="V2645">
        <f t="shared" si="2151"/>
        <v>0</v>
      </c>
      <c r="W2645">
        <f t="shared" si="2152"/>
        <v>0</v>
      </c>
      <c r="X2645">
        <f t="shared" si="2153"/>
        <v>0</v>
      </c>
      <c r="Y2645">
        <f t="shared" si="2154"/>
        <v>0</v>
      </c>
      <c r="AA2645">
        <v>52421674</v>
      </c>
      <c r="AB2645">
        <f t="shared" si="2155"/>
        <v>1889.06</v>
      </c>
      <c r="AC2645">
        <f t="shared" si="2178"/>
        <v>1889.06</v>
      </c>
      <c r="AD2645">
        <f t="shared" si="2179"/>
        <v>0</v>
      </c>
      <c r="AE2645">
        <f t="shared" si="2180"/>
        <v>0</v>
      </c>
      <c r="AF2645">
        <f t="shared" si="2180"/>
        <v>0</v>
      </c>
      <c r="AG2645">
        <f t="shared" si="2156"/>
        <v>0</v>
      </c>
      <c r="AH2645">
        <f t="shared" si="2181"/>
        <v>0</v>
      </c>
      <c r="AI2645">
        <f t="shared" si="2181"/>
        <v>0</v>
      </c>
      <c r="AJ2645">
        <f t="shared" si="2157"/>
        <v>0</v>
      </c>
      <c r="AK2645">
        <v>1889.06</v>
      </c>
      <c r="AL2645">
        <v>1889.06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70</v>
      </c>
      <c r="AU2645">
        <v>10</v>
      </c>
      <c r="AV2645">
        <v>1</v>
      </c>
      <c r="AW2645">
        <v>1</v>
      </c>
      <c r="AZ2645">
        <v>1</v>
      </c>
      <c r="BA2645">
        <v>1</v>
      </c>
      <c r="BB2645">
        <v>1</v>
      </c>
      <c r="BC2645">
        <v>1</v>
      </c>
      <c r="BD2645" t="s">
        <v>3</v>
      </c>
      <c r="BE2645" t="s">
        <v>3</v>
      </c>
      <c r="BF2645" t="s">
        <v>3</v>
      </c>
      <c r="BG2645" t="s">
        <v>3</v>
      </c>
      <c r="BH2645">
        <v>3</v>
      </c>
      <c r="BI2645">
        <v>4</v>
      </c>
      <c r="BJ2645" t="s">
        <v>3</v>
      </c>
      <c r="BM2645">
        <v>0</v>
      </c>
      <c r="BN2645">
        <v>0</v>
      </c>
      <c r="BO2645" t="s">
        <v>3</v>
      </c>
      <c r="BP2645">
        <v>0</v>
      </c>
      <c r="BQ2645">
        <v>1</v>
      </c>
      <c r="BR2645">
        <v>0</v>
      </c>
      <c r="BS2645">
        <v>1</v>
      </c>
      <c r="BT2645">
        <v>1</v>
      </c>
      <c r="BU2645">
        <v>1</v>
      </c>
      <c r="BV2645">
        <v>1</v>
      </c>
      <c r="BW2645">
        <v>1</v>
      </c>
      <c r="BX2645">
        <v>1</v>
      </c>
      <c r="BY2645" t="s">
        <v>3</v>
      </c>
      <c r="BZ2645">
        <v>70</v>
      </c>
      <c r="CA2645">
        <v>10</v>
      </c>
      <c r="CE2645">
        <v>0</v>
      </c>
      <c r="CF2645">
        <v>0</v>
      </c>
      <c r="CG2645">
        <v>0</v>
      </c>
      <c r="CM2645">
        <v>0</v>
      </c>
      <c r="CN2645" t="s">
        <v>3</v>
      </c>
      <c r="CO2645">
        <v>0</v>
      </c>
      <c r="CP2645">
        <f t="shared" si="2158"/>
        <v>0</v>
      </c>
      <c r="CQ2645">
        <f t="shared" si="2159"/>
        <v>1889.06</v>
      </c>
      <c r="CR2645">
        <f t="shared" si="2182"/>
        <v>0</v>
      </c>
      <c r="CS2645">
        <f t="shared" si="2160"/>
        <v>0</v>
      </c>
      <c r="CT2645">
        <f t="shared" si="2161"/>
        <v>0</v>
      </c>
      <c r="CU2645">
        <f t="shared" si="2162"/>
        <v>0</v>
      </c>
      <c r="CV2645">
        <f t="shared" si="2163"/>
        <v>0</v>
      </c>
      <c r="CW2645">
        <f t="shared" si="2164"/>
        <v>0</v>
      </c>
      <c r="CX2645">
        <f t="shared" si="2165"/>
        <v>0</v>
      </c>
      <c r="CY2645">
        <f t="shared" si="2166"/>
        <v>0</v>
      </c>
      <c r="CZ2645">
        <f t="shared" si="2167"/>
        <v>0</v>
      </c>
      <c r="DC2645" t="s">
        <v>3</v>
      </c>
      <c r="DD2645" t="s">
        <v>3</v>
      </c>
      <c r="DE2645" t="s">
        <v>3</v>
      </c>
      <c r="DF2645" t="s">
        <v>3</v>
      </c>
      <c r="DG2645" t="s">
        <v>3</v>
      </c>
      <c r="DH2645" t="s">
        <v>3</v>
      </c>
      <c r="DI2645" t="s">
        <v>3</v>
      </c>
      <c r="DJ2645" t="s">
        <v>3</v>
      </c>
      <c r="DK2645" t="s">
        <v>3</v>
      </c>
      <c r="DL2645" t="s">
        <v>3</v>
      </c>
      <c r="DM2645" t="s">
        <v>3</v>
      </c>
      <c r="DN2645">
        <v>0</v>
      </c>
      <c r="DO2645">
        <v>0</v>
      </c>
      <c r="DP2645">
        <v>1</v>
      </c>
      <c r="DQ2645">
        <v>1</v>
      </c>
      <c r="DU2645">
        <v>1010</v>
      </c>
      <c r="DV2645" t="s">
        <v>221</v>
      </c>
      <c r="DW2645" t="s">
        <v>221</v>
      </c>
      <c r="DX2645">
        <v>1</v>
      </c>
      <c r="EE2645">
        <v>51482689</v>
      </c>
      <c r="EF2645">
        <v>1</v>
      </c>
      <c r="EG2645" t="s">
        <v>21</v>
      </c>
      <c r="EH2645">
        <v>0</v>
      </c>
      <c r="EI2645" t="s">
        <v>3</v>
      </c>
      <c r="EJ2645">
        <v>4</v>
      </c>
      <c r="EK2645">
        <v>0</v>
      </c>
      <c r="EL2645" t="s">
        <v>22</v>
      </c>
      <c r="EM2645" t="s">
        <v>23</v>
      </c>
      <c r="EO2645" t="s">
        <v>3</v>
      </c>
      <c r="EQ2645">
        <v>0</v>
      </c>
      <c r="ER2645">
        <v>1889.06</v>
      </c>
      <c r="ES2645">
        <v>1889.06</v>
      </c>
      <c r="ET2645">
        <v>0</v>
      </c>
      <c r="EU2645">
        <v>0</v>
      </c>
      <c r="EV2645">
        <v>0</v>
      </c>
      <c r="EW2645">
        <v>0</v>
      </c>
      <c r="EX2645">
        <v>0</v>
      </c>
      <c r="EY2645">
        <v>0</v>
      </c>
      <c r="EZ2645">
        <v>5</v>
      </c>
      <c r="FC2645">
        <v>1</v>
      </c>
      <c r="FD2645">
        <v>18</v>
      </c>
      <c r="FF2645">
        <v>2250</v>
      </c>
      <c r="FQ2645">
        <v>0</v>
      </c>
      <c r="FR2645">
        <f t="shared" si="2168"/>
        <v>0</v>
      </c>
      <c r="FS2645">
        <v>0</v>
      </c>
      <c r="FX2645">
        <v>70</v>
      </c>
      <c r="FY2645">
        <v>10</v>
      </c>
      <c r="GA2645" t="s">
        <v>298</v>
      </c>
      <c r="GD2645">
        <v>0</v>
      </c>
      <c r="GF2645">
        <v>1479735711</v>
      </c>
      <c r="GG2645">
        <v>2</v>
      </c>
      <c r="GH2645">
        <v>3</v>
      </c>
      <c r="GI2645">
        <v>-2</v>
      </c>
      <c r="GJ2645">
        <v>0</v>
      </c>
      <c r="GK2645">
        <f>ROUND(R2645*(R12)/100,2)</f>
        <v>0</v>
      </c>
      <c r="GL2645">
        <f t="shared" si="2169"/>
        <v>0</v>
      </c>
      <c r="GM2645">
        <f t="shared" si="2170"/>
        <v>0</v>
      </c>
      <c r="GN2645">
        <f t="shared" si="2171"/>
        <v>0</v>
      </c>
      <c r="GO2645">
        <f t="shared" si="2172"/>
        <v>0</v>
      </c>
      <c r="GP2645">
        <f t="shared" si="2173"/>
        <v>0</v>
      </c>
      <c r="GR2645">
        <v>1</v>
      </c>
      <c r="GS2645">
        <v>1</v>
      </c>
      <c r="GT2645">
        <v>0</v>
      </c>
      <c r="GU2645" t="s">
        <v>3</v>
      </c>
      <c r="GV2645">
        <f t="shared" si="2174"/>
        <v>0</v>
      </c>
      <c r="GW2645">
        <v>1</v>
      </c>
      <c r="GX2645">
        <f t="shared" si="2175"/>
        <v>0</v>
      </c>
      <c r="HA2645">
        <v>0</v>
      </c>
      <c r="HB2645">
        <v>0</v>
      </c>
      <c r="HC2645">
        <f t="shared" si="2176"/>
        <v>0</v>
      </c>
      <c r="HE2645" t="s">
        <v>53</v>
      </c>
      <c r="HF2645" t="s">
        <v>227</v>
      </c>
      <c r="IK2645">
        <f t="shared" si="2177"/>
        <v>0</v>
      </c>
    </row>
    <row r="2646" spans="1:245" x14ac:dyDescent="0.2">
      <c r="A2646">
        <v>17</v>
      </c>
      <c r="B2646">
        <v>1</v>
      </c>
      <c r="E2646" t="s">
        <v>218</v>
      </c>
      <c r="F2646" t="s">
        <v>224</v>
      </c>
      <c r="G2646" t="s">
        <v>225</v>
      </c>
      <c r="H2646" t="s">
        <v>221</v>
      </c>
      <c r="I2646">
        <v>0</v>
      </c>
      <c r="J2646">
        <v>0</v>
      </c>
      <c r="O2646">
        <f t="shared" si="2144"/>
        <v>0</v>
      </c>
      <c r="P2646">
        <f t="shared" si="2145"/>
        <v>0</v>
      </c>
      <c r="Q2646">
        <f t="shared" si="2146"/>
        <v>0</v>
      </c>
      <c r="R2646">
        <f t="shared" si="2147"/>
        <v>0</v>
      </c>
      <c r="S2646">
        <f t="shared" si="2148"/>
        <v>0</v>
      </c>
      <c r="T2646">
        <f t="shared" si="2149"/>
        <v>0</v>
      </c>
      <c r="U2646">
        <f t="shared" si="2150"/>
        <v>0</v>
      </c>
      <c r="V2646">
        <f t="shared" si="2151"/>
        <v>0</v>
      </c>
      <c r="W2646">
        <f t="shared" si="2152"/>
        <v>0</v>
      </c>
      <c r="X2646">
        <f t="shared" si="2153"/>
        <v>0</v>
      </c>
      <c r="Y2646">
        <f t="shared" si="2154"/>
        <v>0</v>
      </c>
      <c r="AA2646">
        <v>52421674</v>
      </c>
      <c r="AB2646">
        <f t="shared" si="2155"/>
        <v>2686.67</v>
      </c>
      <c r="AC2646">
        <f t="shared" si="2178"/>
        <v>2686.67</v>
      </c>
      <c r="AD2646">
        <f t="shared" si="2179"/>
        <v>0</v>
      </c>
      <c r="AE2646">
        <f t="shared" si="2180"/>
        <v>0</v>
      </c>
      <c r="AF2646">
        <f t="shared" si="2180"/>
        <v>0</v>
      </c>
      <c r="AG2646">
        <f t="shared" si="2156"/>
        <v>0</v>
      </c>
      <c r="AH2646">
        <f t="shared" si="2181"/>
        <v>0</v>
      </c>
      <c r="AI2646">
        <f t="shared" si="2181"/>
        <v>0</v>
      </c>
      <c r="AJ2646">
        <f t="shared" si="2157"/>
        <v>0</v>
      </c>
      <c r="AK2646">
        <v>2686.67</v>
      </c>
      <c r="AL2646">
        <v>2686.67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70</v>
      </c>
      <c r="AU2646">
        <v>10</v>
      </c>
      <c r="AV2646">
        <v>1</v>
      </c>
      <c r="AW2646">
        <v>1</v>
      </c>
      <c r="AZ2646">
        <v>1</v>
      </c>
      <c r="BA2646">
        <v>1</v>
      </c>
      <c r="BB2646">
        <v>1</v>
      </c>
      <c r="BC2646">
        <v>1</v>
      </c>
      <c r="BD2646" t="s">
        <v>3</v>
      </c>
      <c r="BE2646" t="s">
        <v>3</v>
      </c>
      <c r="BF2646" t="s">
        <v>3</v>
      </c>
      <c r="BG2646" t="s">
        <v>3</v>
      </c>
      <c r="BH2646">
        <v>3</v>
      </c>
      <c r="BI2646">
        <v>4</v>
      </c>
      <c r="BJ2646" t="s">
        <v>3</v>
      </c>
      <c r="BM2646">
        <v>0</v>
      </c>
      <c r="BN2646">
        <v>0</v>
      </c>
      <c r="BO2646" t="s">
        <v>3</v>
      </c>
      <c r="BP2646">
        <v>0</v>
      </c>
      <c r="BQ2646">
        <v>1</v>
      </c>
      <c r="BR2646">
        <v>0</v>
      </c>
      <c r="BS2646">
        <v>1</v>
      </c>
      <c r="BT2646">
        <v>1</v>
      </c>
      <c r="BU2646">
        <v>1</v>
      </c>
      <c r="BV2646">
        <v>1</v>
      </c>
      <c r="BW2646">
        <v>1</v>
      </c>
      <c r="BX2646">
        <v>1</v>
      </c>
      <c r="BY2646" t="s">
        <v>3</v>
      </c>
      <c r="BZ2646">
        <v>70</v>
      </c>
      <c r="CA2646">
        <v>10</v>
      </c>
      <c r="CE2646">
        <v>0</v>
      </c>
      <c r="CF2646">
        <v>0</v>
      </c>
      <c r="CG2646">
        <v>0</v>
      </c>
      <c r="CM2646">
        <v>0</v>
      </c>
      <c r="CN2646" t="s">
        <v>3</v>
      </c>
      <c r="CO2646">
        <v>0</v>
      </c>
      <c r="CP2646">
        <f t="shared" si="2158"/>
        <v>0</v>
      </c>
      <c r="CQ2646">
        <f t="shared" si="2159"/>
        <v>2686.67</v>
      </c>
      <c r="CR2646">
        <f t="shared" si="2182"/>
        <v>0</v>
      </c>
      <c r="CS2646">
        <f t="shared" si="2160"/>
        <v>0</v>
      </c>
      <c r="CT2646">
        <f t="shared" si="2161"/>
        <v>0</v>
      </c>
      <c r="CU2646">
        <f t="shared" si="2162"/>
        <v>0</v>
      </c>
      <c r="CV2646">
        <f t="shared" si="2163"/>
        <v>0</v>
      </c>
      <c r="CW2646">
        <f t="shared" si="2164"/>
        <v>0</v>
      </c>
      <c r="CX2646">
        <f t="shared" si="2165"/>
        <v>0</v>
      </c>
      <c r="CY2646">
        <f t="shared" si="2166"/>
        <v>0</v>
      </c>
      <c r="CZ2646">
        <f t="shared" si="2167"/>
        <v>0</v>
      </c>
      <c r="DC2646" t="s">
        <v>3</v>
      </c>
      <c r="DD2646" t="s">
        <v>3</v>
      </c>
      <c r="DE2646" t="s">
        <v>3</v>
      </c>
      <c r="DF2646" t="s">
        <v>3</v>
      </c>
      <c r="DG2646" t="s">
        <v>3</v>
      </c>
      <c r="DH2646" t="s">
        <v>3</v>
      </c>
      <c r="DI2646" t="s">
        <v>3</v>
      </c>
      <c r="DJ2646" t="s">
        <v>3</v>
      </c>
      <c r="DK2646" t="s">
        <v>3</v>
      </c>
      <c r="DL2646" t="s">
        <v>3</v>
      </c>
      <c r="DM2646" t="s">
        <v>3</v>
      </c>
      <c r="DN2646">
        <v>0</v>
      </c>
      <c r="DO2646">
        <v>0</v>
      </c>
      <c r="DP2646">
        <v>1</v>
      </c>
      <c r="DQ2646">
        <v>1</v>
      </c>
      <c r="DU2646">
        <v>1010</v>
      </c>
      <c r="DV2646" t="s">
        <v>221</v>
      </c>
      <c r="DW2646" t="s">
        <v>221</v>
      </c>
      <c r="DX2646">
        <v>1</v>
      </c>
      <c r="EE2646">
        <v>51482689</v>
      </c>
      <c r="EF2646">
        <v>1</v>
      </c>
      <c r="EG2646" t="s">
        <v>21</v>
      </c>
      <c r="EH2646">
        <v>0</v>
      </c>
      <c r="EI2646" t="s">
        <v>3</v>
      </c>
      <c r="EJ2646">
        <v>4</v>
      </c>
      <c r="EK2646">
        <v>0</v>
      </c>
      <c r="EL2646" t="s">
        <v>22</v>
      </c>
      <c r="EM2646" t="s">
        <v>23</v>
      </c>
      <c r="EO2646" t="s">
        <v>3</v>
      </c>
      <c r="EQ2646">
        <v>0</v>
      </c>
      <c r="ER2646">
        <v>2686.67</v>
      </c>
      <c r="ES2646">
        <v>2686.67</v>
      </c>
      <c r="ET2646">
        <v>0</v>
      </c>
      <c r="EU2646">
        <v>0</v>
      </c>
      <c r="EV2646">
        <v>0</v>
      </c>
      <c r="EW2646">
        <v>0</v>
      </c>
      <c r="EX2646">
        <v>0</v>
      </c>
      <c r="EY2646">
        <v>0</v>
      </c>
      <c r="EZ2646">
        <v>5</v>
      </c>
      <c r="FC2646">
        <v>1</v>
      </c>
      <c r="FD2646">
        <v>18</v>
      </c>
      <c r="FF2646">
        <v>3200</v>
      </c>
      <c r="FQ2646">
        <v>0</v>
      </c>
      <c r="FR2646">
        <f t="shared" si="2168"/>
        <v>0</v>
      </c>
      <c r="FS2646">
        <v>0</v>
      </c>
      <c r="FX2646">
        <v>70</v>
      </c>
      <c r="FY2646">
        <v>10</v>
      </c>
      <c r="GA2646" t="s">
        <v>226</v>
      </c>
      <c r="GD2646">
        <v>0</v>
      </c>
      <c r="GF2646">
        <v>-301994752</v>
      </c>
      <c r="GG2646">
        <v>2</v>
      </c>
      <c r="GH2646">
        <v>3</v>
      </c>
      <c r="GI2646">
        <v>-2</v>
      </c>
      <c r="GJ2646">
        <v>0</v>
      </c>
      <c r="GK2646">
        <f>ROUND(R2646*(R12)/100,2)</f>
        <v>0</v>
      </c>
      <c r="GL2646">
        <f t="shared" si="2169"/>
        <v>0</v>
      </c>
      <c r="GM2646">
        <f t="shared" si="2170"/>
        <v>0</v>
      </c>
      <c r="GN2646">
        <f t="shared" si="2171"/>
        <v>0</v>
      </c>
      <c r="GO2646">
        <f t="shared" si="2172"/>
        <v>0</v>
      </c>
      <c r="GP2646">
        <f t="shared" si="2173"/>
        <v>0</v>
      </c>
      <c r="GR2646">
        <v>1</v>
      </c>
      <c r="GS2646">
        <v>1</v>
      </c>
      <c r="GT2646">
        <v>0</v>
      </c>
      <c r="GU2646" t="s">
        <v>3</v>
      </c>
      <c r="GV2646">
        <f t="shared" si="2174"/>
        <v>0</v>
      </c>
      <c r="GW2646">
        <v>1</v>
      </c>
      <c r="GX2646">
        <f t="shared" si="2175"/>
        <v>0</v>
      </c>
      <c r="HA2646">
        <v>0</v>
      </c>
      <c r="HB2646">
        <v>0</v>
      </c>
      <c r="HC2646">
        <f t="shared" si="2176"/>
        <v>0</v>
      </c>
      <c r="HE2646" t="s">
        <v>53</v>
      </c>
      <c r="HF2646" t="s">
        <v>227</v>
      </c>
      <c r="IK2646">
        <f t="shared" si="2177"/>
        <v>0</v>
      </c>
    </row>
    <row r="2647" spans="1:245" x14ac:dyDescent="0.2">
      <c r="A2647">
        <v>17</v>
      </c>
      <c r="B2647">
        <v>1</v>
      </c>
      <c r="E2647" t="s">
        <v>223</v>
      </c>
      <c r="F2647" t="s">
        <v>224</v>
      </c>
      <c r="G2647" t="s">
        <v>229</v>
      </c>
      <c r="H2647" t="s">
        <v>221</v>
      </c>
      <c r="I2647">
        <v>0</v>
      </c>
      <c r="J2647">
        <v>0</v>
      </c>
      <c r="O2647">
        <f t="shared" si="2144"/>
        <v>0</v>
      </c>
      <c r="P2647">
        <f t="shared" si="2145"/>
        <v>0</v>
      </c>
      <c r="Q2647">
        <f t="shared" si="2146"/>
        <v>0</v>
      </c>
      <c r="R2647">
        <f t="shared" si="2147"/>
        <v>0</v>
      </c>
      <c r="S2647">
        <f t="shared" si="2148"/>
        <v>0</v>
      </c>
      <c r="T2647">
        <f t="shared" si="2149"/>
        <v>0</v>
      </c>
      <c r="U2647">
        <f t="shared" si="2150"/>
        <v>0</v>
      </c>
      <c r="V2647">
        <f t="shared" si="2151"/>
        <v>0</v>
      </c>
      <c r="W2647">
        <f t="shared" si="2152"/>
        <v>0</v>
      </c>
      <c r="X2647">
        <f t="shared" si="2153"/>
        <v>0</v>
      </c>
      <c r="Y2647">
        <f t="shared" si="2154"/>
        <v>0</v>
      </c>
      <c r="AA2647">
        <v>52421674</v>
      </c>
      <c r="AB2647">
        <f t="shared" si="2155"/>
        <v>2686.67</v>
      </c>
      <c r="AC2647">
        <f t="shared" si="2178"/>
        <v>2686.67</v>
      </c>
      <c r="AD2647">
        <f t="shared" si="2179"/>
        <v>0</v>
      </c>
      <c r="AE2647">
        <f t="shared" si="2180"/>
        <v>0</v>
      </c>
      <c r="AF2647">
        <f t="shared" si="2180"/>
        <v>0</v>
      </c>
      <c r="AG2647">
        <f t="shared" si="2156"/>
        <v>0</v>
      </c>
      <c r="AH2647">
        <f t="shared" si="2181"/>
        <v>0</v>
      </c>
      <c r="AI2647">
        <f t="shared" si="2181"/>
        <v>0</v>
      </c>
      <c r="AJ2647">
        <f t="shared" si="2157"/>
        <v>0</v>
      </c>
      <c r="AK2647">
        <v>2686.67</v>
      </c>
      <c r="AL2647">
        <v>2686.67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70</v>
      </c>
      <c r="AU2647">
        <v>10</v>
      </c>
      <c r="AV2647">
        <v>1</v>
      </c>
      <c r="AW2647">
        <v>1</v>
      </c>
      <c r="AZ2647">
        <v>1</v>
      </c>
      <c r="BA2647">
        <v>1</v>
      </c>
      <c r="BB2647">
        <v>1</v>
      </c>
      <c r="BC2647">
        <v>1</v>
      </c>
      <c r="BD2647" t="s">
        <v>3</v>
      </c>
      <c r="BE2647" t="s">
        <v>3</v>
      </c>
      <c r="BF2647" t="s">
        <v>3</v>
      </c>
      <c r="BG2647" t="s">
        <v>3</v>
      </c>
      <c r="BH2647">
        <v>3</v>
      </c>
      <c r="BI2647">
        <v>4</v>
      </c>
      <c r="BJ2647" t="s">
        <v>3</v>
      </c>
      <c r="BM2647">
        <v>0</v>
      </c>
      <c r="BN2647">
        <v>0</v>
      </c>
      <c r="BO2647" t="s">
        <v>3</v>
      </c>
      <c r="BP2647">
        <v>0</v>
      </c>
      <c r="BQ2647">
        <v>1</v>
      </c>
      <c r="BR2647">
        <v>0</v>
      </c>
      <c r="BS2647">
        <v>1</v>
      </c>
      <c r="BT2647">
        <v>1</v>
      </c>
      <c r="BU2647">
        <v>1</v>
      </c>
      <c r="BV2647">
        <v>1</v>
      </c>
      <c r="BW2647">
        <v>1</v>
      </c>
      <c r="BX2647">
        <v>1</v>
      </c>
      <c r="BY2647" t="s">
        <v>3</v>
      </c>
      <c r="BZ2647">
        <v>70</v>
      </c>
      <c r="CA2647">
        <v>10</v>
      </c>
      <c r="CE2647">
        <v>0</v>
      </c>
      <c r="CF2647">
        <v>0</v>
      </c>
      <c r="CG2647">
        <v>0</v>
      </c>
      <c r="CM2647">
        <v>0</v>
      </c>
      <c r="CN2647" t="s">
        <v>3</v>
      </c>
      <c r="CO2647">
        <v>0</v>
      </c>
      <c r="CP2647">
        <f t="shared" si="2158"/>
        <v>0</v>
      </c>
      <c r="CQ2647">
        <f t="shared" si="2159"/>
        <v>2686.67</v>
      </c>
      <c r="CR2647">
        <f t="shared" si="2182"/>
        <v>0</v>
      </c>
      <c r="CS2647">
        <f t="shared" si="2160"/>
        <v>0</v>
      </c>
      <c r="CT2647">
        <f t="shared" si="2161"/>
        <v>0</v>
      </c>
      <c r="CU2647">
        <f t="shared" si="2162"/>
        <v>0</v>
      </c>
      <c r="CV2647">
        <f t="shared" si="2163"/>
        <v>0</v>
      </c>
      <c r="CW2647">
        <f t="shared" si="2164"/>
        <v>0</v>
      </c>
      <c r="CX2647">
        <f t="shared" si="2165"/>
        <v>0</v>
      </c>
      <c r="CY2647">
        <f t="shared" si="2166"/>
        <v>0</v>
      </c>
      <c r="CZ2647">
        <f t="shared" si="2167"/>
        <v>0</v>
      </c>
      <c r="DC2647" t="s">
        <v>3</v>
      </c>
      <c r="DD2647" t="s">
        <v>3</v>
      </c>
      <c r="DE2647" t="s">
        <v>3</v>
      </c>
      <c r="DF2647" t="s">
        <v>3</v>
      </c>
      <c r="DG2647" t="s">
        <v>3</v>
      </c>
      <c r="DH2647" t="s">
        <v>3</v>
      </c>
      <c r="DI2647" t="s">
        <v>3</v>
      </c>
      <c r="DJ2647" t="s">
        <v>3</v>
      </c>
      <c r="DK2647" t="s">
        <v>3</v>
      </c>
      <c r="DL2647" t="s">
        <v>3</v>
      </c>
      <c r="DM2647" t="s">
        <v>3</v>
      </c>
      <c r="DN2647">
        <v>0</v>
      </c>
      <c r="DO2647">
        <v>0</v>
      </c>
      <c r="DP2647">
        <v>1</v>
      </c>
      <c r="DQ2647">
        <v>1</v>
      </c>
      <c r="DU2647">
        <v>1010</v>
      </c>
      <c r="DV2647" t="s">
        <v>221</v>
      </c>
      <c r="DW2647" t="s">
        <v>221</v>
      </c>
      <c r="DX2647">
        <v>1</v>
      </c>
      <c r="EE2647">
        <v>51482689</v>
      </c>
      <c r="EF2647">
        <v>1</v>
      </c>
      <c r="EG2647" t="s">
        <v>21</v>
      </c>
      <c r="EH2647">
        <v>0</v>
      </c>
      <c r="EI2647" t="s">
        <v>3</v>
      </c>
      <c r="EJ2647">
        <v>4</v>
      </c>
      <c r="EK2647">
        <v>0</v>
      </c>
      <c r="EL2647" t="s">
        <v>22</v>
      </c>
      <c r="EM2647" t="s">
        <v>23</v>
      </c>
      <c r="EO2647" t="s">
        <v>3</v>
      </c>
      <c r="EQ2647">
        <v>0</v>
      </c>
      <c r="ER2647">
        <v>2686.67</v>
      </c>
      <c r="ES2647">
        <v>2686.67</v>
      </c>
      <c r="ET2647">
        <v>0</v>
      </c>
      <c r="EU2647">
        <v>0</v>
      </c>
      <c r="EV2647">
        <v>0</v>
      </c>
      <c r="EW2647">
        <v>0</v>
      </c>
      <c r="EX2647">
        <v>0</v>
      </c>
      <c r="EY2647">
        <v>0</v>
      </c>
      <c r="EZ2647">
        <v>5</v>
      </c>
      <c r="FC2647">
        <v>1</v>
      </c>
      <c r="FD2647">
        <v>18</v>
      </c>
      <c r="FF2647">
        <v>3200</v>
      </c>
      <c r="FQ2647">
        <v>0</v>
      </c>
      <c r="FR2647">
        <f t="shared" si="2168"/>
        <v>0</v>
      </c>
      <c r="FS2647">
        <v>0</v>
      </c>
      <c r="FX2647">
        <v>70</v>
      </c>
      <c r="FY2647">
        <v>10</v>
      </c>
      <c r="GA2647" t="s">
        <v>226</v>
      </c>
      <c r="GD2647">
        <v>0</v>
      </c>
      <c r="GF2647">
        <v>-870334828</v>
      </c>
      <c r="GG2647">
        <v>2</v>
      </c>
      <c r="GH2647">
        <v>3</v>
      </c>
      <c r="GI2647">
        <v>-2</v>
      </c>
      <c r="GJ2647">
        <v>0</v>
      </c>
      <c r="GK2647">
        <f>ROUND(R2647*(R12)/100,2)</f>
        <v>0</v>
      </c>
      <c r="GL2647">
        <f t="shared" si="2169"/>
        <v>0</v>
      </c>
      <c r="GM2647">
        <f t="shared" si="2170"/>
        <v>0</v>
      </c>
      <c r="GN2647">
        <f t="shared" si="2171"/>
        <v>0</v>
      </c>
      <c r="GO2647">
        <f t="shared" si="2172"/>
        <v>0</v>
      </c>
      <c r="GP2647">
        <f t="shared" si="2173"/>
        <v>0</v>
      </c>
      <c r="GR2647">
        <v>1</v>
      </c>
      <c r="GS2647">
        <v>1</v>
      </c>
      <c r="GT2647">
        <v>0</v>
      </c>
      <c r="GU2647" t="s">
        <v>3</v>
      </c>
      <c r="GV2647">
        <f t="shared" si="2174"/>
        <v>0</v>
      </c>
      <c r="GW2647">
        <v>1</v>
      </c>
      <c r="GX2647">
        <f t="shared" si="2175"/>
        <v>0</v>
      </c>
      <c r="HA2647">
        <v>0</v>
      </c>
      <c r="HB2647">
        <v>0</v>
      </c>
      <c r="HC2647">
        <f t="shared" si="2176"/>
        <v>0</v>
      </c>
      <c r="HE2647" t="s">
        <v>53</v>
      </c>
      <c r="HF2647" t="s">
        <v>227</v>
      </c>
      <c r="IK2647">
        <f t="shared" si="2177"/>
        <v>0</v>
      </c>
    </row>
    <row r="2648" spans="1:245" x14ac:dyDescent="0.2">
      <c r="A2648">
        <v>17</v>
      </c>
      <c r="B2648">
        <v>1</v>
      </c>
      <c r="E2648" t="s">
        <v>228</v>
      </c>
      <c r="F2648" t="s">
        <v>224</v>
      </c>
      <c r="G2648" t="s">
        <v>402</v>
      </c>
      <c r="H2648" t="s">
        <v>221</v>
      </c>
      <c r="I2648">
        <v>0</v>
      </c>
      <c r="J2648">
        <v>0</v>
      </c>
      <c r="O2648">
        <f t="shared" si="2144"/>
        <v>0</v>
      </c>
      <c r="P2648">
        <f t="shared" si="2145"/>
        <v>0</v>
      </c>
      <c r="Q2648">
        <f t="shared" si="2146"/>
        <v>0</v>
      </c>
      <c r="R2648">
        <f t="shared" si="2147"/>
        <v>0</v>
      </c>
      <c r="S2648">
        <f t="shared" si="2148"/>
        <v>0</v>
      </c>
      <c r="T2648">
        <f t="shared" si="2149"/>
        <v>0</v>
      </c>
      <c r="U2648">
        <f t="shared" si="2150"/>
        <v>0</v>
      </c>
      <c r="V2648">
        <f t="shared" si="2151"/>
        <v>0</v>
      </c>
      <c r="W2648">
        <f t="shared" si="2152"/>
        <v>0</v>
      </c>
      <c r="X2648">
        <f t="shared" si="2153"/>
        <v>0</v>
      </c>
      <c r="Y2648">
        <f t="shared" si="2154"/>
        <v>0</v>
      </c>
      <c r="AA2648">
        <v>52421674</v>
      </c>
      <c r="AB2648">
        <f t="shared" si="2155"/>
        <v>1612</v>
      </c>
      <c r="AC2648">
        <f t="shared" si="2178"/>
        <v>1612</v>
      </c>
      <c r="AD2648">
        <f t="shared" si="2179"/>
        <v>0</v>
      </c>
      <c r="AE2648">
        <f t="shared" si="2180"/>
        <v>0</v>
      </c>
      <c r="AF2648">
        <f t="shared" si="2180"/>
        <v>0</v>
      </c>
      <c r="AG2648">
        <f t="shared" si="2156"/>
        <v>0</v>
      </c>
      <c r="AH2648">
        <f t="shared" si="2181"/>
        <v>0</v>
      </c>
      <c r="AI2648">
        <f t="shared" si="2181"/>
        <v>0</v>
      </c>
      <c r="AJ2648">
        <f t="shared" si="2157"/>
        <v>0</v>
      </c>
      <c r="AK2648">
        <v>1612</v>
      </c>
      <c r="AL2648">
        <v>1612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70</v>
      </c>
      <c r="AU2648">
        <v>10</v>
      </c>
      <c r="AV2648">
        <v>1</v>
      </c>
      <c r="AW2648">
        <v>1</v>
      </c>
      <c r="AZ2648">
        <v>1</v>
      </c>
      <c r="BA2648">
        <v>1</v>
      </c>
      <c r="BB2648">
        <v>1</v>
      </c>
      <c r="BC2648">
        <v>1</v>
      </c>
      <c r="BD2648" t="s">
        <v>3</v>
      </c>
      <c r="BE2648" t="s">
        <v>3</v>
      </c>
      <c r="BF2648" t="s">
        <v>3</v>
      </c>
      <c r="BG2648" t="s">
        <v>3</v>
      </c>
      <c r="BH2648">
        <v>3</v>
      </c>
      <c r="BI2648">
        <v>4</v>
      </c>
      <c r="BJ2648" t="s">
        <v>3</v>
      </c>
      <c r="BM2648">
        <v>0</v>
      </c>
      <c r="BN2648">
        <v>0</v>
      </c>
      <c r="BO2648" t="s">
        <v>3</v>
      </c>
      <c r="BP2648">
        <v>0</v>
      </c>
      <c r="BQ2648">
        <v>1</v>
      </c>
      <c r="BR2648">
        <v>0</v>
      </c>
      <c r="BS2648">
        <v>1</v>
      </c>
      <c r="BT2648">
        <v>1</v>
      </c>
      <c r="BU2648">
        <v>1</v>
      </c>
      <c r="BV2648">
        <v>1</v>
      </c>
      <c r="BW2648">
        <v>1</v>
      </c>
      <c r="BX2648">
        <v>1</v>
      </c>
      <c r="BY2648" t="s">
        <v>3</v>
      </c>
      <c r="BZ2648">
        <v>70</v>
      </c>
      <c r="CA2648">
        <v>10</v>
      </c>
      <c r="CE2648">
        <v>0</v>
      </c>
      <c r="CF2648">
        <v>0</v>
      </c>
      <c r="CG2648">
        <v>0</v>
      </c>
      <c r="CM2648">
        <v>0</v>
      </c>
      <c r="CN2648" t="s">
        <v>3</v>
      </c>
      <c r="CO2648">
        <v>0</v>
      </c>
      <c r="CP2648">
        <f t="shared" si="2158"/>
        <v>0</v>
      </c>
      <c r="CQ2648">
        <f t="shared" si="2159"/>
        <v>1612</v>
      </c>
      <c r="CR2648">
        <f t="shared" si="2182"/>
        <v>0</v>
      </c>
      <c r="CS2648">
        <f t="shared" si="2160"/>
        <v>0</v>
      </c>
      <c r="CT2648">
        <f t="shared" si="2161"/>
        <v>0</v>
      </c>
      <c r="CU2648">
        <f t="shared" si="2162"/>
        <v>0</v>
      </c>
      <c r="CV2648">
        <f t="shared" si="2163"/>
        <v>0</v>
      </c>
      <c r="CW2648">
        <f t="shared" si="2164"/>
        <v>0</v>
      </c>
      <c r="CX2648">
        <f t="shared" si="2165"/>
        <v>0</v>
      </c>
      <c r="CY2648">
        <f t="shared" si="2166"/>
        <v>0</v>
      </c>
      <c r="CZ2648">
        <f t="shared" si="2167"/>
        <v>0</v>
      </c>
      <c r="DC2648" t="s">
        <v>3</v>
      </c>
      <c r="DD2648" t="s">
        <v>3</v>
      </c>
      <c r="DE2648" t="s">
        <v>3</v>
      </c>
      <c r="DF2648" t="s">
        <v>3</v>
      </c>
      <c r="DG2648" t="s">
        <v>3</v>
      </c>
      <c r="DH2648" t="s">
        <v>3</v>
      </c>
      <c r="DI2648" t="s">
        <v>3</v>
      </c>
      <c r="DJ2648" t="s">
        <v>3</v>
      </c>
      <c r="DK2648" t="s">
        <v>3</v>
      </c>
      <c r="DL2648" t="s">
        <v>3</v>
      </c>
      <c r="DM2648" t="s">
        <v>3</v>
      </c>
      <c r="DN2648">
        <v>0</v>
      </c>
      <c r="DO2648">
        <v>0</v>
      </c>
      <c r="DP2648">
        <v>1</v>
      </c>
      <c r="DQ2648">
        <v>1</v>
      </c>
      <c r="DU2648">
        <v>1010</v>
      </c>
      <c r="DV2648" t="s">
        <v>221</v>
      </c>
      <c r="DW2648" t="s">
        <v>221</v>
      </c>
      <c r="DX2648">
        <v>1</v>
      </c>
      <c r="EE2648">
        <v>51482689</v>
      </c>
      <c r="EF2648">
        <v>1</v>
      </c>
      <c r="EG2648" t="s">
        <v>21</v>
      </c>
      <c r="EH2648">
        <v>0</v>
      </c>
      <c r="EI2648" t="s">
        <v>3</v>
      </c>
      <c r="EJ2648">
        <v>4</v>
      </c>
      <c r="EK2648">
        <v>0</v>
      </c>
      <c r="EL2648" t="s">
        <v>22</v>
      </c>
      <c r="EM2648" t="s">
        <v>23</v>
      </c>
      <c r="EO2648" t="s">
        <v>3</v>
      </c>
      <c r="EQ2648">
        <v>0</v>
      </c>
      <c r="ER2648">
        <v>1612</v>
      </c>
      <c r="ES2648">
        <v>1612</v>
      </c>
      <c r="ET2648">
        <v>0</v>
      </c>
      <c r="EU2648">
        <v>0</v>
      </c>
      <c r="EV2648">
        <v>0</v>
      </c>
      <c r="EW2648">
        <v>0</v>
      </c>
      <c r="EX2648">
        <v>0</v>
      </c>
      <c r="EY2648">
        <v>0</v>
      </c>
      <c r="EZ2648">
        <v>5</v>
      </c>
      <c r="FC2648">
        <v>1</v>
      </c>
      <c r="FD2648">
        <v>18</v>
      </c>
      <c r="FF2648">
        <v>1920</v>
      </c>
      <c r="FQ2648">
        <v>0</v>
      </c>
      <c r="FR2648">
        <f t="shared" si="2168"/>
        <v>0</v>
      </c>
      <c r="FS2648">
        <v>0</v>
      </c>
      <c r="FX2648">
        <v>70</v>
      </c>
      <c r="FY2648">
        <v>10</v>
      </c>
      <c r="GA2648" t="s">
        <v>306</v>
      </c>
      <c r="GD2648">
        <v>0</v>
      </c>
      <c r="GF2648">
        <v>-2146056951</v>
      </c>
      <c r="GG2648">
        <v>2</v>
      </c>
      <c r="GH2648">
        <v>3</v>
      </c>
      <c r="GI2648">
        <v>-2</v>
      </c>
      <c r="GJ2648">
        <v>0</v>
      </c>
      <c r="GK2648">
        <f>ROUND(R2648*(R12)/100,2)</f>
        <v>0</v>
      </c>
      <c r="GL2648">
        <f t="shared" si="2169"/>
        <v>0</v>
      </c>
      <c r="GM2648">
        <f t="shared" si="2170"/>
        <v>0</v>
      </c>
      <c r="GN2648">
        <f t="shared" si="2171"/>
        <v>0</v>
      </c>
      <c r="GO2648">
        <f t="shared" si="2172"/>
        <v>0</v>
      </c>
      <c r="GP2648">
        <f t="shared" si="2173"/>
        <v>0</v>
      </c>
      <c r="GR2648">
        <v>1</v>
      </c>
      <c r="GS2648">
        <v>1</v>
      </c>
      <c r="GT2648">
        <v>0</v>
      </c>
      <c r="GU2648" t="s">
        <v>3</v>
      </c>
      <c r="GV2648">
        <f t="shared" si="2174"/>
        <v>0</v>
      </c>
      <c r="GW2648">
        <v>1</v>
      </c>
      <c r="GX2648">
        <f t="shared" si="2175"/>
        <v>0</v>
      </c>
      <c r="HA2648">
        <v>0</v>
      </c>
      <c r="HB2648">
        <v>0</v>
      </c>
      <c r="HC2648">
        <f t="shared" si="2176"/>
        <v>0</v>
      </c>
      <c r="HE2648" t="s">
        <v>53</v>
      </c>
      <c r="HF2648" t="s">
        <v>227</v>
      </c>
      <c r="IK2648">
        <f t="shared" si="2177"/>
        <v>0</v>
      </c>
    </row>
    <row r="2650" spans="1:245" x14ac:dyDescent="0.2">
      <c r="A2650" s="2">
        <v>51</v>
      </c>
      <c r="B2650" s="2">
        <f>B2636</f>
        <v>1</v>
      </c>
      <c r="C2650" s="2">
        <f>A2636</f>
        <v>5</v>
      </c>
      <c r="D2650" s="2">
        <f>ROW(A2636)</f>
        <v>2636</v>
      </c>
      <c r="E2650" s="2"/>
      <c r="F2650" s="2" t="str">
        <f>IF(F2636&lt;&gt;"",F2636,"")</f>
        <v>Новый подраздел</v>
      </c>
      <c r="G2650" s="2" t="str">
        <f>IF(G2636&lt;&gt;"",G2636,"")</f>
        <v>Дорожные знаки</v>
      </c>
      <c r="H2650" s="2">
        <v>0</v>
      </c>
      <c r="I2650" s="2"/>
      <c r="J2650" s="2"/>
      <c r="K2650" s="2"/>
      <c r="L2650" s="2"/>
      <c r="M2650" s="2"/>
      <c r="N2650" s="2"/>
      <c r="O2650" s="2">
        <f t="shared" ref="O2650:T2650" si="2183">ROUND(AB2650,2)</f>
        <v>0</v>
      </c>
      <c r="P2650" s="2">
        <f t="shared" si="2183"/>
        <v>0</v>
      </c>
      <c r="Q2650" s="2">
        <f t="shared" si="2183"/>
        <v>0</v>
      </c>
      <c r="R2650" s="2">
        <f t="shared" si="2183"/>
        <v>0</v>
      </c>
      <c r="S2650" s="2">
        <f t="shared" si="2183"/>
        <v>0</v>
      </c>
      <c r="T2650" s="2">
        <f t="shared" si="2183"/>
        <v>0</v>
      </c>
      <c r="U2650" s="2">
        <f>AH2650</f>
        <v>0</v>
      </c>
      <c r="V2650" s="2">
        <f>AI2650</f>
        <v>0</v>
      </c>
      <c r="W2650" s="2">
        <f>ROUND(AJ2650,2)</f>
        <v>0</v>
      </c>
      <c r="X2650" s="2">
        <f>ROUND(AK2650,2)</f>
        <v>0</v>
      </c>
      <c r="Y2650" s="2">
        <f>ROUND(AL2650,2)</f>
        <v>0</v>
      </c>
      <c r="Z2650" s="2"/>
      <c r="AA2650" s="2"/>
      <c r="AB2650" s="2">
        <f>ROUND(SUMIF(AA2640:AA2648,"=52421674",O2640:O2648),2)</f>
        <v>0</v>
      </c>
      <c r="AC2650" s="2">
        <f>ROUND(SUMIF(AA2640:AA2648,"=52421674",P2640:P2648),2)</f>
        <v>0</v>
      </c>
      <c r="AD2650" s="2">
        <f>ROUND(SUMIF(AA2640:AA2648,"=52421674",Q2640:Q2648),2)</f>
        <v>0</v>
      </c>
      <c r="AE2650" s="2">
        <f>ROUND(SUMIF(AA2640:AA2648,"=52421674",R2640:R2648),2)</f>
        <v>0</v>
      </c>
      <c r="AF2650" s="2">
        <f>ROUND(SUMIF(AA2640:AA2648,"=52421674",S2640:S2648),2)</f>
        <v>0</v>
      </c>
      <c r="AG2650" s="2">
        <f>ROUND(SUMIF(AA2640:AA2648,"=52421674",T2640:T2648),2)</f>
        <v>0</v>
      </c>
      <c r="AH2650" s="2">
        <f>SUMIF(AA2640:AA2648,"=52421674",U2640:U2648)</f>
        <v>0</v>
      </c>
      <c r="AI2650" s="2">
        <f>SUMIF(AA2640:AA2648,"=52421674",V2640:V2648)</f>
        <v>0</v>
      </c>
      <c r="AJ2650" s="2">
        <f>ROUND(SUMIF(AA2640:AA2648,"=52421674",W2640:W2648),2)</f>
        <v>0</v>
      </c>
      <c r="AK2650" s="2">
        <f>ROUND(SUMIF(AA2640:AA2648,"=52421674",X2640:X2648),2)</f>
        <v>0</v>
      </c>
      <c r="AL2650" s="2">
        <f>ROUND(SUMIF(AA2640:AA2648,"=52421674",Y2640:Y2648),2)</f>
        <v>0</v>
      </c>
      <c r="AM2650" s="2"/>
      <c r="AN2650" s="2"/>
      <c r="AO2650" s="2">
        <f t="shared" ref="AO2650:BD2650" si="2184">ROUND(BX2650,2)</f>
        <v>0</v>
      </c>
      <c r="AP2650" s="2">
        <f t="shared" si="2184"/>
        <v>0</v>
      </c>
      <c r="AQ2650" s="2">
        <f t="shared" si="2184"/>
        <v>0</v>
      </c>
      <c r="AR2650" s="2">
        <f t="shared" si="2184"/>
        <v>0</v>
      </c>
      <c r="AS2650" s="2">
        <f t="shared" si="2184"/>
        <v>0</v>
      </c>
      <c r="AT2650" s="2">
        <f t="shared" si="2184"/>
        <v>0</v>
      </c>
      <c r="AU2650" s="2">
        <f t="shared" si="2184"/>
        <v>0</v>
      </c>
      <c r="AV2650" s="2">
        <f t="shared" si="2184"/>
        <v>0</v>
      </c>
      <c r="AW2650" s="2">
        <f t="shared" si="2184"/>
        <v>0</v>
      </c>
      <c r="AX2650" s="2">
        <f t="shared" si="2184"/>
        <v>0</v>
      </c>
      <c r="AY2650" s="2">
        <f t="shared" si="2184"/>
        <v>0</v>
      </c>
      <c r="AZ2650" s="2">
        <f t="shared" si="2184"/>
        <v>0</v>
      </c>
      <c r="BA2650" s="2">
        <f t="shared" si="2184"/>
        <v>0</v>
      </c>
      <c r="BB2650" s="2">
        <f t="shared" si="2184"/>
        <v>0</v>
      </c>
      <c r="BC2650" s="2">
        <f t="shared" si="2184"/>
        <v>0</v>
      </c>
      <c r="BD2650" s="2">
        <f t="shared" si="2184"/>
        <v>0</v>
      </c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>
        <f>ROUND(SUMIF(AA2640:AA2648,"=52421674",FQ2640:FQ2648),2)</f>
        <v>0</v>
      </c>
      <c r="BY2650" s="2">
        <f>ROUND(SUMIF(AA2640:AA2648,"=52421674",FR2640:FR2648),2)</f>
        <v>0</v>
      </c>
      <c r="BZ2650" s="2">
        <f>ROUND(SUMIF(AA2640:AA2648,"=52421674",GL2640:GL2648),2)</f>
        <v>0</v>
      </c>
      <c r="CA2650" s="2">
        <f>ROUND(SUMIF(AA2640:AA2648,"=52421674",GM2640:GM2648),2)</f>
        <v>0</v>
      </c>
      <c r="CB2650" s="2">
        <f>ROUND(SUMIF(AA2640:AA2648,"=52421674",GN2640:GN2648),2)</f>
        <v>0</v>
      </c>
      <c r="CC2650" s="2">
        <f>ROUND(SUMIF(AA2640:AA2648,"=52421674",GO2640:GO2648),2)</f>
        <v>0</v>
      </c>
      <c r="CD2650" s="2">
        <f>ROUND(SUMIF(AA2640:AA2648,"=52421674",GP2640:GP2648),2)</f>
        <v>0</v>
      </c>
      <c r="CE2650" s="2">
        <f>AC2650-BX2650</f>
        <v>0</v>
      </c>
      <c r="CF2650" s="2">
        <f>AC2650-BY2650</f>
        <v>0</v>
      </c>
      <c r="CG2650" s="2">
        <f>BX2650-BZ2650</f>
        <v>0</v>
      </c>
      <c r="CH2650" s="2">
        <f>AC2650-BX2650-BY2650+BZ2650</f>
        <v>0</v>
      </c>
      <c r="CI2650" s="2">
        <f>BY2650-BZ2650</f>
        <v>0</v>
      </c>
      <c r="CJ2650" s="2">
        <f>ROUND(SUMIF(AA2640:AA2648,"=52421674",GX2640:GX2648),2)</f>
        <v>0</v>
      </c>
      <c r="CK2650" s="2">
        <f>ROUND(SUMIF(AA2640:AA2648,"=52421674",GY2640:GY2648),2)</f>
        <v>0</v>
      </c>
      <c r="CL2650" s="2">
        <f>ROUND(SUMIF(AA2640:AA2648,"=52421674",GZ2640:GZ2648),2)</f>
        <v>0</v>
      </c>
      <c r="CM2650" s="2">
        <f>ROUND(SUMIF(AA2640:AA2648,"=52421674",HD2640:HD2648),2)</f>
        <v>0</v>
      </c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3"/>
      <c r="DH2650" s="3"/>
      <c r="DI2650" s="3"/>
      <c r="DJ2650" s="3"/>
      <c r="DK2650" s="3"/>
      <c r="DL2650" s="3"/>
      <c r="DM2650" s="3"/>
      <c r="DN2650" s="3"/>
      <c r="DO2650" s="3"/>
      <c r="DP2650" s="3"/>
      <c r="DQ2650" s="3"/>
      <c r="DR2650" s="3"/>
      <c r="DS2650" s="3"/>
      <c r="DT2650" s="3"/>
      <c r="DU2650" s="3"/>
      <c r="DV2650" s="3"/>
      <c r="DW2650" s="3"/>
      <c r="DX2650" s="3"/>
      <c r="DY2650" s="3"/>
      <c r="DZ2650" s="3"/>
      <c r="EA2650" s="3"/>
      <c r="EB2650" s="3"/>
      <c r="EC2650" s="3"/>
      <c r="ED2650" s="3"/>
      <c r="EE2650" s="3"/>
      <c r="EF2650" s="3"/>
      <c r="EG2650" s="3"/>
      <c r="EH2650" s="3"/>
      <c r="EI2650" s="3"/>
      <c r="EJ2650" s="3"/>
      <c r="EK2650" s="3"/>
      <c r="EL2650" s="3"/>
      <c r="EM2650" s="3"/>
      <c r="EN2650" s="3"/>
      <c r="EO2650" s="3"/>
      <c r="EP2650" s="3"/>
      <c r="EQ2650" s="3"/>
      <c r="ER2650" s="3"/>
      <c r="ES2650" s="3"/>
      <c r="ET2650" s="3"/>
      <c r="EU2650" s="3"/>
      <c r="EV2650" s="3"/>
      <c r="EW2650" s="3"/>
      <c r="EX2650" s="3"/>
      <c r="EY2650" s="3"/>
      <c r="EZ2650" s="3"/>
      <c r="FA2650" s="3"/>
      <c r="FB2650" s="3"/>
      <c r="FC2650" s="3"/>
      <c r="FD2650" s="3"/>
      <c r="FE2650" s="3"/>
      <c r="FF2650" s="3"/>
      <c r="FG2650" s="3"/>
      <c r="FH2650" s="3"/>
      <c r="FI2650" s="3"/>
      <c r="FJ2650" s="3"/>
      <c r="FK2650" s="3"/>
      <c r="FL2650" s="3"/>
      <c r="FM2650" s="3"/>
      <c r="FN2650" s="3"/>
      <c r="FO2650" s="3"/>
      <c r="FP2650" s="3"/>
      <c r="FQ2650" s="3"/>
      <c r="FR2650" s="3"/>
      <c r="FS2650" s="3"/>
      <c r="FT2650" s="3"/>
      <c r="FU2650" s="3"/>
      <c r="FV2650" s="3"/>
      <c r="FW2650" s="3"/>
      <c r="FX2650" s="3"/>
      <c r="FY2650" s="3"/>
      <c r="FZ2650" s="3"/>
      <c r="GA2650" s="3"/>
      <c r="GB2650" s="3"/>
      <c r="GC2650" s="3"/>
      <c r="GD2650" s="3"/>
      <c r="GE2650" s="3"/>
      <c r="GF2650" s="3"/>
      <c r="GG2650" s="3"/>
      <c r="GH2650" s="3"/>
      <c r="GI2650" s="3"/>
      <c r="GJ2650" s="3"/>
      <c r="GK2650" s="3"/>
      <c r="GL2650" s="3"/>
      <c r="GM2650" s="3"/>
      <c r="GN2650" s="3"/>
      <c r="GO2650" s="3"/>
      <c r="GP2650" s="3"/>
      <c r="GQ2650" s="3"/>
      <c r="GR2650" s="3"/>
      <c r="GS2650" s="3"/>
      <c r="GT2650" s="3"/>
      <c r="GU2650" s="3"/>
      <c r="GV2650" s="3"/>
      <c r="GW2650" s="3"/>
      <c r="GX2650" s="3">
        <v>0</v>
      </c>
    </row>
    <row r="2652" spans="1:245" x14ac:dyDescent="0.2">
      <c r="A2652" s="4">
        <v>50</v>
      </c>
      <c r="B2652" s="4">
        <v>0</v>
      </c>
      <c r="C2652" s="4">
        <v>0</v>
      </c>
      <c r="D2652" s="4">
        <v>1</v>
      </c>
      <c r="E2652" s="4">
        <v>201</v>
      </c>
      <c r="F2652" s="4">
        <f>ROUND(Source!O2650,O2652)</f>
        <v>0</v>
      </c>
      <c r="G2652" s="4" t="s">
        <v>74</v>
      </c>
      <c r="H2652" s="4" t="s">
        <v>75</v>
      </c>
      <c r="I2652" s="4"/>
      <c r="J2652" s="4"/>
      <c r="K2652" s="4">
        <v>201</v>
      </c>
      <c r="L2652" s="4">
        <v>1</v>
      </c>
      <c r="M2652" s="4">
        <v>3</v>
      </c>
      <c r="N2652" s="4" t="s">
        <v>3</v>
      </c>
      <c r="O2652" s="4">
        <v>2</v>
      </c>
      <c r="P2652" s="4"/>
      <c r="Q2652" s="4"/>
      <c r="R2652" s="4"/>
      <c r="S2652" s="4"/>
      <c r="T2652" s="4"/>
      <c r="U2652" s="4"/>
      <c r="V2652" s="4"/>
      <c r="W2652" s="4"/>
    </row>
    <row r="2653" spans="1:245" x14ac:dyDescent="0.2">
      <c r="A2653" s="4">
        <v>50</v>
      </c>
      <c r="B2653" s="4">
        <v>0</v>
      </c>
      <c r="C2653" s="4">
        <v>0</v>
      </c>
      <c r="D2653" s="4">
        <v>1</v>
      </c>
      <c r="E2653" s="4">
        <v>202</v>
      </c>
      <c r="F2653" s="4">
        <f>ROUND(Source!P2650,O2653)</f>
        <v>0</v>
      </c>
      <c r="G2653" s="4" t="s">
        <v>76</v>
      </c>
      <c r="H2653" s="4" t="s">
        <v>77</v>
      </c>
      <c r="I2653" s="4"/>
      <c r="J2653" s="4"/>
      <c r="K2653" s="4">
        <v>202</v>
      </c>
      <c r="L2653" s="4">
        <v>2</v>
      </c>
      <c r="M2653" s="4">
        <v>3</v>
      </c>
      <c r="N2653" s="4" t="s">
        <v>3</v>
      </c>
      <c r="O2653" s="4">
        <v>2</v>
      </c>
      <c r="P2653" s="4"/>
      <c r="Q2653" s="4"/>
      <c r="R2653" s="4"/>
      <c r="S2653" s="4"/>
      <c r="T2653" s="4"/>
      <c r="U2653" s="4"/>
      <c r="V2653" s="4"/>
      <c r="W2653" s="4"/>
    </row>
    <row r="2654" spans="1:245" x14ac:dyDescent="0.2">
      <c r="A2654" s="4">
        <v>50</v>
      </c>
      <c r="B2654" s="4">
        <v>0</v>
      </c>
      <c r="C2654" s="4">
        <v>0</v>
      </c>
      <c r="D2654" s="4">
        <v>1</v>
      </c>
      <c r="E2654" s="4">
        <v>222</v>
      </c>
      <c r="F2654" s="4">
        <f>ROUND(Source!AO2650,O2654)</f>
        <v>0</v>
      </c>
      <c r="G2654" s="4" t="s">
        <v>78</v>
      </c>
      <c r="H2654" s="4" t="s">
        <v>79</v>
      </c>
      <c r="I2654" s="4"/>
      <c r="J2654" s="4"/>
      <c r="K2654" s="4">
        <v>222</v>
      </c>
      <c r="L2654" s="4">
        <v>3</v>
      </c>
      <c r="M2654" s="4">
        <v>3</v>
      </c>
      <c r="N2654" s="4" t="s">
        <v>3</v>
      </c>
      <c r="O2654" s="4">
        <v>2</v>
      </c>
      <c r="P2654" s="4"/>
      <c r="Q2654" s="4"/>
      <c r="R2654" s="4"/>
      <c r="S2654" s="4"/>
      <c r="T2654" s="4"/>
      <c r="U2654" s="4"/>
      <c r="V2654" s="4"/>
      <c r="W2654" s="4"/>
    </row>
    <row r="2655" spans="1:245" x14ac:dyDescent="0.2">
      <c r="A2655" s="4">
        <v>50</v>
      </c>
      <c r="B2655" s="4">
        <v>0</v>
      </c>
      <c r="C2655" s="4">
        <v>0</v>
      </c>
      <c r="D2655" s="4">
        <v>1</v>
      </c>
      <c r="E2655" s="4">
        <v>225</v>
      </c>
      <c r="F2655" s="4">
        <f>ROUND(Source!AV2650,O2655)</f>
        <v>0</v>
      </c>
      <c r="G2655" s="4" t="s">
        <v>80</v>
      </c>
      <c r="H2655" s="4" t="s">
        <v>81</v>
      </c>
      <c r="I2655" s="4"/>
      <c r="J2655" s="4"/>
      <c r="K2655" s="4">
        <v>225</v>
      </c>
      <c r="L2655" s="4">
        <v>4</v>
      </c>
      <c r="M2655" s="4">
        <v>3</v>
      </c>
      <c r="N2655" s="4" t="s">
        <v>3</v>
      </c>
      <c r="O2655" s="4">
        <v>2</v>
      </c>
      <c r="P2655" s="4"/>
      <c r="Q2655" s="4"/>
      <c r="R2655" s="4"/>
      <c r="S2655" s="4"/>
      <c r="T2655" s="4"/>
      <c r="U2655" s="4"/>
      <c r="V2655" s="4"/>
      <c r="W2655" s="4"/>
    </row>
    <row r="2656" spans="1:245" x14ac:dyDescent="0.2">
      <c r="A2656" s="4">
        <v>50</v>
      </c>
      <c r="B2656" s="4">
        <v>0</v>
      </c>
      <c r="C2656" s="4">
        <v>0</v>
      </c>
      <c r="D2656" s="4">
        <v>1</v>
      </c>
      <c r="E2656" s="4">
        <v>226</v>
      </c>
      <c r="F2656" s="4">
        <f>ROUND(Source!AW2650,O2656)</f>
        <v>0</v>
      </c>
      <c r="G2656" s="4" t="s">
        <v>82</v>
      </c>
      <c r="H2656" s="4" t="s">
        <v>83</v>
      </c>
      <c r="I2656" s="4"/>
      <c r="J2656" s="4"/>
      <c r="K2656" s="4">
        <v>226</v>
      </c>
      <c r="L2656" s="4">
        <v>5</v>
      </c>
      <c r="M2656" s="4">
        <v>3</v>
      </c>
      <c r="N2656" s="4" t="s">
        <v>3</v>
      </c>
      <c r="O2656" s="4">
        <v>2</v>
      </c>
      <c r="P2656" s="4"/>
      <c r="Q2656" s="4"/>
      <c r="R2656" s="4"/>
      <c r="S2656" s="4"/>
      <c r="T2656" s="4"/>
      <c r="U2656" s="4"/>
      <c r="V2656" s="4"/>
      <c r="W2656" s="4"/>
    </row>
    <row r="2657" spans="1:23" x14ac:dyDescent="0.2">
      <c r="A2657" s="4">
        <v>50</v>
      </c>
      <c r="B2657" s="4">
        <v>0</v>
      </c>
      <c r="C2657" s="4">
        <v>0</v>
      </c>
      <c r="D2657" s="4">
        <v>1</v>
      </c>
      <c r="E2657" s="4">
        <v>227</v>
      </c>
      <c r="F2657" s="4">
        <f>ROUND(Source!AX2650,O2657)</f>
        <v>0</v>
      </c>
      <c r="G2657" s="4" t="s">
        <v>84</v>
      </c>
      <c r="H2657" s="4" t="s">
        <v>85</v>
      </c>
      <c r="I2657" s="4"/>
      <c r="J2657" s="4"/>
      <c r="K2657" s="4">
        <v>227</v>
      </c>
      <c r="L2657" s="4">
        <v>6</v>
      </c>
      <c r="M2657" s="4">
        <v>3</v>
      </c>
      <c r="N2657" s="4" t="s">
        <v>3</v>
      </c>
      <c r="O2657" s="4">
        <v>2</v>
      </c>
      <c r="P2657" s="4"/>
      <c r="Q2657" s="4"/>
      <c r="R2657" s="4"/>
      <c r="S2657" s="4"/>
      <c r="T2657" s="4"/>
      <c r="U2657" s="4"/>
      <c r="V2657" s="4"/>
      <c r="W2657" s="4"/>
    </row>
    <row r="2658" spans="1:23" x14ac:dyDescent="0.2">
      <c r="A2658" s="4">
        <v>50</v>
      </c>
      <c r="B2658" s="4">
        <v>0</v>
      </c>
      <c r="C2658" s="4">
        <v>0</v>
      </c>
      <c r="D2658" s="4">
        <v>1</v>
      </c>
      <c r="E2658" s="4">
        <v>228</v>
      </c>
      <c r="F2658" s="4">
        <f>ROUND(Source!AY2650,O2658)</f>
        <v>0</v>
      </c>
      <c r="G2658" s="4" t="s">
        <v>86</v>
      </c>
      <c r="H2658" s="4" t="s">
        <v>87</v>
      </c>
      <c r="I2658" s="4"/>
      <c r="J2658" s="4"/>
      <c r="K2658" s="4">
        <v>228</v>
      </c>
      <c r="L2658" s="4">
        <v>7</v>
      </c>
      <c r="M2658" s="4">
        <v>3</v>
      </c>
      <c r="N2658" s="4" t="s">
        <v>3</v>
      </c>
      <c r="O2658" s="4">
        <v>2</v>
      </c>
      <c r="P2658" s="4"/>
      <c r="Q2658" s="4"/>
      <c r="R2658" s="4"/>
      <c r="S2658" s="4"/>
      <c r="T2658" s="4"/>
      <c r="U2658" s="4"/>
      <c r="V2658" s="4"/>
      <c r="W2658" s="4"/>
    </row>
    <row r="2659" spans="1:23" x14ac:dyDescent="0.2">
      <c r="A2659" s="4">
        <v>50</v>
      </c>
      <c r="B2659" s="4">
        <v>0</v>
      </c>
      <c r="C2659" s="4">
        <v>0</v>
      </c>
      <c r="D2659" s="4">
        <v>1</v>
      </c>
      <c r="E2659" s="4">
        <v>216</v>
      </c>
      <c r="F2659" s="4">
        <f>ROUND(Source!AP2650,O2659)</f>
        <v>0</v>
      </c>
      <c r="G2659" s="4" t="s">
        <v>88</v>
      </c>
      <c r="H2659" s="4" t="s">
        <v>89</v>
      </c>
      <c r="I2659" s="4"/>
      <c r="J2659" s="4"/>
      <c r="K2659" s="4">
        <v>216</v>
      </c>
      <c r="L2659" s="4">
        <v>8</v>
      </c>
      <c r="M2659" s="4">
        <v>3</v>
      </c>
      <c r="N2659" s="4" t="s">
        <v>3</v>
      </c>
      <c r="O2659" s="4">
        <v>2</v>
      </c>
      <c r="P2659" s="4"/>
      <c r="Q2659" s="4"/>
      <c r="R2659" s="4"/>
      <c r="S2659" s="4"/>
      <c r="T2659" s="4"/>
      <c r="U2659" s="4"/>
      <c r="V2659" s="4"/>
      <c r="W2659" s="4"/>
    </row>
    <row r="2660" spans="1:23" x14ac:dyDescent="0.2">
      <c r="A2660" s="4">
        <v>50</v>
      </c>
      <c r="B2660" s="4">
        <v>0</v>
      </c>
      <c r="C2660" s="4">
        <v>0</v>
      </c>
      <c r="D2660" s="4">
        <v>1</v>
      </c>
      <c r="E2660" s="4">
        <v>223</v>
      </c>
      <c r="F2660" s="4">
        <f>ROUND(Source!AQ2650,O2660)</f>
        <v>0</v>
      </c>
      <c r="G2660" s="4" t="s">
        <v>90</v>
      </c>
      <c r="H2660" s="4" t="s">
        <v>91</v>
      </c>
      <c r="I2660" s="4"/>
      <c r="J2660" s="4"/>
      <c r="K2660" s="4">
        <v>223</v>
      </c>
      <c r="L2660" s="4">
        <v>9</v>
      </c>
      <c r="M2660" s="4">
        <v>3</v>
      </c>
      <c r="N2660" s="4" t="s">
        <v>3</v>
      </c>
      <c r="O2660" s="4">
        <v>2</v>
      </c>
      <c r="P2660" s="4"/>
      <c r="Q2660" s="4"/>
      <c r="R2660" s="4"/>
      <c r="S2660" s="4"/>
      <c r="T2660" s="4"/>
      <c r="U2660" s="4"/>
      <c r="V2660" s="4"/>
      <c r="W2660" s="4"/>
    </row>
    <row r="2661" spans="1:23" x14ac:dyDescent="0.2">
      <c r="A2661" s="4">
        <v>50</v>
      </c>
      <c r="B2661" s="4">
        <v>0</v>
      </c>
      <c r="C2661" s="4">
        <v>0</v>
      </c>
      <c r="D2661" s="4">
        <v>1</v>
      </c>
      <c r="E2661" s="4">
        <v>229</v>
      </c>
      <c r="F2661" s="4">
        <f>ROUND(Source!AZ2650,O2661)</f>
        <v>0</v>
      </c>
      <c r="G2661" s="4" t="s">
        <v>92</v>
      </c>
      <c r="H2661" s="4" t="s">
        <v>93</v>
      </c>
      <c r="I2661" s="4"/>
      <c r="J2661" s="4"/>
      <c r="K2661" s="4">
        <v>229</v>
      </c>
      <c r="L2661" s="4">
        <v>10</v>
      </c>
      <c r="M2661" s="4">
        <v>3</v>
      </c>
      <c r="N2661" s="4" t="s">
        <v>3</v>
      </c>
      <c r="O2661" s="4">
        <v>2</v>
      </c>
      <c r="P2661" s="4"/>
      <c r="Q2661" s="4"/>
      <c r="R2661" s="4"/>
      <c r="S2661" s="4"/>
      <c r="T2661" s="4"/>
      <c r="U2661" s="4"/>
      <c r="V2661" s="4"/>
      <c r="W2661" s="4"/>
    </row>
    <row r="2662" spans="1:23" x14ac:dyDescent="0.2">
      <c r="A2662" s="4">
        <v>50</v>
      </c>
      <c r="B2662" s="4">
        <v>0</v>
      </c>
      <c r="C2662" s="4">
        <v>0</v>
      </c>
      <c r="D2662" s="4">
        <v>1</v>
      </c>
      <c r="E2662" s="4">
        <v>203</v>
      </c>
      <c r="F2662" s="4">
        <f>ROUND(Source!Q2650,O2662)</f>
        <v>0</v>
      </c>
      <c r="G2662" s="4" t="s">
        <v>94</v>
      </c>
      <c r="H2662" s="4" t="s">
        <v>95</v>
      </c>
      <c r="I2662" s="4"/>
      <c r="J2662" s="4"/>
      <c r="K2662" s="4">
        <v>203</v>
      </c>
      <c r="L2662" s="4">
        <v>11</v>
      </c>
      <c r="M2662" s="4">
        <v>3</v>
      </c>
      <c r="N2662" s="4" t="s">
        <v>3</v>
      </c>
      <c r="O2662" s="4">
        <v>2</v>
      </c>
      <c r="P2662" s="4"/>
      <c r="Q2662" s="4"/>
      <c r="R2662" s="4"/>
      <c r="S2662" s="4"/>
      <c r="T2662" s="4"/>
      <c r="U2662" s="4"/>
      <c r="V2662" s="4"/>
      <c r="W2662" s="4"/>
    </row>
    <row r="2663" spans="1:23" x14ac:dyDescent="0.2">
      <c r="A2663" s="4">
        <v>50</v>
      </c>
      <c r="B2663" s="4">
        <v>0</v>
      </c>
      <c r="C2663" s="4">
        <v>0</v>
      </c>
      <c r="D2663" s="4">
        <v>1</v>
      </c>
      <c r="E2663" s="4">
        <v>231</v>
      </c>
      <c r="F2663" s="4">
        <f>ROUND(Source!BB2650,O2663)</f>
        <v>0</v>
      </c>
      <c r="G2663" s="4" t="s">
        <v>96</v>
      </c>
      <c r="H2663" s="4" t="s">
        <v>97</v>
      </c>
      <c r="I2663" s="4"/>
      <c r="J2663" s="4"/>
      <c r="K2663" s="4">
        <v>231</v>
      </c>
      <c r="L2663" s="4">
        <v>12</v>
      </c>
      <c r="M2663" s="4">
        <v>3</v>
      </c>
      <c r="N2663" s="4" t="s">
        <v>3</v>
      </c>
      <c r="O2663" s="4">
        <v>2</v>
      </c>
      <c r="P2663" s="4"/>
      <c r="Q2663" s="4"/>
      <c r="R2663" s="4"/>
      <c r="S2663" s="4"/>
      <c r="T2663" s="4"/>
      <c r="U2663" s="4"/>
      <c r="V2663" s="4"/>
      <c r="W2663" s="4"/>
    </row>
    <row r="2664" spans="1:23" x14ac:dyDescent="0.2">
      <c r="A2664" s="4">
        <v>50</v>
      </c>
      <c r="B2664" s="4">
        <v>0</v>
      </c>
      <c r="C2664" s="4">
        <v>0</v>
      </c>
      <c r="D2664" s="4">
        <v>1</v>
      </c>
      <c r="E2664" s="4">
        <v>204</v>
      </c>
      <c r="F2664" s="4">
        <f>ROUND(Source!R2650,O2664)</f>
        <v>0</v>
      </c>
      <c r="G2664" s="4" t="s">
        <v>98</v>
      </c>
      <c r="H2664" s="4" t="s">
        <v>99</v>
      </c>
      <c r="I2664" s="4"/>
      <c r="J2664" s="4"/>
      <c r="K2664" s="4">
        <v>204</v>
      </c>
      <c r="L2664" s="4">
        <v>13</v>
      </c>
      <c r="M2664" s="4">
        <v>3</v>
      </c>
      <c r="N2664" s="4" t="s">
        <v>3</v>
      </c>
      <c r="O2664" s="4">
        <v>2</v>
      </c>
      <c r="P2664" s="4"/>
      <c r="Q2664" s="4"/>
      <c r="R2664" s="4"/>
      <c r="S2664" s="4"/>
      <c r="T2664" s="4"/>
      <c r="U2664" s="4"/>
      <c r="V2664" s="4"/>
      <c r="W2664" s="4"/>
    </row>
    <row r="2665" spans="1:23" x14ac:dyDescent="0.2">
      <c r="A2665" s="4">
        <v>50</v>
      </c>
      <c r="B2665" s="4">
        <v>0</v>
      </c>
      <c r="C2665" s="4">
        <v>0</v>
      </c>
      <c r="D2665" s="4">
        <v>1</v>
      </c>
      <c r="E2665" s="4">
        <v>205</v>
      </c>
      <c r="F2665" s="4">
        <f>ROUND(Source!S2650,O2665)</f>
        <v>0</v>
      </c>
      <c r="G2665" s="4" t="s">
        <v>100</v>
      </c>
      <c r="H2665" s="4" t="s">
        <v>101</v>
      </c>
      <c r="I2665" s="4"/>
      <c r="J2665" s="4"/>
      <c r="K2665" s="4">
        <v>205</v>
      </c>
      <c r="L2665" s="4">
        <v>14</v>
      </c>
      <c r="M2665" s="4">
        <v>3</v>
      </c>
      <c r="N2665" s="4" t="s">
        <v>3</v>
      </c>
      <c r="O2665" s="4">
        <v>2</v>
      </c>
      <c r="P2665" s="4"/>
      <c r="Q2665" s="4"/>
      <c r="R2665" s="4"/>
      <c r="S2665" s="4"/>
      <c r="T2665" s="4"/>
      <c r="U2665" s="4"/>
      <c r="V2665" s="4"/>
      <c r="W2665" s="4"/>
    </row>
    <row r="2666" spans="1:23" x14ac:dyDescent="0.2">
      <c r="A2666" s="4">
        <v>50</v>
      </c>
      <c r="B2666" s="4">
        <v>0</v>
      </c>
      <c r="C2666" s="4">
        <v>0</v>
      </c>
      <c r="D2666" s="4">
        <v>1</v>
      </c>
      <c r="E2666" s="4">
        <v>232</v>
      </c>
      <c r="F2666" s="4">
        <f>ROUND(Source!BC2650,O2666)</f>
        <v>0</v>
      </c>
      <c r="G2666" s="4" t="s">
        <v>102</v>
      </c>
      <c r="H2666" s="4" t="s">
        <v>103</v>
      </c>
      <c r="I2666" s="4"/>
      <c r="J2666" s="4"/>
      <c r="K2666" s="4">
        <v>232</v>
      </c>
      <c r="L2666" s="4">
        <v>15</v>
      </c>
      <c r="M2666" s="4">
        <v>3</v>
      </c>
      <c r="N2666" s="4" t="s">
        <v>3</v>
      </c>
      <c r="O2666" s="4">
        <v>2</v>
      </c>
      <c r="P2666" s="4"/>
      <c r="Q2666" s="4"/>
      <c r="R2666" s="4"/>
      <c r="S2666" s="4"/>
      <c r="T2666" s="4"/>
      <c r="U2666" s="4"/>
      <c r="V2666" s="4"/>
      <c r="W2666" s="4"/>
    </row>
    <row r="2667" spans="1:23" x14ac:dyDescent="0.2">
      <c r="A2667" s="4">
        <v>50</v>
      </c>
      <c r="B2667" s="4">
        <v>0</v>
      </c>
      <c r="C2667" s="4">
        <v>0</v>
      </c>
      <c r="D2667" s="4">
        <v>1</v>
      </c>
      <c r="E2667" s="4">
        <v>214</v>
      </c>
      <c r="F2667" s="4">
        <f>ROUND(Source!AS2650,O2667)</f>
        <v>0</v>
      </c>
      <c r="G2667" s="4" t="s">
        <v>104</v>
      </c>
      <c r="H2667" s="4" t="s">
        <v>105</v>
      </c>
      <c r="I2667" s="4"/>
      <c r="J2667" s="4"/>
      <c r="K2667" s="4">
        <v>214</v>
      </c>
      <c r="L2667" s="4">
        <v>16</v>
      </c>
      <c r="M2667" s="4">
        <v>3</v>
      </c>
      <c r="N2667" s="4" t="s">
        <v>3</v>
      </c>
      <c r="O2667" s="4">
        <v>2</v>
      </c>
      <c r="P2667" s="4"/>
      <c r="Q2667" s="4"/>
      <c r="R2667" s="4"/>
      <c r="S2667" s="4"/>
      <c r="T2667" s="4"/>
      <c r="U2667" s="4"/>
      <c r="V2667" s="4"/>
      <c r="W2667" s="4"/>
    </row>
    <row r="2668" spans="1:23" x14ac:dyDescent="0.2">
      <c r="A2668" s="4">
        <v>50</v>
      </c>
      <c r="B2668" s="4">
        <v>0</v>
      </c>
      <c r="C2668" s="4">
        <v>0</v>
      </c>
      <c r="D2668" s="4">
        <v>1</v>
      </c>
      <c r="E2668" s="4">
        <v>215</v>
      </c>
      <c r="F2668" s="4">
        <f>ROUND(Source!AT2650,O2668)</f>
        <v>0</v>
      </c>
      <c r="G2668" s="4" t="s">
        <v>106</v>
      </c>
      <c r="H2668" s="4" t="s">
        <v>107</v>
      </c>
      <c r="I2668" s="4"/>
      <c r="J2668" s="4"/>
      <c r="K2668" s="4">
        <v>215</v>
      </c>
      <c r="L2668" s="4">
        <v>17</v>
      </c>
      <c r="M2668" s="4">
        <v>3</v>
      </c>
      <c r="N2668" s="4" t="s">
        <v>3</v>
      </c>
      <c r="O2668" s="4">
        <v>2</v>
      </c>
      <c r="P2668" s="4"/>
      <c r="Q2668" s="4"/>
      <c r="R2668" s="4"/>
      <c r="S2668" s="4"/>
      <c r="T2668" s="4"/>
      <c r="U2668" s="4"/>
      <c r="V2668" s="4"/>
      <c r="W2668" s="4"/>
    </row>
    <row r="2669" spans="1:23" x14ac:dyDescent="0.2">
      <c r="A2669" s="4">
        <v>50</v>
      </c>
      <c r="B2669" s="4">
        <v>0</v>
      </c>
      <c r="C2669" s="4">
        <v>0</v>
      </c>
      <c r="D2669" s="4">
        <v>1</v>
      </c>
      <c r="E2669" s="4">
        <v>217</v>
      </c>
      <c r="F2669" s="4">
        <f>ROUND(Source!AU2650,O2669)</f>
        <v>0</v>
      </c>
      <c r="G2669" s="4" t="s">
        <v>108</v>
      </c>
      <c r="H2669" s="4" t="s">
        <v>109</v>
      </c>
      <c r="I2669" s="4"/>
      <c r="J2669" s="4"/>
      <c r="K2669" s="4">
        <v>217</v>
      </c>
      <c r="L2669" s="4">
        <v>18</v>
      </c>
      <c r="M2669" s="4">
        <v>3</v>
      </c>
      <c r="N2669" s="4" t="s">
        <v>3</v>
      </c>
      <c r="O2669" s="4">
        <v>2</v>
      </c>
      <c r="P2669" s="4"/>
      <c r="Q2669" s="4"/>
      <c r="R2669" s="4"/>
      <c r="S2669" s="4"/>
      <c r="T2669" s="4"/>
      <c r="U2669" s="4"/>
      <c r="V2669" s="4"/>
      <c r="W2669" s="4"/>
    </row>
    <row r="2670" spans="1:23" x14ac:dyDescent="0.2">
      <c r="A2670" s="4">
        <v>50</v>
      </c>
      <c r="B2670" s="4">
        <v>0</v>
      </c>
      <c r="C2670" s="4">
        <v>0</v>
      </c>
      <c r="D2670" s="4">
        <v>1</v>
      </c>
      <c r="E2670" s="4">
        <v>230</v>
      </c>
      <c r="F2670" s="4">
        <f>ROUND(Source!BA2650,O2670)</f>
        <v>0</v>
      </c>
      <c r="G2670" s="4" t="s">
        <v>110</v>
      </c>
      <c r="H2670" s="4" t="s">
        <v>111</v>
      </c>
      <c r="I2670" s="4"/>
      <c r="J2670" s="4"/>
      <c r="K2670" s="4">
        <v>230</v>
      </c>
      <c r="L2670" s="4">
        <v>19</v>
      </c>
      <c r="M2670" s="4">
        <v>3</v>
      </c>
      <c r="N2670" s="4" t="s">
        <v>3</v>
      </c>
      <c r="O2670" s="4">
        <v>2</v>
      </c>
      <c r="P2670" s="4"/>
      <c r="Q2670" s="4"/>
      <c r="R2670" s="4"/>
      <c r="S2670" s="4"/>
      <c r="T2670" s="4"/>
      <c r="U2670" s="4"/>
      <c r="V2670" s="4"/>
      <c r="W2670" s="4"/>
    </row>
    <row r="2671" spans="1:23" x14ac:dyDescent="0.2">
      <c r="A2671" s="4">
        <v>50</v>
      </c>
      <c r="B2671" s="4">
        <v>0</v>
      </c>
      <c r="C2671" s="4">
        <v>0</v>
      </c>
      <c r="D2671" s="4">
        <v>1</v>
      </c>
      <c r="E2671" s="4">
        <v>206</v>
      </c>
      <c r="F2671" s="4">
        <f>ROUND(Source!T2650,O2671)</f>
        <v>0</v>
      </c>
      <c r="G2671" s="4" t="s">
        <v>112</v>
      </c>
      <c r="H2671" s="4" t="s">
        <v>113</v>
      </c>
      <c r="I2671" s="4"/>
      <c r="J2671" s="4"/>
      <c r="K2671" s="4">
        <v>206</v>
      </c>
      <c r="L2671" s="4">
        <v>20</v>
      </c>
      <c r="M2671" s="4">
        <v>3</v>
      </c>
      <c r="N2671" s="4" t="s">
        <v>3</v>
      </c>
      <c r="O2671" s="4">
        <v>2</v>
      </c>
      <c r="P2671" s="4"/>
      <c r="Q2671" s="4"/>
      <c r="R2671" s="4"/>
      <c r="S2671" s="4"/>
      <c r="T2671" s="4"/>
      <c r="U2671" s="4"/>
      <c r="V2671" s="4"/>
      <c r="W2671" s="4"/>
    </row>
    <row r="2672" spans="1:23" x14ac:dyDescent="0.2">
      <c r="A2672" s="4">
        <v>50</v>
      </c>
      <c r="B2672" s="4">
        <v>0</v>
      </c>
      <c r="C2672" s="4">
        <v>0</v>
      </c>
      <c r="D2672" s="4">
        <v>1</v>
      </c>
      <c r="E2672" s="4">
        <v>207</v>
      </c>
      <c r="F2672" s="4">
        <f>Source!U2650</f>
        <v>0</v>
      </c>
      <c r="G2672" s="4" t="s">
        <v>114</v>
      </c>
      <c r="H2672" s="4" t="s">
        <v>115</v>
      </c>
      <c r="I2672" s="4"/>
      <c r="J2672" s="4"/>
      <c r="K2672" s="4">
        <v>207</v>
      </c>
      <c r="L2672" s="4">
        <v>21</v>
      </c>
      <c r="M2672" s="4">
        <v>3</v>
      </c>
      <c r="N2672" s="4" t="s">
        <v>3</v>
      </c>
      <c r="O2672" s="4">
        <v>-1</v>
      </c>
      <c r="P2672" s="4"/>
      <c r="Q2672" s="4"/>
      <c r="R2672" s="4"/>
      <c r="S2672" s="4"/>
      <c r="T2672" s="4"/>
      <c r="U2672" s="4"/>
      <c r="V2672" s="4"/>
      <c r="W2672" s="4"/>
    </row>
    <row r="2673" spans="1:206" x14ac:dyDescent="0.2">
      <c r="A2673" s="4">
        <v>50</v>
      </c>
      <c r="B2673" s="4">
        <v>0</v>
      </c>
      <c r="C2673" s="4">
        <v>0</v>
      </c>
      <c r="D2673" s="4">
        <v>1</v>
      </c>
      <c r="E2673" s="4">
        <v>208</v>
      </c>
      <c r="F2673" s="4">
        <f>Source!V2650</f>
        <v>0</v>
      </c>
      <c r="G2673" s="4" t="s">
        <v>116</v>
      </c>
      <c r="H2673" s="4" t="s">
        <v>117</v>
      </c>
      <c r="I2673" s="4"/>
      <c r="J2673" s="4"/>
      <c r="K2673" s="4">
        <v>208</v>
      </c>
      <c r="L2673" s="4">
        <v>22</v>
      </c>
      <c r="M2673" s="4">
        <v>3</v>
      </c>
      <c r="N2673" s="4" t="s">
        <v>3</v>
      </c>
      <c r="O2673" s="4">
        <v>-1</v>
      </c>
      <c r="P2673" s="4"/>
      <c r="Q2673" s="4"/>
      <c r="R2673" s="4"/>
      <c r="S2673" s="4"/>
      <c r="T2673" s="4"/>
      <c r="U2673" s="4"/>
      <c r="V2673" s="4"/>
      <c r="W2673" s="4"/>
    </row>
    <row r="2674" spans="1:206" x14ac:dyDescent="0.2">
      <c r="A2674" s="4">
        <v>50</v>
      </c>
      <c r="B2674" s="4">
        <v>0</v>
      </c>
      <c r="C2674" s="4">
        <v>0</v>
      </c>
      <c r="D2674" s="4">
        <v>1</v>
      </c>
      <c r="E2674" s="4">
        <v>209</v>
      </c>
      <c r="F2674" s="4">
        <f>ROUND(Source!W2650,O2674)</f>
        <v>0</v>
      </c>
      <c r="G2674" s="4" t="s">
        <v>118</v>
      </c>
      <c r="H2674" s="4" t="s">
        <v>119</v>
      </c>
      <c r="I2674" s="4"/>
      <c r="J2674" s="4"/>
      <c r="K2674" s="4">
        <v>209</v>
      </c>
      <c r="L2674" s="4">
        <v>23</v>
      </c>
      <c r="M2674" s="4">
        <v>3</v>
      </c>
      <c r="N2674" s="4" t="s">
        <v>3</v>
      </c>
      <c r="O2674" s="4">
        <v>2</v>
      </c>
      <c r="P2674" s="4"/>
      <c r="Q2674" s="4"/>
      <c r="R2674" s="4"/>
      <c r="S2674" s="4"/>
      <c r="T2674" s="4"/>
      <c r="U2674" s="4"/>
      <c r="V2674" s="4"/>
      <c r="W2674" s="4"/>
    </row>
    <row r="2675" spans="1:206" x14ac:dyDescent="0.2">
      <c r="A2675" s="4">
        <v>50</v>
      </c>
      <c r="B2675" s="4">
        <v>0</v>
      </c>
      <c r="C2675" s="4">
        <v>0</v>
      </c>
      <c r="D2675" s="4">
        <v>1</v>
      </c>
      <c r="E2675" s="4">
        <v>233</v>
      </c>
      <c r="F2675" s="4">
        <f>ROUND(Source!BD2650,O2675)</f>
        <v>0</v>
      </c>
      <c r="G2675" s="4" t="s">
        <v>120</v>
      </c>
      <c r="H2675" s="4" t="s">
        <v>121</v>
      </c>
      <c r="I2675" s="4"/>
      <c r="J2675" s="4"/>
      <c r="K2675" s="4">
        <v>233</v>
      </c>
      <c r="L2675" s="4">
        <v>24</v>
      </c>
      <c r="M2675" s="4">
        <v>3</v>
      </c>
      <c r="N2675" s="4" t="s">
        <v>3</v>
      </c>
      <c r="O2675" s="4">
        <v>2</v>
      </c>
      <c r="P2675" s="4"/>
      <c r="Q2675" s="4"/>
      <c r="R2675" s="4"/>
      <c r="S2675" s="4"/>
      <c r="T2675" s="4"/>
      <c r="U2675" s="4"/>
      <c r="V2675" s="4"/>
      <c r="W2675" s="4"/>
    </row>
    <row r="2676" spans="1:206" x14ac:dyDescent="0.2">
      <c r="A2676" s="4">
        <v>50</v>
      </c>
      <c r="B2676" s="4">
        <v>0</v>
      </c>
      <c r="C2676" s="4">
        <v>0</v>
      </c>
      <c r="D2676" s="4">
        <v>1</v>
      </c>
      <c r="E2676" s="4">
        <v>210</v>
      </c>
      <c r="F2676" s="4">
        <f>ROUND(Source!X2650,O2676)</f>
        <v>0</v>
      </c>
      <c r="G2676" s="4" t="s">
        <v>122</v>
      </c>
      <c r="H2676" s="4" t="s">
        <v>123</v>
      </c>
      <c r="I2676" s="4"/>
      <c r="J2676" s="4"/>
      <c r="K2676" s="4">
        <v>210</v>
      </c>
      <c r="L2676" s="4">
        <v>25</v>
      </c>
      <c r="M2676" s="4">
        <v>3</v>
      </c>
      <c r="N2676" s="4" t="s">
        <v>3</v>
      </c>
      <c r="O2676" s="4">
        <v>2</v>
      </c>
      <c r="P2676" s="4"/>
      <c r="Q2676" s="4"/>
      <c r="R2676" s="4"/>
      <c r="S2676" s="4"/>
      <c r="T2676" s="4"/>
      <c r="U2676" s="4"/>
      <c r="V2676" s="4"/>
      <c r="W2676" s="4"/>
    </row>
    <row r="2677" spans="1:206" x14ac:dyDescent="0.2">
      <c r="A2677" s="4">
        <v>50</v>
      </c>
      <c r="B2677" s="4">
        <v>0</v>
      </c>
      <c r="C2677" s="4">
        <v>0</v>
      </c>
      <c r="D2677" s="4">
        <v>1</v>
      </c>
      <c r="E2677" s="4">
        <v>211</v>
      </c>
      <c r="F2677" s="4">
        <f>ROUND(Source!Y2650,O2677)</f>
        <v>0</v>
      </c>
      <c r="G2677" s="4" t="s">
        <v>124</v>
      </c>
      <c r="H2677" s="4" t="s">
        <v>125</v>
      </c>
      <c r="I2677" s="4"/>
      <c r="J2677" s="4"/>
      <c r="K2677" s="4">
        <v>211</v>
      </c>
      <c r="L2677" s="4">
        <v>26</v>
      </c>
      <c r="M2677" s="4">
        <v>3</v>
      </c>
      <c r="N2677" s="4" t="s">
        <v>3</v>
      </c>
      <c r="O2677" s="4">
        <v>2</v>
      </c>
      <c r="P2677" s="4"/>
      <c r="Q2677" s="4"/>
      <c r="R2677" s="4"/>
      <c r="S2677" s="4"/>
      <c r="T2677" s="4"/>
      <c r="U2677" s="4"/>
      <c r="V2677" s="4"/>
      <c r="W2677" s="4"/>
    </row>
    <row r="2678" spans="1:206" x14ac:dyDescent="0.2">
      <c r="A2678" s="4">
        <v>50</v>
      </c>
      <c r="B2678" s="4">
        <v>0</v>
      </c>
      <c r="C2678" s="4">
        <v>0</v>
      </c>
      <c r="D2678" s="4">
        <v>1</v>
      </c>
      <c r="E2678" s="4">
        <v>224</v>
      </c>
      <c r="F2678" s="4">
        <f>ROUND(Source!AR2650,O2678)</f>
        <v>0</v>
      </c>
      <c r="G2678" s="4" t="s">
        <v>126</v>
      </c>
      <c r="H2678" s="4" t="s">
        <v>127</v>
      </c>
      <c r="I2678" s="4"/>
      <c r="J2678" s="4"/>
      <c r="K2678" s="4">
        <v>224</v>
      </c>
      <c r="L2678" s="4">
        <v>27</v>
      </c>
      <c r="M2678" s="4">
        <v>3</v>
      </c>
      <c r="N2678" s="4" t="s">
        <v>3</v>
      </c>
      <c r="O2678" s="4">
        <v>2</v>
      </c>
      <c r="P2678" s="4"/>
      <c r="Q2678" s="4"/>
      <c r="R2678" s="4"/>
      <c r="S2678" s="4"/>
      <c r="T2678" s="4"/>
      <c r="U2678" s="4"/>
      <c r="V2678" s="4"/>
      <c r="W2678" s="4"/>
    </row>
    <row r="2680" spans="1:206" x14ac:dyDescent="0.2">
      <c r="A2680" s="2">
        <v>51</v>
      </c>
      <c r="B2680" s="2">
        <f>B2526</f>
        <v>1</v>
      </c>
      <c r="C2680" s="2">
        <f>A2526</f>
        <v>4</v>
      </c>
      <c r="D2680" s="2">
        <f>ROW(A2526)</f>
        <v>2526</v>
      </c>
      <c r="E2680" s="2"/>
      <c r="F2680" s="2" t="str">
        <f>IF(F2526&lt;&gt;"",F2526,"")</f>
        <v>Новый раздел</v>
      </c>
      <c r="G2680" s="2" t="str">
        <f>IF(G2526&lt;&gt;"",G2526,"")</f>
        <v>Обустройство тротуара за счёт проезжей части</v>
      </c>
      <c r="H2680" s="2">
        <v>0</v>
      </c>
      <c r="I2680" s="2"/>
      <c r="J2680" s="2"/>
      <c r="K2680" s="2"/>
      <c r="L2680" s="2"/>
      <c r="M2680" s="2"/>
      <c r="N2680" s="2"/>
      <c r="O2680" s="2">
        <f t="shared" ref="O2680:T2680" si="2185">ROUND(O2561+O2606+O2650+AB2680,2)</f>
        <v>0</v>
      </c>
      <c r="P2680" s="2">
        <f t="shared" si="2185"/>
        <v>0</v>
      </c>
      <c r="Q2680" s="2">
        <f t="shared" si="2185"/>
        <v>0</v>
      </c>
      <c r="R2680" s="2">
        <f t="shared" si="2185"/>
        <v>0</v>
      </c>
      <c r="S2680" s="2">
        <f t="shared" si="2185"/>
        <v>0</v>
      </c>
      <c r="T2680" s="2">
        <f t="shared" si="2185"/>
        <v>0</v>
      </c>
      <c r="U2680" s="2">
        <f>U2561+U2606+U2650+AH2680</f>
        <v>0</v>
      </c>
      <c r="V2680" s="2">
        <f>V2561+V2606+V2650+AI2680</f>
        <v>0</v>
      </c>
      <c r="W2680" s="2">
        <f>ROUND(W2561+W2606+W2650+AJ2680,2)</f>
        <v>0</v>
      </c>
      <c r="X2680" s="2">
        <f>ROUND(X2561+X2606+X2650+AK2680,2)</f>
        <v>0</v>
      </c>
      <c r="Y2680" s="2">
        <f>ROUND(Y2561+Y2606+Y2650+AL2680,2)</f>
        <v>0</v>
      </c>
      <c r="Z2680" s="2"/>
      <c r="AA2680" s="2"/>
      <c r="AB2680" s="2">
        <f>ROUND(SUMIF(AA2530:AA2541,"=52421674",O2530:O2541),2)</f>
        <v>0</v>
      </c>
      <c r="AC2680" s="2">
        <f>ROUND(SUMIF(AA2530:AA2541,"=52421674",P2530:P2541),2)</f>
        <v>0</v>
      </c>
      <c r="AD2680" s="2">
        <f>ROUND(SUMIF(AA2530:AA2541,"=52421674",Q2530:Q2541),2)</f>
        <v>0</v>
      </c>
      <c r="AE2680" s="2">
        <f>ROUND(SUMIF(AA2530:AA2541,"=52421674",R2530:R2541),2)</f>
        <v>0</v>
      </c>
      <c r="AF2680" s="2">
        <f>ROUND(SUMIF(AA2530:AA2541,"=52421674",S2530:S2541),2)</f>
        <v>0</v>
      </c>
      <c r="AG2680" s="2">
        <f>ROUND(SUMIF(AA2530:AA2541,"=52421674",T2530:T2541),2)</f>
        <v>0</v>
      </c>
      <c r="AH2680" s="2">
        <f>SUMIF(AA2530:AA2541,"=52421674",U2530:U2541)</f>
        <v>0</v>
      </c>
      <c r="AI2680" s="2">
        <f>SUMIF(AA2530:AA2541,"=52421674",V2530:V2541)</f>
        <v>0</v>
      </c>
      <c r="AJ2680" s="2">
        <f>ROUND(SUMIF(AA2530:AA2541,"=52421674",W2530:W2541),2)</f>
        <v>0</v>
      </c>
      <c r="AK2680" s="2">
        <f>ROUND(SUMIF(AA2530:AA2541,"=52421674",X2530:X2541),2)</f>
        <v>0</v>
      </c>
      <c r="AL2680" s="2">
        <f>ROUND(SUMIF(AA2530:AA2541,"=52421674",Y2530:Y2541),2)</f>
        <v>0</v>
      </c>
      <c r="AM2680" s="2"/>
      <c r="AN2680" s="2"/>
      <c r="AO2680" s="2">
        <f t="shared" ref="AO2680:BD2680" si="2186">ROUND(AO2561+AO2606+AO2650+BX2680,2)</f>
        <v>0</v>
      </c>
      <c r="AP2680" s="2">
        <f t="shared" si="2186"/>
        <v>0</v>
      </c>
      <c r="AQ2680" s="2">
        <f t="shared" si="2186"/>
        <v>0</v>
      </c>
      <c r="AR2680" s="2">
        <f t="shared" si="2186"/>
        <v>0</v>
      </c>
      <c r="AS2680" s="2">
        <f t="shared" si="2186"/>
        <v>0</v>
      </c>
      <c r="AT2680" s="2">
        <f t="shared" si="2186"/>
        <v>0</v>
      </c>
      <c r="AU2680" s="2">
        <f t="shared" si="2186"/>
        <v>0</v>
      </c>
      <c r="AV2680" s="2">
        <f t="shared" si="2186"/>
        <v>0</v>
      </c>
      <c r="AW2680" s="2">
        <f t="shared" si="2186"/>
        <v>0</v>
      </c>
      <c r="AX2680" s="2">
        <f t="shared" si="2186"/>
        <v>0</v>
      </c>
      <c r="AY2680" s="2">
        <f t="shared" si="2186"/>
        <v>0</v>
      </c>
      <c r="AZ2680" s="2">
        <f t="shared" si="2186"/>
        <v>0</v>
      </c>
      <c r="BA2680" s="2">
        <f t="shared" si="2186"/>
        <v>0</v>
      </c>
      <c r="BB2680" s="2">
        <f t="shared" si="2186"/>
        <v>0</v>
      </c>
      <c r="BC2680" s="2">
        <f t="shared" si="2186"/>
        <v>0</v>
      </c>
      <c r="BD2680" s="2">
        <f t="shared" si="2186"/>
        <v>0</v>
      </c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>
        <f>ROUND(SUMIF(AA2530:AA2541,"=52421674",FQ2530:FQ2541),2)</f>
        <v>0</v>
      </c>
      <c r="BY2680" s="2">
        <f>ROUND(SUMIF(AA2530:AA2541,"=52421674",FR2530:FR2541),2)</f>
        <v>0</v>
      </c>
      <c r="BZ2680" s="2">
        <f>ROUND(SUMIF(AA2530:AA2541,"=52421674",GL2530:GL2541),2)</f>
        <v>0</v>
      </c>
      <c r="CA2680" s="2">
        <f>ROUND(SUMIF(AA2530:AA2541,"=52421674",GM2530:GM2541),2)</f>
        <v>0</v>
      </c>
      <c r="CB2680" s="2">
        <f>ROUND(SUMIF(AA2530:AA2541,"=52421674",GN2530:GN2541),2)</f>
        <v>0</v>
      </c>
      <c r="CC2680" s="2">
        <f>ROUND(SUMIF(AA2530:AA2541,"=52421674",GO2530:GO2541),2)</f>
        <v>0</v>
      </c>
      <c r="CD2680" s="2">
        <f>ROUND(SUMIF(AA2530:AA2541,"=52421674",GP2530:GP2541),2)</f>
        <v>0</v>
      </c>
      <c r="CE2680" s="2">
        <f>AC2680-BX2680</f>
        <v>0</v>
      </c>
      <c r="CF2680" s="2">
        <f>AC2680-BY2680</f>
        <v>0</v>
      </c>
      <c r="CG2680" s="2">
        <f>BX2680-BZ2680</f>
        <v>0</v>
      </c>
      <c r="CH2680" s="2">
        <f>AC2680-BX2680-BY2680+BZ2680</f>
        <v>0</v>
      </c>
      <c r="CI2680" s="2">
        <f>BY2680-BZ2680</f>
        <v>0</v>
      </c>
      <c r="CJ2680" s="2">
        <f>ROUND(SUMIF(AA2530:AA2541,"=52421674",GX2530:GX2541),2)</f>
        <v>0</v>
      </c>
      <c r="CK2680" s="2">
        <f>ROUND(SUMIF(AA2530:AA2541,"=52421674",GY2530:GY2541),2)</f>
        <v>0</v>
      </c>
      <c r="CL2680" s="2">
        <f>ROUND(SUMIF(AA2530:AA2541,"=52421674",GZ2530:GZ2541),2)</f>
        <v>0</v>
      </c>
      <c r="CM2680" s="2">
        <f>ROUND(SUMIF(AA2530:AA2541,"=52421674",HD2530:HD2541),2)</f>
        <v>0</v>
      </c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  <c r="DG2680" s="3"/>
      <c r="DH2680" s="3"/>
      <c r="DI2680" s="3"/>
      <c r="DJ2680" s="3"/>
      <c r="DK2680" s="3"/>
      <c r="DL2680" s="3"/>
      <c r="DM2680" s="3"/>
      <c r="DN2680" s="3"/>
      <c r="DO2680" s="3"/>
      <c r="DP2680" s="3"/>
      <c r="DQ2680" s="3"/>
      <c r="DR2680" s="3"/>
      <c r="DS2680" s="3"/>
      <c r="DT2680" s="3"/>
      <c r="DU2680" s="3"/>
      <c r="DV2680" s="3"/>
      <c r="DW2680" s="3"/>
      <c r="DX2680" s="3"/>
      <c r="DY2680" s="3"/>
      <c r="DZ2680" s="3"/>
      <c r="EA2680" s="3"/>
      <c r="EB2680" s="3"/>
      <c r="EC2680" s="3"/>
      <c r="ED2680" s="3"/>
      <c r="EE2680" s="3"/>
      <c r="EF2680" s="3"/>
      <c r="EG2680" s="3"/>
      <c r="EH2680" s="3"/>
      <c r="EI2680" s="3"/>
      <c r="EJ2680" s="3"/>
      <c r="EK2680" s="3"/>
      <c r="EL2680" s="3"/>
      <c r="EM2680" s="3"/>
      <c r="EN2680" s="3"/>
      <c r="EO2680" s="3"/>
      <c r="EP2680" s="3"/>
      <c r="EQ2680" s="3"/>
      <c r="ER2680" s="3"/>
      <c r="ES2680" s="3"/>
      <c r="ET2680" s="3"/>
      <c r="EU2680" s="3"/>
      <c r="EV2680" s="3"/>
      <c r="EW2680" s="3"/>
      <c r="EX2680" s="3"/>
      <c r="EY2680" s="3"/>
      <c r="EZ2680" s="3"/>
      <c r="FA2680" s="3"/>
      <c r="FB2680" s="3"/>
      <c r="FC2680" s="3"/>
      <c r="FD2680" s="3"/>
      <c r="FE2680" s="3"/>
      <c r="FF2680" s="3"/>
      <c r="FG2680" s="3"/>
      <c r="FH2680" s="3"/>
      <c r="FI2680" s="3"/>
      <c r="FJ2680" s="3"/>
      <c r="FK2680" s="3"/>
      <c r="FL2680" s="3"/>
      <c r="FM2680" s="3"/>
      <c r="FN2680" s="3"/>
      <c r="FO2680" s="3"/>
      <c r="FP2680" s="3"/>
      <c r="FQ2680" s="3"/>
      <c r="FR2680" s="3"/>
      <c r="FS2680" s="3"/>
      <c r="FT2680" s="3"/>
      <c r="FU2680" s="3"/>
      <c r="FV2680" s="3"/>
      <c r="FW2680" s="3"/>
      <c r="FX2680" s="3"/>
      <c r="FY2680" s="3"/>
      <c r="FZ2680" s="3"/>
      <c r="GA2680" s="3"/>
      <c r="GB2680" s="3"/>
      <c r="GC2680" s="3"/>
      <c r="GD2680" s="3"/>
      <c r="GE2680" s="3"/>
      <c r="GF2680" s="3"/>
      <c r="GG2680" s="3"/>
      <c r="GH2680" s="3"/>
      <c r="GI2680" s="3"/>
      <c r="GJ2680" s="3"/>
      <c r="GK2680" s="3"/>
      <c r="GL2680" s="3"/>
      <c r="GM2680" s="3"/>
      <c r="GN2680" s="3"/>
      <c r="GO2680" s="3"/>
      <c r="GP2680" s="3"/>
      <c r="GQ2680" s="3"/>
      <c r="GR2680" s="3"/>
      <c r="GS2680" s="3"/>
      <c r="GT2680" s="3"/>
      <c r="GU2680" s="3"/>
      <c r="GV2680" s="3"/>
      <c r="GW2680" s="3"/>
      <c r="GX2680" s="3">
        <v>0</v>
      </c>
    </row>
    <row r="2682" spans="1:206" x14ac:dyDescent="0.2">
      <c r="A2682" s="4">
        <v>50</v>
      </c>
      <c r="B2682" s="4">
        <v>0</v>
      </c>
      <c r="C2682" s="4">
        <v>0</v>
      </c>
      <c r="D2682" s="4">
        <v>1</v>
      </c>
      <c r="E2682" s="4">
        <v>201</v>
      </c>
      <c r="F2682" s="4">
        <f>ROUND(Source!O2680,O2682)</f>
        <v>0</v>
      </c>
      <c r="G2682" s="4" t="s">
        <v>74</v>
      </c>
      <c r="H2682" s="4" t="s">
        <v>75</v>
      </c>
      <c r="I2682" s="4"/>
      <c r="J2682" s="4"/>
      <c r="K2682" s="4">
        <v>201</v>
      </c>
      <c r="L2682" s="4">
        <v>1</v>
      </c>
      <c r="M2682" s="4">
        <v>3</v>
      </c>
      <c r="N2682" s="4" t="s">
        <v>3</v>
      </c>
      <c r="O2682" s="4">
        <v>2</v>
      </c>
      <c r="P2682" s="4"/>
      <c r="Q2682" s="4"/>
      <c r="R2682" s="4"/>
      <c r="S2682" s="4"/>
      <c r="T2682" s="4"/>
      <c r="U2682" s="4"/>
      <c r="V2682" s="4"/>
      <c r="W2682" s="4"/>
    </row>
    <row r="2683" spans="1:206" x14ac:dyDescent="0.2">
      <c r="A2683" s="4">
        <v>50</v>
      </c>
      <c r="B2683" s="4">
        <v>0</v>
      </c>
      <c r="C2683" s="4">
        <v>0</v>
      </c>
      <c r="D2683" s="4">
        <v>1</v>
      </c>
      <c r="E2683" s="4">
        <v>202</v>
      </c>
      <c r="F2683" s="4">
        <f>ROUND(Source!P2680,O2683)</f>
        <v>0</v>
      </c>
      <c r="G2683" s="4" t="s">
        <v>76</v>
      </c>
      <c r="H2683" s="4" t="s">
        <v>77</v>
      </c>
      <c r="I2683" s="4"/>
      <c r="J2683" s="4"/>
      <c r="K2683" s="4">
        <v>202</v>
      </c>
      <c r="L2683" s="4">
        <v>2</v>
      </c>
      <c r="M2683" s="4">
        <v>3</v>
      </c>
      <c r="N2683" s="4" t="s">
        <v>3</v>
      </c>
      <c r="O2683" s="4">
        <v>2</v>
      </c>
      <c r="P2683" s="4"/>
      <c r="Q2683" s="4"/>
      <c r="R2683" s="4"/>
      <c r="S2683" s="4"/>
      <c r="T2683" s="4"/>
      <c r="U2683" s="4"/>
      <c r="V2683" s="4"/>
      <c r="W2683" s="4"/>
    </row>
    <row r="2684" spans="1:206" x14ac:dyDescent="0.2">
      <c r="A2684" s="4">
        <v>50</v>
      </c>
      <c r="B2684" s="4">
        <v>0</v>
      </c>
      <c r="C2684" s="4">
        <v>0</v>
      </c>
      <c r="D2684" s="4">
        <v>1</v>
      </c>
      <c r="E2684" s="4">
        <v>222</v>
      </c>
      <c r="F2684" s="4">
        <f>ROUND(Source!AO2680,O2684)</f>
        <v>0</v>
      </c>
      <c r="G2684" s="4" t="s">
        <v>78</v>
      </c>
      <c r="H2684" s="4" t="s">
        <v>79</v>
      </c>
      <c r="I2684" s="4"/>
      <c r="J2684" s="4"/>
      <c r="K2684" s="4">
        <v>222</v>
      </c>
      <c r="L2684" s="4">
        <v>3</v>
      </c>
      <c r="M2684" s="4">
        <v>3</v>
      </c>
      <c r="N2684" s="4" t="s">
        <v>3</v>
      </c>
      <c r="O2684" s="4">
        <v>2</v>
      </c>
      <c r="P2684" s="4"/>
      <c r="Q2684" s="4"/>
      <c r="R2684" s="4"/>
      <c r="S2684" s="4"/>
      <c r="T2684" s="4"/>
      <c r="U2684" s="4"/>
      <c r="V2684" s="4"/>
      <c r="W2684" s="4"/>
    </row>
    <row r="2685" spans="1:206" x14ac:dyDescent="0.2">
      <c r="A2685" s="4">
        <v>50</v>
      </c>
      <c r="B2685" s="4">
        <v>0</v>
      </c>
      <c r="C2685" s="4">
        <v>0</v>
      </c>
      <c r="D2685" s="4">
        <v>1</v>
      </c>
      <c r="E2685" s="4">
        <v>225</v>
      </c>
      <c r="F2685" s="4">
        <f>ROUND(Source!AV2680,O2685)</f>
        <v>0</v>
      </c>
      <c r="G2685" s="4" t="s">
        <v>80</v>
      </c>
      <c r="H2685" s="4" t="s">
        <v>81</v>
      </c>
      <c r="I2685" s="4"/>
      <c r="J2685" s="4"/>
      <c r="K2685" s="4">
        <v>225</v>
      </c>
      <c r="L2685" s="4">
        <v>4</v>
      </c>
      <c r="M2685" s="4">
        <v>3</v>
      </c>
      <c r="N2685" s="4" t="s">
        <v>3</v>
      </c>
      <c r="O2685" s="4">
        <v>2</v>
      </c>
      <c r="P2685" s="4"/>
      <c r="Q2685" s="4"/>
      <c r="R2685" s="4"/>
      <c r="S2685" s="4"/>
      <c r="T2685" s="4"/>
      <c r="U2685" s="4"/>
      <c r="V2685" s="4"/>
      <c r="W2685" s="4"/>
    </row>
    <row r="2686" spans="1:206" x14ac:dyDescent="0.2">
      <c r="A2686" s="4">
        <v>50</v>
      </c>
      <c r="B2686" s="4">
        <v>0</v>
      </c>
      <c r="C2686" s="4">
        <v>0</v>
      </c>
      <c r="D2686" s="4">
        <v>1</v>
      </c>
      <c r="E2686" s="4">
        <v>226</v>
      </c>
      <c r="F2686" s="4">
        <f>ROUND(Source!AW2680,O2686)</f>
        <v>0</v>
      </c>
      <c r="G2686" s="4" t="s">
        <v>82</v>
      </c>
      <c r="H2686" s="4" t="s">
        <v>83</v>
      </c>
      <c r="I2686" s="4"/>
      <c r="J2686" s="4"/>
      <c r="K2686" s="4">
        <v>226</v>
      </c>
      <c r="L2686" s="4">
        <v>5</v>
      </c>
      <c r="M2686" s="4">
        <v>3</v>
      </c>
      <c r="N2686" s="4" t="s">
        <v>3</v>
      </c>
      <c r="O2686" s="4">
        <v>2</v>
      </c>
      <c r="P2686" s="4"/>
      <c r="Q2686" s="4"/>
      <c r="R2686" s="4"/>
      <c r="S2686" s="4"/>
      <c r="T2686" s="4"/>
      <c r="U2686" s="4"/>
      <c r="V2686" s="4"/>
      <c r="W2686" s="4"/>
    </row>
    <row r="2687" spans="1:206" x14ac:dyDescent="0.2">
      <c r="A2687" s="4">
        <v>50</v>
      </c>
      <c r="B2687" s="4">
        <v>0</v>
      </c>
      <c r="C2687" s="4">
        <v>0</v>
      </c>
      <c r="D2687" s="4">
        <v>1</v>
      </c>
      <c r="E2687" s="4">
        <v>227</v>
      </c>
      <c r="F2687" s="4">
        <f>ROUND(Source!AX2680,O2687)</f>
        <v>0</v>
      </c>
      <c r="G2687" s="4" t="s">
        <v>84</v>
      </c>
      <c r="H2687" s="4" t="s">
        <v>85</v>
      </c>
      <c r="I2687" s="4"/>
      <c r="J2687" s="4"/>
      <c r="K2687" s="4">
        <v>227</v>
      </c>
      <c r="L2687" s="4">
        <v>6</v>
      </c>
      <c r="M2687" s="4">
        <v>3</v>
      </c>
      <c r="N2687" s="4" t="s">
        <v>3</v>
      </c>
      <c r="O2687" s="4">
        <v>2</v>
      </c>
      <c r="P2687" s="4"/>
      <c r="Q2687" s="4"/>
      <c r="R2687" s="4"/>
      <c r="S2687" s="4"/>
      <c r="T2687" s="4"/>
      <c r="U2687" s="4"/>
      <c r="V2687" s="4"/>
      <c r="W2687" s="4"/>
    </row>
    <row r="2688" spans="1:206" x14ac:dyDescent="0.2">
      <c r="A2688" s="4">
        <v>50</v>
      </c>
      <c r="B2688" s="4">
        <v>0</v>
      </c>
      <c r="C2688" s="4">
        <v>0</v>
      </c>
      <c r="D2688" s="4">
        <v>1</v>
      </c>
      <c r="E2688" s="4">
        <v>228</v>
      </c>
      <c r="F2688" s="4">
        <f>ROUND(Source!AY2680,O2688)</f>
        <v>0</v>
      </c>
      <c r="G2688" s="4" t="s">
        <v>86</v>
      </c>
      <c r="H2688" s="4" t="s">
        <v>87</v>
      </c>
      <c r="I2688" s="4"/>
      <c r="J2688" s="4"/>
      <c r="K2688" s="4">
        <v>228</v>
      </c>
      <c r="L2688" s="4">
        <v>7</v>
      </c>
      <c r="M2688" s="4">
        <v>3</v>
      </c>
      <c r="N2688" s="4" t="s">
        <v>3</v>
      </c>
      <c r="O2688" s="4">
        <v>2</v>
      </c>
      <c r="P2688" s="4"/>
      <c r="Q2688" s="4"/>
      <c r="R2688" s="4"/>
      <c r="S2688" s="4"/>
      <c r="T2688" s="4"/>
      <c r="U2688" s="4"/>
      <c r="V2688" s="4"/>
      <c r="W2688" s="4"/>
    </row>
    <row r="2689" spans="1:23" x14ac:dyDescent="0.2">
      <c r="A2689" s="4">
        <v>50</v>
      </c>
      <c r="B2689" s="4">
        <v>0</v>
      </c>
      <c r="C2689" s="4">
        <v>0</v>
      </c>
      <c r="D2689" s="4">
        <v>1</v>
      </c>
      <c r="E2689" s="4">
        <v>216</v>
      </c>
      <c r="F2689" s="4">
        <f>ROUND(Source!AP2680,O2689)</f>
        <v>0</v>
      </c>
      <c r="G2689" s="4" t="s">
        <v>88</v>
      </c>
      <c r="H2689" s="4" t="s">
        <v>89</v>
      </c>
      <c r="I2689" s="4"/>
      <c r="J2689" s="4"/>
      <c r="K2689" s="4">
        <v>216</v>
      </c>
      <c r="L2689" s="4">
        <v>8</v>
      </c>
      <c r="M2689" s="4">
        <v>3</v>
      </c>
      <c r="N2689" s="4" t="s">
        <v>3</v>
      </c>
      <c r="O2689" s="4">
        <v>2</v>
      </c>
      <c r="P2689" s="4"/>
      <c r="Q2689" s="4"/>
      <c r="R2689" s="4"/>
      <c r="S2689" s="4"/>
      <c r="T2689" s="4"/>
      <c r="U2689" s="4"/>
      <c r="V2689" s="4"/>
      <c r="W2689" s="4"/>
    </row>
    <row r="2690" spans="1:23" x14ac:dyDescent="0.2">
      <c r="A2690" s="4">
        <v>50</v>
      </c>
      <c r="B2690" s="4">
        <v>0</v>
      </c>
      <c r="C2690" s="4">
        <v>0</v>
      </c>
      <c r="D2690" s="4">
        <v>1</v>
      </c>
      <c r="E2690" s="4">
        <v>223</v>
      </c>
      <c r="F2690" s="4">
        <f>ROUND(Source!AQ2680,O2690)</f>
        <v>0</v>
      </c>
      <c r="G2690" s="4" t="s">
        <v>90</v>
      </c>
      <c r="H2690" s="4" t="s">
        <v>91</v>
      </c>
      <c r="I2690" s="4"/>
      <c r="J2690" s="4"/>
      <c r="K2690" s="4">
        <v>223</v>
      </c>
      <c r="L2690" s="4">
        <v>9</v>
      </c>
      <c r="M2690" s="4">
        <v>3</v>
      </c>
      <c r="N2690" s="4" t="s">
        <v>3</v>
      </c>
      <c r="O2690" s="4">
        <v>2</v>
      </c>
      <c r="P2690" s="4"/>
      <c r="Q2690" s="4"/>
      <c r="R2690" s="4"/>
      <c r="S2690" s="4"/>
      <c r="T2690" s="4"/>
      <c r="U2690" s="4"/>
      <c r="V2690" s="4"/>
      <c r="W2690" s="4"/>
    </row>
    <row r="2691" spans="1:23" x14ac:dyDescent="0.2">
      <c r="A2691" s="4">
        <v>50</v>
      </c>
      <c r="B2691" s="4">
        <v>0</v>
      </c>
      <c r="C2691" s="4">
        <v>0</v>
      </c>
      <c r="D2691" s="4">
        <v>1</v>
      </c>
      <c r="E2691" s="4">
        <v>229</v>
      </c>
      <c r="F2691" s="4">
        <f>ROUND(Source!AZ2680,O2691)</f>
        <v>0</v>
      </c>
      <c r="G2691" s="4" t="s">
        <v>92</v>
      </c>
      <c r="H2691" s="4" t="s">
        <v>93</v>
      </c>
      <c r="I2691" s="4"/>
      <c r="J2691" s="4"/>
      <c r="K2691" s="4">
        <v>229</v>
      </c>
      <c r="L2691" s="4">
        <v>10</v>
      </c>
      <c r="M2691" s="4">
        <v>3</v>
      </c>
      <c r="N2691" s="4" t="s">
        <v>3</v>
      </c>
      <c r="O2691" s="4">
        <v>2</v>
      </c>
      <c r="P2691" s="4"/>
      <c r="Q2691" s="4"/>
      <c r="R2691" s="4"/>
      <c r="S2691" s="4"/>
      <c r="T2691" s="4"/>
      <c r="U2691" s="4"/>
      <c r="V2691" s="4"/>
      <c r="W2691" s="4"/>
    </row>
    <row r="2692" spans="1:23" x14ac:dyDescent="0.2">
      <c r="A2692" s="4">
        <v>50</v>
      </c>
      <c r="B2692" s="4">
        <v>0</v>
      </c>
      <c r="C2692" s="4">
        <v>0</v>
      </c>
      <c r="D2692" s="4">
        <v>1</v>
      </c>
      <c r="E2692" s="4">
        <v>203</v>
      </c>
      <c r="F2692" s="4">
        <f>ROUND(Source!Q2680,O2692)</f>
        <v>0</v>
      </c>
      <c r="G2692" s="4" t="s">
        <v>94</v>
      </c>
      <c r="H2692" s="4" t="s">
        <v>95</v>
      </c>
      <c r="I2692" s="4"/>
      <c r="J2692" s="4"/>
      <c r="K2692" s="4">
        <v>203</v>
      </c>
      <c r="L2692" s="4">
        <v>11</v>
      </c>
      <c r="M2692" s="4">
        <v>3</v>
      </c>
      <c r="N2692" s="4" t="s">
        <v>3</v>
      </c>
      <c r="O2692" s="4">
        <v>2</v>
      </c>
      <c r="P2692" s="4"/>
      <c r="Q2692" s="4"/>
      <c r="R2692" s="4"/>
      <c r="S2692" s="4"/>
      <c r="T2692" s="4"/>
      <c r="U2692" s="4"/>
      <c r="V2692" s="4"/>
      <c r="W2692" s="4"/>
    </row>
    <row r="2693" spans="1:23" x14ac:dyDescent="0.2">
      <c r="A2693" s="4">
        <v>50</v>
      </c>
      <c r="B2693" s="4">
        <v>0</v>
      </c>
      <c r="C2693" s="4">
        <v>0</v>
      </c>
      <c r="D2693" s="4">
        <v>1</v>
      </c>
      <c r="E2693" s="4">
        <v>231</v>
      </c>
      <c r="F2693" s="4">
        <f>ROUND(Source!BB2680,O2693)</f>
        <v>0</v>
      </c>
      <c r="G2693" s="4" t="s">
        <v>96</v>
      </c>
      <c r="H2693" s="4" t="s">
        <v>97</v>
      </c>
      <c r="I2693" s="4"/>
      <c r="J2693" s="4"/>
      <c r="K2693" s="4">
        <v>231</v>
      </c>
      <c r="L2693" s="4">
        <v>12</v>
      </c>
      <c r="M2693" s="4">
        <v>3</v>
      </c>
      <c r="N2693" s="4" t="s">
        <v>3</v>
      </c>
      <c r="O2693" s="4">
        <v>2</v>
      </c>
      <c r="P2693" s="4"/>
      <c r="Q2693" s="4"/>
      <c r="R2693" s="4"/>
      <c r="S2693" s="4"/>
      <c r="T2693" s="4"/>
      <c r="U2693" s="4"/>
      <c r="V2693" s="4"/>
      <c r="W2693" s="4"/>
    </row>
    <row r="2694" spans="1:23" x14ac:dyDescent="0.2">
      <c r="A2694" s="4">
        <v>50</v>
      </c>
      <c r="B2694" s="4">
        <v>0</v>
      </c>
      <c r="C2694" s="4">
        <v>0</v>
      </c>
      <c r="D2694" s="4">
        <v>1</v>
      </c>
      <c r="E2694" s="4">
        <v>204</v>
      </c>
      <c r="F2694" s="4">
        <f>ROUND(Source!R2680,O2694)</f>
        <v>0</v>
      </c>
      <c r="G2694" s="4" t="s">
        <v>98</v>
      </c>
      <c r="H2694" s="4" t="s">
        <v>99</v>
      </c>
      <c r="I2694" s="4"/>
      <c r="J2694" s="4"/>
      <c r="K2694" s="4">
        <v>204</v>
      </c>
      <c r="L2694" s="4">
        <v>13</v>
      </c>
      <c r="M2694" s="4">
        <v>3</v>
      </c>
      <c r="N2694" s="4" t="s">
        <v>3</v>
      </c>
      <c r="O2694" s="4">
        <v>2</v>
      </c>
      <c r="P2694" s="4"/>
      <c r="Q2694" s="4"/>
      <c r="R2694" s="4"/>
      <c r="S2694" s="4"/>
      <c r="T2694" s="4"/>
      <c r="U2694" s="4"/>
      <c r="V2694" s="4"/>
      <c r="W2694" s="4"/>
    </row>
    <row r="2695" spans="1:23" x14ac:dyDescent="0.2">
      <c r="A2695" s="4">
        <v>50</v>
      </c>
      <c r="B2695" s="4">
        <v>0</v>
      </c>
      <c r="C2695" s="4">
        <v>0</v>
      </c>
      <c r="D2695" s="4">
        <v>1</v>
      </c>
      <c r="E2695" s="4">
        <v>205</v>
      </c>
      <c r="F2695" s="4">
        <f>ROUND(Source!S2680,O2695)</f>
        <v>0</v>
      </c>
      <c r="G2695" s="4" t="s">
        <v>100</v>
      </c>
      <c r="H2695" s="4" t="s">
        <v>101</v>
      </c>
      <c r="I2695" s="4"/>
      <c r="J2695" s="4"/>
      <c r="K2695" s="4">
        <v>205</v>
      </c>
      <c r="L2695" s="4">
        <v>14</v>
      </c>
      <c r="M2695" s="4">
        <v>3</v>
      </c>
      <c r="N2695" s="4" t="s">
        <v>3</v>
      </c>
      <c r="O2695" s="4">
        <v>2</v>
      </c>
      <c r="P2695" s="4"/>
      <c r="Q2695" s="4"/>
      <c r="R2695" s="4"/>
      <c r="S2695" s="4"/>
      <c r="T2695" s="4"/>
      <c r="U2695" s="4"/>
      <c r="V2695" s="4"/>
      <c r="W2695" s="4"/>
    </row>
    <row r="2696" spans="1:23" x14ac:dyDescent="0.2">
      <c r="A2696" s="4">
        <v>50</v>
      </c>
      <c r="B2696" s="4">
        <v>0</v>
      </c>
      <c r="C2696" s="4">
        <v>0</v>
      </c>
      <c r="D2696" s="4">
        <v>1</v>
      </c>
      <c r="E2696" s="4">
        <v>232</v>
      </c>
      <c r="F2696" s="4">
        <f>ROUND(Source!BC2680,O2696)</f>
        <v>0</v>
      </c>
      <c r="G2696" s="4" t="s">
        <v>102</v>
      </c>
      <c r="H2696" s="4" t="s">
        <v>103</v>
      </c>
      <c r="I2696" s="4"/>
      <c r="J2696" s="4"/>
      <c r="K2696" s="4">
        <v>232</v>
      </c>
      <c r="L2696" s="4">
        <v>15</v>
      </c>
      <c r="M2696" s="4">
        <v>3</v>
      </c>
      <c r="N2696" s="4" t="s">
        <v>3</v>
      </c>
      <c r="O2696" s="4">
        <v>2</v>
      </c>
      <c r="P2696" s="4"/>
      <c r="Q2696" s="4"/>
      <c r="R2696" s="4"/>
      <c r="S2696" s="4"/>
      <c r="T2696" s="4"/>
      <c r="U2696" s="4"/>
      <c r="V2696" s="4"/>
      <c r="W2696" s="4"/>
    </row>
    <row r="2697" spans="1:23" x14ac:dyDescent="0.2">
      <c r="A2697" s="4">
        <v>50</v>
      </c>
      <c r="B2697" s="4">
        <v>0</v>
      </c>
      <c r="C2697" s="4">
        <v>0</v>
      </c>
      <c r="D2697" s="4">
        <v>1</v>
      </c>
      <c r="E2697" s="4">
        <v>214</v>
      </c>
      <c r="F2697" s="4">
        <f>ROUND(Source!AS2680,O2697)</f>
        <v>0</v>
      </c>
      <c r="G2697" s="4" t="s">
        <v>104</v>
      </c>
      <c r="H2697" s="4" t="s">
        <v>105</v>
      </c>
      <c r="I2697" s="4"/>
      <c r="J2697" s="4"/>
      <c r="K2697" s="4">
        <v>214</v>
      </c>
      <c r="L2697" s="4">
        <v>16</v>
      </c>
      <c r="M2697" s="4">
        <v>3</v>
      </c>
      <c r="N2697" s="4" t="s">
        <v>3</v>
      </c>
      <c r="O2697" s="4">
        <v>2</v>
      </c>
      <c r="P2697" s="4"/>
      <c r="Q2697" s="4"/>
      <c r="R2697" s="4"/>
      <c r="S2697" s="4"/>
      <c r="T2697" s="4"/>
      <c r="U2697" s="4"/>
      <c r="V2697" s="4"/>
      <c r="W2697" s="4"/>
    </row>
    <row r="2698" spans="1:23" x14ac:dyDescent="0.2">
      <c r="A2698" s="4">
        <v>50</v>
      </c>
      <c r="B2698" s="4">
        <v>0</v>
      </c>
      <c r="C2698" s="4">
        <v>0</v>
      </c>
      <c r="D2698" s="4">
        <v>1</v>
      </c>
      <c r="E2698" s="4">
        <v>215</v>
      </c>
      <c r="F2698" s="4">
        <f>ROUND(Source!AT2680,O2698)</f>
        <v>0</v>
      </c>
      <c r="G2698" s="4" t="s">
        <v>106</v>
      </c>
      <c r="H2698" s="4" t="s">
        <v>107</v>
      </c>
      <c r="I2698" s="4"/>
      <c r="J2698" s="4"/>
      <c r="K2698" s="4">
        <v>215</v>
      </c>
      <c r="L2698" s="4">
        <v>17</v>
      </c>
      <c r="M2698" s="4">
        <v>3</v>
      </c>
      <c r="N2698" s="4" t="s">
        <v>3</v>
      </c>
      <c r="O2698" s="4">
        <v>2</v>
      </c>
      <c r="P2698" s="4"/>
      <c r="Q2698" s="4"/>
      <c r="R2698" s="4"/>
      <c r="S2698" s="4"/>
      <c r="T2698" s="4"/>
      <c r="U2698" s="4"/>
      <c r="V2698" s="4"/>
      <c r="W2698" s="4"/>
    </row>
    <row r="2699" spans="1:23" x14ac:dyDescent="0.2">
      <c r="A2699" s="4">
        <v>50</v>
      </c>
      <c r="B2699" s="4">
        <v>0</v>
      </c>
      <c r="C2699" s="4">
        <v>0</v>
      </c>
      <c r="D2699" s="4">
        <v>1</v>
      </c>
      <c r="E2699" s="4">
        <v>217</v>
      </c>
      <c r="F2699" s="4">
        <f>ROUND(Source!AU2680,O2699)</f>
        <v>0</v>
      </c>
      <c r="G2699" s="4" t="s">
        <v>108</v>
      </c>
      <c r="H2699" s="4" t="s">
        <v>109</v>
      </c>
      <c r="I2699" s="4"/>
      <c r="J2699" s="4"/>
      <c r="K2699" s="4">
        <v>217</v>
      </c>
      <c r="L2699" s="4">
        <v>18</v>
      </c>
      <c r="M2699" s="4">
        <v>3</v>
      </c>
      <c r="N2699" s="4" t="s">
        <v>3</v>
      </c>
      <c r="O2699" s="4">
        <v>2</v>
      </c>
      <c r="P2699" s="4"/>
      <c r="Q2699" s="4"/>
      <c r="R2699" s="4"/>
      <c r="S2699" s="4"/>
      <c r="T2699" s="4"/>
      <c r="U2699" s="4"/>
      <c r="V2699" s="4"/>
      <c r="W2699" s="4"/>
    </row>
    <row r="2700" spans="1:23" x14ac:dyDescent="0.2">
      <c r="A2700" s="4">
        <v>50</v>
      </c>
      <c r="B2700" s="4">
        <v>0</v>
      </c>
      <c r="C2700" s="4">
        <v>0</v>
      </c>
      <c r="D2700" s="4">
        <v>1</v>
      </c>
      <c r="E2700" s="4">
        <v>230</v>
      </c>
      <c r="F2700" s="4">
        <f>ROUND(Source!BA2680,O2700)</f>
        <v>0</v>
      </c>
      <c r="G2700" s="4" t="s">
        <v>110</v>
      </c>
      <c r="H2700" s="4" t="s">
        <v>111</v>
      </c>
      <c r="I2700" s="4"/>
      <c r="J2700" s="4"/>
      <c r="K2700" s="4">
        <v>230</v>
      </c>
      <c r="L2700" s="4">
        <v>19</v>
      </c>
      <c r="M2700" s="4">
        <v>3</v>
      </c>
      <c r="N2700" s="4" t="s">
        <v>3</v>
      </c>
      <c r="O2700" s="4">
        <v>2</v>
      </c>
      <c r="P2700" s="4"/>
      <c r="Q2700" s="4"/>
      <c r="R2700" s="4"/>
      <c r="S2700" s="4"/>
      <c r="T2700" s="4"/>
      <c r="U2700" s="4"/>
      <c r="V2700" s="4"/>
      <c r="W2700" s="4"/>
    </row>
    <row r="2701" spans="1:23" x14ac:dyDescent="0.2">
      <c r="A2701" s="4">
        <v>50</v>
      </c>
      <c r="B2701" s="4">
        <v>0</v>
      </c>
      <c r="C2701" s="4">
        <v>0</v>
      </c>
      <c r="D2701" s="4">
        <v>1</v>
      </c>
      <c r="E2701" s="4">
        <v>206</v>
      </c>
      <c r="F2701" s="4">
        <f>ROUND(Source!T2680,O2701)</f>
        <v>0</v>
      </c>
      <c r="G2701" s="4" t="s">
        <v>112</v>
      </c>
      <c r="H2701" s="4" t="s">
        <v>113</v>
      </c>
      <c r="I2701" s="4"/>
      <c r="J2701" s="4"/>
      <c r="K2701" s="4">
        <v>206</v>
      </c>
      <c r="L2701" s="4">
        <v>20</v>
      </c>
      <c r="M2701" s="4">
        <v>3</v>
      </c>
      <c r="N2701" s="4" t="s">
        <v>3</v>
      </c>
      <c r="O2701" s="4">
        <v>2</v>
      </c>
      <c r="P2701" s="4"/>
      <c r="Q2701" s="4"/>
      <c r="R2701" s="4"/>
      <c r="S2701" s="4"/>
      <c r="T2701" s="4"/>
      <c r="U2701" s="4"/>
      <c r="V2701" s="4"/>
      <c r="W2701" s="4"/>
    </row>
    <row r="2702" spans="1:23" x14ac:dyDescent="0.2">
      <c r="A2702" s="4">
        <v>50</v>
      </c>
      <c r="B2702" s="4">
        <v>0</v>
      </c>
      <c r="C2702" s="4">
        <v>0</v>
      </c>
      <c r="D2702" s="4">
        <v>1</v>
      </c>
      <c r="E2702" s="4">
        <v>207</v>
      </c>
      <c r="F2702" s="4">
        <f>Source!U2680</f>
        <v>0</v>
      </c>
      <c r="G2702" s="4" t="s">
        <v>114</v>
      </c>
      <c r="H2702" s="4" t="s">
        <v>115</v>
      </c>
      <c r="I2702" s="4"/>
      <c r="J2702" s="4"/>
      <c r="K2702" s="4">
        <v>207</v>
      </c>
      <c r="L2702" s="4">
        <v>21</v>
      </c>
      <c r="M2702" s="4">
        <v>3</v>
      </c>
      <c r="N2702" s="4" t="s">
        <v>3</v>
      </c>
      <c r="O2702" s="4">
        <v>-1</v>
      </c>
      <c r="P2702" s="4"/>
      <c r="Q2702" s="4"/>
      <c r="R2702" s="4"/>
      <c r="S2702" s="4"/>
      <c r="T2702" s="4"/>
      <c r="U2702" s="4"/>
      <c r="V2702" s="4"/>
      <c r="W2702" s="4"/>
    </row>
    <row r="2703" spans="1:23" x14ac:dyDescent="0.2">
      <c r="A2703" s="4">
        <v>50</v>
      </c>
      <c r="B2703" s="4">
        <v>0</v>
      </c>
      <c r="C2703" s="4">
        <v>0</v>
      </c>
      <c r="D2703" s="4">
        <v>1</v>
      </c>
      <c r="E2703" s="4">
        <v>208</v>
      </c>
      <c r="F2703" s="4">
        <f>Source!V2680</f>
        <v>0</v>
      </c>
      <c r="G2703" s="4" t="s">
        <v>116</v>
      </c>
      <c r="H2703" s="4" t="s">
        <v>117</v>
      </c>
      <c r="I2703" s="4"/>
      <c r="J2703" s="4"/>
      <c r="K2703" s="4">
        <v>208</v>
      </c>
      <c r="L2703" s="4">
        <v>22</v>
      </c>
      <c r="M2703" s="4">
        <v>3</v>
      </c>
      <c r="N2703" s="4" t="s">
        <v>3</v>
      </c>
      <c r="O2703" s="4">
        <v>-1</v>
      </c>
      <c r="P2703" s="4"/>
      <c r="Q2703" s="4"/>
      <c r="R2703" s="4"/>
      <c r="S2703" s="4"/>
      <c r="T2703" s="4"/>
      <c r="U2703" s="4"/>
      <c r="V2703" s="4"/>
      <c r="W2703" s="4"/>
    </row>
    <row r="2704" spans="1:23" x14ac:dyDescent="0.2">
      <c r="A2704" s="4">
        <v>50</v>
      </c>
      <c r="B2704" s="4">
        <v>0</v>
      </c>
      <c r="C2704" s="4">
        <v>0</v>
      </c>
      <c r="D2704" s="4">
        <v>1</v>
      </c>
      <c r="E2704" s="4">
        <v>209</v>
      </c>
      <c r="F2704" s="4">
        <f>ROUND(Source!W2680,O2704)</f>
        <v>0</v>
      </c>
      <c r="G2704" s="4" t="s">
        <v>118</v>
      </c>
      <c r="H2704" s="4" t="s">
        <v>119</v>
      </c>
      <c r="I2704" s="4"/>
      <c r="J2704" s="4"/>
      <c r="K2704" s="4">
        <v>209</v>
      </c>
      <c r="L2704" s="4">
        <v>23</v>
      </c>
      <c r="M2704" s="4">
        <v>3</v>
      </c>
      <c r="N2704" s="4" t="s">
        <v>3</v>
      </c>
      <c r="O2704" s="4">
        <v>2</v>
      </c>
      <c r="P2704" s="4"/>
      <c r="Q2704" s="4"/>
      <c r="R2704" s="4"/>
      <c r="S2704" s="4"/>
      <c r="T2704" s="4"/>
      <c r="U2704" s="4"/>
      <c r="V2704" s="4"/>
      <c r="W2704" s="4"/>
    </row>
    <row r="2705" spans="1:206" x14ac:dyDescent="0.2">
      <c r="A2705" s="4">
        <v>50</v>
      </c>
      <c r="B2705" s="4">
        <v>0</v>
      </c>
      <c r="C2705" s="4">
        <v>0</v>
      </c>
      <c r="D2705" s="4">
        <v>1</v>
      </c>
      <c r="E2705" s="4">
        <v>233</v>
      </c>
      <c r="F2705" s="4">
        <f>ROUND(Source!BD2680,O2705)</f>
        <v>0</v>
      </c>
      <c r="G2705" s="4" t="s">
        <v>120</v>
      </c>
      <c r="H2705" s="4" t="s">
        <v>121</v>
      </c>
      <c r="I2705" s="4"/>
      <c r="J2705" s="4"/>
      <c r="K2705" s="4">
        <v>233</v>
      </c>
      <c r="L2705" s="4">
        <v>24</v>
      </c>
      <c r="M2705" s="4">
        <v>3</v>
      </c>
      <c r="N2705" s="4" t="s">
        <v>3</v>
      </c>
      <c r="O2705" s="4">
        <v>2</v>
      </c>
      <c r="P2705" s="4"/>
      <c r="Q2705" s="4"/>
      <c r="R2705" s="4"/>
      <c r="S2705" s="4"/>
      <c r="T2705" s="4"/>
      <c r="U2705" s="4"/>
      <c r="V2705" s="4"/>
      <c r="W2705" s="4"/>
    </row>
    <row r="2706" spans="1:206" x14ac:dyDescent="0.2">
      <c r="A2706" s="4">
        <v>50</v>
      </c>
      <c r="B2706" s="4">
        <v>0</v>
      </c>
      <c r="C2706" s="4">
        <v>0</v>
      </c>
      <c r="D2706" s="4">
        <v>1</v>
      </c>
      <c r="E2706" s="4">
        <v>210</v>
      </c>
      <c r="F2706" s="4">
        <f>ROUND(Source!X2680,O2706)</f>
        <v>0</v>
      </c>
      <c r="G2706" s="4" t="s">
        <v>122</v>
      </c>
      <c r="H2706" s="4" t="s">
        <v>123</v>
      </c>
      <c r="I2706" s="4"/>
      <c r="J2706" s="4"/>
      <c r="K2706" s="4">
        <v>210</v>
      </c>
      <c r="L2706" s="4">
        <v>25</v>
      </c>
      <c r="M2706" s="4">
        <v>3</v>
      </c>
      <c r="N2706" s="4" t="s">
        <v>3</v>
      </c>
      <c r="O2706" s="4">
        <v>2</v>
      </c>
      <c r="P2706" s="4"/>
      <c r="Q2706" s="4"/>
      <c r="R2706" s="4"/>
      <c r="S2706" s="4"/>
      <c r="T2706" s="4"/>
      <c r="U2706" s="4"/>
      <c r="V2706" s="4"/>
      <c r="W2706" s="4"/>
    </row>
    <row r="2707" spans="1:206" x14ac:dyDescent="0.2">
      <c r="A2707" s="4">
        <v>50</v>
      </c>
      <c r="B2707" s="4">
        <v>0</v>
      </c>
      <c r="C2707" s="4">
        <v>0</v>
      </c>
      <c r="D2707" s="4">
        <v>1</v>
      </c>
      <c r="E2707" s="4">
        <v>211</v>
      </c>
      <c r="F2707" s="4">
        <f>ROUND(Source!Y2680,O2707)</f>
        <v>0</v>
      </c>
      <c r="G2707" s="4" t="s">
        <v>124</v>
      </c>
      <c r="H2707" s="4" t="s">
        <v>125</v>
      </c>
      <c r="I2707" s="4"/>
      <c r="J2707" s="4"/>
      <c r="K2707" s="4">
        <v>211</v>
      </c>
      <c r="L2707" s="4">
        <v>26</v>
      </c>
      <c r="M2707" s="4">
        <v>3</v>
      </c>
      <c r="N2707" s="4" t="s">
        <v>3</v>
      </c>
      <c r="O2707" s="4">
        <v>2</v>
      </c>
      <c r="P2707" s="4"/>
      <c r="Q2707" s="4"/>
      <c r="R2707" s="4"/>
      <c r="S2707" s="4"/>
      <c r="T2707" s="4"/>
      <c r="U2707" s="4"/>
      <c r="V2707" s="4"/>
      <c r="W2707" s="4"/>
    </row>
    <row r="2708" spans="1:206" x14ac:dyDescent="0.2">
      <c r="A2708" s="4">
        <v>50</v>
      </c>
      <c r="B2708" s="4">
        <v>0</v>
      </c>
      <c r="C2708" s="4">
        <v>0</v>
      </c>
      <c r="D2708" s="4">
        <v>1</v>
      </c>
      <c r="E2708" s="4">
        <v>224</v>
      </c>
      <c r="F2708" s="4">
        <f>ROUND(Source!AR2680,O2708)</f>
        <v>0</v>
      </c>
      <c r="G2708" s="4" t="s">
        <v>126</v>
      </c>
      <c r="H2708" s="4" t="s">
        <v>127</v>
      </c>
      <c r="I2708" s="4"/>
      <c r="J2708" s="4"/>
      <c r="K2708" s="4">
        <v>224</v>
      </c>
      <c r="L2708" s="4">
        <v>27</v>
      </c>
      <c r="M2708" s="4">
        <v>3</v>
      </c>
      <c r="N2708" s="4" t="s">
        <v>3</v>
      </c>
      <c r="O2708" s="4">
        <v>2</v>
      </c>
      <c r="P2708" s="4"/>
      <c r="Q2708" s="4"/>
      <c r="R2708" s="4"/>
      <c r="S2708" s="4"/>
      <c r="T2708" s="4"/>
      <c r="U2708" s="4"/>
      <c r="V2708" s="4"/>
      <c r="W2708" s="4"/>
    </row>
    <row r="2710" spans="1:206" x14ac:dyDescent="0.2">
      <c r="A2710" s="2">
        <v>51</v>
      </c>
      <c r="B2710" s="2">
        <f>B2488</f>
        <v>1</v>
      </c>
      <c r="C2710" s="2">
        <f>A2488</f>
        <v>3</v>
      </c>
      <c r="D2710" s="2">
        <f>ROW(A2488)</f>
        <v>2488</v>
      </c>
      <c r="E2710" s="2"/>
      <c r="F2710" s="2" t="str">
        <f>IF(F2488&lt;&gt;"",F2488,"")</f>
        <v>10</v>
      </c>
      <c r="G2710" s="2" t="str">
        <f>IF(G2488&lt;&gt;"",G2488,"")</f>
        <v>Напрудный пер. (обустройство тротуара и пешеходного перехода)</v>
      </c>
      <c r="H2710" s="2">
        <v>0</v>
      </c>
      <c r="I2710" s="2"/>
      <c r="J2710" s="2"/>
      <c r="K2710" s="2"/>
      <c r="L2710" s="2"/>
      <c r="M2710" s="2"/>
      <c r="N2710" s="2"/>
      <c r="O2710" s="2">
        <f t="shared" ref="O2710:T2710" si="2187">ROUND(O2496+O2680+AB2710,2)</f>
        <v>0</v>
      </c>
      <c r="P2710" s="2">
        <f t="shared" si="2187"/>
        <v>0</v>
      </c>
      <c r="Q2710" s="2">
        <f t="shared" si="2187"/>
        <v>0</v>
      </c>
      <c r="R2710" s="2">
        <f t="shared" si="2187"/>
        <v>0</v>
      </c>
      <c r="S2710" s="2">
        <f t="shared" si="2187"/>
        <v>0</v>
      </c>
      <c r="T2710" s="2">
        <f t="shared" si="2187"/>
        <v>0</v>
      </c>
      <c r="U2710" s="2">
        <f>U2496+U2680+AH2710</f>
        <v>0</v>
      </c>
      <c r="V2710" s="2">
        <f>V2496+V2680+AI2710</f>
        <v>0</v>
      </c>
      <c r="W2710" s="2">
        <f>ROUND(W2496+W2680+AJ2710,2)</f>
        <v>0</v>
      </c>
      <c r="X2710" s="2">
        <f>ROUND(X2496+X2680+AK2710,2)</f>
        <v>0</v>
      </c>
      <c r="Y2710" s="2">
        <f>ROUND(Y2496+Y2680+AL2710,2)</f>
        <v>0</v>
      </c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>
        <f t="shared" ref="AO2710:BD2710" si="2188">ROUND(AO2496+AO2680+BX2710,2)</f>
        <v>0</v>
      </c>
      <c r="AP2710" s="2">
        <f t="shared" si="2188"/>
        <v>0</v>
      </c>
      <c r="AQ2710" s="2">
        <f t="shared" si="2188"/>
        <v>0</v>
      </c>
      <c r="AR2710" s="2">
        <f t="shared" si="2188"/>
        <v>0</v>
      </c>
      <c r="AS2710" s="2">
        <f t="shared" si="2188"/>
        <v>0</v>
      </c>
      <c r="AT2710" s="2">
        <f t="shared" si="2188"/>
        <v>0</v>
      </c>
      <c r="AU2710" s="2">
        <f t="shared" si="2188"/>
        <v>0</v>
      </c>
      <c r="AV2710" s="2">
        <f t="shared" si="2188"/>
        <v>0</v>
      </c>
      <c r="AW2710" s="2">
        <f t="shared" si="2188"/>
        <v>0</v>
      </c>
      <c r="AX2710" s="2">
        <f t="shared" si="2188"/>
        <v>0</v>
      </c>
      <c r="AY2710" s="2">
        <f t="shared" si="2188"/>
        <v>0</v>
      </c>
      <c r="AZ2710" s="2">
        <f t="shared" si="2188"/>
        <v>0</v>
      </c>
      <c r="BA2710" s="2">
        <f t="shared" si="2188"/>
        <v>0</v>
      </c>
      <c r="BB2710" s="2">
        <f t="shared" si="2188"/>
        <v>0</v>
      </c>
      <c r="BC2710" s="2">
        <f t="shared" si="2188"/>
        <v>0</v>
      </c>
      <c r="BD2710" s="2">
        <f t="shared" si="2188"/>
        <v>0</v>
      </c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3"/>
      <c r="DH2710" s="3"/>
      <c r="DI2710" s="3"/>
      <c r="DJ2710" s="3"/>
      <c r="DK2710" s="3"/>
      <c r="DL2710" s="3"/>
      <c r="DM2710" s="3"/>
      <c r="DN2710" s="3"/>
      <c r="DO2710" s="3"/>
      <c r="DP2710" s="3"/>
      <c r="DQ2710" s="3"/>
      <c r="DR2710" s="3"/>
      <c r="DS2710" s="3"/>
      <c r="DT2710" s="3"/>
      <c r="DU2710" s="3"/>
      <c r="DV2710" s="3"/>
      <c r="DW2710" s="3"/>
      <c r="DX2710" s="3"/>
      <c r="DY2710" s="3"/>
      <c r="DZ2710" s="3"/>
      <c r="EA2710" s="3"/>
      <c r="EB2710" s="3"/>
      <c r="EC2710" s="3"/>
      <c r="ED2710" s="3"/>
      <c r="EE2710" s="3"/>
      <c r="EF2710" s="3"/>
      <c r="EG2710" s="3"/>
      <c r="EH2710" s="3"/>
      <c r="EI2710" s="3"/>
      <c r="EJ2710" s="3"/>
      <c r="EK2710" s="3"/>
      <c r="EL2710" s="3"/>
      <c r="EM2710" s="3"/>
      <c r="EN2710" s="3"/>
      <c r="EO2710" s="3"/>
      <c r="EP2710" s="3"/>
      <c r="EQ2710" s="3"/>
      <c r="ER2710" s="3"/>
      <c r="ES2710" s="3"/>
      <c r="ET2710" s="3"/>
      <c r="EU2710" s="3"/>
      <c r="EV2710" s="3"/>
      <c r="EW2710" s="3"/>
      <c r="EX2710" s="3"/>
      <c r="EY2710" s="3"/>
      <c r="EZ2710" s="3"/>
      <c r="FA2710" s="3"/>
      <c r="FB2710" s="3"/>
      <c r="FC2710" s="3"/>
      <c r="FD2710" s="3"/>
      <c r="FE2710" s="3"/>
      <c r="FF2710" s="3"/>
      <c r="FG2710" s="3"/>
      <c r="FH2710" s="3"/>
      <c r="FI2710" s="3"/>
      <c r="FJ2710" s="3"/>
      <c r="FK2710" s="3"/>
      <c r="FL2710" s="3"/>
      <c r="FM2710" s="3"/>
      <c r="FN2710" s="3"/>
      <c r="FO2710" s="3"/>
      <c r="FP2710" s="3"/>
      <c r="FQ2710" s="3"/>
      <c r="FR2710" s="3"/>
      <c r="FS2710" s="3"/>
      <c r="FT2710" s="3"/>
      <c r="FU2710" s="3"/>
      <c r="FV2710" s="3"/>
      <c r="FW2710" s="3"/>
      <c r="FX2710" s="3"/>
      <c r="FY2710" s="3"/>
      <c r="FZ2710" s="3"/>
      <c r="GA2710" s="3"/>
      <c r="GB2710" s="3"/>
      <c r="GC2710" s="3"/>
      <c r="GD2710" s="3"/>
      <c r="GE2710" s="3"/>
      <c r="GF2710" s="3"/>
      <c r="GG2710" s="3"/>
      <c r="GH2710" s="3"/>
      <c r="GI2710" s="3"/>
      <c r="GJ2710" s="3"/>
      <c r="GK2710" s="3"/>
      <c r="GL2710" s="3"/>
      <c r="GM2710" s="3"/>
      <c r="GN2710" s="3"/>
      <c r="GO2710" s="3"/>
      <c r="GP2710" s="3"/>
      <c r="GQ2710" s="3"/>
      <c r="GR2710" s="3"/>
      <c r="GS2710" s="3"/>
      <c r="GT2710" s="3"/>
      <c r="GU2710" s="3"/>
      <c r="GV2710" s="3"/>
      <c r="GW2710" s="3"/>
      <c r="GX2710" s="3">
        <v>0</v>
      </c>
    </row>
    <row r="2712" spans="1:206" x14ac:dyDescent="0.2">
      <c r="A2712" s="4">
        <v>50</v>
      </c>
      <c r="B2712" s="4">
        <v>0</v>
      </c>
      <c r="C2712" s="4">
        <v>0</v>
      </c>
      <c r="D2712" s="4">
        <v>1</v>
      </c>
      <c r="E2712" s="4">
        <v>201</v>
      </c>
      <c r="F2712" s="4">
        <f>ROUND(Source!O2710,O2712)</f>
        <v>0</v>
      </c>
      <c r="G2712" s="4" t="s">
        <v>74</v>
      </c>
      <c r="H2712" s="4" t="s">
        <v>75</v>
      </c>
      <c r="I2712" s="4"/>
      <c r="J2712" s="4"/>
      <c r="K2712" s="4">
        <v>201</v>
      </c>
      <c r="L2712" s="4">
        <v>1</v>
      </c>
      <c r="M2712" s="4">
        <v>3</v>
      </c>
      <c r="N2712" s="4" t="s">
        <v>3</v>
      </c>
      <c r="O2712" s="4">
        <v>2</v>
      </c>
      <c r="P2712" s="4"/>
      <c r="Q2712" s="4"/>
      <c r="R2712" s="4"/>
      <c r="S2712" s="4"/>
      <c r="T2712" s="4"/>
      <c r="U2712" s="4"/>
      <c r="V2712" s="4"/>
      <c r="W2712" s="4"/>
    </row>
    <row r="2713" spans="1:206" x14ac:dyDescent="0.2">
      <c r="A2713" s="4">
        <v>50</v>
      </c>
      <c r="B2713" s="4">
        <v>0</v>
      </c>
      <c r="C2713" s="4">
        <v>0</v>
      </c>
      <c r="D2713" s="4">
        <v>1</v>
      </c>
      <c r="E2713" s="4">
        <v>202</v>
      </c>
      <c r="F2713" s="4">
        <f>ROUND(Source!P2710,O2713)</f>
        <v>0</v>
      </c>
      <c r="G2713" s="4" t="s">
        <v>76</v>
      </c>
      <c r="H2713" s="4" t="s">
        <v>77</v>
      </c>
      <c r="I2713" s="4"/>
      <c r="J2713" s="4"/>
      <c r="K2713" s="4">
        <v>202</v>
      </c>
      <c r="L2713" s="4">
        <v>2</v>
      </c>
      <c r="M2713" s="4">
        <v>3</v>
      </c>
      <c r="N2713" s="4" t="s">
        <v>3</v>
      </c>
      <c r="O2713" s="4">
        <v>2</v>
      </c>
      <c r="P2713" s="4"/>
      <c r="Q2713" s="4"/>
      <c r="R2713" s="4"/>
      <c r="S2713" s="4"/>
      <c r="T2713" s="4"/>
      <c r="U2713" s="4"/>
      <c r="V2713" s="4"/>
      <c r="W2713" s="4"/>
    </row>
    <row r="2714" spans="1:206" x14ac:dyDescent="0.2">
      <c r="A2714" s="4">
        <v>50</v>
      </c>
      <c r="B2714" s="4">
        <v>0</v>
      </c>
      <c r="C2714" s="4">
        <v>0</v>
      </c>
      <c r="D2714" s="4">
        <v>1</v>
      </c>
      <c r="E2714" s="4">
        <v>222</v>
      </c>
      <c r="F2714" s="4">
        <f>ROUND(Source!AO2710,O2714)</f>
        <v>0</v>
      </c>
      <c r="G2714" s="4" t="s">
        <v>78</v>
      </c>
      <c r="H2714" s="4" t="s">
        <v>79</v>
      </c>
      <c r="I2714" s="4"/>
      <c r="J2714" s="4"/>
      <c r="K2714" s="4">
        <v>222</v>
      </c>
      <c r="L2714" s="4">
        <v>3</v>
      </c>
      <c r="M2714" s="4">
        <v>3</v>
      </c>
      <c r="N2714" s="4" t="s">
        <v>3</v>
      </c>
      <c r="O2714" s="4">
        <v>2</v>
      </c>
      <c r="P2714" s="4"/>
      <c r="Q2714" s="4"/>
      <c r="R2714" s="4"/>
      <c r="S2714" s="4"/>
      <c r="T2714" s="4"/>
      <c r="U2714" s="4"/>
      <c r="V2714" s="4"/>
      <c r="W2714" s="4"/>
    </row>
    <row r="2715" spans="1:206" x14ac:dyDescent="0.2">
      <c r="A2715" s="4">
        <v>50</v>
      </c>
      <c r="B2715" s="4">
        <v>0</v>
      </c>
      <c r="C2715" s="4">
        <v>0</v>
      </c>
      <c r="D2715" s="4">
        <v>1</v>
      </c>
      <c r="E2715" s="4">
        <v>225</v>
      </c>
      <c r="F2715" s="4">
        <f>ROUND(Source!AV2710,O2715)</f>
        <v>0</v>
      </c>
      <c r="G2715" s="4" t="s">
        <v>80</v>
      </c>
      <c r="H2715" s="4" t="s">
        <v>81</v>
      </c>
      <c r="I2715" s="4"/>
      <c r="J2715" s="4"/>
      <c r="K2715" s="4">
        <v>225</v>
      </c>
      <c r="L2715" s="4">
        <v>4</v>
      </c>
      <c r="M2715" s="4">
        <v>3</v>
      </c>
      <c r="N2715" s="4" t="s">
        <v>3</v>
      </c>
      <c r="O2715" s="4">
        <v>2</v>
      </c>
      <c r="P2715" s="4"/>
      <c r="Q2715" s="4"/>
      <c r="R2715" s="4"/>
      <c r="S2715" s="4"/>
      <c r="T2715" s="4"/>
      <c r="U2715" s="4"/>
      <c r="V2715" s="4"/>
      <c r="W2715" s="4"/>
    </row>
    <row r="2716" spans="1:206" x14ac:dyDescent="0.2">
      <c r="A2716" s="4">
        <v>50</v>
      </c>
      <c r="B2716" s="4">
        <v>0</v>
      </c>
      <c r="C2716" s="4">
        <v>0</v>
      </c>
      <c r="D2716" s="4">
        <v>1</v>
      </c>
      <c r="E2716" s="4">
        <v>226</v>
      </c>
      <c r="F2716" s="4">
        <f>ROUND(Source!AW2710,O2716)</f>
        <v>0</v>
      </c>
      <c r="G2716" s="4" t="s">
        <v>82</v>
      </c>
      <c r="H2716" s="4" t="s">
        <v>83</v>
      </c>
      <c r="I2716" s="4"/>
      <c r="J2716" s="4"/>
      <c r="K2716" s="4">
        <v>226</v>
      </c>
      <c r="L2716" s="4">
        <v>5</v>
      </c>
      <c r="M2716" s="4">
        <v>3</v>
      </c>
      <c r="N2716" s="4" t="s">
        <v>3</v>
      </c>
      <c r="O2716" s="4">
        <v>2</v>
      </c>
      <c r="P2716" s="4"/>
      <c r="Q2716" s="4"/>
      <c r="R2716" s="4"/>
      <c r="S2716" s="4"/>
      <c r="T2716" s="4"/>
      <c r="U2716" s="4"/>
      <c r="V2716" s="4"/>
      <c r="W2716" s="4"/>
    </row>
    <row r="2717" spans="1:206" x14ac:dyDescent="0.2">
      <c r="A2717" s="4">
        <v>50</v>
      </c>
      <c r="B2717" s="4">
        <v>0</v>
      </c>
      <c r="C2717" s="4">
        <v>0</v>
      </c>
      <c r="D2717" s="4">
        <v>1</v>
      </c>
      <c r="E2717" s="4">
        <v>227</v>
      </c>
      <c r="F2717" s="4">
        <f>ROUND(Source!AX2710,O2717)</f>
        <v>0</v>
      </c>
      <c r="G2717" s="4" t="s">
        <v>84</v>
      </c>
      <c r="H2717" s="4" t="s">
        <v>85</v>
      </c>
      <c r="I2717" s="4"/>
      <c r="J2717" s="4"/>
      <c r="K2717" s="4">
        <v>227</v>
      </c>
      <c r="L2717" s="4">
        <v>6</v>
      </c>
      <c r="M2717" s="4">
        <v>3</v>
      </c>
      <c r="N2717" s="4" t="s">
        <v>3</v>
      </c>
      <c r="O2717" s="4">
        <v>2</v>
      </c>
      <c r="P2717" s="4"/>
      <c r="Q2717" s="4"/>
      <c r="R2717" s="4"/>
      <c r="S2717" s="4"/>
      <c r="T2717" s="4"/>
      <c r="U2717" s="4"/>
      <c r="V2717" s="4"/>
      <c r="W2717" s="4"/>
    </row>
    <row r="2718" spans="1:206" x14ac:dyDescent="0.2">
      <c r="A2718" s="4">
        <v>50</v>
      </c>
      <c r="B2718" s="4">
        <v>0</v>
      </c>
      <c r="C2718" s="4">
        <v>0</v>
      </c>
      <c r="D2718" s="4">
        <v>1</v>
      </c>
      <c r="E2718" s="4">
        <v>228</v>
      </c>
      <c r="F2718" s="4">
        <f>ROUND(Source!AY2710,O2718)</f>
        <v>0</v>
      </c>
      <c r="G2718" s="4" t="s">
        <v>86</v>
      </c>
      <c r="H2718" s="4" t="s">
        <v>87</v>
      </c>
      <c r="I2718" s="4"/>
      <c r="J2718" s="4"/>
      <c r="K2718" s="4">
        <v>228</v>
      </c>
      <c r="L2718" s="4">
        <v>7</v>
      </c>
      <c r="M2718" s="4">
        <v>3</v>
      </c>
      <c r="N2718" s="4" t="s">
        <v>3</v>
      </c>
      <c r="O2718" s="4">
        <v>2</v>
      </c>
      <c r="P2718" s="4"/>
      <c r="Q2718" s="4"/>
      <c r="R2718" s="4"/>
      <c r="S2718" s="4"/>
      <c r="T2718" s="4"/>
      <c r="U2718" s="4"/>
      <c r="V2718" s="4"/>
      <c r="W2718" s="4"/>
    </row>
    <row r="2719" spans="1:206" x14ac:dyDescent="0.2">
      <c r="A2719" s="4">
        <v>50</v>
      </c>
      <c r="B2719" s="4">
        <v>0</v>
      </c>
      <c r="C2719" s="4">
        <v>0</v>
      </c>
      <c r="D2719" s="4">
        <v>1</v>
      </c>
      <c r="E2719" s="4">
        <v>216</v>
      </c>
      <c r="F2719" s="4">
        <f>ROUND(Source!AP2710,O2719)</f>
        <v>0</v>
      </c>
      <c r="G2719" s="4" t="s">
        <v>88</v>
      </c>
      <c r="H2719" s="4" t="s">
        <v>89</v>
      </c>
      <c r="I2719" s="4"/>
      <c r="J2719" s="4"/>
      <c r="K2719" s="4">
        <v>216</v>
      </c>
      <c r="L2719" s="4">
        <v>8</v>
      </c>
      <c r="M2719" s="4">
        <v>3</v>
      </c>
      <c r="N2719" s="4" t="s">
        <v>3</v>
      </c>
      <c r="O2719" s="4">
        <v>2</v>
      </c>
      <c r="P2719" s="4"/>
      <c r="Q2719" s="4"/>
      <c r="R2719" s="4"/>
      <c r="S2719" s="4"/>
      <c r="T2719" s="4"/>
      <c r="U2719" s="4"/>
      <c r="V2719" s="4"/>
      <c r="W2719" s="4"/>
    </row>
    <row r="2720" spans="1:206" x14ac:dyDescent="0.2">
      <c r="A2720" s="4">
        <v>50</v>
      </c>
      <c r="B2720" s="4">
        <v>0</v>
      </c>
      <c r="C2720" s="4">
        <v>0</v>
      </c>
      <c r="D2720" s="4">
        <v>1</v>
      </c>
      <c r="E2720" s="4">
        <v>223</v>
      </c>
      <c r="F2720" s="4">
        <f>ROUND(Source!AQ2710,O2720)</f>
        <v>0</v>
      </c>
      <c r="G2720" s="4" t="s">
        <v>90</v>
      </c>
      <c r="H2720" s="4" t="s">
        <v>91</v>
      </c>
      <c r="I2720" s="4"/>
      <c r="J2720" s="4"/>
      <c r="K2720" s="4">
        <v>223</v>
      </c>
      <c r="L2720" s="4">
        <v>9</v>
      </c>
      <c r="M2720" s="4">
        <v>3</v>
      </c>
      <c r="N2720" s="4" t="s">
        <v>3</v>
      </c>
      <c r="O2720" s="4">
        <v>2</v>
      </c>
      <c r="P2720" s="4"/>
      <c r="Q2720" s="4"/>
      <c r="R2720" s="4"/>
      <c r="S2720" s="4"/>
      <c r="T2720" s="4"/>
      <c r="U2720" s="4"/>
      <c r="V2720" s="4"/>
      <c r="W2720" s="4"/>
    </row>
    <row r="2721" spans="1:23" x14ac:dyDescent="0.2">
      <c r="A2721" s="4">
        <v>50</v>
      </c>
      <c r="B2721" s="4">
        <v>0</v>
      </c>
      <c r="C2721" s="4">
        <v>0</v>
      </c>
      <c r="D2721" s="4">
        <v>1</v>
      </c>
      <c r="E2721" s="4">
        <v>229</v>
      </c>
      <c r="F2721" s="4">
        <f>ROUND(Source!AZ2710,O2721)</f>
        <v>0</v>
      </c>
      <c r="G2721" s="4" t="s">
        <v>92</v>
      </c>
      <c r="H2721" s="4" t="s">
        <v>93</v>
      </c>
      <c r="I2721" s="4"/>
      <c r="J2721" s="4"/>
      <c r="K2721" s="4">
        <v>229</v>
      </c>
      <c r="L2721" s="4">
        <v>10</v>
      </c>
      <c r="M2721" s="4">
        <v>3</v>
      </c>
      <c r="N2721" s="4" t="s">
        <v>3</v>
      </c>
      <c r="O2721" s="4">
        <v>2</v>
      </c>
      <c r="P2721" s="4"/>
      <c r="Q2721" s="4"/>
      <c r="R2721" s="4"/>
      <c r="S2721" s="4"/>
      <c r="T2721" s="4"/>
      <c r="U2721" s="4"/>
      <c r="V2721" s="4"/>
      <c r="W2721" s="4"/>
    </row>
    <row r="2722" spans="1:23" x14ac:dyDescent="0.2">
      <c r="A2722" s="4">
        <v>50</v>
      </c>
      <c r="B2722" s="4">
        <v>0</v>
      </c>
      <c r="C2722" s="4">
        <v>0</v>
      </c>
      <c r="D2722" s="4">
        <v>1</v>
      </c>
      <c r="E2722" s="4">
        <v>203</v>
      </c>
      <c r="F2722" s="4">
        <f>ROUND(Source!Q2710,O2722)</f>
        <v>0</v>
      </c>
      <c r="G2722" s="4" t="s">
        <v>94</v>
      </c>
      <c r="H2722" s="4" t="s">
        <v>95</v>
      </c>
      <c r="I2722" s="4"/>
      <c r="J2722" s="4"/>
      <c r="K2722" s="4">
        <v>203</v>
      </c>
      <c r="L2722" s="4">
        <v>11</v>
      </c>
      <c r="M2722" s="4">
        <v>3</v>
      </c>
      <c r="N2722" s="4" t="s">
        <v>3</v>
      </c>
      <c r="O2722" s="4">
        <v>2</v>
      </c>
      <c r="P2722" s="4"/>
      <c r="Q2722" s="4"/>
      <c r="R2722" s="4"/>
      <c r="S2722" s="4"/>
      <c r="T2722" s="4"/>
      <c r="U2722" s="4"/>
      <c r="V2722" s="4"/>
      <c r="W2722" s="4"/>
    </row>
    <row r="2723" spans="1:23" x14ac:dyDescent="0.2">
      <c r="A2723" s="4">
        <v>50</v>
      </c>
      <c r="B2723" s="4">
        <v>0</v>
      </c>
      <c r="C2723" s="4">
        <v>0</v>
      </c>
      <c r="D2723" s="4">
        <v>1</v>
      </c>
      <c r="E2723" s="4">
        <v>231</v>
      </c>
      <c r="F2723" s="4">
        <f>ROUND(Source!BB2710,O2723)</f>
        <v>0</v>
      </c>
      <c r="G2723" s="4" t="s">
        <v>96</v>
      </c>
      <c r="H2723" s="4" t="s">
        <v>97</v>
      </c>
      <c r="I2723" s="4"/>
      <c r="J2723" s="4"/>
      <c r="K2723" s="4">
        <v>231</v>
      </c>
      <c r="L2723" s="4">
        <v>12</v>
      </c>
      <c r="M2723" s="4">
        <v>3</v>
      </c>
      <c r="N2723" s="4" t="s">
        <v>3</v>
      </c>
      <c r="O2723" s="4">
        <v>2</v>
      </c>
      <c r="P2723" s="4"/>
      <c r="Q2723" s="4"/>
      <c r="R2723" s="4"/>
      <c r="S2723" s="4"/>
      <c r="T2723" s="4"/>
      <c r="U2723" s="4"/>
      <c r="V2723" s="4"/>
      <c r="W2723" s="4"/>
    </row>
    <row r="2724" spans="1:23" x14ac:dyDescent="0.2">
      <c r="A2724" s="4">
        <v>50</v>
      </c>
      <c r="B2724" s="4">
        <v>0</v>
      </c>
      <c r="C2724" s="4">
        <v>0</v>
      </c>
      <c r="D2724" s="4">
        <v>1</v>
      </c>
      <c r="E2724" s="4">
        <v>204</v>
      </c>
      <c r="F2724" s="4">
        <f>ROUND(Source!R2710,O2724)</f>
        <v>0</v>
      </c>
      <c r="G2724" s="4" t="s">
        <v>98</v>
      </c>
      <c r="H2724" s="4" t="s">
        <v>99</v>
      </c>
      <c r="I2724" s="4"/>
      <c r="J2724" s="4"/>
      <c r="K2724" s="4">
        <v>204</v>
      </c>
      <c r="L2724" s="4">
        <v>13</v>
      </c>
      <c r="M2724" s="4">
        <v>3</v>
      </c>
      <c r="N2724" s="4" t="s">
        <v>3</v>
      </c>
      <c r="O2724" s="4">
        <v>2</v>
      </c>
      <c r="P2724" s="4"/>
      <c r="Q2724" s="4"/>
      <c r="R2724" s="4"/>
      <c r="S2724" s="4"/>
      <c r="T2724" s="4"/>
      <c r="U2724" s="4"/>
      <c r="V2724" s="4"/>
      <c r="W2724" s="4"/>
    </row>
    <row r="2725" spans="1:23" x14ac:dyDescent="0.2">
      <c r="A2725" s="4">
        <v>50</v>
      </c>
      <c r="B2725" s="4">
        <v>0</v>
      </c>
      <c r="C2725" s="4">
        <v>0</v>
      </c>
      <c r="D2725" s="4">
        <v>1</v>
      </c>
      <c r="E2725" s="4">
        <v>205</v>
      </c>
      <c r="F2725" s="4">
        <f>ROUND(Source!S2710,O2725)</f>
        <v>0</v>
      </c>
      <c r="G2725" s="4" t="s">
        <v>100</v>
      </c>
      <c r="H2725" s="4" t="s">
        <v>101</v>
      </c>
      <c r="I2725" s="4"/>
      <c r="J2725" s="4"/>
      <c r="K2725" s="4">
        <v>205</v>
      </c>
      <c r="L2725" s="4">
        <v>14</v>
      </c>
      <c r="M2725" s="4">
        <v>3</v>
      </c>
      <c r="N2725" s="4" t="s">
        <v>3</v>
      </c>
      <c r="O2725" s="4">
        <v>2</v>
      </c>
      <c r="P2725" s="4"/>
      <c r="Q2725" s="4"/>
      <c r="R2725" s="4"/>
      <c r="S2725" s="4"/>
      <c r="T2725" s="4"/>
      <c r="U2725" s="4"/>
      <c r="V2725" s="4"/>
      <c r="W2725" s="4"/>
    </row>
    <row r="2726" spans="1:23" x14ac:dyDescent="0.2">
      <c r="A2726" s="4">
        <v>50</v>
      </c>
      <c r="B2726" s="4">
        <v>0</v>
      </c>
      <c r="C2726" s="4">
        <v>0</v>
      </c>
      <c r="D2726" s="4">
        <v>1</v>
      </c>
      <c r="E2726" s="4">
        <v>232</v>
      </c>
      <c r="F2726" s="4">
        <f>ROUND(Source!BC2710,O2726)</f>
        <v>0</v>
      </c>
      <c r="G2726" s="4" t="s">
        <v>102</v>
      </c>
      <c r="H2726" s="4" t="s">
        <v>103</v>
      </c>
      <c r="I2726" s="4"/>
      <c r="J2726" s="4"/>
      <c r="K2726" s="4">
        <v>232</v>
      </c>
      <c r="L2726" s="4">
        <v>15</v>
      </c>
      <c r="M2726" s="4">
        <v>3</v>
      </c>
      <c r="N2726" s="4" t="s">
        <v>3</v>
      </c>
      <c r="O2726" s="4">
        <v>2</v>
      </c>
      <c r="P2726" s="4"/>
      <c r="Q2726" s="4"/>
      <c r="R2726" s="4"/>
      <c r="S2726" s="4"/>
      <c r="T2726" s="4"/>
      <c r="U2726" s="4"/>
      <c r="V2726" s="4"/>
      <c r="W2726" s="4"/>
    </row>
    <row r="2727" spans="1:23" x14ac:dyDescent="0.2">
      <c r="A2727" s="4">
        <v>50</v>
      </c>
      <c r="B2727" s="4">
        <v>0</v>
      </c>
      <c r="C2727" s="4">
        <v>0</v>
      </c>
      <c r="D2727" s="4">
        <v>1</v>
      </c>
      <c r="E2727" s="4">
        <v>214</v>
      </c>
      <c r="F2727" s="4">
        <f>ROUND(Source!AS2710,O2727)</f>
        <v>0</v>
      </c>
      <c r="G2727" s="4" t="s">
        <v>104</v>
      </c>
      <c r="H2727" s="4" t="s">
        <v>105</v>
      </c>
      <c r="I2727" s="4"/>
      <c r="J2727" s="4"/>
      <c r="K2727" s="4">
        <v>214</v>
      </c>
      <c r="L2727" s="4">
        <v>16</v>
      </c>
      <c r="M2727" s="4">
        <v>3</v>
      </c>
      <c r="N2727" s="4" t="s">
        <v>3</v>
      </c>
      <c r="O2727" s="4">
        <v>2</v>
      </c>
      <c r="P2727" s="4"/>
      <c r="Q2727" s="4"/>
      <c r="R2727" s="4"/>
      <c r="S2727" s="4"/>
      <c r="T2727" s="4"/>
      <c r="U2727" s="4"/>
      <c r="V2727" s="4"/>
      <c r="W2727" s="4"/>
    </row>
    <row r="2728" spans="1:23" x14ac:dyDescent="0.2">
      <c r="A2728" s="4">
        <v>50</v>
      </c>
      <c r="B2728" s="4">
        <v>0</v>
      </c>
      <c r="C2728" s="4">
        <v>0</v>
      </c>
      <c r="D2728" s="4">
        <v>1</v>
      </c>
      <c r="E2728" s="4">
        <v>215</v>
      </c>
      <c r="F2728" s="4">
        <f>ROUND(Source!AT2710,O2728)</f>
        <v>0</v>
      </c>
      <c r="G2728" s="4" t="s">
        <v>106</v>
      </c>
      <c r="H2728" s="4" t="s">
        <v>107</v>
      </c>
      <c r="I2728" s="4"/>
      <c r="J2728" s="4"/>
      <c r="K2728" s="4">
        <v>215</v>
      </c>
      <c r="L2728" s="4">
        <v>17</v>
      </c>
      <c r="M2728" s="4">
        <v>3</v>
      </c>
      <c r="N2728" s="4" t="s">
        <v>3</v>
      </c>
      <c r="O2728" s="4">
        <v>2</v>
      </c>
      <c r="P2728" s="4"/>
      <c r="Q2728" s="4"/>
      <c r="R2728" s="4"/>
      <c r="S2728" s="4"/>
      <c r="T2728" s="4"/>
      <c r="U2728" s="4"/>
      <c r="V2728" s="4"/>
      <c r="W2728" s="4"/>
    </row>
    <row r="2729" spans="1:23" x14ac:dyDescent="0.2">
      <c r="A2729" s="4">
        <v>50</v>
      </c>
      <c r="B2729" s="4">
        <v>0</v>
      </c>
      <c r="C2729" s="4">
        <v>0</v>
      </c>
      <c r="D2729" s="4">
        <v>1</v>
      </c>
      <c r="E2729" s="4">
        <v>217</v>
      </c>
      <c r="F2729" s="4">
        <f>ROUND(Source!AU2710,O2729)</f>
        <v>0</v>
      </c>
      <c r="G2729" s="4" t="s">
        <v>108</v>
      </c>
      <c r="H2729" s="4" t="s">
        <v>109</v>
      </c>
      <c r="I2729" s="4"/>
      <c r="J2729" s="4"/>
      <c r="K2729" s="4">
        <v>217</v>
      </c>
      <c r="L2729" s="4">
        <v>18</v>
      </c>
      <c r="M2729" s="4">
        <v>3</v>
      </c>
      <c r="N2729" s="4" t="s">
        <v>3</v>
      </c>
      <c r="O2729" s="4">
        <v>2</v>
      </c>
      <c r="P2729" s="4"/>
      <c r="Q2729" s="4"/>
      <c r="R2729" s="4"/>
      <c r="S2729" s="4"/>
      <c r="T2729" s="4"/>
      <c r="U2729" s="4"/>
      <c r="V2729" s="4"/>
      <c r="W2729" s="4"/>
    </row>
    <row r="2730" spans="1:23" x14ac:dyDescent="0.2">
      <c r="A2730" s="4">
        <v>50</v>
      </c>
      <c r="B2730" s="4">
        <v>0</v>
      </c>
      <c r="C2730" s="4">
        <v>0</v>
      </c>
      <c r="D2730" s="4">
        <v>1</v>
      </c>
      <c r="E2730" s="4">
        <v>230</v>
      </c>
      <c r="F2730" s="4">
        <f>ROUND(Source!BA2710,O2730)</f>
        <v>0</v>
      </c>
      <c r="G2730" s="4" t="s">
        <v>110</v>
      </c>
      <c r="H2730" s="4" t="s">
        <v>111</v>
      </c>
      <c r="I2730" s="4"/>
      <c r="J2730" s="4"/>
      <c r="K2730" s="4">
        <v>230</v>
      </c>
      <c r="L2730" s="4">
        <v>19</v>
      </c>
      <c r="M2730" s="4">
        <v>3</v>
      </c>
      <c r="N2730" s="4" t="s">
        <v>3</v>
      </c>
      <c r="O2730" s="4">
        <v>2</v>
      </c>
      <c r="P2730" s="4"/>
      <c r="Q2730" s="4"/>
      <c r="R2730" s="4"/>
      <c r="S2730" s="4"/>
      <c r="T2730" s="4"/>
      <c r="U2730" s="4"/>
      <c r="V2730" s="4"/>
      <c r="W2730" s="4"/>
    </row>
    <row r="2731" spans="1:23" x14ac:dyDescent="0.2">
      <c r="A2731" s="4">
        <v>50</v>
      </c>
      <c r="B2731" s="4">
        <v>0</v>
      </c>
      <c r="C2731" s="4">
        <v>0</v>
      </c>
      <c r="D2731" s="4">
        <v>1</v>
      </c>
      <c r="E2731" s="4">
        <v>206</v>
      </c>
      <c r="F2731" s="4">
        <f>ROUND(Source!T2710,O2731)</f>
        <v>0</v>
      </c>
      <c r="G2731" s="4" t="s">
        <v>112</v>
      </c>
      <c r="H2731" s="4" t="s">
        <v>113</v>
      </c>
      <c r="I2731" s="4"/>
      <c r="J2731" s="4"/>
      <c r="K2731" s="4">
        <v>206</v>
      </c>
      <c r="L2731" s="4">
        <v>20</v>
      </c>
      <c r="M2731" s="4">
        <v>3</v>
      </c>
      <c r="N2731" s="4" t="s">
        <v>3</v>
      </c>
      <c r="O2731" s="4">
        <v>2</v>
      </c>
      <c r="P2731" s="4"/>
      <c r="Q2731" s="4"/>
      <c r="R2731" s="4"/>
      <c r="S2731" s="4"/>
      <c r="T2731" s="4"/>
      <c r="U2731" s="4"/>
      <c r="V2731" s="4"/>
      <c r="W2731" s="4"/>
    </row>
    <row r="2732" spans="1:23" x14ac:dyDescent="0.2">
      <c r="A2732" s="4">
        <v>50</v>
      </c>
      <c r="B2732" s="4">
        <v>0</v>
      </c>
      <c r="C2732" s="4">
        <v>0</v>
      </c>
      <c r="D2732" s="4">
        <v>1</v>
      </c>
      <c r="E2732" s="4">
        <v>207</v>
      </c>
      <c r="F2732" s="4">
        <f>Source!U2710</f>
        <v>0</v>
      </c>
      <c r="G2732" s="4" t="s">
        <v>114</v>
      </c>
      <c r="H2732" s="4" t="s">
        <v>115</v>
      </c>
      <c r="I2732" s="4"/>
      <c r="J2732" s="4"/>
      <c r="K2732" s="4">
        <v>207</v>
      </c>
      <c r="L2732" s="4">
        <v>21</v>
      </c>
      <c r="M2732" s="4">
        <v>3</v>
      </c>
      <c r="N2732" s="4" t="s">
        <v>3</v>
      </c>
      <c r="O2732" s="4">
        <v>-1</v>
      </c>
      <c r="P2732" s="4"/>
      <c r="Q2732" s="4"/>
      <c r="R2732" s="4"/>
      <c r="S2732" s="4"/>
      <c r="T2732" s="4"/>
      <c r="U2732" s="4"/>
      <c r="V2732" s="4"/>
      <c r="W2732" s="4"/>
    </row>
    <row r="2733" spans="1:23" x14ac:dyDescent="0.2">
      <c r="A2733" s="4">
        <v>50</v>
      </c>
      <c r="B2733" s="4">
        <v>0</v>
      </c>
      <c r="C2733" s="4">
        <v>0</v>
      </c>
      <c r="D2733" s="4">
        <v>1</v>
      </c>
      <c r="E2733" s="4">
        <v>208</v>
      </c>
      <c r="F2733" s="4">
        <f>Source!V2710</f>
        <v>0</v>
      </c>
      <c r="G2733" s="4" t="s">
        <v>116</v>
      </c>
      <c r="H2733" s="4" t="s">
        <v>117</v>
      </c>
      <c r="I2733" s="4"/>
      <c r="J2733" s="4"/>
      <c r="K2733" s="4">
        <v>208</v>
      </c>
      <c r="L2733" s="4">
        <v>22</v>
      </c>
      <c r="M2733" s="4">
        <v>3</v>
      </c>
      <c r="N2733" s="4" t="s">
        <v>3</v>
      </c>
      <c r="O2733" s="4">
        <v>-1</v>
      </c>
      <c r="P2733" s="4"/>
      <c r="Q2733" s="4"/>
      <c r="R2733" s="4"/>
      <c r="S2733" s="4"/>
      <c r="T2733" s="4"/>
      <c r="U2733" s="4"/>
      <c r="V2733" s="4"/>
      <c r="W2733" s="4"/>
    </row>
    <row r="2734" spans="1:23" x14ac:dyDescent="0.2">
      <c r="A2734" s="4">
        <v>50</v>
      </c>
      <c r="B2734" s="4">
        <v>0</v>
      </c>
      <c r="C2734" s="4">
        <v>0</v>
      </c>
      <c r="D2734" s="4">
        <v>1</v>
      </c>
      <c r="E2734" s="4">
        <v>209</v>
      </c>
      <c r="F2734" s="4">
        <f>ROUND(Source!W2710,O2734)</f>
        <v>0</v>
      </c>
      <c r="G2734" s="4" t="s">
        <v>118</v>
      </c>
      <c r="H2734" s="4" t="s">
        <v>119</v>
      </c>
      <c r="I2734" s="4"/>
      <c r="J2734" s="4"/>
      <c r="K2734" s="4">
        <v>209</v>
      </c>
      <c r="L2734" s="4">
        <v>23</v>
      </c>
      <c r="M2734" s="4">
        <v>3</v>
      </c>
      <c r="N2734" s="4" t="s">
        <v>3</v>
      </c>
      <c r="O2734" s="4">
        <v>2</v>
      </c>
      <c r="P2734" s="4"/>
      <c r="Q2734" s="4"/>
      <c r="R2734" s="4"/>
      <c r="S2734" s="4"/>
      <c r="T2734" s="4"/>
      <c r="U2734" s="4"/>
      <c r="V2734" s="4"/>
      <c r="W2734" s="4"/>
    </row>
    <row r="2735" spans="1:23" x14ac:dyDescent="0.2">
      <c r="A2735" s="4">
        <v>50</v>
      </c>
      <c r="B2735" s="4">
        <v>0</v>
      </c>
      <c r="C2735" s="4">
        <v>0</v>
      </c>
      <c r="D2735" s="4">
        <v>1</v>
      </c>
      <c r="E2735" s="4">
        <v>233</v>
      </c>
      <c r="F2735" s="4">
        <f>ROUND(Source!BD2710,O2735)</f>
        <v>0</v>
      </c>
      <c r="G2735" s="4" t="s">
        <v>120</v>
      </c>
      <c r="H2735" s="4" t="s">
        <v>121</v>
      </c>
      <c r="I2735" s="4"/>
      <c r="J2735" s="4"/>
      <c r="K2735" s="4">
        <v>233</v>
      </c>
      <c r="L2735" s="4">
        <v>24</v>
      </c>
      <c r="M2735" s="4">
        <v>3</v>
      </c>
      <c r="N2735" s="4" t="s">
        <v>3</v>
      </c>
      <c r="O2735" s="4">
        <v>2</v>
      </c>
      <c r="P2735" s="4"/>
      <c r="Q2735" s="4"/>
      <c r="R2735" s="4"/>
      <c r="S2735" s="4"/>
      <c r="T2735" s="4"/>
      <c r="U2735" s="4"/>
      <c r="V2735" s="4"/>
      <c r="W2735" s="4"/>
    </row>
    <row r="2736" spans="1:23" x14ac:dyDescent="0.2">
      <c r="A2736" s="4">
        <v>50</v>
      </c>
      <c r="B2736" s="4">
        <v>0</v>
      </c>
      <c r="C2736" s="4">
        <v>0</v>
      </c>
      <c r="D2736" s="4">
        <v>1</v>
      </c>
      <c r="E2736" s="4">
        <v>210</v>
      </c>
      <c r="F2736" s="4">
        <f>ROUND(Source!X2710,O2736)</f>
        <v>0</v>
      </c>
      <c r="G2736" s="4" t="s">
        <v>122</v>
      </c>
      <c r="H2736" s="4" t="s">
        <v>123</v>
      </c>
      <c r="I2736" s="4"/>
      <c r="J2736" s="4"/>
      <c r="K2736" s="4">
        <v>210</v>
      </c>
      <c r="L2736" s="4">
        <v>25</v>
      </c>
      <c r="M2736" s="4">
        <v>3</v>
      </c>
      <c r="N2736" s="4" t="s">
        <v>3</v>
      </c>
      <c r="O2736" s="4">
        <v>2</v>
      </c>
      <c r="P2736" s="4"/>
      <c r="Q2736" s="4"/>
      <c r="R2736" s="4"/>
      <c r="S2736" s="4"/>
      <c r="T2736" s="4"/>
      <c r="U2736" s="4"/>
      <c r="V2736" s="4"/>
      <c r="W2736" s="4"/>
    </row>
    <row r="2737" spans="1:245" x14ac:dyDescent="0.2">
      <c r="A2737" s="4">
        <v>50</v>
      </c>
      <c r="B2737" s="4">
        <v>0</v>
      </c>
      <c r="C2737" s="4">
        <v>0</v>
      </c>
      <c r="D2737" s="4">
        <v>1</v>
      </c>
      <c r="E2737" s="4">
        <v>211</v>
      </c>
      <c r="F2737" s="4">
        <f>ROUND(Source!Y2710,O2737)</f>
        <v>0</v>
      </c>
      <c r="G2737" s="4" t="s">
        <v>124</v>
      </c>
      <c r="H2737" s="4" t="s">
        <v>125</v>
      </c>
      <c r="I2737" s="4"/>
      <c r="J2737" s="4"/>
      <c r="K2737" s="4">
        <v>211</v>
      </c>
      <c r="L2737" s="4">
        <v>26</v>
      </c>
      <c r="M2737" s="4">
        <v>3</v>
      </c>
      <c r="N2737" s="4" t="s">
        <v>3</v>
      </c>
      <c r="O2737" s="4">
        <v>2</v>
      </c>
      <c r="P2737" s="4"/>
      <c r="Q2737" s="4"/>
      <c r="R2737" s="4"/>
      <c r="S2737" s="4"/>
      <c r="T2737" s="4"/>
      <c r="U2737" s="4"/>
      <c r="V2737" s="4"/>
      <c r="W2737" s="4"/>
    </row>
    <row r="2738" spans="1:245" x14ac:dyDescent="0.2">
      <c r="A2738" s="4">
        <v>50</v>
      </c>
      <c r="B2738" s="4">
        <v>0</v>
      </c>
      <c r="C2738" s="4">
        <v>0</v>
      </c>
      <c r="D2738" s="4">
        <v>1</v>
      </c>
      <c r="E2738" s="4">
        <v>224</v>
      </c>
      <c r="F2738" s="4">
        <f>ROUND(Source!AR2710,O2738)</f>
        <v>0</v>
      </c>
      <c r="G2738" s="4" t="s">
        <v>126</v>
      </c>
      <c r="H2738" s="4" t="s">
        <v>127</v>
      </c>
      <c r="I2738" s="4"/>
      <c r="J2738" s="4"/>
      <c r="K2738" s="4">
        <v>224</v>
      </c>
      <c r="L2738" s="4">
        <v>27</v>
      </c>
      <c r="M2738" s="4">
        <v>3</v>
      </c>
      <c r="N2738" s="4" t="s">
        <v>3</v>
      </c>
      <c r="O2738" s="4">
        <v>2</v>
      </c>
      <c r="P2738" s="4"/>
      <c r="Q2738" s="4"/>
      <c r="R2738" s="4"/>
      <c r="S2738" s="4"/>
      <c r="T2738" s="4"/>
      <c r="U2738" s="4"/>
      <c r="V2738" s="4"/>
      <c r="W2738" s="4"/>
    </row>
    <row r="2740" spans="1:245" x14ac:dyDescent="0.2">
      <c r="A2740" s="1">
        <v>3</v>
      </c>
      <c r="B2740" s="1">
        <v>1</v>
      </c>
      <c r="C2740" s="1"/>
      <c r="D2740" s="1">
        <f>ROW(A3084)</f>
        <v>3084</v>
      </c>
      <c r="E2740" s="1"/>
      <c r="F2740" s="1" t="s">
        <v>134</v>
      </c>
      <c r="G2740" s="1" t="s">
        <v>485</v>
      </c>
      <c r="H2740" s="1" t="s">
        <v>3</v>
      </c>
      <c r="I2740" s="1">
        <v>0</v>
      </c>
      <c r="J2740" s="1" t="s">
        <v>3</v>
      </c>
      <c r="K2740" s="1">
        <v>0</v>
      </c>
      <c r="L2740" s="1" t="s">
        <v>3</v>
      </c>
      <c r="M2740" s="1"/>
      <c r="N2740" s="1"/>
      <c r="O2740" s="1"/>
      <c r="P2740" s="1"/>
      <c r="Q2740" s="1"/>
      <c r="R2740" s="1"/>
      <c r="S2740" s="1"/>
      <c r="T2740" s="1"/>
      <c r="U2740" s="1" t="s">
        <v>3</v>
      </c>
      <c r="V2740" s="1">
        <v>0</v>
      </c>
      <c r="W2740" s="1"/>
      <c r="X2740" s="1"/>
      <c r="Y2740" s="1"/>
      <c r="Z2740" s="1"/>
      <c r="AA2740" s="1"/>
      <c r="AB2740" s="1" t="s">
        <v>3</v>
      </c>
      <c r="AC2740" s="1" t="s">
        <v>3</v>
      </c>
      <c r="AD2740" s="1" t="s">
        <v>3</v>
      </c>
      <c r="AE2740" s="1" t="s">
        <v>3</v>
      </c>
      <c r="AF2740" s="1" t="s">
        <v>3</v>
      </c>
      <c r="AG2740" s="1" t="s">
        <v>3</v>
      </c>
      <c r="AH2740" s="1"/>
      <c r="AI2740" s="1"/>
      <c r="AJ2740" s="1"/>
      <c r="AK2740" s="1"/>
      <c r="AL2740" s="1"/>
      <c r="AM2740" s="1"/>
      <c r="AN2740" s="1"/>
      <c r="AO2740" s="1"/>
      <c r="AP2740" s="1" t="s">
        <v>3</v>
      </c>
      <c r="AQ2740" s="1" t="s">
        <v>3</v>
      </c>
      <c r="AR2740" s="1" t="s">
        <v>3</v>
      </c>
      <c r="AS2740" s="1"/>
      <c r="AT2740" s="1"/>
      <c r="AU2740" s="1"/>
      <c r="AV2740" s="1"/>
      <c r="AW2740" s="1"/>
      <c r="AX2740" s="1"/>
      <c r="AY2740" s="1"/>
      <c r="AZ2740" s="1" t="s">
        <v>3</v>
      </c>
      <c r="BA2740" s="1"/>
      <c r="BB2740" s="1" t="s">
        <v>3</v>
      </c>
      <c r="BC2740" s="1" t="s">
        <v>3</v>
      </c>
      <c r="BD2740" s="1" t="s">
        <v>3</v>
      </c>
      <c r="BE2740" s="1" t="s">
        <v>3</v>
      </c>
      <c r="BF2740" s="1" t="s">
        <v>3</v>
      </c>
      <c r="BG2740" s="1" t="s">
        <v>3</v>
      </c>
      <c r="BH2740" s="1" t="s">
        <v>3</v>
      </c>
      <c r="BI2740" s="1" t="s">
        <v>3</v>
      </c>
      <c r="BJ2740" s="1" t="s">
        <v>3</v>
      </c>
      <c r="BK2740" s="1" t="s">
        <v>3</v>
      </c>
      <c r="BL2740" s="1" t="s">
        <v>3</v>
      </c>
      <c r="BM2740" s="1" t="s">
        <v>3</v>
      </c>
      <c r="BN2740" s="1" t="s">
        <v>3</v>
      </c>
      <c r="BO2740" s="1" t="s">
        <v>3</v>
      </c>
      <c r="BP2740" s="1" t="s">
        <v>3</v>
      </c>
      <c r="BQ2740" s="1"/>
      <c r="BR2740" s="1"/>
      <c r="BS2740" s="1"/>
      <c r="BT2740" s="1"/>
      <c r="BU2740" s="1"/>
      <c r="BV2740" s="1"/>
      <c r="BW2740" s="1"/>
      <c r="BX2740" s="1">
        <v>0</v>
      </c>
      <c r="BY2740" s="1"/>
      <c r="BZ2740" s="1"/>
      <c r="CA2740" s="1"/>
      <c r="CB2740" s="1"/>
      <c r="CC2740" s="1"/>
      <c r="CD2740" s="1"/>
      <c r="CE2740" s="1"/>
      <c r="CF2740" s="1">
        <v>0</v>
      </c>
      <c r="CG2740" s="1">
        <v>0</v>
      </c>
      <c r="CH2740" s="1"/>
      <c r="CI2740" s="1" t="s">
        <v>3</v>
      </c>
      <c r="CJ2740" s="1" t="s">
        <v>3</v>
      </c>
      <c r="CK2740" t="s">
        <v>3</v>
      </c>
      <c r="CL2740" t="s">
        <v>3</v>
      </c>
      <c r="CM2740" t="s">
        <v>3</v>
      </c>
      <c r="CN2740" t="s">
        <v>3</v>
      </c>
      <c r="CO2740" t="s">
        <v>3</v>
      </c>
      <c r="CP2740" t="s">
        <v>3</v>
      </c>
    </row>
    <row r="2742" spans="1:245" x14ac:dyDescent="0.2">
      <c r="A2742" s="2">
        <v>52</v>
      </c>
      <c r="B2742" s="2">
        <f t="shared" ref="B2742:G2742" si="2189">B3084</f>
        <v>1</v>
      </c>
      <c r="C2742" s="2">
        <f t="shared" si="2189"/>
        <v>3</v>
      </c>
      <c r="D2742" s="2">
        <f t="shared" si="2189"/>
        <v>2740</v>
      </c>
      <c r="E2742" s="2">
        <f t="shared" si="2189"/>
        <v>0</v>
      </c>
      <c r="F2742" s="2" t="str">
        <f t="shared" si="2189"/>
        <v>11</v>
      </c>
      <c r="G2742" s="2" t="str">
        <f t="shared" si="2189"/>
        <v>Пантелеевская ул. Д. 2 (обустройство пешеходного перехода и установка ИДН)</v>
      </c>
      <c r="H2742" s="2"/>
      <c r="I2742" s="2"/>
      <c r="J2742" s="2"/>
      <c r="K2742" s="2"/>
      <c r="L2742" s="2"/>
      <c r="M2742" s="2"/>
      <c r="N2742" s="2"/>
      <c r="O2742" s="2">
        <f t="shared" ref="O2742:AT2742" si="2190">O3084</f>
        <v>0</v>
      </c>
      <c r="P2742" s="2">
        <f t="shared" si="2190"/>
        <v>0</v>
      </c>
      <c r="Q2742" s="2">
        <f t="shared" si="2190"/>
        <v>0</v>
      </c>
      <c r="R2742" s="2">
        <f t="shared" si="2190"/>
        <v>0</v>
      </c>
      <c r="S2742" s="2">
        <f t="shared" si="2190"/>
        <v>0</v>
      </c>
      <c r="T2742" s="2">
        <f t="shared" si="2190"/>
        <v>0</v>
      </c>
      <c r="U2742" s="2">
        <f t="shared" si="2190"/>
        <v>0</v>
      </c>
      <c r="V2742" s="2">
        <f t="shared" si="2190"/>
        <v>0</v>
      </c>
      <c r="W2742" s="2">
        <f t="shared" si="2190"/>
        <v>0</v>
      </c>
      <c r="X2742" s="2">
        <f t="shared" si="2190"/>
        <v>0</v>
      </c>
      <c r="Y2742" s="2">
        <f t="shared" si="2190"/>
        <v>0</v>
      </c>
      <c r="Z2742" s="2">
        <f t="shared" si="2190"/>
        <v>0</v>
      </c>
      <c r="AA2742" s="2">
        <f t="shared" si="2190"/>
        <v>0</v>
      </c>
      <c r="AB2742" s="2">
        <f t="shared" si="2190"/>
        <v>0</v>
      </c>
      <c r="AC2742" s="2">
        <f t="shared" si="2190"/>
        <v>0</v>
      </c>
      <c r="AD2742" s="2">
        <f t="shared" si="2190"/>
        <v>0</v>
      </c>
      <c r="AE2742" s="2">
        <f t="shared" si="2190"/>
        <v>0</v>
      </c>
      <c r="AF2742" s="2">
        <f t="shared" si="2190"/>
        <v>0</v>
      </c>
      <c r="AG2742" s="2">
        <f t="shared" si="2190"/>
        <v>0</v>
      </c>
      <c r="AH2742" s="2">
        <f t="shared" si="2190"/>
        <v>0</v>
      </c>
      <c r="AI2742" s="2">
        <f t="shared" si="2190"/>
        <v>0</v>
      </c>
      <c r="AJ2742" s="2">
        <f t="shared" si="2190"/>
        <v>0</v>
      </c>
      <c r="AK2742" s="2">
        <f t="shared" si="2190"/>
        <v>0</v>
      </c>
      <c r="AL2742" s="2">
        <f t="shared" si="2190"/>
        <v>0</v>
      </c>
      <c r="AM2742" s="2">
        <f t="shared" si="2190"/>
        <v>0</v>
      </c>
      <c r="AN2742" s="2">
        <f t="shared" si="2190"/>
        <v>0</v>
      </c>
      <c r="AO2742" s="2">
        <f t="shared" si="2190"/>
        <v>0</v>
      </c>
      <c r="AP2742" s="2">
        <f t="shared" si="2190"/>
        <v>0</v>
      </c>
      <c r="AQ2742" s="2">
        <f t="shared" si="2190"/>
        <v>0</v>
      </c>
      <c r="AR2742" s="2">
        <f t="shared" si="2190"/>
        <v>0</v>
      </c>
      <c r="AS2742" s="2">
        <f t="shared" si="2190"/>
        <v>0</v>
      </c>
      <c r="AT2742" s="2">
        <f t="shared" si="2190"/>
        <v>0</v>
      </c>
      <c r="AU2742" s="2">
        <f t="shared" ref="AU2742:BZ2742" si="2191">AU3084</f>
        <v>0</v>
      </c>
      <c r="AV2742" s="2">
        <f t="shared" si="2191"/>
        <v>0</v>
      </c>
      <c r="AW2742" s="2">
        <f t="shared" si="2191"/>
        <v>0</v>
      </c>
      <c r="AX2742" s="2">
        <f t="shared" si="2191"/>
        <v>0</v>
      </c>
      <c r="AY2742" s="2">
        <f t="shared" si="2191"/>
        <v>0</v>
      </c>
      <c r="AZ2742" s="2">
        <f t="shared" si="2191"/>
        <v>0</v>
      </c>
      <c r="BA2742" s="2">
        <f t="shared" si="2191"/>
        <v>0</v>
      </c>
      <c r="BB2742" s="2">
        <f t="shared" si="2191"/>
        <v>0</v>
      </c>
      <c r="BC2742" s="2">
        <f t="shared" si="2191"/>
        <v>0</v>
      </c>
      <c r="BD2742" s="2">
        <f t="shared" si="2191"/>
        <v>0</v>
      </c>
      <c r="BE2742" s="2">
        <f t="shared" si="2191"/>
        <v>0</v>
      </c>
      <c r="BF2742" s="2">
        <f t="shared" si="2191"/>
        <v>0</v>
      </c>
      <c r="BG2742" s="2">
        <f t="shared" si="2191"/>
        <v>0</v>
      </c>
      <c r="BH2742" s="2">
        <f t="shared" si="2191"/>
        <v>0</v>
      </c>
      <c r="BI2742" s="2">
        <f t="shared" si="2191"/>
        <v>0</v>
      </c>
      <c r="BJ2742" s="2">
        <f t="shared" si="2191"/>
        <v>0</v>
      </c>
      <c r="BK2742" s="2">
        <f t="shared" si="2191"/>
        <v>0</v>
      </c>
      <c r="BL2742" s="2">
        <f t="shared" si="2191"/>
        <v>0</v>
      </c>
      <c r="BM2742" s="2">
        <f t="shared" si="2191"/>
        <v>0</v>
      </c>
      <c r="BN2742" s="2">
        <f t="shared" si="2191"/>
        <v>0</v>
      </c>
      <c r="BO2742" s="2">
        <f t="shared" si="2191"/>
        <v>0</v>
      </c>
      <c r="BP2742" s="2">
        <f t="shared" si="2191"/>
        <v>0</v>
      </c>
      <c r="BQ2742" s="2">
        <f t="shared" si="2191"/>
        <v>0</v>
      </c>
      <c r="BR2742" s="2">
        <f t="shared" si="2191"/>
        <v>0</v>
      </c>
      <c r="BS2742" s="2">
        <f t="shared" si="2191"/>
        <v>0</v>
      </c>
      <c r="BT2742" s="2">
        <f t="shared" si="2191"/>
        <v>0</v>
      </c>
      <c r="BU2742" s="2">
        <f t="shared" si="2191"/>
        <v>0</v>
      </c>
      <c r="BV2742" s="2">
        <f t="shared" si="2191"/>
        <v>0</v>
      </c>
      <c r="BW2742" s="2">
        <f t="shared" si="2191"/>
        <v>0</v>
      </c>
      <c r="BX2742" s="2">
        <f t="shared" si="2191"/>
        <v>0</v>
      </c>
      <c r="BY2742" s="2">
        <f t="shared" si="2191"/>
        <v>0</v>
      </c>
      <c r="BZ2742" s="2">
        <f t="shared" si="2191"/>
        <v>0</v>
      </c>
      <c r="CA2742" s="2">
        <f t="shared" ref="CA2742:DF2742" si="2192">CA3084</f>
        <v>0</v>
      </c>
      <c r="CB2742" s="2">
        <f t="shared" si="2192"/>
        <v>0</v>
      </c>
      <c r="CC2742" s="2">
        <f t="shared" si="2192"/>
        <v>0</v>
      </c>
      <c r="CD2742" s="2">
        <f t="shared" si="2192"/>
        <v>0</v>
      </c>
      <c r="CE2742" s="2">
        <f t="shared" si="2192"/>
        <v>0</v>
      </c>
      <c r="CF2742" s="2">
        <f t="shared" si="2192"/>
        <v>0</v>
      </c>
      <c r="CG2742" s="2">
        <f t="shared" si="2192"/>
        <v>0</v>
      </c>
      <c r="CH2742" s="2">
        <f t="shared" si="2192"/>
        <v>0</v>
      </c>
      <c r="CI2742" s="2">
        <f t="shared" si="2192"/>
        <v>0</v>
      </c>
      <c r="CJ2742" s="2">
        <f t="shared" si="2192"/>
        <v>0</v>
      </c>
      <c r="CK2742" s="2">
        <f t="shared" si="2192"/>
        <v>0</v>
      </c>
      <c r="CL2742" s="2">
        <f t="shared" si="2192"/>
        <v>0</v>
      </c>
      <c r="CM2742" s="2">
        <f t="shared" si="2192"/>
        <v>0</v>
      </c>
      <c r="CN2742" s="2">
        <f t="shared" si="2192"/>
        <v>0</v>
      </c>
      <c r="CO2742" s="2">
        <f t="shared" si="2192"/>
        <v>0</v>
      </c>
      <c r="CP2742" s="2">
        <f t="shared" si="2192"/>
        <v>0</v>
      </c>
      <c r="CQ2742" s="2">
        <f t="shared" si="2192"/>
        <v>0</v>
      </c>
      <c r="CR2742" s="2">
        <f t="shared" si="2192"/>
        <v>0</v>
      </c>
      <c r="CS2742" s="2">
        <f t="shared" si="2192"/>
        <v>0</v>
      </c>
      <c r="CT2742" s="2">
        <f t="shared" si="2192"/>
        <v>0</v>
      </c>
      <c r="CU2742" s="2">
        <f t="shared" si="2192"/>
        <v>0</v>
      </c>
      <c r="CV2742" s="2">
        <f t="shared" si="2192"/>
        <v>0</v>
      </c>
      <c r="CW2742" s="2">
        <f t="shared" si="2192"/>
        <v>0</v>
      </c>
      <c r="CX2742" s="2">
        <f t="shared" si="2192"/>
        <v>0</v>
      </c>
      <c r="CY2742" s="2">
        <f t="shared" si="2192"/>
        <v>0</v>
      </c>
      <c r="CZ2742" s="2">
        <f t="shared" si="2192"/>
        <v>0</v>
      </c>
      <c r="DA2742" s="2">
        <f t="shared" si="2192"/>
        <v>0</v>
      </c>
      <c r="DB2742" s="2">
        <f t="shared" si="2192"/>
        <v>0</v>
      </c>
      <c r="DC2742" s="2">
        <f t="shared" si="2192"/>
        <v>0</v>
      </c>
      <c r="DD2742" s="2">
        <f t="shared" si="2192"/>
        <v>0</v>
      </c>
      <c r="DE2742" s="2">
        <f t="shared" si="2192"/>
        <v>0</v>
      </c>
      <c r="DF2742" s="2">
        <f t="shared" si="2192"/>
        <v>0</v>
      </c>
      <c r="DG2742" s="3">
        <f t="shared" ref="DG2742:EL2742" si="2193">DG3084</f>
        <v>0</v>
      </c>
      <c r="DH2742" s="3">
        <f t="shared" si="2193"/>
        <v>0</v>
      </c>
      <c r="DI2742" s="3">
        <f t="shared" si="2193"/>
        <v>0</v>
      </c>
      <c r="DJ2742" s="3">
        <f t="shared" si="2193"/>
        <v>0</v>
      </c>
      <c r="DK2742" s="3">
        <f t="shared" si="2193"/>
        <v>0</v>
      </c>
      <c r="DL2742" s="3">
        <f t="shared" si="2193"/>
        <v>0</v>
      </c>
      <c r="DM2742" s="3">
        <f t="shared" si="2193"/>
        <v>0</v>
      </c>
      <c r="DN2742" s="3">
        <f t="shared" si="2193"/>
        <v>0</v>
      </c>
      <c r="DO2742" s="3">
        <f t="shared" si="2193"/>
        <v>0</v>
      </c>
      <c r="DP2742" s="3">
        <f t="shared" si="2193"/>
        <v>0</v>
      </c>
      <c r="DQ2742" s="3">
        <f t="shared" si="2193"/>
        <v>0</v>
      </c>
      <c r="DR2742" s="3">
        <f t="shared" si="2193"/>
        <v>0</v>
      </c>
      <c r="DS2742" s="3">
        <f t="shared" si="2193"/>
        <v>0</v>
      </c>
      <c r="DT2742" s="3">
        <f t="shared" si="2193"/>
        <v>0</v>
      </c>
      <c r="DU2742" s="3">
        <f t="shared" si="2193"/>
        <v>0</v>
      </c>
      <c r="DV2742" s="3">
        <f t="shared" si="2193"/>
        <v>0</v>
      </c>
      <c r="DW2742" s="3">
        <f t="shared" si="2193"/>
        <v>0</v>
      </c>
      <c r="DX2742" s="3">
        <f t="shared" si="2193"/>
        <v>0</v>
      </c>
      <c r="DY2742" s="3">
        <f t="shared" si="2193"/>
        <v>0</v>
      </c>
      <c r="DZ2742" s="3">
        <f t="shared" si="2193"/>
        <v>0</v>
      </c>
      <c r="EA2742" s="3">
        <f t="shared" si="2193"/>
        <v>0</v>
      </c>
      <c r="EB2742" s="3">
        <f t="shared" si="2193"/>
        <v>0</v>
      </c>
      <c r="EC2742" s="3">
        <f t="shared" si="2193"/>
        <v>0</v>
      </c>
      <c r="ED2742" s="3">
        <f t="shared" si="2193"/>
        <v>0</v>
      </c>
      <c r="EE2742" s="3">
        <f t="shared" si="2193"/>
        <v>0</v>
      </c>
      <c r="EF2742" s="3">
        <f t="shared" si="2193"/>
        <v>0</v>
      </c>
      <c r="EG2742" s="3">
        <f t="shared" si="2193"/>
        <v>0</v>
      </c>
      <c r="EH2742" s="3">
        <f t="shared" si="2193"/>
        <v>0</v>
      </c>
      <c r="EI2742" s="3">
        <f t="shared" si="2193"/>
        <v>0</v>
      </c>
      <c r="EJ2742" s="3">
        <f t="shared" si="2193"/>
        <v>0</v>
      </c>
      <c r="EK2742" s="3">
        <f t="shared" si="2193"/>
        <v>0</v>
      </c>
      <c r="EL2742" s="3">
        <f t="shared" si="2193"/>
        <v>0</v>
      </c>
      <c r="EM2742" s="3">
        <f t="shared" ref="EM2742:FR2742" si="2194">EM3084</f>
        <v>0</v>
      </c>
      <c r="EN2742" s="3">
        <f t="shared" si="2194"/>
        <v>0</v>
      </c>
      <c r="EO2742" s="3">
        <f t="shared" si="2194"/>
        <v>0</v>
      </c>
      <c r="EP2742" s="3">
        <f t="shared" si="2194"/>
        <v>0</v>
      </c>
      <c r="EQ2742" s="3">
        <f t="shared" si="2194"/>
        <v>0</v>
      </c>
      <c r="ER2742" s="3">
        <f t="shared" si="2194"/>
        <v>0</v>
      </c>
      <c r="ES2742" s="3">
        <f t="shared" si="2194"/>
        <v>0</v>
      </c>
      <c r="ET2742" s="3">
        <f t="shared" si="2194"/>
        <v>0</v>
      </c>
      <c r="EU2742" s="3">
        <f t="shared" si="2194"/>
        <v>0</v>
      </c>
      <c r="EV2742" s="3">
        <f t="shared" si="2194"/>
        <v>0</v>
      </c>
      <c r="EW2742" s="3">
        <f t="shared" si="2194"/>
        <v>0</v>
      </c>
      <c r="EX2742" s="3">
        <f t="shared" si="2194"/>
        <v>0</v>
      </c>
      <c r="EY2742" s="3">
        <f t="shared" si="2194"/>
        <v>0</v>
      </c>
      <c r="EZ2742" s="3">
        <f t="shared" si="2194"/>
        <v>0</v>
      </c>
      <c r="FA2742" s="3">
        <f t="shared" si="2194"/>
        <v>0</v>
      </c>
      <c r="FB2742" s="3">
        <f t="shared" si="2194"/>
        <v>0</v>
      </c>
      <c r="FC2742" s="3">
        <f t="shared" si="2194"/>
        <v>0</v>
      </c>
      <c r="FD2742" s="3">
        <f t="shared" si="2194"/>
        <v>0</v>
      </c>
      <c r="FE2742" s="3">
        <f t="shared" si="2194"/>
        <v>0</v>
      </c>
      <c r="FF2742" s="3">
        <f t="shared" si="2194"/>
        <v>0</v>
      </c>
      <c r="FG2742" s="3">
        <f t="shared" si="2194"/>
        <v>0</v>
      </c>
      <c r="FH2742" s="3">
        <f t="shared" si="2194"/>
        <v>0</v>
      </c>
      <c r="FI2742" s="3">
        <f t="shared" si="2194"/>
        <v>0</v>
      </c>
      <c r="FJ2742" s="3">
        <f t="shared" si="2194"/>
        <v>0</v>
      </c>
      <c r="FK2742" s="3">
        <f t="shared" si="2194"/>
        <v>0</v>
      </c>
      <c r="FL2742" s="3">
        <f t="shared" si="2194"/>
        <v>0</v>
      </c>
      <c r="FM2742" s="3">
        <f t="shared" si="2194"/>
        <v>0</v>
      </c>
      <c r="FN2742" s="3">
        <f t="shared" si="2194"/>
        <v>0</v>
      </c>
      <c r="FO2742" s="3">
        <f t="shared" si="2194"/>
        <v>0</v>
      </c>
      <c r="FP2742" s="3">
        <f t="shared" si="2194"/>
        <v>0</v>
      </c>
      <c r="FQ2742" s="3">
        <f t="shared" si="2194"/>
        <v>0</v>
      </c>
      <c r="FR2742" s="3">
        <f t="shared" si="2194"/>
        <v>0</v>
      </c>
      <c r="FS2742" s="3">
        <f t="shared" ref="FS2742:GX2742" si="2195">FS3084</f>
        <v>0</v>
      </c>
      <c r="FT2742" s="3">
        <f t="shared" si="2195"/>
        <v>0</v>
      </c>
      <c r="FU2742" s="3">
        <f t="shared" si="2195"/>
        <v>0</v>
      </c>
      <c r="FV2742" s="3">
        <f t="shared" si="2195"/>
        <v>0</v>
      </c>
      <c r="FW2742" s="3">
        <f t="shared" si="2195"/>
        <v>0</v>
      </c>
      <c r="FX2742" s="3">
        <f t="shared" si="2195"/>
        <v>0</v>
      </c>
      <c r="FY2742" s="3">
        <f t="shared" si="2195"/>
        <v>0</v>
      </c>
      <c r="FZ2742" s="3">
        <f t="shared" si="2195"/>
        <v>0</v>
      </c>
      <c r="GA2742" s="3">
        <f t="shared" si="2195"/>
        <v>0</v>
      </c>
      <c r="GB2742" s="3">
        <f t="shared" si="2195"/>
        <v>0</v>
      </c>
      <c r="GC2742" s="3">
        <f t="shared" si="2195"/>
        <v>0</v>
      </c>
      <c r="GD2742" s="3">
        <f t="shared" si="2195"/>
        <v>0</v>
      </c>
      <c r="GE2742" s="3">
        <f t="shared" si="2195"/>
        <v>0</v>
      </c>
      <c r="GF2742" s="3">
        <f t="shared" si="2195"/>
        <v>0</v>
      </c>
      <c r="GG2742" s="3">
        <f t="shared" si="2195"/>
        <v>0</v>
      </c>
      <c r="GH2742" s="3">
        <f t="shared" si="2195"/>
        <v>0</v>
      </c>
      <c r="GI2742" s="3">
        <f t="shared" si="2195"/>
        <v>0</v>
      </c>
      <c r="GJ2742" s="3">
        <f t="shared" si="2195"/>
        <v>0</v>
      </c>
      <c r="GK2742" s="3">
        <f t="shared" si="2195"/>
        <v>0</v>
      </c>
      <c r="GL2742" s="3">
        <f t="shared" si="2195"/>
        <v>0</v>
      </c>
      <c r="GM2742" s="3">
        <f t="shared" si="2195"/>
        <v>0</v>
      </c>
      <c r="GN2742" s="3">
        <f t="shared" si="2195"/>
        <v>0</v>
      </c>
      <c r="GO2742" s="3">
        <f t="shared" si="2195"/>
        <v>0</v>
      </c>
      <c r="GP2742" s="3">
        <f t="shared" si="2195"/>
        <v>0</v>
      </c>
      <c r="GQ2742" s="3">
        <f t="shared" si="2195"/>
        <v>0</v>
      </c>
      <c r="GR2742" s="3">
        <f t="shared" si="2195"/>
        <v>0</v>
      </c>
      <c r="GS2742" s="3">
        <f t="shared" si="2195"/>
        <v>0</v>
      </c>
      <c r="GT2742" s="3">
        <f t="shared" si="2195"/>
        <v>0</v>
      </c>
      <c r="GU2742" s="3">
        <f t="shared" si="2195"/>
        <v>0</v>
      </c>
      <c r="GV2742" s="3">
        <f t="shared" si="2195"/>
        <v>0</v>
      </c>
      <c r="GW2742" s="3">
        <f t="shared" si="2195"/>
        <v>0</v>
      </c>
      <c r="GX2742" s="3">
        <f t="shared" si="2195"/>
        <v>0</v>
      </c>
    </row>
    <row r="2744" spans="1:245" x14ac:dyDescent="0.2">
      <c r="A2744" s="1">
        <v>4</v>
      </c>
      <c r="B2744" s="1">
        <v>1</v>
      </c>
      <c r="C2744" s="1"/>
      <c r="D2744" s="1">
        <f>ROW(A3054)</f>
        <v>3054</v>
      </c>
      <c r="E2744" s="1"/>
      <c r="F2744" s="1" t="s">
        <v>13</v>
      </c>
      <c r="G2744" s="1" t="s">
        <v>486</v>
      </c>
      <c r="H2744" s="1" t="s">
        <v>3</v>
      </c>
      <c r="I2744" s="1">
        <v>0</v>
      </c>
      <c r="J2744" s="1"/>
      <c r="K2744" s="1">
        <v>-1</v>
      </c>
      <c r="L2744" s="1"/>
      <c r="M2744" s="1"/>
      <c r="N2744" s="1"/>
      <c r="O2744" s="1"/>
      <c r="P2744" s="1"/>
      <c r="Q2744" s="1"/>
      <c r="R2744" s="1"/>
      <c r="S2744" s="1"/>
      <c r="T2744" s="1"/>
      <c r="U2744" s="1" t="s">
        <v>3</v>
      </c>
      <c r="V2744" s="1">
        <v>0</v>
      </c>
      <c r="W2744" s="1"/>
      <c r="X2744" s="1"/>
      <c r="Y2744" s="1"/>
      <c r="Z2744" s="1"/>
      <c r="AA2744" s="1"/>
      <c r="AB2744" s="1" t="s">
        <v>3</v>
      </c>
      <c r="AC2744" s="1" t="s">
        <v>3</v>
      </c>
      <c r="AD2744" s="1" t="s">
        <v>3</v>
      </c>
      <c r="AE2744" s="1" t="s">
        <v>3</v>
      </c>
      <c r="AF2744" s="1" t="s">
        <v>3</v>
      </c>
      <c r="AG2744" s="1" t="s">
        <v>3</v>
      </c>
      <c r="AH2744" s="1"/>
      <c r="AI2744" s="1"/>
      <c r="AJ2744" s="1"/>
      <c r="AK2744" s="1"/>
      <c r="AL2744" s="1"/>
      <c r="AM2744" s="1"/>
      <c r="AN2744" s="1"/>
      <c r="AO2744" s="1"/>
      <c r="AP2744" s="1" t="s">
        <v>3</v>
      </c>
      <c r="AQ2744" s="1" t="s">
        <v>3</v>
      </c>
      <c r="AR2744" s="1" t="s">
        <v>3</v>
      </c>
      <c r="AS2744" s="1"/>
      <c r="AT2744" s="1"/>
      <c r="AU2744" s="1"/>
      <c r="AV2744" s="1"/>
      <c r="AW2744" s="1"/>
      <c r="AX2744" s="1"/>
      <c r="AY2744" s="1"/>
      <c r="AZ2744" s="1" t="s">
        <v>3</v>
      </c>
      <c r="BA2744" s="1"/>
      <c r="BB2744" s="1" t="s">
        <v>3</v>
      </c>
      <c r="BC2744" s="1" t="s">
        <v>3</v>
      </c>
      <c r="BD2744" s="1" t="s">
        <v>3</v>
      </c>
      <c r="BE2744" s="1" t="s">
        <v>3</v>
      </c>
      <c r="BF2744" s="1" t="s">
        <v>3</v>
      </c>
      <c r="BG2744" s="1" t="s">
        <v>3</v>
      </c>
      <c r="BH2744" s="1" t="s">
        <v>3</v>
      </c>
      <c r="BI2744" s="1" t="s">
        <v>3</v>
      </c>
      <c r="BJ2744" s="1" t="s">
        <v>3</v>
      </c>
      <c r="BK2744" s="1" t="s">
        <v>3</v>
      </c>
      <c r="BL2744" s="1" t="s">
        <v>3</v>
      </c>
      <c r="BM2744" s="1" t="s">
        <v>3</v>
      </c>
      <c r="BN2744" s="1" t="s">
        <v>3</v>
      </c>
      <c r="BO2744" s="1" t="s">
        <v>3</v>
      </c>
      <c r="BP2744" s="1" t="s">
        <v>3</v>
      </c>
      <c r="BQ2744" s="1"/>
      <c r="BR2744" s="1"/>
      <c r="BS2744" s="1"/>
      <c r="BT2744" s="1"/>
      <c r="BU2744" s="1"/>
      <c r="BV2744" s="1"/>
      <c r="BW2744" s="1"/>
      <c r="BX2744" s="1">
        <v>0</v>
      </c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>
        <v>0</v>
      </c>
    </row>
    <row r="2746" spans="1:245" x14ac:dyDescent="0.2">
      <c r="A2746" s="2">
        <v>52</v>
      </c>
      <c r="B2746" s="2">
        <f t="shared" ref="B2746:G2746" si="2196">B3054</f>
        <v>1</v>
      </c>
      <c r="C2746" s="2">
        <f t="shared" si="2196"/>
        <v>4</v>
      </c>
      <c r="D2746" s="2">
        <f t="shared" si="2196"/>
        <v>2744</v>
      </c>
      <c r="E2746" s="2">
        <f t="shared" si="2196"/>
        <v>0</v>
      </c>
      <c r="F2746" s="2" t="str">
        <f t="shared" si="2196"/>
        <v>Новый раздел</v>
      </c>
      <c r="G2746" s="2" t="str">
        <f t="shared" si="2196"/>
        <v>Переход</v>
      </c>
      <c r="H2746" s="2"/>
      <c r="I2746" s="2"/>
      <c r="J2746" s="2"/>
      <c r="K2746" s="2"/>
      <c r="L2746" s="2"/>
      <c r="M2746" s="2"/>
      <c r="N2746" s="2"/>
      <c r="O2746" s="2">
        <f t="shared" ref="O2746:AT2746" si="2197">O3054</f>
        <v>0</v>
      </c>
      <c r="P2746" s="2">
        <f t="shared" si="2197"/>
        <v>0</v>
      </c>
      <c r="Q2746" s="2">
        <f t="shared" si="2197"/>
        <v>0</v>
      </c>
      <c r="R2746" s="2">
        <f t="shared" si="2197"/>
        <v>0</v>
      </c>
      <c r="S2746" s="2">
        <f t="shared" si="2197"/>
        <v>0</v>
      </c>
      <c r="T2746" s="2">
        <f t="shared" si="2197"/>
        <v>0</v>
      </c>
      <c r="U2746" s="2">
        <f t="shared" si="2197"/>
        <v>0</v>
      </c>
      <c r="V2746" s="2">
        <f t="shared" si="2197"/>
        <v>0</v>
      </c>
      <c r="W2746" s="2">
        <f t="shared" si="2197"/>
        <v>0</v>
      </c>
      <c r="X2746" s="2">
        <f t="shared" si="2197"/>
        <v>0</v>
      </c>
      <c r="Y2746" s="2">
        <f t="shared" si="2197"/>
        <v>0</v>
      </c>
      <c r="Z2746" s="2">
        <f t="shared" si="2197"/>
        <v>0</v>
      </c>
      <c r="AA2746" s="2">
        <f t="shared" si="2197"/>
        <v>0</v>
      </c>
      <c r="AB2746" s="2">
        <f t="shared" si="2197"/>
        <v>0</v>
      </c>
      <c r="AC2746" s="2">
        <f t="shared" si="2197"/>
        <v>0</v>
      </c>
      <c r="AD2746" s="2">
        <f t="shared" si="2197"/>
        <v>0</v>
      </c>
      <c r="AE2746" s="2">
        <f t="shared" si="2197"/>
        <v>0</v>
      </c>
      <c r="AF2746" s="2">
        <f t="shared" si="2197"/>
        <v>0</v>
      </c>
      <c r="AG2746" s="2">
        <f t="shared" si="2197"/>
        <v>0</v>
      </c>
      <c r="AH2746" s="2">
        <f t="shared" si="2197"/>
        <v>0</v>
      </c>
      <c r="AI2746" s="2">
        <f t="shared" si="2197"/>
        <v>0</v>
      </c>
      <c r="AJ2746" s="2">
        <f t="shared" si="2197"/>
        <v>0</v>
      </c>
      <c r="AK2746" s="2">
        <f t="shared" si="2197"/>
        <v>0</v>
      </c>
      <c r="AL2746" s="2">
        <f t="shared" si="2197"/>
        <v>0</v>
      </c>
      <c r="AM2746" s="2">
        <f t="shared" si="2197"/>
        <v>0</v>
      </c>
      <c r="AN2746" s="2">
        <f t="shared" si="2197"/>
        <v>0</v>
      </c>
      <c r="AO2746" s="2">
        <f t="shared" si="2197"/>
        <v>0</v>
      </c>
      <c r="AP2746" s="2">
        <f t="shared" si="2197"/>
        <v>0</v>
      </c>
      <c r="AQ2746" s="2">
        <f t="shared" si="2197"/>
        <v>0</v>
      </c>
      <c r="AR2746" s="2">
        <f t="shared" si="2197"/>
        <v>0</v>
      </c>
      <c r="AS2746" s="2">
        <f t="shared" si="2197"/>
        <v>0</v>
      </c>
      <c r="AT2746" s="2">
        <f t="shared" si="2197"/>
        <v>0</v>
      </c>
      <c r="AU2746" s="2">
        <f t="shared" ref="AU2746:BZ2746" si="2198">AU3054</f>
        <v>0</v>
      </c>
      <c r="AV2746" s="2">
        <f t="shared" si="2198"/>
        <v>0</v>
      </c>
      <c r="AW2746" s="2">
        <f t="shared" si="2198"/>
        <v>0</v>
      </c>
      <c r="AX2746" s="2">
        <f t="shared" si="2198"/>
        <v>0</v>
      </c>
      <c r="AY2746" s="2">
        <f t="shared" si="2198"/>
        <v>0</v>
      </c>
      <c r="AZ2746" s="2">
        <f t="shared" si="2198"/>
        <v>0</v>
      </c>
      <c r="BA2746" s="2">
        <f t="shared" si="2198"/>
        <v>0</v>
      </c>
      <c r="BB2746" s="2">
        <f t="shared" si="2198"/>
        <v>0</v>
      </c>
      <c r="BC2746" s="2">
        <f t="shared" si="2198"/>
        <v>0</v>
      </c>
      <c r="BD2746" s="2">
        <f t="shared" si="2198"/>
        <v>0</v>
      </c>
      <c r="BE2746" s="2">
        <f t="shared" si="2198"/>
        <v>0</v>
      </c>
      <c r="BF2746" s="2">
        <f t="shared" si="2198"/>
        <v>0</v>
      </c>
      <c r="BG2746" s="2">
        <f t="shared" si="2198"/>
        <v>0</v>
      </c>
      <c r="BH2746" s="2">
        <f t="shared" si="2198"/>
        <v>0</v>
      </c>
      <c r="BI2746" s="2">
        <f t="shared" si="2198"/>
        <v>0</v>
      </c>
      <c r="BJ2746" s="2">
        <f t="shared" si="2198"/>
        <v>0</v>
      </c>
      <c r="BK2746" s="2">
        <f t="shared" si="2198"/>
        <v>0</v>
      </c>
      <c r="BL2746" s="2">
        <f t="shared" si="2198"/>
        <v>0</v>
      </c>
      <c r="BM2746" s="2">
        <f t="shared" si="2198"/>
        <v>0</v>
      </c>
      <c r="BN2746" s="2">
        <f t="shared" si="2198"/>
        <v>0</v>
      </c>
      <c r="BO2746" s="2">
        <f t="shared" si="2198"/>
        <v>0</v>
      </c>
      <c r="BP2746" s="2">
        <f t="shared" si="2198"/>
        <v>0</v>
      </c>
      <c r="BQ2746" s="2">
        <f t="shared" si="2198"/>
        <v>0</v>
      </c>
      <c r="BR2746" s="2">
        <f t="shared" si="2198"/>
        <v>0</v>
      </c>
      <c r="BS2746" s="2">
        <f t="shared" si="2198"/>
        <v>0</v>
      </c>
      <c r="BT2746" s="2">
        <f t="shared" si="2198"/>
        <v>0</v>
      </c>
      <c r="BU2746" s="2">
        <f t="shared" si="2198"/>
        <v>0</v>
      </c>
      <c r="BV2746" s="2">
        <f t="shared" si="2198"/>
        <v>0</v>
      </c>
      <c r="BW2746" s="2">
        <f t="shared" si="2198"/>
        <v>0</v>
      </c>
      <c r="BX2746" s="2">
        <f t="shared" si="2198"/>
        <v>0</v>
      </c>
      <c r="BY2746" s="2">
        <f t="shared" si="2198"/>
        <v>0</v>
      </c>
      <c r="BZ2746" s="2">
        <f t="shared" si="2198"/>
        <v>0</v>
      </c>
      <c r="CA2746" s="2">
        <f t="shared" ref="CA2746:DF2746" si="2199">CA3054</f>
        <v>0</v>
      </c>
      <c r="CB2746" s="2">
        <f t="shared" si="2199"/>
        <v>0</v>
      </c>
      <c r="CC2746" s="2">
        <f t="shared" si="2199"/>
        <v>0</v>
      </c>
      <c r="CD2746" s="2">
        <f t="shared" si="2199"/>
        <v>0</v>
      </c>
      <c r="CE2746" s="2">
        <f t="shared" si="2199"/>
        <v>0</v>
      </c>
      <c r="CF2746" s="2">
        <f t="shared" si="2199"/>
        <v>0</v>
      </c>
      <c r="CG2746" s="2">
        <f t="shared" si="2199"/>
        <v>0</v>
      </c>
      <c r="CH2746" s="2">
        <f t="shared" si="2199"/>
        <v>0</v>
      </c>
      <c r="CI2746" s="2">
        <f t="shared" si="2199"/>
        <v>0</v>
      </c>
      <c r="CJ2746" s="2">
        <f t="shared" si="2199"/>
        <v>0</v>
      </c>
      <c r="CK2746" s="2">
        <f t="shared" si="2199"/>
        <v>0</v>
      </c>
      <c r="CL2746" s="2">
        <f t="shared" si="2199"/>
        <v>0</v>
      </c>
      <c r="CM2746" s="2">
        <f t="shared" si="2199"/>
        <v>0</v>
      </c>
      <c r="CN2746" s="2">
        <f t="shared" si="2199"/>
        <v>0</v>
      </c>
      <c r="CO2746" s="2">
        <f t="shared" si="2199"/>
        <v>0</v>
      </c>
      <c r="CP2746" s="2">
        <f t="shared" si="2199"/>
        <v>0</v>
      </c>
      <c r="CQ2746" s="2">
        <f t="shared" si="2199"/>
        <v>0</v>
      </c>
      <c r="CR2746" s="2">
        <f t="shared" si="2199"/>
        <v>0</v>
      </c>
      <c r="CS2746" s="2">
        <f t="shared" si="2199"/>
        <v>0</v>
      </c>
      <c r="CT2746" s="2">
        <f t="shared" si="2199"/>
        <v>0</v>
      </c>
      <c r="CU2746" s="2">
        <f t="shared" si="2199"/>
        <v>0</v>
      </c>
      <c r="CV2746" s="2">
        <f t="shared" si="2199"/>
        <v>0</v>
      </c>
      <c r="CW2746" s="2">
        <f t="shared" si="2199"/>
        <v>0</v>
      </c>
      <c r="CX2746" s="2">
        <f t="shared" si="2199"/>
        <v>0</v>
      </c>
      <c r="CY2746" s="2">
        <f t="shared" si="2199"/>
        <v>0</v>
      </c>
      <c r="CZ2746" s="2">
        <f t="shared" si="2199"/>
        <v>0</v>
      </c>
      <c r="DA2746" s="2">
        <f t="shared" si="2199"/>
        <v>0</v>
      </c>
      <c r="DB2746" s="2">
        <f t="shared" si="2199"/>
        <v>0</v>
      </c>
      <c r="DC2746" s="2">
        <f t="shared" si="2199"/>
        <v>0</v>
      </c>
      <c r="DD2746" s="2">
        <f t="shared" si="2199"/>
        <v>0</v>
      </c>
      <c r="DE2746" s="2">
        <f t="shared" si="2199"/>
        <v>0</v>
      </c>
      <c r="DF2746" s="2">
        <f t="shared" si="2199"/>
        <v>0</v>
      </c>
      <c r="DG2746" s="3">
        <f t="shared" ref="DG2746:EL2746" si="2200">DG3054</f>
        <v>0</v>
      </c>
      <c r="DH2746" s="3">
        <f t="shared" si="2200"/>
        <v>0</v>
      </c>
      <c r="DI2746" s="3">
        <f t="shared" si="2200"/>
        <v>0</v>
      </c>
      <c r="DJ2746" s="3">
        <f t="shared" si="2200"/>
        <v>0</v>
      </c>
      <c r="DK2746" s="3">
        <f t="shared" si="2200"/>
        <v>0</v>
      </c>
      <c r="DL2746" s="3">
        <f t="shared" si="2200"/>
        <v>0</v>
      </c>
      <c r="DM2746" s="3">
        <f t="shared" si="2200"/>
        <v>0</v>
      </c>
      <c r="DN2746" s="3">
        <f t="shared" si="2200"/>
        <v>0</v>
      </c>
      <c r="DO2746" s="3">
        <f t="shared" si="2200"/>
        <v>0</v>
      </c>
      <c r="DP2746" s="3">
        <f t="shared" si="2200"/>
        <v>0</v>
      </c>
      <c r="DQ2746" s="3">
        <f t="shared" si="2200"/>
        <v>0</v>
      </c>
      <c r="DR2746" s="3">
        <f t="shared" si="2200"/>
        <v>0</v>
      </c>
      <c r="DS2746" s="3">
        <f t="shared" si="2200"/>
        <v>0</v>
      </c>
      <c r="DT2746" s="3">
        <f t="shared" si="2200"/>
        <v>0</v>
      </c>
      <c r="DU2746" s="3">
        <f t="shared" si="2200"/>
        <v>0</v>
      </c>
      <c r="DV2746" s="3">
        <f t="shared" si="2200"/>
        <v>0</v>
      </c>
      <c r="DW2746" s="3">
        <f t="shared" si="2200"/>
        <v>0</v>
      </c>
      <c r="DX2746" s="3">
        <f t="shared" si="2200"/>
        <v>0</v>
      </c>
      <c r="DY2746" s="3">
        <f t="shared" si="2200"/>
        <v>0</v>
      </c>
      <c r="DZ2746" s="3">
        <f t="shared" si="2200"/>
        <v>0</v>
      </c>
      <c r="EA2746" s="3">
        <f t="shared" si="2200"/>
        <v>0</v>
      </c>
      <c r="EB2746" s="3">
        <f t="shared" si="2200"/>
        <v>0</v>
      </c>
      <c r="EC2746" s="3">
        <f t="shared" si="2200"/>
        <v>0</v>
      </c>
      <c r="ED2746" s="3">
        <f t="shared" si="2200"/>
        <v>0</v>
      </c>
      <c r="EE2746" s="3">
        <f t="shared" si="2200"/>
        <v>0</v>
      </c>
      <c r="EF2746" s="3">
        <f t="shared" si="2200"/>
        <v>0</v>
      </c>
      <c r="EG2746" s="3">
        <f t="shared" si="2200"/>
        <v>0</v>
      </c>
      <c r="EH2746" s="3">
        <f t="shared" si="2200"/>
        <v>0</v>
      </c>
      <c r="EI2746" s="3">
        <f t="shared" si="2200"/>
        <v>0</v>
      </c>
      <c r="EJ2746" s="3">
        <f t="shared" si="2200"/>
        <v>0</v>
      </c>
      <c r="EK2746" s="3">
        <f t="shared" si="2200"/>
        <v>0</v>
      </c>
      <c r="EL2746" s="3">
        <f t="shared" si="2200"/>
        <v>0</v>
      </c>
      <c r="EM2746" s="3">
        <f t="shared" ref="EM2746:FR2746" si="2201">EM3054</f>
        <v>0</v>
      </c>
      <c r="EN2746" s="3">
        <f t="shared" si="2201"/>
        <v>0</v>
      </c>
      <c r="EO2746" s="3">
        <f t="shared" si="2201"/>
        <v>0</v>
      </c>
      <c r="EP2746" s="3">
        <f t="shared" si="2201"/>
        <v>0</v>
      </c>
      <c r="EQ2746" s="3">
        <f t="shared" si="2201"/>
        <v>0</v>
      </c>
      <c r="ER2746" s="3">
        <f t="shared" si="2201"/>
        <v>0</v>
      </c>
      <c r="ES2746" s="3">
        <f t="shared" si="2201"/>
        <v>0</v>
      </c>
      <c r="ET2746" s="3">
        <f t="shared" si="2201"/>
        <v>0</v>
      </c>
      <c r="EU2746" s="3">
        <f t="shared" si="2201"/>
        <v>0</v>
      </c>
      <c r="EV2746" s="3">
        <f t="shared" si="2201"/>
        <v>0</v>
      </c>
      <c r="EW2746" s="3">
        <f t="shared" si="2201"/>
        <v>0</v>
      </c>
      <c r="EX2746" s="3">
        <f t="shared" si="2201"/>
        <v>0</v>
      </c>
      <c r="EY2746" s="3">
        <f t="shared" si="2201"/>
        <v>0</v>
      </c>
      <c r="EZ2746" s="3">
        <f t="shared" si="2201"/>
        <v>0</v>
      </c>
      <c r="FA2746" s="3">
        <f t="shared" si="2201"/>
        <v>0</v>
      </c>
      <c r="FB2746" s="3">
        <f t="shared" si="2201"/>
        <v>0</v>
      </c>
      <c r="FC2746" s="3">
        <f t="shared" si="2201"/>
        <v>0</v>
      </c>
      <c r="FD2746" s="3">
        <f t="shared" si="2201"/>
        <v>0</v>
      </c>
      <c r="FE2746" s="3">
        <f t="shared" si="2201"/>
        <v>0</v>
      </c>
      <c r="FF2746" s="3">
        <f t="shared" si="2201"/>
        <v>0</v>
      </c>
      <c r="FG2746" s="3">
        <f t="shared" si="2201"/>
        <v>0</v>
      </c>
      <c r="FH2746" s="3">
        <f t="shared" si="2201"/>
        <v>0</v>
      </c>
      <c r="FI2746" s="3">
        <f t="shared" si="2201"/>
        <v>0</v>
      </c>
      <c r="FJ2746" s="3">
        <f t="shared" si="2201"/>
        <v>0</v>
      </c>
      <c r="FK2746" s="3">
        <f t="shared" si="2201"/>
        <v>0</v>
      </c>
      <c r="FL2746" s="3">
        <f t="shared" si="2201"/>
        <v>0</v>
      </c>
      <c r="FM2746" s="3">
        <f t="shared" si="2201"/>
        <v>0</v>
      </c>
      <c r="FN2746" s="3">
        <f t="shared" si="2201"/>
        <v>0</v>
      </c>
      <c r="FO2746" s="3">
        <f t="shared" si="2201"/>
        <v>0</v>
      </c>
      <c r="FP2746" s="3">
        <f t="shared" si="2201"/>
        <v>0</v>
      </c>
      <c r="FQ2746" s="3">
        <f t="shared" si="2201"/>
        <v>0</v>
      </c>
      <c r="FR2746" s="3">
        <f t="shared" si="2201"/>
        <v>0</v>
      </c>
      <c r="FS2746" s="3">
        <f t="shared" ref="FS2746:GX2746" si="2202">FS3054</f>
        <v>0</v>
      </c>
      <c r="FT2746" s="3">
        <f t="shared" si="2202"/>
        <v>0</v>
      </c>
      <c r="FU2746" s="3">
        <f t="shared" si="2202"/>
        <v>0</v>
      </c>
      <c r="FV2746" s="3">
        <f t="shared" si="2202"/>
        <v>0</v>
      </c>
      <c r="FW2746" s="3">
        <f t="shared" si="2202"/>
        <v>0</v>
      </c>
      <c r="FX2746" s="3">
        <f t="shared" si="2202"/>
        <v>0</v>
      </c>
      <c r="FY2746" s="3">
        <f t="shared" si="2202"/>
        <v>0</v>
      </c>
      <c r="FZ2746" s="3">
        <f t="shared" si="2202"/>
        <v>0</v>
      </c>
      <c r="GA2746" s="3">
        <f t="shared" si="2202"/>
        <v>0</v>
      </c>
      <c r="GB2746" s="3">
        <f t="shared" si="2202"/>
        <v>0</v>
      </c>
      <c r="GC2746" s="3">
        <f t="shared" si="2202"/>
        <v>0</v>
      </c>
      <c r="GD2746" s="3">
        <f t="shared" si="2202"/>
        <v>0</v>
      </c>
      <c r="GE2746" s="3">
        <f t="shared" si="2202"/>
        <v>0</v>
      </c>
      <c r="GF2746" s="3">
        <f t="shared" si="2202"/>
        <v>0</v>
      </c>
      <c r="GG2746" s="3">
        <f t="shared" si="2202"/>
        <v>0</v>
      </c>
      <c r="GH2746" s="3">
        <f t="shared" si="2202"/>
        <v>0</v>
      </c>
      <c r="GI2746" s="3">
        <f t="shared" si="2202"/>
        <v>0</v>
      </c>
      <c r="GJ2746" s="3">
        <f t="shared" si="2202"/>
        <v>0</v>
      </c>
      <c r="GK2746" s="3">
        <f t="shared" si="2202"/>
        <v>0</v>
      </c>
      <c r="GL2746" s="3">
        <f t="shared" si="2202"/>
        <v>0</v>
      </c>
      <c r="GM2746" s="3">
        <f t="shared" si="2202"/>
        <v>0</v>
      </c>
      <c r="GN2746" s="3">
        <f t="shared" si="2202"/>
        <v>0</v>
      </c>
      <c r="GO2746" s="3">
        <f t="shared" si="2202"/>
        <v>0</v>
      </c>
      <c r="GP2746" s="3">
        <f t="shared" si="2202"/>
        <v>0</v>
      </c>
      <c r="GQ2746" s="3">
        <f t="shared" si="2202"/>
        <v>0</v>
      </c>
      <c r="GR2746" s="3">
        <f t="shared" si="2202"/>
        <v>0</v>
      </c>
      <c r="GS2746" s="3">
        <f t="shared" si="2202"/>
        <v>0</v>
      </c>
      <c r="GT2746" s="3">
        <f t="shared" si="2202"/>
        <v>0</v>
      </c>
      <c r="GU2746" s="3">
        <f t="shared" si="2202"/>
        <v>0</v>
      </c>
      <c r="GV2746" s="3">
        <f t="shared" si="2202"/>
        <v>0</v>
      </c>
      <c r="GW2746" s="3">
        <f t="shared" si="2202"/>
        <v>0</v>
      </c>
      <c r="GX2746" s="3">
        <f t="shared" si="2202"/>
        <v>0</v>
      </c>
    </row>
    <row r="2748" spans="1:245" x14ac:dyDescent="0.2">
      <c r="A2748" s="1">
        <v>5</v>
      </c>
      <c r="B2748" s="1">
        <v>1</v>
      </c>
      <c r="C2748" s="1"/>
      <c r="D2748" s="1">
        <f>ROW(A2756)</f>
        <v>2756</v>
      </c>
      <c r="E2748" s="1"/>
      <c r="F2748" s="1" t="s">
        <v>15</v>
      </c>
      <c r="G2748" s="1" t="s">
        <v>487</v>
      </c>
      <c r="H2748" s="1" t="s">
        <v>3</v>
      </c>
      <c r="I2748" s="1">
        <v>0</v>
      </c>
      <c r="J2748" s="1"/>
      <c r="K2748" s="1">
        <v>0</v>
      </c>
      <c r="L2748" s="1"/>
      <c r="M2748" s="1"/>
      <c r="N2748" s="1"/>
      <c r="O2748" s="1"/>
      <c r="P2748" s="1"/>
      <c r="Q2748" s="1"/>
      <c r="R2748" s="1"/>
      <c r="S2748" s="1"/>
      <c r="T2748" s="1"/>
      <c r="U2748" s="1" t="s">
        <v>3</v>
      </c>
      <c r="V2748" s="1">
        <v>0</v>
      </c>
      <c r="W2748" s="1"/>
      <c r="X2748" s="1"/>
      <c r="Y2748" s="1"/>
      <c r="Z2748" s="1"/>
      <c r="AA2748" s="1"/>
      <c r="AB2748" s="1" t="s">
        <v>3</v>
      </c>
      <c r="AC2748" s="1" t="s">
        <v>3</v>
      </c>
      <c r="AD2748" s="1" t="s">
        <v>3</v>
      </c>
      <c r="AE2748" s="1" t="s">
        <v>3</v>
      </c>
      <c r="AF2748" s="1" t="s">
        <v>3</v>
      </c>
      <c r="AG2748" s="1" t="s">
        <v>3</v>
      </c>
      <c r="AH2748" s="1"/>
      <c r="AI2748" s="1"/>
      <c r="AJ2748" s="1"/>
      <c r="AK2748" s="1"/>
      <c r="AL2748" s="1"/>
      <c r="AM2748" s="1"/>
      <c r="AN2748" s="1"/>
      <c r="AO2748" s="1"/>
      <c r="AP2748" s="1" t="s">
        <v>3</v>
      </c>
      <c r="AQ2748" s="1" t="s">
        <v>3</v>
      </c>
      <c r="AR2748" s="1" t="s">
        <v>3</v>
      </c>
      <c r="AS2748" s="1"/>
      <c r="AT2748" s="1"/>
      <c r="AU2748" s="1"/>
      <c r="AV2748" s="1"/>
      <c r="AW2748" s="1"/>
      <c r="AX2748" s="1"/>
      <c r="AY2748" s="1"/>
      <c r="AZ2748" s="1" t="s">
        <v>3</v>
      </c>
      <c r="BA2748" s="1"/>
      <c r="BB2748" s="1" t="s">
        <v>3</v>
      </c>
      <c r="BC2748" s="1" t="s">
        <v>3</v>
      </c>
      <c r="BD2748" s="1" t="s">
        <v>3</v>
      </c>
      <c r="BE2748" s="1" t="s">
        <v>3</v>
      </c>
      <c r="BF2748" s="1" t="s">
        <v>3</v>
      </c>
      <c r="BG2748" s="1" t="s">
        <v>3</v>
      </c>
      <c r="BH2748" s="1" t="s">
        <v>3</v>
      </c>
      <c r="BI2748" s="1" t="s">
        <v>3</v>
      </c>
      <c r="BJ2748" s="1" t="s">
        <v>3</v>
      </c>
      <c r="BK2748" s="1" t="s">
        <v>3</v>
      </c>
      <c r="BL2748" s="1" t="s">
        <v>3</v>
      </c>
      <c r="BM2748" s="1" t="s">
        <v>3</v>
      </c>
      <c r="BN2748" s="1" t="s">
        <v>3</v>
      </c>
      <c r="BO2748" s="1" t="s">
        <v>3</v>
      </c>
      <c r="BP2748" s="1" t="s">
        <v>3</v>
      </c>
      <c r="BQ2748" s="1"/>
      <c r="BR2748" s="1"/>
      <c r="BS2748" s="1"/>
      <c r="BT2748" s="1"/>
      <c r="BU2748" s="1"/>
      <c r="BV2748" s="1"/>
      <c r="BW2748" s="1"/>
      <c r="BX2748" s="1">
        <v>0</v>
      </c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>
        <v>0</v>
      </c>
    </row>
    <row r="2750" spans="1:245" x14ac:dyDescent="0.2">
      <c r="A2750" s="2">
        <v>52</v>
      </c>
      <c r="B2750" s="2">
        <f t="shared" ref="B2750:G2750" si="2203">B2756</f>
        <v>1</v>
      </c>
      <c r="C2750" s="2">
        <f t="shared" si="2203"/>
        <v>5</v>
      </c>
      <c r="D2750" s="2">
        <f t="shared" si="2203"/>
        <v>2748</v>
      </c>
      <c r="E2750" s="2">
        <f t="shared" si="2203"/>
        <v>0</v>
      </c>
      <c r="F2750" s="2" t="str">
        <f t="shared" si="2203"/>
        <v>Новый подраздел</v>
      </c>
      <c r="G2750" s="2" t="str">
        <f t="shared" si="2203"/>
        <v>Демонтаж/установка ограждения</v>
      </c>
      <c r="H2750" s="2"/>
      <c r="I2750" s="2"/>
      <c r="J2750" s="2"/>
      <c r="K2750" s="2"/>
      <c r="L2750" s="2"/>
      <c r="M2750" s="2"/>
      <c r="N2750" s="2"/>
      <c r="O2750" s="2">
        <f t="shared" ref="O2750:AT2750" si="2204">O2756</f>
        <v>0</v>
      </c>
      <c r="P2750" s="2">
        <f t="shared" si="2204"/>
        <v>0</v>
      </c>
      <c r="Q2750" s="2">
        <f t="shared" si="2204"/>
        <v>0</v>
      </c>
      <c r="R2750" s="2">
        <f t="shared" si="2204"/>
        <v>0</v>
      </c>
      <c r="S2750" s="2">
        <f t="shared" si="2204"/>
        <v>0</v>
      </c>
      <c r="T2750" s="2">
        <f t="shared" si="2204"/>
        <v>0</v>
      </c>
      <c r="U2750" s="2">
        <f t="shared" si="2204"/>
        <v>0</v>
      </c>
      <c r="V2750" s="2">
        <f t="shared" si="2204"/>
        <v>0</v>
      </c>
      <c r="W2750" s="2">
        <f t="shared" si="2204"/>
        <v>0</v>
      </c>
      <c r="X2750" s="2">
        <f t="shared" si="2204"/>
        <v>0</v>
      </c>
      <c r="Y2750" s="2">
        <f t="shared" si="2204"/>
        <v>0</v>
      </c>
      <c r="Z2750" s="2">
        <f t="shared" si="2204"/>
        <v>0</v>
      </c>
      <c r="AA2750" s="2">
        <f t="shared" si="2204"/>
        <v>0</v>
      </c>
      <c r="AB2750" s="2">
        <f t="shared" si="2204"/>
        <v>0</v>
      </c>
      <c r="AC2750" s="2">
        <f t="shared" si="2204"/>
        <v>0</v>
      </c>
      <c r="AD2750" s="2">
        <f t="shared" si="2204"/>
        <v>0</v>
      </c>
      <c r="AE2750" s="2">
        <f t="shared" si="2204"/>
        <v>0</v>
      </c>
      <c r="AF2750" s="2">
        <f t="shared" si="2204"/>
        <v>0</v>
      </c>
      <c r="AG2750" s="2">
        <f t="shared" si="2204"/>
        <v>0</v>
      </c>
      <c r="AH2750" s="2">
        <f t="shared" si="2204"/>
        <v>0</v>
      </c>
      <c r="AI2750" s="2">
        <f t="shared" si="2204"/>
        <v>0</v>
      </c>
      <c r="AJ2750" s="2">
        <f t="shared" si="2204"/>
        <v>0</v>
      </c>
      <c r="AK2750" s="2">
        <f t="shared" si="2204"/>
        <v>0</v>
      </c>
      <c r="AL2750" s="2">
        <f t="shared" si="2204"/>
        <v>0</v>
      </c>
      <c r="AM2750" s="2">
        <f t="shared" si="2204"/>
        <v>0</v>
      </c>
      <c r="AN2750" s="2">
        <f t="shared" si="2204"/>
        <v>0</v>
      </c>
      <c r="AO2750" s="2">
        <f t="shared" si="2204"/>
        <v>0</v>
      </c>
      <c r="AP2750" s="2">
        <f t="shared" si="2204"/>
        <v>0</v>
      </c>
      <c r="AQ2750" s="2">
        <f t="shared" si="2204"/>
        <v>0</v>
      </c>
      <c r="AR2750" s="2">
        <f t="shared" si="2204"/>
        <v>0</v>
      </c>
      <c r="AS2750" s="2">
        <f t="shared" si="2204"/>
        <v>0</v>
      </c>
      <c r="AT2750" s="2">
        <f t="shared" si="2204"/>
        <v>0</v>
      </c>
      <c r="AU2750" s="2">
        <f t="shared" ref="AU2750:BZ2750" si="2205">AU2756</f>
        <v>0</v>
      </c>
      <c r="AV2750" s="2">
        <f t="shared" si="2205"/>
        <v>0</v>
      </c>
      <c r="AW2750" s="2">
        <f t="shared" si="2205"/>
        <v>0</v>
      </c>
      <c r="AX2750" s="2">
        <f t="shared" si="2205"/>
        <v>0</v>
      </c>
      <c r="AY2750" s="2">
        <f t="shared" si="2205"/>
        <v>0</v>
      </c>
      <c r="AZ2750" s="2">
        <f t="shared" si="2205"/>
        <v>0</v>
      </c>
      <c r="BA2750" s="2">
        <f t="shared" si="2205"/>
        <v>0</v>
      </c>
      <c r="BB2750" s="2">
        <f t="shared" si="2205"/>
        <v>0</v>
      </c>
      <c r="BC2750" s="2">
        <f t="shared" si="2205"/>
        <v>0</v>
      </c>
      <c r="BD2750" s="2">
        <f t="shared" si="2205"/>
        <v>0</v>
      </c>
      <c r="BE2750" s="2">
        <f t="shared" si="2205"/>
        <v>0</v>
      </c>
      <c r="BF2750" s="2">
        <f t="shared" si="2205"/>
        <v>0</v>
      </c>
      <c r="BG2750" s="2">
        <f t="shared" si="2205"/>
        <v>0</v>
      </c>
      <c r="BH2750" s="2">
        <f t="shared" si="2205"/>
        <v>0</v>
      </c>
      <c r="BI2750" s="2">
        <f t="shared" si="2205"/>
        <v>0</v>
      </c>
      <c r="BJ2750" s="2">
        <f t="shared" si="2205"/>
        <v>0</v>
      </c>
      <c r="BK2750" s="2">
        <f t="shared" si="2205"/>
        <v>0</v>
      </c>
      <c r="BL2750" s="2">
        <f t="shared" si="2205"/>
        <v>0</v>
      </c>
      <c r="BM2750" s="2">
        <f t="shared" si="2205"/>
        <v>0</v>
      </c>
      <c r="BN2750" s="2">
        <f t="shared" si="2205"/>
        <v>0</v>
      </c>
      <c r="BO2750" s="2">
        <f t="shared" si="2205"/>
        <v>0</v>
      </c>
      <c r="BP2750" s="2">
        <f t="shared" si="2205"/>
        <v>0</v>
      </c>
      <c r="BQ2750" s="2">
        <f t="shared" si="2205"/>
        <v>0</v>
      </c>
      <c r="BR2750" s="2">
        <f t="shared" si="2205"/>
        <v>0</v>
      </c>
      <c r="BS2750" s="2">
        <f t="shared" si="2205"/>
        <v>0</v>
      </c>
      <c r="BT2750" s="2">
        <f t="shared" si="2205"/>
        <v>0</v>
      </c>
      <c r="BU2750" s="2">
        <f t="shared" si="2205"/>
        <v>0</v>
      </c>
      <c r="BV2750" s="2">
        <f t="shared" si="2205"/>
        <v>0</v>
      </c>
      <c r="BW2750" s="2">
        <f t="shared" si="2205"/>
        <v>0</v>
      </c>
      <c r="BX2750" s="2">
        <f t="shared" si="2205"/>
        <v>0</v>
      </c>
      <c r="BY2750" s="2">
        <f t="shared" si="2205"/>
        <v>0</v>
      </c>
      <c r="BZ2750" s="2">
        <f t="shared" si="2205"/>
        <v>0</v>
      </c>
      <c r="CA2750" s="2">
        <f t="shared" ref="CA2750:DF2750" si="2206">CA2756</f>
        <v>0</v>
      </c>
      <c r="CB2750" s="2">
        <f t="shared" si="2206"/>
        <v>0</v>
      </c>
      <c r="CC2750" s="2">
        <f t="shared" si="2206"/>
        <v>0</v>
      </c>
      <c r="CD2750" s="2">
        <f t="shared" si="2206"/>
        <v>0</v>
      </c>
      <c r="CE2750" s="2">
        <f t="shared" si="2206"/>
        <v>0</v>
      </c>
      <c r="CF2750" s="2">
        <f t="shared" si="2206"/>
        <v>0</v>
      </c>
      <c r="CG2750" s="2">
        <f t="shared" si="2206"/>
        <v>0</v>
      </c>
      <c r="CH2750" s="2">
        <f t="shared" si="2206"/>
        <v>0</v>
      </c>
      <c r="CI2750" s="2">
        <f t="shared" si="2206"/>
        <v>0</v>
      </c>
      <c r="CJ2750" s="2">
        <f t="shared" si="2206"/>
        <v>0</v>
      </c>
      <c r="CK2750" s="2">
        <f t="shared" si="2206"/>
        <v>0</v>
      </c>
      <c r="CL2750" s="2">
        <f t="shared" si="2206"/>
        <v>0</v>
      </c>
      <c r="CM2750" s="2">
        <f t="shared" si="2206"/>
        <v>0</v>
      </c>
      <c r="CN2750" s="2">
        <f t="shared" si="2206"/>
        <v>0</v>
      </c>
      <c r="CO2750" s="2">
        <f t="shared" si="2206"/>
        <v>0</v>
      </c>
      <c r="CP2750" s="2">
        <f t="shared" si="2206"/>
        <v>0</v>
      </c>
      <c r="CQ2750" s="2">
        <f t="shared" si="2206"/>
        <v>0</v>
      </c>
      <c r="CR2750" s="2">
        <f t="shared" si="2206"/>
        <v>0</v>
      </c>
      <c r="CS2750" s="2">
        <f t="shared" si="2206"/>
        <v>0</v>
      </c>
      <c r="CT2750" s="2">
        <f t="shared" si="2206"/>
        <v>0</v>
      </c>
      <c r="CU2750" s="2">
        <f t="shared" si="2206"/>
        <v>0</v>
      </c>
      <c r="CV2750" s="2">
        <f t="shared" si="2206"/>
        <v>0</v>
      </c>
      <c r="CW2750" s="2">
        <f t="shared" si="2206"/>
        <v>0</v>
      </c>
      <c r="CX2750" s="2">
        <f t="shared" si="2206"/>
        <v>0</v>
      </c>
      <c r="CY2750" s="2">
        <f t="shared" si="2206"/>
        <v>0</v>
      </c>
      <c r="CZ2750" s="2">
        <f t="shared" si="2206"/>
        <v>0</v>
      </c>
      <c r="DA2750" s="2">
        <f t="shared" si="2206"/>
        <v>0</v>
      </c>
      <c r="DB2750" s="2">
        <f t="shared" si="2206"/>
        <v>0</v>
      </c>
      <c r="DC2750" s="2">
        <f t="shared" si="2206"/>
        <v>0</v>
      </c>
      <c r="DD2750" s="2">
        <f t="shared" si="2206"/>
        <v>0</v>
      </c>
      <c r="DE2750" s="2">
        <f t="shared" si="2206"/>
        <v>0</v>
      </c>
      <c r="DF2750" s="2">
        <f t="shared" si="2206"/>
        <v>0</v>
      </c>
      <c r="DG2750" s="3">
        <f t="shared" ref="DG2750:EL2750" si="2207">DG2756</f>
        <v>0</v>
      </c>
      <c r="DH2750" s="3">
        <f t="shared" si="2207"/>
        <v>0</v>
      </c>
      <c r="DI2750" s="3">
        <f t="shared" si="2207"/>
        <v>0</v>
      </c>
      <c r="DJ2750" s="3">
        <f t="shared" si="2207"/>
        <v>0</v>
      </c>
      <c r="DK2750" s="3">
        <f t="shared" si="2207"/>
        <v>0</v>
      </c>
      <c r="DL2750" s="3">
        <f t="shared" si="2207"/>
        <v>0</v>
      </c>
      <c r="DM2750" s="3">
        <f t="shared" si="2207"/>
        <v>0</v>
      </c>
      <c r="DN2750" s="3">
        <f t="shared" si="2207"/>
        <v>0</v>
      </c>
      <c r="DO2750" s="3">
        <f t="shared" si="2207"/>
        <v>0</v>
      </c>
      <c r="DP2750" s="3">
        <f t="shared" si="2207"/>
        <v>0</v>
      </c>
      <c r="DQ2750" s="3">
        <f t="shared" si="2207"/>
        <v>0</v>
      </c>
      <c r="DR2750" s="3">
        <f t="shared" si="2207"/>
        <v>0</v>
      </c>
      <c r="DS2750" s="3">
        <f t="shared" si="2207"/>
        <v>0</v>
      </c>
      <c r="DT2750" s="3">
        <f t="shared" si="2207"/>
        <v>0</v>
      </c>
      <c r="DU2750" s="3">
        <f t="shared" si="2207"/>
        <v>0</v>
      </c>
      <c r="DV2750" s="3">
        <f t="shared" si="2207"/>
        <v>0</v>
      </c>
      <c r="DW2750" s="3">
        <f t="shared" si="2207"/>
        <v>0</v>
      </c>
      <c r="DX2750" s="3">
        <f t="shared" si="2207"/>
        <v>0</v>
      </c>
      <c r="DY2750" s="3">
        <f t="shared" si="2207"/>
        <v>0</v>
      </c>
      <c r="DZ2750" s="3">
        <f t="shared" si="2207"/>
        <v>0</v>
      </c>
      <c r="EA2750" s="3">
        <f t="shared" si="2207"/>
        <v>0</v>
      </c>
      <c r="EB2750" s="3">
        <f t="shared" si="2207"/>
        <v>0</v>
      </c>
      <c r="EC2750" s="3">
        <f t="shared" si="2207"/>
        <v>0</v>
      </c>
      <c r="ED2750" s="3">
        <f t="shared" si="2207"/>
        <v>0</v>
      </c>
      <c r="EE2750" s="3">
        <f t="shared" si="2207"/>
        <v>0</v>
      </c>
      <c r="EF2750" s="3">
        <f t="shared" si="2207"/>
        <v>0</v>
      </c>
      <c r="EG2750" s="3">
        <f t="shared" si="2207"/>
        <v>0</v>
      </c>
      <c r="EH2750" s="3">
        <f t="shared" si="2207"/>
        <v>0</v>
      </c>
      <c r="EI2750" s="3">
        <f t="shared" si="2207"/>
        <v>0</v>
      </c>
      <c r="EJ2750" s="3">
        <f t="shared" si="2207"/>
        <v>0</v>
      </c>
      <c r="EK2750" s="3">
        <f t="shared" si="2207"/>
        <v>0</v>
      </c>
      <c r="EL2750" s="3">
        <f t="shared" si="2207"/>
        <v>0</v>
      </c>
      <c r="EM2750" s="3">
        <f t="shared" ref="EM2750:FR2750" si="2208">EM2756</f>
        <v>0</v>
      </c>
      <c r="EN2750" s="3">
        <f t="shared" si="2208"/>
        <v>0</v>
      </c>
      <c r="EO2750" s="3">
        <f t="shared" si="2208"/>
        <v>0</v>
      </c>
      <c r="EP2750" s="3">
        <f t="shared" si="2208"/>
        <v>0</v>
      </c>
      <c r="EQ2750" s="3">
        <f t="shared" si="2208"/>
        <v>0</v>
      </c>
      <c r="ER2750" s="3">
        <f t="shared" si="2208"/>
        <v>0</v>
      </c>
      <c r="ES2750" s="3">
        <f t="shared" si="2208"/>
        <v>0</v>
      </c>
      <c r="ET2750" s="3">
        <f t="shared" si="2208"/>
        <v>0</v>
      </c>
      <c r="EU2750" s="3">
        <f t="shared" si="2208"/>
        <v>0</v>
      </c>
      <c r="EV2750" s="3">
        <f t="shared" si="2208"/>
        <v>0</v>
      </c>
      <c r="EW2750" s="3">
        <f t="shared" si="2208"/>
        <v>0</v>
      </c>
      <c r="EX2750" s="3">
        <f t="shared" si="2208"/>
        <v>0</v>
      </c>
      <c r="EY2750" s="3">
        <f t="shared" si="2208"/>
        <v>0</v>
      </c>
      <c r="EZ2750" s="3">
        <f t="shared" si="2208"/>
        <v>0</v>
      </c>
      <c r="FA2750" s="3">
        <f t="shared" si="2208"/>
        <v>0</v>
      </c>
      <c r="FB2750" s="3">
        <f t="shared" si="2208"/>
        <v>0</v>
      </c>
      <c r="FC2750" s="3">
        <f t="shared" si="2208"/>
        <v>0</v>
      </c>
      <c r="FD2750" s="3">
        <f t="shared" si="2208"/>
        <v>0</v>
      </c>
      <c r="FE2750" s="3">
        <f t="shared" si="2208"/>
        <v>0</v>
      </c>
      <c r="FF2750" s="3">
        <f t="shared" si="2208"/>
        <v>0</v>
      </c>
      <c r="FG2750" s="3">
        <f t="shared" si="2208"/>
        <v>0</v>
      </c>
      <c r="FH2750" s="3">
        <f t="shared" si="2208"/>
        <v>0</v>
      </c>
      <c r="FI2750" s="3">
        <f t="shared" si="2208"/>
        <v>0</v>
      </c>
      <c r="FJ2750" s="3">
        <f t="shared" si="2208"/>
        <v>0</v>
      </c>
      <c r="FK2750" s="3">
        <f t="shared" si="2208"/>
        <v>0</v>
      </c>
      <c r="FL2750" s="3">
        <f t="shared" si="2208"/>
        <v>0</v>
      </c>
      <c r="FM2750" s="3">
        <f t="shared" si="2208"/>
        <v>0</v>
      </c>
      <c r="FN2750" s="3">
        <f t="shared" si="2208"/>
        <v>0</v>
      </c>
      <c r="FO2750" s="3">
        <f t="shared" si="2208"/>
        <v>0</v>
      </c>
      <c r="FP2750" s="3">
        <f t="shared" si="2208"/>
        <v>0</v>
      </c>
      <c r="FQ2750" s="3">
        <f t="shared" si="2208"/>
        <v>0</v>
      </c>
      <c r="FR2750" s="3">
        <f t="shared" si="2208"/>
        <v>0</v>
      </c>
      <c r="FS2750" s="3">
        <f t="shared" ref="FS2750:GX2750" si="2209">FS2756</f>
        <v>0</v>
      </c>
      <c r="FT2750" s="3">
        <f t="shared" si="2209"/>
        <v>0</v>
      </c>
      <c r="FU2750" s="3">
        <f t="shared" si="2209"/>
        <v>0</v>
      </c>
      <c r="FV2750" s="3">
        <f t="shared" si="2209"/>
        <v>0</v>
      </c>
      <c r="FW2750" s="3">
        <f t="shared" si="2209"/>
        <v>0</v>
      </c>
      <c r="FX2750" s="3">
        <f t="shared" si="2209"/>
        <v>0</v>
      </c>
      <c r="FY2750" s="3">
        <f t="shared" si="2209"/>
        <v>0</v>
      </c>
      <c r="FZ2750" s="3">
        <f t="shared" si="2209"/>
        <v>0</v>
      </c>
      <c r="GA2750" s="3">
        <f t="shared" si="2209"/>
        <v>0</v>
      </c>
      <c r="GB2750" s="3">
        <f t="shared" si="2209"/>
        <v>0</v>
      </c>
      <c r="GC2750" s="3">
        <f t="shared" si="2209"/>
        <v>0</v>
      </c>
      <c r="GD2750" s="3">
        <f t="shared" si="2209"/>
        <v>0</v>
      </c>
      <c r="GE2750" s="3">
        <f t="shared" si="2209"/>
        <v>0</v>
      </c>
      <c r="GF2750" s="3">
        <f t="shared" si="2209"/>
        <v>0</v>
      </c>
      <c r="GG2750" s="3">
        <f t="shared" si="2209"/>
        <v>0</v>
      </c>
      <c r="GH2750" s="3">
        <f t="shared" si="2209"/>
        <v>0</v>
      </c>
      <c r="GI2750" s="3">
        <f t="shared" si="2209"/>
        <v>0</v>
      </c>
      <c r="GJ2750" s="3">
        <f t="shared" si="2209"/>
        <v>0</v>
      </c>
      <c r="GK2750" s="3">
        <f t="shared" si="2209"/>
        <v>0</v>
      </c>
      <c r="GL2750" s="3">
        <f t="shared" si="2209"/>
        <v>0</v>
      </c>
      <c r="GM2750" s="3">
        <f t="shared" si="2209"/>
        <v>0</v>
      </c>
      <c r="GN2750" s="3">
        <f t="shared" si="2209"/>
        <v>0</v>
      </c>
      <c r="GO2750" s="3">
        <f t="shared" si="2209"/>
        <v>0</v>
      </c>
      <c r="GP2750" s="3">
        <f t="shared" si="2209"/>
        <v>0</v>
      </c>
      <c r="GQ2750" s="3">
        <f t="shared" si="2209"/>
        <v>0</v>
      </c>
      <c r="GR2750" s="3">
        <f t="shared" si="2209"/>
        <v>0</v>
      </c>
      <c r="GS2750" s="3">
        <f t="shared" si="2209"/>
        <v>0</v>
      </c>
      <c r="GT2750" s="3">
        <f t="shared" si="2209"/>
        <v>0</v>
      </c>
      <c r="GU2750" s="3">
        <f t="shared" si="2209"/>
        <v>0</v>
      </c>
      <c r="GV2750" s="3">
        <f t="shared" si="2209"/>
        <v>0</v>
      </c>
      <c r="GW2750" s="3">
        <f t="shared" si="2209"/>
        <v>0</v>
      </c>
      <c r="GX2750" s="3">
        <f t="shared" si="2209"/>
        <v>0</v>
      </c>
    </row>
    <row r="2752" spans="1:245" x14ac:dyDescent="0.2">
      <c r="A2752">
        <v>17</v>
      </c>
      <c r="B2752">
        <v>1</v>
      </c>
      <c r="C2752">
        <f>ROW(SmtRes!A907)</f>
        <v>907</v>
      </c>
      <c r="D2752">
        <f>ROW(EtalonRes!A874)</f>
        <v>874</v>
      </c>
      <c r="E2752" t="s">
        <v>4</v>
      </c>
      <c r="F2752" t="s">
        <v>488</v>
      </c>
      <c r="G2752" t="s">
        <v>489</v>
      </c>
      <c r="H2752" t="s">
        <v>27</v>
      </c>
      <c r="I2752">
        <v>0</v>
      </c>
      <c r="J2752">
        <v>0</v>
      </c>
      <c r="O2752">
        <f>ROUND(CP2752,2)</f>
        <v>0</v>
      </c>
      <c r="P2752">
        <f>ROUND(CQ2752*I2752,2)</f>
        <v>0</v>
      </c>
      <c r="Q2752">
        <f>ROUND(CR2752*I2752,2)</f>
        <v>0</v>
      </c>
      <c r="R2752">
        <f>ROUND(CS2752*I2752,2)</f>
        <v>0</v>
      </c>
      <c r="S2752">
        <f>ROUND(CT2752*I2752,2)</f>
        <v>0</v>
      </c>
      <c r="T2752">
        <f>ROUND(CU2752*I2752,2)</f>
        <v>0</v>
      </c>
      <c r="U2752">
        <f>CV2752*I2752</f>
        <v>0</v>
      </c>
      <c r="V2752">
        <f>CW2752*I2752</f>
        <v>0</v>
      </c>
      <c r="W2752">
        <f>ROUND(CX2752*I2752,2)</f>
        <v>0</v>
      </c>
      <c r="X2752">
        <f t="shared" ref="X2752:Y2754" si="2210">ROUND(CY2752,2)</f>
        <v>0</v>
      </c>
      <c r="Y2752">
        <f t="shared" si="2210"/>
        <v>0</v>
      </c>
      <c r="AA2752">
        <v>52421674</v>
      </c>
      <c r="AB2752">
        <f>ROUND((AC2752+AD2752+AF2752),6)</f>
        <v>3072.45</v>
      </c>
      <c r="AC2752">
        <f>ROUND(((ES2752*0)),6)</f>
        <v>0</v>
      </c>
      <c r="AD2752">
        <f>ROUND(((((ET2752*0.2))-((EU2752*0.2)))+AE2752),6)</f>
        <v>314.38799999999998</v>
      </c>
      <c r="AE2752">
        <f>ROUND(((EU2752*0.2)),6)</f>
        <v>3.544</v>
      </c>
      <c r="AF2752">
        <f>ROUND(((EV2752*0.2)),6)</f>
        <v>2758.0619999999999</v>
      </c>
      <c r="AG2752">
        <f>ROUND((AP2752),6)</f>
        <v>0</v>
      </c>
      <c r="AH2752">
        <f>((EW2752*0.2))</f>
        <v>10.718000000000002</v>
      </c>
      <c r="AI2752">
        <f>((EX2752*0.2))</f>
        <v>0</v>
      </c>
      <c r="AJ2752">
        <f>(AS2752)</f>
        <v>0</v>
      </c>
      <c r="AK2752">
        <v>96192.86</v>
      </c>
      <c r="AL2752">
        <v>80830.61</v>
      </c>
      <c r="AM2752">
        <v>1571.94</v>
      </c>
      <c r="AN2752">
        <v>17.72</v>
      </c>
      <c r="AO2752">
        <v>13790.31</v>
      </c>
      <c r="AP2752">
        <v>0</v>
      </c>
      <c r="AQ2752">
        <v>53.59</v>
      </c>
      <c r="AR2752">
        <v>0</v>
      </c>
      <c r="AS2752">
        <v>0</v>
      </c>
      <c r="AT2752">
        <v>70</v>
      </c>
      <c r="AU2752">
        <v>10</v>
      </c>
      <c r="AV2752">
        <v>1</v>
      </c>
      <c r="AW2752">
        <v>1</v>
      </c>
      <c r="AZ2752">
        <v>1</v>
      </c>
      <c r="BA2752">
        <v>1</v>
      </c>
      <c r="BB2752">
        <v>1</v>
      </c>
      <c r="BC2752">
        <v>1</v>
      </c>
      <c r="BD2752" t="s">
        <v>3</v>
      </c>
      <c r="BE2752" t="s">
        <v>3</v>
      </c>
      <c r="BF2752" t="s">
        <v>3</v>
      </c>
      <c r="BG2752" t="s">
        <v>3</v>
      </c>
      <c r="BH2752">
        <v>0</v>
      </c>
      <c r="BI2752">
        <v>4</v>
      </c>
      <c r="BJ2752" t="s">
        <v>490</v>
      </c>
      <c r="BM2752">
        <v>0</v>
      </c>
      <c r="BN2752">
        <v>0</v>
      </c>
      <c r="BO2752" t="s">
        <v>3</v>
      </c>
      <c r="BP2752">
        <v>0</v>
      </c>
      <c r="BQ2752">
        <v>1</v>
      </c>
      <c r="BR2752">
        <v>0</v>
      </c>
      <c r="BS2752">
        <v>1</v>
      </c>
      <c r="BT2752">
        <v>1</v>
      </c>
      <c r="BU2752">
        <v>1</v>
      </c>
      <c r="BV2752">
        <v>1</v>
      </c>
      <c r="BW2752">
        <v>1</v>
      </c>
      <c r="BX2752">
        <v>1</v>
      </c>
      <c r="BY2752" t="s">
        <v>3</v>
      </c>
      <c r="BZ2752">
        <v>70</v>
      </c>
      <c r="CA2752">
        <v>10</v>
      </c>
      <c r="CE2752">
        <v>0</v>
      </c>
      <c r="CF2752">
        <v>0</v>
      </c>
      <c r="CG2752">
        <v>0</v>
      </c>
      <c r="CM2752">
        <v>0</v>
      </c>
      <c r="CN2752" t="s">
        <v>764</v>
      </c>
      <c r="CO2752">
        <v>0</v>
      </c>
      <c r="CP2752">
        <f>(P2752+Q2752+S2752)</f>
        <v>0</v>
      </c>
      <c r="CQ2752">
        <f>(AC2752*BC2752*AW2752)</f>
        <v>0</v>
      </c>
      <c r="CR2752">
        <f>(((((ET2752*0.2))*BB2752-((EU2752*0.2))*BS2752)+AE2752*BS2752)*AV2752)</f>
        <v>314.38800000000003</v>
      </c>
      <c r="CS2752">
        <f>(AE2752*BS2752*AV2752)</f>
        <v>3.544</v>
      </c>
      <c r="CT2752">
        <f>(AF2752*BA2752*AV2752)</f>
        <v>2758.0619999999999</v>
      </c>
      <c r="CU2752">
        <f>AG2752</f>
        <v>0</v>
      </c>
      <c r="CV2752">
        <f>(AH2752*AV2752)</f>
        <v>10.718000000000002</v>
      </c>
      <c r="CW2752">
        <f t="shared" ref="CW2752:CX2754" si="2211">AI2752</f>
        <v>0</v>
      </c>
      <c r="CX2752">
        <f t="shared" si="2211"/>
        <v>0</v>
      </c>
      <c r="CY2752">
        <f>((S2752*BZ2752)/100)</f>
        <v>0</v>
      </c>
      <c r="CZ2752">
        <f>((S2752*CA2752)/100)</f>
        <v>0</v>
      </c>
      <c r="DC2752" t="s">
        <v>3</v>
      </c>
      <c r="DD2752" t="s">
        <v>287</v>
      </c>
      <c r="DE2752" t="s">
        <v>288</v>
      </c>
      <c r="DF2752" t="s">
        <v>288</v>
      </c>
      <c r="DG2752" t="s">
        <v>288</v>
      </c>
      <c r="DH2752" t="s">
        <v>3</v>
      </c>
      <c r="DI2752" t="s">
        <v>288</v>
      </c>
      <c r="DJ2752" t="s">
        <v>288</v>
      </c>
      <c r="DK2752" t="s">
        <v>3</v>
      </c>
      <c r="DL2752" t="s">
        <v>3</v>
      </c>
      <c r="DM2752" t="s">
        <v>3</v>
      </c>
      <c r="DN2752">
        <v>0</v>
      </c>
      <c r="DO2752">
        <v>0</v>
      </c>
      <c r="DP2752">
        <v>1</v>
      </c>
      <c r="DQ2752">
        <v>1</v>
      </c>
      <c r="DU2752">
        <v>1009</v>
      </c>
      <c r="DV2752" t="s">
        <v>27</v>
      </c>
      <c r="DW2752" t="s">
        <v>27</v>
      </c>
      <c r="DX2752">
        <v>1000</v>
      </c>
      <c r="EE2752">
        <v>51482689</v>
      </c>
      <c r="EF2752">
        <v>1</v>
      </c>
      <c r="EG2752" t="s">
        <v>21</v>
      </c>
      <c r="EH2752">
        <v>0</v>
      </c>
      <c r="EI2752" t="s">
        <v>3</v>
      </c>
      <c r="EJ2752">
        <v>4</v>
      </c>
      <c r="EK2752">
        <v>0</v>
      </c>
      <c r="EL2752" t="s">
        <v>22</v>
      </c>
      <c r="EM2752" t="s">
        <v>23</v>
      </c>
      <c r="EO2752" t="s">
        <v>289</v>
      </c>
      <c r="EQ2752">
        <v>0</v>
      </c>
      <c r="ER2752">
        <v>96192.86</v>
      </c>
      <c r="ES2752">
        <v>80830.61</v>
      </c>
      <c r="ET2752">
        <v>1571.94</v>
      </c>
      <c r="EU2752">
        <v>17.72</v>
      </c>
      <c r="EV2752">
        <v>13790.31</v>
      </c>
      <c r="EW2752">
        <v>53.59</v>
      </c>
      <c r="EX2752">
        <v>0</v>
      </c>
      <c r="EY2752">
        <v>0</v>
      </c>
      <c r="FQ2752">
        <v>0</v>
      </c>
      <c r="FR2752">
        <f>ROUND(IF(AND(BH2752=3,BI2752=3),P2752,0),2)</f>
        <v>0</v>
      </c>
      <c r="FS2752">
        <v>0</v>
      </c>
      <c r="FX2752">
        <v>70</v>
      </c>
      <c r="FY2752">
        <v>10</v>
      </c>
      <c r="GA2752" t="s">
        <v>3</v>
      </c>
      <c r="GD2752">
        <v>0</v>
      </c>
      <c r="GF2752">
        <v>-1525734847</v>
      </c>
      <c r="GG2752">
        <v>2</v>
      </c>
      <c r="GH2752">
        <v>1</v>
      </c>
      <c r="GI2752">
        <v>-2</v>
      </c>
      <c r="GJ2752">
        <v>0</v>
      </c>
      <c r="GK2752">
        <f>ROUND(R2752*(R12)/100,2)</f>
        <v>0</v>
      </c>
      <c r="GL2752">
        <f>ROUND(IF(AND(BH2752=3,BI2752=3,FS2752&lt;&gt;0),P2752,0),2)</f>
        <v>0</v>
      </c>
      <c r="GM2752">
        <f>ROUND(O2752+X2752+Y2752+GK2752,2)+GX2752</f>
        <v>0</v>
      </c>
      <c r="GN2752">
        <f>IF(OR(BI2752=0,BI2752=1),ROUND(O2752+X2752+Y2752+GK2752,2),0)</f>
        <v>0</v>
      </c>
      <c r="GO2752">
        <f>IF(BI2752=2,ROUND(O2752+X2752+Y2752+GK2752,2),0)</f>
        <v>0</v>
      </c>
      <c r="GP2752">
        <f>IF(BI2752=4,ROUND(O2752+X2752+Y2752+GK2752,2)+GX2752,0)</f>
        <v>0</v>
      </c>
      <c r="GR2752">
        <v>0</v>
      </c>
      <c r="GS2752">
        <v>3</v>
      </c>
      <c r="GT2752">
        <v>0</v>
      </c>
      <c r="GU2752" t="s">
        <v>3</v>
      </c>
      <c r="GV2752">
        <f>ROUND((GT2752),6)</f>
        <v>0</v>
      </c>
      <c r="GW2752">
        <v>1</v>
      </c>
      <c r="GX2752">
        <f>ROUND(HC2752*I2752,2)</f>
        <v>0</v>
      </c>
      <c r="HA2752">
        <v>0</v>
      </c>
      <c r="HB2752">
        <v>0</v>
      </c>
      <c r="HC2752">
        <f>GV2752*GW2752</f>
        <v>0</v>
      </c>
      <c r="HE2752" t="s">
        <v>3</v>
      </c>
      <c r="HF2752" t="s">
        <v>3</v>
      </c>
      <c r="IK2752">
        <f>ROUND(GM2752*1.2,2)</f>
        <v>0</v>
      </c>
    </row>
    <row r="2753" spans="1:245" x14ac:dyDescent="0.2">
      <c r="A2753">
        <v>17</v>
      </c>
      <c r="B2753">
        <v>1</v>
      </c>
      <c r="C2753">
        <f>ROW(SmtRes!A912)</f>
        <v>912</v>
      </c>
      <c r="D2753">
        <f>ROW(EtalonRes!A879)</f>
        <v>879</v>
      </c>
      <c r="E2753" t="s">
        <v>24</v>
      </c>
      <c r="F2753" t="s">
        <v>491</v>
      </c>
      <c r="G2753" t="s">
        <v>492</v>
      </c>
      <c r="H2753" t="s">
        <v>378</v>
      </c>
      <c r="I2753">
        <v>0</v>
      </c>
      <c r="J2753">
        <v>0</v>
      </c>
      <c r="O2753">
        <f>ROUND(CP2753,2)</f>
        <v>0</v>
      </c>
      <c r="P2753">
        <f>ROUND(CQ2753*I2753,2)</f>
        <v>0</v>
      </c>
      <c r="Q2753">
        <f>ROUND(CR2753*I2753,2)</f>
        <v>0</v>
      </c>
      <c r="R2753">
        <f>ROUND(CS2753*I2753,2)</f>
        <v>0</v>
      </c>
      <c r="S2753">
        <f>ROUND(CT2753*I2753,2)</f>
        <v>0</v>
      </c>
      <c r="T2753">
        <f>ROUND(CU2753*I2753,2)</f>
        <v>0</v>
      </c>
      <c r="U2753">
        <f>CV2753*I2753</f>
        <v>0</v>
      </c>
      <c r="V2753">
        <f>CW2753*I2753</f>
        <v>0</v>
      </c>
      <c r="W2753">
        <f>ROUND(CX2753*I2753,2)</f>
        <v>0</v>
      </c>
      <c r="X2753">
        <f t="shared" si="2210"/>
        <v>0</v>
      </c>
      <c r="Y2753">
        <f t="shared" si="2210"/>
        <v>0</v>
      </c>
      <c r="AA2753">
        <v>52421674</v>
      </c>
      <c r="AB2753">
        <f>ROUND((AC2753+AD2753+AF2753),6)</f>
        <v>4167.68</v>
      </c>
      <c r="AC2753">
        <f>ROUND((ES2753),6)</f>
        <v>2994.86</v>
      </c>
      <c r="AD2753">
        <f>ROUND((((ET2753)-(EU2753))+AE2753),6)</f>
        <v>0</v>
      </c>
      <c r="AE2753">
        <f>ROUND((EU2753),6)</f>
        <v>0</v>
      </c>
      <c r="AF2753">
        <f>ROUND((EV2753),6)</f>
        <v>1172.82</v>
      </c>
      <c r="AG2753">
        <f>ROUND((AP2753),6)</f>
        <v>0</v>
      </c>
      <c r="AH2753">
        <f>(EW2753)</f>
        <v>6.22</v>
      </c>
      <c r="AI2753">
        <f>(EX2753)</f>
        <v>0</v>
      </c>
      <c r="AJ2753">
        <f>(AS2753)</f>
        <v>0</v>
      </c>
      <c r="AK2753">
        <v>4167.68</v>
      </c>
      <c r="AL2753">
        <v>2994.86</v>
      </c>
      <c r="AM2753">
        <v>0</v>
      </c>
      <c r="AN2753">
        <v>0</v>
      </c>
      <c r="AO2753">
        <v>1172.82</v>
      </c>
      <c r="AP2753">
        <v>0</v>
      </c>
      <c r="AQ2753">
        <v>6.22</v>
      </c>
      <c r="AR2753">
        <v>0</v>
      </c>
      <c r="AS2753">
        <v>0</v>
      </c>
      <c r="AT2753">
        <v>70</v>
      </c>
      <c r="AU2753">
        <v>10</v>
      </c>
      <c r="AV2753">
        <v>1</v>
      </c>
      <c r="AW2753">
        <v>1</v>
      </c>
      <c r="AZ2753">
        <v>1</v>
      </c>
      <c r="BA2753">
        <v>1</v>
      </c>
      <c r="BB2753">
        <v>1</v>
      </c>
      <c r="BC2753">
        <v>1</v>
      </c>
      <c r="BD2753" t="s">
        <v>3</v>
      </c>
      <c r="BE2753" t="s">
        <v>3</v>
      </c>
      <c r="BF2753" t="s">
        <v>3</v>
      </c>
      <c r="BG2753" t="s">
        <v>3</v>
      </c>
      <c r="BH2753">
        <v>0</v>
      </c>
      <c r="BI2753">
        <v>4</v>
      </c>
      <c r="BJ2753" t="s">
        <v>493</v>
      </c>
      <c r="BM2753">
        <v>0</v>
      </c>
      <c r="BN2753">
        <v>0</v>
      </c>
      <c r="BO2753" t="s">
        <v>3</v>
      </c>
      <c r="BP2753">
        <v>0</v>
      </c>
      <c r="BQ2753">
        <v>1</v>
      </c>
      <c r="BR2753">
        <v>0</v>
      </c>
      <c r="BS2753">
        <v>1</v>
      </c>
      <c r="BT2753">
        <v>1</v>
      </c>
      <c r="BU2753">
        <v>1</v>
      </c>
      <c r="BV2753">
        <v>1</v>
      </c>
      <c r="BW2753">
        <v>1</v>
      </c>
      <c r="BX2753">
        <v>1</v>
      </c>
      <c r="BY2753" t="s">
        <v>3</v>
      </c>
      <c r="BZ2753">
        <v>70</v>
      </c>
      <c r="CA2753">
        <v>10</v>
      </c>
      <c r="CE2753">
        <v>0</v>
      </c>
      <c r="CF2753">
        <v>0</v>
      </c>
      <c r="CG2753">
        <v>0</v>
      </c>
      <c r="CM2753">
        <v>0</v>
      </c>
      <c r="CN2753" t="s">
        <v>3</v>
      </c>
      <c r="CO2753">
        <v>0</v>
      </c>
      <c r="CP2753">
        <f>(P2753+Q2753+S2753)</f>
        <v>0</v>
      </c>
      <c r="CQ2753">
        <f>(AC2753*BC2753*AW2753)</f>
        <v>2994.86</v>
      </c>
      <c r="CR2753">
        <f>((((ET2753)*BB2753-(EU2753)*BS2753)+AE2753*BS2753)*AV2753)</f>
        <v>0</v>
      </c>
      <c r="CS2753">
        <f>(AE2753*BS2753*AV2753)</f>
        <v>0</v>
      </c>
      <c r="CT2753">
        <f>(AF2753*BA2753*AV2753)</f>
        <v>1172.82</v>
      </c>
      <c r="CU2753">
        <f>AG2753</f>
        <v>0</v>
      </c>
      <c r="CV2753">
        <f>(AH2753*AV2753)</f>
        <v>6.22</v>
      </c>
      <c r="CW2753">
        <f t="shared" si="2211"/>
        <v>0</v>
      </c>
      <c r="CX2753">
        <f t="shared" si="2211"/>
        <v>0</v>
      </c>
      <c r="CY2753">
        <f>((S2753*BZ2753)/100)</f>
        <v>0</v>
      </c>
      <c r="CZ2753">
        <f>((S2753*CA2753)/100)</f>
        <v>0</v>
      </c>
      <c r="DC2753" t="s">
        <v>3</v>
      </c>
      <c r="DD2753" t="s">
        <v>3</v>
      </c>
      <c r="DE2753" t="s">
        <v>3</v>
      </c>
      <c r="DF2753" t="s">
        <v>3</v>
      </c>
      <c r="DG2753" t="s">
        <v>3</v>
      </c>
      <c r="DH2753" t="s">
        <v>3</v>
      </c>
      <c r="DI2753" t="s">
        <v>3</v>
      </c>
      <c r="DJ2753" t="s">
        <v>3</v>
      </c>
      <c r="DK2753" t="s">
        <v>3</v>
      </c>
      <c r="DL2753" t="s">
        <v>3</v>
      </c>
      <c r="DM2753" t="s">
        <v>3</v>
      </c>
      <c r="DN2753">
        <v>0</v>
      </c>
      <c r="DO2753">
        <v>0</v>
      </c>
      <c r="DP2753">
        <v>1</v>
      </c>
      <c r="DQ2753">
        <v>1</v>
      </c>
      <c r="DU2753">
        <v>1010</v>
      </c>
      <c r="DV2753" t="s">
        <v>378</v>
      </c>
      <c r="DW2753" t="s">
        <v>378</v>
      </c>
      <c r="DX2753">
        <v>10</v>
      </c>
      <c r="EE2753">
        <v>51482689</v>
      </c>
      <c r="EF2753">
        <v>1</v>
      </c>
      <c r="EG2753" t="s">
        <v>21</v>
      </c>
      <c r="EH2753">
        <v>0</v>
      </c>
      <c r="EI2753" t="s">
        <v>3</v>
      </c>
      <c r="EJ2753">
        <v>4</v>
      </c>
      <c r="EK2753">
        <v>0</v>
      </c>
      <c r="EL2753" t="s">
        <v>22</v>
      </c>
      <c r="EM2753" t="s">
        <v>23</v>
      </c>
      <c r="EO2753" t="s">
        <v>3</v>
      </c>
      <c r="EQ2753">
        <v>0</v>
      </c>
      <c r="ER2753">
        <v>4167.68</v>
      </c>
      <c r="ES2753">
        <v>2994.86</v>
      </c>
      <c r="ET2753">
        <v>0</v>
      </c>
      <c r="EU2753">
        <v>0</v>
      </c>
      <c r="EV2753">
        <v>1172.82</v>
      </c>
      <c r="EW2753">
        <v>6.22</v>
      </c>
      <c r="EX2753">
        <v>0</v>
      </c>
      <c r="EY2753">
        <v>0</v>
      </c>
      <c r="FQ2753">
        <v>0</v>
      </c>
      <c r="FR2753">
        <f>ROUND(IF(AND(BH2753=3,BI2753=3),P2753,0),2)</f>
        <v>0</v>
      </c>
      <c r="FS2753">
        <v>0</v>
      </c>
      <c r="FX2753">
        <v>70</v>
      </c>
      <c r="FY2753">
        <v>10</v>
      </c>
      <c r="GA2753" t="s">
        <v>3</v>
      </c>
      <c r="GD2753">
        <v>0</v>
      </c>
      <c r="GF2753">
        <v>-177696494</v>
      </c>
      <c r="GG2753">
        <v>2</v>
      </c>
      <c r="GH2753">
        <v>1</v>
      </c>
      <c r="GI2753">
        <v>-2</v>
      </c>
      <c r="GJ2753">
        <v>0</v>
      </c>
      <c r="GK2753">
        <f>ROUND(R2753*(R12)/100,2)</f>
        <v>0</v>
      </c>
      <c r="GL2753">
        <f>ROUND(IF(AND(BH2753=3,BI2753=3,FS2753&lt;&gt;0),P2753,0),2)</f>
        <v>0</v>
      </c>
      <c r="GM2753">
        <f>ROUND(O2753+X2753+Y2753+GK2753,2)+GX2753</f>
        <v>0</v>
      </c>
      <c r="GN2753">
        <f>IF(OR(BI2753=0,BI2753=1),ROUND(O2753+X2753+Y2753+GK2753,2),0)</f>
        <v>0</v>
      </c>
      <c r="GO2753">
        <f>IF(BI2753=2,ROUND(O2753+X2753+Y2753+GK2753,2),0)</f>
        <v>0</v>
      </c>
      <c r="GP2753">
        <f>IF(BI2753=4,ROUND(O2753+X2753+Y2753+GK2753,2)+GX2753,0)</f>
        <v>0</v>
      </c>
      <c r="GR2753">
        <v>0</v>
      </c>
      <c r="GS2753">
        <v>3</v>
      </c>
      <c r="GT2753">
        <v>0</v>
      </c>
      <c r="GU2753" t="s">
        <v>3</v>
      </c>
      <c r="GV2753">
        <f>ROUND((GT2753),6)</f>
        <v>0</v>
      </c>
      <c r="GW2753">
        <v>1</v>
      </c>
      <c r="GX2753">
        <f>ROUND(HC2753*I2753,2)</f>
        <v>0</v>
      </c>
      <c r="HA2753">
        <v>0</v>
      </c>
      <c r="HB2753">
        <v>0</v>
      </c>
      <c r="HC2753">
        <f>GV2753*GW2753</f>
        <v>0</v>
      </c>
      <c r="HE2753" t="s">
        <v>3</v>
      </c>
      <c r="HF2753" t="s">
        <v>3</v>
      </c>
      <c r="IK2753">
        <f>ROUND(GM2753*1.2,2)</f>
        <v>0</v>
      </c>
    </row>
    <row r="2754" spans="1:245" x14ac:dyDescent="0.2">
      <c r="A2754">
        <v>17</v>
      </c>
      <c r="B2754">
        <v>1</v>
      </c>
      <c r="C2754">
        <f>ROW(SmtRes!A916)</f>
        <v>916</v>
      </c>
      <c r="D2754">
        <f>ROW(EtalonRes!A883)</f>
        <v>883</v>
      </c>
      <c r="E2754" t="s">
        <v>29</v>
      </c>
      <c r="F2754" t="s">
        <v>494</v>
      </c>
      <c r="G2754" t="s">
        <v>495</v>
      </c>
      <c r="H2754" t="s">
        <v>184</v>
      </c>
      <c r="I2754">
        <v>0</v>
      </c>
      <c r="J2754">
        <v>0</v>
      </c>
      <c r="O2754">
        <f>ROUND(CP2754,2)</f>
        <v>0</v>
      </c>
      <c r="P2754">
        <f>ROUND(CQ2754*I2754,2)</f>
        <v>0</v>
      </c>
      <c r="Q2754">
        <f>ROUND(CR2754*I2754,2)</f>
        <v>0</v>
      </c>
      <c r="R2754">
        <f>ROUND(CS2754*I2754,2)</f>
        <v>0</v>
      </c>
      <c r="S2754">
        <f>ROUND(CT2754*I2754,2)</f>
        <v>0</v>
      </c>
      <c r="T2754">
        <f>ROUND(CU2754*I2754,2)</f>
        <v>0</v>
      </c>
      <c r="U2754">
        <f>CV2754*I2754</f>
        <v>0</v>
      </c>
      <c r="V2754">
        <f>CW2754*I2754</f>
        <v>0</v>
      </c>
      <c r="W2754">
        <f>ROUND(CX2754*I2754,2)</f>
        <v>0</v>
      </c>
      <c r="X2754">
        <f t="shared" si="2210"/>
        <v>0</v>
      </c>
      <c r="Y2754">
        <f t="shared" si="2210"/>
        <v>0</v>
      </c>
      <c r="AA2754">
        <v>52421674</v>
      </c>
      <c r="AB2754">
        <f>ROUND((AC2754+AD2754+AF2754),6)</f>
        <v>38.46</v>
      </c>
      <c r="AC2754">
        <f>ROUND((ES2754),6)</f>
        <v>3.32</v>
      </c>
      <c r="AD2754">
        <f>ROUND((((ET2754)-(EU2754))+AE2754),6)</f>
        <v>7.09</v>
      </c>
      <c r="AE2754">
        <f>ROUND((EU2754),6)</f>
        <v>0.14000000000000001</v>
      </c>
      <c r="AF2754">
        <f>ROUND((EV2754),6)</f>
        <v>28.05</v>
      </c>
      <c r="AG2754">
        <f>ROUND((AP2754),6)</f>
        <v>0</v>
      </c>
      <c r="AH2754">
        <f>(EW2754)</f>
        <v>0.12</v>
      </c>
      <c r="AI2754">
        <f>(EX2754)</f>
        <v>0</v>
      </c>
      <c r="AJ2754">
        <f>(AS2754)</f>
        <v>0</v>
      </c>
      <c r="AK2754">
        <v>38.46</v>
      </c>
      <c r="AL2754">
        <v>3.32</v>
      </c>
      <c r="AM2754">
        <v>7.09</v>
      </c>
      <c r="AN2754">
        <v>0.14000000000000001</v>
      </c>
      <c r="AO2754">
        <v>28.05</v>
      </c>
      <c r="AP2754">
        <v>0</v>
      </c>
      <c r="AQ2754">
        <v>0.12</v>
      </c>
      <c r="AR2754">
        <v>0</v>
      </c>
      <c r="AS2754">
        <v>0</v>
      </c>
      <c r="AT2754">
        <v>70</v>
      </c>
      <c r="AU2754">
        <v>10</v>
      </c>
      <c r="AV2754">
        <v>1</v>
      </c>
      <c r="AW2754">
        <v>1</v>
      </c>
      <c r="AZ2754">
        <v>1</v>
      </c>
      <c r="BA2754">
        <v>1</v>
      </c>
      <c r="BB2754">
        <v>1</v>
      </c>
      <c r="BC2754">
        <v>1</v>
      </c>
      <c r="BD2754" t="s">
        <v>3</v>
      </c>
      <c r="BE2754" t="s">
        <v>3</v>
      </c>
      <c r="BF2754" t="s">
        <v>3</v>
      </c>
      <c r="BG2754" t="s">
        <v>3</v>
      </c>
      <c r="BH2754">
        <v>0</v>
      </c>
      <c r="BI2754">
        <v>4</v>
      </c>
      <c r="BJ2754" t="s">
        <v>496</v>
      </c>
      <c r="BM2754">
        <v>0</v>
      </c>
      <c r="BN2754">
        <v>0</v>
      </c>
      <c r="BO2754" t="s">
        <v>3</v>
      </c>
      <c r="BP2754">
        <v>0</v>
      </c>
      <c r="BQ2754">
        <v>1</v>
      </c>
      <c r="BR2754">
        <v>0</v>
      </c>
      <c r="BS2754">
        <v>1</v>
      </c>
      <c r="BT2754">
        <v>1</v>
      </c>
      <c r="BU2754">
        <v>1</v>
      </c>
      <c r="BV2754">
        <v>1</v>
      </c>
      <c r="BW2754">
        <v>1</v>
      </c>
      <c r="BX2754">
        <v>1</v>
      </c>
      <c r="BY2754" t="s">
        <v>3</v>
      </c>
      <c r="BZ2754">
        <v>70</v>
      </c>
      <c r="CA2754">
        <v>10</v>
      </c>
      <c r="CE2754">
        <v>0</v>
      </c>
      <c r="CF2754">
        <v>0</v>
      </c>
      <c r="CG2754">
        <v>0</v>
      </c>
      <c r="CM2754">
        <v>0</v>
      </c>
      <c r="CN2754" t="s">
        <v>3</v>
      </c>
      <c r="CO2754">
        <v>0</v>
      </c>
      <c r="CP2754">
        <f>(P2754+Q2754+S2754)</f>
        <v>0</v>
      </c>
      <c r="CQ2754">
        <f>(AC2754*BC2754*AW2754)</f>
        <v>3.32</v>
      </c>
      <c r="CR2754">
        <f>((((ET2754)*BB2754-(EU2754)*BS2754)+AE2754*BS2754)*AV2754)</f>
        <v>7.09</v>
      </c>
      <c r="CS2754">
        <f>(AE2754*BS2754*AV2754)</f>
        <v>0.14000000000000001</v>
      </c>
      <c r="CT2754">
        <f>(AF2754*BA2754*AV2754)</f>
        <v>28.05</v>
      </c>
      <c r="CU2754">
        <f>AG2754</f>
        <v>0</v>
      </c>
      <c r="CV2754">
        <f>(AH2754*AV2754)</f>
        <v>0.12</v>
      </c>
      <c r="CW2754">
        <f t="shared" si="2211"/>
        <v>0</v>
      </c>
      <c r="CX2754">
        <f t="shared" si="2211"/>
        <v>0</v>
      </c>
      <c r="CY2754">
        <f>((S2754*BZ2754)/100)</f>
        <v>0</v>
      </c>
      <c r="CZ2754">
        <f>((S2754*CA2754)/100)</f>
        <v>0</v>
      </c>
      <c r="DC2754" t="s">
        <v>3</v>
      </c>
      <c r="DD2754" t="s">
        <v>3</v>
      </c>
      <c r="DE2754" t="s">
        <v>3</v>
      </c>
      <c r="DF2754" t="s">
        <v>3</v>
      </c>
      <c r="DG2754" t="s">
        <v>3</v>
      </c>
      <c r="DH2754" t="s">
        <v>3</v>
      </c>
      <c r="DI2754" t="s">
        <v>3</v>
      </c>
      <c r="DJ2754" t="s">
        <v>3</v>
      </c>
      <c r="DK2754" t="s">
        <v>3</v>
      </c>
      <c r="DL2754" t="s">
        <v>3</v>
      </c>
      <c r="DM2754" t="s">
        <v>3</v>
      </c>
      <c r="DN2754">
        <v>0</v>
      </c>
      <c r="DO2754">
        <v>0</v>
      </c>
      <c r="DP2754">
        <v>1</v>
      </c>
      <c r="DQ2754">
        <v>1</v>
      </c>
      <c r="DU2754">
        <v>1005</v>
      </c>
      <c r="DV2754" t="s">
        <v>184</v>
      </c>
      <c r="DW2754" t="s">
        <v>184</v>
      </c>
      <c r="DX2754">
        <v>1</v>
      </c>
      <c r="EE2754">
        <v>51482689</v>
      </c>
      <c r="EF2754">
        <v>1</v>
      </c>
      <c r="EG2754" t="s">
        <v>21</v>
      </c>
      <c r="EH2754">
        <v>0</v>
      </c>
      <c r="EI2754" t="s">
        <v>3</v>
      </c>
      <c r="EJ2754">
        <v>4</v>
      </c>
      <c r="EK2754">
        <v>0</v>
      </c>
      <c r="EL2754" t="s">
        <v>22</v>
      </c>
      <c r="EM2754" t="s">
        <v>23</v>
      </c>
      <c r="EO2754" t="s">
        <v>3</v>
      </c>
      <c r="EQ2754">
        <v>0</v>
      </c>
      <c r="ER2754">
        <v>38.46</v>
      </c>
      <c r="ES2754">
        <v>3.32</v>
      </c>
      <c r="ET2754">
        <v>7.09</v>
      </c>
      <c r="EU2754">
        <v>0.14000000000000001</v>
      </c>
      <c r="EV2754">
        <v>28.05</v>
      </c>
      <c r="EW2754">
        <v>0.12</v>
      </c>
      <c r="EX2754">
        <v>0</v>
      </c>
      <c r="EY2754">
        <v>0</v>
      </c>
      <c r="FQ2754">
        <v>0</v>
      </c>
      <c r="FR2754">
        <f>ROUND(IF(AND(BH2754=3,BI2754=3),P2754,0),2)</f>
        <v>0</v>
      </c>
      <c r="FS2754">
        <v>0</v>
      </c>
      <c r="FX2754">
        <v>70</v>
      </c>
      <c r="FY2754">
        <v>10</v>
      </c>
      <c r="GA2754" t="s">
        <v>3</v>
      </c>
      <c r="GD2754">
        <v>0</v>
      </c>
      <c r="GF2754">
        <v>873497230</v>
      </c>
      <c r="GG2754">
        <v>2</v>
      </c>
      <c r="GH2754">
        <v>1</v>
      </c>
      <c r="GI2754">
        <v>-2</v>
      </c>
      <c r="GJ2754">
        <v>0</v>
      </c>
      <c r="GK2754">
        <f>ROUND(R2754*(R12)/100,2)</f>
        <v>0</v>
      </c>
      <c r="GL2754">
        <f>ROUND(IF(AND(BH2754=3,BI2754=3,FS2754&lt;&gt;0),P2754,0),2)</f>
        <v>0</v>
      </c>
      <c r="GM2754">
        <f>ROUND(O2754+X2754+Y2754+GK2754,2)+GX2754</f>
        <v>0</v>
      </c>
      <c r="GN2754">
        <f>IF(OR(BI2754=0,BI2754=1),ROUND(O2754+X2754+Y2754+GK2754,2),0)</f>
        <v>0</v>
      </c>
      <c r="GO2754">
        <f>IF(BI2754=2,ROUND(O2754+X2754+Y2754+GK2754,2),0)</f>
        <v>0</v>
      </c>
      <c r="GP2754">
        <f>IF(BI2754=4,ROUND(O2754+X2754+Y2754+GK2754,2)+GX2754,0)</f>
        <v>0</v>
      </c>
      <c r="GR2754">
        <v>0</v>
      </c>
      <c r="GS2754">
        <v>3</v>
      </c>
      <c r="GT2754">
        <v>0</v>
      </c>
      <c r="GU2754" t="s">
        <v>3</v>
      </c>
      <c r="GV2754">
        <f>ROUND((GT2754),6)</f>
        <v>0</v>
      </c>
      <c r="GW2754">
        <v>1</v>
      </c>
      <c r="GX2754">
        <f>ROUND(HC2754*I2754,2)</f>
        <v>0</v>
      </c>
      <c r="HA2754">
        <v>0</v>
      </c>
      <c r="HB2754">
        <v>0</v>
      </c>
      <c r="HC2754">
        <f>GV2754*GW2754</f>
        <v>0</v>
      </c>
      <c r="HE2754" t="s">
        <v>3</v>
      </c>
      <c r="HF2754" t="s">
        <v>3</v>
      </c>
      <c r="IK2754">
        <f>ROUND(GM2754*1.2,2)</f>
        <v>0</v>
      </c>
    </row>
    <row r="2756" spans="1:245" x14ac:dyDescent="0.2">
      <c r="A2756" s="2">
        <v>51</v>
      </c>
      <c r="B2756" s="2">
        <f>B2748</f>
        <v>1</v>
      </c>
      <c r="C2756" s="2">
        <f>A2748</f>
        <v>5</v>
      </c>
      <c r="D2756" s="2">
        <f>ROW(A2748)</f>
        <v>2748</v>
      </c>
      <c r="E2756" s="2"/>
      <c r="F2756" s="2" t="str">
        <f>IF(F2748&lt;&gt;"",F2748,"")</f>
        <v>Новый подраздел</v>
      </c>
      <c r="G2756" s="2" t="str">
        <f>IF(G2748&lt;&gt;"",G2748,"")</f>
        <v>Демонтаж/установка ограждения</v>
      </c>
      <c r="H2756" s="2">
        <v>0</v>
      </c>
      <c r="I2756" s="2"/>
      <c r="J2756" s="2"/>
      <c r="K2756" s="2"/>
      <c r="L2756" s="2"/>
      <c r="M2756" s="2"/>
      <c r="N2756" s="2"/>
      <c r="O2756" s="2">
        <f t="shared" ref="O2756:T2756" si="2212">ROUND(AB2756,2)</f>
        <v>0</v>
      </c>
      <c r="P2756" s="2">
        <f t="shared" si="2212"/>
        <v>0</v>
      </c>
      <c r="Q2756" s="2">
        <f t="shared" si="2212"/>
        <v>0</v>
      </c>
      <c r="R2756" s="2">
        <f t="shared" si="2212"/>
        <v>0</v>
      </c>
      <c r="S2756" s="2">
        <f t="shared" si="2212"/>
        <v>0</v>
      </c>
      <c r="T2756" s="2">
        <f t="shared" si="2212"/>
        <v>0</v>
      </c>
      <c r="U2756" s="2">
        <f>AH2756</f>
        <v>0</v>
      </c>
      <c r="V2756" s="2">
        <f>AI2756</f>
        <v>0</v>
      </c>
      <c r="W2756" s="2">
        <f>ROUND(AJ2756,2)</f>
        <v>0</v>
      </c>
      <c r="X2756" s="2">
        <f>ROUND(AK2756,2)</f>
        <v>0</v>
      </c>
      <c r="Y2756" s="2">
        <f>ROUND(AL2756,2)</f>
        <v>0</v>
      </c>
      <c r="Z2756" s="2"/>
      <c r="AA2756" s="2"/>
      <c r="AB2756" s="2">
        <f>ROUND(SUMIF(AA2752:AA2754,"=52421674",O2752:O2754),2)</f>
        <v>0</v>
      </c>
      <c r="AC2756" s="2">
        <f>ROUND(SUMIF(AA2752:AA2754,"=52421674",P2752:P2754),2)</f>
        <v>0</v>
      </c>
      <c r="AD2756" s="2">
        <f>ROUND(SUMIF(AA2752:AA2754,"=52421674",Q2752:Q2754),2)</f>
        <v>0</v>
      </c>
      <c r="AE2756" s="2">
        <f>ROUND(SUMIF(AA2752:AA2754,"=52421674",R2752:R2754),2)</f>
        <v>0</v>
      </c>
      <c r="AF2756" s="2">
        <f>ROUND(SUMIF(AA2752:AA2754,"=52421674",S2752:S2754),2)</f>
        <v>0</v>
      </c>
      <c r="AG2756" s="2">
        <f>ROUND(SUMIF(AA2752:AA2754,"=52421674",T2752:T2754),2)</f>
        <v>0</v>
      </c>
      <c r="AH2756" s="2">
        <f>SUMIF(AA2752:AA2754,"=52421674",U2752:U2754)</f>
        <v>0</v>
      </c>
      <c r="AI2756" s="2">
        <f>SUMIF(AA2752:AA2754,"=52421674",V2752:V2754)</f>
        <v>0</v>
      </c>
      <c r="AJ2756" s="2">
        <f>ROUND(SUMIF(AA2752:AA2754,"=52421674",W2752:W2754),2)</f>
        <v>0</v>
      </c>
      <c r="AK2756" s="2">
        <f>ROUND(SUMIF(AA2752:AA2754,"=52421674",X2752:X2754),2)</f>
        <v>0</v>
      </c>
      <c r="AL2756" s="2">
        <f>ROUND(SUMIF(AA2752:AA2754,"=52421674",Y2752:Y2754),2)</f>
        <v>0</v>
      </c>
      <c r="AM2756" s="2"/>
      <c r="AN2756" s="2"/>
      <c r="AO2756" s="2">
        <f t="shared" ref="AO2756:BD2756" si="2213">ROUND(BX2756,2)</f>
        <v>0</v>
      </c>
      <c r="AP2756" s="2">
        <f t="shared" si="2213"/>
        <v>0</v>
      </c>
      <c r="AQ2756" s="2">
        <f t="shared" si="2213"/>
        <v>0</v>
      </c>
      <c r="AR2756" s="2">
        <f t="shared" si="2213"/>
        <v>0</v>
      </c>
      <c r="AS2756" s="2">
        <f t="shared" si="2213"/>
        <v>0</v>
      </c>
      <c r="AT2756" s="2">
        <f t="shared" si="2213"/>
        <v>0</v>
      </c>
      <c r="AU2756" s="2">
        <f t="shared" si="2213"/>
        <v>0</v>
      </c>
      <c r="AV2756" s="2">
        <f t="shared" si="2213"/>
        <v>0</v>
      </c>
      <c r="AW2756" s="2">
        <f t="shared" si="2213"/>
        <v>0</v>
      </c>
      <c r="AX2756" s="2">
        <f t="shared" si="2213"/>
        <v>0</v>
      </c>
      <c r="AY2756" s="2">
        <f t="shared" si="2213"/>
        <v>0</v>
      </c>
      <c r="AZ2756" s="2">
        <f t="shared" si="2213"/>
        <v>0</v>
      </c>
      <c r="BA2756" s="2">
        <f t="shared" si="2213"/>
        <v>0</v>
      </c>
      <c r="BB2756" s="2">
        <f t="shared" si="2213"/>
        <v>0</v>
      </c>
      <c r="BC2756" s="2">
        <f t="shared" si="2213"/>
        <v>0</v>
      </c>
      <c r="BD2756" s="2">
        <f t="shared" si="2213"/>
        <v>0</v>
      </c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>
        <f>ROUND(SUMIF(AA2752:AA2754,"=52421674",FQ2752:FQ2754),2)</f>
        <v>0</v>
      </c>
      <c r="BY2756" s="2">
        <f>ROUND(SUMIF(AA2752:AA2754,"=52421674",FR2752:FR2754),2)</f>
        <v>0</v>
      </c>
      <c r="BZ2756" s="2">
        <f>ROUND(SUMIF(AA2752:AA2754,"=52421674",GL2752:GL2754),2)</f>
        <v>0</v>
      </c>
      <c r="CA2756" s="2">
        <f>ROUND(SUMIF(AA2752:AA2754,"=52421674",GM2752:GM2754),2)</f>
        <v>0</v>
      </c>
      <c r="CB2756" s="2">
        <f>ROUND(SUMIF(AA2752:AA2754,"=52421674",GN2752:GN2754),2)</f>
        <v>0</v>
      </c>
      <c r="CC2756" s="2">
        <f>ROUND(SUMIF(AA2752:AA2754,"=52421674",GO2752:GO2754),2)</f>
        <v>0</v>
      </c>
      <c r="CD2756" s="2">
        <f>ROUND(SUMIF(AA2752:AA2754,"=52421674",GP2752:GP2754),2)</f>
        <v>0</v>
      </c>
      <c r="CE2756" s="2">
        <f>AC2756-BX2756</f>
        <v>0</v>
      </c>
      <c r="CF2756" s="2">
        <f>AC2756-BY2756</f>
        <v>0</v>
      </c>
      <c r="CG2756" s="2">
        <f>BX2756-BZ2756</f>
        <v>0</v>
      </c>
      <c r="CH2756" s="2">
        <f>AC2756-BX2756-BY2756+BZ2756</f>
        <v>0</v>
      </c>
      <c r="CI2756" s="2">
        <f>BY2756-BZ2756</f>
        <v>0</v>
      </c>
      <c r="CJ2756" s="2">
        <f>ROUND(SUMIF(AA2752:AA2754,"=52421674",GX2752:GX2754),2)</f>
        <v>0</v>
      </c>
      <c r="CK2756" s="2">
        <f>ROUND(SUMIF(AA2752:AA2754,"=52421674",GY2752:GY2754),2)</f>
        <v>0</v>
      </c>
      <c r="CL2756" s="2">
        <f>ROUND(SUMIF(AA2752:AA2754,"=52421674",GZ2752:GZ2754),2)</f>
        <v>0</v>
      </c>
      <c r="CM2756" s="2">
        <f>ROUND(SUMIF(AA2752:AA2754,"=52421674",HD2752:HD2754),2)</f>
        <v>0</v>
      </c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3"/>
      <c r="DH2756" s="3"/>
      <c r="DI2756" s="3"/>
      <c r="DJ2756" s="3"/>
      <c r="DK2756" s="3"/>
      <c r="DL2756" s="3"/>
      <c r="DM2756" s="3"/>
      <c r="DN2756" s="3"/>
      <c r="DO2756" s="3"/>
      <c r="DP2756" s="3"/>
      <c r="DQ2756" s="3"/>
      <c r="DR2756" s="3"/>
      <c r="DS2756" s="3"/>
      <c r="DT2756" s="3"/>
      <c r="DU2756" s="3"/>
      <c r="DV2756" s="3"/>
      <c r="DW2756" s="3"/>
      <c r="DX2756" s="3"/>
      <c r="DY2756" s="3"/>
      <c r="DZ2756" s="3"/>
      <c r="EA2756" s="3"/>
      <c r="EB2756" s="3"/>
      <c r="EC2756" s="3"/>
      <c r="ED2756" s="3"/>
      <c r="EE2756" s="3"/>
      <c r="EF2756" s="3"/>
      <c r="EG2756" s="3"/>
      <c r="EH2756" s="3"/>
      <c r="EI2756" s="3"/>
      <c r="EJ2756" s="3"/>
      <c r="EK2756" s="3"/>
      <c r="EL2756" s="3"/>
      <c r="EM2756" s="3"/>
      <c r="EN2756" s="3"/>
      <c r="EO2756" s="3"/>
      <c r="EP2756" s="3"/>
      <c r="EQ2756" s="3"/>
      <c r="ER2756" s="3"/>
      <c r="ES2756" s="3"/>
      <c r="ET2756" s="3"/>
      <c r="EU2756" s="3"/>
      <c r="EV2756" s="3"/>
      <c r="EW2756" s="3"/>
      <c r="EX2756" s="3"/>
      <c r="EY2756" s="3"/>
      <c r="EZ2756" s="3"/>
      <c r="FA2756" s="3"/>
      <c r="FB2756" s="3"/>
      <c r="FC2756" s="3"/>
      <c r="FD2756" s="3"/>
      <c r="FE2756" s="3"/>
      <c r="FF2756" s="3"/>
      <c r="FG2756" s="3"/>
      <c r="FH2756" s="3"/>
      <c r="FI2756" s="3"/>
      <c r="FJ2756" s="3"/>
      <c r="FK2756" s="3"/>
      <c r="FL2756" s="3"/>
      <c r="FM2756" s="3"/>
      <c r="FN2756" s="3"/>
      <c r="FO2756" s="3"/>
      <c r="FP2756" s="3"/>
      <c r="FQ2756" s="3"/>
      <c r="FR2756" s="3"/>
      <c r="FS2756" s="3"/>
      <c r="FT2756" s="3"/>
      <c r="FU2756" s="3"/>
      <c r="FV2756" s="3"/>
      <c r="FW2756" s="3"/>
      <c r="FX2756" s="3"/>
      <c r="FY2756" s="3"/>
      <c r="FZ2756" s="3"/>
      <c r="GA2756" s="3"/>
      <c r="GB2756" s="3"/>
      <c r="GC2756" s="3"/>
      <c r="GD2756" s="3"/>
      <c r="GE2756" s="3"/>
      <c r="GF2756" s="3"/>
      <c r="GG2756" s="3"/>
      <c r="GH2756" s="3"/>
      <c r="GI2756" s="3"/>
      <c r="GJ2756" s="3"/>
      <c r="GK2756" s="3"/>
      <c r="GL2756" s="3"/>
      <c r="GM2756" s="3"/>
      <c r="GN2756" s="3"/>
      <c r="GO2756" s="3"/>
      <c r="GP2756" s="3"/>
      <c r="GQ2756" s="3"/>
      <c r="GR2756" s="3"/>
      <c r="GS2756" s="3"/>
      <c r="GT2756" s="3"/>
      <c r="GU2756" s="3"/>
      <c r="GV2756" s="3"/>
      <c r="GW2756" s="3"/>
      <c r="GX2756" s="3">
        <v>0</v>
      </c>
    </row>
    <row r="2758" spans="1:245" x14ac:dyDescent="0.2">
      <c r="A2758" s="4">
        <v>50</v>
      </c>
      <c r="B2758" s="4">
        <v>0</v>
      </c>
      <c r="C2758" s="4">
        <v>0</v>
      </c>
      <c r="D2758" s="4">
        <v>1</v>
      </c>
      <c r="E2758" s="4">
        <v>201</v>
      </c>
      <c r="F2758" s="4">
        <f>ROUND(Source!O2756,O2758)</f>
        <v>0</v>
      </c>
      <c r="G2758" s="4" t="s">
        <v>74</v>
      </c>
      <c r="H2758" s="4" t="s">
        <v>75</v>
      </c>
      <c r="I2758" s="4"/>
      <c r="J2758" s="4"/>
      <c r="K2758" s="4">
        <v>201</v>
      </c>
      <c r="L2758" s="4">
        <v>1</v>
      </c>
      <c r="M2758" s="4">
        <v>3</v>
      </c>
      <c r="N2758" s="4" t="s">
        <v>3</v>
      </c>
      <c r="O2758" s="4">
        <v>2</v>
      </c>
      <c r="P2758" s="4"/>
      <c r="Q2758" s="4"/>
      <c r="R2758" s="4"/>
      <c r="S2758" s="4"/>
      <c r="T2758" s="4"/>
      <c r="U2758" s="4"/>
      <c r="V2758" s="4"/>
      <c r="W2758" s="4"/>
    </row>
    <row r="2759" spans="1:245" x14ac:dyDescent="0.2">
      <c r="A2759" s="4">
        <v>50</v>
      </c>
      <c r="B2759" s="4">
        <v>0</v>
      </c>
      <c r="C2759" s="4">
        <v>0</v>
      </c>
      <c r="D2759" s="4">
        <v>1</v>
      </c>
      <c r="E2759" s="4">
        <v>202</v>
      </c>
      <c r="F2759" s="4">
        <f>ROUND(Source!P2756,O2759)</f>
        <v>0</v>
      </c>
      <c r="G2759" s="4" t="s">
        <v>76</v>
      </c>
      <c r="H2759" s="4" t="s">
        <v>77</v>
      </c>
      <c r="I2759" s="4"/>
      <c r="J2759" s="4"/>
      <c r="K2759" s="4">
        <v>202</v>
      </c>
      <c r="L2759" s="4">
        <v>2</v>
      </c>
      <c r="M2759" s="4">
        <v>3</v>
      </c>
      <c r="N2759" s="4" t="s">
        <v>3</v>
      </c>
      <c r="O2759" s="4">
        <v>2</v>
      </c>
      <c r="P2759" s="4"/>
      <c r="Q2759" s="4"/>
      <c r="R2759" s="4"/>
      <c r="S2759" s="4"/>
      <c r="T2759" s="4"/>
      <c r="U2759" s="4"/>
      <c r="V2759" s="4"/>
      <c r="W2759" s="4"/>
    </row>
    <row r="2760" spans="1:245" x14ac:dyDescent="0.2">
      <c r="A2760" s="4">
        <v>50</v>
      </c>
      <c r="B2760" s="4">
        <v>0</v>
      </c>
      <c r="C2760" s="4">
        <v>0</v>
      </c>
      <c r="D2760" s="4">
        <v>1</v>
      </c>
      <c r="E2760" s="4">
        <v>222</v>
      </c>
      <c r="F2760" s="4">
        <f>ROUND(Source!AO2756,O2760)</f>
        <v>0</v>
      </c>
      <c r="G2760" s="4" t="s">
        <v>78</v>
      </c>
      <c r="H2760" s="4" t="s">
        <v>79</v>
      </c>
      <c r="I2760" s="4"/>
      <c r="J2760" s="4"/>
      <c r="K2760" s="4">
        <v>222</v>
      </c>
      <c r="L2760" s="4">
        <v>3</v>
      </c>
      <c r="M2760" s="4">
        <v>3</v>
      </c>
      <c r="N2760" s="4" t="s">
        <v>3</v>
      </c>
      <c r="O2760" s="4">
        <v>2</v>
      </c>
      <c r="P2760" s="4"/>
      <c r="Q2760" s="4"/>
      <c r="R2760" s="4"/>
      <c r="S2760" s="4"/>
      <c r="T2760" s="4"/>
      <c r="U2760" s="4"/>
      <c r="V2760" s="4"/>
      <c r="W2760" s="4"/>
    </row>
    <row r="2761" spans="1:245" x14ac:dyDescent="0.2">
      <c r="A2761" s="4">
        <v>50</v>
      </c>
      <c r="B2761" s="4">
        <v>0</v>
      </c>
      <c r="C2761" s="4">
        <v>0</v>
      </c>
      <c r="D2761" s="4">
        <v>1</v>
      </c>
      <c r="E2761" s="4">
        <v>225</v>
      </c>
      <c r="F2761" s="4">
        <f>ROUND(Source!AV2756,O2761)</f>
        <v>0</v>
      </c>
      <c r="G2761" s="4" t="s">
        <v>80</v>
      </c>
      <c r="H2761" s="4" t="s">
        <v>81</v>
      </c>
      <c r="I2761" s="4"/>
      <c r="J2761" s="4"/>
      <c r="K2761" s="4">
        <v>225</v>
      </c>
      <c r="L2761" s="4">
        <v>4</v>
      </c>
      <c r="M2761" s="4">
        <v>3</v>
      </c>
      <c r="N2761" s="4" t="s">
        <v>3</v>
      </c>
      <c r="O2761" s="4">
        <v>2</v>
      </c>
      <c r="P2761" s="4"/>
      <c r="Q2761" s="4"/>
      <c r="R2761" s="4"/>
      <c r="S2761" s="4"/>
      <c r="T2761" s="4"/>
      <c r="U2761" s="4"/>
      <c r="V2761" s="4"/>
      <c r="W2761" s="4"/>
    </row>
    <row r="2762" spans="1:245" x14ac:dyDescent="0.2">
      <c r="A2762" s="4">
        <v>50</v>
      </c>
      <c r="B2762" s="4">
        <v>0</v>
      </c>
      <c r="C2762" s="4">
        <v>0</v>
      </c>
      <c r="D2762" s="4">
        <v>1</v>
      </c>
      <c r="E2762" s="4">
        <v>226</v>
      </c>
      <c r="F2762" s="4">
        <f>ROUND(Source!AW2756,O2762)</f>
        <v>0</v>
      </c>
      <c r="G2762" s="4" t="s">
        <v>82</v>
      </c>
      <c r="H2762" s="4" t="s">
        <v>83</v>
      </c>
      <c r="I2762" s="4"/>
      <c r="J2762" s="4"/>
      <c r="K2762" s="4">
        <v>226</v>
      </c>
      <c r="L2762" s="4">
        <v>5</v>
      </c>
      <c r="M2762" s="4">
        <v>3</v>
      </c>
      <c r="N2762" s="4" t="s">
        <v>3</v>
      </c>
      <c r="O2762" s="4">
        <v>2</v>
      </c>
      <c r="P2762" s="4"/>
      <c r="Q2762" s="4"/>
      <c r="R2762" s="4"/>
      <c r="S2762" s="4"/>
      <c r="T2762" s="4"/>
      <c r="U2762" s="4"/>
      <c r="V2762" s="4"/>
      <c r="W2762" s="4"/>
    </row>
    <row r="2763" spans="1:245" x14ac:dyDescent="0.2">
      <c r="A2763" s="4">
        <v>50</v>
      </c>
      <c r="B2763" s="4">
        <v>0</v>
      </c>
      <c r="C2763" s="4">
        <v>0</v>
      </c>
      <c r="D2763" s="4">
        <v>1</v>
      </c>
      <c r="E2763" s="4">
        <v>227</v>
      </c>
      <c r="F2763" s="4">
        <f>ROUND(Source!AX2756,O2763)</f>
        <v>0</v>
      </c>
      <c r="G2763" s="4" t="s">
        <v>84</v>
      </c>
      <c r="H2763" s="4" t="s">
        <v>85</v>
      </c>
      <c r="I2763" s="4"/>
      <c r="J2763" s="4"/>
      <c r="K2763" s="4">
        <v>227</v>
      </c>
      <c r="L2763" s="4">
        <v>6</v>
      </c>
      <c r="M2763" s="4">
        <v>3</v>
      </c>
      <c r="N2763" s="4" t="s">
        <v>3</v>
      </c>
      <c r="O2763" s="4">
        <v>2</v>
      </c>
      <c r="P2763" s="4"/>
      <c r="Q2763" s="4"/>
      <c r="R2763" s="4"/>
      <c r="S2763" s="4"/>
      <c r="T2763" s="4"/>
      <c r="U2763" s="4"/>
      <c r="V2763" s="4"/>
      <c r="W2763" s="4"/>
    </row>
    <row r="2764" spans="1:245" x14ac:dyDescent="0.2">
      <c r="A2764" s="4">
        <v>50</v>
      </c>
      <c r="B2764" s="4">
        <v>0</v>
      </c>
      <c r="C2764" s="4">
        <v>0</v>
      </c>
      <c r="D2764" s="4">
        <v>1</v>
      </c>
      <c r="E2764" s="4">
        <v>228</v>
      </c>
      <c r="F2764" s="4">
        <f>ROUND(Source!AY2756,O2764)</f>
        <v>0</v>
      </c>
      <c r="G2764" s="4" t="s">
        <v>86</v>
      </c>
      <c r="H2764" s="4" t="s">
        <v>87</v>
      </c>
      <c r="I2764" s="4"/>
      <c r="J2764" s="4"/>
      <c r="K2764" s="4">
        <v>228</v>
      </c>
      <c r="L2764" s="4">
        <v>7</v>
      </c>
      <c r="M2764" s="4">
        <v>3</v>
      </c>
      <c r="N2764" s="4" t="s">
        <v>3</v>
      </c>
      <c r="O2764" s="4">
        <v>2</v>
      </c>
      <c r="P2764" s="4"/>
      <c r="Q2764" s="4"/>
      <c r="R2764" s="4"/>
      <c r="S2764" s="4"/>
      <c r="T2764" s="4"/>
      <c r="U2764" s="4"/>
      <c r="V2764" s="4"/>
      <c r="W2764" s="4"/>
    </row>
    <row r="2765" spans="1:245" x14ac:dyDescent="0.2">
      <c r="A2765" s="4">
        <v>50</v>
      </c>
      <c r="B2765" s="4">
        <v>0</v>
      </c>
      <c r="C2765" s="4">
        <v>0</v>
      </c>
      <c r="D2765" s="4">
        <v>1</v>
      </c>
      <c r="E2765" s="4">
        <v>216</v>
      </c>
      <c r="F2765" s="4">
        <f>ROUND(Source!AP2756,O2765)</f>
        <v>0</v>
      </c>
      <c r="G2765" s="4" t="s">
        <v>88</v>
      </c>
      <c r="H2765" s="4" t="s">
        <v>89</v>
      </c>
      <c r="I2765" s="4"/>
      <c r="J2765" s="4"/>
      <c r="K2765" s="4">
        <v>216</v>
      </c>
      <c r="L2765" s="4">
        <v>8</v>
      </c>
      <c r="M2765" s="4">
        <v>3</v>
      </c>
      <c r="N2765" s="4" t="s">
        <v>3</v>
      </c>
      <c r="O2765" s="4">
        <v>2</v>
      </c>
      <c r="P2765" s="4"/>
      <c r="Q2765" s="4"/>
      <c r="R2765" s="4"/>
      <c r="S2765" s="4"/>
      <c r="T2765" s="4"/>
      <c r="U2765" s="4"/>
      <c r="V2765" s="4"/>
      <c r="W2765" s="4"/>
    </row>
    <row r="2766" spans="1:245" x14ac:dyDescent="0.2">
      <c r="A2766" s="4">
        <v>50</v>
      </c>
      <c r="B2766" s="4">
        <v>0</v>
      </c>
      <c r="C2766" s="4">
        <v>0</v>
      </c>
      <c r="D2766" s="4">
        <v>1</v>
      </c>
      <c r="E2766" s="4">
        <v>223</v>
      </c>
      <c r="F2766" s="4">
        <f>ROUND(Source!AQ2756,O2766)</f>
        <v>0</v>
      </c>
      <c r="G2766" s="4" t="s">
        <v>90</v>
      </c>
      <c r="H2766" s="4" t="s">
        <v>91</v>
      </c>
      <c r="I2766" s="4"/>
      <c r="J2766" s="4"/>
      <c r="K2766" s="4">
        <v>223</v>
      </c>
      <c r="L2766" s="4">
        <v>9</v>
      </c>
      <c r="M2766" s="4">
        <v>3</v>
      </c>
      <c r="N2766" s="4" t="s">
        <v>3</v>
      </c>
      <c r="O2766" s="4">
        <v>2</v>
      </c>
      <c r="P2766" s="4"/>
      <c r="Q2766" s="4"/>
      <c r="R2766" s="4"/>
      <c r="S2766" s="4"/>
      <c r="T2766" s="4"/>
      <c r="U2766" s="4"/>
      <c r="V2766" s="4"/>
      <c r="W2766" s="4"/>
    </row>
    <row r="2767" spans="1:245" x14ac:dyDescent="0.2">
      <c r="A2767" s="4">
        <v>50</v>
      </c>
      <c r="B2767" s="4">
        <v>0</v>
      </c>
      <c r="C2767" s="4">
        <v>0</v>
      </c>
      <c r="D2767" s="4">
        <v>1</v>
      </c>
      <c r="E2767" s="4">
        <v>229</v>
      </c>
      <c r="F2767" s="4">
        <f>ROUND(Source!AZ2756,O2767)</f>
        <v>0</v>
      </c>
      <c r="G2767" s="4" t="s">
        <v>92</v>
      </c>
      <c r="H2767" s="4" t="s">
        <v>93</v>
      </c>
      <c r="I2767" s="4"/>
      <c r="J2767" s="4"/>
      <c r="K2767" s="4">
        <v>229</v>
      </c>
      <c r="L2767" s="4">
        <v>10</v>
      </c>
      <c r="M2767" s="4">
        <v>3</v>
      </c>
      <c r="N2767" s="4" t="s">
        <v>3</v>
      </c>
      <c r="O2767" s="4">
        <v>2</v>
      </c>
      <c r="P2767" s="4"/>
      <c r="Q2767" s="4"/>
      <c r="R2767" s="4"/>
      <c r="S2767" s="4"/>
      <c r="T2767" s="4"/>
      <c r="U2767" s="4"/>
      <c r="V2767" s="4"/>
      <c r="W2767" s="4"/>
    </row>
    <row r="2768" spans="1:245" x14ac:dyDescent="0.2">
      <c r="A2768" s="4">
        <v>50</v>
      </c>
      <c r="B2768" s="4">
        <v>0</v>
      </c>
      <c r="C2768" s="4">
        <v>0</v>
      </c>
      <c r="D2768" s="4">
        <v>1</v>
      </c>
      <c r="E2768" s="4">
        <v>203</v>
      </c>
      <c r="F2768" s="4">
        <f>ROUND(Source!Q2756,O2768)</f>
        <v>0</v>
      </c>
      <c r="G2768" s="4" t="s">
        <v>94</v>
      </c>
      <c r="H2768" s="4" t="s">
        <v>95</v>
      </c>
      <c r="I2768" s="4"/>
      <c r="J2768" s="4"/>
      <c r="K2768" s="4">
        <v>203</v>
      </c>
      <c r="L2768" s="4">
        <v>11</v>
      </c>
      <c r="M2768" s="4">
        <v>3</v>
      </c>
      <c r="N2768" s="4" t="s">
        <v>3</v>
      </c>
      <c r="O2768" s="4">
        <v>2</v>
      </c>
      <c r="P2768" s="4"/>
      <c r="Q2768" s="4"/>
      <c r="R2768" s="4"/>
      <c r="S2768" s="4"/>
      <c r="T2768" s="4"/>
      <c r="U2768" s="4"/>
      <c r="V2768" s="4"/>
      <c r="W2768" s="4"/>
    </row>
    <row r="2769" spans="1:23" x14ac:dyDescent="0.2">
      <c r="A2769" s="4">
        <v>50</v>
      </c>
      <c r="B2769" s="4">
        <v>0</v>
      </c>
      <c r="C2769" s="4">
        <v>0</v>
      </c>
      <c r="D2769" s="4">
        <v>1</v>
      </c>
      <c r="E2769" s="4">
        <v>231</v>
      </c>
      <c r="F2769" s="4">
        <f>ROUND(Source!BB2756,O2769)</f>
        <v>0</v>
      </c>
      <c r="G2769" s="4" t="s">
        <v>96</v>
      </c>
      <c r="H2769" s="4" t="s">
        <v>97</v>
      </c>
      <c r="I2769" s="4"/>
      <c r="J2769" s="4"/>
      <c r="K2769" s="4">
        <v>231</v>
      </c>
      <c r="L2769" s="4">
        <v>12</v>
      </c>
      <c r="M2769" s="4">
        <v>3</v>
      </c>
      <c r="N2769" s="4" t="s">
        <v>3</v>
      </c>
      <c r="O2769" s="4">
        <v>2</v>
      </c>
      <c r="P2769" s="4"/>
      <c r="Q2769" s="4"/>
      <c r="R2769" s="4"/>
      <c r="S2769" s="4"/>
      <c r="T2769" s="4"/>
      <c r="U2769" s="4"/>
      <c r="V2769" s="4"/>
      <c r="W2769" s="4"/>
    </row>
    <row r="2770" spans="1:23" x14ac:dyDescent="0.2">
      <c r="A2770" s="4">
        <v>50</v>
      </c>
      <c r="B2770" s="4">
        <v>0</v>
      </c>
      <c r="C2770" s="4">
        <v>0</v>
      </c>
      <c r="D2770" s="4">
        <v>1</v>
      </c>
      <c r="E2770" s="4">
        <v>204</v>
      </c>
      <c r="F2770" s="4">
        <f>ROUND(Source!R2756,O2770)</f>
        <v>0</v>
      </c>
      <c r="G2770" s="4" t="s">
        <v>98</v>
      </c>
      <c r="H2770" s="4" t="s">
        <v>99</v>
      </c>
      <c r="I2770" s="4"/>
      <c r="J2770" s="4"/>
      <c r="K2770" s="4">
        <v>204</v>
      </c>
      <c r="L2770" s="4">
        <v>13</v>
      </c>
      <c r="M2770" s="4">
        <v>3</v>
      </c>
      <c r="N2770" s="4" t="s">
        <v>3</v>
      </c>
      <c r="O2770" s="4">
        <v>2</v>
      </c>
      <c r="P2770" s="4"/>
      <c r="Q2770" s="4"/>
      <c r="R2770" s="4"/>
      <c r="S2770" s="4"/>
      <c r="T2770" s="4"/>
      <c r="U2770" s="4"/>
      <c r="V2770" s="4"/>
      <c r="W2770" s="4"/>
    </row>
    <row r="2771" spans="1:23" x14ac:dyDescent="0.2">
      <c r="A2771" s="4">
        <v>50</v>
      </c>
      <c r="B2771" s="4">
        <v>0</v>
      </c>
      <c r="C2771" s="4">
        <v>0</v>
      </c>
      <c r="D2771" s="4">
        <v>1</v>
      </c>
      <c r="E2771" s="4">
        <v>205</v>
      </c>
      <c r="F2771" s="4">
        <f>ROUND(Source!S2756,O2771)</f>
        <v>0</v>
      </c>
      <c r="G2771" s="4" t="s">
        <v>100</v>
      </c>
      <c r="H2771" s="4" t="s">
        <v>101</v>
      </c>
      <c r="I2771" s="4"/>
      <c r="J2771" s="4"/>
      <c r="K2771" s="4">
        <v>205</v>
      </c>
      <c r="L2771" s="4">
        <v>14</v>
      </c>
      <c r="M2771" s="4">
        <v>3</v>
      </c>
      <c r="N2771" s="4" t="s">
        <v>3</v>
      </c>
      <c r="O2771" s="4">
        <v>2</v>
      </c>
      <c r="P2771" s="4"/>
      <c r="Q2771" s="4"/>
      <c r="R2771" s="4"/>
      <c r="S2771" s="4"/>
      <c r="T2771" s="4"/>
      <c r="U2771" s="4"/>
      <c r="V2771" s="4"/>
      <c r="W2771" s="4"/>
    </row>
    <row r="2772" spans="1:23" x14ac:dyDescent="0.2">
      <c r="A2772" s="4">
        <v>50</v>
      </c>
      <c r="B2772" s="4">
        <v>0</v>
      </c>
      <c r="C2772" s="4">
        <v>0</v>
      </c>
      <c r="D2772" s="4">
        <v>1</v>
      </c>
      <c r="E2772" s="4">
        <v>232</v>
      </c>
      <c r="F2772" s="4">
        <f>ROUND(Source!BC2756,O2772)</f>
        <v>0</v>
      </c>
      <c r="G2772" s="4" t="s">
        <v>102</v>
      </c>
      <c r="H2772" s="4" t="s">
        <v>103</v>
      </c>
      <c r="I2772" s="4"/>
      <c r="J2772" s="4"/>
      <c r="K2772" s="4">
        <v>232</v>
      </c>
      <c r="L2772" s="4">
        <v>15</v>
      </c>
      <c r="M2772" s="4">
        <v>3</v>
      </c>
      <c r="N2772" s="4" t="s">
        <v>3</v>
      </c>
      <c r="O2772" s="4">
        <v>2</v>
      </c>
      <c r="P2772" s="4"/>
      <c r="Q2772" s="4"/>
      <c r="R2772" s="4"/>
      <c r="S2772" s="4"/>
      <c r="T2772" s="4"/>
      <c r="U2772" s="4"/>
      <c r="V2772" s="4"/>
      <c r="W2772" s="4"/>
    </row>
    <row r="2773" spans="1:23" x14ac:dyDescent="0.2">
      <c r="A2773" s="4">
        <v>50</v>
      </c>
      <c r="B2773" s="4">
        <v>0</v>
      </c>
      <c r="C2773" s="4">
        <v>0</v>
      </c>
      <c r="D2773" s="4">
        <v>1</v>
      </c>
      <c r="E2773" s="4">
        <v>214</v>
      </c>
      <c r="F2773" s="4">
        <f>ROUND(Source!AS2756,O2773)</f>
        <v>0</v>
      </c>
      <c r="G2773" s="4" t="s">
        <v>104</v>
      </c>
      <c r="H2773" s="4" t="s">
        <v>105</v>
      </c>
      <c r="I2773" s="4"/>
      <c r="J2773" s="4"/>
      <c r="K2773" s="4">
        <v>214</v>
      </c>
      <c r="L2773" s="4">
        <v>16</v>
      </c>
      <c r="M2773" s="4">
        <v>3</v>
      </c>
      <c r="N2773" s="4" t="s">
        <v>3</v>
      </c>
      <c r="O2773" s="4">
        <v>2</v>
      </c>
      <c r="P2773" s="4"/>
      <c r="Q2773" s="4"/>
      <c r="R2773" s="4"/>
      <c r="S2773" s="4"/>
      <c r="T2773" s="4"/>
      <c r="U2773" s="4"/>
      <c r="V2773" s="4"/>
      <c r="W2773" s="4"/>
    </row>
    <row r="2774" spans="1:23" x14ac:dyDescent="0.2">
      <c r="A2774" s="4">
        <v>50</v>
      </c>
      <c r="B2774" s="4">
        <v>0</v>
      </c>
      <c r="C2774" s="4">
        <v>0</v>
      </c>
      <c r="D2774" s="4">
        <v>1</v>
      </c>
      <c r="E2774" s="4">
        <v>215</v>
      </c>
      <c r="F2774" s="4">
        <f>ROUND(Source!AT2756,O2774)</f>
        <v>0</v>
      </c>
      <c r="G2774" s="4" t="s">
        <v>106</v>
      </c>
      <c r="H2774" s="4" t="s">
        <v>107</v>
      </c>
      <c r="I2774" s="4"/>
      <c r="J2774" s="4"/>
      <c r="K2774" s="4">
        <v>215</v>
      </c>
      <c r="L2774" s="4">
        <v>17</v>
      </c>
      <c r="M2774" s="4">
        <v>3</v>
      </c>
      <c r="N2774" s="4" t="s">
        <v>3</v>
      </c>
      <c r="O2774" s="4">
        <v>2</v>
      </c>
      <c r="P2774" s="4"/>
      <c r="Q2774" s="4"/>
      <c r="R2774" s="4"/>
      <c r="S2774" s="4"/>
      <c r="T2774" s="4"/>
      <c r="U2774" s="4"/>
      <c r="V2774" s="4"/>
      <c r="W2774" s="4"/>
    </row>
    <row r="2775" spans="1:23" x14ac:dyDescent="0.2">
      <c r="A2775" s="4">
        <v>50</v>
      </c>
      <c r="B2775" s="4">
        <v>0</v>
      </c>
      <c r="C2775" s="4">
        <v>0</v>
      </c>
      <c r="D2775" s="4">
        <v>1</v>
      </c>
      <c r="E2775" s="4">
        <v>217</v>
      </c>
      <c r="F2775" s="4">
        <f>ROUND(Source!AU2756,O2775)</f>
        <v>0</v>
      </c>
      <c r="G2775" s="4" t="s">
        <v>108</v>
      </c>
      <c r="H2775" s="4" t="s">
        <v>109</v>
      </c>
      <c r="I2775" s="4"/>
      <c r="J2775" s="4"/>
      <c r="K2775" s="4">
        <v>217</v>
      </c>
      <c r="L2775" s="4">
        <v>18</v>
      </c>
      <c r="M2775" s="4">
        <v>3</v>
      </c>
      <c r="N2775" s="4" t="s">
        <v>3</v>
      </c>
      <c r="O2775" s="4">
        <v>2</v>
      </c>
      <c r="P2775" s="4"/>
      <c r="Q2775" s="4"/>
      <c r="R2775" s="4"/>
      <c r="S2775" s="4"/>
      <c r="T2775" s="4"/>
      <c r="U2775" s="4"/>
      <c r="V2775" s="4"/>
      <c r="W2775" s="4"/>
    </row>
    <row r="2776" spans="1:23" x14ac:dyDescent="0.2">
      <c r="A2776" s="4">
        <v>50</v>
      </c>
      <c r="B2776" s="4">
        <v>0</v>
      </c>
      <c r="C2776" s="4">
        <v>0</v>
      </c>
      <c r="D2776" s="4">
        <v>1</v>
      </c>
      <c r="E2776" s="4">
        <v>230</v>
      </c>
      <c r="F2776" s="4">
        <f>ROUND(Source!BA2756,O2776)</f>
        <v>0</v>
      </c>
      <c r="G2776" s="4" t="s">
        <v>110</v>
      </c>
      <c r="H2776" s="4" t="s">
        <v>111</v>
      </c>
      <c r="I2776" s="4"/>
      <c r="J2776" s="4"/>
      <c r="K2776" s="4">
        <v>230</v>
      </c>
      <c r="L2776" s="4">
        <v>19</v>
      </c>
      <c r="M2776" s="4">
        <v>3</v>
      </c>
      <c r="N2776" s="4" t="s">
        <v>3</v>
      </c>
      <c r="O2776" s="4">
        <v>2</v>
      </c>
      <c r="P2776" s="4"/>
      <c r="Q2776" s="4"/>
      <c r="R2776" s="4"/>
      <c r="S2776" s="4"/>
      <c r="T2776" s="4"/>
      <c r="U2776" s="4"/>
      <c r="V2776" s="4"/>
      <c r="W2776" s="4"/>
    </row>
    <row r="2777" spans="1:23" x14ac:dyDescent="0.2">
      <c r="A2777" s="4">
        <v>50</v>
      </c>
      <c r="B2777" s="4">
        <v>0</v>
      </c>
      <c r="C2777" s="4">
        <v>0</v>
      </c>
      <c r="D2777" s="4">
        <v>1</v>
      </c>
      <c r="E2777" s="4">
        <v>206</v>
      </c>
      <c r="F2777" s="4">
        <f>ROUND(Source!T2756,O2777)</f>
        <v>0</v>
      </c>
      <c r="G2777" s="4" t="s">
        <v>112</v>
      </c>
      <c r="H2777" s="4" t="s">
        <v>113</v>
      </c>
      <c r="I2777" s="4"/>
      <c r="J2777" s="4"/>
      <c r="K2777" s="4">
        <v>206</v>
      </c>
      <c r="L2777" s="4">
        <v>20</v>
      </c>
      <c r="M2777" s="4">
        <v>3</v>
      </c>
      <c r="N2777" s="4" t="s">
        <v>3</v>
      </c>
      <c r="O2777" s="4">
        <v>2</v>
      </c>
      <c r="P2777" s="4"/>
      <c r="Q2777" s="4"/>
      <c r="R2777" s="4"/>
      <c r="S2777" s="4"/>
      <c r="T2777" s="4"/>
      <c r="U2777" s="4"/>
      <c r="V2777" s="4"/>
      <c r="W2777" s="4"/>
    </row>
    <row r="2778" spans="1:23" x14ac:dyDescent="0.2">
      <c r="A2778" s="4">
        <v>50</v>
      </c>
      <c r="B2778" s="4">
        <v>0</v>
      </c>
      <c r="C2778" s="4">
        <v>0</v>
      </c>
      <c r="D2778" s="4">
        <v>1</v>
      </c>
      <c r="E2778" s="4">
        <v>207</v>
      </c>
      <c r="F2778" s="4">
        <f>Source!U2756</f>
        <v>0</v>
      </c>
      <c r="G2778" s="4" t="s">
        <v>114</v>
      </c>
      <c r="H2778" s="4" t="s">
        <v>115</v>
      </c>
      <c r="I2778" s="4"/>
      <c r="J2778" s="4"/>
      <c r="K2778" s="4">
        <v>207</v>
      </c>
      <c r="L2778" s="4">
        <v>21</v>
      </c>
      <c r="M2778" s="4">
        <v>3</v>
      </c>
      <c r="N2778" s="4" t="s">
        <v>3</v>
      </c>
      <c r="O2778" s="4">
        <v>-1</v>
      </c>
      <c r="P2778" s="4"/>
      <c r="Q2778" s="4"/>
      <c r="R2778" s="4"/>
      <c r="S2778" s="4"/>
      <c r="T2778" s="4"/>
      <c r="U2778" s="4"/>
      <c r="V2778" s="4"/>
      <c r="W2778" s="4"/>
    </row>
    <row r="2779" spans="1:23" x14ac:dyDescent="0.2">
      <c r="A2779" s="4">
        <v>50</v>
      </c>
      <c r="B2779" s="4">
        <v>0</v>
      </c>
      <c r="C2779" s="4">
        <v>0</v>
      </c>
      <c r="D2779" s="4">
        <v>1</v>
      </c>
      <c r="E2779" s="4">
        <v>208</v>
      </c>
      <c r="F2779" s="4">
        <f>Source!V2756</f>
        <v>0</v>
      </c>
      <c r="G2779" s="4" t="s">
        <v>116</v>
      </c>
      <c r="H2779" s="4" t="s">
        <v>117</v>
      </c>
      <c r="I2779" s="4"/>
      <c r="J2779" s="4"/>
      <c r="K2779" s="4">
        <v>208</v>
      </c>
      <c r="L2779" s="4">
        <v>22</v>
      </c>
      <c r="M2779" s="4">
        <v>3</v>
      </c>
      <c r="N2779" s="4" t="s">
        <v>3</v>
      </c>
      <c r="O2779" s="4">
        <v>-1</v>
      </c>
      <c r="P2779" s="4"/>
      <c r="Q2779" s="4"/>
      <c r="R2779" s="4"/>
      <c r="S2779" s="4"/>
      <c r="T2779" s="4"/>
      <c r="U2779" s="4"/>
      <c r="V2779" s="4"/>
      <c r="W2779" s="4"/>
    </row>
    <row r="2780" spans="1:23" x14ac:dyDescent="0.2">
      <c r="A2780" s="4">
        <v>50</v>
      </c>
      <c r="B2780" s="4">
        <v>0</v>
      </c>
      <c r="C2780" s="4">
        <v>0</v>
      </c>
      <c r="D2780" s="4">
        <v>1</v>
      </c>
      <c r="E2780" s="4">
        <v>209</v>
      </c>
      <c r="F2780" s="4">
        <f>ROUND(Source!W2756,O2780)</f>
        <v>0</v>
      </c>
      <c r="G2780" s="4" t="s">
        <v>118</v>
      </c>
      <c r="H2780" s="4" t="s">
        <v>119</v>
      </c>
      <c r="I2780" s="4"/>
      <c r="J2780" s="4"/>
      <c r="K2780" s="4">
        <v>209</v>
      </c>
      <c r="L2780" s="4">
        <v>23</v>
      </c>
      <c r="M2780" s="4">
        <v>3</v>
      </c>
      <c r="N2780" s="4" t="s">
        <v>3</v>
      </c>
      <c r="O2780" s="4">
        <v>2</v>
      </c>
      <c r="P2780" s="4"/>
      <c r="Q2780" s="4"/>
      <c r="R2780" s="4"/>
      <c r="S2780" s="4"/>
      <c r="T2780" s="4"/>
      <c r="U2780" s="4"/>
      <c r="V2780" s="4"/>
      <c r="W2780" s="4"/>
    </row>
    <row r="2781" spans="1:23" x14ac:dyDescent="0.2">
      <c r="A2781" s="4">
        <v>50</v>
      </c>
      <c r="B2781" s="4">
        <v>0</v>
      </c>
      <c r="C2781" s="4">
        <v>0</v>
      </c>
      <c r="D2781" s="4">
        <v>1</v>
      </c>
      <c r="E2781" s="4">
        <v>233</v>
      </c>
      <c r="F2781" s="4">
        <f>ROUND(Source!BD2756,O2781)</f>
        <v>0</v>
      </c>
      <c r="G2781" s="4" t="s">
        <v>120</v>
      </c>
      <c r="H2781" s="4" t="s">
        <v>121</v>
      </c>
      <c r="I2781" s="4"/>
      <c r="J2781" s="4"/>
      <c r="K2781" s="4">
        <v>233</v>
      </c>
      <c r="L2781" s="4">
        <v>24</v>
      </c>
      <c r="M2781" s="4">
        <v>3</v>
      </c>
      <c r="N2781" s="4" t="s">
        <v>3</v>
      </c>
      <c r="O2781" s="4">
        <v>2</v>
      </c>
      <c r="P2781" s="4"/>
      <c r="Q2781" s="4"/>
      <c r="R2781" s="4"/>
      <c r="S2781" s="4"/>
      <c r="T2781" s="4"/>
      <c r="U2781" s="4"/>
      <c r="V2781" s="4"/>
      <c r="W2781" s="4"/>
    </row>
    <row r="2782" spans="1:23" x14ac:dyDescent="0.2">
      <c r="A2782" s="4">
        <v>50</v>
      </c>
      <c r="B2782" s="4">
        <v>0</v>
      </c>
      <c r="C2782" s="4">
        <v>0</v>
      </c>
      <c r="D2782" s="4">
        <v>1</v>
      </c>
      <c r="E2782" s="4">
        <v>210</v>
      </c>
      <c r="F2782" s="4">
        <f>ROUND(Source!X2756,O2782)</f>
        <v>0</v>
      </c>
      <c r="G2782" s="4" t="s">
        <v>122</v>
      </c>
      <c r="H2782" s="4" t="s">
        <v>123</v>
      </c>
      <c r="I2782" s="4"/>
      <c r="J2782" s="4"/>
      <c r="K2782" s="4">
        <v>210</v>
      </c>
      <c r="L2782" s="4">
        <v>25</v>
      </c>
      <c r="M2782" s="4">
        <v>3</v>
      </c>
      <c r="N2782" s="4" t="s">
        <v>3</v>
      </c>
      <c r="O2782" s="4">
        <v>2</v>
      </c>
      <c r="P2782" s="4"/>
      <c r="Q2782" s="4"/>
      <c r="R2782" s="4"/>
      <c r="S2782" s="4"/>
      <c r="T2782" s="4"/>
      <c r="U2782" s="4"/>
      <c r="V2782" s="4"/>
      <c r="W2782" s="4"/>
    </row>
    <row r="2783" spans="1:23" x14ac:dyDescent="0.2">
      <c r="A2783" s="4">
        <v>50</v>
      </c>
      <c r="B2783" s="4">
        <v>0</v>
      </c>
      <c r="C2783" s="4">
        <v>0</v>
      </c>
      <c r="D2783" s="4">
        <v>1</v>
      </c>
      <c r="E2783" s="4">
        <v>211</v>
      </c>
      <c r="F2783" s="4">
        <f>ROUND(Source!Y2756,O2783)</f>
        <v>0</v>
      </c>
      <c r="G2783" s="4" t="s">
        <v>124</v>
      </c>
      <c r="H2783" s="4" t="s">
        <v>125</v>
      </c>
      <c r="I2783" s="4"/>
      <c r="J2783" s="4"/>
      <c r="K2783" s="4">
        <v>211</v>
      </c>
      <c r="L2783" s="4">
        <v>26</v>
      </c>
      <c r="M2783" s="4">
        <v>3</v>
      </c>
      <c r="N2783" s="4" t="s">
        <v>3</v>
      </c>
      <c r="O2783" s="4">
        <v>2</v>
      </c>
      <c r="P2783" s="4"/>
      <c r="Q2783" s="4"/>
      <c r="R2783" s="4"/>
      <c r="S2783" s="4"/>
      <c r="T2783" s="4"/>
      <c r="U2783" s="4"/>
      <c r="V2783" s="4"/>
      <c r="W2783" s="4"/>
    </row>
    <row r="2784" spans="1:23" x14ac:dyDescent="0.2">
      <c r="A2784" s="4">
        <v>50</v>
      </c>
      <c r="B2784" s="4">
        <v>0</v>
      </c>
      <c r="C2784" s="4">
        <v>0</v>
      </c>
      <c r="D2784" s="4">
        <v>1</v>
      </c>
      <c r="E2784" s="4">
        <v>224</v>
      </c>
      <c r="F2784" s="4">
        <f>ROUND(Source!AR2756,O2784)</f>
        <v>0</v>
      </c>
      <c r="G2784" s="4" t="s">
        <v>126</v>
      </c>
      <c r="H2784" s="4" t="s">
        <v>127</v>
      </c>
      <c r="I2784" s="4"/>
      <c r="J2784" s="4"/>
      <c r="K2784" s="4">
        <v>224</v>
      </c>
      <c r="L2784" s="4">
        <v>27</v>
      </c>
      <c r="M2784" s="4">
        <v>3</v>
      </c>
      <c r="N2784" s="4" t="s">
        <v>3</v>
      </c>
      <c r="O2784" s="4">
        <v>2</v>
      </c>
      <c r="P2784" s="4"/>
      <c r="Q2784" s="4"/>
      <c r="R2784" s="4"/>
      <c r="S2784" s="4"/>
      <c r="T2784" s="4"/>
      <c r="U2784" s="4"/>
      <c r="V2784" s="4"/>
      <c r="W2784" s="4"/>
    </row>
    <row r="2786" spans="1:245" x14ac:dyDescent="0.2">
      <c r="A2786" s="1">
        <v>5</v>
      </c>
      <c r="B2786" s="1">
        <v>1</v>
      </c>
      <c r="C2786" s="1"/>
      <c r="D2786" s="1">
        <f>ROW(A2802)</f>
        <v>2802</v>
      </c>
      <c r="E2786" s="1"/>
      <c r="F2786" s="1" t="s">
        <v>15</v>
      </c>
      <c r="G2786" s="1" t="s">
        <v>463</v>
      </c>
      <c r="H2786" s="1" t="s">
        <v>3</v>
      </c>
      <c r="I2786" s="1">
        <v>0</v>
      </c>
      <c r="J2786" s="1"/>
      <c r="K2786" s="1">
        <v>0</v>
      </c>
      <c r="L2786" s="1"/>
      <c r="M2786" s="1"/>
      <c r="N2786" s="1"/>
      <c r="O2786" s="1"/>
      <c r="P2786" s="1"/>
      <c r="Q2786" s="1"/>
      <c r="R2786" s="1"/>
      <c r="S2786" s="1"/>
      <c r="T2786" s="1"/>
      <c r="U2786" s="1" t="s">
        <v>3</v>
      </c>
      <c r="V2786" s="1">
        <v>0</v>
      </c>
      <c r="W2786" s="1"/>
      <c r="X2786" s="1"/>
      <c r="Y2786" s="1"/>
      <c r="Z2786" s="1"/>
      <c r="AA2786" s="1"/>
      <c r="AB2786" s="1" t="s">
        <v>3</v>
      </c>
      <c r="AC2786" s="1" t="s">
        <v>3</v>
      </c>
      <c r="AD2786" s="1" t="s">
        <v>3</v>
      </c>
      <c r="AE2786" s="1" t="s">
        <v>3</v>
      </c>
      <c r="AF2786" s="1" t="s">
        <v>3</v>
      </c>
      <c r="AG2786" s="1" t="s">
        <v>3</v>
      </c>
      <c r="AH2786" s="1"/>
      <c r="AI2786" s="1"/>
      <c r="AJ2786" s="1"/>
      <c r="AK2786" s="1"/>
      <c r="AL2786" s="1"/>
      <c r="AM2786" s="1"/>
      <c r="AN2786" s="1"/>
      <c r="AO2786" s="1"/>
      <c r="AP2786" s="1" t="s">
        <v>3</v>
      </c>
      <c r="AQ2786" s="1" t="s">
        <v>3</v>
      </c>
      <c r="AR2786" s="1" t="s">
        <v>3</v>
      </c>
      <c r="AS2786" s="1"/>
      <c r="AT2786" s="1"/>
      <c r="AU2786" s="1"/>
      <c r="AV2786" s="1"/>
      <c r="AW2786" s="1"/>
      <c r="AX2786" s="1"/>
      <c r="AY2786" s="1"/>
      <c r="AZ2786" s="1" t="s">
        <v>3</v>
      </c>
      <c r="BA2786" s="1"/>
      <c r="BB2786" s="1" t="s">
        <v>3</v>
      </c>
      <c r="BC2786" s="1" t="s">
        <v>3</v>
      </c>
      <c r="BD2786" s="1" t="s">
        <v>3</v>
      </c>
      <c r="BE2786" s="1" t="s">
        <v>3</v>
      </c>
      <c r="BF2786" s="1" t="s">
        <v>3</v>
      </c>
      <c r="BG2786" s="1" t="s">
        <v>3</v>
      </c>
      <c r="BH2786" s="1" t="s">
        <v>3</v>
      </c>
      <c r="BI2786" s="1" t="s">
        <v>3</v>
      </c>
      <c r="BJ2786" s="1" t="s">
        <v>3</v>
      </c>
      <c r="BK2786" s="1" t="s">
        <v>3</v>
      </c>
      <c r="BL2786" s="1" t="s">
        <v>3</v>
      </c>
      <c r="BM2786" s="1" t="s">
        <v>3</v>
      </c>
      <c r="BN2786" s="1" t="s">
        <v>3</v>
      </c>
      <c r="BO2786" s="1" t="s">
        <v>3</v>
      </c>
      <c r="BP2786" s="1" t="s">
        <v>3</v>
      </c>
      <c r="BQ2786" s="1"/>
      <c r="BR2786" s="1"/>
      <c r="BS2786" s="1"/>
      <c r="BT2786" s="1"/>
      <c r="BU2786" s="1"/>
      <c r="BV2786" s="1"/>
      <c r="BW2786" s="1"/>
      <c r="BX2786" s="1">
        <v>0</v>
      </c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>
        <v>0</v>
      </c>
    </row>
    <row r="2788" spans="1:245" x14ac:dyDescent="0.2">
      <c r="A2788" s="2">
        <v>52</v>
      </c>
      <c r="B2788" s="2">
        <f t="shared" ref="B2788:G2788" si="2214">B2802</f>
        <v>1</v>
      </c>
      <c r="C2788" s="2">
        <f t="shared" si="2214"/>
        <v>5</v>
      </c>
      <c r="D2788" s="2">
        <f t="shared" si="2214"/>
        <v>2786</v>
      </c>
      <c r="E2788" s="2">
        <f t="shared" si="2214"/>
        <v>0</v>
      </c>
      <c r="F2788" s="2" t="str">
        <f t="shared" si="2214"/>
        <v>Новый подраздел</v>
      </c>
      <c r="G2788" s="2" t="str">
        <f t="shared" si="2214"/>
        <v>Восстановление газона</v>
      </c>
      <c r="H2788" s="2"/>
      <c r="I2788" s="2"/>
      <c r="J2788" s="2"/>
      <c r="K2788" s="2"/>
      <c r="L2788" s="2"/>
      <c r="M2788" s="2"/>
      <c r="N2788" s="2"/>
      <c r="O2788" s="2">
        <f t="shared" ref="O2788:AT2788" si="2215">O2802</f>
        <v>0</v>
      </c>
      <c r="P2788" s="2">
        <f t="shared" si="2215"/>
        <v>0</v>
      </c>
      <c r="Q2788" s="2">
        <f t="shared" si="2215"/>
        <v>0</v>
      </c>
      <c r="R2788" s="2">
        <f t="shared" si="2215"/>
        <v>0</v>
      </c>
      <c r="S2788" s="2">
        <f t="shared" si="2215"/>
        <v>0</v>
      </c>
      <c r="T2788" s="2">
        <f t="shared" si="2215"/>
        <v>0</v>
      </c>
      <c r="U2788" s="2">
        <f t="shared" si="2215"/>
        <v>0</v>
      </c>
      <c r="V2788" s="2">
        <f t="shared" si="2215"/>
        <v>0</v>
      </c>
      <c r="W2788" s="2">
        <f t="shared" si="2215"/>
        <v>0</v>
      </c>
      <c r="X2788" s="2">
        <f t="shared" si="2215"/>
        <v>0</v>
      </c>
      <c r="Y2788" s="2">
        <f t="shared" si="2215"/>
        <v>0</v>
      </c>
      <c r="Z2788" s="2">
        <f t="shared" si="2215"/>
        <v>0</v>
      </c>
      <c r="AA2788" s="2">
        <f t="shared" si="2215"/>
        <v>0</v>
      </c>
      <c r="AB2788" s="2">
        <f t="shared" si="2215"/>
        <v>0</v>
      </c>
      <c r="AC2788" s="2">
        <f t="shared" si="2215"/>
        <v>0</v>
      </c>
      <c r="AD2788" s="2">
        <f t="shared" si="2215"/>
        <v>0</v>
      </c>
      <c r="AE2788" s="2">
        <f t="shared" si="2215"/>
        <v>0</v>
      </c>
      <c r="AF2788" s="2">
        <f t="shared" si="2215"/>
        <v>0</v>
      </c>
      <c r="AG2788" s="2">
        <f t="shared" si="2215"/>
        <v>0</v>
      </c>
      <c r="AH2788" s="2">
        <f t="shared" si="2215"/>
        <v>0</v>
      </c>
      <c r="AI2788" s="2">
        <f t="shared" si="2215"/>
        <v>0</v>
      </c>
      <c r="AJ2788" s="2">
        <f t="shared" si="2215"/>
        <v>0</v>
      </c>
      <c r="AK2788" s="2">
        <f t="shared" si="2215"/>
        <v>0</v>
      </c>
      <c r="AL2788" s="2">
        <f t="shared" si="2215"/>
        <v>0</v>
      </c>
      <c r="AM2788" s="2">
        <f t="shared" si="2215"/>
        <v>0</v>
      </c>
      <c r="AN2788" s="2">
        <f t="shared" si="2215"/>
        <v>0</v>
      </c>
      <c r="AO2788" s="2">
        <f t="shared" si="2215"/>
        <v>0</v>
      </c>
      <c r="AP2788" s="2">
        <f t="shared" si="2215"/>
        <v>0</v>
      </c>
      <c r="AQ2788" s="2">
        <f t="shared" si="2215"/>
        <v>0</v>
      </c>
      <c r="AR2788" s="2">
        <f t="shared" si="2215"/>
        <v>0</v>
      </c>
      <c r="AS2788" s="2">
        <f t="shared" si="2215"/>
        <v>0</v>
      </c>
      <c r="AT2788" s="2">
        <f t="shared" si="2215"/>
        <v>0</v>
      </c>
      <c r="AU2788" s="2">
        <f t="shared" ref="AU2788:BZ2788" si="2216">AU2802</f>
        <v>0</v>
      </c>
      <c r="AV2788" s="2">
        <f t="shared" si="2216"/>
        <v>0</v>
      </c>
      <c r="AW2788" s="2">
        <f t="shared" si="2216"/>
        <v>0</v>
      </c>
      <c r="AX2788" s="2">
        <f t="shared" si="2216"/>
        <v>0</v>
      </c>
      <c r="AY2788" s="2">
        <f t="shared" si="2216"/>
        <v>0</v>
      </c>
      <c r="AZ2788" s="2">
        <f t="shared" si="2216"/>
        <v>0</v>
      </c>
      <c r="BA2788" s="2">
        <f t="shared" si="2216"/>
        <v>0</v>
      </c>
      <c r="BB2788" s="2">
        <f t="shared" si="2216"/>
        <v>0</v>
      </c>
      <c r="BC2788" s="2">
        <f t="shared" si="2216"/>
        <v>0</v>
      </c>
      <c r="BD2788" s="2">
        <f t="shared" si="2216"/>
        <v>0</v>
      </c>
      <c r="BE2788" s="2">
        <f t="shared" si="2216"/>
        <v>0</v>
      </c>
      <c r="BF2788" s="2">
        <f t="shared" si="2216"/>
        <v>0</v>
      </c>
      <c r="BG2788" s="2">
        <f t="shared" si="2216"/>
        <v>0</v>
      </c>
      <c r="BH2788" s="2">
        <f t="shared" si="2216"/>
        <v>0</v>
      </c>
      <c r="BI2788" s="2">
        <f t="shared" si="2216"/>
        <v>0</v>
      </c>
      <c r="BJ2788" s="2">
        <f t="shared" si="2216"/>
        <v>0</v>
      </c>
      <c r="BK2788" s="2">
        <f t="shared" si="2216"/>
        <v>0</v>
      </c>
      <c r="BL2788" s="2">
        <f t="shared" si="2216"/>
        <v>0</v>
      </c>
      <c r="BM2788" s="2">
        <f t="shared" si="2216"/>
        <v>0</v>
      </c>
      <c r="BN2788" s="2">
        <f t="shared" si="2216"/>
        <v>0</v>
      </c>
      <c r="BO2788" s="2">
        <f t="shared" si="2216"/>
        <v>0</v>
      </c>
      <c r="BP2788" s="2">
        <f t="shared" si="2216"/>
        <v>0</v>
      </c>
      <c r="BQ2788" s="2">
        <f t="shared" si="2216"/>
        <v>0</v>
      </c>
      <c r="BR2788" s="2">
        <f t="shared" si="2216"/>
        <v>0</v>
      </c>
      <c r="BS2788" s="2">
        <f t="shared" si="2216"/>
        <v>0</v>
      </c>
      <c r="BT2788" s="2">
        <f t="shared" si="2216"/>
        <v>0</v>
      </c>
      <c r="BU2788" s="2">
        <f t="shared" si="2216"/>
        <v>0</v>
      </c>
      <c r="BV2788" s="2">
        <f t="shared" si="2216"/>
        <v>0</v>
      </c>
      <c r="BW2788" s="2">
        <f t="shared" si="2216"/>
        <v>0</v>
      </c>
      <c r="BX2788" s="2">
        <f t="shared" si="2216"/>
        <v>0</v>
      </c>
      <c r="BY2788" s="2">
        <f t="shared" si="2216"/>
        <v>0</v>
      </c>
      <c r="BZ2788" s="2">
        <f t="shared" si="2216"/>
        <v>0</v>
      </c>
      <c r="CA2788" s="2">
        <f t="shared" ref="CA2788:DF2788" si="2217">CA2802</f>
        <v>0</v>
      </c>
      <c r="CB2788" s="2">
        <f t="shared" si="2217"/>
        <v>0</v>
      </c>
      <c r="CC2788" s="2">
        <f t="shared" si="2217"/>
        <v>0</v>
      </c>
      <c r="CD2788" s="2">
        <f t="shared" si="2217"/>
        <v>0</v>
      </c>
      <c r="CE2788" s="2">
        <f t="shared" si="2217"/>
        <v>0</v>
      </c>
      <c r="CF2788" s="2">
        <f t="shared" si="2217"/>
        <v>0</v>
      </c>
      <c r="CG2788" s="2">
        <f t="shared" si="2217"/>
        <v>0</v>
      </c>
      <c r="CH2788" s="2">
        <f t="shared" si="2217"/>
        <v>0</v>
      </c>
      <c r="CI2788" s="2">
        <f t="shared" si="2217"/>
        <v>0</v>
      </c>
      <c r="CJ2788" s="2">
        <f t="shared" si="2217"/>
        <v>0</v>
      </c>
      <c r="CK2788" s="2">
        <f t="shared" si="2217"/>
        <v>0</v>
      </c>
      <c r="CL2788" s="2">
        <f t="shared" si="2217"/>
        <v>0</v>
      </c>
      <c r="CM2788" s="2">
        <f t="shared" si="2217"/>
        <v>0</v>
      </c>
      <c r="CN2788" s="2">
        <f t="shared" si="2217"/>
        <v>0</v>
      </c>
      <c r="CO2788" s="2">
        <f t="shared" si="2217"/>
        <v>0</v>
      </c>
      <c r="CP2788" s="2">
        <f t="shared" si="2217"/>
        <v>0</v>
      </c>
      <c r="CQ2788" s="2">
        <f t="shared" si="2217"/>
        <v>0</v>
      </c>
      <c r="CR2788" s="2">
        <f t="shared" si="2217"/>
        <v>0</v>
      </c>
      <c r="CS2788" s="2">
        <f t="shared" si="2217"/>
        <v>0</v>
      </c>
      <c r="CT2788" s="2">
        <f t="shared" si="2217"/>
        <v>0</v>
      </c>
      <c r="CU2788" s="2">
        <f t="shared" si="2217"/>
        <v>0</v>
      </c>
      <c r="CV2788" s="2">
        <f t="shared" si="2217"/>
        <v>0</v>
      </c>
      <c r="CW2788" s="2">
        <f t="shared" si="2217"/>
        <v>0</v>
      </c>
      <c r="CX2788" s="2">
        <f t="shared" si="2217"/>
        <v>0</v>
      </c>
      <c r="CY2788" s="2">
        <f t="shared" si="2217"/>
        <v>0</v>
      </c>
      <c r="CZ2788" s="2">
        <f t="shared" si="2217"/>
        <v>0</v>
      </c>
      <c r="DA2788" s="2">
        <f t="shared" si="2217"/>
        <v>0</v>
      </c>
      <c r="DB2788" s="2">
        <f t="shared" si="2217"/>
        <v>0</v>
      </c>
      <c r="DC2788" s="2">
        <f t="shared" si="2217"/>
        <v>0</v>
      </c>
      <c r="DD2788" s="2">
        <f t="shared" si="2217"/>
        <v>0</v>
      </c>
      <c r="DE2788" s="2">
        <f t="shared" si="2217"/>
        <v>0</v>
      </c>
      <c r="DF2788" s="2">
        <f t="shared" si="2217"/>
        <v>0</v>
      </c>
      <c r="DG2788" s="3">
        <f t="shared" ref="DG2788:EL2788" si="2218">DG2802</f>
        <v>0</v>
      </c>
      <c r="DH2788" s="3">
        <f t="shared" si="2218"/>
        <v>0</v>
      </c>
      <c r="DI2788" s="3">
        <f t="shared" si="2218"/>
        <v>0</v>
      </c>
      <c r="DJ2788" s="3">
        <f t="shared" si="2218"/>
        <v>0</v>
      </c>
      <c r="DK2788" s="3">
        <f t="shared" si="2218"/>
        <v>0</v>
      </c>
      <c r="DL2788" s="3">
        <f t="shared" si="2218"/>
        <v>0</v>
      </c>
      <c r="DM2788" s="3">
        <f t="shared" si="2218"/>
        <v>0</v>
      </c>
      <c r="DN2788" s="3">
        <f t="shared" si="2218"/>
        <v>0</v>
      </c>
      <c r="DO2788" s="3">
        <f t="shared" si="2218"/>
        <v>0</v>
      </c>
      <c r="DP2788" s="3">
        <f t="shared" si="2218"/>
        <v>0</v>
      </c>
      <c r="DQ2788" s="3">
        <f t="shared" si="2218"/>
        <v>0</v>
      </c>
      <c r="DR2788" s="3">
        <f t="shared" si="2218"/>
        <v>0</v>
      </c>
      <c r="DS2788" s="3">
        <f t="shared" si="2218"/>
        <v>0</v>
      </c>
      <c r="DT2788" s="3">
        <f t="shared" si="2218"/>
        <v>0</v>
      </c>
      <c r="DU2788" s="3">
        <f t="shared" si="2218"/>
        <v>0</v>
      </c>
      <c r="DV2788" s="3">
        <f t="shared" si="2218"/>
        <v>0</v>
      </c>
      <c r="DW2788" s="3">
        <f t="shared" si="2218"/>
        <v>0</v>
      </c>
      <c r="DX2788" s="3">
        <f t="shared" si="2218"/>
        <v>0</v>
      </c>
      <c r="DY2788" s="3">
        <f t="shared" si="2218"/>
        <v>0</v>
      </c>
      <c r="DZ2788" s="3">
        <f t="shared" si="2218"/>
        <v>0</v>
      </c>
      <c r="EA2788" s="3">
        <f t="shared" si="2218"/>
        <v>0</v>
      </c>
      <c r="EB2788" s="3">
        <f t="shared" si="2218"/>
        <v>0</v>
      </c>
      <c r="EC2788" s="3">
        <f t="shared" si="2218"/>
        <v>0</v>
      </c>
      <c r="ED2788" s="3">
        <f t="shared" si="2218"/>
        <v>0</v>
      </c>
      <c r="EE2788" s="3">
        <f t="shared" si="2218"/>
        <v>0</v>
      </c>
      <c r="EF2788" s="3">
        <f t="shared" si="2218"/>
        <v>0</v>
      </c>
      <c r="EG2788" s="3">
        <f t="shared" si="2218"/>
        <v>0</v>
      </c>
      <c r="EH2788" s="3">
        <f t="shared" si="2218"/>
        <v>0</v>
      </c>
      <c r="EI2788" s="3">
        <f t="shared" si="2218"/>
        <v>0</v>
      </c>
      <c r="EJ2788" s="3">
        <f t="shared" si="2218"/>
        <v>0</v>
      </c>
      <c r="EK2788" s="3">
        <f t="shared" si="2218"/>
        <v>0</v>
      </c>
      <c r="EL2788" s="3">
        <f t="shared" si="2218"/>
        <v>0</v>
      </c>
      <c r="EM2788" s="3">
        <f t="shared" ref="EM2788:FR2788" si="2219">EM2802</f>
        <v>0</v>
      </c>
      <c r="EN2788" s="3">
        <f t="shared" si="2219"/>
        <v>0</v>
      </c>
      <c r="EO2788" s="3">
        <f t="shared" si="2219"/>
        <v>0</v>
      </c>
      <c r="EP2788" s="3">
        <f t="shared" si="2219"/>
        <v>0</v>
      </c>
      <c r="EQ2788" s="3">
        <f t="shared" si="2219"/>
        <v>0</v>
      </c>
      <c r="ER2788" s="3">
        <f t="shared" si="2219"/>
        <v>0</v>
      </c>
      <c r="ES2788" s="3">
        <f t="shared" si="2219"/>
        <v>0</v>
      </c>
      <c r="ET2788" s="3">
        <f t="shared" si="2219"/>
        <v>0</v>
      </c>
      <c r="EU2788" s="3">
        <f t="shared" si="2219"/>
        <v>0</v>
      </c>
      <c r="EV2788" s="3">
        <f t="shared" si="2219"/>
        <v>0</v>
      </c>
      <c r="EW2788" s="3">
        <f t="shared" si="2219"/>
        <v>0</v>
      </c>
      <c r="EX2788" s="3">
        <f t="shared" si="2219"/>
        <v>0</v>
      </c>
      <c r="EY2788" s="3">
        <f t="shared" si="2219"/>
        <v>0</v>
      </c>
      <c r="EZ2788" s="3">
        <f t="shared" si="2219"/>
        <v>0</v>
      </c>
      <c r="FA2788" s="3">
        <f t="shared" si="2219"/>
        <v>0</v>
      </c>
      <c r="FB2788" s="3">
        <f t="shared" si="2219"/>
        <v>0</v>
      </c>
      <c r="FC2788" s="3">
        <f t="shared" si="2219"/>
        <v>0</v>
      </c>
      <c r="FD2788" s="3">
        <f t="shared" si="2219"/>
        <v>0</v>
      </c>
      <c r="FE2788" s="3">
        <f t="shared" si="2219"/>
        <v>0</v>
      </c>
      <c r="FF2788" s="3">
        <f t="shared" si="2219"/>
        <v>0</v>
      </c>
      <c r="FG2788" s="3">
        <f t="shared" si="2219"/>
        <v>0</v>
      </c>
      <c r="FH2788" s="3">
        <f t="shared" si="2219"/>
        <v>0</v>
      </c>
      <c r="FI2788" s="3">
        <f t="shared" si="2219"/>
        <v>0</v>
      </c>
      <c r="FJ2788" s="3">
        <f t="shared" si="2219"/>
        <v>0</v>
      </c>
      <c r="FK2788" s="3">
        <f t="shared" si="2219"/>
        <v>0</v>
      </c>
      <c r="FL2788" s="3">
        <f t="shared" si="2219"/>
        <v>0</v>
      </c>
      <c r="FM2788" s="3">
        <f t="shared" si="2219"/>
        <v>0</v>
      </c>
      <c r="FN2788" s="3">
        <f t="shared" si="2219"/>
        <v>0</v>
      </c>
      <c r="FO2788" s="3">
        <f t="shared" si="2219"/>
        <v>0</v>
      </c>
      <c r="FP2788" s="3">
        <f t="shared" si="2219"/>
        <v>0</v>
      </c>
      <c r="FQ2788" s="3">
        <f t="shared" si="2219"/>
        <v>0</v>
      </c>
      <c r="FR2788" s="3">
        <f t="shared" si="2219"/>
        <v>0</v>
      </c>
      <c r="FS2788" s="3">
        <f t="shared" ref="FS2788:GX2788" si="2220">FS2802</f>
        <v>0</v>
      </c>
      <c r="FT2788" s="3">
        <f t="shared" si="2220"/>
        <v>0</v>
      </c>
      <c r="FU2788" s="3">
        <f t="shared" si="2220"/>
        <v>0</v>
      </c>
      <c r="FV2788" s="3">
        <f t="shared" si="2220"/>
        <v>0</v>
      </c>
      <c r="FW2788" s="3">
        <f t="shared" si="2220"/>
        <v>0</v>
      </c>
      <c r="FX2788" s="3">
        <f t="shared" si="2220"/>
        <v>0</v>
      </c>
      <c r="FY2788" s="3">
        <f t="shared" si="2220"/>
        <v>0</v>
      </c>
      <c r="FZ2788" s="3">
        <f t="shared" si="2220"/>
        <v>0</v>
      </c>
      <c r="GA2788" s="3">
        <f t="shared" si="2220"/>
        <v>0</v>
      </c>
      <c r="GB2788" s="3">
        <f t="shared" si="2220"/>
        <v>0</v>
      </c>
      <c r="GC2788" s="3">
        <f t="shared" si="2220"/>
        <v>0</v>
      </c>
      <c r="GD2788" s="3">
        <f t="shared" si="2220"/>
        <v>0</v>
      </c>
      <c r="GE2788" s="3">
        <f t="shared" si="2220"/>
        <v>0</v>
      </c>
      <c r="GF2788" s="3">
        <f t="shared" si="2220"/>
        <v>0</v>
      </c>
      <c r="GG2788" s="3">
        <f t="shared" si="2220"/>
        <v>0</v>
      </c>
      <c r="GH2788" s="3">
        <f t="shared" si="2220"/>
        <v>0</v>
      </c>
      <c r="GI2788" s="3">
        <f t="shared" si="2220"/>
        <v>0</v>
      </c>
      <c r="GJ2788" s="3">
        <f t="shared" si="2220"/>
        <v>0</v>
      </c>
      <c r="GK2788" s="3">
        <f t="shared" si="2220"/>
        <v>0</v>
      </c>
      <c r="GL2788" s="3">
        <f t="shared" si="2220"/>
        <v>0</v>
      </c>
      <c r="GM2788" s="3">
        <f t="shared" si="2220"/>
        <v>0</v>
      </c>
      <c r="GN2788" s="3">
        <f t="shared" si="2220"/>
        <v>0</v>
      </c>
      <c r="GO2788" s="3">
        <f t="shared" si="2220"/>
        <v>0</v>
      </c>
      <c r="GP2788" s="3">
        <f t="shared" si="2220"/>
        <v>0</v>
      </c>
      <c r="GQ2788" s="3">
        <f t="shared" si="2220"/>
        <v>0</v>
      </c>
      <c r="GR2788" s="3">
        <f t="shared" si="2220"/>
        <v>0</v>
      </c>
      <c r="GS2788" s="3">
        <f t="shared" si="2220"/>
        <v>0</v>
      </c>
      <c r="GT2788" s="3">
        <f t="shared" si="2220"/>
        <v>0</v>
      </c>
      <c r="GU2788" s="3">
        <f t="shared" si="2220"/>
        <v>0</v>
      </c>
      <c r="GV2788" s="3">
        <f t="shared" si="2220"/>
        <v>0</v>
      </c>
      <c r="GW2788" s="3">
        <f t="shared" si="2220"/>
        <v>0</v>
      </c>
      <c r="GX2788" s="3">
        <f t="shared" si="2220"/>
        <v>0</v>
      </c>
    </row>
    <row r="2790" spans="1:245" x14ac:dyDescent="0.2">
      <c r="A2790">
        <v>17</v>
      </c>
      <c r="B2790">
        <v>1</v>
      </c>
      <c r="C2790">
        <f>ROW(SmtRes!A919)</f>
        <v>919</v>
      </c>
      <c r="D2790">
        <f>ROW(EtalonRes!A886)</f>
        <v>886</v>
      </c>
      <c r="E2790" t="s">
        <v>33</v>
      </c>
      <c r="F2790" t="s">
        <v>430</v>
      </c>
      <c r="G2790" t="s">
        <v>431</v>
      </c>
      <c r="H2790" t="s">
        <v>132</v>
      </c>
      <c r="I2790">
        <v>0</v>
      </c>
      <c r="J2790">
        <v>0</v>
      </c>
      <c r="O2790">
        <f t="shared" ref="O2790:O2800" si="2221">ROUND(CP2790,2)</f>
        <v>0</v>
      </c>
      <c r="P2790">
        <f t="shared" ref="P2790:P2800" si="2222">ROUND(CQ2790*I2790,2)</f>
        <v>0</v>
      </c>
      <c r="Q2790">
        <f t="shared" ref="Q2790:Q2800" si="2223">ROUND(CR2790*I2790,2)</f>
        <v>0</v>
      </c>
      <c r="R2790">
        <f t="shared" ref="R2790:R2800" si="2224">ROUND(CS2790*I2790,2)</f>
        <v>0</v>
      </c>
      <c r="S2790">
        <f t="shared" ref="S2790:S2800" si="2225">ROUND(CT2790*I2790,2)</f>
        <v>0</v>
      </c>
      <c r="T2790">
        <f t="shared" ref="T2790:T2800" si="2226">ROUND(CU2790*I2790,2)</f>
        <v>0</v>
      </c>
      <c r="U2790">
        <f t="shared" ref="U2790:U2800" si="2227">CV2790*I2790</f>
        <v>0</v>
      </c>
      <c r="V2790">
        <f t="shared" ref="V2790:V2800" si="2228">CW2790*I2790</f>
        <v>0</v>
      </c>
      <c r="W2790">
        <f t="shared" ref="W2790:W2800" si="2229">ROUND(CX2790*I2790,2)</f>
        <v>0</v>
      </c>
      <c r="X2790">
        <f t="shared" ref="X2790:X2800" si="2230">ROUND(CY2790,2)</f>
        <v>0</v>
      </c>
      <c r="Y2790">
        <f t="shared" ref="Y2790:Y2800" si="2231">ROUND(CZ2790,2)</f>
        <v>0</v>
      </c>
      <c r="AA2790">
        <v>52421674</v>
      </c>
      <c r="AB2790">
        <f t="shared" ref="AB2790:AB2800" si="2232">ROUND((AC2790+AD2790+AF2790),6)</f>
        <v>9066.39</v>
      </c>
      <c r="AC2790">
        <f t="shared" ref="AC2790:AC2800" si="2233">ROUND((ES2790),6)</f>
        <v>0</v>
      </c>
      <c r="AD2790">
        <f>ROUND((((ET2790)-(EU2790))+AE2790),6)</f>
        <v>8779.01</v>
      </c>
      <c r="AE2790">
        <f t="shared" ref="AE2790:AF2794" si="2234">ROUND((EU2790),6)</f>
        <v>3433.88</v>
      </c>
      <c r="AF2790">
        <f t="shared" si="2234"/>
        <v>287.38</v>
      </c>
      <c r="AG2790">
        <f t="shared" ref="AG2790:AG2800" si="2235">ROUND((AP2790),6)</f>
        <v>0</v>
      </c>
      <c r="AH2790">
        <f t="shared" ref="AH2790:AI2794" si="2236">(EW2790)</f>
        <v>1.59</v>
      </c>
      <c r="AI2790">
        <f t="shared" si="2236"/>
        <v>0</v>
      </c>
      <c r="AJ2790">
        <f t="shared" ref="AJ2790:AJ2800" si="2237">(AS2790)</f>
        <v>0</v>
      </c>
      <c r="AK2790">
        <v>9066.39</v>
      </c>
      <c r="AL2790">
        <v>0</v>
      </c>
      <c r="AM2790">
        <v>8779.01</v>
      </c>
      <c r="AN2790">
        <v>3433.88</v>
      </c>
      <c r="AO2790">
        <v>287.38</v>
      </c>
      <c r="AP2790">
        <v>0</v>
      </c>
      <c r="AQ2790">
        <v>1.59</v>
      </c>
      <c r="AR2790">
        <v>0</v>
      </c>
      <c r="AS2790">
        <v>0</v>
      </c>
      <c r="AT2790">
        <v>70</v>
      </c>
      <c r="AU2790">
        <v>10</v>
      </c>
      <c r="AV2790">
        <v>1</v>
      </c>
      <c r="AW2790">
        <v>1</v>
      </c>
      <c r="AZ2790">
        <v>1</v>
      </c>
      <c r="BA2790">
        <v>1</v>
      </c>
      <c r="BB2790">
        <v>1</v>
      </c>
      <c r="BC2790">
        <v>1</v>
      </c>
      <c r="BD2790" t="s">
        <v>3</v>
      </c>
      <c r="BE2790" t="s">
        <v>3</v>
      </c>
      <c r="BF2790" t="s">
        <v>3</v>
      </c>
      <c r="BG2790" t="s">
        <v>3</v>
      </c>
      <c r="BH2790">
        <v>0</v>
      </c>
      <c r="BI2790">
        <v>4</v>
      </c>
      <c r="BJ2790" t="s">
        <v>432</v>
      </c>
      <c r="BM2790">
        <v>0</v>
      </c>
      <c r="BN2790">
        <v>0</v>
      </c>
      <c r="BO2790" t="s">
        <v>3</v>
      </c>
      <c r="BP2790">
        <v>0</v>
      </c>
      <c r="BQ2790">
        <v>1</v>
      </c>
      <c r="BR2790">
        <v>0</v>
      </c>
      <c r="BS2790">
        <v>1</v>
      </c>
      <c r="BT2790">
        <v>1</v>
      </c>
      <c r="BU2790">
        <v>1</v>
      </c>
      <c r="BV2790">
        <v>1</v>
      </c>
      <c r="BW2790">
        <v>1</v>
      </c>
      <c r="BX2790">
        <v>1</v>
      </c>
      <c r="BY2790" t="s">
        <v>3</v>
      </c>
      <c r="BZ2790">
        <v>70</v>
      </c>
      <c r="CA2790">
        <v>10</v>
      </c>
      <c r="CE2790">
        <v>0</v>
      </c>
      <c r="CF2790">
        <v>0</v>
      </c>
      <c r="CG2790">
        <v>0</v>
      </c>
      <c r="CM2790">
        <v>0</v>
      </c>
      <c r="CN2790" t="s">
        <v>3</v>
      </c>
      <c r="CO2790">
        <v>0</v>
      </c>
      <c r="CP2790">
        <f t="shared" ref="CP2790:CP2800" si="2238">(P2790+Q2790+S2790)</f>
        <v>0</v>
      </c>
      <c r="CQ2790">
        <f t="shared" ref="CQ2790:CQ2800" si="2239">(AC2790*BC2790*AW2790)</f>
        <v>0</v>
      </c>
      <c r="CR2790">
        <f>((((ET2790)*BB2790-(EU2790)*BS2790)+AE2790*BS2790)*AV2790)</f>
        <v>8779.01</v>
      </c>
      <c r="CS2790">
        <f t="shared" ref="CS2790:CS2800" si="2240">(AE2790*BS2790*AV2790)</f>
        <v>3433.88</v>
      </c>
      <c r="CT2790">
        <f t="shared" ref="CT2790:CT2800" si="2241">(AF2790*BA2790*AV2790)</f>
        <v>287.38</v>
      </c>
      <c r="CU2790">
        <f t="shared" ref="CU2790:CU2800" si="2242">AG2790</f>
        <v>0</v>
      </c>
      <c r="CV2790">
        <f t="shared" ref="CV2790:CV2800" si="2243">(AH2790*AV2790)</f>
        <v>1.59</v>
      </c>
      <c r="CW2790">
        <f t="shared" ref="CW2790:CW2800" si="2244">AI2790</f>
        <v>0</v>
      </c>
      <c r="CX2790">
        <f t="shared" ref="CX2790:CX2800" si="2245">AJ2790</f>
        <v>0</v>
      </c>
      <c r="CY2790">
        <f t="shared" ref="CY2790:CY2800" si="2246">((S2790*BZ2790)/100)</f>
        <v>0</v>
      </c>
      <c r="CZ2790">
        <f t="shared" ref="CZ2790:CZ2800" si="2247">((S2790*CA2790)/100)</f>
        <v>0</v>
      </c>
      <c r="DC2790" t="s">
        <v>3</v>
      </c>
      <c r="DD2790" t="s">
        <v>3</v>
      </c>
      <c r="DE2790" t="s">
        <v>3</v>
      </c>
      <c r="DF2790" t="s">
        <v>3</v>
      </c>
      <c r="DG2790" t="s">
        <v>3</v>
      </c>
      <c r="DH2790" t="s">
        <v>3</v>
      </c>
      <c r="DI2790" t="s">
        <v>3</v>
      </c>
      <c r="DJ2790" t="s">
        <v>3</v>
      </c>
      <c r="DK2790" t="s">
        <v>3</v>
      </c>
      <c r="DL2790" t="s">
        <v>3</v>
      </c>
      <c r="DM2790" t="s">
        <v>3</v>
      </c>
      <c r="DN2790">
        <v>0</v>
      </c>
      <c r="DO2790">
        <v>0</v>
      </c>
      <c r="DP2790">
        <v>1</v>
      </c>
      <c r="DQ2790">
        <v>1</v>
      </c>
      <c r="DU2790">
        <v>1007</v>
      </c>
      <c r="DV2790" t="s">
        <v>132</v>
      </c>
      <c r="DW2790" t="s">
        <v>132</v>
      </c>
      <c r="DX2790">
        <v>100</v>
      </c>
      <c r="EE2790">
        <v>51482689</v>
      </c>
      <c r="EF2790">
        <v>1</v>
      </c>
      <c r="EG2790" t="s">
        <v>21</v>
      </c>
      <c r="EH2790">
        <v>0</v>
      </c>
      <c r="EI2790" t="s">
        <v>3</v>
      </c>
      <c r="EJ2790">
        <v>4</v>
      </c>
      <c r="EK2790">
        <v>0</v>
      </c>
      <c r="EL2790" t="s">
        <v>22</v>
      </c>
      <c r="EM2790" t="s">
        <v>23</v>
      </c>
      <c r="EO2790" t="s">
        <v>3</v>
      </c>
      <c r="EQ2790">
        <v>0</v>
      </c>
      <c r="ER2790">
        <v>9066.39</v>
      </c>
      <c r="ES2790">
        <v>0</v>
      </c>
      <c r="ET2790">
        <v>8779.01</v>
      </c>
      <c r="EU2790">
        <v>3433.88</v>
      </c>
      <c r="EV2790">
        <v>287.38</v>
      </c>
      <c r="EW2790">
        <v>1.59</v>
      </c>
      <c r="EX2790">
        <v>0</v>
      </c>
      <c r="EY2790">
        <v>0</v>
      </c>
      <c r="FQ2790">
        <v>0</v>
      </c>
      <c r="FR2790">
        <f t="shared" ref="FR2790:FR2800" si="2248">ROUND(IF(AND(BH2790=3,BI2790=3),P2790,0),2)</f>
        <v>0</v>
      </c>
      <c r="FS2790">
        <v>0</v>
      </c>
      <c r="FX2790">
        <v>70</v>
      </c>
      <c r="FY2790">
        <v>10</v>
      </c>
      <c r="GA2790" t="s">
        <v>3</v>
      </c>
      <c r="GD2790">
        <v>0</v>
      </c>
      <c r="GF2790">
        <v>786330748</v>
      </c>
      <c r="GG2790">
        <v>2</v>
      </c>
      <c r="GH2790">
        <v>1</v>
      </c>
      <c r="GI2790">
        <v>-2</v>
      </c>
      <c r="GJ2790">
        <v>0</v>
      </c>
      <c r="GK2790">
        <f>ROUND(R2790*(R12)/100,2)</f>
        <v>0</v>
      </c>
      <c r="GL2790">
        <f t="shared" ref="GL2790:GL2800" si="2249">ROUND(IF(AND(BH2790=3,BI2790=3,FS2790&lt;&gt;0),P2790,0),2)</f>
        <v>0</v>
      </c>
      <c r="GM2790">
        <f>ROUND(O2790+X2790+Y2790+GK2790,2)+GX2790</f>
        <v>0</v>
      </c>
      <c r="GN2790">
        <f>IF(OR(BI2790=0,BI2790=1),ROUND(O2790+X2790+Y2790+GK2790,2),0)</f>
        <v>0</v>
      </c>
      <c r="GO2790">
        <f>IF(BI2790=2,ROUND(O2790+X2790+Y2790+GK2790,2),0)</f>
        <v>0</v>
      </c>
      <c r="GP2790">
        <f>IF(BI2790=4,ROUND(O2790+X2790+Y2790+GK2790,2)+GX2790,0)</f>
        <v>0</v>
      </c>
      <c r="GR2790">
        <v>0</v>
      </c>
      <c r="GS2790">
        <v>3</v>
      </c>
      <c r="GT2790">
        <v>0</v>
      </c>
      <c r="GU2790" t="s">
        <v>3</v>
      </c>
      <c r="GV2790">
        <f t="shared" ref="GV2790:GV2800" si="2250">ROUND((GT2790),6)</f>
        <v>0</v>
      </c>
      <c r="GW2790">
        <v>1</v>
      </c>
      <c r="GX2790">
        <f t="shared" ref="GX2790:GX2800" si="2251">ROUND(HC2790*I2790,2)</f>
        <v>0</v>
      </c>
      <c r="HA2790">
        <v>0</v>
      </c>
      <c r="HB2790">
        <v>0</v>
      </c>
      <c r="HC2790">
        <f t="shared" ref="HC2790:HC2800" si="2252">GV2790*GW2790</f>
        <v>0</v>
      </c>
      <c r="HE2790" t="s">
        <v>3</v>
      </c>
      <c r="HF2790" t="s">
        <v>3</v>
      </c>
      <c r="IK2790">
        <f t="shared" ref="IK2790:IK2800" si="2253">ROUND(GM2790*1.2,2)</f>
        <v>0</v>
      </c>
    </row>
    <row r="2791" spans="1:245" x14ac:dyDescent="0.2">
      <c r="A2791">
        <v>17</v>
      </c>
      <c r="B2791">
        <v>1</v>
      </c>
      <c r="C2791">
        <f>ROW(SmtRes!A920)</f>
        <v>920</v>
      </c>
      <c r="D2791">
        <f>ROW(EtalonRes!A887)</f>
        <v>887</v>
      </c>
      <c r="E2791" t="s">
        <v>38</v>
      </c>
      <c r="F2791" t="s">
        <v>156</v>
      </c>
      <c r="G2791" t="s">
        <v>157</v>
      </c>
      <c r="H2791" t="s">
        <v>132</v>
      </c>
      <c r="I2791">
        <v>0</v>
      </c>
      <c r="J2791">
        <v>0</v>
      </c>
      <c r="O2791">
        <f t="shared" si="2221"/>
        <v>0</v>
      </c>
      <c r="P2791">
        <f t="shared" si="2222"/>
        <v>0</v>
      </c>
      <c r="Q2791">
        <f t="shared" si="2223"/>
        <v>0</v>
      </c>
      <c r="R2791">
        <f t="shared" si="2224"/>
        <v>0</v>
      </c>
      <c r="S2791">
        <f t="shared" si="2225"/>
        <v>0</v>
      </c>
      <c r="T2791">
        <f t="shared" si="2226"/>
        <v>0</v>
      </c>
      <c r="U2791">
        <f t="shared" si="2227"/>
        <v>0</v>
      </c>
      <c r="V2791">
        <f t="shared" si="2228"/>
        <v>0</v>
      </c>
      <c r="W2791">
        <f t="shared" si="2229"/>
        <v>0</v>
      </c>
      <c r="X2791">
        <f t="shared" si="2230"/>
        <v>0</v>
      </c>
      <c r="Y2791">
        <f t="shared" si="2231"/>
        <v>0</v>
      </c>
      <c r="AA2791">
        <v>52421674</v>
      </c>
      <c r="AB2791">
        <f t="shared" si="2232"/>
        <v>41951.1</v>
      </c>
      <c r="AC2791">
        <f t="shared" si="2233"/>
        <v>0</v>
      </c>
      <c r="AD2791">
        <f>ROUND((((ET2791)-(EU2791))+AE2791),6)</f>
        <v>0</v>
      </c>
      <c r="AE2791">
        <f t="shared" si="2234"/>
        <v>0</v>
      </c>
      <c r="AF2791">
        <f t="shared" si="2234"/>
        <v>41951.1</v>
      </c>
      <c r="AG2791">
        <f t="shared" si="2235"/>
        <v>0</v>
      </c>
      <c r="AH2791">
        <f t="shared" si="2236"/>
        <v>221.6</v>
      </c>
      <c r="AI2791">
        <f t="shared" si="2236"/>
        <v>0</v>
      </c>
      <c r="AJ2791">
        <f t="shared" si="2237"/>
        <v>0</v>
      </c>
      <c r="AK2791">
        <v>41951.1</v>
      </c>
      <c r="AL2791">
        <v>0</v>
      </c>
      <c r="AM2791">
        <v>0</v>
      </c>
      <c r="AN2791">
        <v>0</v>
      </c>
      <c r="AO2791">
        <v>41951.1</v>
      </c>
      <c r="AP2791">
        <v>0</v>
      </c>
      <c r="AQ2791">
        <v>221.6</v>
      </c>
      <c r="AR2791">
        <v>0</v>
      </c>
      <c r="AS2791">
        <v>0</v>
      </c>
      <c r="AT2791">
        <v>70</v>
      </c>
      <c r="AU2791">
        <v>10</v>
      </c>
      <c r="AV2791">
        <v>1</v>
      </c>
      <c r="AW2791">
        <v>1</v>
      </c>
      <c r="AZ2791">
        <v>1</v>
      </c>
      <c r="BA2791">
        <v>1</v>
      </c>
      <c r="BB2791">
        <v>1</v>
      </c>
      <c r="BC2791">
        <v>1</v>
      </c>
      <c r="BD2791" t="s">
        <v>3</v>
      </c>
      <c r="BE2791" t="s">
        <v>3</v>
      </c>
      <c r="BF2791" t="s">
        <v>3</v>
      </c>
      <c r="BG2791" t="s">
        <v>3</v>
      </c>
      <c r="BH2791">
        <v>0</v>
      </c>
      <c r="BI2791">
        <v>4</v>
      </c>
      <c r="BJ2791" t="s">
        <v>158</v>
      </c>
      <c r="BM2791">
        <v>0</v>
      </c>
      <c r="BN2791">
        <v>0</v>
      </c>
      <c r="BO2791" t="s">
        <v>3</v>
      </c>
      <c r="BP2791">
        <v>0</v>
      </c>
      <c r="BQ2791">
        <v>1</v>
      </c>
      <c r="BR2791">
        <v>0</v>
      </c>
      <c r="BS2791">
        <v>1</v>
      </c>
      <c r="BT2791">
        <v>1</v>
      </c>
      <c r="BU2791">
        <v>1</v>
      </c>
      <c r="BV2791">
        <v>1</v>
      </c>
      <c r="BW2791">
        <v>1</v>
      </c>
      <c r="BX2791">
        <v>1</v>
      </c>
      <c r="BY2791" t="s">
        <v>3</v>
      </c>
      <c r="BZ2791">
        <v>70</v>
      </c>
      <c r="CA2791">
        <v>10</v>
      </c>
      <c r="CE2791">
        <v>0</v>
      </c>
      <c r="CF2791">
        <v>0</v>
      </c>
      <c r="CG2791">
        <v>0</v>
      </c>
      <c r="CM2791">
        <v>0</v>
      </c>
      <c r="CN2791" t="s">
        <v>3</v>
      </c>
      <c r="CO2791">
        <v>0</v>
      </c>
      <c r="CP2791">
        <f t="shared" si="2238"/>
        <v>0</v>
      </c>
      <c r="CQ2791">
        <f t="shared" si="2239"/>
        <v>0</v>
      </c>
      <c r="CR2791">
        <f>((((ET2791)*BB2791-(EU2791)*BS2791)+AE2791*BS2791)*AV2791)</f>
        <v>0</v>
      </c>
      <c r="CS2791">
        <f t="shared" si="2240"/>
        <v>0</v>
      </c>
      <c r="CT2791">
        <f t="shared" si="2241"/>
        <v>41951.1</v>
      </c>
      <c r="CU2791">
        <f t="shared" si="2242"/>
        <v>0</v>
      </c>
      <c r="CV2791">
        <f t="shared" si="2243"/>
        <v>221.6</v>
      </c>
      <c r="CW2791">
        <f t="shared" si="2244"/>
        <v>0</v>
      </c>
      <c r="CX2791">
        <f t="shared" si="2245"/>
        <v>0</v>
      </c>
      <c r="CY2791">
        <f t="shared" si="2246"/>
        <v>0</v>
      </c>
      <c r="CZ2791">
        <f t="shared" si="2247"/>
        <v>0</v>
      </c>
      <c r="DC2791" t="s">
        <v>3</v>
      </c>
      <c r="DD2791" t="s">
        <v>3</v>
      </c>
      <c r="DE2791" t="s">
        <v>3</v>
      </c>
      <c r="DF2791" t="s">
        <v>3</v>
      </c>
      <c r="DG2791" t="s">
        <v>3</v>
      </c>
      <c r="DH2791" t="s">
        <v>3</v>
      </c>
      <c r="DI2791" t="s">
        <v>3</v>
      </c>
      <c r="DJ2791" t="s">
        <v>3</v>
      </c>
      <c r="DK2791" t="s">
        <v>3</v>
      </c>
      <c r="DL2791" t="s">
        <v>3</v>
      </c>
      <c r="DM2791" t="s">
        <v>3</v>
      </c>
      <c r="DN2791">
        <v>0</v>
      </c>
      <c r="DO2791">
        <v>0</v>
      </c>
      <c r="DP2791">
        <v>1</v>
      </c>
      <c r="DQ2791">
        <v>1</v>
      </c>
      <c r="DU2791">
        <v>1007</v>
      </c>
      <c r="DV2791" t="s">
        <v>132</v>
      </c>
      <c r="DW2791" t="s">
        <v>132</v>
      </c>
      <c r="DX2791">
        <v>100</v>
      </c>
      <c r="EE2791">
        <v>51482689</v>
      </c>
      <c r="EF2791">
        <v>1</v>
      </c>
      <c r="EG2791" t="s">
        <v>21</v>
      </c>
      <c r="EH2791">
        <v>0</v>
      </c>
      <c r="EI2791" t="s">
        <v>3</v>
      </c>
      <c r="EJ2791">
        <v>4</v>
      </c>
      <c r="EK2791">
        <v>0</v>
      </c>
      <c r="EL2791" t="s">
        <v>22</v>
      </c>
      <c r="EM2791" t="s">
        <v>23</v>
      </c>
      <c r="EO2791" t="s">
        <v>3</v>
      </c>
      <c r="EQ2791">
        <v>0</v>
      </c>
      <c r="ER2791">
        <v>41951.1</v>
      </c>
      <c r="ES2791">
        <v>0</v>
      </c>
      <c r="ET2791">
        <v>0</v>
      </c>
      <c r="EU2791">
        <v>0</v>
      </c>
      <c r="EV2791">
        <v>41951.1</v>
      </c>
      <c r="EW2791">
        <v>221.6</v>
      </c>
      <c r="EX2791">
        <v>0</v>
      </c>
      <c r="EY2791">
        <v>0</v>
      </c>
      <c r="FQ2791">
        <v>0</v>
      </c>
      <c r="FR2791">
        <f t="shared" si="2248"/>
        <v>0</v>
      </c>
      <c r="FS2791">
        <v>0</v>
      </c>
      <c r="FX2791">
        <v>70</v>
      </c>
      <c r="FY2791">
        <v>10</v>
      </c>
      <c r="GA2791" t="s">
        <v>3</v>
      </c>
      <c r="GD2791">
        <v>0</v>
      </c>
      <c r="GF2791">
        <v>-886337855</v>
      </c>
      <c r="GG2791">
        <v>2</v>
      </c>
      <c r="GH2791">
        <v>1</v>
      </c>
      <c r="GI2791">
        <v>-2</v>
      </c>
      <c r="GJ2791">
        <v>0</v>
      </c>
      <c r="GK2791">
        <f>ROUND(R2791*(R12)/100,2)</f>
        <v>0</v>
      </c>
      <c r="GL2791">
        <f t="shared" si="2249"/>
        <v>0</v>
      </c>
      <c r="GM2791">
        <f>ROUND(O2791+X2791+Y2791+GK2791,2)+GX2791</f>
        <v>0</v>
      </c>
      <c r="GN2791">
        <f>IF(OR(BI2791=0,BI2791=1),ROUND(O2791+X2791+Y2791+GK2791,2),0)</f>
        <v>0</v>
      </c>
      <c r="GO2791">
        <f>IF(BI2791=2,ROUND(O2791+X2791+Y2791+GK2791,2),0)</f>
        <v>0</v>
      </c>
      <c r="GP2791">
        <f>IF(BI2791=4,ROUND(O2791+X2791+Y2791+GK2791,2)+GX2791,0)</f>
        <v>0</v>
      </c>
      <c r="GR2791">
        <v>0</v>
      </c>
      <c r="GS2791">
        <v>3</v>
      </c>
      <c r="GT2791">
        <v>0</v>
      </c>
      <c r="GU2791" t="s">
        <v>3</v>
      </c>
      <c r="GV2791">
        <f t="shared" si="2250"/>
        <v>0</v>
      </c>
      <c r="GW2791">
        <v>1</v>
      </c>
      <c r="GX2791">
        <f t="shared" si="2251"/>
        <v>0</v>
      </c>
      <c r="HA2791">
        <v>0</v>
      </c>
      <c r="HB2791">
        <v>0</v>
      </c>
      <c r="HC2791">
        <f t="shared" si="2252"/>
        <v>0</v>
      </c>
      <c r="HE2791" t="s">
        <v>3</v>
      </c>
      <c r="HF2791" t="s">
        <v>3</v>
      </c>
      <c r="IK2791">
        <f t="shared" si="2253"/>
        <v>0</v>
      </c>
    </row>
    <row r="2792" spans="1:245" x14ac:dyDescent="0.2">
      <c r="A2792">
        <v>17</v>
      </c>
      <c r="B2792">
        <v>1</v>
      </c>
      <c r="C2792">
        <f>ROW(SmtRes!A923)</f>
        <v>923</v>
      </c>
      <c r="D2792">
        <f>ROW(EtalonRes!A890)</f>
        <v>890</v>
      </c>
      <c r="E2792" t="s">
        <v>42</v>
      </c>
      <c r="F2792" t="s">
        <v>430</v>
      </c>
      <c r="G2792" t="s">
        <v>464</v>
      </c>
      <c r="H2792" t="s">
        <v>132</v>
      </c>
      <c r="I2792">
        <v>0</v>
      </c>
      <c r="J2792">
        <v>0</v>
      </c>
      <c r="O2792">
        <f t="shared" si="2221"/>
        <v>0</v>
      </c>
      <c r="P2792">
        <f t="shared" si="2222"/>
        <v>0</v>
      </c>
      <c r="Q2792">
        <f t="shared" si="2223"/>
        <v>0</v>
      </c>
      <c r="R2792">
        <f t="shared" si="2224"/>
        <v>0</v>
      </c>
      <c r="S2792">
        <f t="shared" si="2225"/>
        <v>0</v>
      </c>
      <c r="T2792">
        <f t="shared" si="2226"/>
        <v>0</v>
      </c>
      <c r="U2792">
        <f t="shared" si="2227"/>
        <v>0</v>
      </c>
      <c r="V2792">
        <f t="shared" si="2228"/>
        <v>0</v>
      </c>
      <c r="W2792">
        <f t="shared" si="2229"/>
        <v>0</v>
      </c>
      <c r="X2792">
        <f t="shared" si="2230"/>
        <v>0</v>
      </c>
      <c r="Y2792">
        <f t="shared" si="2231"/>
        <v>0</v>
      </c>
      <c r="AA2792">
        <v>52421674</v>
      </c>
      <c r="AB2792">
        <f t="shared" si="2232"/>
        <v>9066.39</v>
      </c>
      <c r="AC2792">
        <f t="shared" si="2233"/>
        <v>0</v>
      </c>
      <c r="AD2792">
        <f>ROUND((((ET2792)-(EU2792))+AE2792),6)</f>
        <v>8779.01</v>
      </c>
      <c r="AE2792">
        <f t="shared" si="2234"/>
        <v>3433.88</v>
      </c>
      <c r="AF2792">
        <f t="shared" si="2234"/>
        <v>287.38</v>
      </c>
      <c r="AG2792">
        <f t="shared" si="2235"/>
        <v>0</v>
      </c>
      <c r="AH2792">
        <f t="shared" si="2236"/>
        <v>1.59</v>
      </c>
      <c r="AI2792">
        <f t="shared" si="2236"/>
        <v>0</v>
      </c>
      <c r="AJ2792">
        <f t="shared" si="2237"/>
        <v>0</v>
      </c>
      <c r="AK2792">
        <v>9066.39</v>
      </c>
      <c r="AL2792">
        <v>0</v>
      </c>
      <c r="AM2792">
        <v>8779.01</v>
      </c>
      <c r="AN2792">
        <v>3433.88</v>
      </c>
      <c r="AO2792">
        <v>287.38</v>
      </c>
      <c r="AP2792">
        <v>0</v>
      </c>
      <c r="AQ2792">
        <v>1.59</v>
      </c>
      <c r="AR2792">
        <v>0</v>
      </c>
      <c r="AS2792">
        <v>0</v>
      </c>
      <c r="AT2792">
        <v>70</v>
      </c>
      <c r="AU2792">
        <v>10</v>
      </c>
      <c r="AV2792">
        <v>1</v>
      </c>
      <c r="AW2792">
        <v>1</v>
      </c>
      <c r="AZ2792">
        <v>1</v>
      </c>
      <c r="BA2792">
        <v>1</v>
      </c>
      <c r="BB2792">
        <v>1</v>
      </c>
      <c r="BC2792">
        <v>1</v>
      </c>
      <c r="BD2792" t="s">
        <v>3</v>
      </c>
      <c r="BE2792" t="s">
        <v>3</v>
      </c>
      <c r="BF2792" t="s">
        <v>3</v>
      </c>
      <c r="BG2792" t="s">
        <v>3</v>
      </c>
      <c r="BH2792">
        <v>0</v>
      </c>
      <c r="BI2792">
        <v>4</v>
      </c>
      <c r="BJ2792" t="s">
        <v>432</v>
      </c>
      <c r="BM2792">
        <v>0</v>
      </c>
      <c r="BN2792">
        <v>0</v>
      </c>
      <c r="BO2792" t="s">
        <v>3</v>
      </c>
      <c r="BP2792">
        <v>0</v>
      </c>
      <c r="BQ2792">
        <v>1</v>
      </c>
      <c r="BR2792">
        <v>0</v>
      </c>
      <c r="BS2792">
        <v>1</v>
      </c>
      <c r="BT2792">
        <v>1</v>
      </c>
      <c r="BU2792">
        <v>1</v>
      </c>
      <c r="BV2792">
        <v>1</v>
      </c>
      <c r="BW2792">
        <v>1</v>
      </c>
      <c r="BX2792">
        <v>1</v>
      </c>
      <c r="BY2792" t="s">
        <v>3</v>
      </c>
      <c r="BZ2792">
        <v>70</v>
      </c>
      <c r="CA2792">
        <v>10</v>
      </c>
      <c r="CE2792">
        <v>0</v>
      </c>
      <c r="CF2792">
        <v>0</v>
      </c>
      <c r="CG2792">
        <v>0</v>
      </c>
      <c r="CM2792">
        <v>0</v>
      </c>
      <c r="CN2792" t="s">
        <v>3</v>
      </c>
      <c r="CO2792">
        <v>0</v>
      </c>
      <c r="CP2792">
        <f t="shared" si="2238"/>
        <v>0</v>
      </c>
      <c r="CQ2792">
        <f t="shared" si="2239"/>
        <v>0</v>
      </c>
      <c r="CR2792">
        <f>((((ET2792)*BB2792-(EU2792)*BS2792)+AE2792*BS2792)*AV2792)</f>
        <v>8779.01</v>
      </c>
      <c r="CS2792">
        <f t="shared" si="2240"/>
        <v>3433.88</v>
      </c>
      <c r="CT2792">
        <f t="shared" si="2241"/>
        <v>287.38</v>
      </c>
      <c r="CU2792">
        <f t="shared" si="2242"/>
        <v>0</v>
      </c>
      <c r="CV2792">
        <f t="shared" si="2243"/>
        <v>1.59</v>
      </c>
      <c r="CW2792">
        <f t="shared" si="2244"/>
        <v>0</v>
      </c>
      <c r="CX2792">
        <f t="shared" si="2245"/>
        <v>0</v>
      </c>
      <c r="CY2792">
        <f t="shared" si="2246"/>
        <v>0</v>
      </c>
      <c r="CZ2792">
        <f t="shared" si="2247"/>
        <v>0</v>
      </c>
      <c r="DC2792" t="s">
        <v>3</v>
      </c>
      <c r="DD2792" t="s">
        <v>3</v>
      </c>
      <c r="DE2792" t="s">
        <v>3</v>
      </c>
      <c r="DF2792" t="s">
        <v>3</v>
      </c>
      <c r="DG2792" t="s">
        <v>3</v>
      </c>
      <c r="DH2792" t="s">
        <v>3</v>
      </c>
      <c r="DI2792" t="s">
        <v>3</v>
      </c>
      <c r="DJ2792" t="s">
        <v>3</v>
      </c>
      <c r="DK2792" t="s">
        <v>3</v>
      </c>
      <c r="DL2792" t="s">
        <v>3</v>
      </c>
      <c r="DM2792" t="s">
        <v>3</v>
      </c>
      <c r="DN2792">
        <v>0</v>
      </c>
      <c r="DO2792">
        <v>0</v>
      </c>
      <c r="DP2792">
        <v>1</v>
      </c>
      <c r="DQ2792">
        <v>1</v>
      </c>
      <c r="DU2792">
        <v>1007</v>
      </c>
      <c r="DV2792" t="s">
        <v>132</v>
      </c>
      <c r="DW2792" t="s">
        <v>132</v>
      </c>
      <c r="DX2792">
        <v>100</v>
      </c>
      <c r="EE2792">
        <v>51482689</v>
      </c>
      <c r="EF2792">
        <v>1</v>
      </c>
      <c r="EG2792" t="s">
        <v>21</v>
      </c>
      <c r="EH2792">
        <v>0</v>
      </c>
      <c r="EI2792" t="s">
        <v>3</v>
      </c>
      <c r="EJ2792">
        <v>4</v>
      </c>
      <c r="EK2792">
        <v>0</v>
      </c>
      <c r="EL2792" t="s">
        <v>22</v>
      </c>
      <c r="EM2792" t="s">
        <v>23</v>
      </c>
      <c r="EO2792" t="s">
        <v>3</v>
      </c>
      <c r="EQ2792">
        <v>0</v>
      </c>
      <c r="ER2792">
        <v>9066.39</v>
      </c>
      <c r="ES2792">
        <v>0</v>
      </c>
      <c r="ET2792">
        <v>8779.01</v>
      </c>
      <c r="EU2792">
        <v>3433.88</v>
      </c>
      <c r="EV2792">
        <v>287.38</v>
      </c>
      <c r="EW2792">
        <v>1.59</v>
      </c>
      <c r="EX2792">
        <v>0</v>
      </c>
      <c r="EY2792">
        <v>0</v>
      </c>
      <c r="FQ2792">
        <v>0</v>
      </c>
      <c r="FR2792">
        <f t="shared" si="2248"/>
        <v>0</v>
      </c>
      <c r="FS2792">
        <v>0</v>
      </c>
      <c r="FX2792">
        <v>70</v>
      </c>
      <c r="FY2792">
        <v>10</v>
      </c>
      <c r="GA2792" t="s">
        <v>3</v>
      </c>
      <c r="GD2792">
        <v>0</v>
      </c>
      <c r="GF2792">
        <v>292372061</v>
      </c>
      <c r="GG2792">
        <v>2</v>
      </c>
      <c r="GH2792">
        <v>1</v>
      </c>
      <c r="GI2792">
        <v>-2</v>
      </c>
      <c r="GJ2792">
        <v>0</v>
      </c>
      <c r="GK2792">
        <f>ROUND(R2792*(R12)/100,2)</f>
        <v>0</v>
      </c>
      <c r="GL2792">
        <f t="shared" si="2249"/>
        <v>0</v>
      </c>
      <c r="GM2792">
        <f>ROUND(O2792+X2792+Y2792+GK2792,2)+GX2792</f>
        <v>0</v>
      </c>
      <c r="GN2792">
        <f>IF(OR(BI2792=0,BI2792=1),ROUND(O2792+X2792+Y2792+GK2792,2),0)</f>
        <v>0</v>
      </c>
      <c r="GO2792">
        <f>IF(BI2792=2,ROUND(O2792+X2792+Y2792+GK2792,2),0)</f>
        <v>0</v>
      </c>
      <c r="GP2792">
        <f>IF(BI2792=4,ROUND(O2792+X2792+Y2792+GK2792,2)+GX2792,0)</f>
        <v>0</v>
      </c>
      <c r="GR2792">
        <v>0</v>
      </c>
      <c r="GS2792">
        <v>3</v>
      </c>
      <c r="GT2792">
        <v>0</v>
      </c>
      <c r="GU2792" t="s">
        <v>3</v>
      </c>
      <c r="GV2792">
        <f t="shared" si="2250"/>
        <v>0</v>
      </c>
      <c r="GW2792">
        <v>1</v>
      </c>
      <c r="GX2792">
        <f t="shared" si="2251"/>
        <v>0</v>
      </c>
      <c r="HA2792">
        <v>0</v>
      </c>
      <c r="HB2792">
        <v>0</v>
      </c>
      <c r="HC2792">
        <f t="shared" si="2252"/>
        <v>0</v>
      </c>
      <c r="HE2792" t="s">
        <v>3</v>
      </c>
      <c r="HF2792" t="s">
        <v>3</v>
      </c>
      <c r="IK2792">
        <f t="shared" si="2253"/>
        <v>0</v>
      </c>
    </row>
    <row r="2793" spans="1:245" x14ac:dyDescent="0.2">
      <c r="A2793">
        <v>17</v>
      </c>
      <c r="B2793">
        <v>1</v>
      </c>
      <c r="C2793">
        <f>ROW(SmtRes!A924)</f>
        <v>924</v>
      </c>
      <c r="D2793">
        <f>ROW(EtalonRes!A891)</f>
        <v>891</v>
      </c>
      <c r="E2793" t="s">
        <v>47</v>
      </c>
      <c r="F2793" t="s">
        <v>160</v>
      </c>
      <c r="G2793" t="s">
        <v>161</v>
      </c>
      <c r="H2793" t="s">
        <v>132</v>
      </c>
      <c r="I2793">
        <v>0</v>
      </c>
      <c r="J2793">
        <v>0</v>
      </c>
      <c r="O2793">
        <f t="shared" si="2221"/>
        <v>0</v>
      </c>
      <c r="P2793">
        <f t="shared" si="2222"/>
        <v>0</v>
      </c>
      <c r="Q2793">
        <f t="shared" si="2223"/>
        <v>0</v>
      </c>
      <c r="R2793">
        <f t="shared" si="2224"/>
        <v>0</v>
      </c>
      <c r="S2793">
        <f t="shared" si="2225"/>
        <v>0</v>
      </c>
      <c r="T2793">
        <f t="shared" si="2226"/>
        <v>0</v>
      </c>
      <c r="U2793">
        <f t="shared" si="2227"/>
        <v>0</v>
      </c>
      <c r="V2793">
        <f t="shared" si="2228"/>
        <v>0</v>
      </c>
      <c r="W2793">
        <f t="shared" si="2229"/>
        <v>0</v>
      </c>
      <c r="X2793">
        <f t="shared" si="2230"/>
        <v>0</v>
      </c>
      <c r="Y2793">
        <f t="shared" si="2231"/>
        <v>0</v>
      </c>
      <c r="AA2793">
        <v>52421674</v>
      </c>
      <c r="AB2793">
        <f t="shared" si="2232"/>
        <v>11130.3</v>
      </c>
      <c r="AC2793">
        <f t="shared" si="2233"/>
        <v>0</v>
      </c>
      <c r="AD2793">
        <f>ROUND((((ET2793)-(EU2793))+AE2793),6)</f>
        <v>0</v>
      </c>
      <c r="AE2793">
        <f t="shared" si="2234"/>
        <v>0</v>
      </c>
      <c r="AF2793">
        <f t="shared" si="2234"/>
        <v>11130.3</v>
      </c>
      <c r="AG2793">
        <f t="shared" si="2235"/>
        <v>0</v>
      </c>
      <c r="AH2793">
        <f t="shared" si="2236"/>
        <v>83</v>
      </c>
      <c r="AI2793">
        <f t="shared" si="2236"/>
        <v>0</v>
      </c>
      <c r="AJ2793">
        <f t="shared" si="2237"/>
        <v>0</v>
      </c>
      <c r="AK2793">
        <v>11130.3</v>
      </c>
      <c r="AL2793">
        <v>0</v>
      </c>
      <c r="AM2793">
        <v>0</v>
      </c>
      <c r="AN2793">
        <v>0</v>
      </c>
      <c r="AO2793">
        <v>11130.3</v>
      </c>
      <c r="AP2793">
        <v>0</v>
      </c>
      <c r="AQ2793">
        <v>83</v>
      </c>
      <c r="AR2793">
        <v>0</v>
      </c>
      <c r="AS2793">
        <v>0</v>
      </c>
      <c r="AT2793">
        <v>70</v>
      </c>
      <c r="AU2793">
        <v>10</v>
      </c>
      <c r="AV2793">
        <v>1</v>
      </c>
      <c r="AW2793">
        <v>1</v>
      </c>
      <c r="AZ2793">
        <v>1</v>
      </c>
      <c r="BA2793">
        <v>1</v>
      </c>
      <c r="BB2793">
        <v>1</v>
      </c>
      <c r="BC2793">
        <v>1</v>
      </c>
      <c r="BD2793" t="s">
        <v>3</v>
      </c>
      <c r="BE2793" t="s">
        <v>3</v>
      </c>
      <c r="BF2793" t="s">
        <v>3</v>
      </c>
      <c r="BG2793" t="s">
        <v>3</v>
      </c>
      <c r="BH2793">
        <v>0</v>
      </c>
      <c r="BI2793">
        <v>4</v>
      </c>
      <c r="BJ2793" t="s">
        <v>162</v>
      </c>
      <c r="BM2793">
        <v>0</v>
      </c>
      <c r="BN2793">
        <v>0</v>
      </c>
      <c r="BO2793" t="s">
        <v>3</v>
      </c>
      <c r="BP2793">
        <v>0</v>
      </c>
      <c r="BQ2793">
        <v>1</v>
      </c>
      <c r="BR2793">
        <v>0</v>
      </c>
      <c r="BS2793">
        <v>1</v>
      </c>
      <c r="BT2793">
        <v>1</v>
      </c>
      <c r="BU2793">
        <v>1</v>
      </c>
      <c r="BV2793">
        <v>1</v>
      </c>
      <c r="BW2793">
        <v>1</v>
      </c>
      <c r="BX2793">
        <v>1</v>
      </c>
      <c r="BY2793" t="s">
        <v>3</v>
      </c>
      <c r="BZ2793">
        <v>70</v>
      </c>
      <c r="CA2793">
        <v>10</v>
      </c>
      <c r="CE2793">
        <v>0</v>
      </c>
      <c r="CF2793">
        <v>0</v>
      </c>
      <c r="CG2793">
        <v>0</v>
      </c>
      <c r="CM2793">
        <v>0</v>
      </c>
      <c r="CN2793" t="s">
        <v>3</v>
      </c>
      <c r="CO2793">
        <v>0</v>
      </c>
      <c r="CP2793">
        <f t="shared" si="2238"/>
        <v>0</v>
      </c>
      <c r="CQ2793">
        <f t="shared" si="2239"/>
        <v>0</v>
      </c>
      <c r="CR2793">
        <f>((((ET2793)*BB2793-(EU2793)*BS2793)+AE2793*BS2793)*AV2793)</f>
        <v>0</v>
      </c>
      <c r="CS2793">
        <f t="shared" si="2240"/>
        <v>0</v>
      </c>
      <c r="CT2793">
        <f t="shared" si="2241"/>
        <v>11130.3</v>
      </c>
      <c r="CU2793">
        <f t="shared" si="2242"/>
        <v>0</v>
      </c>
      <c r="CV2793">
        <f t="shared" si="2243"/>
        <v>83</v>
      </c>
      <c r="CW2793">
        <f t="shared" si="2244"/>
        <v>0</v>
      </c>
      <c r="CX2793">
        <f t="shared" si="2245"/>
        <v>0</v>
      </c>
      <c r="CY2793">
        <f t="shared" si="2246"/>
        <v>0</v>
      </c>
      <c r="CZ2793">
        <f t="shared" si="2247"/>
        <v>0</v>
      </c>
      <c r="DC2793" t="s">
        <v>3</v>
      </c>
      <c r="DD2793" t="s">
        <v>3</v>
      </c>
      <c r="DE2793" t="s">
        <v>3</v>
      </c>
      <c r="DF2793" t="s">
        <v>3</v>
      </c>
      <c r="DG2793" t="s">
        <v>3</v>
      </c>
      <c r="DH2793" t="s">
        <v>3</v>
      </c>
      <c r="DI2793" t="s">
        <v>3</v>
      </c>
      <c r="DJ2793" t="s">
        <v>3</v>
      </c>
      <c r="DK2793" t="s">
        <v>3</v>
      </c>
      <c r="DL2793" t="s">
        <v>3</v>
      </c>
      <c r="DM2793" t="s">
        <v>3</v>
      </c>
      <c r="DN2793">
        <v>0</v>
      </c>
      <c r="DO2793">
        <v>0</v>
      </c>
      <c r="DP2793">
        <v>1</v>
      </c>
      <c r="DQ2793">
        <v>1</v>
      </c>
      <c r="DU2793">
        <v>1007</v>
      </c>
      <c r="DV2793" t="s">
        <v>132</v>
      </c>
      <c r="DW2793" t="s">
        <v>132</v>
      </c>
      <c r="DX2793">
        <v>100</v>
      </c>
      <c r="EE2793">
        <v>51482689</v>
      </c>
      <c r="EF2793">
        <v>1</v>
      </c>
      <c r="EG2793" t="s">
        <v>21</v>
      </c>
      <c r="EH2793">
        <v>0</v>
      </c>
      <c r="EI2793" t="s">
        <v>3</v>
      </c>
      <c r="EJ2793">
        <v>4</v>
      </c>
      <c r="EK2793">
        <v>0</v>
      </c>
      <c r="EL2793" t="s">
        <v>22</v>
      </c>
      <c r="EM2793" t="s">
        <v>23</v>
      </c>
      <c r="EO2793" t="s">
        <v>3</v>
      </c>
      <c r="EQ2793">
        <v>0</v>
      </c>
      <c r="ER2793">
        <v>11130.3</v>
      </c>
      <c r="ES2793">
        <v>0</v>
      </c>
      <c r="ET2793">
        <v>0</v>
      </c>
      <c r="EU2793">
        <v>0</v>
      </c>
      <c r="EV2793">
        <v>11130.3</v>
      </c>
      <c r="EW2793">
        <v>83</v>
      </c>
      <c r="EX2793">
        <v>0</v>
      </c>
      <c r="EY2793">
        <v>0</v>
      </c>
      <c r="FQ2793">
        <v>0</v>
      </c>
      <c r="FR2793">
        <f t="shared" si="2248"/>
        <v>0</v>
      </c>
      <c r="FS2793">
        <v>0</v>
      </c>
      <c r="FX2793">
        <v>70</v>
      </c>
      <c r="FY2793">
        <v>10</v>
      </c>
      <c r="GA2793" t="s">
        <v>3</v>
      </c>
      <c r="GD2793">
        <v>0</v>
      </c>
      <c r="GF2793">
        <v>-1649887295</v>
      </c>
      <c r="GG2793">
        <v>2</v>
      </c>
      <c r="GH2793">
        <v>1</v>
      </c>
      <c r="GI2793">
        <v>-2</v>
      </c>
      <c r="GJ2793">
        <v>0</v>
      </c>
      <c r="GK2793">
        <f>ROUND(R2793*(R12)/100,2)</f>
        <v>0</v>
      </c>
      <c r="GL2793">
        <f t="shared" si="2249"/>
        <v>0</v>
      </c>
      <c r="GM2793">
        <f>ROUND(O2793+X2793+Y2793+GK2793,2)+GX2793</f>
        <v>0</v>
      </c>
      <c r="GN2793">
        <f>IF(OR(BI2793=0,BI2793=1),ROUND(O2793+X2793+Y2793+GK2793,2),0)</f>
        <v>0</v>
      </c>
      <c r="GO2793">
        <f>IF(BI2793=2,ROUND(O2793+X2793+Y2793+GK2793,2),0)</f>
        <v>0</v>
      </c>
      <c r="GP2793">
        <f>IF(BI2793=4,ROUND(O2793+X2793+Y2793+GK2793,2)+GX2793,0)</f>
        <v>0</v>
      </c>
      <c r="GR2793">
        <v>0</v>
      </c>
      <c r="GS2793">
        <v>3</v>
      </c>
      <c r="GT2793">
        <v>0</v>
      </c>
      <c r="GU2793" t="s">
        <v>3</v>
      </c>
      <c r="GV2793">
        <f t="shared" si="2250"/>
        <v>0</v>
      </c>
      <c r="GW2793">
        <v>1</v>
      </c>
      <c r="GX2793">
        <f t="shared" si="2251"/>
        <v>0</v>
      </c>
      <c r="HA2793">
        <v>0</v>
      </c>
      <c r="HB2793">
        <v>0</v>
      </c>
      <c r="HC2793">
        <f t="shared" si="2252"/>
        <v>0</v>
      </c>
      <c r="HE2793" t="s">
        <v>3</v>
      </c>
      <c r="HF2793" t="s">
        <v>3</v>
      </c>
      <c r="IK2793">
        <f t="shared" si="2253"/>
        <v>0</v>
      </c>
    </row>
    <row r="2794" spans="1:245" x14ac:dyDescent="0.2">
      <c r="A2794">
        <v>17</v>
      </c>
      <c r="B2794">
        <v>1</v>
      </c>
      <c r="C2794">
        <f>ROW(SmtRes!A925)</f>
        <v>925</v>
      </c>
      <c r="D2794">
        <f>ROW(EtalonRes!A892)</f>
        <v>892</v>
      </c>
      <c r="E2794" t="s">
        <v>54</v>
      </c>
      <c r="F2794" t="s">
        <v>164</v>
      </c>
      <c r="G2794" t="s">
        <v>165</v>
      </c>
      <c r="H2794" t="s">
        <v>166</v>
      </c>
      <c r="I2794">
        <v>0</v>
      </c>
      <c r="J2794">
        <v>0</v>
      </c>
      <c r="O2794">
        <f t="shared" si="2221"/>
        <v>0</v>
      </c>
      <c r="P2794">
        <f t="shared" si="2222"/>
        <v>0</v>
      </c>
      <c r="Q2794">
        <f t="shared" si="2223"/>
        <v>0</v>
      </c>
      <c r="R2794">
        <f t="shared" si="2224"/>
        <v>0</v>
      </c>
      <c r="S2794">
        <f t="shared" si="2225"/>
        <v>0</v>
      </c>
      <c r="T2794">
        <f t="shared" si="2226"/>
        <v>0</v>
      </c>
      <c r="U2794">
        <f t="shared" si="2227"/>
        <v>0</v>
      </c>
      <c r="V2794">
        <f t="shared" si="2228"/>
        <v>0</v>
      </c>
      <c r="W2794">
        <f t="shared" si="2229"/>
        <v>0</v>
      </c>
      <c r="X2794">
        <f t="shared" si="2230"/>
        <v>0</v>
      </c>
      <c r="Y2794">
        <f t="shared" si="2231"/>
        <v>0</v>
      </c>
      <c r="AA2794">
        <v>52421674</v>
      </c>
      <c r="AB2794">
        <f t="shared" si="2232"/>
        <v>47.27</v>
      </c>
      <c r="AC2794">
        <f t="shared" si="2233"/>
        <v>0</v>
      </c>
      <c r="AD2794">
        <f>ROUND((((ET2794)-(EU2794))+AE2794),6)</f>
        <v>47.27</v>
      </c>
      <c r="AE2794">
        <f t="shared" si="2234"/>
        <v>25.66</v>
      </c>
      <c r="AF2794">
        <f t="shared" si="2234"/>
        <v>0</v>
      </c>
      <c r="AG2794">
        <f t="shared" si="2235"/>
        <v>0</v>
      </c>
      <c r="AH2794">
        <f t="shared" si="2236"/>
        <v>0</v>
      </c>
      <c r="AI2794">
        <f t="shared" si="2236"/>
        <v>0</v>
      </c>
      <c r="AJ2794">
        <f t="shared" si="2237"/>
        <v>0</v>
      </c>
      <c r="AK2794">
        <v>47.27</v>
      </c>
      <c r="AL2794">
        <v>0</v>
      </c>
      <c r="AM2794">
        <v>47.27</v>
      </c>
      <c r="AN2794">
        <v>25.66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1</v>
      </c>
      <c r="AW2794">
        <v>1</v>
      </c>
      <c r="AZ2794">
        <v>1</v>
      </c>
      <c r="BA2794">
        <v>1</v>
      </c>
      <c r="BB2794">
        <v>1</v>
      </c>
      <c r="BC2794">
        <v>1</v>
      </c>
      <c r="BD2794" t="s">
        <v>3</v>
      </c>
      <c r="BE2794" t="s">
        <v>3</v>
      </c>
      <c r="BF2794" t="s">
        <v>3</v>
      </c>
      <c r="BG2794" t="s">
        <v>3</v>
      </c>
      <c r="BH2794">
        <v>0</v>
      </c>
      <c r="BI2794">
        <v>4</v>
      </c>
      <c r="BJ2794" t="s">
        <v>167</v>
      </c>
      <c r="BM2794">
        <v>1</v>
      </c>
      <c r="BN2794">
        <v>0</v>
      </c>
      <c r="BO2794" t="s">
        <v>3</v>
      </c>
      <c r="BP2794">
        <v>0</v>
      </c>
      <c r="BQ2794">
        <v>1</v>
      </c>
      <c r="BR2794">
        <v>0</v>
      </c>
      <c r="BS2794">
        <v>1</v>
      </c>
      <c r="BT2794">
        <v>1</v>
      </c>
      <c r="BU2794">
        <v>1</v>
      </c>
      <c r="BV2794">
        <v>1</v>
      </c>
      <c r="BW2794">
        <v>1</v>
      </c>
      <c r="BX2794">
        <v>1</v>
      </c>
      <c r="BY2794" t="s">
        <v>3</v>
      </c>
      <c r="BZ2794">
        <v>0</v>
      </c>
      <c r="CA2794">
        <v>0</v>
      </c>
      <c r="CE2794">
        <v>0</v>
      </c>
      <c r="CF2794">
        <v>0</v>
      </c>
      <c r="CG2794">
        <v>0</v>
      </c>
      <c r="CM2794">
        <v>0</v>
      </c>
      <c r="CN2794" t="s">
        <v>3</v>
      </c>
      <c r="CO2794">
        <v>0</v>
      </c>
      <c r="CP2794">
        <f t="shared" si="2238"/>
        <v>0</v>
      </c>
      <c r="CQ2794">
        <f t="shared" si="2239"/>
        <v>0</v>
      </c>
      <c r="CR2794">
        <f>((((ET2794)*BB2794-(EU2794)*BS2794)+AE2794*BS2794)*AV2794)</f>
        <v>47.27</v>
      </c>
      <c r="CS2794">
        <f t="shared" si="2240"/>
        <v>25.66</v>
      </c>
      <c r="CT2794">
        <f t="shared" si="2241"/>
        <v>0</v>
      </c>
      <c r="CU2794">
        <f t="shared" si="2242"/>
        <v>0</v>
      </c>
      <c r="CV2794">
        <f t="shared" si="2243"/>
        <v>0</v>
      </c>
      <c r="CW2794">
        <f t="shared" si="2244"/>
        <v>0</v>
      </c>
      <c r="CX2794">
        <f t="shared" si="2245"/>
        <v>0</v>
      </c>
      <c r="CY2794">
        <f t="shared" si="2246"/>
        <v>0</v>
      </c>
      <c r="CZ2794">
        <f t="shared" si="2247"/>
        <v>0</v>
      </c>
      <c r="DC2794" t="s">
        <v>3</v>
      </c>
      <c r="DD2794" t="s">
        <v>3</v>
      </c>
      <c r="DE2794" t="s">
        <v>3</v>
      </c>
      <c r="DF2794" t="s">
        <v>3</v>
      </c>
      <c r="DG2794" t="s">
        <v>3</v>
      </c>
      <c r="DH2794" t="s">
        <v>3</v>
      </c>
      <c r="DI2794" t="s">
        <v>3</v>
      </c>
      <c r="DJ2794" t="s">
        <v>3</v>
      </c>
      <c r="DK2794" t="s">
        <v>3</v>
      </c>
      <c r="DL2794" t="s">
        <v>3</v>
      </c>
      <c r="DM2794" t="s">
        <v>3</v>
      </c>
      <c r="DN2794">
        <v>0</v>
      </c>
      <c r="DO2794">
        <v>0</v>
      </c>
      <c r="DP2794">
        <v>1</v>
      </c>
      <c r="DQ2794">
        <v>1</v>
      </c>
      <c r="DU2794">
        <v>1007</v>
      </c>
      <c r="DV2794" t="s">
        <v>166</v>
      </c>
      <c r="DW2794" t="s">
        <v>166</v>
      </c>
      <c r="DX2794">
        <v>1</v>
      </c>
      <c r="EE2794">
        <v>51482691</v>
      </c>
      <c r="EF2794">
        <v>1</v>
      </c>
      <c r="EG2794" t="s">
        <v>21</v>
      </c>
      <c r="EH2794">
        <v>0</v>
      </c>
      <c r="EI2794" t="s">
        <v>3</v>
      </c>
      <c r="EJ2794">
        <v>4</v>
      </c>
      <c r="EK2794">
        <v>1</v>
      </c>
      <c r="EL2794" t="s">
        <v>37</v>
      </c>
      <c r="EM2794" t="s">
        <v>23</v>
      </c>
      <c r="EO2794" t="s">
        <v>3</v>
      </c>
      <c r="EQ2794">
        <v>0</v>
      </c>
      <c r="ER2794">
        <v>47.27</v>
      </c>
      <c r="ES2794">
        <v>0</v>
      </c>
      <c r="ET2794">
        <v>47.27</v>
      </c>
      <c r="EU2794">
        <v>25.66</v>
      </c>
      <c r="EV2794">
        <v>0</v>
      </c>
      <c r="EW2794">
        <v>0</v>
      </c>
      <c r="EX2794">
        <v>0</v>
      </c>
      <c r="EY2794">
        <v>0</v>
      </c>
      <c r="FQ2794">
        <v>0</v>
      </c>
      <c r="FR2794">
        <f t="shared" si="2248"/>
        <v>0</v>
      </c>
      <c r="FS2794">
        <v>0</v>
      </c>
      <c r="FX2794">
        <v>0</v>
      </c>
      <c r="FY2794">
        <v>0</v>
      </c>
      <c r="GA2794" t="s">
        <v>3</v>
      </c>
      <c r="GD2794">
        <v>1</v>
      </c>
      <c r="GF2794">
        <v>-1249335408</v>
      </c>
      <c r="GG2794">
        <v>2</v>
      </c>
      <c r="GH2794">
        <v>1</v>
      </c>
      <c r="GI2794">
        <v>-2</v>
      </c>
      <c r="GJ2794">
        <v>0</v>
      </c>
      <c r="GK2794">
        <v>0</v>
      </c>
      <c r="GL2794">
        <f t="shared" si="2249"/>
        <v>0</v>
      </c>
      <c r="GM2794">
        <f>ROUND(O2794+X2794+Y2794,2)+GX2794</f>
        <v>0</v>
      </c>
      <c r="GN2794">
        <f>IF(OR(BI2794=0,BI2794=1),ROUND(O2794+X2794+Y2794,2),0)</f>
        <v>0</v>
      </c>
      <c r="GO2794">
        <f>IF(BI2794=2,ROUND(O2794+X2794+Y2794,2),0)</f>
        <v>0</v>
      </c>
      <c r="GP2794">
        <f>IF(BI2794=4,ROUND(O2794+X2794+Y2794,2)+GX2794,0)</f>
        <v>0</v>
      </c>
      <c r="GR2794">
        <v>0</v>
      </c>
      <c r="GS2794">
        <v>3</v>
      </c>
      <c r="GT2794">
        <v>0</v>
      </c>
      <c r="GU2794" t="s">
        <v>3</v>
      </c>
      <c r="GV2794">
        <f t="shared" si="2250"/>
        <v>0</v>
      </c>
      <c r="GW2794">
        <v>1</v>
      </c>
      <c r="GX2794">
        <f t="shared" si="2251"/>
        <v>0</v>
      </c>
      <c r="HA2794">
        <v>0</v>
      </c>
      <c r="HB2794">
        <v>0</v>
      </c>
      <c r="HC2794">
        <f t="shared" si="2252"/>
        <v>0</v>
      </c>
      <c r="HE2794" t="s">
        <v>3</v>
      </c>
      <c r="HF2794" t="s">
        <v>3</v>
      </c>
      <c r="IK2794">
        <f t="shared" si="2253"/>
        <v>0</v>
      </c>
    </row>
    <row r="2795" spans="1:245" x14ac:dyDescent="0.2">
      <c r="A2795">
        <v>17</v>
      </c>
      <c r="B2795">
        <v>1</v>
      </c>
      <c r="C2795">
        <f>ROW(SmtRes!A926)</f>
        <v>926</v>
      </c>
      <c r="D2795">
        <f>ROW(EtalonRes!A893)</f>
        <v>893</v>
      </c>
      <c r="E2795" t="s">
        <v>67</v>
      </c>
      <c r="F2795" t="s">
        <v>169</v>
      </c>
      <c r="G2795" t="s">
        <v>170</v>
      </c>
      <c r="H2795" t="s">
        <v>166</v>
      </c>
      <c r="I2795">
        <v>0</v>
      </c>
      <c r="J2795">
        <v>0</v>
      </c>
      <c r="O2795">
        <f t="shared" si="2221"/>
        <v>0</v>
      </c>
      <c r="P2795">
        <f t="shared" si="2222"/>
        <v>0</v>
      </c>
      <c r="Q2795">
        <f t="shared" si="2223"/>
        <v>0</v>
      </c>
      <c r="R2795">
        <f t="shared" si="2224"/>
        <v>0</v>
      </c>
      <c r="S2795">
        <f t="shared" si="2225"/>
        <v>0</v>
      </c>
      <c r="T2795">
        <f t="shared" si="2226"/>
        <v>0</v>
      </c>
      <c r="U2795">
        <f t="shared" si="2227"/>
        <v>0</v>
      </c>
      <c r="V2795">
        <f t="shared" si="2228"/>
        <v>0</v>
      </c>
      <c r="W2795">
        <f t="shared" si="2229"/>
        <v>0</v>
      </c>
      <c r="X2795">
        <f t="shared" si="2230"/>
        <v>0</v>
      </c>
      <c r="Y2795">
        <f t="shared" si="2231"/>
        <v>0</v>
      </c>
      <c r="AA2795">
        <v>52421674</v>
      </c>
      <c r="AB2795">
        <f t="shared" si="2232"/>
        <v>823.5</v>
      </c>
      <c r="AC2795">
        <f t="shared" si="2233"/>
        <v>0</v>
      </c>
      <c r="AD2795">
        <f>ROUND(((((ET2795*54))-((EU2795*54)))+AE2795),6)</f>
        <v>823.5</v>
      </c>
      <c r="AE2795">
        <f>ROUND(((EU2795*54)),6)</f>
        <v>447.12</v>
      </c>
      <c r="AF2795">
        <f t="shared" ref="AF2795:AF2800" si="2254">ROUND((EV2795),6)</f>
        <v>0</v>
      </c>
      <c r="AG2795">
        <f t="shared" si="2235"/>
        <v>0</v>
      </c>
      <c r="AH2795">
        <f t="shared" ref="AH2795:AH2800" si="2255">(EW2795)</f>
        <v>0</v>
      </c>
      <c r="AI2795">
        <f>((EX2795*54))</f>
        <v>0</v>
      </c>
      <c r="AJ2795">
        <f t="shared" si="2237"/>
        <v>0</v>
      </c>
      <c r="AK2795">
        <v>15.25</v>
      </c>
      <c r="AL2795">
        <v>0</v>
      </c>
      <c r="AM2795">
        <v>15.25</v>
      </c>
      <c r="AN2795">
        <v>8.2799999999999994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1</v>
      </c>
      <c r="AW2795">
        <v>1</v>
      </c>
      <c r="AZ2795">
        <v>1</v>
      </c>
      <c r="BA2795">
        <v>1</v>
      </c>
      <c r="BB2795">
        <v>1</v>
      </c>
      <c r="BC2795">
        <v>1</v>
      </c>
      <c r="BD2795" t="s">
        <v>3</v>
      </c>
      <c r="BE2795" t="s">
        <v>3</v>
      </c>
      <c r="BF2795" t="s">
        <v>3</v>
      </c>
      <c r="BG2795" t="s">
        <v>3</v>
      </c>
      <c r="BH2795">
        <v>0</v>
      </c>
      <c r="BI2795">
        <v>4</v>
      </c>
      <c r="BJ2795" t="s">
        <v>171</v>
      </c>
      <c r="BM2795">
        <v>1</v>
      </c>
      <c r="BN2795">
        <v>0</v>
      </c>
      <c r="BO2795" t="s">
        <v>3</v>
      </c>
      <c r="BP2795">
        <v>0</v>
      </c>
      <c r="BQ2795">
        <v>1</v>
      </c>
      <c r="BR2795">
        <v>0</v>
      </c>
      <c r="BS2795">
        <v>1</v>
      </c>
      <c r="BT2795">
        <v>1</v>
      </c>
      <c r="BU2795">
        <v>1</v>
      </c>
      <c r="BV2795">
        <v>1</v>
      </c>
      <c r="BW2795">
        <v>1</v>
      </c>
      <c r="BX2795">
        <v>1</v>
      </c>
      <c r="BY2795" t="s">
        <v>3</v>
      </c>
      <c r="BZ2795">
        <v>0</v>
      </c>
      <c r="CA2795">
        <v>0</v>
      </c>
      <c r="CE2795">
        <v>0</v>
      </c>
      <c r="CF2795">
        <v>0</v>
      </c>
      <c r="CG2795">
        <v>0</v>
      </c>
      <c r="CM2795">
        <v>0</v>
      </c>
      <c r="CN2795" t="s">
        <v>3</v>
      </c>
      <c r="CO2795">
        <v>0</v>
      </c>
      <c r="CP2795">
        <f t="shared" si="2238"/>
        <v>0</v>
      </c>
      <c r="CQ2795">
        <f t="shared" si="2239"/>
        <v>0</v>
      </c>
      <c r="CR2795">
        <f>(((((ET2795*54))*BB2795-((EU2795*54))*BS2795)+AE2795*BS2795)*AV2795)</f>
        <v>823.5</v>
      </c>
      <c r="CS2795">
        <f t="shared" si="2240"/>
        <v>447.12</v>
      </c>
      <c r="CT2795">
        <f t="shared" si="2241"/>
        <v>0</v>
      </c>
      <c r="CU2795">
        <f t="shared" si="2242"/>
        <v>0</v>
      </c>
      <c r="CV2795">
        <f t="shared" si="2243"/>
        <v>0</v>
      </c>
      <c r="CW2795">
        <f t="shared" si="2244"/>
        <v>0</v>
      </c>
      <c r="CX2795">
        <f t="shared" si="2245"/>
        <v>0</v>
      </c>
      <c r="CY2795">
        <f t="shared" si="2246"/>
        <v>0</v>
      </c>
      <c r="CZ2795">
        <f t="shared" si="2247"/>
        <v>0</v>
      </c>
      <c r="DC2795" t="s">
        <v>3</v>
      </c>
      <c r="DD2795" t="s">
        <v>3</v>
      </c>
      <c r="DE2795" t="s">
        <v>434</v>
      </c>
      <c r="DF2795" t="s">
        <v>434</v>
      </c>
      <c r="DG2795" t="s">
        <v>3</v>
      </c>
      <c r="DH2795" t="s">
        <v>3</v>
      </c>
      <c r="DI2795" t="s">
        <v>3</v>
      </c>
      <c r="DJ2795" t="s">
        <v>434</v>
      </c>
      <c r="DK2795" t="s">
        <v>3</v>
      </c>
      <c r="DL2795" t="s">
        <v>3</v>
      </c>
      <c r="DM2795" t="s">
        <v>3</v>
      </c>
      <c r="DN2795">
        <v>0</v>
      </c>
      <c r="DO2795">
        <v>0</v>
      </c>
      <c r="DP2795">
        <v>1</v>
      </c>
      <c r="DQ2795">
        <v>1</v>
      </c>
      <c r="DU2795">
        <v>1007</v>
      </c>
      <c r="DV2795" t="s">
        <v>166</v>
      </c>
      <c r="DW2795" t="s">
        <v>166</v>
      </c>
      <c r="DX2795">
        <v>1</v>
      </c>
      <c r="EE2795">
        <v>51482691</v>
      </c>
      <c r="EF2795">
        <v>1</v>
      </c>
      <c r="EG2795" t="s">
        <v>21</v>
      </c>
      <c r="EH2795">
        <v>0</v>
      </c>
      <c r="EI2795" t="s">
        <v>3</v>
      </c>
      <c r="EJ2795">
        <v>4</v>
      </c>
      <c r="EK2795">
        <v>1</v>
      </c>
      <c r="EL2795" t="s">
        <v>37</v>
      </c>
      <c r="EM2795" t="s">
        <v>23</v>
      </c>
      <c r="EO2795" t="s">
        <v>3</v>
      </c>
      <c r="EQ2795">
        <v>0</v>
      </c>
      <c r="ER2795">
        <v>15.25</v>
      </c>
      <c r="ES2795">
        <v>0</v>
      </c>
      <c r="ET2795">
        <v>15.25</v>
      </c>
      <c r="EU2795">
        <v>8.2799999999999994</v>
      </c>
      <c r="EV2795">
        <v>0</v>
      </c>
      <c r="EW2795">
        <v>0</v>
      </c>
      <c r="EX2795">
        <v>0</v>
      </c>
      <c r="EY2795">
        <v>0</v>
      </c>
      <c r="FQ2795">
        <v>0</v>
      </c>
      <c r="FR2795">
        <f t="shared" si="2248"/>
        <v>0</v>
      </c>
      <c r="FS2795">
        <v>0</v>
      </c>
      <c r="FX2795">
        <v>0</v>
      </c>
      <c r="FY2795">
        <v>0</v>
      </c>
      <c r="GA2795" t="s">
        <v>3</v>
      </c>
      <c r="GD2795">
        <v>1</v>
      </c>
      <c r="GF2795">
        <v>1511999612</v>
      </c>
      <c r="GG2795">
        <v>2</v>
      </c>
      <c r="GH2795">
        <v>1</v>
      </c>
      <c r="GI2795">
        <v>-2</v>
      </c>
      <c r="GJ2795">
        <v>0</v>
      </c>
      <c r="GK2795">
        <v>0</v>
      </c>
      <c r="GL2795">
        <f t="shared" si="2249"/>
        <v>0</v>
      </c>
      <c r="GM2795">
        <f>ROUND(O2795+X2795+Y2795,2)+GX2795</f>
        <v>0</v>
      </c>
      <c r="GN2795">
        <f>IF(OR(BI2795=0,BI2795=1),ROUND(O2795+X2795+Y2795,2),0)</f>
        <v>0</v>
      </c>
      <c r="GO2795">
        <f>IF(BI2795=2,ROUND(O2795+X2795+Y2795,2),0)</f>
        <v>0</v>
      </c>
      <c r="GP2795">
        <f>IF(BI2795=4,ROUND(O2795+X2795+Y2795,2)+GX2795,0)</f>
        <v>0</v>
      </c>
      <c r="GR2795">
        <v>0</v>
      </c>
      <c r="GS2795">
        <v>3</v>
      </c>
      <c r="GT2795">
        <v>0</v>
      </c>
      <c r="GU2795" t="s">
        <v>3</v>
      </c>
      <c r="GV2795">
        <f t="shared" si="2250"/>
        <v>0</v>
      </c>
      <c r="GW2795">
        <v>1</v>
      </c>
      <c r="GX2795">
        <f t="shared" si="2251"/>
        <v>0</v>
      </c>
      <c r="HA2795">
        <v>0</v>
      </c>
      <c r="HB2795">
        <v>0</v>
      </c>
      <c r="HC2795">
        <f t="shared" si="2252"/>
        <v>0</v>
      </c>
      <c r="HE2795" t="s">
        <v>3</v>
      </c>
      <c r="HF2795" t="s">
        <v>3</v>
      </c>
      <c r="IK2795">
        <f t="shared" si="2253"/>
        <v>0</v>
      </c>
    </row>
    <row r="2796" spans="1:245" x14ac:dyDescent="0.2">
      <c r="A2796">
        <v>17</v>
      </c>
      <c r="B2796">
        <v>1</v>
      </c>
      <c r="E2796" t="s">
        <v>129</v>
      </c>
      <c r="F2796" t="s">
        <v>48</v>
      </c>
      <c r="G2796" t="s">
        <v>174</v>
      </c>
      <c r="H2796" t="s">
        <v>243</v>
      </c>
      <c r="I2796">
        <v>0</v>
      </c>
      <c r="J2796">
        <v>0</v>
      </c>
      <c r="O2796">
        <f t="shared" si="2221"/>
        <v>0</v>
      </c>
      <c r="P2796">
        <f t="shared" si="2222"/>
        <v>0</v>
      </c>
      <c r="Q2796">
        <f t="shared" si="2223"/>
        <v>0</v>
      </c>
      <c r="R2796">
        <f t="shared" si="2224"/>
        <v>0</v>
      </c>
      <c r="S2796">
        <f t="shared" si="2225"/>
        <v>0</v>
      </c>
      <c r="T2796">
        <f t="shared" si="2226"/>
        <v>0</v>
      </c>
      <c r="U2796">
        <f t="shared" si="2227"/>
        <v>0</v>
      </c>
      <c r="V2796">
        <f t="shared" si="2228"/>
        <v>0</v>
      </c>
      <c r="W2796">
        <f t="shared" si="2229"/>
        <v>0</v>
      </c>
      <c r="X2796">
        <f t="shared" si="2230"/>
        <v>0</v>
      </c>
      <c r="Y2796">
        <f t="shared" si="2231"/>
        <v>0</v>
      </c>
      <c r="AA2796">
        <v>52421674</v>
      </c>
      <c r="AB2796">
        <f t="shared" si="2232"/>
        <v>100.3</v>
      </c>
      <c r="AC2796">
        <f t="shared" si="2233"/>
        <v>100.3</v>
      </c>
      <c r="AD2796">
        <f>ROUND((((ET2796)-(EU2796))+AE2796),6)</f>
        <v>0</v>
      </c>
      <c r="AE2796">
        <f>ROUND((EU2796),6)</f>
        <v>0</v>
      </c>
      <c r="AF2796">
        <f t="shared" si="2254"/>
        <v>0</v>
      </c>
      <c r="AG2796">
        <f t="shared" si="2235"/>
        <v>0</v>
      </c>
      <c r="AH2796">
        <f t="shared" si="2255"/>
        <v>0</v>
      </c>
      <c r="AI2796">
        <f>(EX2796)</f>
        <v>0</v>
      </c>
      <c r="AJ2796">
        <f t="shared" si="2237"/>
        <v>0</v>
      </c>
      <c r="AK2796">
        <v>100.3</v>
      </c>
      <c r="AL2796">
        <v>100.3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70</v>
      </c>
      <c r="AU2796">
        <v>10</v>
      </c>
      <c r="AV2796">
        <v>1</v>
      </c>
      <c r="AW2796">
        <v>1</v>
      </c>
      <c r="AZ2796">
        <v>1</v>
      </c>
      <c r="BA2796">
        <v>1</v>
      </c>
      <c r="BB2796">
        <v>1</v>
      </c>
      <c r="BC2796">
        <v>1</v>
      </c>
      <c r="BD2796" t="s">
        <v>3</v>
      </c>
      <c r="BE2796" t="s">
        <v>3</v>
      </c>
      <c r="BF2796" t="s">
        <v>3</v>
      </c>
      <c r="BG2796" t="s">
        <v>3</v>
      </c>
      <c r="BH2796">
        <v>3</v>
      </c>
      <c r="BI2796">
        <v>4</v>
      </c>
      <c r="BJ2796" t="s">
        <v>3</v>
      </c>
      <c r="BM2796">
        <v>0</v>
      </c>
      <c r="BN2796">
        <v>0</v>
      </c>
      <c r="BO2796" t="s">
        <v>3</v>
      </c>
      <c r="BP2796">
        <v>0</v>
      </c>
      <c r="BQ2796">
        <v>1</v>
      </c>
      <c r="BR2796">
        <v>0</v>
      </c>
      <c r="BS2796">
        <v>1</v>
      </c>
      <c r="BT2796">
        <v>1</v>
      </c>
      <c r="BU2796">
        <v>1</v>
      </c>
      <c r="BV2796">
        <v>1</v>
      </c>
      <c r="BW2796">
        <v>1</v>
      </c>
      <c r="BX2796">
        <v>1</v>
      </c>
      <c r="BY2796" t="s">
        <v>3</v>
      </c>
      <c r="BZ2796">
        <v>70</v>
      </c>
      <c r="CA2796">
        <v>10</v>
      </c>
      <c r="CE2796">
        <v>0</v>
      </c>
      <c r="CF2796">
        <v>0</v>
      </c>
      <c r="CG2796">
        <v>0</v>
      </c>
      <c r="CM2796">
        <v>0</v>
      </c>
      <c r="CN2796" t="s">
        <v>3</v>
      </c>
      <c r="CO2796">
        <v>0</v>
      </c>
      <c r="CP2796">
        <f t="shared" si="2238"/>
        <v>0</v>
      </c>
      <c r="CQ2796">
        <f t="shared" si="2239"/>
        <v>100.3</v>
      </c>
      <c r="CR2796">
        <f>((((ET2796)*BB2796-(EU2796)*BS2796)+AE2796*BS2796)*AV2796)</f>
        <v>0</v>
      </c>
      <c r="CS2796">
        <f t="shared" si="2240"/>
        <v>0</v>
      </c>
      <c r="CT2796">
        <f t="shared" si="2241"/>
        <v>0</v>
      </c>
      <c r="CU2796">
        <f t="shared" si="2242"/>
        <v>0</v>
      </c>
      <c r="CV2796">
        <f t="shared" si="2243"/>
        <v>0</v>
      </c>
      <c r="CW2796">
        <f t="shared" si="2244"/>
        <v>0</v>
      </c>
      <c r="CX2796">
        <f t="shared" si="2245"/>
        <v>0</v>
      </c>
      <c r="CY2796">
        <f t="shared" si="2246"/>
        <v>0</v>
      </c>
      <c r="CZ2796">
        <f t="shared" si="2247"/>
        <v>0</v>
      </c>
      <c r="DC2796" t="s">
        <v>3</v>
      </c>
      <c r="DD2796" t="s">
        <v>3</v>
      </c>
      <c r="DE2796" t="s">
        <v>3</v>
      </c>
      <c r="DF2796" t="s">
        <v>3</v>
      </c>
      <c r="DG2796" t="s">
        <v>3</v>
      </c>
      <c r="DH2796" t="s">
        <v>3</v>
      </c>
      <c r="DI2796" t="s">
        <v>3</v>
      </c>
      <c r="DJ2796" t="s">
        <v>3</v>
      </c>
      <c r="DK2796" t="s">
        <v>3</v>
      </c>
      <c r="DL2796" t="s">
        <v>3</v>
      </c>
      <c r="DM2796" t="s">
        <v>3</v>
      </c>
      <c r="DN2796">
        <v>0</v>
      </c>
      <c r="DO2796">
        <v>0</v>
      </c>
      <c r="DP2796">
        <v>1</v>
      </c>
      <c r="DQ2796">
        <v>1</v>
      </c>
      <c r="DU2796">
        <v>1013</v>
      </c>
      <c r="DV2796" t="s">
        <v>243</v>
      </c>
      <c r="DW2796" t="s">
        <v>243</v>
      </c>
      <c r="DX2796">
        <v>1</v>
      </c>
      <c r="EE2796">
        <v>51482689</v>
      </c>
      <c r="EF2796">
        <v>1</v>
      </c>
      <c r="EG2796" t="s">
        <v>21</v>
      </c>
      <c r="EH2796">
        <v>0</v>
      </c>
      <c r="EI2796" t="s">
        <v>3</v>
      </c>
      <c r="EJ2796">
        <v>4</v>
      </c>
      <c r="EK2796">
        <v>0</v>
      </c>
      <c r="EL2796" t="s">
        <v>22</v>
      </c>
      <c r="EM2796" t="s">
        <v>23</v>
      </c>
      <c r="EO2796" t="s">
        <v>3</v>
      </c>
      <c r="EQ2796">
        <v>0</v>
      </c>
      <c r="ER2796">
        <v>100.3</v>
      </c>
      <c r="ES2796">
        <v>100.3</v>
      </c>
      <c r="ET2796">
        <v>0</v>
      </c>
      <c r="EU2796">
        <v>0</v>
      </c>
      <c r="EV2796">
        <v>0</v>
      </c>
      <c r="EW2796">
        <v>0</v>
      </c>
      <c r="EX2796">
        <v>0</v>
      </c>
      <c r="EY2796">
        <v>0</v>
      </c>
      <c r="EZ2796">
        <v>5</v>
      </c>
      <c r="FC2796">
        <v>1</v>
      </c>
      <c r="FD2796">
        <v>18</v>
      </c>
      <c r="FF2796">
        <v>120.36</v>
      </c>
      <c r="FQ2796">
        <v>0</v>
      </c>
      <c r="FR2796">
        <f t="shared" si="2248"/>
        <v>0</v>
      </c>
      <c r="FS2796">
        <v>0</v>
      </c>
      <c r="FX2796">
        <v>70</v>
      </c>
      <c r="FY2796">
        <v>10</v>
      </c>
      <c r="GA2796" t="s">
        <v>175</v>
      </c>
      <c r="GD2796">
        <v>0</v>
      </c>
      <c r="GF2796">
        <v>-1649669261</v>
      </c>
      <c r="GG2796">
        <v>2</v>
      </c>
      <c r="GH2796">
        <v>3</v>
      </c>
      <c r="GI2796">
        <v>-2</v>
      </c>
      <c r="GJ2796">
        <v>0</v>
      </c>
      <c r="GK2796">
        <f>ROUND(R2796*(R12)/100,2)</f>
        <v>0</v>
      </c>
      <c r="GL2796">
        <f t="shared" si="2249"/>
        <v>0</v>
      </c>
      <c r="GM2796">
        <f>ROUND(O2796+X2796+Y2796+GK2796,2)+GX2796</f>
        <v>0</v>
      </c>
      <c r="GN2796">
        <f>IF(OR(BI2796=0,BI2796=1),ROUND(O2796+X2796+Y2796+GK2796,2),0)</f>
        <v>0</v>
      </c>
      <c r="GO2796">
        <f>IF(BI2796=2,ROUND(O2796+X2796+Y2796+GK2796,2),0)</f>
        <v>0</v>
      </c>
      <c r="GP2796">
        <f>IF(BI2796=4,ROUND(O2796+X2796+Y2796+GK2796,2)+GX2796,0)</f>
        <v>0</v>
      </c>
      <c r="GR2796">
        <v>1</v>
      </c>
      <c r="GS2796">
        <v>1</v>
      </c>
      <c r="GT2796">
        <v>0</v>
      </c>
      <c r="GU2796" t="s">
        <v>3</v>
      </c>
      <c r="GV2796">
        <f t="shared" si="2250"/>
        <v>0</v>
      </c>
      <c r="GW2796">
        <v>1</v>
      </c>
      <c r="GX2796">
        <f t="shared" si="2251"/>
        <v>0</v>
      </c>
      <c r="HA2796">
        <v>0</v>
      </c>
      <c r="HB2796">
        <v>0</v>
      </c>
      <c r="HC2796">
        <f t="shared" si="2252"/>
        <v>0</v>
      </c>
      <c r="HE2796" t="s">
        <v>53</v>
      </c>
      <c r="HF2796" t="s">
        <v>53</v>
      </c>
      <c r="IK2796">
        <f t="shared" si="2253"/>
        <v>0</v>
      </c>
    </row>
    <row r="2797" spans="1:245" x14ac:dyDescent="0.2">
      <c r="A2797">
        <v>17</v>
      </c>
      <c r="B2797">
        <v>1</v>
      </c>
      <c r="C2797">
        <f>ROW(SmtRes!A930)</f>
        <v>930</v>
      </c>
      <c r="D2797">
        <f>ROW(EtalonRes!A897)</f>
        <v>897</v>
      </c>
      <c r="E2797" t="s">
        <v>134</v>
      </c>
      <c r="F2797" t="s">
        <v>465</v>
      </c>
      <c r="G2797" t="s">
        <v>466</v>
      </c>
      <c r="H2797" t="s">
        <v>70</v>
      </c>
      <c r="I2797">
        <v>0</v>
      </c>
      <c r="J2797">
        <v>0</v>
      </c>
      <c r="O2797">
        <f t="shared" si="2221"/>
        <v>0</v>
      </c>
      <c r="P2797">
        <f t="shared" si="2222"/>
        <v>0</v>
      </c>
      <c r="Q2797">
        <f t="shared" si="2223"/>
        <v>0</v>
      </c>
      <c r="R2797">
        <f t="shared" si="2224"/>
        <v>0</v>
      </c>
      <c r="S2797">
        <f t="shared" si="2225"/>
        <v>0</v>
      </c>
      <c r="T2797">
        <f t="shared" si="2226"/>
        <v>0</v>
      </c>
      <c r="U2797">
        <f t="shared" si="2227"/>
        <v>0</v>
      </c>
      <c r="V2797">
        <f t="shared" si="2228"/>
        <v>0</v>
      </c>
      <c r="W2797">
        <f t="shared" si="2229"/>
        <v>0</v>
      </c>
      <c r="X2797">
        <f t="shared" si="2230"/>
        <v>0</v>
      </c>
      <c r="Y2797">
        <f t="shared" si="2231"/>
        <v>0</v>
      </c>
      <c r="AA2797">
        <v>52421674</v>
      </c>
      <c r="AB2797">
        <f t="shared" si="2232"/>
        <v>17064.43</v>
      </c>
      <c r="AC2797">
        <f t="shared" si="2233"/>
        <v>11305.05</v>
      </c>
      <c r="AD2797">
        <f>ROUND((((ET2797)-(EU2797))+AE2797),6)</f>
        <v>60.76</v>
      </c>
      <c r="AE2797">
        <f>ROUND((EU2797),6)</f>
        <v>22.23</v>
      </c>
      <c r="AF2797">
        <f t="shared" si="2254"/>
        <v>5698.62</v>
      </c>
      <c r="AG2797">
        <f t="shared" si="2235"/>
        <v>0</v>
      </c>
      <c r="AH2797">
        <f t="shared" si="2255"/>
        <v>30.8</v>
      </c>
      <c r="AI2797">
        <f>(EX2797)</f>
        <v>0</v>
      </c>
      <c r="AJ2797">
        <f t="shared" si="2237"/>
        <v>0</v>
      </c>
      <c r="AK2797">
        <v>17064.43</v>
      </c>
      <c r="AL2797">
        <v>11305.05</v>
      </c>
      <c r="AM2797">
        <v>60.76</v>
      </c>
      <c r="AN2797">
        <v>22.23</v>
      </c>
      <c r="AO2797">
        <v>5698.62</v>
      </c>
      <c r="AP2797">
        <v>0</v>
      </c>
      <c r="AQ2797">
        <v>30.8</v>
      </c>
      <c r="AR2797">
        <v>0</v>
      </c>
      <c r="AS2797">
        <v>0</v>
      </c>
      <c r="AT2797">
        <v>70</v>
      </c>
      <c r="AU2797">
        <v>10</v>
      </c>
      <c r="AV2797">
        <v>1</v>
      </c>
      <c r="AW2797">
        <v>1</v>
      </c>
      <c r="AZ2797">
        <v>1</v>
      </c>
      <c r="BA2797">
        <v>1</v>
      </c>
      <c r="BB2797">
        <v>1</v>
      </c>
      <c r="BC2797">
        <v>1</v>
      </c>
      <c r="BD2797" t="s">
        <v>3</v>
      </c>
      <c r="BE2797" t="s">
        <v>3</v>
      </c>
      <c r="BF2797" t="s">
        <v>3</v>
      </c>
      <c r="BG2797" t="s">
        <v>3</v>
      </c>
      <c r="BH2797">
        <v>0</v>
      </c>
      <c r="BI2797">
        <v>4</v>
      </c>
      <c r="BJ2797" t="s">
        <v>467</v>
      </c>
      <c r="BM2797">
        <v>0</v>
      </c>
      <c r="BN2797">
        <v>0</v>
      </c>
      <c r="BO2797" t="s">
        <v>3</v>
      </c>
      <c r="BP2797">
        <v>0</v>
      </c>
      <c r="BQ2797">
        <v>1</v>
      </c>
      <c r="BR2797">
        <v>0</v>
      </c>
      <c r="BS2797">
        <v>1</v>
      </c>
      <c r="BT2797">
        <v>1</v>
      </c>
      <c r="BU2797">
        <v>1</v>
      </c>
      <c r="BV2797">
        <v>1</v>
      </c>
      <c r="BW2797">
        <v>1</v>
      </c>
      <c r="BX2797">
        <v>1</v>
      </c>
      <c r="BY2797" t="s">
        <v>3</v>
      </c>
      <c r="BZ2797">
        <v>70</v>
      </c>
      <c r="CA2797">
        <v>10</v>
      </c>
      <c r="CE2797">
        <v>0</v>
      </c>
      <c r="CF2797">
        <v>0</v>
      </c>
      <c r="CG2797">
        <v>0</v>
      </c>
      <c r="CM2797">
        <v>0</v>
      </c>
      <c r="CN2797" t="s">
        <v>3</v>
      </c>
      <c r="CO2797">
        <v>0</v>
      </c>
      <c r="CP2797">
        <f t="shared" si="2238"/>
        <v>0</v>
      </c>
      <c r="CQ2797">
        <f t="shared" si="2239"/>
        <v>11305.05</v>
      </c>
      <c r="CR2797">
        <f>((((ET2797)*BB2797-(EU2797)*BS2797)+AE2797*BS2797)*AV2797)</f>
        <v>60.760000000000005</v>
      </c>
      <c r="CS2797">
        <f t="shared" si="2240"/>
        <v>22.23</v>
      </c>
      <c r="CT2797">
        <f t="shared" si="2241"/>
        <v>5698.62</v>
      </c>
      <c r="CU2797">
        <f t="shared" si="2242"/>
        <v>0</v>
      </c>
      <c r="CV2797">
        <f t="shared" si="2243"/>
        <v>30.8</v>
      </c>
      <c r="CW2797">
        <f t="shared" si="2244"/>
        <v>0</v>
      </c>
      <c r="CX2797">
        <f t="shared" si="2245"/>
        <v>0</v>
      </c>
      <c r="CY2797">
        <f t="shared" si="2246"/>
        <v>0</v>
      </c>
      <c r="CZ2797">
        <f t="shared" si="2247"/>
        <v>0</v>
      </c>
      <c r="DC2797" t="s">
        <v>3</v>
      </c>
      <c r="DD2797" t="s">
        <v>3</v>
      </c>
      <c r="DE2797" t="s">
        <v>3</v>
      </c>
      <c r="DF2797" t="s">
        <v>3</v>
      </c>
      <c r="DG2797" t="s">
        <v>3</v>
      </c>
      <c r="DH2797" t="s">
        <v>3</v>
      </c>
      <c r="DI2797" t="s">
        <v>3</v>
      </c>
      <c r="DJ2797" t="s">
        <v>3</v>
      </c>
      <c r="DK2797" t="s">
        <v>3</v>
      </c>
      <c r="DL2797" t="s">
        <v>3</v>
      </c>
      <c r="DM2797" t="s">
        <v>3</v>
      </c>
      <c r="DN2797">
        <v>0</v>
      </c>
      <c r="DO2797">
        <v>0</v>
      </c>
      <c r="DP2797">
        <v>1</v>
      </c>
      <c r="DQ2797">
        <v>1</v>
      </c>
      <c r="DU2797">
        <v>1005</v>
      </c>
      <c r="DV2797" t="s">
        <v>70</v>
      </c>
      <c r="DW2797" t="s">
        <v>70</v>
      </c>
      <c r="DX2797">
        <v>100</v>
      </c>
      <c r="EE2797">
        <v>51482689</v>
      </c>
      <c r="EF2797">
        <v>1</v>
      </c>
      <c r="EG2797" t="s">
        <v>21</v>
      </c>
      <c r="EH2797">
        <v>0</v>
      </c>
      <c r="EI2797" t="s">
        <v>3</v>
      </c>
      <c r="EJ2797">
        <v>4</v>
      </c>
      <c r="EK2797">
        <v>0</v>
      </c>
      <c r="EL2797" t="s">
        <v>22</v>
      </c>
      <c r="EM2797" t="s">
        <v>23</v>
      </c>
      <c r="EO2797" t="s">
        <v>3</v>
      </c>
      <c r="EQ2797">
        <v>0</v>
      </c>
      <c r="ER2797">
        <v>17064.43</v>
      </c>
      <c r="ES2797">
        <v>11305.05</v>
      </c>
      <c r="ET2797">
        <v>60.76</v>
      </c>
      <c r="EU2797">
        <v>22.23</v>
      </c>
      <c r="EV2797">
        <v>5698.62</v>
      </c>
      <c r="EW2797">
        <v>30.8</v>
      </c>
      <c r="EX2797">
        <v>0</v>
      </c>
      <c r="EY2797">
        <v>0</v>
      </c>
      <c r="FQ2797">
        <v>0</v>
      </c>
      <c r="FR2797">
        <f t="shared" si="2248"/>
        <v>0</v>
      </c>
      <c r="FS2797">
        <v>0</v>
      </c>
      <c r="FX2797">
        <v>70</v>
      </c>
      <c r="FY2797">
        <v>10</v>
      </c>
      <c r="GA2797" t="s">
        <v>3</v>
      </c>
      <c r="GD2797">
        <v>0</v>
      </c>
      <c r="GF2797">
        <v>92011487</v>
      </c>
      <c r="GG2797">
        <v>2</v>
      </c>
      <c r="GH2797">
        <v>1</v>
      </c>
      <c r="GI2797">
        <v>-2</v>
      </c>
      <c r="GJ2797">
        <v>0</v>
      </c>
      <c r="GK2797">
        <f>ROUND(R2797*(R12)/100,2)</f>
        <v>0</v>
      </c>
      <c r="GL2797">
        <f t="shared" si="2249"/>
        <v>0</v>
      </c>
      <c r="GM2797">
        <f>ROUND(O2797+X2797+Y2797+GK2797,2)+GX2797</f>
        <v>0</v>
      </c>
      <c r="GN2797">
        <f>IF(OR(BI2797=0,BI2797=1),ROUND(O2797+X2797+Y2797+GK2797,2),0)</f>
        <v>0</v>
      </c>
      <c r="GO2797">
        <f>IF(BI2797=2,ROUND(O2797+X2797+Y2797+GK2797,2),0)</f>
        <v>0</v>
      </c>
      <c r="GP2797">
        <f>IF(BI2797=4,ROUND(O2797+X2797+Y2797+GK2797,2)+GX2797,0)</f>
        <v>0</v>
      </c>
      <c r="GR2797">
        <v>0</v>
      </c>
      <c r="GS2797">
        <v>3</v>
      </c>
      <c r="GT2797">
        <v>0</v>
      </c>
      <c r="GU2797" t="s">
        <v>3</v>
      </c>
      <c r="GV2797">
        <f t="shared" si="2250"/>
        <v>0</v>
      </c>
      <c r="GW2797">
        <v>1</v>
      </c>
      <c r="GX2797">
        <f t="shared" si="2251"/>
        <v>0</v>
      </c>
      <c r="HA2797">
        <v>0</v>
      </c>
      <c r="HB2797">
        <v>0</v>
      </c>
      <c r="HC2797">
        <f t="shared" si="2252"/>
        <v>0</v>
      </c>
      <c r="HE2797" t="s">
        <v>3</v>
      </c>
      <c r="HF2797" t="s">
        <v>3</v>
      </c>
      <c r="IK2797">
        <f t="shared" si="2253"/>
        <v>0</v>
      </c>
    </row>
    <row r="2798" spans="1:245" x14ac:dyDescent="0.2">
      <c r="A2798">
        <v>17</v>
      </c>
      <c r="B2798">
        <v>1</v>
      </c>
      <c r="C2798">
        <f>ROW(SmtRes!A932)</f>
        <v>932</v>
      </c>
      <c r="D2798">
        <f>ROW(EtalonRes!A899)</f>
        <v>899</v>
      </c>
      <c r="E2798" t="s">
        <v>135</v>
      </c>
      <c r="F2798" t="s">
        <v>468</v>
      </c>
      <c r="G2798" t="s">
        <v>469</v>
      </c>
      <c r="H2798" t="s">
        <v>70</v>
      </c>
      <c r="I2798">
        <v>0</v>
      </c>
      <c r="J2798">
        <v>0</v>
      </c>
      <c r="O2798">
        <f t="shared" si="2221"/>
        <v>0</v>
      </c>
      <c r="P2798">
        <f t="shared" si="2222"/>
        <v>0</v>
      </c>
      <c r="Q2798">
        <f t="shared" si="2223"/>
        <v>0</v>
      </c>
      <c r="R2798">
        <f t="shared" si="2224"/>
        <v>0</v>
      </c>
      <c r="S2798">
        <f t="shared" si="2225"/>
        <v>0</v>
      </c>
      <c r="T2798">
        <f t="shared" si="2226"/>
        <v>0</v>
      </c>
      <c r="U2798">
        <f t="shared" si="2227"/>
        <v>0</v>
      </c>
      <c r="V2798">
        <f t="shared" si="2228"/>
        <v>0</v>
      </c>
      <c r="W2798">
        <f t="shared" si="2229"/>
        <v>0</v>
      </c>
      <c r="X2798">
        <f t="shared" si="2230"/>
        <v>0</v>
      </c>
      <c r="Y2798">
        <f t="shared" si="2231"/>
        <v>0</v>
      </c>
      <c r="AA2798">
        <v>52421674</v>
      </c>
      <c r="AB2798">
        <f t="shared" si="2232"/>
        <v>19815.97</v>
      </c>
      <c r="AC2798">
        <f t="shared" si="2233"/>
        <v>11305.05</v>
      </c>
      <c r="AD2798">
        <f>ROUND((((ET2798)-(EU2798))+AE2798),6)</f>
        <v>0</v>
      </c>
      <c r="AE2798">
        <f>ROUND((EU2798),6)</f>
        <v>0</v>
      </c>
      <c r="AF2798">
        <f t="shared" si="2254"/>
        <v>8510.92</v>
      </c>
      <c r="AG2798">
        <f t="shared" si="2235"/>
        <v>0</v>
      </c>
      <c r="AH2798">
        <f t="shared" si="2255"/>
        <v>46</v>
      </c>
      <c r="AI2798">
        <f>(EX2798)</f>
        <v>0</v>
      </c>
      <c r="AJ2798">
        <f t="shared" si="2237"/>
        <v>0</v>
      </c>
      <c r="AK2798">
        <v>19815.97</v>
      </c>
      <c r="AL2798">
        <v>11305.05</v>
      </c>
      <c r="AM2798">
        <v>0</v>
      </c>
      <c r="AN2798">
        <v>0</v>
      </c>
      <c r="AO2798">
        <v>8510.92</v>
      </c>
      <c r="AP2798">
        <v>0</v>
      </c>
      <c r="AQ2798">
        <v>46</v>
      </c>
      <c r="AR2798">
        <v>0</v>
      </c>
      <c r="AS2798">
        <v>0</v>
      </c>
      <c r="AT2798">
        <v>70</v>
      </c>
      <c r="AU2798">
        <v>10</v>
      </c>
      <c r="AV2798">
        <v>1</v>
      </c>
      <c r="AW2798">
        <v>1</v>
      </c>
      <c r="AZ2798">
        <v>1</v>
      </c>
      <c r="BA2798">
        <v>1</v>
      </c>
      <c r="BB2798">
        <v>1</v>
      </c>
      <c r="BC2798">
        <v>1</v>
      </c>
      <c r="BD2798" t="s">
        <v>3</v>
      </c>
      <c r="BE2798" t="s">
        <v>3</v>
      </c>
      <c r="BF2798" t="s">
        <v>3</v>
      </c>
      <c r="BG2798" t="s">
        <v>3</v>
      </c>
      <c r="BH2798">
        <v>0</v>
      </c>
      <c r="BI2798">
        <v>4</v>
      </c>
      <c r="BJ2798" t="s">
        <v>470</v>
      </c>
      <c r="BM2798">
        <v>0</v>
      </c>
      <c r="BN2798">
        <v>0</v>
      </c>
      <c r="BO2798" t="s">
        <v>3</v>
      </c>
      <c r="BP2798">
        <v>0</v>
      </c>
      <c r="BQ2798">
        <v>1</v>
      </c>
      <c r="BR2798">
        <v>0</v>
      </c>
      <c r="BS2798">
        <v>1</v>
      </c>
      <c r="BT2798">
        <v>1</v>
      </c>
      <c r="BU2798">
        <v>1</v>
      </c>
      <c r="BV2798">
        <v>1</v>
      </c>
      <c r="BW2798">
        <v>1</v>
      </c>
      <c r="BX2798">
        <v>1</v>
      </c>
      <c r="BY2798" t="s">
        <v>3</v>
      </c>
      <c r="BZ2798">
        <v>70</v>
      </c>
      <c r="CA2798">
        <v>10</v>
      </c>
      <c r="CE2798">
        <v>0</v>
      </c>
      <c r="CF2798">
        <v>0</v>
      </c>
      <c r="CG2798">
        <v>0</v>
      </c>
      <c r="CM2798">
        <v>0</v>
      </c>
      <c r="CN2798" t="s">
        <v>3</v>
      </c>
      <c r="CO2798">
        <v>0</v>
      </c>
      <c r="CP2798">
        <f t="shared" si="2238"/>
        <v>0</v>
      </c>
      <c r="CQ2798">
        <f t="shared" si="2239"/>
        <v>11305.05</v>
      </c>
      <c r="CR2798">
        <f>((((ET2798)*BB2798-(EU2798)*BS2798)+AE2798*BS2798)*AV2798)</f>
        <v>0</v>
      </c>
      <c r="CS2798">
        <f t="shared" si="2240"/>
        <v>0</v>
      </c>
      <c r="CT2798">
        <f t="shared" si="2241"/>
        <v>8510.92</v>
      </c>
      <c r="CU2798">
        <f t="shared" si="2242"/>
        <v>0</v>
      </c>
      <c r="CV2798">
        <f t="shared" si="2243"/>
        <v>46</v>
      </c>
      <c r="CW2798">
        <f t="shared" si="2244"/>
        <v>0</v>
      </c>
      <c r="CX2798">
        <f t="shared" si="2245"/>
        <v>0</v>
      </c>
      <c r="CY2798">
        <f t="shared" si="2246"/>
        <v>0</v>
      </c>
      <c r="CZ2798">
        <f t="shared" si="2247"/>
        <v>0</v>
      </c>
      <c r="DC2798" t="s">
        <v>3</v>
      </c>
      <c r="DD2798" t="s">
        <v>3</v>
      </c>
      <c r="DE2798" t="s">
        <v>3</v>
      </c>
      <c r="DF2798" t="s">
        <v>3</v>
      </c>
      <c r="DG2798" t="s">
        <v>3</v>
      </c>
      <c r="DH2798" t="s">
        <v>3</v>
      </c>
      <c r="DI2798" t="s">
        <v>3</v>
      </c>
      <c r="DJ2798" t="s">
        <v>3</v>
      </c>
      <c r="DK2798" t="s">
        <v>3</v>
      </c>
      <c r="DL2798" t="s">
        <v>3</v>
      </c>
      <c r="DM2798" t="s">
        <v>3</v>
      </c>
      <c r="DN2798">
        <v>0</v>
      </c>
      <c r="DO2798">
        <v>0</v>
      </c>
      <c r="DP2798">
        <v>1</v>
      </c>
      <c r="DQ2798">
        <v>1</v>
      </c>
      <c r="DU2798">
        <v>1005</v>
      </c>
      <c r="DV2798" t="s">
        <v>70</v>
      </c>
      <c r="DW2798" t="s">
        <v>70</v>
      </c>
      <c r="DX2798">
        <v>100</v>
      </c>
      <c r="EE2798">
        <v>51482689</v>
      </c>
      <c r="EF2798">
        <v>1</v>
      </c>
      <c r="EG2798" t="s">
        <v>21</v>
      </c>
      <c r="EH2798">
        <v>0</v>
      </c>
      <c r="EI2798" t="s">
        <v>3</v>
      </c>
      <c r="EJ2798">
        <v>4</v>
      </c>
      <c r="EK2798">
        <v>0</v>
      </c>
      <c r="EL2798" t="s">
        <v>22</v>
      </c>
      <c r="EM2798" t="s">
        <v>23</v>
      </c>
      <c r="EO2798" t="s">
        <v>3</v>
      </c>
      <c r="EQ2798">
        <v>0</v>
      </c>
      <c r="ER2798">
        <v>19815.97</v>
      </c>
      <c r="ES2798">
        <v>11305.05</v>
      </c>
      <c r="ET2798">
        <v>0</v>
      </c>
      <c r="EU2798">
        <v>0</v>
      </c>
      <c r="EV2798">
        <v>8510.92</v>
      </c>
      <c r="EW2798">
        <v>46</v>
      </c>
      <c r="EX2798">
        <v>0</v>
      </c>
      <c r="EY2798">
        <v>0</v>
      </c>
      <c r="FQ2798">
        <v>0</v>
      </c>
      <c r="FR2798">
        <f t="shared" si="2248"/>
        <v>0</v>
      </c>
      <c r="FS2798">
        <v>0</v>
      </c>
      <c r="FX2798">
        <v>70</v>
      </c>
      <c r="FY2798">
        <v>10</v>
      </c>
      <c r="GA2798" t="s">
        <v>3</v>
      </c>
      <c r="GD2798">
        <v>0</v>
      </c>
      <c r="GF2798">
        <v>14238252</v>
      </c>
      <c r="GG2798">
        <v>2</v>
      </c>
      <c r="GH2798">
        <v>1</v>
      </c>
      <c r="GI2798">
        <v>-2</v>
      </c>
      <c r="GJ2798">
        <v>0</v>
      </c>
      <c r="GK2798">
        <f>ROUND(R2798*(R12)/100,2)</f>
        <v>0</v>
      </c>
      <c r="GL2798">
        <f t="shared" si="2249"/>
        <v>0</v>
      </c>
      <c r="GM2798">
        <f>ROUND(O2798+X2798+Y2798+GK2798,2)+GX2798</f>
        <v>0</v>
      </c>
      <c r="GN2798">
        <f>IF(OR(BI2798=0,BI2798=1),ROUND(O2798+X2798+Y2798+GK2798,2),0)</f>
        <v>0</v>
      </c>
      <c r="GO2798">
        <f>IF(BI2798=2,ROUND(O2798+X2798+Y2798+GK2798,2),0)</f>
        <v>0</v>
      </c>
      <c r="GP2798">
        <f>IF(BI2798=4,ROUND(O2798+X2798+Y2798+GK2798,2)+GX2798,0)</f>
        <v>0</v>
      </c>
      <c r="GR2798">
        <v>0</v>
      </c>
      <c r="GS2798">
        <v>3</v>
      </c>
      <c r="GT2798">
        <v>0</v>
      </c>
      <c r="GU2798" t="s">
        <v>3</v>
      </c>
      <c r="GV2798">
        <f t="shared" si="2250"/>
        <v>0</v>
      </c>
      <c r="GW2798">
        <v>1</v>
      </c>
      <c r="GX2798">
        <f t="shared" si="2251"/>
        <v>0</v>
      </c>
      <c r="HA2798">
        <v>0</v>
      </c>
      <c r="HB2798">
        <v>0</v>
      </c>
      <c r="HC2798">
        <f t="shared" si="2252"/>
        <v>0</v>
      </c>
      <c r="HE2798" t="s">
        <v>3</v>
      </c>
      <c r="HF2798" t="s">
        <v>3</v>
      </c>
      <c r="IK2798">
        <f t="shared" si="2253"/>
        <v>0</v>
      </c>
    </row>
    <row r="2799" spans="1:245" x14ac:dyDescent="0.2">
      <c r="A2799">
        <v>17</v>
      </c>
      <c r="B2799">
        <v>1</v>
      </c>
      <c r="C2799">
        <f>ROW(SmtRes!A934)</f>
        <v>934</v>
      </c>
      <c r="D2799">
        <f>ROW(EtalonRes!A901)</f>
        <v>901</v>
      </c>
      <c r="E2799" t="s">
        <v>3</v>
      </c>
      <c r="F2799" t="s">
        <v>471</v>
      </c>
      <c r="G2799" t="s">
        <v>472</v>
      </c>
      <c r="H2799" t="s">
        <v>70</v>
      </c>
      <c r="I2799">
        <v>0</v>
      </c>
      <c r="J2799">
        <v>0</v>
      </c>
      <c r="O2799">
        <f t="shared" si="2221"/>
        <v>0</v>
      </c>
      <c r="P2799">
        <f t="shared" si="2222"/>
        <v>0</v>
      </c>
      <c r="Q2799">
        <f t="shared" si="2223"/>
        <v>0</v>
      </c>
      <c r="R2799">
        <f t="shared" si="2224"/>
        <v>0</v>
      </c>
      <c r="S2799">
        <f t="shared" si="2225"/>
        <v>0</v>
      </c>
      <c r="T2799">
        <f t="shared" si="2226"/>
        <v>0</v>
      </c>
      <c r="U2799">
        <f t="shared" si="2227"/>
        <v>0</v>
      </c>
      <c r="V2799">
        <f t="shared" si="2228"/>
        <v>0</v>
      </c>
      <c r="W2799">
        <f t="shared" si="2229"/>
        <v>0</v>
      </c>
      <c r="X2799">
        <f t="shared" si="2230"/>
        <v>0</v>
      </c>
      <c r="Y2799">
        <f t="shared" si="2231"/>
        <v>0</v>
      </c>
      <c r="AA2799">
        <v>-1</v>
      </c>
      <c r="AB2799">
        <f t="shared" si="2232"/>
        <v>4932.13</v>
      </c>
      <c r="AC2799">
        <f t="shared" si="2233"/>
        <v>3768.35</v>
      </c>
      <c r="AD2799">
        <f>ROUND((((ET2799)-(EU2799))+AE2799),6)</f>
        <v>0</v>
      </c>
      <c r="AE2799">
        <f>ROUND((EU2799),6)</f>
        <v>0</v>
      </c>
      <c r="AF2799">
        <f t="shared" si="2254"/>
        <v>1163.78</v>
      </c>
      <c r="AG2799">
        <f t="shared" si="2235"/>
        <v>0</v>
      </c>
      <c r="AH2799">
        <f t="shared" si="2255"/>
        <v>6.29</v>
      </c>
      <c r="AI2799">
        <f>(EX2799)</f>
        <v>0</v>
      </c>
      <c r="AJ2799">
        <f t="shared" si="2237"/>
        <v>0</v>
      </c>
      <c r="AK2799">
        <v>4932.13</v>
      </c>
      <c r="AL2799">
        <v>3768.35</v>
      </c>
      <c r="AM2799">
        <v>0</v>
      </c>
      <c r="AN2799">
        <v>0</v>
      </c>
      <c r="AO2799">
        <v>1163.78</v>
      </c>
      <c r="AP2799">
        <v>0</v>
      </c>
      <c r="AQ2799">
        <v>6.29</v>
      </c>
      <c r="AR2799">
        <v>0</v>
      </c>
      <c r="AS2799">
        <v>0</v>
      </c>
      <c r="AT2799">
        <v>70</v>
      </c>
      <c r="AU2799">
        <v>10</v>
      </c>
      <c r="AV2799">
        <v>1</v>
      </c>
      <c r="AW2799">
        <v>1</v>
      </c>
      <c r="AZ2799">
        <v>1</v>
      </c>
      <c r="BA2799">
        <v>1</v>
      </c>
      <c r="BB2799">
        <v>1</v>
      </c>
      <c r="BC2799">
        <v>1</v>
      </c>
      <c r="BD2799" t="s">
        <v>3</v>
      </c>
      <c r="BE2799" t="s">
        <v>3</v>
      </c>
      <c r="BF2799" t="s">
        <v>3</v>
      </c>
      <c r="BG2799" t="s">
        <v>3</v>
      </c>
      <c r="BH2799">
        <v>0</v>
      </c>
      <c r="BI2799">
        <v>4</v>
      </c>
      <c r="BJ2799" t="s">
        <v>473</v>
      </c>
      <c r="BM2799">
        <v>0</v>
      </c>
      <c r="BN2799">
        <v>0</v>
      </c>
      <c r="BO2799" t="s">
        <v>3</v>
      </c>
      <c r="BP2799">
        <v>0</v>
      </c>
      <c r="BQ2799">
        <v>1</v>
      </c>
      <c r="BR2799">
        <v>0</v>
      </c>
      <c r="BS2799">
        <v>1</v>
      </c>
      <c r="BT2799">
        <v>1</v>
      </c>
      <c r="BU2799">
        <v>1</v>
      </c>
      <c r="BV2799">
        <v>1</v>
      </c>
      <c r="BW2799">
        <v>1</v>
      </c>
      <c r="BX2799">
        <v>1</v>
      </c>
      <c r="BY2799" t="s">
        <v>3</v>
      </c>
      <c r="BZ2799">
        <v>70</v>
      </c>
      <c r="CA2799">
        <v>10</v>
      </c>
      <c r="CE2799">
        <v>0</v>
      </c>
      <c r="CF2799">
        <v>0</v>
      </c>
      <c r="CG2799">
        <v>0</v>
      </c>
      <c r="CM2799">
        <v>0</v>
      </c>
      <c r="CN2799" t="s">
        <v>3</v>
      </c>
      <c r="CO2799">
        <v>0</v>
      </c>
      <c r="CP2799">
        <f t="shared" si="2238"/>
        <v>0</v>
      </c>
      <c r="CQ2799">
        <f t="shared" si="2239"/>
        <v>3768.35</v>
      </c>
      <c r="CR2799">
        <f>((((ET2799)*BB2799-(EU2799)*BS2799)+AE2799*BS2799)*AV2799)</f>
        <v>0</v>
      </c>
      <c r="CS2799">
        <f t="shared" si="2240"/>
        <v>0</v>
      </c>
      <c r="CT2799">
        <f t="shared" si="2241"/>
        <v>1163.78</v>
      </c>
      <c r="CU2799">
        <f t="shared" si="2242"/>
        <v>0</v>
      </c>
      <c r="CV2799">
        <f t="shared" si="2243"/>
        <v>6.29</v>
      </c>
      <c r="CW2799">
        <f t="shared" si="2244"/>
        <v>0</v>
      </c>
      <c r="CX2799">
        <f t="shared" si="2245"/>
        <v>0</v>
      </c>
      <c r="CY2799">
        <f t="shared" si="2246"/>
        <v>0</v>
      </c>
      <c r="CZ2799">
        <f t="shared" si="2247"/>
        <v>0</v>
      </c>
      <c r="DC2799" t="s">
        <v>3</v>
      </c>
      <c r="DD2799" t="s">
        <v>3</v>
      </c>
      <c r="DE2799" t="s">
        <v>3</v>
      </c>
      <c r="DF2799" t="s">
        <v>3</v>
      </c>
      <c r="DG2799" t="s">
        <v>3</v>
      </c>
      <c r="DH2799" t="s">
        <v>3</v>
      </c>
      <c r="DI2799" t="s">
        <v>3</v>
      </c>
      <c r="DJ2799" t="s">
        <v>3</v>
      </c>
      <c r="DK2799" t="s">
        <v>3</v>
      </c>
      <c r="DL2799" t="s">
        <v>3</v>
      </c>
      <c r="DM2799" t="s">
        <v>3</v>
      </c>
      <c r="DN2799">
        <v>0</v>
      </c>
      <c r="DO2799">
        <v>0</v>
      </c>
      <c r="DP2799">
        <v>1</v>
      </c>
      <c r="DQ2799">
        <v>1</v>
      </c>
      <c r="DU2799">
        <v>1005</v>
      </c>
      <c r="DV2799" t="s">
        <v>70</v>
      </c>
      <c r="DW2799" t="s">
        <v>70</v>
      </c>
      <c r="DX2799">
        <v>100</v>
      </c>
      <c r="EE2799">
        <v>51482689</v>
      </c>
      <c r="EF2799">
        <v>1</v>
      </c>
      <c r="EG2799" t="s">
        <v>21</v>
      </c>
      <c r="EH2799">
        <v>0</v>
      </c>
      <c r="EI2799" t="s">
        <v>3</v>
      </c>
      <c r="EJ2799">
        <v>4</v>
      </c>
      <c r="EK2799">
        <v>0</v>
      </c>
      <c r="EL2799" t="s">
        <v>22</v>
      </c>
      <c r="EM2799" t="s">
        <v>23</v>
      </c>
      <c r="EO2799" t="s">
        <v>3</v>
      </c>
      <c r="EQ2799">
        <v>1024</v>
      </c>
      <c r="ER2799">
        <v>4932.13</v>
      </c>
      <c r="ES2799">
        <v>3768.35</v>
      </c>
      <c r="ET2799">
        <v>0</v>
      </c>
      <c r="EU2799">
        <v>0</v>
      </c>
      <c r="EV2799">
        <v>1163.78</v>
      </c>
      <c r="EW2799">
        <v>6.29</v>
      </c>
      <c r="EX2799">
        <v>0</v>
      </c>
      <c r="EY2799">
        <v>0</v>
      </c>
      <c r="FQ2799">
        <v>0</v>
      </c>
      <c r="FR2799">
        <f t="shared" si="2248"/>
        <v>0</v>
      </c>
      <c r="FS2799">
        <v>0</v>
      </c>
      <c r="FX2799">
        <v>70</v>
      </c>
      <c r="FY2799">
        <v>10</v>
      </c>
      <c r="GA2799" t="s">
        <v>3</v>
      </c>
      <c r="GD2799">
        <v>0</v>
      </c>
      <c r="GF2799">
        <v>-1781441154</v>
      </c>
      <c r="GG2799">
        <v>2</v>
      </c>
      <c r="GH2799">
        <v>1</v>
      </c>
      <c r="GI2799">
        <v>-2</v>
      </c>
      <c r="GJ2799">
        <v>0</v>
      </c>
      <c r="GK2799">
        <f>ROUND(R2799*(R12)/100,2)</f>
        <v>0</v>
      </c>
      <c r="GL2799">
        <f t="shared" si="2249"/>
        <v>0</v>
      </c>
      <c r="GM2799">
        <f>ROUND(O2799+X2799+Y2799+GK2799,2)+GX2799</f>
        <v>0</v>
      </c>
      <c r="GN2799">
        <f>IF(OR(BI2799=0,BI2799=1),ROUND(O2799+X2799+Y2799+GK2799,2),0)</f>
        <v>0</v>
      </c>
      <c r="GO2799">
        <f>IF(BI2799=2,ROUND(O2799+X2799+Y2799+GK2799,2),0)</f>
        <v>0</v>
      </c>
      <c r="GP2799">
        <f>IF(BI2799=4,ROUND(O2799+X2799+Y2799+GK2799,2)+GX2799,0)</f>
        <v>0</v>
      </c>
      <c r="GR2799">
        <v>0</v>
      </c>
      <c r="GS2799">
        <v>3</v>
      </c>
      <c r="GT2799">
        <v>0</v>
      </c>
      <c r="GU2799" t="s">
        <v>3</v>
      </c>
      <c r="GV2799">
        <f t="shared" si="2250"/>
        <v>0</v>
      </c>
      <c r="GW2799">
        <v>1</v>
      </c>
      <c r="GX2799">
        <f t="shared" si="2251"/>
        <v>0</v>
      </c>
      <c r="HA2799">
        <v>0</v>
      </c>
      <c r="HB2799">
        <v>0</v>
      </c>
      <c r="HC2799">
        <f t="shared" si="2252"/>
        <v>0</v>
      </c>
      <c r="HE2799" t="s">
        <v>3</v>
      </c>
      <c r="HF2799" t="s">
        <v>3</v>
      </c>
      <c r="IK2799">
        <f t="shared" si="2253"/>
        <v>0</v>
      </c>
    </row>
    <row r="2800" spans="1:245" x14ac:dyDescent="0.2">
      <c r="A2800">
        <v>17</v>
      </c>
      <c r="B2800">
        <v>1</v>
      </c>
      <c r="C2800">
        <f>ROW(SmtRes!A937)</f>
        <v>937</v>
      </c>
      <c r="D2800">
        <f>ROW(EtalonRes!A904)</f>
        <v>904</v>
      </c>
      <c r="E2800" t="s">
        <v>136</v>
      </c>
      <c r="F2800" t="s">
        <v>474</v>
      </c>
      <c r="G2800" t="s">
        <v>475</v>
      </c>
      <c r="H2800" t="s">
        <v>70</v>
      </c>
      <c r="I2800">
        <v>0</v>
      </c>
      <c r="J2800">
        <v>0</v>
      </c>
      <c r="O2800">
        <f t="shared" si="2221"/>
        <v>0</v>
      </c>
      <c r="P2800">
        <f t="shared" si="2222"/>
        <v>0</v>
      </c>
      <c r="Q2800">
        <f t="shared" si="2223"/>
        <v>0</v>
      </c>
      <c r="R2800">
        <f t="shared" si="2224"/>
        <v>0</v>
      </c>
      <c r="S2800">
        <f t="shared" si="2225"/>
        <v>0</v>
      </c>
      <c r="T2800">
        <f t="shared" si="2226"/>
        <v>0</v>
      </c>
      <c r="U2800">
        <f t="shared" si="2227"/>
        <v>0</v>
      </c>
      <c r="V2800">
        <f t="shared" si="2228"/>
        <v>0</v>
      </c>
      <c r="W2800">
        <f t="shared" si="2229"/>
        <v>0</v>
      </c>
      <c r="X2800">
        <f t="shared" si="2230"/>
        <v>0</v>
      </c>
      <c r="Y2800">
        <f t="shared" si="2231"/>
        <v>0</v>
      </c>
      <c r="AA2800">
        <v>52421674</v>
      </c>
      <c r="AB2800">
        <f t="shared" si="2232"/>
        <v>2785.91</v>
      </c>
      <c r="AC2800">
        <f t="shared" si="2233"/>
        <v>1564.86</v>
      </c>
      <c r="AD2800">
        <f>ROUND((((ET2800)-(EU2800))+AE2800),6)</f>
        <v>0</v>
      </c>
      <c r="AE2800">
        <f>ROUND((EU2800),6)</f>
        <v>0</v>
      </c>
      <c r="AF2800">
        <f t="shared" si="2254"/>
        <v>1221.05</v>
      </c>
      <c r="AG2800">
        <f t="shared" si="2235"/>
        <v>0</v>
      </c>
      <c r="AH2800">
        <f t="shared" si="2255"/>
        <v>6.04</v>
      </c>
      <c r="AI2800">
        <f>(EX2800)</f>
        <v>0</v>
      </c>
      <c r="AJ2800">
        <f t="shared" si="2237"/>
        <v>0</v>
      </c>
      <c r="AK2800">
        <v>2785.91</v>
      </c>
      <c r="AL2800">
        <v>1564.86</v>
      </c>
      <c r="AM2800">
        <v>0</v>
      </c>
      <c r="AN2800">
        <v>0</v>
      </c>
      <c r="AO2800">
        <v>1221.05</v>
      </c>
      <c r="AP2800">
        <v>0</v>
      </c>
      <c r="AQ2800">
        <v>6.04</v>
      </c>
      <c r="AR2800">
        <v>0</v>
      </c>
      <c r="AS2800">
        <v>0</v>
      </c>
      <c r="AT2800">
        <v>70</v>
      </c>
      <c r="AU2800">
        <v>10</v>
      </c>
      <c r="AV2800">
        <v>1</v>
      </c>
      <c r="AW2800">
        <v>1</v>
      </c>
      <c r="AZ2800">
        <v>1</v>
      </c>
      <c r="BA2800">
        <v>1</v>
      </c>
      <c r="BB2800">
        <v>1</v>
      </c>
      <c r="BC2800">
        <v>1</v>
      </c>
      <c r="BD2800" t="s">
        <v>3</v>
      </c>
      <c r="BE2800" t="s">
        <v>3</v>
      </c>
      <c r="BF2800" t="s">
        <v>3</v>
      </c>
      <c r="BG2800" t="s">
        <v>3</v>
      </c>
      <c r="BH2800">
        <v>0</v>
      </c>
      <c r="BI2800">
        <v>4</v>
      </c>
      <c r="BJ2800" t="s">
        <v>476</v>
      </c>
      <c r="BM2800">
        <v>0</v>
      </c>
      <c r="BN2800">
        <v>0</v>
      </c>
      <c r="BO2800" t="s">
        <v>3</v>
      </c>
      <c r="BP2800">
        <v>0</v>
      </c>
      <c r="BQ2800">
        <v>1</v>
      </c>
      <c r="BR2800">
        <v>0</v>
      </c>
      <c r="BS2800">
        <v>1</v>
      </c>
      <c r="BT2800">
        <v>1</v>
      </c>
      <c r="BU2800">
        <v>1</v>
      </c>
      <c r="BV2800">
        <v>1</v>
      </c>
      <c r="BW2800">
        <v>1</v>
      </c>
      <c r="BX2800">
        <v>1</v>
      </c>
      <c r="BY2800" t="s">
        <v>3</v>
      </c>
      <c r="BZ2800">
        <v>70</v>
      </c>
      <c r="CA2800">
        <v>10</v>
      </c>
      <c r="CE2800">
        <v>0</v>
      </c>
      <c r="CF2800">
        <v>0</v>
      </c>
      <c r="CG2800">
        <v>0</v>
      </c>
      <c r="CM2800">
        <v>0</v>
      </c>
      <c r="CN2800" t="s">
        <v>3</v>
      </c>
      <c r="CO2800">
        <v>0</v>
      </c>
      <c r="CP2800">
        <f t="shared" si="2238"/>
        <v>0</v>
      </c>
      <c r="CQ2800">
        <f t="shared" si="2239"/>
        <v>1564.86</v>
      </c>
      <c r="CR2800">
        <f>((((ET2800)*BB2800-(EU2800)*BS2800)+AE2800*BS2800)*AV2800)</f>
        <v>0</v>
      </c>
      <c r="CS2800">
        <f t="shared" si="2240"/>
        <v>0</v>
      </c>
      <c r="CT2800">
        <f t="shared" si="2241"/>
        <v>1221.05</v>
      </c>
      <c r="CU2800">
        <f t="shared" si="2242"/>
        <v>0</v>
      </c>
      <c r="CV2800">
        <f t="shared" si="2243"/>
        <v>6.04</v>
      </c>
      <c r="CW2800">
        <f t="shared" si="2244"/>
        <v>0</v>
      </c>
      <c r="CX2800">
        <f t="shared" si="2245"/>
        <v>0</v>
      </c>
      <c r="CY2800">
        <f t="shared" si="2246"/>
        <v>0</v>
      </c>
      <c r="CZ2800">
        <f t="shared" si="2247"/>
        <v>0</v>
      </c>
      <c r="DC2800" t="s">
        <v>3</v>
      </c>
      <c r="DD2800" t="s">
        <v>3</v>
      </c>
      <c r="DE2800" t="s">
        <v>3</v>
      </c>
      <c r="DF2800" t="s">
        <v>3</v>
      </c>
      <c r="DG2800" t="s">
        <v>3</v>
      </c>
      <c r="DH2800" t="s">
        <v>3</v>
      </c>
      <c r="DI2800" t="s">
        <v>3</v>
      </c>
      <c r="DJ2800" t="s">
        <v>3</v>
      </c>
      <c r="DK2800" t="s">
        <v>3</v>
      </c>
      <c r="DL2800" t="s">
        <v>3</v>
      </c>
      <c r="DM2800" t="s">
        <v>3</v>
      </c>
      <c r="DN2800">
        <v>0</v>
      </c>
      <c r="DO2800">
        <v>0</v>
      </c>
      <c r="DP2800">
        <v>1</v>
      </c>
      <c r="DQ2800">
        <v>1</v>
      </c>
      <c r="DU2800">
        <v>1005</v>
      </c>
      <c r="DV2800" t="s">
        <v>70</v>
      </c>
      <c r="DW2800" t="s">
        <v>70</v>
      </c>
      <c r="DX2800">
        <v>100</v>
      </c>
      <c r="EE2800">
        <v>51482689</v>
      </c>
      <c r="EF2800">
        <v>1</v>
      </c>
      <c r="EG2800" t="s">
        <v>21</v>
      </c>
      <c r="EH2800">
        <v>0</v>
      </c>
      <c r="EI2800" t="s">
        <v>3</v>
      </c>
      <c r="EJ2800">
        <v>4</v>
      </c>
      <c r="EK2800">
        <v>0</v>
      </c>
      <c r="EL2800" t="s">
        <v>22</v>
      </c>
      <c r="EM2800" t="s">
        <v>23</v>
      </c>
      <c r="EO2800" t="s">
        <v>3</v>
      </c>
      <c r="EQ2800">
        <v>0</v>
      </c>
      <c r="ER2800">
        <v>2785.91</v>
      </c>
      <c r="ES2800">
        <v>1564.86</v>
      </c>
      <c r="ET2800">
        <v>0</v>
      </c>
      <c r="EU2800">
        <v>0</v>
      </c>
      <c r="EV2800">
        <v>1221.05</v>
      </c>
      <c r="EW2800">
        <v>6.04</v>
      </c>
      <c r="EX2800">
        <v>0</v>
      </c>
      <c r="EY2800">
        <v>0</v>
      </c>
      <c r="FQ2800">
        <v>0</v>
      </c>
      <c r="FR2800">
        <f t="shared" si="2248"/>
        <v>0</v>
      </c>
      <c r="FS2800">
        <v>0</v>
      </c>
      <c r="FX2800">
        <v>70</v>
      </c>
      <c r="FY2800">
        <v>10</v>
      </c>
      <c r="GA2800" t="s">
        <v>3</v>
      </c>
      <c r="GD2800">
        <v>0</v>
      </c>
      <c r="GF2800">
        <v>2120516223</v>
      </c>
      <c r="GG2800">
        <v>2</v>
      </c>
      <c r="GH2800">
        <v>1</v>
      </c>
      <c r="GI2800">
        <v>-2</v>
      </c>
      <c r="GJ2800">
        <v>0</v>
      </c>
      <c r="GK2800">
        <f>ROUND(R2800*(R12)/100,2)</f>
        <v>0</v>
      </c>
      <c r="GL2800">
        <f t="shared" si="2249"/>
        <v>0</v>
      </c>
      <c r="GM2800">
        <f>ROUND(O2800+X2800+Y2800+GK2800,2)+GX2800</f>
        <v>0</v>
      </c>
      <c r="GN2800">
        <f>IF(OR(BI2800=0,BI2800=1),ROUND(O2800+X2800+Y2800+GK2800,2),0)</f>
        <v>0</v>
      </c>
      <c r="GO2800">
        <f>IF(BI2800=2,ROUND(O2800+X2800+Y2800+GK2800,2),0)</f>
        <v>0</v>
      </c>
      <c r="GP2800">
        <f>IF(BI2800=4,ROUND(O2800+X2800+Y2800+GK2800,2)+GX2800,0)</f>
        <v>0</v>
      </c>
      <c r="GR2800">
        <v>0</v>
      </c>
      <c r="GS2800">
        <v>3</v>
      </c>
      <c r="GT2800">
        <v>0</v>
      </c>
      <c r="GU2800" t="s">
        <v>3</v>
      </c>
      <c r="GV2800">
        <f t="shared" si="2250"/>
        <v>0</v>
      </c>
      <c r="GW2800">
        <v>1</v>
      </c>
      <c r="GX2800">
        <f t="shared" si="2251"/>
        <v>0</v>
      </c>
      <c r="HA2800">
        <v>0</v>
      </c>
      <c r="HB2800">
        <v>0</v>
      </c>
      <c r="HC2800">
        <f t="shared" si="2252"/>
        <v>0</v>
      </c>
      <c r="HE2800" t="s">
        <v>3</v>
      </c>
      <c r="HF2800" t="s">
        <v>3</v>
      </c>
      <c r="IK2800">
        <f t="shared" si="2253"/>
        <v>0</v>
      </c>
    </row>
    <row r="2802" spans="1:206" x14ac:dyDescent="0.2">
      <c r="A2802" s="2">
        <v>51</v>
      </c>
      <c r="B2802" s="2">
        <f>B2786</f>
        <v>1</v>
      </c>
      <c r="C2802" s="2">
        <f>A2786</f>
        <v>5</v>
      </c>
      <c r="D2802" s="2">
        <f>ROW(A2786)</f>
        <v>2786</v>
      </c>
      <c r="E2802" s="2"/>
      <c r="F2802" s="2" t="str">
        <f>IF(F2786&lt;&gt;"",F2786,"")</f>
        <v>Новый подраздел</v>
      </c>
      <c r="G2802" s="2" t="str">
        <f>IF(G2786&lt;&gt;"",G2786,"")</f>
        <v>Восстановление газона</v>
      </c>
      <c r="H2802" s="2">
        <v>0</v>
      </c>
      <c r="I2802" s="2"/>
      <c r="J2802" s="2"/>
      <c r="K2802" s="2"/>
      <c r="L2802" s="2"/>
      <c r="M2802" s="2"/>
      <c r="N2802" s="2"/>
      <c r="O2802" s="2">
        <f t="shared" ref="O2802:T2802" si="2256">ROUND(AB2802,2)</f>
        <v>0</v>
      </c>
      <c r="P2802" s="2">
        <f t="shared" si="2256"/>
        <v>0</v>
      </c>
      <c r="Q2802" s="2">
        <f t="shared" si="2256"/>
        <v>0</v>
      </c>
      <c r="R2802" s="2">
        <f t="shared" si="2256"/>
        <v>0</v>
      </c>
      <c r="S2802" s="2">
        <f t="shared" si="2256"/>
        <v>0</v>
      </c>
      <c r="T2802" s="2">
        <f t="shared" si="2256"/>
        <v>0</v>
      </c>
      <c r="U2802" s="2">
        <f>AH2802</f>
        <v>0</v>
      </c>
      <c r="V2802" s="2">
        <f>AI2802</f>
        <v>0</v>
      </c>
      <c r="W2802" s="2">
        <f>ROUND(AJ2802,2)</f>
        <v>0</v>
      </c>
      <c r="X2802" s="2">
        <f>ROUND(AK2802,2)</f>
        <v>0</v>
      </c>
      <c r="Y2802" s="2">
        <f>ROUND(AL2802,2)</f>
        <v>0</v>
      </c>
      <c r="Z2802" s="2"/>
      <c r="AA2802" s="2"/>
      <c r="AB2802" s="2">
        <f>ROUND(SUMIF(AA2790:AA2800,"=52421674",O2790:O2800),2)</f>
        <v>0</v>
      </c>
      <c r="AC2802" s="2">
        <f>ROUND(SUMIF(AA2790:AA2800,"=52421674",P2790:P2800),2)</f>
        <v>0</v>
      </c>
      <c r="AD2802" s="2">
        <f>ROUND(SUMIF(AA2790:AA2800,"=52421674",Q2790:Q2800),2)</f>
        <v>0</v>
      </c>
      <c r="AE2802" s="2">
        <f>ROUND(SUMIF(AA2790:AA2800,"=52421674",R2790:R2800),2)</f>
        <v>0</v>
      </c>
      <c r="AF2802" s="2">
        <f>ROUND(SUMIF(AA2790:AA2800,"=52421674",S2790:S2800),2)</f>
        <v>0</v>
      </c>
      <c r="AG2802" s="2">
        <f>ROUND(SUMIF(AA2790:AA2800,"=52421674",T2790:T2800),2)</f>
        <v>0</v>
      </c>
      <c r="AH2802" s="2">
        <f>SUMIF(AA2790:AA2800,"=52421674",U2790:U2800)</f>
        <v>0</v>
      </c>
      <c r="AI2802" s="2">
        <f>SUMIF(AA2790:AA2800,"=52421674",V2790:V2800)</f>
        <v>0</v>
      </c>
      <c r="AJ2802" s="2">
        <f>ROUND(SUMIF(AA2790:AA2800,"=52421674",W2790:W2800),2)</f>
        <v>0</v>
      </c>
      <c r="AK2802" s="2">
        <f>ROUND(SUMIF(AA2790:AA2800,"=52421674",X2790:X2800),2)</f>
        <v>0</v>
      </c>
      <c r="AL2802" s="2">
        <f>ROUND(SUMIF(AA2790:AA2800,"=52421674",Y2790:Y2800),2)</f>
        <v>0</v>
      </c>
      <c r="AM2802" s="2"/>
      <c r="AN2802" s="2"/>
      <c r="AO2802" s="2">
        <f t="shared" ref="AO2802:BD2802" si="2257">ROUND(BX2802,2)</f>
        <v>0</v>
      </c>
      <c r="AP2802" s="2">
        <f t="shared" si="2257"/>
        <v>0</v>
      </c>
      <c r="AQ2802" s="2">
        <f t="shared" si="2257"/>
        <v>0</v>
      </c>
      <c r="AR2802" s="2">
        <f t="shared" si="2257"/>
        <v>0</v>
      </c>
      <c r="AS2802" s="2">
        <f t="shared" si="2257"/>
        <v>0</v>
      </c>
      <c r="AT2802" s="2">
        <f t="shared" si="2257"/>
        <v>0</v>
      </c>
      <c r="AU2802" s="2">
        <f t="shared" si="2257"/>
        <v>0</v>
      </c>
      <c r="AV2802" s="2">
        <f t="shared" si="2257"/>
        <v>0</v>
      </c>
      <c r="AW2802" s="2">
        <f t="shared" si="2257"/>
        <v>0</v>
      </c>
      <c r="AX2802" s="2">
        <f t="shared" si="2257"/>
        <v>0</v>
      </c>
      <c r="AY2802" s="2">
        <f t="shared" si="2257"/>
        <v>0</v>
      </c>
      <c r="AZ2802" s="2">
        <f t="shared" si="2257"/>
        <v>0</v>
      </c>
      <c r="BA2802" s="2">
        <f t="shared" si="2257"/>
        <v>0</v>
      </c>
      <c r="BB2802" s="2">
        <f t="shared" si="2257"/>
        <v>0</v>
      </c>
      <c r="BC2802" s="2">
        <f t="shared" si="2257"/>
        <v>0</v>
      </c>
      <c r="BD2802" s="2">
        <f t="shared" si="2257"/>
        <v>0</v>
      </c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>
        <f>ROUND(SUMIF(AA2790:AA2800,"=52421674",FQ2790:FQ2800),2)</f>
        <v>0</v>
      </c>
      <c r="BY2802" s="2">
        <f>ROUND(SUMIF(AA2790:AA2800,"=52421674",FR2790:FR2800),2)</f>
        <v>0</v>
      </c>
      <c r="BZ2802" s="2">
        <f>ROUND(SUMIF(AA2790:AA2800,"=52421674",GL2790:GL2800),2)</f>
        <v>0</v>
      </c>
      <c r="CA2802" s="2">
        <f>ROUND(SUMIF(AA2790:AA2800,"=52421674",GM2790:GM2800),2)</f>
        <v>0</v>
      </c>
      <c r="CB2802" s="2">
        <f>ROUND(SUMIF(AA2790:AA2800,"=52421674",GN2790:GN2800),2)</f>
        <v>0</v>
      </c>
      <c r="CC2802" s="2">
        <f>ROUND(SUMIF(AA2790:AA2800,"=52421674",GO2790:GO2800),2)</f>
        <v>0</v>
      </c>
      <c r="CD2802" s="2">
        <f>ROUND(SUMIF(AA2790:AA2800,"=52421674",GP2790:GP2800),2)</f>
        <v>0</v>
      </c>
      <c r="CE2802" s="2">
        <f>AC2802-BX2802</f>
        <v>0</v>
      </c>
      <c r="CF2802" s="2">
        <f>AC2802-BY2802</f>
        <v>0</v>
      </c>
      <c r="CG2802" s="2">
        <f>BX2802-BZ2802</f>
        <v>0</v>
      </c>
      <c r="CH2802" s="2">
        <f>AC2802-BX2802-BY2802+BZ2802</f>
        <v>0</v>
      </c>
      <c r="CI2802" s="2">
        <f>BY2802-BZ2802</f>
        <v>0</v>
      </c>
      <c r="CJ2802" s="2">
        <f>ROUND(SUMIF(AA2790:AA2800,"=52421674",GX2790:GX2800),2)</f>
        <v>0</v>
      </c>
      <c r="CK2802" s="2">
        <f>ROUND(SUMIF(AA2790:AA2800,"=52421674",GY2790:GY2800),2)</f>
        <v>0</v>
      </c>
      <c r="CL2802" s="2">
        <f>ROUND(SUMIF(AA2790:AA2800,"=52421674",GZ2790:GZ2800),2)</f>
        <v>0</v>
      </c>
      <c r="CM2802" s="2">
        <f>ROUND(SUMIF(AA2790:AA2800,"=52421674",HD2790:HD2800),2)</f>
        <v>0</v>
      </c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  <c r="DA2802" s="2"/>
      <c r="DB2802" s="2"/>
      <c r="DC2802" s="2"/>
      <c r="DD2802" s="2"/>
      <c r="DE2802" s="2"/>
      <c r="DF2802" s="2"/>
      <c r="DG2802" s="3"/>
      <c r="DH2802" s="3"/>
      <c r="DI2802" s="3"/>
      <c r="DJ2802" s="3"/>
      <c r="DK2802" s="3"/>
      <c r="DL2802" s="3"/>
      <c r="DM2802" s="3"/>
      <c r="DN2802" s="3"/>
      <c r="DO2802" s="3"/>
      <c r="DP2802" s="3"/>
      <c r="DQ2802" s="3"/>
      <c r="DR2802" s="3"/>
      <c r="DS2802" s="3"/>
      <c r="DT2802" s="3"/>
      <c r="DU2802" s="3"/>
      <c r="DV2802" s="3"/>
      <c r="DW2802" s="3"/>
      <c r="DX2802" s="3"/>
      <c r="DY2802" s="3"/>
      <c r="DZ2802" s="3"/>
      <c r="EA2802" s="3"/>
      <c r="EB2802" s="3"/>
      <c r="EC2802" s="3"/>
      <c r="ED2802" s="3"/>
      <c r="EE2802" s="3"/>
      <c r="EF2802" s="3"/>
      <c r="EG2802" s="3"/>
      <c r="EH2802" s="3"/>
      <c r="EI2802" s="3"/>
      <c r="EJ2802" s="3"/>
      <c r="EK2802" s="3"/>
      <c r="EL2802" s="3"/>
      <c r="EM2802" s="3"/>
      <c r="EN2802" s="3"/>
      <c r="EO2802" s="3"/>
      <c r="EP2802" s="3"/>
      <c r="EQ2802" s="3"/>
      <c r="ER2802" s="3"/>
      <c r="ES2802" s="3"/>
      <c r="ET2802" s="3"/>
      <c r="EU2802" s="3"/>
      <c r="EV2802" s="3"/>
      <c r="EW2802" s="3"/>
      <c r="EX2802" s="3"/>
      <c r="EY2802" s="3"/>
      <c r="EZ2802" s="3"/>
      <c r="FA2802" s="3"/>
      <c r="FB2802" s="3"/>
      <c r="FC2802" s="3"/>
      <c r="FD2802" s="3"/>
      <c r="FE2802" s="3"/>
      <c r="FF2802" s="3"/>
      <c r="FG2802" s="3"/>
      <c r="FH2802" s="3"/>
      <c r="FI2802" s="3"/>
      <c r="FJ2802" s="3"/>
      <c r="FK2802" s="3"/>
      <c r="FL2802" s="3"/>
      <c r="FM2802" s="3"/>
      <c r="FN2802" s="3"/>
      <c r="FO2802" s="3"/>
      <c r="FP2802" s="3"/>
      <c r="FQ2802" s="3"/>
      <c r="FR2802" s="3"/>
      <c r="FS2802" s="3"/>
      <c r="FT2802" s="3"/>
      <c r="FU2802" s="3"/>
      <c r="FV2802" s="3"/>
      <c r="FW2802" s="3"/>
      <c r="FX2802" s="3"/>
      <c r="FY2802" s="3"/>
      <c r="FZ2802" s="3"/>
      <c r="GA2802" s="3"/>
      <c r="GB2802" s="3"/>
      <c r="GC2802" s="3"/>
      <c r="GD2802" s="3"/>
      <c r="GE2802" s="3"/>
      <c r="GF2802" s="3"/>
      <c r="GG2802" s="3"/>
      <c r="GH2802" s="3"/>
      <c r="GI2802" s="3"/>
      <c r="GJ2802" s="3"/>
      <c r="GK2802" s="3"/>
      <c r="GL2802" s="3"/>
      <c r="GM2802" s="3"/>
      <c r="GN2802" s="3"/>
      <c r="GO2802" s="3"/>
      <c r="GP2802" s="3"/>
      <c r="GQ2802" s="3"/>
      <c r="GR2802" s="3"/>
      <c r="GS2802" s="3"/>
      <c r="GT2802" s="3"/>
      <c r="GU2802" s="3"/>
      <c r="GV2802" s="3"/>
      <c r="GW2802" s="3"/>
      <c r="GX2802" s="3">
        <v>0</v>
      </c>
    </row>
    <row r="2804" spans="1:206" x14ac:dyDescent="0.2">
      <c r="A2804" s="4">
        <v>50</v>
      </c>
      <c r="B2804" s="4">
        <v>0</v>
      </c>
      <c r="C2804" s="4">
        <v>0</v>
      </c>
      <c r="D2804" s="4">
        <v>1</v>
      </c>
      <c r="E2804" s="4">
        <v>201</v>
      </c>
      <c r="F2804" s="4">
        <f>ROUND(Source!O2802,O2804)</f>
        <v>0</v>
      </c>
      <c r="G2804" s="4" t="s">
        <v>74</v>
      </c>
      <c r="H2804" s="4" t="s">
        <v>75</v>
      </c>
      <c r="I2804" s="4"/>
      <c r="J2804" s="4"/>
      <c r="K2804" s="4">
        <v>201</v>
      </c>
      <c r="L2804" s="4">
        <v>1</v>
      </c>
      <c r="M2804" s="4">
        <v>3</v>
      </c>
      <c r="N2804" s="4" t="s">
        <v>3</v>
      </c>
      <c r="O2804" s="4">
        <v>2</v>
      </c>
      <c r="P2804" s="4"/>
      <c r="Q2804" s="4"/>
      <c r="R2804" s="4"/>
      <c r="S2804" s="4"/>
      <c r="T2804" s="4"/>
      <c r="U2804" s="4"/>
      <c r="V2804" s="4"/>
      <c r="W2804" s="4"/>
    </row>
    <row r="2805" spans="1:206" x14ac:dyDescent="0.2">
      <c r="A2805" s="4">
        <v>50</v>
      </c>
      <c r="B2805" s="4">
        <v>0</v>
      </c>
      <c r="C2805" s="4">
        <v>0</v>
      </c>
      <c r="D2805" s="4">
        <v>1</v>
      </c>
      <c r="E2805" s="4">
        <v>202</v>
      </c>
      <c r="F2805" s="4">
        <f>ROUND(Source!P2802,O2805)</f>
        <v>0</v>
      </c>
      <c r="G2805" s="4" t="s">
        <v>76</v>
      </c>
      <c r="H2805" s="4" t="s">
        <v>77</v>
      </c>
      <c r="I2805" s="4"/>
      <c r="J2805" s="4"/>
      <c r="K2805" s="4">
        <v>202</v>
      </c>
      <c r="L2805" s="4">
        <v>2</v>
      </c>
      <c r="M2805" s="4">
        <v>3</v>
      </c>
      <c r="N2805" s="4" t="s">
        <v>3</v>
      </c>
      <c r="O2805" s="4">
        <v>2</v>
      </c>
      <c r="P2805" s="4"/>
      <c r="Q2805" s="4"/>
      <c r="R2805" s="4"/>
      <c r="S2805" s="4"/>
      <c r="T2805" s="4"/>
      <c r="U2805" s="4"/>
      <c r="V2805" s="4"/>
      <c r="W2805" s="4"/>
    </row>
    <row r="2806" spans="1:206" x14ac:dyDescent="0.2">
      <c r="A2806" s="4">
        <v>50</v>
      </c>
      <c r="B2806" s="4">
        <v>0</v>
      </c>
      <c r="C2806" s="4">
        <v>0</v>
      </c>
      <c r="D2806" s="4">
        <v>1</v>
      </c>
      <c r="E2806" s="4">
        <v>222</v>
      </c>
      <c r="F2806" s="4">
        <f>ROUND(Source!AO2802,O2806)</f>
        <v>0</v>
      </c>
      <c r="G2806" s="4" t="s">
        <v>78</v>
      </c>
      <c r="H2806" s="4" t="s">
        <v>79</v>
      </c>
      <c r="I2806" s="4"/>
      <c r="J2806" s="4"/>
      <c r="K2806" s="4">
        <v>222</v>
      </c>
      <c r="L2806" s="4">
        <v>3</v>
      </c>
      <c r="M2806" s="4">
        <v>3</v>
      </c>
      <c r="N2806" s="4" t="s">
        <v>3</v>
      </c>
      <c r="O2806" s="4">
        <v>2</v>
      </c>
      <c r="P2806" s="4"/>
      <c r="Q2806" s="4"/>
      <c r="R2806" s="4"/>
      <c r="S2806" s="4"/>
      <c r="T2806" s="4"/>
      <c r="U2806" s="4"/>
      <c r="V2806" s="4"/>
      <c r="W2806" s="4"/>
    </row>
    <row r="2807" spans="1:206" x14ac:dyDescent="0.2">
      <c r="A2807" s="4">
        <v>50</v>
      </c>
      <c r="B2807" s="4">
        <v>0</v>
      </c>
      <c r="C2807" s="4">
        <v>0</v>
      </c>
      <c r="D2807" s="4">
        <v>1</v>
      </c>
      <c r="E2807" s="4">
        <v>225</v>
      </c>
      <c r="F2807" s="4">
        <f>ROUND(Source!AV2802,O2807)</f>
        <v>0</v>
      </c>
      <c r="G2807" s="4" t="s">
        <v>80</v>
      </c>
      <c r="H2807" s="4" t="s">
        <v>81</v>
      </c>
      <c r="I2807" s="4"/>
      <c r="J2807" s="4"/>
      <c r="K2807" s="4">
        <v>225</v>
      </c>
      <c r="L2807" s="4">
        <v>4</v>
      </c>
      <c r="M2807" s="4">
        <v>3</v>
      </c>
      <c r="N2807" s="4" t="s">
        <v>3</v>
      </c>
      <c r="O2807" s="4">
        <v>2</v>
      </c>
      <c r="P2807" s="4"/>
      <c r="Q2807" s="4"/>
      <c r="R2807" s="4"/>
      <c r="S2807" s="4"/>
      <c r="T2807" s="4"/>
      <c r="U2807" s="4"/>
      <c r="V2807" s="4"/>
      <c r="W2807" s="4"/>
    </row>
    <row r="2808" spans="1:206" x14ac:dyDescent="0.2">
      <c r="A2808" s="4">
        <v>50</v>
      </c>
      <c r="B2808" s="4">
        <v>0</v>
      </c>
      <c r="C2808" s="4">
        <v>0</v>
      </c>
      <c r="D2808" s="4">
        <v>1</v>
      </c>
      <c r="E2808" s="4">
        <v>226</v>
      </c>
      <c r="F2808" s="4">
        <f>ROUND(Source!AW2802,O2808)</f>
        <v>0</v>
      </c>
      <c r="G2808" s="4" t="s">
        <v>82</v>
      </c>
      <c r="H2808" s="4" t="s">
        <v>83</v>
      </c>
      <c r="I2808" s="4"/>
      <c r="J2808" s="4"/>
      <c r="K2808" s="4">
        <v>226</v>
      </c>
      <c r="L2808" s="4">
        <v>5</v>
      </c>
      <c r="M2808" s="4">
        <v>3</v>
      </c>
      <c r="N2808" s="4" t="s">
        <v>3</v>
      </c>
      <c r="O2808" s="4">
        <v>2</v>
      </c>
      <c r="P2808" s="4"/>
      <c r="Q2808" s="4"/>
      <c r="R2808" s="4"/>
      <c r="S2808" s="4"/>
      <c r="T2808" s="4"/>
      <c r="U2808" s="4"/>
      <c r="V2808" s="4"/>
      <c r="W2808" s="4"/>
    </row>
    <row r="2809" spans="1:206" x14ac:dyDescent="0.2">
      <c r="A2809" s="4">
        <v>50</v>
      </c>
      <c r="B2809" s="4">
        <v>0</v>
      </c>
      <c r="C2809" s="4">
        <v>0</v>
      </c>
      <c r="D2809" s="4">
        <v>1</v>
      </c>
      <c r="E2809" s="4">
        <v>227</v>
      </c>
      <c r="F2809" s="4">
        <f>ROUND(Source!AX2802,O2809)</f>
        <v>0</v>
      </c>
      <c r="G2809" s="4" t="s">
        <v>84</v>
      </c>
      <c r="H2809" s="4" t="s">
        <v>85</v>
      </c>
      <c r="I2809" s="4"/>
      <c r="J2809" s="4"/>
      <c r="K2809" s="4">
        <v>227</v>
      </c>
      <c r="L2809" s="4">
        <v>6</v>
      </c>
      <c r="M2809" s="4">
        <v>3</v>
      </c>
      <c r="N2809" s="4" t="s">
        <v>3</v>
      </c>
      <c r="O2809" s="4">
        <v>2</v>
      </c>
      <c r="P2809" s="4"/>
      <c r="Q2809" s="4"/>
      <c r="R2809" s="4"/>
      <c r="S2809" s="4"/>
      <c r="T2809" s="4"/>
      <c r="U2809" s="4"/>
      <c r="V2809" s="4"/>
      <c r="W2809" s="4"/>
    </row>
    <row r="2810" spans="1:206" x14ac:dyDescent="0.2">
      <c r="A2810" s="4">
        <v>50</v>
      </c>
      <c r="B2810" s="4">
        <v>0</v>
      </c>
      <c r="C2810" s="4">
        <v>0</v>
      </c>
      <c r="D2810" s="4">
        <v>1</v>
      </c>
      <c r="E2810" s="4">
        <v>228</v>
      </c>
      <c r="F2810" s="4">
        <f>ROUND(Source!AY2802,O2810)</f>
        <v>0</v>
      </c>
      <c r="G2810" s="4" t="s">
        <v>86</v>
      </c>
      <c r="H2810" s="4" t="s">
        <v>87</v>
      </c>
      <c r="I2810" s="4"/>
      <c r="J2810" s="4"/>
      <c r="K2810" s="4">
        <v>228</v>
      </c>
      <c r="L2810" s="4">
        <v>7</v>
      </c>
      <c r="M2810" s="4">
        <v>3</v>
      </c>
      <c r="N2810" s="4" t="s">
        <v>3</v>
      </c>
      <c r="O2810" s="4">
        <v>2</v>
      </c>
      <c r="P2810" s="4"/>
      <c r="Q2810" s="4"/>
      <c r="R2810" s="4"/>
      <c r="S2810" s="4"/>
      <c r="T2810" s="4"/>
      <c r="U2810" s="4"/>
      <c r="V2810" s="4"/>
      <c r="W2810" s="4"/>
    </row>
    <row r="2811" spans="1:206" x14ac:dyDescent="0.2">
      <c r="A2811" s="4">
        <v>50</v>
      </c>
      <c r="B2811" s="4">
        <v>0</v>
      </c>
      <c r="C2811" s="4">
        <v>0</v>
      </c>
      <c r="D2811" s="4">
        <v>1</v>
      </c>
      <c r="E2811" s="4">
        <v>216</v>
      </c>
      <c r="F2811" s="4">
        <f>ROUND(Source!AP2802,O2811)</f>
        <v>0</v>
      </c>
      <c r="G2811" s="4" t="s">
        <v>88</v>
      </c>
      <c r="H2811" s="4" t="s">
        <v>89</v>
      </c>
      <c r="I2811" s="4"/>
      <c r="J2811" s="4"/>
      <c r="K2811" s="4">
        <v>216</v>
      </c>
      <c r="L2811" s="4">
        <v>8</v>
      </c>
      <c r="M2811" s="4">
        <v>3</v>
      </c>
      <c r="N2811" s="4" t="s">
        <v>3</v>
      </c>
      <c r="O2811" s="4">
        <v>2</v>
      </c>
      <c r="P2811" s="4"/>
      <c r="Q2811" s="4"/>
      <c r="R2811" s="4"/>
      <c r="S2811" s="4"/>
      <c r="T2811" s="4"/>
      <c r="U2811" s="4"/>
      <c r="V2811" s="4"/>
      <c r="W2811" s="4"/>
    </row>
    <row r="2812" spans="1:206" x14ac:dyDescent="0.2">
      <c r="A2812" s="4">
        <v>50</v>
      </c>
      <c r="B2812" s="4">
        <v>0</v>
      </c>
      <c r="C2812" s="4">
        <v>0</v>
      </c>
      <c r="D2812" s="4">
        <v>1</v>
      </c>
      <c r="E2812" s="4">
        <v>223</v>
      </c>
      <c r="F2812" s="4">
        <f>ROUND(Source!AQ2802,O2812)</f>
        <v>0</v>
      </c>
      <c r="G2812" s="4" t="s">
        <v>90</v>
      </c>
      <c r="H2812" s="4" t="s">
        <v>91</v>
      </c>
      <c r="I2812" s="4"/>
      <c r="J2812" s="4"/>
      <c r="K2812" s="4">
        <v>223</v>
      </c>
      <c r="L2812" s="4">
        <v>9</v>
      </c>
      <c r="M2812" s="4">
        <v>3</v>
      </c>
      <c r="N2812" s="4" t="s">
        <v>3</v>
      </c>
      <c r="O2812" s="4">
        <v>2</v>
      </c>
      <c r="P2812" s="4"/>
      <c r="Q2812" s="4"/>
      <c r="R2812" s="4"/>
      <c r="S2812" s="4"/>
      <c r="T2812" s="4"/>
      <c r="U2812" s="4"/>
      <c r="V2812" s="4"/>
      <c r="W2812" s="4"/>
    </row>
    <row r="2813" spans="1:206" x14ac:dyDescent="0.2">
      <c r="A2813" s="4">
        <v>50</v>
      </c>
      <c r="B2813" s="4">
        <v>0</v>
      </c>
      <c r="C2813" s="4">
        <v>0</v>
      </c>
      <c r="D2813" s="4">
        <v>1</v>
      </c>
      <c r="E2813" s="4">
        <v>229</v>
      </c>
      <c r="F2813" s="4">
        <f>ROUND(Source!AZ2802,O2813)</f>
        <v>0</v>
      </c>
      <c r="G2813" s="4" t="s">
        <v>92</v>
      </c>
      <c r="H2813" s="4" t="s">
        <v>93</v>
      </c>
      <c r="I2813" s="4"/>
      <c r="J2813" s="4"/>
      <c r="K2813" s="4">
        <v>229</v>
      </c>
      <c r="L2813" s="4">
        <v>10</v>
      </c>
      <c r="M2813" s="4">
        <v>3</v>
      </c>
      <c r="N2813" s="4" t="s">
        <v>3</v>
      </c>
      <c r="O2813" s="4">
        <v>2</v>
      </c>
      <c r="P2813" s="4"/>
      <c r="Q2813" s="4"/>
      <c r="R2813" s="4"/>
      <c r="S2813" s="4"/>
      <c r="T2813" s="4"/>
      <c r="U2813" s="4"/>
      <c r="V2813" s="4"/>
      <c r="W2813" s="4"/>
    </row>
    <row r="2814" spans="1:206" x14ac:dyDescent="0.2">
      <c r="A2814" s="4">
        <v>50</v>
      </c>
      <c r="B2814" s="4">
        <v>0</v>
      </c>
      <c r="C2814" s="4">
        <v>0</v>
      </c>
      <c r="D2814" s="4">
        <v>1</v>
      </c>
      <c r="E2814" s="4">
        <v>203</v>
      </c>
      <c r="F2814" s="4">
        <f>ROUND(Source!Q2802,O2814)</f>
        <v>0</v>
      </c>
      <c r="G2814" s="4" t="s">
        <v>94</v>
      </c>
      <c r="H2814" s="4" t="s">
        <v>95</v>
      </c>
      <c r="I2814" s="4"/>
      <c r="J2814" s="4"/>
      <c r="K2814" s="4">
        <v>203</v>
      </c>
      <c r="L2814" s="4">
        <v>11</v>
      </c>
      <c r="M2814" s="4">
        <v>3</v>
      </c>
      <c r="N2814" s="4" t="s">
        <v>3</v>
      </c>
      <c r="O2814" s="4">
        <v>2</v>
      </c>
      <c r="P2814" s="4"/>
      <c r="Q2814" s="4"/>
      <c r="R2814" s="4"/>
      <c r="S2814" s="4"/>
      <c r="T2814" s="4"/>
      <c r="U2814" s="4"/>
      <c r="V2814" s="4"/>
      <c r="W2814" s="4"/>
    </row>
    <row r="2815" spans="1:206" x14ac:dyDescent="0.2">
      <c r="A2815" s="4">
        <v>50</v>
      </c>
      <c r="B2815" s="4">
        <v>0</v>
      </c>
      <c r="C2815" s="4">
        <v>0</v>
      </c>
      <c r="D2815" s="4">
        <v>1</v>
      </c>
      <c r="E2815" s="4">
        <v>231</v>
      </c>
      <c r="F2815" s="4">
        <f>ROUND(Source!BB2802,O2815)</f>
        <v>0</v>
      </c>
      <c r="G2815" s="4" t="s">
        <v>96</v>
      </c>
      <c r="H2815" s="4" t="s">
        <v>97</v>
      </c>
      <c r="I2815" s="4"/>
      <c r="J2815" s="4"/>
      <c r="K2815" s="4">
        <v>231</v>
      </c>
      <c r="L2815" s="4">
        <v>12</v>
      </c>
      <c r="M2815" s="4">
        <v>3</v>
      </c>
      <c r="N2815" s="4" t="s">
        <v>3</v>
      </c>
      <c r="O2815" s="4">
        <v>2</v>
      </c>
      <c r="P2815" s="4"/>
      <c r="Q2815" s="4"/>
      <c r="R2815" s="4"/>
      <c r="S2815" s="4"/>
      <c r="T2815" s="4"/>
      <c r="U2815" s="4"/>
      <c r="V2815" s="4"/>
      <c r="W2815" s="4"/>
    </row>
    <row r="2816" spans="1:206" x14ac:dyDescent="0.2">
      <c r="A2816" s="4">
        <v>50</v>
      </c>
      <c r="B2816" s="4">
        <v>0</v>
      </c>
      <c r="C2816" s="4">
        <v>0</v>
      </c>
      <c r="D2816" s="4">
        <v>1</v>
      </c>
      <c r="E2816" s="4">
        <v>204</v>
      </c>
      <c r="F2816" s="4">
        <f>ROUND(Source!R2802,O2816)</f>
        <v>0</v>
      </c>
      <c r="G2816" s="4" t="s">
        <v>98</v>
      </c>
      <c r="H2816" s="4" t="s">
        <v>99</v>
      </c>
      <c r="I2816" s="4"/>
      <c r="J2816" s="4"/>
      <c r="K2816" s="4">
        <v>204</v>
      </c>
      <c r="L2816" s="4">
        <v>13</v>
      </c>
      <c r="M2816" s="4">
        <v>3</v>
      </c>
      <c r="N2816" s="4" t="s">
        <v>3</v>
      </c>
      <c r="O2816" s="4">
        <v>2</v>
      </c>
      <c r="P2816" s="4"/>
      <c r="Q2816" s="4"/>
      <c r="R2816" s="4"/>
      <c r="S2816" s="4"/>
      <c r="T2816" s="4"/>
      <c r="U2816" s="4"/>
      <c r="V2816" s="4"/>
      <c r="W2816" s="4"/>
    </row>
    <row r="2817" spans="1:88" x14ac:dyDescent="0.2">
      <c r="A2817" s="4">
        <v>50</v>
      </c>
      <c r="B2817" s="4">
        <v>0</v>
      </c>
      <c r="C2817" s="4">
        <v>0</v>
      </c>
      <c r="D2817" s="4">
        <v>1</v>
      </c>
      <c r="E2817" s="4">
        <v>205</v>
      </c>
      <c r="F2817" s="4">
        <f>ROUND(Source!S2802,O2817)</f>
        <v>0</v>
      </c>
      <c r="G2817" s="4" t="s">
        <v>100</v>
      </c>
      <c r="H2817" s="4" t="s">
        <v>101</v>
      </c>
      <c r="I2817" s="4"/>
      <c r="J2817" s="4"/>
      <c r="K2817" s="4">
        <v>205</v>
      </c>
      <c r="L2817" s="4">
        <v>14</v>
      </c>
      <c r="M2817" s="4">
        <v>3</v>
      </c>
      <c r="N2817" s="4" t="s">
        <v>3</v>
      </c>
      <c r="O2817" s="4">
        <v>2</v>
      </c>
      <c r="P2817" s="4"/>
      <c r="Q2817" s="4"/>
      <c r="R2817" s="4"/>
      <c r="S2817" s="4"/>
      <c r="T2817" s="4"/>
      <c r="U2817" s="4"/>
      <c r="V2817" s="4"/>
      <c r="W2817" s="4"/>
    </row>
    <row r="2818" spans="1:88" x14ac:dyDescent="0.2">
      <c r="A2818" s="4">
        <v>50</v>
      </c>
      <c r="B2818" s="4">
        <v>0</v>
      </c>
      <c r="C2818" s="4">
        <v>0</v>
      </c>
      <c r="D2818" s="4">
        <v>1</v>
      </c>
      <c r="E2818" s="4">
        <v>232</v>
      </c>
      <c r="F2818" s="4">
        <f>ROUND(Source!BC2802,O2818)</f>
        <v>0</v>
      </c>
      <c r="G2818" s="4" t="s">
        <v>102</v>
      </c>
      <c r="H2818" s="4" t="s">
        <v>103</v>
      </c>
      <c r="I2818" s="4"/>
      <c r="J2818" s="4"/>
      <c r="K2818" s="4">
        <v>232</v>
      </c>
      <c r="L2818" s="4">
        <v>15</v>
      </c>
      <c r="M2818" s="4">
        <v>3</v>
      </c>
      <c r="N2818" s="4" t="s">
        <v>3</v>
      </c>
      <c r="O2818" s="4">
        <v>2</v>
      </c>
      <c r="P2818" s="4"/>
      <c r="Q2818" s="4"/>
      <c r="R2818" s="4"/>
      <c r="S2818" s="4"/>
      <c r="T2818" s="4"/>
      <c r="U2818" s="4"/>
      <c r="V2818" s="4"/>
      <c r="W2818" s="4"/>
    </row>
    <row r="2819" spans="1:88" x14ac:dyDescent="0.2">
      <c r="A2819" s="4">
        <v>50</v>
      </c>
      <c r="B2819" s="4">
        <v>0</v>
      </c>
      <c r="C2819" s="4">
        <v>0</v>
      </c>
      <c r="D2819" s="4">
        <v>1</v>
      </c>
      <c r="E2819" s="4">
        <v>214</v>
      </c>
      <c r="F2819" s="4">
        <f>ROUND(Source!AS2802,O2819)</f>
        <v>0</v>
      </c>
      <c r="G2819" s="4" t="s">
        <v>104</v>
      </c>
      <c r="H2819" s="4" t="s">
        <v>105</v>
      </c>
      <c r="I2819" s="4"/>
      <c r="J2819" s="4"/>
      <c r="K2819" s="4">
        <v>214</v>
      </c>
      <c r="L2819" s="4">
        <v>16</v>
      </c>
      <c r="M2819" s="4">
        <v>3</v>
      </c>
      <c r="N2819" s="4" t="s">
        <v>3</v>
      </c>
      <c r="O2819" s="4">
        <v>2</v>
      </c>
      <c r="P2819" s="4"/>
      <c r="Q2819" s="4"/>
      <c r="R2819" s="4"/>
      <c r="S2819" s="4"/>
      <c r="T2819" s="4"/>
      <c r="U2819" s="4"/>
      <c r="V2819" s="4"/>
      <c r="W2819" s="4"/>
    </row>
    <row r="2820" spans="1:88" x14ac:dyDescent="0.2">
      <c r="A2820" s="4">
        <v>50</v>
      </c>
      <c r="B2820" s="4">
        <v>0</v>
      </c>
      <c r="C2820" s="4">
        <v>0</v>
      </c>
      <c r="D2820" s="4">
        <v>1</v>
      </c>
      <c r="E2820" s="4">
        <v>215</v>
      </c>
      <c r="F2820" s="4">
        <f>ROUND(Source!AT2802,O2820)</f>
        <v>0</v>
      </c>
      <c r="G2820" s="4" t="s">
        <v>106</v>
      </c>
      <c r="H2820" s="4" t="s">
        <v>107</v>
      </c>
      <c r="I2820" s="4"/>
      <c r="J2820" s="4"/>
      <c r="K2820" s="4">
        <v>215</v>
      </c>
      <c r="L2820" s="4">
        <v>17</v>
      </c>
      <c r="M2820" s="4">
        <v>3</v>
      </c>
      <c r="N2820" s="4" t="s">
        <v>3</v>
      </c>
      <c r="O2820" s="4">
        <v>2</v>
      </c>
      <c r="P2820" s="4"/>
      <c r="Q2820" s="4"/>
      <c r="R2820" s="4"/>
      <c r="S2820" s="4"/>
      <c r="T2820" s="4"/>
      <c r="U2820" s="4"/>
      <c r="V2820" s="4"/>
      <c r="W2820" s="4"/>
    </row>
    <row r="2821" spans="1:88" x14ac:dyDescent="0.2">
      <c r="A2821" s="4">
        <v>50</v>
      </c>
      <c r="B2821" s="4">
        <v>0</v>
      </c>
      <c r="C2821" s="4">
        <v>0</v>
      </c>
      <c r="D2821" s="4">
        <v>1</v>
      </c>
      <c r="E2821" s="4">
        <v>217</v>
      </c>
      <c r="F2821" s="4">
        <f>ROUND(Source!AU2802,O2821)</f>
        <v>0</v>
      </c>
      <c r="G2821" s="4" t="s">
        <v>108</v>
      </c>
      <c r="H2821" s="4" t="s">
        <v>109</v>
      </c>
      <c r="I2821" s="4"/>
      <c r="J2821" s="4"/>
      <c r="K2821" s="4">
        <v>217</v>
      </c>
      <c r="L2821" s="4">
        <v>18</v>
      </c>
      <c r="M2821" s="4">
        <v>3</v>
      </c>
      <c r="N2821" s="4" t="s">
        <v>3</v>
      </c>
      <c r="O2821" s="4">
        <v>2</v>
      </c>
      <c r="P2821" s="4"/>
      <c r="Q2821" s="4"/>
      <c r="R2821" s="4"/>
      <c r="S2821" s="4"/>
      <c r="T2821" s="4"/>
      <c r="U2821" s="4"/>
      <c r="V2821" s="4"/>
      <c r="W2821" s="4"/>
    </row>
    <row r="2822" spans="1:88" x14ac:dyDescent="0.2">
      <c r="A2822" s="4">
        <v>50</v>
      </c>
      <c r="B2822" s="4">
        <v>0</v>
      </c>
      <c r="C2822" s="4">
        <v>0</v>
      </c>
      <c r="D2822" s="4">
        <v>1</v>
      </c>
      <c r="E2822" s="4">
        <v>230</v>
      </c>
      <c r="F2822" s="4">
        <f>ROUND(Source!BA2802,O2822)</f>
        <v>0</v>
      </c>
      <c r="G2822" s="4" t="s">
        <v>110</v>
      </c>
      <c r="H2822" s="4" t="s">
        <v>111</v>
      </c>
      <c r="I2822" s="4"/>
      <c r="J2822" s="4"/>
      <c r="K2822" s="4">
        <v>230</v>
      </c>
      <c r="L2822" s="4">
        <v>19</v>
      </c>
      <c r="M2822" s="4">
        <v>3</v>
      </c>
      <c r="N2822" s="4" t="s">
        <v>3</v>
      </c>
      <c r="O2822" s="4">
        <v>2</v>
      </c>
      <c r="P2822" s="4"/>
      <c r="Q2822" s="4"/>
      <c r="R2822" s="4"/>
      <c r="S2822" s="4"/>
      <c r="T2822" s="4"/>
      <c r="U2822" s="4"/>
      <c r="V2822" s="4"/>
      <c r="W2822" s="4"/>
    </row>
    <row r="2823" spans="1:88" x14ac:dyDescent="0.2">
      <c r="A2823" s="4">
        <v>50</v>
      </c>
      <c r="B2823" s="4">
        <v>0</v>
      </c>
      <c r="C2823" s="4">
        <v>0</v>
      </c>
      <c r="D2823" s="4">
        <v>1</v>
      </c>
      <c r="E2823" s="4">
        <v>206</v>
      </c>
      <c r="F2823" s="4">
        <f>ROUND(Source!T2802,O2823)</f>
        <v>0</v>
      </c>
      <c r="G2823" s="4" t="s">
        <v>112</v>
      </c>
      <c r="H2823" s="4" t="s">
        <v>113</v>
      </c>
      <c r="I2823" s="4"/>
      <c r="J2823" s="4"/>
      <c r="K2823" s="4">
        <v>206</v>
      </c>
      <c r="L2823" s="4">
        <v>20</v>
      </c>
      <c r="M2823" s="4">
        <v>3</v>
      </c>
      <c r="N2823" s="4" t="s">
        <v>3</v>
      </c>
      <c r="O2823" s="4">
        <v>2</v>
      </c>
      <c r="P2823" s="4"/>
      <c r="Q2823" s="4"/>
      <c r="R2823" s="4"/>
      <c r="S2823" s="4"/>
      <c r="T2823" s="4"/>
      <c r="U2823" s="4"/>
      <c r="V2823" s="4"/>
      <c r="W2823" s="4"/>
    </row>
    <row r="2824" spans="1:88" x14ac:dyDescent="0.2">
      <c r="A2824" s="4">
        <v>50</v>
      </c>
      <c r="B2824" s="4">
        <v>0</v>
      </c>
      <c r="C2824" s="4">
        <v>0</v>
      </c>
      <c r="D2824" s="4">
        <v>1</v>
      </c>
      <c r="E2824" s="4">
        <v>207</v>
      </c>
      <c r="F2824" s="4">
        <f>Source!U2802</f>
        <v>0</v>
      </c>
      <c r="G2824" s="4" t="s">
        <v>114</v>
      </c>
      <c r="H2824" s="4" t="s">
        <v>115</v>
      </c>
      <c r="I2824" s="4"/>
      <c r="J2824" s="4"/>
      <c r="K2824" s="4">
        <v>207</v>
      </c>
      <c r="L2824" s="4">
        <v>21</v>
      </c>
      <c r="M2824" s="4">
        <v>3</v>
      </c>
      <c r="N2824" s="4" t="s">
        <v>3</v>
      </c>
      <c r="O2824" s="4">
        <v>-1</v>
      </c>
      <c r="P2824" s="4"/>
      <c r="Q2824" s="4"/>
      <c r="R2824" s="4"/>
      <c r="S2824" s="4"/>
      <c r="T2824" s="4"/>
      <c r="U2824" s="4"/>
      <c r="V2824" s="4"/>
      <c r="W2824" s="4"/>
    </row>
    <row r="2825" spans="1:88" x14ac:dyDescent="0.2">
      <c r="A2825" s="4">
        <v>50</v>
      </c>
      <c r="B2825" s="4">
        <v>0</v>
      </c>
      <c r="C2825" s="4">
        <v>0</v>
      </c>
      <c r="D2825" s="4">
        <v>1</v>
      </c>
      <c r="E2825" s="4">
        <v>208</v>
      </c>
      <c r="F2825" s="4">
        <f>Source!V2802</f>
        <v>0</v>
      </c>
      <c r="G2825" s="4" t="s">
        <v>116</v>
      </c>
      <c r="H2825" s="4" t="s">
        <v>117</v>
      </c>
      <c r="I2825" s="4"/>
      <c r="J2825" s="4"/>
      <c r="K2825" s="4">
        <v>208</v>
      </c>
      <c r="L2825" s="4">
        <v>22</v>
      </c>
      <c r="M2825" s="4">
        <v>3</v>
      </c>
      <c r="N2825" s="4" t="s">
        <v>3</v>
      </c>
      <c r="O2825" s="4">
        <v>-1</v>
      </c>
      <c r="P2825" s="4"/>
      <c r="Q2825" s="4"/>
      <c r="R2825" s="4"/>
      <c r="S2825" s="4"/>
      <c r="T2825" s="4"/>
      <c r="U2825" s="4"/>
      <c r="V2825" s="4"/>
      <c r="W2825" s="4"/>
    </row>
    <row r="2826" spans="1:88" x14ac:dyDescent="0.2">
      <c r="A2826" s="4">
        <v>50</v>
      </c>
      <c r="B2826" s="4">
        <v>0</v>
      </c>
      <c r="C2826" s="4">
        <v>0</v>
      </c>
      <c r="D2826" s="4">
        <v>1</v>
      </c>
      <c r="E2826" s="4">
        <v>209</v>
      </c>
      <c r="F2826" s="4">
        <f>ROUND(Source!W2802,O2826)</f>
        <v>0</v>
      </c>
      <c r="G2826" s="4" t="s">
        <v>118</v>
      </c>
      <c r="H2826" s="4" t="s">
        <v>119</v>
      </c>
      <c r="I2826" s="4"/>
      <c r="J2826" s="4"/>
      <c r="K2826" s="4">
        <v>209</v>
      </c>
      <c r="L2826" s="4">
        <v>23</v>
      </c>
      <c r="M2826" s="4">
        <v>3</v>
      </c>
      <c r="N2826" s="4" t="s">
        <v>3</v>
      </c>
      <c r="O2826" s="4">
        <v>2</v>
      </c>
      <c r="P2826" s="4"/>
      <c r="Q2826" s="4"/>
      <c r="R2826" s="4"/>
      <c r="S2826" s="4"/>
      <c r="T2826" s="4"/>
      <c r="U2826" s="4"/>
      <c r="V2826" s="4"/>
      <c r="W2826" s="4"/>
    </row>
    <row r="2827" spans="1:88" x14ac:dyDescent="0.2">
      <c r="A2827" s="4">
        <v>50</v>
      </c>
      <c r="B2827" s="4">
        <v>0</v>
      </c>
      <c r="C2827" s="4">
        <v>0</v>
      </c>
      <c r="D2827" s="4">
        <v>1</v>
      </c>
      <c r="E2827" s="4">
        <v>233</v>
      </c>
      <c r="F2827" s="4">
        <f>ROUND(Source!BD2802,O2827)</f>
        <v>0</v>
      </c>
      <c r="G2827" s="4" t="s">
        <v>120</v>
      </c>
      <c r="H2827" s="4" t="s">
        <v>121</v>
      </c>
      <c r="I2827" s="4"/>
      <c r="J2827" s="4"/>
      <c r="K2827" s="4">
        <v>233</v>
      </c>
      <c r="L2827" s="4">
        <v>24</v>
      </c>
      <c r="M2827" s="4">
        <v>3</v>
      </c>
      <c r="N2827" s="4" t="s">
        <v>3</v>
      </c>
      <c r="O2827" s="4">
        <v>2</v>
      </c>
      <c r="P2827" s="4"/>
      <c r="Q2827" s="4"/>
      <c r="R2827" s="4"/>
      <c r="S2827" s="4"/>
      <c r="T2827" s="4"/>
      <c r="U2827" s="4"/>
      <c r="V2827" s="4"/>
      <c r="W2827" s="4"/>
    </row>
    <row r="2828" spans="1:88" x14ac:dyDescent="0.2">
      <c r="A2828" s="4">
        <v>50</v>
      </c>
      <c r="B2828" s="4">
        <v>0</v>
      </c>
      <c r="C2828" s="4">
        <v>0</v>
      </c>
      <c r="D2828" s="4">
        <v>1</v>
      </c>
      <c r="E2828" s="4">
        <v>210</v>
      </c>
      <c r="F2828" s="4">
        <f>ROUND(Source!X2802,O2828)</f>
        <v>0</v>
      </c>
      <c r="G2828" s="4" t="s">
        <v>122</v>
      </c>
      <c r="H2828" s="4" t="s">
        <v>123</v>
      </c>
      <c r="I2828" s="4"/>
      <c r="J2828" s="4"/>
      <c r="K2828" s="4">
        <v>210</v>
      </c>
      <c r="L2828" s="4">
        <v>25</v>
      </c>
      <c r="M2828" s="4">
        <v>3</v>
      </c>
      <c r="N2828" s="4" t="s">
        <v>3</v>
      </c>
      <c r="O2828" s="4">
        <v>2</v>
      </c>
      <c r="P2828" s="4"/>
      <c r="Q2828" s="4"/>
      <c r="R2828" s="4"/>
      <c r="S2828" s="4"/>
      <c r="T2828" s="4"/>
      <c r="U2828" s="4"/>
      <c r="V2828" s="4"/>
      <c r="W2828" s="4"/>
    </row>
    <row r="2829" spans="1:88" x14ac:dyDescent="0.2">
      <c r="A2829" s="4">
        <v>50</v>
      </c>
      <c r="B2829" s="4">
        <v>0</v>
      </c>
      <c r="C2829" s="4">
        <v>0</v>
      </c>
      <c r="D2829" s="4">
        <v>1</v>
      </c>
      <c r="E2829" s="4">
        <v>211</v>
      </c>
      <c r="F2829" s="4">
        <f>ROUND(Source!Y2802,O2829)</f>
        <v>0</v>
      </c>
      <c r="G2829" s="4" t="s">
        <v>124</v>
      </c>
      <c r="H2829" s="4" t="s">
        <v>125</v>
      </c>
      <c r="I2829" s="4"/>
      <c r="J2829" s="4"/>
      <c r="K2829" s="4">
        <v>211</v>
      </c>
      <c r="L2829" s="4">
        <v>26</v>
      </c>
      <c r="M2829" s="4">
        <v>3</v>
      </c>
      <c r="N2829" s="4" t="s">
        <v>3</v>
      </c>
      <c r="O2829" s="4">
        <v>2</v>
      </c>
      <c r="P2829" s="4"/>
      <c r="Q2829" s="4"/>
      <c r="R2829" s="4"/>
      <c r="S2829" s="4"/>
      <c r="T2829" s="4"/>
      <c r="U2829" s="4"/>
      <c r="V2829" s="4"/>
      <c r="W2829" s="4"/>
    </row>
    <row r="2830" spans="1:88" x14ac:dyDescent="0.2">
      <c r="A2830" s="4">
        <v>50</v>
      </c>
      <c r="B2830" s="4">
        <v>0</v>
      </c>
      <c r="C2830" s="4">
        <v>0</v>
      </c>
      <c r="D2830" s="4">
        <v>1</v>
      </c>
      <c r="E2830" s="4">
        <v>224</v>
      </c>
      <c r="F2830" s="4">
        <f>ROUND(Source!AR2802,O2830)</f>
        <v>0</v>
      </c>
      <c r="G2830" s="4" t="s">
        <v>126</v>
      </c>
      <c r="H2830" s="4" t="s">
        <v>127</v>
      </c>
      <c r="I2830" s="4"/>
      <c r="J2830" s="4"/>
      <c r="K2830" s="4">
        <v>224</v>
      </c>
      <c r="L2830" s="4">
        <v>27</v>
      </c>
      <c r="M2830" s="4">
        <v>3</v>
      </c>
      <c r="N2830" s="4" t="s">
        <v>3</v>
      </c>
      <c r="O2830" s="4">
        <v>2</v>
      </c>
      <c r="P2830" s="4"/>
      <c r="Q2830" s="4"/>
      <c r="R2830" s="4"/>
      <c r="S2830" s="4"/>
      <c r="T2830" s="4"/>
      <c r="U2830" s="4"/>
      <c r="V2830" s="4"/>
      <c r="W2830" s="4"/>
    </row>
    <row r="2832" spans="1:88" x14ac:dyDescent="0.2">
      <c r="A2832" s="1">
        <v>5</v>
      </c>
      <c r="B2832" s="1">
        <v>1</v>
      </c>
      <c r="C2832" s="1"/>
      <c r="D2832" s="1">
        <f>ROW(A2853)</f>
        <v>2853</v>
      </c>
      <c r="E2832" s="1"/>
      <c r="F2832" s="1" t="s">
        <v>15</v>
      </c>
      <c r="G2832" s="1" t="s">
        <v>429</v>
      </c>
      <c r="H2832" s="1" t="s">
        <v>3</v>
      </c>
      <c r="I2832" s="1">
        <v>0</v>
      </c>
      <c r="J2832" s="1"/>
      <c r="K2832" s="1">
        <v>0</v>
      </c>
      <c r="L2832" s="1"/>
      <c r="M2832" s="1"/>
      <c r="N2832" s="1"/>
      <c r="O2832" s="1"/>
      <c r="P2832" s="1"/>
      <c r="Q2832" s="1"/>
      <c r="R2832" s="1"/>
      <c r="S2832" s="1"/>
      <c r="T2832" s="1"/>
      <c r="U2832" s="1" t="s">
        <v>3</v>
      </c>
      <c r="V2832" s="1">
        <v>0</v>
      </c>
      <c r="W2832" s="1"/>
      <c r="X2832" s="1"/>
      <c r="Y2832" s="1"/>
      <c r="Z2832" s="1"/>
      <c r="AA2832" s="1"/>
      <c r="AB2832" s="1" t="s">
        <v>3</v>
      </c>
      <c r="AC2832" s="1" t="s">
        <v>3</v>
      </c>
      <c r="AD2832" s="1" t="s">
        <v>3</v>
      </c>
      <c r="AE2832" s="1" t="s">
        <v>3</v>
      </c>
      <c r="AF2832" s="1" t="s">
        <v>3</v>
      </c>
      <c r="AG2832" s="1" t="s">
        <v>3</v>
      </c>
      <c r="AH2832" s="1"/>
      <c r="AI2832" s="1"/>
      <c r="AJ2832" s="1"/>
      <c r="AK2832" s="1"/>
      <c r="AL2832" s="1"/>
      <c r="AM2832" s="1"/>
      <c r="AN2832" s="1"/>
      <c r="AO2832" s="1"/>
      <c r="AP2832" s="1" t="s">
        <v>3</v>
      </c>
      <c r="AQ2832" s="1" t="s">
        <v>3</v>
      </c>
      <c r="AR2832" s="1" t="s">
        <v>3</v>
      </c>
      <c r="AS2832" s="1"/>
      <c r="AT2832" s="1"/>
      <c r="AU2832" s="1"/>
      <c r="AV2832" s="1"/>
      <c r="AW2832" s="1"/>
      <c r="AX2832" s="1"/>
      <c r="AY2832" s="1"/>
      <c r="AZ2832" s="1" t="s">
        <v>3</v>
      </c>
      <c r="BA2832" s="1"/>
      <c r="BB2832" s="1" t="s">
        <v>3</v>
      </c>
      <c r="BC2832" s="1" t="s">
        <v>3</v>
      </c>
      <c r="BD2832" s="1" t="s">
        <v>3</v>
      </c>
      <c r="BE2832" s="1" t="s">
        <v>3</v>
      </c>
      <c r="BF2832" s="1" t="s">
        <v>3</v>
      </c>
      <c r="BG2832" s="1" t="s">
        <v>3</v>
      </c>
      <c r="BH2832" s="1" t="s">
        <v>3</v>
      </c>
      <c r="BI2832" s="1" t="s">
        <v>3</v>
      </c>
      <c r="BJ2832" s="1" t="s">
        <v>3</v>
      </c>
      <c r="BK2832" s="1" t="s">
        <v>3</v>
      </c>
      <c r="BL2832" s="1" t="s">
        <v>3</v>
      </c>
      <c r="BM2832" s="1" t="s">
        <v>3</v>
      </c>
      <c r="BN2832" s="1" t="s">
        <v>3</v>
      </c>
      <c r="BO2832" s="1" t="s">
        <v>3</v>
      </c>
      <c r="BP2832" s="1" t="s">
        <v>3</v>
      </c>
      <c r="BQ2832" s="1"/>
      <c r="BR2832" s="1"/>
      <c r="BS2832" s="1"/>
      <c r="BT2832" s="1"/>
      <c r="BU2832" s="1"/>
      <c r="BV2832" s="1"/>
      <c r="BW2832" s="1"/>
      <c r="BX2832" s="1">
        <v>0</v>
      </c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>
        <v>0</v>
      </c>
    </row>
    <row r="2834" spans="1:245" x14ac:dyDescent="0.2">
      <c r="A2834" s="2">
        <v>52</v>
      </c>
      <c r="B2834" s="2">
        <f t="shared" ref="B2834:G2834" si="2258">B2853</f>
        <v>1</v>
      </c>
      <c r="C2834" s="2">
        <f t="shared" si="2258"/>
        <v>5</v>
      </c>
      <c r="D2834" s="2">
        <f t="shared" si="2258"/>
        <v>2832</v>
      </c>
      <c r="E2834" s="2">
        <f t="shared" si="2258"/>
        <v>0</v>
      </c>
      <c r="F2834" s="2" t="str">
        <f t="shared" si="2258"/>
        <v>Новый подраздел</v>
      </c>
      <c r="G2834" s="2" t="str">
        <f t="shared" si="2258"/>
        <v>Устройство тротуара</v>
      </c>
      <c r="H2834" s="2"/>
      <c r="I2834" s="2"/>
      <c r="J2834" s="2"/>
      <c r="K2834" s="2"/>
      <c r="L2834" s="2"/>
      <c r="M2834" s="2"/>
      <c r="N2834" s="2"/>
      <c r="O2834" s="2">
        <f t="shared" ref="O2834:AT2834" si="2259">O2853</f>
        <v>0</v>
      </c>
      <c r="P2834" s="2">
        <f t="shared" si="2259"/>
        <v>0</v>
      </c>
      <c r="Q2834" s="2">
        <f t="shared" si="2259"/>
        <v>0</v>
      </c>
      <c r="R2834" s="2">
        <f t="shared" si="2259"/>
        <v>0</v>
      </c>
      <c r="S2834" s="2">
        <f t="shared" si="2259"/>
        <v>0</v>
      </c>
      <c r="T2834" s="2">
        <f t="shared" si="2259"/>
        <v>0</v>
      </c>
      <c r="U2834" s="2">
        <f t="shared" si="2259"/>
        <v>0</v>
      </c>
      <c r="V2834" s="2">
        <f t="shared" si="2259"/>
        <v>0</v>
      </c>
      <c r="W2834" s="2">
        <f t="shared" si="2259"/>
        <v>0</v>
      </c>
      <c r="X2834" s="2">
        <f t="shared" si="2259"/>
        <v>0</v>
      </c>
      <c r="Y2834" s="2">
        <f t="shared" si="2259"/>
        <v>0</v>
      </c>
      <c r="Z2834" s="2">
        <f t="shared" si="2259"/>
        <v>0</v>
      </c>
      <c r="AA2834" s="2">
        <f t="shared" si="2259"/>
        <v>0</v>
      </c>
      <c r="AB2834" s="2">
        <f t="shared" si="2259"/>
        <v>0</v>
      </c>
      <c r="AC2834" s="2">
        <f t="shared" si="2259"/>
        <v>0</v>
      </c>
      <c r="AD2834" s="2">
        <f t="shared" si="2259"/>
        <v>0</v>
      </c>
      <c r="AE2834" s="2">
        <f t="shared" si="2259"/>
        <v>0</v>
      </c>
      <c r="AF2834" s="2">
        <f t="shared" si="2259"/>
        <v>0</v>
      </c>
      <c r="AG2834" s="2">
        <f t="shared" si="2259"/>
        <v>0</v>
      </c>
      <c r="AH2834" s="2">
        <f t="shared" si="2259"/>
        <v>0</v>
      </c>
      <c r="AI2834" s="2">
        <f t="shared" si="2259"/>
        <v>0</v>
      </c>
      <c r="AJ2834" s="2">
        <f t="shared" si="2259"/>
        <v>0</v>
      </c>
      <c r="AK2834" s="2">
        <f t="shared" si="2259"/>
        <v>0</v>
      </c>
      <c r="AL2834" s="2">
        <f t="shared" si="2259"/>
        <v>0</v>
      </c>
      <c r="AM2834" s="2">
        <f t="shared" si="2259"/>
        <v>0</v>
      </c>
      <c r="AN2834" s="2">
        <f t="shared" si="2259"/>
        <v>0</v>
      </c>
      <c r="AO2834" s="2">
        <f t="shared" si="2259"/>
        <v>0</v>
      </c>
      <c r="AP2834" s="2">
        <f t="shared" si="2259"/>
        <v>0</v>
      </c>
      <c r="AQ2834" s="2">
        <f t="shared" si="2259"/>
        <v>0</v>
      </c>
      <c r="AR2834" s="2">
        <f t="shared" si="2259"/>
        <v>0</v>
      </c>
      <c r="AS2834" s="2">
        <f t="shared" si="2259"/>
        <v>0</v>
      </c>
      <c r="AT2834" s="2">
        <f t="shared" si="2259"/>
        <v>0</v>
      </c>
      <c r="AU2834" s="2">
        <f t="shared" ref="AU2834:BZ2834" si="2260">AU2853</f>
        <v>0</v>
      </c>
      <c r="AV2834" s="2">
        <f t="shared" si="2260"/>
        <v>0</v>
      </c>
      <c r="AW2834" s="2">
        <f t="shared" si="2260"/>
        <v>0</v>
      </c>
      <c r="AX2834" s="2">
        <f t="shared" si="2260"/>
        <v>0</v>
      </c>
      <c r="AY2834" s="2">
        <f t="shared" si="2260"/>
        <v>0</v>
      </c>
      <c r="AZ2834" s="2">
        <f t="shared" si="2260"/>
        <v>0</v>
      </c>
      <c r="BA2834" s="2">
        <f t="shared" si="2260"/>
        <v>0</v>
      </c>
      <c r="BB2834" s="2">
        <f t="shared" si="2260"/>
        <v>0</v>
      </c>
      <c r="BC2834" s="2">
        <f t="shared" si="2260"/>
        <v>0</v>
      </c>
      <c r="BD2834" s="2">
        <f t="shared" si="2260"/>
        <v>0</v>
      </c>
      <c r="BE2834" s="2">
        <f t="shared" si="2260"/>
        <v>0</v>
      </c>
      <c r="BF2834" s="2">
        <f t="shared" si="2260"/>
        <v>0</v>
      </c>
      <c r="BG2834" s="2">
        <f t="shared" si="2260"/>
        <v>0</v>
      </c>
      <c r="BH2834" s="2">
        <f t="shared" si="2260"/>
        <v>0</v>
      </c>
      <c r="BI2834" s="2">
        <f t="shared" si="2260"/>
        <v>0</v>
      </c>
      <c r="BJ2834" s="2">
        <f t="shared" si="2260"/>
        <v>0</v>
      </c>
      <c r="BK2834" s="2">
        <f t="shared" si="2260"/>
        <v>0</v>
      </c>
      <c r="BL2834" s="2">
        <f t="shared" si="2260"/>
        <v>0</v>
      </c>
      <c r="BM2834" s="2">
        <f t="shared" si="2260"/>
        <v>0</v>
      </c>
      <c r="BN2834" s="2">
        <f t="shared" si="2260"/>
        <v>0</v>
      </c>
      <c r="BO2834" s="2">
        <f t="shared" si="2260"/>
        <v>0</v>
      </c>
      <c r="BP2834" s="2">
        <f t="shared" si="2260"/>
        <v>0</v>
      </c>
      <c r="BQ2834" s="2">
        <f t="shared" si="2260"/>
        <v>0</v>
      </c>
      <c r="BR2834" s="2">
        <f t="shared" si="2260"/>
        <v>0</v>
      </c>
      <c r="BS2834" s="2">
        <f t="shared" si="2260"/>
        <v>0</v>
      </c>
      <c r="BT2834" s="2">
        <f t="shared" si="2260"/>
        <v>0</v>
      </c>
      <c r="BU2834" s="2">
        <f t="shared" si="2260"/>
        <v>0</v>
      </c>
      <c r="BV2834" s="2">
        <f t="shared" si="2260"/>
        <v>0</v>
      </c>
      <c r="BW2834" s="2">
        <f t="shared" si="2260"/>
        <v>0</v>
      </c>
      <c r="BX2834" s="2">
        <f t="shared" si="2260"/>
        <v>0</v>
      </c>
      <c r="BY2834" s="2">
        <f t="shared" si="2260"/>
        <v>0</v>
      </c>
      <c r="BZ2834" s="2">
        <f t="shared" si="2260"/>
        <v>0</v>
      </c>
      <c r="CA2834" s="2">
        <f t="shared" ref="CA2834:DF2834" si="2261">CA2853</f>
        <v>0</v>
      </c>
      <c r="CB2834" s="2">
        <f t="shared" si="2261"/>
        <v>0</v>
      </c>
      <c r="CC2834" s="2">
        <f t="shared" si="2261"/>
        <v>0</v>
      </c>
      <c r="CD2834" s="2">
        <f t="shared" si="2261"/>
        <v>0</v>
      </c>
      <c r="CE2834" s="2">
        <f t="shared" si="2261"/>
        <v>0</v>
      </c>
      <c r="CF2834" s="2">
        <f t="shared" si="2261"/>
        <v>0</v>
      </c>
      <c r="CG2834" s="2">
        <f t="shared" si="2261"/>
        <v>0</v>
      </c>
      <c r="CH2834" s="2">
        <f t="shared" si="2261"/>
        <v>0</v>
      </c>
      <c r="CI2834" s="2">
        <f t="shared" si="2261"/>
        <v>0</v>
      </c>
      <c r="CJ2834" s="2">
        <f t="shared" si="2261"/>
        <v>0</v>
      </c>
      <c r="CK2834" s="2">
        <f t="shared" si="2261"/>
        <v>0</v>
      </c>
      <c r="CL2834" s="2">
        <f t="shared" si="2261"/>
        <v>0</v>
      </c>
      <c r="CM2834" s="2">
        <f t="shared" si="2261"/>
        <v>0</v>
      </c>
      <c r="CN2834" s="2">
        <f t="shared" si="2261"/>
        <v>0</v>
      </c>
      <c r="CO2834" s="2">
        <f t="shared" si="2261"/>
        <v>0</v>
      </c>
      <c r="CP2834" s="2">
        <f t="shared" si="2261"/>
        <v>0</v>
      </c>
      <c r="CQ2834" s="2">
        <f t="shared" si="2261"/>
        <v>0</v>
      </c>
      <c r="CR2834" s="2">
        <f t="shared" si="2261"/>
        <v>0</v>
      </c>
      <c r="CS2834" s="2">
        <f t="shared" si="2261"/>
        <v>0</v>
      </c>
      <c r="CT2834" s="2">
        <f t="shared" si="2261"/>
        <v>0</v>
      </c>
      <c r="CU2834" s="2">
        <f t="shared" si="2261"/>
        <v>0</v>
      </c>
      <c r="CV2834" s="2">
        <f t="shared" si="2261"/>
        <v>0</v>
      </c>
      <c r="CW2834" s="2">
        <f t="shared" si="2261"/>
        <v>0</v>
      </c>
      <c r="CX2834" s="2">
        <f t="shared" si="2261"/>
        <v>0</v>
      </c>
      <c r="CY2834" s="2">
        <f t="shared" si="2261"/>
        <v>0</v>
      </c>
      <c r="CZ2834" s="2">
        <f t="shared" si="2261"/>
        <v>0</v>
      </c>
      <c r="DA2834" s="2">
        <f t="shared" si="2261"/>
        <v>0</v>
      </c>
      <c r="DB2834" s="2">
        <f t="shared" si="2261"/>
        <v>0</v>
      </c>
      <c r="DC2834" s="2">
        <f t="shared" si="2261"/>
        <v>0</v>
      </c>
      <c r="DD2834" s="2">
        <f t="shared" si="2261"/>
        <v>0</v>
      </c>
      <c r="DE2834" s="2">
        <f t="shared" si="2261"/>
        <v>0</v>
      </c>
      <c r="DF2834" s="2">
        <f t="shared" si="2261"/>
        <v>0</v>
      </c>
      <c r="DG2834" s="3">
        <f t="shared" ref="DG2834:EL2834" si="2262">DG2853</f>
        <v>0</v>
      </c>
      <c r="DH2834" s="3">
        <f t="shared" si="2262"/>
        <v>0</v>
      </c>
      <c r="DI2834" s="3">
        <f t="shared" si="2262"/>
        <v>0</v>
      </c>
      <c r="DJ2834" s="3">
        <f t="shared" si="2262"/>
        <v>0</v>
      </c>
      <c r="DK2834" s="3">
        <f t="shared" si="2262"/>
        <v>0</v>
      </c>
      <c r="DL2834" s="3">
        <f t="shared" si="2262"/>
        <v>0</v>
      </c>
      <c r="DM2834" s="3">
        <f t="shared" si="2262"/>
        <v>0</v>
      </c>
      <c r="DN2834" s="3">
        <f t="shared" si="2262"/>
        <v>0</v>
      </c>
      <c r="DO2834" s="3">
        <f t="shared" si="2262"/>
        <v>0</v>
      </c>
      <c r="DP2834" s="3">
        <f t="shared" si="2262"/>
        <v>0</v>
      </c>
      <c r="DQ2834" s="3">
        <f t="shared" si="2262"/>
        <v>0</v>
      </c>
      <c r="DR2834" s="3">
        <f t="shared" si="2262"/>
        <v>0</v>
      </c>
      <c r="DS2834" s="3">
        <f t="shared" si="2262"/>
        <v>0</v>
      </c>
      <c r="DT2834" s="3">
        <f t="shared" si="2262"/>
        <v>0</v>
      </c>
      <c r="DU2834" s="3">
        <f t="shared" si="2262"/>
        <v>0</v>
      </c>
      <c r="DV2834" s="3">
        <f t="shared" si="2262"/>
        <v>0</v>
      </c>
      <c r="DW2834" s="3">
        <f t="shared" si="2262"/>
        <v>0</v>
      </c>
      <c r="DX2834" s="3">
        <f t="shared" si="2262"/>
        <v>0</v>
      </c>
      <c r="DY2834" s="3">
        <f t="shared" si="2262"/>
        <v>0</v>
      </c>
      <c r="DZ2834" s="3">
        <f t="shared" si="2262"/>
        <v>0</v>
      </c>
      <c r="EA2834" s="3">
        <f t="shared" si="2262"/>
        <v>0</v>
      </c>
      <c r="EB2834" s="3">
        <f t="shared" si="2262"/>
        <v>0</v>
      </c>
      <c r="EC2834" s="3">
        <f t="shared" si="2262"/>
        <v>0</v>
      </c>
      <c r="ED2834" s="3">
        <f t="shared" si="2262"/>
        <v>0</v>
      </c>
      <c r="EE2834" s="3">
        <f t="shared" si="2262"/>
        <v>0</v>
      </c>
      <c r="EF2834" s="3">
        <f t="shared" si="2262"/>
        <v>0</v>
      </c>
      <c r="EG2834" s="3">
        <f t="shared" si="2262"/>
        <v>0</v>
      </c>
      <c r="EH2834" s="3">
        <f t="shared" si="2262"/>
        <v>0</v>
      </c>
      <c r="EI2834" s="3">
        <f t="shared" si="2262"/>
        <v>0</v>
      </c>
      <c r="EJ2834" s="3">
        <f t="shared" si="2262"/>
        <v>0</v>
      </c>
      <c r="EK2834" s="3">
        <f t="shared" si="2262"/>
        <v>0</v>
      </c>
      <c r="EL2834" s="3">
        <f t="shared" si="2262"/>
        <v>0</v>
      </c>
      <c r="EM2834" s="3">
        <f t="shared" ref="EM2834:FR2834" si="2263">EM2853</f>
        <v>0</v>
      </c>
      <c r="EN2834" s="3">
        <f t="shared" si="2263"/>
        <v>0</v>
      </c>
      <c r="EO2834" s="3">
        <f t="shared" si="2263"/>
        <v>0</v>
      </c>
      <c r="EP2834" s="3">
        <f t="shared" si="2263"/>
        <v>0</v>
      </c>
      <c r="EQ2834" s="3">
        <f t="shared" si="2263"/>
        <v>0</v>
      </c>
      <c r="ER2834" s="3">
        <f t="shared" si="2263"/>
        <v>0</v>
      </c>
      <c r="ES2834" s="3">
        <f t="shared" si="2263"/>
        <v>0</v>
      </c>
      <c r="ET2834" s="3">
        <f t="shared" si="2263"/>
        <v>0</v>
      </c>
      <c r="EU2834" s="3">
        <f t="shared" si="2263"/>
        <v>0</v>
      </c>
      <c r="EV2834" s="3">
        <f t="shared" si="2263"/>
        <v>0</v>
      </c>
      <c r="EW2834" s="3">
        <f t="shared" si="2263"/>
        <v>0</v>
      </c>
      <c r="EX2834" s="3">
        <f t="shared" si="2263"/>
        <v>0</v>
      </c>
      <c r="EY2834" s="3">
        <f t="shared" si="2263"/>
        <v>0</v>
      </c>
      <c r="EZ2834" s="3">
        <f t="shared" si="2263"/>
        <v>0</v>
      </c>
      <c r="FA2834" s="3">
        <f t="shared" si="2263"/>
        <v>0</v>
      </c>
      <c r="FB2834" s="3">
        <f t="shared" si="2263"/>
        <v>0</v>
      </c>
      <c r="FC2834" s="3">
        <f t="shared" si="2263"/>
        <v>0</v>
      </c>
      <c r="FD2834" s="3">
        <f t="shared" si="2263"/>
        <v>0</v>
      </c>
      <c r="FE2834" s="3">
        <f t="shared" si="2263"/>
        <v>0</v>
      </c>
      <c r="FF2834" s="3">
        <f t="shared" si="2263"/>
        <v>0</v>
      </c>
      <c r="FG2834" s="3">
        <f t="shared" si="2263"/>
        <v>0</v>
      </c>
      <c r="FH2834" s="3">
        <f t="shared" si="2263"/>
        <v>0</v>
      </c>
      <c r="FI2834" s="3">
        <f t="shared" si="2263"/>
        <v>0</v>
      </c>
      <c r="FJ2834" s="3">
        <f t="shared" si="2263"/>
        <v>0</v>
      </c>
      <c r="FK2834" s="3">
        <f t="shared" si="2263"/>
        <v>0</v>
      </c>
      <c r="FL2834" s="3">
        <f t="shared" si="2263"/>
        <v>0</v>
      </c>
      <c r="FM2834" s="3">
        <f t="shared" si="2263"/>
        <v>0</v>
      </c>
      <c r="FN2834" s="3">
        <f t="shared" si="2263"/>
        <v>0</v>
      </c>
      <c r="FO2834" s="3">
        <f t="shared" si="2263"/>
        <v>0</v>
      </c>
      <c r="FP2834" s="3">
        <f t="shared" si="2263"/>
        <v>0</v>
      </c>
      <c r="FQ2834" s="3">
        <f t="shared" si="2263"/>
        <v>0</v>
      </c>
      <c r="FR2834" s="3">
        <f t="shared" si="2263"/>
        <v>0</v>
      </c>
      <c r="FS2834" s="3">
        <f t="shared" ref="FS2834:GX2834" si="2264">FS2853</f>
        <v>0</v>
      </c>
      <c r="FT2834" s="3">
        <f t="shared" si="2264"/>
        <v>0</v>
      </c>
      <c r="FU2834" s="3">
        <f t="shared" si="2264"/>
        <v>0</v>
      </c>
      <c r="FV2834" s="3">
        <f t="shared" si="2264"/>
        <v>0</v>
      </c>
      <c r="FW2834" s="3">
        <f t="shared" si="2264"/>
        <v>0</v>
      </c>
      <c r="FX2834" s="3">
        <f t="shared" si="2264"/>
        <v>0</v>
      </c>
      <c r="FY2834" s="3">
        <f t="shared" si="2264"/>
        <v>0</v>
      </c>
      <c r="FZ2834" s="3">
        <f t="shared" si="2264"/>
        <v>0</v>
      </c>
      <c r="GA2834" s="3">
        <f t="shared" si="2264"/>
        <v>0</v>
      </c>
      <c r="GB2834" s="3">
        <f t="shared" si="2264"/>
        <v>0</v>
      </c>
      <c r="GC2834" s="3">
        <f t="shared" si="2264"/>
        <v>0</v>
      </c>
      <c r="GD2834" s="3">
        <f t="shared" si="2264"/>
        <v>0</v>
      </c>
      <c r="GE2834" s="3">
        <f t="shared" si="2264"/>
        <v>0</v>
      </c>
      <c r="GF2834" s="3">
        <f t="shared" si="2264"/>
        <v>0</v>
      </c>
      <c r="GG2834" s="3">
        <f t="shared" si="2264"/>
        <v>0</v>
      </c>
      <c r="GH2834" s="3">
        <f t="shared" si="2264"/>
        <v>0</v>
      </c>
      <c r="GI2834" s="3">
        <f t="shared" si="2264"/>
        <v>0</v>
      </c>
      <c r="GJ2834" s="3">
        <f t="shared" si="2264"/>
        <v>0</v>
      </c>
      <c r="GK2834" s="3">
        <f t="shared" si="2264"/>
        <v>0</v>
      </c>
      <c r="GL2834" s="3">
        <f t="shared" si="2264"/>
        <v>0</v>
      </c>
      <c r="GM2834" s="3">
        <f t="shared" si="2264"/>
        <v>0</v>
      </c>
      <c r="GN2834" s="3">
        <f t="shared" si="2264"/>
        <v>0</v>
      </c>
      <c r="GO2834" s="3">
        <f t="shared" si="2264"/>
        <v>0</v>
      </c>
      <c r="GP2834" s="3">
        <f t="shared" si="2264"/>
        <v>0</v>
      </c>
      <c r="GQ2834" s="3">
        <f t="shared" si="2264"/>
        <v>0</v>
      </c>
      <c r="GR2834" s="3">
        <f t="shared" si="2264"/>
        <v>0</v>
      </c>
      <c r="GS2834" s="3">
        <f t="shared" si="2264"/>
        <v>0</v>
      </c>
      <c r="GT2834" s="3">
        <f t="shared" si="2264"/>
        <v>0</v>
      </c>
      <c r="GU2834" s="3">
        <f t="shared" si="2264"/>
        <v>0</v>
      </c>
      <c r="GV2834" s="3">
        <f t="shared" si="2264"/>
        <v>0</v>
      </c>
      <c r="GW2834" s="3">
        <f t="shared" si="2264"/>
        <v>0</v>
      </c>
      <c r="GX2834" s="3">
        <f t="shared" si="2264"/>
        <v>0</v>
      </c>
    </row>
    <row r="2836" spans="1:245" x14ac:dyDescent="0.2">
      <c r="A2836">
        <v>17</v>
      </c>
      <c r="B2836">
        <v>1</v>
      </c>
      <c r="C2836">
        <f>ROW(SmtRes!A940)</f>
        <v>940</v>
      </c>
      <c r="D2836">
        <f>ROW(EtalonRes!A907)</f>
        <v>907</v>
      </c>
      <c r="E2836" t="s">
        <v>137</v>
      </c>
      <c r="F2836" t="s">
        <v>430</v>
      </c>
      <c r="G2836" t="s">
        <v>431</v>
      </c>
      <c r="H2836" t="s">
        <v>132</v>
      </c>
      <c r="I2836">
        <v>0</v>
      </c>
      <c r="J2836">
        <v>0</v>
      </c>
      <c r="O2836">
        <f t="shared" ref="O2836:O2851" si="2265">ROUND(CP2836,2)</f>
        <v>0</v>
      </c>
      <c r="P2836">
        <f t="shared" ref="P2836:P2851" si="2266">ROUND(CQ2836*I2836,2)</f>
        <v>0</v>
      </c>
      <c r="Q2836">
        <f t="shared" ref="Q2836:Q2851" si="2267">ROUND(CR2836*I2836,2)</f>
        <v>0</v>
      </c>
      <c r="R2836">
        <f t="shared" ref="R2836:R2851" si="2268">ROUND(CS2836*I2836,2)</f>
        <v>0</v>
      </c>
      <c r="S2836">
        <f t="shared" ref="S2836:S2851" si="2269">ROUND(CT2836*I2836,2)</f>
        <v>0</v>
      </c>
      <c r="T2836">
        <f t="shared" ref="T2836:T2851" si="2270">ROUND(CU2836*I2836,2)</f>
        <v>0</v>
      </c>
      <c r="U2836">
        <f t="shared" ref="U2836:U2851" si="2271">CV2836*I2836</f>
        <v>0</v>
      </c>
      <c r="V2836">
        <f t="shared" ref="V2836:V2851" si="2272">CW2836*I2836</f>
        <v>0</v>
      </c>
      <c r="W2836">
        <f t="shared" ref="W2836:W2851" si="2273">ROUND(CX2836*I2836,2)</f>
        <v>0</v>
      </c>
      <c r="X2836">
        <f t="shared" ref="X2836:X2851" si="2274">ROUND(CY2836,2)</f>
        <v>0</v>
      </c>
      <c r="Y2836">
        <f t="shared" ref="Y2836:Y2851" si="2275">ROUND(CZ2836,2)</f>
        <v>0</v>
      </c>
      <c r="AA2836">
        <v>52421674</v>
      </c>
      <c r="AB2836">
        <f t="shared" ref="AB2836:AB2851" si="2276">ROUND((AC2836+AD2836+AF2836),6)</f>
        <v>9066.39</v>
      </c>
      <c r="AC2836">
        <f t="shared" ref="AC2836:AC2851" si="2277">ROUND((ES2836),6)</f>
        <v>0</v>
      </c>
      <c r="AD2836">
        <f>ROUND((((ET2836)-(EU2836))+AE2836),6)</f>
        <v>8779.01</v>
      </c>
      <c r="AE2836">
        <f t="shared" ref="AE2836:AF2840" si="2278">ROUND((EU2836),6)</f>
        <v>3433.88</v>
      </c>
      <c r="AF2836">
        <f t="shared" si="2278"/>
        <v>287.38</v>
      </c>
      <c r="AG2836">
        <f t="shared" ref="AG2836:AG2851" si="2279">ROUND((AP2836),6)</f>
        <v>0</v>
      </c>
      <c r="AH2836">
        <f t="shared" ref="AH2836:AI2840" si="2280">(EW2836)</f>
        <v>1.59</v>
      </c>
      <c r="AI2836">
        <f t="shared" si="2280"/>
        <v>0</v>
      </c>
      <c r="AJ2836">
        <f t="shared" ref="AJ2836:AJ2851" si="2281">(AS2836)</f>
        <v>0</v>
      </c>
      <c r="AK2836">
        <v>9066.39</v>
      </c>
      <c r="AL2836">
        <v>0</v>
      </c>
      <c r="AM2836">
        <v>8779.01</v>
      </c>
      <c r="AN2836">
        <v>3433.88</v>
      </c>
      <c r="AO2836">
        <v>287.38</v>
      </c>
      <c r="AP2836">
        <v>0</v>
      </c>
      <c r="AQ2836">
        <v>1.59</v>
      </c>
      <c r="AR2836">
        <v>0</v>
      </c>
      <c r="AS2836">
        <v>0</v>
      </c>
      <c r="AT2836">
        <v>70</v>
      </c>
      <c r="AU2836">
        <v>10</v>
      </c>
      <c r="AV2836">
        <v>1</v>
      </c>
      <c r="AW2836">
        <v>1</v>
      </c>
      <c r="AZ2836">
        <v>1</v>
      </c>
      <c r="BA2836">
        <v>1</v>
      </c>
      <c r="BB2836">
        <v>1</v>
      </c>
      <c r="BC2836">
        <v>1</v>
      </c>
      <c r="BD2836" t="s">
        <v>3</v>
      </c>
      <c r="BE2836" t="s">
        <v>3</v>
      </c>
      <c r="BF2836" t="s">
        <v>3</v>
      </c>
      <c r="BG2836" t="s">
        <v>3</v>
      </c>
      <c r="BH2836">
        <v>0</v>
      </c>
      <c r="BI2836">
        <v>4</v>
      </c>
      <c r="BJ2836" t="s">
        <v>432</v>
      </c>
      <c r="BM2836">
        <v>0</v>
      </c>
      <c r="BN2836">
        <v>0</v>
      </c>
      <c r="BO2836" t="s">
        <v>3</v>
      </c>
      <c r="BP2836">
        <v>0</v>
      </c>
      <c r="BQ2836">
        <v>1</v>
      </c>
      <c r="BR2836">
        <v>0</v>
      </c>
      <c r="BS2836">
        <v>1</v>
      </c>
      <c r="BT2836">
        <v>1</v>
      </c>
      <c r="BU2836">
        <v>1</v>
      </c>
      <c r="BV2836">
        <v>1</v>
      </c>
      <c r="BW2836">
        <v>1</v>
      </c>
      <c r="BX2836">
        <v>1</v>
      </c>
      <c r="BY2836" t="s">
        <v>3</v>
      </c>
      <c r="BZ2836">
        <v>70</v>
      </c>
      <c r="CA2836">
        <v>10</v>
      </c>
      <c r="CE2836">
        <v>0</v>
      </c>
      <c r="CF2836">
        <v>0</v>
      </c>
      <c r="CG2836">
        <v>0</v>
      </c>
      <c r="CM2836">
        <v>0</v>
      </c>
      <c r="CN2836" t="s">
        <v>3</v>
      </c>
      <c r="CO2836">
        <v>0</v>
      </c>
      <c r="CP2836">
        <f t="shared" ref="CP2836:CP2851" si="2282">(P2836+Q2836+S2836)</f>
        <v>0</v>
      </c>
      <c r="CQ2836">
        <f t="shared" ref="CQ2836:CQ2851" si="2283">(AC2836*BC2836*AW2836)</f>
        <v>0</v>
      </c>
      <c r="CR2836">
        <f>((((ET2836)*BB2836-(EU2836)*BS2836)+AE2836*BS2836)*AV2836)</f>
        <v>8779.01</v>
      </c>
      <c r="CS2836">
        <f t="shared" ref="CS2836:CS2851" si="2284">(AE2836*BS2836*AV2836)</f>
        <v>3433.88</v>
      </c>
      <c r="CT2836">
        <f t="shared" ref="CT2836:CT2851" si="2285">(AF2836*BA2836*AV2836)</f>
        <v>287.38</v>
      </c>
      <c r="CU2836">
        <f t="shared" ref="CU2836:CU2851" si="2286">AG2836</f>
        <v>0</v>
      </c>
      <c r="CV2836">
        <f t="shared" ref="CV2836:CV2851" si="2287">(AH2836*AV2836)</f>
        <v>1.59</v>
      </c>
      <c r="CW2836">
        <f t="shared" ref="CW2836:CW2851" si="2288">AI2836</f>
        <v>0</v>
      </c>
      <c r="CX2836">
        <f t="shared" ref="CX2836:CX2851" si="2289">AJ2836</f>
        <v>0</v>
      </c>
      <c r="CY2836">
        <f t="shared" ref="CY2836:CY2851" si="2290">((S2836*BZ2836)/100)</f>
        <v>0</v>
      </c>
      <c r="CZ2836">
        <f t="shared" ref="CZ2836:CZ2851" si="2291">((S2836*CA2836)/100)</f>
        <v>0</v>
      </c>
      <c r="DC2836" t="s">
        <v>3</v>
      </c>
      <c r="DD2836" t="s">
        <v>3</v>
      </c>
      <c r="DE2836" t="s">
        <v>3</v>
      </c>
      <c r="DF2836" t="s">
        <v>3</v>
      </c>
      <c r="DG2836" t="s">
        <v>3</v>
      </c>
      <c r="DH2836" t="s">
        <v>3</v>
      </c>
      <c r="DI2836" t="s">
        <v>3</v>
      </c>
      <c r="DJ2836" t="s">
        <v>3</v>
      </c>
      <c r="DK2836" t="s">
        <v>3</v>
      </c>
      <c r="DL2836" t="s">
        <v>3</v>
      </c>
      <c r="DM2836" t="s">
        <v>3</v>
      </c>
      <c r="DN2836">
        <v>0</v>
      </c>
      <c r="DO2836">
        <v>0</v>
      </c>
      <c r="DP2836">
        <v>1</v>
      </c>
      <c r="DQ2836">
        <v>1</v>
      </c>
      <c r="DU2836">
        <v>1007</v>
      </c>
      <c r="DV2836" t="s">
        <v>132</v>
      </c>
      <c r="DW2836" t="s">
        <v>132</v>
      </c>
      <c r="DX2836">
        <v>100</v>
      </c>
      <c r="EE2836">
        <v>51482689</v>
      </c>
      <c r="EF2836">
        <v>1</v>
      </c>
      <c r="EG2836" t="s">
        <v>21</v>
      </c>
      <c r="EH2836">
        <v>0</v>
      </c>
      <c r="EI2836" t="s">
        <v>3</v>
      </c>
      <c r="EJ2836">
        <v>4</v>
      </c>
      <c r="EK2836">
        <v>0</v>
      </c>
      <c r="EL2836" t="s">
        <v>22</v>
      </c>
      <c r="EM2836" t="s">
        <v>23</v>
      </c>
      <c r="EO2836" t="s">
        <v>3</v>
      </c>
      <c r="EQ2836">
        <v>0</v>
      </c>
      <c r="ER2836">
        <v>9066.39</v>
      </c>
      <c r="ES2836">
        <v>0</v>
      </c>
      <c r="ET2836">
        <v>8779.01</v>
      </c>
      <c r="EU2836">
        <v>3433.88</v>
      </c>
      <c r="EV2836">
        <v>287.38</v>
      </c>
      <c r="EW2836">
        <v>1.59</v>
      </c>
      <c r="EX2836">
        <v>0</v>
      </c>
      <c r="EY2836">
        <v>0</v>
      </c>
      <c r="FQ2836">
        <v>0</v>
      </c>
      <c r="FR2836">
        <f t="shared" ref="FR2836:FR2851" si="2292">ROUND(IF(AND(BH2836=3,BI2836=3),P2836,0),2)</f>
        <v>0</v>
      </c>
      <c r="FS2836">
        <v>0</v>
      </c>
      <c r="FX2836">
        <v>70</v>
      </c>
      <c r="FY2836">
        <v>10</v>
      </c>
      <c r="GA2836" t="s">
        <v>3</v>
      </c>
      <c r="GD2836">
        <v>0</v>
      </c>
      <c r="GF2836">
        <v>786330748</v>
      </c>
      <c r="GG2836">
        <v>2</v>
      </c>
      <c r="GH2836">
        <v>1</v>
      </c>
      <c r="GI2836">
        <v>-2</v>
      </c>
      <c r="GJ2836">
        <v>0</v>
      </c>
      <c r="GK2836">
        <f>ROUND(R2836*(R12)/100,2)</f>
        <v>0</v>
      </c>
      <c r="GL2836">
        <f t="shared" ref="GL2836:GL2851" si="2293">ROUND(IF(AND(BH2836=3,BI2836=3,FS2836&lt;&gt;0),P2836,0),2)</f>
        <v>0</v>
      </c>
      <c r="GM2836">
        <f>ROUND(O2836+X2836+Y2836+GK2836,2)+GX2836</f>
        <v>0</v>
      </c>
      <c r="GN2836">
        <f>IF(OR(BI2836=0,BI2836=1),ROUND(O2836+X2836+Y2836+GK2836,2),0)</f>
        <v>0</v>
      </c>
      <c r="GO2836">
        <f>IF(BI2836=2,ROUND(O2836+X2836+Y2836+GK2836,2),0)</f>
        <v>0</v>
      </c>
      <c r="GP2836">
        <f>IF(BI2836=4,ROUND(O2836+X2836+Y2836+GK2836,2)+GX2836,0)</f>
        <v>0</v>
      </c>
      <c r="GR2836">
        <v>0</v>
      </c>
      <c r="GS2836">
        <v>3</v>
      </c>
      <c r="GT2836">
        <v>0</v>
      </c>
      <c r="GU2836" t="s">
        <v>3</v>
      </c>
      <c r="GV2836">
        <f t="shared" ref="GV2836:GV2851" si="2294">ROUND((GT2836),6)</f>
        <v>0</v>
      </c>
      <c r="GW2836">
        <v>1</v>
      </c>
      <c r="GX2836">
        <f t="shared" ref="GX2836:GX2851" si="2295">ROUND(HC2836*I2836,2)</f>
        <v>0</v>
      </c>
      <c r="HA2836">
        <v>0</v>
      </c>
      <c r="HB2836">
        <v>0</v>
      </c>
      <c r="HC2836">
        <f t="shared" ref="HC2836:HC2851" si="2296">GV2836*GW2836</f>
        <v>0</v>
      </c>
      <c r="HE2836" t="s">
        <v>3</v>
      </c>
      <c r="HF2836" t="s">
        <v>3</v>
      </c>
      <c r="IK2836">
        <f t="shared" ref="IK2836:IK2851" si="2297">ROUND(GM2836*1.2,2)</f>
        <v>0</v>
      </c>
    </row>
    <row r="2837" spans="1:245" x14ac:dyDescent="0.2">
      <c r="A2837">
        <v>17</v>
      </c>
      <c r="B2837">
        <v>1</v>
      </c>
      <c r="C2837">
        <f>ROW(SmtRes!A941)</f>
        <v>941</v>
      </c>
      <c r="D2837">
        <f>ROW(EtalonRes!A908)</f>
        <v>908</v>
      </c>
      <c r="E2837" t="s">
        <v>138</v>
      </c>
      <c r="F2837" t="s">
        <v>156</v>
      </c>
      <c r="G2837" t="s">
        <v>157</v>
      </c>
      <c r="H2837" t="s">
        <v>132</v>
      </c>
      <c r="I2837">
        <v>0</v>
      </c>
      <c r="J2837">
        <v>0</v>
      </c>
      <c r="O2837">
        <f t="shared" si="2265"/>
        <v>0</v>
      </c>
      <c r="P2837">
        <f t="shared" si="2266"/>
        <v>0</v>
      </c>
      <c r="Q2837">
        <f t="shared" si="2267"/>
        <v>0</v>
      </c>
      <c r="R2837">
        <f t="shared" si="2268"/>
        <v>0</v>
      </c>
      <c r="S2837">
        <f t="shared" si="2269"/>
        <v>0</v>
      </c>
      <c r="T2837">
        <f t="shared" si="2270"/>
        <v>0</v>
      </c>
      <c r="U2837">
        <f t="shared" si="2271"/>
        <v>0</v>
      </c>
      <c r="V2837">
        <f t="shared" si="2272"/>
        <v>0</v>
      </c>
      <c r="W2837">
        <f t="shared" si="2273"/>
        <v>0</v>
      </c>
      <c r="X2837">
        <f t="shared" si="2274"/>
        <v>0</v>
      </c>
      <c r="Y2837">
        <f t="shared" si="2275"/>
        <v>0</v>
      </c>
      <c r="AA2837">
        <v>52421674</v>
      </c>
      <c r="AB2837">
        <f t="shared" si="2276"/>
        <v>41951.1</v>
      </c>
      <c r="AC2837">
        <f t="shared" si="2277"/>
        <v>0</v>
      </c>
      <c r="AD2837">
        <f>ROUND((((ET2837)-(EU2837))+AE2837),6)</f>
        <v>0</v>
      </c>
      <c r="AE2837">
        <f t="shared" si="2278"/>
        <v>0</v>
      </c>
      <c r="AF2837">
        <f t="shared" si="2278"/>
        <v>41951.1</v>
      </c>
      <c r="AG2837">
        <f t="shared" si="2279"/>
        <v>0</v>
      </c>
      <c r="AH2837">
        <f t="shared" si="2280"/>
        <v>221.6</v>
      </c>
      <c r="AI2837">
        <f t="shared" si="2280"/>
        <v>0</v>
      </c>
      <c r="AJ2837">
        <f t="shared" si="2281"/>
        <v>0</v>
      </c>
      <c r="AK2837">
        <v>41951.1</v>
      </c>
      <c r="AL2837">
        <v>0</v>
      </c>
      <c r="AM2837">
        <v>0</v>
      </c>
      <c r="AN2837">
        <v>0</v>
      </c>
      <c r="AO2837">
        <v>41951.1</v>
      </c>
      <c r="AP2837">
        <v>0</v>
      </c>
      <c r="AQ2837">
        <v>221.6</v>
      </c>
      <c r="AR2837">
        <v>0</v>
      </c>
      <c r="AS2837">
        <v>0</v>
      </c>
      <c r="AT2837">
        <v>70</v>
      </c>
      <c r="AU2837">
        <v>10</v>
      </c>
      <c r="AV2837">
        <v>1</v>
      </c>
      <c r="AW2837">
        <v>1</v>
      </c>
      <c r="AZ2837">
        <v>1</v>
      </c>
      <c r="BA2837">
        <v>1</v>
      </c>
      <c r="BB2837">
        <v>1</v>
      </c>
      <c r="BC2837">
        <v>1</v>
      </c>
      <c r="BD2837" t="s">
        <v>3</v>
      </c>
      <c r="BE2837" t="s">
        <v>3</v>
      </c>
      <c r="BF2837" t="s">
        <v>3</v>
      </c>
      <c r="BG2837" t="s">
        <v>3</v>
      </c>
      <c r="BH2837">
        <v>0</v>
      </c>
      <c r="BI2837">
        <v>4</v>
      </c>
      <c r="BJ2837" t="s">
        <v>158</v>
      </c>
      <c r="BM2837">
        <v>0</v>
      </c>
      <c r="BN2837">
        <v>0</v>
      </c>
      <c r="BO2837" t="s">
        <v>3</v>
      </c>
      <c r="BP2837">
        <v>0</v>
      </c>
      <c r="BQ2837">
        <v>1</v>
      </c>
      <c r="BR2837">
        <v>0</v>
      </c>
      <c r="BS2837">
        <v>1</v>
      </c>
      <c r="BT2837">
        <v>1</v>
      </c>
      <c r="BU2837">
        <v>1</v>
      </c>
      <c r="BV2837">
        <v>1</v>
      </c>
      <c r="BW2837">
        <v>1</v>
      </c>
      <c r="BX2837">
        <v>1</v>
      </c>
      <c r="BY2837" t="s">
        <v>3</v>
      </c>
      <c r="BZ2837">
        <v>70</v>
      </c>
      <c r="CA2837">
        <v>10</v>
      </c>
      <c r="CE2837">
        <v>0</v>
      </c>
      <c r="CF2837">
        <v>0</v>
      </c>
      <c r="CG2837">
        <v>0</v>
      </c>
      <c r="CM2837">
        <v>0</v>
      </c>
      <c r="CN2837" t="s">
        <v>3</v>
      </c>
      <c r="CO2837">
        <v>0</v>
      </c>
      <c r="CP2837">
        <f t="shared" si="2282"/>
        <v>0</v>
      </c>
      <c r="CQ2837">
        <f t="shared" si="2283"/>
        <v>0</v>
      </c>
      <c r="CR2837">
        <f>((((ET2837)*BB2837-(EU2837)*BS2837)+AE2837*BS2837)*AV2837)</f>
        <v>0</v>
      </c>
      <c r="CS2837">
        <f t="shared" si="2284"/>
        <v>0</v>
      </c>
      <c r="CT2837">
        <f t="shared" si="2285"/>
        <v>41951.1</v>
      </c>
      <c r="CU2837">
        <f t="shared" si="2286"/>
        <v>0</v>
      </c>
      <c r="CV2837">
        <f t="shared" si="2287"/>
        <v>221.6</v>
      </c>
      <c r="CW2837">
        <f t="shared" si="2288"/>
        <v>0</v>
      </c>
      <c r="CX2837">
        <f t="shared" si="2289"/>
        <v>0</v>
      </c>
      <c r="CY2837">
        <f t="shared" si="2290"/>
        <v>0</v>
      </c>
      <c r="CZ2837">
        <f t="shared" si="2291"/>
        <v>0</v>
      </c>
      <c r="DC2837" t="s">
        <v>3</v>
      </c>
      <c r="DD2837" t="s">
        <v>3</v>
      </c>
      <c r="DE2837" t="s">
        <v>3</v>
      </c>
      <c r="DF2837" t="s">
        <v>3</v>
      </c>
      <c r="DG2837" t="s">
        <v>3</v>
      </c>
      <c r="DH2837" t="s">
        <v>3</v>
      </c>
      <c r="DI2837" t="s">
        <v>3</v>
      </c>
      <c r="DJ2837" t="s">
        <v>3</v>
      </c>
      <c r="DK2837" t="s">
        <v>3</v>
      </c>
      <c r="DL2837" t="s">
        <v>3</v>
      </c>
      <c r="DM2837" t="s">
        <v>3</v>
      </c>
      <c r="DN2837">
        <v>0</v>
      </c>
      <c r="DO2837">
        <v>0</v>
      </c>
      <c r="DP2837">
        <v>1</v>
      </c>
      <c r="DQ2837">
        <v>1</v>
      </c>
      <c r="DU2837">
        <v>1007</v>
      </c>
      <c r="DV2837" t="s">
        <v>132</v>
      </c>
      <c r="DW2837" t="s">
        <v>132</v>
      </c>
      <c r="DX2837">
        <v>100</v>
      </c>
      <c r="EE2837">
        <v>51482689</v>
      </c>
      <c r="EF2837">
        <v>1</v>
      </c>
      <c r="EG2837" t="s">
        <v>21</v>
      </c>
      <c r="EH2837">
        <v>0</v>
      </c>
      <c r="EI2837" t="s">
        <v>3</v>
      </c>
      <c r="EJ2837">
        <v>4</v>
      </c>
      <c r="EK2837">
        <v>0</v>
      </c>
      <c r="EL2837" t="s">
        <v>22</v>
      </c>
      <c r="EM2837" t="s">
        <v>23</v>
      </c>
      <c r="EO2837" t="s">
        <v>3</v>
      </c>
      <c r="EQ2837">
        <v>0</v>
      </c>
      <c r="ER2837">
        <v>41951.1</v>
      </c>
      <c r="ES2837">
        <v>0</v>
      </c>
      <c r="ET2837">
        <v>0</v>
      </c>
      <c r="EU2837">
        <v>0</v>
      </c>
      <c r="EV2837">
        <v>41951.1</v>
      </c>
      <c r="EW2837">
        <v>221.6</v>
      </c>
      <c r="EX2837">
        <v>0</v>
      </c>
      <c r="EY2837">
        <v>0</v>
      </c>
      <c r="FQ2837">
        <v>0</v>
      </c>
      <c r="FR2837">
        <f t="shared" si="2292"/>
        <v>0</v>
      </c>
      <c r="FS2837">
        <v>0</v>
      </c>
      <c r="FX2837">
        <v>70</v>
      </c>
      <c r="FY2837">
        <v>10</v>
      </c>
      <c r="GA2837" t="s">
        <v>3</v>
      </c>
      <c r="GD2837">
        <v>0</v>
      </c>
      <c r="GF2837">
        <v>-886337855</v>
      </c>
      <c r="GG2837">
        <v>2</v>
      </c>
      <c r="GH2837">
        <v>1</v>
      </c>
      <c r="GI2837">
        <v>-2</v>
      </c>
      <c r="GJ2837">
        <v>0</v>
      </c>
      <c r="GK2837">
        <f>ROUND(R2837*(R12)/100,2)</f>
        <v>0</v>
      </c>
      <c r="GL2837">
        <f t="shared" si="2293"/>
        <v>0</v>
      </c>
      <c r="GM2837">
        <f>ROUND(O2837+X2837+Y2837+GK2837,2)+GX2837</f>
        <v>0</v>
      </c>
      <c r="GN2837">
        <f>IF(OR(BI2837=0,BI2837=1),ROUND(O2837+X2837+Y2837+GK2837,2),0)</f>
        <v>0</v>
      </c>
      <c r="GO2837">
        <f>IF(BI2837=2,ROUND(O2837+X2837+Y2837+GK2837,2),0)</f>
        <v>0</v>
      </c>
      <c r="GP2837">
        <f>IF(BI2837=4,ROUND(O2837+X2837+Y2837+GK2837,2)+GX2837,0)</f>
        <v>0</v>
      </c>
      <c r="GR2837">
        <v>0</v>
      </c>
      <c r="GS2837">
        <v>3</v>
      </c>
      <c r="GT2837">
        <v>0</v>
      </c>
      <c r="GU2837" t="s">
        <v>3</v>
      </c>
      <c r="GV2837">
        <f t="shared" si="2294"/>
        <v>0</v>
      </c>
      <c r="GW2837">
        <v>1</v>
      </c>
      <c r="GX2837">
        <f t="shared" si="2295"/>
        <v>0</v>
      </c>
      <c r="HA2837">
        <v>0</v>
      </c>
      <c r="HB2837">
        <v>0</v>
      </c>
      <c r="HC2837">
        <f t="shared" si="2296"/>
        <v>0</v>
      </c>
      <c r="HE2837" t="s">
        <v>3</v>
      </c>
      <c r="HF2837" t="s">
        <v>3</v>
      </c>
      <c r="IK2837">
        <f t="shared" si="2297"/>
        <v>0</v>
      </c>
    </row>
    <row r="2838" spans="1:245" x14ac:dyDescent="0.2">
      <c r="A2838">
        <v>17</v>
      </c>
      <c r="B2838">
        <v>1</v>
      </c>
      <c r="C2838">
        <f>ROW(SmtRes!A944)</f>
        <v>944</v>
      </c>
      <c r="D2838">
        <f>ROW(EtalonRes!A911)</f>
        <v>911</v>
      </c>
      <c r="E2838" t="s">
        <v>139</v>
      </c>
      <c r="F2838" t="s">
        <v>430</v>
      </c>
      <c r="G2838" t="s">
        <v>433</v>
      </c>
      <c r="H2838" t="s">
        <v>132</v>
      </c>
      <c r="I2838">
        <v>0</v>
      </c>
      <c r="J2838">
        <v>0</v>
      </c>
      <c r="O2838">
        <f t="shared" si="2265"/>
        <v>0</v>
      </c>
      <c r="P2838">
        <f t="shared" si="2266"/>
        <v>0</v>
      </c>
      <c r="Q2838">
        <f t="shared" si="2267"/>
        <v>0</v>
      </c>
      <c r="R2838">
        <f t="shared" si="2268"/>
        <v>0</v>
      </c>
      <c r="S2838">
        <f t="shared" si="2269"/>
        <v>0</v>
      </c>
      <c r="T2838">
        <f t="shared" si="2270"/>
        <v>0</v>
      </c>
      <c r="U2838">
        <f t="shared" si="2271"/>
        <v>0</v>
      </c>
      <c r="V2838">
        <f t="shared" si="2272"/>
        <v>0</v>
      </c>
      <c r="W2838">
        <f t="shared" si="2273"/>
        <v>0</v>
      </c>
      <c r="X2838">
        <f t="shared" si="2274"/>
        <v>0</v>
      </c>
      <c r="Y2838">
        <f t="shared" si="2275"/>
        <v>0</v>
      </c>
      <c r="AA2838">
        <v>52421674</v>
      </c>
      <c r="AB2838">
        <f t="shared" si="2276"/>
        <v>9066.39</v>
      </c>
      <c r="AC2838">
        <f t="shared" si="2277"/>
        <v>0</v>
      </c>
      <c r="AD2838">
        <f>ROUND((((ET2838)-(EU2838))+AE2838),6)</f>
        <v>8779.01</v>
      </c>
      <c r="AE2838">
        <f t="shared" si="2278"/>
        <v>3433.88</v>
      </c>
      <c r="AF2838">
        <f t="shared" si="2278"/>
        <v>287.38</v>
      </c>
      <c r="AG2838">
        <f t="shared" si="2279"/>
        <v>0</v>
      </c>
      <c r="AH2838">
        <f t="shared" si="2280"/>
        <v>1.59</v>
      </c>
      <c r="AI2838">
        <f t="shared" si="2280"/>
        <v>0</v>
      </c>
      <c r="AJ2838">
        <f t="shared" si="2281"/>
        <v>0</v>
      </c>
      <c r="AK2838">
        <v>9066.39</v>
      </c>
      <c r="AL2838">
        <v>0</v>
      </c>
      <c r="AM2838">
        <v>8779.01</v>
      </c>
      <c r="AN2838">
        <v>3433.88</v>
      </c>
      <c r="AO2838">
        <v>287.38</v>
      </c>
      <c r="AP2838">
        <v>0</v>
      </c>
      <c r="AQ2838">
        <v>1.59</v>
      </c>
      <c r="AR2838">
        <v>0</v>
      </c>
      <c r="AS2838">
        <v>0</v>
      </c>
      <c r="AT2838">
        <v>70</v>
      </c>
      <c r="AU2838">
        <v>10</v>
      </c>
      <c r="AV2838">
        <v>1</v>
      </c>
      <c r="AW2838">
        <v>1</v>
      </c>
      <c r="AZ2838">
        <v>1</v>
      </c>
      <c r="BA2838">
        <v>1</v>
      </c>
      <c r="BB2838">
        <v>1</v>
      </c>
      <c r="BC2838">
        <v>1</v>
      </c>
      <c r="BD2838" t="s">
        <v>3</v>
      </c>
      <c r="BE2838" t="s">
        <v>3</v>
      </c>
      <c r="BF2838" t="s">
        <v>3</v>
      </c>
      <c r="BG2838" t="s">
        <v>3</v>
      </c>
      <c r="BH2838">
        <v>0</v>
      </c>
      <c r="BI2838">
        <v>4</v>
      </c>
      <c r="BJ2838" t="s">
        <v>432</v>
      </c>
      <c r="BM2838">
        <v>0</v>
      </c>
      <c r="BN2838">
        <v>0</v>
      </c>
      <c r="BO2838" t="s">
        <v>3</v>
      </c>
      <c r="BP2838">
        <v>0</v>
      </c>
      <c r="BQ2838">
        <v>1</v>
      </c>
      <c r="BR2838">
        <v>0</v>
      </c>
      <c r="BS2838">
        <v>1</v>
      </c>
      <c r="BT2838">
        <v>1</v>
      </c>
      <c r="BU2838">
        <v>1</v>
      </c>
      <c r="BV2838">
        <v>1</v>
      </c>
      <c r="BW2838">
        <v>1</v>
      </c>
      <c r="BX2838">
        <v>1</v>
      </c>
      <c r="BY2838" t="s">
        <v>3</v>
      </c>
      <c r="BZ2838">
        <v>70</v>
      </c>
      <c r="CA2838">
        <v>10</v>
      </c>
      <c r="CE2838">
        <v>0</v>
      </c>
      <c r="CF2838">
        <v>0</v>
      </c>
      <c r="CG2838">
        <v>0</v>
      </c>
      <c r="CM2838">
        <v>0</v>
      </c>
      <c r="CN2838" t="s">
        <v>3</v>
      </c>
      <c r="CO2838">
        <v>0</v>
      </c>
      <c r="CP2838">
        <f t="shared" si="2282"/>
        <v>0</v>
      </c>
      <c r="CQ2838">
        <f t="shared" si="2283"/>
        <v>0</v>
      </c>
      <c r="CR2838">
        <f>((((ET2838)*BB2838-(EU2838)*BS2838)+AE2838*BS2838)*AV2838)</f>
        <v>8779.01</v>
      </c>
      <c r="CS2838">
        <f t="shared" si="2284"/>
        <v>3433.88</v>
      </c>
      <c r="CT2838">
        <f t="shared" si="2285"/>
        <v>287.38</v>
      </c>
      <c r="CU2838">
        <f t="shared" si="2286"/>
        <v>0</v>
      </c>
      <c r="CV2838">
        <f t="shared" si="2287"/>
        <v>1.59</v>
      </c>
      <c r="CW2838">
        <f t="shared" si="2288"/>
        <v>0</v>
      </c>
      <c r="CX2838">
        <f t="shared" si="2289"/>
        <v>0</v>
      </c>
      <c r="CY2838">
        <f t="shared" si="2290"/>
        <v>0</v>
      </c>
      <c r="CZ2838">
        <f t="shared" si="2291"/>
        <v>0</v>
      </c>
      <c r="DC2838" t="s">
        <v>3</v>
      </c>
      <c r="DD2838" t="s">
        <v>3</v>
      </c>
      <c r="DE2838" t="s">
        <v>3</v>
      </c>
      <c r="DF2838" t="s">
        <v>3</v>
      </c>
      <c r="DG2838" t="s">
        <v>3</v>
      </c>
      <c r="DH2838" t="s">
        <v>3</v>
      </c>
      <c r="DI2838" t="s">
        <v>3</v>
      </c>
      <c r="DJ2838" t="s">
        <v>3</v>
      </c>
      <c r="DK2838" t="s">
        <v>3</v>
      </c>
      <c r="DL2838" t="s">
        <v>3</v>
      </c>
      <c r="DM2838" t="s">
        <v>3</v>
      </c>
      <c r="DN2838">
        <v>0</v>
      </c>
      <c r="DO2838">
        <v>0</v>
      </c>
      <c r="DP2838">
        <v>1</v>
      </c>
      <c r="DQ2838">
        <v>1</v>
      </c>
      <c r="DU2838">
        <v>1007</v>
      </c>
      <c r="DV2838" t="s">
        <v>132</v>
      </c>
      <c r="DW2838" t="s">
        <v>132</v>
      </c>
      <c r="DX2838">
        <v>100</v>
      </c>
      <c r="EE2838">
        <v>51482689</v>
      </c>
      <c r="EF2838">
        <v>1</v>
      </c>
      <c r="EG2838" t="s">
        <v>21</v>
      </c>
      <c r="EH2838">
        <v>0</v>
      </c>
      <c r="EI2838" t="s">
        <v>3</v>
      </c>
      <c r="EJ2838">
        <v>4</v>
      </c>
      <c r="EK2838">
        <v>0</v>
      </c>
      <c r="EL2838" t="s">
        <v>22</v>
      </c>
      <c r="EM2838" t="s">
        <v>23</v>
      </c>
      <c r="EO2838" t="s">
        <v>3</v>
      </c>
      <c r="EQ2838">
        <v>0</v>
      </c>
      <c r="ER2838">
        <v>9066.39</v>
      </c>
      <c r="ES2838">
        <v>0</v>
      </c>
      <c r="ET2838">
        <v>8779.01</v>
      </c>
      <c r="EU2838">
        <v>3433.88</v>
      </c>
      <c r="EV2838">
        <v>287.38</v>
      </c>
      <c r="EW2838">
        <v>1.59</v>
      </c>
      <c r="EX2838">
        <v>0</v>
      </c>
      <c r="EY2838">
        <v>0</v>
      </c>
      <c r="FQ2838">
        <v>0</v>
      </c>
      <c r="FR2838">
        <f t="shared" si="2292"/>
        <v>0</v>
      </c>
      <c r="FS2838">
        <v>0</v>
      </c>
      <c r="FX2838">
        <v>70</v>
      </c>
      <c r="FY2838">
        <v>10</v>
      </c>
      <c r="GA2838" t="s">
        <v>3</v>
      </c>
      <c r="GD2838">
        <v>0</v>
      </c>
      <c r="GF2838">
        <v>278023939</v>
      </c>
      <c r="GG2838">
        <v>2</v>
      </c>
      <c r="GH2838">
        <v>1</v>
      </c>
      <c r="GI2838">
        <v>-2</v>
      </c>
      <c r="GJ2838">
        <v>0</v>
      </c>
      <c r="GK2838">
        <f>ROUND(R2838*(R12)/100,2)</f>
        <v>0</v>
      </c>
      <c r="GL2838">
        <f t="shared" si="2293"/>
        <v>0</v>
      </c>
      <c r="GM2838">
        <f>ROUND(O2838+X2838+Y2838+GK2838,2)+GX2838</f>
        <v>0</v>
      </c>
      <c r="GN2838">
        <f>IF(OR(BI2838=0,BI2838=1),ROUND(O2838+X2838+Y2838+GK2838,2),0)</f>
        <v>0</v>
      </c>
      <c r="GO2838">
        <f>IF(BI2838=2,ROUND(O2838+X2838+Y2838+GK2838,2),0)</f>
        <v>0</v>
      </c>
      <c r="GP2838">
        <f>IF(BI2838=4,ROUND(O2838+X2838+Y2838+GK2838,2)+GX2838,0)</f>
        <v>0</v>
      </c>
      <c r="GR2838">
        <v>0</v>
      </c>
      <c r="GS2838">
        <v>3</v>
      </c>
      <c r="GT2838">
        <v>0</v>
      </c>
      <c r="GU2838" t="s">
        <v>3</v>
      </c>
      <c r="GV2838">
        <f t="shared" si="2294"/>
        <v>0</v>
      </c>
      <c r="GW2838">
        <v>1</v>
      </c>
      <c r="GX2838">
        <f t="shared" si="2295"/>
        <v>0</v>
      </c>
      <c r="HA2838">
        <v>0</v>
      </c>
      <c r="HB2838">
        <v>0</v>
      </c>
      <c r="HC2838">
        <f t="shared" si="2296"/>
        <v>0</v>
      </c>
      <c r="HE2838" t="s">
        <v>3</v>
      </c>
      <c r="HF2838" t="s">
        <v>3</v>
      </c>
      <c r="IK2838">
        <f t="shared" si="2297"/>
        <v>0</v>
      </c>
    </row>
    <row r="2839" spans="1:245" x14ac:dyDescent="0.2">
      <c r="A2839">
        <v>17</v>
      </c>
      <c r="B2839">
        <v>1</v>
      </c>
      <c r="C2839">
        <f>ROW(SmtRes!A945)</f>
        <v>945</v>
      </c>
      <c r="D2839">
        <f>ROW(EtalonRes!A912)</f>
        <v>912</v>
      </c>
      <c r="E2839" t="s">
        <v>140</v>
      </c>
      <c r="F2839" t="s">
        <v>160</v>
      </c>
      <c r="G2839" t="s">
        <v>161</v>
      </c>
      <c r="H2839" t="s">
        <v>132</v>
      </c>
      <c r="I2839">
        <v>0</v>
      </c>
      <c r="J2839">
        <v>0</v>
      </c>
      <c r="O2839">
        <f t="shared" si="2265"/>
        <v>0</v>
      </c>
      <c r="P2839">
        <f t="shared" si="2266"/>
        <v>0</v>
      </c>
      <c r="Q2839">
        <f t="shared" si="2267"/>
        <v>0</v>
      </c>
      <c r="R2839">
        <f t="shared" si="2268"/>
        <v>0</v>
      </c>
      <c r="S2839">
        <f t="shared" si="2269"/>
        <v>0</v>
      </c>
      <c r="T2839">
        <f t="shared" si="2270"/>
        <v>0</v>
      </c>
      <c r="U2839">
        <f t="shared" si="2271"/>
        <v>0</v>
      </c>
      <c r="V2839">
        <f t="shared" si="2272"/>
        <v>0</v>
      </c>
      <c r="W2839">
        <f t="shared" si="2273"/>
        <v>0</v>
      </c>
      <c r="X2839">
        <f t="shared" si="2274"/>
        <v>0</v>
      </c>
      <c r="Y2839">
        <f t="shared" si="2275"/>
        <v>0</v>
      </c>
      <c r="AA2839">
        <v>52421674</v>
      </c>
      <c r="AB2839">
        <f t="shared" si="2276"/>
        <v>11130.3</v>
      </c>
      <c r="AC2839">
        <f t="shared" si="2277"/>
        <v>0</v>
      </c>
      <c r="AD2839">
        <f>ROUND((((ET2839)-(EU2839))+AE2839),6)</f>
        <v>0</v>
      </c>
      <c r="AE2839">
        <f t="shared" si="2278"/>
        <v>0</v>
      </c>
      <c r="AF2839">
        <f t="shared" si="2278"/>
        <v>11130.3</v>
      </c>
      <c r="AG2839">
        <f t="shared" si="2279"/>
        <v>0</v>
      </c>
      <c r="AH2839">
        <f t="shared" si="2280"/>
        <v>83</v>
      </c>
      <c r="AI2839">
        <f t="shared" si="2280"/>
        <v>0</v>
      </c>
      <c r="AJ2839">
        <f t="shared" si="2281"/>
        <v>0</v>
      </c>
      <c r="AK2839">
        <v>11130.3</v>
      </c>
      <c r="AL2839">
        <v>0</v>
      </c>
      <c r="AM2839">
        <v>0</v>
      </c>
      <c r="AN2839">
        <v>0</v>
      </c>
      <c r="AO2839">
        <v>11130.3</v>
      </c>
      <c r="AP2839">
        <v>0</v>
      </c>
      <c r="AQ2839">
        <v>83</v>
      </c>
      <c r="AR2839">
        <v>0</v>
      </c>
      <c r="AS2839">
        <v>0</v>
      </c>
      <c r="AT2839">
        <v>70</v>
      </c>
      <c r="AU2839">
        <v>10</v>
      </c>
      <c r="AV2839">
        <v>1</v>
      </c>
      <c r="AW2839">
        <v>1</v>
      </c>
      <c r="AZ2839">
        <v>1</v>
      </c>
      <c r="BA2839">
        <v>1</v>
      </c>
      <c r="BB2839">
        <v>1</v>
      </c>
      <c r="BC2839">
        <v>1</v>
      </c>
      <c r="BD2839" t="s">
        <v>3</v>
      </c>
      <c r="BE2839" t="s">
        <v>3</v>
      </c>
      <c r="BF2839" t="s">
        <v>3</v>
      </c>
      <c r="BG2839" t="s">
        <v>3</v>
      </c>
      <c r="BH2839">
        <v>0</v>
      </c>
      <c r="BI2839">
        <v>4</v>
      </c>
      <c r="BJ2839" t="s">
        <v>162</v>
      </c>
      <c r="BM2839">
        <v>0</v>
      </c>
      <c r="BN2839">
        <v>0</v>
      </c>
      <c r="BO2839" t="s">
        <v>3</v>
      </c>
      <c r="BP2839">
        <v>0</v>
      </c>
      <c r="BQ2839">
        <v>1</v>
      </c>
      <c r="BR2839">
        <v>0</v>
      </c>
      <c r="BS2839">
        <v>1</v>
      </c>
      <c r="BT2839">
        <v>1</v>
      </c>
      <c r="BU2839">
        <v>1</v>
      </c>
      <c r="BV2839">
        <v>1</v>
      </c>
      <c r="BW2839">
        <v>1</v>
      </c>
      <c r="BX2839">
        <v>1</v>
      </c>
      <c r="BY2839" t="s">
        <v>3</v>
      </c>
      <c r="BZ2839">
        <v>70</v>
      </c>
      <c r="CA2839">
        <v>10</v>
      </c>
      <c r="CE2839">
        <v>0</v>
      </c>
      <c r="CF2839">
        <v>0</v>
      </c>
      <c r="CG2839">
        <v>0</v>
      </c>
      <c r="CM2839">
        <v>0</v>
      </c>
      <c r="CN2839" t="s">
        <v>3</v>
      </c>
      <c r="CO2839">
        <v>0</v>
      </c>
      <c r="CP2839">
        <f t="shared" si="2282"/>
        <v>0</v>
      </c>
      <c r="CQ2839">
        <f t="shared" si="2283"/>
        <v>0</v>
      </c>
      <c r="CR2839">
        <f>((((ET2839)*BB2839-(EU2839)*BS2839)+AE2839*BS2839)*AV2839)</f>
        <v>0</v>
      </c>
      <c r="CS2839">
        <f t="shared" si="2284"/>
        <v>0</v>
      </c>
      <c r="CT2839">
        <f t="shared" si="2285"/>
        <v>11130.3</v>
      </c>
      <c r="CU2839">
        <f t="shared" si="2286"/>
        <v>0</v>
      </c>
      <c r="CV2839">
        <f t="shared" si="2287"/>
        <v>83</v>
      </c>
      <c r="CW2839">
        <f t="shared" si="2288"/>
        <v>0</v>
      </c>
      <c r="CX2839">
        <f t="shared" si="2289"/>
        <v>0</v>
      </c>
      <c r="CY2839">
        <f t="shared" si="2290"/>
        <v>0</v>
      </c>
      <c r="CZ2839">
        <f t="shared" si="2291"/>
        <v>0</v>
      </c>
      <c r="DC2839" t="s">
        <v>3</v>
      </c>
      <c r="DD2839" t="s">
        <v>3</v>
      </c>
      <c r="DE2839" t="s">
        <v>3</v>
      </c>
      <c r="DF2839" t="s">
        <v>3</v>
      </c>
      <c r="DG2839" t="s">
        <v>3</v>
      </c>
      <c r="DH2839" t="s">
        <v>3</v>
      </c>
      <c r="DI2839" t="s">
        <v>3</v>
      </c>
      <c r="DJ2839" t="s">
        <v>3</v>
      </c>
      <c r="DK2839" t="s">
        <v>3</v>
      </c>
      <c r="DL2839" t="s">
        <v>3</v>
      </c>
      <c r="DM2839" t="s">
        <v>3</v>
      </c>
      <c r="DN2839">
        <v>0</v>
      </c>
      <c r="DO2839">
        <v>0</v>
      </c>
      <c r="DP2839">
        <v>1</v>
      </c>
      <c r="DQ2839">
        <v>1</v>
      </c>
      <c r="DU2839">
        <v>1007</v>
      </c>
      <c r="DV2839" t="s">
        <v>132</v>
      </c>
      <c r="DW2839" t="s">
        <v>132</v>
      </c>
      <c r="DX2839">
        <v>100</v>
      </c>
      <c r="EE2839">
        <v>51482689</v>
      </c>
      <c r="EF2839">
        <v>1</v>
      </c>
      <c r="EG2839" t="s">
        <v>21</v>
      </c>
      <c r="EH2839">
        <v>0</v>
      </c>
      <c r="EI2839" t="s">
        <v>3</v>
      </c>
      <c r="EJ2839">
        <v>4</v>
      </c>
      <c r="EK2839">
        <v>0</v>
      </c>
      <c r="EL2839" t="s">
        <v>22</v>
      </c>
      <c r="EM2839" t="s">
        <v>23</v>
      </c>
      <c r="EO2839" t="s">
        <v>3</v>
      </c>
      <c r="EQ2839">
        <v>0</v>
      </c>
      <c r="ER2839">
        <v>11130.3</v>
      </c>
      <c r="ES2839">
        <v>0</v>
      </c>
      <c r="ET2839">
        <v>0</v>
      </c>
      <c r="EU2839">
        <v>0</v>
      </c>
      <c r="EV2839">
        <v>11130.3</v>
      </c>
      <c r="EW2839">
        <v>83</v>
      </c>
      <c r="EX2839">
        <v>0</v>
      </c>
      <c r="EY2839">
        <v>0</v>
      </c>
      <c r="FQ2839">
        <v>0</v>
      </c>
      <c r="FR2839">
        <f t="shared" si="2292"/>
        <v>0</v>
      </c>
      <c r="FS2839">
        <v>0</v>
      </c>
      <c r="FX2839">
        <v>70</v>
      </c>
      <c r="FY2839">
        <v>10</v>
      </c>
      <c r="GA2839" t="s">
        <v>3</v>
      </c>
      <c r="GD2839">
        <v>0</v>
      </c>
      <c r="GF2839">
        <v>-1649887295</v>
      </c>
      <c r="GG2839">
        <v>2</v>
      </c>
      <c r="GH2839">
        <v>1</v>
      </c>
      <c r="GI2839">
        <v>-2</v>
      </c>
      <c r="GJ2839">
        <v>0</v>
      </c>
      <c r="GK2839">
        <f>ROUND(R2839*(R12)/100,2)</f>
        <v>0</v>
      </c>
      <c r="GL2839">
        <f t="shared" si="2293"/>
        <v>0</v>
      </c>
      <c r="GM2839">
        <f>ROUND(O2839+X2839+Y2839+GK2839,2)+GX2839</f>
        <v>0</v>
      </c>
      <c r="GN2839">
        <f>IF(OR(BI2839=0,BI2839=1),ROUND(O2839+X2839+Y2839+GK2839,2),0)</f>
        <v>0</v>
      </c>
      <c r="GO2839">
        <f>IF(BI2839=2,ROUND(O2839+X2839+Y2839+GK2839,2),0)</f>
        <v>0</v>
      </c>
      <c r="GP2839">
        <f>IF(BI2839=4,ROUND(O2839+X2839+Y2839+GK2839,2)+GX2839,0)</f>
        <v>0</v>
      </c>
      <c r="GR2839">
        <v>0</v>
      </c>
      <c r="GS2839">
        <v>3</v>
      </c>
      <c r="GT2839">
        <v>0</v>
      </c>
      <c r="GU2839" t="s">
        <v>3</v>
      </c>
      <c r="GV2839">
        <f t="shared" si="2294"/>
        <v>0</v>
      </c>
      <c r="GW2839">
        <v>1</v>
      </c>
      <c r="GX2839">
        <f t="shared" si="2295"/>
        <v>0</v>
      </c>
      <c r="HA2839">
        <v>0</v>
      </c>
      <c r="HB2839">
        <v>0</v>
      </c>
      <c r="HC2839">
        <f t="shared" si="2296"/>
        <v>0</v>
      </c>
      <c r="HE2839" t="s">
        <v>3</v>
      </c>
      <c r="HF2839" t="s">
        <v>3</v>
      </c>
      <c r="IK2839">
        <f t="shared" si="2297"/>
        <v>0</v>
      </c>
    </row>
    <row r="2840" spans="1:245" x14ac:dyDescent="0.2">
      <c r="A2840">
        <v>17</v>
      </c>
      <c r="B2840">
        <v>1</v>
      </c>
      <c r="C2840">
        <f>ROW(SmtRes!A946)</f>
        <v>946</v>
      </c>
      <c r="D2840">
        <f>ROW(EtalonRes!A913)</f>
        <v>913</v>
      </c>
      <c r="E2840" t="s">
        <v>144</v>
      </c>
      <c r="F2840" t="s">
        <v>164</v>
      </c>
      <c r="G2840" t="s">
        <v>165</v>
      </c>
      <c r="H2840" t="s">
        <v>166</v>
      </c>
      <c r="I2840">
        <v>0</v>
      </c>
      <c r="J2840">
        <v>0</v>
      </c>
      <c r="O2840">
        <f t="shared" si="2265"/>
        <v>0</v>
      </c>
      <c r="P2840">
        <f t="shared" si="2266"/>
        <v>0</v>
      </c>
      <c r="Q2840">
        <f t="shared" si="2267"/>
        <v>0</v>
      </c>
      <c r="R2840">
        <f t="shared" si="2268"/>
        <v>0</v>
      </c>
      <c r="S2840">
        <f t="shared" si="2269"/>
        <v>0</v>
      </c>
      <c r="T2840">
        <f t="shared" si="2270"/>
        <v>0</v>
      </c>
      <c r="U2840">
        <f t="shared" si="2271"/>
        <v>0</v>
      </c>
      <c r="V2840">
        <f t="shared" si="2272"/>
        <v>0</v>
      </c>
      <c r="W2840">
        <f t="shared" si="2273"/>
        <v>0</v>
      </c>
      <c r="X2840">
        <f t="shared" si="2274"/>
        <v>0</v>
      </c>
      <c r="Y2840">
        <f t="shared" si="2275"/>
        <v>0</v>
      </c>
      <c r="AA2840">
        <v>52421674</v>
      </c>
      <c r="AB2840">
        <f t="shared" si="2276"/>
        <v>47.27</v>
      </c>
      <c r="AC2840">
        <f t="shared" si="2277"/>
        <v>0</v>
      </c>
      <c r="AD2840">
        <f>ROUND((((ET2840)-(EU2840))+AE2840),6)</f>
        <v>47.27</v>
      </c>
      <c r="AE2840">
        <f t="shared" si="2278"/>
        <v>25.66</v>
      </c>
      <c r="AF2840">
        <f t="shared" si="2278"/>
        <v>0</v>
      </c>
      <c r="AG2840">
        <f t="shared" si="2279"/>
        <v>0</v>
      </c>
      <c r="AH2840">
        <f t="shared" si="2280"/>
        <v>0</v>
      </c>
      <c r="AI2840">
        <f t="shared" si="2280"/>
        <v>0</v>
      </c>
      <c r="AJ2840">
        <f t="shared" si="2281"/>
        <v>0</v>
      </c>
      <c r="AK2840">
        <v>47.27</v>
      </c>
      <c r="AL2840">
        <v>0</v>
      </c>
      <c r="AM2840">
        <v>47.27</v>
      </c>
      <c r="AN2840">
        <v>25.66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1</v>
      </c>
      <c r="AW2840">
        <v>1</v>
      </c>
      <c r="AZ2840">
        <v>1</v>
      </c>
      <c r="BA2840">
        <v>1</v>
      </c>
      <c r="BB2840">
        <v>1</v>
      </c>
      <c r="BC2840">
        <v>1</v>
      </c>
      <c r="BD2840" t="s">
        <v>3</v>
      </c>
      <c r="BE2840" t="s">
        <v>3</v>
      </c>
      <c r="BF2840" t="s">
        <v>3</v>
      </c>
      <c r="BG2840" t="s">
        <v>3</v>
      </c>
      <c r="BH2840">
        <v>0</v>
      </c>
      <c r="BI2840">
        <v>4</v>
      </c>
      <c r="BJ2840" t="s">
        <v>167</v>
      </c>
      <c r="BM2840">
        <v>1</v>
      </c>
      <c r="BN2840">
        <v>0</v>
      </c>
      <c r="BO2840" t="s">
        <v>3</v>
      </c>
      <c r="BP2840">
        <v>0</v>
      </c>
      <c r="BQ2840">
        <v>1</v>
      </c>
      <c r="BR2840">
        <v>0</v>
      </c>
      <c r="BS2840">
        <v>1</v>
      </c>
      <c r="BT2840">
        <v>1</v>
      </c>
      <c r="BU2840">
        <v>1</v>
      </c>
      <c r="BV2840">
        <v>1</v>
      </c>
      <c r="BW2840">
        <v>1</v>
      </c>
      <c r="BX2840">
        <v>1</v>
      </c>
      <c r="BY2840" t="s">
        <v>3</v>
      </c>
      <c r="BZ2840">
        <v>0</v>
      </c>
      <c r="CA2840">
        <v>0</v>
      </c>
      <c r="CE2840">
        <v>0</v>
      </c>
      <c r="CF2840">
        <v>0</v>
      </c>
      <c r="CG2840">
        <v>0</v>
      </c>
      <c r="CM2840">
        <v>0</v>
      </c>
      <c r="CN2840" t="s">
        <v>3</v>
      </c>
      <c r="CO2840">
        <v>0</v>
      </c>
      <c r="CP2840">
        <f t="shared" si="2282"/>
        <v>0</v>
      </c>
      <c r="CQ2840">
        <f t="shared" si="2283"/>
        <v>0</v>
      </c>
      <c r="CR2840">
        <f>((((ET2840)*BB2840-(EU2840)*BS2840)+AE2840*BS2840)*AV2840)</f>
        <v>47.27</v>
      </c>
      <c r="CS2840">
        <f t="shared" si="2284"/>
        <v>25.66</v>
      </c>
      <c r="CT2840">
        <f t="shared" si="2285"/>
        <v>0</v>
      </c>
      <c r="CU2840">
        <f t="shared" si="2286"/>
        <v>0</v>
      </c>
      <c r="CV2840">
        <f t="shared" si="2287"/>
        <v>0</v>
      </c>
      <c r="CW2840">
        <f t="shared" si="2288"/>
        <v>0</v>
      </c>
      <c r="CX2840">
        <f t="shared" si="2289"/>
        <v>0</v>
      </c>
      <c r="CY2840">
        <f t="shared" si="2290"/>
        <v>0</v>
      </c>
      <c r="CZ2840">
        <f t="shared" si="2291"/>
        <v>0</v>
      </c>
      <c r="DC2840" t="s">
        <v>3</v>
      </c>
      <c r="DD2840" t="s">
        <v>3</v>
      </c>
      <c r="DE2840" t="s">
        <v>3</v>
      </c>
      <c r="DF2840" t="s">
        <v>3</v>
      </c>
      <c r="DG2840" t="s">
        <v>3</v>
      </c>
      <c r="DH2840" t="s">
        <v>3</v>
      </c>
      <c r="DI2840" t="s">
        <v>3</v>
      </c>
      <c r="DJ2840" t="s">
        <v>3</v>
      </c>
      <c r="DK2840" t="s">
        <v>3</v>
      </c>
      <c r="DL2840" t="s">
        <v>3</v>
      </c>
      <c r="DM2840" t="s">
        <v>3</v>
      </c>
      <c r="DN2840">
        <v>0</v>
      </c>
      <c r="DO2840">
        <v>0</v>
      </c>
      <c r="DP2840">
        <v>1</v>
      </c>
      <c r="DQ2840">
        <v>1</v>
      </c>
      <c r="DU2840">
        <v>1007</v>
      </c>
      <c r="DV2840" t="s">
        <v>166</v>
      </c>
      <c r="DW2840" t="s">
        <v>166</v>
      </c>
      <c r="DX2840">
        <v>1</v>
      </c>
      <c r="EE2840">
        <v>51482691</v>
      </c>
      <c r="EF2840">
        <v>1</v>
      </c>
      <c r="EG2840" t="s">
        <v>21</v>
      </c>
      <c r="EH2840">
        <v>0</v>
      </c>
      <c r="EI2840" t="s">
        <v>3</v>
      </c>
      <c r="EJ2840">
        <v>4</v>
      </c>
      <c r="EK2840">
        <v>1</v>
      </c>
      <c r="EL2840" t="s">
        <v>37</v>
      </c>
      <c r="EM2840" t="s">
        <v>23</v>
      </c>
      <c r="EO2840" t="s">
        <v>3</v>
      </c>
      <c r="EQ2840">
        <v>0</v>
      </c>
      <c r="ER2840">
        <v>47.27</v>
      </c>
      <c r="ES2840">
        <v>0</v>
      </c>
      <c r="ET2840">
        <v>47.27</v>
      </c>
      <c r="EU2840">
        <v>25.66</v>
      </c>
      <c r="EV2840">
        <v>0</v>
      </c>
      <c r="EW2840">
        <v>0</v>
      </c>
      <c r="EX2840">
        <v>0</v>
      </c>
      <c r="EY2840">
        <v>0</v>
      </c>
      <c r="FQ2840">
        <v>0</v>
      </c>
      <c r="FR2840">
        <f t="shared" si="2292"/>
        <v>0</v>
      </c>
      <c r="FS2840">
        <v>0</v>
      </c>
      <c r="FX2840">
        <v>0</v>
      </c>
      <c r="FY2840">
        <v>0</v>
      </c>
      <c r="GA2840" t="s">
        <v>3</v>
      </c>
      <c r="GD2840">
        <v>1</v>
      </c>
      <c r="GF2840">
        <v>-1249335408</v>
      </c>
      <c r="GG2840">
        <v>2</v>
      </c>
      <c r="GH2840">
        <v>1</v>
      </c>
      <c r="GI2840">
        <v>-2</v>
      </c>
      <c r="GJ2840">
        <v>0</v>
      </c>
      <c r="GK2840">
        <v>0</v>
      </c>
      <c r="GL2840">
        <f t="shared" si="2293"/>
        <v>0</v>
      </c>
      <c r="GM2840">
        <f>ROUND(O2840+X2840+Y2840,2)+GX2840</f>
        <v>0</v>
      </c>
      <c r="GN2840">
        <f>IF(OR(BI2840=0,BI2840=1),ROUND(O2840+X2840+Y2840,2),0)</f>
        <v>0</v>
      </c>
      <c r="GO2840">
        <f>IF(BI2840=2,ROUND(O2840+X2840+Y2840,2),0)</f>
        <v>0</v>
      </c>
      <c r="GP2840">
        <f>IF(BI2840=4,ROUND(O2840+X2840+Y2840,2)+GX2840,0)</f>
        <v>0</v>
      </c>
      <c r="GR2840">
        <v>0</v>
      </c>
      <c r="GS2840">
        <v>3</v>
      </c>
      <c r="GT2840">
        <v>0</v>
      </c>
      <c r="GU2840" t="s">
        <v>3</v>
      </c>
      <c r="GV2840">
        <f t="shared" si="2294"/>
        <v>0</v>
      </c>
      <c r="GW2840">
        <v>1</v>
      </c>
      <c r="GX2840">
        <f t="shared" si="2295"/>
        <v>0</v>
      </c>
      <c r="HA2840">
        <v>0</v>
      </c>
      <c r="HB2840">
        <v>0</v>
      </c>
      <c r="HC2840">
        <f t="shared" si="2296"/>
        <v>0</v>
      </c>
      <c r="HE2840" t="s">
        <v>3</v>
      </c>
      <c r="HF2840" t="s">
        <v>3</v>
      </c>
      <c r="IK2840">
        <f t="shared" si="2297"/>
        <v>0</v>
      </c>
    </row>
    <row r="2841" spans="1:245" x14ac:dyDescent="0.2">
      <c r="A2841">
        <v>17</v>
      </c>
      <c r="B2841">
        <v>1</v>
      </c>
      <c r="C2841">
        <f>ROW(SmtRes!A947)</f>
        <v>947</v>
      </c>
      <c r="D2841">
        <f>ROW(EtalonRes!A914)</f>
        <v>914</v>
      </c>
      <c r="E2841" t="s">
        <v>149</v>
      </c>
      <c r="F2841" t="s">
        <v>169</v>
      </c>
      <c r="G2841" t="s">
        <v>170</v>
      </c>
      <c r="H2841" t="s">
        <v>166</v>
      </c>
      <c r="I2841">
        <v>0</v>
      </c>
      <c r="J2841">
        <v>0</v>
      </c>
      <c r="O2841">
        <f t="shared" si="2265"/>
        <v>0</v>
      </c>
      <c r="P2841">
        <f t="shared" si="2266"/>
        <v>0</v>
      </c>
      <c r="Q2841">
        <f t="shared" si="2267"/>
        <v>0</v>
      </c>
      <c r="R2841">
        <f t="shared" si="2268"/>
        <v>0</v>
      </c>
      <c r="S2841">
        <f t="shared" si="2269"/>
        <v>0</v>
      </c>
      <c r="T2841">
        <f t="shared" si="2270"/>
        <v>0</v>
      </c>
      <c r="U2841">
        <f t="shared" si="2271"/>
        <v>0</v>
      </c>
      <c r="V2841">
        <f t="shared" si="2272"/>
        <v>0</v>
      </c>
      <c r="W2841">
        <f t="shared" si="2273"/>
        <v>0</v>
      </c>
      <c r="X2841">
        <f t="shared" si="2274"/>
        <v>0</v>
      </c>
      <c r="Y2841">
        <f t="shared" si="2275"/>
        <v>0</v>
      </c>
      <c r="AA2841">
        <v>52421674</v>
      </c>
      <c r="AB2841">
        <f t="shared" si="2276"/>
        <v>823.5</v>
      </c>
      <c r="AC2841">
        <f t="shared" si="2277"/>
        <v>0</v>
      </c>
      <c r="AD2841">
        <f>ROUND(((((ET2841*54))-((EU2841*54)))+AE2841),6)</f>
        <v>823.5</v>
      </c>
      <c r="AE2841">
        <f>ROUND(((EU2841*54)),6)</f>
        <v>447.12</v>
      </c>
      <c r="AF2841">
        <f t="shared" ref="AF2841:AF2851" si="2298">ROUND((EV2841),6)</f>
        <v>0</v>
      </c>
      <c r="AG2841">
        <f t="shared" si="2279"/>
        <v>0</v>
      </c>
      <c r="AH2841">
        <f t="shared" ref="AH2841:AH2851" si="2299">(EW2841)</f>
        <v>0</v>
      </c>
      <c r="AI2841">
        <f>((EX2841*54))</f>
        <v>0</v>
      </c>
      <c r="AJ2841">
        <f t="shared" si="2281"/>
        <v>0</v>
      </c>
      <c r="AK2841">
        <v>15.25</v>
      </c>
      <c r="AL2841">
        <v>0</v>
      </c>
      <c r="AM2841">
        <v>15.25</v>
      </c>
      <c r="AN2841">
        <v>8.2799999999999994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1</v>
      </c>
      <c r="AW2841">
        <v>1</v>
      </c>
      <c r="AZ2841">
        <v>1</v>
      </c>
      <c r="BA2841">
        <v>1</v>
      </c>
      <c r="BB2841">
        <v>1</v>
      </c>
      <c r="BC2841">
        <v>1</v>
      </c>
      <c r="BD2841" t="s">
        <v>3</v>
      </c>
      <c r="BE2841" t="s">
        <v>3</v>
      </c>
      <c r="BF2841" t="s">
        <v>3</v>
      </c>
      <c r="BG2841" t="s">
        <v>3</v>
      </c>
      <c r="BH2841">
        <v>0</v>
      </c>
      <c r="BI2841">
        <v>4</v>
      </c>
      <c r="BJ2841" t="s">
        <v>171</v>
      </c>
      <c r="BM2841">
        <v>1</v>
      </c>
      <c r="BN2841">
        <v>0</v>
      </c>
      <c r="BO2841" t="s">
        <v>3</v>
      </c>
      <c r="BP2841">
        <v>0</v>
      </c>
      <c r="BQ2841">
        <v>1</v>
      </c>
      <c r="BR2841">
        <v>0</v>
      </c>
      <c r="BS2841">
        <v>1</v>
      </c>
      <c r="BT2841">
        <v>1</v>
      </c>
      <c r="BU2841">
        <v>1</v>
      </c>
      <c r="BV2841">
        <v>1</v>
      </c>
      <c r="BW2841">
        <v>1</v>
      </c>
      <c r="BX2841">
        <v>1</v>
      </c>
      <c r="BY2841" t="s">
        <v>3</v>
      </c>
      <c r="BZ2841">
        <v>0</v>
      </c>
      <c r="CA2841">
        <v>0</v>
      </c>
      <c r="CE2841">
        <v>0</v>
      </c>
      <c r="CF2841">
        <v>0</v>
      </c>
      <c r="CG2841">
        <v>0</v>
      </c>
      <c r="CM2841">
        <v>0</v>
      </c>
      <c r="CN2841" t="s">
        <v>3</v>
      </c>
      <c r="CO2841">
        <v>0</v>
      </c>
      <c r="CP2841">
        <f t="shared" si="2282"/>
        <v>0</v>
      </c>
      <c r="CQ2841">
        <f t="shared" si="2283"/>
        <v>0</v>
      </c>
      <c r="CR2841">
        <f>(((((ET2841*54))*BB2841-((EU2841*54))*BS2841)+AE2841*BS2841)*AV2841)</f>
        <v>823.5</v>
      </c>
      <c r="CS2841">
        <f t="shared" si="2284"/>
        <v>447.12</v>
      </c>
      <c r="CT2841">
        <f t="shared" si="2285"/>
        <v>0</v>
      </c>
      <c r="CU2841">
        <f t="shared" si="2286"/>
        <v>0</v>
      </c>
      <c r="CV2841">
        <f t="shared" si="2287"/>
        <v>0</v>
      </c>
      <c r="CW2841">
        <f t="shared" si="2288"/>
        <v>0</v>
      </c>
      <c r="CX2841">
        <f t="shared" si="2289"/>
        <v>0</v>
      </c>
      <c r="CY2841">
        <f t="shared" si="2290"/>
        <v>0</v>
      </c>
      <c r="CZ2841">
        <f t="shared" si="2291"/>
        <v>0</v>
      </c>
      <c r="DC2841" t="s">
        <v>3</v>
      </c>
      <c r="DD2841" t="s">
        <v>3</v>
      </c>
      <c r="DE2841" t="s">
        <v>434</v>
      </c>
      <c r="DF2841" t="s">
        <v>434</v>
      </c>
      <c r="DG2841" t="s">
        <v>3</v>
      </c>
      <c r="DH2841" t="s">
        <v>3</v>
      </c>
      <c r="DI2841" t="s">
        <v>3</v>
      </c>
      <c r="DJ2841" t="s">
        <v>434</v>
      </c>
      <c r="DK2841" t="s">
        <v>3</v>
      </c>
      <c r="DL2841" t="s">
        <v>3</v>
      </c>
      <c r="DM2841" t="s">
        <v>3</v>
      </c>
      <c r="DN2841">
        <v>0</v>
      </c>
      <c r="DO2841">
        <v>0</v>
      </c>
      <c r="DP2841">
        <v>1</v>
      </c>
      <c r="DQ2841">
        <v>1</v>
      </c>
      <c r="DU2841">
        <v>1007</v>
      </c>
      <c r="DV2841" t="s">
        <v>166</v>
      </c>
      <c r="DW2841" t="s">
        <v>166</v>
      </c>
      <c r="DX2841">
        <v>1</v>
      </c>
      <c r="EE2841">
        <v>51482691</v>
      </c>
      <c r="EF2841">
        <v>1</v>
      </c>
      <c r="EG2841" t="s">
        <v>21</v>
      </c>
      <c r="EH2841">
        <v>0</v>
      </c>
      <c r="EI2841" t="s">
        <v>3</v>
      </c>
      <c r="EJ2841">
        <v>4</v>
      </c>
      <c r="EK2841">
        <v>1</v>
      </c>
      <c r="EL2841" t="s">
        <v>37</v>
      </c>
      <c r="EM2841" t="s">
        <v>23</v>
      </c>
      <c r="EO2841" t="s">
        <v>3</v>
      </c>
      <c r="EQ2841">
        <v>0</v>
      </c>
      <c r="ER2841">
        <v>15.25</v>
      </c>
      <c r="ES2841">
        <v>0</v>
      </c>
      <c r="ET2841">
        <v>15.25</v>
      </c>
      <c r="EU2841">
        <v>8.2799999999999994</v>
      </c>
      <c r="EV2841">
        <v>0</v>
      </c>
      <c r="EW2841">
        <v>0</v>
      </c>
      <c r="EX2841">
        <v>0</v>
      </c>
      <c r="EY2841">
        <v>0</v>
      </c>
      <c r="FQ2841">
        <v>0</v>
      </c>
      <c r="FR2841">
        <f t="shared" si="2292"/>
        <v>0</v>
      </c>
      <c r="FS2841">
        <v>0</v>
      </c>
      <c r="FX2841">
        <v>0</v>
      </c>
      <c r="FY2841">
        <v>0</v>
      </c>
      <c r="GA2841" t="s">
        <v>3</v>
      </c>
      <c r="GD2841">
        <v>1</v>
      </c>
      <c r="GF2841">
        <v>1511999612</v>
      </c>
      <c r="GG2841">
        <v>2</v>
      </c>
      <c r="GH2841">
        <v>1</v>
      </c>
      <c r="GI2841">
        <v>-2</v>
      </c>
      <c r="GJ2841">
        <v>0</v>
      </c>
      <c r="GK2841">
        <v>0</v>
      </c>
      <c r="GL2841">
        <f t="shared" si="2293"/>
        <v>0</v>
      </c>
      <c r="GM2841">
        <f>ROUND(O2841+X2841+Y2841,2)+GX2841</f>
        <v>0</v>
      </c>
      <c r="GN2841">
        <f>IF(OR(BI2841=0,BI2841=1),ROUND(O2841+X2841+Y2841,2),0)</f>
        <v>0</v>
      </c>
      <c r="GO2841">
        <f>IF(BI2841=2,ROUND(O2841+X2841+Y2841,2),0)</f>
        <v>0</v>
      </c>
      <c r="GP2841">
        <f>IF(BI2841=4,ROUND(O2841+X2841+Y2841,2)+GX2841,0)</f>
        <v>0</v>
      </c>
      <c r="GR2841">
        <v>0</v>
      </c>
      <c r="GS2841">
        <v>3</v>
      </c>
      <c r="GT2841">
        <v>0</v>
      </c>
      <c r="GU2841" t="s">
        <v>3</v>
      </c>
      <c r="GV2841">
        <f t="shared" si="2294"/>
        <v>0</v>
      </c>
      <c r="GW2841">
        <v>1</v>
      </c>
      <c r="GX2841">
        <f t="shared" si="2295"/>
        <v>0</v>
      </c>
      <c r="HA2841">
        <v>0</v>
      </c>
      <c r="HB2841">
        <v>0</v>
      </c>
      <c r="HC2841">
        <f t="shared" si="2296"/>
        <v>0</v>
      </c>
      <c r="HE2841" t="s">
        <v>3</v>
      </c>
      <c r="HF2841" t="s">
        <v>3</v>
      </c>
      <c r="IK2841">
        <f t="shared" si="2297"/>
        <v>0</v>
      </c>
    </row>
    <row r="2842" spans="1:245" x14ac:dyDescent="0.2">
      <c r="A2842">
        <v>17</v>
      </c>
      <c r="B2842">
        <v>1</v>
      </c>
      <c r="E2842" t="s">
        <v>150</v>
      </c>
      <c r="F2842" t="s">
        <v>48</v>
      </c>
      <c r="G2842" t="s">
        <v>174</v>
      </c>
      <c r="H2842" t="s">
        <v>27</v>
      </c>
      <c r="I2842">
        <v>0</v>
      </c>
      <c r="J2842">
        <v>0</v>
      </c>
      <c r="O2842">
        <f t="shared" si="2265"/>
        <v>0</v>
      </c>
      <c r="P2842">
        <f t="shared" si="2266"/>
        <v>0</v>
      </c>
      <c r="Q2842">
        <f t="shared" si="2267"/>
        <v>0</v>
      </c>
      <c r="R2842">
        <f t="shared" si="2268"/>
        <v>0</v>
      </c>
      <c r="S2842">
        <f t="shared" si="2269"/>
        <v>0</v>
      </c>
      <c r="T2842">
        <f t="shared" si="2270"/>
        <v>0</v>
      </c>
      <c r="U2842">
        <f t="shared" si="2271"/>
        <v>0</v>
      </c>
      <c r="V2842">
        <f t="shared" si="2272"/>
        <v>0</v>
      </c>
      <c r="W2842">
        <f t="shared" si="2273"/>
        <v>0</v>
      </c>
      <c r="X2842">
        <f t="shared" si="2274"/>
        <v>0</v>
      </c>
      <c r="Y2842">
        <f t="shared" si="2275"/>
        <v>0</v>
      </c>
      <c r="AA2842">
        <v>52421674</v>
      </c>
      <c r="AB2842">
        <f t="shared" si="2276"/>
        <v>100.3</v>
      </c>
      <c r="AC2842">
        <f t="shared" si="2277"/>
        <v>100.3</v>
      </c>
      <c r="AD2842">
        <f t="shared" ref="AD2842:AD2851" si="2300">ROUND((((ET2842)-(EU2842))+AE2842),6)</f>
        <v>0</v>
      </c>
      <c r="AE2842">
        <f t="shared" ref="AE2842:AE2851" si="2301">ROUND((EU2842),6)</f>
        <v>0</v>
      </c>
      <c r="AF2842">
        <f t="shared" si="2298"/>
        <v>0</v>
      </c>
      <c r="AG2842">
        <f t="shared" si="2279"/>
        <v>0</v>
      </c>
      <c r="AH2842">
        <f t="shared" si="2299"/>
        <v>0</v>
      </c>
      <c r="AI2842">
        <f t="shared" ref="AI2842:AI2851" si="2302">(EX2842)</f>
        <v>0</v>
      </c>
      <c r="AJ2842">
        <f t="shared" si="2281"/>
        <v>0</v>
      </c>
      <c r="AK2842">
        <v>100.3</v>
      </c>
      <c r="AL2842">
        <v>100.3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70</v>
      </c>
      <c r="AU2842">
        <v>10</v>
      </c>
      <c r="AV2842">
        <v>1</v>
      </c>
      <c r="AW2842">
        <v>1</v>
      </c>
      <c r="AZ2842">
        <v>1</v>
      </c>
      <c r="BA2842">
        <v>1</v>
      </c>
      <c r="BB2842">
        <v>1</v>
      </c>
      <c r="BC2842">
        <v>1</v>
      </c>
      <c r="BD2842" t="s">
        <v>3</v>
      </c>
      <c r="BE2842" t="s">
        <v>3</v>
      </c>
      <c r="BF2842" t="s">
        <v>3</v>
      </c>
      <c r="BG2842" t="s">
        <v>3</v>
      </c>
      <c r="BH2842">
        <v>3</v>
      </c>
      <c r="BI2842">
        <v>4</v>
      </c>
      <c r="BJ2842" t="s">
        <v>435</v>
      </c>
      <c r="BM2842">
        <v>0</v>
      </c>
      <c r="BN2842">
        <v>0</v>
      </c>
      <c r="BO2842" t="s">
        <v>3</v>
      </c>
      <c r="BP2842">
        <v>0</v>
      </c>
      <c r="BQ2842">
        <v>1</v>
      </c>
      <c r="BR2842">
        <v>0</v>
      </c>
      <c r="BS2842">
        <v>1</v>
      </c>
      <c r="BT2842">
        <v>1</v>
      </c>
      <c r="BU2842">
        <v>1</v>
      </c>
      <c r="BV2842">
        <v>1</v>
      </c>
      <c r="BW2842">
        <v>1</v>
      </c>
      <c r="BX2842">
        <v>1</v>
      </c>
      <c r="BY2842" t="s">
        <v>3</v>
      </c>
      <c r="BZ2842">
        <v>70</v>
      </c>
      <c r="CA2842">
        <v>10</v>
      </c>
      <c r="CE2842">
        <v>0</v>
      </c>
      <c r="CF2842">
        <v>0</v>
      </c>
      <c r="CG2842">
        <v>0</v>
      </c>
      <c r="CM2842">
        <v>0</v>
      </c>
      <c r="CN2842" t="s">
        <v>3</v>
      </c>
      <c r="CO2842">
        <v>0</v>
      </c>
      <c r="CP2842">
        <f t="shared" si="2282"/>
        <v>0</v>
      </c>
      <c r="CQ2842">
        <f t="shared" si="2283"/>
        <v>100.3</v>
      </c>
      <c r="CR2842">
        <f t="shared" ref="CR2842:CR2851" si="2303">((((ET2842)*BB2842-(EU2842)*BS2842)+AE2842*BS2842)*AV2842)</f>
        <v>0</v>
      </c>
      <c r="CS2842">
        <f t="shared" si="2284"/>
        <v>0</v>
      </c>
      <c r="CT2842">
        <f t="shared" si="2285"/>
        <v>0</v>
      </c>
      <c r="CU2842">
        <f t="shared" si="2286"/>
        <v>0</v>
      </c>
      <c r="CV2842">
        <f t="shared" si="2287"/>
        <v>0</v>
      </c>
      <c r="CW2842">
        <f t="shared" si="2288"/>
        <v>0</v>
      </c>
      <c r="CX2842">
        <f t="shared" si="2289"/>
        <v>0</v>
      </c>
      <c r="CY2842">
        <f t="shared" si="2290"/>
        <v>0</v>
      </c>
      <c r="CZ2842">
        <f t="shared" si="2291"/>
        <v>0</v>
      </c>
      <c r="DC2842" t="s">
        <v>3</v>
      </c>
      <c r="DD2842" t="s">
        <v>3</v>
      </c>
      <c r="DE2842" t="s">
        <v>3</v>
      </c>
      <c r="DF2842" t="s">
        <v>3</v>
      </c>
      <c r="DG2842" t="s">
        <v>3</v>
      </c>
      <c r="DH2842" t="s">
        <v>3</v>
      </c>
      <c r="DI2842" t="s">
        <v>3</v>
      </c>
      <c r="DJ2842" t="s">
        <v>3</v>
      </c>
      <c r="DK2842" t="s">
        <v>3</v>
      </c>
      <c r="DL2842" t="s">
        <v>3</v>
      </c>
      <c r="DM2842" t="s">
        <v>3</v>
      </c>
      <c r="DN2842">
        <v>0</v>
      </c>
      <c r="DO2842">
        <v>0</v>
      </c>
      <c r="DP2842">
        <v>1</v>
      </c>
      <c r="DQ2842">
        <v>1</v>
      </c>
      <c r="DU2842">
        <v>1009</v>
      </c>
      <c r="DV2842" t="s">
        <v>27</v>
      </c>
      <c r="DW2842" t="s">
        <v>27</v>
      </c>
      <c r="DX2842">
        <v>1000</v>
      </c>
      <c r="EE2842">
        <v>51482689</v>
      </c>
      <c r="EF2842">
        <v>1</v>
      </c>
      <c r="EG2842" t="s">
        <v>21</v>
      </c>
      <c r="EH2842">
        <v>0</v>
      </c>
      <c r="EI2842" t="s">
        <v>3</v>
      </c>
      <c r="EJ2842">
        <v>4</v>
      </c>
      <c r="EK2842">
        <v>0</v>
      </c>
      <c r="EL2842" t="s">
        <v>22</v>
      </c>
      <c r="EM2842" t="s">
        <v>23</v>
      </c>
      <c r="EO2842" t="s">
        <v>3</v>
      </c>
      <c r="EQ2842">
        <v>0</v>
      </c>
      <c r="ER2842">
        <v>100.3</v>
      </c>
      <c r="ES2842">
        <v>100.3</v>
      </c>
      <c r="ET2842">
        <v>0</v>
      </c>
      <c r="EU2842">
        <v>0</v>
      </c>
      <c r="EV2842">
        <v>0</v>
      </c>
      <c r="EW2842">
        <v>0</v>
      </c>
      <c r="EX2842">
        <v>0</v>
      </c>
      <c r="EY2842">
        <v>0</v>
      </c>
      <c r="EZ2842">
        <v>5</v>
      </c>
      <c r="FC2842">
        <v>1</v>
      </c>
      <c r="FD2842">
        <v>18</v>
      </c>
      <c r="FF2842">
        <v>120.36</v>
      </c>
      <c r="FQ2842">
        <v>0</v>
      </c>
      <c r="FR2842">
        <f t="shared" si="2292"/>
        <v>0</v>
      </c>
      <c r="FS2842">
        <v>0</v>
      </c>
      <c r="FX2842">
        <v>70</v>
      </c>
      <c r="FY2842">
        <v>10</v>
      </c>
      <c r="GA2842" t="s">
        <v>175</v>
      </c>
      <c r="GD2842">
        <v>0</v>
      </c>
      <c r="GF2842">
        <v>-963051968</v>
      </c>
      <c r="GG2842">
        <v>2</v>
      </c>
      <c r="GH2842">
        <v>3</v>
      </c>
      <c r="GI2842">
        <v>-2</v>
      </c>
      <c r="GJ2842">
        <v>0</v>
      </c>
      <c r="GK2842">
        <f>ROUND(R2842*(R12)/100,2)</f>
        <v>0</v>
      </c>
      <c r="GL2842">
        <f t="shared" si="2293"/>
        <v>0</v>
      </c>
      <c r="GM2842">
        <f t="shared" ref="GM2842:GM2851" si="2304">ROUND(O2842+X2842+Y2842+GK2842,2)+GX2842</f>
        <v>0</v>
      </c>
      <c r="GN2842">
        <f t="shared" ref="GN2842:GN2851" si="2305">IF(OR(BI2842=0,BI2842=1),ROUND(O2842+X2842+Y2842+GK2842,2),0)</f>
        <v>0</v>
      </c>
      <c r="GO2842">
        <f t="shared" ref="GO2842:GO2851" si="2306">IF(BI2842=2,ROUND(O2842+X2842+Y2842+GK2842,2),0)</f>
        <v>0</v>
      </c>
      <c r="GP2842">
        <f t="shared" ref="GP2842:GP2851" si="2307">IF(BI2842=4,ROUND(O2842+X2842+Y2842+GK2842,2)+GX2842,0)</f>
        <v>0</v>
      </c>
      <c r="GR2842">
        <v>1</v>
      </c>
      <c r="GS2842">
        <v>1</v>
      </c>
      <c r="GT2842">
        <v>0</v>
      </c>
      <c r="GU2842" t="s">
        <v>3</v>
      </c>
      <c r="GV2842">
        <f t="shared" si="2294"/>
        <v>0</v>
      </c>
      <c r="GW2842">
        <v>1</v>
      </c>
      <c r="GX2842">
        <f t="shared" si="2295"/>
        <v>0</v>
      </c>
      <c r="HA2842">
        <v>0</v>
      </c>
      <c r="HB2842">
        <v>0</v>
      </c>
      <c r="HC2842">
        <f t="shared" si="2296"/>
        <v>0</v>
      </c>
      <c r="HE2842" t="s">
        <v>53</v>
      </c>
      <c r="HF2842" t="s">
        <v>53</v>
      </c>
      <c r="IK2842">
        <f t="shared" si="2297"/>
        <v>0</v>
      </c>
    </row>
    <row r="2843" spans="1:245" x14ac:dyDescent="0.2">
      <c r="A2843">
        <v>17</v>
      </c>
      <c r="B2843">
        <v>1</v>
      </c>
      <c r="C2843">
        <f>ROW(SmtRes!A955)</f>
        <v>955</v>
      </c>
      <c r="D2843">
        <f>ROW(EtalonRes!A922)</f>
        <v>922</v>
      </c>
      <c r="E2843" t="s">
        <v>151</v>
      </c>
      <c r="F2843" t="s">
        <v>370</v>
      </c>
      <c r="G2843" t="s">
        <v>371</v>
      </c>
      <c r="H2843" t="s">
        <v>132</v>
      </c>
      <c r="I2843">
        <v>0</v>
      </c>
      <c r="J2843">
        <v>0</v>
      </c>
      <c r="O2843">
        <f t="shared" si="2265"/>
        <v>0</v>
      </c>
      <c r="P2843">
        <f t="shared" si="2266"/>
        <v>0</v>
      </c>
      <c r="Q2843">
        <f t="shared" si="2267"/>
        <v>0</v>
      </c>
      <c r="R2843">
        <f t="shared" si="2268"/>
        <v>0</v>
      </c>
      <c r="S2843">
        <f t="shared" si="2269"/>
        <v>0</v>
      </c>
      <c r="T2843">
        <f t="shared" si="2270"/>
        <v>0</v>
      </c>
      <c r="U2843">
        <f t="shared" si="2271"/>
        <v>0</v>
      </c>
      <c r="V2843">
        <f t="shared" si="2272"/>
        <v>0</v>
      </c>
      <c r="W2843">
        <f t="shared" si="2273"/>
        <v>0</v>
      </c>
      <c r="X2843">
        <f t="shared" si="2274"/>
        <v>0</v>
      </c>
      <c r="Y2843">
        <f t="shared" si="2275"/>
        <v>0</v>
      </c>
      <c r="AA2843">
        <v>52421674</v>
      </c>
      <c r="AB2843">
        <f t="shared" si="2276"/>
        <v>75863.820000000007</v>
      </c>
      <c r="AC2843">
        <f t="shared" si="2277"/>
        <v>65162.05</v>
      </c>
      <c r="AD2843">
        <f t="shared" si="2300"/>
        <v>7602.23</v>
      </c>
      <c r="AE2843">
        <f t="shared" si="2301"/>
        <v>3222.98</v>
      </c>
      <c r="AF2843">
        <f t="shared" si="2298"/>
        <v>3099.54</v>
      </c>
      <c r="AG2843">
        <f t="shared" si="2279"/>
        <v>0</v>
      </c>
      <c r="AH2843">
        <f t="shared" si="2299"/>
        <v>16.559999999999999</v>
      </c>
      <c r="AI2843">
        <f t="shared" si="2302"/>
        <v>0</v>
      </c>
      <c r="AJ2843">
        <f t="shared" si="2281"/>
        <v>0</v>
      </c>
      <c r="AK2843">
        <v>75863.820000000007</v>
      </c>
      <c r="AL2843">
        <v>65162.05</v>
      </c>
      <c r="AM2843">
        <v>7602.23</v>
      </c>
      <c r="AN2843">
        <v>3222.98</v>
      </c>
      <c r="AO2843">
        <v>3099.54</v>
      </c>
      <c r="AP2843">
        <v>0</v>
      </c>
      <c r="AQ2843">
        <v>16.559999999999999</v>
      </c>
      <c r="AR2843">
        <v>0</v>
      </c>
      <c r="AS2843">
        <v>0</v>
      </c>
      <c r="AT2843">
        <v>70</v>
      </c>
      <c r="AU2843">
        <v>10</v>
      </c>
      <c r="AV2843">
        <v>1</v>
      </c>
      <c r="AW2843">
        <v>1</v>
      </c>
      <c r="AZ2843">
        <v>1</v>
      </c>
      <c r="BA2843">
        <v>1</v>
      </c>
      <c r="BB2843">
        <v>1</v>
      </c>
      <c r="BC2843">
        <v>1</v>
      </c>
      <c r="BD2843" t="s">
        <v>3</v>
      </c>
      <c r="BE2843" t="s">
        <v>3</v>
      </c>
      <c r="BF2843" t="s">
        <v>3</v>
      </c>
      <c r="BG2843" t="s">
        <v>3</v>
      </c>
      <c r="BH2843">
        <v>0</v>
      </c>
      <c r="BI2843">
        <v>4</v>
      </c>
      <c r="BJ2843" t="s">
        <v>372</v>
      </c>
      <c r="BM2843">
        <v>0</v>
      </c>
      <c r="BN2843">
        <v>0</v>
      </c>
      <c r="BO2843" t="s">
        <v>3</v>
      </c>
      <c r="BP2843">
        <v>0</v>
      </c>
      <c r="BQ2843">
        <v>1</v>
      </c>
      <c r="BR2843">
        <v>0</v>
      </c>
      <c r="BS2843">
        <v>1</v>
      </c>
      <c r="BT2843">
        <v>1</v>
      </c>
      <c r="BU2843">
        <v>1</v>
      </c>
      <c r="BV2843">
        <v>1</v>
      </c>
      <c r="BW2843">
        <v>1</v>
      </c>
      <c r="BX2843">
        <v>1</v>
      </c>
      <c r="BY2843" t="s">
        <v>3</v>
      </c>
      <c r="BZ2843">
        <v>70</v>
      </c>
      <c r="CA2843">
        <v>10</v>
      </c>
      <c r="CE2843">
        <v>0</v>
      </c>
      <c r="CF2843">
        <v>0</v>
      </c>
      <c r="CG2843">
        <v>0</v>
      </c>
      <c r="CM2843">
        <v>0</v>
      </c>
      <c r="CN2843" t="s">
        <v>3</v>
      </c>
      <c r="CO2843">
        <v>0</v>
      </c>
      <c r="CP2843">
        <f t="shared" si="2282"/>
        <v>0</v>
      </c>
      <c r="CQ2843">
        <f t="shared" si="2283"/>
        <v>65162.05</v>
      </c>
      <c r="CR2843">
        <f t="shared" si="2303"/>
        <v>7602.23</v>
      </c>
      <c r="CS2843">
        <f t="shared" si="2284"/>
        <v>3222.98</v>
      </c>
      <c r="CT2843">
        <f t="shared" si="2285"/>
        <v>3099.54</v>
      </c>
      <c r="CU2843">
        <f t="shared" si="2286"/>
        <v>0</v>
      </c>
      <c r="CV2843">
        <f t="shared" si="2287"/>
        <v>16.559999999999999</v>
      </c>
      <c r="CW2843">
        <f t="shared" si="2288"/>
        <v>0</v>
      </c>
      <c r="CX2843">
        <f t="shared" si="2289"/>
        <v>0</v>
      </c>
      <c r="CY2843">
        <f t="shared" si="2290"/>
        <v>0</v>
      </c>
      <c r="CZ2843">
        <f t="shared" si="2291"/>
        <v>0</v>
      </c>
      <c r="DC2843" t="s">
        <v>3</v>
      </c>
      <c r="DD2843" t="s">
        <v>3</v>
      </c>
      <c r="DE2843" t="s">
        <v>3</v>
      </c>
      <c r="DF2843" t="s">
        <v>3</v>
      </c>
      <c r="DG2843" t="s">
        <v>3</v>
      </c>
      <c r="DH2843" t="s">
        <v>3</v>
      </c>
      <c r="DI2843" t="s">
        <v>3</v>
      </c>
      <c r="DJ2843" t="s">
        <v>3</v>
      </c>
      <c r="DK2843" t="s">
        <v>3</v>
      </c>
      <c r="DL2843" t="s">
        <v>3</v>
      </c>
      <c r="DM2843" t="s">
        <v>3</v>
      </c>
      <c r="DN2843">
        <v>0</v>
      </c>
      <c r="DO2843">
        <v>0</v>
      </c>
      <c r="DP2843">
        <v>1</v>
      </c>
      <c r="DQ2843">
        <v>1</v>
      </c>
      <c r="DU2843">
        <v>1007</v>
      </c>
      <c r="DV2843" t="s">
        <v>132</v>
      </c>
      <c r="DW2843" t="s">
        <v>132</v>
      </c>
      <c r="DX2843">
        <v>100</v>
      </c>
      <c r="EE2843">
        <v>51482689</v>
      </c>
      <c r="EF2843">
        <v>1</v>
      </c>
      <c r="EG2843" t="s">
        <v>21</v>
      </c>
      <c r="EH2843">
        <v>0</v>
      </c>
      <c r="EI2843" t="s">
        <v>3</v>
      </c>
      <c r="EJ2843">
        <v>4</v>
      </c>
      <c r="EK2843">
        <v>0</v>
      </c>
      <c r="EL2843" t="s">
        <v>22</v>
      </c>
      <c r="EM2843" t="s">
        <v>23</v>
      </c>
      <c r="EO2843" t="s">
        <v>3</v>
      </c>
      <c r="EQ2843">
        <v>0</v>
      </c>
      <c r="ER2843">
        <v>75863.820000000007</v>
      </c>
      <c r="ES2843">
        <v>65162.05</v>
      </c>
      <c r="ET2843">
        <v>7602.23</v>
      </c>
      <c r="EU2843">
        <v>3222.98</v>
      </c>
      <c r="EV2843">
        <v>3099.54</v>
      </c>
      <c r="EW2843">
        <v>16.559999999999999</v>
      </c>
      <c r="EX2843">
        <v>0</v>
      </c>
      <c r="EY2843">
        <v>0</v>
      </c>
      <c r="FQ2843">
        <v>0</v>
      </c>
      <c r="FR2843">
        <f t="shared" si="2292"/>
        <v>0</v>
      </c>
      <c r="FS2843">
        <v>0</v>
      </c>
      <c r="FX2843">
        <v>70</v>
      </c>
      <c r="FY2843">
        <v>10</v>
      </c>
      <c r="GA2843" t="s">
        <v>3</v>
      </c>
      <c r="GD2843">
        <v>0</v>
      </c>
      <c r="GF2843">
        <v>2135562757</v>
      </c>
      <c r="GG2843">
        <v>2</v>
      </c>
      <c r="GH2843">
        <v>1</v>
      </c>
      <c r="GI2843">
        <v>-2</v>
      </c>
      <c r="GJ2843">
        <v>0</v>
      </c>
      <c r="GK2843">
        <f>ROUND(R2843*(R12)/100,2)</f>
        <v>0</v>
      </c>
      <c r="GL2843">
        <f t="shared" si="2293"/>
        <v>0</v>
      </c>
      <c r="GM2843">
        <f t="shared" si="2304"/>
        <v>0</v>
      </c>
      <c r="GN2843">
        <f t="shared" si="2305"/>
        <v>0</v>
      </c>
      <c r="GO2843">
        <f t="shared" si="2306"/>
        <v>0</v>
      </c>
      <c r="GP2843">
        <f t="shared" si="2307"/>
        <v>0</v>
      </c>
      <c r="GR2843">
        <v>0</v>
      </c>
      <c r="GS2843">
        <v>3</v>
      </c>
      <c r="GT2843">
        <v>0</v>
      </c>
      <c r="GU2843" t="s">
        <v>3</v>
      </c>
      <c r="GV2843">
        <f t="shared" si="2294"/>
        <v>0</v>
      </c>
      <c r="GW2843">
        <v>1</v>
      </c>
      <c r="GX2843">
        <f t="shared" si="2295"/>
        <v>0</v>
      </c>
      <c r="HA2843">
        <v>0</v>
      </c>
      <c r="HB2843">
        <v>0</v>
      </c>
      <c r="HC2843">
        <f t="shared" si="2296"/>
        <v>0</v>
      </c>
      <c r="HE2843" t="s">
        <v>3</v>
      </c>
      <c r="HF2843" t="s">
        <v>3</v>
      </c>
      <c r="IK2843">
        <f t="shared" si="2297"/>
        <v>0</v>
      </c>
    </row>
    <row r="2844" spans="1:245" x14ac:dyDescent="0.2">
      <c r="A2844">
        <v>17</v>
      </c>
      <c r="B2844">
        <v>1</v>
      </c>
      <c r="C2844">
        <f>ROW(SmtRes!A964)</f>
        <v>964</v>
      </c>
      <c r="D2844">
        <f>ROW(EtalonRes!A931)</f>
        <v>931</v>
      </c>
      <c r="E2844" t="s">
        <v>152</v>
      </c>
      <c r="F2844" t="s">
        <v>386</v>
      </c>
      <c r="G2844" t="s">
        <v>387</v>
      </c>
      <c r="H2844" t="s">
        <v>132</v>
      </c>
      <c r="I2844">
        <v>0</v>
      </c>
      <c r="J2844">
        <v>0</v>
      </c>
      <c r="O2844">
        <f t="shared" si="2265"/>
        <v>0</v>
      </c>
      <c r="P2844">
        <f t="shared" si="2266"/>
        <v>0</v>
      </c>
      <c r="Q2844">
        <f t="shared" si="2267"/>
        <v>0</v>
      </c>
      <c r="R2844">
        <f t="shared" si="2268"/>
        <v>0</v>
      </c>
      <c r="S2844">
        <f t="shared" si="2269"/>
        <v>0</v>
      </c>
      <c r="T2844">
        <f t="shared" si="2270"/>
        <v>0</v>
      </c>
      <c r="U2844">
        <f t="shared" si="2271"/>
        <v>0</v>
      </c>
      <c r="V2844">
        <f t="shared" si="2272"/>
        <v>0</v>
      </c>
      <c r="W2844">
        <f t="shared" si="2273"/>
        <v>0</v>
      </c>
      <c r="X2844">
        <f t="shared" si="2274"/>
        <v>0</v>
      </c>
      <c r="Y2844">
        <f t="shared" si="2275"/>
        <v>0</v>
      </c>
      <c r="AA2844">
        <v>52421674</v>
      </c>
      <c r="AB2844">
        <f t="shared" si="2276"/>
        <v>280864.57</v>
      </c>
      <c r="AC2844">
        <f t="shared" si="2277"/>
        <v>222479.25</v>
      </c>
      <c r="AD2844">
        <f t="shared" si="2300"/>
        <v>53736.02</v>
      </c>
      <c r="AE2844">
        <f t="shared" si="2301"/>
        <v>21215.13</v>
      </c>
      <c r="AF2844">
        <f t="shared" si="2298"/>
        <v>4649.3</v>
      </c>
      <c r="AG2844">
        <f t="shared" si="2279"/>
        <v>0</v>
      </c>
      <c r="AH2844">
        <f t="shared" si="2299"/>
        <v>24.84</v>
      </c>
      <c r="AI2844">
        <f t="shared" si="2302"/>
        <v>0</v>
      </c>
      <c r="AJ2844">
        <f t="shared" si="2281"/>
        <v>0</v>
      </c>
      <c r="AK2844">
        <v>280864.57</v>
      </c>
      <c r="AL2844">
        <v>222479.25</v>
      </c>
      <c r="AM2844">
        <v>53736.02</v>
      </c>
      <c r="AN2844">
        <v>21215.13</v>
      </c>
      <c r="AO2844">
        <v>4649.3</v>
      </c>
      <c r="AP2844">
        <v>0</v>
      </c>
      <c r="AQ2844">
        <v>24.84</v>
      </c>
      <c r="AR2844">
        <v>0</v>
      </c>
      <c r="AS2844">
        <v>0</v>
      </c>
      <c r="AT2844">
        <v>70</v>
      </c>
      <c r="AU2844">
        <v>10</v>
      </c>
      <c r="AV2844">
        <v>1</v>
      </c>
      <c r="AW2844">
        <v>1</v>
      </c>
      <c r="AZ2844">
        <v>1</v>
      </c>
      <c r="BA2844">
        <v>1</v>
      </c>
      <c r="BB2844">
        <v>1</v>
      </c>
      <c r="BC2844">
        <v>1</v>
      </c>
      <c r="BD2844" t="s">
        <v>3</v>
      </c>
      <c r="BE2844" t="s">
        <v>3</v>
      </c>
      <c r="BF2844" t="s">
        <v>3</v>
      </c>
      <c r="BG2844" t="s">
        <v>3</v>
      </c>
      <c r="BH2844">
        <v>0</v>
      </c>
      <c r="BI2844">
        <v>4</v>
      </c>
      <c r="BJ2844" t="s">
        <v>388</v>
      </c>
      <c r="BM2844">
        <v>0</v>
      </c>
      <c r="BN2844">
        <v>0</v>
      </c>
      <c r="BO2844" t="s">
        <v>3</v>
      </c>
      <c r="BP2844">
        <v>0</v>
      </c>
      <c r="BQ2844">
        <v>1</v>
      </c>
      <c r="BR2844">
        <v>0</v>
      </c>
      <c r="BS2844">
        <v>1</v>
      </c>
      <c r="BT2844">
        <v>1</v>
      </c>
      <c r="BU2844">
        <v>1</v>
      </c>
      <c r="BV2844">
        <v>1</v>
      </c>
      <c r="BW2844">
        <v>1</v>
      </c>
      <c r="BX2844">
        <v>1</v>
      </c>
      <c r="BY2844" t="s">
        <v>3</v>
      </c>
      <c r="BZ2844">
        <v>70</v>
      </c>
      <c r="CA2844">
        <v>10</v>
      </c>
      <c r="CE2844">
        <v>0</v>
      </c>
      <c r="CF2844">
        <v>0</v>
      </c>
      <c r="CG2844">
        <v>0</v>
      </c>
      <c r="CM2844">
        <v>0</v>
      </c>
      <c r="CN2844" t="s">
        <v>3</v>
      </c>
      <c r="CO2844">
        <v>0</v>
      </c>
      <c r="CP2844">
        <f t="shared" si="2282"/>
        <v>0</v>
      </c>
      <c r="CQ2844">
        <f t="shared" si="2283"/>
        <v>222479.25</v>
      </c>
      <c r="CR2844">
        <f t="shared" si="2303"/>
        <v>53736.02</v>
      </c>
      <c r="CS2844">
        <f t="shared" si="2284"/>
        <v>21215.13</v>
      </c>
      <c r="CT2844">
        <f t="shared" si="2285"/>
        <v>4649.3</v>
      </c>
      <c r="CU2844">
        <f t="shared" si="2286"/>
        <v>0</v>
      </c>
      <c r="CV2844">
        <f t="shared" si="2287"/>
        <v>24.84</v>
      </c>
      <c r="CW2844">
        <f t="shared" si="2288"/>
        <v>0</v>
      </c>
      <c r="CX2844">
        <f t="shared" si="2289"/>
        <v>0</v>
      </c>
      <c r="CY2844">
        <f t="shared" si="2290"/>
        <v>0</v>
      </c>
      <c r="CZ2844">
        <f t="shared" si="2291"/>
        <v>0</v>
      </c>
      <c r="DC2844" t="s">
        <v>3</v>
      </c>
      <c r="DD2844" t="s">
        <v>3</v>
      </c>
      <c r="DE2844" t="s">
        <v>3</v>
      </c>
      <c r="DF2844" t="s">
        <v>3</v>
      </c>
      <c r="DG2844" t="s">
        <v>3</v>
      </c>
      <c r="DH2844" t="s">
        <v>3</v>
      </c>
      <c r="DI2844" t="s">
        <v>3</v>
      </c>
      <c r="DJ2844" t="s">
        <v>3</v>
      </c>
      <c r="DK2844" t="s">
        <v>3</v>
      </c>
      <c r="DL2844" t="s">
        <v>3</v>
      </c>
      <c r="DM2844" t="s">
        <v>3</v>
      </c>
      <c r="DN2844">
        <v>0</v>
      </c>
      <c r="DO2844">
        <v>0</v>
      </c>
      <c r="DP2844">
        <v>1</v>
      </c>
      <c r="DQ2844">
        <v>1</v>
      </c>
      <c r="DU2844">
        <v>1007</v>
      </c>
      <c r="DV2844" t="s">
        <v>132</v>
      </c>
      <c r="DW2844" t="s">
        <v>132</v>
      </c>
      <c r="DX2844">
        <v>100</v>
      </c>
      <c r="EE2844">
        <v>51482689</v>
      </c>
      <c r="EF2844">
        <v>1</v>
      </c>
      <c r="EG2844" t="s">
        <v>21</v>
      </c>
      <c r="EH2844">
        <v>0</v>
      </c>
      <c r="EI2844" t="s">
        <v>3</v>
      </c>
      <c r="EJ2844">
        <v>4</v>
      </c>
      <c r="EK2844">
        <v>0</v>
      </c>
      <c r="EL2844" t="s">
        <v>22</v>
      </c>
      <c r="EM2844" t="s">
        <v>23</v>
      </c>
      <c r="EO2844" t="s">
        <v>3</v>
      </c>
      <c r="EQ2844">
        <v>0</v>
      </c>
      <c r="ER2844">
        <v>280864.57</v>
      </c>
      <c r="ES2844">
        <v>222479.25</v>
      </c>
      <c r="ET2844">
        <v>53736.02</v>
      </c>
      <c r="EU2844">
        <v>21215.13</v>
      </c>
      <c r="EV2844">
        <v>4649.3</v>
      </c>
      <c r="EW2844">
        <v>24.84</v>
      </c>
      <c r="EX2844">
        <v>0</v>
      </c>
      <c r="EY2844">
        <v>0</v>
      </c>
      <c r="FQ2844">
        <v>0</v>
      </c>
      <c r="FR2844">
        <f t="shared" si="2292"/>
        <v>0</v>
      </c>
      <c r="FS2844">
        <v>0</v>
      </c>
      <c r="FX2844">
        <v>70</v>
      </c>
      <c r="FY2844">
        <v>10</v>
      </c>
      <c r="GA2844" t="s">
        <v>3</v>
      </c>
      <c r="GD2844">
        <v>0</v>
      </c>
      <c r="GF2844">
        <v>-967976254</v>
      </c>
      <c r="GG2844">
        <v>2</v>
      </c>
      <c r="GH2844">
        <v>1</v>
      </c>
      <c r="GI2844">
        <v>-2</v>
      </c>
      <c r="GJ2844">
        <v>0</v>
      </c>
      <c r="GK2844">
        <f>ROUND(R2844*(R12)/100,2)</f>
        <v>0</v>
      </c>
      <c r="GL2844">
        <f t="shared" si="2293"/>
        <v>0</v>
      </c>
      <c r="GM2844">
        <f t="shared" si="2304"/>
        <v>0</v>
      </c>
      <c r="GN2844">
        <f t="shared" si="2305"/>
        <v>0</v>
      </c>
      <c r="GO2844">
        <f t="shared" si="2306"/>
        <v>0</v>
      </c>
      <c r="GP2844">
        <f t="shared" si="2307"/>
        <v>0</v>
      </c>
      <c r="GR2844">
        <v>0</v>
      </c>
      <c r="GS2844">
        <v>3</v>
      </c>
      <c r="GT2844">
        <v>0</v>
      </c>
      <c r="GU2844" t="s">
        <v>3</v>
      </c>
      <c r="GV2844">
        <f t="shared" si="2294"/>
        <v>0</v>
      </c>
      <c r="GW2844">
        <v>1</v>
      </c>
      <c r="GX2844">
        <f t="shared" si="2295"/>
        <v>0</v>
      </c>
      <c r="HA2844">
        <v>0</v>
      </c>
      <c r="HB2844">
        <v>0</v>
      </c>
      <c r="HC2844">
        <f t="shared" si="2296"/>
        <v>0</v>
      </c>
      <c r="HE2844" t="s">
        <v>3</v>
      </c>
      <c r="HF2844" t="s">
        <v>3</v>
      </c>
      <c r="IK2844">
        <f t="shared" si="2297"/>
        <v>0</v>
      </c>
    </row>
    <row r="2845" spans="1:245" x14ac:dyDescent="0.2">
      <c r="A2845">
        <v>17</v>
      </c>
      <c r="B2845">
        <v>1</v>
      </c>
      <c r="C2845">
        <f>ROW(SmtRes!A969)</f>
        <v>969</v>
      </c>
      <c r="D2845">
        <f>ROW(EtalonRes!A935)</f>
        <v>935</v>
      </c>
      <c r="E2845" t="s">
        <v>153</v>
      </c>
      <c r="F2845" t="s">
        <v>411</v>
      </c>
      <c r="G2845" t="s">
        <v>412</v>
      </c>
      <c r="H2845" t="s">
        <v>70</v>
      </c>
      <c r="I2845">
        <v>0</v>
      </c>
      <c r="J2845">
        <v>0</v>
      </c>
      <c r="O2845">
        <f t="shared" si="2265"/>
        <v>0</v>
      </c>
      <c r="P2845">
        <f t="shared" si="2266"/>
        <v>0</v>
      </c>
      <c r="Q2845">
        <f t="shared" si="2267"/>
        <v>0</v>
      </c>
      <c r="R2845">
        <f t="shared" si="2268"/>
        <v>0</v>
      </c>
      <c r="S2845">
        <f t="shared" si="2269"/>
        <v>0</v>
      </c>
      <c r="T2845">
        <f t="shared" si="2270"/>
        <v>0</v>
      </c>
      <c r="U2845">
        <f t="shared" si="2271"/>
        <v>0</v>
      </c>
      <c r="V2845">
        <f t="shared" si="2272"/>
        <v>0</v>
      </c>
      <c r="W2845">
        <f t="shared" si="2273"/>
        <v>0</v>
      </c>
      <c r="X2845">
        <f t="shared" si="2274"/>
        <v>0</v>
      </c>
      <c r="Y2845">
        <f t="shared" si="2275"/>
        <v>0</v>
      </c>
      <c r="AA2845">
        <v>52421674</v>
      </c>
      <c r="AB2845">
        <f t="shared" si="2276"/>
        <v>33703.800000000003</v>
      </c>
      <c r="AC2845">
        <f t="shared" si="2277"/>
        <v>30225.75</v>
      </c>
      <c r="AD2845">
        <f t="shared" si="2300"/>
        <v>1123.06</v>
      </c>
      <c r="AE2845">
        <f t="shared" si="2301"/>
        <v>471.72</v>
      </c>
      <c r="AF2845">
        <f t="shared" si="2298"/>
        <v>2354.9899999999998</v>
      </c>
      <c r="AG2845">
        <f t="shared" si="2279"/>
        <v>0</v>
      </c>
      <c r="AH2845">
        <f t="shared" si="2299"/>
        <v>10.3</v>
      </c>
      <c r="AI2845">
        <f t="shared" si="2302"/>
        <v>0</v>
      </c>
      <c r="AJ2845">
        <f t="shared" si="2281"/>
        <v>0</v>
      </c>
      <c r="AK2845">
        <v>33703.800000000003</v>
      </c>
      <c r="AL2845">
        <v>30225.75</v>
      </c>
      <c r="AM2845">
        <v>1123.06</v>
      </c>
      <c r="AN2845">
        <v>471.72</v>
      </c>
      <c r="AO2845">
        <v>2354.9899999999998</v>
      </c>
      <c r="AP2845">
        <v>0</v>
      </c>
      <c r="AQ2845">
        <v>10.3</v>
      </c>
      <c r="AR2845">
        <v>0</v>
      </c>
      <c r="AS2845">
        <v>0</v>
      </c>
      <c r="AT2845">
        <v>70</v>
      </c>
      <c r="AU2845">
        <v>10</v>
      </c>
      <c r="AV2845">
        <v>1</v>
      </c>
      <c r="AW2845">
        <v>1</v>
      </c>
      <c r="AZ2845">
        <v>1</v>
      </c>
      <c r="BA2845">
        <v>1</v>
      </c>
      <c r="BB2845">
        <v>1</v>
      </c>
      <c r="BC2845">
        <v>1</v>
      </c>
      <c r="BD2845" t="s">
        <v>3</v>
      </c>
      <c r="BE2845" t="s">
        <v>3</v>
      </c>
      <c r="BF2845" t="s">
        <v>3</v>
      </c>
      <c r="BG2845" t="s">
        <v>3</v>
      </c>
      <c r="BH2845">
        <v>0</v>
      </c>
      <c r="BI2845">
        <v>4</v>
      </c>
      <c r="BJ2845" t="s">
        <v>413</v>
      </c>
      <c r="BM2845">
        <v>0</v>
      </c>
      <c r="BN2845">
        <v>0</v>
      </c>
      <c r="BO2845" t="s">
        <v>3</v>
      </c>
      <c r="BP2845">
        <v>0</v>
      </c>
      <c r="BQ2845">
        <v>1</v>
      </c>
      <c r="BR2845">
        <v>0</v>
      </c>
      <c r="BS2845">
        <v>1</v>
      </c>
      <c r="BT2845">
        <v>1</v>
      </c>
      <c r="BU2845">
        <v>1</v>
      </c>
      <c r="BV2845">
        <v>1</v>
      </c>
      <c r="BW2845">
        <v>1</v>
      </c>
      <c r="BX2845">
        <v>1</v>
      </c>
      <c r="BY2845" t="s">
        <v>3</v>
      </c>
      <c r="BZ2845">
        <v>70</v>
      </c>
      <c r="CA2845">
        <v>10</v>
      </c>
      <c r="CE2845">
        <v>0</v>
      </c>
      <c r="CF2845">
        <v>0</v>
      </c>
      <c r="CG2845">
        <v>0</v>
      </c>
      <c r="CM2845">
        <v>0</v>
      </c>
      <c r="CN2845" t="s">
        <v>3</v>
      </c>
      <c r="CO2845">
        <v>0</v>
      </c>
      <c r="CP2845">
        <f t="shared" si="2282"/>
        <v>0</v>
      </c>
      <c r="CQ2845">
        <f t="shared" si="2283"/>
        <v>30225.75</v>
      </c>
      <c r="CR2845">
        <f t="shared" si="2303"/>
        <v>1123.06</v>
      </c>
      <c r="CS2845">
        <f t="shared" si="2284"/>
        <v>471.72</v>
      </c>
      <c r="CT2845">
        <f t="shared" si="2285"/>
        <v>2354.9899999999998</v>
      </c>
      <c r="CU2845">
        <f t="shared" si="2286"/>
        <v>0</v>
      </c>
      <c r="CV2845">
        <f t="shared" si="2287"/>
        <v>10.3</v>
      </c>
      <c r="CW2845">
        <f t="shared" si="2288"/>
        <v>0</v>
      </c>
      <c r="CX2845">
        <f t="shared" si="2289"/>
        <v>0</v>
      </c>
      <c r="CY2845">
        <f t="shared" si="2290"/>
        <v>0</v>
      </c>
      <c r="CZ2845">
        <f t="shared" si="2291"/>
        <v>0</v>
      </c>
      <c r="DC2845" t="s">
        <v>3</v>
      </c>
      <c r="DD2845" t="s">
        <v>3</v>
      </c>
      <c r="DE2845" t="s">
        <v>3</v>
      </c>
      <c r="DF2845" t="s">
        <v>3</v>
      </c>
      <c r="DG2845" t="s">
        <v>3</v>
      </c>
      <c r="DH2845" t="s">
        <v>3</v>
      </c>
      <c r="DI2845" t="s">
        <v>3</v>
      </c>
      <c r="DJ2845" t="s">
        <v>3</v>
      </c>
      <c r="DK2845" t="s">
        <v>3</v>
      </c>
      <c r="DL2845" t="s">
        <v>3</v>
      </c>
      <c r="DM2845" t="s">
        <v>3</v>
      </c>
      <c r="DN2845">
        <v>0</v>
      </c>
      <c r="DO2845">
        <v>0</v>
      </c>
      <c r="DP2845">
        <v>1</v>
      </c>
      <c r="DQ2845">
        <v>1</v>
      </c>
      <c r="DU2845">
        <v>1005</v>
      </c>
      <c r="DV2845" t="s">
        <v>70</v>
      </c>
      <c r="DW2845" t="s">
        <v>70</v>
      </c>
      <c r="DX2845">
        <v>100</v>
      </c>
      <c r="EE2845">
        <v>51482689</v>
      </c>
      <c r="EF2845">
        <v>1</v>
      </c>
      <c r="EG2845" t="s">
        <v>21</v>
      </c>
      <c r="EH2845">
        <v>0</v>
      </c>
      <c r="EI2845" t="s">
        <v>3</v>
      </c>
      <c r="EJ2845">
        <v>4</v>
      </c>
      <c r="EK2845">
        <v>0</v>
      </c>
      <c r="EL2845" t="s">
        <v>22</v>
      </c>
      <c r="EM2845" t="s">
        <v>23</v>
      </c>
      <c r="EO2845" t="s">
        <v>3</v>
      </c>
      <c r="EQ2845">
        <v>0</v>
      </c>
      <c r="ER2845">
        <v>33703.800000000003</v>
      </c>
      <c r="ES2845">
        <v>30225.75</v>
      </c>
      <c r="ET2845">
        <v>1123.06</v>
      </c>
      <c r="EU2845">
        <v>471.72</v>
      </c>
      <c r="EV2845">
        <v>2354.9899999999998</v>
      </c>
      <c r="EW2845">
        <v>10.3</v>
      </c>
      <c r="EX2845">
        <v>0</v>
      </c>
      <c r="EY2845">
        <v>0</v>
      </c>
      <c r="FQ2845">
        <v>0</v>
      </c>
      <c r="FR2845">
        <f t="shared" si="2292"/>
        <v>0</v>
      </c>
      <c r="FS2845">
        <v>0</v>
      </c>
      <c r="FX2845">
        <v>70</v>
      </c>
      <c r="FY2845">
        <v>10</v>
      </c>
      <c r="GA2845" t="s">
        <v>3</v>
      </c>
      <c r="GD2845">
        <v>0</v>
      </c>
      <c r="GF2845">
        <v>984254255</v>
      </c>
      <c r="GG2845">
        <v>2</v>
      </c>
      <c r="GH2845">
        <v>1</v>
      </c>
      <c r="GI2845">
        <v>-2</v>
      </c>
      <c r="GJ2845">
        <v>0</v>
      </c>
      <c r="GK2845">
        <f>ROUND(R2845*(R12)/100,2)</f>
        <v>0</v>
      </c>
      <c r="GL2845">
        <f t="shared" si="2293"/>
        <v>0</v>
      </c>
      <c r="GM2845">
        <f t="shared" si="2304"/>
        <v>0</v>
      </c>
      <c r="GN2845">
        <f t="shared" si="2305"/>
        <v>0</v>
      </c>
      <c r="GO2845">
        <f t="shared" si="2306"/>
        <v>0</v>
      </c>
      <c r="GP2845">
        <f t="shared" si="2307"/>
        <v>0</v>
      </c>
      <c r="GR2845">
        <v>0</v>
      </c>
      <c r="GS2845">
        <v>3</v>
      </c>
      <c r="GT2845">
        <v>0</v>
      </c>
      <c r="GU2845" t="s">
        <v>3</v>
      </c>
      <c r="GV2845">
        <f t="shared" si="2294"/>
        <v>0</v>
      </c>
      <c r="GW2845">
        <v>1</v>
      </c>
      <c r="GX2845">
        <f t="shared" si="2295"/>
        <v>0</v>
      </c>
      <c r="HA2845">
        <v>0</v>
      </c>
      <c r="HB2845">
        <v>0</v>
      </c>
      <c r="HC2845">
        <f t="shared" si="2296"/>
        <v>0</v>
      </c>
      <c r="HE2845" t="s">
        <v>3</v>
      </c>
      <c r="HF2845" t="s">
        <v>3</v>
      </c>
      <c r="IK2845">
        <f t="shared" si="2297"/>
        <v>0</v>
      </c>
    </row>
    <row r="2846" spans="1:245" x14ac:dyDescent="0.2">
      <c r="A2846">
        <v>18</v>
      </c>
      <c r="B2846">
        <v>1</v>
      </c>
      <c r="C2846">
        <v>969</v>
      </c>
      <c r="E2846" t="s">
        <v>497</v>
      </c>
      <c r="F2846" t="s">
        <v>415</v>
      </c>
      <c r="G2846" t="s">
        <v>416</v>
      </c>
      <c r="H2846" t="s">
        <v>27</v>
      </c>
      <c r="I2846">
        <f>I2845*J2846</f>
        <v>0</v>
      </c>
      <c r="J2846">
        <v>14.2667</v>
      </c>
      <c r="O2846">
        <f t="shared" si="2265"/>
        <v>0</v>
      </c>
      <c r="P2846">
        <f t="shared" si="2266"/>
        <v>0</v>
      </c>
      <c r="Q2846">
        <f t="shared" si="2267"/>
        <v>0</v>
      </c>
      <c r="R2846">
        <f t="shared" si="2268"/>
        <v>0</v>
      </c>
      <c r="S2846">
        <f t="shared" si="2269"/>
        <v>0</v>
      </c>
      <c r="T2846">
        <f t="shared" si="2270"/>
        <v>0</v>
      </c>
      <c r="U2846">
        <f t="shared" si="2271"/>
        <v>0</v>
      </c>
      <c r="V2846">
        <f t="shared" si="2272"/>
        <v>0</v>
      </c>
      <c r="W2846">
        <f t="shared" si="2273"/>
        <v>0</v>
      </c>
      <c r="X2846">
        <f t="shared" si="2274"/>
        <v>0</v>
      </c>
      <c r="Y2846">
        <f t="shared" si="2275"/>
        <v>0</v>
      </c>
      <c r="AA2846">
        <v>52421674</v>
      </c>
      <c r="AB2846">
        <f t="shared" si="2276"/>
        <v>2679.67</v>
      </c>
      <c r="AC2846">
        <f t="shared" si="2277"/>
        <v>2679.67</v>
      </c>
      <c r="AD2846">
        <f t="shared" si="2300"/>
        <v>0</v>
      </c>
      <c r="AE2846">
        <f t="shared" si="2301"/>
        <v>0</v>
      </c>
      <c r="AF2846">
        <f t="shared" si="2298"/>
        <v>0</v>
      </c>
      <c r="AG2846">
        <f t="shared" si="2279"/>
        <v>0</v>
      </c>
      <c r="AH2846">
        <f t="shared" si="2299"/>
        <v>0</v>
      </c>
      <c r="AI2846">
        <f t="shared" si="2302"/>
        <v>0</v>
      </c>
      <c r="AJ2846">
        <f t="shared" si="2281"/>
        <v>0</v>
      </c>
      <c r="AK2846">
        <v>2679.67</v>
      </c>
      <c r="AL2846">
        <v>2679.67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70</v>
      </c>
      <c r="AU2846">
        <v>10</v>
      </c>
      <c r="AV2846">
        <v>1</v>
      </c>
      <c r="AW2846">
        <v>1</v>
      </c>
      <c r="AZ2846">
        <v>1</v>
      </c>
      <c r="BA2846">
        <v>1</v>
      </c>
      <c r="BB2846">
        <v>1</v>
      </c>
      <c r="BC2846">
        <v>1</v>
      </c>
      <c r="BD2846" t="s">
        <v>3</v>
      </c>
      <c r="BE2846" t="s">
        <v>3</v>
      </c>
      <c r="BF2846" t="s">
        <v>3</v>
      </c>
      <c r="BG2846" t="s">
        <v>3</v>
      </c>
      <c r="BH2846">
        <v>3</v>
      </c>
      <c r="BI2846">
        <v>4</v>
      </c>
      <c r="BJ2846" t="s">
        <v>417</v>
      </c>
      <c r="BM2846">
        <v>0</v>
      </c>
      <c r="BN2846">
        <v>0</v>
      </c>
      <c r="BO2846" t="s">
        <v>3</v>
      </c>
      <c r="BP2846">
        <v>0</v>
      </c>
      <c r="BQ2846">
        <v>1</v>
      </c>
      <c r="BR2846">
        <v>0</v>
      </c>
      <c r="BS2846">
        <v>1</v>
      </c>
      <c r="BT2846">
        <v>1</v>
      </c>
      <c r="BU2846">
        <v>1</v>
      </c>
      <c r="BV2846">
        <v>1</v>
      </c>
      <c r="BW2846">
        <v>1</v>
      </c>
      <c r="BX2846">
        <v>1</v>
      </c>
      <c r="BY2846" t="s">
        <v>3</v>
      </c>
      <c r="BZ2846">
        <v>70</v>
      </c>
      <c r="CA2846">
        <v>10</v>
      </c>
      <c r="CE2846">
        <v>0</v>
      </c>
      <c r="CF2846">
        <v>0</v>
      </c>
      <c r="CG2846">
        <v>0</v>
      </c>
      <c r="CM2846">
        <v>0</v>
      </c>
      <c r="CN2846" t="s">
        <v>3</v>
      </c>
      <c r="CO2846">
        <v>0</v>
      </c>
      <c r="CP2846">
        <f t="shared" si="2282"/>
        <v>0</v>
      </c>
      <c r="CQ2846">
        <f t="shared" si="2283"/>
        <v>2679.67</v>
      </c>
      <c r="CR2846">
        <f t="shared" si="2303"/>
        <v>0</v>
      </c>
      <c r="CS2846">
        <f t="shared" si="2284"/>
        <v>0</v>
      </c>
      <c r="CT2846">
        <f t="shared" si="2285"/>
        <v>0</v>
      </c>
      <c r="CU2846">
        <f t="shared" si="2286"/>
        <v>0</v>
      </c>
      <c r="CV2846">
        <f t="shared" si="2287"/>
        <v>0</v>
      </c>
      <c r="CW2846">
        <f t="shared" si="2288"/>
        <v>0</v>
      </c>
      <c r="CX2846">
        <f t="shared" si="2289"/>
        <v>0</v>
      </c>
      <c r="CY2846">
        <f t="shared" si="2290"/>
        <v>0</v>
      </c>
      <c r="CZ2846">
        <f t="shared" si="2291"/>
        <v>0</v>
      </c>
      <c r="DC2846" t="s">
        <v>3</v>
      </c>
      <c r="DD2846" t="s">
        <v>3</v>
      </c>
      <c r="DE2846" t="s">
        <v>3</v>
      </c>
      <c r="DF2846" t="s">
        <v>3</v>
      </c>
      <c r="DG2846" t="s">
        <v>3</v>
      </c>
      <c r="DH2846" t="s">
        <v>3</v>
      </c>
      <c r="DI2846" t="s">
        <v>3</v>
      </c>
      <c r="DJ2846" t="s">
        <v>3</v>
      </c>
      <c r="DK2846" t="s">
        <v>3</v>
      </c>
      <c r="DL2846" t="s">
        <v>3</v>
      </c>
      <c r="DM2846" t="s">
        <v>3</v>
      </c>
      <c r="DN2846">
        <v>0</v>
      </c>
      <c r="DO2846">
        <v>0</v>
      </c>
      <c r="DP2846">
        <v>1</v>
      </c>
      <c r="DQ2846">
        <v>1</v>
      </c>
      <c r="DU2846">
        <v>1009</v>
      </c>
      <c r="DV2846" t="s">
        <v>27</v>
      </c>
      <c r="DW2846" t="s">
        <v>27</v>
      </c>
      <c r="DX2846">
        <v>1000</v>
      </c>
      <c r="EE2846">
        <v>51482689</v>
      </c>
      <c r="EF2846">
        <v>1</v>
      </c>
      <c r="EG2846" t="s">
        <v>21</v>
      </c>
      <c r="EH2846">
        <v>0</v>
      </c>
      <c r="EI2846" t="s">
        <v>3</v>
      </c>
      <c r="EJ2846">
        <v>4</v>
      </c>
      <c r="EK2846">
        <v>0</v>
      </c>
      <c r="EL2846" t="s">
        <v>22</v>
      </c>
      <c r="EM2846" t="s">
        <v>23</v>
      </c>
      <c r="EO2846" t="s">
        <v>3</v>
      </c>
      <c r="EQ2846">
        <v>0</v>
      </c>
      <c r="ER2846">
        <v>2679.67</v>
      </c>
      <c r="ES2846">
        <v>2679.67</v>
      </c>
      <c r="ET2846">
        <v>0</v>
      </c>
      <c r="EU2846">
        <v>0</v>
      </c>
      <c r="EV2846">
        <v>0</v>
      </c>
      <c r="EW2846">
        <v>0</v>
      </c>
      <c r="EX2846">
        <v>0</v>
      </c>
      <c r="FQ2846">
        <v>0</v>
      </c>
      <c r="FR2846">
        <f t="shared" si="2292"/>
        <v>0</v>
      </c>
      <c r="FS2846">
        <v>0</v>
      </c>
      <c r="FX2846">
        <v>70</v>
      </c>
      <c r="FY2846">
        <v>10</v>
      </c>
      <c r="GA2846" t="s">
        <v>3</v>
      </c>
      <c r="GD2846">
        <v>0</v>
      </c>
      <c r="GF2846">
        <v>828582171</v>
      </c>
      <c r="GG2846">
        <v>2</v>
      </c>
      <c r="GH2846">
        <v>1</v>
      </c>
      <c r="GI2846">
        <v>-2</v>
      </c>
      <c r="GJ2846">
        <v>0</v>
      </c>
      <c r="GK2846">
        <f>ROUND(R2846*(R12)/100,2)</f>
        <v>0</v>
      </c>
      <c r="GL2846">
        <f t="shared" si="2293"/>
        <v>0</v>
      </c>
      <c r="GM2846">
        <f t="shared" si="2304"/>
        <v>0</v>
      </c>
      <c r="GN2846">
        <f t="shared" si="2305"/>
        <v>0</v>
      </c>
      <c r="GO2846">
        <f t="shared" si="2306"/>
        <v>0</v>
      </c>
      <c r="GP2846">
        <f t="shared" si="2307"/>
        <v>0</v>
      </c>
      <c r="GR2846">
        <v>0</v>
      </c>
      <c r="GS2846">
        <v>3</v>
      </c>
      <c r="GT2846">
        <v>0</v>
      </c>
      <c r="GU2846" t="s">
        <v>3</v>
      </c>
      <c r="GV2846">
        <f t="shared" si="2294"/>
        <v>0</v>
      </c>
      <c r="GW2846">
        <v>1</v>
      </c>
      <c r="GX2846">
        <f t="shared" si="2295"/>
        <v>0</v>
      </c>
      <c r="HA2846">
        <v>0</v>
      </c>
      <c r="HB2846">
        <v>0</v>
      </c>
      <c r="HC2846">
        <f t="shared" si="2296"/>
        <v>0</v>
      </c>
      <c r="HE2846" t="s">
        <v>3</v>
      </c>
      <c r="HF2846" t="s">
        <v>3</v>
      </c>
      <c r="IK2846">
        <f t="shared" si="2297"/>
        <v>0</v>
      </c>
    </row>
    <row r="2847" spans="1:245" x14ac:dyDescent="0.2">
      <c r="A2847">
        <v>18</v>
      </c>
      <c r="B2847">
        <v>1</v>
      </c>
      <c r="C2847">
        <v>968</v>
      </c>
      <c r="E2847" t="s">
        <v>498</v>
      </c>
      <c r="F2847" t="s">
        <v>415</v>
      </c>
      <c r="G2847" t="s">
        <v>416</v>
      </c>
      <c r="H2847" t="s">
        <v>27</v>
      </c>
      <c r="I2847">
        <f>I2845*J2847</f>
        <v>0</v>
      </c>
      <c r="J2847">
        <v>-10.7</v>
      </c>
      <c r="O2847">
        <f t="shared" si="2265"/>
        <v>0</v>
      </c>
      <c r="P2847">
        <f t="shared" si="2266"/>
        <v>0</v>
      </c>
      <c r="Q2847">
        <f t="shared" si="2267"/>
        <v>0</v>
      </c>
      <c r="R2847">
        <f t="shared" si="2268"/>
        <v>0</v>
      </c>
      <c r="S2847">
        <f t="shared" si="2269"/>
        <v>0</v>
      </c>
      <c r="T2847">
        <f t="shared" si="2270"/>
        <v>0</v>
      </c>
      <c r="U2847">
        <f t="shared" si="2271"/>
        <v>0</v>
      </c>
      <c r="V2847">
        <f t="shared" si="2272"/>
        <v>0</v>
      </c>
      <c r="W2847">
        <f t="shared" si="2273"/>
        <v>0</v>
      </c>
      <c r="X2847">
        <f t="shared" si="2274"/>
        <v>0</v>
      </c>
      <c r="Y2847">
        <f t="shared" si="2275"/>
        <v>0</v>
      </c>
      <c r="AA2847">
        <v>52421674</v>
      </c>
      <c r="AB2847">
        <f t="shared" si="2276"/>
        <v>2679.67</v>
      </c>
      <c r="AC2847">
        <f t="shared" si="2277"/>
        <v>2679.67</v>
      </c>
      <c r="AD2847">
        <f t="shared" si="2300"/>
        <v>0</v>
      </c>
      <c r="AE2847">
        <f t="shared" si="2301"/>
        <v>0</v>
      </c>
      <c r="AF2847">
        <f t="shared" si="2298"/>
        <v>0</v>
      </c>
      <c r="AG2847">
        <f t="shared" si="2279"/>
        <v>0</v>
      </c>
      <c r="AH2847">
        <f t="shared" si="2299"/>
        <v>0</v>
      </c>
      <c r="AI2847">
        <f t="shared" si="2302"/>
        <v>0</v>
      </c>
      <c r="AJ2847">
        <f t="shared" si="2281"/>
        <v>0</v>
      </c>
      <c r="AK2847">
        <v>2679.67</v>
      </c>
      <c r="AL2847">
        <v>2679.67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70</v>
      </c>
      <c r="AU2847">
        <v>10</v>
      </c>
      <c r="AV2847">
        <v>1</v>
      </c>
      <c r="AW2847">
        <v>1</v>
      </c>
      <c r="AZ2847">
        <v>1</v>
      </c>
      <c r="BA2847">
        <v>1</v>
      </c>
      <c r="BB2847">
        <v>1</v>
      </c>
      <c r="BC2847">
        <v>1</v>
      </c>
      <c r="BD2847" t="s">
        <v>3</v>
      </c>
      <c r="BE2847" t="s">
        <v>3</v>
      </c>
      <c r="BF2847" t="s">
        <v>3</v>
      </c>
      <c r="BG2847" t="s">
        <v>3</v>
      </c>
      <c r="BH2847">
        <v>3</v>
      </c>
      <c r="BI2847">
        <v>4</v>
      </c>
      <c r="BJ2847" t="s">
        <v>417</v>
      </c>
      <c r="BM2847">
        <v>0</v>
      </c>
      <c r="BN2847">
        <v>0</v>
      </c>
      <c r="BO2847" t="s">
        <v>3</v>
      </c>
      <c r="BP2847">
        <v>0</v>
      </c>
      <c r="BQ2847">
        <v>1</v>
      </c>
      <c r="BR2847">
        <v>1</v>
      </c>
      <c r="BS2847">
        <v>1</v>
      </c>
      <c r="BT2847">
        <v>1</v>
      </c>
      <c r="BU2847">
        <v>1</v>
      </c>
      <c r="BV2847">
        <v>1</v>
      </c>
      <c r="BW2847">
        <v>1</v>
      </c>
      <c r="BX2847">
        <v>1</v>
      </c>
      <c r="BY2847" t="s">
        <v>3</v>
      </c>
      <c r="BZ2847">
        <v>70</v>
      </c>
      <c r="CA2847">
        <v>10</v>
      </c>
      <c r="CE2847">
        <v>0</v>
      </c>
      <c r="CF2847">
        <v>0</v>
      </c>
      <c r="CG2847">
        <v>0</v>
      </c>
      <c r="CM2847">
        <v>0</v>
      </c>
      <c r="CN2847" t="s">
        <v>3</v>
      </c>
      <c r="CO2847">
        <v>0</v>
      </c>
      <c r="CP2847">
        <f t="shared" si="2282"/>
        <v>0</v>
      </c>
      <c r="CQ2847">
        <f t="shared" si="2283"/>
        <v>2679.67</v>
      </c>
      <c r="CR2847">
        <f t="shared" si="2303"/>
        <v>0</v>
      </c>
      <c r="CS2847">
        <f t="shared" si="2284"/>
        <v>0</v>
      </c>
      <c r="CT2847">
        <f t="shared" si="2285"/>
        <v>0</v>
      </c>
      <c r="CU2847">
        <f t="shared" si="2286"/>
        <v>0</v>
      </c>
      <c r="CV2847">
        <f t="shared" si="2287"/>
        <v>0</v>
      </c>
      <c r="CW2847">
        <f t="shared" si="2288"/>
        <v>0</v>
      </c>
      <c r="CX2847">
        <f t="shared" si="2289"/>
        <v>0</v>
      </c>
      <c r="CY2847">
        <f t="shared" si="2290"/>
        <v>0</v>
      </c>
      <c r="CZ2847">
        <f t="shared" si="2291"/>
        <v>0</v>
      </c>
      <c r="DC2847" t="s">
        <v>3</v>
      </c>
      <c r="DD2847" t="s">
        <v>3</v>
      </c>
      <c r="DE2847" t="s">
        <v>3</v>
      </c>
      <c r="DF2847" t="s">
        <v>3</v>
      </c>
      <c r="DG2847" t="s">
        <v>3</v>
      </c>
      <c r="DH2847" t="s">
        <v>3</v>
      </c>
      <c r="DI2847" t="s">
        <v>3</v>
      </c>
      <c r="DJ2847" t="s">
        <v>3</v>
      </c>
      <c r="DK2847" t="s">
        <v>3</v>
      </c>
      <c r="DL2847" t="s">
        <v>3</v>
      </c>
      <c r="DM2847" t="s">
        <v>3</v>
      </c>
      <c r="DN2847">
        <v>0</v>
      </c>
      <c r="DO2847">
        <v>0</v>
      </c>
      <c r="DP2847">
        <v>1</v>
      </c>
      <c r="DQ2847">
        <v>1</v>
      </c>
      <c r="DU2847">
        <v>1009</v>
      </c>
      <c r="DV2847" t="s">
        <v>27</v>
      </c>
      <c r="DW2847" t="s">
        <v>27</v>
      </c>
      <c r="DX2847">
        <v>1000</v>
      </c>
      <c r="EE2847">
        <v>51482689</v>
      </c>
      <c r="EF2847">
        <v>1</v>
      </c>
      <c r="EG2847" t="s">
        <v>21</v>
      </c>
      <c r="EH2847">
        <v>0</v>
      </c>
      <c r="EI2847" t="s">
        <v>3</v>
      </c>
      <c r="EJ2847">
        <v>4</v>
      </c>
      <c r="EK2847">
        <v>0</v>
      </c>
      <c r="EL2847" t="s">
        <v>22</v>
      </c>
      <c r="EM2847" t="s">
        <v>23</v>
      </c>
      <c r="EO2847" t="s">
        <v>3</v>
      </c>
      <c r="EQ2847">
        <v>32768</v>
      </c>
      <c r="ER2847">
        <v>2679.67</v>
      </c>
      <c r="ES2847">
        <v>2679.67</v>
      </c>
      <c r="ET2847">
        <v>0</v>
      </c>
      <c r="EU2847">
        <v>0</v>
      </c>
      <c r="EV2847">
        <v>0</v>
      </c>
      <c r="EW2847">
        <v>0</v>
      </c>
      <c r="EX2847">
        <v>0</v>
      </c>
      <c r="FQ2847">
        <v>0</v>
      </c>
      <c r="FR2847">
        <f t="shared" si="2292"/>
        <v>0</v>
      </c>
      <c r="FS2847">
        <v>0</v>
      </c>
      <c r="FX2847">
        <v>70</v>
      </c>
      <c r="FY2847">
        <v>10</v>
      </c>
      <c r="GA2847" t="s">
        <v>3</v>
      </c>
      <c r="GD2847">
        <v>0</v>
      </c>
      <c r="GF2847">
        <v>828582171</v>
      </c>
      <c r="GG2847">
        <v>2</v>
      </c>
      <c r="GH2847">
        <v>1</v>
      </c>
      <c r="GI2847">
        <v>-2</v>
      </c>
      <c r="GJ2847">
        <v>0</v>
      </c>
      <c r="GK2847">
        <f>ROUND(R2847*(R12)/100,2)</f>
        <v>0</v>
      </c>
      <c r="GL2847">
        <f t="shared" si="2293"/>
        <v>0</v>
      </c>
      <c r="GM2847">
        <f t="shared" si="2304"/>
        <v>0</v>
      </c>
      <c r="GN2847">
        <f t="shared" si="2305"/>
        <v>0</v>
      </c>
      <c r="GO2847">
        <f t="shared" si="2306"/>
        <v>0</v>
      </c>
      <c r="GP2847">
        <f t="shared" si="2307"/>
        <v>0</v>
      </c>
      <c r="GR2847">
        <v>0</v>
      </c>
      <c r="GS2847">
        <v>3</v>
      </c>
      <c r="GT2847">
        <v>0</v>
      </c>
      <c r="GU2847" t="s">
        <v>3</v>
      </c>
      <c r="GV2847">
        <f t="shared" si="2294"/>
        <v>0</v>
      </c>
      <c r="GW2847">
        <v>1</v>
      </c>
      <c r="GX2847">
        <f t="shared" si="2295"/>
        <v>0</v>
      </c>
      <c r="HA2847">
        <v>0</v>
      </c>
      <c r="HB2847">
        <v>0</v>
      </c>
      <c r="HC2847">
        <f t="shared" si="2296"/>
        <v>0</v>
      </c>
      <c r="HE2847" t="s">
        <v>3</v>
      </c>
      <c r="HF2847" t="s">
        <v>3</v>
      </c>
      <c r="IK2847">
        <f t="shared" si="2297"/>
        <v>0</v>
      </c>
    </row>
    <row r="2848" spans="1:245" x14ac:dyDescent="0.2">
      <c r="A2848">
        <v>17</v>
      </c>
      <c r="B2848">
        <v>1</v>
      </c>
      <c r="C2848">
        <f>ROW(SmtRes!A972)</f>
        <v>972</v>
      </c>
      <c r="D2848">
        <f>ROW(EtalonRes!A938)</f>
        <v>938</v>
      </c>
      <c r="E2848" t="s">
        <v>154</v>
      </c>
      <c r="F2848" t="s">
        <v>436</v>
      </c>
      <c r="G2848" t="s">
        <v>437</v>
      </c>
      <c r="H2848" t="s">
        <v>70</v>
      </c>
      <c r="I2848">
        <v>0</v>
      </c>
      <c r="J2848">
        <v>0</v>
      </c>
      <c r="O2848">
        <f t="shared" si="2265"/>
        <v>0</v>
      </c>
      <c r="P2848">
        <f t="shared" si="2266"/>
        <v>0</v>
      </c>
      <c r="Q2848">
        <f t="shared" si="2267"/>
        <v>0</v>
      </c>
      <c r="R2848">
        <f t="shared" si="2268"/>
        <v>0</v>
      </c>
      <c r="S2848">
        <f t="shared" si="2269"/>
        <v>0</v>
      </c>
      <c r="T2848">
        <f t="shared" si="2270"/>
        <v>0</v>
      </c>
      <c r="U2848">
        <f t="shared" si="2271"/>
        <v>0</v>
      </c>
      <c r="V2848">
        <f t="shared" si="2272"/>
        <v>0</v>
      </c>
      <c r="W2848">
        <f t="shared" si="2273"/>
        <v>0</v>
      </c>
      <c r="X2848">
        <f t="shared" si="2274"/>
        <v>0</v>
      </c>
      <c r="Y2848">
        <f t="shared" si="2275"/>
        <v>0</v>
      </c>
      <c r="AA2848">
        <v>52421674</v>
      </c>
      <c r="AB2848">
        <f t="shared" si="2276"/>
        <v>723.21</v>
      </c>
      <c r="AC2848">
        <f t="shared" si="2277"/>
        <v>540.54</v>
      </c>
      <c r="AD2848">
        <f t="shared" si="2300"/>
        <v>12.86</v>
      </c>
      <c r="AE2848">
        <f t="shared" si="2301"/>
        <v>6.15</v>
      </c>
      <c r="AF2848">
        <f t="shared" si="2298"/>
        <v>169.81</v>
      </c>
      <c r="AG2848">
        <f t="shared" si="2279"/>
        <v>0</v>
      </c>
      <c r="AH2848">
        <f t="shared" si="2299"/>
        <v>0.75</v>
      </c>
      <c r="AI2848">
        <f t="shared" si="2302"/>
        <v>0</v>
      </c>
      <c r="AJ2848">
        <f t="shared" si="2281"/>
        <v>0</v>
      </c>
      <c r="AK2848">
        <v>723.21</v>
      </c>
      <c r="AL2848">
        <v>540.54</v>
      </c>
      <c r="AM2848">
        <v>12.86</v>
      </c>
      <c r="AN2848">
        <v>6.15</v>
      </c>
      <c r="AO2848">
        <v>169.81</v>
      </c>
      <c r="AP2848">
        <v>0</v>
      </c>
      <c r="AQ2848">
        <v>0.75</v>
      </c>
      <c r="AR2848">
        <v>0</v>
      </c>
      <c r="AS2848">
        <v>0</v>
      </c>
      <c r="AT2848">
        <v>70</v>
      </c>
      <c r="AU2848">
        <v>10</v>
      </c>
      <c r="AV2848">
        <v>1</v>
      </c>
      <c r="AW2848">
        <v>1</v>
      </c>
      <c r="AZ2848">
        <v>1</v>
      </c>
      <c r="BA2848">
        <v>1</v>
      </c>
      <c r="BB2848">
        <v>1</v>
      </c>
      <c r="BC2848">
        <v>1</v>
      </c>
      <c r="BD2848" t="s">
        <v>3</v>
      </c>
      <c r="BE2848" t="s">
        <v>3</v>
      </c>
      <c r="BF2848" t="s">
        <v>3</v>
      </c>
      <c r="BG2848" t="s">
        <v>3</v>
      </c>
      <c r="BH2848">
        <v>0</v>
      </c>
      <c r="BI2848">
        <v>4</v>
      </c>
      <c r="BJ2848" t="s">
        <v>438</v>
      </c>
      <c r="BM2848">
        <v>0</v>
      </c>
      <c r="BN2848">
        <v>0</v>
      </c>
      <c r="BO2848" t="s">
        <v>3</v>
      </c>
      <c r="BP2848">
        <v>0</v>
      </c>
      <c r="BQ2848">
        <v>1</v>
      </c>
      <c r="BR2848">
        <v>0</v>
      </c>
      <c r="BS2848">
        <v>1</v>
      </c>
      <c r="BT2848">
        <v>1</v>
      </c>
      <c r="BU2848">
        <v>1</v>
      </c>
      <c r="BV2848">
        <v>1</v>
      </c>
      <c r="BW2848">
        <v>1</v>
      </c>
      <c r="BX2848">
        <v>1</v>
      </c>
      <c r="BY2848" t="s">
        <v>3</v>
      </c>
      <c r="BZ2848">
        <v>70</v>
      </c>
      <c r="CA2848">
        <v>10</v>
      </c>
      <c r="CE2848">
        <v>0</v>
      </c>
      <c r="CF2848">
        <v>0</v>
      </c>
      <c r="CG2848">
        <v>0</v>
      </c>
      <c r="CM2848">
        <v>0</v>
      </c>
      <c r="CN2848" t="s">
        <v>3</v>
      </c>
      <c r="CO2848">
        <v>0</v>
      </c>
      <c r="CP2848">
        <f t="shared" si="2282"/>
        <v>0</v>
      </c>
      <c r="CQ2848">
        <f t="shared" si="2283"/>
        <v>540.54</v>
      </c>
      <c r="CR2848">
        <f t="shared" si="2303"/>
        <v>12.86</v>
      </c>
      <c r="CS2848">
        <f t="shared" si="2284"/>
        <v>6.15</v>
      </c>
      <c r="CT2848">
        <f t="shared" si="2285"/>
        <v>169.81</v>
      </c>
      <c r="CU2848">
        <f t="shared" si="2286"/>
        <v>0</v>
      </c>
      <c r="CV2848">
        <f t="shared" si="2287"/>
        <v>0.75</v>
      </c>
      <c r="CW2848">
        <f t="shared" si="2288"/>
        <v>0</v>
      </c>
      <c r="CX2848">
        <f t="shared" si="2289"/>
        <v>0</v>
      </c>
      <c r="CY2848">
        <f t="shared" si="2290"/>
        <v>0</v>
      </c>
      <c r="CZ2848">
        <f t="shared" si="2291"/>
        <v>0</v>
      </c>
      <c r="DC2848" t="s">
        <v>3</v>
      </c>
      <c r="DD2848" t="s">
        <v>3</v>
      </c>
      <c r="DE2848" t="s">
        <v>3</v>
      </c>
      <c r="DF2848" t="s">
        <v>3</v>
      </c>
      <c r="DG2848" t="s">
        <v>3</v>
      </c>
      <c r="DH2848" t="s">
        <v>3</v>
      </c>
      <c r="DI2848" t="s">
        <v>3</v>
      </c>
      <c r="DJ2848" t="s">
        <v>3</v>
      </c>
      <c r="DK2848" t="s">
        <v>3</v>
      </c>
      <c r="DL2848" t="s">
        <v>3</v>
      </c>
      <c r="DM2848" t="s">
        <v>3</v>
      </c>
      <c r="DN2848">
        <v>0</v>
      </c>
      <c r="DO2848">
        <v>0</v>
      </c>
      <c r="DP2848">
        <v>1</v>
      </c>
      <c r="DQ2848">
        <v>1</v>
      </c>
      <c r="DU2848">
        <v>1005</v>
      </c>
      <c r="DV2848" t="s">
        <v>70</v>
      </c>
      <c r="DW2848" t="s">
        <v>70</v>
      </c>
      <c r="DX2848">
        <v>100</v>
      </c>
      <c r="EE2848">
        <v>51482689</v>
      </c>
      <c r="EF2848">
        <v>1</v>
      </c>
      <c r="EG2848" t="s">
        <v>21</v>
      </c>
      <c r="EH2848">
        <v>0</v>
      </c>
      <c r="EI2848" t="s">
        <v>3</v>
      </c>
      <c r="EJ2848">
        <v>4</v>
      </c>
      <c r="EK2848">
        <v>0</v>
      </c>
      <c r="EL2848" t="s">
        <v>22</v>
      </c>
      <c r="EM2848" t="s">
        <v>23</v>
      </c>
      <c r="EO2848" t="s">
        <v>3</v>
      </c>
      <c r="EQ2848">
        <v>0</v>
      </c>
      <c r="ER2848">
        <v>723.21</v>
      </c>
      <c r="ES2848">
        <v>540.54</v>
      </c>
      <c r="ET2848">
        <v>12.86</v>
      </c>
      <c r="EU2848">
        <v>6.15</v>
      </c>
      <c r="EV2848">
        <v>169.81</v>
      </c>
      <c r="EW2848">
        <v>0.75</v>
      </c>
      <c r="EX2848">
        <v>0</v>
      </c>
      <c r="EY2848">
        <v>0</v>
      </c>
      <c r="FQ2848">
        <v>0</v>
      </c>
      <c r="FR2848">
        <f t="shared" si="2292"/>
        <v>0</v>
      </c>
      <c r="FS2848">
        <v>0</v>
      </c>
      <c r="FX2848">
        <v>70</v>
      </c>
      <c r="FY2848">
        <v>10</v>
      </c>
      <c r="GA2848" t="s">
        <v>3</v>
      </c>
      <c r="GD2848">
        <v>0</v>
      </c>
      <c r="GF2848">
        <v>-225014888</v>
      </c>
      <c r="GG2848">
        <v>2</v>
      </c>
      <c r="GH2848">
        <v>1</v>
      </c>
      <c r="GI2848">
        <v>-2</v>
      </c>
      <c r="GJ2848">
        <v>0</v>
      </c>
      <c r="GK2848">
        <f>ROUND(R2848*(R12)/100,2)</f>
        <v>0</v>
      </c>
      <c r="GL2848">
        <f t="shared" si="2293"/>
        <v>0</v>
      </c>
      <c r="GM2848">
        <f t="shared" si="2304"/>
        <v>0</v>
      </c>
      <c r="GN2848">
        <f t="shared" si="2305"/>
        <v>0</v>
      </c>
      <c r="GO2848">
        <f t="shared" si="2306"/>
        <v>0</v>
      </c>
      <c r="GP2848">
        <f t="shared" si="2307"/>
        <v>0</v>
      </c>
      <c r="GR2848">
        <v>0</v>
      </c>
      <c r="GS2848">
        <v>3</v>
      </c>
      <c r="GT2848">
        <v>0</v>
      </c>
      <c r="GU2848" t="s">
        <v>3</v>
      </c>
      <c r="GV2848">
        <f t="shared" si="2294"/>
        <v>0</v>
      </c>
      <c r="GW2848">
        <v>1</v>
      </c>
      <c r="GX2848">
        <f t="shared" si="2295"/>
        <v>0</v>
      </c>
      <c r="HA2848">
        <v>0</v>
      </c>
      <c r="HB2848">
        <v>0</v>
      </c>
      <c r="HC2848">
        <f t="shared" si="2296"/>
        <v>0</v>
      </c>
      <c r="HE2848" t="s">
        <v>3</v>
      </c>
      <c r="HF2848" t="s">
        <v>3</v>
      </c>
      <c r="IK2848">
        <f t="shared" si="2297"/>
        <v>0</v>
      </c>
    </row>
    <row r="2849" spans="1:245" x14ac:dyDescent="0.2">
      <c r="A2849">
        <v>17</v>
      </c>
      <c r="B2849">
        <v>1</v>
      </c>
      <c r="C2849">
        <f>ROW(SmtRes!A977)</f>
        <v>977</v>
      </c>
      <c r="D2849">
        <f>ROW(EtalonRes!A942)</f>
        <v>942</v>
      </c>
      <c r="E2849" t="s">
        <v>155</v>
      </c>
      <c r="F2849" t="s">
        <v>68</v>
      </c>
      <c r="G2849" t="s">
        <v>419</v>
      </c>
      <c r="H2849" t="s">
        <v>70</v>
      </c>
      <c r="I2849">
        <v>0</v>
      </c>
      <c r="J2849">
        <v>0</v>
      </c>
      <c r="O2849">
        <f t="shared" si="2265"/>
        <v>0</v>
      </c>
      <c r="P2849">
        <f t="shared" si="2266"/>
        <v>0</v>
      </c>
      <c r="Q2849">
        <f t="shared" si="2267"/>
        <v>0</v>
      </c>
      <c r="R2849">
        <f t="shared" si="2268"/>
        <v>0</v>
      </c>
      <c r="S2849">
        <f t="shared" si="2269"/>
        <v>0</v>
      </c>
      <c r="T2849">
        <f t="shared" si="2270"/>
        <v>0</v>
      </c>
      <c r="U2849">
        <f t="shared" si="2271"/>
        <v>0</v>
      </c>
      <c r="V2849">
        <f t="shared" si="2272"/>
        <v>0</v>
      </c>
      <c r="W2849">
        <f t="shared" si="2273"/>
        <v>0</v>
      </c>
      <c r="X2849">
        <f t="shared" si="2274"/>
        <v>0</v>
      </c>
      <c r="Y2849">
        <f t="shared" si="2275"/>
        <v>0</v>
      </c>
      <c r="AA2849">
        <v>52421674</v>
      </c>
      <c r="AB2849">
        <f t="shared" si="2276"/>
        <v>23966.9</v>
      </c>
      <c r="AC2849">
        <f t="shared" si="2277"/>
        <v>20488.849999999999</v>
      </c>
      <c r="AD2849">
        <f t="shared" si="2300"/>
        <v>1123.06</v>
      </c>
      <c r="AE2849">
        <f t="shared" si="2301"/>
        <v>471.72</v>
      </c>
      <c r="AF2849">
        <f t="shared" si="2298"/>
        <v>2354.9899999999998</v>
      </c>
      <c r="AG2849">
        <f t="shared" si="2279"/>
        <v>0</v>
      </c>
      <c r="AH2849">
        <f t="shared" si="2299"/>
        <v>10.3</v>
      </c>
      <c r="AI2849">
        <f t="shared" si="2302"/>
        <v>0</v>
      </c>
      <c r="AJ2849">
        <f t="shared" si="2281"/>
        <v>0</v>
      </c>
      <c r="AK2849">
        <v>23966.9</v>
      </c>
      <c r="AL2849">
        <v>20488.849999999999</v>
      </c>
      <c r="AM2849">
        <v>1123.06</v>
      </c>
      <c r="AN2849">
        <v>471.72</v>
      </c>
      <c r="AO2849">
        <v>2354.9899999999998</v>
      </c>
      <c r="AP2849">
        <v>0</v>
      </c>
      <c r="AQ2849">
        <v>10.3</v>
      </c>
      <c r="AR2849">
        <v>0</v>
      </c>
      <c r="AS2849">
        <v>0</v>
      </c>
      <c r="AT2849">
        <v>70</v>
      </c>
      <c r="AU2849">
        <v>10</v>
      </c>
      <c r="AV2849">
        <v>1</v>
      </c>
      <c r="AW2849">
        <v>1</v>
      </c>
      <c r="AZ2849">
        <v>1</v>
      </c>
      <c r="BA2849">
        <v>1</v>
      </c>
      <c r="BB2849">
        <v>1</v>
      </c>
      <c r="BC2849">
        <v>1</v>
      </c>
      <c r="BD2849" t="s">
        <v>3</v>
      </c>
      <c r="BE2849" t="s">
        <v>3</v>
      </c>
      <c r="BF2849" t="s">
        <v>3</v>
      </c>
      <c r="BG2849" t="s">
        <v>3</v>
      </c>
      <c r="BH2849">
        <v>0</v>
      </c>
      <c r="BI2849">
        <v>4</v>
      </c>
      <c r="BJ2849" t="s">
        <v>71</v>
      </c>
      <c r="BM2849">
        <v>0</v>
      </c>
      <c r="BN2849">
        <v>0</v>
      </c>
      <c r="BO2849" t="s">
        <v>3</v>
      </c>
      <c r="BP2849">
        <v>0</v>
      </c>
      <c r="BQ2849">
        <v>1</v>
      </c>
      <c r="BR2849">
        <v>0</v>
      </c>
      <c r="BS2849">
        <v>1</v>
      </c>
      <c r="BT2849">
        <v>1</v>
      </c>
      <c r="BU2849">
        <v>1</v>
      </c>
      <c r="BV2849">
        <v>1</v>
      </c>
      <c r="BW2849">
        <v>1</v>
      </c>
      <c r="BX2849">
        <v>1</v>
      </c>
      <c r="BY2849" t="s">
        <v>3</v>
      </c>
      <c r="BZ2849">
        <v>70</v>
      </c>
      <c r="CA2849">
        <v>10</v>
      </c>
      <c r="CE2849">
        <v>0</v>
      </c>
      <c r="CF2849">
        <v>0</v>
      </c>
      <c r="CG2849">
        <v>0</v>
      </c>
      <c r="CM2849">
        <v>0</v>
      </c>
      <c r="CN2849" t="s">
        <v>3</v>
      </c>
      <c r="CO2849">
        <v>0</v>
      </c>
      <c r="CP2849">
        <f t="shared" si="2282"/>
        <v>0</v>
      </c>
      <c r="CQ2849">
        <f t="shared" si="2283"/>
        <v>20488.849999999999</v>
      </c>
      <c r="CR2849">
        <f t="shared" si="2303"/>
        <v>1123.06</v>
      </c>
      <c r="CS2849">
        <f t="shared" si="2284"/>
        <v>471.72</v>
      </c>
      <c r="CT2849">
        <f t="shared" si="2285"/>
        <v>2354.9899999999998</v>
      </c>
      <c r="CU2849">
        <f t="shared" si="2286"/>
        <v>0</v>
      </c>
      <c r="CV2849">
        <f t="shared" si="2287"/>
        <v>10.3</v>
      </c>
      <c r="CW2849">
        <f t="shared" si="2288"/>
        <v>0</v>
      </c>
      <c r="CX2849">
        <f t="shared" si="2289"/>
        <v>0</v>
      </c>
      <c r="CY2849">
        <f t="shared" si="2290"/>
        <v>0</v>
      </c>
      <c r="CZ2849">
        <f t="shared" si="2291"/>
        <v>0</v>
      </c>
      <c r="DC2849" t="s">
        <v>3</v>
      </c>
      <c r="DD2849" t="s">
        <v>3</v>
      </c>
      <c r="DE2849" t="s">
        <v>3</v>
      </c>
      <c r="DF2849" t="s">
        <v>3</v>
      </c>
      <c r="DG2849" t="s">
        <v>3</v>
      </c>
      <c r="DH2849" t="s">
        <v>3</v>
      </c>
      <c r="DI2849" t="s">
        <v>3</v>
      </c>
      <c r="DJ2849" t="s">
        <v>3</v>
      </c>
      <c r="DK2849" t="s">
        <v>3</v>
      </c>
      <c r="DL2849" t="s">
        <v>3</v>
      </c>
      <c r="DM2849" t="s">
        <v>3</v>
      </c>
      <c r="DN2849">
        <v>0</v>
      </c>
      <c r="DO2849">
        <v>0</v>
      </c>
      <c r="DP2849">
        <v>1</v>
      </c>
      <c r="DQ2849">
        <v>1</v>
      </c>
      <c r="DU2849">
        <v>1005</v>
      </c>
      <c r="DV2849" t="s">
        <v>70</v>
      </c>
      <c r="DW2849" t="s">
        <v>70</v>
      </c>
      <c r="DX2849">
        <v>100</v>
      </c>
      <c r="EE2849">
        <v>51482689</v>
      </c>
      <c r="EF2849">
        <v>1</v>
      </c>
      <c r="EG2849" t="s">
        <v>21</v>
      </c>
      <c r="EH2849">
        <v>0</v>
      </c>
      <c r="EI2849" t="s">
        <v>3</v>
      </c>
      <c r="EJ2849">
        <v>4</v>
      </c>
      <c r="EK2849">
        <v>0</v>
      </c>
      <c r="EL2849" t="s">
        <v>22</v>
      </c>
      <c r="EM2849" t="s">
        <v>23</v>
      </c>
      <c r="EO2849" t="s">
        <v>3</v>
      </c>
      <c r="EQ2849">
        <v>0</v>
      </c>
      <c r="ER2849">
        <v>23966.9</v>
      </c>
      <c r="ES2849">
        <v>20488.849999999999</v>
      </c>
      <c r="ET2849">
        <v>1123.06</v>
      </c>
      <c r="EU2849">
        <v>471.72</v>
      </c>
      <c r="EV2849">
        <v>2354.9899999999998</v>
      </c>
      <c r="EW2849">
        <v>10.3</v>
      </c>
      <c r="EX2849">
        <v>0</v>
      </c>
      <c r="EY2849">
        <v>0</v>
      </c>
      <c r="FQ2849">
        <v>0</v>
      </c>
      <c r="FR2849">
        <f t="shared" si="2292"/>
        <v>0</v>
      </c>
      <c r="FS2849">
        <v>0</v>
      </c>
      <c r="FX2849">
        <v>70</v>
      </c>
      <c r="FY2849">
        <v>10</v>
      </c>
      <c r="GA2849" t="s">
        <v>3</v>
      </c>
      <c r="GD2849">
        <v>0</v>
      </c>
      <c r="GF2849">
        <v>-1278825473</v>
      </c>
      <c r="GG2849">
        <v>2</v>
      </c>
      <c r="GH2849">
        <v>1</v>
      </c>
      <c r="GI2849">
        <v>-2</v>
      </c>
      <c r="GJ2849">
        <v>0</v>
      </c>
      <c r="GK2849">
        <f>ROUND(R2849*(R12)/100,2)</f>
        <v>0</v>
      </c>
      <c r="GL2849">
        <f t="shared" si="2293"/>
        <v>0</v>
      </c>
      <c r="GM2849">
        <f t="shared" si="2304"/>
        <v>0</v>
      </c>
      <c r="GN2849">
        <f t="shared" si="2305"/>
        <v>0</v>
      </c>
      <c r="GO2849">
        <f t="shared" si="2306"/>
        <v>0</v>
      </c>
      <c r="GP2849">
        <f t="shared" si="2307"/>
        <v>0</v>
      </c>
      <c r="GR2849">
        <v>0</v>
      </c>
      <c r="GS2849">
        <v>3</v>
      </c>
      <c r="GT2849">
        <v>0</v>
      </c>
      <c r="GU2849" t="s">
        <v>3</v>
      </c>
      <c r="GV2849">
        <f t="shared" si="2294"/>
        <v>0</v>
      </c>
      <c r="GW2849">
        <v>1</v>
      </c>
      <c r="GX2849">
        <f t="shared" si="2295"/>
        <v>0</v>
      </c>
      <c r="HA2849">
        <v>0</v>
      </c>
      <c r="HB2849">
        <v>0</v>
      </c>
      <c r="HC2849">
        <f t="shared" si="2296"/>
        <v>0</v>
      </c>
      <c r="HE2849" t="s">
        <v>3</v>
      </c>
      <c r="HF2849" t="s">
        <v>3</v>
      </c>
      <c r="IK2849">
        <f t="shared" si="2297"/>
        <v>0</v>
      </c>
    </row>
    <row r="2850" spans="1:245" x14ac:dyDescent="0.2">
      <c r="A2850">
        <v>18</v>
      </c>
      <c r="B2850">
        <v>1</v>
      </c>
      <c r="C2850">
        <v>976</v>
      </c>
      <c r="E2850" t="s">
        <v>499</v>
      </c>
      <c r="F2850" t="s">
        <v>64</v>
      </c>
      <c r="G2850" t="s">
        <v>65</v>
      </c>
      <c r="H2850" t="s">
        <v>27</v>
      </c>
      <c r="I2850">
        <f>I2849*J2850</f>
        <v>0</v>
      </c>
      <c r="J2850">
        <v>-7.14</v>
      </c>
      <c r="O2850">
        <f t="shared" si="2265"/>
        <v>0</v>
      </c>
      <c r="P2850">
        <f t="shared" si="2266"/>
        <v>0</v>
      </c>
      <c r="Q2850">
        <f t="shared" si="2267"/>
        <v>0</v>
      </c>
      <c r="R2850">
        <f t="shared" si="2268"/>
        <v>0</v>
      </c>
      <c r="S2850">
        <f t="shared" si="2269"/>
        <v>0</v>
      </c>
      <c r="T2850">
        <f t="shared" si="2270"/>
        <v>0</v>
      </c>
      <c r="U2850">
        <f t="shared" si="2271"/>
        <v>0</v>
      </c>
      <c r="V2850">
        <f t="shared" si="2272"/>
        <v>0</v>
      </c>
      <c r="W2850">
        <f t="shared" si="2273"/>
        <v>0</v>
      </c>
      <c r="X2850">
        <f t="shared" si="2274"/>
        <v>0</v>
      </c>
      <c r="Y2850">
        <f t="shared" si="2275"/>
        <v>0</v>
      </c>
      <c r="AA2850">
        <v>52421674</v>
      </c>
      <c r="AB2850">
        <f t="shared" si="2276"/>
        <v>2652.04</v>
      </c>
      <c r="AC2850">
        <f t="shared" si="2277"/>
        <v>2652.04</v>
      </c>
      <c r="AD2850">
        <f t="shared" si="2300"/>
        <v>0</v>
      </c>
      <c r="AE2850">
        <f t="shared" si="2301"/>
        <v>0</v>
      </c>
      <c r="AF2850">
        <f t="shared" si="2298"/>
        <v>0</v>
      </c>
      <c r="AG2850">
        <f t="shared" si="2279"/>
        <v>0</v>
      </c>
      <c r="AH2850">
        <f t="shared" si="2299"/>
        <v>0</v>
      </c>
      <c r="AI2850">
        <f t="shared" si="2302"/>
        <v>0</v>
      </c>
      <c r="AJ2850">
        <f t="shared" si="2281"/>
        <v>0</v>
      </c>
      <c r="AK2850">
        <v>2652.04</v>
      </c>
      <c r="AL2850">
        <v>2652.04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70</v>
      </c>
      <c r="AU2850">
        <v>10</v>
      </c>
      <c r="AV2850">
        <v>1</v>
      </c>
      <c r="AW2850">
        <v>1</v>
      </c>
      <c r="AZ2850">
        <v>1</v>
      </c>
      <c r="BA2850">
        <v>1</v>
      </c>
      <c r="BB2850">
        <v>1</v>
      </c>
      <c r="BC2850">
        <v>1</v>
      </c>
      <c r="BD2850" t="s">
        <v>3</v>
      </c>
      <c r="BE2850" t="s">
        <v>3</v>
      </c>
      <c r="BF2850" t="s">
        <v>3</v>
      </c>
      <c r="BG2850" t="s">
        <v>3</v>
      </c>
      <c r="BH2850">
        <v>3</v>
      </c>
      <c r="BI2850">
        <v>4</v>
      </c>
      <c r="BJ2850" t="s">
        <v>66</v>
      </c>
      <c r="BM2850">
        <v>0</v>
      </c>
      <c r="BN2850">
        <v>0</v>
      </c>
      <c r="BO2850" t="s">
        <v>3</v>
      </c>
      <c r="BP2850">
        <v>0</v>
      </c>
      <c r="BQ2850">
        <v>1</v>
      </c>
      <c r="BR2850">
        <v>1</v>
      </c>
      <c r="BS2850">
        <v>1</v>
      </c>
      <c r="BT2850">
        <v>1</v>
      </c>
      <c r="BU2850">
        <v>1</v>
      </c>
      <c r="BV2850">
        <v>1</v>
      </c>
      <c r="BW2850">
        <v>1</v>
      </c>
      <c r="BX2850">
        <v>1</v>
      </c>
      <c r="BY2850" t="s">
        <v>3</v>
      </c>
      <c r="BZ2850">
        <v>70</v>
      </c>
      <c r="CA2850">
        <v>10</v>
      </c>
      <c r="CE2850">
        <v>0</v>
      </c>
      <c r="CF2850">
        <v>0</v>
      </c>
      <c r="CG2850">
        <v>0</v>
      </c>
      <c r="CM2850">
        <v>0</v>
      </c>
      <c r="CN2850" t="s">
        <v>3</v>
      </c>
      <c r="CO2850">
        <v>0</v>
      </c>
      <c r="CP2850">
        <f t="shared" si="2282"/>
        <v>0</v>
      </c>
      <c r="CQ2850">
        <f t="shared" si="2283"/>
        <v>2652.04</v>
      </c>
      <c r="CR2850">
        <f t="shared" si="2303"/>
        <v>0</v>
      </c>
      <c r="CS2850">
        <f t="shared" si="2284"/>
        <v>0</v>
      </c>
      <c r="CT2850">
        <f t="shared" si="2285"/>
        <v>0</v>
      </c>
      <c r="CU2850">
        <f t="shared" si="2286"/>
        <v>0</v>
      </c>
      <c r="CV2850">
        <f t="shared" si="2287"/>
        <v>0</v>
      </c>
      <c r="CW2850">
        <f t="shared" si="2288"/>
        <v>0</v>
      </c>
      <c r="CX2850">
        <f t="shared" si="2289"/>
        <v>0</v>
      </c>
      <c r="CY2850">
        <f t="shared" si="2290"/>
        <v>0</v>
      </c>
      <c r="CZ2850">
        <f t="shared" si="2291"/>
        <v>0</v>
      </c>
      <c r="DC2850" t="s">
        <v>3</v>
      </c>
      <c r="DD2850" t="s">
        <v>3</v>
      </c>
      <c r="DE2850" t="s">
        <v>3</v>
      </c>
      <c r="DF2850" t="s">
        <v>3</v>
      </c>
      <c r="DG2850" t="s">
        <v>3</v>
      </c>
      <c r="DH2850" t="s">
        <v>3</v>
      </c>
      <c r="DI2850" t="s">
        <v>3</v>
      </c>
      <c r="DJ2850" t="s">
        <v>3</v>
      </c>
      <c r="DK2850" t="s">
        <v>3</v>
      </c>
      <c r="DL2850" t="s">
        <v>3</v>
      </c>
      <c r="DM2850" t="s">
        <v>3</v>
      </c>
      <c r="DN2850">
        <v>0</v>
      </c>
      <c r="DO2850">
        <v>0</v>
      </c>
      <c r="DP2850">
        <v>1</v>
      </c>
      <c r="DQ2850">
        <v>1</v>
      </c>
      <c r="DU2850">
        <v>1009</v>
      </c>
      <c r="DV2850" t="s">
        <v>27</v>
      </c>
      <c r="DW2850" t="s">
        <v>27</v>
      </c>
      <c r="DX2850">
        <v>1000</v>
      </c>
      <c r="EE2850">
        <v>51482689</v>
      </c>
      <c r="EF2850">
        <v>1</v>
      </c>
      <c r="EG2850" t="s">
        <v>21</v>
      </c>
      <c r="EH2850">
        <v>0</v>
      </c>
      <c r="EI2850" t="s">
        <v>3</v>
      </c>
      <c r="EJ2850">
        <v>4</v>
      </c>
      <c r="EK2850">
        <v>0</v>
      </c>
      <c r="EL2850" t="s">
        <v>22</v>
      </c>
      <c r="EM2850" t="s">
        <v>23</v>
      </c>
      <c r="EO2850" t="s">
        <v>3</v>
      </c>
      <c r="EQ2850">
        <v>32768</v>
      </c>
      <c r="ER2850">
        <v>2652.04</v>
      </c>
      <c r="ES2850">
        <v>2652.04</v>
      </c>
      <c r="ET2850">
        <v>0</v>
      </c>
      <c r="EU2850">
        <v>0</v>
      </c>
      <c r="EV2850">
        <v>0</v>
      </c>
      <c r="EW2850">
        <v>0</v>
      </c>
      <c r="EX2850">
        <v>0</v>
      </c>
      <c r="FQ2850">
        <v>0</v>
      </c>
      <c r="FR2850">
        <f t="shared" si="2292"/>
        <v>0</v>
      </c>
      <c r="FS2850">
        <v>0</v>
      </c>
      <c r="FX2850">
        <v>70</v>
      </c>
      <c r="FY2850">
        <v>10</v>
      </c>
      <c r="GA2850" t="s">
        <v>3</v>
      </c>
      <c r="GD2850">
        <v>0</v>
      </c>
      <c r="GF2850">
        <v>-740831190</v>
      </c>
      <c r="GG2850">
        <v>2</v>
      </c>
      <c r="GH2850">
        <v>1</v>
      </c>
      <c r="GI2850">
        <v>-2</v>
      </c>
      <c r="GJ2850">
        <v>0</v>
      </c>
      <c r="GK2850">
        <f>ROUND(R2850*(R12)/100,2)</f>
        <v>0</v>
      </c>
      <c r="GL2850">
        <f t="shared" si="2293"/>
        <v>0</v>
      </c>
      <c r="GM2850">
        <f t="shared" si="2304"/>
        <v>0</v>
      </c>
      <c r="GN2850">
        <f t="shared" si="2305"/>
        <v>0</v>
      </c>
      <c r="GO2850">
        <f t="shared" si="2306"/>
        <v>0</v>
      </c>
      <c r="GP2850">
        <f t="shared" si="2307"/>
        <v>0</v>
      </c>
      <c r="GR2850">
        <v>0</v>
      </c>
      <c r="GS2850">
        <v>3</v>
      </c>
      <c r="GT2850">
        <v>0</v>
      </c>
      <c r="GU2850" t="s">
        <v>3</v>
      </c>
      <c r="GV2850">
        <f t="shared" si="2294"/>
        <v>0</v>
      </c>
      <c r="GW2850">
        <v>1</v>
      </c>
      <c r="GX2850">
        <f t="shared" si="2295"/>
        <v>0</v>
      </c>
      <c r="HA2850">
        <v>0</v>
      </c>
      <c r="HB2850">
        <v>0</v>
      </c>
      <c r="HC2850">
        <f t="shared" si="2296"/>
        <v>0</v>
      </c>
      <c r="HE2850" t="s">
        <v>3</v>
      </c>
      <c r="HF2850" t="s">
        <v>3</v>
      </c>
      <c r="IK2850">
        <f t="shared" si="2297"/>
        <v>0</v>
      </c>
    </row>
    <row r="2851" spans="1:245" x14ac:dyDescent="0.2">
      <c r="A2851">
        <v>18</v>
      </c>
      <c r="B2851">
        <v>1</v>
      </c>
      <c r="C2851">
        <v>977</v>
      </c>
      <c r="E2851" t="s">
        <v>500</v>
      </c>
      <c r="F2851" t="s">
        <v>64</v>
      </c>
      <c r="G2851" t="s">
        <v>65</v>
      </c>
      <c r="H2851" t="s">
        <v>27</v>
      </c>
      <c r="I2851">
        <f>I2849*J2851</f>
        <v>0</v>
      </c>
      <c r="J2851">
        <v>9.52</v>
      </c>
      <c r="O2851">
        <f t="shared" si="2265"/>
        <v>0</v>
      </c>
      <c r="P2851">
        <f t="shared" si="2266"/>
        <v>0</v>
      </c>
      <c r="Q2851">
        <f t="shared" si="2267"/>
        <v>0</v>
      </c>
      <c r="R2851">
        <f t="shared" si="2268"/>
        <v>0</v>
      </c>
      <c r="S2851">
        <f t="shared" si="2269"/>
        <v>0</v>
      </c>
      <c r="T2851">
        <f t="shared" si="2270"/>
        <v>0</v>
      </c>
      <c r="U2851">
        <f t="shared" si="2271"/>
        <v>0</v>
      </c>
      <c r="V2851">
        <f t="shared" si="2272"/>
        <v>0</v>
      </c>
      <c r="W2851">
        <f t="shared" si="2273"/>
        <v>0</v>
      </c>
      <c r="X2851">
        <f t="shared" si="2274"/>
        <v>0</v>
      </c>
      <c r="Y2851">
        <f t="shared" si="2275"/>
        <v>0</v>
      </c>
      <c r="AA2851">
        <v>52421674</v>
      </c>
      <c r="AB2851">
        <f t="shared" si="2276"/>
        <v>2652.04</v>
      </c>
      <c r="AC2851">
        <f t="shared" si="2277"/>
        <v>2652.04</v>
      </c>
      <c r="AD2851">
        <f t="shared" si="2300"/>
        <v>0</v>
      </c>
      <c r="AE2851">
        <f t="shared" si="2301"/>
        <v>0</v>
      </c>
      <c r="AF2851">
        <f t="shared" si="2298"/>
        <v>0</v>
      </c>
      <c r="AG2851">
        <f t="shared" si="2279"/>
        <v>0</v>
      </c>
      <c r="AH2851">
        <f t="shared" si="2299"/>
        <v>0</v>
      </c>
      <c r="AI2851">
        <f t="shared" si="2302"/>
        <v>0</v>
      </c>
      <c r="AJ2851">
        <f t="shared" si="2281"/>
        <v>0</v>
      </c>
      <c r="AK2851">
        <v>2652.04</v>
      </c>
      <c r="AL2851">
        <v>2652.04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70</v>
      </c>
      <c r="AU2851">
        <v>10</v>
      </c>
      <c r="AV2851">
        <v>1</v>
      </c>
      <c r="AW2851">
        <v>1</v>
      </c>
      <c r="AZ2851">
        <v>1</v>
      </c>
      <c r="BA2851">
        <v>1</v>
      </c>
      <c r="BB2851">
        <v>1</v>
      </c>
      <c r="BC2851">
        <v>1</v>
      </c>
      <c r="BD2851" t="s">
        <v>3</v>
      </c>
      <c r="BE2851" t="s">
        <v>3</v>
      </c>
      <c r="BF2851" t="s">
        <v>3</v>
      </c>
      <c r="BG2851" t="s">
        <v>3</v>
      </c>
      <c r="BH2851">
        <v>3</v>
      </c>
      <c r="BI2851">
        <v>4</v>
      </c>
      <c r="BJ2851" t="s">
        <v>66</v>
      </c>
      <c r="BM2851">
        <v>0</v>
      </c>
      <c r="BN2851">
        <v>0</v>
      </c>
      <c r="BO2851" t="s">
        <v>3</v>
      </c>
      <c r="BP2851">
        <v>0</v>
      </c>
      <c r="BQ2851">
        <v>1</v>
      </c>
      <c r="BR2851">
        <v>0</v>
      </c>
      <c r="BS2851">
        <v>1</v>
      </c>
      <c r="BT2851">
        <v>1</v>
      </c>
      <c r="BU2851">
        <v>1</v>
      </c>
      <c r="BV2851">
        <v>1</v>
      </c>
      <c r="BW2851">
        <v>1</v>
      </c>
      <c r="BX2851">
        <v>1</v>
      </c>
      <c r="BY2851" t="s">
        <v>3</v>
      </c>
      <c r="BZ2851">
        <v>70</v>
      </c>
      <c r="CA2851">
        <v>10</v>
      </c>
      <c r="CE2851">
        <v>0</v>
      </c>
      <c r="CF2851">
        <v>0</v>
      </c>
      <c r="CG2851">
        <v>0</v>
      </c>
      <c r="CM2851">
        <v>0</v>
      </c>
      <c r="CN2851" t="s">
        <v>3</v>
      </c>
      <c r="CO2851">
        <v>0</v>
      </c>
      <c r="CP2851">
        <f t="shared" si="2282"/>
        <v>0</v>
      </c>
      <c r="CQ2851">
        <f t="shared" si="2283"/>
        <v>2652.04</v>
      </c>
      <c r="CR2851">
        <f t="shared" si="2303"/>
        <v>0</v>
      </c>
      <c r="CS2851">
        <f t="shared" si="2284"/>
        <v>0</v>
      </c>
      <c r="CT2851">
        <f t="shared" si="2285"/>
        <v>0</v>
      </c>
      <c r="CU2851">
        <f t="shared" si="2286"/>
        <v>0</v>
      </c>
      <c r="CV2851">
        <f t="shared" si="2287"/>
        <v>0</v>
      </c>
      <c r="CW2851">
        <f t="shared" si="2288"/>
        <v>0</v>
      </c>
      <c r="CX2851">
        <f t="shared" si="2289"/>
        <v>0</v>
      </c>
      <c r="CY2851">
        <f t="shared" si="2290"/>
        <v>0</v>
      </c>
      <c r="CZ2851">
        <f t="shared" si="2291"/>
        <v>0</v>
      </c>
      <c r="DC2851" t="s">
        <v>3</v>
      </c>
      <c r="DD2851" t="s">
        <v>3</v>
      </c>
      <c r="DE2851" t="s">
        <v>3</v>
      </c>
      <c r="DF2851" t="s">
        <v>3</v>
      </c>
      <c r="DG2851" t="s">
        <v>3</v>
      </c>
      <c r="DH2851" t="s">
        <v>3</v>
      </c>
      <c r="DI2851" t="s">
        <v>3</v>
      </c>
      <c r="DJ2851" t="s">
        <v>3</v>
      </c>
      <c r="DK2851" t="s">
        <v>3</v>
      </c>
      <c r="DL2851" t="s">
        <v>3</v>
      </c>
      <c r="DM2851" t="s">
        <v>3</v>
      </c>
      <c r="DN2851">
        <v>0</v>
      </c>
      <c r="DO2851">
        <v>0</v>
      </c>
      <c r="DP2851">
        <v>1</v>
      </c>
      <c r="DQ2851">
        <v>1</v>
      </c>
      <c r="DU2851">
        <v>1009</v>
      </c>
      <c r="DV2851" t="s">
        <v>27</v>
      </c>
      <c r="DW2851" t="s">
        <v>27</v>
      </c>
      <c r="DX2851">
        <v>1000</v>
      </c>
      <c r="EE2851">
        <v>51482689</v>
      </c>
      <c r="EF2851">
        <v>1</v>
      </c>
      <c r="EG2851" t="s">
        <v>21</v>
      </c>
      <c r="EH2851">
        <v>0</v>
      </c>
      <c r="EI2851" t="s">
        <v>3</v>
      </c>
      <c r="EJ2851">
        <v>4</v>
      </c>
      <c r="EK2851">
        <v>0</v>
      </c>
      <c r="EL2851" t="s">
        <v>22</v>
      </c>
      <c r="EM2851" t="s">
        <v>23</v>
      </c>
      <c r="EO2851" t="s">
        <v>3</v>
      </c>
      <c r="EQ2851">
        <v>0</v>
      </c>
      <c r="ER2851">
        <v>2652.04</v>
      </c>
      <c r="ES2851">
        <v>2652.04</v>
      </c>
      <c r="ET2851">
        <v>0</v>
      </c>
      <c r="EU2851">
        <v>0</v>
      </c>
      <c r="EV2851">
        <v>0</v>
      </c>
      <c r="EW2851">
        <v>0</v>
      </c>
      <c r="EX2851">
        <v>0</v>
      </c>
      <c r="FQ2851">
        <v>0</v>
      </c>
      <c r="FR2851">
        <f t="shared" si="2292"/>
        <v>0</v>
      </c>
      <c r="FS2851">
        <v>0</v>
      </c>
      <c r="FX2851">
        <v>70</v>
      </c>
      <c r="FY2851">
        <v>10</v>
      </c>
      <c r="GA2851" t="s">
        <v>3</v>
      </c>
      <c r="GD2851">
        <v>0</v>
      </c>
      <c r="GF2851">
        <v>-740831190</v>
      </c>
      <c r="GG2851">
        <v>2</v>
      </c>
      <c r="GH2851">
        <v>1</v>
      </c>
      <c r="GI2851">
        <v>-2</v>
      </c>
      <c r="GJ2851">
        <v>0</v>
      </c>
      <c r="GK2851">
        <f>ROUND(R2851*(R12)/100,2)</f>
        <v>0</v>
      </c>
      <c r="GL2851">
        <f t="shared" si="2293"/>
        <v>0</v>
      </c>
      <c r="GM2851">
        <f t="shared" si="2304"/>
        <v>0</v>
      </c>
      <c r="GN2851">
        <f t="shared" si="2305"/>
        <v>0</v>
      </c>
      <c r="GO2851">
        <f t="shared" si="2306"/>
        <v>0</v>
      </c>
      <c r="GP2851">
        <f t="shared" si="2307"/>
        <v>0</v>
      </c>
      <c r="GR2851">
        <v>0</v>
      </c>
      <c r="GS2851">
        <v>3</v>
      </c>
      <c r="GT2851">
        <v>0</v>
      </c>
      <c r="GU2851" t="s">
        <v>3</v>
      </c>
      <c r="GV2851">
        <f t="shared" si="2294"/>
        <v>0</v>
      </c>
      <c r="GW2851">
        <v>1</v>
      </c>
      <c r="GX2851">
        <f t="shared" si="2295"/>
        <v>0</v>
      </c>
      <c r="HA2851">
        <v>0</v>
      </c>
      <c r="HB2851">
        <v>0</v>
      </c>
      <c r="HC2851">
        <f t="shared" si="2296"/>
        <v>0</v>
      </c>
      <c r="HE2851" t="s">
        <v>3</v>
      </c>
      <c r="HF2851" t="s">
        <v>3</v>
      </c>
      <c r="IK2851">
        <f t="shared" si="2297"/>
        <v>0</v>
      </c>
    </row>
    <row r="2853" spans="1:245" x14ac:dyDescent="0.2">
      <c r="A2853" s="2">
        <v>51</v>
      </c>
      <c r="B2853" s="2">
        <f>B2832</f>
        <v>1</v>
      </c>
      <c r="C2853" s="2">
        <f>A2832</f>
        <v>5</v>
      </c>
      <c r="D2853" s="2">
        <f>ROW(A2832)</f>
        <v>2832</v>
      </c>
      <c r="E2853" s="2"/>
      <c r="F2853" s="2" t="str">
        <f>IF(F2832&lt;&gt;"",F2832,"")</f>
        <v>Новый подраздел</v>
      </c>
      <c r="G2853" s="2" t="str">
        <f>IF(G2832&lt;&gt;"",G2832,"")</f>
        <v>Устройство тротуара</v>
      </c>
      <c r="H2853" s="2">
        <v>0</v>
      </c>
      <c r="I2853" s="2"/>
      <c r="J2853" s="2"/>
      <c r="K2853" s="2"/>
      <c r="L2853" s="2"/>
      <c r="M2853" s="2"/>
      <c r="N2853" s="2"/>
      <c r="O2853" s="2">
        <f t="shared" ref="O2853:T2853" si="2308">ROUND(AB2853,2)</f>
        <v>0</v>
      </c>
      <c r="P2853" s="2">
        <f t="shared" si="2308"/>
        <v>0</v>
      </c>
      <c r="Q2853" s="2">
        <f t="shared" si="2308"/>
        <v>0</v>
      </c>
      <c r="R2853" s="2">
        <f t="shared" si="2308"/>
        <v>0</v>
      </c>
      <c r="S2853" s="2">
        <f t="shared" si="2308"/>
        <v>0</v>
      </c>
      <c r="T2853" s="2">
        <f t="shared" si="2308"/>
        <v>0</v>
      </c>
      <c r="U2853" s="2">
        <f>AH2853</f>
        <v>0</v>
      </c>
      <c r="V2853" s="2">
        <f>AI2853</f>
        <v>0</v>
      </c>
      <c r="W2853" s="2">
        <f>ROUND(AJ2853,2)</f>
        <v>0</v>
      </c>
      <c r="X2853" s="2">
        <f>ROUND(AK2853,2)</f>
        <v>0</v>
      </c>
      <c r="Y2853" s="2">
        <f>ROUND(AL2853,2)</f>
        <v>0</v>
      </c>
      <c r="Z2853" s="2"/>
      <c r="AA2853" s="2"/>
      <c r="AB2853" s="2">
        <f>ROUND(SUMIF(AA2836:AA2851,"=52421674",O2836:O2851),2)</f>
        <v>0</v>
      </c>
      <c r="AC2853" s="2">
        <f>ROUND(SUMIF(AA2836:AA2851,"=52421674",P2836:P2851),2)</f>
        <v>0</v>
      </c>
      <c r="AD2853" s="2">
        <f>ROUND(SUMIF(AA2836:AA2851,"=52421674",Q2836:Q2851),2)</f>
        <v>0</v>
      </c>
      <c r="AE2853" s="2">
        <f>ROUND(SUMIF(AA2836:AA2851,"=52421674",R2836:R2851),2)</f>
        <v>0</v>
      </c>
      <c r="AF2853" s="2">
        <f>ROUND(SUMIF(AA2836:AA2851,"=52421674",S2836:S2851),2)</f>
        <v>0</v>
      </c>
      <c r="AG2853" s="2">
        <f>ROUND(SUMIF(AA2836:AA2851,"=52421674",T2836:T2851),2)</f>
        <v>0</v>
      </c>
      <c r="AH2853" s="2">
        <f>SUMIF(AA2836:AA2851,"=52421674",U2836:U2851)</f>
        <v>0</v>
      </c>
      <c r="AI2853" s="2">
        <f>SUMIF(AA2836:AA2851,"=52421674",V2836:V2851)</f>
        <v>0</v>
      </c>
      <c r="AJ2853" s="2">
        <f>ROUND(SUMIF(AA2836:AA2851,"=52421674",W2836:W2851),2)</f>
        <v>0</v>
      </c>
      <c r="AK2853" s="2">
        <f>ROUND(SUMIF(AA2836:AA2851,"=52421674",X2836:X2851),2)</f>
        <v>0</v>
      </c>
      <c r="AL2853" s="2">
        <f>ROUND(SUMIF(AA2836:AA2851,"=52421674",Y2836:Y2851),2)</f>
        <v>0</v>
      </c>
      <c r="AM2853" s="2"/>
      <c r="AN2853" s="2"/>
      <c r="AO2853" s="2">
        <f t="shared" ref="AO2853:BD2853" si="2309">ROUND(BX2853,2)</f>
        <v>0</v>
      </c>
      <c r="AP2853" s="2">
        <f t="shared" si="2309"/>
        <v>0</v>
      </c>
      <c r="AQ2853" s="2">
        <f t="shared" si="2309"/>
        <v>0</v>
      </c>
      <c r="AR2853" s="2">
        <f t="shared" si="2309"/>
        <v>0</v>
      </c>
      <c r="AS2853" s="2">
        <f t="shared" si="2309"/>
        <v>0</v>
      </c>
      <c r="AT2853" s="2">
        <f t="shared" si="2309"/>
        <v>0</v>
      </c>
      <c r="AU2853" s="2">
        <f t="shared" si="2309"/>
        <v>0</v>
      </c>
      <c r="AV2853" s="2">
        <f t="shared" si="2309"/>
        <v>0</v>
      </c>
      <c r="AW2853" s="2">
        <f t="shared" si="2309"/>
        <v>0</v>
      </c>
      <c r="AX2853" s="2">
        <f t="shared" si="2309"/>
        <v>0</v>
      </c>
      <c r="AY2853" s="2">
        <f t="shared" si="2309"/>
        <v>0</v>
      </c>
      <c r="AZ2853" s="2">
        <f t="shared" si="2309"/>
        <v>0</v>
      </c>
      <c r="BA2853" s="2">
        <f t="shared" si="2309"/>
        <v>0</v>
      </c>
      <c r="BB2853" s="2">
        <f t="shared" si="2309"/>
        <v>0</v>
      </c>
      <c r="BC2853" s="2">
        <f t="shared" si="2309"/>
        <v>0</v>
      </c>
      <c r="BD2853" s="2">
        <f t="shared" si="2309"/>
        <v>0</v>
      </c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>
        <f>ROUND(SUMIF(AA2836:AA2851,"=52421674",FQ2836:FQ2851),2)</f>
        <v>0</v>
      </c>
      <c r="BY2853" s="2">
        <f>ROUND(SUMIF(AA2836:AA2851,"=52421674",FR2836:FR2851),2)</f>
        <v>0</v>
      </c>
      <c r="BZ2853" s="2">
        <f>ROUND(SUMIF(AA2836:AA2851,"=52421674",GL2836:GL2851),2)</f>
        <v>0</v>
      </c>
      <c r="CA2853" s="2">
        <f>ROUND(SUMIF(AA2836:AA2851,"=52421674",GM2836:GM2851),2)</f>
        <v>0</v>
      </c>
      <c r="CB2853" s="2">
        <f>ROUND(SUMIF(AA2836:AA2851,"=52421674",GN2836:GN2851),2)</f>
        <v>0</v>
      </c>
      <c r="CC2853" s="2">
        <f>ROUND(SUMIF(AA2836:AA2851,"=52421674",GO2836:GO2851),2)</f>
        <v>0</v>
      </c>
      <c r="CD2853" s="2">
        <f>ROUND(SUMIF(AA2836:AA2851,"=52421674",GP2836:GP2851),2)</f>
        <v>0</v>
      </c>
      <c r="CE2853" s="2">
        <f>AC2853-BX2853</f>
        <v>0</v>
      </c>
      <c r="CF2853" s="2">
        <f>AC2853-BY2853</f>
        <v>0</v>
      </c>
      <c r="CG2853" s="2">
        <f>BX2853-BZ2853</f>
        <v>0</v>
      </c>
      <c r="CH2853" s="2">
        <f>AC2853-BX2853-BY2853+BZ2853</f>
        <v>0</v>
      </c>
      <c r="CI2853" s="2">
        <f>BY2853-BZ2853</f>
        <v>0</v>
      </c>
      <c r="CJ2853" s="2">
        <f>ROUND(SUMIF(AA2836:AA2851,"=52421674",GX2836:GX2851),2)</f>
        <v>0</v>
      </c>
      <c r="CK2853" s="2">
        <f>ROUND(SUMIF(AA2836:AA2851,"=52421674",GY2836:GY2851),2)</f>
        <v>0</v>
      </c>
      <c r="CL2853" s="2">
        <f>ROUND(SUMIF(AA2836:AA2851,"=52421674",GZ2836:GZ2851),2)</f>
        <v>0</v>
      </c>
      <c r="CM2853" s="2">
        <f>ROUND(SUMIF(AA2836:AA2851,"=52421674",HD2836:HD2851),2)</f>
        <v>0</v>
      </c>
      <c r="CN2853" s="2"/>
      <c r="CO2853" s="2"/>
      <c r="CP2853" s="2"/>
      <c r="CQ2853" s="2"/>
      <c r="CR2853" s="2"/>
      <c r="CS2853" s="2"/>
      <c r="CT2853" s="2"/>
      <c r="CU2853" s="2"/>
      <c r="CV2853" s="2"/>
      <c r="CW2853" s="2"/>
      <c r="CX2853" s="2"/>
      <c r="CY2853" s="2"/>
      <c r="CZ2853" s="2"/>
      <c r="DA2853" s="2"/>
      <c r="DB2853" s="2"/>
      <c r="DC2853" s="2"/>
      <c r="DD2853" s="2"/>
      <c r="DE2853" s="2"/>
      <c r="DF2853" s="2"/>
      <c r="DG2853" s="3"/>
      <c r="DH2853" s="3"/>
      <c r="DI2853" s="3"/>
      <c r="DJ2853" s="3"/>
      <c r="DK2853" s="3"/>
      <c r="DL2853" s="3"/>
      <c r="DM2853" s="3"/>
      <c r="DN2853" s="3"/>
      <c r="DO2853" s="3"/>
      <c r="DP2853" s="3"/>
      <c r="DQ2853" s="3"/>
      <c r="DR2853" s="3"/>
      <c r="DS2853" s="3"/>
      <c r="DT2853" s="3"/>
      <c r="DU2853" s="3"/>
      <c r="DV2853" s="3"/>
      <c r="DW2853" s="3"/>
      <c r="DX2853" s="3"/>
      <c r="DY2853" s="3"/>
      <c r="DZ2853" s="3"/>
      <c r="EA2853" s="3"/>
      <c r="EB2853" s="3"/>
      <c r="EC2853" s="3"/>
      <c r="ED2853" s="3"/>
      <c r="EE2853" s="3"/>
      <c r="EF2853" s="3"/>
      <c r="EG2853" s="3"/>
      <c r="EH2853" s="3"/>
      <c r="EI2853" s="3"/>
      <c r="EJ2853" s="3"/>
      <c r="EK2853" s="3"/>
      <c r="EL2853" s="3"/>
      <c r="EM2853" s="3"/>
      <c r="EN2853" s="3"/>
      <c r="EO2853" s="3"/>
      <c r="EP2853" s="3"/>
      <c r="EQ2853" s="3"/>
      <c r="ER2853" s="3"/>
      <c r="ES2853" s="3"/>
      <c r="ET2853" s="3"/>
      <c r="EU2853" s="3"/>
      <c r="EV2853" s="3"/>
      <c r="EW2853" s="3"/>
      <c r="EX2853" s="3"/>
      <c r="EY2853" s="3"/>
      <c r="EZ2853" s="3"/>
      <c r="FA2853" s="3"/>
      <c r="FB2853" s="3"/>
      <c r="FC2853" s="3"/>
      <c r="FD2853" s="3"/>
      <c r="FE2853" s="3"/>
      <c r="FF2853" s="3"/>
      <c r="FG2853" s="3"/>
      <c r="FH2853" s="3"/>
      <c r="FI2853" s="3"/>
      <c r="FJ2853" s="3"/>
      <c r="FK2853" s="3"/>
      <c r="FL2853" s="3"/>
      <c r="FM2853" s="3"/>
      <c r="FN2853" s="3"/>
      <c r="FO2853" s="3"/>
      <c r="FP2853" s="3"/>
      <c r="FQ2853" s="3"/>
      <c r="FR2853" s="3"/>
      <c r="FS2853" s="3"/>
      <c r="FT2853" s="3"/>
      <c r="FU2853" s="3"/>
      <c r="FV2853" s="3"/>
      <c r="FW2853" s="3"/>
      <c r="FX2853" s="3"/>
      <c r="FY2853" s="3"/>
      <c r="FZ2853" s="3"/>
      <c r="GA2853" s="3"/>
      <c r="GB2853" s="3"/>
      <c r="GC2853" s="3"/>
      <c r="GD2853" s="3"/>
      <c r="GE2853" s="3"/>
      <c r="GF2853" s="3"/>
      <c r="GG2853" s="3"/>
      <c r="GH2853" s="3"/>
      <c r="GI2853" s="3"/>
      <c r="GJ2853" s="3"/>
      <c r="GK2853" s="3"/>
      <c r="GL2853" s="3"/>
      <c r="GM2853" s="3"/>
      <c r="GN2853" s="3"/>
      <c r="GO2853" s="3"/>
      <c r="GP2853" s="3"/>
      <c r="GQ2853" s="3"/>
      <c r="GR2853" s="3"/>
      <c r="GS2853" s="3"/>
      <c r="GT2853" s="3"/>
      <c r="GU2853" s="3"/>
      <c r="GV2853" s="3"/>
      <c r="GW2853" s="3"/>
      <c r="GX2853" s="3">
        <v>0</v>
      </c>
    </row>
    <row r="2855" spans="1:245" x14ac:dyDescent="0.2">
      <c r="A2855" s="4">
        <v>50</v>
      </c>
      <c r="B2855" s="4">
        <v>0</v>
      </c>
      <c r="C2855" s="4">
        <v>0</v>
      </c>
      <c r="D2855" s="4">
        <v>1</v>
      </c>
      <c r="E2855" s="4">
        <v>201</v>
      </c>
      <c r="F2855" s="4">
        <f>ROUND(Source!O2853,O2855)</f>
        <v>0</v>
      </c>
      <c r="G2855" s="4" t="s">
        <v>74</v>
      </c>
      <c r="H2855" s="4" t="s">
        <v>75</v>
      </c>
      <c r="I2855" s="4"/>
      <c r="J2855" s="4"/>
      <c r="K2855" s="4">
        <v>201</v>
      </c>
      <c r="L2855" s="4">
        <v>1</v>
      </c>
      <c r="M2855" s="4">
        <v>3</v>
      </c>
      <c r="N2855" s="4" t="s">
        <v>3</v>
      </c>
      <c r="O2855" s="4">
        <v>2</v>
      </c>
      <c r="P2855" s="4"/>
      <c r="Q2855" s="4"/>
      <c r="R2855" s="4"/>
      <c r="S2855" s="4"/>
      <c r="T2855" s="4"/>
      <c r="U2855" s="4"/>
      <c r="V2855" s="4"/>
      <c r="W2855" s="4"/>
    </row>
    <row r="2856" spans="1:245" x14ac:dyDescent="0.2">
      <c r="A2856" s="4">
        <v>50</v>
      </c>
      <c r="B2856" s="4">
        <v>0</v>
      </c>
      <c r="C2856" s="4">
        <v>0</v>
      </c>
      <c r="D2856" s="4">
        <v>1</v>
      </c>
      <c r="E2856" s="4">
        <v>202</v>
      </c>
      <c r="F2856" s="4">
        <f>ROUND(Source!P2853,O2856)</f>
        <v>0</v>
      </c>
      <c r="G2856" s="4" t="s">
        <v>76</v>
      </c>
      <c r="H2856" s="4" t="s">
        <v>77</v>
      </c>
      <c r="I2856" s="4"/>
      <c r="J2856" s="4"/>
      <c r="K2856" s="4">
        <v>202</v>
      </c>
      <c r="L2856" s="4">
        <v>2</v>
      </c>
      <c r="M2856" s="4">
        <v>3</v>
      </c>
      <c r="N2856" s="4" t="s">
        <v>3</v>
      </c>
      <c r="O2856" s="4">
        <v>2</v>
      </c>
      <c r="P2856" s="4"/>
      <c r="Q2856" s="4"/>
      <c r="R2856" s="4"/>
      <c r="S2856" s="4"/>
      <c r="T2856" s="4"/>
      <c r="U2856" s="4"/>
      <c r="V2856" s="4"/>
      <c r="W2856" s="4"/>
    </row>
    <row r="2857" spans="1:245" x14ac:dyDescent="0.2">
      <c r="A2857" s="4">
        <v>50</v>
      </c>
      <c r="B2857" s="4">
        <v>0</v>
      </c>
      <c r="C2857" s="4">
        <v>0</v>
      </c>
      <c r="D2857" s="4">
        <v>1</v>
      </c>
      <c r="E2857" s="4">
        <v>222</v>
      </c>
      <c r="F2857" s="4">
        <f>ROUND(Source!AO2853,O2857)</f>
        <v>0</v>
      </c>
      <c r="G2857" s="4" t="s">
        <v>78</v>
      </c>
      <c r="H2857" s="4" t="s">
        <v>79</v>
      </c>
      <c r="I2857" s="4"/>
      <c r="J2857" s="4"/>
      <c r="K2857" s="4">
        <v>222</v>
      </c>
      <c r="L2857" s="4">
        <v>3</v>
      </c>
      <c r="M2857" s="4">
        <v>3</v>
      </c>
      <c r="N2857" s="4" t="s">
        <v>3</v>
      </c>
      <c r="O2857" s="4">
        <v>2</v>
      </c>
      <c r="P2857" s="4"/>
      <c r="Q2857" s="4"/>
      <c r="R2857" s="4"/>
      <c r="S2857" s="4"/>
      <c r="T2857" s="4"/>
      <c r="U2857" s="4"/>
      <c r="V2857" s="4"/>
      <c r="W2857" s="4"/>
    </row>
    <row r="2858" spans="1:245" x14ac:dyDescent="0.2">
      <c r="A2858" s="4">
        <v>50</v>
      </c>
      <c r="B2858" s="4">
        <v>0</v>
      </c>
      <c r="C2858" s="4">
        <v>0</v>
      </c>
      <c r="D2858" s="4">
        <v>1</v>
      </c>
      <c r="E2858" s="4">
        <v>225</v>
      </c>
      <c r="F2858" s="4">
        <f>ROUND(Source!AV2853,O2858)</f>
        <v>0</v>
      </c>
      <c r="G2858" s="4" t="s">
        <v>80</v>
      </c>
      <c r="H2858" s="4" t="s">
        <v>81</v>
      </c>
      <c r="I2858" s="4"/>
      <c r="J2858" s="4"/>
      <c r="K2858" s="4">
        <v>225</v>
      </c>
      <c r="L2858" s="4">
        <v>4</v>
      </c>
      <c r="M2858" s="4">
        <v>3</v>
      </c>
      <c r="N2858" s="4" t="s">
        <v>3</v>
      </c>
      <c r="O2858" s="4">
        <v>2</v>
      </c>
      <c r="P2858" s="4"/>
      <c r="Q2858" s="4"/>
      <c r="R2858" s="4"/>
      <c r="S2858" s="4"/>
      <c r="T2858" s="4"/>
      <c r="U2858" s="4"/>
      <c r="V2858" s="4"/>
      <c r="W2858" s="4"/>
    </row>
    <row r="2859" spans="1:245" x14ac:dyDescent="0.2">
      <c r="A2859" s="4">
        <v>50</v>
      </c>
      <c r="B2859" s="4">
        <v>0</v>
      </c>
      <c r="C2859" s="4">
        <v>0</v>
      </c>
      <c r="D2859" s="4">
        <v>1</v>
      </c>
      <c r="E2859" s="4">
        <v>226</v>
      </c>
      <c r="F2859" s="4">
        <f>ROUND(Source!AW2853,O2859)</f>
        <v>0</v>
      </c>
      <c r="G2859" s="4" t="s">
        <v>82</v>
      </c>
      <c r="H2859" s="4" t="s">
        <v>83</v>
      </c>
      <c r="I2859" s="4"/>
      <c r="J2859" s="4"/>
      <c r="K2859" s="4">
        <v>226</v>
      </c>
      <c r="L2859" s="4">
        <v>5</v>
      </c>
      <c r="M2859" s="4">
        <v>3</v>
      </c>
      <c r="N2859" s="4" t="s">
        <v>3</v>
      </c>
      <c r="O2859" s="4">
        <v>2</v>
      </c>
      <c r="P2859" s="4"/>
      <c r="Q2859" s="4"/>
      <c r="R2859" s="4"/>
      <c r="S2859" s="4"/>
      <c r="T2859" s="4"/>
      <c r="U2859" s="4"/>
      <c r="V2859" s="4"/>
      <c r="W2859" s="4"/>
    </row>
    <row r="2860" spans="1:245" x14ac:dyDescent="0.2">
      <c r="A2860" s="4">
        <v>50</v>
      </c>
      <c r="B2860" s="4">
        <v>0</v>
      </c>
      <c r="C2860" s="4">
        <v>0</v>
      </c>
      <c r="D2860" s="4">
        <v>1</v>
      </c>
      <c r="E2860" s="4">
        <v>227</v>
      </c>
      <c r="F2860" s="4">
        <f>ROUND(Source!AX2853,O2860)</f>
        <v>0</v>
      </c>
      <c r="G2860" s="4" t="s">
        <v>84</v>
      </c>
      <c r="H2860" s="4" t="s">
        <v>85</v>
      </c>
      <c r="I2860" s="4"/>
      <c r="J2860" s="4"/>
      <c r="K2860" s="4">
        <v>227</v>
      </c>
      <c r="L2860" s="4">
        <v>6</v>
      </c>
      <c r="M2860" s="4">
        <v>3</v>
      </c>
      <c r="N2860" s="4" t="s">
        <v>3</v>
      </c>
      <c r="O2860" s="4">
        <v>2</v>
      </c>
      <c r="P2860" s="4"/>
      <c r="Q2860" s="4"/>
      <c r="R2860" s="4"/>
      <c r="S2860" s="4"/>
      <c r="T2860" s="4"/>
      <c r="U2860" s="4"/>
      <c r="V2860" s="4"/>
      <c r="W2860" s="4"/>
    </row>
    <row r="2861" spans="1:245" x14ac:dyDescent="0.2">
      <c r="A2861" s="4">
        <v>50</v>
      </c>
      <c r="B2861" s="4">
        <v>0</v>
      </c>
      <c r="C2861" s="4">
        <v>0</v>
      </c>
      <c r="D2861" s="4">
        <v>1</v>
      </c>
      <c r="E2861" s="4">
        <v>228</v>
      </c>
      <c r="F2861" s="4">
        <f>ROUND(Source!AY2853,O2861)</f>
        <v>0</v>
      </c>
      <c r="G2861" s="4" t="s">
        <v>86</v>
      </c>
      <c r="H2861" s="4" t="s">
        <v>87</v>
      </c>
      <c r="I2861" s="4"/>
      <c r="J2861" s="4"/>
      <c r="K2861" s="4">
        <v>228</v>
      </c>
      <c r="L2861" s="4">
        <v>7</v>
      </c>
      <c r="M2861" s="4">
        <v>3</v>
      </c>
      <c r="N2861" s="4" t="s">
        <v>3</v>
      </c>
      <c r="O2861" s="4">
        <v>2</v>
      </c>
      <c r="P2861" s="4"/>
      <c r="Q2861" s="4"/>
      <c r="R2861" s="4"/>
      <c r="S2861" s="4"/>
      <c r="T2861" s="4"/>
      <c r="U2861" s="4"/>
      <c r="V2861" s="4"/>
      <c r="W2861" s="4"/>
    </row>
    <row r="2862" spans="1:245" x14ac:dyDescent="0.2">
      <c r="A2862" s="4">
        <v>50</v>
      </c>
      <c r="B2862" s="4">
        <v>0</v>
      </c>
      <c r="C2862" s="4">
        <v>0</v>
      </c>
      <c r="D2862" s="4">
        <v>1</v>
      </c>
      <c r="E2862" s="4">
        <v>216</v>
      </c>
      <c r="F2862" s="4">
        <f>ROUND(Source!AP2853,O2862)</f>
        <v>0</v>
      </c>
      <c r="G2862" s="4" t="s">
        <v>88</v>
      </c>
      <c r="H2862" s="4" t="s">
        <v>89</v>
      </c>
      <c r="I2862" s="4"/>
      <c r="J2862" s="4"/>
      <c r="K2862" s="4">
        <v>216</v>
      </c>
      <c r="L2862" s="4">
        <v>8</v>
      </c>
      <c r="M2862" s="4">
        <v>3</v>
      </c>
      <c r="N2862" s="4" t="s">
        <v>3</v>
      </c>
      <c r="O2862" s="4">
        <v>2</v>
      </c>
      <c r="P2862" s="4"/>
      <c r="Q2862" s="4"/>
      <c r="R2862" s="4"/>
      <c r="S2862" s="4"/>
      <c r="T2862" s="4"/>
      <c r="U2862" s="4"/>
      <c r="V2862" s="4"/>
      <c r="W2862" s="4"/>
    </row>
    <row r="2863" spans="1:245" x14ac:dyDescent="0.2">
      <c r="A2863" s="4">
        <v>50</v>
      </c>
      <c r="B2863" s="4">
        <v>0</v>
      </c>
      <c r="C2863" s="4">
        <v>0</v>
      </c>
      <c r="D2863" s="4">
        <v>1</v>
      </c>
      <c r="E2863" s="4">
        <v>223</v>
      </c>
      <c r="F2863" s="4">
        <f>ROUND(Source!AQ2853,O2863)</f>
        <v>0</v>
      </c>
      <c r="G2863" s="4" t="s">
        <v>90</v>
      </c>
      <c r="H2863" s="4" t="s">
        <v>91</v>
      </c>
      <c r="I2863" s="4"/>
      <c r="J2863" s="4"/>
      <c r="K2863" s="4">
        <v>223</v>
      </c>
      <c r="L2863" s="4">
        <v>9</v>
      </c>
      <c r="M2863" s="4">
        <v>3</v>
      </c>
      <c r="N2863" s="4" t="s">
        <v>3</v>
      </c>
      <c r="O2863" s="4">
        <v>2</v>
      </c>
      <c r="P2863" s="4"/>
      <c r="Q2863" s="4"/>
      <c r="R2863" s="4"/>
      <c r="S2863" s="4"/>
      <c r="T2863" s="4"/>
      <c r="U2863" s="4"/>
      <c r="V2863" s="4"/>
      <c r="W2863" s="4"/>
    </row>
    <row r="2864" spans="1:245" x14ac:dyDescent="0.2">
      <c r="A2864" s="4">
        <v>50</v>
      </c>
      <c r="B2864" s="4">
        <v>0</v>
      </c>
      <c r="C2864" s="4">
        <v>0</v>
      </c>
      <c r="D2864" s="4">
        <v>1</v>
      </c>
      <c r="E2864" s="4">
        <v>229</v>
      </c>
      <c r="F2864" s="4">
        <f>ROUND(Source!AZ2853,O2864)</f>
        <v>0</v>
      </c>
      <c r="G2864" s="4" t="s">
        <v>92</v>
      </c>
      <c r="H2864" s="4" t="s">
        <v>93</v>
      </c>
      <c r="I2864" s="4"/>
      <c r="J2864" s="4"/>
      <c r="K2864" s="4">
        <v>229</v>
      </c>
      <c r="L2864" s="4">
        <v>10</v>
      </c>
      <c r="M2864" s="4">
        <v>3</v>
      </c>
      <c r="N2864" s="4" t="s">
        <v>3</v>
      </c>
      <c r="O2864" s="4">
        <v>2</v>
      </c>
      <c r="P2864" s="4"/>
      <c r="Q2864" s="4"/>
      <c r="R2864" s="4"/>
      <c r="S2864" s="4"/>
      <c r="T2864" s="4"/>
      <c r="U2864" s="4"/>
      <c r="V2864" s="4"/>
      <c r="W2864" s="4"/>
    </row>
    <row r="2865" spans="1:23" x14ac:dyDescent="0.2">
      <c r="A2865" s="4">
        <v>50</v>
      </c>
      <c r="B2865" s="4">
        <v>0</v>
      </c>
      <c r="C2865" s="4">
        <v>0</v>
      </c>
      <c r="D2865" s="4">
        <v>1</v>
      </c>
      <c r="E2865" s="4">
        <v>203</v>
      </c>
      <c r="F2865" s="4">
        <f>ROUND(Source!Q2853,O2865)</f>
        <v>0</v>
      </c>
      <c r="G2865" s="4" t="s">
        <v>94</v>
      </c>
      <c r="H2865" s="4" t="s">
        <v>95</v>
      </c>
      <c r="I2865" s="4"/>
      <c r="J2865" s="4"/>
      <c r="K2865" s="4">
        <v>203</v>
      </c>
      <c r="L2865" s="4">
        <v>11</v>
      </c>
      <c r="M2865" s="4">
        <v>3</v>
      </c>
      <c r="N2865" s="4" t="s">
        <v>3</v>
      </c>
      <c r="O2865" s="4">
        <v>2</v>
      </c>
      <c r="P2865" s="4"/>
      <c r="Q2865" s="4"/>
      <c r="R2865" s="4"/>
      <c r="S2865" s="4"/>
      <c r="T2865" s="4"/>
      <c r="U2865" s="4"/>
      <c r="V2865" s="4"/>
      <c r="W2865" s="4"/>
    </row>
    <row r="2866" spans="1:23" x14ac:dyDescent="0.2">
      <c r="A2866" s="4">
        <v>50</v>
      </c>
      <c r="B2866" s="4">
        <v>0</v>
      </c>
      <c r="C2866" s="4">
        <v>0</v>
      </c>
      <c r="D2866" s="4">
        <v>1</v>
      </c>
      <c r="E2866" s="4">
        <v>231</v>
      </c>
      <c r="F2866" s="4">
        <f>ROUND(Source!BB2853,O2866)</f>
        <v>0</v>
      </c>
      <c r="G2866" s="4" t="s">
        <v>96</v>
      </c>
      <c r="H2866" s="4" t="s">
        <v>97</v>
      </c>
      <c r="I2866" s="4"/>
      <c r="J2866" s="4"/>
      <c r="K2866" s="4">
        <v>231</v>
      </c>
      <c r="L2866" s="4">
        <v>12</v>
      </c>
      <c r="M2866" s="4">
        <v>3</v>
      </c>
      <c r="N2866" s="4" t="s">
        <v>3</v>
      </c>
      <c r="O2866" s="4">
        <v>2</v>
      </c>
      <c r="P2866" s="4"/>
      <c r="Q2866" s="4"/>
      <c r="R2866" s="4"/>
      <c r="S2866" s="4"/>
      <c r="T2866" s="4"/>
      <c r="U2866" s="4"/>
      <c r="V2866" s="4"/>
      <c r="W2866" s="4"/>
    </row>
    <row r="2867" spans="1:23" x14ac:dyDescent="0.2">
      <c r="A2867" s="4">
        <v>50</v>
      </c>
      <c r="B2867" s="4">
        <v>0</v>
      </c>
      <c r="C2867" s="4">
        <v>0</v>
      </c>
      <c r="D2867" s="4">
        <v>1</v>
      </c>
      <c r="E2867" s="4">
        <v>204</v>
      </c>
      <c r="F2867" s="4">
        <f>ROUND(Source!R2853,O2867)</f>
        <v>0</v>
      </c>
      <c r="G2867" s="4" t="s">
        <v>98</v>
      </c>
      <c r="H2867" s="4" t="s">
        <v>99</v>
      </c>
      <c r="I2867" s="4"/>
      <c r="J2867" s="4"/>
      <c r="K2867" s="4">
        <v>204</v>
      </c>
      <c r="L2867" s="4">
        <v>13</v>
      </c>
      <c r="M2867" s="4">
        <v>3</v>
      </c>
      <c r="N2867" s="4" t="s">
        <v>3</v>
      </c>
      <c r="O2867" s="4">
        <v>2</v>
      </c>
      <c r="P2867" s="4"/>
      <c r="Q2867" s="4"/>
      <c r="R2867" s="4"/>
      <c r="S2867" s="4"/>
      <c r="T2867" s="4"/>
      <c r="U2867" s="4"/>
      <c r="V2867" s="4"/>
      <c r="W2867" s="4"/>
    </row>
    <row r="2868" spans="1:23" x14ac:dyDescent="0.2">
      <c r="A2868" s="4">
        <v>50</v>
      </c>
      <c r="B2868" s="4">
        <v>0</v>
      </c>
      <c r="C2868" s="4">
        <v>0</v>
      </c>
      <c r="D2868" s="4">
        <v>1</v>
      </c>
      <c r="E2868" s="4">
        <v>205</v>
      </c>
      <c r="F2868" s="4">
        <f>ROUND(Source!S2853,O2868)</f>
        <v>0</v>
      </c>
      <c r="G2868" s="4" t="s">
        <v>100</v>
      </c>
      <c r="H2868" s="4" t="s">
        <v>101</v>
      </c>
      <c r="I2868" s="4"/>
      <c r="J2868" s="4"/>
      <c r="K2868" s="4">
        <v>205</v>
      </c>
      <c r="L2868" s="4">
        <v>14</v>
      </c>
      <c r="M2868" s="4">
        <v>3</v>
      </c>
      <c r="N2868" s="4" t="s">
        <v>3</v>
      </c>
      <c r="O2868" s="4">
        <v>2</v>
      </c>
      <c r="P2868" s="4"/>
      <c r="Q2868" s="4"/>
      <c r="R2868" s="4"/>
      <c r="S2868" s="4"/>
      <c r="T2868" s="4"/>
      <c r="U2868" s="4"/>
      <c r="V2868" s="4"/>
      <c r="W2868" s="4"/>
    </row>
    <row r="2869" spans="1:23" x14ac:dyDescent="0.2">
      <c r="A2869" s="4">
        <v>50</v>
      </c>
      <c r="B2869" s="4">
        <v>0</v>
      </c>
      <c r="C2869" s="4">
        <v>0</v>
      </c>
      <c r="D2869" s="4">
        <v>1</v>
      </c>
      <c r="E2869" s="4">
        <v>232</v>
      </c>
      <c r="F2869" s="4">
        <f>ROUND(Source!BC2853,O2869)</f>
        <v>0</v>
      </c>
      <c r="G2869" s="4" t="s">
        <v>102</v>
      </c>
      <c r="H2869" s="4" t="s">
        <v>103</v>
      </c>
      <c r="I2869" s="4"/>
      <c r="J2869" s="4"/>
      <c r="K2869" s="4">
        <v>232</v>
      </c>
      <c r="L2869" s="4">
        <v>15</v>
      </c>
      <c r="M2869" s="4">
        <v>3</v>
      </c>
      <c r="N2869" s="4" t="s">
        <v>3</v>
      </c>
      <c r="O2869" s="4">
        <v>2</v>
      </c>
      <c r="P2869" s="4"/>
      <c r="Q2869" s="4"/>
      <c r="R2869" s="4"/>
      <c r="S2869" s="4"/>
      <c r="T2869" s="4"/>
      <c r="U2869" s="4"/>
      <c r="V2869" s="4"/>
      <c r="W2869" s="4"/>
    </row>
    <row r="2870" spans="1:23" x14ac:dyDescent="0.2">
      <c r="A2870" s="4">
        <v>50</v>
      </c>
      <c r="B2870" s="4">
        <v>0</v>
      </c>
      <c r="C2870" s="4">
        <v>0</v>
      </c>
      <c r="D2870" s="4">
        <v>1</v>
      </c>
      <c r="E2870" s="4">
        <v>214</v>
      </c>
      <c r="F2870" s="4">
        <f>ROUND(Source!AS2853,O2870)</f>
        <v>0</v>
      </c>
      <c r="G2870" s="4" t="s">
        <v>104</v>
      </c>
      <c r="H2870" s="4" t="s">
        <v>105</v>
      </c>
      <c r="I2870" s="4"/>
      <c r="J2870" s="4"/>
      <c r="K2870" s="4">
        <v>214</v>
      </c>
      <c r="L2870" s="4">
        <v>16</v>
      </c>
      <c r="M2870" s="4">
        <v>3</v>
      </c>
      <c r="N2870" s="4" t="s">
        <v>3</v>
      </c>
      <c r="O2870" s="4">
        <v>2</v>
      </c>
      <c r="P2870" s="4"/>
      <c r="Q2870" s="4"/>
      <c r="R2870" s="4"/>
      <c r="S2870" s="4"/>
      <c r="T2870" s="4"/>
      <c r="U2870" s="4"/>
      <c r="V2870" s="4"/>
      <c r="W2870" s="4"/>
    </row>
    <row r="2871" spans="1:23" x14ac:dyDescent="0.2">
      <c r="A2871" s="4">
        <v>50</v>
      </c>
      <c r="B2871" s="4">
        <v>0</v>
      </c>
      <c r="C2871" s="4">
        <v>0</v>
      </c>
      <c r="D2871" s="4">
        <v>1</v>
      </c>
      <c r="E2871" s="4">
        <v>215</v>
      </c>
      <c r="F2871" s="4">
        <f>ROUND(Source!AT2853,O2871)</f>
        <v>0</v>
      </c>
      <c r="G2871" s="4" t="s">
        <v>106</v>
      </c>
      <c r="H2871" s="4" t="s">
        <v>107</v>
      </c>
      <c r="I2871" s="4"/>
      <c r="J2871" s="4"/>
      <c r="K2871" s="4">
        <v>215</v>
      </c>
      <c r="L2871" s="4">
        <v>17</v>
      </c>
      <c r="M2871" s="4">
        <v>3</v>
      </c>
      <c r="N2871" s="4" t="s">
        <v>3</v>
      </c>
      <c r="O2871" s="4">
        <v>2</v>
      </c>
      <c r="P2871" s="4"/>
      <c r="Q2871" s="4"/>
      <c r="R2871" s="4"/>
      <c r="S2871" s="4"/>
      <c r="T2871" s="4"/>
      <c r="U2871" s="4"/>
      <c r="V2871" s="4"/>
      <c r="W2871" s="4"/>
    </row>
    <row r="2872" spans="1:23" x14ac:dyDescent="0.2">
      <c r="A2872" s="4">
        <v>50</v>
      </c>
      <c r="B2872" s="4">
        <v>0</v>
      </c>
      <c r="C2872" s="4">
        <v>0</v>
      </c>
      <c r="D2872" s="4">
        <v>1</v>
      </c>
      <c r="E2872" s="4">
        <v>217</v>
      </c>
      <c r="F2872" s="4">
        <f>ROUND(Source!AU2853,O2872)</f>
        <v>0</v>
      </c>
      <c r="G2872" s="4" t="s">
        <v>108</v>
      </c>
      <c r="H2872" s="4" t="s">
        <v>109</v>
      </c>
      <c r="I2872" s="4"/>
      <c r="J2872" s="4"/>
      <c r="K2872" s="4">
        <v>217</v>
      </c>
      <c r="L2872" s="4">
        <v>18</v>
      </c>
      <c r="M2872" s="4">
        <v>3</v>
      </c>
      <c r="N2872" s="4" t="s">
        <v>3</v>
      </c>
      <c r="O2872" s="4">
        <v>2</v>
      </c>
      <c r="P2872" s="4"/>
      <c r="Q2872" s="4"/>
      <c r="R2872" s="4"/>
      <c r="S2872" s="4"/>
      <c r="T2872" s="4"/>
      <c r="U2872" s="4"/>
      <c r="V2872" s="4"/>
      <c r="W2872" s="4"/>
    </row>
    <row r="2873" spans="1:23" x14ac:dyDescent="0.2">
      <c r="A2873" s="4">
        <v>50</v>
      </c>
      <c r="B2873" s="4">
        <v>0</v>
      </c>
      <c r="C2873" s="4">
        <v>0</v>
      </c>
      <c r="D2873" s="4">
        <v>1</v>
      </c>
      <c r="E2873" s="4">
        <v>230</v>
      </c>
      <c r="F2873" s="4">
        <f>ROUND(Source!BA2853,O2873)</f>
        <v>0</v>
      </c>
      <c r="G2873" s="4" t="s">
        <v>110</v>
      </c>
      <c r="H2873" s="4" t="s">
        <v>111</v>
      </c>
      <c r="I2873" s="4"/>
      <c r="J2873" s="4"/>
      <c r="K2873" s="4">
        <v>230</v>
      </c>
      <c r="L2873" s="4">
        <v>19</v>
      </c>
      <c r="M2873" s="4">
        <v>3</v>
      </c>
      <c r="N2873" s="4" t="s">
        <v>3</v>
      </c>
      <c r="O2873" s="4">
        <v>2</v>
      </c>
      <c r="P2873" s="4"/>
      <c r="Q2873" s="4"/>
      <c r="R2873" s="4"/>
      <c r="S2873" s="4"/>
      <c r="T2873" s="4"/>
      <c r="U2873" s="4"/>
      <c r="V2873" s="4"/>
      <c r="W2873" s="4"/>
    </row>
    <row r="2874" spans="1:23" x14ac:dyDescent="0.2">
      <c r="A2874" s="4">
        <v>50</v>
      </c>
      <c r="B2874" s="4">
        <v>0</v>
      </c>
      <c r="C2874" s="4">
        <v>0</v>
      </c>
      <c r="D2874" s="4">
        <v>1</v>
      </c>
      <c r="E2874" s="4">
        <v>206</v>
      </c>
      <c r="F2874" s="4">
        <f>ROUND(Source!T2853,O2874)</f>
        <v>0</v>
      </c>
      <c r="G2874" s="4" t="s">
        <v>112</v>
      </c>
      <c r="H2874" s="4" t="s">
        <v>113</v>
      </c>
      <c r="I2874" s="4"/>
      <c r="J2874" s="4"/>
      <c r="K2874" s="4">
        <v>206</v>
      </c>
      <c r="L2874" s="4">
        <v>20</v>
      </c>
      <c r="M2874" s="4">
        <v>3</v>
      </c>
      <c r="N2874" s="4" t="s">
        <v>3</v>
      </c>
      <c r="O2874" s="4">
        <v>2</v>
      </c>
      <c r="P2874" s="4"/>
      <c r="Q2874" s="4"/>
      <c r="R2874" s="4"/>
      <c r="S2874" s="4"/>
      <c r="T2874" s="4"/>
      <c r="U2874" s="4"/>
      <c r="V2874" s="4"/>
      <c r="W2874" s="4"/>
    </row>
    <row r="2875" spans="1:23" x14ac:dyDescent="0.2">
      <c r="A2875" s="4">
        <v>50</v>
      </c>
      <c r="B2875" s="4">
        <v>0</v>
      </c>
      <c r="C2875" s="4">
        <v>0</v>
      </c>
      <c r="D2875" s="4">
        <v>1</v>
      </c>
      <c r="E2875" s="4">
        <v>207</v>
      </c>
      <c r="F2875" s="4">
        <f>Source!U2853</f>
        <v>0</v>
      </c>
      <c r="G2875" s="4" t="s">
        <v>114</v>
      </c>
      <c r="H2875" s="4" t="s">
        <v>115</v>
      </c>
      <c r="I2875" s="4"/>
      <c r="J2875" s="4"/>
      <c r="K2875" s="4">
        <v>207</v>
      </c>
      <c r="L2875" s="4">
        <v>21</v>
      </c>
      <c r="M2875" s="4">
        <v>3</v>
      </c>
      <c r="N2875" s="4" t="s">
        <v>3</v>
      </c>
      <c r="O2875" s="4">
        <v>-1</v>
      </c>
      <c r="P2875" s="4"/>
      <c r="Q2875" s="4"/>
      <c r="R2875" s="4"/>
      <c r="S2875" s="4"/>
      <c r="T2875" s="4"/>
      <c r="U2875" s="4"/>
      <c r="V2875" s="4"/>
      <c r="W2875" s="4"/>
    </row>
    <row r="2876" spans="1:23" x14ac:dyDescent="0.2">
      <c r="A2876" s="4">
        <v>50</v>
      </c>
      <c r="B2876" s="4">
        <v>0</v>
      </c>
      <c r="C2876" s="4">
        <v>0</v>
      </c>
      <c r="D2876" s="4">
        <v>1</v>
      </c>
      <c r="E2876" s="4">
        <v>208</v>
      </c>
      <c r="F2876" s="4">
        <f>Source!V2853</f>
        <v>0</v>
      </c>
      <c r="G2876" s="4" t="s">
        <v>116</v>
      </c>
      <c r="H2876" s="4" t="s">
        <v>117</v>
      </c>
      <c r="I2876" s="4"/>
      <c r="J2876" s="4"/>
      <c r="K2876" s="4">
        <v>208</v>
      </c>
      <c r="L2876" s="4">
        <v>22</v>
      </c>
      <c r="M2876" s="4">
        <v>3</v>
      </c>
      <c r="N2876" s="4" t="s">
        <v>3</v>
      </c>
      <c r="O2876" s="4">
        <v>-1</v>
      </c>
      <c r="P2876" s="4"/>
      <c r="Q2876" s="4"/>
      <c r="R2876" s="4"/>
      <c r="S2876" s="4"/>
      <c r="T2876" s="4"/>
      <c r="U2876" s="4"/>
      <c r="V2876" s="4"/>
      <c r="W2876" s="4"/>
    </row>
    <row r="2877" spans="1:23" x14ac:dyDescent="0.2">
      <c r="A2877" s="4">
        <v>50</v>
      </c>
      <c r="B2877" s="4">
        <v>0</v>
      </c>
      <c r="C2877" s="4">
        <v>0</v>
      </c>
      <c r="D2877" s="4">
        <v>1</v>
      </c>
      <c r="E2877" s="4">
        <v>209</v>
      </c>
      <c r="F2877" s="4">
        <f>ROUND(Source!W2853,O2877)</f>
        <v>0</v>
      </c>
      <c r="G2877" s="4" t="s">
        <v>118</v>
      </c>
      <c r="H2877" s="4" t="s">
        <v>119</v>
      </c>
      <c r="I2877" s="4"/>
      <c r="J2877" s="4"/>
      <c r="K2877" s="4">
        <v>209</v>
      </c>
      <c r="L2877" s="4">
        <v>23</v>
      </c>
      <c r="M2877" s="4">
        <v>3</v>
      </c>
      <c r="N2877" s="4" t="s">
        <v>3</v>
      </c>
      <c r="O2877" s="4">
        <v>2</v>
      </c>
      <c r="P2877" s="4"/>
      <c r="Q2877" s="4"/>
      <c r="R2877" s="4"/>
      <c r="S2877" s="4"/>
      <c r="T2877" s="4"/>
      <c r="U2877" s="4"/>
      <c r="V2877" s="4"/>
      <c r="W2877" s="4"/>
    </row>
    <row r="2878" spans="1:23" x14ac:dyDescent="0.2">
      <c r="A2878" s="4">
        <v>50</v>
      </c>
      <c r="B2878" s="4">
        <v>0</v>
      </c>
      <c r="C2878" s="4">
        <v>0</v>
      </c>
      <c r="D2878" s="4">
        <v>1</v>
      </c>
      <c r="E2878" s="4">
        <v>233</v>
      </c>
      <c r="F2878" s="4">
        <f>ROUND(Source!BD2853,O2878)</f>
        <v>0</v>
      </c>
      <c r="G2878" s="4" t="s">
        <v>120</v>
      </c>
      <c r="H2878" s="4" t="s">
        <v>121</v>
      </c>
      <c r="I2878" s="4"/>
      <c r="J2878" s="4"/>
      <c r="K2878" s="4">
        <v>233</v>
      </c>
      <c r="L2878" s="4">
        <v>24</v>
      </c>
      <c r="M2878" s="4">
        <v>3</v>
      </c>
      <c r="N2878" s="4" t="s">
        <v>3</v>
      </c>
      <c r="O2878" s="4">
        <v>2</v>
      </c>
      <c r="P2878" s="4"/>
      <c r="Q2878" s="4"/>
      <c r="R2878" s="4"/>
      <c r="S2878" s="4"/>
      <c r="T2878" s="4"/>
      <c r="U2878" s="4"/>
      <c r="V2878" s="4"/>
      <c r="W2878" s="4"/>
    </row>
    <row r="2879" spans="1:23" x14ac:dyDescent="0.2">
      <c r="A2879" s="4">
        <v>50</v>
      </c>
      <c r="B2879" s="4">
        <v>0</v>
      </c>
      <c r="C2879" s="4">
        <v>0</v>
      </c>
      <c r="D2879" s="4">
        <v>1</v>
      </c>
      <c r="E2879" s="4">
        <v>210</v>
      </c>
      <c r="F2879" s="4">
        <f>ROUND(Source!X2853,O2879)</f>
        <v>0</v>
      </c>
      <c r="G2879" s="4" t="s">
        <v>122</v>
      </c>
      <c r="H2879" s="4" t="s">
        <v>123</v>
      </c>
      <c r="I2879" s="4"/>
      <c r="J2879" s="4"/>
      <c r="K2879" s="4">
        <v>210</v>
      </c>
      <c r="L2879" s="4">
        <v>25</v>
      </c>
      <c r="M2879" s="4">
        <v>3</v>
      </c>
      <c r="N2879" s="4" t="s">
        <v>3</v>
      </c>
      <c r="O2879" s="4">
        <v>2</v>
      </c>
      <c r="P2879" s="4"/>
      <c r="Q2879" s="4"/>
      <c r="R2879" s="4"/>
      <c r="S2879" s="4"/>
      <c r="T2879" s="4"/>
      <c r="U2879" s="4"/>
      <c r="V2879" s="4"/>
      <c r="W2879" s="4"/>
    </row>
    <row r="2880" spans="1:23" x14ac:dyDescent="0.2">
      <c r="A2880" s="4">
        <v>50</v>
      </c>
      <c r="B2880" s="4">
        <v>0</v>
      </c>
      <c r="C2880" s="4">
        <v>0</v>
      </c>
      <c r="D2880" s="4">
        <v>1</v>
      </c>
      <c r="E2880" s="4">
        <v>211</v>
      </c>
      <c r="F2880" s="4">
        <f>ROUND(Source!Y2853,O2880)</f>
        <v>0</v>
      </c>
      <c r="G2880" s="4" t="s">
        <v>124</v>
      </c>
      <c r="H2880" s="4" t="s">
        <v>125</v>
      </c>
      <c r="I2880" s="4"/>
      <c r="J2880" s="4"/>
      <c r="K2880" s="4">
        <v>211</v>
      </c>
      <c r="L2880" s="4">
        <v>26</v>
      </c>
      <c r="M2880" s="4">
        <v>3</v>
      </c>
      <c r="N2880" s="4" t="s">
        <v>3</v>
      </c>
      <c r="O2880" s="4">
        <v>2</v>
      </c>
      <c r="P2880" s="4"/>
      <c r="Q2880" s="4"/>
      <c r="R2880" s="4"/>
      <c r="S2880" s="4"/>
      <c r="T2880" s="4"/>
      <c r="U2880" s="4"/>
      <c r="V2880" s="4"/>
      <c r="W2880" s="4"/>
    </row>
    <row r="2881" spans="1:245" x14ac:dyDescent="0.2">
      <c r="A2881" s="4">
        <v>50</v>
      </c>
      <c r="B2881" s="4">
        <v>0</v>
      </c>
      <c r="C2881" s="4">
        <v>0</v>
      </c>
      <c r="D2881" s="4">
        <v>1</v>
      </c>
      <c r="E2881" s="4">
        <v>224</v>
      </c>
      <c r="F2881" s="4">
        <f>ROUND(Source!AR2853,O2881)</f>
        <v>0</v>
      </c>
      <c r="G2881" s="4" t="s">
        <v>126</v>
      </c>
      <c r="H2881" s="4" t="s">
        <v>127</v>
      </c>
      <c r="I2881" s="4"/>
      <c r="J2881" s="4"/>
      <c r="K2881" s="4">
        <v>224</v>
      </c>
      <c r="L2881" s="4">
        <v>27</v>
      </c>
      <c r="M2881" s="4">
        <v>3</v>
      </c>
      <c r="N2881" s="4" t="s">
        <v>3</v>
      </c>
      <c r="O2881" s="4">
        <v>2</v>
      </c>
      <c r="P2881" s="4"/>
      <c r="Q2881" s="4"/>
      <c r="R2881" s="4"/>
      <c r="S2881" s="4"/>
      <c r="T2881" s="4"/>
      <c r="U2881" s="4"/>
      <c r="V2881" s="4"/>
      <c r="W2881" s="4"/>
    </row>
    <row r="2883" spans="1:245" x14ac:dyDescent="0.2">
      <c r="A2883" s="1">
        <v>5</v>
      </c>
      <c r="B2883" s="1">
        <v>1</v>
      </c>
      <c r="C2883" s="1"/>
      <c r="D2883" s="1">
        <f>ROW(A2903)</f>
        <v>2903</v>
      </c>
      <c r="E2883" s="1"/>
      <c r="F2883" s="1" t="s">
        <v>15</v>
      </c>
      <c r="G2883" s="1" t="s">
        <v>392</v>
      </c>
      <c r="H2883" s="1" t="s">
        <v>3</v>
      </c>
      <c r="I2883" s="1">
        <v>0</v>
      </c>
      <c r="J2883" s="1"/>
      <c r="K2883" s="1">
        <v>-1</v>
      </c>
      <c r="L2883" s="1"/>
      <c r="M2883" s="1"/>
      <c r="N2883" s="1"/>
      <c r="O2883" s="1"/>
      <c r="P2883" s="1"/>
      <c r="Q2883" s="1"/>
      <c r="R2883" s="1"/>
      <c r="S2883" s="1"/>
      <c r="T2883" s="1"/>
      <c r="U2883" s="1" t="s">
        <v>3</v>
      </c>
      <c r="V2883" s="1">
        <v>0</v>
      </c>
      <c r="W2883" s="1"/>
      <c r="X2883" s="1"/>
      <c r="Y2883" s="1"/>
      <c r="Z2883" s="1"/>
      <c r="AA2883" s="1"/>
      <c r="AB2883" s="1" t="s">
        <v>3</v>
      </c>
      <c r="AC2883" s="1" t="s">
        <v>3</v>
      </c>
      <c r="AD2883" s="1" t="s">
        <v>3</v>
      </c>
      <c r="AE2883" s="1" t="s">
        <v>3</v>
      </c>
      <c r="AF2883" s="1" t="s">
        <v>3</v>
      </c>
      <c r="AG2883" s="1" t="s">
        <v>3</v>
      </c>
      <c r="AH2883" s="1"/>
      <c r="AI2883" s="1"/>
      <c r="AJ2883" s="1"/>
      <c r="AK2883" s="1"/>
      <c r="AL2883" s="1"/>
      <c r="AM2883" s="1"/>
      <c r="AN2883" s="1"/>
      <c r="AO2883" s="1"/>
      <c r="AP2883" s="1" t="s">
        <v>3</v>
      </c>
      <c r="AQ2883" s="1" t="s">
        <v>3</v>
      </c>
      <c r="AR2883" s="1" t="s">
        <v>3</v>
      </c>
      <c r="AS2883" s="1"/>
      <c r="AT2883" s="1"/>
      <c r="AU2883" s="1"/>
      <c r="AV2883" s="1"/>
      <c r="AW2883" s="1"/>
      <c r="AX2883" s="1"/>
      <c r="AY2883" s="1"/>
      <c r="AZ2883" s="1" t="s">
        <v>3</v>
      </c>
      <c r="BA2883" s="1"/>
      <c r="BB2883" s="1" t="s">
        <v>3</v>
      </c>
      <c r="BC2883" s="1" t="s">
        <v>3</v>
      </c>
      <c r="BD2883" s="1" t="s">
        <v>3</v>
      </c>
      <c r="BE2883" s="1" t="s">
        <v>3</v>
      </c>
      <c r="BF2883" s="1" t="s">
        <v>3</v>
      </c>
      <c r="BG2883" s="1" t="s">
        <v>3</v>
      </c>
      <c r="BH2883" s="1" t="s">
        <v>3</v>
      </c>
      <c r="BI2883" s="1" t="s">
        <v>3</v>
      </c>
      <c r="BJ2883" s="1" t="s">
        <v>3</v>
      </c>
      <c r="BK2883" s="1" t="s">
        <v>3</v>
      </c>
      <c r="BL2883" s="1" t="s">
        <v>3</v>
      </c>
      <c r="BM2883" s="1" t="s">
        <v>3</v>
      </c>
      <c r="BN2883" s="1" t="s">
        <v>3</v>
      </c>
      <c r="BO2883" s="1" t="s">
        <v>3</v>
      </c>
      <c r="BP2883" s="1" t="s">
        <v>3</v>
      </c>
      <c r="BQ2883" s="1"/>
      <c r="BR2883" s="1"/>
      <c r="BS2883" s="1"/>
      <c r="BT2883" s="1"/>
      <c r="BU2883" s="1"/>
      <c r="BV2883" s="1"/>
      <c r="BW2883" s="1"/>
      <c r="BX2883" s="1">
        <v>0</v>
      </c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>
        <v>0</v>
      </c>
    </row>
    <row r="2885" spans="1:245" x14ac:dyDescent="0.2">
      <c r="A2885" s="2">
        <v>52</v>
      </c>
      <c r="B2885" s="2">
        <f t="shared" ref="B2885:G2885" si="2310">B2903</f>
        <v>1</v>
      </c>
      <c r="C2885" s="2">
        <f t="shared" si="2310"/>
        <v>5</v>
      </c>
      <c r="D2885" s="2">
        <f t="shared" si="2310"/>
        <v>2883</v>
      </c>
      <c r="E2885" s="2">
        <f t="shared" si="2310"/>
        <v>0</v>
      </c>
      <c r="F2885" s="2" t="str">
        <f t="shared" si="2310"/>
        <v>Новый подраздел</v>
      </c>
      <c r="G2885" s="2" t="str">
        <f t="shared" si="2310"/>
        <v>Демонтаж/монтаж б/у бетонного борта (понижение)</v>
      </c>
      <c r="H2885" s="2"/>
      <c r="I2885" s="2"/>
      <c r="J2885" s="2"/>
      <c r="K2885" s="2"/>
      <c r="L2885" s="2"/>
      <c r="M2885" s="2"/>
      <c r="N2885" s="2"/>
      <c r="O2885" s="2">
        <f t="shared" ref="O2885:AT2885" si="2311">O2903</f>
        <v>0</v>
      </c>
      <c r="P2885" s="2">
        <f t="shared" si="2311"/>
        <v>0</v>
      </c>
      <c r="Q2885" s="2">
        <f t="shared" si="2311"/>
        <v>0</v>
      </c>
      <c r="R2885" s="2">
        <f t="shared" si="2311"/>
        <v>0</v>
      </c>
      <c r="S2885" s="2">
        <f t="shared" si="2311"/>
        <v>0</v>
      </c>
      <c r="T2885" s="2">
        <f t="shared" si="2311"/>
        <v>0</v>
      </c>
      <c r="U2885" s="2">
        <f t="shared" si="2311"/>
        <v>0</v>
      </c>
      <c r="V2885" s="2">
        <f t="shared" si="2311"/>
        <v>0</v>
      </c>
      <c r="W2885" s="2">
        <f t="shared" si="2311"/>
        <v>0</v>
      </c>
      <c r="X2885" s="2">
        <f t="shared" si="2311"/>
        <v>0</v>
      </c>
      <c r="Y2885" s="2">
        <f t="shared" si="2311"/>
        <v>0</v>
      </c>
      <c r="Z2885" s="2">
        <f t="shared" si="2311"/>
        <v>0</v>
      </c>
      <c r="AA2885" s="2">
        <f t="shared" si="2311"/>
        <v>0</v>
      </c>
      <c r="AB2885" s="2">
        <f t="shared" si="2311"/>
        <v>0</v>
      </c>
      <c r="AC2885" s="2">
        <f t="shared" si="2311"/>
        <v>0</v>
      </c>
      <c r="AD2885" s="2">
        <f t="shared" si="2311"/>
        <v>0</v>
      </c>
      <c r="AE2885" s="2">
        <f t="shared" si="2311"/>
        <v>0</v>
      </c>
      <c r="AF2885" s="2">
        <f t="shared" si="2311"/>
        <v>0</v>
      </c>
      <c r="AG2885" s="2">
        <f t="shared" si="2311"/>
        <v>0</v>
      </c>
      <c r="AH2885" s="2">
        <f t="shared" si="2311"/>
        <v>0</v>
      </c>
      <c r="AI2885" s="2">
        <f t="shared" si="2311"/>
        <v>0</v>
      </c>
      <c r="AJ2885" s="2">
        <f t="shared" si="2311"/>
        <v>0</v>
      </c>
      <c r="AK2885" s="2">
        <f t="shared" si="2311"/>
        <v>0</v>
      </c>
      <c r="AL2885" s="2">
        <f t="shared" si="2311"/>
        <v>0</v>
      </c>
      <c r="AM2885" s="2">
        <f t="shared" si="2311"/>
        <v>0</v>
      </c>
      <c r="AN2885" s="2">
        <f t="shared" si="2311"/>
        <v>0</v>
      </c>
      <c r="AO2885" s="2">
        <f t="shared" si="2311"/>
        <v>0</v>
      </c>
      <c r="AP2885" s="2">
        <f t="shared" si="2311"/>
        <v>0</v>
      </c>
      <c r="AQ2885" s="2">
        <f t="shared" si="2311"/>
        <v>0</v>
      </c>
      <c r="AR2885" s="2">
        <f t="shared" si="2311"/>
        <v>0</v>
      </c>
      <c r="AS2885" s="2">
        <f t="shared" si="2311"/>
        <v>0</v>
      </c>
      <c r="AT2885" s="2">
        <f t="shared" si="2311"/>
        <v>0</v>
      </c>
      <c r="AU2885" s="2">
        <f t="shared" ref="AU2885:BZ2885" si="2312">AU2903</f>
        <v>0</v>
      </c>
      <c r="AV2885" s="2">
        <f t="shared" si="2312"/>
        <v>0</v>
      </c>
      <c r="AW2885" s="2">
        <f t="shared" si="2312"/>
        <v>0</v>
      </c>
      <c r="AX2885" s="2">
        <f t="shared" si="2312"/>
        <v>0</v>
      </c>
      <c r="AY2885" s="2">
        <f t="shared" si="2312"/>
        <v>0</v>
      </c>
      <c r="AZ2885" s="2">
        <f t="shared" si="2312"/>
        <v>0</v>
      </c>
      <c r="BA2885" s="2">
        <f t="shared" si="2312"/>
        <v>0</v>
      </c>
      <c r="BB2885" s="2">
        <f t="shared" si="2312"/>
        <v>0</v>
      </c>
      <c r="BC2885" s="2">
        <f t="shared" si="2312"/>
        <v>0</v>
      </c>
      <c r="BD2885" s="2">
        <f t="shared" si="2312"/>
        <v>0</v>
      </c>
      <c r="BE2885" s="2">
        <f t="shared" si="2312"/>
        <v>0</v>
      </c>
      <c r="BF2885" s="2">
        <f t="shared" si="2312"/>
        <v>0</v>
      </c>
      <c r="BG2885" s="2">
        <f t="shared" si="2312"/>
        <v>0</v>
      </c>
      <c r="BH2885" s="2">
        <f t="shared" si="2312"/>
        <v>0</v>
      </c>
      <c r="BI2885" s="2">
        <f t="shared" si="2312"/>
        <v>0</v>
      </c>
      <c r="BJ2885" s="2">
        <f t="shared" si="2312"/>
        <v>0</v>
      </c>
      <c r="BK2885" s="2">
        <f t="shared" si="2312"/>
        <v>0</v>
      </c>
      <c r="BL2885" s="2">
        <f t="shared" si="2312"/>
        <v>0</v>
      </c>
      <c r="BM2885" s="2">
        <f t="shared" si="2312"/>
        <v>0</v>
      </c>
      <c r="BN2885" s="2">
        <f t="shared" si="2312"/>
        <v>0</v>
      </c>
      <c r="BO2885" s="2">
        <f t="shared" si="2312"/>
        <v>0</v>
      </c>
      <c r="BP2885" s="2">
        <f t="shared" si="2312"/>
        <v>0</v>
      </c>
      <c r="BQ2885" s="2">
        <f t="shared" si="2312"/>
        <v>0</v>
      </c>
      <c r="BR2885" s="2">
        <f t="shared" si="2312"/>
        <v>0</v>
      </c>
      <c r="BS2885" s="2">
        <f t="shared" si="2312"/>
        <v>0</v>
      </c>
      <c r="BT2885" s="2">
        <f t="shared" si="2312"/>
        <v>0</v>
      </c>
      <c r="BU2885" s="2">
        <f t="shared" si="2312"/>
        <v>0</v>
      </c>
      <c r="BV2885" s="2">
        <f t="shared" si="2312"/>
        <v>0</v>
      </c>
      <c r="BW2885" s="2">
        <f t="shared" si="2312"/>
        <v>0</v>
      </c>
      <c r="BX2885" s="2">
        <f t="shared" si="2312"/>
        <v>0</v>
      </c>
      <c r="BY2885" s="2">
        <f t="shared" si="2312"/>
        <v>0</v>
      </c>
      <c r="BZ2885" s="2">
        <f t="shared" si="2312"/>
        <v>0</v>
      </c>
      <c r="CA2885" s="2">
        <f t="shared" ref="CA2885:DF2885" si="2313">CA2903</f>
        <v>0</v>
      </c>
      <c r="CB2885" s="2">
        <f t="shared" si="2313"/>
        <v>0</v>
      </c>
      <c r="CC2885" s="2">
        <f t="shared" si="2313"/>
        <v>0</v>
      </c>
      <c r="CD2885" s="2">
        <f t="shared" si="2313"/>
        <v>0</v>
      </c>
      <c r="CE2885" s="2">
        <f t="shared" si="2313"/>
        <v>0</v>
      </c>
      <c r="CF2885" s="2">
        <f t="shared" si="2313"/>
        <v>0</v>
      </c>
      <c r="CG2885" s="2">
        <f t="shared" si="2313"/>
        <v>0</v>
      </c>
      <c r="CH2885" s="2">
        <f t="shared" si="2313"/>
        <v>0</v>
      </c>
      <c r="CI2885" s="2">
        <f t="shared" si="2313"/>
        <v>0</v>
      </c>
      <c r="CJ2885" s="2">
        <f t="shared" si="2313"/>
        <v>0</v>
      </c>
      <c r="CK2885" s="2">
        <f t="shared" si="2313"/>
        <v>0</v>
      </c>
      <c r="CL2885" s="2">
        <f t="shared" si="2313"/>
        <v>0</v>
      </c>
      <c r="CM2885" s="2">
        <f t="shared" si="2313"/>
        <v>0</v>
      </c>
      <c r="CN2885" s="2">
        <f t="shared" si="2313"/>
        <v>0</v>
      </c>
      <c r="CO2885" s="2">
        <f t="shared" si="2313"/>
        <v>0</v>
      </c>
      <c r="CP2885" s="2">
        <f t="shared" si="2313"/>
        <v>0</v>
      </c>
      <c r="CQ2885" s="2">
        <f t="shared" si="2313"/>
        <v>0</v>
      </c>
      <c r="CR2885" s="2">
        <f t="shared" si="2313"/>
        <v>0</v>
      </c>
      <c r="CS2885" s="2">
        <f t="shared" si="2313"/>
        <v>0</v>
      </c>
      <c r="CT2885" s="2">
        <f t="shared" si="2313"/>
        <v>0</v>
      </c>
      <c r="CU2885" s="2">
        <f t="shared" si="2313"/>
        <v>0</v>
      </c>
      <c r="CV2885" s="2">
        <f t="shared" si="2313"/>
        <v>0</v>
      </c>
      <c r="CW2885" s="2">
        <f t="shared" si="2313"/>
        <v>0</v>
      </c>
      <c r="CX2885" s="2">
        <f t="shared" si="2313"/>
        <v>0</v>
      </c>
      <c r="CY2885" s="2">
        <f t="shared" si="2313"/>
        <v>0</v>
      </c>
      <c r="CZ2885" s="2">
        <f t="shared" si="2313"/>
        <v>0</v>
      </c>
      <c r="DA2885" s="2">
        <f t="shared" si="2313"/>
        <v>0</v>
      </c>
      <c r="DB2885" s="2">
        <f t="shared" si="2313"/>
        <v>0</v>
      </c>
      <c r="DC2885" s="2">
        <f t="shared" si="2313"/>
        <v>0</v>
      </c>
      <c r="DD2885" s="2">
        <f t="shared" si="2313"/>
        <v>0</v>
      </c>
      <c r="DE2885" s="2">
        <f t="shared" si="2313"/>
        <v>0</v>
      </c>
      <c r="DF2885" s="2">
        <f t="shared" si="2313"/>
        <v>0</v>
      </c>
      <c r="DG2885" s="3">
        <f t="shared" ref="DG2885:EL2885" si="2314">DG2903</f>
        <v>0</v>
      </c>
      <c r="DH2885" s="3">
        <f t="shared" si="2314"/>
        <v>0</v>
      </c>
      <c r="DI2885" s="3">
        <f t="shared" si="2314"/>
        <v>0</v>
      </c>
      <c r="DJ2885" s="3">
        <f t="shared" si="2314"/>
        <v>0</v>
      </c>
      <c r="DK2885" s="3">
        <f t="shared" si="2314"/>
        <v>0</v>
      </c>
      <c r="DL2885" s="3">
        <f t="shared" si="2314"/>
        <v>0</v>
      </c>
      <c r="DM2885" s="3">
        <f t="shared" si="2314"/>
        <v>0</v>
      </c>
      <c r="DN2885" s="3">
        <f t="shared" si="2314"/>
        <v>0</v>
      </c>
      <c r="DO2885" s="3">
        <f t="shared" si="2314"/>
        <v>0</v>
      </c>
      <c r="DP2885" s="3">
        <f t="shared" si="2314"/>
        <v>0</v>
      </c>
      <c r="DQ2885" s="3">
        <f t="shared" si="2314"/>
        <v>0</v>
      </c>
      <c r="DR2885" s="3">
        <f t="shared" si="2314"/>
        <v>0</v>
      </c>
      <c r="DS2885" s="3">
        <f t="shared" si="2314"/>
        <v>0</v>
      </c>
      <c r="DT2885" s="3">
        <f t="shared" si="2314"/>
        <v>0</v>
      </c>
      <c r="DU2885" s="3">
        <f t="shared" si="2314"/>
        <v>0</v>
      </c>
      <c r="DV2885" s="3">
        <f t="shared" si="2314"/>
        <v>0</v>
      </c>
      <c r="DW2885" s="3">
        <f t="shared" si="2314"/>
        <v>0</v>
      </c>
      <c r="DX2885" s="3">
        <f t="shared" si="2314"/>
        <v>0</v>
      </c>
      <c r="DY2885" s="3">
        <f t="shared" si="2314"/>
        <v>0</v>
      </c>
      <c r="DZ2885" s="3">
        <f t="shared" si="2314"/>
        <v>0</v>
      </c>
      <c r="EA2885" s="3">
        <f t="shared" si="2314"/>
        <v>0</v>
      </c>
      <c r="EB2885" s="3">
        <f t="shared" si="2314"/>
        <v>0</v>
      </c>
      <c r="EC2885" s="3">
        <f t="shared" si="2314"/>
        <v>0</v>
      </c>
      <c r="ED2885" s="3">
        <f t="shared" si="2314"/>
        <v>0</v>
      </c>
      <c r="EE2885" s="3">
        <f t="shared" si="2314"/>
        <v>0</v>
      </c>
      <c r="EF2885" s="3">
        <f t="shared" si="2314"/>
        <v>0</v>
      </c>
      <c r="EG2885" s="3">
        <f t="shared" si="2314"/>
        <v>0</v>
      </c>
      <c r="EH2885" s="3">
        <f t="shared" si="2314"/>
        <v>0</v>
      </c>
      <c r="EI2885" s="3">
        <f t="shared" si="2314"/>
        <v>0</v>
      </c>
      <c r="EJ2885" s="3">
        <f t="shared" si="2314"/>
        <v>0</v>
      </c>
      <c r="EK2885" s="3">
        <f t="shared" si="2314"/>
        <v>0</v>
      </c>
      <c r="EL2885" s="3">
        <f t="shared" si="2314"/>
        <v>0</v>
      </c>
      <c r="EM2885" s="3">
        <f t="shared" ref="EM2885:FR2885" si="2315">EM2903</f>
        <v>0</v>
      </c>
      <c r="EN2885" s="3">
        <f t="shared" si="2315"/>
        <v>0</v>
      </c>
      <c r="EO2885" s="3">
        <f t="shared" si="2315"/>
        <v>0</v>
      </c>
      <c r="EP2885" s="3">
        <f t="shared" si="2315"/>
        <v>0</v>
      </c>
      <c r="EQ2885" s="3">
        <f t="shared" si="2315"/>
        <v>0</v>
      </c>
      <c r="ER2885" s="3">
        <f t="shared" si="2315"/>
        <v>0</v>
      </c>
      <c r="ES2885" s="3">
        <f t="shared" si="2315"/>
        <v>0</v>
      </c>
      <c r="ET2885" s="3">
        <f t="shared" si="2315"/>
        <v>0</v>
      </c>
      <c r="EU2885" s="3">
        <f t="shared" si="2315"/>
        <v>0</v>
      </c>
      <c r="EV2885" s="3">
        <f t="shared" si="2315"/>
        <v>0</v>
      </c>
      <c r="EW2885" s="3">
        <f t="shared" si="2315"/>
        <v>0</v>
      </c>
      <c r="EX2885" s="3">
        <f t="shared" si="2315"/>
        <v>0</v>
      </c>
      <c r="EY2885" s="3">
        <f t="shared" si="2315"/>
        <v>0</v>
      </c>
      <c r="EZ2885" s="3">
        <f t="shared" si="2315"/>
        <v>0</v>
      </c>
      <c r="FA2885" s="3">
        <f t="shared" si="2315"/>
        <v>0</v>
      </c>
      <c r="FB2885" s="3">
        <f t="shared" si="2315"/>
        <v>0</v>
      </c>
      <c r="FC2885" s="3">
        <f t="shared" si="2315"/>
        <v>0</v>
      </c>
      <c r="FD2885" s="3">
        <f t="shared" si="2315"/>
        <v>0</v>
      </c>
      <c r="FE2885" s="3">
        <f t="shared" si="2315"/>
        <v>0</v>
      </c>
      <c r="FF2885" s="3">
        <f t="shared" si="2315"/>
        <v>0</v>
      </c>
      <c r="FG2885" s="3">
        <f t="shared" si="2315"/>
        <v>0</v>
      </c>
      <c r="FH2885" s="3">
        <f t="shared" si="2315"/>
        <v>0</v>
      </c>
      <c r="FI2885" s="3">
        <f t="shared" si="2315"/>
        <v>0</v>
      </c>
      <c r="FJ2885" s="3">
        <f t="shared" si="2315"/>
        <v>0</v>
      </c>
      <c r="FK2885" s="3">
        <f t="shared" si="2315"/>
        <v>0</v>
      </c>
      <c r="FL2885" s="3">
        <f t="shared" si="2315"/>
        <v>0</v>
      </c>
      <c r="FM2885" s="3">
        <f t="shared" si="2315"/>
        <v>0</v>
      </c>
      <c r="FN2885" s="3">
        <f t="shared" si="2315"/>
        <v>0</v>
      </c>
      <c r="FO2885" s="3">
        <f t="shared" si="2315"/>
        <v>0</v>
      </c>
      <c r="FP2885" s="3">
        <f t="shared" si="2315"/>
        <v>0</v>
      </c>
      <c r="FQ2885" s="3">
        <f t="shared" si="2315"/>
        <v>0</v>
      </c>
      <c r="FR2885" s="3">
        <f t="shared" si="2315"/>
        <v>0</v>
      </c>
      <c r="FS2885" s="3">
        <f t="shared" ref="FS2885:GX2885" si="2316">FS2903</f>
        <v>0</v>
      </c>
      <c r="FT2885" s="3">
        <f t="shared" si="2316"/>
        <v>0</v>
      </c>
      <c r="FU2885" s="3">
        <f t="shared" si="2316"/>
        <v>0</v>
      </c>
      <c r="FV2885" s="3">
        <f t="shared" si="2316"/>
        <v>0</v>
      </c>
      <c r="FW2885" s="3">
        <f t="shared" si="2316"/>
        <v>0</v>
      </c>
      <c r="FX2885" s="3">
        <f t="shared" si="2316"/>
        <v>0</v>
      </c>
      <c r="FY2885" s="3">
        <f t="shared" si="2316"/>
        <v>0</v>
      </c>
      <c r="FZ2885" s="3">
        <f t="shared" si="2316"/>
        <v>0</v>
      </c>
      <c r="GA2885" s="3">
        <f t="shared" si="2316"/>
        <v>0</v>
      </c>
      <c r="GB2885" s="3">
        <f t="shared" si="2316"/>
        <v>0</v>
      </c>
      <c r="GC2885" s="3">
        <f t="shared" si="2316"/>
        <v>0</v>
      </c>
      <c r="GD2885" s="3">
        <f t="shared" si="2316"/>
        <v>0</v>
      </c>
      <c r="GE2885" s="3">
        <f t="shared" si="2316"/>
        <v>0</v>
      </c>
      <c r="GF2885" s="3">
        <f t="shared" si="2316"/>
        <v>0</v>
      </c>
      <c r="GG2885" s="3">
        <f t="shared" si="2316"/>
        <v>0</v>
      </c>
      <c r="GH2885" s="3">
        <f t="shared" si="2316"/>
        <v>0</v>
      </c>
      <c r="GI2885" s="3">
        <f t="shared" si="2316"/>
        <v>0</v>
      </c>
      <c r="GJ2885" s="3">
        <f t="shared" si="2316"/>
        <v>0</v>
      </c>
      <c r="GK2885" s="3">
        <f t="shared" si="2316"/>
        <v>0</v>
      </c>
      <c r="GL2885" s="3">
        <f t="shared" si="2316"/>
        <v>0</v>
      </c>
      <c r="GM2885" s="3">
        <f t="shared" si="2316"/>
        <v>0</v>
      </c>
      <c r="GN2885" s="3">
        <f t="shared" si="2316"/>
        <v>0</v>
      </c>
      <c r="GO2885" s="3">
        <f t="shared" si="2316"/>
        <v>0</v>
      </c>
      <c r="GP2885" s="3">
        <f t="shared" si="2316"/>
        <v>0</v>
      </c>
      <c r="GQ2885" s="3">
        <f t="shared" si="2316"/>
        <v>0</v>
      </c>
      <c r="GR2885" s="3">
        <f t="shared" si="2316"/>
        <v>0</v>
      </c>
      <c r="GS2885" s="3">
        <f t="shared" si="2316"/>
        <v>0</v>
      </c>
      <c r="GT2885" s="3">
        <f t="shared" si="2316"/>
        <v>0</v>
      </c>
      <c r="GU2885" s="3">
        <f t="shared" si="2316"/>
        <v>0</v>
      </c>
      <c r="GV2885" s="3">
        <f t="shared" si="2316"/>
        <v>0</v>
      </c>
      <c r="GW2885" s="3">
        <f t="shared" si="2316"/>
        <v>0</v>
      </c>
      <c r="GX2885" s="3">
        <f t="shared" si="2316"/>
        <v>0</v>
      </c>
    </row>
    <row r="2887" spans="1:245" x14ac:dyDescent="0.2">
      <c r="A2887">
        <v>17</v>
      </c>
      <c r="B2887">
        <v>1</v>
      </c>
      <c r="C2887">
        <f>ROW(SmtRes!A978)</f>
        <v>978</v>
      </c>
      <c r="D2887">
        <f>ROW(EtalonRes!A943)</f>
        <v>943</v>
      </c>
      <c r="E2887" t="s">
        <v>159</v>
      </c>
      <c r="F2887" t="s">
        <v>145</v>
      </c>
      <c r="G2887" t="s">
        <v>146</v>
      </c>
      <c r="H2887" t="s">
        <v>147</v>
      </c>
      <c r="I2887">
        <v>0</v>
      </c>
      <c r="J2887">
        <v>0</v>
      </c>
      <c r="O2887">
        <f t="shared" ref="O2887:O2901" si="2317">ROUND(CP2887,2)</f>
        <v>0</v>
      </c>
      <c r="P2887">
        <f t="shared" ref="P2887:P2901" si="2318">ROUND(CQ2887*I2887,2)</f>
        <v>0</v>
      </c>
      <c r="Q2887">
        <f t="shared" ref="Q2887:Q2901" si="2319">ROUND(CR2887*I2887,2)</f>
        <v>0</v>
      </c>
      <c r="R2887">
        <f t="shared" ref="R2887:R2901" si="2320">ROUND(CS2887*I2887,2)</f>
        <v>0</v>
      </c>
      <c r="S2887">
        <f t="shared" ref="S2887:S2901" si="2321">ROUND(CT2887*I2887,2)</f>
        <v>0</v>
      </c>
      <c r="T2887">
        <f t="shared" ref="T2887:T2901" si="2322">ROUND(CU2887*I2887,2)</f>
        <v>0</v>
      </c>
      <c r="U2887">
        <f t="shared" ref="U2887:U2901" si="2323">CV2887*I2887</f>
        <v>0</v>
      </c>
      <c r="V2887">
        <f t="shared" ref="V2887:V2901" si="2324">CW2887*I2887</f>
        <v>0</v>
      </c>
      <c r="W2887">
        <f t="shared" ref="W2887:W2901" si="2325">ROUND(CX2887*I2887,2)</f>
        <v>0</v>
      </c>
      <c r="X2887">
        <f t="shared" ref="X2887:X2901" si="2326">ROUND(CY2887,2)</f>
        <v>0</v>
      </c>
      <c r="Y2887">
        <f t="shared" ref="Y2887:Y2901" si="2327">ROUND(CZ2887,2)</f>
        <v>0</v>
      </c>
      <c r="AA2887">
        <v>52421674</v>
      </c>
      <c r="AB2887">
        <f t="shared" ref="AB2887:AB2901" si="2328">ROUND((AC2887+AD2887+AF2887),6)</f>
        <v>15505.67</v>
      </c>
      <c r="AC2887">
        <f>ROUND((ES2887),6)</f>
        <v>0</v>
      </c>
      <c r="AD2887">
        <f>ROUND((((ET2887)-(EU2887))+AE2887),6)</f>
        <v>0</v>
      </c>
      <c r="AE2887">
        <f t="shared" ref="AE2887:AF2891" si="2329">ROUND((EU2887),6)</f>
        <v>0</v>
      </c>
      <c r="AF2887">
        <f t="shared" si="2329"/>
        <v>15505.67</v>
      </c>
      <c r="AG2887">
        <f t="shared" ref="AG2887:AG2901" si="2330">ROUND((AP2887),6)</f>
        <v>0</v>
      </c>
      <c r="AH2887">
        <f t="shared" ref="AH2887:AI2891" si="2331">(EW2887)</f>
        <v>76.7</v>
      </c>
      <c r="AI2887">
        <f t="shared" si="2331"/>
        <v>0</v>
      </c>
      <c r="AJ2887">
        <f t="shared" ref="AJ2887:AJ2901" si="2332">(AS2887)</f>
        <v>0</v>
      </c>
      <c r="AK2887">
        <v>15505.67</v>
      </c>
      <c r="AL2887">
        <v>0</v>
      </c>
      <c r="AM2887">
        <v>0</v>
      </c>
      <c r="AN2887">
        <v>0</v>
      </c>
      <c r="AO2887">
        <v>15505.67</v>
      </c>
      <c r="AP2887">
        <v>0</v>
      </c>
      <c r="AQ2887">
        <v>76.7</v>
      </c>
      <c r="AR2887">
        <v>0</v>
      </c>
      <c r="AS2887">
        <v>0</v>
      </c>
      <c r="AT2887">
        <v>70</v>
      </c>
      <c r="AU2887">
        <v>10</v>
      </c>
      <c r="AV2887">
        <v>1</v>
      </c>
      <c r="AW2887">
        <v>1</v>
      </c>
      <c r="AZ2887">
        <v>1</v>
      </c>
      <c r="BA2887">
        <v>1</v>
      </c>
      <c r="BB2887">
        <v>1</v>
      </c>
      <c r="BC2887">
        <v>1</v>
      </c>
      <c r="BD2887" t="s">
        <v>3</v>
      </c>
      <c r="BE2887" t="s">
        <v>3</v>
      </c>
      <c r="BF2887" t="s">
        <v>3</v>
      </c>
      <c r="BG2887" t="s">
        <v>3</v>
      </c>
      <c r="BH2887">
        <v>0</v>
      </c>
      <c r="BI2887">
        <v>4</v>
      </c>
      <c r="BJ2887" t="s">
        <v>148</v>
      </c>
      <c r="BM2887">
        <v>0</v>
      </c>
      <c r="BN2887">
        <v>0</v>
      </c>
      <c r="BO2887" t="s">
        <v>3</v>
      </c>
      <c r="BP2887">
        <v>0</v>
      </c>
      <c r="BQ2887">
        <v>1</v>
      </c>
      <c r="BR2887">
        <v>0</v>
      </c>
      <c r="BS2887">
        <v>1</v>
      </c>
      <c r="BT2887">
        <v>1</v>
      </c>
      <c r="BU2887">
        <v>1</v>
      </c>
      <c r="BV2887">
        <v>1</v>
      </c>
      <c r="BW2887">
        <v>1</v>
      </c>
      <c r="BX2887">
        <v>1</v>
      </c>
      <c r="BY2887" t="s">
        <v>3</v>
      </c>
      <c r="BZ2887">
        <v>70</v>
      </c>
      <c r="CA2887">
        <v>10</v>
      </c>
      <c r="CE2887">
        <v>0</v>
      </c>
      <c r="CF2887">
        <v>0</v>
      </c>
      <c r="CG2887">
        <v>0</v>
      </c>
      <c r="CM2887">
        <v>0</v>
      </c>
      <c r="CN2887" t="s">
        <v>3</v>
      </c>
      <c r="CO2887">
        <v>0</v>
      </c>
      <c r="CP2887">
        <f t="shared" ref="CP2887:CP2901" si="2333">(P2887+Q2887+S2887)</f>
        <v>0</v>
      </c>
      <c r="CQ2887">
        <f t="shared" ref="CQ2887:CQ2901" si="2334">(AC2887*BC2887*AW2887)</f>
        <v>0</v>
      </c>
      <c r="CR2887">
        <f>((((ET2887)*BB2887-(EU2887)*BS2887)+AE2887*BS2887)*AV2887)</f>
        <v>0</v>
      </c>
      <c r="CS2887">
        <f t="shared" ref="CS2887:CS2901" si="2335">(AE2887*BS2887*AV2887)</f>
        <v>0</v>
      </c>
      <c r="CT2887">
        <f t="shared" ref="CT2887:CT2901" si="2336">(AF2887*BA2887*AV2887)</f>
        <v>15505.67</v>
      </c>
      <c r="CU2887">
        <f t="shared" ref="CU2887:CU2901" si="2337">AG2887</f>
        <v>0</v>
      </c>
      <c r="CV2887">
        <f t="shared" ref="CV2887:CV2901" si="2338">(AH2887*AV2887)</f>
        <v>76.7</v>
      </c>
      <c r="CW2887">
        <f t="shared" ref="CW2887:CW2901" si="2339">AI2887</f>
        <v>0</v>
      </c>
      <c r="CX2887">
        <f t="shared" ref="CX2887:CX2901" si="2340">AJ2887</f>
        <v>0</v>
      </c>
      <c r="CY2887">
        <f t="shared" ref="CY2887:CY2901" si="2341">((S2887*BZ2887)/100)</f>
        <v>0</v>
      </c>
      <c r="CZ2887">
        <f t="shared" ref="CZ2887:CZ2901" si="2342">((S2887*CA2887)/100)</f>
        <v>0</v>
      </c>
      <c r="DC2887" t="s">
        <v>3</v>
      </c>
      <c r="DD2887" t="s">
        <v>3</v>
      </c>
      <c r="DE2887" t="s">
        <v>3</v>
      </c>
      <c r="DF2887" t="s">
        <v>3</v>
      </c>
      <c r="DG2887" t="s">
        <v>3</v>
      </c>
      <c r="DH2887" t="s">
        <v>3</v>
      </c>
      <c r="DI2887" t="s">
        <v>3</v>
      </c>
      <c r="DJ2887" t="s">
        <v>3</v>
      </c>
      <c r="DK2887" t="s">
        <v>3</v>
      </c>
      <c r="DL2887" t="s">
        <v>3</v>
      </c>
      <c r="DM2887" t="s">
        <v>3</v>
      </c>
      <c r="DN2887">
        <v>0</v>
      </c>
      <c r="DO2887">
        <v>0</v>
      </c>
      <c r="DP2887">
        <v>1</v>
      </c>
      <c r="DQ2887">
        <v>1</v>
      </c>
      <c r="DU2887">
        <v>1003</v>
      </c>
      <c r="DV2887" t="s">
        <v>147</v>
      </c>
      <c r="DW2887" t="s">
        <v>147</v>
      </c>
      <c r="DX2887">
        <v>100</v>
      </c>
      <c r="EE2887">
        <v>51482689</v>
      </c>
      <c r="EF2887">
        <v>1</v>
      </c>
      <c r="EG2887" t="s">
        <v>21</v>
      </c>
      <c r="EH2887">
        <v>0</v>
      </c>
      <c r="EI2887" t="s">
        <v>3</v>
      </c>
      <c r="EJ2887">
        <v>4</v>
      </c>
      <c r="EK2887">
        <v>0</v>
      </c>
      <c r="EL2887" t="s">
        <v>22</v>
      </c>
      <c r="EM2887" t="s">
        <v>23</v>
      </c>
      <c r="EO2887" t="s">
        <v>3</v>
      </c>
      <c r="EQ2887">
        <v>0</v>
      </c>
      <c r="ER2887">
        <v>15505.67</v>
      </c>
      <c r="ES2887">
        <v>0</v>
      </c>
      <c r="ET2887">
        <v>0</v>
      </c>
      <c r="EU2887">
        <v>0</v>
      </c>
      <c r="EV2887">
        <v>15505.67</v>
      </c>
      <c r="EW2887">
        <v>76.7</v>
      </c>
      <c r="EX2887">
        <v>0</v>
      </c>
      <c r="EY2887">
        <v>0</v>
      </c>
      <c r="FQ2887">
        <v>0</v>
      </c>
      <c r="FR2887">
        <f t="shared" ref="FR2887:FR2901" si="2343">ROUND(IF(AND(BH2887=3,BI2887=3),P2887,0),2)</f>
        <v>0</v>
      </c>
      <c r="FS2887">
        <v>0</v>
      </c>
      <c r="FX2887">
        <v>70</v>
      </c>
      <c r="FY2887">
        <v>10</v>
      </c>
      <c r="GA2887" t="s">
        <v>3</v>
      </c>
      <c r="GD2887">
        <v>0</v>
      </c>
      <c r="GF2887">
        <v>-1527906705</v>
      </c>
      <c r="GG2887">
        <v>2</v>
      </c>
      <c r="GH2887">
        <v>1</v>
      </c>
      <c r="GI2887">
        <v>-2</v>
      </c>
      <c r="GJ2887">
        <v>0</v>
      </c>
      <c r="GK2887">
        <f>ROUND(R2887*(R12)/100,2)</f>
        <v>0</v>
      </c>
      <c r="GL2887">
        <f t="shared" ref="GL2887:GL2901" si="2344">ROUND(IF(AND(BH2887=3,BI2887=3,FS2887&lt;&gt;0),P2887,0),2)</f>
        <v>0</v>
      </c>
      <c r="GM2887">
        <f>ROUND(O2887+X2887+Y2887+GK2887,2)+GX2887</f>
        <v>0</v>
      </c>
      <c r="GN2887">
        <f>IF(OR(BI2887=0,BI2887=1),ROUND(O2887+X2887+Y2887+GK2887,2),0)</f>
        <v>0</v>
      </c>
      <c r="GO2887">
        <f>IF(BI2887=2,ROUND(O2887+X2887+Y2887+GK2887,2),0)</f>
        <v>0</v>
      </c>
      <c r="GP2887">
        <f>IF(BI2887=4,ROUND(O2887+X2887+Y2887+GK2887,2)+GX2887,0)</f>
        <v>0</v>
      </c>
      <c r="GR2887">
        <v>0</v>
      </c>
      <c r="GS2887">
        <v>3</v>
      </c>
      <c r="GT2887">
        <v>0</v>
      </c>
      <c r="GU2887" t="s">
        <v>3</v>
      </c>
      <c r="GV2887">
        <f>ROUND((GT2887),6)</f>
        <v>0</v>
      </c>
      <c r="GW2887">
        <v>1</v>
      </c>
      <c r="GX2887">
        <f t="shared" ref="GX2887:GX2901" si="2345">ROUND(HC2887*I2887,2)</f>
        <v>0</v>
      </c>
      <c r="HA2887">
        <v>0</v>
      </c>
      <c r="HB2887">
        <v>0</v>
      </c>
      <c r="HC2887">
        <f t="shared" ref="HC2887:HC2901" si="2346">GV2887*GW2887</f>
        <v>0</v>
      </c>
      <c r="HE2887" t="s">
        <v>3</v>
      </c>
      <c r="HF2887" t="s">
        <v>3</v>
      </c>
      <c r="IK2887">
        <f t="shared" ref="IK2887:IK2901" si="2347">ROUND(GM2887*1.2,2)</f>
        <v>0</v>
      </c>
    </row>
    <row r="2888" spans="1:245" x14ac:dyDescent="0.2">
      <c r="A2888">
        <v>17</v>
      </c>
      <c r="B2888">
        <v>1</v>
      </c>
      <c r="C2888">
        <f>ROW(SmtRes!A979)</f>
        <v>979</v>
      </c>
      <c r="D2888">
        <f>ROW(EtalonRes!A944)</f>
        <v>944</v>
      </c>
      <c r="E2888" t="s">
        <v>163</v>
      </c>
      <c r="F2888" t="s">
        <v>25</v>
      </c>
      <c r="G2888" t="s">
        <v>26</v>
      </c>
      <c r="H2888" t="s">
        <v>27</v>
      </c>
      <c r="I2888">
        <v>0</v>
      </c>
      <c r="J2888">
        <v>0</v>
      </c>
      <c r="O2888">
        <f t="shared" si="2317"/>
        <v>0</v>
      </c>
      <c r="P2888">
        <f t="shared" si="2318"/>
        <v>0</v>
      </c>
      <c r="Q2888">
        <f t="shared" si="2319"/>
        <v>0</v>
      </c>
      <c r="R2888">
        <f t="shared" si="2320"/>
        <v>0</v>
      </c>
      <c r="S2888">
        <f t="shared" si="2321"/>
        <v>0</v>
      </c>
      <c r="T2888">
        <f t="shared" si="2322"/>
        <v>0</v>
      </c>
      <c r="U2888">
        <f t="shared" si="2323"/>
        <v>0</v>
      </c>
      <c r="V2888">
        <f t="shared" si="2324"/>
        <v>0</v>
      </c>
      <c r="W2888">
        <f t="shared" si="2325"/>
        <v>0</v>
      </c>
      <c r="X2888">
        <f t="shared" si="2326"/>
        <v>0</v>
      </c>
      <c r="Y2888">
        <f t="shared" si="2327"/>
        <v>0</v>
      </c>
      <c r="AA2888">
        <v>52421674</v>
      </c>
      <c r="AB2888">
        <f t="shared" si="2328"/>
        <v>80.25</v>
      </c>
      <c r="AC2888">
        <f>ROUND((ES2888),6)</f>
        <v>0</v>
      </c>
      <c r="AD2888">
        <f>ROUND((((ET2888)-(EU2888))+AE2888),6)</f>
        <v>80.25</v>
      </c>
      <c r="AE2888">
        <f t="shared" si="2329"/>
        <v>25.84</v>
      </c>
      <c r="AF2888">
        <f t="shared" si="2329"/>
        <v>0</v>
      </c>
      <c r="AG2888">
        <f t="shared" si="2330"/>
        <v>0</v>
      </c>
      <c r="AH2888">
        <f t="shared" si="2331"/>
        <v>0</v>
      </c>
      <c r="AI2888">
        <f t="shared" si="2331"/>
        <v>0</v>
      </c>
      <c r="AJ2888">
        <f t="shared" si="2332"/>
        <v>0</v>
      </c>
      <c r="AK2888">
        <v>80.25</v>
      </c>
      <c r="AL2888">
        <v>0</v>
      </c>
      <c r="AM2888">
        <v>80.25</v>
      </c>
      <c r="AN2888">
        <v>25.84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70</v>
      </c>
      <c r="AU2888">
        <v>10</v>
      </c>
      <c r="AV2888">
        <v>1</v>
      </c>
      <c r="AW2888">
        <v>1</v>
      </c>
      <c r="AZ2888">
        <v>1</v>
      </c>
      <c r="BA2888">
        <v>1</v>
      </c>
      <c r="BB2888">
        <v>1</v>
      </c>
      <c r="BC2888">
        <v>1</v>
      </c>
      <c r="BD2888" t="s">
        <v>3</v>
      </c>
      <c r="BE2888" t="s">
        <v>3</v>
      </c>
      <c r="BF2888" t="s">
        <v>3</v>
      </c>
      <c r="BG2888" t="s">
        <v>3</v>
      </c>
      <c r="BH2888">
        <v>0</v>
      </c>
      <c r="BI2888">
        <v>4</v>
      </c>
      <c r="BJ2888" t="s">
        <v>28</v>
      </c>
      <c r="BM2888">
        <v>0</v>
      </c>
      <c r="BN2888">
        <v>0</v>
      </c>
      <c r="BO2888" t="s">
        <v>3</v>
      </c>
      <c r="BP2888">
        <v>0</v>
      </c>
      <c r="BQ2888">
        <v>1</v>
      </c>
      <c r="BR2888">
        <v>0</v>
      </c>
      <c r="BS2888">
        <v>1</v>
      </c>
      <c r="BT2888">
        <v>1</v>
      </c>
      <c r="BU2888">
        <v>1</v>
      </c>
      <c r="BV2888">
        <v>1</v>
      </c>
      <c r="BW2888">
        <v>1</v>
      </c>
      <c r="BX2888">
        <v>1</v>
      </c>
      <c r="BY2888" t="s">
        <v>3</v>
      </c>
      <c r="BZ2888">
        <v>70</v>
      </c>
      <c r="CA2888">
        <v>10</v>
      </c>
      <c r="CE2888">
        <v>0</v>
      </c>
      <c r="CF2888">
        <v>0</v>
      </c>
      <c r="CG2888">
        <v>0</v>
      </c>
      <c r="CM2888">
        <v>0</v>
      </c>
      <c r="CN2888" t="s">
        <v>3</v>
      </c>
      <c r="CO2888">
        <v>0</v>
      </c>
      <c r="CP2888">
        <f t="shared" si="2333"/>
        <v>0</v>
      </c>
      <c r="CQ2888">
        <f t="shared" si="2334"/>
        <v>0</v>
      </c>
      <c r="CR2888">
        <f>((((ET2888)*BB2888-(EU2888)*BS2888)+AE2888*BS2888)*AV2888)</f>
        <v>80.25</v>
      </c>
      <c r="CS2888">
        <f t="shared" si="2335"/>
        <v>25.84</v>
      </c>
      <c r="CT2888">
        <f t="shared" si="2336"/>
        <v>0</v>
      </c>
      <c r="CU2888">
        <f t="shared" si="2337"/>
        <v>0</v>
      </c>
      <c r="CV2888">
        <f t="shared" si="2338"/>
        <v>0</v>
      </c>
      <c r="CW2888">
        <f t="shared" si="2339"/>
        <v>0</v>
      </c>
      <c r="CX2888">
        <f t="shared" si="2340"/>
        <v>0</v>
      </c>
      <c r="CY2888">
        <f t="shared" si="2341"/>
        <v>0</v>
      </c>
      <c r="CZ2888">
        <f t="shared" si="2342"/>
        <v>0</v>
      </c>
      <c r="DC2888" t="s">
        <v>3</v>
      </c>
      <c r="DD2888" t="s">
        <v>3</v>
      </c>
      <c r="DE2888" t="s">
        <v>3</v>
      </c>
      <c r="DF2888" t="s">
        <v>3</v>
      </c>
      <c r="DG2888" t="s">
        <v>3</v>
      </c>
      <c r="DH2888" t="s">
        <v>3</v>
      </c>
      <c r="DI2888" t="s">
        <v>3</v>
      </c>
      <c r="DJ2888" t="s">
        <v>3</v>
      </c>
      <c r="DK2888" t="s">
        <v>3</v>
      </c>
      <c r="DL2888" t="s">
        <v>3</v>
      </c>
      <c r="DM2888" t="s">
        <v>3</v>
      </c>
      <c r="DN2888">
        <v>0</v>
      </c>
      <c r="DO2888">
        <v>0</v>
      </c>
      <c r="DP2888">
        <v>1</v>
      </c>
      <c r="DQ2888">
        <v>1</v>
      </c>
      <c r="DU2888">
        <v>1009</v>
      </c>
      <c r="DV2888" t="s">
        <v>27</v>
      </c>
      <c r="DW2888" t="s">
        <v>27</v>
      </c>
      <c r="DX2888">
        <v>1000</v>
      </c>
      <c r="EE2888">
        <v>51482689</v>
      </c>
      <c r="EF2888">
        <v>1</v>
      </c>
      <c r="EG2888" t="s">
        <v>21</v>
      </c>
      <c r="EH2888">
        <v>0</v>
      </c>
      <c r="EI2888" t="s">
        <v>3</v>
      </c>
      <c r="EJ2888">
        <v>4</v>
      </c>
      <c r="EK2888">
        <v>0</v>
      </c>
      <c r="EL2888" t="s">
        <v>22</v>
      </c>
      <c r="EM2888" t="s">
        <v>23</v>
      </c>
      <c r="EO2888" t="s">
        <v>3</v>
      </c>
      <c r="EQ2888">
        <v>0</v>
      </c>
      <c r="ER2888">
        <v>80.25</v>
      </c>
      <c r="ES2888">
        <v>0</v>
      </c>
      <c r="ET2888">
        <v>80.25</v>
      </c>
      <c r="EU2888">
        <v>25.84</v>
      </c>
      <c r="EV2888">
        <v>0</v>
      </c>
      <c r="EW2888">
        <v>0</v>
      </c>
      <c r="EX2888">
        <v>0</v>
      </c>
      <c r="EY2888">
        <v>0</v>
      </c>
      <c r="FQ2888">
        <v>0</v>
      </c>
      <c r="FR2888">
        <f t="shared" si="2343"/>
        <v>0</v>
      </c>
      <c r="FS2888">
        <v>0</v>
      </c>
      <c r="FX2888">
        <v>70</v>
      </c>
      <c r="FY2888">
        <v>10</v>
      </c>
      <c r="GA2888" t="s">
        <v>3</v>
      </c>
      <c r="GD2888">
        <v>0</v>
      </c>
      <c r="GF2888">
        <v>-706956719</v>
      </c>
      <c r="GG2888">
        <v>2</v>
      </c>
      <c r="GH2888">
        <v>1</v>
      </c>
      <c r="GI2888">
        <v>-2</v>
      </c>
      <c r="GJ2888">
        <v>0</v>
      </c>
      <c r="GK2888">
        <f>ROUND(R2888*(R12)/100,2)</f>
        <v>0</v>
      </c>
      <c r="GL2888">
        <f t="shared" si="2344"/>
        <v>0</v>
      </c>
      <c r="GM2888">
        <f>ROUND(O2888+X2888+Y2888+GK2888,2)+GX2888</f>
        <v>0</v>
      </c>
      <c r="GN2888">
        <f>IF(OR(BI2888=0,BI2888=1),ROUND(O2888+X2888+Y2888+GK2888,2),0)</f>
        <v>0</v>
      </c>
      <c r="GO2888">
        <f>IF(BI2888=2,ROUND(O2888+X2888+Y2888+GK2888,2),0)</f>
        <v>0</v>
      </c>
      <c r="GP2888">
        <f>IF(BI2888=4,ROUND(O2888+X2888+Y2888+GK2888,2)+GX2888,0)</f>
        <v>0</v>
      </c>
      <c r="GR2888">
        <v>0</v>
      </c>
      <c r="GS2888">
        <v>3</v>
      </c>
      <c r="GT2888">
        <v>0</v>
      </c>
      <c r="GU2888" t="s">
        <v>3</v>
      </c>
      <c r="GV2888">
        <f>ROUND((GT2888),6)</f>
        <v>0</v>
      </c>
      <c r="GW2888">
        <v>1</v>
      </c>
      <c r="GX2888">
        <f t="shared" si="2345"/>
        <v>0</v>
      </c>
      <c r="HA2888">
        <v>0</v>
      </c>
      <c r="HB2888">
        <v>0</v>
      </c>
      <c r="HC2888">
        <f t="shared" si="2346"/>
        <v>0</v>
      </c>
      <c r="HE2888" t="s">
        <v>3</v>
      </c>
      <c r="HF2888" t="s">
        <v>3</v>
      </c>
      <c r="IK2888">
        <f t="shared" si="2347"/>
        <v>0</v>
      </c>
    </row>
    <row r="2889" spans="1:245" x14ac:dyDescent="0.2">
      <c r="A2889">
        <v>17</v>
      </c>
      <c r="B2889">
        <v>1</v>
      </c>
      <c r="C2889">
        <f>ROW(SmtRes!A980)</f>
        <v>980</v>
      </c>
      <c r="D2889">
        <f>ROW(EtalonRes!A945)</f>
        <v>945</v>
      </c>
      <c r="E2889" t="s">
        <v>168</v>
      </c>
      <c r="F2889" t="s">
        <v>30</v>
      </c>
      <c r="G2889" t="s">
        <v>31</v>
      </c>
      <c r="H2889" t="s">
        <v>27</v>
      </c>
      <c r="I2889">
        <v>0</v>
      </c>
      <c r="J2889">
        <v>0</v>
      </c>
      <c r="O2889">
        <f t="shared" si="2317"/>
        <v>0</v>
      </c>
      <c r="P2889">
        <f t="shared" si="2318"/>
        <v>0</v>
      </c>
      <c r="Q2889">
        <f t="shared" si="2319"/>
        <v>0</v>
      </c>
      <c r="R2889">
        <f t="shared" si="2320"/>
        <v>0</v>
      </c>
      <c r="S2889">
        <f t="shared" si="2321"/>
        <v>0</v>
      </c>
      <c r="T2889">
        <f t="shared" si="2322"/>
        <v>0</v>
      </c>
      <c r="U2889">
        <f t="shared" si="2323"/>
        <v>0</v>
      </c>
      <c r="V2889">
        <f t="shared" si="2324"/>
        <v>0</v>
      </c>
      <c r="W2889">
        <f t="shared" si="2325"/>
        <v>0</v>
      </c>
      <c r="X2889">
        <f t="shared" si="2326"/>
        <v>0</v>
      </c>
      <c r="Y2889">
        <f t="shared" si="2327"/>
        <v>0</v>
      </c>
      <c r="AA2889">
        <v>52421674</v>
      </c>
      <c r="AB2889">
        <f t="shared" si="2328"/>
        <v>124.9</v>
      </c>
      <c r="AC2889">
        <f>ROUND((ES2889),6)</f>
        <v>0</v>
      </c>
      <c r="AD2889">
        <f>ROUND((((ET2889)-(EU2889))+AE2889),6)</f>
        <v>0</v>
      </c>
      <c r="AE2889">
        <f t="shared" si="2329"/>
        <v>0</v>
      </c>
      <c r="AF2889">
        <f t="shared" si="2329"/>
        <v>124.9</v>
      </c>
      <c r="AG2889">
        <f t="shared" si="2330"/>
        <v>0</v>
      </c>
      <c r="AH2889">
        <f t="shared" si="2331"/>
        <v>1.02</v>
      </c>
      <c r="AI2889">
        <f t="shared" si="2331"/>
        <v>0</v>
      </c>
      <c r="AJ2889">
        <f t="shared" si="2332"/>
        <v>0</v>
      </c>
      <c r="AK2889">
        <v>124.9</v>
      </c>
      <c r="AL2889">
        <v>0</v>
      </c>
      <c r="AM2889">
        <v>0</v>
      </c>
      <c r="AN2889">
        <v>0</v>
      </c>
      <c r="AO2889">
        <v>124.9</v>
      </c>
      <c r="AP2889">
        <v>0</v>
      </c>
      <c r="AQ2889">
        <v>1.02</v>
      </c>
      <c r="AR2889">
        <v>0</v>
      </c>
      <c r="AS2889">
        <v>0</v>
      </c>
      <c r="AT2889">
        <v>70</v>
      </c>
      <c r="AU2889">
        <v>10</v>
      </c>
      <c r="AV2889">
        <v>1</v>
      </c>
      <c r="AW2889">
        <v>1</v>
      </c>
      <c r="AZ2889">
        <v>1</v>
      </c>
      <c r="BA2889">
        <v>1</v>
      </c>
      <c r="BB2889">
        <v>1</v>
      </c>
      <c r="BC2889">
        <v>1</v>
      </c>
      <c r="BD2889" t="s">
        <v>3</v>
      </c>
      <c r="BE2889" t="s">
        <v>3</v>
      </c>
      <c r="BF2889" t="s">
        <v>3</v>
      </c>
      <c r="BG2889" t="s">
        <v>3</v>
      </c>
      <c r="BH2889">
        <v>0</v>
      </c>
      <c r="BI2889">
        <v>4</v>
      </c>
      <c r="BJ2889" t="s">
        <v>32</v>
      </c>
      <c r="BM2889">
        <v>0</v>
      </c>
      <c r="BN2889">
        <v>0</v>
      </c>
      <c r="BO2889" t="s">
        <v>3</v>
      </c>
      <c r="BP2889">
        <v>0</v>
      </c>
      <c r="BQ2889">
        <v>1</v>
      </c>
      <c r="BR2889">
        <v>0</v>
      </c>
      <c r="BS2889">
        <v>1</v>
      </c>
      <c r="BT2889">
        <v>1</v>
      </c>
      <c r="BU2889">
        <v>1</v>
      </c>
      <c r="BV2889">
        <v>1</v>
      </c>
      <c r="BW2889">
        <v>1</v>
      </c>
      <c r="BX2889">
        <v>1</v>
      </c>
      <c r="BY2889" t="s">
        <v>3</v>
      </c>
      <c r="BZ2889">
        <v>70</v>
      </c>
      <c r="CA2889">
        <v>10</v>
      </c>
      <c r="CE2889">
        <v>0</v>
      </c>
      <c r="CF2889">
        <v>0</v>
      </c>
      <c r="CG2889">
        <v>0</v>
      </c>
      <c r="CM2889">
        <v>0</v>
      </c>
      <c r="CN2889" t="s">
        <v>3</v>
      </c>
      <c r="CO2889">
        <v>0</v>
      </c>
      <c r="CP2889">
        <f t="shared" si="2333"/>
        <v>0</v>
      </c>
      <c r="CQ2889">
        <f t="shared" si="2334"/>
        <v>0</v>
      </c>
      <c r="CR2889">
        <f>((((ET2889)*BB2889-(EU2889)*BS2889)+AE2889*BS2889)*AV2889)</f>
        <v>0</v>
      </c>
      <c r="CS2889">
        <f t="shared" si="2335"/>
        <v>0</v>
      </c>
      <c r="CT2889">
        <f t="shared" si="2336"/>
        <v>124.9</v>
      </c>
      <c r="CU2889">
        <f t="shared" si="2337"/>
        <v>0</v>
      </c>
      <c r="CV2889">
        <f t="shared" si="2338"/>
        <v>1.02</v>
      </c>
      <c r="CW2889">
        <f t="shared" si="2339"/>
        <v>0</v>
      </c>
      <c r="CX2889">
        <f t="shared" si="2340"/>
        <v>0</v>
      </c>
      <c r="CY2889">
        <f t="shared" si="2341"/>
        <v>0</v>
      </c>
      <c r="CZ2889">
        <f t="shared" si="2342"/>
        <v>0</v>
      </c>
      <c r="DC2889" t="s">
        <v>3</v>
      </c>
      <c r="DD2889" t="s">
        <v>3</v>
      </c>
      <c r="DE2889" t="s">
        <v>3</v>
      </c>
      <c r="DF2889" t="s">
        <v>3</v>
      </c>
      <c r="DG2889" t="s">
        <v>3</v>
      </c>
      <c r="DH2889" t="s">
        <v>3</v>
      </c>
      <c r="DI2889" t="s">
        <v>3</v>
      </c>
      <c r="DJ2889" t="s">
        <v>3</v>
      </c>
      <c r="DK2889" t="s">
        <v>3</v>
      </c>
      <c r="DL2889" t="s">
        <v>3</v>
      </c>
      <c r="DM2889" t="s">
        <v>3</v>
      </c>
      <c r="DN2889">
        <v>0</v>
      </c>
      <c r="DO2889">
        <v>0</v>
      </c>
      <c r="DP2889">
        <v>1</v>
      </c>
      <c r="DQ2889">
        <v>1</v>
      </c>
      <c r="DU2889">
        <v>1009</v>
      </c>
      <c r="DV2889" t="s">
        <v>27</v>
      </c>
      <c r="DW2889" t="s">
        <v>27</v>
      </c>
      <c r="DX2889">
        <v>1000</v>
      </c>
      <c r="EE2889">
        <v>51482689</v>
      </c>
      <c r="EF2889">
        <v>1</v>
      </c>
      <c r="EG2889" t="s">
        <v>21</v>
      </c>
      <c r="EH2889">
        <v>0</v>
      </c>
      <c r="EI2889" t="s">
        <v>3</v>
      </c>
      <c r="EJ2889">
        <v>4</v>
      </c>
      <c r="EK2889">
        <v>0</v>
      </c>
      <c r="EL2889" t="s">
        <v>22</v>
      </c>
      <c r="EM2889" t="s">
        <v>23</v>
      </c>
      <c r="EO2889" t="s">
        <v>3</v>
      </c>
      <c r="EQ2889">
        <v>0</v>
      </c>
      <c r="ER2889">
        <v>124.9</v>
      </c>
      <c r="ES2889">
        <v>0</v>
      </c>
      <c r="ET2889">
        <v>0</v>
      </c>
      <c r="EU2889">
        <v>0</v>
      </c>
      <c r="EV2889">
        <v>124.9</v>
      </c>
      <c r="EW2889">
        <v>1.02</v>
      </c>
      <c r="EX2889">
        <v>0</v>
      </c>
      <c r="EY2889">
        <v>0</v>
      </c>
      <c r="FQ2889">
        <v>0</v>
      </c>
      <c r="FR2889">
        <f t="shared" si="2343"/>
        <v>0</v>
      </c>
      <c r="FS2889">
        <v>0</v>
      </c>
      <c r="FX2889">
        <v>70</v>
      </c>
      <c r="FY2889">
        <v>10</v>
      </c>
      <c r="GA2889" t="s">
        <v>3</v>
      </c>
      <c r="GD2889">
        <v>0</v>
      </c>
      <c r="GF2889">
        <v>44828971</v>
      </c>
      <c r="GG2889">
        <v>2</v>
      </c>
      <c r="GH2889">
        <v>1</v>
      </c>
      <c r="GI2889">
        <v>-2</v>
      </c>
      <c r="GJ2889">
        <v>0</v>
      </c>
      <c r="GK2889">
        <f>ROUND(R2889*(R12)/100,2)</f>
        <v>0</v>
      </c>
      <c r="GL2889">
        <f t="shared" si="2344"/>
        <v>0</v>
      </c>
      <c r="GM2889">
        <f>ROUND(O2889+X2889+Y2889+GK2889,2)+GX2889</f>
        <v>0</v>
      </c>
      <c r="GN2889">
        <f>IF(OR(BI2889=0,BI2889=1),ROUND(O2889+X2889+Y2889+GK2889,2),0)</f>
        <v>0</v>
      </c>
      <c r="GO2889">
        <f>IF(BI2889=2,ROUND(O2889+X2889+Y2889+GK2889,2),0)</f>
        <v>0</v>
      </c>
      <c r="GP2889">
        <f>IF(BI2889=4,ROUND(O2889+X2889+Y2889+GK2889,2)+GX2889,0)</f>
        <v>0</v>
      </c>
      <c r="GR2889">
        <v>0</v>
      </c>
      <c r="GS2889">
        <v>3</v>
      </c>
      <c r="GT2889">
        <v>0</v>
      </c>
      <c r="GU2889" t="s">
        <v>3</v>
      </c>
      <c r="GV2889">
        <f>ROUND((GT2889),6)</f>
        <v>0</v>
      </c>
      <c r="GW2889">
        <v>1</v>
      </c>
      <c r="GX2889">
        <f t="shared" si="2345"/>
        <v>0</v>
      </c>
      <c r="HA2889">
        <v>0</v>
      </c>
      <c r="HB2889">
        <v>0</v>
      </c>
      <c r="HC2889">
        <f t="shared" si="2346"/>
        <v>0</v>
      </c>
      <c r="HE2889" t="s">
        <v>3</v>
      </c>
      <c r="HF2889" t="s">
        <v>3</v>
      </c>
      <c r="IK2889">
        <f t="shared" si="2347"/>
        <v>0</v>
      </c>
    </row>
    <row r="2890" spans="1:245" x14ac:dyDescent="0.2">
      <c r="A2890">
        <v>17</v>
      </c>
      <c r="B2890">
        <v>1</v>
      </c>
      <c r="C2890">
        <f>ROW(SmtRes!A982)</f>
        <v>982</v>
      </c>
      <c r="D2890">
        <f>ROW(EtalonRes!A947)</f>
        <v>947</v>
      </c>
      <c r="E2890" t="s">
        <v>173</v>
      </c>
      <c r="F2890" t="s">
        <v>34</v>
      </c>
      <c r="G2890" t="s">
        <v>35</v>
      </c>
      <c r="H2890" t="s">
        <v>27</v>
      </c>
      <c r="I2890">
        <v>0</v>
      </c>
      <c r="J2890">
        <v>0</v>
      </c>
      <c r="O2890">
        <f t="shared" si="2317"/>
        <v>0</v>
      </c>
      <c r="P2890">
        <f t="shared" si="2318"/>
        <v>0</v>
      </c>
      <c r="Q2890">
        <f t="shared" si="2319"/>
        <v>0</v>
      </c>
      <c r="R2890">
        <f t="shared" si="2320"/>
        <v>0</v>
      </c>
      <c r="S2890">
        <f t="shared" si="2321"/>
        <v>0</v>
      </c>
      <c r="T2890">
        <f t="shared" si="2322"/>
        <v>0</v>
      </c>
      <c r="U2890">
        <f t="shared" si="2323"/>
        <v>0</v>
      </c>
      <c r="V2890">
        <f t="shared" si="2324"/>
        <v>0</v>
      </c>
      <c r="W2890">
        <f t="shared" si="2325"/>
        <v>0</v>
      </c>
      <c r="X2890">
        <f t="shared" si="2326"/>
        <v>0</v>
      </c>
      <c r="Y2890">
        <f t="shared" si="2327"/>
        <v>0</v>
      </c>
      <c r="AA2890">
        <v>52421674</v>
      </c>
      <c r="AB2890">
        <f t="shared" si="2328"/>
        <v>57.83</v>
      </c>
      <c r="AC2890">
        <f>ROUND((ES2890),6)</f>
        <v>0</v>
      </c>
      <c r="AD2890">
        <f>ROUND((((ET2890)-(EU2890))+AE2890),6)</f>
        <v>57.83</v>
      </c>
      <c r="AE2890">
        <f t="shared" si="2329"/>
        <v>31.44</v>
      </c>
      <c r="AF2890">
        <f t="shared" si="2329"/>
        <v>0</v>
      </c>
      <c r="AG2890">
        <f t="shared" si="2330"/>
        <v>0</v>
      </c>
      <c r="AH2890">
        <f t="shared" si="2331"/>
        <v>0</v>
      </c>
      <c r="AI2890">
        <f t="shared" si="2331"/>
        <v>0</v>
      </c>
      <c r="AJ2890">
        <f t="shared" si="2332"/>
        <v>0</v>
      </c>
      <c r="AK2890">
        <v>57.83</v>
      </c>
      <c r="AL2890">
        <v>0</v>
      </c>
      <c r="AM2890">
        <v>57.83</v>
      </c>
      <c r="AN2890">
        <v>31.44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1</v>
      </c>
      <c r="AW2890">
        <v>1</v>
      </c>
      <c r="AZ2890">
        <v>1</v>
      </c>
      <c r="BA2890">
        <v>1</v>
      </c>
      <c r="BB2890">
        <v>1</v>
      </c>
      <c r="BC2890">
        <v>1</v>
      </c>
      <c r="BD2890" t="s">
        <v>3</v>
      </c>
      <c r="BE2890" t="s">
        <v>3</v>
      </c>
      <c r="BF2890" t="s">
        <v>3</v>
      </c>
      <c r="BG2890" t="s">
        <v>3</v>
      </c>
      <c r="BH2890">
        <v>0</v>
      </c>
      <c r="BI2890">
        <v>4</v>
      </c>
      <c r="BJ2890" t="s">
        <v>36</v>
      </c>
      <c r="BM2890">
        <v>1</v>
      </c>
      <c r="BN2890">
        <v>0</v>
      </c>
      <c r="BO2890" t="s">
        <v>3</v>
      </c>
      <c r="BP2890">
        <v>0</v>
      </c>
      <c r="BQ2890">
        <v>1</v>
      </c>
      <c r="BR2890">
        <v>0</v>
      </c>
      <c r="BS2890">
        <v>1</v>
      </c>
      <c r="BT2890">
        <v>1</v>
      </c>
      <c r="BU2890">
        <v>1</v>
      </c>
      <c r="BV2890">
        <v>1</v>
      </c>
      <c r="BW2890">
        <v>1</v>
      </c>
      <c r="BX2890">
        <v>1</v>
      </c>
      <c r="BY2890" t="s">
        <v>3</v>
      </c>
      <c r="BZ2890">
        <v>0</v>
      </c>
      <c r="CA2890">
        <v>0</v>
      </c>
      <c r="CE2890">
        <v>0</v>
      </c>
      <c r="CF2890">
        <v>0</v>
      </c>
      <c r="CG2890">
        <v>0</v>
      </c>
      <c r="CM2890">
        <v>0</v>
      </c>
      <c r="CN2890" t="s">
        <v>3</v>
      </c>
      <c r="CO2890">
        <v>0</v>
      </c>
      <c r="CP2890">
        <f t="shared" si="2333"/>
        <v>0</v>
      </c>
      <c r="CQ2890">
        <f t="shared" si="2334"/>
        <v>0</v>
      </c>
      <c r="CR2890">
        <f>((((ET2890)*BB2890-(EU2890)*BS2890)+AE2890*BS2890)*AV2890)</f>
        <v>57.83</v>
      </c>
      <c r="CS2890">
        <f t="shared" si="2335"/>
        <v>31.44</v>
      </c>
      <c r="CT2890">
        <f t="shared" si="2336"/>
        <v>0</v>
      </c>
      <c r="CU2890">
        <f t="shared" si="2337"/>
        <v>0</v>
      </c>
      <c r="CV2890">
        <f t="shared" si="2338"/>
        <v>0</v>
      </c>
      <c r="CW2890">
        <f t="shared" si="2339"/>
        <v>0</v>
      </c>
      <c r="CX2890">
        <f t="shared" si="2340"/>
        <v>0</v>
      </c>
      <c r="CY2890">
        <f t="shared" si="2341"/>
        <v>0</v>
      </c>
      <c r="CZ2890">
        <f t="shared" si="2342"/>
        <v>0</v>
      </c>
      <c r="DC2890" t="s">
        <v>3</v>
      </c>
      <c r="DD2890" t="s">
        <v>3</v>
      </c>
      <c r="DE2890" t="s">
        <v>3</v>
      </c>
      <c r="DF2890" t="s">
        <v>3</v>
      </c>
      <c r="DG2890" t="s">
        <v>3</v>
      </c>
      <c r="DH2890" t="s">
        <v>3</v>
      </c>
      <c r="DI2890" t="s">
        <v>3</v>
      </c>
      <c r="DJ2890" t="s">
        <v>3</v>
      </c>
      <c r="DK2890" t="s">
        <v>3</v>
      </c>
      <c r="DL2890" t="s">
        <v>3</v>
      </c>
      <c r="DM2890" t="s">
        <v>3</v>
      </c>
      <c r="DN2890">
        <v>0</v>
      </c>
      <c r="DO2890">
        <v>0</v>
      </c>
      <c r="DP2890">
        <v>1</v>
      </c>
      <c r="DQ2890">
        <v>1</v>
      </c>
      <c r="DU2890">
        <v>1009</v>
      </c>
      <c r="DV2890" t="s">
        <v>27</v>
      </c>
      <c r="DW2890" t="s">
        <v>27</v>
      </c>
      <c r="DX2890">
        <v>1000</v>
      </c>
      <c r="EE2890">
        <v>51482691</v>
      </c>
      <c r="EF2890">
        <v>1</v>
      </c>
      <c r="EG2890" t="s">
        <v>21</v>
      </c>
      <c r="EH2890">
        <v>0</v>
      </c>
      <c r="EI2890" t="s">
        <v>3</v>
      </c>
      <c r="EJ2890">
        <v>4</v>
      </c>
      <c r="EK2890">
        <v>1</v>
      </c>
      <c r="EL2890" t="s">
        <v>37</v>
      </c>
      <c r="EM2890" t="s">
        <v>23</v>
      </c>
      <c r="EO2890" t="s">
        <v>3</v>
      </c>
      <c r="EQ2890">
        <v>0</v>
      </c>
      <c r="ER2890">
        <v>57.83</v>
      </c>
      <c r="ES2890">
        <v>0</v>
      </c>
      <c r="ET2890">
        <v>57.83</v>
      </c>
      <c r="EU2890">
        <v>31.44</v>
      </c>
      <c r="EV2890">
        <v>0</v>
      </c>
      <c r="EW2890">
        <v>0</v>
      </c>
      <c r="EX2890">
        <v>0</v>
      </c>
      <c r="EY2890">
        <v>0</v>
      </c>
      <c r="FQ2890">
        <v>0</v>
      </c>
      <c r="FR2890">
        <f t="shared" si="2343"/>
        <v>0</v>
      </c>
      <c r="FS2890">
        <v>0</v>
      </c>
      <c r="FX2890">
        <v>0</v>
      </c>
      <c r="FY2890">
        <v>0</v>
      </c>
      <c r="GA2890" t="s">
        <v>3</v>
      </c>
      <c r="GD2890">
        <v>1</v>
      </c>
      <c r="GF2890">
        <v>-1870736679</v>
      </c>
      <c r="GG2890">
        <v>2</v>
      </c>
      <c r="GH2890">
        <v>1</v>
      </c>
      <c r="GI2890">
        <v>-2</v>
      </c>
      <c r="GJ2890">
        <v>0</v>
      </c>
      <c r="GK2890">
        <v>0</v>
      </c>
      <c r="GL2890">
        <f t="shared" si="2344"/>
        <v>0</v>
      </c>
      <c r="GM2890">
        <f>ROUND(O2890+X2890+Y2890,2)+GX2890</f>
        <v>0</v>
      </c>
      <c r="GN2890">
        <f>IF(OR(BI2890=0,BI2890=1),ROUND(O2890+X2890+Y2890,2),0)</f>
        <v>0</v>
      </c>
      <c r="GO2890">
        <f>IF(BI2890=2,ROUND(O2890+X2890+Y2890,2),0)</f>
        <v>0</v>
      </c>
      <c r="GP2890">
        <f>IF(BI2890=4,ROUND(O2890+X2890+Y2890,2)+GX2890,0)</f>
        <v>0</v>
      </c>
      <c r="GR2890">
        <v>0</v>
      </c>
      <c r="GS2890">
        <v>3</v>
      </c>
      <c r="GT2890">
        <v>0</v>
      </c>
      <c r="GU2890" t="s">
        <v>3</v>
      </c>
      <c r="GV2890">
        <f>ROUND((GT2890),6)</f>
        <v>0</v>
      </c>
      <c r="GW2890">
        <v>1</v>
      </c>
      <c r="GX2890">
        <f t="shared" si="2345"/>
        <v>0</v>
      </c>
      <c r="HA2890">
        <v>0</v>
      </c>
      <c r="HB2890">
        <v>0</v>
      </c>
      <c r="HC2890">
        <f t="shared" si="2346"/>
        <v>0</v>
      </c>
      <c r="HE2890" t="s">
        <v>3</v>
      </c>
      <c r="HF2890" t="s">
        <v>3</v>
      </c>
      <c r="IK2890">
        <f t="shared" si="2347"/>
        <v>0</v>
      </c>
    </row>
    <row r="2891" spans="1:245" x14ac:dyDescent="0.2">
      <c r="A2891">
        <v>17</v>
      </c>
      <c r="B2891">
        <v>1</v>
      </c>
      <c r="C2891">
        <f>ROW(SmtRes!A984)</f>
        <v>984</v>
      </c>
      <c r="D2891">
        <f>ROW(EtalonRes!A949)</f>
        <v>949</v>
      </c>
      <c r="E2891" t="s">
        <v>176</v>
      </c>
      <c r="F2891" t="s">
        <v>39</v>
      </c>
      <c r="G2891" t="s">
        <v>40</v>
      </c>
      <c r="H2891" t="s">
        <v>27</v>
      </c>
      <c r="I2891">
        <v>0</v>
      </c>
      <c r="J2891">
        <v>0</v>
      </c>
      <c r="O2891">
        <f t="shared" si="2317"/>
        <v>0</v>
      </c>
      <c r="P2891">
        <f t="shared" si="2318"/>
        <v>0</v>
      </c>
      <c r="Q2891">
        <f t="shared" si="2319"/>
        <v>0</v>
      </c>
      <c r="R2891">
        <f t="shared" si="2320"/>
        <v>0</v>
      </c>
      <c r="S2891">
        <f t="shared" si="2321"/>
        <v>0</v>
      </c>
      <c r="T2891">
        <f t="shared" si="2322"/>
        <v>0</v>
      </c>
      <c r="U2891">
        <f t="shared" si="2323"/>
        <v>0</v>
      </c>
      <c r="V2891">
        <f t="shared" si="2324"/>
        <v>0</v>
      </c>
      <c r="W2891">
        <f t="shared" si="2325"/>
        <v>0</v>
      </c>
      <c r="X2891">
        <f t="shared" si="2326"/>
        <v>0</v>
      </c>
      <c r="Y2891">
        <f t="shared" si="2327"/>
        <v>0</v>
      </c>
      <c r="AA2891">
        <v>52421674</v>
      </c>
      <c r="AB2891">
        <f t="shared" si="2328"/>
        <v>165.91</v>
      </c>
      <c r="AC2891">
        <f>ROUND((ES2891),6)</f>
        <v>0</v>
      </c>
      <c r="AD2891">
        <f>ROUND((((ET2891)-(EU2891))+AE2891),6)</f>
        <v>165.91</v>
      </c>
      <c r="AE2891">
        <f t="shared" si="2329"/>
        <v>90.18</v>
      </c>
      <c r="AF2891">
        <f t="shared" si="2329"/>
        <v>0</v>
      </c>
      <c r="AG2891">
        <f t="shared" si="2330"/>
        <v>0</v>
      </c>
      <c r="AH2891">
        <f t="shared" si="2331"/>
        <v>0</v>
      </c>
      <c r="AI2891">
        <f t="shared" si="2331"/>
        <v>0</v>
      </c>
      <c r="AJ2891">
        <f t="shared" si="2332"/>
        <v>0</v>
      </c>
      <c r="AK2891">
        <v>165.91</v>
      </c>
      <c r="AL2891">
        <v>0</v>
      </c>
      <c r="AM2891">
        <v>165.91</v>
      </c>
      <c r="AN2891">
        <v>90.18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1</v>
      </c>
      <c r="AW2891">
        <v>1</v>
      </c>
      <c r="AZ2891">
        <v>1</v>
      </c>
      <c r="BA2891">
        <v>1</v>
      </c>
      <c r="BB2891">
        <v>1</v>
      </c>
      <c r="BC2891">
        <v>1</v>
      </c>
      <c r="BD2891" t="s">
        <v>3</v>
      </c>
      <c r="BE2891" t="s">
        <v>3</v>
      </c>
      <c r="BF2891" t="s">
        <v>3</v>
      </c>
      <c r="BG2891" t="s">
        <v>3</v>
      </c>
      <c r="BH2891">
        <v>0</v>
      </c>
      <c r="BI2891">
        <v>4</v>
      </c>
      <c r="BJ2891" t="s">
        <v>41</v>
      </c>
      <c r="BM2891">
        <v>1</v>
      </c>
      <c r="BN2891">
        <v>0</v>
      </c>
      <c r="BO2891" t="s">
        <v>3</v>
      </c>
      <c r="BP2891">
        <v>0</v>
      </c>
      <c r="BQ2891">
        <v>1</v>
      </c>
      <c r="BR2891">
        <v>0</v>
      </c>
      <c r="BS2891">
        <v>1</v>
      </c>
      <c r="BT2891">
        <v>1</v>
      </c>
      <c r="BU2891">
        <v>1</v>
      </c>
      <c r="BV2891">
        <v>1</v>
      </c>
      <c r="BW2891">
        <v>1</v>
      </c>
      <c r="BX2891">
        <v>1</v>
      </c>
      <c r="BY2891" t="s">
        <v>3</v>
      </c>
      <c r="BZ2891">
        <v>0</v>
      </c>
      <c r="CA2891">
        <v>0</v>
      </c>
      <c r="CE2891">
        <v>0</v>
      </c>
      <c r="CF2891">
        <v>0</v>
      </c>
      <c r="CG2891">
        <v>0</v>
      </c>
      <c r="CM2891">
        <v>0</v>
      </c>
      <c r="CN2891" t="s">
        <v>3</v>
      </c>
      <c r="CO2891">
        <v>0</v>
      </c>
      <c r="CP2891">
        <f t="shared" si="2333"/>
        <v>0</v>
      </c>
      <c r="CQ2891">
        <f t="shared" si="2334"/>
        <v>0</v>
      </c>
      <c r="CR2891">
        <f>((((ET2891)*BB2891-(EU2891)*BS2891)+AE2891*BS2891)*AV2891)</f>
        <v>165.91</v>
      </c>
      <c r="CS2891">
        <f t="shared" si="2335"/>
        <v>90.18</v>
      </c>
      <c r="CT2891">
        <f t="shared" si="2336"/>
        <v>0</v>
      </c>
      <c r="CU2891">
        <f t="shared" si="2337"/>
        <v>0</v>
      </c>
      <c r="CV2891">
        <f t="shared" si="2338"/>
        <v>0</v>
      </c>
      <c r="CW2891">
        <f t="shared" si="2339"/>
        <v>0</v>
      </c>
      <c r="CX2891">
        <f t="shared" si="2340"/>
        <v>0</v>
      </c>
      <c r="CY2891">
        <f t="shared" si="2341"/>
        <v>0</v>
      </c>
      <c r="CZ2891">
        <f t="shared" si="2342"/>
        <v>0</v>
      </c>
      <c r="DC2891" t="s">
        <v>3</v>
      </c>
      <c r="DD2891" t="s">
        <v>3</v>
      </c>
      <c r="DE2891" t="s">
        <v>3</v>
      </c>
      <c r="DF2891" t="s">
        <v>3</v>
      </c>
      <c r="DG2891" t="s">
        <v>3</v>
      </c>
      <c r="DH2891" t="s">
        <v>3</v>
      </c>
      <c r="DI2891" t="s">
        <v>3</v>
      </c>
      <c r="DJ2891" t="s">
        <v>3</v>
      </c>
      <c r="DK2891" t="s">
        <v>3</v>
      </c>
      <c r="DL2891" t="s">
        <v>3</v>
      </c>
      <c r="DM2891" t="s">
        <v>3</v>
      </c>
      <c r="DN2891">
        <v>0</v>
      </c>
      <c r="DO2891">
        <v>0</v>
      </c>
      <c r="DP2891">
        <v>1</v>
      </c>
      <c r="DQ2891">
        <v>1</v>
      </c>
      <c r="DU2891">
        <v>1009</v>
      </c>
      <c r="DV2891" t="s">
        <v>27</v>
      </c>
      <c r="DW2891" t="s">
        <v>27</v>
      </c>
      <c r="DX2891">
        <v>1000</v>
      </c>
      <c r="EE2891">
        <v>51482691</v>
      </c>
      <c r="EF2891">
        <v>1</v>
      </c>
      <c r="EG2891" t="s">
        <v>21</v>
      </c>
      <c r="EH2891">
        <v>0</v>
      </c>
      <c r="EI2891" t="s">
        <v>3</v>
      </c>
      <c r="EJ2891">
        <v>4</v>
      </c>
      <c r="EK2891">
        <v>1</v>
      </c>
      <c r="EL2891" t="s">
        <v>37</v>
      </c>
      <c r="EM2891" t="s">
        <v>23</v>
      </c>
      <c r="EO2891" t="s">
        <v>3</v>
      </c>
      <c r="EQ2891">
        <v>0</v>
      </c>
      <c r="ER2891">
        <v>165.91</v>
      </c>
      <c r="ES2891">
        <v>0</v>
      </c>
      <c r="ET2891">
        <v>165.91</v>
      </c>
      <c r="EU2891">
        <v>90.18</v>
      </c>
      <c r="EV2891">
        <v>0</v>
      </c>
      <c r="EW2891">
        <v>0</v>
      </c>
      <c r="EX2891">
        <v>0</v>
      </c>
      <c r="EY2891">
        <v>0</v>
      </c>
      <c r="FQ2891">
        <v>0</v>
      </c>
      <c r="FR2891">
        <f t="shared" si="2343"/>
        <v>0</v>
      </c>
      <c r="FS2891">
        <v>0</v>
      </c>
      <c r="FX2891">
        <v>0</v>
      </c>
      <c r="FY2891">
        <v>0</v>
      </c>
      <c r="GA2891" t="s">
        <v>3</v>
      </c>
      <c r="GD2891">
        <v>1</v>
      </c>
      <c r="GF2891">
        <v>1912105629</v>
      </c>
      <c r="GG2891">
        <v>2</v>
      </c>
      <c r="GH2891">
        <v>1</v>
      </c>
      <c r="GI2891">
        <v>-2</v>
      </c>
      <c r="GJ2891">
        <v>0</v>
      </c>
      <c r="GK2891">
        <v>0</v>
      </c>
      <c r="GL2891">
        <f t="shared" si="2344"/>
        <v>0</v>
      </c>
      <c r="GM2891">
        <f>ROUND(O2891+X2891+Y2891,2)+GX2891</f>
        <v>0</v>
      </c>
      <c r="GN2891">
        <f>IF(OR(BI2891=0,BI2891=1),ROUND(O2891+X2891+Y2891,2),0)</f>
        <v>0</v>
      </c>
      <c r="GO2891">
        <f>IF(BI2891=2,ROUND(O2891+X2891+Y2891,2),0)</f>
        <v>0</v>
      </c>
      <c r="GP2891">
        <f>IF(BI2891=4,ROUND(O2891+X2891+Y2891,2)+GX2891,0)</f>
        <v>0</v>
      </c>
      <c r="GR2891">
        <v>0</v>
      </c>
      <c r="GS2891">
        <v>3</v>
      </c>
      <c r="GT2891">
        <v>0</v>
      </c>
      <c r="GU2891" t="s">
        <v>3</v>
      </c>
      <c r="GV2891">
        <f>ROUND((GT2891),6)</f>
        <v>0</v>
      </c>
      <c r="GW2891">
        <v>1</v>
      </c>
      <c r="GX2891">
        <f t="shared" si="2345"/>
        <v>0</v>
      </c>
      <c r="HA2891">
        <v>0</v>
      </c>
      <c r="HB2891">
        <v>0</v>
      </c>
      <c r="HC2891">
        <f t="shared" si="2346"/>
        <v>0</v>
      </c>
      <c r="HE2891" t="s">
        <v>3</v>
      </c>
      <c r="HF2891" t="s">
        <v>3</v>
      </c>
      <c r="IK2891">
        <f t="shared" si="2347"/>
        <v>0</v>
      </c>
    </row>
    <row r="2892" spans="1:245" x14ac:dyDescent="0.2">
      <c r="A2892">
        <v>17</v>
      </c>
      <c r="B2892">
        <v>1</v>
      </c>
      <c r="C2892">
        <f>ROW(SmtRes!A986)</f>
        <v>986</v>
      </c>
      <c r="D2892">
        <f>ROW(EtalonRes!A951)</f>
        <v>951</v>
      </c>
      <c r="E2892" t="s">
        <v>181</v>
      </c>
      <c r="F2892" t="s">
        <v>43</v>
      </c>
      <c r="G2892" t="s">
        <v>44</v>
      </c>
      <c r="H2892" t="s">
        <v>27</v>
      </c>
      <c r="I2892">
        <v>0</v>
      </c>
      <c r="J2892">
        <v>0</v>
      </c>
      <c r="O2892">
        <f t="shared" si="2317"/>
        <v>0</v>
      </c>
      <c r="P2892">
        <f t="shared" si="2318"/>
        <v>0</v>
      </c>
      <c r="Q2892">
        <f t="shared" si="2319"/>
        <v>0</v>
      </c>
      <c r="R2892">
        <f t="shared" si="2320"/>
        <v>0</v>
      </c>
      <c r="S2892">
        <f t="shared" si="2321"/>
        <v>0</v>
      </c>
      <c r="T2892">
        <f t="shared" si="2322"/>
        <v>0</v>
      </c>
      <c r="U2892">
        <f t="shared" si="2323"/>
        <v>0</v>
      </c>
      <c r="V2892">
        <f t="shared" si="2324"/>
        <v>0</v>
      </c>
      <c r="W2892">
        <f t="shared" si="2325"/>
        <v>0</v>
      </c>
      <c r="X2892">
        <f t="shared" si="2326"/>
        <v>0</v>
      </c>
      <c r="Y2892">
        <f t="shared" si="2327"/>
        <v>0</v>
      </c>
      <c r="AA2892">
        <v>52421674</v>
      </c>
      <c r="AB2892">
        <f t="shared" si="2328"/>
        <v>1396.89</v>
      </c>
      <c r="AC2892">
        <f>ROUND(((ES2892*51)),6)</f>
        <v>0</v>
      </c>
      <c r="AD2892">
        <f>ROUND(((((ET2892*51))-((EU2892*51)))+AE2892),6)</f>
        <v>1396.89</v>
      </c>
      <c r="AE2892">
        <f>ROUND(((EU2892*51)),6)</f>
        <v>759.39</v>
      </c>
      <c r="AF2892">
        <f>ROUND(((EV2892*51)),6)</f>
        <v>0</v>
      </c>
      <c r="AG2892">
        <f t="shared" si="2330"/>
        <v>0</v>
      </c>
      <c r="AH2892">
        <f>((EW2892*51))</f>
        <v>0</v>
      </c>
      <c r="AI2892">
        <f>((EX2892*51))</f>
        <v>0</v>
      </c>
      <c r="AJ2892">
        <f t="shared" si="2332"/>
        <v>0</v>
      </c>
      <c r="AK2892">
        <v>27.39</v>
      </c>
      <c r="AL2892">
        <v>0</v>
      </c>
      <c r="AM2892">
        <v>27.39</v>
      </c>
      <c r="AN2892">
        <v>14.89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1</v>
      </c>
      <c r="AW2892">
        <v>1</v>
      </c>
      <c r="AZ2892">
        <v>1</v>
      </c>
      <c r="BA2892">
        <v>1</v>
      </c>
      <c r="BB2892">
        <v>1</v>
      </c>
      <c r="BC2892">
        <v>1</v>
      </c>
      <c r="BD2892" t="s">
        <v>3</v>
      </c>
      <c r="BE2892" t="s">
        <v>3</v>
      </c>
      <c r="BF2892" t="s">
        <v>3</v>
      </c>
      <c r="BG2892" t="s">
        <v>3</v>
      </c>
      <c r="BH2892">
        <v>0</v>
      </c>
      <c r="BI2892">
        <v>4</v>
      </c>
      <c r="BJ2892" t="s">
        <v>45</v>
      </c>
      <c r="BM2892">
        <v>1</v>
      </c>
      <c r="BN2892">
        <v>0</v>
      </c>
      <c r="BO2892" t="s">
        <v>3</v>
      </c>
      <c r="BP2892">
        <v>0</v>
      </c>
      <c r="BQ2892">
        <v>1</v>
      </c>
      <c r="BR2892">
        <v>0</v>
      </c>
      <c r="BS2892">
        <v>1</v>
      </c>
      <c r="BT2892">
        <v>1</v>
      </c>
      <c r="BU2892">
        <v>1</v>
      </c>
      <c r="BV2892">
        <v>1</v>
      </c>
      <c r="BW2892">
        <v>1</v>
      </c>
      <c r="BX2892">
        <v>1</v>
      </c>
      <c r="BY2892" t="s">
        <v>3</v>
      </c>
      <c r="BZ2892">
        <v>0</v>
      </c>
      <c r="CA2892">
        <v>0</v>
      </c>
      <c r="CE2892">
        <v>0</v>
      </c>
      <c r="CF2892">
        <v>0</v>
      </c>
      <c r="CG2892">
        <v>0</v>
      </c>
      <c r="CM2892">
        <v>0</v>
      </c>
      <c r="CN2892" t="s">
        <v>3</v>
      </c>
      <c r="CO2892">
        <v>0</v>
      </c>
      <c r="CP2892">
        <f t="shared" si="2333"/>
        <v>0</v>
      </c>
      <c r="CQ2892">
        <f t="shared" si="2334"/>
        <v>0</v>
      </c>
      <c r="CR2892">
        <f>(((((ET2892*51))*BB2892-((EU2892*51))*BS2892)+AE2892*BS2892)*AV2892)</f>
        <v>1396.89</v>
      </c>
      <c r="CS2892">
        <f t="shared" si="2335"/>
        <v>759.39</v>
      </c>
      <c r="CT2892">
        <f t="shared" si="2336"/>
        <v>0</v>
      </c>
      <c r="CU2892">
        <f t="shared" si="2337"/>
        <v>0</v>
      </c>
      <c r="CV2892">
        <f t="shared" si="2338"/>
        <v>0</v>
      </c>
      <c r="CW2892">
        <f t="shared" si="2339"/>
        <v>0</v>
      </c>
      <c r="CX2892">
        <f t="shared" si="2340"/>
        <v>0</v>
      </c>
      <c r="CY2892">
        <f t="shared" si="2341"/>
        <v>0</v>
      </c>
      <c r="CZ2892">
        <f t="shared" si="2342"/>
        <v>0</v>
      </c>
      <c r="DC2892" t="s">
        <v>3</v>
      </c>
      <c r="DD2892" t="s">
        <v>46</v>
      </c>
      <c r="DE2892" t="s">
        <v>46</v>
      </c>
      <c r="DF2892" t="s">
        <v>46</v>
      </c>
      <c r="DG2892" t="s">
        <v>46</v>
      </c>
      <c r="DH2892" t="s">
        <v>3</v>
      </c>
      <c r="DI2892" t="s">
        <v>46</v>
      </c>
      <c r="DJ2892" t="s">
        <v>46</v>
      </c>
      <c r="DK2892" t="s">
        <v>3</v>
      </c>
      <c r="DL2892" t="s">
        <v>3</v>
      </c>
      <c r="DM2892" t="s">
        <v>3</v>
      </c>
      <c r="DN2892">
        <v>0</v>
      </c>
      <c r="DO2892">
        <v>0</v>
      </c>
      <c r="DP2892">
        <v>1</v>
      </c>
      <c r="DQ2892">
        <v>1</v>
      </c>
      <c r="DU2892">
        <v>1009</v>
      </c>
      <c r="DV2892" t="s">
        <v>27</v>
      </c>
      <c r="DW2892" t="s">
        <v>27</v>
      </c>
      <c r="DX2892">
        <v>1000</v>
      </c>
      <c r="EE2892">
        <v>51482691</v>
      </c>
      <c r="EF2892">
        <v>1</v>
      </c>
      <c r="EG2892" t="s">
        <v>21</v>
      </c>
      <c r="EH2892">
        <v>0</v>
      </c>
      <c r="EI2892" t="s">
        <v>3</v>
      </c>
      <c r="EJ2892">
        <v>4</v>
      </c>
      <c r="EK2892">
        <v>1</v>
      </c>
      <c r="EL2892" t="s">
        <v>37</v>
      </c>
      <c r="EM2892" t="s">
        <v>23</v>
      </c>
      <c r="EO2892" t="s">
        <v>3</v>
      </c>
      <c r="EQ2892">
        <v>0</v>
      </c>
      <c r="ER2892">
        <v>27.39</v>
      </c>
      <c r="ES2892">
        <v>0</v>
      </c>
      <c r="ET2892">
        <v>27.39</v>
      </c>
      <c r="EU2892">
        <v>14.89</v>
      </c>
      <c r="EV2892">
        <v>0</v>
      </c>
      <c r="EW2892">
        <v>0</v>
      </c>
      <c r="EX2892">
        <v>0</v>
      </c>
      <c r="EY2892">
        <v>0</v>
      </c>
      <c r="FQ2892">
        <v>0</v>
      </c>
      <c r="FR2892">
        <f t="shared" si="2343"/>
        <v>0</v>
      </c>
      <c r="FS2892">
        <v>0</v>
      </c>
      <c r="FX2892">
        <v>0</v>
      </c>
      <c r="FY2892">
        <v>0</v>
      </c>
      <c r="GA2892" t="s">
        <v>3</v>
      </c>
      <c r="GD2892">
        <v>1</v>
      </c>
      <c r="GF2892">
        <v>972108674</v>
      </c>
      <c r="GG2892">
        <v>2</v>
      </c>
      <c r="GH2892">
        <v>1</v>
      </c>
      <c r="GI2892">
        <v>-2</v>
      </c>
      <c r="GJ2892">
        <v>0</v>
      </c>
      <c r="GK2892">
        <v>0</v>
      </c>
      <c r="GL2892">
        <f t="shared" si="2344"/>
        <v>0</v>
      </c>
      <c r="GM2892">
        <f>ROUND(O2892+X2892+Y2892,2)+GX2892</f>
        <v>0</v>
      </c>
      <c r="GN2892">
        <f>IF(OR(BI2892=0,BI2892=1),ROUND(O2892+X2892+Y2892,2),0)</f>
        <v>0</v>
      </c>
      <c r="GO2892">
        <f>IF(BI2892=2,ROUND(O2892+X2892+Y2892,2),0)</f>
        <v>0</v>
      </c>
      <c r="GP2892">
        <f>IF(BI2892=4,ROUND(O2892+X2892+Y2892,2)+GX2892,0)</f>
        <v>0</v>
      </c>
      <c r="GR2892">
        <v>0</v>
      </c>
      <c r="GS2892">
        <v>3</v>
      </c>
      <c r="GT2892">
        <v>0</v>
      </c>
      <c r="GU2892" t="s">
        <v>46</v>
      </c>
      <c r="GV2892">
        <f>ROUND(((GT2892*51)),6)</f>
        <v>0</v>
      </c>
      <c r="GW2892">
        <v>1</v>
      </c>
      <c r="GX2892">
        <f t="shared" si="2345"/>
        <v>0</v>
      </c>
      <c r="HA2892">
        <v>0</v>
      </c>
      <c r="HB2892">
        <v>0</v>
      </c>
      <c r="HC2892">
        <f t="shared" si="2346"/>
        <v>0</v>
      </c>
      <c r="HE2892" t="s">
        <v>3</v>
      </c>
      <c r="HF2892" t="s">
        <v>3</v>
      </c>
      <c r="IK2892">
        <f t="shared" si="2347"/>
        <v>0</v>
      </c>
    </row>
    <row r="2893" spans="1:245" x14ac:dyDescent="0.2">
      <c r="A2893">
        <v>17</v>
      </c>
      <c r="B2893">
        <v>1</v>
      </c>
      <c r="E2893" t="s">
        <v>196</v>
      </c>
      <c r="F2893" t="s">
        <v>48</v>
      </c>
      <c r="G2893" t="s">
        <v>49</v>
      </c>
      <c r="H2893" t="s">
        <v>27</v>
      </c>
      <c r="I2893">
        <v>0</v>
      </c>
      <c r="J2893">
        <v>0</v>
      </c>
      <c r="O2893">
        <f t="shared" si="2317"/>
        <v>0</v>
      </c>
      <c r="P2893">
        <f t="shared" si="2318"/>
        <v>0</v>
      </c>
      <c r="Q2893">
        <f t="shared" si="2319"/>
        <v>0</v>
      </c>
      <c r="R2893">
        <f t="shared" si="2320"/>
        <v>0</v>
      </c>
      <c r="S2893">
        <f t="shared" si="2321"/>
        <v>0</v>
      </c>
      <c r="T2893">
        <f t="shared" si="2322"/>
        <v>0</v>
      </c>
      <c r="U2893">
        <f t="shared" si="2323"/>
        <v>0</v>
      </c>
      <c r="V2893">
        <f t="shared" si="2324"/>
        <v>0</v>
      </c>
      <c r="W2893">
        <f t="shared" si="2325"/>
        <v>0</v>
      </c>
      <c r="X2893">
        <f t="shared" si="2326"/>
        <v>0</v>
      </c>
      <c r="Y2893">
        <f t="shared" si="2327"/>
        <v>0</v>
      </c>
      <c r="AA2893">
        <v>52421674</v>
      </c>
      <c r="AB2893">
        <f t="shared" si="2328"/>
        <v>150.61000000000001</v>
      </c>
      <c r="AC2893">
        <f>ROUND((ES2893),6)</f>
        <v>150.61000000000001</v>
      </c>
      <c r="AD2893">
        <f>ROUND((((ET2893)-(EU2893))+AE2893),6)</f>
        <v>0</v>
      </c>
      <c r="AE2893">
        <f t="shared" ref="AE2893:AF2896" si="2348">ROUND((EU2893),6)</f>
        <v>0</v>
      </c>
      <c r="AF2893">
        <f t="shared" si="2348"/>
        <v>0</v>
      </c>
      <c r="AG2893">
        <f t="shared" si="2330"/>
        <v>0</v>
      </c>
      <c r="AH2893">
        <f t="shared" ref="AH2893:AI2896" si="2349">(EW2893)</f>
        <v>0</v>
      </c>
      <c r="AI2893">
        <f t="shared" si="2349"/>
        <v>0</v>
      </c>
      <c r="AJ2893">
        <f t="shared" si="2332"/>
        <v>0</v>
      </c>
      <c r="AK2893">
        <v>150.61000000000001</v>
      </c>
      <c r="AL2893">
        <v>150.61000000000001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1</v>
      </c>
      <c r="AW2893">
        <v>1</v>
      </c>
      <c r="AZ2893">
        <v>1</v>
      </c>
      <c r="BA2893">
        <v>1</v>
      </c>
      <c r="BB2893">
        <v>1</v>
      </c>
      <c r="BC2893">
        <v>1</v>
      </c>
      <c r="BD2893" t="s">
        <v>3</v>
      </c>
      <c r="BE2893" t="s">
        <v>3</v>
      </c>
      <c r="BF2893" t="s">
        <v>3</v>
      </c>
      <c r="BG2893" t="s">
        <v>3</v>
      </c>
      <c r="BH2893">
        <v>3</v>
      </c>
      <c r="BI2893">
        <v>1</v>
      </c>
      <c r="BJ2893" t="s">
        <v>3</v>
      </c>
      <c r="BM2893">
        <v>6001</v>
      </c>
      <c r="BN2893">
        <v>0</v>
      </c>
      <c r="BO2893" t="s">
        <v>3</v>
      </c>
      <c r="BP2893">
        <v>0</v>
      </c>
      <c r="BQ2893">
        <v>0</v>
      </c>
      <c r="BR2893">
        <v>0</v>
      </c>
      <c r="BS2893">
        <v>1</v>
      </c>
      <c r="BT2893">
        <v>1</v>
      </c>
      <c r="BU2893">
        <v>1</v>
      </c>
      <c r="BV2893">
        <v>1</v>
      </c>
      <c r="BW2893">
        <v>1</v>
      </c>
      <c r="BX2893">
        <v>1</v>
      </c>
      <c r="BY2893" t="s">
        <v>3</v>
      </c>
      <c r="BZ2893">
        <v>0</v>
      </c>
      <c r="CA2893">
        <v>0</v>
      </c>
      <c r="CE2893">
        <v>0</v>
      </c>
      <c r="CF2893">
        <v>0</v>
      </c>
      <c r="CG2893">
        <v>0</v>
      </c>
      <c r="CM2893">
        <v>0</v>
      </c>
      <c r="CN2893" t="s">
        <v>3</v>
      </c>
      <c r="CO2893">
        <v>0</v>
      </c>
      <c r="CP2893">
        <f t="shared" si="2333"/>
        <v>0</v>
      </c>
      <c r="CQ2893">
        <f t="shared" si="2334"/>
        <v>150.61000000000001</v>
      </c>
      <c r="CR2893">
        <f>((((ET2893)*BB2893-(EU2893)*BS2893)+AE2893*BS2893)*AV2893)</f>
        <v>0</v>
      </c>
      <c r="CS2893">
        <f t="shared" si="2335"/>
        <v>0</v>
      </c>
      <c r="CT2893">
        <f t="shared" si="2336"/>
        <v>0</v>
      </c>
      <c r="CU2893">
        <f t="shared" si="2337"/>
        <v>0</v>
      </c>
      <c r="CV2893">
        <f t="shared" si="2338"/>
        <v>0</v>
      </c>
      <c r="CW2893">
        <f t="shared" si="2339"/>
        <v>0</v>
      </c>
      <c r="CX2893">
        <f t="shared" si="2340"/>
        <v>0</v>
      </c>
      <c r="CY2893">
        <f t="shared" si="2341"/>
        <v>0</v>
      </c>
      <c r="CZ2893">
        <f t="shared" si="2342"/>
        <v>0</v>
      </c>
      <c r="DC2893" t="s">
        <v>3</v>
      </c>
      <c r="DD2893" t="s">
        <v>3</v>
      </c>
      <c r="DE2893" t="s">
        <v>3</v>
      </c>
      <c r="DF2893" t="s">
        <v>3</v>
      </c>
      <c r="DG2893" t="s">
        <v>3</v>
      </c>
      <c r="DH2893" t="s">
        <v>3</v>
      </c>
      <c r="DI2893" t="s">
        <v>3</v>
      </c>
      <c r="DJ2893" t="s">
        <v>3</v>
      </c>
      <c r="DK2893" t="s">
        <v>3</v>
      </c>
      <c r="DL2893" t="s">
        <v>3</v>
      </c>
      <c r="DM2893" t="s">
        <v>3</v>
      </c>
      <c r="DN2893">
        <v>0</v>
      </c>
      <c r="DO2893">
        <v>0</v>
      </c>
      <c r="DP2893">
        <v>1</v>
      </c>
      <c r="DQ2893">
        <v>1</v>
      </c>
      <c r="DU2893">
        <v>1009</v>
      </c>
      <c r="DV2893" t="s">
        <v>27</v>
      </c>
      <c r="DW2893" t="s">
        <v>27</v>
      </c>
      <c r="DX2893">
        <v>1000</v>
      </c>
      <c r="EE2893">
        <v>51764353</v>
      </c>
      <c r="EF2893">
        <v>0</v>
      </c>
      <c r="EG2893" t="s">
        <v>50</v>
      </c>
      <c r="EH2893">
        <v>0</v>
      </c>
      <c r="EI2893" t="s">
        <v>3</v>
      </c>
      <c r="EJ2893">
        <v>1</v>
      </c>
      <c r="EK2893">
        <v>6001</v>
      </c>
      <c r="EL2893" t="s">
        <v>51</v>
      </c>
      <c r="EM2893" t="s">
        <v>50</v>
      </c>
      <c r="EO2893" t="s">
        <v>3</v>
      </c>
      <c r="EQ2893">
        <v>0</v>
      </c>
      <c r="ER2893">
        <v>150.61000000000001</v>
      </c>
      <c r="ES2893">
        <v>150.61000000000001</v>
      </c>
      <c r="ET2893">
        <v>0</v>
      </c>
      <c r="EU2893">
        <v>0</v>
      </c>
      <c r="EV2893">
        <v>0</v>
      </c>
      <c r="EW2893">
        <v>0</v>
      </c>
      <c r="EX2893">
        <v>0</v>
      </c>
      <c r="EY2893">
        <v>0</v>
      </c>
      <c r="EZ2893">
        <v>5</v>
      </c>
      <c r="FC2893">
        <v>1</v>
      </c>
      <c r="FD2893">
        <v>18</v>
      </c>
      <c r="FF2893">
        <v>180.73</v>
      </c>
      <c r="FQ2893">
        <v>0</v>
      </c>
      <c r="FR2893">
        <f t="shared" si="2343"/>
        <v>0</v>
      </c>
      <c r="FS2893">
        <v>0</v>
      </c>
      <c r="FX2893">
        <v>0</v>
      </c>
      <c r="FY2893">
        <v>0</v>
      </c>
      <c r="GA2893" t="s">
        <v>52</v>
      </c>
      <c r="GD2893">
        <v>0</v>
      </c>
      <c r="GF2893">
        <v>-611639470</v>
      </c>
      <c r="GG2893">
        <v>2</v>
      </c>
      <c r="GH2893">
        <v>3</v>
      </c>
      <c r="GI2893">
        <v>-2</v>
      </c>
      <c r="GJ2893">
        <v>0</v>
      </c>
      <c r="GK2893">
        <f>ROUND(R2893*(R12)/100,2)</f>
        <v>0</v>
      </c>
      <c r="GL2893">
        <f t="shared" si="2344"/>
        <v>0</v>
      </c>
      <c r="GM2893">
        <f>ROUND(O2893+X2893+Y2893+GK2893,2)+GX2893</f>
        <v>0</v>
      </c>
      <c r="GN2893">
        <f>IF(OR(BI2893=0,BI2893=1),ROUND(O2893+X2893+Y2893+GK2893,2),0)</f>
        <v>0</v>
      </c>
      <c r="GO2893">
        <f>IF(BI2893=2,ROUND(O2893+X2893+Y2893+GK2893,2),0)</f>
        <v>0</v>
      </c>
      <c r="GP2893">
        <f>IF(BI2893=4,ROUND(O2893+X2893+Y2893+GK2893,2)+GX2893,0)</f>
        <v>0</v>
      </c>
      <c r="GR2893">
        <v>1</v>
      </c>
      <c r="GS2893">
        <v>1</v>
      </c>
      <c r="GT2893">
        <v>0</v>
      </c>
      <c r="GU2893" t="s">
        <v>3</v>
      </c>
      <c r="GV2893">
        <f t="shared" ref="GV2893:GV2901" si="2350">ROUND((GT2893),6)</f>
        <v>0</v>
      </c>
      <c r="GW2893">
        <v>1</v>
      </c>
      <c r="GX2893">
        <f t="shared" si="2345"/>
        <v>0</v>
      </c>
      <c r="HA2893">
        <v>0</v>
      </c>
      <c r="HB2893">
        <v>0</v>
      </c>
      <c r="HC2893">
        <f t="shared" si="2346"/>
        <v>0</v>
      </c>
      <c r="HE2893" t="s">
        <v>53</v>
      </c>
      <c r="HF2893" t="s">
        <v>53</v>
      </c>
      <c r="IK2893">
        <f t="shared" si="2347"/>
        <v>0</v>
      </c>
    </row>
    <row r="2894" spans="1:245" x14ac:dyDescent="0.2">
      <c r="A2894">
        <v>17</v>
      </c>
      <c r="B2894">
        <v>1</v>
      </c>
      <c r="C2894">
        <f>ROW(SmtRes!A987)</f>
        <v>987</v>
      </c>
      <c r="D2894">
        <f>ROW(EtalonRes!A952)</f>
        <v>952</v>
      </c>
      <c r="E2894" t="s">
        <v>200</v>
      </c>
      <c r="F2894" t="s">
        <v>156</v>
      </c>
      <c r="G2894" t="s">
        <v>157</v>
      </c>
      <c r="H2894" t="s">
        <v>132</v>
      </c>
      <c r="I2894">
        <v>0</v>
      </c>
      <c r="J2894">
        <v>0</v>
      </c>
      <c r="O2894">
        <f t="shared" si="2317"/>
        <v>0</v>
      </c>
      <c r="P2894">
        <f t="shared" si="2318"/>
        <v>0</v>
      </c>
      <c r="Q2894">
        <f t="shared" si="2319"/>
        <v>0</v>
      </c>
      <c r="R2894">
        <f t="shared" si="2320"/>
        <v>0</v>
      </c>
      <c r="S2894">
        <f t="shared" si="2321"/>
        <v>0</v>
      </c>
      <c r="T2894">
        <f t="shared" si="2322"/>
        <v>0</v>
      </c>
      <c r="U2894">
        <f t="shared" si="2323"/>
        <v>0</v>
      </c>
      <c r="V2894">
        <f t="shared" si="2324"/>
        <v>0</v>
      </c>
      <c r="W2894">
        <f t="shared" si="2325"/>
        <v>0</v>
      </c>
      <c r="X2894">
        <f t="shared" si="2326"/>
        <v>0</v>
      </c>
      <c r="Y2894">
        <f t="shared" si="2327"/>
        <v>0</v>
      </c>
      <c r="AA2894">
        <v>52421674</v>
      </c>
      <c r="AB2894">
        <f t="shared" si="2328"/>
        <v>41951.1</v>
      </c>
      <c r="AC2894">
        <f>ROUND((ES2894),6)</f>
        <v>0</v>
      </c>
      <c r="AD2894">
        <f>ROUND((((ET2894)-(EU2894))+AE2894),6)</f>
        <v>0</v>
      </c>
      <c r="AE2894">
        <f t="shared" si="2348"/>
        <v>0</v>
      </c>
      <c r="AF2894">
        <f t="shared" si="2348"/>
        <v>41951.1</v>
      </c>
      <c r="AG2894">
        <f t="shared" si="2330"/>
        <v>0</v>
      </c>
      <c r="AH2894">
        <f t="shared" si="2349"/>
        <v>221.6</v>
      </c>
      <c r="AI2894">
        <f t="shared" si="2349"/>
        <v>0</v>
      </c>
      <c r="AJ2894">
        <f t="shared" si="2332"/>
        <v>0</v>
      </c>
      <c r="AK2894">
        <v>41951.1</v>
      </c>
      <c r="AL2894">
        <v>0</v>
      </c>
      <c r="AM2894">
        <v>0</v>
      </c>
      <c r="AN2894">
        <v>0</v>
      </c>
      <c r="AO2894">
        <v>41951.1</v>
      </c>
      <c r="AP2894">
        <v>0</v>
      </c>
      <c r="AQ2894">
        <v>221.6</v>
      </c>
      <c r="AR2894">
        <v>0</v>
      </c>
      <c r="AS2894">
        <v>0</v>
      </c>
      <c r="AT2894">
        <v>70</v>
      </c>
      <c r="AU2894">
        <v>10</v>
      </c>
      <c r="AV2894">
        <v>1</v>
      </c>
      <c r="AW2894">
        <v>1</v>
      </c>
      <c r="AZ2894">
        <v>1</v>
      </c>
      <c r="BA2894">
        <v>1</v>
      </c>
      <c r="BB2894">
        <v>1</v>
      </c>
      <c r="BC2894">
        <v>1</v>
      </c>
      <c r="BD2894" t="s">
        <v>3</v>
      </c>
      <c r="BE2894" t="s">
        <v>3</v>
      </c>
      <c r="BF2894" t="s">
        <v>3</v>
      </c>
      <c r="BG2894" t="s">
        <v>3</v>
      </c>
      <c r="BH2894">
        <v>0</v>
      </c>
      <c r="BI2894">
        <v>4</v>
      </c>
      <c r="BJ2894" t="s">
        <v>158</v>
      </c>
      <c r="BM2894">
        <v>0</v>
      </c>
      <c r="BN2894">
        <v>0</v>
      </c>
      <c r="BO2894" t="s">
        <v>3</v>
      </c>
      <c r="BP2894">
        <v>0</v>
      </c>
      <c r="BQ2894">
        <v>1</v>
      </c>
      <c r="BR2894">
        <v>0</v>
      </c>
      <c r="BS2894">
        <v>1</v>
      </c>
      <c r="BT2894">
        <v>1</v>
      </c>
      <c r="BU2894">
        <v>1</v>
      </c>
      <c r="BV2894">
        <v>1</v>
      </c>
      <c r="BW2894">
        <v>1</v>
      </c>
      <c r="BX2894">
        <v>1</v>
      </c>
      <c r="BY2894" t="s">
        <v>3</v>
      </c>
      <c r="BZ2894">
        <v>70</v>
      </c>
      <c r="CA2894">
        <v>10</v>
      </c>
      <c r="CE2894">
        <v>0</v>
      </c>
      <c r="CF2894">
        <v>0</v>
      </c>
      <c r="CG2894">
        <v>0</v>
      </c>
      <c r="CM2894">
        <v>0</v>
      </c>
      <c r="CN2894" t="s">
        <v>3</v>
      </c>
      <c r="CO2894">
        <v>0</v>
      </c>
      <c r="CP2894">
        <f t="shared" si="2333"/>
        <v>0</v>
      </c>
      <c r="CQ2894">
        <f t="shared" si="2334"/>
        <v>0</v>
      </c>
      <c r="CR2894">
        <f>((((ET2894)*BB2894-(EU2894)*BS2894)+AE2894*BS2894)*AV2894)</f>
        <v>0</v>
      </c>
      <c r="CS2894">
        <f t="shared" si="2335"/>
        <v>0</v>
      </c>
      <c r="CT2894">
        <f t="shared" si="2336"/>
        <v>41951.1</v>
      </c>
      <c r="CU2894">
        <f t="shared" si="2337"/>
        <v>0</v>
      </c>
      <c r="CV2894">
        <f t="shared" si="2338"/>
        <v>221.6</v>
      </c>
      <c r="CW2894">
        <f t="shared" si="2339"/>
        <v>0</v>
      </c>
      <c r="CX2894">
        <f t="shared" si="2340"/>
        <v>0</v>
      </c>
      <c r="CY2894">
        <f t="shared" si="2341"/>
        <v>0</v>
      </c>
      <c r="CZ2894">
        <f t="shared" si="2342"/>
        <v>0</v>
      </c>
      <c r="DC2894" t="s">
        <v>3</v>
      </c>
      <c r="DD2894" t="s">
        <v>3</v>
      </c>
      <c r="DE2894" t="s">
        <v>3</v>
      </c>
      <c r="DF2894" t="s">
        <v>3</v>
      </c>
      <c r="DG2894" t="s">
        <v>3</v>
      </c>
      <c r="DH2894" t="s">
        <v>3</v>
      </c>
      <c r="DI2894" t="s">
        <v>3</v>
      </c>
      <c r="DJ2894" t="s">
        <v>3</v>
      </c>
      <c r="DK2894" t="s">
        <v>3</v>
      </c>
      <c r="DL2894" t="s">
        <v>3</v>
      </c>
      <c r="DM2894" t="s">
        <v>3</v>
      </c>
      <c r="DN2894">
        <v>0</v>
      </c>
      <c r="DO2894">
        <v>0</v>
      </c>
      <c r="DP2894">
        <v>1</v>
      </c>
      <c r="DQ2894">
        <v>1</v>
      </c>
      <c r="DU2894">
        <v>1007</v>
      </c>
      <c r="DV2894" t="s">
        <v>132</v>
      </c>
      <c r="DW2894" t="s">
        <v>132</v>
      </c>
      <c r="DX2894">
        <v>100</v>
      </c>
      <c r="EE2894">
        <v>51482689</v>
      </c>
      <c r="EF2894">
        <v>1</v>
      </c>
      <c r="EG2894" t="s">
        <v>21</v>
      </c>
      <c r="EH2894">
        <v>0</v>
      </c>
      <c r="EI2894" t="s">
        <v>3</v>
      </c>
      <c r="EJ2894">
        <v>4</v>
      </c>
      <c r="EK2894">
        <v>0</v>
      </c>
      <c r="EL2894" t="s">
        <v>22</v>
      </c>
      <c r="EM2894" t="s">
        <v>23</v>
      </c>
      <c r="EO2894" t="s">
        <v>3</v>
      </c>
      <c r="EQ2894">
        <v>0</v>
      </c>
      <c r="ER2894">
        <v>41951.1</v>
      </c>
      <c r="ES2894">
        <v>0</v>
      </c>
      <c r="ET2894">
        <v>0</v>
      </c>
      <c r="EU2894">
        <v>0</v>
      </c>
      <c r="EV2894">
        <v>41951.1</v>
      </c>
      <c r="EW2894">
        <v>221.6</v>
      </c>
      <c r="EX2894">
        <v>0</v>
      </c>
      <c r="EY2894">
        <v>0</v>
      </c>
      <c r="FQ2894">
        <v>0</v>
      </c>
      <c r="FR2894">
        <f t="shared" si="2343"/>
        <v>0</v>
      </c>
      <c r="FS2894">
        <v>0</v>
      </c>
      <c r="FX2894">
        <v>70</v>
      </c>
      <c r="FY2894">
        <v>10</v>
      </c>
      <c r="GA2894" t="s">
        <v>3</v>
      </c>
      <c r="GD2894">
        <v>0</v>
      </c>
      <c r="GF2894">
        <v>-447582349</v>
      </c>
      <c r="GG2894">
        <v>2</v>
      </c>
      <c r="GH2894">
        <v>1</v>
      </c>
      <c r="GI2894">
        <v>-2</v>
      </c>
      <c r="GJ2894">
        <v>0</v>
      </c>
      <c r="GK2894">
        <f>ROUND(R2894*(R12)/100,2)</f>
        <v>0</v>
      </c>
      <c r="GL2894">
        <f t="shared" si="2344"/>
        <v>0</v>
      </c>
      <c r="GM2894">
        <f>ROUND(O2894+X2894+Y2894+GK2894,2)+GX2894</f>
        <v>0</v>
      </c>
      <c r="GN2894">
        <f>IF(OR(BI2894=0,BI2894=1),ROUND(O2894+X2894+Y2894+GK2894,2),0)</f>
        <v>0</v>
      </c>
      <c r="GO2894">
        <f>IF(BI2894=2,ROUND(O2894+X2894+Y2894+GK2894,2),0)</f>
        <v>0</v>
      </c>
      <c r="GP2894">
        <f>IF(BI2894=4,ROUND(O2894+X2894+Y2894+GK2894,2)+GX2894,0)</f>
        <v>0</v>
      </c>
      <c r="GR2894">
        <v>0</v>
      </c>
      <c r="GS2894">
        <v>3</v>
      </c>
      <c r="GT2894">
        <v>0</v>
      </c>
      <c r="GU2894" t="s">
        <v>3</v>
      </c>
      <c r="GV2894">
        <f t="shared" si="2350"/>
        <v>0</v>
      </c>
      <c r="GW2894">
        <v>1</v>
      </c>
      <c r="GX2894">
        <f t="shared" si="2345"/>
        <v>0</v>
      </c>
      <c r="HA2894">
        <v>0</v>
      </c>
      <c r="HB2894">
        <v>0</v>
      </c>
      <c r="HC2894">
        <f t="shared" si="2346"/>
        <v>0</v>
      </c>
      <c r="HE2894" t="s">
        <v>3</v>
      </c>
      <c r="HF2894" t="s">
        <v>3</v>
      </c>
      <c r="IK2894">
        <f t="shared" si="2347"/>
        <v>0</v>
      </c>
    </row>
    <row r="2895" spans="1:245" x14ac:dyDescent="0.2">
      <c r="A2895">
        <v>17</v>
      </c>
      <c r="B2895">
        <v>1</v>
      </c>
      <c r="C2895">
        <f>ROW(SmtRes!A988)</f>
        <v>988</v>
      </c>
      <c r="D2895">
        <f>ROW(EtalonRes!A953)</f>
        <v>953</v>
      </c>
      <c r="E2895" t="s">
        <v>213</v>
      </c>
      <c r="F2895" t="s">
        <v>160</v>
      </c>
      <c r="G2895" t="s">
        <v>161</v>
      </c>
      <c r="H2895" t="s">
        <v>132</v>
      </c>
      <c r="I2895">
        <v>0</v>
      </c>
      <c r="J2895">
        <v>0</v>
      </c>
      <c r="O2895">
        <f t="shared" si="2317"/>
        <v>0</v>
      </c>
      <c r="P2895">
        <f t="shared" si="2318"/>
        <v>0</v>
      </c>
      <c r="Q2895">
        <f t="shared" si="2319"/>
        <v>0</v>
      </c>
      <c r="R2895">
        <f t="shared" si="2320"/>
        <v>0</v>
      </c>
      <c r="S2895">
        <f t="shared" si="2321"/>
        <v>0</v>
      </c>
      <c r="T2895">
        <f t="shared" si="2322"/>
        <v>0</v>
      </c>
      <c r="U2895">
        <f t="shared" si="2323"/>
        <v>0</v>
      </c>
      <c r="V2895">
        <f t="shared" si="2324"/>
        <v>0</v>
      </c>
      <c r="W2895">
        <f t="shared" si="2325"/>
        <v>0</v>
      </c>
      <c r="X2895">
        <f t="shared" si="2326"/>
        <v>0</v>
      </c>
      <c r="Y2895">
        <f t="shared" si="2327"/>
        <v>0</v>
      </c>
      <c r="AA2895">
        <v>52421674</v>
      </c>
      <c r="AB2895">
        <f t="shared" si="2328"/>
        <v>11130.3</v>
      </c>
      <c r="AC2895">
        <f>ROUND((ES2895),6)</f>
        <v>0</v>
      </c>
      <c r="AD2895">
        <f>ROUND((((ET2895)-(EU2895))+AE2895),6)</f>
        <v>0</v>
      </c>
      <c r="AE2895">
        <f t="shared" si="2348"/>
        <v>0</v>
      </c>
      <c r="AF2895">
        <f t="shared" si="2348"/>
        <v>11130.3</v>
      </c>
      <c r="AG2895">
        <f t="shared" si="2330"/>
        <v>0</v>
      </c>
      <c r="AH2895">
        <f t="shared" si="2349"/>
        <v>83</v>
      </c>
      <c r="AI2895">
        <f t="shared" si="2349"/>
        <v>0</v>
      </c>
      <c r="AJ2895">
        <f t="shared" si="2332"/>
        <v>0</v>
      </c>
      <c r="AK2895">
        <v>11130.3</v>
      </c>
      <c r="AL2895">
        <v>0</v>
      </c>
      <c r="AM2895">
        <v>0</v>
      </c>
      <c r="AN2895">
        <v>0</v>
      </c>
      <c r="AO2895">
        <v>11130.3</v>
      </c>
      <c r="AP2895">
        <v>0</v>
      </c>
      <c r="AQ2895">
        <v>83</v>
      </c>
      <c r="AR2895">
        <v>0</v>
      </c>
      <c r="AS2895">
        <v>0</v>
      </c>
      <c r="AT2895">
        <v>70</v>
      </c>
      <c r="AU2895">
        <v>10</v>
      </c>
      <c r="AV2895">
        <v>1</v>
      </c>
      <c r="AW2895">
        <v>1</v>
      </c>
      <c r="AZ2895">
        <v>1</v>
      </c>
      <c r="BA2895">
        <v>1</v>
      </c>
      <c r="BB2895">
        <v>1</v>
      </c>
      <c r="BC2895">
        <v>1</v>
      </c>
      <c r="BD2895" t="s">
        <v>3</v>
      </c>
      <c r="BE2895" t="s">
        <v>3</v>
      </c>
      <c r="BF2895" t="s">
        <v>3</v>
      </c>
      <c r="BG2895" t="s">
        <v>3</v>
      </c>
      <c r="BH2895">
        <v>0</v>
      </c>
      <c r="BI2895">
        <v>4</v>
      </c>
      <c r="BJ2895" t="s">
        <v>162</v>
      </c>
      <c r="BM2895">
        <v>0</v>
      </c>
      <c r="BN2895">
        <v>0</v>
      </c>
      <c r="BO2895" t="s">
        <v>3</v>
      </c>
      <c r="BP2895">
        <v>0</v>
      </c>
      <c r="BQ2895">
        <v>1</v>
      </c>
      <c r="BR2895">
        <v>0</v>
      </c>
      <c r="BS2895">
        <v>1</v>
      </c>
      <c r="BT2895">
        <v>1</v>
      </c>
      <c r="BU2895">
        <v>1</v>
      </c>
      <c r="BV2895">
        <v>1</v>
      </c>
      <c r="BW2895">
        <v>1</v>
      </c>
      <c r="BX2895">
        <v>1</v>
      </c>
      <c r="BY2895" t="s">
        <v>3</v>
      </c>
      <c r="BZ2895">
        <v>70</v>
      </c>
      <c r="CA2895">
        <v>10</v>
      </c>
      <c r="CE2895">
        <v>0</v>
      </c>
      <c r="CF2895">
        <v>0</v>
      </c>
      <c r="CG2895">
        <v>0</v>
      </c>
      <c r="CM2895">
        <v>0</v>
      </c>
      <c r="CN2895" t="s">
        <v>3</v>
      </c>
      <c r="CO2895">
        <v>0</v>
      </c>
      <c r="CP2895">
        <f t="shared" si="2333"/>
        <v>0</v>
      </c>
      <c r="CQ2895">
        <f t="shared" si="2334"/>
        <v>0</v>
      </c>
      <c r="CR2895">
        <f>((((ET2895)*BB2895-(EU2895)*BS2895)+AE2895*BS2895)*AV2895)</f>
        <v>0</v>
      </c>
      <c r="CS2895">
        <f t="shared" si="2335"/>
        <v>0</v>
      </c>
      <c r="CT2895">
        <f t="shared" si="2336"/>
        <v>11130.3</v>
      </c>
      <c r="CU2895">
        <f t="shared" si="2337"/>
        <v>0</v>
      </c>
      <c r="CV2895">
        <f t="shared" si="2338"/>
        <v>83</v>
      </c>
      <c r="CW2895">
        <f t="shared" si="2339"/>
        <v>0</v>
      </c>
      <c r="CX2895">
        <f t="shared" si="2340"/>
        <v>0</v>
      </c>
      <c r="CY2895">
        <f t="shared" si="2341"/>
        <v>0</v>
      </c>
      <c r="CZ2895">
        <f t="shared" si="2342"/>
        <v>0</v>
      </c>
      <c r="DC2895" t="s">
        <v>3</v>
      </c>
      <c r="DD2895" t="s">
        <v>3</v>
      </c>
      <c r="DE2895" t="s">
        <v>3</v>
      </c>
      <c r="DF2895" t="s">
        <v>3</v>
      </c>
      <c r="DG2895" t="s">
        <v>3</v>
      </c>
      <c r="DH2895" t="s">
        <v>3</v>
      </c>
      <c r="DI2895" t="s">
        <v>3</v>
      </c>
      <c r="DJ2895" t="s">
        <v>3</v>
      </c>
      <c r="DK2895" t="s">
        <v>3</v>
      </c>
      <c r="DL2895" t="s">
        <v>3</v>
      </c>
      <c r="DM2895" t="s">
        <v>3</v>
      </c>
      <c r="DN2895">
        <v>0</v>
      </c>
      <c r="DO2895">
        <v>0</v>
      </c>
      <c r="DP2895">
        <v>1</v>
      </c>
      <c r="DQ2895">
        <v>1</v>
      </c>
      <c r="DU2895">
        <v>1007</v>
      </c>
      <c r="DV2895" t="s">
        <v>132</v>
      </c>
      <c r="DW2895" t="s">
        <v>132</v>
      </c>
      <c r="DX2895">
        <v>100</v>
      </c>
      <c r="EE2895">
        <v>51482689</v>
      </c>
      <c r="EF2895">
        <v>1</v>
      </c>
      <c r="EG2895" t="s">
        <v>21</v>
      </c>
      <c r="EH2895">
        <v>0</v>
      </c>
      <c r="EI2895" t="s">
        <v>3</v>
      </c>
      <c r="EJ2895">
        <v>4</v>
      </c>
      <c r="EK2895">
        <v>0</v>
      </c>
      <c r="EL2895" t="s">
        <v>22</v>
      </c>
      <c r="EM2895" t="s">
        <v>23</v>
      </c>
      <c r="EO2895" t="s">
        <v>3</v>
      </c>
      <c r="EQ2895">
        <v>0</v>
      </c>
      <c r="ER2895">
        <v>11130.3</v>
      </c>
      <c r="ES2895">
        <v>0</v>
      </c>
      <c r="ET2895">
        <v>0</v>
      </c>
      <c r="EU2895">
        <v>0</v>
      </c>
      <c r="EV2895">
        <v>11130.3</v>
      </c>
      <c r="EW2895">
        <v>83</v>
      </c>
      <c r="EX2895">
        <v>0</v>
      </c>
      <c r="EY2895">
        <v>0</v>
      </c>
      <c r="FQ2895">
        <v>0</v>
      </c>
      <c r="FR2895">
        <f t="shared" si="2343"/>
        <v>0</v>
      </c>
      <c r="FS2895">
        <v>0</v>
      </c>
      <c r="FX2895">
        <v>70</v>
      </c>
      <c r="FY2895">
        <v>10</v>
      </c>
      <c r="GA2895" t="s">
        <v>3</v>
      </c>
      <c r="GD2895">
        <v>0</v>
      </c>
      <c r="GF2895">
        <v>-1064522646</v>
      </c>
      <c r="GG2895">
        <v>2</v>
      </c>
      <c r="GH2895">
        <v>1</v>
      </c>
      <c r="GI2895">
        <v>-2</v>
      </c>
      <c r="GJ2895">
        <v>0</v>
      </c>
      <c r="GK2895">
        <f>ROUND(R2895*(R12)/100,2)</f>
        <v>0</v>
      </c>
      <c r="GL2895">
        <f t="shared" si="2344"/>
        <v>0</v>
      </c>
      <c r="GM2895">
        <f>ROUND(O2895+X2895+Y2895+GK2895,2)+GX2895</f>
        <v>0</v>
      </c>
      <c r="GN2895">
        <f>IF(OR(BI2895=0,BI2895=1),ROUND(O2895+X2895+Y2895+GK2895,2),0)</f>
        <v>0</v>
      </c>
      <c r="GO2895">
        <f>IF(BI2895=2,ROUND(O2895+X2895+Y2895+GK2895,2),0)</f>
        <v>0</v>
      </c>
      <c r="GP2895">
        <f>IF(BI2895=4,ROUND(O2895+X2895+Y2895+GK2895,2)+GX2895,0)</f>
        <v>0</v>
      </c>
      <c r="GR2895">
        <v>0</v>
      </c>
      <c r="GS2895">
        <v>3</v>
      </c>
      <c r="GT2895">
        <v>0</v>
      </c>
      <c r="GU2895" t="s">
        <v>3</v>
      </c>
      <c r="GV2895">
        <f t="shared" si="2350"/>
        <v>0</v>
      </c>
      <c r="GW2895">
        <v>1</v>
      </c>
      <c r="GX2895">
        <f t="shared" si="2345"/>
        <v>0</v>
      </c>
      <c r="HA2895">
        <v>0</v>
      </c>
      <c r="HB2895">
        <v>0</v>
      </c>
      <c r="HC2895">
        <f t="shared" si="2346"/>
        <v>0</v>
      </c>
      <c r="HE2895" t="s">
        <v>3</v>
      </c>
      <c r="HF2895" t="s">
        <v>3</v>
      </c>
      <c r="IK2895">
        <f t="shared" si="2347"/>
        <v>0</v>
      </c>
    </row>
    <row r="2896" spans="1:245" x14ac:dyDescent="0.2">
      <c r="A2896">
        <v>17</v>
      </c>
      <c r="B2896">
        <v>1</v>
      </c>
      <c r="C2896">
        <f>ROW(SmtRes!A989)</f>
        <v>989</v>
      </c>
      <c r="D2896">
        <f>ROW(EtalonRes!A954)</f>
        <v>954</v>
      </c>
      <c r="E2896" t="s">
        <v>218</v>
      </c>
      <c r="F2896" t="s">
        <v>164</v>
      </c>
      <c r="G2896" t="s">
        <v>165</v>
      </c>
      <c r="H2896" t="s">
        <v>166</v>
      </c>
      <c r="I2896">
        <v>0</v>
      </c>
      <c r="J2896">
        <v>0</v>
      </c>
      <c r="O2896">
        <f t="shared" si="2317"/>
        <v>0</v>
      </c>
      <c r="P2896">
        <f t="shared" si="2318"/>
        <v>0</v>
      </c>
      <c r="Q2896">
        <f t="shared" si="2319"/>
        <v>0</v>
      </c>
      <c r="R2896">
        <f t="shared" si="2320"/>
        <v>0</v>
      </c>
      <c r="S2896">
        <f t="shared" si="2321"/>
        <v>0</v>
      </c>
      <c r="T2896">
        <f t="shared" si="2322"/>
        <v>0</v>
      </c>
      <c r="U2896">
        <f t="shared" si="2323"/>
        <v>0</v>
      </c>
      <c r="V2896">
        <f t="shared" si="2324"/>
        <v>0</v>
      </c>
      <c r="W2896">
        <f t="shared" si="2325"/>
        <v>0</v>
      </c>
      <c r="X2896">
        <f t="shared" si="2326"/>
        <v>0</v>
      </c>
      <c r="Y2896">
        <f t="shared" si="2327"/>
        <v>0</v>
      </c>
      <c r="AA2896">
        <v>52421674</v>
      </c>
      <c r="AB2896">
        <f t="shared" si="2328"/>
        <v>47.27</v>
      </c>
      <c r="AC2896">
        <f>ROUND((ES2896),6)</f>
        <v>0</v>
      </c>
      <c r="AD2896">
        <f>ROUND((((ET2896)-(EU2896))+AE2896),6)</f>
        <v>47.27</v>
      </c>
      <c r="AE2896">
        <f t="shared" si="2348"/>
        <v>25.66</v>
      </c>
      <c r="AF2896">
        <f t="shared" si="2348"/>
        <v>0</v>
      </c>
      <c r="AG2896">
        <f t="shared" si="2330"/>
        <v>0</v>
      </c>
      <c r="AH2896">
        <f t="shared" si="2349"/>
        <v>0</v>
      </c>
      <c r="AI2896">
        <f t="shared" si="2349"/>
        <v>0</v>
      </c>
      <c r="AJ2896">
        <f t="shared" si="2332"/>
        <v>0</v>
      </c>
      <c r="AK2896">
        <v>47.27</v>
      </c>
      <c r="AL2896">
        <v>0</v>
      </c>
      <c r="AM2896">
        <v>47.27</v>
      </c>
      <c r="AN2896">
        <v>25.66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1</v>
      </c>
      <c r="AW2896">
        <v>1</v>
      </c>
      <c r="AZ2896">
        <v>1</v>
      </c>
      <c r="BA2896">
        <v>1</v>
      </c>
      <c r="BB2896">
        <v>1</v>
      </c>
      <c r="BC2896">
        <v>1</v>
      </c>
      <c r="BD2896" t="s">
        <v>3</v>
      </c>
      <c r="BE2896" t="s">
        <v>3</v>
      </c>
      <c r="BF2896" t="s">
        <v>3</v>
      </c>
      <c r="BG2896" t="s">
        <v>3</v>
      </c>
      <c r="BH2896">
        <v>0</v>
      </c>
      <c r="BI2896">
        <v>4</v>
      </c>
      <c r="BJ2896" t="s">
        <v>167</v>
      </c>
      <c r="BM2896">
        <v>1</v>
      </c>
      <c r="BN2896">
        <v>0</v>
      </c>
      <c r="BO2896" t="s">
        <v>3</v>
      </c>
      <c r="BP2896">
        <v>0</v>
      </c>
      <c r="BQ2896">
        <v>1</v>
      </c>
      <c r="BR2896">
        <v>0</v>
      </c>
      <c r="BS2896">
        <v>1</v>
      </c>
      <c r="BT2896">
        <v>1</v>
      </c>
      <c r="BU2896">
        <v>1</v>
      </c>
      <c r="BV2896">
        <v>1</v>
      </c>
      <c r="BW2896">
        <v>1</v>
      </c>
      <c r="BX2896">
        <v>1</v>
      </c>
      <c r="BY2896" t="s">
        <v>3</v>
      </c>
      <c r="BZ2896">
        <v>0</v>
      </c>
      <c r="CA2896">
        <v>0</v>
      </c>
      <c r="CE2896">
        <v>0</v>
      </c>
      <c r="CF2896">
        <v>0</v>
      </c>
      <c r="CG2896">
        <v>0</v>
      </c>
      <c r="CM2896">
        <v>0</v>
      </c>
      <c r="CN2896" t="s">
        <v>3</v>
      </c>
      <c r="CO2896">
        <v>0</v>
      </c>
      <c r="CP2896">
        <f t="shared" si="2333"/>
        <v>0</v>
      </c>
      <c r="CQ2896">
        <f t="shared" si="2334"/>
        <v>0</v>
      </c>
      <c r="CR2896">
        <f>((((ET2896)*BB2896-(EU2896)*BS2896)+AE2896*BS2896)*AV2896)</f>
        <v>47.27</v>
      </c>
      <c r="CS2896">
        <f t="shared" si="2335"/>
        <v>25.66</v>
      </c>
      <c r="CT2896">
        <f t="shared" si="2336"/>
        <v>0</v>
      </c>
      <c r="CU2896">
        <f t="shared" si="2337"/>
        <v>0</v>
      </c>
      <c r="CV2896">
        <f t="shared" si="2338"/>
        <v>0</v>
      </c>
      <c r="CW2896">
        <f t="shared" si="2339"/>
        <v>0</v>
      </c>
      <c r="CX2896">
        <f t="shared" si="2340"/>
        <v>0</v>
      </c>
      <c r="CY2896">
        <f t="shared" si="2341"/>
        <v>0</v>
      </c>
      <c r="CZ2896">
        <f t="shared" si="2342"/>
        <v>0</v>
      </c>
      <c r="DC2896" t="s">
        <v>3</v>
      </c>
      <c r="DD2896" t="s">
        <v>3</v>
      </c>
      <c r="DE2896" t="s">
        <v>3</v>
      </c>
      <c r="DF2896" t="s">
        <v>3</v>
      </c>
      <c r="DG2896" t="s">
        <v>3</v>
      </c>
      <c r="DH2896" t="s">
        <v>3</v>
      </c>
      <c r="DI2896" t="s">
        <v>3</v>
      </c>
      <c r="DJ2896" t="s">
        <v>3</v>
      </c>
      <c r="DK2896" t="s">
        <v>3</v>
      </c>
      <c r="DL2896" t="s">
        <v>3</v>
      </c>
      <c r="DM2896" t="s">
        <v>3</v>
      </c>
      <c r="DN2896">
        <v>0</v>
      </c>
      <c r="DO2896">
        <v>0</v>
      </c>
      <c r="DP2896">
        <v>1</v>
      </c>
      <c r="DQ2896">
        <v>1</v>
      </c>
      <c r="DU2896">
        <v>1007</v>
      </c>
      <c r="DV2896" t="s">
        <v>166</v>
      </c>
      <c r="DW2896" t="s">
        <v>166</v>
      </c>
      <c r="DX2896">
        <v>1</v>
      </c>
      <c r="EE2896">
        <v>51482691</v>
      </c>
      <c r="EF2896">
        <v>1</v>
      </c>
      <c r="EG2896" t="s">
        <v>21</v>
      </c>
      <c r="EH2896">
        <v>0</v>
      </c>
      <c r="EI2896" t="s">
        <v>3</v>
      </c>
      <c r="EJ2896">
        <v>4</v>
      </c>
      <c r="EK2896">
        <v>1</v>
      </c>
      <c r="EL2896" t="s">
        <v>37</v>
      </c>
      <c r="EM2896" t="s">
        <v>23</v>
      </c>
      <c r="EO2896" t="s">
        <v>3</v>
      </c>
      <c r="EQ2896">
        <v>0</v>
      </c>
      <c r="ER2896">
        <v>47.27</v>
      </c>
      <c r="ES2896">
        <v>0</v>
      </c>
      <c r="ET2896">
        <v>47.27</v>
      </c>
      <c r="EU2896">
        <v>25.66</v>
      </c>
      <c r="EV2896">
        <v>0</v>
      </c>
      <c r="EW2896">
        <v>0</v>
      </c>
      <c r="EX2896">
        <v>0</v>
      </c>
      <c r="EY2896">
        <v>0</v>
      </c>
      <c r="FQ2896">
        <v>0</v>
      </c>
      <c r="FR2896">
        <f t="shared" si="2343"/>
        <v>0</v>
      </c>
      <c r="FS2896">
        <v>0</v>
      </c>
      <c r="FX2896">
        <v>0</v>
      </c>
      <c r="FY2896">
        <v>0</v>
      </c>
      <c r="GA2896" t="s">
        <v>3</v>
      </c>
      <c r="GD2896">
        <v>1</v>
      </c>
      <c r="GF2896">
        <v>-297362768</v>
      </c>
      <c r="GG2896">
        <v>2</v>
      </c>
      <c r="GH2896">
        <v>1</v>
      </c>
      <c r="GI2896">
        <v>-2</v>
      </c>
      <c r="GJ2896">
        <v>0</v>
      </c>
      <c r="GK2896">
        <v>0</v>
      </c>
      <c r="GL2896">
        <f t="shared" si="2344"/>
        <v>0</v>
      </c>
      <c r="GM2896">
        <f>ROUND(O2896+X2896+Y2896,2)+GX2896</f>
        <v>0</v>
      </c>
      <c r="GN2896">
        <f>IF(OR(BI2896=0,BI2896=1),ROUND(O2896+X2896+Y2896,2),0)</f>
        <v>0</v>
      </c>
      <c r="GO2896">
        <f>IF(BI2896=2,ROUND(O2896+X2896+Y2896,2),0)</f>
        <v>0</v>
      </c>
      <c r="GP2896">
        <f>IF(BI2896=4,ROUND(O2896+X2896+Y2896,2)+GX2896,0)</f>
        <v>0</v>
      </c>
      <c r="GR2896">
        <v>0</v>
      </c>
      <c r="GS2896">
        <v>3</v>
      </c>
      <c r="GT2896">
        <v>0</v>
      </c>
      <c r="GU2896" t="s">
        <v>3</v>
      </c>
      <c r="GV2896">
        <f t="shared" si="2350"/>
        <v>0</v>
      </c>
      <c r="GW2896">
        <v>1</v>
      </c>
      <c r="GX2896">
        <f t="shared" si="2345"/>
        <v>0</v>
      </c>
      <c r="HA2896">
        <v>0</v>
      </c>
      <c r="HB2896">
        <v>0</v>
      </c>
      <c r="HC2896">
        <f t="shared" si="2346"/>
        <v>0</v>
      </c>
      <c r="HE2896" t="s">
        <v>3</v>
      </c>
      <c r="HF2896" t="s">
        <v>3</v>
      </c>
      <c r="IK2896">
        <f t="shared" si="2347"/>
        <v>0</v>
      </c>
    </row>
    <row r="2897" spans="1:245" x14ac:dyDescent="0.2">
      <c r="A2897">
        <v>17</v>
      </c>
      <c r="B2897">
        <v>1</v>
      </c>
      <c r="C2897">
        <f>ROW(SmtRes!A990)</f>
        <v>990</v>
      </c>
      <c r="D2897">
        <f>ROW(EtalonRes!A955)</f>
        <v>955</v>
      </c>
      <c r="E2897" t="s">
        <v>223</v>
      </c>
      <c r="F2897" t="s">
        <v>169</v>
      </c>
      <c r="G2897" t="s">
        <v>170</v>
      </c>
      <c r="H2897" t="s">
        <v>166</v>
      </c>
      <c r="I2897">
        <v>0</v>
      </c>
      <c r="J2897">
        <v>0</v>
      </c>
      <c r="O2897">
        <f t="shared" si="2317"/>
        <v>0</v>
      </c>
      <c r="P2897">
        <f t="shared" si="2318"/>
        <v>0</v>
      </c>
      <c r="Q2897">
        <f t="shared" si="2319"/>
        <v>0</v>
      </c>
      <c r="R2897">
        <f t="shared" si="2320"/>
        <v>0</v>
      </c>
      <c r="S2897">
        <f t="shared" si="2321"/>
        <v>0</v>
      </c>
      <c r="T2897">
        <f t="shared" si="2322"/>
        <v>0</v>
      </c>
      <c r="U2897">
        <f t="shared" si="2323"/>
        <v>0</v>
      </c>
      <c r="V2897">
        <f t="shared" si="2324"/>
        <v>0</v>
      </c>
      <c r="W2897">
        <f t="shared" si="2325"/>
        <v>0</v>
      </c>
      <c r="X2897">
        <f t="shared" si="2326"/>
        <v>0</v>
      </c>
      <c r="Y2897">
        <f t="shared" si="2327"/>
        <v>0</v>
      </c>
      <c r="AA2897">
        <v>52421674</v>
      </c>
      <c r="AB2897">
        <f t="shared" si="2328"/>
        <v>823.5</v>
      </c>
      <c r="AC2897">
        <f>ROUND(((ES2897*54)),6)</f>
        <v>0</v>
      </c>
      <c r="AD2897">
        <f>ROUND(((((ET2897*54))-((EU2897*54)))+AE2897),6)</f>
        <v>823.5</v>
      </c>
      <c r="AE2897">
        <f>ROUND(((EU2897*54)),6)</f>
        <v>447.12</v>
      </c>
      <c r="AF2897">
        <f>ROUND(((EV2897*54)),6)</f>
        <v>0</v>
      </c>
      <c r="AG2897">
        <f t="shared" si="2330"/>
        <v>0</v>
      </c>
      <c r="AH2897">
        <f>((EW2897*54))</f>
        <v>0</v>
      </c>
      <c r="AI2897">
        <f>((EX2897*54))</f>
        <v>0</v>
      </c>
      <c r="AJ2897">
        <f t="shared" si="2332"/>
        <v>0</v>
      </c>
      <c r="AK2897">
        <v>15.25</v>
      </c>
      <c r="AL2897">
        <v>0</v>
      </c>
      <c r="AM2897">
        <v>15.25</v>
      </c>
      <c r="AN2897">
        <v>8.2799999999999994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1</v>
      </c>
      <c r="AW2897">
        <v>1</v>
      </c>
      <c r="AZ2897">
        <v>1</v>
      </c>
      <c r="BA2897">
        <v>1</v>
      </c>
      <c r="BB2897">
        <v>1</v>
      </c>
      <c r="BC2897">
        <v>1</v>
      </c>
      <c r="BD2897" t="s">
        <v>3</v>
      </c>
      <c r="BE2897" t="s">
        <v>3</v>
      </c>
      <c r="BF2897" t="s">
        <v>3</v>
      </c>
      <c r="BG2897" t="s">
        <v>3</v>
      </c>
      <c r="BH2897">
        <v>0</v>
      </c>
      <c r="BI2897">
        <v>4</v>
      </c>
      <c r="BJ2897" t="s">
        <v>171</v>
      </c>
      <c r="BM2897">
        <v>1</v>
      </c>
      <c r="BN2897">
        <v>0</v>
      </c>
      <c r="BO2897" t="s">
        <v>3</v>
      </c>
      <c r="BP2897">
        <v>0</v>
      </c>
      <c r="BQ2897">
        <v>1</v>
      </c>
      <c r="BR2897">
        <v>0</v>
      </c>
      <c r="BS2897">
        <v>1</v>
      </c>
      <c r="BT2897">
        <v>1</v>
      </c>
      <c r="BU2897">
        <v>1</v>
      </c>
      <c r="BV2897">
        <v>1</v>
      </c>
      <c r="BW2897">
        <v>1</v>
      </c>
      <c r="BX2897">
        <v>1</v>
      </c>
      <c r="BY2897" t="s">
        <v>3</v>
      </c>
      <c r="BZ2897">
        <v>0</v>
      </c>
      <c r="CA2897">
        <v>0</v>
      </c>
      <c r="CE2897">
        <v>0</v>
      </c>
      <c r="CF2897">
        <v>0</v>
      </c>
      <c r="CG2897">
        <v>0</v>
      </c>
      <c r="CM2897">
        <v>0</v>
      </c>
      <c r="CN2897" t="s">
        <v>3</v>
      </c>
      <c r="CO2897">
        <v>0</v>
      </c>
      <c r="CP2897">
        <f t="shared" si="2333"/>
        <v>0</v>
      </c>
      <c r="CQ2897">
        <f t="shared" si="2334"/>
        <v>0</v>
      </c>
      <c r="CR2897">
        <f>(((((ET2897*54))*BB2897-((EU2897*54))*BS2897)+AE2897*BS2897)*AV2897)</f>
        <v>823.5</v>
      </c>
      <c r="CS2897">
        <f t="shared" si="2335"/>
        <v>447.12</v>
      </c>
      <c r="CT2897">
        <f t="shared" si="2336"/>
        <v>0</v>
      </c>
      <c r="CU2897">
        <f t="shared" si="2337"/>
        <v>0</v>
      </c>
      <c r="CV2897">
        <f t="shared" si="2338"/>
        <v>0</v>
      </c>
      <c r="CW2897">
        <f t="shared" si="2339"/>
        <v>0</v>
      </c>
      <c r="CX2897">
        <f t="shared" si="2340"/>
        <v>0</v>
      </c>
      <c r="CY2897">
        <f t="shared" si="2341"/>
        <v>0</v>
      </c>
      <c r="CZ2897">
        <f t="shared" si="2342"/>
        <v>0</v>
      </c>
      <c r="DC2897" t="s">
        <v>3</v>
      </c>
      <c r="DD2897" t="s">
        <v>172</v>
      </c>
      <c r="DE2897" t="s">
        <v>172</v>
      </c>
      <c r="DF2897" t="s">
        <v>172</v>
      </c>
      <c r="DG2897" t="s">
        <v>172</v>
      </c>
      <c r="DH2897" t="s">
        <v>3</v>
      </c>
      <c r="DI2897" t="s">
        <v>172</v>
      </c>
      <c r="DJ2897" t="s">
        <v>172</v>
      </c>
      <c r="DK2897" t="s">
        <v>3</v>
      </c>
      <c r="DL2897" t="s">
        <v>3</v>
      </c>
      <c r="DM2897" t="s">
        <v>3</v>
      </c>
      <c r="DN2897">
        <v>0</v>
      </c>
      <c r="DO2897">
        <v>0</v>
      </c>
      <c r="DP2897">
        <v>1</v>
      </c>
      <c r="DQ2897">
        <v>1</v>
      </c>
      <c r="DU2897">
        <v>1007</v>
      </c>
      <c r="DV2897" t="s">
        <v>166</v>
      </c>
      <c r="DW2897" t="s">
        <v>166</v>
      </c>
      <c r="DX2897">
        <v>1</v>
      </c>
      <c r="EE2897">
        <v>51482691</v>
      </c>
      <c r="EF2897">
        <v>1</v>
      </c>
      <c r="EG2897" t="s">
        <v>21</v>
      </c>
      <c r="EH2897">
        <v>0</v>
      </c>
      <c r="EI2897" t="s">
        <v>3</v>
      </c>
      <c r="EJ2897">
        <v>4</v>
      </c>
      <c r="EK2897">
        <v>1</v>
      </c>
      <c r="EL2897" t="s">
        <v>37</v>
      </c>
      <c r="EM2897" t="s">
        <v>23</v>
      </c>
      <c r="EO2897" t="s">
        <v>3</v>
      </c>
      <c r="EQ2897">
        <v>0</v>
      </c>
      <c r="ER2897">
        <v>15.25</v>
      </c>
      <c r="ES2897">
        <v>0</v>
      </c>
      <c r="ET2897">
        <v>15.25</v>
      </c>
      <c r="EU2897">
        <v>8.2799999999999994</v>
      </c>
      <c r="EV2897">
        <v>0</v>
      </c>
      <c r="EW2897">
        <v>0</v>
      </c>
      <c r="EX2897">
        <v>0</v>
      </c>
      <c r="EY2897">
        <v>0</v>
      </c>
      <c r="FQ2897">
        <v>0</v>
      </c>
      <c r="FR2897">
        <f t="shared" si="2343"/>
        <v>0</v>
      </c>
      <c r="FS2897">
        <v>0</v>
      </c>
      <c r="FX2897">
        <v>0</v>
      </c>
      <c r="FY2897">
        <v>0</v>
      </c>
      <c r="GA2897" t="s">
        <v>3</v>
      </c>
      <c r="GD2897">
        <v>1</v>
      </c>
      <c r="GF2897">
        <v>1250719171</v>
      </c>
      <c r="GG2897">
        <v>2</v>
      </c>
      <c r="GH2897">
        <v>1</v>
      </c>
      <c r="GI2897">
        <v>-2</v>
      </c>
      <c r="GJ2897">
        <v>0</v>
      </c>
      <c r="GK2897">
        <v>0</v>
      </c>
      <c r="GL2897">
        <f t="shared" si="2344"/>
        <v>0</v>
      </c>
      <c r="GM2897">
        <f>ROUND(O2897+X2897+Y2897,2)+GX2897</f>
        <v>0</v>
      </c>
      <c r="GN2897">
        <f>IF(OR(BI2897=0,BI2897=1),ROUND(O2897+X2897+Y2897,2),0)</f>
        <v>0</v>
      </c>
      <c r="GO2897">
        <f>IF(BI2897=2,ROUND(O2897+X2897+Y2897,2),0)</f>
        <v>0</v>
      </c>
      <c r="GP2897">
        <f>IF(BI2897=4,ROUND(O2897+X2897+Y2897,2)+GX2897,0)</f>
        <v>0</v>
      </c>
      <c r="GR2897">
        <v>0</v>
      </c>
      <c r="GS2897">
        <v>3</v>
      </c>
      <c r="GT2897">
        <v>0</v>
      </c>
      <c r="GU2897" t="s">
        <v>3</v>
      </c>
      <c r="GV2897">
        <f t="shared" si="2350"/>
        <v>0</v>
      </c>
      <c r="GW2897">
        <v>1</v>
      </c>
      <c r="GX2897">
        <f t="shared" si="2345"/>
        <v>0</v>
      </c>
      <c r="HA2897">
        <v>0</v>
      </c>
      <c r="HB2897">
        <v>0</v>
      </c>
      <c r="HC2897">
        <f t="shared" si="2346"/>
        <v>0</v>
      </c>
      <c r="HE2897" t="s">
        <v>3</v>
      </c>
      <c r="HF2897" t="s">
        <v>3</v>
      </c>
      <c r="IK2897">
        <f t="shared" si="2347"/>
        <v>0</v>
      </c>
    </row>
    <row r="2898" spans="1:245" x14ac:dyDescent="0.2">
      <c r="A2898">
        <v>17</v>
      </c>
      <c r="B2898">
        <v>1</v>
      </c>
      <c r="E2898" t="s">
        <v>228</v>
      </c>
      <c r="F2898" t="s">
        <v>48</v>
      </c>
      <c r="G2898" t="s">
        <v>174</v>
      </c>
      <c r="H2898" t="s">
        <v>27</v>
      </c>
      <c r="I2898">
        <v>0</v>
      </c>
      <c r="J2898">
        <v>0</v>
      </c>
      <c r="O2898">
        <f t="shared" si="2317"/>
        <v>0</v>
      </c>
      <c r="P2898">
        <f t="shared" si="2318"/>
        <v>0</v>
      </c>
      <c r="Q2898">
        <f t="shared" si="2319"/>
        <v>0</v>
      </c>
      <c r="R2898">
        <f t="shared" si="2320"/>
        <v>0</v>
      </c>
      <c r="S2898">
        <f t="shared" si="2321"/>
        <v>0</v>
      </c>
      <c r="T2898">
        <f t="shared" si="2322"/>
        <v>0</v>
      </c>
      <c r="U2898">
        <f t="shared" si="2323"/>
        <v>0</v>
      </c>
      <c r="V2898">
        <f t="shared" si="2324"/>
        <v>0</v>
      </c>
      <c r="W2898">
        <f t="shared" si="2325"/>
        <v>0</v>
      </c>
      <c r="X2898">
        <f t="shared" si="2326"/>
        <v>0</v>
      </c>
      <c r="Y2898">
        <f t="shared" si="2327"/>
        <v>0</v>
      </c>
      <c r="AA2898">
        <v>52421674</v>
      </c>
      <c r="AB2898">
        <f t="shared" si="2328"/>
        <v>100.3</v>
      </c>
      <c r="AC2898">
        <f>ROUND((ES2898),6)</f>
        <v>100.3</v>
      </c>
      <c r="AD2898">
        <f>ROUND((((ET2898)-(EU2898))+AE2898),6)</f>
        <v>0</v>
      </c>
      <c r="AE2898">
        <f t="shared" ref="AE2898:AF2901" si="2351">ROUND((EU2898),6)</f>
        <v>0</v>
      </c>
      <c r="AF2898">
        <f t="shared" si="2351"/>
        <v>0</v>
      </c>
      <c r="AG2898">
        <f t="shared" si="2330"/>
        <v>0</v>
      </c>
      <c r="AH2898">
        <f t="shared" ref="AH2898:AI2901" si="2352">(EW2898)</f>
        <v>0</v>
      </c>
      <c r="AI2898">
        <f t="shared" si="2352"/>
        <v>0</v>
      </c>
      <c r="AJ2898">
        <f t="shared" si="2332"/>
        <v>0</v>
      </c>
      <c r="AK2898">
        <v>100.3</v>
      </c>
      <c r="AL2898">
        <v>100.3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1</v>
      </c>
      <c r="AW2898">
        <v>1</v>
      </c>
      <c r="AZ2898">
        <v>1</v>
      </c>
      <c r="BA2898">
        <v>1</v>
      </c>
      <c r="BB2898">
        <v>1</v>
      </c>
      <c r="BC2898">
        <v>1</v>
      </c>
      <c r="BD2898" t="s">
        <v>3</v>
      </c>
      <c r="BE2898" t="s">
        <v>3</v>
      </c>
      <c r="BF2898" t="s">
        <v>3</v>
      </c>
      <c r="BG2898" t="s">
        <v>3</v>
      </c>
      <c r="BH2898">
        <v>3</v>
      </c>
      <c r="BI2898">
        <v>1</v>
      </c>
      <c r="BJ2898" t="s">
        <v>3</v>
      </c>
      <c r="BM2898">
        <v>6001</v>
      </c>
      <c r="BN2898">
        <v>0</v>
      </c>
      <c r="BO2898" t="s">
        <v>3</v>
      </c>
      <c r="BP2898">
        <v>0</v>
      </c>
      <c r="BQ2898">
        <v>0</v>
      </c>
      <c r="BR2898">
        <v>0</v>
      </c>
      <c r="BS2898">
        <v>1</v>
      </c>
      <c r="BT2898">
        <v>1</v>
      </c>
      <c r="BU2898">
        <v>1</v>
      </c>
      <c r="BV2898">
        <v>1</v>
      </c>
      <c r="BW2898">
        <v>1</v>
      </c>
      <c r="BX2898">
        <v>1</v>
      </c>
      <c r="BY2898" t="s">
        <v>3</v>
      </c>
      <c r="BZ2898">
        <v>0</v>
      </c>
      <c r="CA2898">
        <v>0</v>
      </c>
      <c r="CE2898">
        <v>0</v>
      </c>
      <c r="CF2898">
        <v>0</v>
      </c>
      <c r="CG2898">
        <v>0</v>
      </c>
      <c r="CM2898">
        <v>0</v>
      </c>
      <c r="CN2898" t="s">
        <v>3</v>
      </c>
      <c r="CO2898">
        <v>0</v>
      </c>
      <c r="CP2898">
        <f t="shared" si="2333"/>
        <v>0</v>
      </c>
      <c r="CQ2898">
        <f t="shared" si="2334"/>
        <v>100.3</v>
      </c>
      <c r="CR2898">
        <f>((((ET2898)*BB2898-(EU2898)*BS2898)+AE2898*BS2898)*AV2898)</f>
        <v>0</v>
      </c>
      <c r="CS2898">
        <f t="shared" si="2335"/>
        <v>0</v>
      </c>
      <c r="CT2898">
        <f t="shared" si="2336"/>
        <v>0</v>
      </c>
      <c r="CU2898">
        <f t="shared" si="2337"/>
        <v>0</v>
      </c>
      <c r="CV2898">
        <f t="shared" si="2338"/>
        <v>0</v>
      </c>
      <c r="CW2898">
        <f t="shared" si="2339"/>
        <v>0</v>
      </c>
      <c r="CX2898">
        <f t="shared" si="2340"/>
        <v>0</v>
      </c>
      <c r="CY2898">
        <f t="shared" si="2341"/>
        <v>0</v>
      </c>
      <c r="CZ2898">
        <f t="shared" si="2342"/>
        <v>0</v>
      </c>
      <c r="DC2898" t="s">
        <v>3</v>
      </c>
      <c r="DD2898" t="s">
        <v>3</v>
      </c>
      <c r="DE2898" t="s">
        <v>3</v>
      </c>
      <c r="DF2898" t="s">
        <v>3</v>
      </c>
      <c r="DG2898" t="s">
        <v>3</v>
      </c>
      <c r="DH2898" t="s">
        <v>3</v>
      </c>
      <c r="DI2898" t="s">
        <v>3</v>
      </c>
      <c r="DJ2898" t="s">
        <v>3</v>
      </c>
      <c r="DK2898" t="s">
        <v>3</v>
      </c>
      <c r="DL2898" t="s">
        <v>3</v>
      </c>
      <c r="DM2898" t="s">
        <v>3</v>
      </c>
      <c r="DN2898">
        <v>0</v>
      </c>
      <c r="DO2898">
        <v>0</v>
      </c>
      <c r="DP2898">
        <v>1</v>
      </c>
      <c r="DQ2898">
        <v>1</v>
      </c>
      <c r="DU2898">
        <v>1009</v>
      </c>
      <c r="DV2898" t="s">
        <v>27</v>
      </c>
      <c r="DW2898" t="s">
        <v>27</v>
      </c>
      <c r="DX2898">
        <v>1000</v>
      </c>
      <c r="EE2898">
        <v>51764353</v>
      </c>
      <c r="EF2898">
        <v>0</v>
      </c>
      <c r="EG2898" t="s">
        <v>50</v>
      </c>
      <c r="EH2898">
        <v>0</v>
      </c>
      <c r="EI2898" t="s">
        <v>3</v>
      </c>
      <c r="EJ2898">
        <v>1</v>
      </c>
      <c r="EK2898">
        <v>6001</v>
      </c>
      <c r="EL2898" t="s">
        <v>51</v>
      </c>
      <c r="EM2898" t="s">
        <v>50</v>
      </c>
      <c r="EO2898" t="s">
        <v>3</v>
      </c>
      <c r="EQ2898">
        <v>0</v>
      </c>
      <c r="ER2898">
        <v>100.3</v>
      </c>
      <c r="ES2898">
        <v>100.3</v>
      </c>
      <c r="ET2898">
        <v>0</v>
      </c>
      <c r="EU2898">
        <v>0</v>
      </c>
      <c r="EV2898">
        <v>0</v>
      </c>
      <c r="EW2898">
        <v>0</v>
      </c>
      <c r="EX2898">
        <v>0</v>
      </c>
      <c r="EY2898">
        <v>0</v>
      </c>
      <c r="EZ2898">
        <v>5</v>
      </c>
      <c r="FC2898">
        <v>1</v>
      </c>
      <c r="FD2898">
        <v>18</v>
      </c>
      <c r="FF2898">
        <v>120.36</v>
      </c>
      <c r="FQ2898">
        <v>0</v>
      </c>
      <c r="FR2898">
        <f t="shared" si="2343"/>
        <v>0</v>
      </c>
      <c r="FS2898">
        <v>0</v>
      </c>
      <c r="FX2898">
        <v>0</v>
      </c>
      <c r="FY2898">
        <v>0</v>
      </c>
      <c r="GA2898" t="s">
        <v>175</v>
      </c>
      <c r="GD2898">
        <v>0</v>
      </c>
      <c r="GF2898">
        <v>-1755965665</v>
      </c>
      <c r="GG2898">
        <v>2</v>
      </c>
      <c r="GH2898">
        <v>3</v>
      </c>
      <c r="GI2898">
        <v>-2</v>
      </c>
      <c r="GJ2898">
        <v>0</v>
      </c>
      <c r="GK2898">
        <f>ROUND(R2898*(R12)/100,2)</f>
        <v>0</v>
      </c>
      <c r="GL2898">
        <f t="shared" si="2344"/>
        <v>0</v>
      </c>
      <c r="GM2898">
        <f>ROUND(O2898+X2898+Y2898+GK2898,2)+GX2898</f>
        <v>0</v>
      </c>
      <c r="GN2898">
        <f>IF(OR(BI2898=0,BI2898=1),ROUND(O2898+X2898+Y2898+GK2898,2),0)</f>
        <v>0</v>
      </c>
      <c r="GO2898">
        <f>IF(BI2898=2,ROUND(O2898+X2898+Y2898+GK2898,2),0)</f>
        <v>0</v>
      </c>
      <c r="GP2898">
        <f>IF(BI2898=4,ROUND(O2898+X2898+Y2898+GK2898,2)+GX2898,0)</f>
        <v>0</v>
      </c>
      <c r="GR2898">
        <v>1</v>
      </c>
      <c r="GS2898">
        <v>1</v>
      </c>
      <c r="GT2898">
        <v>0</v>
      </c>
      <c r="GU2898" t="s">
        <v>3</v>
      </c>
      <c r="GV2898">
        <f t="shared" si="2350"/>
        <v>0</v>
      </c>
      <c r="GW2898">
        <v>1</v>
      </c>
      <c r="GX2898">
        <f t="shared" si="2345"/>
        <v>0</v>
      </c>
      <c r="HA2898">
        <v>0</v>
      </c>
      <c r="HB2898">
        <v>0</v>
      </c>
      <c r="HC2898">
        <f t="shared" si="2346"/>
        <v>0</v>
      </c>
      <c r="HE2898" t="s">
        <v>53</v>
      </c>
      <c r="HF2898" t="s">
        <v>53</v>
      </c>
      <c r="IK2898">
        <f t="shared" si="2347"/>
        <v>0</v>
      </c>
    </row>
    <row r="2899" spans="1:245" x14ac:dyDescent="0.2">
      <c r="A2899">
        <v>17</v>
      </c>
      <c r="B2899">
        <v>1</v>
      </c>
      <c r="C2899">
        <f>ROW(SmtRes!A994)</f>
        <v>994</v>
      </c>
      <c r="D2899">
        <f>ROW(EtalonRes!A959)</f>
        <v>959</v>
      </c>
      <c r="E2899" t="s">
        <v>278</v>
      </c>
      <c r="F2899" t="s">
        <v>389</v>
      </c>
      <c r="G2899" t="s">
        <v>390</v>
      </c>
      <c r="H2899" t="s">
        <v>147</v>
      </c>
      <c r="I2899">
        <v>0</v>
      </c>
      <c r="J2899">
        <v>0</v>
      </c>
      <c r="O2899">
        <f t="shared" si="2317"/>
        <v>0</v>
      </c>
      <c r="P2899">
        <f t="shared" si="2318"/>
        <v>0</v>
      </c>
      <c r="Q2899">
        <f t="shared" si="2319"/>
        <v>0</v>
      </c>
      <c r="R2899">
        <f t="shared" si="2320"/>
        <v>0</v>
      </c>
      <c r="S2899">
        <f t="shared" si="2321"/>
        <v>0</v>
      </c>
      <c r="T2899">
        <f t="shared" si="2322"/>
        <v>0</v>
      </c>
      <c r="U2899">
        <f t="shared" si="2323"/>
        <v>0</v>
      </c>
      <c r="V2899">
        <f t="shared" si="2324"/>
        <v>0</v>
      </c>
      <c r="W2899">
        <f t="shared" si="2325"/>
        <v>0</v>
      </c>
      <c r="X2899">
        <f t="shared" si="2326"/>
        <v>0</v>
      </c>
      <c r="Y2899">
        <f t="shared" si="2327"/>
        <v>0</v>
      </c>
      <c r="AA2899">
        <v>52421674</v>
      </c>
      <c r="AB2899">
        <f t="shared" si="2328"/>
        <v>71686.240000000005</v>
      </c>
      <c r="AC2899">
        <f>ROUND((ES2899),6)</f>
        <v>55802.41</v>
      </c>
      <c r="AD2899">
        <f>ROUND((((ET2899)-(EU2899))+AE2899),6)</f>
        <v>0</v>
      </c>
      <c r="AE2899">
        <f t="shared" si="2351"/>
        <v>0</v>
      </c>
      <c r="AF2899">
        <f t="shared" si="2351"/>
        <v>15883.83</v>
      </c>
      <c r="AG2899">
        <f t="shared" si="2330"/>
        <v>0</v>
      </c>
      <c r="AH2899">
        <f t="shared" si="2352"/>
        <v>80.27</v>
      </c>
      <c r="AI2899">
        <f t="shared" si="2352"/>
        <v>0</v>
      </c>
      <c r="AJ2899">
        <f t="shared" si="2332"/>
        <v>0</v>
      </c>
      <c r="AK2899">
        <v>71686.240000000005</v>
      </c>
      <c r="AL2899">
        <v>55802.41</v>
      </c>
      <c r="AM2899">
        <v>0</v>
      </c>
      <c r="AN2899">
        <v>0</v>
      </c>
      <c r="AO2899">
        <v>15883.83</v>
      </c>
      <c r="AP2899">
        <v>0</v>
      </c>
      <c r="AQ2899">
        <v>80.27</v>
      </c>
      <c r="AR2899">
        <v>0</v>
      </c>
      <c r="AS2899">
        <v>0</v>
      </c>
      <c r="AT2899">
        <v>70</v>
      </c>
      <c r="AU2899">
        <v>10</v>
      </c>
      <c r="AV2899">
        <v>1</v>
      </c>
      <c r="AW2899">
        <v>1</v>
      </c>
      <c r="AZ2899">
        <v>1</v>
      </c>
      <c r="BA2899">
        <v>1</v>
      </c>
      <c r="BB2899">
        <v>1</v>
      </c>
      <c r="BC2899">
        <v>1</v>
      </c>
      <c r="BD2899" t="s">
        <v>3</v>
      </c>
      <c r="BE2899" t="s">
        <v>3</v>
      </c>
      <c r="BF2899" t="s">
        <v>3</v>
      </c>
      <c r="BG2899" t="s">
        <v>3</v>
      </c>
      <c r="BH2899">
        <v>0</v>
      </c>
      <c r="BI2899">
        <v>4</v>
      </c>
      <c r="BJ2899" t="s">
        <v>391</v>
      </c>
      <c r="BM2899">
        <v>0</v>
      </c>
      <c r="BN2899">
        <v>0</v>
      </c>
      <c r="BO2899" t="s">
        <v>3</v>
      </c>
      <c r="BP2899">
        <v>0</v>
      </c>
      <c r="BQ2899">
        <v>1</v>
      </c>
      <c r="BR2899">
        <v>0</v>
      </c>
      <c r="BS2899">
        <v>1</v>
      </c>
      <c r="BT2899">
        <v>1</v>
      </c>
      <c r="BU2899">
        <v>1</v>
      </c>
      <c r="BV2899">
        <v>1</v>
      </c>
      <c r="BW2899">
        <v>1</v>
      </c>
      <c r="BX2899">
        <v>1</v>
      </c>
      <c r="BY2899" t="s">
        <v>3</v>
      </c>
      <c r="BZ2899">
        <v>70</v>
      </c>
      <c r="CA2899">
        <v>10</v>
      </c>
      <c r="CE2899">
        <v>0</v>
      </c>
      <c r="CF2899">
        <v>0</v>
      </c>
      <c r="CG2899">
        <v>0</v>
      </c>
      <c r="CM2899">
        <v>0</v>
      </c>
      <c r="CN2899" t="s">
        <v>3</v>
      </c>
      <c r="CO2899">
        <v>0</v>
      </c>
      <c r="CP2899">
        <f t="shared" si="2333"/>
        <v>0</v>
      </c>
      <c r="CQ2899">
        <f t="shared" si="2334"/>
        <v>55802.41</v>
      </c>
      <c r="CR2899">
        <f>((((ET2899)*BB2899-(EU2899)*BS2899)+AE2899*BS2899)*AV2899)</f>
        <v>0</v>
      </c>
      <c r="CS2899">
        <f t="shared" si="2335"/>
        <v>0</v>
      </c>
      <c r="CT2899">
        <f t="shared" si="2336"/>
        <v>15883.83</v>
      </c>
      <c r="CU2899">
        <f t="shared" si="2337"/>
        <v>0</v>
      </c>
      <c r="CV2899">
        <f t="shared" si="2338"/>
        <v>80.27</v>
      </c>
      <c r="CW2899">
        <f t="shared" si="2339"/>
        <v>0</v>
      </c>
      <c r="CX2899">
        <f t="shared" si="2340"/>
        <v>0</v>
      </c>
      <c r="CY2899">
        <f t="shared" si="2341"/>
        <v>0</v>
      </c>
      <c r="CZ2899">
        <f t="shared" si="2342"/>
        <v>0</v>
      </c>
      <c r="DC2899" t="s">
        <v>3</v>
      </c>
      <c r="DD2899" t="s">
        <v>3</v>
      </c>
      <c r="DE2899" t="s">
        <v>3</v>
      </c>
      <c r="DF2899" t="s">
        <v>3</v>
      </c>
      <c r="DG2899" t="s">
        <v>3</v>
      </c>
      <c r="DH2899" t="s">
        <v>3</v>
      </c>
      <c r="DI2899" t="s">
        <v>3</v>
      </c>
      <c r="DJ2899" t="s">
        <v>3</v>
      </c>
      <c r="DK2899" t="s">
        <v>3</v>
      </c>
      <c r="DL2899" t="s">
        <v>3</v>
      </c>
      <c r="DM2899" t="s">
        <v>3</v>
      </c>
      <c r="DN2899">
        <v>0</v>
      </c>
      <c r="DO2899">
        <v>0</v>
      </c>
      <c r="DP2899">
        <v>1</v>
      </c>
      <c r="DQ2899">
        <v>1</v>
      </c>
      <c r="DU2899">
        <v>1003</v>
      </c>
      <c r="DV2899" t="s">
        <v>147</v>
      </c>
      <c r="DW2899" t="s">
        <v>147</v>
      </c>
      <c r="DX2899">
        <v>100</v>
      </c>
      <c r="EE2899">
        <v>51482689</v>
      </c>
      <c r="EF2899">
        <v>1</v>
      </c>
      <c r="EG2899" t="s">
        <v>21</v>
      </c>
      <c r="EH2899">
        <v>0</v>
      </c>
      <c r="EI2899" t="s">
        <v>3</v>
      </c>
      <c r="EJ2899">
        <v>4</v>
      </c>
      <c r="EK2899">
        <v>0</v>
      </c>
      <c r="EL2899" t="s">
        <v>22</v>
      </c>
      <c r="EM2899" t="s">
        <v>23</v>
      </c>
      <c r="EO2899" t="s">
        <v>3</v>
      </c>
      <c r="EQ2899">
        <v>0</v>
      </c>
      <c r="ER2899">
        <v>71686.240000000005</v>
      </c>
      <c r="ES2899">
        <v>55802.41</v>
      </c>
      <c r="ET2899">
        <v>0</v>
      </c>
      <c r="EU2899">
        <v>0</v>
      </c>
      <c r="EV2899">
        <v>15883.83</v>
      </c>
      <c r="EW2899">
        <v>80.27</v>
      </c>
      <c r="EX2899">
        <v>0</v>
      </c>
      <c r="EY2899">
        <v>0</v>
      </c>
      <c r="FQ2899">
        <v>0</v>
      </c>
      <c r="FR2899">
        <f t="shared" si="2343"/>
        <v>0</v>
      </c>
      <c r="FS2899">
        <v>0</v>
      </c>
      <c r="FX2899">
        <v>70</v>
      </c>
      <c r="FY2899">
        <v>10</v>
      </c>
      <c r="GA2899" t="s">
        <v>3</v>
      </c>
      <c r="GD2899">
        <v>0</v>
      </c>
      <c r="GF2899">
        <v>1776689484</v>
      </c>
      <c r="GG2899">
        <v>2</v>
      </c>
      <c r="GH2899">
        <v>1</v>
      </c>
      <c r="GI2899">
        <v>-2</v>
      </c>
      <c r="GJ2899">
        <v>0</v>
      </c>
      <c r="GK2899">
        <f>ROUND(R2899*(R12)/100,2)</f>
        <v>0</v>
      </c>
      <c r="GL2899">
        <f t="shared" si="2344"/>
        <v>0</v>
      </c>
      <c r="GM2899">
        <f>ROUND(O2899+X2899+Y2899+GK2899,2)+GX2899</f>
        <v>0</v>
      </c>
      <c r="GN2899">
        <f>IF(OR(BI2899=0,BI2899=1),ROUND(O2899+X2899+Y2899+GK2899,2),0)</f>
        <v>0</v>
      </c>
      <c r="GO2899">
        <f>IF(BI2899=2,ROUND(O2899+X2899+Y2899+GK2899,2),0)</f>
        <v>0</v>
      </c>
      <c r="GP2899">
        <f>IF(BI2899=4,ROUND(O2899+X2899+Y2899+GK2899,2)+GX2899,0)</f>
        <v>0</v>
      </c>
      <c r="GR2899">
        <v>0</v>
      </c>
      <c r="GS2899">
        <v>3</v>
      </c>
      <c r="GT2899">
        <v>0</v>
      </c>
      <c r="GU2899" t="s">
        <v>3</v>
      </c>
      <c r="GV2899">
        <f t="shared" si="2350"/>
        <v>0</v>
      </c>
      <c r="GW2899">
        <v>1</v>
      </c>
      <c r="GX2899">
        <f t="shared" si="2345"/>
        <v>0</v>
      </c>
      <c r="HA2899">
        <v>0</v>
      </c>
      <c r="HB2899">
        <v>0</v>
      </c>
      <c r="HC2899">
        <f t="shared" si="2346"/>
        <v>0</v>
      </c>
      <c r="HE2899" t="s">
        <v>3</v>
      </c>
      <c r="HF2899" t="s">
        <v>3</v>
      </c>
      <c r="IK2899">
        <f t="shared" si="2347"/>
        <v>0</v>
      </c>
    </row>
    <row r="2900" spans="1:245" x14ac:dyDescent="0.2">
      <c r="A2900">
        <v>18</v>
      </c>
      <c r="B2900">
        <v>1</v>
      </c>
      <c r="C2900">
        <v>994</v>
      </c>
      <c r="E2900" t="s">
        <v>279</v>
      </c>
      <c r="F2900" t="s">
        <v>501</v>
      </c>
      <c r="G2900" t="s">
        <v>502</v>
      </c>
      <c r="H2900" t="s">
        <v>166</v>
      </c>
      <c r="I2900">
        <f>I2899*J2900</f>
        <v>0</v>
      </c>
      <c r="J2900">
        <v>-4.3</v>
      </c>
      <c r="O2900">
        <f t="shared" si="2317"/>
        <v>0</v>
      </c>
      <c r="P2900">
        <f t="shared" si="2318"/>
        <v>0</v>
      </c>
      <c r="Q2900">
        <f t="shared" si="2319"/>
        <v>0</v>
      </c>
      <c r="R2900">
        <f t="shared" si="2320"/>
        <v>0</v>
      </c>
      <c r="S2900">
        <f t="shared" si="2321"/>
        <v>0</v>
      </c>
      <c r="T2900">
        <f t="shared" si="2322"/>
        <v>0</v>
      </c>
      <c r="U2900">
        <f t="shared" si="2323"/>
        <v>0</v>
      </c>
      <c r="V2900">
        <f t="shared" si="2324"/>
        <v>0</v>
      </c>
      <c r="W2900">
        <f t="shared" si="2325"/>
        <v>0</v>
      </c>
      <c r="X2900">
        <f t="shared" si="2326"/>
        <v>0</v>
      </c>
      <c r="Y2900">
        <f t="shared" si="2327"/>
        <v>0</v>
      </c>
      <c r="AA2900">
        <v>52421674</v>
      </c>
      <c r="AB2900">
        <f t="shared" si="2328"/>
        <v>7833.01</v>
      </c>
      <c r="AC2900">
        <f>ROUND((ES2900),6)</f>
        <v>7833.01</v>
      </c>
      <c r="AD2900">
        <f>ROUND((((ET2900)-(EU2900))+AE2900),6)</f>
        <v>0</v>
      </c>
      <c r="AE2900">
        <f t="shared" si="2351"/>
        <v>0</v>
      </c>
      <c r="AF2900">
        <f t="shared" si="2351"/>
        <v>0</v>
      </c>
      <c r="AG2900">
        <f t="shared" si="2330"/>
        <v>0</v>
      </c>
      <c r="AH2900">
        <f t="shared" si="2352"/>
        <v>0</v>
      </c>
      <c r="AI2900">
        <f t="shared" si="2352"/>
        <v>0</v>
      </c>
      <c r="AJ2900">
        <f t="shared" si="2332"/>
        <v>0</v>
      </c>
      <c r="AK2900">
        <v>7833.01</v>
      </c>
      <c r="AL2900">
        <v>7833.01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70</v>
      </c>
      <c r="AU2900">
        <v>10</v>
      </c>
      <c r="AV2900">
        <v>1</v>
      </c>
      <c r="AW2900">
        <v>1</v>
      </c>
      <c r="AZ2900">
        <v>1</v>
      </c>
      <c r="BA2900">
        <v>1</v>
      </c>
      <c r="BB2900">
        <v>1</v>
      </c>
      <c r="BC2900">
        <v>1</v>
      </c>
      <c r="BD2900" t="s">
        <v>3</v>
      </c>
      <c r="BE2900" t="s">
        <v>3</v>
      </c>
      <c r="BF2900" t="s">
        <v>3</v>
      </c>
      <c r="BG2900" t="s">
        <v>3</v>
      </c>
      <c r="BH2900">
        <v>3</v>
      </c>
      <c r="BI2900">
        <v>4</v>
      </c>
      <c r="BJ2900" t="s">
        <v>503</v>
      </c>
      <c r="BM2900">
        <v>0</v>
      </c>
      <c r="BN2900">
        <v>0</v>
      </c>
      <c r="BO2900" t="s">
        <v>3</v>
      </c>
      <c r="BP2900">
        <v>0</v>
      </c>
      <c r="BQ2900">
        <v>1</v>
      </c>
      <c r="BR2900">
        <v>1</v>
      </c>
      <c r="BS2900">
        <v>1</v>
      </c>
      <c r="BT2900">
        <v>1</v>
      </c>
      <c r="BU2900">
        <v>1</v>
      </c>
      <c r="BV2900">
        <v>1</v>
      </c>
      <c r="BW2900">
        <v>1</v>
      </c>
      <c r="BX2900">
        <v>1</v>
      </c>
      <c r="BY2900" t="s">
        <v>3</v>
      </c>
      <c r="BZ2900">
        <v>70</v>
      </c>
      <c r="CA2900">
        <v>10</v>
      </c>
      <c r="CE2900">
        <v>0</v>
      </c>
      <c r="CF2900">
        <v>0</v>
      </c>
      <c r="CG2900">
        <v>0</v>
      </c>
      <c r="CM2900">
        <v>0</v>
      </c>
      <c r="CN2900" t="s">
        <v>3</v>
      </c>
      <c r="CO2900">
        <v>0</v>
      </c>
      <c r="CP2900">
        <f t="shared" si="2333"/>
        <v>0</v>
      </c>
      <c r="CQ2900">
        <f t="shared" si="2334"/>
        <v>7833.01</v>
      </c>
      <c r="CR2900">
        <f>((((ET2900)*BB2900-(EU2900)*BS2900)+AE2900*BS2900)*AV2900)</f>
        <v>0</v>
      </c>
      <c r="CS2900">
        <f t="shared" si="2335"/>
        <v>0</v>
      </c>
      <c r="CT2900">
        <f t="shared" si="2336"/>
        <v>0</v>
      </c>
      <c r="CU2900">
        <f t="shared" si="2337"/>
        <v>0</v>
      </c>
      <c r="CV2900">
        <f t="shared" si="2338"/>
        <v>0</v>
      </c>
      <c r="CW2900">
        <f t="shared" si="2339"/>
        <v>0</v>
      </c>
      <c r="CX2900">
        <f t="shared" si="2340"/>
        <v>0</v>
      </c>
      <c r="CY2900">
        <f t="shared" si="2341"/>
        <v>0</v>
      </c>
      <c r="CZ2900">
        <f t="shared" si="2342"/>
        <v>0</v>
      </c>
      <c r="DC2900" t="s">
        <v>3</v>
      </c>
      <c r="DD2900" t="s">
        <v>3</v>
      </c>
      <c r="DE2900" t="s">
        <v>3</v>
      </c>
      <c r="DF2900" t="s">
        <v>3</v>
      </c>
      <c r="DG2900" t="s">
        <v>3</v>
      </c>
      <c r="DH2900" t="s">
        <v>3</v>
      </c>
      <c r="DI2900" t="s">
        <v>3</v>
      </c>
      <c r="DJ2900" t="s">
        <v>3</v>
      </c>
      <c r="DK2900" t="s">
        <v>3</v>
      </c>
      <c r="DL2900" t="s">
        <v>3</v>
      </c>
      <c r="DM2900" t="s">
        <v>3</v>
      </c>
      <c r="DN2900">
        <v>0</v>
      </c>
      <c r="DO2900">
        <v>0</v>
      </c>
      <c r="DP2900">
        <v>1</v>
      </c>
      <c r="DQ2900">
        <v>1</v>
      </c>
      <c r="DU2900">
        <v>1007</v>
      </c>
      <c r="DV2900" t="s">
        <v>166</v>
      </c>
      <c r="DW2900" t="s">
        <v>166</v>
      </c>
      <c r="DX2900">
        <v>1</v>
      </c>
      <c r="EE2900">
        <v>51482689</v>
      </c>
      <c r="EF2900">
        <v>1</v>
      </c>
      <c r="EG2900" t="s">
        <v>21</v>
      </c>
      <c r="EH2900">
        <v>0</v>
      </c>
      <c r="EI2900" t="s">
        <v>3</v>
      </c>
      <c r="EJ2900">
        <v>4</v>
      </c>
      <c r="EK2900">
        <v>0</v>
      </c>
      <c r="EL2900" t="s">
        <v>22</v>
      </c>
      <c r="EM2900" t="s">
        <v>23</v>
      </c>
      <c r="EO2900" t="s">
        <v>3</v>
      </c>
      <c r="EQ2900">
        <v>0</v>
      </c>
      <c r="ER2900">
        <v>7833.01</v>
      </c>
      <c r="ES2900">
        <v>7833.01</v>
      </c>
      <c r="ET2900">
        <v>0</v>
      </c>
      <c r="EU2900">
        <v>0</v>
      </c>
      <c r="EV2900">
        <v>0</v>
      </c>
      <c r="EW2900">
        <v>0</v>
      </c>
      <c r="EX2900">
        <v>0</v>
      </c>
      <c r="FQ2900">
        <v>0</v>
      </c>
      <c r="FR2900">
        <f t="shared" si="2343"/>
        <v>0</v>
      </c>
      <c r="FS2900">
        <v>0</v>
      </c>
      <c r="FX2900">
        <v>70</v>
      </c>
      <c r="FY2900">
        <v>10</v>
      </c>
      <c r="GA2900" t="s">
        <v>3</v>
      </c>
      <c r="GD2900">
        <v>0</v>
      </c>
      <c r="GF2900">
        <v>1857369686</v>
      </c>
      <c r="GG2900">
        <v>2</v>
      </c>
      <c r="GH2900">
        <v>1</v>
      </c>
      <c r="GI2900">
        <v>-2</v>
      </c>
      <c r="GJ2900">
        <v>0</v>
      </c>
      <c r="GK2900">
        <f>ROUND(R2900*(R12)/100,2)</f>
        <v>0</v>
      </c>
      <c r="GL2900">
        <f t="shared" si="2344"/>
        <v>0</v>
      </c>
      <c r="GM2900">
        <f>ROUND(O2900+X2900+Y2900+GK2900,2)+GX2900</f>
        <v>0</v>
      </c>
      <c r="GN2900">
        <f>IF(OR(BI2900=0,BI2900=1),ROUND(O2900+X2900+Y2900+GK2900,2),0)</f>
        <v>0</v>
      </c>
      <c r="GO2900">
        <f>IF(BI2900=2,ROUND(O2900+X2900+Y2900+GK2900,2),0)</f>
        <v>0</v>
      </c>
      <c r="GP2900">
        <f>IF(BI2900=4,ROUND(O2900+X2900+Y2900+GK2900,2)+GX2900,0)</f>
        <v>0</v>
      </c>
      <c r="GR2900">
        <v>0</v>
      </c>
      <c r="GS2900">
        <v>3</v>
      </c>
      <c r="GT2900">
        <v>0</v>
      </c>
      <c r="GU2900" t="s">
        <v>3</v>
      </c>
      <c r="GV2900">
        <f t="shared" si="2350"/>
        <v>0</v>
      </c>
      <c r="GW2900">
        <v>1</v>
      </c>
      <c r="GX2900">
        <f t="shared" si="2345"/>
        <v>0</v>
      </c>
      <c r="HA2900">
        <v>0</v>
      </c>
      <c r="HB2900">
        <v>0</v>
      </c>
      <c r="HC2900">
        <f t="shared" si="2346"/>
        <v>0</v>
      </c>
      <c r="HE2900" t="s">
        <v>3</v>
      </c>
      <c r="HF2900" t="s">
        <v>3</v>
      </c>
      <c r="IK2900">
        <f t="shared" si="2347"/>
        <v>0</v>
      </c>
    </row>
    <row r="2901" spans="1:245" x14ac:dyDescent="0.2">
      <c r="A2901">
        <v>17</v>
      </c>
      <c r="B2901">
        <v>1</v>
      </c>
      <c r="C2901">
        <f>ROW(SmtRes!A998)</f>
        <v>998</v>
      </c>
      <c r="D2901">
        <f>ROW(EtalonRes!A963)</f>
        <v>963</v>
      </c>
      <c r="E2901" t="s">
        <v>281</v>
      </c>
      <c r="F2901" t="s">
        <v>389</v>
      </c>
      <c r="G2901" t="s">
        <v>390</v>
      </c>
      <c r="H2901" t="s">
        <v>147</v>
      </c>
      <c r="I2901">
        <v>0</v>
      </c>
      <c r="J2901">
        <v>0</v>
      </c>
      <c r="O2901">
        <f t="shared" si="2317"/>
        <v>0</v>
      </c>
      <c r="P2901">
        <f t="shared" si="2318"/>
        <v>0</v>
      </c>
      <c r="Q2901">
        <f t="shared" si="2319"/>
        <v>0</v>
      </c>
      <c r="R2901">
        <f t="shared" si="2320"/>
        <v>0</v>
      </c>
      <c r="S2901">
        <f t="shared" si="2321"/>
        <v>0</v>
      </c>
      <c r="T2901">
        <f t="shared" si="2322"/>
        <v>0</v>
      </c>
      <c r="U2901">
        <f t="shared" si="2323"/>
        <v>0</v>
      </c>
      <c r="V2901">
        <f t="shared" si="2324"/>
        <v>0</v>
      </c>
      <c r="W2901">
        <f t="shared" si="2325"/>
        <v>0</v>
      </c>
      <c r="X2901">
        <f t="shared" si="2326"/>
        <v>0</v>
      </c>
      <c r="Y2901">
        <f t="shared" si="2327"/>
        <v>0</v>
      </c>
      <c r="AA2901">
        <v>52421674</v>
      </c>
      <c r="AB2901">
        <f t="shared" si="2328"/>
        <v>71686.240000000005</v>
      </c>
      <c r="AC2901">
        <f>ROUND((ES2901),6)</f>
        <v>55802.41</v>
      </c>
      <c r="AD2901">
        <f>ROUND((((ET2901)-(EU2901))+AE2901),6)</f>
        <v>0</v>
      </c>
      <c r="AE2901">
        <f t="shared" si="2351"/>
        <v>0</v>
      </c>
      <c r="AF2901">
        <f t="shared" si="2351"/>
        <v>15883.83</v>
      </c>
      <c r="AG2901">
        <f t="shared" si="2330"/>
        <v>0</v>
      </c>
      <c r="AH2901">
        <f t="shared" si="2352"/>
        <v>80.27</v>
      </c>
      <c r="AI2901">
        <f t="shared" si="2352"/>
        <v>0</v>
      </c>
      <c r="AJ2901">
        <f t="shared" si="2332"/>
        <v>0</v>
      </c>
      <c r="AK2901">
        <v>71686.240000000005</v>
      </c>
      <c r="AL2901">
        <v>55802.41</v>
      </c>
      <c r="AM2901">
        <v>0</v>
      </c>
      <c r="AN2901">
        <v>0</v>
      </c>
      <c r="AO2901">
        <v>15883.83</v>
      </c>
      <c r="AP2901">
        <v>0</v>
      </c>
      <c r="AQ2901">
        <v>80.27</v>
      </c>
      <c r="AR2901">
        <v>0</v>
      </c>
      <c r="AS2901">
        <v>0</v>
      </c>
      <c r="AT2901">
        <v>70</v>
      </c>
      <c r="AU2901">
        <v>10</v>
      </c>
      <c r="AV2901">
        <v>1</v>
      </c>
      <c r="AW2901">
        <v>1</v>
      </c>
      <c r="AZ2901">
        <v>1</v>
      </c>
      <c r="BA2901">
        <v>1</v>
      </c>
      <c r="BB2901">
        <v>1</v>
      </c>
      <c r="BC2901">
        <v>1</v>
      </c>
      <c r="BD2901" t="s">
        <v>3</v>
      </c>
      <c r="BE2901" t="s">
        <v>3</v>
      </c>
      <c r="BF2901" t="s">
        <v>3</v>
      </c>
      <c r="BG2901" t="s">
        <v>3</v>
      </c>
      <c r="BH2901">
        <v>0</v>
      </c>
      <c r="BI2901">
        <v>4</v>
      </c>
      <c r="BJ2901" t="s">
        <v>391</v>
      </c>
      <c r="BM2901">
        <v>0</v>
      </c>
      <c r="BN2901">
        <v>0</v>
      </c>
      <c r="BO2901" t="s">
        <v>3</v>
      </c>
      <c r="BP2901">
        <v>0</v>
      </c>
      <c r="BQ2901">
        <v>1</v>
      </c>
      <c r="BR2901">
        <v>0</v>
      </c>
      <c r="BS2901">
        <v>1</v>
      </c>
      <c r="BT2901">
        <v>1</v>
      </c>
      <c r="BU2901">
        <v>1</v>
      </c>
      <c r="BV2901">
        <v>1</v>
      </c>
      <c r="BW2901">
        <v>1</v>
      </c>
      <c r="BX2901">
        <v>1</v>
      </c>
      <c r="BY2901" t="s">
        <v>3</v>
      </c>
      <c r="BZ2901">
        <v>70</v>
      </c>
      <c r="CA2901">
        <v>10</v>
      </c>
      <c r="CE2901">
        <v>0</v>
      </c>
      <c r="CF2901">
        <v>0</v>
      </c>
      <c r="CG2901">
        <v>0</v>
      </c>
      <c r="CM2901">
        <v>0</v>
      </c>
      <c r="CN2901" t="s">
        <v>3</v>
      </c>
      <c r="CO2901">
        <v>0</v>
      </c>
      <c r="CP2901">
        <f t="shared" si="2333"/>
        <v>0</v>
      </c>
      <c r="CQ2901">
        <f t="shared" si="2334"/>
        <v>55802.41</v>
      </c>
      <c r="CR2901">
        <f>((((ET2901)*BB2901-(EU2901)*BS2901)+AE2901*BS2901)*AV2901)</f>
        <v>0</v>
      </c>
      <c r="CS2901">
        <f t="shared" si="2335"/>
        <v>0</v>
      </c>
      <c r="CT2901">
        <f t="shared" si="2336"/>
        <v>15883.83</v>
      </c>
      <c r="CU2901">
        <f t="shared" si="2337"/>
        <v>0</v>
      </c>
      <c r="CV2901">
        <f t="shared" si="2338"/>
        <v>80.27</v>
      </c>
      <c r="CW2901">
        <f t="shared" si="2339"/>
        <v>0</v>
      </c>
      <c r="CX2901">
        <f t="shared" si="2340"/>
        <v>0</v>
      </c>
      <c r="CY2901">
        <f t="shared" si="2341"/>
        <v>0</v>
      </c>
      <c r="CZ2901">
        <f t="shared" si="2342"/>
        <v>0</v>
      </c>
      <c r="DC2901" t="s">
        <v>3</v>
      </c>
      <c r="DD2901" t="s">
        <v>3</v>
      </c>
      <c r="DE2901" t="s">
        <v>3</v>
      </c>
      <c r="DF2901" t="s">
        <v>3</v>
      </c>
      <c r="DG2901" t="s">
        <v>3</v>
      </c>
      <c r="DH2901" t="s">
        <v>3</v>
      </c>
      <c r="DI2901" t="s">
        <v>3</v>
      </c>
      <c r="DJ2901" t="s">
        <v>3</v>
      </c>
      <c r="DK2901" t="s">
        <v>3</v>
      </c>
      <c r="DL2901" t="s">
        <v>3</v>
      </c>
      <c r="DM2901" t="s">
        <v>3</v>
      </c>
      <c r="DN2901">
        <v>0</v>
      </c>
      <c r="DO2901">
        <v>0</v>
      </c>
      <c r="DP2901">
        <v>1</v>
      </c>
      <c r="DQ2901">
        <v>1</v>
      </c>
      <c r="DU2901">
        <v>1003</v>
      </c>
      <c r="DV2901" t="s">
        <v>147</v>
      </c>
      <c r="DW2901" t="s">
        <v>147</v>
      </c>
      <c r="DX2901">
        <v>100</v>
      </c>
      <c r="EE2901">
        <v>51482689</v>
      </c>
      <c r="EF2901">
        <v>1</v>
      </c>
      <c r="EG2901" t="s">
        <v>21</v>
      </c>
      <c r="EH2901">
        <v>0</v>
      </c>
      <c r="EI2901" t="s">
        <v>3</v>
      </c>
      <c r="EJ2901">
        <v>4</v>
      </c>
      <c r="EK2901">
        <v>0</v>
      </c>
      <c r="EL2901" t="s">
        <v>22</v>
      </c>
      <c r="EM2901" t="s">
        <v>23</v>
      </c>
      <c r="EO2901" t="s">
        <v>3</v>
      </c>
      <c r="EQ2901">
        <v>0</v>
      </c>
      <c r="ER2901">
        <v>71686.240000000005</v>
      </c>
      <c r="ES2901">
        <v>55802.41</v>
      </c>
      <c r="ET2901">
        <v>0</v>
      </c>
      <c r="EU2901">
        <v>0</v>
      </c>
      <c r="EV2901">
        <v>15883.83</v>
      </c>
      <c r="EW2901">
        <v>80.27</v>
      </c>
      <c r="EX2901">
        <v>0</v>
      </c>
      <c r="EY2901">
        <v>0</v>
      </c>
      <c r="FQ2901">
        <v>0</v>
      </c>
      <c r="FR2901">
        <f t="shared" si="2343"/>
        <v>0</v>
      </c>
      <c r="FS2901">
        <v>0</v>
      </c>
      <c r="FX2901">
        <v>70</v>
      </c>
      <c r="FY2901">
        <v>10</v>
      </c>
      <c r="GA2901" t="s">
        <v>3</v>
      </c>
      <c r="GD2901">
        <v>0</v>
      </c>
      <c r="GF2901">
        <v>1776689484</v>
      </c>
      <c r="GG2901">
        <v>2</v>
      </c>
      <c r="GH2901">
        <v>1</v>
      </c>
      <c r="GI2901">
        <v>-2</v>
      </c>
      <c r="GJ2901">
        <v>0</v>
      </c>
      <c r="GK2901">
        <f>ROUND(R2901*(R12)/100,2)</f>
        <v>0</v>
      </c>
      <c r="GL2901">
        <f t="shared" si="2344"/>
        <v>0</v>
      </c>
      <c r="GM2901">
        <f>ROUND(O2901+X2901+Y2901+GK2901,2)+GX2901</f>
        <v>0</v>
      </c>
      <c r="GN2901">
        <f>IF(OR(BI2901=0,BI2901=1),ROUND(O2901+X2901+Y2901+GK2901,2),0)</f>
        <v>0</v>
      </c>
      <c r="GO2901">
        <f>IF(BI2901=2,ROUND(O2901+X2901+Y2901+GK2901,2),0)</f>
        <v>0</v>
      </c>
      <c r="GP2901">
        <f>IF(BI2901=4,ROUND(O2901+X2901+Y2901+GK2901,2)+GX2901,0)</f>
        <v>0</v>
      </c>
      <c r="GR2901">
        <v>0</v>
      </c>
      <c r="GS2901">
        <v>3</v>
      </c>
      <c r="GT2901">
        <v>0</v>
      </c>
      <c r="GU2901" t="s">
        <v>3</v>
      </c>
      <c r="GV2901">
        <f t="shared" si="2350"/>
        <v>0</v>
      </c>
      <c r="GW2901">
        <v>1</v>
      </c>
      <c r="GX2901">
        <f t="shared" si="2345"/>
        <v>0</v>
      </c>
      <c r="HA2901">
        <v>0</v>
      </c>
      <c r="HB2901">
        <v>0</v>
      </c>
      <c r="HC2901">
        <f t="shared" si="2346"/>
        <v>0</v>
      </c>
      <c r="HE2901" t="s">
        <v>3</v>
      </c>
      <c r="HF2901" t="s">
        <v>3</v>
      </c>
      <c r="IK2901">
        <f t="shared" si="2347"/>
        <v>0</v>
      </c>
    </row>
    <row r="2903" spans="1:245" x14ac:dyDescent="0.2">
      <c r="A2903" s="2">
        <v>51</v>
      </c>
      <c r="B2903" s="2">
        <f>B2883</f>
        <v>1</v>
      </c>
      <c r="C2903" s="2">
        <f>A2883</f>
        <v>5</v>
      </c>
      <c r="D2903" s="2">
        <f>ROW(A2883)</f>
        <v>2883</v>
      </c>
      <c r="E2903" s="2"/>
      <c r="F2903" s="2" t="str">
        <f>IF(F2883&lt;&gt;"",F2883,"")</f>
        <v>Новый подраздел</v>
      </c>
      <c r="G2903" s="2" t="str">
        <f>IF(G2883&lt;&gt;"",G2883,"")</f>
        <v>Демонтаж/монтаж б/у бетонного борта (понижение)</v>
      </c>
      <c r="H2903" s="2">
        <v>0</v>
      </c>
      <c r="I2903" s="2"/>
      <c r="J2903" s="2"/>
      <c r="K2903" s="2"/>
      <c r="L2903" s="2"/>
      <c r="M2903" s="2"/>
      <c r="N2903" s="2"/>
      <c r="O2903" s="2">
        <f t="shared" ref="O2903:T2903" si="2353">ROUND(AB2903,2)</f>
        <v>0</v>
      </c>
      <c r="P2903" s="2">
        <f t="shared" si="2353"/>
        <v>0</v>
      </c>
      <c r="Q2903" s="2">
        <f t="shared" si="2353"/>
        <v>0</v>
      </c>
      <c r="R2903" s="2">
        <f t="shared" si="2353"/>
        <v>0</v>
      </c>
      <c r="S2903" s="2">
        <f t="shared" si="2353"/>
        <v>0</v>
      </c>
      <c r="T2903" s="2">
        <f t="shared" si="2353"/>
        <v>0</v>
      </c>
      <c r="U2903" s="2">
        <f>AH2903</f>
        <v>0</v>
      </c>
      <c r="V2903" s="2">
        <f>AI2903</f>
        <v>0</v>
      </c>
      <c r="W2903" s="2">
        <f>ROUND(AJ2903,2)</f>
        <v>0</v>
      </c>
      <c r="X2903" s="2">
        <f>ROUND(AK2903,2)</f>
        <v>0</v>
      </c>
      <c r="Y2903" s="2">
        <f>ROUND(AL2903,2)</f>
        <v>0</v>
      </c>
      <c r="Z2903" s="2"/>
      <c r="AA2903" s="2"/>
      <c r="AB2903" s="2">
        <f>ROUND(SUMIF(AA2887:AA2901,"=52421674",O2887:O2901),2)</f>
        <v>0</v>
      </c>
      <c r="AC2903" s="2">
        <f>ROUND(SUMIF(AA2887:AA2901,"=52421674",P2887:P2901),2)</f>
        <v>0</v>
      </c>
      <c r="AD2903" s="2">
        <f>ROUND(SUMIF(AA2887:AA2901,"=52421674",Q2887:Q2901),2)</f>
        <v>0</v>
      </c>
      <c r="AE2903" s="2">
        <f>ROUND(SUMIF(AA2887:AA2901,"=52421674",R2887:R2901),2)</f>
        <v>0</v>
      </c>
      <c r="AF2903" s="2">
        <f>ROUND(SUMIF(AA2887:AA2901,"=52421674",S2887:S2901),2)</f>
        <v>0</v>
      </c>
      <c r="AG2903" s="2">
        <f>ROUND(SUMIF(AA2887:AA2901,"=52421674",T2887:T2901),2)</f>
        <v>0</v>
      </c>
      <c r="AH2903" s="2">
        <f>SUMIF(AA2887:AA2901,"=52421674",U2887:U2901)</f>
        <v>0</v>
      </c>
      <c r="AI2903" s="2">
        <f>SUMIF(AA2887:AA2901,"=52421674",V2887:V2901)</f>
        <v>0</v>
      </c>
      <c r="AJ2903" s="2">
        <f>ROUND(SUMIF(AA2887:AA2901,"=52421674",W2887:W2901),2)</f>
        <v>0</v>
      </c>
      <c r="AK2903" s="2">
        <f>ROUND(SUMIF(AA2887:AA2901,"=52421674",X2887:X2901),2)</f>
        <v>0</v>
      </c>
      <c r="AL2903" s="2">
        <f>ROUND(SUMIF(AA2887:AA2901,"=52421674",Y2887:Y2901),2)</f>
        <v>0</v>
      </c>
      <c r="AM2903" s="2"/>
      <c r="AN2903" s="2"/>
      <c r="AO2903" s="2">
        <f t="shared" ref="AO2903:BD2903" si="2354">ROUND(BX2903,2)</f>
        <v>0</v>
      </c>
      <c r="AP2903" s="2">
        <f t="shared" si="2354"/>
        <v>0</v>
      </c>
      <c r="AQ2903" s="2">
        <f t="shared" si="2354"/>
        <v>0</v>
      </c>
      <c r="AR2903" s="2">
        <f t="shared" si="2354"/>
        <v>0</v>
      </c>
      <c r="AS2903" s="2">
        <f t="shared" si="2354"/>
        <v>0</v>
      </c>
      <c r="AT2903" s="2">
        <f t="shared" si="2354"/>
        <v>0</v>
      </c>
      <c r="AU2903" s="2">
        <f t="shared" si="2354"/>
        <v>0</v>
      </c>
      <c r="AV2903" s="2">
        <f t="shared" si="2354"/>
        <v>0</v>
      </c>
      <c r="AW2903" s="2">
        <f t="shared" si="2354"/>
        <v>0</v>
      </c>
      <c r="AX2903" s="2">
        <f t="shared" si="2354"/>
        <v>0</v>
      </c>
      <c r="AY2903" s="2">
        <f t="shared" si="2354"/>
        <v>0</v>
      </c>
      <c r="AZ2903" s="2">
        <f t="shared" si="2354"/>
        <v>0</v>
      </c>
      <c r="BA2903" s="2">
        <f t="shared" si="2354"/>
        <v>0</v>
      </c>
      <c r="BB2903" s="2">
        <f t="shared" si="2354"/>
        <v>0</v>
      </c>
      <c r="BC2903" s="2">
        <f t="shared" si="2354"/>
        <v>0</v>
      </c>
      <c r="BD2903" s="2">
        <f t="shared" si="2354"/>
        <v>0</v>
      </c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>
        <f>ROUND(SUMIF(AA2887:AA2901,"=52421674",FQ2887:FQ2901),2)</f>
        <v>0</v>
      </c>
      <c r="BY2903" s="2">
        <f>ROUND(SUMIF(AA2887:AA2901,"=52421674",FR2887:FR2901),2)</f>
        <v>0</v>
      </c>
      <c r="BZ2903" s="2">
        <f>ROUND(SUMIF(AA2887:AA2901,"=52421674",GL2887:GL2901),2)</f>
        <v>0</v>
      </c>
      <c r="CA2903" s="2">
        <f>ROUND(SUMIF(AA2887:AA2901,"=52421674",GM2887:GM2901),2)</f>
        <v>0</v>
      </c>
      <c r="CB2903" s="2">
        <f>ROUND(SUMIF(AA2887:AA2901,"=52421674",GN2887:GN2901),2)</f>
        <v>0</v>
      </c>
      <c r="CC2903" s="2">
        <f>ROUND(SUMIF(AA2887:AA2901,"=52421674",GO2887:GO2901),2)</f>
        <v>0</v>
      </c>
      <c r="CD2903" s="2">
        <f>ROUND(SUMIF(AA2887:AA2901,"=52421674",GP2887:GP2901),2)</f>
        <v>0</v>
      </c>
      <c r="CE2903" s="2">
        <f>AC2903-BX2903</f>
        <v>0</v>
      </c>
      <c r="CF2903" s="2">
        <f>AC2903-BY2903</f>
        <v>0</v>
      </c>
      <c r="CG2903" s="2">
        <f>BX2903-BZ2903</f>
        <v>0</v>
      </c>
      <c r="CH2903" s="2">
        <f>AC2903-BX2903-BY2903+BZ2903</f>
        <v>0</v>
      </c>
      <c r="CI2903" s="2">
        <f>BY2903-BZ2903</f>
        <v>0</v>
      </c>
      <c r="CJ2903" s="2">
        <f>ROUND(SUMIF(AA2887:AA2901,"=52421674",GX2887:GX2901),2)</f>
        <v>0</v>
      </c>
      <c r="CK2903" s="2">
        <f>ROUND(SUMIF(AA2887:AA2901,"=52421674",GY2887:GY2901),2)</f>
        <v>0</v>
      </c>
      <c r="CL2903" s="2">
        <f>ROUND(SUMIF(AA2887:AA2901,"=52421674",GZ2887:GZ2901),2)</f>
        <v>0</v>
      </c>
      <c r="CM2903" s="2">
        <f>ROUND(SUMIF(AA2887:AA2901,"=52421674",HD2887:HD2901),2)</f>
        <v>0</v>
      </c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  <c r="DB2903" s="2"/>
      <c r="DC2903" s="2"/>
      <c r="DD2903" s="2"/>
      <c r="DE2903" s="2"/>
      <c r="DF2903" s="2"/>
      <c r="DG2903" s="3"/>
      <c r="DH2903" s="3"/>
      <c r="DI2903" s="3"/>
      <c r="DJ2903" s="3"/>
      <c r="DK2903" s="3"/>
      <c r="DL2903" s="3"/>
      <c r="DM2903" s="3"/>
      <c r="DN2903" s="3"/>
      <c r="DO2903" s="3"/>
      <c r="DP2903" s="3"/>
      <c r="DQ2903" s="3"/>
      <c r="DR2903" s="3"/>
      <c r="DS2903" s="3"/>
      <c r="DT2903" s="3"/>
      <c r="DU2903" s="3"/>
      <c r="DV2903" s="3"/>
      <c r="DW2903" s="3"/>
      <c r="DX2903" s="3"/>
      <c r="DY2903" s="3"/>
      <c r="DZ2903" s="3"/>
      <c r="EA2903" s="3"/>
      <c r="EB2903" s="3"/>
      <c r="EC2903" s="3"/>
      <c r="ED2903" s="3"/>
      <c r="EE2903" s="3"/>
      <c r="EF2903" s="3"/>
      <c r="EG2903" s="3"/>
      <c r="EH2903" s="3"/>
      <c r="EI2903" s="3"/>
      <c r="EJ2903" s="3"/>
      <c r="EK2903" s="3"/>
      <c r="EL2903" s="3"/>
      <c r="EM2903" s="3"/>
      <c r="EN2903" s="3"/>
      <c r="EO2903" s="3"/>
      <c r="EP2903" s="3"/>
      <c r="EQ2903" s="3"/>
      <c r="ER2903" s="3"/>
      <c r="ES2903" s="3"/>
      <c r="ET2903" s="3"/>
      <c r="EU2903" s="3"/>
      <c r="EV2903" s="3"/>
      <c r="EW2903" s="3"/>
      <c r="EX2903" s="3"/>
      <c r="EY2903" s="3"/>
      <c r="EZ2903" s="3"/>
      <c r="FA2903" s="3"/>
      <c r="FB2903" s="3"/>
      <c r="FC2903" s="3"/>
      <c r="FD2903" s="3"/>
      <c r="FE2903" s="3"/>
      <c r="FF2903" s="3"/>
      <c r="FG2903" s="3"/>
      <c r="FH2903" s="3"/>
      <c r="FI2903" s="3"/>
      <c r="FJ2903" s="3"/>
      <c r="FK2903" s="3"/>
      <c r="FL2903" s="3"/>
      <c r="FM2903" s="3"/>
      <c r="FN2903" s="3"/>
      <c r="FO2903" s="3"/>
      <c r="FP2903" s="3"/>
      <c r="FQ2903" s="3"/>
      <c r="FR2903" s="3"/>
      <c r="FS2903" s="3"/>
      <c r="FT2903" s="3"/>
      <c r="FU2903" s="3"/>
      <c r="FV2903" s="3"/>
      <c r="FW2903" s="3"/>
      <c r="FX2903" s="3"/>
      <c r="FY2903" s="3"/>
      <c r="FZ2903" s="3"/>
      <c r="GA2903" s="3"/>
      <c r="GB2903" s="3"/>
      <c r="GC2903" s="3"/>
      <c r="GD2903" s="3"/>
      <c r="GE2903" s="3"/>
      <c r="GF2903" s="3"/>
      <c r="GG2903" s="3"/>
      <c r="GH2903" s="3"/>
      <c r="GI2903" s="3"/>
      <c r="GJ2903" s="3"/>
      <c r="GK2903" s="3"/>
      <c r="GL2903" s="3"/>
      <c r="GM2903" s="3"/>
      <c r="GN2903" s="3"/>
      <c r="GO2903" s="3"/>
      <c r="GP2903" s="3"/>
      <c r="GQ2903" s="3"/>
      <c r="GR2903" s="3"/>
      <c r="GS2903" s="3"/>
      <c r="GT2903" s="3"/>
      <c r="GU2903" s="3"/>
      <c r="GV2903" s="3"/>
      <c r="GW2903" s="3"/>
      <c r="GX2903" s="3">
        <v>0</v>
      </c>
    </row>
    <row r="2905" spans="1:245" x14ac:dyDescent="0.2">
      <c r="A2905" s="4">
        <v>50</v>
      </c>
      <c r="B2905" s="4">
        <v>0</v>
      </c>
      <c r="C2905" s="4">
        <v>0</v>
      </c>
      <c r="D2905" s="4">
        <v>1</v>
      </c>
      <c r="E2905" s="4">
        <v>201</v>
      </c>
      <c r="F2905" s="4">
        <f>ROUND(Source!O2903,O2905)</f>
        <v>0</v>
      </c>
      <c r="G2905" s="4" t="s">
        <v>74</v>
      </c>
      <c r="H2905" s="4" t="s">
        <v>75</v>
      </c>
      <c r="I2905" s="4"/>
      <c r="J2905" s="4"/>
      <c r="K2905" s="4">
        <v>201</v>
      </c>
      <c r="L2905" s="4">
        <v>1</v>
      </c>
      <c r="M2905" s="4">
        <v>3</v>
      </c>
      <c r="N2905" s="4" t="s">
        <v>3</v>
      </c>
      <c r="O2905" s="4">
        <v>2</v>
      </c>
      <c r="P2905" s="4"/>
      <c r="Q2905" s="4"/>
      <c r="R2905" s="4"/>
      <c r="S2905" s="4"/>
      <c r="T2905" s="4"/>
      <c r="U2905" s="4"/>
      <c r="V2905" s="4"/>
      <c r="W2905" s="4"/>
    </row>
    <row r="2906" spans="1:245" x14ac:dyDescent="0.2">
      <c r="A2906" s="4">
        <v>50</v>
      </c>
      <c r="B2906" s="4">
        <v>0</v>
      </c>
      <c r="C2906" s="4">
        <v>0</v>
      </c>
      <c r="D2906" s="4">
        <v>1</v>
      </c>
      <c r="E2906" s="4">
        <v>202</v>
      </c>
      <c r="F2906" s="4">
        <f>ROUND(Source!P2903,O2906)</f>
        <v>0</v>
      </c>
      <c r="G2906" s="4" t="s">
        <v>76</v>
      </c>
      <c r="H2906" s="4" t="s">
        <v>77</v>
      </c>
      <c r="I2906" s="4"/>
      <c r="J2906" s="4"/>
      <c r="K2906" s="4">
        <v>202</v>
      </c>
      <c r="L2906" s="4">
        <v>2</v>
      </c>
      <c r="M2906" s="4">
        <v>3</v>
      </c>
      <c r="N2906" s="4" t="s">
        <v>3</v>
      </c>
      <c r="O2906" s="4">
        <v>2</v>
      </c>
      <c r="P2906" s="4"/>
      <c r="Q2906" s="4"/>
      <c r="R2906" s="4"/>
      <c r="S2906" s="4"/>
      <c r="T2906" s="4"/>
      <c r="U2906" s="4"/>
      <c r="V2906" s="4"/>
      <c r="W2906" s="4"/>
    </row>
    <row r="2907" spans="1:245" x14ac:dyDescent="0.2">
      <c r="A2907" s="4">
        <v>50</v>
      </c>
      <c r="B2907" s="4">
        <v>0</v>
      </c>
      <c r="C2907" s="4">
        <v>0</v>
      </c>
      <c r="D2907" s="4">
        <v>1</v>
      </c>
      <c r="E2907" s="4">
        <v>222</v>
      </c>
      <c r="F2907" s="4">
        <f>ROUND(Source!AO2903,O2907)</f>
        <v>0</v>
      </c>
      <c r="G2907" s="4" t="s">
        <v>78</v>
      </c>
      <c r="H2907" s="4" t="s">
        <v>79</v>
      </c>
      <c r="I2907" s="4"/>
      <c r="J2907" s="4"/>
      <c r="K2907" s="4">
        <v>222</v>
      </c>
      <c r="L2907" s="4">
        <v>3</v>
      </c>
      <c r="M2907" s="4">
        <v>3</v>
      </c>
      <c r="N2907" s="4" t="s">
        <v>3</v>
      </c>
      <c r="O2907" s="4">
        <v>2</v>
      </c>
      <c r="P2907" s="4"/>
      <c r="Q2907" s="4"/>
      <c r="R2907" s="4"/>
      <c r="S2907" s="4"/>
      <c r="T2907" s="4"/>
      <c r="U2907" s="4"/>
      <c r="V2907" s="4"/>
      <c r="W2907" s="4"/>
    </row>
    <row r="2908" spans="1:245" x14ac:dyDescent="0.2">
      <c r="A2908" s="4">
        <v>50</v>
      </c>
      <c r="B2908" s="4">
        <v>0</v>
      </c>
      <c r="C2908" s="4">
        <v>0</v>
      </c>
      <c r="D2908" s="4">
        <v>1</v>
      </c>
      <c r="E2908" s="4">
        <v>225</v>
      </c>
      <c r="F2908" s="4">
        <f>ROUND(Source!AV2903,O2908)</f>
        <v>0</v>
      </c>
      <c r="G2908" s="4" t="s">
        <v>80</v>
      </c>
      <c r="H2908" s="4" t="s">
        <v>81</v>
      </c>
      <c r="I2908" s="4"/>
      <c r="J2908" s="4"/>
      <c r="K2908" s="4">
        <v>225</v>
      </c>
      <c r="L2908" s="4">
        <v>4</v>
      </c>
      <c r="M2908" s="4">
        <v>3</v>
      </c>
      <c r="N2908" s="4" t="s">
        <v>3</v>
      </c>
      <c r="O2908" s="4">
        <v>2</v>
      </c>
      <c r="P2908" s="4"/>
      <c r="Q2908" s="4"/>
      <c r="R2908" s="4"/>
      <c r="S2908" s="4"/>
      <c r="T2908" s="4"/>
      <c r="U2908" s="4"/>
      <c r="V2908" s="4"/>
      <c r="W2908" s="4"/>
    </row>
    <row r="2909" spans="1:245" x14ac:dyDescent="0.2">
      <c r="A2909" s="4">
        <v>50</v>
      </c>
      <c r="B2909" s="4">
        <v>0</v>
      </c>
      <c r="C2909" s="4">
        <v>0</v>
      </c>
      <c r="D2909" s="4">
        <v>1</v>
      </c>
      <c r="E2909" s="4">
        <v>226</v>
      </c>
      <c r="F2909" s="4">
        <f>ROUND(Source!AW2903,O2909)</f>
        <v>0</v>
      </c>
      <c r="G2909" s="4" t="s">
        <v>82</v>
      </c>
      <c r="H2909" s="4" t="s">
        <v>83</v>
      </c>
      <c r="I2909" s="4"/>
      <c r="J2909" s="4"/>
      <c r="K2909" s="4">
        <v>226</v>
      </c>
      <c r="L2909" s="4">
        <v>5</v>
      </c>
      <c r="M2909" s="4">
        <v>3</v>
      </c>
      <c r="N2909" s="4" t="s">
        <v>3</v>
      </c>
      <c r="O2909" s="4">
        <v>2</v>
      </c>
      <c r="P2909" s="4"/>
      <c r="Q2909" s="4"/>
      <c r="R2909" s="4"/>
      <c r="S2909" s="4"/>
      <c r="T2909" s="4"/>
      <c r="U2909" s="4"/>
      <c r="V2909" s="4"/>
      <c r="W2909" s="4"/>
    </row>
    <row r="2910" spans="1:245" x14ac:dyDescent="0.2">
      <c r="A2910" s="4">
        <v>50</v>
      </c>
      <c r="B2910" s="4">
        <v>0</v>
      </c>
      <c r="C2910" s="4">
        <v>0</v>
      </c>
      <c r="D2910" s="4">
        <v>1</v>
      </c>
      <c r="E2910" s="4">
        <v>227</v>
      </c>
      <c r="F2910" s="4">
        <f>ROUND(Source!AX2903,O2910)</f>
        <v>0</v>
      </c>
      <c r="G2910" s="4" t="s">
        <v>84</v>
      </c>
      <c r="H2910" s="4" t="s">
        <v>85</v>
      </c>
      <c r="I2910" s="4"/>
      <c r="J2910" s="4"/>
      <c r="K2910" s="4">
        <v>227</v>
      </c>
      <c r="L2910" s="4">
        <v>6</v>
      </c>
      <c r="M2910" s="4">
        <v>3</v>
      </c>
      <c r="N2910" s="4" t="s">
        <v>3</v>
      </c>
      <c r="O2910" s="4">
        <v>2</v>
      </c>
      <c r="P2910" s="4"/>
      <c r="Q2910" s="4"/>
      <c r="R2910" s="4"/>
      <c r="S2910" s="4"/>
      <c r="T2910" s="4"/>
      <c r="U2910" s="4"/>
      <c r="V2910" s="4"/>
      <c r="W2910" s="4"/>
    </row>
    <row r="2911" spans="1:245" x14ac:dyDescent="0.2">
      <c r="A2911" s="4">
        <v>50</v>
      </c>
      <c r="B2911" s="4">
        <v>0</v>
      </c>
      <c r="C2911" s="4">
        <v>0</v>
      </c>
      <c r="D2911" s="4">
        <v>1</v>
      </c>
      <c r="E2911" s="4">
        <v>228</v>
      </c>
      <c r="F2911" s="4">
        <f>ROUND(Source!AY2903,O2911)</f>
        <v>0</v>
      </c>
      <c r="G2911" s="4" t="s">
        <v>86</v>
      </c>
      <c r="H2911" s="4" t="s">
        <v>87</v>
      </c>
      <c r="I2911" s="4"/>
      <c r="J2911" s="4"/>
      <c r="K2911" s="4">
        <v>228</v>
      </c>
      <c r="L2911" s="4">
        <v>7</v>
      </c>
      <c r="M2911" s="4">
        <v>3</v>
      </c>
      <c r="N2911" s="4" t="s">
        <v>3</v>
      </c>
      <c r="O2911" s="4">
        <v>2</v>
      </c>
      <c r="P2911" s="4"/>
      <c r="Q2911" s="4"/>
      <c r="R2911" s="4"/>
      <c r="S2911" s="4"/>
      <c r="T2911" s="4"/>
      <c r="U2911" s="4"/>
      <c r="V2911" s="4"/>
      <c r="W2911" s="4"/>
    </row>
    <row r="2912" spans="1:245" x14ac:dyDescent="0.2">
      <c r="A2912" s="4">
        <v>50</v>
      </c>
      <c r="B2912" s="4">
        <v>0</v>
      </c>
      <c r="C2912" s="4">
        <v>0</v>
      </c>
      <c r="D2912" s="4">
        <v>1</v>
      </c>
      <c r="E2912" s="4">
        <v>216</v>
      </c>
      <c r="F2912" s="4">
        <f>ROUND(Source!AP2903,O2912)</f>
        <v>0</v>
      </c>
      <c r="G2912" s="4" t="s">
        <v>88</v>
      </c>
      <c r="H2912" s="4" t="s">
        <v>89</v>
      </c>
      <c r="I2912" s="4"/>
      <c r="J2912" s="4"/>
      <c r="K2912" s="4">
        <v>216</v>
      </c>
      <c r="L2912" s="4">
        <v>8</v>
      </c>
      <c r="M2912" s="4">
        <v>3</v>
      </c>
      <c r="N2912" s="4" t="s">
        <v>3</v>
      </c>
      <c r="O2912" s="4">
        <v>2</v>
      </c>
      <c r="P2912" s="4"/>
      <c r="Q2912" s="4"/>
      <c r="R2912" s="4"/>
      <c r="S2912" s="4"/>
      <c r="T2912" s="4"/>
      <c r="U2912" s="4"/>
      <c r="V2912" s="4"/>
      <c r="W2912" s="4"/>
    </row>
    <row r="2913" spans="1:23" x14ac:dyDescent="0.2">
      <c r="A2913" s="4">
        <v>50</v>
      </c>
      <c r="B2913" s="4">
        <v>0</v>
      </c>
      <c r="C2913" s="4">
        <v>0</v>
      </c>
      <c r="D2913" s="4">
        <v>1</v>
      </c>
      <c r="E2913" s="4">
        <v>223</v>
      </c>
      <c r="F2913" s="4">
        <f>ROUND(Source!AQ2903,O2913)</f>
        <v>0</v>
      </c>
      <c r="G2913" s="4" t="s">
        <v>90</v>
      </c>
      <c r="H2913" s="4" t="s">
        <v>91</v>
      </c>
      <c r="I2913" s="4"/>
      <c r="J2913" s="4"/>
      <c r="K2913" s="4">
        <v>223</v>
      </c>
      <c r="L2913" s="4">
        <v>9</v>
      </c>
      <c r="M2913" s="4">
        <v>3</v>
      </c>
      <c r="N2913" s="4" t="s">
        <v>3</v>
      </c>
      <c r="O2913" s="4">
        <v>2</v>
      </c>
      <c r="P2913" s="4"/>
      <c r="Q2913" s="4"/>
      <c r="R2913" s="4"/>
      <c r="S2913" s="4"/>
      <c r="T2913" s="4"/>
      <c r="U2913" s="4"/>
      <c r="V2913" s="4"/>
      <c r="W2913" s="4"/>
    </row>
    <row r="2914" spans="1:23" x14ac:dyDescent="0.2">
      <c r="A2914" s="4">
        <v>50</v>
      </c>
      <c r="B2914" s="4">
        <v>0</v>
      </c>
      <c r="C2914" s="4">
        <v>0</v>
      </c>
      <c r="D2914" s="4">
        <v>1</v>
      </c>
      <c r="E2914" s="4">
        <v>229</v>
      </c>
      <c r="F2914" s="4">
        <f>ROUND(Source!AZ2903,O2914)</f>
        <v>0</v>
      </c>
      <c r="G2914" s="4" t="s">
        <v>92</v>
      </c>
      <c r="H2914" s="4" t="s">
        <v>93</v>
      </c>
      <c r="I2914" s="4"/>
      <c r="J2914" s="4"/>
      <c r="K2914" s="4">
        <v>229</v>
      </c>
      <c r="L2914" s="4">
        <v>10</v>
      </c>
      <c r="M2914" s="4">
        <v>3</v>
      </c>
      <c r="N2914" s="4" t="s">
        <v>3</v>
      </c>
      <c r="O2914" s="4">
        <v>2</v>
      </c>
      <c r="P2914" s="4"/>
      <c r="Q2914" s="4"/>
      <c r="R2914" s="4"/>
      <c r="S2914" s="4"/>
      <c r="T2914" s="4"/>
      <c r="U2914" s="4"/>
      <c r="V2914" s="4"/>
      <c r="W2914" s="4"/>
    </row>
    <row r="2915" spans="1:23" x14ac:dyDescent="0.2">
      <c r="A2915" s="4">
        <v>50</v>
      </c>
      <c r="B2915" s="4">
        <v>0</v>
      </c>
      <c r="C2915" s="4">
        <v>0</v>
      </c>
      <c r="D2915" s="4">
        <v>1</v>
      </c>
      <c r="E2915" s="4">
        <v>203</v>
      </c>
      <c r="F2915" s="4">
        <f>ROUND(Source!Q2903,O2915)</f>
        <v>0</v>
      </c>
      <c r="G2915" s="4" t="s">
        <v>94</v>
      </c>
      <c r="H2915" s="4" t="s">
        <v>95</v>
      </c>
      <c r="I2915" s="4"/>
      <c r="J2915" s="4"/>
      <c r="K2915" s="4">
        <v>203</v>
      </c>
      <c r="L2915" s="4">
        <v>11</v>
      </c>
      <c r="M2915" s="4">
        <v>3</v>
      </c>
      <c r="N2915" s="4" t="s">
        <v>3</v>
      </c>
      <c r="O2915" s="4">
        <v>2</v>
      </c>
      <c r="P2915" s="4"/>
      <c r="Q2915" s="4"/>
      <c r="R2915" s="4"/>
      <c r="S2915" s="4"/>
      <c r="T2915" s="4"/>
      <c r="U2915" s="4"/>
      <c r="V2915" s="4"/>
      <c r="W2915" s="4"/>
    </row>
    <row r="2916" spans="1:23" x14ac:dyDescent="0.2">
      <c r="A2916" s="4">
        <v>50</v>
      </c>
      <c r="B2916" s="4">
        <v>0</v>
      </c>
      <c r="C2916" s="4">
        <v>0</v>
      </c>
      <c r="D2916" s="4">
        <v>1</v>
      </c>
      <c r="E2916" s="4">
        <v>231</v>
      </c>
      <c r="F2916" s="4">
        <f>ROUND(Source!BB2903,O2916)</f>
        <v>0</v>
      </c>
      <c r="G2916" s="4" t="s">
        <v>96</v>
      </c>
      <c r="H2916" s="4" t="s">
        <v>97</v>
      </c>
      <c r="I2916" s="4"/>
      <c r="J2916" s="4"/>
      <c r="K2916" s="4">
        <v>231</v>
      </c>
      <c r="L2916" s="4">
        <v>12</v>
      </c>
      <c r="M2916" s="4">
        <v>3</v>
      </c>
      <c r="N2916" s="4" t="s">
        <v>3</v>
      </c>
      <c r="O2916" s="4">
        <v>2</v>
      </c>
      <c r="P2916" s="4"/>
      <c r="Q2916" s="4"/>
      <c r="R2916" s="4"/>
      <c r="S2916" s="4"/>
      <c r="T2916" s="4"/>
      <c r="U2916" s="4"/>
      <c r="V2916" s="4"/>
      <c r="W2916" s="4"/>
    </row>
    <row r="2917" spans="1:23" x14ac:dyDescent="0.2">
      <c r="A2917" s="4">
        <v>50</v>
      </c>
      <c r="B2917" s="4">
        <v>0</v>
      </c>
      <c r="C2917" s="4">
        <v>0</v>
      </c>
      <c r="D2917" s="4">
        <v>1</v>
      </c>
      <c r="E2917" s="4">
        <v>204</v>
      </c>
      <c r="F2917" s="4">
        <f>ROUND(Source!R2903,O2917)</f>
        <v>0</v>
      </c>
      <c r="G2917" s="4" t="s">
        <v>98</v>
      </c>
      <c r="H2917" s="4" t="s">
        <v>99</v>
      </c>
      <c r="I2917" s="4"/>
      <c r="J2917" s="4"/>
      <c r="K2917" s="4">
        <v>204</v>
      </c>
      <c r="L2917" s="4">
        <v>13</v>
      </c>
      <c r="M2917" s="4">
        <v>3</v>
      </c>
      <c r="N2917" s="4" t="s">
        <v>3</v>
      </c>
      <c r="O2917" s="4">
        <v>2</v>
      </c>
      <c r="P2917" s="4"/>
      <c r="Q2917" s="4"/>
      <c r="R2917" s="4"/>
      <c r="S2917" s="4"/>
      <c r="T2917" s="4"/>
      <c r="U2917" s="4"/>
      <c r="V2917" s="4"/>
      <c r="W2917" s="4"/>
    </row>
    <row r="2918" spans="1:23" x14ac:dyDescent="0.2">
      <c r="A2918" s="4">
        <v>50</v>
      </c>
      <c r="B2918" s="4">
        <v>0</v>
      </c>
      <c r="C2918" s="4">
        <v>0</v>
      </c>
      <c r="D2918" s="4">
        <v>1</v>
      </c>
      <c r="E2918" s="4">
        <v>205</v>
      </c>
      <c r="F2918" s="4">
        <f>ROUND(Source!S2903,O2918)</f>
        <v>0</v>
      </c>
      <c r="G2918" s="4" t="s">
        <v>100</v>
      </c>
      <c r="H2918" s="4" t="s">
        <v>101</v>
      </c>
      <c r="I2918" s="4"/>
      <c r="J2918" s="4"/>
      <c r="K2918" s="4">
        <v>205</v>
      </c>
      <c r="L2918" s="4">
        <v>14</v>
      </c>
      <c r="M2918" s="4">
        <v>3</v>
      </c>
      <c r="N2918" s="4" t="s">
        <v>3</v>
      </c>
      <c r="O2918" s="4">
        <v>2</v>
      </c>
      <c r="P2918" s="4"/>
      <c r="Q2918" s="4"/>
      <c r="R2918" s="4"/>
      <c r="S2918" s="4"/>
      <c r="T2918" s="4"/>
      <c r="U2918" s="4"/>
      <c r="V2918" s="4"/>
      <c r="W2918" s="4"/>
    </row>
    <row r="2919" spans="1:23" x14ac:dyDescent="0.2">
      <c r="A2919" s="4">
        <v>50</v>
      </c>
      <c r="B2919" s="4">
        <v>0</v>
      </c>
      <c r="C2919" s="4">
        <v>0</v>
      </c>
      <c r="D2919" s="4">
        <v>1</v>
      </c>
      <c r="E2919" s="4">
        <v>232</v>
      </c>
      <c r="F2919" s="4">
        <f>ROUND(Source!BC2903,O2919)</f>
        <v>0</v>
      </c>
      <c r="G2919" s="4" t="s">
        <v>102</v>
      </c>
      <c r="H2919" s="4" t="s">
        <v>103</v>
      </c>
      <c r="I2919" s="4"/>
      <c r="J2919" s="4"/>
      <c r="K2919" s="4">
        <v>232</v>
      </c>
      <c r="L2919" s="4">
        <v>15</v>
      </c>
      <c r="M2919" s="4">
        <v>3</v>
      </c>
      <c r="N2919" s="4" t="s">
        <v>3</v>
      </c>
      <c r="O2919" s="4">
        <v>2</v>
      </c>
      <c r="P2919" s="4"/>
      <c r="Q2919" s="4"/>
      <c r="R2919" s="4"/>
      <c r="S2919" s="4"/>
      <c r="T2919" s="4"/>
      <c r="U2919" s="4"/>
      <c r="V2919" s="4"/>
      <c r="W2919" s="4"/>
    </row>
    <row r="2920" spans="1:23" x14ac:dyDescent="0.2">
      <c r="A2920" s="4">
        <v>50</v>
      </c>
      <c r="B2920" s="4">
        <v>0</v>
      </c>
      <c r="C2920" s="4">
        <v>0</v>
      </c>
      <c r="D2920" s="4">
        <v>1</v>
      </c>
      <c r="E2920" s="4">
        <v>214</v>
      </c>
      <c r="F2920" s="4">
        <f>ROUND(Source!AS2903,O2920)</f>
        <v>0</v>
      </c>
      <c r="G2920" s="4" t="s">
        <v>104</v>
      </c>
      <c r="H2920" s="4" t="s">
        <v>105</v>
      </c>
      <c r="I2920" s="4"/>
      <c r="J2920" s="4"/>
      <c r="K2920" s="4">
        <v>214</v>
      </c>
      <c r="L2920" s="4">
        <v>16</v>
      </c>
      <c r="M2920" s="4">
        <v>3</v>
      </c>
      <c r="N2920" s="4" t="s">
        <v>3</v>
      </c>
      <c r="O2920" s="4">
        <v>2</v>
      </c>
      <c r="P2920" s="4"/>
      <c r="Q2920" s="4"/>
      <c r="R2920" s="4"/>
      <c r="S2920" s="4"/>
      <c r="T2920" s="4"/>
      <c r="U2920" s="4"/>
      <c r="V2920" s="4"/>
      <c r="W2920" s="4"/>
    </row>
    <row r="2921" spans="1:23" x14ac:dyDescent="0.2">
      <c r="A2921" s="4">
        <v>50</v>
      </c>
      <c r="B2921" s="4">
        <v>0</v>
      </c>
      <c r="C2921" s="4">
        <v>0</v>
      </c>
      <c r="D2921" s="4">
        <v>1</v>
      </c>
      <c r="E2921" s="4">
        <v>215</v>
      </c>
      <c r="F2921" s="4">
        <f>ROUND(Source!AT2903,O2921)</f>
        <v>0</v>
      </c>
      <c r="G2921" s="4" t="s">
        <v>106</v>
      </c>
      <c r="H2921" s="4" t="s">
        <v>107</v>
      </c>
      <c r="I2921" s="4"/>
      <c r="J2921" s="4"/>
      <c r="K2921" s="4">
        <v>215</v>
      </c>
      <c r="L2921" s="4">
        <v>17</v>
      </c>
      <c r="M2921" s="4">
        <v>3</v>
      </c>
      <c r="N2921" s="4" t="s">
        <v>3</v>
      </c>
      <c r="O2921" s="4">
        <v>2</v>
      </c>
      <c r="P2921" s="4"/>
      <c r="Q2921" s="4"/>
      <c r="R2921" s="4"/>
      <c r="S2921" s="4"/>
      <c r="T2921" s="4"/>
      <c r="U2921" s="4"/>
      <c r="V2921" s="4"/>
      <c r="W2921" s="4"/>
    </row>
    <row r="2922" spans="1:23" x14ac:dyDescent="0.2">
      <c r="A2922" s="4">
        <v>50</v>
      </c>
      <c r="B2922" s="4">
        <v>0</v>
      </c>
      <c r="C2922" s="4">
        <v>0</v>
      </c>
      <c r="D2922" s="4">
        <v>1</v>
      </c>
      <c r="E2922" s="4">
        <v>217</v>
      </c>
      <c r="F2922" s="4">
        <f>ROUND(Source!AU2903,O2922)</f>
        <v>0</v>
      </c>
      <c r="G2922" s="4" t="s">
        <v>108</v>
      </c>
      <c r="H2922" s="4" t="s">
        <v>109</v>
      </c>
      <c r="I2922" s="4"/>
      <c r="J2922" s="4"/>
      <c r="K2922" s="4">
        <v>217</v>
      </c>
      <c r="L2922" s="4">
        <v>18</v>
      </c>
      <c r="M2922" s="4">
        <v>3</v>
      </c>
      <c r="N2922" s="4" t="s">
        <v>3</v>
      </c>
      <c r="O2922" s="4">
        <v>2</v>
      </c>
      <c r="P2922" s="4"/>
      <c r="Q2922" s="4"/>
      <c r="R2922" s="4"/>
      <c r="S2922" s="4"/>
      <c r="T2922" s="4"/>
      <c r="U2922" s="4"/>
      <c r="V2922" s="4"/>
      <c r="W2922" s="4"/>
    </row>
    <row r="2923" spans="1:23" x14ac:dyDescent="0.2">
      <c r="A2923" s="4">
        <v>50</v>
      </c>
      <c r="B2923" s="4">
        <v>0</v>
      </c>
      <c r="C2923" s="4">
        <v>0</v>
      </c>
      <c r="D2923" s="4">
        <v>1</v>
      </c>
      <c r="E2923" s="4">
        <v>230</v>
      </c>
      <c r="F2923" s="4">
        <f>ROUND(Source!BA2903,O2923)</f>
        <v>0</v>
      </c>
      <c r="G2923" s="4" t="s">
        <v>110</v>
      </c>
      <c r="H2923" s="4" t="s">
        <v>111</v>
      </c>
      <c r="I2923" s="4"/>
      <c r="J2923" s="4"/>
      <c r="K2923" s="4">
        <v>230</v>
      </c>
      <c r="L2923" s="4">
        <v>19</v>
      </c>
      <c r="M2923" s="4">
        <v>3</v>
      </c>
      <c r="N2923" s="4" t="s">
        <v>3</v>
      </c>
      <c r="O2923" s="4">
        <v>2</v>
      </c>
      <c r="P2923" s="4"/>
      <c r="Q2923" s="4"/>
      <c r="R2923" s="4"/>
      <c r="S2923" s="4"/>
      <c r="T2923" s="4"/>
      <c r="U2923" s="4"/>
      <c r="V2923" s="4"/>
      <c r="W2923" s="4"/>
    </row>
    <row r="2924" spans="1:23" x14ac:dyDescent="0.2">
      <c r="A2924" s="4">
        <v>50</v>
      </c>
      <c r="B2924" s="4">
        <v>0</v>
      </c>
      <c r="C2924" s="4">
        <v>0</v>
      </c>
      <c r="D2924" s="4">
        <v>1</v>
      </c>
      <c r="E2924" s="4">
        <v>206</v>
      </c>
      <c r="F2924" s="4">
        <f>ROUND(Source!T2903,O2924)</f>
        <v>0</v>
      </c>
      <c r="G2924" s="4" t="s">
        <v>112</v>
      </c>
      <c r="H2924" s="4" t="s">
        <v>113</v>
      </c>
      <c r="I2924" s="4"/>
      <c r="J2924" s="4"/>
      <c r="K2924" s="4">
        <v>206</v>
      </c>
      <c r="L2924" s="4">
        <v>20</v>
      </c>
      <c r="M2924" s="4">
        <v>3</v>
      </c>
      <c r="N2924" s="4" t="s">
        <v>3</v>
      </c>
      <c r="O2924" s="4">
        <v>2</v>
      </c>
      <c r="P2924" s="4"/>
      <c r="Q2924" s="4"/>
      <c r="R2924" s="4"/>
      <c r="S2924" s="4"/>
      <c r="T2924" s="4"/>
      <c r="U2924" s="4"/>
      <c r="V2924" s="4"/>
      <c r="W2924" s="4"/>
    </row>
    <row r="2925" spans="1:23" x14ac:dyDescent="0.2">
      <c r="A2925" s="4">
        <v>50</v>
      </c>
      <c r="B2925" s="4">
        <v>0</v>
      </c>
      <c r="C2925" s="4">
        <v>0</v>
      </c>
      <c r="D2925" s="4">
        <v>1</v>
      </c>
      <c r="E2925" s="4">
        <v>207</v>
      </c>
      <c r="F2925" s="4">
        <f>Source!U2903</f>
        <v>0</v>
      </c>
      <c r="G2925" s="4" t="s">
        <v>114</v>
      </c>
      <c r="H2925" s="4" t="s">
        <v>115</v>
      </c>
      <c r="I2925" s="4"/>
      <c r="J2925" s="4"/>
      <c r="K2925" s="4">
        <v>207</v>
      </c>
      <c r="L2925" s="4">
        <v>21</v>
      </c>
      <c r="M2925" s="4">
        <v>3</v>
      </c>
      <c r="N2925" s="4" t="s">
        <v>3</v>
      </c>
      <c r="O2925" s="4">
        <v>-1</v>
      </c>
      <c r="P2925" s="4"/>
      <c r="Q2925" s="4"/>
      <c r="R2925" s="4"/>
      <c r="S2925" s="4"/>
      <c r="T2925" s="4"/>
      <c r="U2925" s="4"/>
      <c r="V2925" s="4"/>
      <c r="W2925" s="4"/>
    </row>
    <row r="2926" spans="1:23" x14ac:dyDescent="0.2">
      <c r="A2926" s="4">
        <v>50</v>
      </c>
      <c r="B2926" s="4">
        <v>0</v>
      </c>
      <c r="C2926" s="4">
        <v>0</v>
      </c>
      <c r="D2926" s="4">
        <v>1</v>
      </c>
      <c r="E2926" s="4">
        <v>208</v>
      </c>
      <c r="F2926" s="4">
        <f>Source!V2903</f>
        <v>0</v>
      </c>
      <c r="G2926" s="4" t="s">
        <v>116</v>
      </c>
      <c r="H2926" s="4" t="s">
        <v>117</v>
      </c>
      <c r="I2926" s="4"/>
      <c r="J2926" s="4"/>
      <c r="K2926" s="4">
        <v>208</v>
      </c>
      <c r="L2926" s="4">
        <v>22</v>
      </c>
      <c r="M2926" s="4">
        <v>3</v>
      </c>
      <c r="N2926" s="4" t="s">
        <v>3</v>
      </c>
      <c r="O2926" s="4">
        <v>-1</v>
      </c>
      <c r="P2926" s="4"/>
      <c r="Q2926" s="4"/>
      <c r="R2926" s="4"/>
      <c r="S2926" s="4"/>
      <c r="T2926" s="4"/>
      <c r="U2926" s="4"/>
      <c r="V2926" s="4"/>
      <c r="W2926" s="4"/>
    </row>
    <row r="2927" spans="1:23" x14ac:dyDescent="0.2">
      <c r="A2927" s="4">
        <v>50</v>
      </c>
      <c r="B2927" s="4">
        <v>0</v>
      </c>
      <c r="C2927" s="4">
        <v>0</v>
      </c>
      <c r="D2927" s="4">
        <v>1</v>
      </c>
      <c r="E2927" s="4">
        <v>209</v>
      </c>
      <c r="F2927" s="4">
        <f>ROUND(Source!W2903,O2927)</f>
        <v>0</v>
      </c>
      <c r="G2927" s="4" t="s">
        <v>118</v>
      </c>
      <c r="H2927" s="4" t="s">
        <v>119</v>
      </c>
      <c r="I2927" s="4"/>
      <c r="J2927" s="4"/>
      <c r="K2927" s="4">
        <v>209</v>
      </c>
      <c r="L2927" s="4">
        <v>23</v>
      </c>
      <c r="M2927" s="4">
        <v>3</v>
      </c>
      <c r="N2927" s="4" t="s">
        <v>3</v>
      </c>
      <c r="O2927" s="4">
        <v>2</v>
      </c>
      <c r="P2927" s="4"/>
      <c r="Q2927" s="4"/>
      <c r="R2927" s="4"/>
      <c r="S2927" s="4"/>
      <c r="T2927" s="4"/>
      <c r="U2927" s="4"/>
      <c r="V2927" s="4"/>
      <c r="W2927" s="4"/>
    </row>
    <row r="2928" spans="1:23" x14ac:dyDescent="0.2">
      <c r="A2928" s="4">
        <v>50</v>
      </c>
      <c r="B2928" s="4">
        <v>0</v>
      </c>
      <c r="C2928" s="4">
        <v>0</v>
      </c>
      <c r="D2928" s="4">
        <v>1</v>
      </c>
      <c r="E2928" s="4">
        <v>233</v>
      </c>
      <c r="F2928" s="4">
        <f>ROUND(Source!BD2903,O2928)</f>
        <v>0</v>
      </c>
      <c r="G2928" s="4" t="s">
        <v>120</v>
      </c>
      <c r="H2928" s="4" t="s">
        <v>121</v>
      </c>
      <c r="I2928" s="4"/>
      <c r="J2928" s="4"/>
      <c r="K2928" s="4">
        <v>233</v>
      </c>
      <c r="L2928" s="4">
        <v>24</v>
      </c>
      <c r="M2928" s="4">
        <v>3</v>
      </c>
      <c r="N2928" s="4" t="s">
        <v>3</v>
      </c>
      <c r="O2928" s="4">
        <v>2</v>
      </c>
      <c r="P2928" s="4"/>
      <c r="Q2928" s="4"/>
      <c r="R2928" s="4"/>
      <c r="S2928" s="4"/>
      <c r="T2928" s="4"/>
      <c r="U2928" s="4"/>
      <c r="V2928" s="4"/>
      <c r="W2928" s="4"/>
    </row>
    <row r="2929" spans="1:245" x14ac:dyDescent="0.2">
      <c r="A2929" s="4">
        <v>50</v>
      </c>
      <c r="B2929" s="4">
        <v>0</v>
      </c>
      <c r="C2929" s="4">
        <v>0</v>
      </c>
      <c r="D2929" s="4">
        <v>1</v>
      </c>
      <c r="E2929" s="4">
        <v>210</v>
      </c>
      <c r="F2929" s="4">
        <f>ROUND(Source!X2903,O2929)</f>
        <v>0</v>
      </c>
      <c r="G2929" s="4" t="s">
        <v>122</v>
      </c>
      <c r="H2929" s="4" t="s">
        <v>123</v>
      </c>
      <c r="I2929" s="4"/>
      <c r="J2929" s="4"/>
      <c r="K2929" s="4">
        <v>210</v>
      </c>
      <c r="L2929" s="4">
        <v>25</v>
      </c>
      <c r="M2929" s="4">
        <v>3</v>
      </c>
      <c r="N2929" s="4" t="s">
        <v>3</v>
      </c>
      <c r="O2929" s="4">
        <v>2</v>
      </c>
      <c r="P2929" s="4"/>
      <c r="Q2929" s="4"/>
      <c r="R2929" s="4"/>
      <c r="S2929" s="4"/>
      <c r="T2929" s="4"/>
      <c r="U2929" s="4"/>
      <c r="V2929" s="4"/>
      <c r="W2929" s="4"/>
    </row>
    <row r="2930" spans="1:245" x14ac:dyDescent="0.2">
      <c r="A2930" s="4">
        <v>50</v>
      </c>
      <c r="B2930" s="4">
        <v>0</v>
      </c>
      <c r="C2930" s="4">
        <v>0</v>
      </c>
      <c r="D2930" s="4">
        <v>1</v>
      </c>
      <c r="E2930" s="4">
        <v>211</v>
      </c>
      <c r="F2930" s="4">
        <f>ROUND(Source!Y2903,O2930)</f>
        <v>0</v>
      </c>
      <c r="G2930" s="4" t="s">
        <v>124</v>
      </c>
      <c r="H2930" s="4" t="s">
        <v>125</v>
      </c>
      <c r="I2930" s="4"/>
      <c r="J2930" s="4"/>
      <c r="K2930" s="4">
        <v>211</v>
      </c>
      <c r="L2930" s="4">
        <v>26</v>
      </c>
      <c r="M2930" s="4">
        <v>3</v>
      </c>
      <c r="N2930" s="4" t="s">
        <v>3</v>
      </c>
      <c r="O2930" s="4">
        <v>2</v>
      </c>
      <c r="P2930" s="4"/>
      <c r="Q2930" s="4"/>
      <c r="R2930" s="4"/>
      <c r="S2930" s="4"/>
      <c r="T2930" s="4"/>
      <c r="U2930" s="4"/>
      <c r="V2930" s="4"/>
      <c r="W2930" s="4"/>
    </row>
    <row r="2931" spans="1:245" x14ac:dyDescent="0.2">
      <c r="A2931" s="4">
        <v>50</v>
      </c>
      <c r="B2931" s="4">
        <v>0</v>
      </c>
      <c r="C2931" s="4">
        <v>0</v>
      </c>
      <c r="D2931" s="4">
        <v>1</v>
      </c>
      <c r="E2931" s="4">
        <v>224</v>
      </c>
      <c r="F2931" s="4">
        <f>ROUND(Source!AR2903,O2931)</f>
        <v>0</v>
      </c>
      <c r="G2931" s="4" t="s">
        <v>126</v>
      </c>
      <c r="H2931" s="4" t="s">
        <v>127</v>
      </c>
      <c r="I2931" s="4"/>
      <c r="J2931" s="4"/>
      <c r="K2931" s="4">
        <v>224</v>
      </c>
      <c r="L2931" s="4">
        <v>27</v>
      </c>
      <c r="M2931" s="4">
        <v>3</v>
      </c>
      <c r="N2931" s="4" t="s">
        <v>3</v>
      </c>
      <c r="O2931" s="4">
        <v>2</v>
      </c>
      <c r="P2931" s="4"/>
      <c r="Q2931" s="4"/>
      <c r="R2931" s="4"/>
      <c r="S2931" s="4"/>
      <c r="T2931" s="4"/>
      <c r="U2931" s="4"/>
      <c r="V2931" s="4"/>
      <c r="W2931" s="4"/>
    </row>
    <row r="2933" spans="1:245" x14ac:dyDescent="0.2">
      <c r="A2933" s="1">
        <v>5</v>
      </c>
      <c r="B2933" s="1">
        <v>1</v>
      </c>
      <c r="C2933" s="1"/>
      <c r="D2933" s="1">
        <f>ROW(A2942)</f>
        <v>2942</v>
      </c>
      <c r="E2933" s="1"/>
      <c r="F2933" s="1" t="s">
        <v>15</v>
      </c>
      <c r="G2933" s="1" t="s">
        <v>504</v>
      </c>
      <c r="H2933" s="1" t="s">
        <v>3</v>
      </c>
      <c r="I2933" s="1">
        <v>0</v>
      </c>
      <c r="J2933" s="1"/>
      <c r="K2933" s="1">
        <v>0</v>
      </c>
      <c r="L2933" s="1"/>
      <c r="M2933" s="1"/>
      <c r="N2933" s="1"/>
      <c r="O2933" s="1"/>
      <c r="P2933" s="1"/>
      <c r="Q2933" s="1"/>
      <c r="R2933" s="1"/>
      <c r="S2933" s="1"/>
      <c r="T2933" s="1"/>
      <c r="U2933" s="1" t="s">
        <v>3</v>
      </c>
      <c r="V2933" s="1">
        <v>0</v>
      </c>
      <c r="W2933" s="1"/>
      <c r="X2933" s="1"/>
      <c r="Y2933" s="1"/>
      <c r="Z2933" s="1"/>
      <c r="AA2933" s="1"/>
      <c r="AB2933" s="1" t="s">
        <v>3</v>
      </c>
      <c r="AC2933" s="1" t="s">
        <v>3</v>
      </c>
      <c r="AD2933" s="1" t="s">
        <v>3</v>
      </c>
      <c r="AE2933" s="1" t="s">
        <v>3</v>
      </c>
      <c r="AF2933" s="1" t="s">
        <v>3</v>
      </c>
      <c r="AG2933" s="1" t="s">
        <v>3</v>
      </c>
      <c r="AH2933" s="1"/>
      <c r="AI2933" s="1"/>
      <c r="AJ2933" s="1"/>
      <c r="AK2933" s="1"/>
      <c r="AL2933" s="1"/>
      <c r="AM2933" s="1"/>
      <c r="AN2933" s="1"/>
      <c r="AO2933" s="1"/>
      <c r="AP2933" s="1" t="s">
        <v>3</v>
      </c>
      <c r="AQ2933" s="1" t="s">
        <v>3</v>
      </c>
      <c r="AR2933" s="1" t="s">
        <v>3</v>
      </c>
      <c r="AS2933" s="1"/>
      <c r="AT2933" s="1"/>
      <c r="AU2933" s="1"/>
      <c r="AV2933" s="1"/>
      <c r="AW2933" s="1"/>
      <c r="AX2933" s="1"/>
      <c r="AY2933" s="1"/>
      <c r="AZ2933" s="1" t="s">
        <v>3</v>
      </c>
      <c r="BA2933" s="1"/>
      <c r="BB2933" s="1" t="s">
        <v>3</v>
      </c>
      <c r="BC2933" s="1" t="s">
        <v>3</v>
      </c>
      <c r="BD2933" s="1" t="s">
        <v>3</v>
      </c>
      <c r="BE2933" s="1" t="s">
        <v>3</v>
      </c>
      <c r="BF2933" s="1" t="s">
        <v>3</v>
      </c>
      <c r="BG2933" s="1" t="s">
        <v>3</v>
      </c>
      <c r="BH2933" s="1" t="s">
        <v>3</v>
      </c>
      <c r="BI2933" s="1" t="s">
        <v>3</v>
      </c>
      <c r="BJ2933" s="1" t="s">
        <v>3</v>
      </c>
      <c r="BK2933" s="1" t="s">
        <v>3</v>
      </c>
      <c r="BL2933" s="1" t="s">
        <v>3</v>
      </c>
      <c r="BM2933" s="1" t="s">
        <v>3</v>
      </c>
      <c r="BN2933" s="1" t="s">
        <v>3</v>
      </c>
      <c r="BO2933" s="1" t="s">
        <v>3</v>
      </c>
      <c r="BP2933" s="1" t="s">
        <v>3</v>
      </c>
      <c r="BQ2933" s="1"/>
      <c r="BR2933" s="1"/>
      <c r="BS2933" s="1"/>
      <c r="BT2933" s="1"/>
      <c r="BU2933" s="1"/>
      <c r="BV2933" s="1"/>
      <c r="BW2933" s="1"/>
      <c r="BX2933" s="1">
        <v>0</v>
      </c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>
        <v>0</v>
      </c>
    </row>
    <row r="2935" spans="1:245" x14ac:dyDescent="0.2">
      <c r="A2935" s="2">
        <v>52</v>
      </c>
      <c r="B2935" s="2">
        <f t="shared" ref="B2935:G2935" si="2355">B2942</f>
        <v>1</v>
      </c>
      <c r="C2935" s="2">
        <f t="shared" si="2355"/>
        <v>5</v>
      </c>
      <c r="D2935" s="2">
        <f t="shared" si="2355"/>
        <v>2933</v>
      </c>
      <c r="E2935" s="2">
        <f t="shared" si="2355"/>
        <v>0</v>
      </c>
      <c r="F2935" s="2" t="str">
        <f t="shared" si="2355"/>
        <v>Новый подраздел</v>
      </c>
      <c r="G2935" s="2" t="str">
        <f t="shared" si="2355"/>
        <v>Устройство абп за счёт парковки</v>
      </c>
      <c r="H2935" s="2"/>
      <c r="I2935" s="2"/>
      <c r="J2935" s="2"/>
      <c r="K2935" s="2"/>
      <c r="L2935" s="2"/>
      <c r="M2935" s="2"/>
      <c r="N2935" s="2"/>
      <c r="O2935" s="2">
        <f t="shared" ref="O2935:AT2935" si="2356">O2942</f>
        <v>0</v>
      </c>
      <c r="P2935" s="2">
        <f t="shared" si="2356"/>
        <v>0</v>
      </c>
      <c r="Q2935" s="2">
        <f t="shared" si="2356"/>
        <v>0</v>
      </c>
      <c r="R2935" s="2">
        <f t="shared" si="2356"/>
        <v>0</v>
      </c>
      <c r="S2935" s="2">
        <f t="shared" si="2356"/>
        <v>0</v>
      </c>
      <c r="T2935" s="2">
        <f t="shared" si="2356"/>
        <v>0</v>
      </c>
      <c r="U2935" s="2">
        <f t="shared" si="2356"/>
        <v>0</v>
      </c>
      <c r="V2935" s="2">
        <f t="shared" si="2356"/>
        <v>0</v>
      </c>
      <c r="W2935" s="2">
        <f t="shared" si="2356"/>
        <v>0</v>
      </c>
      <c r="X2935" s="2">
        <f t="shared" si="2356"/>
        <v>0</v>
      </c>
      <c r="Y2935" s="2">
        <f t="shared" si="2356"/>
        <v>0</v>
      </c>
      <c r="Z2935" s="2">
        <f t="shared" si="2356"/>
        <v>0</v>
      </c>
      <c r="AA2935" s="2">
        <f t="shared" si="2356"/>
        <v>0</v>
      </c>
      <c r="AB2935" s="2">
        <f t="shared" si="2356"/>
        <v>0</v>
      </c>
      <c r="AC2935" s="2">
        <f t="shared" si="2356"/>
        <v>0</v>
      </c>
      <c r="AD2935" s="2">
        <f t="shared" si="2356"/>
        <v>0</v>
      </c>
      <c r="AE2935" s="2">
        <f t="shared" si="2356"/>
        <v>0</v>
      </c>
      <c r="AF2935" s="2">
        <f t="shared" si="2356"/>
        <v>0</v>
      </c>
      <c r="AG2935" s="2">
        <f t="shared" si="2356"/>
        <v>0</v>
      </c>
      <c r="AH2935" s="2">
        <f t="shared" si="2356"/>
        <v>0</v>
      </c>
      <c r="AI2935" s="2">
        <f t="shared" si="2356"/>
        <v>0</v>
      </c>
      <c r="AJ2935" s="2">
        <f t="shared" si="2356"/>
        <v>0</v>
      </c>
      <c r="AK2935" s="2">
        <f t="shared" si="2356"/>
        <v>0</v>
      </c>
      <c r="AL2935" s="2">
        <f t="shared" si="2356"/>
        <v>0</v>
      </c>
      <c r="AM2935" s="2">
        <f t="shared" si="2356"/>
        <v>0</v>
      </c>
      <c r="AN2935" s="2">
        <f t="shared" si="2356"/>
        <v>0</v>
      </c>
      <c r="AO2935" s="2">
        <f t="shared" si="2356"/>
        <v>0</v>
      </c>
      <c r="AP2935" s="2">
        <f t="shared" si="2356"/>
        <v>0</v>
      </c>
      <c r="AQ2935" s="2">
        <f t="shared" si="2356"/>
        <v>0</v>
      </c>
      <c r="AR2935" s="2">
        <f t="shared" si="2356"/>
        <v>0</v>
      </c>
      <c r="AS2935" s="2">
        <f t="shared" si="2356"/>
        <v>0</v>
      </c>
      <c r="AT2935" s="2">
        <f t="shared" si="2356"/>
        <v>0</v>
      </c>
      <c r="AU2935" s="2">
        <f t="shared" ref="AU2935:BZ2935" si="2357">AU2942</f>
        <v>0</v>
      </c>
      <c r="AV2935" s="2">
        <f t="shared" si="2357"/>
        <v>0</v>
      </c>
      <c r="AW2935" s="2">
        <f t="shared" si="2357"/>
        <v>0</v>
      </c>
      <c r="AX2935" s="2">
        <f t="shared" si="2357"/>
        <v>0</v>
      </c>
      <c r="AY2935" s="2">
        <f t="shared" si="2357"/>
        <v>0</v>
      </c>
      <c r="AZ2935" s="2">
        <f t="shared" si="2357"/>
        <v>0</v>
      </c>
      <c r="BA2935" s="2">
        <f t="shared" si="2357"/>
        <v>0</v>
      </c>
      <c r="BB2935" s="2">
        <f t="shared" si="2357"/>
        <v>0</v>
      </c>
      <c r="BC2935" s="2">
        <f t="shared" si="2357"/>
        <v>0</v>
      </c>
      <c r="BD2935" s="2">
        <f t="shared" si="2357"/>
        <v>0</v>
      </c>
      <c r="BE2935" s="2">
        <f t="shared" si="2357"/>
        <v>0</v>
      </c>
      <c r="BF2935" s="2">
        <f t="shared" si="2357"/>
        <v>0</v>
      </c>
      <c r="BG2935" s="2">
        <f t="shared" si="2357"/>
        <v>0</v>
      </c>
      <c r="BH2935" s="2">
        <f t="shared" si="2357"/>
        <v>0</v>
      </c>
      <c r="BI2935" s="2">
        <f t="shared" si="2357"/>
        <v>0</v>
      </c>
      <c r="BJ2935" s="2">
        <f t="shared" si="2357"/>
        <v>0</v>
      </c>
      <c r="BK2935" s="2">
        <f t="shared" si="2357"/>
        <v>0</v>
      </c>
      <c r="BL2935" s="2">
        <f t="shared" si="2357"/>
        <v>0</v>
      </c>
      <c r="BM2935" s="2">
        <f t="shared" si="2357"/>
        <v>0</v>
      </c>
      <c r="BN2935" s="2">
        <f t="shared" si="2357"/>
        <v>0</v>
      </c>
      <c r="BO2935" s="2">
        <f t="shared" si="2357"/>
        <v>0</v>
      </c>
      <c r="BP2935" s="2">
        <f t="shared" si="2357"/>
        <v>0</v>
      </c>
      <c r="BQ2935" s="2">
        <f t="shared" si="2357"/>
        <v>0</v>
      </c>
      <c r="BR2935" s="2">
        <f t="shared" si="2357"/>
        <v>0</v>
      </c>
      <c r="BS2935" s="2">
        <f t="shared" si="2357"/>
        <v>0</v>
      </c>
      <c r="BT2935" s="2">
        <f t="shared" si="2357"/>
        <v>0</v>
      </c>
      <c r="BU2935" s="2">
        <f t="shared" si="2357"/>
        <v>0</v>
      </c>
      <c r="BV2935" s="2">
        <f t="shared" si="2357"/>
        <v>0</v>
      </c>
      <c r="BW2935" s="2">
        <f t="shared" si="2357"/>
        <v>0</v>
      </c>
      <c r="BX2935" s="2">
        <f t="shared" si="2357"/>
        <v>0</v>
      </c>
      <c r="BY2935" s="2">
        <f t="shared" si="2357"/>
        <v>0</v>
      </c>
      <c r="BZ2935" s="2">
        <f t="shared" si="2357"/>
        <v>0</v>
      </c>
      <c r="CA2935" s="2">
        <f t="shared" ref="CA2935:DF2935" si="2358">CA2942</f>
        <v>0</v>
      </c>
      <c r="CB2935" s="2">
        <f t="shared" si="2358"/>
        <v>0</v>
      </c>
      <c r="CC2935" s="2">
        <f t="shared" si="2358"/>
        <v>0</v>
      </c>
      <c r="CD2935" s="2">
        <f t="shared" si="2358"/>
        <v>0</v>
      </c>
      <c r="CE2935" s="2">
        <f t="shared" si="2358"/>
        <v>0</v>
      </c>
      <c r="CF2935" s="2">
        <f t="shared" si="2358"/>
        <v>0</v>
      </c>
      <c r="CG2935" s="2">
        <f t="shared" si="2358"/>
        <v>0</v>
      </c>
      <c r="CH2935" s="2">
        <f t="shared" si="2358"/>
        <v>0</v>
      </c>
      <c r="CI2935" s="2">
        <f t="shared" si="2358"/>
        <v>0</v>
      </c>
      <c r="CJ2935" s="2">
        <f t="shared" si="2358"/>
        <v>0</v>
      </c>
      <c r="CK2935" s="2">
        <f t="shared" si="2358"/>
        <v>0</v>
      </c>
      <c r="CL2935" s="2">
        <f t="shared" si="2358"/>
        <v>0</v>
      </c>
      <c r="CM2935" s="2">
        <f t="shared" si="2358"/>
        <v>0</v>
      </c>
      <c r="CN2935" s="2">
        <f t="shared" si="2358"/>
        <v>0</v>
      </c>
      <c r="CO2935" s="2">
        <f t="shared" si="2358"/>
        <v>0</v>
      </c>
      <c r="CP2935" s="2">
        <f t="shared" si="2358"/>
        <v>0</v>
      </c>
      <c r="CQ2935" s="2">
        <f t="shared" si="2358"/>
        <v>0</v>
      </c>
      <c r="CR2935" s="2">
        <f t="shared" si="2358"/>
        <v>0</v>
      </c>
      <c r="CS2935" s="2">
        <f t="shared" si="2358"/>
        <v>0</v>
      </c>
      <c r="CT2935" s="2">
        <f t="shared" si="2358"/>
        <v>0</v>
      </c>
      <c r="CU2935" s="2">
        <f t="shared" si="2358"/>
        <v>0</v>
      </c>
      <c r="CV2935" s="2">
        <f t="shared" si="2358"/>
        <v>0</v>
      </c>
      <c r="CW2935" s="2">
        <f t="shared" si="2358"/>
        <v>0</v>
      </c>
      <c r="CX2935" s="2">
        <f t="shared" si="2358"/>
        <v>0</v>
      </c>
      <c r="CY2935" s="2">
        <f t="shared" si="2358"/>
        <v>0</v>
      </c>
      <c r="CZ2935" s="2">
        <f t="shared" si="2358"/>
        <v>0</v>
      </c>
      <c r="DA2935" s="2">
        <f t="shared" si="2358"/>
        <v>0</v>
      </c>
      <c r="DB2935" s="2">
        <f t="shared" si="2358"/>
        <v>0</v>
      </c>
      <c r="DC2935" s="2">
        <f t="shared" si="2358"/>
        <v>0</v>
      </c>
      <c r="DD2935" s="2">
        <f t="shared" si="2358"/>
        <v>0</v>
      </c>
      <c r="DE2935" s="2">
        <f t="shared" si="2358"/>
        <v>0</v>
      </c>
      <c r="DF2935" s="2">
        <f t="shared" si="2358"/>
        <v>0</v>
      </c>
      <c r="DG2935" s="3">
        <f t="shared" ref="DG2935:EL2935" si="2359">DG2942</f>
        <v>0</v>
      </c>
      <c r="DH2935" s="3">
        <f t="shared" si="2359"/>
        <v>0</v>
      </c>
      <c r="DI2935" s="3">
        <f t="shared" si="2359"/>
        <v>0</v>
      </c>
      <c r="DJ2935" s="3">
        <f t="shared" si="2359"/>
        <v>0</v>
      </c>
      <c r="DK2935" s="3">
        <f t="shared" si="2359"/>
        <v>0</v>
      </c>
      <c r="DL2935" s="3">
        <f t="shared" si="2359"/>
        <v>0</v>
      </c>
      <c r="DM2935" s="3">
        <f t="shared" si="2359"/>
        <v>0</v>
      </c>
      <c r="DN2935" s="3">
        <f t="shared" si="2359"/>
        <v>0</v>
      </c>
      <c r="DO2935" s="3">
        <f t="shared" si="2359"/>
        <v>0</v>
      </c>
      <c r="DP2935" s="3">
        <f t="shared" si="2359"/>
        <v>0</v>
      </c>
      <c r="DQ2935" s="3">
        <f t="shared" si="2359"/>
        <v>0</v>
      </c>
      <c r="DR2935" s="3">
        <f t="shared" si="2359"/>
        <v>0</v>
      </c>
      <c r="DS2935" s="3">
        <f t="shared" si="2359"/>
        <v>0</v>
      </c>
      <c r="DT2935" s="3">
        <f t="shared" si="2359"/>
        <v>0</v>
      </c>
      <c r="DU2935" s="3">
        <f t="shared" si="2359"/>
        <v>0</v>
      </c>
      <c r="DV2935" s="3">
        <f t="shared" si="2359"/>
        <v>0</v>
      </c>
      <c r="DW2935" s="3">
        <f t="shared" si="2359"/>
        <v>0</v>
      </c>
      <c r="DX2935" s="3">
        <f t="shared" si="2359"/>
        <v>0</v>
      </c>
      <c r="DY2935" s="3">
        <f t="shared" si="2359"/>
        <v>0</v>
      </c>
      <c r="DZ2935" s="3">
        <f t="shared" si="2359"/>
        <v>0</v>
      </c>
      <c r="EA2935" s="3">
        <f t="shared" si="2359"/>
        <v>0</v>
      </c>
      <c r="EB2935" s="3">
        <f t="shared" si="2359"/>
        <v>0</v>
      </c>
      <c r="EC2935" s="3">
        <f t="shared" si="2359"/>
        <v>0</v>
      </c>
      <c r="ED2935" s="3">
        <f t="shared" si="2359"/>
        <v>0</v>
      </c>
      <c r="EE2935" s="3">
        <f t="shared" si="2359"/>
        <v>0</v>
      </c>
      <c r="EF2935" s="3">
        <f t="shared" si="2359"/>
        <v>0</v>
      </c>
      <c r="EG2935" s="3">
        <f t="shared" si="2359"/>
        <v>0</v>
      </c>
      <c r="EH2935" s="3">
        <f t="shared" si="2359"/>
        <v>0</v>
      </c>
      <c r="EI2935" s="3">
        <f t="shared" si="2359"/>
        <v>0</v>
      </c>
      <c r="EJ2935" s="3">
        <f t="shared" si="2359"/>
        <v>0</v>
      </c>
      <c r="EK2935" s="3">
        <f t="shared" si="2359"/>
        <v>0</v>
      </c>
      <c r="EL2935" s="3">
        <f t="shared" si="2359"/>
        <v>0</v>
      </c>
      <c r="EM2935" s="3">
        <f t="shared" ref="EM2935:FR2935" si="2360">EM2942</f>
        <v>0</v>
      </c>
      <c r="EN2935" s="3">
        <f t="shared" si="2360"/>
        <v>0</v>
      </c>
      <c r="EO2935" s="3">
        <f t="shared" si="2360"/>
        <v>0</v>
      </c>
      <c r="EP2935" s="3">
        <f t="shared" si="2360"/>
        <v>0</v>
      </c>
      <c r="EQ2935" s="3">
        <f t="shared" si="2360"/>
        <v>0</v>
      </c>
      <c r="ER2935" s="3">
        <f t="shared" si="2360"/>
        <v>0</v>
      </c>
      <c r="ES2935" s="3">
        <f t="shared" si="2360"/>
        <v>0</v>
      </c>
      <c r="ET2935" s="3">
        <f t="shared" si="2360"/>
        <v>0</v>
      </c>
      <c r="EU2935" s="3">
        <f t="shared" si="2360"/>
        <v>0</v>
      </c>
      <c r="EV2935" s="3">
        <f t="shared" si="2360"/>
        <v>0</v>
      </c>
      <c r="EW2935" s="3">
        <f t="shared" si="2360"/>
        <v>0</v>
      </c>
      <c r="EX2935" s="3">
        <f t="shared" si="2360"/>
        <v>0</v>
      </c>
      <c r="EY2935" s="3">
        <f t="shared" si="2360"/>
        <v>0</v>
      </c>
      <c r="EZ2935" s="3">
        <f t="shared" si="2360"/>
        <v>0</v>
      </c>
      <c r="FA2935" s="3">
        <f t="shared" si="2360"/>
        <v>0</v>
      </c>
      <c r="FB2935" s="3">
        <f t="shared" si="2360"/>
        <v>0</v>
      </c>
      <c r="FC2935" s="3">
        <f t="shared" si="2360"/>
        <v>0</v>
      </c>
      <c r="FD2935" s="3">
        <f t="shared" si="2360"/>
        <v>0</v>
      </c>
      <c r="FE2935" s="3">
        <f t="shared" si="2360"/>
        <v>0</v>
      </c>
      <c r="FF2935" s="3">
        <f t="shared" si="2360"/>
        <v>0</v>
      </c>
      <c r="FG2935" s="3">
        <f t="shared" si="2360"/>
        <v>0</v>
      </c>
      <c r="FH2935" s="3">
        <f t="shared" si="2360"/>
        <v>0</v>
      </c>
      <c r="FI2935" s="3">
        <f t="shared" si="2360"/>
        <v>0</v>
      </c>
      <c r="FJ2935" s="3">
        <f t="shared" si="2360"/>
        <v>0</v>
      </c>
      <c r="FK2935" s="3">
        <f t="shared" si="2360"/>
        <v>0</v>
      </c>
      <c r="FL2935" s="3">
        <f t="shared" si="2360"/>
        <v>0</v>
      </c>
      <c r="FM2935" s="3">
        <f t="shared" si="2360"/>
        <v>0</v>
      </c>
      <c r="FN2935" s="3">
        <f t="shared" si="2360"/>
        <v>0</v>
      </c>
      <c r="FO2935" s="3">
        <f t="shared" si="2360"/>
        <v>0</v>
      </c>
      <c r="FP2935" s="3">
        <f t="shared" si="2360"/>
        <v>0</v>
      </c>
      <c r="FQ2935" s="3">
        <f t="shared" si="2360"/>
        <v>0</v>
      </c>
      <c r="FR2935" s="3">
        <f t="shared" si="2360"/>
        <v>0</v>
      </c>
      <c r="FS2935" s="3">
        <f t="shared" ref="FS2935:GX2935" si="2361">FS2942</f>
        <v>0</v>
      </c>
      <c r="FT2935" s="3">
        <f t="shared" si="2361"/>
        <v>0</v>
      </c>
      <c r="FU2935" s="3">
        <f t="shared" si="2361"/>
        <v>0</v>
      </c>
      <c r="FV2935" s="3">
        <f t="shared" si="2361"/>
        <v>0</v>
      </c>
      <c r="FW2935" s="3">
        <f t="shared" si="2361"/>
        <v>0</v>
      </c>
      <c r="FX2935" s="3">
        <f t="shared" si="2361"/>
        <v>0</v>
      </c>
      <c r="FY2935" s="3">
        <f t="shared" si="2361"/>
        <v>0</v>
      </c>
      <c r="FZ2935" s="3">
        <f t="shared" si="2361"/>
        <v>0</v>
      </c>
      <c r="GA2935" s="3">
        <f t="shared" si="2361"/>
        <v>0</v>
      </c>
      <c r="GB2935" s="3">
        <f t="shared" si="2361"/>
        <v>0</v>
      </c>
      <c r="GC2935" s="3">
        <f t="shared" si="2361"/>
        <v>0</v>
      </c>
      <c r="GD2935" s="3">
        <f t="shared" si="2361"/>
        <v>0</v>
      </c>
      <c r="GE2935" s="3">
        <f t="shared" si="2361"/>
        <v>0</v>
      </c>
      <c r="GF2935" s="3">
        <f t="shared" si="2361"/>
        <v>0</v>
      </c>
      <c r="GG2935" s="3">
        <f t="shared" si="2361"/>
        <v>0</v>
      </c>
      <c r="GH2935" s="3">
        <f t="shared" si="2361"/>
        <v>0</v>
      </c>
      <c r="GI2935" s="3">
        <f t="shared" si="2361"/>
        <v>0</v>
      </c>
      <c r="GJ2935" s="3">
        <f t="shared" si="2361"/>
        <v>0</v>
      </c>
      <c r="GK2935" s="3">
        <f t="shared" si="2361"/>
        <v>0</v>
      </c>
      <c r="GL2935" s="3">
        <f t="shared" si="2361"/>
        <v>0</v>
      </c>
      <c r="GM2935" s="3">
        <f t="shared" si="2361"/>
        <v>0</v>
      </c>
      <c r="GN2935" s="3">
        <f t="shared" si="2361"/>
        <v>0</v>
      </c>
      <c r="GO2935" s="3">
        <f t="shared" si="2361"/>
        <v>0</v>
      </c>
      <c r="GP2935" s="3">
        <f t="shared" si="2361"/>
        <v>0</v>
      </c>
      <c r="GQ2935" s="3">
        <f t="shared" si="2361"/>
        <v>0</v>
      </c>
      <c r="GR2935" s="3">
        <f t="shared" si="2361"/>
        <v>0</v>
      </c>
      <c r="GS2935" s="3">
        <f t="shared" si="2361"/>
        <v>0</v>
      </c>
      <c r="GT2935" s="3">
        <f t="shared" si="2361"/>
        <v>0</v>
      </c>
      <c r="GU2935" s="3">
        <f t="shared" si="2361"/>
        <v>0</v>
      </c>
      <c r="GV2935" s="3">
        <f t="shared" si="2361"/>
        <v>0</v>
      </c>
      <c r="GW2935" s="3">
        <f t="shared" si="2361"/>
        <v>0</v>
      </c>
      <c r="GX2935" s="3">
        <f t="shared" si="2361"/>
        <v>0</v>
      </c>
    </row>
    <row r="2937" spans="1:245" x14ac:dyDescent="0.2">
      <c r="A2937">
        <v>17</v>
      </c>
      <c r="B2937">
        <v>1</v>
      </c>
      <c r="C2937">
        <f>ROW(SmtRes!A1007)</f>
        <v>1007</v>
      </c>
      <c r="D2937">
        <f>ROW(EtalonRes!A972)</f>
        <v>972</v>
      </c>
      <c r="E2937" t="s">
        <v>282</v>
      </c>
      <c r="F2937" t="s">
        <v>386</v>
      </c>
      <c r="G2937" t="s">
        <v>387</v>
      </c>
      <c r="H2937" t="s">
        <v>132</v>
      </c>
      <c r="I2937">
        <v>0</v>
      </c>
      <c r="J2937">
        <v>0</v>
      </c>
      <c r="O2937">
        <f>ROUND(CP2937,2)</f>
        <v>0</v>
      </c>
      <c r="P2937">
        <f>ROUND(CQ2937*I2937,2)</f>
        <v>0</v>
      </c>
      <c r="Q2937">
        <f>ROUND(CR2937*I2937,2)</f>
        <v>0</v>
      </c>
      <c r="R2937">
        <f>ROUND(CS2937*I2937,2)</f>
        <v>0</v>
      </c>
      <c r="S2937">
        <f>ROUND(CT2937*I2937,2)</f>
        <v>0</v>
      </c>
      <c r="T2937">
        <f>ROUND(CU2937*I2937,2)</f>
        <v>0</v>
      </c>
      <c r="U2937">
        <f>CV2937*I2937</f>
        <v>0</v>
      </c>
      <c r="V2937">
        <f>CW2937*I2937</f>
        <v>0</v>
      </c>
      <c r="W2937">
        <f>ROUND(CX2937*I2937,2)</f>
        <v>0</v>
      </c>
      <c r="X2937">
        <f t="shared" ref="X2937:Y2940" si="2362">ROUND(CY2937,2)</f>
        <v>0</v>
      </c>
      <c r="Y2937">
        <f t="shared" si="2362"/>
        <v>0</v>
      </c>
      <c r="AA2937">
        <v>52421674</v>
      </c>
      <c r="AB2937">
        <f>ROUND((AC2937+AD2937+AF2937),6)</f>
        <v>280864.57</v>
      </c>
      <c r="AC2937">
        <f>ROUND((ES2937),6)</f>
        <v>222479.25</v>
      </c>
      <c r="AD2937">
        <f>ROUND((((ET2937)-(EU2937))+AE2937),6)</f>
        <v>53736.02</v>
      </c>
      <c r="AE2937">
        <f t="shared" ref="AE2937:AF2940" si="2363">ROUND((EU2937),6)</f>
        <v>21215.13</v>
      </c>
      <c r="AF2937">
        <f t="shared" si="2363"/>
        <v>4649.3</v>
      </c>
      <c r="AG2937">
        <f>ROUND((AP2937),6)</f>
        <v>0</v>
      </c>
      <c r="AH2937">
        <f t="shared" ref="AH2937:AI2940" si="2364">(EW2937)</f>
        <v>24.84</v>
      </c>
      <c r="AI2937">
        <f t="shared" si="2364"/>
        <v>0</v>
      </c>
      <c r="AJ2937">
        <f>(AS2937)</f>
        <v>0</v>
      </c>
      <c r="AK2937">
        <v>280864.57</v>
      </c>
      <c r="AL2937">
        <v>222479.25</v>
      </c>
      <c r="AM2937">
        <v>53736.02</v>
      </c>
      <c r="AN2937">
        <v>21215.13</v>
      </c>
      <c r="AO2937">
        <v>4649.3</v>
      </c>
      <c r="AP2937">
        <v>0</v>
      </c>
      <c r="AQ2937">
        <v>24.84</v>
      </c>
      <c r="AR2937">
        <v>0</v>
      </c>
      <c r="AS2937">
        <v>0</v>
      </c>
      <c r="AT2937">
        <v>70</v>
      </c>
      <c r="AU2937">
        <v>10</v>
      </c>
      <c r="AV2937">
        <v>1</v>
      </c>
      <c r="AW2937">
        <v>1</v>
      </c>
      <c r="AZ2937">
        <v>1</v>
      </c>
      <c r="BA2937">
        <v>1</v>
      </c>
      <c r="BB2937">
        <v>1</v>
      </c>
      <c r="BC2937">
        <v>1</v>
      </c>
      <c r="BD2937" t="s">
        <v>3</v>
      </c>
      <c r="BE2937" t="s">
        <v>3</v>
      </c>
      <c r="BF2937" t="s">
        <v>3</v>
      </c>
      <c r="BG2937" t="s">
        <v>3</v>
      </c>
      <c r="BH2937">
        <v>0</v>
      </c>
      <c r="BI2937">
        <v>4</v>
      </c>
      <c r="BJ2937" t="s">
        <v>388</v>
      </c>
      <c r="BM2937">
        <v>0</v>
      </c>
      <c r="BN2937">
        <v>0</v>
      </c>
      <c r="BO2937" t="s">
        <v>3</v>
      </c>
      <c r="BP2937">
        <v>0</v>
      </c>
      <c r="BQ2937">
        <v>1</v>
      </c>
      <c r="BR2937">
        <v>0</v>
      </c>
      <c r="BS2937">
        <v>1</v>
      </c>
      <c r="BT2937">
        <v>1</v>
      </c>
      <c r="BU2937">
        <v>1</v>
      </c>
      <c r="BV2937">
        <v>1</v>
      </c>
      <c r="BW2937">
        <v>1</v>
      </c>
      <c r="BX2937">
        <v>1</v>
      </c>
      <c r="BY2937" t="s">
        <v>3</v>
      </c>
      <c r="BZ2937">
        <v>70</v>
      </c>
      <c r="CA2937">
        <v>10</v>
      </c>
      <c r="CE2937">
        <v>0</v>
      </c>
      <c r="CF2937">
        <v>0</v>
      </c>
      <c r="CG2937">
        <v>0</v>
      </c>
      <c r="CM2937">
        <v>0</v>
      </c>
      <c r="CN2937" t="s">
        <v>3</v>
      </c>
      <c r="CO2937">
        <v>0</v>
      </c>
      <c r="CP2937">
        <f>(P2937+Q2937+S2937)</f>
        <v>0</v>
      </c>
      <c r="CQ2937">
        <f>(AC2937*BC2937*AW2937)</f>
        <v>222479.25</v>
      </c>
      <c r="CR2937">
        <f>((((ET2937)*BB2937-(EU2937)*BS2937)+AE2937*BS2937)*AV2937)</f>
        <v>53736.02</v>
      </c>
      <c r="CS2937">
        <f>(AE2937*BS2937*AV2937)</f>
        <v>21215.13</v>
      </c>
      <c r="CT2937">
        <f>(AF2937*BA2937*AV2937)</f>
        <v>4649.3</v>
      </c>
      <c r="CU2937">
        <f>AG2937</f>
        <v>0</v>
      </c>
      <c r="CV2937">
        <f>(AH2937*AV2937)</f>
        <v>24.84</v>
      </c>
      <c r="CW2937">
        <f t="shared" ref="CW2937:CX2940" si="2365">AI2937</f>
        <v>0</v>
      </c>
      <c r="CX2937">
        <f t="shared" si="2365"/>
        <v>0</v>
      </c>
      <c r="CY2937">
        <f>((S2937*BZ2937)/100)</f>
        <v>0</v>
      </c>
      <c r="CZ2937">
        <f>((S2937*CA2937)/100)</f>
        <v>0</v>
      </c>
      <c r="DC2937" t="s">
        <v>3</v>
      </c>
      <c r="DD2937" t="s">
        <v>3</v>
      </c>
      <c r="DE2937" t="s">
        <v>3</v>
      </c>
      <c r="DF2937" t="s">
        <v>3</v>
      </c>
      <c r="DG2937" t="s">
        <v>3</v>
      </c>
      <c r="DH2937" t="s">
        <v>3</v>
      </c>
      <c r="DI2937" t="s">
        <v>3</v>
      </c>
      <c r="DJ2937" t="s">
        <v>3</v>
      </c>
      <c r="DK2937" t="s">
        <v>3</v>
      </c>
      <c r="DL2937" t="s">
        <v>3</v>
      </c>
      <c r="DM2937" t="s">
        <v>3</v>
      </c>
      <c r="DN2937">
        <v>0</v>
      </c>
      <c r="DO2937">
        <v>0</v>
      </c>
      <c r="DP2937">
        <v>1</v>
      </c>
      <c r="DQ2937">
        <v>1</v>
      </c>
      <c r="DU2937">
        <v>1007</v>
      </c>
      <c r="DV2937" t="s">
        <v>132</v>
      </c>
      <c r="DW2937" t="s">
        <v>132</v>
      </c>
      <c r="DX2937">
        <v>100</v>
      </c>
      <c r="EE2937">
        <v>51482689</v>
      </c>
      <c r="EF2937">
        <v>1</v>
      </c>
      <c r="EG2937" t="s">
        <v>21</v>
      </c>
      <c r="EH2937">
        <v>0</v>
      </c>
      <c r="EI2937" t="s">
        <v>3</v>
      </c>
      <c r="EJ2937">
        <v>4</v>
      </c>
      <c r="EK2937">
        <v>0</v>
      </c>
      <c r="EL2937" t="s">
        <v>22</v>
      </c>
      <c r="EM2937" t="s">
        <v>23</v>
      </c>
      <c r="EO2937" t="s">
        <v>3</v>
      </c>
      <c r="EQ2937">
        <v>0</v>
      </c>
      <c r="ER2937">
        <v>280864.57</v>
      </c>
      <c r="ES2937">
        <v>222479.25</v>
      </c>
      <c r="ET2937">
        <v>53736.02</v>
      </c>
      <c r="EU2937">
        <v>21215.13</v>
      </c>
      <c r="EV2937">
        <v>4649.3</v>
      </c>
      <c r="EW2937">
        <v>24.84</v>
      </c>
      <c r="EX2937">
        <v>0</v>
      </c>
      <c r="EY2937">
        <v>0</v>
      </c>
      <c r="FQ2937">
        <v>0</v>
      </c>
      <c r="FR2937">
        <f>ROUND(IF(AND(BH2937=3,BI2937=3),P2937,0),2)</f>
        <v>0</v>
      </c>
      <c r="FS2937">
        <v>0</v>
      </c>
      <c r="FX2937">
        <v>70</v>
      </c>
      <c r="FY2937">
        <v>10</v>
      </c>
      <c r="GA2937" t="s">
        <v>3</v>
      </c>
      <c r="GD2937">
        <v>0</v>
      </c>
      <c r="GF2937">
        <v>903465972</v>
      </c>
      <c r="GG2937">
        <v>2</v>
      </c>
      <c r="GH2937">
        <v>1</v>
      </c>
      <c r="GI2937">
        <v>-2</v>
      </c>
      <c r="GJ2937">
        <v>0</v>
      </c>
      <c r="GK2937">
        <f>ROUND(R2937*(R12)/100,2)</f>
        <v>0</v>
      </c>
      <c r="GL2937">
        <f>ROUND(IF(AND(BH2937=3,BI2937=3,FS2937&lt;&gt;0),P2937,0),2)</f>
        <v>0</v>
      </c>
      <c r="GM2937">
        <f>ROUND(O2937+X2937+Y2937+GK2937,2)+GX2937</f>
        <v>0</v>
      </c>
      <c r="GN2937">
        <f>IF(OR(BI2937=0,BI2937=1),ROUND(O2937+X2937+Y2937+GK2937,2),0)</f>
        <v>0</v>
      </c>
      <c r="GO2937">
        <f>IF(BI2937=2,ROUND(O2937+X2937+Y2937+GK2937,2),0)</f>
        <v>0</v>
      </c>
      <c r="GP2937">
        <f>IF(BI2937=4,ROUND(O2937+X2937+Y2937+GK2937,2)+GX2937,0)</f>
        <v>0</v>
      </c>
      <c r="GR2937">
        <v>0</v>
      </c>
      <c r="GS2937">
        <v>3</v>
      </c>
      <c r="GT2937">
        <v>0</v>
      </c>
      <c r="GU2937" t="s">
        <v>3</v>
      </c>
      <c r="GV2937">
        <f>ROUND((GT2937),6)</f>
        <v>0</v>
      </c>
      <c r="GW2937">
        <v>1</v>
      </c>
      <c r="GX2937">
        <f>ROUND(HC2937*I2937,2)</f>
        <v>0</v>
      </c>
      <c r="HA2937">
        <v>0</v>
      </c>
      <c r="HB2937">
        <v>0</v>
      </c>
      <c r="HC2937">
        <f>GV2937*GW2937</f>
        <v>0</v>
      </c>
      <c r="HE2937" t="s">
        <v>3</v>
      </c>
      <c r="HF2937" t="s">
        <v>3</v>
      </c>
      <c r="IK2937">
        <f>ROUND(GM2937*1.2,2)</f>
        <v>0</v>
      </c>
    </row>
    <row r="2938" spans="1:245" x14ac:dyDescent="0.2">
      <c r="A2938">
        <v>17</v>
      </c>
      <c r="B2938">
        <v>1</v>
      </c>
      <c r="C2938">
        <f>ROW(SmtRes!A1012)</f>
        <v>1012</v>
      </c>
      <c r="D2938">
        <f>ROW(EtalonRes!A976)</f>
        <v>976</v>
      </c>
      <c r="E2938" t="s">
        <v>286</v>
      </c>
      <c r="F2938" t="s">
        <v>68</v>
      </c>
      <c r="G2938" t="s">
        <v>69</v>
      </c>
      <c r="H2938" t="s">
        <v>70</v>
      </c>
      <c r="I2938">
        <v>0</v>
      </c>
      <c r="J2938">
        <v>0</v>
      </c>
      <c r="O2938">
        <f>ROUND(CP2938,2)</f>
        <v>0</v>
      </c>
      <c r="P2938">
        <f>ROUND(CQ2938*I2938,2)</f>
        <v>0</v>
      </c>
      <c r="Q2938">
        <f>ROUND(CR2938*I2938,2)</f>
        <v>0</v>
      </c>
      <c r="R2938">
        <f>ROUND(CS2938*I2938,2)</f>
        <v>0</v>
      </c>
      <c r="S2938">
        <f>ROUND(CT2938*I2938,2)</f>
        <v>0</v>
      </c>
      <c r="T2938">
        <f>ROUND(CU2938*I2938,2)</f>
        <v>0</v>
      </c>
      <c r="U2938">
        <f>CV2938*I2938</f>
        <v>0</v>
      </c>
      <c r="V2938">
        <f>CW2938*I2938</f>
        <v>0</v>
      </c>
      <c r="W2938">
        <f>ROUND(CX2938*I2938,2)</f>
        <v>0</v>
      </c>
      <c r="X2938">
        <f t="shared" si="2362"/>
        <v>0</v>
      </c>
      <c r="Y2938">
        <f t="shared" si="2362"/>
        <v>0</v>
      </c>
      <c r="AA2938">
        <v>52421674</v>
      </c>
      <c r="AB2938">
        <f>ROUND((AC2938+AD2938+AF2938),6)</f>
        <v>23966.9</v>
      </c>
      <c r="AC2938">
        <f>ROUND((ES2938),6)</f>
        <v>20488.849999999999</v>
      </c>
      <c r="AD2938">
        <f>ROUND((((ET2938)-(EU2938))+AE2938),6)</f>
        <v>1123.06</v>
      </c>
      <c r="AE2938">
        <f t="shared" si="2363"/>
        <v>471.72</v>
      </c>
      <c r="AF2938">
        <f t="shared" si="2363"/>
        <v>2354.9899999999998</v>
      </c>
      <c r="AG2938">
        <f>ROUND((AP2938),6)</f>
        <v>0</v>
      </c>
      <c r="AH2938">
        <f t="shared" si="2364"/>
        <v>10.3</v>
      </c>
      <c r="AI2938">
        <f t="shared" si="2364"/>
        <v>0</v>
      </c>
      <c r="AJ2938">
        <f>(AS2938)</f>
        <v>0</v>
      </c>
      <c r="AK2938">
        <v>23966.9</v>
      </c>
      <c r="AL2938">
        <v>20488.849999999999</v>
      </c>
      <c r="AM2938">
        <v>1123.06</v>
      </c>
      <c r="AN2938">
        <v>471.72</v>
      </c>
      <c r="AO2938">
        <v>2354.9899999999998</v>
      </c>
      <c r="AP2938">
        <v>0</v>
      </c>
      <c r="AQ2938">
        <v>10.3</v>
      </c>
      <c r="AR2938">
        <v>0</v>
      </c>
      <c r="AS2938">
        <v>0</v>
      </c>
      <c r="AT2938">
        <v>70</v>
      </c>
      <c r="AU2938">
        <v>10</v>
      </c>
      <c r="AV2938">
        <v>1</v>
      </c>
      <c r="AW2938">
        <v>1</v>
      </c>
      <c r="AZ2938">
        <v>1</v>
      </c>
      <c r="BA2938">
        <v>1</v>
      </c>
      <c r="BB2938">
        <v>1</v>
      </c>
      <c r="BC2938">
        <v>1</v>
      </c>
      <c r="BD2938" t="s">
        <v>3</v>
      </c>
      <c r="BE2938" t="s">
        <v>3</v>
      </c>
      <c r="BF2938" t="s">
        <v>3</v>
      </c>
      <c r="BG2938" t="s">
        <v>3</v>
      </c>
      <c r="BH2938">
        <v>0</v>
      </c>
      <c r="BI2938">
        <v>4</v>
      </c>
      <c r="BJ2938" t="s">
        <v>71</v>
      </c>
      <c r="BM2938">
        <v>0</v>
      </c>
      <c r="BN2938">
        <v>0</v>
      </c>
      <c r="BO2938" t="s">
        <v>3</v>
      </c>
      <c r="BP2938">
        <v>0</v>
      </c>
      <c r="BQ2938">
        <v>1</v>
      </c>
      <c r="BR2938">
        <v>0</v>
      </c>
      <c r="BS2938">
        <v>1</v>
      </c>
      <c r="BT2938">
        <v>1</v>
      </c>
      <c r="BU2938">
        <v>1</v>
      </c>
      <c r="BV2938">
        <v>1</v>
      </c>
      <c r="BW2938">
        <v>1</v>
      </c>
      <c r="BX2938">
        <v>1</v>
      </c>
      <c r="BY2938" t="s">
        <v>3</v>
      </c>
      <c r="BZ2938">
        <v>70</v>
      </c>
      <c r="CA2938">
        <v>10</v>
      </c>
      <c r="CE2938">
        <v>0</v>
      </c>
      <c r="CF2938">
        <v>0</v>
      </c>
      <c r="CG2938">
        <v>0</v>
      </c>
      <c r="CM2938">
        <v>0</v>
      </c>
      <c r="CN2938" t="s">
        <v>3</v>
      </c>
      <c r="CO2938">
        <v>0</v>
      </c>
      <c r="CP2938">
        <f>(P2938+Q2938+S2938)</f>
        <v>0</v>
      </c>
      <c r="CQ2938">
        <f>(AC2938*BC2938*AW2938)</f>
        <v>20488.849999999999</v>
      </c>
      <c r="CR2938">
        <f>((((ET2938)*BB2938-(EU2938)*BS2938)+AE2938*BS2938)*AV2938)</f>
        <v>1123.06</v>
      </c>
      <c r="CS2938">
        <f>(AE2938*BS2938*AV2938)</f>
        <v>471.72</v>
      </c>
      <c r="CT2938">
        <f>(AF2938*BA2938*AV2938)</f>
        <v>2354.9899999999998</v>
      </c>
      <c r="CU2938">
        <f>AG2938</f>
        <v>0</v>
      </c>
      <c r="CV2938">
        <f>(AH2938*AV2938)</f>
        <v>10.3</v>
      </c>
      <c r="CW2938">
        <f t="shared" si="2365"/>
        <v>0</v>
      </c>
      <c r="CX2938">
        <f t="shared" si="2365"/>
        <v>0</v>
      </c>
      <c r="CY2938">
        <f>((S2938*BZ2938)/100)</f>
        <v>0</v>
      </c>
      <c r="CZ2938">
        <f>((S2938*CA2938)/100)</f>
        <v>0</v>
      </c>
      <c r="DC2938" t="s">
        <v>3</v>
      </c>
      <c r="DD2938" t="s">
        <v>3</v>
      </c>
      <c r="DE2938" t="s">
        <v>3</v>
      </c>
      <c r="DF2938" t="s">
        <v>3</v>
      </c>
      <c r="DG2938" t="s">
        <v>3</v>
      </c>
      <c r="DH2938" t="s">
        <v>3</v>
      </c>
      <c r="DI2938" t="s">
        <v>3</v>
      </c>
      <c r="DJ2938" t="s">
        <v>3</v>
      </c>
      <c r="DK2938" t="s">
        <v>3</v>
      </c>
      <c r="DL2938" t="s">
        <v>3</v>
      </c>
      <c r="DM2938" t="s">
        <v>3</v>
      </c>
      <c r="DN2938">
        <v>0</v>
      </c>
      <c r="DO2938">
        <v>0</v>
      </c>
      <c r="DP2938">
        <v>1</v>
      </c>
      <c r="DQ2938">
        <v>1</v>
      </c>
      <c r="DU2938">
        <v>1005</v>
      </c>
      <c r="DV2938" t="s">
        <v>70</v>
      </c>
      <c r="DW2938" t="s">
        <v>70</v>
      </c>
      <c r="DX2938">
        <v>100</v>
      </c>
      <c r="EE2938">
        <v>51482689</v>
      </c>
      <c r="EF2938">
        <v>1</v>
      </c>
      <c r="EG2938" t="s">
        <v>21</v>
      </c>
      <c r="EH2938">
        <v>0</v>
      </c>
      <c r="EI2938" t="s">
        <v>3</v>
      </c>
      <c r="EJ2938">
        <v>4</v>
      </c>
      <c r="EK2938">
        <v>0</v>
      </c>
      <c r="EL2938" t="s">
        <v>22</v>
      </c>
      <c r="EM2938" t="s">
        <v>23</v>
      </c>
      <c r="EO2938" t="s">
        <v>3</v>
      </c>
      <c r="EQ2938">
        <v>0</v>
      </c>
      <c r="ER2938">
        <v>23966.9</v>
      </c>
      <c r="ES2938">
        <v>20488.849999999999</v>
      </c>
      <c r="ET2938">
        <v>1123.06</v>
      </c>
      <c r="EU2938">
        <v>471.72</v>
      </c>
      <c r="EV2938">
        <v>2354.9899999999998</v>
      </c>
      <c r="EW2938">
        <v>10.3</v>
      </c>
      <c r="EX2938">
        <v>0</v>
      </c>
      <c r="EY2938">
        <v>0</v>
      </c>
      <c r="FQ2938">
        <v>0</v>
      </c>
      <c r="FR2938">
        <f>ROUND(IF(AND(BH2938=3,BI2938=3),P2938,0),2)</f>
        <v>0</v>
      </c>
      <c r="FS2938">
        <v>0</v>
      </c>
      <c r="FX2938">
        <v>70</v>
      </c>
      <c r="FY2938">
        <v>10</v>
      </c>
      <c r="GA2938" t="s">
        <v>3</v>
      </c>
      <c r="GD2938">
        <v>0</v>
      </c>
      <c r="GF2938">
        <v>1620255239</v>
      </c>
      <c r="GG2938">
        <v>2</v>
      </c>
      <c r="GH2938">
        <v>1</v>
      </c>
      <c r="GI2938">
        <v>-2</v>
      </c>
      <c r="GJ2938">
        <v>0</v>
      </c>
      <c r="GK2938">
        <f>ROUND(R2938*(R12)/100,2)</f>
        <v>0</v>
      </c>
      <c r="GL2938">
        <f>ROUND(IF(AND(BH2938=3,BI2938=3,FS2938&lt;&gt;0),P2938,0),2)</f>
        <v>0</v>
      </c>
      <c r="GM2938">
        <f>ROUND(O2938+X2938+Y2938+GK2938,2)+GX2938</f>
        <v>0</v>
      </c>
      <c r="GN2938">
        <f>IF(OR(BI2938=0,BI2938=1),ROUND(O2938+X2938+Y2938+GK2938,2),0)</f>
        <v>0</v>
      </c>
      <c r="GO2938">
        <f>IF(BI2938=2,ROUND(O2938+X2938+Y2938+GK2938,2),0)</f>
        <v>0</v>
      </c>
      <c r="GP2938">
        <f>IF(BI2938=4,ROUND(O2938+X2938+Y2938+GK2938,2)+GX2938,0)</f>
        <v>0</v>
      </c>
      <c r="GR2938">
        <v>0</v>
      </c>
      <c r="GS2938">
        <v>3</v>
      </c>
      <c r="GT2938">
        <v>0</v>
      </c>
      <c r="GU2938" t="s">
        <v>3</v>
      </c>
      <c r="GV2938">
        <f>ROUND((GT2938),6)</f>
        <v>0</v>
      </c>
      <c r="GW2938">
        <v>1</v>
      </c>
      <c r="GX2938">
        <f>ROUND(HC2938*I2938,2)</f>
        <v>0</v>
      </c>
      <c r="HA2938">
        <v>0</v>
      </c>
      <c r="HB2938">
        <v>0</v>
      </c>
      <c r="HC2938">
        <f>GV2938*GW2938</f>
        <v>0</v>
      </c>
      <c r="HE2938" t="s">
        <v>3</v>
      </c>
      <c r="HF2938" t="s">
        <v>3</v>
      </c>
      <c r="IK2938">
        <f>ROUND(GM2938*1.2,2)</f>
        <v>0</v>
      </c>
    </row>
    <row r="2939" spans="1:245" x14ac:dyDescent="0.2">
      <c r="A2939">
        <v>18</v>
      </c>
      <c r="B2939">
        <v>1</v>
      </c>
      <c r="C2939">
        <v>1012</v>
      </c>
      <c r="E2939" t="s">
        <v>479</v>
      </c>
      <c r="F2939" t="s">
        <v>64</v>
      </c>
      <c r="G2939" t="s">
        <v>65</v>
      </c>
      <c r="H2939" t="s">
        <v>27</v>
      </c>
      <c r="I2939">
        <f>I2938*J2939</f>
        <v>0</v>
      </c>
      <c r="J2939">
        <v>-7.14</v>
      </c>
      <c r="O2939">
        <f>ROUND(CP2939,2)</f>
        <v>0</v>
      </c>
      <c r="P2939">
        <f>ROUND(CQ2939*I2939,2)</f>
        <v>0</v>
      </c>
      <c r="Q2939">
        <f>ROUND(CR2939*I2939,2)</f>
        <v>0</v>
      </c>
      <c r="R2939">
        <f>ROUND(CS2939*I2939,2)</f>
        <v>0</v>
      </c>
      <c r="S2939">
        <f>ROUND(CT2939*I2939,2)</f>
        <v>0</v>
      </c>
      <c r="T2939">
        <f>ROUND(CU2939*I2939,2)</f>
        <v>0</v>
      </c>
      <c r="U2939">
        <f>CV2939*I2939</f>
        <v>0</v>
      </c>
      <c r="V2939">
        <f>CW2939*I2939</f>
        <v>0</v>
      </c>
      <c r="W2939">
        <f>ROUND(CX2939*I2939,2)</f>
        <v>0</v>
      </c>
      <c r="X2939">
        <f t="shared" si="2362"/>
        <v>0</v>
      </c>
      <c r="Y2939">
        <f t="shared" si="2362"/>
        <v>0</v>
      </c>
      <c r="AA2939">
        <v>52421674</v>
      </c>
      <c r="AB2939">
        <f>ROUND((AC2939+AD2939+AF2939),6)</f>
        <v>2652.04</v>
      </c>
      <c r="AC2939">
        <f>ROUND((ES2939),6)</f>
        <v>2652.04</v>
      </c>
      <c r="AD2939">
        <f>ROUND((((ET2939)-(EU2939))+AE2939),6)</f>
        <v>0</v>
      </c>
      <c r="AE2939">
        <f t="shared" si="2363"/>
        <v>0</v>
      </c>
      <c r="AF2939">
        <f t="shared" si="2363"/>
        <v>0</v>
      </c>
      <c r="AG2939">
        <f>ROUND((AP2939),6)</f>
        <v>0</v>
      </c>
      <c r="AH2939">
        <f t="shared" si="2364"/>
        <v>0</v>
      </c>
      <c r="AI2939">
        <f t="shared" si="2364"/>
        <v>0</v>
      </c>
      <c r="AJ2939">
        <f>(AS2939)</f>
        <v>0</v>
      </c>
      <c r="AK2939">
        <v>2652.04</v>
      </c>
      <c r="AL2939">
        <v>2652.04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70</v>
      </c>
      <c r="AU2939">
        <v>10</v>
      </c>
      <c r="AV2939">
        <v>1</v>
      </c>
      <c r="AW2939">
        <v>1</v>
      </c>
      <c r="AZ2939">
        <v>1</v>
      </c>
      <c r="BA2939">
        <v>1</v>
      </c>
      <c r="BB2939">
        <v>1</v>
      </c>
      <c r="BC2939">
        <v>1</v>
      </c>
      <c r="BD2939" t="s">
        <v>3</v>
      </c>
      <c r="BE2939" t="s">
        <v>3</v>
      </c>
      <c r="BF2939" t="s">
        <v>3</v>
      </c>
      <c r="BG2939" t="s">
        <v>3</v>
      </c>
      <c r="BH2939">
        <v>3</v>
      </c>
      <c r="BI2939">
        <v>4</v>
      </c>
      <c r="BJ2939" t="s">
        <v>66</v>
      </c>
      <c r="BM2939">
        <v>0</v>
      </c>
      <c r="BN2939">
        <v>0</v>
      </c>
      <c r="BO2939" t="s">
        <v>3</v>
      </c>
      <c r="BP2939">
        <v>0</v>
      </c>
      <c r="BQ2939">
        <v>1</v>
      </c>
      <c r="BR2939">
        <v>1</v>
      </c>
      <c r="BS2939">
        <v>1</v>
      </c>
      <c r="BT2939">
        <v>1</v>
      </c>
      <c r="BU2939">
        <v>1</v>
      </c>
      <c r="BV2939">
        <v>1</v>
      </c>
      <c r="BW2939">
        <v>1</v>
      </c>
      <c r="BX2939">
        <v>1</v>
      </c>
      <c r="BY2939" t="s">
        <v>3</v>
      </c>
      <c r="BZ2939">
        <v>70</v>
      </c>
      <c r="CA2939">
        <v>10</v>
      </c>
      <c r="CE2939">
        <v>0</v>
      </c>
      <c r="CF2939">
        <v>0</v>
      </c>
      <c r="CG2939">
        <v>0</v>
      </c>
      <c r="CM2939">
        <v>0</v>
      </c>
      <c r="CN2939" t="s">
        <v>3</v>
      </c>
      <c r="CO2939">
        <v>0</v>
      </c>
      <c r="CP2939">
        <f>(P2939+Q2939+S2939)</f>
        <v>0</v>
      </c>
      <c r="CQ2939">
        <f>(AC2939*BC2939*AW2939)</f>
        <v>2652.04</v>
      </c>
      <c r="CR2939">
        <f>((((ET2939)*BB2939-(EU2939)*BS2939)+AE2939*BS2939)*AV2939)</f>
        <v>0</v>
      </c>
      <c r="CS2939">
        <f>(AE2939*BS2939*AV2939)</f>
        <v>0</v>
      </c>
      <c r="CT2939">
        <f>(AF2939*BA2939*AV2939)</f>
        <v>0</v>
      </c>
      <c r="CU2939">
        <f>AG2939</f>
        <v>0</v>
      </c>
      <c r="CV2939">
        <f>(AH2939*AV2939)</f>
        <v>0</v>
      </c>
      <c r="CW2939">
        <f t="shared" si="2365"/>
        <v>0</v>
      </c>
      <c r="CX2939">
        <f t="shared" si="2365"/>
        <v>0</v>
      </c>
      <c r="CY2939">
        <f>((S2939*BZ2939)/100)</f>
        <v>0</v>
      </c>
      <c r="CZ2939">
        <f>((S2939*CA2939)/100)</f>
        <v>0</v>
      </c>
      <c r="DC2939" t="s">
        <v>3</v>
      </c>
      <c r="DD2939" t="s">
        <v>3</v>
      </c>
      <c r="DE2939" t="s">
        <v>3</v>
      </c>
      <c r="DF2939" t="s">
        <v>3</v>
      </c>
      <c r="DG2939" t="s">
        <v>3</v>
      </c>
      <c r="DH2939" t="s">
        <v>3</v>
      </c>
      <c r="DI2939" t="s">
        <v>3</v>
      </c>
      <c r="DJ2939" t="s">
        <v>3</v>
      </c>
      <c r="DK2939" t="s">
        <v>3</v>
      </c>
      <c r="DL2939" t="s">
        <v>3</v>
      </c>
      <c r="DM2939" t="s">
        <v>3</v>
      </c>
      <c r="DN2939">
        <v>0</v>
      </c>
      <c r="DO2939">
        <v>0</v>
      </c>
      <c r="DP2939">
        <v>1</v>
      </c>
      <c r="DQ2939">
        <v>1</v>
      </c>
      <c r="DU2939">
        <v>1009</v>
      </c>
      <c r="DV2939" t="s">
        <v>27</v>
      </c>
      <c r="DW2939" t="s">
        <v>27</v>
      </c>
      <c r="DX2939">
        <v>1000</v>
      </c>
      <c r="EE2939">
        <v>51482689</v>
      </c>
      <c r="EF2939">
        <v>1</v>
      </c>
      <c r="EG2939" t="s">
        <v>21</v>
      </c>
      <c r="EH2939">
        <v>0</v>
      </c>
      <c r="EI2939" t="s">
        <v>3</v>
      </c>
      <c r="EJ2939">
        <v>4</v>
      </c>
      <c r="EK2939">
        <v>0</v>
      </c>
      <c r="EL2939" t="s">
        <v>22</v>
      </c>
      <c r="EM2939" t="s">
        <v>23</v>
      </c>
      <c r="EO2939" t="s">
        <v>3</v>
      </c>
      <c r="EQ2939">
        <v>32768</v>
      </c>
      <c r="ER2939">
        <v>2652.04</v>
      </c>
      <c r="ES2939">
        <v>2652.04</v>
      </c>
      <c r="ET2939">
        <v>0</v>
      </c>
      <c r="EU2939">
        <v>0</v>
      </c>
      <c r="EV2939">
        <v>0</v>
      </c>
      <c r="EW2939">
        <v>0</v>
      </c>
      <c r="EX2939">
        <v>0</v>
      </c>
      <c r="FQ2939">
        <v>0</v>
      </c>
      <c r="FR2939">
        <f>ROUND(IF(AND(BH2939=3,BI2939=3),P2939,0),2)</f>
        <v>0</v>
      </c>
      <c r="FS2939">
        <v>0</v>
      </c>
      <c r="FX2939">
        <v>70</v>
      </c>
      <c r="FY2939">
        <v>10</v>
      </c>
      <c r="GA2939" t="s">
        <v>3</v>
      </c>
      <c r="GD2939">
        <v>0</v>
      </c>
      <c r="GF2939">
        <v>-740831190</v>
      </c>
      <c r="GG2939">
        <v>2</v>
      </c>
      <c r="GH2939">
        <v>1</v>
      </c>
      <c r="GI2939">
        <v>-2</v>
      </c>
      <c r="GJ2939">
        <v>0</v>
      </c>
      <c r="GK2939">
        <f>ROUND(R2939*(R12)/100,2)</f>
        <v>0</v>
      </c>
      <c r="GL2939">
        <f>ROUND(IF(AND(BH2939=3,BI2939=3,FS2939&lt;&gt;0),P2939,0),2)</f>
        <v>0</v>
      </c>
      <c r="GM2939">
        <f>ROUND(O2939+X2939+Y2939+GK2939,2)+GX2939</f>
        <v>0</v>
      </c>
      <c r="GN2939">
        <f>IF(OR(BI2939=0,BI2939=1),ROUND(O2939+X2939+Y2939+GK2939,2),0)</f>
        <v>0</v>
      </c>
      <c r="GO2939">
        <f>IF(BI2939=2,ROUND(O2939+X2939+Y2939+GK2939,2),0)</f>
        <v>0</v>
      </c>
      <c r="GP2939">
        <f>IF(BI2939=4,ROUND(O2939+X2939+Y2939+GK2939,2)+GX2939,0)</f>
        <v>0</v>
      </c>
      <c r="GR2939">
        <v>0</v>
      </c>
      <c r="GS2939">
        <v>3</v>
      </c>
      <c r="GT2939">
        <v>0</v>
      </c>
      <c r="GU2939" t="s">
        <v>3</v>
      </c>
      <c r="GV2939">
        <f>ROUND((GT2939),6)</f>
        <v>0</v>
      </c>
      <c r="GW2939">
        <v>1</v>
      </c>
      <c r="GX2939">
        <f>ROUND(HC2939*I2939,2)</f>
        <v>0</v>
      </c>
      <c r="HA2939">
        <v>0</v>
      </c>
      <c r="HB2939">
        <v>0</v>
      </c>
      <c r="HC2939">
        <f>GV2939*GW2939</f>
        <v>0</v>
      </c>
      <c r="HE2939" t="s">
        <v>3</v>
      </c>
      <c r="HF2939" t="s">
        <v>3</v>
      </c>
      <c r="IK2939">
        <f>ROUND(GM2939*1.2,2)</f>
        <v>0</v>
      </c>
    </row>
    <row r="2940" spans="1:245" x14ac:dyDescent="0.2">
      <c r="A2940">
        <v>18</v>
      </c>
      <c r="B2940">
        <v>1</v>
      </c>
      <c r="C2940">
        <v>1011</v>
      </c>
      <c r="E2940" t="s">
        <v>480</v>
      </c>
      <c r="F2940" t="s">
        <v>64</v>
      </c>
      <c r="G2940" t="s">
        <v>65</v>
      </c>
      <c r="H2940" t="s">
        <v>27</v>
      </c>
      <c r="I2940">
        <f>I2938*J2940</f>
        <v>0</v>
      </c>
      <c r="J2940">
        <v>11.9</v>
      </c>
      <c r="O2940">
        <f>ROUND(CP2940,2)</f>
        <v>0</v>
      </c>
      <c r="P2940">
        <f>ROUND(CQ2940*I2940,2)</f>
        <v>0</v>
      </c>
      <c r="Q2940">
        <f>ROUND(CR2940*I2940,2)</f>
        <v>0</v>
      </c>
      <c r="R2940">
        <f>ROUND(CS2940*I2940,2)</f>
        <v>0</v>
      </c>
      <c r="S2940">
        <f>ROUND(CT2940*I2940,2)</f>
        <v>0</v>
      </c>
      <c r="T2940">
        <f>ROUND(CU2940*I2940,2)</f>
        <v>0</v>
      </c>
      <c r="U2940">
        <f>CV2940*I2940</f>
        <v>0</v>
      </c>
      <c r="V2940">
        <f>CW2940*I2940</f>
        <v>0</v>
      </c>
      <c r="W2940">
        <f>ROUND(CX2940*I2940,2)</f>
        <v>0</v>
      </c>
      <c r="X2940">
        <f t="shared" si="2362"/>
        <v>0</v>
      </c>
      <c r="Y2940">
        <f t="shared" si="2362"/>
        <v>0</v>
      </c>
      <c r="AA2940">
        <v>52421674</v>
      </c>
      <c r="AB2940">
        <f>ROUND((AC2940+AD2940+AF2940),6)</f>
        <v>2652.04</v>
      </c>
      <c r="AC2940">
        <f>ROUND((ES2940),6)</f>
        <v>2652.04</v>
      </c>
      <c r="AD2940">
        <f>ROUND((((ET2940)-(EU2940))+AE2940),6)</f>
        <v>0</v>
      </c>
      <c r="AE2940">
        <f t="shared" si="2363"/>
        <v>0</v>
      </c>
      <c r="AF2940">
        <f t="shared" si="2363"/>
        <v>0</v>
      </c>
      <c r="AG2940">
        <f>ROUND((AP2940),6)</f>
        <v>0</v>
      </c>
      <c r="AH2940">
        <f t="shared" si="2364"/>
        <v>0</v>
      </c>
      <c r="AI2940">
        <f t="shared" si="2364"/>
        <v>0</v>
      </c>
      <c r="AJ2940">
        <f>(AS2940)</f>
        <v>0</v>
      </c>
      <c r="AK2940">
        <v>2652.04</v>
      </c>
      <c r="AL2940">
        <v>2652.04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70</v>
      </c>
      <c r="AU2940">
        <v>10</v>
      </c>
      <c r="AV2940">
        <v>1</v>
      </c>
      <c r="AW2940">
        <v>1</v>
      </c>
      <c r="AZ2940">
        <v>1</v>
      </c>
      <c r="BA2940">
        <v>1</v>
      </c>
      <c r="BB2940">
        <v>1</v>
      </c>
      <c r="BC2940">
        <v>1</v>
      </c>
      <c r="BD2940" t="s">
        <v>3</v>
      </c>
      <c r="BE2940" t="s">
        <v>3</v>
      </c>
      <c r="BF2940" t="s">
        <v>3</v>
      </c>
      <c r="BG2940" t="s">
        <v>3</v>
      </c>
      <c r="BH2940">
        <v>3</v>
      </c>
      <c r="BI2940">
        <v>4</v>
      </c>
      <c r="BJ2940" t="s">
        <v>66</v>
      </c>
      <c r="BM2940">
        <v>0</v>
      </c>
      <c r="BN2940">
        <v>0</v>
      </c>
      <c r="BO2940" t="s">
        <v>3</v>
      </c>
      <c r="BP2940">
        <v>0</v>
      </c>
      <c r="BQ2940">
        <v>1</v>
      </c>
      <c r="BR2940">
        <v>0</v>
      </c>
      <c r="BS2940">
        <v>1</v>
      </c>
      <c r="BT2940">
        <v>1</v>
      </c>
      <c r="BU2940">
        <v>1</v>
      </c>
      <c r="BV2940">
        <v>1</v>
      </c>
      <c r="BW2940">
        <v>1</v>
      </c>
      <c r="BX2940">
        <v>1</v>
      </c>
      <c r="BY2940" t="s">
        <v>3</v>
      </c>
      <c r="BZ2940">
        <v>70</v>
      </c>
      <c r="CA2940">
        <v>10</v>
      </c>
      <c r="CE2940">
        <v>0</v>
      </c>
      <c r="CF2940">
        <v>0</v>
      </c>
      <c r="CG2940">
        <v>0</v>
      </c>
      <c r="CM2940">
        <v>0</v>
      </c>
      <c r="CN2940" t="s">
        <v>3</v>
      </c>
      <c r="CO2940">
        <v>0</v>
      </c>
      <c r="CP2940">
        <f>(P2940+Q2940+S2940)</f>
        <v>0</v>
      </c>
      <c r="CQ2940">
        <f>(AC2940*BC2940*AW2940)</f>
        <v>2652.04</v>
      </c>
      <c r="CR2940">
        <f>((((ET2940)*BB2940-(EU2940)*BS2940)+AE2940*BS2940)*AV2940)</f>
        <v>0</v>
      </c>
      <c r="CS2940">
        <f>(AE2940*BS2940*AV2940)</f>
        <v>0</v>
      </c>
      <c r="CT2940">
        <f>(AF2940*BA2940*AV2940)</f>
        <v>0</v>
      </c>
      <c r="CU2940">
        <f>AG2940</f>
        <v>0</v>
      </c>
      <c r="CV2940">
        <f>(AH2940*AV2940)</f>
        <v>0</v>
      </c>
      <c r="CW2940">
        <f t="shared" si="2365"/>
        <v>0</v>
      </c>
      <c r="CX2940">
        <f t="shared" si="2365"/>
        <v>0</v>
      </c>
      <c r="CY2940">
        <f>((S2940*BZ2940)/100)</f>
        <v>0</v>
      </c>
      <c r="CZ2940">
        <f>((S2940*CA2940)/100)</f>
        <v>0</v>
      </c>
      <c r="DC2940" t="s">
        <v>3</v>
      </c>
      <c r="DD2940" t="s">
        <v>3</v>
      </c>
      <c r="DE2940" t="s">
        <v>3</v>
      </c>
      <c r="DF2940" t="s">
        <v>3</v>
      </c>
      <c r="DG2940" t="s">
        <v>3</v>
      </c>
      <c r="DH2940" t="s">
        <v>3</v>
      </c>
      <c r="DI2940" t="s">
        <v>3</v>
      </c>
      <c r="DJ2940" t="s">
        <v>3</v>
      </c>
      <c r="DK2940" t="s">
        <v>3</v>
      </c>
      <c r="DL2940" t="s">
        <v>3</v>
      </c>
      <c r="DM2940" t="s">
        <v>3</v>
      </c>
      <c r="DN2940">
        <v>0</v>
      </c>
      <c r="DO2940">
        <v>0</v>
      </c>
      <c r="DP2940">
        <v>1</v>
      </c>
      <c r="DQ2940">
        <v>1</v>
      </c>
      <c r="DU2940">
        <v>1009</v>
      </c>
      <c r="DV2940" t="s">
        <v>27</v>
      </c>
      <c r="DW2940" t="s">
        <v>27</v>
      </c>
      <c r="DX2940">
        <v>1000</v>
      </c>
      <c r="EE2940">
        <v>51482689</v>
      </c>
      <c r="EF2940">
        <v>1</v>
      </c>
      <c r="EG2940" t="s">
        <v>21</v>
      </c>
      <c r="EH2940">
        <v>0</v>
      </c>
      <c r="EI2940" t="s">
        <v>3</v>
      </c>
      <c r="EJ2940">
        <v>4</v>
      </c>
      <c r="EK2940">
        <v>0</v>
      </c>
      <c r="EL2940" t="s">
        <v>22</v>
      </c>
      <c r="EM2940" t="s">
        <v>23</v>
      </c>
      <c r="EO2940" t="s">
        <v>3</v>
      </c>
      <c r="EQ2940">
        <v>0</v>
      </c>
      <c r="ER2940">
        <v>2652.04</v>
      </c>
      <c r="ES2940">
        <v>2652.04</v>
      </c>
      <c r="ET2940">
        <v>0</v>
      </c>
      <c r="EU2940">
        <v>0</v>
      </c>
      <c r="EV2940">
        <v>0</v>
      </c>
      <c r="EW2940">
        <v>0</v>
      </c>
      <c r="EX2940">
        <v>0</v>
      </c>
      <c r="FQ2940">
        <v>0</v>
      </c>
      <c r="FR2940">
        <f>ROUND(IF(AND(BH2940=3,BI2940=3),P2940,0),2)</f>
        <v>0</v>
      </c>
      <c r="FS2940">
        <v>0</v>
      </c>
      <c r="FX2940">
        <v>70</v>
      </c>
      <c r="FY2940">
        <v>10</v>
      </c>
      <c r="GA2940" t="s">
        <v>3</v>
      </c>
      <c r="GD2940">
        <v>0</v>
      </c>
      <c r="GF2940">
        <v>-740831190</v>
      </c>
      <c r="GG2940">
        <v>2</v>
      </c>
      <c r="GH2940">
        <v>1</v>
      </c>
      <c r="GI2940">
        <v>-2</v>
      </c>
      <c r="GJ2940">
        <v>0</v>
      </c>
      <c r="GK2940">
        <f>ROUND(R2940*(R12)/100,2)</f>
        <v>0</v>
      </c>
      <c r="GL2940">
        <f>ROUND(IF(AND(BH2940=3,BI2940=3,FS2940&lt;&gt;0),P2940,0),2)</f>
        <v>0</v>
      </c>
      <c r="GM2940">
        <f>ROUND(O2940+X2940+Y2940+GK2940,2)+GX2940</f>
        <v>0</v>
      </c>
      <c r="GN2940">
        <f>IF(OR(BI2940=0,BI2940=1),ROUND(O2940+X2940+Y2940+GK2940,2),0)</f>
        <v>0</v>
      </c>
      <c r="GO2940">
        <f>IF(BI2940=2,ROUND(O2940+X2940+Y2940+GK2940,2),0)</f>
        <v>0</v>
      </c>
      <c r="GP2940">
        <f>IF(BI2940=4,ROUND(O2940+X2940+Y2940+GK2940,2)+GX2940,0)</f>
        <v>0</v>
      </c>
      <c r="GR2940">
        <v>0</v>
      </c>
      <c r="GS2940">
        <v>3</v>
      </c>
      <c r="GT2940">
        <v>0</v>
      </c>
      <c r="GU2940" t="s">
        <v>3</v>
      </c>
      <c r="GV2940">
        <f>ROUND((GT2940),6)</f>
        <v>0</v>
      </c>
      <c r="GW2940">
        <v>1</v>
      </c>
      <c r="GX2940">
        <f>ROUND(HC2940*I2940,2)</f>
        <v>0</v>
      </c>
      <c r="HA2940">
        <v>0</v>
      </c>
      <c r="HB2940">
        <v>0</v>
      </c>
      <c r="HC2940">
        <f>GV2940*GW2940</f>
        <v>0</v>
      </c>
      <c r="HE2940" t="s">
        <v>3</v>
      </c>
      <c r="HF2940" t="s">
        <v>3</v>
      </c>
      <c r="IK2940">
        <f>ROUND(GM2940*1.2,2)</f>
        <v>0</v>
      </c>
    </row>
    <row r="2942" spans="1:245" x14ac:dyDescent="0.2">
      <c r="A2942" s="2">
        <v>51</v>
      </c>
      <c r="B2942" s="2">
        <f>B2933</f>
        <v>1</v>
      </c>
      <c r="C2942" s="2">
        <f>A2933</f>
        <v>5</v>
      </c>
      <c r="D2942" s="2">
        <f>ROW(A2933)</f>
        <v>2933</v>
      </c>
      <c r="E2942" s="2"/>
      <c r="F2942" s="2" t="str">
        <f>IF(F2933&lt;&gt;"",F2933,"")</f>
        <v>Новый подраздел</v>
      </c>
      <c r="G2942" s="2" t="str">
        <f>IF(G2933&lt;&gt;"",G2933,"")</f>
        <v>Устройство абп за счёт парковки</v>
      </c>
      <c r="H2942" s="2">
        <v>0</v>
      </c>
      <c r="I2942" s="2"/>
      <c r="J2942" s="2"/>
      <c r="K2942" s="2"/>
      <c r="L2942" s="2"/>
      <c r="M2942" s="2"/>
      <c r="N2942" s="2"/>
      <c r="O2942" s="2">
        <f t="shared" ref="O2942:T2942" si="2366">ROUND(AB2942,2)</f>
        <v>0</v>
      </c>
      <c r="P2942" s="2">
        <f t="shared" si="2366"/>
        <v>0</v>
      </c>
      <c r="Q2942" s="2">
        <f t="shared" si="2366"/>
        <v>0</v>
      </c>
      <c r="R2942" s="2">
        <f t="shared" si="2366"/>
        <v>0</v>
      </c>
      <c r="S2942" s="2">
        <f t="shared" si="2366"/>
        <v>0</v>
      </c>
      <c r="T2942" s="2">
        <f t="shared" si="2366"/>
        <v>0</v>
      </c>
      <c r="U2942" s="2">
        <f>AH2942</f>
        <v>0</v>
      </c>
      <c r="V2942" s="2">
        <f>AI2942</f>
        <v>0</v>
      </c>
      <c r="W2942" s="2">
        <f>ROUND(AJ2942,2)</f>
        <v>0</v>
      </c>
      <c r="X2942" s="2">
        <f>ROUND(AK2942,2)</f>
        <v>0</v>
      </c>
      <c r="Y2942" s="2">
        <f>ROUND(AL2942,2)</f>
        <v>0</v>
      </c>
      <c r="Z2942" s="2"/>
      <c r="AA2942" s="2"/>
      <c r="AB2942" s="2">
        <f>ROUND(SUMIF(AA2937:AA2940,"=52421674",O2937:O2940),2)</f>
        <v>0</v>
      </c>
      <c r="AC2942" s="2">
        <f>ROUND(SUMIF(AA2937:AA2940,"=52421674",P2937:P2940),2)</f>
        <v>0</v>
      </c>
      <c r="AD2942" s="2">
        <f>ROUND(SUMIF(AA2937:AA2940,"=52421674",Q2937:Q2940),2)</f>
        <v>0</v>
      </c>
      <c r="AE2942" s="2">
        <f>ROUND(SUMIF(AA2937:AA2940,"=52421674",R2937:R2940),2)</f>
        <v>0</v>
      </c>
      <c r="AF2942" s="2">
        <f>ROUND(SUMIF(AA2937:AA2940,"=52421674",S2937:S2940),2)</f>
        <v>0</v>
      </c>
      <c r="AG2942" s="2">
        <f>ROUND(SUMIF(AA2937:AA2940,"=52421674",T2937:T2940),2)</f>
        <v>0</v>
      </c>
      <c r="AH2942" s="2">
        <f>SUMIF(AA2937:AA2940,"=52421674",U2937:U2940)</f>
        <v>0</v>
      </c>
      <c r="AI2942" s="2">
        <f>SUMIF(AA2937:AA2940,"=52421674",V2937:V2940)</f>
        <v>0</v>
      </c>
      <c r="AJ2942" s="2">
        <f>ROUND(SUMIF(AA2937:AA2940,"=52421674",W2937:W2940),2)</f>
        <v>0</v>
      </c>
      <c r="AK2942" s="2">
        <f>ROUND(SUMIF(AA2937:AA2940,"=52421674",X2937:X2940),2)</f>
        <v>0</v>
      </c>
      <c r="AL2942" s="2">
        <f>ROUND(SUMIF(AA2937:AA2940,"=52421674",Y2937:Y2940),2)</f>
        <v>0</v>
      </c>
      <c r="AM2942" s="2"/>
      <c r="AN2942" s="2"/>
      <c r="AO2942" s="2">
        <f t="shared" ref="AO2942:BD2942" si="2367">ROUND(BX2942,2)</f>
        <v>0</v>
      </c>
      <c r="AP2942" s="2">
        <f t="shared" si="2367"/>
        <v>0</v>
      </c>
      <c r="AQ2942" s="2">
        <f t="shared" si="2367"/>
        <v>0</v>
      </c>
      <c r="AR2942" s="2">
        <f t="shared" si="2367"/>
        <v>0</v>
      </c>
      <c r="AS2942" s="2">
        <f t="shared" si="2367"/>
        <v>0</v>
      </c>
      <c r="AT2942" s="2">
        <f t="shared" si="2367"/>
        <v>0</v>
      </c>
      <c r="AU2942" s="2">
        <f t="shared" si="2367"/>
        <v>0</v>
      </c>
      <c r="AV2942" s="2">
        <f t="shared" si="2367"/>
        <v>0</v>
      </c>
      <c r="AW2942" s="2">
        <f t="shared" si="2367"/>
        <v>0</v>
      </c>
      <c r="AX2942" s="2">
        <f t="shared" si="2367"/>
        <v>0</v>
      </c>
      <c r="AY2942" s="2">
        <f t="shared" si="2367"/>
        <v>0</v>
      </c>
      <c r="AZ2942" s="2">
        <f t="shared" si="2367"/>
        <v>0</v>
      </c>
      <c r="BA2942" s="2">
        <f t="shared" si="2367"/>
        <v>0</v>
      </c>
      <c r="BB2942" s="2">
        <f t="shared" si="2367"/>
        <v>0</v>
      </c>
      <c r="BC2942" s="2">
        <f t="shared" si="2367"/>
        <v>0</v>
      </c>
      <c r="BD2942" s="2">
        <f t="shared" si="2367"/>
        <v>0</v>
      </c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>
        <f>ROUND(SUMIF(AA2937:AA2940,"=52421674",FQ2937:FQ2940),2)</f>
        <v>0</v>
      </c>
      <c r="BY2942" s="2">
        <f>ROUND(SUMIF(AA2937:AA2940,"=52421674",FR2937:FR2940),2)</f>
        <v>0</v>
      </c>
      <c r="BZ2942" s="2">
        <f>ROUND(SUMIF(AA2937:AA2940,"=52421674",GL2937:GL2940),2)</f>
        <v>0</v>
      </c>
      <c r="CA2942" s="2">
        <f>ROUND(SUMIF(AA2937:AA2940,"=52421674",GM2937:GM2940),2)</f>
        <v>0</v>
      </c>
      <c r="CB2942" s="2">
        <f>ROUND(SUMIF(AA2937:AA2940,"=52421674",GN2937:GN2940),2)</f>
        <v>0</v>
      </c>
      <c r="CC2942" s="2">
        <f>ROUND(SUMIF(AA2937:AA2940,"=52421674",GO2937:GO2940),2)</f>
        <v>0</v>
      </c>
      <c r="CD2942" s="2">
        <f>ROUND(SUMIF(AA2937:AA2940,"=52421674",GP2937:GP2940),2)</f>
        <v>0</v>
      </c>
      <c r="CE2942" s="2">
        <f>AC2942-BX2942</f>
        <v>0</v>
      </c>
      <c r="CF2942" s="2">
        <f>AC2942-BY2942</f>
        <v>0</v>
      </c>
      <c r="CG2942" s="2">
        <f>BX2942-BZ2942</f>
        <v>0</v>
      </c>
      <c r="CH2942" s="2">
        <f>AC2942-BX2942-BY2942+BZ2942</f>
        <v>0</v>
      </c>
      <c r="CI2942" s="2">
        <f>BY2942-BZ2942</f>
        <v>0</v>
      </c>
      <c r="CJ2942" s="2">
        <f>ROUND(SUMIF(AA2937:AA2940,"=52421674",GX2937:GX2940),2)</f>
        <v>0</v>
      </c>
      <c r="CK2942" s="2">
        <f>ROUND(SUMIF(AA2937:AA2940,"=52421674",GY2937:GY2940),2)</f>
        <v>0</v>
      </c>
      <c r="CL2942" s="2">
        <f>ROUND(SUMIF(AA2937:AA2940,"=52421674",GZ2937:GZ2940),2)</f>
        <v>0</v>
      </c>
      <c r="CM2942" s="2">
        <f>ROUND(SUMIF(AA2937:AA2940,"=52421674",HD2937:HD2940),2)</f>
        <v>0</v>
      </c>
      <c r="CN2942" s="2"/>
      <c r="CO2942" s="2"/>
      <c r="CP2942" s="2"/>
      <c r="CQ2942" s="2"/>
      <c r="CR2942" s="2"/>
      <c r="CS2942" s="2"/>
      <c r="CT2942" s="2"/>
      <c r="CU2942" s="2"/>
      <c r="CV2942" s="2"/>
      <c r="CW2942" s="2"/>
      <c r="CX2942" s="2"/>
      <c r="CY2942" s="2"/>
      <c r="CZ2942" s="2"/>
      <c r="DA2942" s="2"/>
      <c r="DB2942" s="2"/>
      <c r="DC2942" s="2"/>
      <c r="DD2942" s="2"/>
      <c r="DE2942" s="2"/>
      <c r="DF2942" s="2"/>
      <c r="DG2942" s="3"/>
      <c r="DH2942" s="3"/>
      <c r="DI2942" s="3"/>
      <c r="DJ2942" s="3"/>
      <c r="DK2942" s="3"/>
      <c r="DL2942" s="3"/>
      <c r="DM2942" s="3"/>
      <c r="DN2942" s="3"/>
      <c r="DO2942" s="3"/>
      <c r="DP2942" s="3"/>
      <c r="DQ2942" s="3"/>
      <c r="DR2942" s="3"/>
      <c r="DS2942" s="3"/>
      <c r="DT2942" s="3"/>
      <c r="DU2942" s="3"/>
      <c r="DV2942" s="3"/>
      <c r="DW2942" s="3"/>
      <c r="DX2942" s="3"/>
      <c r="DY2942" s="3"/>
      <c r="DZ2942" s="3"/>
      <c r="EA2942" s="3"/>
      <c r="EB2942" s="3"/>
      <c r="EC2942" s="3"/>
      <c r="ED2942" s="3"/>
      <c r="EE2942" s="3"/>
      <c r="EF2942" s="3"/>
      <c r="EG2942" s="3"/>
      <c r="EH2942" s="3"/>
      <c r="EI2942" s="3"/>
      <c r="EJ2942" s="3"/>
      <c r="EK2942" s="3"/>
      <c r="EL2942" s="3"/>
      <c r="EM2942" s="3"/>
      <c r="EN2942" s="3"/>
      <c r="EO2942" s="3"/>
      <c r="EP2942" s="3"/>
      <c r="EQ2942" s="3"/>
      <c r="ER2942" s="3"/>
      <c r="ES2942" s="3"/>
      <c r="ET2942" s="3"/>
      <c r="EU2942" s="3"/>
      <c r="EV2942" s="3"/>
      <c r="EW2942" s="3"/>
      <c r="EX2942" s="3"/>
      <c r="EY2942" s="3"/>
      <c r="EZ2942" s="3"/>
      <c r="FA2942" s="3"/>
      <c r="FB2942" s="3"/>
      <c r="FC2942" s="3"/>
      <c r="FD2942" s="3"/>
      <c r="FE2942" s="3"/>
      <c r="FF2942" s="3"/>
      <c r="FG2942" s="3"/>
      <c r="FH2942" s="3"/>
      <c r="FI2942" s="3"/>
      <c r="FJ2942" s="3"/>
      <c r="FK2942" s="3"/>
      <c r="FL2942" s="3"/>
      <c r="FM2942" s="3"/>
      <c r="FN2942" s="3"/>
      <c r="FO2942" s="3"/>
      <c r="FP2942" s="3"/>
      <c r="FQ2942" s="3"/>
      <c r="FR2942" s="3"/>
      <c r="FS2942" s="3"/>
      <c r="FT2942" s="3"/>
      <c r="FU2942" s="3"/>
      <c r="FV2942" s="3"/>
      <c r="FW2942" s="3"/>
      <c r="FX2942" s="3"/>
      <c r="FY2942" s="3"/>
      <c r="FZ2942" s="3"/>
      <c r="GA2942" s="3"/>
      <c r="GB2942" s="3"/>
      <c r="GC2942" s="3"/>
      <c r="GD2942" s="3"/>
      <c r="GE2942" s="3"/>
      <c r="GF2942" s="3"/>
      <c r="GG2942" s="3"/>
      <c r="GH2942" s="3"/>
      <c r="GI2942" s="3"/>
      <c r="GJ2942" s="3"/>
      <c r="GK2942" s="3"/>
      <c r="GL2942" s="3"/>
      <c r="GM2942" s="3"/>
      <c r="GN2942" s="3"/>
      <c r="GO2942" s="3"/>
      <c r="GP2942" s="3"/>
      <c r="GQ2942" s="3"/>
      <c r="GR2942" s="3"/>
      <c r="GS2942" s="3"/>
      <c r="GT2942" s="3"/>
      <c r="GU2942" s="3"/>
      <c r="GV2942" s="3"/>
      <c r="GW2942" s="3"/>
      <c r="GX2942" s="3">
        <v>0</v>
      </c>
    </row>
    <row r="2944" spans="1:245" x14ac:dyDescent="0.2">
      <c r="A2944" s="4">
        <v>50</v>
      </c>
      <c r="B2944" s="4">
        <v>0</v>
      </c>
      <c r="C2944" s="4">
        <v>0</v>
      </c>
      <c r="D2944" s="4">
        <v>1</v>
      </c>
      <c r="E2944" s="4">
        <v>201</v>
      </c>
      <c r="F2944" s="4">
        <f>ROUND(Source!O2942,O2944)</f>
        <v>0</v>
      </c>
      <c r="G2944" s="4" t="s">
        <v>74</v>
      </c>
      <c r="H2944" s="4" t="s">
        <v>75</v>
      </c>
      <c r="I2944" s="4"/>
      <c r="J2944" s="4"/>
      <c r="K2944" s="4">
        <v>201</v>
      </c>
      <c r="L2944" s="4">
        <v>1</v>
      </c>
      <c r="M2944" s="4">
        <v>3</v>
      </c>
      <c r="N2944" s="4" t="s">
        <v>3</v>
      </c>
      <c r="O2944" s="4">
        <v>2</v>
      </c>
      <c r="P2944" s="4"/>
      <c r="Q2944" s="4"/>
      <c r="R2944" s="4"/>
      <c r="S2944" s="4"/>
      <c r="T2944" s="4"/>
      <c r="U2944" s="4"/>
      <c r="V2944" s="4"/>
      <c r="W2944" s="4"/>
    </row>
    <row r="2945" spans="1:23" x14ac:dyDescent="0.2">
      <c r="A2945" s="4">
        <v>50</v>
      </c>
      <c r="B2945" s="4">
        <v>0</v>
      </c>
      <c r="C2945" s="4">
        <v>0</v>
      </c>
      <c r="D2945" s="4">
        <v>1</v>
      </c>
      <c r="E2945" s="4">
        <v>202</v>
      </c>
      <c r="F2945" s="4">
        <f>ROUND(Source!P2942,O2945)</f>
        <v>0</v>
      </c>
      <c r="G2945" s="4" t="s">
        <v>76</v>
      </c>
      <c r="H2945" s="4" t="s">
        <v>77</v>
      </c>
      <c r="I2945" s="4"/>
      <c r="J2945" s="4"/>
      <c r="K2945" s="4">
        <v>202</v>
      </c>
      <c r="L2945" s="4">
        <v>2</v>
      </c>
      <c r="M2945" s="4">
        <v>3</v>
      </c>
      <c r="N2945" s="4" t="s">
        <v>3</v>
      </c>
      <c r="O2945" s="4">
        <v>2</v>
      </c>
      <c r="P2945" s="4"/>
      <c r="Q2945" s="4"/>
      <c r="R2945" s="4"/>
      <c r="S2945" s="4"/>
      <c r="T2945" s="4"/>
      <c r="U2945" s="4"/>
      <c r="V2945" s="4"/>
      <c r="W2945" s="4"/>
    </row>
    <row r="2946" spans="1:23" x14ac:dyDescent="0.2">
      <c r="A2946" s="4">
        <v>50</v>
      </c>
      <c r="B2946" s="4">
        <v>0</v>
      </c>
      <c r="C2946" s="4">
        <v>0</v>
      </c>
      <c r="D2946" s="4">
        <v>1</v>
      </c>
      <c r="E2946" s="4">
        <v>222</v>
      </c>
      <c r="F2946" s="4">
        <f>ROUND(Source!AO2942,O2946)</f>
        <v>0</v>
      </c>
      <c r="G2946" s="4" t="s">
        <v>78</v>
      </c>
      <c r="H2946" s="4" t="s">
        <v>79</v>
      </c>
      <c r="I2946" s="4"/>
      <c r="J2946" s="4"/>
      <c r="K2946" s="4">
        <v>222</v>
      </c>
      <c r="L2946" s="4">
        <v>3</v>
      </c>
      <c r="M2946" s="4">
        <v>3</v>
      </c>
      <c r="N2946" s="4" t="s">
        <v>3</v>
      </c>
      <c r="O2946" s="4">
        <v>2</v>
      </c>
      <c r="P2946" s="4"/>
      <c r="Q2946" s="4"/>
      <c r="R2946" s="4"/>
      <c r="S2946" s="4"/>
      <c r="T2946" s="4"/>
      <c r="U2946" s="4"/>
      <c r="V2946" s="4"/>
      <c r="W2946" s="4"/>
    </row>
    <row r="2947" spans="1:23" x14ac:dyDescent="0.2">
      <c r="A2947" s="4">
        <v>50</v>
      </c>
      <c r="B2947" s="4">
        <v>0</v>
      </c>
      <c r="C2947" s="4">
        <v>0</v>
      </c>
      <c r="D2947" s="4">
        <v>1</v>
      </c>
      <c r="E2947" s="4">
        <v>225</v>
      </c>
      <c r="F2947" s="4">
        <f>ROUND(Source!AV2942,O2947)</f>
        <v>0</v>
      </c>
      <c r="G2947" s="4" t="s">
        <v>80</v>
      </c>
      <c r="H2947" s="4" t="s">
        <v>81</v>
      </c>
      <c r="I2947" s="4"/>
      <c r="J2947" s="4"/>
      <c r="K2947" s="4">
        <v>225</v>
      </c>
      <c r="L2947" s="4">
        <v>4</v>
      </c>
      <c r="M2947" s="4">
        <v>3</v>
      </c>
      <c r="N2947" s="4" t="s">
        <v>3</v>
      </c>
      <c r="O2947" s="4">
        <v>2</v>
      </c>
      <c r="P2947" s="4"/>
      <c r="Q2947" s="4"/>
      <c r="R2947" s="4"/>
      <c r="S2947" s="4"/>
      <c r="T2947" s="4"/>
      <c r="U2947" s="4"/>
      <c r="V2947" s="4"/>
      <c r="W2947" s="4"/>
    </row>
    <row r="2948" spans="1:23" x14ac:dyDescent="0.2">
      <c r="A2948" s="4">
        <v>50</v>
      </c>
      <c r="B2948" s="4">
        <v>0</v>
      </c>
      <c r="C2948" s="4">
        <v>0</v>
      </c>
      <c r="D2948" s="4">
        <v>1</v>
      </c>
      <c r="E2948" s="4">
        <v>226</v>
      </c>
      <c r="F2948" s="4">
        <f>ROUND(Source!AW2942,O2948)</f>
        <v>0</v>
      </c>
      <c r="G2948" s="4" t="s">
        <v>82</v>
      </c>
      <c r="H2948" s="4" t="s">
        <v>83</v>
      </c>
      <c r="I2948" s="4"/>
      <c r="J2948" s="4"/>
      <c r="K2948" s="4">
        <v>226</v>
      </c>
      <c r="L2948" s="4">
        <v>5</v>
      </c>
      <c r="M2948" s="4">
        <v>3</v>
      </c>
      <c r="N2948" s="4" t="s">
        <v>3</v>
      </c>
      <c r="O2948" s="4">
        <v>2</v>
      </c>
      <c r="P2948" s="4"/>
      <c r="Q2948" s="4"/>
      <c r="R2948" s="4"/>
      <c r="S2948" s="4"/>
      <c r="T2948" s="4"/>
      <c r="U2948" s="4"/>
      <c r="V2948" s="4"/>
      <c r="W2948" s="4"/>
    </row>
    <row r="2949" spans="1:23" x14ac:dyDescent="0.2">
      <c r="A2949" s="4">
        <v>50</v>
      </c>
      <c r="B2949" s="4">
        <v>0</v>
      </c>
      <c r="C2949" s="4">
        <v>0</v>
      </c>
      <c r="D2949" s="4">
        <v>1</v>
      </c>
      <c r="E2949" s="4">
        <v>227</v>
      </c>
      <c r="F2949" s="4">
        <f>ROUND(Source!AX2942,O2949)</f>
        <v>0</v>
      </c>
      <c r="G2949" s="4" t="s">
        <v>84</v>
      </c>
      <c r="H2949" s="4" t="s">
        <v>85</v>
      </c>
      <c r="I2949" s="4"/>
      <c r="J2949" s="4"/>
      <c r="K2949" s="4">
        <v>227</v>
      </c>
      <c r="L2949" s="4">
        <v>6</v>
      </c>
      <c r="M2949" s="4">
        <v>3</v>
      </c>
      <c r="N2949" s="4" t="s">
        <v>3</v>
      </c>
      <c r="O2949" s="4">
        <v>2</v>
      </c>
      <c r="P2949" s="4"/>
      <c r="Q2949" s="4"/>
      <c r="R2949" s="4"/>
      <c r="S2949" s="4"/>
      <c r="T2949" s="4"/>
      <c r="U2949" s="4"/>
      <c r="V2949" s="4"/>
      <c r="W2949" s="4"/>
    </row>
    <row r="2950" spans="1:23" x14ac:dyDescent="0.2">
      <c r="A2950" s="4">
        <v>50</v>
      </c>
      <c r="B2950" s="4">
        <v>0</v>
      </c>
      <c r="C2950" s="4">
        <v>0</v>
      </c>
      <c r="D2950" s="4">
        <v>1</v>
      </c>
      <c r="E2950" s="4">
        <v>228</v>
      </c>
      <c r="F2950" s="4">
        <f>ROUND(Source!AY2942,O2950)</f>
        <v>0</v>
      </c>
      <c r="G2950" s="4" t="s">
        <v>86</v>
      </c>
      <c r="H2950" s="4" t="s">
        <v>87</v>
      </c>
      <c r="I2950" s="4"/>
      <c r="J2950" s="4"/>
      <c r="K2950" s="4">
        <v>228</v>
      </c>
      <c r="L2950" s="4">
        <v>7</v>
      </c>
      <c r="M2950" s="4">
        <v>3</v>
      </c>
      <c r="N2950" s="4" t="s">
        <v>3</v>
      </c>
      <c r="O2950" s="4">
        <v>2</v>
      </c>
      <c r="P2950" s="4"/>
      <c r="Q2950" s="4"/>
      <c r="R2950" s="4"/>
      <c r="S2950" s="4"/>
      <c r="T2950" s="4"/>
      <c r="U2950" s="4"/>
      <c r="V2950" s="4"/>
      <c r="W2950" s="4"/>
    </row>
    <row r="2951" spans="1:23" x14ac:dyDescent="0.2">
      <c r="A2951" s="4">
        <v>50</v>
      </c>
      <c r="B2951" s="4">
        <v>0</v>
      </c>
      <c r="C2951" s="4">
        <v>0</v>
      </c>
      <c r="D2951" s="4">
        <v>1</v>
      </c>
      <c r="E2951" s="4">
        <v>216</v>
      </c>
      <c r="F2951" s="4">
        <f>ROUND(Source!AP2942,O2951)</f>
        <v>0</v>
      </c>
      <c r="G2951" s="4" t="s">
        <v>88</v>
      </c>
      <c r="H2951" s="4" t="s">
        <v>89</v>
      </c>
      <c r="I2951" s="4"/>
      <c r="J2951" s="4"/>
      <c r="K2951" s="4">
        <v>216</v>
      </c>
      <c r="L2951" s="4">
        <v>8</v>
      </c>
      <c r="M2951" s="4">
        <v>3</v>
      </c>
      <c r="N2951" s="4" t="s">
        <v>3</v>
      </c>
      <c r="O2951" s="4">
        <v>2</v>
      </c>
      <c r="P2951" s="4"/>
      <c r="Q2951" s="4"/>
      <c r="R2951" s="4"/>
      <c r="S2951" s="4"/>
      <c r="T2951" s="4"/>
      <c r="U2951" s="4"/>
      <c r="V2951" s="4"/>
      <c r="W2951" s="4"/>
    </row>
    <row r="2952" spans="1:23" x14ac:dyDescent="0.2">
      <c r="A2952" s="4">
        <v>50</v>
      </c>
      <c r="B2952" s="4">
        <v>0</v>
      </c>
      <c r="C2952" s="4">
        <v>0</v>
      </c>
      <c r="D2952" s="4">
        <v>1</v>
      </c>
      <c r="E2952" s="4">
        <v>223</v>
      </c>
      <c r="F2952" s="4">
        <f>ROUND(Source!AQ2942,O2952)</f>
        <v>0</v>
      </c>
      <c r="G2952" s="4" t="s">
        <v>90</v>
      </c>
      <c r="H2952" s="4" t="s">
        <v>91</v>
      </c>
      <c r="I2952" s="4"/>
      <c r="J2952" s="4"/>
      <c r="K2952" s="4">
        <v>223</v>
      </c>
      <c r="L2952" s="4">
        <v>9</v>
      </c>
      <c r="M2952" s="4">
        <v>3</v>
      </c>
      <c r="N2952" s="4" t="s">
        <v>3</v>
      </c>
      <c r="O2952" s="4">
        <v>2</v>
      </c>
      <c r="P2952" s="4"/>
      <c r="Q2952" s="4"/>
      <c r="R2952" s="4"/>
      <c r="S2952" s="4"/>
      <c r="T2952" s="4"/>
      <c r="U2952" s="4"/>
      <c r="V2952" s="4"/>
      <c r="W2952" s="4"/>
    </row>
    <row r="2953" spans="1:23" x14ac:dyDescent="0.2">
      <c r="A2953" s="4">
        <v>50</v>
      </c>
      <c r="B2953" s="4">
        <v>0</v>
      </c>
      <c r="C2953" s="4">
        <v>0</v>
      </c>
      <c r="D2953" s="4">
        <v>1</v>
      </c>
      <c r="E2953" s="4">
        <v>229</v>
      </c>
      <c r="F2953" s="4">
        <f>ROUND(Source!AZ2942,O2953)</f>
        <v>0</v>
      </c>
      <c r="G2953" s="4" t="s">
        <v>92</v>
      </c>
      <c r="H2953" s="4" t="s">
        <v>93</v>
      </c>
      <c r="I2953" s="4"/>
      <c r="J2953" s="4"/>
      <c r="K2953" s="4">
        <v>229</v>
      </c>
      <c r="L2953" s="4">
        <v>10</v>
      </c>
      <c r="M2953" s="4">
        <v>3</v>
      </c>
      <c r="N2953" s="4" t="s">
        <v>3</v>
      </c>
      <c r="O2953" s="4">
        <v>2</v>
      </c>
      <c r="P2953" s="4"/>
      <c r="Q2953" s="4"/>
      <c r="R2953" s="4"/>
      <c r="S2953" s="4"/>
      <c r="T2953" s="4"/>
      <c r="U2953" s="4"/>
      <c r="V2953" s="4"/>
      <c r="W2953" s="4"/>
    </row>
    <row r="2954" spans="1:23" x14ac:dyDescent="0.2">
      <c r="A2954" s="4">
        <v>50</v>
      </c>
      <c r="B2954" s="4">
        <v>0</v>
      </c>
      <c r="C2954" s="4">
        <v>0</v>
      </c>
      <c r="D2954" s="4">
        <v>1</v>
      </c>
      <c r="E2954" s="4">
        <v>203</v>
      </c>
      <c r="F2954" s="4">
        <f>ROUND(Source!Q2942,O2954)</f>
        <v>0</v>
      </c>
      <c r="G2954" s="4" t="s">
        <v>94</v>
      </c>
      <c r="H2954" s="4" t="s">
        <v>95</v>
      </c>
      <c r="I2954" s="4"/>
      <c r="J2954" s="4"/>
      <c r="K2954" s="4">
        <v>203</v>
      </c>
      <c r="L2954" s="4">
        <v>11</v>
      </c>
      <c r="M2954" s="4">
        <v>3</v>
      </c>
      <c r="N2954" s="4" t="s">
        <v>3</v>
      </c>
      <c r="O2954" s="4">
        <v>2</v>
      </c>
      <c r="P2954" s="4"/>
      <c r="Q2954" s="4"/>
      <c r="R2954" s="4"/>
      <c r="S2954" s="4"/>
      <c r="T2954" s="4"/>
      <c r="U2954" s="4"/>
      <c r="V2954" s="4"/>
      <c r="W2954" s="4"/>
    </row>
    <row r="2955" spans="1:23" x14ac:dyDescent="0.2">
      <c r="A2955" s="4">
        <v>50</v>
      </c>
      <c r="B2955" s="4">
        <v>0</v>
      </c>
      <c r="C2955" s="4">
        <v>0</v>
      </c>
      <c r="D2955" s="4">
        <v>1</v>
      </c>
      <c r="E2955" s="4">
        <v>231</v>
      </c>
      <c r="F2955" s="4">
        <f>ROUND(Source!BB2942,O2955)</f>
        <v>0</v>
      </c>
      <c r="G2955" s="4" t="s">
        <v>96</v>
      </c>
      <c r="H2955" s="4" t="s">
        <v>97</v>
      </c>
      <c r="I2955" s="4"/>
      <c r="J2955" s="4"/>
      <c r="K2955" s="4">
        <v>231</v>
      </c>
      <c r="L2955" s="4">
        <v>12</v>
      </c>
      <c r="M2955" s="4">
        <v>3</v>
      </c>
      <c r="N2955" s="4" t="s">
        <v>3</v>
      </c>
      <c r="O2955" s="4">
        <v>2</v>
      </c>
      <c r="P2955" s="4"/>
      <c r="Q2955" s="4"/>
      <c r="R2955" s="4"/>
      <c r="S2955" s="4"/>
      <c r="T2955" s="4"/>
      <c r="U2955" s="4"/>
      <c r="V2955" s="4"/>
      <c r="W2955" s="4"/>
    </row>
    <row r="2956" spans="1:23" x14ac:dyDescent="0.2">
      <c r="A2956" s="4">
        <v>50</v>
      </c>
      <c r="B2956" s="4">
        <v>0</v>
      </c>
      <c r="C2956" s="4">
        <v>0</v>
      </c>
      <c r="D2956" s="4">
        <v>1</v>
      </c>
      <c r="E2956" s="4">
        <v>204</v>
      </c>
      <c r="F2956" s="4">
        <f>ROUND(Source!R2942,O2956)</f>
        <v>0</v>
      </c>
      <c r="G2956" s="4" t="s">
        <v>98</v>
      </c>
      <c r="H2956" s="4" t="s">
        <v>99</v>
      </c>
      <c r="I2956" s="4"/>
      <c r="J2956" s="4"/>
      <c r="K2956" s="4">
        <v>204</v>
      </c>
      <c r="L2956" s="4">
        <v>13</v>
      </c>
      <c r="M2956" s="4">
        <v>3</v>
      </c>
      <c r="N2956" s="4" t="s">
        <v>3</v>
      </c>
      <c r="O2956" s="4">
        <v>2</v>
      </c>
      <c r="P2956" s="4"/>
      <c r="Q2956" s="4"/>
      <c r="R2956" s="4"/>
      <c r="S2956" s="4"/>
      <c r="T2956" s="4"/>
      <c r="U2956" s="4"/>
      <c r="V2956" s="4"/>
      <c r="W2956" s="4"/>
    </row>
    <row r="2957" spans="1:23" x14ac:dyDescent="0.2">
      <c r="A2957" s="4">
        <v>50</v>
      </c>
      <c r="B2957" s="4">
        <v>0</v>
      </c>
      <c r="C2957" s="4">
        <v>0</v>
      </c>
      <c r="D2957" s="4">
        <v>1</v>
      </c>
      <c r="E2957" s="4">
        <v>205</v>
      </c>
      <c r="F2957" s="4">
        <f>ROUND(Source!S2942,O2957)</f>
        <v>0</v>
      </c>
      <c r="G2957" s="4" t="s">
        <v>100</v>
      </c>
      <c r="H2957" s="4" t="s">
        <v>101</v>
      </c>
      <c r="I2957" s="4"/>
      <c r="J2957" s="4"/>
      <c r="K2957" s="4">
        <v>205</v>
      </c>
      <c r="L2957" s="4">
        <v>14</v>
      </c>
      <c r="M2957" s="4">
        <v>3</v>
      </c>
      <c r="N2957" s="4" t="s">
        <v>3</v>
      </c>
      <c r="O2957" s="4">
        <v>2</v>
      </c>
      <c r="P2957" s="4"/>
      <c r="Q2957" s="4"/>
      <c r="R2957" s="4"/>
      <c r="S2957" s="4"/>
      <c r="T2957" s="4"/>
      <c r="U2957" s="4"/>
      <c r="V2957" s="4"/>
      <c r="W2957" s="4"/>
    </row>
    <row r="2958" spans="1:23" x14ac:dyDescent="0.2">
      <c r="A2958" s="4">
        <v>50</v>
      </c>
      <c r="B2958" s="4">
        <v>0</v>
      </c>
      <c r="C2958" s="4">
        <v>0</v>
      </c>
      <c r="D2958" s="4">
        <v>1</v>
      </c>
      <c r="E2958" s="4">
        <v>232</v>
      </c>
      <c r="F2958" s="4">
        <f>ROUND(Source!BC2942,O2958)</f>
        <v>0</v>
      </c>
      <c r="G2958" s="4" t="s">
        <v>102</v>
      </c>
      <c r="H2958" s="4" t="s">
        <v>103</v>
      </c>
      <c r="I2958" s="4"/>
      <c r="J2958" s="4"/>
      <c r="K2958" s="4">
        <v>232</v>
      </c>
      <c r="L2958" s="4">
        <v>15</v>
      </c>
      <c r="M2958" s="4">
        <v>3</v>
      </c>
      <c r="N2958" s="4" t="s">
        <v>3</v>
      </c>
      <c r="O2958" s="4">
        <v>2</v>
      </c>
      <c r="P2958" s="4"/>
      <c r="Q2958" s="4"/>
      <c r="R2958" s="4"/>
      <c r="S2958" s="4"/>
      <c r="T2958" s="4"/>
      <c r="U2958" s="4"/>
      <c r="V2958" s="4"/>
      <c r="W2958" s="4"/>
    </row>
    <row r="2959" spans="1:23" x14ac:dyDescent="0.2">
      <c r="A2959" s="4">
        <v>50</v>
      </c>
      <c r="B2959" s="4">
        <v>0</v>
      </c>
      <c r="C2959" s="4">
        <v>0</v>
      </c>
      <c r="D2959" s="4">
        <v>1</v>
      </c>
      <c r="E2959" s="4">
        <v>214</v>
      </c>
      <c r="F2959" s="4">
        <f>ROUND(Source!AS2942,O2959)</f>
        <v>0</v>
      </c>
      <c r="G2959" s="4" t="s">
        <v>104</v>
      </c>
      <c r="H2959" s="4" t="s">
        <v>105</v>
      </c>
      <c r="I2959" s="4"/>
      <c r="J2959" s="4"/>
      <c r="K2959" s="4">
        <v>214</v>
      </c>
      <c r="L2959" s="4">
        <v>16</v>
      </c>
      <c r="M2959" s="4">
        <v>3</v>
      </c>
      <c r="N2959" s="4" t="s">
        <v>3</v>
      </c>
      <c r="O2959" s="4">
        <v>2</v>
      </c>
      <c r="P2959" s="4"/>
      <c r="Q2959" s="4"/>
      <c r="R2959" s="4"/>
      <c r="S2959" s="4"/>
      <c r="T2959" s="4"/>
      <c r="U2959" s="4"/>
      <c r="V2959" s="4"/>
      <c r="W2959" s="4"/>
    </row>
    <row r="2960" spans="1:23" x14ac:dyDescent="0.2">
      <c r="A2960" s="4">
        <v>50</v>
      </c>
      <c r="B2960" s="4">
        <v>0</v>
      </c>
      <c r="C2960" s="4">
        <v>0</v>
      </c>
      <c r="D2960" s="4">
        <v>1</v>
      </c>
      <c r="E2960" s="4">
        <v>215</v>
      </c>
      <c r="F2960" s="4">
        <f>ROUND(Source!AT2942,O2960)</f>
        <v>0</v>
      </c>
      <c r="G2960" s="4" t="s">
        <v>106</v>
      </c>
      <c r="H2960" s="4" t="s">
        <v>107</v>
      </c>
      <c r="I2960" s="4"/>
      <c r="J2960" s="4"/>
      <c r="K2960" s="4">
        <v>215</v>
      </c>
      <c r="L2960" s="4">
        <v>17</v>
      </c>
      <c r="M2960" s="4">
        <v>3</v>
      </c>
      <c r="N2960" s="4" t="s">
        <v>3</v>
      </c>
      <c r="O2960" s="4">
        <v>2</v>
      </c>
      <c r="P2960" s="4"/>
      <c r="Q2960" s="4"/>
      <c r="R2960" s="4"/>
      <c r="S2960" s="4"/>
      <c r="T2960" s="4"/>
      <c r="U2960" s="4"/>
      <c r="V2960" s="4"/>
      <c r="W2960" s="4"/>
    </row>
    <row r="2961" spans="1:245" x14ac:dyDescent="0.2">
      <c r="A2961" s="4">
        <v>50</v>
      </c>
      <c r="B2961" s="4">
        <v>0</v>
      </c>
      <c r="C2961" s="4">
        <v>0</v>
      </c>
      <c r="D2961" s="4">
        <v>1</v>
      </c>
      <c r="E2961" s="4">
        <v>217</v>
      </c>
      <c r="F2961" s="4">
        <f>ROUND(Source!AU2942,O2961)</f>
        <v>0</v>
      </c>
      <c r="G2961" s="4" t="s">
        <v>108</v>
      </c>
      <c r="H2961" s="4" t="s">
        <v>109</v>
      </c>
      <c r="I2961" s="4"/>
      <c r="J2961" s="4"/>
      <c r="K2961" s="4">
        <v>217</v>
      </c>
      <c r="L2961" s="4">
        <v>18</v>
      </c>
      <c r="M2961" s="4">
        <v>3</v>
      </c>
      <c r="N2961" s="4" t="s">
        <v>3</v>
      </c>
      <c r="O2961" s="4">
        <v>2</v>
      </c>
      <c r="P2961" s="4"/>
      <c r="Q2961" s="4"/>
      <c r="R2961" s="4"/>
      <c r="S2961" s="4"/>
      <c r="T2961" s="4"/>
      <c r="U2961" s="4"/>
      <c r="V2961" s="4"/>
      <c r="W2961" s="4"/>
    </row>
    <row r="2962" spans="1:245" x14ac:dyDescent="0.2">
      <c r="A2962" s="4">
        <v>50</v>
      </c>
      <c r="B2962" s="4">
        <v>0</v>
      </c>
      <c r="C2962" s="4">
        <v>0</v>
      </c>
      <c r="D2962" s="4">
        <v>1</v>
      </c>
      <c r="E2962" s="4">
        <v>230</v>
      </c>
      <c r="F2962" s="4">
        <f>ROUND(Source!BA2942,O2962)</f>
        <v>0</v>
      </c>
      <c r="G2962" s="4" t="s">
        <v>110</v>
      </c>
      <c r="H2962" s="4" t="s">
        <v>111</v>
      </c>
      <c r="I2962" s="4"/>
      <c r="J2962" s="4"/>
      <c r="K2962" s="4">
        <v>230</v>
      </c>
      <c r="L2962" s="4">
        <v>19</v>
      </c>
      <c r="M2962" s="4">
        <v>3</v>
      </c>
      <c r="N2962" s="4" t="s">
        <v>3</v>
      </c>
      <c r="O2962" s="4">
        <v>2</v>
      </c>
      <c r="P2962" s="4"/>
      <c r="Q2962" s="4"/>
      <c r="R2962" s="4"/>
      <c r="S2962" s="4"/>
      <c r="T2962" s="4"/>
      <c r="U2962" s="4"/>
      <c r="V2962" s="4"/>
      <c r="W2962" s="4"/>
    </row>
    <row r="2963" spans="1:245" x14ac:dyDescent="0.2">
      <c r="A2963" s="4">
        <v>50</v>
      </c>
      <c r="B2963" s="4">
        <v>0</v>
      </c>
      <c r="C2963" s="4">
        <v>0</v>
      </c>
      <c r="D2963" s="4">
        <v>1</v>
      </c>
      <c r="E2963" s="4">
        <v>206</v>
      </c>
      <c r="F2963" s="4">
        <f>ROUND(Source!T2942,O2963)</f>
        <v>0</v>
      </c>
      <c r="G2963" s="4" t="s">
        <v>112</v>
      </c>
      <c r="H2963" s="4" t="s">
        <v>113</v>
      </c>
      <c r="I2963" s="4"/>
      <c r="J2963" s="4"/>
      <c r="K2963" s="4">
        <v>206</v>
      </c>
      <c r="L2963" s="4">
        <v>20</v>
      </c>
      <c r="M2963" s="4">
        <v>3</v>
      </c>
      <c r="N2963" s="4" t="s">
        <v>3</v>
      </c>
      <c r="O2963" s="4">
        <v>2</v>
      </c>
      <c r="P2963" s="4"/>
      <c r="Q2963" s="4"/>
      <c r="R2963" s="4"/>
      <c r="S2963" s="4"/>
      <c r="T2963" s="4"/>
      <c r="U2963" s="4"/>
      <c r="V2963" s="4"/>
      <c r="W2963" s="4"/>
    </row>
    <row r="2964" spans="1:245" x14ac:dyDescent="0.2">
      <c r="A2964" s="4">
        <v>50</v>
      </c>
      <c r="B2964" s="4">
        <v>0</v>
      </c>
      <c r="C2964" s="4">
        <v>0</v>
      </c>
      <c r="D2964" s="4">
        <v>1</v>
      </c>
      <c r="E2964" s="4">
        <v>207</v>
      </c>
      <c r="F2964" s="4">
        <f>Source!U2942</f>
        <v>0</v>
      </c>
      <c r="G2964" s="4" t="s">
        <v>114</v>
      </c>
      <c r="H2964" s="4" t="s">
        <v>115</v>
      </c>
      <c r="I2964" s="4"/>
      <c r="J2964" s="4"/>
      <c r="K2964" s="4">
        <v>207</v>
      </c>
      <c r="L2964" s="4">
        <v>21</v>
      </c>
      <c r="M2964" s="4">
        <v>3</v>
      </c>
      <c r="N2964" s="4" t="s">
        <v>3</v>
      </c>
      <c r="O2964" s="4">
        <v>-1</v>
      </c>
      <c r="P2964" s="4"/>
      <c r="Q2964" s="4"/>
      <c r="R2964" s="4"/>
      <c r="S2964" s="4"/>
      <c r="T2964" s="4"/>
      <c r="U2964" s="4"/>
      <c r="V2964" s="4"/>
      <c r="W2964" s="4"/>
    </row>
    <row r="2965" spans="1:245" x14ac:dyDescent="0.2">
      <c r="A2965" s="4">
        <v>50</v>
      </c>
      <c r="B2965" s="4">
        <v>0</v>
      </c>
      <c r="C2965" s="4">
        <v>0</v>
      </c>
      <c r="D2965" s="4">
        <v>1</v>
      </c>
      <c r="E2965" s="4">
        <v>208</v>
      </c>
      <c r="F2965" s="4">
        <f>Source!V2942</f>
        <v>0</v>
      </c>
      <c r="G2965" s="4" t="s">
        <v>116</v>
      </c>
      <c r="H2965" s="4" t="s">
        <v>117</v>
      </c>
      <c r="I2965" s="4"/>
      <c r="J2965" s="4"/>
      <c r="K2965" s="4">
        <v>208</v>
      </c>
      <c r="L2965" s="4">
        <v>22</v>
      </c>
      <c r="M2965" s="4">
        <v>3</v>
      </c>
      <c r="N2965" s="4" t="s">
        <v>3</v>
      </c>
      <c r="O2965" s="4">
        <v>-1</v>
      </c>
      <c r="P2965" s="4"/>
      <c r="Q2965" s="4"/>
      <c r="R2965" s="4"/>
      <c r="S2965" s="4"/>
      <c r="T2965" s="4"/>
      <c r="U2965" s="4"/>
      <c r="V2965" s="4"/>
      <c r="W2965" s="4"/>
    </row>
    <row r="2966" spans="1:245" x14ac:dyDescent="0.2">
      <c r="A2966" s="4">
        <v>50</v>
      </c>
      <c r="B2966" s="4">
        <v>0</v>
      </c>
      <c r="C2966" s="4">
        <v>0</v>
      </c>
      <c r="D2966" s="4">
        <v>1</v>
      </c>
      <c r="E2966" s="4">
        <v>209</v>
      </c>
      <c r="F2966" s="4">
        <f>ROUND(Source!W2942,O2966)</f>
        <v>0</v>
      </c>
      <c r="G2966" s="4" t="s">
        <v>118</v>
      </c>
      <c r="H2966" s="4" t="s">
        <v>119</v>
      </c>
      <c r="I2966" s="4"/>
      <c r="J2966" s="4"/>
      <c r="K2966" s="4">
        <v>209</v>
      </c>
      <c r="L2966" s="4">
        <v>23</v>
      </c>
      <c r="M2966" s="4">
        <v>3</v>
      </c>
      <c r="N2966" s="4" t="s">
        <v>3</v>
      </c>
      <c r="O2966" s="4">
        <v>2</v>
      </c>
      <c r="P2966" s="4"/>
      <c r="Q2966" s="4"/>
      <c r="R2966" s="4"/>
      <c r="S2966" s="4"/>
      <c r="T2966" s="4"/>
      <c r="U2966" s="4"/>
      <c r="V2966" s="4"/>
      <c r="W2966" s="4"/>
    </row>
    <row r="2967" spans="1:245" x14ac:dyDescent="0.2">
      <c r="A2967" s="4">
        <v>50</v>
      </c>
      <c r="B2967" s="4">
        <v>0</v>
      </c>
      <c r="C2967" s="4">
        <v>0</v>
      </c>
      <c r="D2967" s="4">
        <v>1</v>
      </c>
      <c r="E2967" s="4">
        <v>233</v>
      </c>
      <c r="F2967" s="4">
        <f>ROUND(Source!BD2942,O2967)</f>
        <v>0</v>
      </c>
      <c r="G2967" s="4" t="s">
        <v>120</v>
      </c>
      <c r="H2967" s="4" t="s">
        <v>121</v>
      </c>
      <c r="I2967" s="4"/>
      <c r="J2967" s="4"/>
      <c r="K2967" s="4">
        <v>233</v>
      </c>
      <c r="L2967" s="4">
        <v>24</v>
      </c>
      <c r="M2967" s="4">
        <v>3</v>
      </c>
      <c r="N2967" s="4" t="s">
        <v>3</v>
      </c>
      <c r="O2967" s="4">
        <v>2</v>
      </c>
      <c r="P2967" s="4"/>
      <c r="Q2967" s="4"/>
      <c r="R2967" s="4"/>
      <c r="S2967" s="4"/>
      <c r="T2967" s="4"/>
      <c r="U2967" s="4"/>
      <c r="V2967" s="4"/>
      <c r="W2967" s="4"/>
    </row>
    <row r="2968" spans="1:245" x14ac:dyDescent="0.2">
      <c r="A2968" s="4">
        <v>50</v>
      </c>
      <c r="B2968" s="4">
        <v>0</v>
      </c>
      <c r="C2968" s="4">
        <v>0</v>
      </c>
      <c r="D2968" s="4">
        <v>1</v>
      </c>
      <c r="E2968" s="4">
        <v>210</v>
      </c>
      <c r="F2968" s="4">
        <f>ROUND(Source!X2942,O2968)</f>
        <v>0</v>
      </c>
      <c r="G2968" s="4" t="s">
        <v>122</v>
      </c>
      <c r="H2968" s="4" t="s">
        <v>123</v>
      </c>
      <c r="I2968" s="4"/>
      <c r="J2968" s="4"/>
      <c r="K2968" s="4">
        <v>210</v>
      </c>
      <c r="L2968" s="4">
        <v>25</v>
      </c>
      <c r="M2968" s="4">
        <v>3</v>
      </c>
      <c r="N2968" s="4" t="s">
        <v>3</v>
      </c>
      <c r="O2968" s="4">
        <v>2</v>
      </c>
      <c r="P2968" s="4"/>
      <c r="Q2968" s="4"/>
      <c r="R2968" s="4"/>
      <c r="S2968" s="4"/>
      <c r="T2968" s="4"/>
      <c r="U2968" s="4"/>
      <c r="V2968" s="4"/>
      <c r="W2968" s="4"/>
    </row>
    <row r="2969" spans="1:245" x14ac:dyDescent="0.2">
      <c r="A2969" s="4">
        <v>50</v>
      </c>
      <c r="B2969" s="4">
        <v>0</v>
      </c>
      <c r="C2969" s="4">
        <v>0</v>
      </c>
      <c r="D2969" s="4">
        <v>1</v>
      </c>
      <c r="E2969" s="4">
        <v>211</v>
      </c>
      <c r="F2969" s="4">
        <f>ROUND(Source!Y2942,O2969)</f>
        <v>0</v>
      </c>
      <c r="G2969" s="4" t="s">
        <v>124</v>
      </c>
      <c r="H2969" s="4" t="s">
        <v>125</v>
      </c>
      <c r="I2969" s="4"/>
      <c r="J2969" s="4"/>
      <c r="K2969" s="4">
        <v>211</v>
      </c>
      <c r="L2969" s="4">
        <v>26</v>
      </c>
      <c r="M2969" s="4">
        <v>3</v>
      </c>
      <c r="N2969" s="4" t="s">
        <v>3</v>
      </c>
      <c r="O2969" s="4">
        <v>2</v>
      </c>
      <c r="P2969" s="4"/>
      <c r="Q2969" s="4"/>
      <c r="R2969" s="4"/>
      <c r="S2969" s="4"/>
      <c r="T2969" s="4"/>
      <c r="U2969" s="4"/>
      <c r="V2969" s="4"/>
      <c r="W2969" s="4"/>
    </row>
    <row r="2970" spans="1:245" x14ac:dyDescent="0.2">
      <c r="A2970" s="4">
        <v>50</v>
      </c>
      <c r="B2970" s="4">
        <v>0</v>
      </c>
      <c r="C2970" s="4">
        <v>0</v>
      </c>
      <c r="D2970" s="4">
        <v>1</v>
      </c>
      <c r="E2970" s="4">
        <v>224</v>
      </c>
      <c r="F2970" s="4">
        <f>ROUND(Source!AR2942,O2970)</f>
        <v>0</v>
      </c>
      <c r="G2970" s="4" t="s">
        <v>126</v>
      </c>
      <c r="H2970" s="4" t="s">
        <v>127</v>
      </c>
      <c r="I2970" s="4"/>
      <c r="J2970" s="4"/>
      <c r="K2970" s="4">
        <v>224</v>
      </c>
      <c r="L2970" s="4">
        <v>27</v>
      </c>
      <c r="M2970" s="4">
        <v>3</v>
      </c>
      <c r="N2970" s="4" t="s">
        <v>3</v>
      </c>
      <c r="O2970" s="4">
        <v>2</v>
      </c>
      <c r="P2970" s="4"/>
      <c r="Q2970" s="4"/>
      <c r="R2970" s="4"/>
      <c r="S2970" s="4"/>
      <c r="T2970" s="4"/>
      <c r="U2970" s="4"/>
      <c r="V2970" s="4"/>
      <c r="W2970" s="4"/>
    </row>
    <row r="2972" spans="1:245" x14ac:dyDescent="0.2">
      <c r="A2972" s="1">
        <v>5</v>
      </c>
      <c r="B2972" s="1">
        <v>1</v>
      </c>
      <c r="C2972" s="1"/>
      <c r="D2972" s="1">
        <f>ROW(A2987)</f>
        <v>2987</v>
      </c>
      <c r="E2972" s="1"/>
      <c r="F2972" s="1" t="s">
        <v>15</v>
      </c>
      <c r="G2972" s="1" t="s">
        <v>260</v>
      </c>
      <c r="H2972" s="1" t="s">
        <v>3</v>
      </c>
      <c r="I2972" s="1">
        <v>0</v>
      </c>
      <c r="J2972" s="1"/>
      <c r="K2972" s="1">
        <v>-1</v>
      </c>
      <c r="L2972" s="1"/>
      <c r="M2972" s="1"/>
      <c r="N2972" s="1"/>
      <c r="O2972" s="1"/>
      <c r="P2972" s="1"/>
      <c r="Q2972" s="1"/>
      <c r="R2972" s="1"/>
      <c r="S2972" s="1"/>
      <c r="T2972" s="1"/>
      <c r="U2972" s="1" t="s">
        <v>3</v>
      </c>
      <c r="V2972" s="1">
        <v>0</v>
      </c>
      <c r="W2972" s="1"/>
      <c r="X2972" s="1"/>
      <c r="Y2972" s="1"/>
      <c r="Z2972" s="1"/>
      <c r="AA2972" s="1"/>
      <c r="AB2972" s="1" t="s">
        <v>3</v>
      </c>
      <c r="AC2972" s="1" t="s">
        <v>3</v>
      </c>
      <c r="AD2972" s="1" t="s">
        <v>3</v>
      </c>
      <c r="AE2972" s="1" t="s">
        <v>3</v>
      </c>
      <c r="AF2972" s="1" t="s">
        <v>3</v>
      </c>
      <c r="AG2972" s="1" t="s">
        <v>3</v>
      </c>
      <c r="AH2972" s="1"/>
      <c r="AI2972" s="1"/>
      <c r="AJ2972" s="1"/>
      <c r="AK2972" s="1"/>
      <c r="AL2972" s="1"/>
      <c r="AM2972" s="1"/>
      <c r="AN2972" s="1"/>
      <c r="AO2972" s="1"/>
      <c r="AP2972" s="1" t="s">
        <v>3</v>
      </c>
      <c r="AQ2972" s="1" t="s">
        <v>3</v>
      </c>
      <c r="AR2972" s="1" t="s">
        <v>3</v>
      </c>
      <c r="AS2972" s="1"/>
      <c r="AT2972" s="1"/>
      <c r="AU2972" s="1"/>
      <c r="AV2972" s="1"/>
      <c r="AW2972" s="1"/>
      <c r="AX2972" s="1"/>
      <c r="AY2972" s="1"/>
      <c r="AZ2972" s="1" t="s">
        <v>3</v>
      </c>
      <c r="BA2972" s="1"/>
      <c r="BB2972" s="1" t="s">
        <v>3</v>
      </c>
      <c r="BC2972" s="1" t="s">
        <v>3</v>
      </c>
      <c r="BD2972" s="1" t="s">
        <v>3</v>
      </c>
      <c r="BE2972" s="1" t="s">
        <v>3</v>
      </c>
      <c r="BF2972" s="1" t="s">
        <v>3</v>
      </c>
      <c r="BG2972" s="1" t="s">
        <v>3</v>
      </c>
      <c r="BH2972" s="1" t="s">
        <v>3</v>
      </c>
      <c r="BI2972" s="1" t="s">
        <v>3</v>
      </c>
      <c r="BJ2972" s="1" t="s">
        <v>3</v>
      </c>
      <c r="BK2972" s="1" t="s">
        <v>3</v>
      </c>
      <c r="BL2972" s="1" t="s">
        <v>3</v>
      </c>
      <c r="BM2972" s="1" t="s">
        <v>3</v>
      </c>
      <c r="BN2972" s="1" t="s">
        <v>3</v>
      </c>
      <c r="BO2972" s="1" t="s">
        <v>3</v>
      </c>
      <c r="BP2972" s="1" t="s">
        <v>3</v>
      </c>
      <c r="BQ2972" s="1"/>
      <c r="BR2972" s="1"/>
      <c r="BS2972" s="1"/>
      <c r="BT2972" s="1"/>
      <c r="BU2972" s="1"/>
      <c r="BV2972" s="1"/>
      <c r="BW2972" s="1"/>
      <c r="BX2972" s="1">
        <v>0</v>
      </c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>
        <v>0</v>
      </c>
    </row>
    <row r="2974" spans="1:245" x14ac:dyDescent="0.2">
      <c r="A2974" s="2">
        <v>52</v>
      </c>
      <c r="B2974" s="2">
        <f t="shared" ref="B2974:G2974" si="2368">B2987</f>
        <v>1</v>
      </c>
      <c r="C2974" s="2">
        <f t="shared" si="2368"/>
        <v>5</v>
      </c>
      <c r="D2974" s="2">
        <f t="shared" si="2368"/>
        <v>2972</v>
      </c>
      <c r="E2974" s="2">
        <f t="shared" si="2368"/>
        <v>0</v>
      </c>
      <c r="F2974" s="2" t="str">
        <f t="shared" si="2368"/>
        <v>Новый подраздел</v>
      </c>
      <c r="G2974" s="2" t="str">
        <f t="shared" si="2368"/>
        <v>Нанесение разметки</v>
      </c>
      <c r="H2974" s="2"/>
      <c r="I2974" s="2"/>
      <c r="J2974" s="2"/>
      <c r="K2974" s="2"/>
      <c r="L2974" s="2"/>
      <c r="M2974" s="2"/>
      <c r="N2974" s="2"/>
      <c r="O2974" s="2">
        <f t="shared" ref="O2974:AT2974" si="2369">O2987</f>
        <v>0</v>
      </c>
      <c r="P2974" s="2">
        <f t="shared" si="2369"/>
        <v>0</v>
      </c>
      <c r="Q2974" s="2">
        <f t="shared" si="2369"/>
        <v>0</v>
      </c>
      <c r="R2974" s="2">
        <f t="shared" si="2369"/>
        <v>0</v>
      </c>
      <c r="S2974" s="2">
        <f t="shared" si="2369"/>
        <v>0</v>
      </c>
      <c r="T2974" s="2">
        <f t="shared" si="2369"/>
        <v>0</v>
      </c>
      <c r="U2974" s="2">
        <f t="shared" si="2369"/>
        <v>0</v>
      </c>
      <c r="V2974" s="2">
        <f t="shared" si="2369"/>
        <v>0</v>
      </c>
      <c r="W2974" s="2">
        <f t="shared" si="2369"/>
        <v>0</v>
      </c>
      <c r="X2974" s="2">
        <f t="shared" si="2369"/>
        <v>0</v>
      </c>
      <c r="Y2974" s="2">
        <f t="shared" si="2369"/>
        <v>0</v>
      </c>
      <c r="Z2974" s="2">
        <f t="shared" si="2369"/>
        <v>0</v>
      </c>
      <c r="AA2974" s="2">
        <f t="shared" si="2369"/>
        <v>0</v>
      </c>
      <c r="AB2974" s="2">
        <f t="shared" si="2369"/>
        <v>0</v>
      </c>
      <c r="AC2974" s="2">
        <f t="shared" si="2369"/>
        <v>0</v>
      </c>
      <c r="AD2974" s="2">
        <f t="shared" si="2369"/>
        <v>0</v>
      </c>
      <c r="AE2974" s="2">
        <f t="shared" si="2369"/>
        <v>0</v>
      </c>
      <c r="AF2974" s="2">
        <f t="shared" si="2369"/>
        <v>0</v>
      </c>
      <c r="AG2974" s="2">
        <f t="shared" si="2369"/>
        <v>0</v>
      </c>
      <c r="AH2974" s="2">
        <f t="shared" si="2369"/>
        <v>0</v>
      </c>
      <c r="AI2974" s="2">
        <f t="shared" si="2369"/>
        <v>0</v>
      </c>
      <c r="AJ2974" s="2">
        <f t="shared" si="2369"/>
        <v>0</v>
      </c>
      <c r="AK2974" s="2">
        <f t="shared" si="2369"/>
        <v>0</v>
      </c>
      <c r="AL2974" s="2">
        <f t="shared" si="2369"/>
        <v>0</v>
      </c>
      <c r="AM2974" s="2">
        <f t="shared" si="2369"/>
        <v>0</v>
      </c>
      <c r="AN2974" s="2">
        <f t="shared" si="2369"/>
        <v>0</v>
      </c>
      <c r="AO2974" s="2">
        <f t="shared" si="2369"/>
        <v>0</v>
      </c>
      <c r="AP2974" s="2">
        <f t="shared" si="2369"/>
        <v>0</v>
      </c>
      <c r="AQ2974" s="2">
        <f t="shared" si="2369"/>
        <v>0</v>
      </c>
      <c r="AR2974" s="2">
        <f t="shared" si="2369"/>
        <v>0</v>
      </c>
      <c r="AS2974" s="2">
        <f t="shared" si="2369"/>
        <v>0</v>
      </c>
      <c r="AT2974" s="2">
        <f t="shared" si="2369"/>
        <v>0</v>
      </c>
      <c r="AU2974" s="2">
        <f t="shared" ref="AU2974:BZ2974" si="2370">AU2987</f>
        <v>0</v>
      </c>
      <c r="AV2974" s="2">
        <f t="shared" si="2370"/>
        <v>0</v>
      </c>
      <c r="AW2974" s="2">
        <f t="shared" si="2370"/>
        <v>0</v>
      </c>
      <c r="AX2974" s="2">
        <f t="shared" si="2370"/>
        <v>0</v>
      </c>
      <c r="AY2974" s="2">
        <f t="shared" si="2370"/>
        <v>0</v>
      </c>
      <c r="AZ2974" s="2">
        <f t="shared" si="2370"/>
        <v>0</v>
      </c>
      <c r="BA2974" s="2">
        <f t="shared" si="2370"/>
        <v>0</v>
      </c>
      <c r="BB2974" s="2">
        <f t="shared" si="2370"/>
        <v>0</v>
      </c>
      <c r="BC2974" s="2">
        <f t="shared" si="2370"/>
        <v>0</v>
      </c>
      <c r="BD2974" s="2">
        <f t="shared" si="2370"/>
        <v>0</v>
      </c>
      <c r="BE2974" s="2">
        <f t="shared" si="2370"/>
        <v>0</v>
      </c>
      <c r="BF2974" s="2">
        <f t="shared" si="2370"/>
        <v>0</v>
      </c>
      <c r="BG2974" s="2">
        <f t="shared" si="2370"/>
        <v>0</v>
      </c>
      <c r="BH2974" s="2">
        <f t="shared" si="2370"/>
        <v>0</v>
      </c>
      <c r="BI2974" s="2">
        <f t="shared" si="2370"/>
        <v>0</v>
      </c>
      <c r="BJ2974" s="2">
        <f t="shared" si="2370"/>
        <v>0</v>
      </c>
      <c r="BK2974" s="2">
        <f t="shared" si="2370"/>
        <v>0</v>
      </c>
      <c r="BL2974" s="2">
        <f t="shared" si="2370"/>
        <v>0</v>
      </c>
      <c r="BM2974" s="2">
        <f t="shared" si="2370"/>
        <v>0</v>
      </c>
      <c r="BN2974" s="2">
        <f t="shared" si="2370"/>
        <v>0</v>
      </c>
      <c r="BO2974" s="2">
        <f t="shared" si="2370"/>
        <v>0</v>
      </c>
      <c r="BP2974" s="2">
        <f t="shared" si="2370"/>
        <v>0</v>
      </c>
      <c r="BQ2974" s="2">
        <f t="shared" si="2370"/>
        <v>0</v>
      </c>
      <c r="BR2974" s="2">
        <f t="shared" si="2370"/>
        <v>0</v>
      </c>
      <c r="BS2974" s="2">
        <f t="shared" si="2370"/>
        <v>0</v>
      </c>
      <c r="BT2974" s="2">
        <f t="shared" si="2370"/>
        <v>0</v>
      </c>
      <c r="BU2974" s="2">
        <f t="shared" si="2370"/>
        <v>0</v>
      </c>
      <c r="BV2974" s="2">
        <f t="shared" si="2370"/>
        <v>0</v>
      </c>
      <c r="BW2974" s="2">
        <f t="shared" si="2370"/>
        <v>0</v>
      </c>
      <c r="BX2974" s="2">
        <f t="shared" si="2370"/>
        <v>0</v>
      </c>
      <c r="BY2974" s="2">
        <f t="shared" si="2370"/>
        <v>0</v>
      </c>
      <c r="BZ2974" s="2">
        <f t="shared" si="2370"/>
        <v>0</v>
      </c>
      <c r="CA2974" s="2">
        <f t="shared" ref="CA2974:DF2974" si="2371">CA2987</f>
        <v>0</v>
      </c>
      <c r="CB2974" s="2">
        <f t="shared" si="2371"/>
        <v>0</v>
      </c>
      <c r="CC2974" s="2">
        <f t="shared" si="2371"/>
        <v>0</v>
      </c>
      <c r="CD2974" s="2">
        <f t="shared" si="2371"/>
        <v>0</v>
      </c>
      <c r="CE2974" s="2">
        <f t="shared" si="2371"/>
        <v>0</v>
      </c>
      <c r="CF2974" s="2">
        <f t="shared" si="2371"/>
        <v>0</v>
      </c>
      <c r="CG2974" s="2">
        <f t="shared" si="2371"/>
        <v>0</v>
      </c>
      <c r="CH2974" s="2">
        <f t="shared" si="2371"/>
        <v>0</v>
      </c>
      <c r="CI2974" s="2">
        <f t="shared" si="2371"/>
        <v>0</v>
      </c>
      <c r="CJ2974" s="2">
        <f t="shared" si="2371"/>
        <v>0</v>
      </c>
      <c r="CK2974" s="2">
        <f t="shared" si="2371"/>
        <v>0</v>
      </c>
      <c r="CL2974" s="2">
        <f t="shared" si="2371"/>
        <v>0</v>
      </c>
      <c r="CM2974" s="2">
        <f t="shared" si="2371"/>
        <v>0</v>
      </c>
      <c r="CN2974" s="2">
        <f t="shared" si="2371"/>
        <v>0</v>
      </c>
      <c r="CO2974" s="2">
        <f t="shared" si="2371"/>
        <v>0</v>
      </c>
      <c r="CP2974" s="2">
        <f t="shared" si="2371"/>
        <v>0</v>
      </c>
      <c r="CQ2974" s="2">
        <f t="shared" si="2371"/>
        <v>0</v>
      </c>
      <c r="CR2974" s="2">
        <f t="shared" si="2371"/>
        <v>0</v>
      </c>
      <c r="CS2974" s="2">
        <f t="shared" si="2371"/>
        <v>0</v>
      </c>
      <c r="CT2974" s="2">
        <f t="shared" si="2371"/>
        <v>0</v>
      </c>
      <c r="CU2974" s="2">
        <f t="shared" si="2371"/>
        <v>0</v>
      </c>
      <c r="CV2974" s="2">
        <f t="shared" si="2371"/>
        <v>0</v>
      </c>
      <c r="CW2974" s="2">
        <f t="shared" si="2371"/>
        <v>0</v>
      </c>
      <c r="CX2974" s="2">
        <f t="shared" si="2371"/>
        <v>0</v>
      </c>
      <c r="CY2974" s="2">
        <f t="shared" si="2371"/>
        <v>0</v>
      </c>
      <c r="CZ2974" s="2">
        <f t="shared" si="2371"/>
        <v>0</v>
      </c>
      <c r="DA2974" s="2">
        <f t="shared" si="2371"/>
        <v>0</v>
      </c>
      <c r="DB2974" s="2">
        <f t="shared" si="2371"/>
        <v>0</v>
      </c>
      <c r="DC2974" s="2">
        <f t="shared" si="2371"/>
        <v>0</v>
      </c>
      <c r="DD2974" s="2">
        <f t="shared" si="2371"/>
        <v>0</v>
      </c>
      <c r="DE2974" s="2">
        <f t="shared" si="2371"/>
        <v>0</v>
      </c>
      <c r="DF2974" s="2">
        <f t="shared" si="2371"/>
        <v>0</v>
      </c>
      <c r="DG2974" s="3">
        <f t="shared" ref="DG2974:EL2974" si="2372">DG2987</f>
        <v>0</v>
      </c>
      <c r="DH2974" s="3">
        <f t="shared" si="2372"/>
        <v>0</v>
      </c>
      <c r="DI2974" s="3">
        <f t="shared" si="2372"/>
        <v>0</v>
      </c>
      <c r="DJ2974" s="3">
        <f t="shared" si="2372"/>
        <v>0</v>
      </c>
      <c r="DK2974" s="3">
        <f t="shared" si="2372"/>
        <v>0</v>
      </c>
      <c r="DL2974" s="3">
        <f t="shared" si="2372"/>
        <v>0</v>
      </c>
      <c r="DM2974" s="3">
        <f t="shared" si="2372"/>
        <v>0</v>
      </c>
      <c r="DN2974" s="3">
        <f t="shared" si="2372"/>
        <v>0</v>
      </c>
      <c r="DO2974" s="3">
        <f t="shared" si="2372"/>
        <v>0</v>
      </c>
      <c r="DP2974" s="3">
        <f t="shared" si="2372"/>
        <v>0</v>
      </c>
      <c r="DQ2974" s="3">
        <f t="shared" si="2372"/>
        <v>0</v>
      </c>
      <c r="DR2974" s="3">
        <f t="shared" si="2372"/>
        <v>0</v>
      </c>
      <c r="DS2974" s="3">
        <f t="shared" si="2372"/>
        <v>0</v>
      </c>
      <c r="DT2974" s="3">
        <f t="shared" si="2372"/>
        <v>0</v>
      </c>
      <c r="DU2974" s="3">
        <f t="shared" si="2372"/>
        <v>0</v>
      </c>
      <c r="DV2974" s="3">
        <f t="shared" si="2372"/>
        <v>0</v>
      </c>
      <c r="DW2974" s="3">
        <f t="shared" si="2372"/>
        <v>0</v>
      </c>
      <c r="DX2974" s="3">
        <f t="shared" si="2372"/>
        <v>0</v>
      </c>
      <c r="DY2974" s="3">
        <f t="shared" si="2372"/>
        <v>0</v>
      </c>
      <c r="DZ2974" s="3">
        <f t="shared" si="2372"/>
        <v>0</v>
      </c>
      <c r="EA2974" s="3">
        <f t="shared" si="2372"/>
        <v>0</v>
      </c>
      <c r="EB2974" s="3">
        <f t="shared" si="2372"/>
        <v>0</v>
      </c>
      <c r="EC2974" s="3">
        <f t="shared" si="2372"/>
        <v>0</v>
      </c>
      <c r="ED2974" s="3">
        <f t="shared" si="2372"/>
        <v>0</v>
      </c>
      <c r="EE2974" s="3">
        <f t="shared" si="2372"/>
        <v>0</v>
      </c>
      <c r="EF2974" s="3">
        <f t="shared" si="2372"/>
        <v>0</v>
      </c>
      <c r="EG2974" s="3">
        <f t="shared" si="2372"/>
        <v>0</v>
      </c>
      <c r="EH2974" s="3">
        <f t="shared" si="2372"/>
        <v>0</v>
      </c>
      <c r="EI2974" s="3">
        <f t="shared" si="2372"/>
        <v>0</v>
      </c>
      <c r="EJ2974" s="3">
        <f t="shared" si="2372"/>
        <v>0</v>
      </c>
      <c r="EK2974" s="3">
        <f t="shared" si="2372"/>
        <v>0</v>
      </c>
      <c r="EL2974" s="3">
        <f t="shared" si="2372"/>
        <v>0</v>
      </c>
      <c r="EM2974" s="3">
        <f t="shared" ref="EM2974:FR2974" si="2373">EM2987</f>
        <v>0</v>
      </c>
      <c r="EN2974" s="3">
        <f t="shared" si="2373"/>
        <v>0</v>
      </c>
      <c r="EO2974" s="3">
        <f t="shared" si="2373"/>
        <v>0</v>
      </c>
      <c r="EP2974" s="3">
        <f t="shared" si="2373"/>
        <v>0</v>
      </c>
      <c r="EQ2974" s="3">
        <f t="shared" si="2373"/>
        <v>0</v>
      </c>
      <c r="ER2974" s="3">
        <f t="shared" si="2373"/>
        <v>0</v>
      </c>
      <c r="ES2974" s="3">
        <f t="shared" si="2373"/>
        <v>0</v>
      </c>
      <c r="ET2974" s="3">
        <f t="shared" si="2373"/>
        <v>0</v>
      </c>
      <c r="EU2974" s="3">
        <f t="shared" si="2373"/>
        <v>0</v>
      </c>
      <c r="EV2974" s="3">
        <f t="shared" si="2373"/>
        <v>0</v>
      </c>
      <c r="EW2974" s="3">
        <f t="shared" si="2373"/>
        <v>0</v>
      </c>
      <c r="EX2974" s="3">
        <f t="shared" si="2373"/>
        <v>0</v>
      </c>
      <c r="EY2974" s="3">
        <f t="shared" si="2373"/>
        <v>0</v>
      </c>
      <c r="EZ2974" s="3">
        <f t="shared" si="2373"/>
        <v>0</v>
      </c>
      <c r="FA2974" s="3">
        <f t="shared" si="2373"/>
        <v>0</v>
      </c>
      <c r="FB2974" s="3">
        <f t="shared" si="2373"/>
        <v>0</v>
      </c>
      <c r="FC2974" s="3">
        <f t="shared" si="2373"/>
        <v>0</v>
      </c>
      <c r="FD2974" s="3">
        <f t="shared" si="2373"/>
        <v>0</v>
      </c>
      <c r="FE2974" s="3">
        <f t="shared" si="2373"/>
        <v>0</v>
      </c>
      <c r="FF2974" s="3">
        <f t="shared" si="2373"/>
        <v>0</v>
      </c>
      <c r="FG2974" s="3">
        <f t="shared" si="2373"/>
        <v>0</v>
      </c>
      <c r="FH2974" s="3">
        <f t="shared" si="2373"/>
        <v>0</v>
      </c>
      <c r="FI2974" s="3">
        <f t="shared" si="2373"/>
        <v>0</v>
      </c>
      <c r="FJ2974" s="3">
        <f t="shared" si="2373"/>
        <v>0</v>
      </c>
      <c r="FK2974" s="3">
        <f t="shared" si="2373"/>
        <v>0</v>
      </c>
      <c r="FL2974" s="3">
        <f t="shared" si="2373"/>
        <v>0</v>
      </c>
      <c r="FM2974" s="3">
        <f t="shared" si="2373"/>
        <v>0</v>
      </c>
      <c r="FN2974" s="3">
        <f t="shared" si="2373"/>
        <v>0</v>
      </c>
      <c r="FO2974" s="3">
        <f t="shared" si="2373"/>
        <v>0</v>
      </c>
      <c r="FP2974" s="3">
        <f t="shared" si="2373"/>
        <v>0</v>
      </c>
      <c r="FQ2974" s="3">
        <f t="shared" si="2373"/>
        <v>0</v>
      </c>
      <c r="FR2974" s="3">
        <f t="shared" si="2373"/>
        <v>0</v>
      </c>
      <c r="FS2974" s="3">
        <f t="shared" ref="FS2974:GX2974" si="2374">FS2987</f>
        <v>0</v>
      </c>
      <c r="FT2974" s="3">
        <f t="shared" si="2374"/>
        <v>0</v>
      </c>
      <c r="FU2974" s="3">
        <f t="shared" si="2374"/>
        <v>0</v>
      </c>
      <c r="FV2974" s="3">
        <f t="shared" si="2374"/>
        <v>0</v>
      </c>
      <c r="FW2974" s="3">
        <f t="shared" si="2374"/>
        <v>0</v>
      </c>
      <c r="FX2974" s="3">
        <f t="shared" si="2374"/>
        <v>0</v>
      </c>
      <c r="FY2974" s="3">
        <f t="shared" si="2374"/>
        <v>0</v>
      </c>
      <c r="FZ2974" s="3">
        <f t="shared" si="2374"/>
        <v>0</v>
      </c>
      <c r="GA2974" s="3">
        <f t="shared" si="2374"/>
        <v>0</v>
      </c>
      <c r="GB2974" s="3">
        <f t="shared" si="2374"/>
        <v>0</v>
      </c>
      <c r="GC2974" s="3">
        <f t="shared" si="2374"/>
        <v>0</v>
      </c>
      <c r="GD2974" s="3">
        <f t="shared" si="2374"/>
        <v>0</v>
      </c>
      <c r="GE2974" s="3">
        <f t="shared" si="2374"/>
        <v>0</v>
      </c>
      <c r="GF2974" s="3">
        <f t="shared" si="2374"/>
        <v>0</v>
      </c>
      <c r="GG2974" s="3">
        <f t="shared" si="2374"/>
        <v>0</v>
      </c>
      <c r="GH2974" s="3">
        <f t="shared" si="2374"/>
        <v>0</v>
      </c>
      <c r="GI2974" s="3">
        <f t="shared" si="2374"/>
        <v>0</v>
      </c>
      <c r="GJ2974" s="3">
        <f t="shared" si="2374"/>
        <v>0</v>
      </c>
      <c r="GK2974" s="3">
        <f t="shared" si="2374"/>
        <v>0</v>
      </c>
      <c r="GL2974" s="3">
        <f t="shared" si="2374"/>
        <v>0</v>
      </c>
      <c r="GM2974" s="3">
        <f t="shared" si="2374"/>
        <v>0</v>
      </c>
      <c r="GN2974" s="3">
        <f t="shared" si="2374"/>
        <v>0</v>
      </c>
      <c r="GO2974" s="3">
        <f t="shared" si="2374"/>
        <v>0</v>
      </c>
      <c r="GP2974" s="3">
        <f t="shared" si="2374"/>
        <v>0</v>
      </c>
      <c r="GQ2974" s="3">
        <f t="shared" si="2374"/>
        <v>0</v>
      </c>
      <c r="GR2974" s="3">
        <f t="shared" si="2374"/>
        <v>0</v>
      </c>
      <c r="GS2974" s="3">
        <f t="shared" si="2374"/>
        <v>0</v>
      </c>
      <c r="GT2974" s="3">
        <f t="shared" si="2374"/>
        <v>0</v>
      </c>
      <c r="GU2974" s="3">
        <f t="shared" si="2374"/>
        <v>0</v>
      </c>
      <c r="GV2974" s="3">
        <f t="shared" si="2374"/>
        <v>0</v>
      </c>
      <c r="GW2974" s="3">
        <f t="shared" si="2374"/>
        <v>0</v>
      </c>
      <c r="GX2974" s="3">
        <f t="shared" si="2374"/>
        <v>0</v>
      </c>
    </row>
    <row r="2976" spans="1:245" x14ac:dyDescent="0.2">
      <c r="A2976">
        <v>17</v>
      </c>
      <c r="B2976">
        <v>1</v>
      </c>
      <c r="C2976">
        <f>ROW(SmtRes!A1016)</f>
        <v>1016</v>
      </c>
      <c r="D2976">
        <f>ROW(EtalonRes!A980)</f>
        <v>980</v>
      </c>
      <c r="E2976" t="s">
        <v>3</v>
      </c>
      <c r="F2976" t="s">
        <v>261</v>
      </c>
      <c r="G2976" t="s">
        <v>262</v>
      </c>
      <c r="H2976" t="s">
        <v>184</v>
      </c>
      <c r="I2976">
        <v>0</v>
      </c>
      <c r="J2976">
        <v>0</v>
      </c>
      <c r="O2976">
        <f t="shared" ref="O2976:O2985" si="2375">ROUND(CP2976,2)</f>
        <v>0</v>
      </c>
      <c r="P2976">
        <f t="shared" ref="P2976:P2985" si="2376">ROUND(CQ2976*I2976,2)</f>
        <v>0</v>
      </c>
      <c r="Q2976">
        <f t="shared" ref="Q2976:Q2985" si="2377">ROUND(CR2976*I2976,2)</f>
        <v>0</v>
      </c>
      <c r="R2976">
        <f t="shared" ref="R2976:R2985" si="2378">ROUND(CS2976*I2976,2)</f>
        <v>0</v>
      </c>
      <c r="S2976">
        <f t="shared" ref="S2976:S2985" si="2379">ROUND(CT2976*I2976,2)</f>
        <v>0</v>
      </c>
      <c r="T2976">
        <f t="shared" ref="T2976:T2985" si="2380">ROUND(CU2976*I2976,2)</f>
        <v>0</v>
      </c>
      <c r="U2976">
        <f t="shared" ref="U2976:U2985" si="2381">CV2976*I2976</f>
        <v>0</v>
      </c>
      <c r="V2976">
        <f t="shared" ref="V2976:V2985" si="2382">CW2976*I2976</f>
        <v>0</v>
      </c>
      <c r="W2976">
        <f t="shared" ref="W2976:W2985" si="2383">ROUND(CX2976*I2976,2)</f>
        <v>0</v>
      </c>
      <c r="X2976">
        <f t="shared" ref="X2976:X2985" si="2384">ROUND(CY2976,2)</f>
        <v>0</v>
      </c>
      <c r="Y2976">
        <f t="shared" ref="Y2976:Y2985" si="2385">ROUND(CZ2976,2)</f>
        <v>0</v>
      </c>
      <c r="AA2976">
        <v>-1</v>
      </c>
      <c r="AB2976">
        <f t="shared" ref="AB2976:AB2985" si="2386">ROUND((AC2976+AD2976+AF2976),6)</f>
        <v>666.59</v>
      </c>
      <c r="AC2976">
        <f t="shared" ref="AC2976:AC2985" si="2387">ROUND((ES2976),6)</f>
        <v>0</v>
      </c>
      <c r="AD2976">
        <f t="shared" ref="AD2976:AD2985" si="2388">ROUND((((ET2976)-(EU2976))+AE2976),6)</f>
        <v>500.82</v>
      </c>
      <c r="AE2976">
        <f t="shared" ref="AE2976:AE2985" si="2389">ROUND((EU2976),6)</f>
        <v>317.88</v>
      </c>
      <c r="AF2976">
        <f t="shared" ref="AF2976:AF2985" si="2390">ROUND((EV2976),6)</f>
        <v>165.77</v>
      </c>
      <c r="AG2976">
        <f t="shared" ref="AG2976:AG2985" si="2391">ROUND((AP2976),6)</f>
        <v>0</v>
      </c>
      <c r="AH2976">
        <f t="shared" ref="AH2976:AH2985" si="2392">(EW2976)</f>
        <v>0.82</v>
      </c>
      <c r="AI2976">
        <f t="shared" ref="AI2976:AI2985" si="2393">(EX2976)</f>
        <v>0</v>
      </c>
      <c r="AJ2976">
        <f t="shared" ref="AJ2976:AJ2985" si="2394">(AS2976)</f>
        <v>0</v>
      </c>
      <c r="AK2976">
        <v>666.59</v>
      </c>
      <c r="AL2976">
        <v>0</v>
      </c>
      <c r="AM2976">
        <v>500.82</v>
      </c>
      <c r="AN2976">
        <v>317.88</v>
      </c>
      <c r="AO2976">
        <v>165.77</v>
      </c>
      <c r="AP2976">
        <v>0</v>
      </c>
      <c r="AQ2976">
        <v>0.82</v>
      </c>
      <c r="AR2976">
        <v>0</v>
      </c>
      <c r="AS2976">
        <v>0</v>
      </c>
      <c r="AT2976">
        <v>80</v>
      </c>
      <c r="AU2976">
        <v>10</v>
      </c>
      <c r="AV2976">
        <v>1</v>
      </c>
      <c r="AW2976">
        <v>1</v>
      </c>
      <c r="AZ2976">
        <v>1</v>
      </c>
      <c r="BA2976">
        <v>1</v>
      </c>
      <c r="BB2976">
        <v>1</v>
      </c>
      <c r="BC2976">
        <v>1</v>
      </c>
      <c r="BD2976" t="s">
        <v>3</v>
      </c>
      <c r="BE2976" t="s">
        <v>3</v>
      </c>
      <c r="BF2976" t="s">
        <v>3</v>
      </c>
      <c r="BG2976" t="s">
        <v>3</v>
      </c>
      <c r="BH2976">
        <v>0</v>
      </c>
      <c r="BI2976">
        <v>4</v>
      </c>
      <c r="BJ2976" t="s">
        <v>263</v>
      </c>
      <c r="BM2976">
        <v>2</v>
      </c>
      <c r="BN2976">
        <v>0</v>
      </c>
      <c r="BO2976" t="s">
        <v>3</v>
      </c>
      <c r="BP2976">
        <v>0</v>
      </c>
      <c r="BQ2976">
        <v>1</v>
      </c>
      <c r="BR2976">
        <v>0</v>
      </c>
      <c r="BS2976">
        <v>1</v>
      </c>
      <c r="BT2976">
        <v>1</v>
      </c>
      <c r="BU2976">
        <v>1</v>
      </c>
      <c r="BV2976">
        <v>1</v>
      </c>
      <c r="BW2976">
        <v>1</v>
      </c>
      <c r="BX2976">
        <v>1</v>
      </c>
      <c r="BY2976" t="s">
        <v>3</v>
      </c>
      <c r="BZ2976">
        <v>80</v>
      </c>
      <c r="CA2976">
        <v>10</v>
      </c>
      <c r="CE2976">
        <v>0</v>
      </c>
      <c r="CF2976">
        <v>0</v>
      </c>
      <c r="CG2976">
        <v>0</v>
      </c>
      <c r="CM2976">
        <v>0</v>
      </c>
      <c r="CN2976" t="s">
        <v>3</v>
      </c>
      <c r="CO2976">
        <v>0</v>
      </c>
      <c r="CP2976">
        <f t="shared" ref="CP2976:CP2985" si="2395">(P2976+Q2976+S2976)</f>
        <v>0</v>
      </c>
      <c r="CQ2976">
        <f t="shared" ref="CQ2976:CQ2985" si="2396">(AC2976*BC2976*AW2976)</f>
        <v>0</v>
      </c>
      <c r="CR2976">
        <f t="shared" ref="CR2976:CR2985" si="2397">((((ET2976)*BB2976-(EU2976)*BS2976)+AE2976*BS2976)*AV2976)</f>
        <v>500.82</v>
      </c>
      <c r="CS2976">
        <f t="shared" ref="CS2976:CS2985" si="2398">(AE2976*BS2976*AV2976)</f>
        <v>317.88</v>
      </c>
      <c r="CT2976">
        <f t="shared" ref="CT2976:CT2985" si="2399">(AF2976*BA2976*AV2976)</f>
        <v>165.77</v>
      </c>
      <c r="CU2976">
        <f t="shared" ref="CU2976:CU2985" si="2400">AG2976</f>
        <v>0</v>
      </c>
      <c r="CV2976">
        <f t="shared" ref="CV2976:CV2985" si="2401">(AH2976*AV2976)</f>
        <v>0.82</v>
      </c>
      <c r="CW2976">
        <f t="shared" ref="CW2976:CW2985" si="2402">AI2976</f>
        <v>0</v>
      </c>
      <c r="CX2976">
        <f t="shared" ref="CX2976:CX2985" si="2403">AJ2976</f>
        <v>0</v>
      </c>
      <c r="CY2976">
        <f t="shared" ref="CY2976:CY2985" si="2404">((S2976*BZ2976)/100)</f>
        <v>0</v>
      </c>
      <c r="CZ2976">
        <f t="shared" ref="CZ2976:CZ2985" si="2405">((S2976*CA2976)/100)</f>
        <v>0</v>
      </c>
      <c r="DC2976" t="s">
        <v>3</v>
      </c>
      <c r="DD2976" t="s">
        <v>3</v>
      </c>
      <c r="DE2976" t="s">
        <v>3</v>
      </c>
      <c r="DF2976" t="s">
        <v>3</v>
      </c>
      <c r="DG2976" t="s">
        <v>3</v>
      </c>
      <c r="DH2976" t="s">
        <v>3</v>
      </c>
      <c r="DI2976" t="s">
        <v>3</v>
      </c>
      <c r="DJ2976" t="s">
        <v>3</v>
      </c>
      <c r="DK2976" t="s">
        <v>3</v>
      </c>
      <c r="DL2976" t="s">
        <v>3</v>
      </c>
      <c r="DM2976" t="s">
        <v>3</v>
      </c>
      <c r="DN2976">
        <v>0</v>
      </c>
      <c r="DO2976">
        <v>0</v>
      </c>
      <c r="DP2976">
        <v>1</v>
      </c>
      <c r="DQ2976">
        <v>1</v>
      </c>
      <c r="DU2976">
        <v>1005</v>
      </c>
      <c r="DV2976" t="s">
        <v>184</v>
      </c>
      <c r="DW2976" t="s">
        <v>184</v>
      </c>
      <c r="DX2976">
        <v>1</v>
      </c>
      <c r="EE2976">
        <v>51482692</v>
      </c>
      <c r="EF2976">
        <v>1</v>
      </c>
      <c r="EG2976" t="s">
        <v>21</v>
      </c>
      <c r="EH2976">
        <v>0</v>
      </c>
      <c r="EI2976" t="s">
        <v>3</v>
      </c>
      <c r="EJ2976">
        <v>4</v>
      </c>
      <c r="EK2976">
        <v>2</v>
      </c>
      <c r="EL2976" t="s">
        <v>186</v>
      </c>
      <c r="EM2976" t="s">
        <v>23</v>
      </c>
      <c r="EO2976" t="s">
        <v>3</v>
      </c>
      <c r="EQ2976">
        <v>1024</v>
      </c>
      <c r="ER2976">
        <v>666.59</v>
      </c>
      <c r="ES2976">
        <v>0</v>
      </c>
      <c r="ET2976">
        <v>500.82</v>
      </c>
      <c r="EU2976">
        <v>317.88</v>
      </c>
      <c r="EV2976">
        <v>165.77</v>
      </c>
      <c r="EW2976">
        <v>0.82</v>
      </c>
      <c r="EX2976">
        <v>0</v>
      </c>
      <c r="EY2976">
        <v>0</v>
      </c>
      <c r="FQ2976">
        <v>0</v>
      </c>
      <c r="FR2976">
        <f t="shared" ref="FR2976:FR2985" si="2406">ROUND(IF(AND(BH2976=3,BI2976=3),P2976,0),2)</f>
        <v>0</v>
      </c>
      <c r="FS2976">
        <v>0</v>
      </c>
      <c r="FX2976">
        <v>80</v>
      </c>
      <c r="FY2976">
        <v>10</v>
      </c>
      <c r="GA2976" t="s">
        <v>3</v>
      </c>
      <c r="GD2976">
        <v>0</v>
      </c>
      <c r="GF2976">
        <v>1081415349</v>
      </c>
      <c r="GG2976">
        <v>2</v>
      </c>
      <c r="GH2976">
        <v>1</v>
      </c>
      <c r="GI2976">
        <v>-2</v>
      </c>
      <c r="GJ2976">
        <v>0</v>
      </c>
      <c r="GK2976">
        <f>ROUND(R2976*(R12)/100,2)</f>
        <v>0</v>
      </c>
      <c r="GL2976">
        <f t="shared" ref="GL2976:GL2985" si="2407">ROUND(IF(AND(BH2976=3,BI2976=3,FS2976&lt;&gt;0),P2976,0),2)</f>
        <v>0</v>
      </c>
      <c r="GM2976">
        <f t="shared" ref="GM2976:GM2985" si="2408">ROUND(O2976+X2976+Y2976+GK2976,2)+GX2976</f>
        <v>0</v>
      </c>
      <c r="GN2976">
        <f t="shared" ref="GN2976:GN2985" si="2409">IF(OR(BI2976=0,BI2976=1),ROUND(O2976+X2976+Y2976+GK2976,2),0)</f>
        <v>0</v>
      </c>
      <c r="GO2976">
        <f t="shared" ref="GO2976:GO2985" si="2410">IF(BI2976=2,ROUND(O2976+X2976+Y2976+GK2976,2),0)</f>
        <v>0</v>
      </c>
      <c r="GP2976">
        <f t="shared" ref="GP2976:GP2985" si="2411">IF(BI2976=4,ROUND(O2976+X2976+Y2976+GK2976,2)+GX2976,0)</f>
        <v>0</v>
      </c>
      <c r="GR2976">
        <v>0</v>
      </c>
      <c r="GS2976">
        <v>3</v>
      </c>
      <c r="GT2976">
        <v>0</v>
      </c>
      <c r="GU2976" t="s">
        <v>3</v>
      </c>
      <c r="GV2976">
        <f t="shared" ref="GV2976:GV2985" si="2412">ROUND((GT2976),6)</f>
        <v>0</v>
      </c>
      <c r="GW2976">
        <v>1</v>
      </c>
      <c r="GX2976">
        <f t="shared" ref="GX2976:GX2985" si="2413">ROUND(HC2976*I2976,2)</f>
        <v>0</v>
      </c>
      <c r="HA2976">
        <v>0</v>
      </c>
      <c r="HB2976">
        <v>0</v>
      </c>
      <c r="HC2976">
        <f t="shared" ref="HC2976:HC2985" si="2414">GV2976*GW2976</f>
        <v>0</v>
      </c>
      <c r="HE2976" t="s">
        <v>3</v>
      </c>
      <c r="HF2976" t="s">
        <v>3</v>
      </c>
      <c r="IK2976">
        <f t="shared" ref="IK2976:IK2985" si="2415">ROUND(GM2976*1.2,2)</f>
        <v>0</v>
      </c>
    </row>
    <row r="2977" spans="1:245" x14ac:dyDescent="0.2">
      <c r="A2977">
        <v>18</v>
      </c>
      <c r="B2977">
        <v>1</v>
      </c>
      <c r="C2977">
        <v>1016</v>
      </c>
      <c r="E2977" t="s">
        <v>3</v>
      </c>
      <c r="F2977" t="s">
        <v>265</v>
      </c>
      <c r="G2977" t="s">
        <v>266</v>
      </c>
      <c r="H2977" t="s">
        <v>267</v>
      </c>
      <c r="I2977">
        <v>0</v>
      </c>
      <c r="J2977">
        <v>4.0000000000000001E-3</v>
      </c>
      <c r="O2977">
        <f t="shared" si="2375"/>
        <v>0</v>
      </c>
      <c r="P2977">
        <f t="shared" si="2376"/>
        <v>0</v>
      </c>
      <c r="Q2977">
        <f t="shared" si="2377"/>
        <v>0</v>
      </c>
      <c r="R2977">
        <f t="shared" si="2378"/>
        <v>0</v>
      </c>
      <c r="S2977">
        <f t="shared" si="2379"/>
        <v>0</v>
      </c>
      <c r="T2977">
        <f t="shared" si="2380"/>
        <v>0</v>
      </c>
      <c r="U2977">
        <f t="shared" si="2381"/>
        <v>0</v>
      </c>
      <c r="V2977">
        <f t="shared" si="2382"/>
        <v>0</v>
      </c>
      <c r="W2977">
        <f t="shared" si="2383"/>
        <v>0</v>
      </c>
      <c r="X2977">
        <f t="shared" si="2384"/>
        <v>0</v>
      </c>
      <c r="Y2977">
        <f t="shared" si="2385"/>
        <v>0</v>
      </c>
      <c r="AA2977">
        <v>-1</v>
      </c>
      <c r="AB2977">
        <f t="shared" si="2386"/>
        <v>32364.66</v>
      </c>
      <c r="AC2977">
        <f t="shared" si="2387"/>
        <v>32364.66</v>
      </c>
      <c r="AD2977">
        <f t="shared" si="2388"/>
        <v>0</v>
      </c>
      <c r="AE2977">
        <f t="shared" si="2389"/>
        <v>0</v>
      </c>
      <c r="AF2977">
        <f t="shared" si="2390"/>
        <v>0</v>
      </c>
      <c r="AG2977">
        <f t="shared" si="2391"/>
        <v>0</v>
      </c>
      <c r="AH2977">
        <f t="shared" si="2392"/>
        <v>0</v>
      </c>
      <c r="AI2977">
        <f t="shared" si="2393"/>
        <v>0</v>
      </c>
      <c r="AJ2977">
        <f t="shared" si="2394"/>
        <v>0</v>
      </c>
      <c r="AK2977">
        <v>32364.66</v>
      </c>
      <c r="AL2977">
        <v>32364.66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80</v>
      </c>
      <c r="AU2977">
        <v>10</v>
      </c>
      <c r="AV2977">
        <v>1</v>
      </c>
      <c r="AW2977">
        <v>1</v>
      </c>
      <c r="AZ2977">
        <v>1</v>
      </c>
      <c r="BA2977">
        <v>1</v>
      </c>
      <c r="BB2977">
        <v>1</v>
      </c>
      <c r="BC2977">
        <v>1</v>
      </c>
      <c r="BD2977" t="s">
        <v>3</v>
      </c>
      <c r="BE2977" t="s">
        <v>3</v>
      </c>
      <c r="BF2977" t="s">
        <v>3</v>
      </c>
      <c r="BG2977" t="s">
        <v>3</v>
      </c>
      <c r="BH2977">
        <v>3</v>
      </c>
      <c r="BI2977">
        <v>4</v>
      </c>
      <c r="BJ2977" t="s">
        <v>268</v>
      </c>
      <c r="BM2977">
        <v>2</v>
      </c>
      <c r="BN2977">
        <v>0</v>
      </c>
      <c r="BO2977" t="s">
        <v>3</v>
      </c>
      <c r="BP2977">
        <v>0</v>
      </c>
      <c r="BQ2977">
        <v>1</v>
      </c>
      <c r="BR2977">
        <v>0</v>
      </c>
      <c r="BS2977">
        <v>1</v>
      </c>
      <c r="BT2977">
        <v>1</v>
      </c>
      <c r="BU2977">
        <v>1</v>
      </c>
      <c r="BV2977">
        <v>1</v>
      </c>
      <c r="BW2977">
        <v>1</v>
      </c>
      <c r="BX2977">
        <v>1</v>
      </c>
      <c r="BY2977" t="s">
        <v>3</v>
      </c>
      <c r="BZ2977">
        <v>80</v>
      </c>
      <c r="CA2977">
        <v>10</v>
      </c>
      <c r="CE2977">
        <v>0</v>
      </c>
      <c r="CF2977">
        <v>0</v>
      </c>
      <c r="CG2977">
        <v>0</v>
      </c>
      <c r="CM2977">
        <v>0</v>
      </c>
      <c r="CN2977" t="s">
        <v>3</v>
      </c>
      <c r="CO2977">
        <v>0</v>
      </c>
      <c r="CP2977">
        <f t="shared" si="2395"/>
        <v>0</v>
      </c>
      <c r="CQ2977">
        <f t="shared" si="2396"/>
        <v>32364.66</v>
      </c>
      <c r="CR2977">
        <f t="shared" si="2397"/>
        <v>0</v>
      </c>
      <c r="CS2977">
        <f t="shared" si="2398"/>
        <v>0</v>
      </c>
      <c r="CT2977">
        <f t="shared" si="2399"/>
        <v>0</v>
      </c>
      <c r="CU2977">
        <f t="shared" si="2400"/>
        <v>0</v>
      </c>
      <c r="CV2977">
        <f t="shared" si="2401"/>
        <v>0</v>
      </c>
      <c r="CW2977">
        <f t="shared" si="2402"/>
        <v>0</v>
      </c>
      <c r="CX2977">
        <f t="shared" si="2403"/>
        <v>0</v>
      </c>
      <c r="CY2977">
        <f t="shared" si="2404"/>
        <v>0</v>
      </c>
      <c r="CZ2977">
        <f t="shared" si="2405"/>
        <v>0</v>
      </c>
      <c r="DC2977" t="s">
        <v>3</v>
      </c>
      <c r="DD2977" t="s">
        <v>3</v>
      </c>
      <c r="DE2977" t="s">
        <v>3</v>
      </c>
      <c r="DF2977" t="s">
        <v>3</v>
      </c>
      <c r="DG2977" t="s">
        <v>3</v>
      </c>
      <c r="DH2977" t="s">
        <v>3</v>
      </c>
      <c r="DI2977" t="s">
        <v>3</v>
      </c>
      <c r="DJ2977" t="s">
        <v>3</v>
      </c>
      <c r="DK2977" t="s">
        <v>3</v>
      </c>
      <c r="DL2977" t="s">
        <v>3</v>
      </c>
      <c r="DM2977" t="s">
        <v>3</v>
      </c>
      <c r="DN2977">
        <v>0</v>
      </c>
      <c r="DO2977">
        <v>0</v>
      </c>
      <c r="DP2977">
        <v>1</v>
      </c>
      <c r="DQ2977">
        <v>1</v>
      </c>
      <c r="DU2977">
        <v>1013</v>
      </c>
      <c r="DV2977" t="s">
        <v>267</v>
      </c>
      <c r="DW2977" t="s">
        <v>267</v>
      </c>
      <c r="DX2977">
        <v>1</v>
      </c>
      <c r="EE2977">
        <v>51482692</v>
      </c>
      <c r="EF2977">
        <v>1</v>
      </c>
      <c r="EG2977" t="s">
        <v>21</v>
      </c>
      <c r="EH2977">
        <v>0</v>
      </c>
      <c r="EI2977" t="s">
        <v>3</v>
      </c>
      <c r="EJ2977">
        <v>4</v>
      </c>
      <c r="EK2977">
        <v>2</v>
      </c>
      <c r="EL2977" t="s">
        <v>186</v>
      </c>
      <c r="EM2977" t="s">
        <v>23</v>
      </c>
      <c r="EO2977" t="s">
        <v>3</v>
      </c>
      <c r="EQ2977">
        <v>1024</v>
      </c>
      <c r="ER2977">
        <v>32364.66</v>
      </c>
      <c r="ES2977">
        <v>32364.66</v>
      </c>
      <c r="ET2977">
        <v>0</v>
      </c>
      <c r="EU2977">
        <v>0</v>
      </c>
      <c r="EV2977">
        <v>0</v>
      </c>
      <c r="EW2977">
        <v>0</v>
      </c>
      <c r="EX2977">
        <v>0</v>
      </c>
      <c r="FQ2977">
        <v>0</v>
      </c>
      <c r="FR2977">
        <f t="shared" si="2406"/>
        <v>0</v>
      </c>
      <c r="FS2977">
        <v>0</v>
      </c>
      <c r="FX2977">
        <v>80</v>
      </c>
      <c r="FY2977">
        <v>10</v>
      </c>
      <c r="GA2977" t="s">
        <v>3</v>
      </c>
      <c r="GD2977">
        <v>0</v>
      </c>
      <c r="GF2977">
        <v>-504864471</v>
      </c>
      <c r="GG2977">
        <v>2</v>
      </c>
      <c r="GH2977">
        <v>1</v>
      </c>
      <c r="GI2977">
        <v>-2</v>
      </c>
      <c r="GJ2977">
        <v>0</v>
      </c>
      <c r="GK2977">
        <f>ROUND(R2977*(R12)/100,2)</f>
        <v>0</v>
      </c>
      <c r="GL2977">
        <f t="shared" si="2407"/>
        <v>0</v>
      </c>
      <c r="GM2977">
        <f t="shared" si="2408"/>
        <v>0</v>
      </c>
      <c r="GN2977">
        <f t="shared" si="2409"/>
        <v>0</v>
      </c>
      <c r="GO2977">
        <f t="shared" si="2410"/>
        <v>0</v>
      </c>
      <c r="GP2977">
        <f t="shared" si="2411"/>
        <v>0</v>
      </c>
      <c r="GR2977">
        <v>0</v>
      </c>
      <c r="GS2977">
        <v>3</v>
      </c>
      <c r="GT2977">
        <v>0</v>
      </c>
      <c r="GU2977" t="s">
        <v>3</v>
      </c>
      <c r="GV2977">
        <f t="shared" si="2412"/>
        <v>0</v>
      </c>
      <c r="GW2977">
        <v>1</v>
      </c>
      <c r="GX2977">
        <f t="shared" si="2413"/>
        <v>0</v>
      </c>
      <c r="HA2977">
        <v>0</v>
      </c>
      <c r="HB2977">
        <v>0</v>
      </c>
      <c r="HC2977">
        <f t="shared" si="2414"/>
        <v>0</v>
      </c>
      <c r="HE2977" t="s">
        <v>3</v>
      </c>
      <c r="HF2977" t="s">
        <v>3</v>
      </c>
      <c r="IK2977">
        <f t="shared" si="2415"/>
        <v>0</v>
      </c>
    </row>
    <row r="2978" spans="1:245" x14ac:dyDescent="0.2">
      <c r="A2978">
        <v>17</v>
      </c>
      <c r="B2978">
        <v>1</v>
      </c>
      <c r="C2978">
        <f>ROW(SmtRes!A1019)</f>
        <v>1019</v>
      </c>
      <c r="D2978">
        <f>ROW(EtalonRes!A983)</f>
        <v>983</v>
      </c>
      <c r="E2978" t="s">
        <v>3</v>
      </c>
      <c r="F2978" t="s">
        <v>482</v>
      </c>
      <c r="G2978" t="s">
        <v>483</v>
      </c>
      <c r="H2978" t="s">
        <v>184</v>
      </c>
      <c r="I2978">
        <v>0</v>
      </c>
      <c r="J2978">
        <v>0</v>
      </c>
      <c r="O2978">
        <f t="shared" si="2375"/>
        <v>0</v>
      </c>
      <c r="P2978">
        <f t="shared" si="2376"/>
        <v>0</v>
      </c>
      <c r="Q2978">
        <f t="shared" si="2377"/>
        <v>0</v>
      </c>
      <c r="R2978">
        <f t="shared" si="2378"/>
        <v>0</v>
      </c>
      <c r="S2978">
        <f t="shared" si="2379"/>
        <v>0</v>
      </c>
      <c r="T2978">
        <f t="shared" si="2380"/>
        <v>0</v>
      </c>
      <c r="U2978">
        <f t="shared" si="2381"/>
        <v>0</v>
      </c>
      <c r="V2978">
        <f t="shared" si="2382"/>
        <v>0</v>
      </c>
      <c r="W2978">
        <f t="shared" si="2383"/>
        <v>0</v>
      </c>
      <c r="X2978">
        <f t="shared" si="2384"/>
        <v>0</v>
      </c>
      <c r="Y2978">
        <f t="shared" si="2385"/>
        <v>0</v>
      </c>
      <c r="AA2978">
        <v>-1</v>
      </c>
      <c r="AB2978">
        <f t="shared" si="2386"/>
        <v>84.36</v>
      </c>
      <c r="AC2978">
        <f t="shared" si="2387"/>
        <v>53.03</v>
      </c>
      <c r="AD2978">
        <f t="shared" si="2388"/>
        <v>18.760000000000002</v>
      </c>
      <c r="AE2978">
        <f t="shared" si="2389"/>
        <v>4.1100000000000003</v>
      </c>
      <c r="AF2978">
        <f t="shared" si="2390"/>
        <v>12.57</v>
      </c>
      <c r="AG2978">
        <f t="shared" si="2391"/>
        <v>0</v>
      </c>
      <c r="AH2978">
        <f t="shared" si="2392"/>
        <v>0.06</v>
      </c>
      <c r="AI2978">
        <f t="shared" si="2393"/>
        <v>0</v>
      </c>
      <c r="AJ2978">
        <f t="shared" si="2394"/>
        <v>0</v>
      </c>
      <c r="AK2978">
        <v>84.36</v>
      </c>
      <c r="AL2978">
        <v>53.03</v>
      </c>
      <c r="AM2978">
        <v>18.760000000000002</v>
      </c>
      <c r="AN2978">
        <v>4.1100000000000003</v>
      </c>
      <c r="AO2978">
        <v>12.57</v>
      </c>
      <c r="AP2978">
        <v>0</v>
      </c>
      <c r="AQ2978">
        <v>0.06</v>
      </c>
      <c r="AR2978">
        <v>0</v>
      </c>
      <c r="AS2978">
        <v>0</v>
      </c>
      <c r="AT2978">
        <v>80</v>
      </c>
      <c r="AU2978">
        <v>10</v>
      </c>
      <c r="AV2978">
        <v>1</v>
      </c>
      <c r="AW2978">
        <v>1</v>
      </c>
      <c r="AZ2978">
        <v>1</v>
      </c>
      <c r="BA2978">
        <v>1</v>
      </c>
      <c r="BB2978">
        <v>1</v>
      </c>
      <c r="BC2978">
        <v>1</v>
      </c>
      <c r="BD2978" t="s">
        <v>3</v>
      </c>
      <c r="BE2978" t="s">
        <v>3</v>
      </c>
      <c r="BF2978" t="s">
        <v>3</v>
      </c>
      <c r="BG2978" t="s">
        <v>3</v>
      </c>
      <c r="BH2978">
        <v>0</v>
      </c>
      <c r="BI2978">
        <v>4</v>
      </c>
      <c r="BJ2978" t="s">
        <v>484</v>
      </c>
      <c r="BM2978">
        <v>2</v>
      </c>
      <c r="BN2978">
        <v>0</v>
      </c>
      <c r="BO2978" t="s">
        <v>3</v>
      </c>
      <c r="BP2978">
        <v>0</v>
      </c>
      <c r="BQ2978">
        <v>1</v>
      </c>
      <c r="BR2978">
        <v>0</v>
      </c>
      <c r="BS2978">
        <v>1</v>
      </c>
      <c r="BT2978">
        <v>1</v>
      </c>
      <c r="BU2978">
        <v>1</v>
      </c>
      <c r="BV2978">
        <v>1</v>
      </c>
      <c r="BW2978">
        <v>1</v>
      </c>
      <c r="BX2978">
        <v>1</v>
      </c>
      <c r="BY2978" t="s">
        <v>3</v>
      </c>
      <c r="BZ2978">
        <v>80</v>
      </c>
      <c r="CA2978">
        <v>10</v>
      </c>
      <c r="CE2978">
        <v>0</v>
      </c>
      <c r="CF2978">
        <v>0</v>
      </c>
      <c r="CG2978">
        <v>0</v>
      </c>
      <c r="CM2978">
        <v>0</v>
      </c>
      <c r="CN2978" t="s">
        <v>3</v>
      </c>
      <c r="CO2978">
        <v>0</v>
      </c>
      <c r="CP2978">
        <f t="shared" si="2395"/>
        <v>0</v>
      </c>
      <c r="CQ2978">
        <f t="shared" si="2396"/>
        <v>53.03</v>
      </c>
      <c r="CR2978">
        <f t="shared" si="2397"/>
        <v>18.760000000000002</v>
      </c>
      <c r="CS2978">
        <f t="shared" si="2398"/>
        <v>4.1100000000000003</v>
      </c>
      <c r="CT2978">
        <f t="shared" si="2399"/>
        <v>12.57</v>
      </c>
      <c r="CU2978">
        <f t="shared" si="2400"/>
        <v>0</v>
      </c>
      <c r="CV2978">
        <f t="shared" si="2401"/>
        <v>0.06</v>
      </c>
      <c r="CW2978">
        <f t="shared" si="2402"/>
        <v>0</v>
      </c>
      <c r="CX2978">
        <f t="shared" si="2403"/>
        <v>0</v>
      </c>
      <c r="CY2978">
        <f t="shared" si="2404"/>
        <v>0</v>
      </c>
      <c r="CZ2978">
        <f t="shared" si="2405"/>
        <v>0</v>
      </c>
      <c r="DC2978" t="s">
        <v>3</v>
      </c>
      <c r="DD2978" t="s">
        <v>3</v>
      </c>
      <c r="DE2978" t="s">
        <v>3</v>
      </c>
      <c r="DF2978" t="s">
        <v>3</v>
      </c>
      <c r="DG2978" t="s">
        <v>3</v>
      </c>
      <c r="DH2978" t="s">
        <v>3</v>
      </c>
      <c r="DI2978" t="s">
        <v>3</v>
      </c>
      <c r="DJ2978" t="s">
        <v>3</v>
      </c>
      <c r="DK2978" t="s">
        <v>3</v>
      </c>
      <c r="DL2978" t="s">
        <v>3</v>
      </c>
      <c r="DM2978" t="s">
        <v>3</v>
      </c>
      <c r="DN2978">
        <v>0</v>
      </c>
      <c r="DO2978">
        <v>0</v>
      </c>
      <c r="DP2978">
        <v>1</v>
      </c>
      <c r="DQ2978">
        <v>1</v>
      </c>
      <c r="DU2978">
        <v>1005</v>
      </c>
      <c r="DV2978" t="s">
        <v>184</v>
      </c>
      <c r="DW2978" t="s">
        <v>184</v>
      </c>
      <c r="DX2978">
        <v>1</v>
      </c>
      <c r="EE2978">
        <v>51482692</v>
      </c>
      <c r="EF2978">
        <v>1</v>
      </c>
      <c r="EG2978" t="s">
        <v>21</v>
      </c>
      <c r="EH2978">
        <v>0</v>
      </c>
      <c r="EI2978" t="s">
        <v>3</v>
      </c>
      <c r="EJ2978">
        <v>4</v>
      </c>
      <c r="EK2978">
        <v>2</v>
      </c>
      <c r="EL2978" t="s">
        <v>186</v>
      </c>
      <c r="EM2978" t="s">
        <v>23</v>
      </c>
      <c r="EO2978" t="s">
        <v>3</v>
      </c>
      <c r="EQ2978">
        <v>1024</v>
      </c>
      <c r="ER2978">
        <v>84.36</v>
      </c>
      <c r="ES2978">
        <v>53.03</v>
      </c>
      <c r="ET2978">
        <v>18.760000000000002</v>
      </c>
      <c r="EU2978">
        <v>4.1100000000000003</v>
      </c>
      <c r="EV2978">
        <v>12.57</v>
      </c>
      <c r="EW2978">
        <v>0.06</v>
      </c>
      <c r="EX2978">
        <v>0</v>
      </c>
      <c r="EY2978">
        <v>0</v>
      </c>
      <c r="FQ2978">
        <v>0</v>
      </c>
      <c r="FR2978">
        <f t="shared" si="2406"/>
        <v>0</v>
      </c>
      <c r="FS2978">
        <v>0</v>
      </c>
      <c r="FX2978">
        <v>80</v>
      </c>
      <c r="FY2978">
        <v>10</v>
      </c>
      <c r="GA2978" t="s">
        <v>3</v>
      </c>
      <c r="GD2978">
        <v>0</v>
      </c>
      <c r="GF2978">
        <v>750416463</v>
      </c>
      <c r="GG2978">
        <v>2</v>
      </c>
      <c r="GH2978">
        <v>1</v>
      </c>
      <c r="GI2978">
        <v>-2</v>
      </c>
      <c r="GJ2978">
        <v>0</v>
      </c>
      <c r="GK2978">
        <f>ROUND(R2978*(R12)/100,2)</f>
        <v>0</v>
      </c>
      <c r="GL2978">
        <f t="shared" si="2407"/>
        <v>0</v>
      </c>
      <c r="GM2978">
        <f t="shared" si="2408"/>
        <v>0</v>
      </c>
      <c r="GN2978">
        <f t="shared" si="2409"/>
        <v>0</v>
      </c>
      <c r="GO2978">
        <f t="shared" si="2410"/>
        <v>0</v>
      </c>
      <c r="GP2978">
        <f t="shared" si="2411"/>
        <v>0</v>
      </c>
      <c r="GR2978">
        <v>0</v>
      </c>
      <c r="GS2978">
        <v>3</v>
      </c>
      <c r="GT2978">
        <v>0</v>
      </c>
      <c r="GU2978" t="s">
        <v>3</v>
      </c>
      <c r="GV2978">
        <f t="shared" si="2412"/>
        <v>0</v>
      </c>
      <c r="GW2978">
        <v>1</v>
      </c>
      <c r="GX2978">
        <f t="shared" si="2413"/>
        <v>0</v>
      </c>
      <c r="HA2978">
        <v>0</v>
      </c>
      <c r="HB2978">
        <v>0</v>
      </c>
      <c r="HC2978">
        <f t="shared" si="2414"/>
        <v>0</v>
      </c>
      <c r="HE2978" t="s">
        <v>3</v>
      </c>
      <c r="HF2978" t="s">
        <v>3</v>
      </c>
      <c r="IK2978">
        <f t="shared" si="2415"/>
        <v>0</v>
      </c>
    </row>
    <row r="2979" spans="1:245" x14ac:dyDescent="0.2">
      <c r="A2979">
        <v>17</v>
      </c>
      <c r="B2979">
        <v>1</v>
      </c>
      <c r="C2979">
        <f>ROW(SmtRes!A1025)</f>
        <v>1025</v>
      </c>
      <c r="D2979">
        <f>ROW(EtalonRes!A988)</f>
        <v>988</v>
      </c>
      <c r="E2979" t="s">
        <v>290</v>
      </c>
      <c r="F2979" t="s">
        <v>182</v>
      </c>
      <c r="G2979" t="s">
        <v>183</v>
      </c>
      <c r="H2979" t="s">
        <v>184</v>
      </c>
      <c r="I2979">
        <v>0</v>
      </c>
      <c r="J2979">
        <v>0</v>
      </c>
      <c r="O2979">
        <f t="shared" si="2375"/>
        <v>0</v>
      </c>
      <c r="P2979">
        <f t="shared" si="2376"/>
        <v>0</v>
      </c>
      <c r="Q2979">
        <f t="shared" si="2377"/>
        <v>0</v>
      </c>
      <c r="R2979">
        <f t="shared" si="2378"/>
        <v>0</v>
      </c>
      <c r="S2979">
        <f t="shared" si="2379"/>
        <v>0</v>
      </c>
      <c r="T2979">
        <f t="shared" si="2380"/>
        <v>0</v>
      </c>
      <c r="U2979">
        <f t="shared" si="2381"/>
        <v>0</v>
      </c>
      <c r="V2979">
        <f t="shared" si="2382"/>
        <v>0</v>
      </c>
      <c r="W2979">
        <f t="shared" si="2383"/>
        <v>0</v>
      </c>
      <c r="X2979">
        <f t="shared" si="2384"/>
        <v>0</v>
      </c>
      <c r="Y2979">
        <f t="shared" si="2385"/>
        <v>0</v>
      </c>
      <c r="AA2979">
        <v>52421674</v>
      </c>
      <c r="AB2979">
        <f t="shared" si="2386"/>
        <v>2046.64</v>
      </c>
      <c r="AC2979">
        <f t="shared" si="2387"/>
        <v>1137.08</v>
      </c>
      <c r="AD2979">
        <f t="shared" si="2388"/>
        <v>337.7</v>
      </c>
      <c r="AE2979">
        <f t="shared" si="2389"/>
        <v>199.85</v>
      </c>
      <c r="AF2979">
        <f t="shared" si="2390"/>
        <v>571.86</v>
      </c>
      <c r="AG2979">
        <f t="shared" si="2391"/>
        <v>0</v>
      </c>
      <c r="AH2979">
        <f t="shared" si="2392"/>
        <v>2.35</v>
      </c>
      <c r="AI2979">
        <f t="shared" si="2393"/>
        <v>0</v>
      </c>
      <c r="AJ2979">
        <f t="shared" si="2394"/>
        <v>0</v>
      </c>
      <c r="AK2979">
        <v>2046.64</v>
      </c>
      <c r="AL2979">
        <v>1137.08</v>
      </c>
      <c r="AM2979">
        <v>337.7</v>
      </c>
      <c r="AN2979">
        <v>199.85</v>
      </c>
      <c r="AO2979">
        <v>571.86</v>
      </c>
      <c r="AP2979">
        <v>0</v>
      </c>
      <c r="AQ2979">
        <v>2.35</v>
      </c>
      <c r="AR2979">
        <v>0</v>
      </c>
      <c r="AS2979">
        <v>0</v>
      </c>
      <c r="AT2979">
        <v>80</v>
      </c>
      <c r="AU2979">
        <v>10</v>
      </c>
      <c r="AV2979">
        <v>1</v>
      </c>
      <c r="AW2979">
        <v>1</v>
      </c>
      <c r="AZ2979">
        <v>1</v>
      </c>
      <c r="BA2979">
        <v>1</v>
      </c>
      <c r="BB2979">
        <v>1</v>
      </c>
      <c r="BC2979">
        <v>1</v>
      </c>
      <c r="BD2979" t="s">
        <v>3</v>
      </c>
      <c r="BE2979" t="s">
        <v>3</v>
      </c>
      <c r="BF2979" t="s">
        <v>3</v>
      </c>
      <c r="BG2979" t="s">
        <v>3</v>
      </c>
      <c r="BH2979">
        <v>0</v>
      </c>
      <c r="BI2979">
        <v>4</v>
      </c>
      <c r="BJ2979" t="s">
        <v>185</v>
      </c>
      <c r="BM2979">
        <v>2</v>
      </c>
      <c r="BN2979">
        <v>0</v>
      </c>
      <c r="BO2979" t="s">
        <v>3</v>
      </c>
      <c r="BP2979">
        <v>0</v>
      </c>
      <c r="BQ2979">
        <v>1</v>
      </c>
      <c r="BR2979">
        <v>0</v>
      </c>
      <c r="BS2979">
        <v>1</v>
      </c>
      <c r="BT2979">
        <v>1</v>
      </c>
      <c r="BU2979">
        <v>1</v>
      </c>
      <c r="BV2979">
        <v>1</v>
      </c>
      <c r="BW2979">
        <v>1</v>
      </c>
      <c r="BX2979">
        <v>1</v>
      </c>
      <c r="BY2979" t="s">
        <v>3</v>
      </c>
      <c r="BZ2979">
        <v>80</v>
      </c>
      <c r="CA2979">
        <v>10</v>
      </c>
      <c r="CE2979">
        <v>0</v>
      </c>
      <c r="CF2979">
        <v>0</v>
      </c>
      <c r="CG2979">
        <v>0</v>
      </c>
      <c r="CM2979">
        <v>0</v>
      </c>
      <c r="CN2979" t="s">
        <v>3</v>
      </c>
      <c r="CO2979">
        <v>0</v>
      </c>
      <c r="CP2979">
        <f t="shared" si="2395"/>
        <v>0</v>
      </c>
      <c r="CQ2979">
        <f t="shared" si="2396"/>
        <v>1137.08</v>
      </c>
      <c r="CR2979">
        <f t="shared" si="2397"/>
        <v>337.7</v>
      </c>
      <c r="CS2979">
        <f t="shared" si="2398"/>
        <v>199.85</v>
      </c>
      <c r="CT2979">
        <f t="shared" si="2399"/>
        <v>571.86</v>
      </c>
      <c r="CU2979">
        <f t="shared" si="2400"/>
        <v>0</v>
      </c>
      <c r="CV2979">
        <f t="shared" si="2401"/>
        <v>2.35</v>
      </c>
      <c r="CW2979">
        <f t="shared" si="2402"/>
        <v>0</v>
      </c>
      <c r="CX2979">
        <f t="shared" si="2403"/>
        <v>0</v>
      </c>
      <c r="CY2979">
        <f t="shared" si="2404"/>
        <v>0</v>
      </c>
      <c r="CZ2979">
        <f t="shared" si="2405"/>
        <v>0</v>
      </c>
      <c r="DC2979" t="s">
        <v>3</v>
      </c>
      <c r="DD2979" t="s">
        <v>3</v>
      </c>
      <c r="DE2979" t="s">
        <v>3</v>
      </c>
      <c r="DF2979" t="s">
        <v>3</v>
      </c>
      <c r="DG2979" t="s">
        <v>3</v>
      </c>
      <c r="DH2979" t="s">
        <v>3</v>
      </c>
      <c r="DI2979" t="s">
        <v>3</v>
      </c>
      <c r="DJ2979" t="s">
        <v>3</v>
      </c>
      <c r="DK2979" t="s">
        <v>3</v>
      </c>
      <c r="DL2979" t="s">
        <v>3</v>
      </c>
      <c r="DM2979" t="s">
        <v>3</v>
      </c>
      <c r="DN2979">
        <v>0</v>
      </c>
      <c r="DO2979">
        <v>0</v>
      </c>
      <c r="DP2979">
        <v>1</v>
      </c>
      <c r="DQ2979">
        <v>1</v>
      </c>
      <c r="DU2979">
        <v>1005</v>
      </c>
      <c r="DV2979" t="s">
        <v>184</v>
      </c>
      <c r="DW2979" t="s">
        <v>184</v>
      </c>
      <c r="DX2979">
        <v>1</v>
      </c>
      <c r="EE2979">
        <v>51482692</v>
      </c>
      <c r="EF2979">
        <v>1</v>
      </c>
      <c r="EG2979" t="s">
        <v>21</v>
      </c>
      <c r="EH2979">
        <v>0</v>
      </c>
      <c r="EI2979" t="s">
        <v>3</v>
      </c>
      <c r="EJ2979">
        <v>4</v>
      </c>
      <c r="EK2979">
        <v>2</v>
      </c>
      <c r="EL2979" t="s">
        <v>186</v>
      </c>
      <c r="EM2979" t="s">
        <v>23</v>
      </c>
      <c r="EO2979" t="s">
        <v>3</v>
      </c>
      <c r="EQ2979">
        <v>0</v>
      </c>
      <c r="ER2979">
        <v>2046.64</v>
      </c>
      <c r="ES2979">
        <v>1137.08</v>
      </c>
      <c r="ET2979">
        <v>337.7</v>
      </c>
      <c r="EU2979">
        <v>199.85</v>
      </c>
      <c r="EV2979">
        <v>571.86</v>
      </c>
      <c r="EW2979">
        <v>2.35</v>
      </c>
      <c r="EX2979">
        <v>0</v>
      </c>
      <c r="EY2979">
        <v>0</v>
      </c>
      <c r="FQ2979">
        <v>0</v>
      </c>
      <c r="FR2979">
        <f t="shared" si="2406"/>
        <v>0</v>
      </c>
      <c r="FS2979">
        <v>0</v>
      </c>
      <c r="FX2979">
        <v>80</v>
      </c>
      <c r="FY2979">
        <v>10</v>
      </c>
      <c r="GA2979" t="s">
        <v>3</v>
      </c>
      <c r="GD2979">
        <v>0</v>
      </c>
      <c r="GF2979">
        <v>-159447123</v>
      </c>
      <c r="GG2979">
        <v>2</v>
      </c>
      <c r="GH2979">
        <v>1</v>
      </c>
      <c r="GI2979">
        <v>-2</v>
      </c>
      <c r="GJ2979">
        <v>0</v>
      </c>
      <c r="GK2979">
        <f>ROUND(R2979*(R12)/100,2)</f>
        <v>0</v>
      </c>
      <c r="GL2979">
        <f t="shared" si="2407"/>
        <v>0</v>
      </c>
      <c r="GM2979">
        <f t="shared" si="2408"/>
        <v>0</v>
      </c>
      <c r="GN2979">
        <f t="shared" si="2409"/>
        <v>0</v>
      </c>
      <c r="GO2979">
        <f t="shared" si="2410"/>
        <v>0</v>
      </c>
      <c r="GP2979">
        <f t="shared" si="2411"/>
        <v>0</v>
      </c>
      <c r="GR2979">
        <v>0</v>
      </c>
      <c r="GS2979">
        <v>3</v>
      </c>
      <c r="GT2979">
        <v>0</v>
      </c>
      <c r="GU2979" t="s">
        <v>3</v>
      </c>
      <c r="GV2979">
        <f t="shared" si="2412"/>
        <v>0</v>
      </c>
      <c r="GW2979">
        <v>1</v>
      </c>
      <c r="GX2979">
        <f t="shared" si="2413"/>
        <v>0</v>
      </c>
      <c r="HA2979">
        <v>0</v>
      </c>
      <c r="HB2979">
        <v>0</v>
      </c>
      <c r="HC2979">
        <f t="shared" si="2414"/>
        <v>0</v>
      </c>
      <c r="HE2979" t="s">
        <v>3</v>
      </c>
      <c r="HF2979" t="s">
        <v>3</v>
      </c>
      <c r="IK2979">
        <f t="shared" si="2415"/>
        <v>0</v>
      </c>
    </row>
    <row r="2980" spans="1:245" x14ac:dyDescent="0.2">
      <c r="A2980">
        <v>18</v>
      </c>
      <c r="B2980">
        <v>1</v>
      </c>
      <c r="C2980">
        <v>1024</v>
      </c>
      <c r="E2980" t="s">
        <v>439</v>
      </c>
      <c r="F2980" t="s">
        <v>188</v>
      </c>
      <c r="G2980" t="s">
        <v>189</v>
      </c>
      <c r="H2980" t="s">
        <v>190</v>
      </c>
      <c r="I2980">
        <f>I2979*J2980</f>
        <v>0</v>
      </c>
      <c r="J2980">
        <v>-6.6</v>
      </c>
      <c r="O2980">
        <f t="shared" si="2375"/>
        <v>0</v>
      </c>
      <c r="P2980">
        <f t="shared" si="2376"/>
        <v>0</v>
      </c>
      <c r="Q2980">
        <f t="shared" si="2377"/>
        <v>0</v>
      </c>
      <c r="R2980">
        <f t="shared" si="2378"/>
        <v>0</v>
      </c>
      <c r="S2980">
        <f t="shared" si="2379"/>
        <v>0</v>
      </c>
      <c r="T2980">
        <f t="shared" si="2380"/>
        <v>0</v>
      </c>
      <c r="U2980">
        <f t="shared" si="2381"/>
        <v>0</v>
      </c>
      <c r="V2980">
        <f t="shared" si="2382"/>
        <v>0</v>
      </c>
      <c r="W2980">
        <f t="shared" si="2383"/>
        <v>0</v>
      </c>
      <c r="X2980">
        <f t="shared" si="2384"/>
        <v>0</v>
      </c>
      <c r="Y2980">
        <f t="shared" si="2385"/>
        <v>0</v>
      </c>
      <c r="AA2980">
        <v>52421674</v>
      </c>
      <c r="AB2980">
        <f t="shared" si="2386"/>
        <v>124.03</v>
      </c>
      <c r="AC2980">
        <f t="shared" si="2387"/>
        <v>124.03</v>
      </c>
      <c r="AD2980">
        <f t="shared" si="2388"/>
        <v>0</v>
      </c>
      <c r="AE2980">
        <f t="shared" si="2389"/>
        <v>0</v>
      </c>
      <c r="AF2980">
        <f t="shared" si="2390"/>
        <v>0</v>
      </c>
      <c r="AG2980">
        <f t="shared" si="2391"/>
        <v>0</v>
      </c>
      <c r="AH2980">
        <f t="shared" si="2392"/>
        <v>0</v>
      </c>
      <c r="AI2980">
        <f t="shared" si="2393"/>
        <v>0</v>
      </c>
      <c r="AJ2980">
        <f t="shared" si="2394"/>
        <v>0</v>
      </c>
      <c r="AK2980">
        <v>124.03</v>
      </c>
      <c r="AL2980">
        <v>124.03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80</v>
      </c>
      <c r="AU2980">
        <v>10</v>
      </c>
      <c r="AV2980">
        <v>1</v>
      </c>
      <c r="AW2980">
        <v>1</v>
      </c>
      <c r="AZ2980">
        <v>1</v>
      </c>
      <c r="BA2980">
        <v>1</v>
      </c>
      <c r="BB2980">
        <v>1</v>
      </c>
      <c r="BC2980">
        <v>1</v>
      </c>
      <c r="BD2980" t="s">
        <v>3</v>
      </c>
      <c r="BE2980" t="s">
        <v>3</v>
      </c>
      <c r="BF2980" t="s">
        <v>3</v>
      </c>
      <c r="BG2980" t="s">
        <v>3</v>
      </c>
      <c r="BH2980">
        <v>3</v>
      </c>
      <c r="BI2980">
        <v>4</v>
      </c>
      <c r="BJ2980" t="s">
        <v>191</v>
      </c>
      <c r="BM2980">
        <v>2</v>
      </c>
      <c r="BN2980">
        <v>0</v>
      </c>
      <c r="BO2980" t="s">
        <v>3</v>
      </c>
      <c r="BP2980">
        <v>0</v>
      </c>
      <c r="BQ2980">
        <v>1</v>
      </c>
      <c r="BR2980">
        <v>1</v>
      </c>
      <c r="BS2980">
        <v>1</v>
      </c>
      <c r="BT2980">
        <v>1</v>
      </c>
      <c r="BU2980">
        <v>1</v>
      </c>
      <c r="BV2980">
        <v>1</v>
      </c>
      <c r="BW2980">
        <v>1</v>
      </c>
      <c r="BX2980">
        <v>1</v>
      </c>
      <c r="BY2980" t="s">
        <v>3</v>
      </c>
      <c r="BZ2980">
        <v>80</v>
      </c>
      <c r="CA2980">
        <v>10</v>
      </c>
      <c r="CE2980">
        <v>0</v>
      </c>
      <c r="CF2980">
        <v>0</v>
      </c>
      <c r="CG2980">
        <v>0</v>
      </c>
      <c r="CM2980">
        <v>0</v>
      </c>
      <c r="CN2980" t="s">
        <v>3</v>
      </c>
      <c r="CO2980">
        <v>0</v>
      </c>
      <c r="CP2980">
        <f t="shared" si="2395"/>
        <v>0</v>
      </c>
      <c r="CQ2980">
        <f t="shared" si="2396"/>
        <v>124.03</v>
      </c>
      <c r="CR2980">
        <f t="shared" si="2397"/>
        <v>0</v>
      </c>
      <c r="CS2980">
        <f t="shared" si="2398"/>
        <v>0</v>
      </c>
      <c r="CT2980">
        <f t="shared" si="2399"/>
        <v>0</v>
      </c>
      <c r="CU2980">
        <f t="shared" si="2400"/>
        <v>0</v>
      </c>
      <c r="CV2980">
        <f t="shared" si="2401"/>
        <v>0</v>
      </c>
      <c r="CW2980">
        <f t="shared" si="2402"/>
        <v>0</v>
      </c>
      <c r="CX2980">
        <f t="shared" si="2403"/>
        <v>0</v>
      </c>
      <c r="CY2980">
        <f t="shared" si="2404"/>
        <v>0</v>
      </c>
      <c r="CZ2980">
        <f t="shared" si="2405"/>
        <v>0</v>
      </c>
      <c r="DC2980" t="s">
        <v>3</v>
      </c>
      <c r="DD2980" t="s">
        <v>3</v>
      </c>
      <c r="DE2980" t="s">
        <v>3</v>
      </c>
      <c r="DF2980" t="s">
        <v>3</v>
      </c>
      <c r="DG2980" t="s">
        <v>3</v>
      </c>
      <c r="DH2980" t="s">
        <v>3</v>
      </c>
      <c r="DI2980" t="s">
        <v>3</v>
      </c>
      <c r="DJ2980" t="s">
        <v>3</v>
      </c>
      <c r="DK2980" t="s">
        <v>3</v>
      </c>
      <c r="DL2980" t="s">
        <v>3</v>
      </c>
      <c r="DM2980" t="s">
        <v>3</v>
      </c>
      <c r="DN2980">
        <v>0</v>
      </c>
      <c r="DO2980">
        <v>0</v>
      </c>
      <c r="DP2980">
        <v>1</v>
      </c>
      <c r="DQ2980">
        <v>1</v>
      </c>
      <c r="DU2980">
        <v>1009</v>
      </c>
      <c r="DV2980" t="s">
        <v>190</v>
      </c>
      <c r="DW2980" t="s">
        <v>190</v>
      </c>
      <c r="DX2980">
        <v>1</v>
      </c>
      <c r="EE2980">
        <v>51482692</v>
      </c>
      <c r="EF2980">
        <v>1</v>
      </c>
      <c r="EG2980" t="s">
        <v>21</v>
      </c>
      <c r="EH2980">
        <v>0</v>
      </c>
      <c r="EI2980" t="s">
        <v>3</v>
      </c>
      <c r="EJ2980">
        <v>4</v>
      </c>
      <c r="EK2980">
        <v>2</v>
      </c>
      <c r="EL2980" t="s">
        <v>186</v>
      </c>
      <c r="EM2980" t="s">
        <v>23</v>
      </c>
      <c r="EO2980" t="s">
        <v>3</v>
      </c>
      <c r="EQ2980">
        <v>32768</v>
      </c>
      <c r="ER2980">
        <v>124.03</v>
      </c>
      <c r="ES2980">
        <v>124.03</v>
      </c>
      <c r="ET2980">
        <v>0</v>
      </c>
      <c r="EU2980">
        <v>0</v>
      </c>
      <c r="EV2980">
        <v>0</v>
      </c>
      <c r="EW2980">
        <v>0</v>
      </c>
      <c r="EX2980">
        <v>0</v>
      </c>
      <c r="FQ2980">
        <v>0</v>
      </c>
      <c r="FR2980">
        <f t="shared" si="2406"/>
        <v>0</v>
      </c>
      <c r="FS2980">
        <v>0</v>
      </c>
      <c r="FX2980">
        <v>80</v>
      </c>
      <c r="FY2980">
        <v>10</v>
      </c>
      <c r="GA2980" t="s">
        <v>3</v>
      </c>
      <c r="GD2980">
        <v>0</v>
      </c>
      <c r="GF2980">
        <v>-892265338</v>
      </c>
      <c r="GG2980">
        <v>2</v>
      </c>
      <c r="GH2980">
        <v>1</v>
      </c>
      <c r="GI2980">
        <v>-2</v>
      </c>
      <c r="GJ2980">
        <v>0</v>
      </c>
      <c r="GK2980">
        <f>ROUND(R2980*(R12)/100,2)</f>
        <v>0</v>
      </c>
      <c r="GL2980">
        <f t="shared" si="2407"/>
        <v>0</v>
      </c>
      <c r="GM2980">
        <f t="shared" si="2408"/>
        <v>0</v>
      </c>
      <c r="GN2980">
        <f t="shared" si="2409"/>
        <v>0</v>
      </c>
      <c r="GO2980">
        <f t="shared" si="2410"/>
        <v>0</v>
      </c>
      <c r="GP2980">
        <f t="shared" si="2411"/>
        <v>0</v>
      </c>
      <c r="GR2980">
        <v>0</v>
      </c>
      <c r="GS2980">
        <v>3</v>
      </c>
      <c r="GT2980">
        <v>0</v>
      </c>
      <c r="GU2980" t="s">
        <v>3</v>
      </c>
      <c r="GV2980">
        <f t="shared" si="2412"/>
        <v>0</v>
      </c>
      <c r="GW2980">
        <v>1</v>
      </c>
      <c r="GX2980">
        <f t="shared" si="2413"/>
        <v>0</v>
      </c>
      <c r="HA2980">
        <v>0</v>
      </c>
      <c r="HB2980">
        <v>0</v>
      </c>
      <c r="HC2980">
        <f t="shared" si="2414"/>
        <v>0</v>
      </c>
      <c r="HE2980" t="s">
        <v>3</v>
      </c>
      <c r="HF2980" t="s">
        <v>3</v>
      </c>
      <c r="IK2980">
        <f t="shared" si="2415"/>
        <v>0</v>
      </c>
    </row>
    <row r="2981" spans="1:245" x14ac:dyDescent="0.2">
      <c r="A2981">
        <v>18</v>
      </c>
      <c r="B2981">
        <v>1</v>
      </c>
      <c r="C2981">
        <v>1025</v>
      </c>
      <c r="E2981" t="s">
        <v>440</v>
      </c>
      <c r="F2981" t="s">
        <v>193</v>
      </c>
      <c r="G2981" t="s">
        <v>194</v>
      </c>
      <c r="H2981" t="s">
        <v>190</v>
      </c>
      <c r="I2981">
        <f>I2979*J2981</f>
        <v>0</v>
      </c>
      <c r="J2981">
        <v>6.6</v>
      </c>
      <c r="O2981">
        <f t="shared" si="2375"/>
        <v>0</v>
      </c>
      <c r="P2981">
        <f t="shared" si="2376"/>
        <v>0</v>
      </c>
      <c r="Q2981">
        <f t="shared" si="2377"/>
        <v>0</v>
      </c>
      <c r="R2981">
        <f t="shared" si="2378"/>
        <v>0</v>
      </c>
      <c r="S2981">
        <f t="shared" si="2379"/>
        <v>0</v>
      </c>
      <c r="T2981">
        <f t="shared" si="2380"/>
        <v>0</v>
      </c>
      <c r="U2981">
        <f t="shared" si="2381"/>
        <v>0</v>
      </c>
      <c r="V2981">
        <f t="shared" si="2382"/>
        <v>0</v>
      </c>
      <c r="W2981">
        <f t="shared" si="2383"/>
        <v>0</v>
      </c>
      <c r="X2981">
        <f t="shared" si="2384"/>
        <v>0</v>
      </c>
      <c r="Y2981">
        <f t="shared" si="2385"/>
        <v>0</v>
      </c>
      <c r="AA2981">
        <v>52421674</v>
      </c>
      <c r="AB2981">
        <f t="shared" si="2386"/>
        <v>129.55000000000001</v>
      </c>
      <c r="AC2981">
        <f t="shared" si="2387"/>
        <v>129.55000000000001</v>
      </c>
      <c r="AD2981">
        <f t="shared" si="2388"/>
        <v>0</v>
      </c>
      <c r="AE2981">
        <f t="shared" si="2389"/>
        <v>0</v>
      </c>
      <c r="AF2981">
        <f t="shared" si="2390"/>
        <v>0</v>
      </c>
      <c r="AG2981">
        <f t="shared" si="2391"/>
        <v>0</v>
      </c>
      <c r="AH2981">
        <f t="shared" si="2392"/>
        <v>0</v>
      </c>
      <c r="AI2981">
        <f t="shared" si="2393"/>
        <v>0</v>
      </c>
      <c r="AJ2981">
        <f t="shared" si="2394"/>
        <v>0</v>
      </c>
      <c r="AK2981">
        <v>129.55000000000001</v>
      </c>
      <c r="AL2981">
        <v>129.55000000000001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80</v>
      </c>
      <c r="AU2981">
        <v>10</v>
      </c>
      <c r="AV2981">
        <v>1</v>
      </c>
      <c r="AW2981">
        <v>1</v>
      </c>
      <c r="AZ2981">
        <v>1</v>
      </c>
      <c r="BA2981">
        <v>1</v>
      </c>
      <c r="BB2981">
        <v>1</v>
      </c>
      <c r="BC2981">
        <v>1</v>
      </c>
      <c r="BD2981" t="s">
        <v>3</v>
      </c>
      <c r="BE2981" t="s">
        <v>3</v>
      </c>
      <c r="BF2981" t="s">
        <v>3</v>
      </c>
      <c r="BG2981" t="s">
        <v>3</v>
      </c>
      <c r="BH2981">
        <v>3</v>
      </c>
      <c r="BI2981">
        <v>4</v>
      </c>
      <c r="BJ2981" t="s">
        <v>195</v>
      </c>
      <c r="BM2981">
        <v>2</v>
      </c>
      <c r="BN2981">
        <v>0</v>
      </c>
      <c r="BO2981" t="s">
        <v>3</v>
      </c>
      <c r="BP2981">
        <v>0</v>
      </c>
      <c r="BQ2981">
        <v>1</v>
      </c>
      <c r="BR2981">
        <v>0</v>
      </c>
      <c r="BS2981">
        <v>1</v>
      </c>
      <c r="BT2981">
        <v>1</v>
      </c>
      <c r="BU2981">
        <v>1</v>
      </c>
      <c r="BV2981">
        <v>1</v>
      </c>
      <c r="BW2981">
        <v>1</v>
      </c>
      <c r="BX2981">
        <v>1</v>
      </c>
      <c r="BY2981" t="s">
        <v>3</v>
      </c>
      <c r="BZ2981">
        <v>80</v>
      </c>
      <c r="CA2981">
        <v>10</v>
      </c>
      <c r="CE2981">
        <v>0</v>
      </c>
      <c r="CF2981">
        <v>0</v>
      </c>
      <c r="CG2981">
        <v>0</v>
      </c>
      <c r="CM2981">
        <v>0</v>
      </c>
      <c r="CN2981" t="s">
        <v>3</v>
      </c>
      <c r="CO2981">
        <v>0</v>
      </c>
      <c r="CP2981">
        <f t="shared" si="2395"/>
        <v>0</v>
      </c>
      <c r="CQ2981">
        <f t="shared" si="2396"/>
        <v>129.55000000000001</v>
      </c>
      <c r="CR2981">
        <f t="shared" si="2397"/>
        <v>0</v>
      </c>
      <c r="CS2981">
        <f t="shared" si="2398"/>
        <v>0</v>
      </c>
      <c r="CT2981">
        <f t="shared" si="2399"/>
        <v>0</v>
      </c>
      <c r="CU2981">
        <f t="shared" si="2400"/>
        <v>0</v>
      </c>
      <c r="CV2981">
        <f t="shared" si="2401"/>
        <v>0</v>
      </c>
      <c r="CW2981">
        <f t="shared" si="2402"/>
        <v>0</v>
      </c>
      <c r="CX2981">
        <f t="shared" si="2403"/>
        <v>0</v>
      </c>
      <c r="CY2981">
        <f t="shared" si="2404"/>
        <v>0</v>
      </c>
      <c r="CZ2981">
        <f t="shared" si="2405"/>
        <v>0</v>
      </c>
      <c r="DC2981" t="s">
        <v>3</v>
      </c>
      <c r="DD2981" t="s">
        <v>3</v>
      </c>
      <c r="DE2981" t="s">
        <v>3</v>
      </c>
      <c r="DF2981" t="s">
        <v>3</v>
      </c>
      <c r="DG2981" t="s">
        <v>3</v>
      </c>
      <c r="DH2981" t="s">
        <v>3</v>
      </c>
      <c r="DI2981" t="s">
        <v>3</v>
      </c>
      <c r="DJ2981" t="s">
        <v>3</v>
      </c>
      <c r="DK2981" t="s">
        <v>3</v>
      </c>
      <c r="DL2981" t="s">
        <v>3</v>
      </c>
      <c r="DM2981" t="s">
        <v>3</v>
      </c>
      <c r="DN2981">
        <v>0</v>
      </c>
      <c r="DO2981">
        <v>0</v>
      </c>
      <c r="DP2981">
        <v>1</v>
      </c>
      <c r="DQ2981">
        <v>1</v>
      </c>
      <c r="DU2981">
        <v>1009</v>
      </c>
      <c r="DV2981" t="s">
        <v>190</v>
      </c>
      <c r="DW2981" t="s">
        <v>190</v>
      </c>
      <c r="DX2981">
        <v>1</v>
      </c>
      <c r="EE2981">
        <v>51482692</v>
      </c>
      <c r="EF2981">
        <v>1</v>
      </c>
      <c r="EG2981" t="s">
        <v>21</v>
      </c>
      <c r="EH2981">
        <v>0</v>
      </c>
      <c r="EI2981" t="s">
        <v>3</v>
      </c>
      <c r="EJ2981">
        <v>4</v>
      </c>
      <c r="EK2981">
        <v>2</v>
      </c>
      <c r="EL2981" t="s">
        <v>186</v>
      </c>
      <c r="EM2981" t="s">
        <v>23</v>
      </c>
      <c r="EO2981" t="s">
        <v>3</v>
      </c>
      <c r="EQ2981">
        <v>0</v>
      </c>
      <c r="ER2981">
        <v>129.55000000000001</v>
      </c>
      <c r="ES2981">
        <v>129.55000000000001</v>
      </c>
      <c r="ET2981">
        <v>0</v>
      </c>
      <c r="EU2981">
        <v>0</v>
      </c>
      <c r="EV2981">
        <v>0</v>
      </c>
      <c r="EW2981">
        <v>0</v>
      </c>
      <c r="EX2981">
        <v>0</v>
      </c>
      <c r="FQ2981">
        <v>0</v>
      </c>
      <c r="FR2981">
        <f t="shared" si="2406"/>
        <v>0</v>
      </c>
      <c r="FS2981">
        <v>0</v>
      </c>
      <c r="FX2981">
        <v>80</v>
      </c>
      <c r="FY2981">
        <v>10</v>
      </c>
      <c r="GA2981" t="s">
        <v>3</v>
      </c>
      <c r="GD2981">
        <v>0</v>
      </c>
      <c r="GF2981">
        <v>326718089</v>
      </c>
      <c r="GG2981">
        <v>2</v>
      </c>
      <c r="GH2981">
        <v>1</v>
      </c>
      <c r="GI2981">
        <v>-2</v>
      </c>
      <c r="GJ2981">
        <v>0</v>
      </c>
      <c r="GK2981">
        <f>ROUND(R2981*(R12)/100,2)</f>
        <v>0</v>
      </c>
      <c r="GL2981">
        <f t="shared" si="2407"/>
        <v>0</v>
      </c>
      <c r="GM2981">
        <f t="shared" si="2408"/>
        <v>0</v>
      </c>
      <c r="GN2981">
        <f t="shared" si="2409"/>
        <v>0</v>
      </c>
      <c r="GO2981">
        <f t="shared" si="2410"/>
        <v>0</v>
      </c>
      <c r="GP2981">
        <f t="shared" si="2411"/>
        <v>0</v>
      </c>
      <c r="GR2981">
        <v>0</v>
      </c>
      <c r="GS2981">
        <v>3</v>
      </c>
      <c r="GT2981">
        <v>0</v>
      </c>
      <c r="GU2981" t="s">
        <v>3</v>
      </c>
      <c r="GV2981">
        <f t="shared" si="2412"/>
        <v>0</v>
      </c>
      <c r="GW2981">
        <v>1</v>
      </c>
      <c r="GX2981">
        <f t="shared" si="2413"/>
        <v>0</v>
      </c>
      <c r="HA2981">
        <v>0</v>
      </c>
      <c r="HB2981">
        <v>0</v>
      </c>
      <c r="HC2981">
        <f t="shared" si="2414"/>
        <v>0</v>
      </c>
      <c r="HE2981" t="s">
        <v>3</v>
      </c>
      <c r="HF2981" t="s">
        <v>3</v>
      </c>
      <c r="IK2981">
        <f t="shared" si="2415"/>
        <v>0</v>
      </c>
    </row>
    <row r="2982" spans="1:245" x14ac:dyDescent="0.2">
      <c r="A2982">
        <v>17</v>
      </c>
      <c r="B2982">
        <v>1</v>
      </c>
      <c r="C2982">
        <f>ROW(SmtRes!A1030)</f>
        <v>1030</v>
      </c>
      <c r="D2982">
        <f>ROW(EtalonRes!A993)</f>
        <v>993</v>
      </c>
      <c r="E2982" t="s">
        <v>291</v>
      </c>
      <c r="F2982" t="s">
        <v>197</v>
      </c>
      <c r="G2982" t="s">
        <v>198</v>
      </c>
      <c r="H2982" t="s">
        <v>184</v>
      </c>
      <c r="I2982">
        <v>0</v>
      </c>
      <c r="J2982">
        <v>0</v>
      </c>
      <c r="O2982">
        <f t="shared" si="2375"/>
        <v>0</v>
      </c>
      <c r="P2982">
        <f t="shared" si="2376"/>
        <v>0</v>
      </c>
      <c r="Q2982">
        <f t="shared" si="2377"/>
        <v>0</v>
      </c>
      <c r="R2982">
        <f t="shared" si="2378"/>
        <v>0</v>
      </c>
      <c r="S2982">
        <f t="shared" si="2379"/>
        <v>0</v>
      </c>
      <c r="T2982">
        <f t="shared" si="2380"/>
        <v>0</v>
      </c>
      <c r="U2982">
        <f t="shared" si="2381"/>
        <v>0</v>
      </c>
      <c r="V2982">
        <f t="shared" si="2382"/>
        <v>0</v>
      </c>
      <c r="W2982">
        <f t="shared" si="2383"/>
        <v>0</v>
      </c>
      <c r="X2982">
        <f t="shared" si="2384"/>
        <v>0</v>
      </c>
      <c r="Y2982">
        <f t="shared" si="2385"/>
        <v>0</v>
      </c>
      <c r="AA2982">
        <v>52421674</v>
      </c>
      <c r="AB2982">
        <f t="shared" si="2386"/>
        <v>2111.12</v>
      </c>
      <c r="AC2982">
        <f t="shared" si="2387"/>
        <v>1201.56</v>
      </c>
      <c r="AD2982">
        <f t="shared" si="2388"/>
        <v>337.7</v>
      </c>
      <c r="AE2982">
        <f t="shared" si="2389"/>
        <v>199.85</v>
      </c>
      <c r="AF2982">
        <f t="shared" si="2390"/>
        <v>571.86</v>
      </c>
      <c r="AG2982">
        <f t="shared" si="2391"/>
        <v>0</v>
      </c>
      <c r="AH2982">
        <f t="shared" si="2392"/>
        <v>2.35</v>
      </c>
      <c r="AI2982">
        <f t="shared" si="2393"/>
        <v>0</v>
      </c>
      <c r="AJ2982">
        <f t="shared" si="2394"/>
        <v>0</v>
      </c>
      <c r="AK2982">
        <v>2111.12</v>
      </c>
      <c r="AL2982">
        <v>1201.56</v>
      </c>
      <c r="AM2982">
        <v>337.7</v>
      </c>
      <c r="AN2982">
        <v>199.85</v>
      </c>
      <c r="AO2982">
        <v>571.86</v>
      </c>
      <c r="AP2982">
        <v>0</v>
      </c>
      <c r="AQ2982">
        <v>2.35</v>
      </c>
      <c r="AR2982">
        <v>0</v>
      </c>
      <c r="AS2982">
        <v>0</v>
      </c>
      <c r="AT2982">
        <v>80</v>
      </c>
      <c r="AU2982">
        <v>10</v>
      </c>
      <c r="AV2982">
        <v>1</v>
      </c>
      <c r="AW2982">
        <v>1</v>
      </c>
      <c r="AZ2982">
        <v>1</v>
      </c>
      <c r="BA2982">
        <v>1</v>
      </c>
      <c r="BB2982">
        <v>1</v>
      </c>
      <c r="BC2982">
        <v>1</v>
      </c>
      <c r="BD2982" t="s">
        <v>3</v>
      </c>
      <c r="BE2982" t="s">
        <v>3</v>
      </c>
      <c r="BF2982" t="s">
        <v>3</v>
      </c>
      <c r="BG2982" t="s">
        <v>3</v>
      </c>
      <c r="BH2982">
        <v>0</v>
      </c>
      <c r="BI2982">
        <v>4</v>
      </c>
      <c r="BJ2982" t="s">
        <v>199</v>
      </c>
      <c r="BM2982">
        <v>2</v>
      </c>
      <c r="BN2982">
        <v>0</v>
      </c>
      <c r="BO2982" t="s">
        <v>3</v>
      </c>
      <c r="BP2982">
        <v>0</v>
      </c>
      <c r="BQ2982">
        <v>1</v>
      </c>
      <c r="BR2982">
        <v>0</v>
      </c>
      <c r="BS2982">
        <v>1</v>
      </c>
      <c r="BT2982">
        <v>1</v>
      </c>
      <c r="BU2982">
        <v>1</v>
      </c>
      <c r="BV2982">
        <v>1</v>
      </c>
      <c r="BW2982">
        <v>1</v>
      </c>
      <c r="BX2982">
        <v>1</v>
      </c>
      <c r="BY2982" t="s">
        <v>3</v>
      </c>
      <c r="BZ2982">
        <v>80</v>
      </c>
      <c r="CA2982">
        <v>10</v>
      </c>
      <c r="CE2982">
        <v>0</v>
      </c>
      <c r="CF2982">
        <v>0</v>
      </c>
      <c r="CG2982">
        <v>0</v>
      </c>
      <c r="CM2982">
        <v>0</v>
      </c>
      <c r="CN2982" t="s">
        <v>3</v>
      </c>
      <c r="CO2982">
        <v>0</v>
      </c>
      <c r="CP2982">
        <f t="shared" si="2395"/>
        <v>0</v>
      </c>
      <c r="CQ2982">
        <f t="shared" si="2396"/>
        <v>1201.56</v>
      </c>
      <c r="CR2982">
        <f t="shared" si="2397"/>
        <v>337.7</v>
      </c>
      <c r="CS2982">
        <f t="shared" si="2398"/>
        <v>199.85</v>
      </c>
      <c r="CT2982">
        <f t="shared" si="2399"/>
        <v>571.86</v>
      </c>
      <c r="CU2982">
        <f t="shared" si="2400"/>
        <v>0</v>
      </c>
      <c r="CV2982">
        <f t="shared" si="2401"/>
        <v>2.35</v>
      </c>
      <c r="CW2982">
        <f t="shared" si="2402"/>
        <v>0</v>
      </c>
      <c r="CX2982">
        <f t="shared" si="2403"/>
        <v>0</v>
      </c>
      <c r="CY2982">
        <f t="shared" si="2404"/>
        <v>0</v>
      </c>
      <c r="CZ2982">
        <f t="shared" si="2405"/>
        <v>0</v>
      </c>
      <c r="DC2982" t="s">
        <v>3</v>
      </c>
      <c r="DD2982" t="s">
        <v>3</v>
      </c>
      <c r="DE2982" t="s">
        <v>3</v>
      </c>
      <c r="DF2982" t="s">
        <v>3</v>
      </c>
      <c r="DG2982" t="s">
        <v>3</v>
      </c>
      <c r="DH2982" t="s">
        <v>3</v>
      </c>
      <c r="DI2982" t="s">
        <v>3</v>
      </c>
      <c r="DJ2982" t="s">
        <v>3</v>
      </c>
      <c r="DK2982" t="s">
        <v>3</v>
      </c>
      <c r="DL2982" t="s">
        <v>3</v>
      </c>
      <c r="DM2982" t="s">
        <v>3</v>
      </c>
      <c r="DN2982">
        <v>0</v>
      </c>
      <c r="DO2982">
        <v>0</v>
      </c>
      <c r="DP2982">
        <v>1</v>
      </c>
      <c r="DQ2982">
        <v>1</v>
      </c>
      <c r="DU2982">
        <v>1005</v>
      </c>
      <c r="DV2982" t="s">
        <v>184</v>
      </c>
      <c r="DW2982" t="s">
        <v>184</v>
      </c>
      <c r="DX2982">
        <v>1</v>
      </c>
      <c r="EE2982">
        <v>51482692</v>
      </c>
      <c r="EF2982">
        <v>1</v>
      </c>
      <c r="EG2982" t="s">
        <v>21</v>
      </c>
      <c r="EH2982">
        <v>0</v>
      </c>
      <c r="EI2982" t="s">
        <v>3</v>
      </c>
      <c r="EJ2982">
        <v>4</v>
      </c>
      <c r="EK2982">
        <v>2</v>
      </c>
      <c r="EL2982" t="s">
        <v>186</v>
      </c>
      <c r="EM2982" t="s">
        <v>23</v>
      </c>
      <c r="EO2982" t="s">
        <v>3</v>
      </c>
      <c r="EQ2982">
        <v>0</v>
      </c>
      <c r="ER2982">
        <v>2111.12</v>
      </c>
      <c r="ES2982">
        <v>1201.56</v>
      </c>
      <c r="ET2982">
        <v>337.7</v>
      </c>
      <c r="EU2982">
        <v>199.85</v>
      </c>
      <c r="EV2982">
        <v>571.86</v>
      </c>
      <c r="EW2982">
        <v>2.35</v>
      </c>
      <c r="EX2982">
        <v>0</v>
      </c>
      <c r="EY2982">
        <v>0</v>
      </c>
      <c r="FQ2982">
        <v>0</v>
      </c>
      <c r="FR2982">
        <f t="shared" si="2406"/>
        <v>0</v>
      </c>
      <c r="FS2982">
        <v>0</v>
      </c>
      <c r="FX2982">
        <v>80</v>
      </c>
      <c r="FY2982">
        <v>10</v>
      </c>
      <c r="GA2982" t="s">
        <v>3</v>
      </c>
      <c r="GD2982">
        <v>0</v>
      </c>
      <c r="GF2982">
        <v>-2084179253</v>
      </c>
      <c r="GG2982">
        <v>2</v>
      </c>
      <c r="GH2982">
        <v>1</v>
      </c>
      <c r="GI2982">
        <v>-2</v>
      </c>
      <c r="GJ2982">
        <v>0</v>
      </c>
      <c r="GK2982">
        <f>ROUND(R2982*(R12)/100,2)</f>
        <v>0</v>
      </c>
      <c r="GL2982">
        <f t="shared" si="2407"/>
        <v>0</v>
      </c>
      <c r="GM2982">
        <f t="shared" si="2408"/>
        <v>0</v>
      </c>
      <c r="GN2982">
        <f t="shared" si="2409"/>
        <v>0</v>
      </c>
      <c r="GO2982">
        <f t="shared" si="2410"/>
        <v>0</v>
      </c>
      <c r="GP2982">
        <f t="shared" si="2411"/>
        <v>0</v>
      </c>
      <c r="GR2982">
        <v>0</v>
      </c>
      <c r="GS2982">
        <v>3</v>
      </c>
      <c r="GT2982">
        <v>0</v>
      </c>
      <c r="GU2982" t="s">
        <v>3</v>
      </c>
      <c r="GV2982">
        <f t="shared" si="2412"/>
        <v>0</v>
      </c>
      <c r="GW2982">
        <v>1</v>
      </c>
      <c r="GX2982">
        <f t="shared" si="2413"/>
        <v>0</v>
      </c>
      <c r="HA2982">
        <v>0</v>
      </c>
      <c r="HB2982">
        <v>0</v>
      </c>
      <c r="HC2982">
        <f t="shared" si="2414"/>
        <v>0</v>
      </c>
      <c r="HE2982" t="s">
        <v>3</v>
      </c>
      <c r="HF2982" t="s">
        <v>3</v>
      </c>
      <c r="IK2982">
        <f t="shared" si="2415"/>
        <v>0</v>
      </c>
    </row>
    <row r="2983" spans="1:245" x14ac:dyDescent="0.2">
      <c r="A2983">
        <v>17</v>
      </c>
      <c r="B2983">
        <v>1</v>
      </c>
      <c r="C2983">
        <f>ROW(SmtRes!A1033)</f>
        <v>1033</v>
      </c>
      <c r="D2983">
        <f>ROW(EtalonRes!A995)</f>
        <v>995</v>
      </c>
      <c r="E2983" t="s">
        <v>292</v>
      </c>
      <c r="F2983" t="s">
        <v>201</v>
      </c>
      <c r="G2983" t="s">
        <v>202</v>
      </c>
      <c r="H2983" t="s">
        <v>184</v>
      </c>
      <c r="I2983">
        <v>0</v>
      </c>
      <c r="J2983">
        <v>0</v>
      </c>
      <c r="O2983">
        <f t="shared" si="2375"/>
        <v>0</v>
      </c>
      <c r="P2983">
        <f t="shared" si="2376"/>
        <v>0</v>
      </c>
      <c r="Q2983">
        <f t="shared" si="2377"/>
        <v>0</v>
      </c>
      <c r="R2983">
        <f t="shared" si="2378"/>
        <v>0</v>
      </c>
      <c r="S2983">
        <f t="shared" si="2379"/>
        <v>0</v>
      </c>
      <c r="T2983">
        <f t="shared" si="2380"/>
        <v>0</v>
      </c>
      <c r="U2983">
        <f t="shared" si="2381"/>
        <v>0</v>
      </c>
      <c r="V2983">
        <f t="shared" si="2382"/>
        <v>0</v>
      </c>
      <c r="W2983">
        <f t="shared" si="2383"/>
        <v>0</v>
      </c>
      <c r="X2983">
        <f t="shared" si="2384"/>
        <v>0</v>
      </c>
      <c r="Y2983">
        <f t="shared" si="2385"/>
        <v>0</v>
      </c>
      <c r="AA2983">
        <v>52421674</v>
      </c>
      <c r="AB2983">
        <f t="shared" si="2386"/>
        <v>23.26</v>
      </c>
      <c r="AC2983">
        <f t="shared" si="2387"/>
        <v>11.13</v>
      </c>
      <c r="AD2983">
        <f t="shared" si="2388"/>
        <v>0</v>
      </c>
      <c r="AE2983">
        <f t="shared" si="2389"/>
        <v>0</v>
      </c>
      <c r="AF2983">
        <f t="shared" si="2390"/>
        <v>12.13</v>
      </c>
      <c r="AG2983">
        <f t="shared" si="2391"/>
        <v>0</v>
      </c>
      <c r="AH2983">
        <f t="shared" si="2392"/>
        <v>0.06</v>
      </c>
      <c r="AI2983">
        <f t="shared" si="2393"/>
        <v>0</v>
      </c>
      <c r="AJ2983">
        <f t="shared" si="2394"/>
        <v>0</v>
      </c>
      <c r="AK2983">
        <v>23.26</v>
      </c>
      <c r="AL2983">
        <v>11.13</v>
      </c>
      <c r="AM2983">
        <v>0</v>
      </c>
      <c r="AN2983">
        <v>0</v>
      </c>
      <c r="AO2983">
        <v>12.13</v>
      </c>
      <c r="AP2983">
        <v>0</v>
      </c>
      <c r="AQ2983">
        <v>0.06</v>
      </c>
      <c r="AR2983">
        <v>0</v>
      </c>
      <c r="AS2983">
        <v>0</v>
      </c>
      <c r="AT2983">
        <v>80</v>
      </c>
      <c r="AU2983">
        <v>10</v>
      </c>
      <c r="AV2983">
        <v>1</v>
      </c>
      <c r="AW2983">
        <v>1</v>
      </c>
      <c r="AZ2983">
        <v>1</v>
      </c>
      <c r="BA2983">
        <v>1</v>
      </c>
      <c r="BB2983">
        <v>1</v>
      </c>
      <c r="BC2983">
        <v>1</v>
      </c>
      <c r="BD2983" t="s">
        <v>3</v>
      </c>
      <c r="BE2983" t="s">
        <v>3</v>
      </c>
      <c r="BF2983" t="s">
        <v>3</v>
      </c>
      <c r="BG2983" t="s">
        <v>3</v>
      </c>
      <c r="BH2983">
        <v>0</v>
      </c>
      <c r="BI2983">
        <v>4</v>
      </c>
      <c r="BJ2983" t="s">
        <v>203</v>
      </c>
      <c r="BM2983">
        <v>2</v>
      </c>
      <c r="BN2983">
        <v>0</v>
      </c>
      <c r="BO2983" t="s">
        <v>3</v>
      </c>
      <c r="BP2983">
        <v>0</v>
      </c>
      <c r="BQ2983">
        <v>1</v>
      </c>
      <c r="BR2983">
        <v>0</v>
      </c>
      <c r="BS2983">
        <v>1</v>
      </c>
      <c r="BT2983">
        <v>1</v>
      </c>
      <c r="BU2983">
        <v>1</v>
      </c>
      <c r="BV2983">
        <v>1</v>
      </c>
      <c r="BW2983">
        <v>1</v>
      </c>
      <c r="BX2983">
        <v>1</v>
      </c>
      <c r="BY2983" t="s">
        <v>3</v>
      </c>
      <c r="BZ2983">
        <v>80</v>
      </c>
      <c r="CA2983">
        <v>10</v>
      </c>
      <c r="CE2983">
        <v>0</v>
      </c>
      <c r="CF2983">
        <v>0</v>
      </c>
      <c r="CG2983">
        <v>0</v>
      </c>
      <c r="CM2983">
        <v>0</v>
      </c>
      <c r="CN2983" t="s">
        <v>3</v>
      </c>
      <c r="CO2983">
        <v>0</v>
      </c>
      <c r="CP2983">
        <f t="shared" si="2395"/>
        <v>0</v>
      </c>
      <c r="CQ2983">
        <f t="shared" si="2396"/>
        <v>11.13</v>
      </c>
      <c r="CR2983">
        <f t="shared" si="2397"/>
        <v>0</v>
      </c>
      <c r="CS2983">
        <f t="shared" si="2398"/>
        <v>0</v>
      </c>
      <c r="CT2983">
        <f t="shared" si="2399"/>
        <v>12.13</v>
      </c>
      <c r="CU2983">
        <f t="shared" si="2400"/>
        <v>0</v>
      </c>
      <c r="CV2983">
        <f t="shared" si="2401"/>
        <v>0.06</v>
      </c>
      <c r="CW2983">
        <f t="shared" si="2402"/>
        <v>0</v>
      </c>
      <c r="CX2983">
        <f t="shared" si="2403"/>
        <v>0</v>
      </c>
      <c r="CY2983">
        <f t="shared" si="2404"/>
        <v>0</v>
      </c>
      <c r="CZ2983">
        <f t="shared" si="2405"/>
        <v>0</v>
      </c>
      <c r="DC2983" t="s">
        <v>3</v>
      </c>
      <c r="DD2983" t="s">
        <v>3</v>
      </c>
      <c r="DE2983" t="s">
        <v>3</v>
      </c>
      <c r="DF2983" t="s">
        <v>3</v>
      </c>
      <c r="DG2983" t="s">
        <v>3</v>
      </c>
      <c r="DH2983" t="s">
        <v>3</v>
      </c>
      <c r="DI2983" t="s">
        <v>3</v>
      </c>
      <c r="DJ2983" t="s">
        <v>3</v>
      </c>
      <c r="DK2983" t="s">
        <v>3</v>
      </c>
      <c r="DL2983" t="s">
        <v>3</v>
      </c>
      <c r="DM2983" t="s">
        <v>3</v>
      </c>
      <c r="DN2983">
        <v>0</v>
      </c>
      <c r="DO2983">
        <v>0</v>
      </c>
      <c r="DP2983">
        <v>1</v>
      </c>
      <c r="DQ2983">
        <v>1</v>
      </c>
      <c r="DU2983">
        <v>1005</v>
      </c>
      <c r="DV2983" t="s">
        <v>184</v>
      </c>
      <c r="DW2983" t="s">
        <v>184</v>
      </c>
      <c r="DX2983">
        <v>1</v>
      </c>
      <c r="EE2983">
        <v>51482692</v>
      </c>
      <c r="EF2983">
        <v>1</v>
      </c>
      <c r="EG2983" t="s">
        <v>21</v>
      </c>
      <c r="EH2983">
        <v>0</v>
      </c>
      <c r="EI2983" t="s">
        <v>3</v>
      </c>
      <c r="EJ2983">
        <v>4</v>
      </c>
      <c r="EK2983">
        <v>2</v>
      </c>
      <c r="EL2983" t="s">
        <v>186</v>
      </c>
      <c r="EM2983" t="s">
        <v>23</v>
      </c>
      <c r="EO2983" t="s">
        <v>3</v>
      </c>
      <c r="EQ2983">
        <v>0</v>
      </c>
      <c r="ER2983">
        <v>23.26</v>
      </c>
      <c r="ES2983">
        <v>11.13</v>
      </c>
      <c r="ET2983">
        <v>0</v>
      </c>
      <c r="EU2983">
        <v>0</v>
      </c>
      <c r="EV2983">
        <v>12.13</v>
      </c>
      <c r="EW2983">
        <v>0.06</v>
      </c>
      <c r="EX2983">
        <v>0</v>
      </c>
      <c r="EY2983">
        <v>0</v>
      </c>
      <c r="FQ2983">
        <v>0</v>
      </c>
      <c r="FR2983">
        <f t="shared" si="2406"/>
        <v>0</v>
      </c>
      <c r="FS2983">
        <v>0</v>
      </c>
      <c r="FX2983">
        <v>80</v>
      </c>
      <c r="FY2983">
        <v>10</v>
      </c>
      <c r="GA2983" t="s">
        <v>3</v>
      </c>
      <c r="GD2983">
        <v>0</v>
      </c>
      <c r="GF2983">
        <v>1586931192</v>
      </c>
      <c r="GG2983">
        <v>2</v>
      </c>
      <c r="GH2983">
        <v>1</v>
      </c>
      <c r="GI2983">
        <v>-2</v>
      </c>
      <c r="GJ2983">
        <v>0</v>
      </c>
      <c r="GK2983">
        <f>ROUND(R2983*(R12)/100,2)</f>
        <v>0</v>
      </c>
      <c r="GL2983">
        <f t="shared" si="2407"/>
        <v>0</v>
      </c>
      <c r="GM2983">
        <f t="shared" si="2408"/>
        <v>0</v>
      </c>
      <c r="GN2983">
        <f t="shared" si="2409"/>
        <v>0</v>
      </c>
      <c r="GO2983">
        <f t="shared" si="2410"/>
        <v>0</v>
      </c>
      <c r="GP2983">
        <f t="shared" si="2411"/>
        <v>0</v>
      </c>
      <c r="GR2983">
        <v>0</v>
      </c>
      <c r="GS2983">
        <v>3</v>
      </c>
      <c r="GT2983">
        <v>0</v>
      </c>
      <c r="GU2983" t="s">
        <v>3</v>
      </c>
      <c r="GV2983">
        <f t="shared" si="2412"/>
        <v>0</v>
      </c>
      <c r="GW2983">
        <v>1</v>
      </c>
      <c r="GX2983">
        <f t="shared" si="2413"/>
        <v>0</v>
      </c>
      <c r="HA2983">
        <v>0</v>
      </c>
      <c r="HB2983">
        <v>0</v>
      </c>
      <c r="HC2983">
        <f t="shared" si="2414"/>
        <v>0</v>
      </c>
      <c r="HE2983" t="s">
        <v>3</v>
      </c>
      <c r="HF2983" t="s">
        <v>3</v>
      </c>
      <c r="IK2983">
        <f t="shared" si="2415"/>
        <v>0</v>
      </c>
    </row>
    <row r="2984" spans="1:245" x14ac:dyDescent="0.2">
      <c r="A2984">
        <v>18</v>
      </c>
      <c r="B2984">
        <v>1</v>
      </c>
      <c r="C2984">
        <v>1032</v>
      </c>
      <c r="E2984" t="s">
        <v>445</v>
      </c>
      <c r="F2984" t="s">
        <v>205</v>
      </c>
      <c r="G2984" t="s">
        <v>206</v>
      </c>
      <c r="H2984" t="s">
        <v>190</v>
      </c>
      <c r="I2984">
        <f>I2983*J2984</f>
        <v>0</v>
      </c>
      <c r="J2984">
        <v>-0.35</v>
      </c>
      <c r="O2984">
        <f t="shared" si="2375"/>
        <v>0</v>
      </c>
      <c r="P2984">
        <f t="shared" si="2376"/>
        <v>0</v>
      </c>
      <c r="Q2984">
        <f t="shared" si="2377"/>
        <v>0</v>
      </c>
      <c r="R2984">
        <f t="shared" si="2378"/>
        <v>0</v>
      </c>
      <c r="S2984">
        <f t="shared" si="2379"/>
        <v>0</v>
      </c>
      <c r="T2984">
        <f t="shared" si="2380"/>
        <v>0</v>
      </c>
      <c r="U2984">
        <f t="shared" si="2381"/>
        <v>0</v>
      </c>
      <c r="V2984">
        <f t="shared" si="2382"/>
        <v>0</v>
      </c>
      <c r="W2984">
        <f t="shared" si="2383"/>
        <v>0</v>
      </c>
      <c r="X2984">
        <f t="shared" si="2384"/>
        <v>0</v>
      </c>
      <c r="Y2984">
        <f t="shared" si="2385"/>
        <v>0</v>
      </c>
      <c r="AA2984">
        <v>52421674</v>
      </c>
      <c r="AB2984">
        <f t="shared" si="2386"/>
        <v>31.8</v>
      </c>
      <c r="AC2984">
        <f t="shared" si="2387"/>
        <v>31.8</v>
      </c>
      <c r="AD2984">
        <f t="shared" si="2388"/>
        <v>0</v>
      </c>
      <c r="AE2984">
        <f t="shared" si="2389"/>
        <v>0</v>
      </c>
      <c r="AF2984">
        <f t="shared" si="2390"/>
        <v>0</v>
      </c>
      <c r="AG2984">
        <f t="shared" si="2391"/>
        <v>0</v>
      </c>
      <c r="AH2984">
        <f t="shared" si="2392"/>
        <v>0</v>
      </c>
      <c r="AI2984">
        <f t="shared" si="2393"/>
        <v>0</v>
      </c>
      <c r="AJ2984">
        <f t="shared" si="2394"/>
        <v>0</v>
      </c>
      <c r="AK2984">
        <v>31.8</v>
      </c>
      <c r="AL2984">
        <v>31.8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80</v>
      </c>
      <c r="AU2984">
        <v>10</v>
      </c>
      <c r="AV2984">
        <v>1</v>
      </c>
      <c r="AW2984">
        <v>1</v>
      </c>
      <c r="AZ2984">
        <v>1</v>
      </c>
      <c r="BA2984">
        <v>1</v>
      </c>
      <c r="BB2984">
        <v>1</v>
      </c>
      <c r="BC2984">
        <v>1</v>
      </c>
      <c r="BD2984" t="s">
        <v>3</v>
      </c>
      <c r="BE2984" t="s">
        <v>3</v>
      </c>
      <c r="BF2984" t="s">
        <v>3</v>
      </c>
      <c r="BG2984" t="s">
        <v>3</v>
      </c>
      <c r="BH2984">
        <v>3</v>
      </c>
      <c r="BI2984">
        <v>4</v>
      </c>
      <c r="BJ2984" t="s">
        <v>207</v>
      </c>
      <c r="BM2984">
        <v>2</v>
      </c>
      <c r="BN2984">
        <v>0</v>
      </c>
      <c r="BO2984" t="s">
        <v>3</v>
      </c>
      <c r="BP2984">
        <v>0</v>
      </c>
      <c r="BQ2984">
        <v>1</v>
      </c>
      <c r="BR2984">
        <v>1</v>
      </c>
      <c r="BS2984">
        <v>1</v>
      </c>
      <c r="BT2984">
        <v>1</v>
      </c>
      <c r="BU2984">
        <v>1</v>
      </c>
      <c r="BV2984">
        <v>1</v>
      </c>
      <c r="BW2984">
        <v>1</v>
      </c>
      <c r="BX2984">
        <v>1</v>
      </c>
      <c r="BY2984" t="s">
        <v>3</v>
      </c>
      <c r="BZ2984">
        <v>80</v>
      </c>
      <c r="CA2984">
        <v>10</v>
      </c>
      <c r="CE2984">
        <v>0</v>
      </c>
      <c r="CF2984">
        <v>0</v>
      </c>
      <c r="CG2984">
        <v>0</v>
      </c>
      <c r="CM2984">
        <v>0</v>
      </c>
      <c r="CN2984" t="s">
        <v>3</v>
      </c>
      <c r="CO2984">
        <v>0</v>
      </c>
      <c r="CP2984">
        <f t="shared" si="2395"/>
        <v>0</v>
      </c>
      <c r="CQ2984">
        <f t="shared" si="2396"/>
        <v>31.8</v>
      </c>
      <c r="CR2984">
        <f t="shared" si="2397"/>
        <v>0</v>
      </c>
      <c r="CS2984">
        <f t="shared" si="2398"/>
        <v>0</v>
      </c>
      <c r="CT2984">
        <f t="shared" si="2399"/>
        <v>0</v>
      </c>
      <c r="CU2984">
        <f t="shared" si="2400"/>
        <v>0</v>
      </c>
      <c r="CV2984">
        <f t="shared" si="2401"/>
        <v>0</v>
      </c>
      <c r="CW2984">
        <f t="shared" si="2402"/>
        <v>0</v>
      </c>
      <c r="CX2984">
        <f t="shared" si="2403"/>
        <v>0</v>
      </c>
      <c r="CY2984">
        <f t="shared" si="2404"/>
        <v>0</v>
      </c>
      <c r="CZ2984">
        <f t="shared" si="2405"/>
        <v>0</v>
      </c>
      <c r="DC2984" t="s">
        <v>3</v>
      </c>
      <c r="DD2984" t="s">
        <v>3</v>
      </c>
      <c r="DE2984" t="s">
        <v>3</v>
      </c>
      <c r="DF2984" t="s">
        <v>3</v>
      </c>
      <c r="DG2984" t="s">
        <v>3</v>
      </c>
      <c r="DH2984" t="s">
        <v>3</v>
      </c>
      <c r="DI2984" t="s">
        <v>3</v>
      </c>
      <c r="DJ2984" t="s">
        <v>3</v>
      </c>
      <c r="DK2984" t="s">
        <v>3</v>
      </c>
      <c r="DL2984" t="s">
        <v>3</v>
      </c>
      <c r="DM2984" t="s">
        <v>3</v>
      </c>
      <c r="DN2984">
        <v>0</v>
      </c>
      <c r="DO2984">
        <v>0</v>
      </c>
      <c r="DP2984">
        <v>1</v>
      </c>
      <c r="DQ2984">
        <v>1</v>
      </c>
      <c r="DU2984">
        <v>1009</v>
      </c>
      <c r="DV2984" t="s">
        <v>190</v>
      </c>
      <c r="DW2984" t="s">
        <v>190</v>
      </c>
      <c r="DX2984">
        <v>1</v>
      </c>
      <c r="EE2984">
        <v>51482692</v>
      </c>
      <c r="EF2984">
        <v>1</v>
      </c>
      <c r="EG2984" t="s">
        <v>21</v>
      </c>
      <c r="EH2984">
        <v>0</v>
      </c>
      <c r="EI2984" t="s">
        <v>3</v>
      </c>
      <c r="EJ2984">
        <v>4</v>
      </c>
      <c r="EK2984">
        <v>2</v>
      </c>
      <c r="EL2984" t="s">
        <v>186</v>
      </c>
      <c r="EM2984" t="s">
        <v>23</v>
      </c>
      <c r="EO2984" t="s">
        <v>3</v>
      </c>
      <c r="EQ2984">
        <v>32768</v>
      </c>
      <c r="ER2984">
        <v>31.8</v>
      </c>
      <c r="ES2984">
        <v>31.8</v>
      </c>
      <c r="ET2984">
        <v>0</v>
      </c>
      <c r="EU2984">
        <v>0</v>
      </c>
      <c r="EV2984">
        <v>0</v>
      </c>
      <c r="EW2984">
        <v>0</v>
      </c>
      <c r="EX2984">
        <v>0</v>
      </c>
      <c r="FQ2984">
        <v>0</v>
      </c>
      <c r="FR2984">
        <f t="shared" si="2406"/>
        <v>0</v>
      </c>
      <c r="FS2984">
        <v>0</v>
      </c>
      <c r="FX2984">
        <v>80</v>
      </c>
      <c r="FY2984">
        <v>10</v>
      </c>
      <c r="GA2984" t="s">
        <v>3</v>
      </c>
      <c r="GD2984">
        <v>0</v>
      </c>
      <c r="GF2984">
        <v>-1239380159</v>
      </c>
      <c r="GG2984">
        <v>2</v>
      </c>
      <c r="GH2984">
        <v>1</v>
      </c>
      <c r="GI2984">
        <v>-2</v>
      </c>
      <c r="GJ2984">
        <v>0</v>
      </c>
      <c r="GK2984">
        <f>ROUND(R2984*(R12)/100,2)</f>
        <v>0</v>
      </c>
      <c r="GL2984">
        <f t="shared" si="2407"/>
        <v>0</v>
      </c>
      <c r="GM2984">
        <f t="shared" si="2408"/>
        <v>0</v>
      </c>
      <c r="GN2984">
        <f t="shared" si="2409"/>
        <v>0</v>
      </c>
      <c r="GO2984">
        <f t="shared" si="2410"/>
        <v>0</v>
      </c>
      <c r="GP2984">
        <f t="shared" si="2411"/>
        <v>0</v>
      </c>
      <c r="GR2984">
        <v>0</v>
      </c>
      <c r="GS2984">
        <v>3</v>
      </c>
      <c r="GT2984">
        <v>0</v>
      </c>
      <c r="GU2984" t="s">
        <v>3</v>
      </c>
      <c r="GV2984">
        <f t="shared" si="2412"/>
        <v>0</v>
      </c>
      <c r="GW2984">
        <v>1</v>
      </c>
      <c r="GX2984">
        <f t="shared" si="2413"/>
        <v>0</v>
      </c>
      <c r="HA2984">
        <v>0</v>
      </c>
      <c r="HB2984">
        <v>0</v>
      </c>
      <c r="HC2984">
        <f t="shared" si="2414"/>
        <v>0</v>
      </c>
      <c r="HE2984" t="s">
        <v>3</v>
      </c>
      <c r="HF2984" t="s">
        <v>3</v>
      </c>
      <c r="IK2984">
        <f t="shared" si="2415"/>
        <v>0</v>
      </c>
    </row>
    <row r="2985" spans="1:245" x14ac:dyDescent="0.2">
      <c r="A2985">
        <v>18</v>
      </c>
      <c r="B2985">
        <v>1</v>
      </c>
      <c r="C2985">
        <v>1033</v>
      </c>
      <c r="E2985" t="s">
        <v>449</v>
      </c>
      <c r="F2985" t="s">
        <v>209</v>
      </c>
      <c r="G2985" t="s">
        <v>210</v>
      </c>
      <c r="H2985" t="s">
        <v>27</v>
      </c>
      <c r="I2985">
        <f>I2983*J2985</f>
        <v>0</v>
      </c>
      <c r="J2985">
        <v>3.5E-4</v>
      </c>
      <c r="O2985">
        <f t="shared" si="2375"/>
        <v>0</v>
      </c>
      <c r="P2985">
        <f t="shared" si="2376"/>
        <v>0</v>
      </c>
      <c r="Q2985">
        <f t="shared" si="2377"/>
        <v>0</v>
      </c>
      <c r="R2985">
        <f t="shared" si="2378"/>
        <v>0</v>
      </c>
      <c r="S2985">
        <f t="shared" si="2379"/>
        <v>0</v>
      </c>
      <c r="T2985">
        <f t="shared" si="2380"/>
        <v>0</v>
      </c>
      <c r="U2985">
        <f t="shared" si="2381"/>
        <v>0</v>
      </c>
      <c r="V2985">
        <f t="shared" si="2382"/>
        <v>0</v>
      </c>
      <c r="W2985">
        <f t="shared" si="2383"/>
        <v>0</v>
      </c>
      <c r="X2985">
        <f t="shared" si="2384"/>
        <v>0</v>
      </c>
      <c r="Y2985">
        <f t="shared" si="2385"/>
        <v>0</v>
      </c>
      <c r="AA2985">
        <v>52421674</v>
      </c>
      <c r="AB2985">
        <f t="shared" si="2386"/>
        <v>68136.09</v>
      </c>
      <c r="AC2985">
        <f t="shared" si="2387"/>
        <v>68136.09</v>
      </c>
      <c r="AD2985">
        <f t="shared" si="2388"/>
        <v>0</v>
      </c>
      <c r="AE2985">
        <f t="shared" si="2389"/>
        <v>0</v>
      </c>
      <c r="AF2985">
        <f t="shared" si="2390"/>
        <v>0</v>
      </c>
      <c r="AG2985">
        <f t="shared" si="2391"/>
        <v>0</v>
      </c>
      <c r="AH2985">
        <f t="shared" si="2392"/>
        <v>0</v>
      </c>
      <c r="AI2985">
        <f t="shared" si="2393"/>
        <v>0</v>
      </c>
      <c r="AJ2985">
        <f t="shared" si="2394"/>
        <v>0</v>
      </c>
      <c r="AK2985">
        <v>68136.09</v>
      </c>
      <c r="AL2985">
        <v>68136.09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80</v>
      </c>
      <c r="AU2985">
        <v>10</v>
      </c>
      <c r="AV2985">
        <v>1</v>
      </c>
      <c r="AW2985">
        <v>1</v>
      </c>
      <c r="AZ2985">
        <v>1</v>
      </c>
      <c r="BA2985">
        <v>1</v>
      </c>
      <c r="BB2985">
        <v>1</v>
      </c>
      <c r="BC2985">
        <v>1</v>
      </c>
      <c r="BD2985" t="s">
        <v>3</v>
      </c>
      <c r="BE2985" t="s">
        <v>3</v>
      </c>
      <c r="BF2985" t="s">
        <v>3</v>
      </c>
      <c r="BG2985" t="s">
        <v>3</v>
      </c>
      <c r="BH2985">
        <v>3</v>
      </c>
      <c r="BI2985">
        <v>4</v>
      </c>
      <c r="BJ2985" t="s">
        <v>211</v>
      </c>
      <c r="BM2985">
        <v>2</v>
      </c>
      <c r="BN2985">
        <v>0</v>
      </c>
      <c r="BO2985" t="s">
        <v>3</v>
      </c>
      <c r="BP2985">
        <v>0</v>
      </c>
      <c r="BQ2985">
        <v>1</v>
      </c>
      <c r="BR2985">
        <v>0</v>
      </c>
      <c r="BS2985">
        <v>1</v>
      </c>
      <c r="BT2985">
        <v>1</v>
      </c>
      <c r="BU2985">
        <v>1</v>
      </c>
      <c r="BV2985">
        <v>1</v>
      </c>
      <c r="BW2985">
        <v>1</v>
      </c>
      <c r="BX2985">
        <v>1</v>
      </c>
      <c r="BY2985" t="s">
        <v>3</v>
      </c>
      <c r="BZ2985">
        <v>80</v>
      </c>
      <c r="CA2985">
        <v>10</v>
      </c>
      <c r="CE2985">
        <v>0</v>
      </c>
      <c r="CF2985">
        <v>0</v>
      </c>
      <c r="CG2985">
        <v>0</v>
      </c>
      <c r="CM2985">
        <v>0</v>
      </c>
      <c r="CN2985" t="s">
        <v>3</v>
      </c>
      <c r="CO2985">
        <v>0</v>
      </c>
      <c r="CP2985">
        <f t="shared" si="2395"/>
        <v>0</v>
      </c>
      <c r="CQ2985">
        <f t="shared" si="2396"/>
        <v>68136.09</v>
      </c>
      <c r="CR2985">
        <f t="shared" si="2397"/>
        <v>0</v>
      </c>
      <c r="CS2985">
        <f t="shared" si="2398"/>
        <v>0</v>
      </c>
      <c r="CT2985">
        <f t="shared" si="2399"/>
        <v>0</v>
      </c>
      <c r="CU2985">
        <f t="shared" si="2400"/>
        <v>0</v>
      </c>
      <c r="CV2985">
        <f t="shared" si="2401"/>
        <v>0</v>
      </c>
      <c r="CW2985">
        <f t="shared" si="2402"/>
        <v>0</v>
      </c>
      <c r="CX2985">
        <f t="shared" si="2403"/>
        <v>0</v>
      </c>
      <c r="CY2985">
        <f t="shared" si="2404"/>
        <v>0</v>
      </c>
      <c r="CZ2985">
        <f t="shared" si="2405"/>
        <v>0</v>
      </c>
      <c r="DC2985" t="s">
        <v>3</v>
      </c>
      <c r="DD2985" t="s">
        <v>3</v>
      </c>
      <c r="DE2985" t="s">
        <v>3</v>
      </c>
      <c r="DF2985" t="s">
        <v>3</v>
      </c>
      <c r="DG2985" t="s">
        <v>3</v>
      </c>
      <c r="DH2985" t="s">
        <v>3</v>
      </c>
      <c r="DI2985" t="s">
        <v>3</v>
      </c>
      <c r="DJ2985" t="s">
        <v>3</v>
      </c>
      <c r="DK2985" t="s">
        <v>3</v>
      </c>
      <c r="DL2985" t="s">
        <v>3</v>
      </c>
      <c r="DM2985" t="s">
        <v>3</v>
      </c>
      <c r="DN2985">
        <v>0</v>
      </c>
      <c r="DO2985">
        <v>0</v>
      </c>
      <c r="DP2985">
        <v>1</v>
      </c>
      <c r="DQ2985">
        <v>1</v>
      </c>
      <c r="DU2985">
        <v>1009</v>
      </c>
      <c r="DV2985" t="s">
        <v>27</v>
      </c>
      <c r="DW2985" t="s">
        <v>27</v>
      </c>
      <c r="DX2985">
        <v>1000</v>
      </c>
      <c r="EE2985">
        <v>51482692</v>
      </c>
      <c r="EF2985">
        <v>1</v>
      </c>
      <c r="EG2985" t="s">
        <v>21</v>
      </c>
      <c r="EH2985">
        <v>0</v>
      </c>
      <c r="EI2985" t="s">
        <v>3</v>
      </c>
      <c r="EJ2985">
        <v>4</v>
      </c>
      <c r="EK2985">
        <v>2</v>
      </c>
      <c r="EL2985" t="s">
        <v>186</v>
      </c>
      <c r="EM2985" t="s">
        <v>23</v>
      </c>
      <c r="EO2985" t="s">
        <v>3</v>
      </c>
      <c r="EQ2985">
        <v>0</v>
      </c>
      <c r="ER2985">
        <v>68136.09</v>
      </c>
      <c r="ES2985">
        <v>68136.09</v>
      </c>
      <c r="ET2985">
        <v>0</v>
      </c>
      <c r="EU2985">
        <v>0</v>
      </c>
      <c r="EV2985">
        <v>0</v>
      </c>
      <c r="EW2985">
        <v>0</v>
      </c>
      <c r="EX2985">
        <v>0</v>
      </c>
      <c r="FQ2985">
        <v>0</v>
      </c>
      <c r="FR2985">
        <f t="shared" si="2406"/>
        <v>0</v>
      </c>
      <c r="FS2985">
        <v>0</v>
      </c>
      <c r="FX2985">
        <v>80</v>
      </c>
      <c r="FY2985">
        <v>10</v>
      </c>
      <c r="GA2985" t="s">
        <v>3</v>
      </c>
      <c r="GD2985">
        <v>0</v>
      </c>
      <c r="GF2985">
        <v>-1477556458</v>
      </c>
      <c r="GG2985">
        <v>2</v>
      </c>
      <c r="GH2985">
        <v>1</v>
      </c>
      <c r="GI2985">
        <v>-2</v>
      </c>
      <c r="GJ2985">
        <v>0</v>
      </c>
      <c r="GK2985">
        <f>ROUND(R2985*(R12)/100,2)</f>
        <v>0</v>
      </c>
      <c r="GL2985">
        <f t="shared" si="2407"/>
        <v>0</v>
      </c>
      <c r="GM2985">
        <f t="shared" si="2408"/>
        <v>0</v>
      </c>
      <c r="GN2985">
        <f t="shared" si="2409"/>
        <v>0</v>
      </c>
      <c r="GO2985">
        <f t="shared" si="2410"/>
        <v>0</v>
      </c>
      <c r="GP2985">
        <f t="shared" si="2411"/>
        <v>0</v>
      </c>
      <c r="GR2985">
        <v>0</v>
      </c>
      <c r="GS2985">
        <v>3</v>
      </c>
      <c r="GT2985">
        <v>0</v>
      </c>
      <c r="GU2985" t="s">
        <v>3</v>
      </c>
      <c r="GV2985">
        <f t="shared" si="2412"/>
        <v>0</v>
      </c>
      <c r="GW2985">
        <v>1</v>
      </c>
      <c r="GX2985">
        <f t="shared" si="2413"/>
        <v>0</v>
      </c>
      <c r="HA2985">
        <v>0</v>
      </c>
      <c r="HB2985">
        <v>0</v>
      </c>
      <c r="HC2985">
        <f t="shared" si="2414"/>
        <v>0</v>
      </c>
      <c r="HE2985" t="s">
        <v>3</v>
      </c>
      <c r="HF2985" t="s">
        <v>3</v>
      </c>
      <c r="IK2985">
        <f t="shared" si="2415"/>
        <v>0</v>
      </c>
    </row>
    <row r="2987" spans="1:245" x14ac:dyDescent="0.2">
      <c r="A2987" s="2">
        <v>51</v>
      </c>
      <c r="B2987" s="2">
        <f>B2972</f>
        <v>1</v>
      </c>
      <c r="C2987" s="2">
        <f>A2972</f>
        <v>5</v>
      </c>
      <c r="D2987" s="2">
        <f>ROW(A2972)</f>
        <v>2972</v>
      </c>
      <c r="E2987" s="2"/>
      <c r="F2987" s="2" t="str">
        <f>IF(F2972&lt;&gt;"",F2972,"")</f>
        <v>Новый подраздел</v>
      </c>
      <c r="G2987" s="2" t="str">
        <f>IF(G2972&lt;&gt;"",G2972,"")</f>
        <v>Нанесение разметки</v>
      </c>
      <c r="H2987" s="2">
        <v>0</v>
      </c>
      <c r="I2987" s="2"/>
      <c r="J2987" s="2"/>
      <c r="K2987" s="2"/>
      <c r="L2987" s="2"/>
      <c r="M2987" s="2"/>
      <c r="N2987" s="2"/>
      <c r="O2987" s="2">
        <f t="shared" ref="O2987:T2987" si="2416">ROUND(AB2987,2)</f>
        <v>0</v>
      </c>
      <c r="P2987" s="2">
        <f t="shared" si="2416"/>
        <v>0</v>
      </c>
      <c r="Q2987" s="2">
        <f t="shared" si="2416"/>
        <v>0</v>
      </c>
      <c r="R2987" s="2">
        <f t="shared" si="2416"/>
        <v>0</v>
      </c>
      <c r="S2987" s="2">
        <f t="shared" si="2416"/>
        <v>0</v>
      </c>
      <c r="T2987" s="2">
        <f t="shared" si="2416"/>
        <v>0</v>
      </c>
      <c r="U2987" s="2">
        <f>AH2987</f>
        <v>0</v>
      </c>
      <c r="V2987" s="2">
        <f>AI2987</f>
        <v>0</v>
      </c>
      <c r="W2987" s="2">
        <f>ROUND(AJ2987,2)</f>
        <v>0</v>
      </c>
      <c r="X2987" s="2">
        <f>ROUND(AK2987,2)</f>
        <v>0</v>
      </c>
      <c r="Y2987" s="2">
        <f>ROUND(AL2987,2)</f>
        <v>0</v>
      </c>
      <c r="Z2987" s="2"/>
      <c r="AA2987" s="2"/>
      <c r="AB2987" s="2">
        <f>ROUND(SUMIF(AA2976:AA2985,"=52421674",O2976:O2985),2)</f>
        <v>0</v>
      </c>
      <c r="AC2987" s="2">
        <f>ROUND(SUMIF(AA2976:AA2985,"=52421674",P2976:P2985),2)</f>
        <v>0</v>
      </c>
      <c r="AD2987" s="2">
        <f>ROUND(SUMIF(AA2976:AA2985,"=52421674",Q2976:Q2985),2)</f>
        <v>0</v>
      </c>
      <c r="AE2987" s="2">
        <f>ROUND(SUMIF(AA2976:AA2985,"=52421674",R2976:R2985),2)</f>
        <v>0</v>
      </c>
      <c r="AF2987" s="2">
        <f>ROUND(SUMIF(AA2976:AA2985,"=52421674",S2976:S2985),2)</f>
        <v>0</v>
      </c>
      <c r="AG2987" s="2">
        <f>ROUND(SUMIF(AA2976:AA2985,"=52421674",T2976:T2985),2)</f>
        <v>0</v>
      </c>
      <c r="AH2987" s="2">
        <f>SUMIF(AA2976:AA2985,"=52421674",U2976:U2985)</f>
        <v>0</v>
      </c>
      <c r="AI2987" s="2">
        <f>SUMIF(AA2976:AA2985,"=52421674",V2976:V2985)</f>
        <v>0</v>
      </c>
      <c r="AJ2987" s="2">
        <f>ROUND(SUMIF(AA2976:AA2985,"=52421674",W2976:W2985),2)</f>
        <v>0</v>
      </c>
      <c r="AK2987" s="2">
        <f>ROUND(SUMIF(AA2976:AA2985,"=52421674",X2976:X2985),2)</f>
        <v>0</v>
      </c>
      <c r="AL2987" s="2">
        <f>ROUND(SUMIF(AA2976:AA2985,"=52421674",Y2976:Y2985),2)</f>
        <v>0</v>
      </c>
      <c r="AM2987" s="2"/>
      <c r="AN2987" s="2"/>
      <c r="AO2987" s="2">
        <f t="shared" ref="AO2987:BD2987" si="2417">ROUND(BX2987,2)</f>
        <v>0</v>
      </c>
      <c r="AP2987" s="2">
        <f t="shared" si="2417"/>
        <v>0</v>
      </c>
      <c r="AQ2987" s="2">
        <f t="shared" si="2417"/>
        <v>0</v>
      </c>
      <c r="AR2987" s="2">
        <f t="shared" si="2417"/>
        <v>0</v>
      </c>
      <c r="AS2987" s="2">
        <f t="shared" si="2417"/>
        <v>0</v>
      </c>
      <c r="AT2987" s="2">
        <f t="shared" si="2417"/>
        <v>0</v>
      </c>
      <c r="AU2987" s="2">
        <f t="shared" si="2417"/>
        <v>0</v>
      </c>
      <c r="AV2987" s="2">
        <f t="shared" si="2417"/>
        <v>0</v>
      </c>
      <c r="AW2987" s="2">
        <f t="shared" si="2417"/>
        <v>0</v>
      </c>
      <c r="AX2987" s="2">
        <f t="shared" si="2417"/>
        <v>0</v>
      </c>
      <c r="AY2987" s="2">
        <f t="shared" si="2417"/>
        <v>0</v>
      </c>
      <c r="AZ2987" s="2">
        <f t="shared" si="2417"/>
        <v>0</v>
      </c>
      <c r="BA2987" s="2">
        <f t="shared" si="2417"/>
        <v>0</v>
      </c>
      <c r="BB2987" s="2">
        <f t="shared" si="2417"/>
        <v>0</v>
      </c>
      <c r="BC2987" s="2">
        <f t="shared" si="2417"/>
        <v>0</v>
      </c>
      <c r="BD2987" s="2">
        <f t="shared" si="2417"/>
        <v>0</v>
      </c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>
        <f>ROUND(SUMIF(AA2976:AA2985,"=52421674",FQ2976:FQ2985),2)</f>
        <v>0</v>
      </c>
      <c r="BY2987" s="2">
        <f>ROUND(SUMIF(AA2976:AA2985,"=52421674",FR2976:FR2985),2)</f>
        <v>0</v>
      </c>
      <c r="BZ2987" s="2">
        <f>ROUND(SUMIF(AA2976:AA2985,"=52421674",GL2976:GL2985),2)</f>
        <v>0</v>
      </c>
      <c r="CA2987" s="2">
        <f>ROUND(SUMIF(AA2976:AA2985,"=52421674",GM2976:GM2985),2)</f>
        <v>0</v>
      </c>
      <c r="CB2987" s="2">
        <f>ROUND(SUMIF(AA2976:AA2985,"=52421674",GN2976:GN2985),2)</f>
        <v>0</v>
      </c>
      <c r="CC2987" s="2">
        <f>ROUND(SUMIF(AA2976:AA2985,"=52421674",GO2976:GO2985),2)</f>
        <v>0</v>
      </c>
      <c r="CD2987" s="2">
        <f>ROUND(SUMIF(AA2976:AA2985,"=52421674",GP2976:GP2985),2)</f>
        <v>0</v>
      </c>
      <c r="CE2987" s="2">
        <f>AC2987-BX2987</f>
        <v>0</v>
      </c>
      <c r="CF2987" s="2">
        <f>AC2987-BY2987</f>
        <v>0</v>
      </c>
      <c r="CG2987" s="2">
        <f>BX2987-BZ2987</f>
        <v>0</v>
      </c>
      <c r="CH2987" s="2">
        <f>AC2987-BX2987-BY2987+BZ2987</f>
        <v>0</v>
      </c>
      <c r="CI2987" s="2">
        <f>BY2987-BZ2987</f>
        <v>0</v>
      </c>
      <c r="CJ2987" s="2">
        <f>ROUND(SUMIF(AA2976:AA2985,"=52421674",GX2976:GX2985),2)</f>
        <v>0</v>
      </c>
      <c r="CK2987" s="2">
        <f>ROUND(SUMIF(AA2976:AA2985,"=52421674",GY2976:GY2985),2)</f>
        <v>0</v>
      </c>
      <c r="CL2987" s="2">
        <f>ROUND(SUMIF(AA2976:AA2985,"=52421674",GZ2976:GZ2985),2)</f>
        <v>0</v>
      </c>
      <c r="CM2987" s="2">
        <f>ROUND(SUMIF(AA2976:AA2985,"=52421674",HD2976:HD2985),2)</f>
        <v>0</v>
      </c>
      <c r="CN2987" s="2"/>
      <c r="CO2987" s="2"/>
      <c r="CP2987" s="2"/>
      <c r="CQ2987" s="2"/>
      <c r="CR2987" s="2"/>
      <c r="CS2987" s="2"/>
      <c r="CT2987" s="2"/>
      <c r="CU2987" s="2"/>
      <c r="CV2987" s="2"/>
      <c r="CW2987" s="2"/>
      <c r="CX2987" s="2"/>
      <c r="CY2987" s="2"/>
      <c r="CZ2987" s="2"/>
      <c r="DA2987" s="2"/>
      <c r="DB2987" s="2"/>
      <c r="DC2987" s="2"/>
      <c r="DD2987" s="2"/>
      <c r="DE2987" s="2"/>
      <c r="DF2987" s="2"/>
      <c r="DG2987" s="3"/>
      <c r="DH2987" s="3"/>
      <c r="DI2987" s="3"/>
      <c r="DJ2987" s="3"/>
      <c r="DK2987" s="3"/>
      <c r="DL2987" s="3"/>
      <c r="DM2987" s="3"/>
      <c r="DN2987" s="3"/>
      <c r="DO2987" s="3"/>
      <c r="DP2987" s="3"/>
      <c r="DQ2987" s="3"/>
      <c r="DR2987" s="3"/>
      <c r="DS2987" s="3"/>
      <c r="DT2987" s="3"/>
      <c r="DU2987" s="3"/>
      <c r="DV2987" s="3"/>
      <c r="DW2987" s="3"/>
      <c r="DX2987" s="3"/>
      <c r="DY2987" s="3"/>
      <c r="DZ2987" s="3"/>
      <c r="EA2987" s="3"/>
      <c r="EB2987" s="3"/>
      <c r="EC2987" s="3"/>
      <c r="ED2987" s="3"/>
      <c r="EE2987" s="3"/>
      <c r="EF2987" s="3"/>
      <c r="EG2987" s="3"/>
      <c r="EH2987" s="3"/>
      <c r="EI2987" s="3"/>
      <c r="EJ2987" s="3"/>
      <c r="EK2987" s="3"/>
      <c r="EL2987" s="3"/>
      <c r="EM2987" s="3"/>
      <c r="EN2987" s="3"/>
      <c r="EO2987" s="3"/>
      <c r="EP2987" s="3"/>
      <c r="EQ2987" s="3"/>
      <c r="ER2987" s="3"/>
      <c r="ES2987" s="3"/>
      <c r="ET2987" s="3"/>
      <c r="EU2987" s="3"/>
      <c r="EV2987" s="3"/>
      <c r="EW2987" s="3"/>
      <c r="EX2987" s="3"/>
      <c r="EY2987" s="3"/>
      <c r="EZ2987" s="3"/>
      <c r="FA2987" s="3"/>
      <c r="FB2987" s="3"/>
      <c r="FC2987" s="3"/>
      <c r="FD2987" s="3"/>
      <c r="FE2987" s="3"/>
      <c r="FF2987" s="3"/>
      <c r="FG2987" s="3"/>
      <c r="FH2987" s="3"/>
      <c r="FI2987" s="3"/>
      <c r="FJ2987" s="3"/>
      <c r="FK2987" s="3"/>
      <c r="FL2987" s="3"/>
      <c r="FM2987" s="3"/>
      <c r="FN2987" s="3"/>
      <c r="FO2987" s="3"/>
      <c r="FP2987" s="3"/>
      <c r="FQ2987" s="3"/>
      <c r="FR2987" s="3"/>
      <c r="FS2987" s="3"/>
      <c r="FT2987" s="3"/>
      <c r="FU2987" s="3"/>
      <c r="FV2987" s="3"/>
      <c r="FW2987" s="3"/>
      <c r="FX2987" s="3"/>
      <c r="FY2987" s="3"/>
      <c r="FZ2987" s="3"/>
      <c r="GA2987" s="3"/>
      <c r="GB2987" s="3"/>
      <c r="GC2987" s="3"/>
      <c r="GD2987" s="3"/>
      <c r="GE2987" s="3"/>
      <c r="GF2987" s="3"/>
      <c r="GG2987" s="3"/>
      <c r="GH2987" s="3"/>
      <c r="GI2987" s="3"/>
      <c r="GJ2987" s="3"/>
      <c r="GK2987" s="3"/>
      <c r="GL2987" s="3"/>
      <c r="GM2987" s="3"/>
      <c r="GN2987" s="3"/>
      <c r="GO2987" s="3"/>
      <c r="GP2987" s="3"/>
      <c r="GQ2987" s="3"/>
      <c r="GR2987" s="3"/>
      <c r="GS2987" s="3"/>
      <c r="GT2987" s="3"/>
      <c r="GU2987" s="3"/>
      <c r="GV2987" s="3"/>
      <c r="GW2987" s="3"/>
      <c r="GX2987" s="3">
        <v>0</v>
      </c>
    </row>
    <row r="2989" spans="1:245" x14ac:dyDescent="0.2">
      <c r="A2989" s="4">
        <v>50</v>
      </c>
      <c r="B2989" s="4">
        <v>0</v>
      </c>
      <c r="C2989" s="4">
        <v>0</v>
      </c>
      <c r="D2989" s="4">
        <v>1</v>
      </c>
      <c r="E2989" s="4">
        <v>201</v>
      </c>
      <c r="F2989" s="4">
        <f>ROUND(Source!O2987,O2989)</f>
        <v>0</v>
      </c>
      <c r="G2989" s="4" t="s">
        <v>74</v>
      </c>
      <c r="H2989" s="4" t="s">
        <v>75</v>
      </c>
      <c r="I2989" s="4"/>
      <c r="J2989" s="4"/>
      <c r="K2989" s="4">
        <v>201</v>
      </c>
      <c r="L2989" s="4">
        <v>1</v>
      </c>
      <c r="M2989" s="4">
        <v>3</v>
      </c>
      <c r="N2989" s="4" t="s">
        <v>3</v>
      </c>
      <c r="O2989" s="4">
        <v>2</v>
      </c>
      <c r="P2989" s="4"/>
      <c r="Q2989" s="4"/>
      <c r="R2989" s="4"/>
      <c r="S2989" s="4"/>
      <c r="T2989" s="4"/>
      <c r="U2989" s="4"/>
      <c r="V2989" s="4"/>
      <c r="W2989" s="4"/>
    </row>
    <row r="2990" spans="1:245" x14ac:dyDescent="0.2">
      <c r="A2990" s="4">
        <v>50</v>
      </c>
      <c r="B2990" s="4">
        <v>0</v>
      </c>
      <c r="C2990" s="4">
        <v>0</v>
      </c>
      <c r="D2990" s="4">
        <v>1</v>
      </c>
      <c r="E2990" s="4">
        <v>202</v>
      </c>
      <c r="F2990" s="4">
        <f>ROUND(Source!P2987,O2990)</f>
        <v>0</v>
      </c>
      <c r="G2990" s="4" t="s">
        <v>76</v>
      </c>
      <c r="H2990" s="4" t="s">
        <v>77</v>
      </c>
      <c r="I2990" s="4"/>
      <c r="J2990" s="4"/>
      <c r="K2990" s="4">
        <v>202</v>
      </c>
      <c r="L2990" s="4">
        <v>2</v>
      </c>
      <c r="M2990" s="4">
        <v>3</v>
      </c>
      <c r="N2990" s="4" t="s">
        <v>3</v>
      </c>
      <c r="O2990" s="4">
        <v>2</v>
      </c>
      <c r="P2990" s="4"/>
      <c r="Q2990" s="4"/>
      <c r="R2990" s="4"/>
      <c r="S2990" s="4"/>
      <c r="T2990" s="4"/>
      <c r="U2990" s="4"/>
      <c r="V2990" s="4"/>
      <c r="W2990" s="4"/>
    </row>
    <row r="2991" spans="1:245" x14ac:dyDescent="0.2">
      <c r="A2991" s="4">
        <v>50</v>
      </c>
      <c r="B2991" s="4">
        <v>0</v>
      </c>
      <c r="C2991" s="4">
        <v>0</v>
      </c>
      <c r="D2991" s="4">
        <v>1</v>
      </c>
      <c r="E2991" s="4">
        <v>222</v>
      </c>
      <c r="F2991" s="4">
        <f>ROUND(Source!AO2987,O2991)</f>
        <v>0</v>
      </c>
      <c r="G2991" s="4" t="s">
        <v>78</v>
      </c>
      <c r="H2991" s="4" t="s">
        <v>79</v>
      </c>
      <c r="I2991" s="4"/>
      <c r="J2991" s="4"/>
      <c r="K2991" s="4">
        <v>222</v>
      </c>
      <c r="L2991" s="4">
        <v>3</v>
      </c>
      <c r="M2991" s="4">
        <v>3</v>
      </c>
      <c r="N2991" s="4" t="s">
        <v>3</v>
      </c>
      <c r="O2991" s="4">
        <v>2</v>
      </c>
      <c r="P2991" s="4"/>
      <c r="Q2991" s="4"/>
      <c r="R2991" s="4"/>
      <c r="S2991" s="4"/>
      <c r="T2991" s="4"/>
      <c r="U2991" s="4"/>
      <c r="V2991" s="4"/>
      <c r="W2991" s="4"/>
    </row>
    <row r="2992" spans="1:245" x14ac:dyDescent="0.2">
      <c r="A2992" s="4">
        <v>50</v>
      </c>
      <c r="B2992" s="4">
        <v>0</v>
      </c>
      <c r="C2992" s="4">
        <v>0</v>
      </c>
      <c r="D2992" s="4">
        <v>1</v>
      </c>
      <c r="E2992" s="4">
        <v>225</v>
      </c>
      <c r="F2992" s="4">
        <f>ROUND(Source!AV2987,O2992)</f>
        <v>0</v>
      </c>
      <c r="G2992" s="4" t="s">
        <v>80</v>
      </c>
      <c r="H2992" s="4" t="s">
        <v>81</v>
      </c>
      <c r="I2992" s="4"/>
      <c r="J2992" s="4"/>
      <c r="K2992" s="4">
        <v>225</v>
      </c>
      <c r="L2992" s="4">
        <v>4</v>
      </c>
      <c r="M2992" s="4">
        <v>3</v>
      </c>
      <c r="N2992" s="4" t="s">
        <v>3</v>
      </c>
      <c r="O2992" s="4">
        <v>2</v>
      </c>
      <c r="P2992" s="4"/>
      <c r="Q2992" s="4"/>
      <c r="R2992" s="4"/>
      <c r="S2992" s="4"/>
      <c r="T2992" s="4"/>
      <c r="U2992" s="4"/>
      <c r="V2992" s="4"/>
      <c r="W2992" s="4"/>
    </row>
    <row r="2993" spans="1:23" x14ac:dyDescent="0.2">
      <c r="A2993" s="4">
        <v>50</v>
      </c>
      <c r="B2993" s="4">
        <v>0</v>
      </c>
      <c r="C2993" s="4">
        <v>0</v>
      </c>
      <c r="D2993" s="4">
        <v>1</v>
      </c>
      <c r="E2993" s="4">
        <v>226</v>
      </c>
      <c r="F2993" s="4">
        <f>ROUND(Source!AW2987,O2993)</f>
        <v>0</v>
      </c>
      <c r="G2993" s="4" t="s">
        <v>82</v>
      </c>
      <c r="H2993" s="4" t="s">
        <v>83</v>
      </c>
      <c r="I2993" s="4"/>
      <c r="J2993" s="4"/>
      <c r="K2993" s="4">
        <v>226</v>
      </c>
      <c r="L2993" s="4">
        <v>5</v>
      </c>
      <c r="M2993" s="4">
        <v>3</v>
      </c>
      <c r="N2993" s="4" t="s">
        <v>3</v>
      </c>
      <c r="O2993" s="4">
        <v>2</v>
      </c>
      <c r="P2993" s="4"/>
      <c r="Q2993" s="4"/>
      <c r="R2993" s="4"/>
      <c r="S2993" s="4"/>
      <c r="T2993" s="4"/>
      <c r="U2993" s="4"/>
      <c r="V2993" s="4"/>
      <c r="W2993" s="4"/>
    </row>
    <row r="2994" spans="1:23" x14ac:dyDescent="0.2">
      <c r="A2994" s="4">
        <v>50</v>
      </c>
      <c r="B2994" s="4">
        <v>0</v>
      </c>
      <c r="C2994" s="4">
        <v>0</v>
      </c>
      <c r="D2994" s="4">
        <v>1</v>
      </c>
      <c r="E2994" s="4">
        <v>227</v>
      </c>
      <c r="F2994" s="4">
        <f>ROUND(Source!AX2987,O2994)</f>
        <v>0</v>
      </c>
      <c r="G2994" s="4" t="s">
        <v>84</v>
      </c>
      <c r="H2994" s="4" t="s">
        <v>85</v>
      </c>
      <c r="I2994" s="4"/>
      <c r="J2994" s="4"/>
      <c r="K2994" s="4">
        <v>227</v>
      </c>
      <c r="L2994" s="4">
        <v>6</v>
      </c>
      <c r="M2994" s="4">
        <v>3</v>
      </c>
      <c r="N2994" s="4" t="s">
        <v>3</v>
      </c>
      <c r="O2994" s="4">
        <v>2</v>
      </c>
      <c r="P2994" s="4"/>
      <c r="Q2994" s="4"/>
      <c r="R2994" s="4"/>
      <c r="S2994" s="4"/>
      <c r="T2994" s="4"/>
      <c r="U2994" s="4"/>
      <c r="V2994" s="4"/>
      <c r="W2994" s="4"/>
    </row>
    <row r="2995" spans="1:23" x14ac:dyDescent="0.2">
      <c r="A2995" s="4">
        <v>50</v>
      </c>
      <c r="B2995" s="4">
        <v>0</v>
      </c>
      <c r="C2995" s="4">
        <v>0</v>
      </c>
      <c r="D2995" s="4">
        <v>1</v>
      </c>
      <c r="E2995" s="4">
        <v>228</v>
      </c>
      <c r="F2995" s="4">
        <f>ROUND(Source!AY2987,O2995)</f>
        <v>0</v>
      </c>
      <c r="G2995" s="4" t="s">
        <v>86</v>
      </c>
      <c r="H2995" s="4" t="s">
        <v>87</v>
      </c>
      <c r="I2995" s="4"/>
      <c r="J2995" s="4"/>
      <c r="K2995" s="4">
        <v>228</v>
      </c>
      <c r="L2995" s="4">
        <v>7</v>
      </c>
      <c r="M2995" s="4">
        <v>3</v>
      </c>
      <c r="N2995" s="4" t="s">
        <v>3</v>
      </c>
      <c r="O2995" s="4">
        <v>2</v>
      </c>
      <c r="P2995" s="4"/>
      <c r="Q2995" s="4"/>
      <c r="R2995" s="4"/>
      <c r="S2995" s="4"/>
      <c r="T2995" s="4"/>
      <c r="U2995" s="4"/>
      <c r="V2995" s="4"/>
      <c r="W2995" s="4"/>
    </row>
    <row r="2996" spans="1:23" x14ac:dyDescent="0.2">
      <c r="A2996" s="4">
        <v>50</v>
      </c>
      <c r="B2996" s="4">
        <v>0</v>
      </c>
      <c r="C2996" s="4">
        <v>0</v>
      </c>
      <c r="D2996" s="4">
        <v>1</v>
      </c>
      <c r="E2996" s="4">
        <v>216</v>
      </c>
      <c r="F2996" s="4">
        <f>ROUND(Source!AP2987,O2996)</f>
        <v>0</v>
      </c>
      <c r="G2996" s="4" t="s">
        <v>88</v>
      </c>
      <c r="H2996" s="4" t="s">
        <v>89</v>
      </c>
      <c r="I2996" s="4"/>
      <c r="J2996" s="4"/>
      <c r="K2996" s="4">
        <v>216</v>
      </c>
      <c r="L2996" s="4">
        <v>8</v>
      </c>
      <c r="M2996" s="4">
        <v>3</v>
      </c>
      <c r="N2996" s="4" t="s">
        <v>3</v>
      </c>
      <c r="O2996" s="4">
        <v>2</v>
      </c>
      <c r="P2996" s="4"/>
      <c r="Q2996" s="4"/>
      <c r="R2996" s="4"/>
      <c r="S2996" s="4"/>
      <c r="T2996" s="4"/>
      <c r="U2996" s="4"/>
      <c r="V2996" s="4"/>
      <c r="W2996" s="4"/>
    </row>
    <row r="2997" spans="1:23" x14ac:dyDescent="0.2">
      <c r="A2997" s="4">
        <v>50</v>
      </c>
      <c r="B2997" s="4">
        <v>0</v>
      </c>
      <c r="C2997" s="4">
        <v>0</v>
      </c>
      <c r="D2997" s="4">
        <v>1</v>
      </c>
      <c r="E2997" s="4">
        <v>223</v>
      </c>
      <c r="F2997" s="4">
        <f>ROUND(Source!AQ2987,O2997)</f>
        <v>0</v>
      </c>
      <c r="G2997" s="4" t="s">
        <v>90</v>
      </c>
      <c r="H2997" s="4" t="s">
        <v>91</v>
      </c>
      <c r="I2997" s="4"/>
      <c r="J2997" s="4"/>
      <c r="K2997" s="4">
        <v>223</v>
      </c>
      <c r="L2997" s="4">
        <v>9</v>
      </c>
      <c r="M2997" s="4">
        <v>3</v>
      </c>
      <c r="N2997" s="4" t="s">
        <v>3</v>
      </c>
      <c r="O2997" s="4">
        <v>2</v>
      </c>
      <c r="P2997" s="4"/>
      <c r="Q2997" s="4"/>
      <c r="R2997" s="4"/>
      <c r="S2997" s="4"/>
      <c r="T2997" s="4"/>
      <c r="U2997" s="4"/>
      <c r="V2997" s="4"/>
      <c r="W2997" s="4"/>
    </row>
    <row r="2998" spans="1:23" x14ac:dyDescent="0.2">
      <c r="A2998" s="4">
        <v>50</v>
      </c>
      <c r="B2998" s="4">
        <v>0</v>
      </c>
      <c r="C2998" s="4">
        <v>0</v>
      </c>
      <c r="D2998" s="4">
        <v>1</v>
      </c>
      <c r="E2998" s="4">
        <v>229</v>
      </c>
      <c r="F2998" s="4">
        <f>ROUND(Source!AZ2987,O2998)</f>
        <v>0</v>
      </c>
      <c r="G2998" s="4" t="s">
        <v>92</v>
      </c>
      <c r="H2998" s="4" t="s">
        <v>93</v>
      </c>
      <c r="I2998" s="4"/>
      <c r="J2998" s="4"/>
      <c r="K2998" s="4">
        <v>229</v>
      </c>
      <c r="L2998" s="4">
        <v>10</v>
      </c>
      <c r="M2998" s="4">
        <v>3</v>
      </c>
      <c r="N2998" s="4" t="s">
        <v>3</v>
      </c>
      <c r="O2998" s="4">
        <v>2</v>
      </c>
      <c r="P2998" s="4"/>
      <c r="Q2998" s="4"/>
      <c r="R2998" s="4"/>
      <c r="S2998" s="4"/>
      <c r="T2998" s="4"/>
      <c r="U2998" s="4"/>
      <c r="V2998" s="4"/>
      <c r="W2998" s="4"/>
    </row>
    <row r="2999" spans="1:23" x14ac:dyDescent="0.2">
      <c r="A2999" s="4">
        <v>50</v>
      </c>
      <c r="B2999" s="4">
        <v>0</v>
      </c>
      <c r="C2999" s="4">
        <v>0</v>
      </c>
      <c r="D2999" s="4">
        <v>1</v>
      </c>
      <c r="E2999" s="4">
        <v>203</v>
      </c>
      <c r="F2999" s="4">
        <f>ROUND(Source!Q2987,O2999)</f>
        <v>0</v>
      </c>
      <c r="G2999" s="4" t="s">
        <v>94</v>
      </c>
      <c r="H2999" s="4" t="s">
        <v>95</v>
      </c>
      <c r="I2999" s="4"/>
      <c r="J2999" s="4"/>
      <c r="K2999" s="4">
        <v>203</v>
      </c>
      <c r="L2999" s="4">
        <v>11</v>
      </c>
      <c r="M2999" s="4">
        <v>3</v>
      </c>
      <c r="N2999" s="4" t="s">
        <v>3</v>
      </c>
      <c r="O2999" s="4">
        <v>2</v>
      </c>
      <c r="P2999" s="4"/>
      <c r="Q2999" s="4"/>
      <c r="R2999" s="4"/>
      <c r="S2999" s="4"/>
      <c r="T2999" s="4"/>
      <c r="U2999" s="4"/>
      <c r="V2999" s="4"/>
      <c r="W2999" s="4"/>
    </row>
    <row r="3000" spans="1:23" x14ac:dyDescent="0.2">
      <c r="A3000" s="4">
        <v>50</v>
      </c>
      <c r="B3000" s="4">
        <v>0</v>
      </c>
      <c r="C3000" s="4">
        <v>0</v>
      </c>
      <c r="D3000" s="4">
        <v>1</v>
      </c>
      <c r="E3000" s="4">
        <v>231</v>
      </c>
      <c r="F3000" s="4">
        <f>ROUND(Source!BB2987,O3000)</f>
        <v>0</v>
      </c>
      <c r="G3000" s="4" t="s">
        <v>96</v>
      </c>
      <c r="H3000" s="4" t="s">
        <v>97</v>
      </c>
      <c r="I3000" s="4"/>
      <c r="J3000" s="4"/>
      <c r="K3000" s="4">
        <v>231</v>
      </c>
      <c r="L3000" s="4">
        <v>12</v>
      </c>
      <c r="M3000" s="4">
        <v>3</v>
      </c>
      <c r="N3000" s="4" t="s">
        <v>3</v>
      </c>
      <c r="O3000" s="4">
        <v>2</v>
      </c>
      <c r="P3000" s="4"/>
      <c r="Q3000" s="4"/>
      <c r="R3000" s="4"/>
      <c r="S3000" s="4"/>
      <c r="T3000" s="4"/>
      <c r="U3000" s="4"/>
      <c r="V3000" s="4"/>
      <c r="W3000" s="4"/>
    </row>
    <row r="3001" spans="1:23" x14ac:dyDescent="0.2">
      <c r="A3001" s="4">
        <v>50</v>
      </c>
      <c r="B3001" s="4">
        <v>0</v>
      </c>
      <c r="C3001" s="4">
        <v>0</v>
      </c>
      <c r="D3001" s="4">
        <v>1</v>
      </c>
      <c r="E3001" s="4">
        <v>204</v>
      </c>
      <c r="F3001" s="4">
        <f>ROUND(Source!R2987,O3001)</f>
        <v>0</v>
      </c>
      <c r="G3001" s="4" t="s">
        <v>98</v>
      </c>
      <c r="H3001" s="4" t="s">
        <v>99</v>
      </c>
      <c r="I3001" s="4"/>
      <c r="J3001" s="4"/>
      <c r="K3001" s="4">
        <v>204</v>
      </c>
      <c r="L3001" s="4">
        <v>13</v>
      </c>
      <c r="M3001" s="4">
        <v>3</v>
      </c>
      <c r="N3001" s="4" t="s">
        <v>3</v>
      </c>
      <c r="O3001" s="4">
        <v>2</v>
      </c>
      <c r="P3001" s="4"/>
      <c r="Q3001" s="4"/>
      <c r="R3001" s="4"/>
      <c r="S3001" s="4"/>
      <c r="T3001" s="4"/>
      <c r="U3001" s="4"/>
      <c r="V3001" s="4"/>
      <c r="W3001" s="4"/>
    </row>
    <row r="3002" spans="1:23" x14ac:dyDescent="0.2">
      <c r="A3002" s="4">
        <v>50</v>
      </c>
      <c r="B3002" s="4">
        <v>0</v>
      </c>
      <c r="C3002" s="4">
        <v>0</v>
      </c>
      <c r="D3002" s="4">
        <v>1</v>
      </c>
      <c r="E3002" s="4">
        <v>205</v>
      </c>
      <c r="F3002" s="4">
        <f>ROUND(Source!S2987,O3002)</f>
        <v>0</v>
      </c>
      <c r="G3002" s="4" t="s">
        <v>100</v>
      </c>
      <c r="H3002" s="4" t="s">
        <v>101</v>
      </c>
      <c r="I3002" s="4"/>
      <c r="J3002" s="4"/>
      <c r="K3002" s="4">
        <v>205</v>
      </c>
      <c r="L3002" s="4">
        <v>14</v>
      </c>
      <c r="M3002" s="4">
        <v>3</v>
      </c>
      <c r="N3002" s="4" t="s">
        <v>3</v>
      </c>
      <c r="O3002" s="4">
        <v>2</v>
      </c>
      <c r="P3002" s="4"/>
      <c r="Q3002" s="4"/>
      <c r="R3002" s="4"/>
      <c r="S3002" s="4"/>
      <c r="T3002" s="4"/>
      <c r="U3002" s="4"/>
      <c r="V3002" s="4"/>
      <c r="W3002" s="4"/>
    </row>
    <row r="3003" spans="1:23" x14ac:dyDescent="0.2">
      <c r="A3003" s="4">
        <v>50</v>
      </c>
      <c r="B3003" s="4">
        <v>0</v>
      </c>
      <c r="C3003" s="4">
        <v>0</v>
      </c>
      <c r="D3003" s="4">
        <v>1</v>
      </c>
      <c r="E3003" s="4">
        <v>232</v>
      </c>
      <c r="F3003" s="4">
        <f>ROUND(Source!BC2987,O3003)</f>
        <v>0</v>
      </c>
      <c r="G3003" s="4" t="s">
        <v>102</v>
      </c>
      <c r="H3003" s="4" t="s">
        <v>103</v>
      </c>
      <c r="I3003" s="4"/>
      <c r="J3003" s="4"/>
      <c r="K3003" s="4">
        <v>232</v>
      </c>
      <c r="L3003" s="4">
        <v>15</v>
      </c>
      <c r="M3003" s="4">
        <v>3</v>
      </c>
      <c r="N3003" s="4" t="s">
        <v>3</v>
      </c>
      <c r="O3003" s="4">
        <v>2</v>
      </c>
      <c r="P3003" s="4"/>
      <c r="Q3003" s="4"/>
      <c r="R3003" s="4"/>
      <c r="S3003" s="4"/>
      <c r="T3003" s="4"/>
      <c r="U3003" s="4"/>
      <c r="V3003" s="4"/>
      <c r="W3003" s="4"/>
    </row>
    <row r="3004" spans="1:23" x14ac:dyDescent="0.2">
      <c r="A3004" s="4">
        <v>50</v>
      </c>
      <c r="B3004" s="4">
        <v>0</v>
      </c>
      <c r="C3004" s="4">
        <v>0</v>
      </c>
      <c r="D3004" s="4">
        <v>1</v>
      </c>
      <c r="E3004" s="4">
        <v>214</v>
      </c>
      <c r="F3004" s="4">
        <f>ROUND(Source!AS2987,O3004)</f>
        <v>0</v>
      </c>
      <c r="G3004" s="4" t="s">
        <v>104</v>
      </c>
      <c r="H3004" s="4" t="s">
        <v>105</v>
      </c>
      <c r="I3004" s="4"/>
      <c r="J3004" s="4"/>
      <c r="K3004" s="4">
        <v>214</v>
      </c>
      <c r="L3004" s="4">
        <v>16</v>
      </c>
      <c r="M3004" s="4">
        <v>3</v>
      </c>
      <c r="N3004" s="4" t="s">
        <v>3</v>
      </c>
      <c r="O3004" s="4">
        <v>2</v>
      </c>
      <c r="P3004" s="4"/>
      <c r="Q3004" s="4"/>
      <c r="R3004" s="4"/>
      <c r="S3004" s="4"/>
      <c r="T3004" s="4"/>
      <c r="U3004" s="4"/>
      <c r="V3004" s="4"/>
      <c r="W3004" s="4"/>
    </row>
    <row r="3005" spans="1:23" x14ac:dyDescent="0.2">
      <c r="A3005" s="4">
        <v>50</v>
      </c>
      <c r="B3005" s="4">
        <v>0</v>
      </c>
      <c r="C3005" s="4">
        <v>0</v>
      </c>
      <c r="D3005" s="4">
        <v>1</v>
      </c>
      <c r="E3005" s="4">
        <v>215</v>
      </c>
      <c r="F3005" s="4">
        <f>ROUND(Source!AT2987,O3005)</f>
        <v>0</v>
      </c>
      <c r="G3005" s="4" t="s">
        <v>106</v>
      </c>
      <c r="H3005" s="4" t="s">
        <v>107</v>
      </c>
      <c r="I3005" s="4"/>
      <c r="J3005" s="4"/>
      <c r="K3005" s="4">
        <v>215</v>
      </c>
      <c r="L3005" s="4">
        <v>17</v>
      </c>
      <c r="M3005" s="4">
        <v>3</v>
      </c>
      <c r="N3005" s="4" t="s">
        <v>3</v>
      </c>
      <c r="O3005" s="4">
        <v>2</v>
      </c>
      <c r="P3005" s="4"/>
      <c r="Q3005" s="4"/>
      <c r="R3005" s="4"/>
      <c r="S3005" s="4"/>
      <c r="T3005" s="4"/>
      <c r="U3005" s="4"/>
      <c r="V3005" s="4"/>
      <c r="W3005" s="4"/>
    </row>
    <row r="3006" spans="1:23" x14ac:dyDescent="0.2">
      <c r="A3006" s="4">
        <v>50</v>
      </c>
      <c r="B3006" s="4">
        <v>0</v>
      </c>
      <c r="C3006" s="4">
        <v>0</v>
      </c>
      <c r="D3006" s="4">
        <v>1</v>
      </c>
      <c r="E3006" s="4">
        <v>217</v>
      </c>
      <c r="F3006" s="4">
        <f>ROUND(Source!AU2987,O3006)</f>
        <v>0</v>
      </c>
      <c r="G3006" s="4" t="s">
        <v>108</v>
      </c>
      <c r="H3006" s="4" t="s">
        <v>109</v>
      </c>
      <c r="I3006" s="4"/>
      <c r="J3006" s="4"/>
      <c r="K3006" s="4">
        <v>217</v>
      </c>
      <c r="L3006" s="4">
        <v>18</v>
      </c>
      <c r="M3006" s="4">
        <v>3</v>
      </c>
      <c r="N3006" s="4" t="s">
        <v>3</v>
      </c>
      <c r="O3006" s="4">
        <v>2</v>
      </c>
      <c r="P3006" s="4"/>
      <c r="Q3006" s="4"/>
      <c r="R3006" s="4"/>
      <c r="S3006" s="4"/>
      <c r="T3006" s="4"/>
      <c r="U3006" s="4"/>
      <c r="V3006" s="4"/>
      <c r="W3006" s="4"/>
    </row>
    <row r="3007" spans="1:23" x14ac:dyDescent="0.2">
      <c r="A3007" s="4">
        <v>50</v>
      </c>
      <c r="B3007" s="4">
        <v>0</v>
      </c>
      <c r="C3007" s="4">
        <v>0</v>
      </c>
      <c r="D3007" s="4">
        <v>1</v>
      </c>
      <c r="E3007" s="4">
        <v>230</v>
      </c>
      <c r="F3007" s="4">
        <f>ROUND(Source!BA2987,O3007)</f>
        <v>0</v>
      </c>
      <c r="G3007" s="4" t="s">
        <v>110</v>
      </c>
      <c r="H3007" s="4" t="s">
        <v>111</v>
      </c>
      <c r="I3007" s="4"/>
      <c r="J3007" s="4"/>
      <c r="K3007" s="4">
        <v>230</v>
      </c>
      <c r="L3007" s="4">
        <v>19</v>
      </c>
      <c r="M3007" s="4">
        <v>3</v>
      </c>
      <c r="N3007" s="4" t="s">
        <v>3</v>
      </c>
      <c r="O3007" s="4">
        <v>2</v>
      </c>
      <c r="P3007" s="4"/>
      <c r="Q3007" s="4"/>
      <c r="R3007" s="4"/>
      <c r="S3007" s="4"/>
      <c r="T3007" s="4"/>
      <c r="U3007" s="4"/>
      <c r="V3007" s="4"/>
      <c r="W3007" s="4"/>
    </row>
    <row r="3008" spans="1:23" x14ac:dyDescent="0.2">
      <c r="A3008" s="4">
        <v>50</v>
      </c>
      <c r="B3008" s="4">
        <v>0</v>
      </c>
      <c r="C3008" s="4">
        <v>0</v>
      </c>
      <c r="D3008" s="4">
        <v>1</v>
      </c>
      <c r="E3008" s="4">
        <v>206</v>
      </c>
      <c r="F3008" s="4">
        <f>ROUND(Source!T2987,O3008)</f>
        <v>0</v>
      </c>
      <c r="G3008" s="4" t="s">
        <v>112</v>
      </c>
      <c r="H3008" s="4" t="s">
        <v>113</v>
      </c>
      <c r="I3008" s="4"/>
      <c r="J3008" s="4"/>
      <c r="K3008" s="4">
        <v>206</v>
      </c>
      <c r="L3008" s="4">
        <v>20</v>
      </c>
      <c r="M3008" s="4">
        <v>3</v>
      </c>
      <c r="N3008" s="4" t="s">
        <v>3</v>
      </c>
      <c r="O3008" s="4">
        <v>2</v>
      </c>
      <c r="P3008" s="4"/>
      <c r="Q3008" s="4"/>
      <c r="R3008" s="4"/>
      <c r="S3008" s="4"/>
      <c r="T3008" s="4"/>
      <c r="U3008" s="4"/>
      <c r="V3008" s="4"/>
      <c r="W3008" s="4"/>
    </row>
    <row r="3009" spans="1:245" x14ac:dyDescent="0.2">
      <c r="A3009" s="4">
        <v>50</v>
      </c>
      <c r="B3009" s="4">
        <v>0</v>
      </c>
      <c r="C3009" s="4">
        <v>0</v>
      </c>
      <c r="D3009" s="4">
        <v>1</v>
      </c>
      <c r="E3009" s="4">
        <v>207</v>
      </c>
      <c r="F3009" s="4">
        <f>Source!U2987</f>
        <v>0</v>
      </c>
      <c r="G3009" s="4" t="s">
        <v>114</v>
      </c>
      <c r="H3009" s="4" t="s">
        <v>115</v>
      </c>
      <c r="I3009" s="4"/>
      <c r="J3009" s="4"/>
      <c r="K3009" s="4">
        <v>207</v>
      </c>
      <c r="L3009" s="4">
        <v>21</v>
      </c>
      <c r="M3009" s="4">
        <v>3</v>
      </c>
      <c r="N3009" s="4" t="s">
        <v>3</v>
      </c>
      <c r="O3009" s="4">
        <v>-1</v>
      </c>
      <c r="P3009" s="4"/>
      <c r="Q3009" s="4"/>
      <c r="R3009" s="4"/>
      <c r="S3009" s="4"/>
      <c r="T3009" s="4"/>
      <c r="U3009" s="4"/>
      <c r="V3009" s="4"/>
      <c r="W3009" s="4"/>
    </row>
    <row r="3010" spans="1:245" x14ac:dyDescent="0.2">
      <c r="A3010" s="4">
        <v>50</v>
      </c>
      <c r="B3010" s="4">
        <v>0</v>
      </c>
      <c r="C3010" s="4">
        <v>0</v>
      </c>
      <c r="D3010" s="4">
        <v>1</v>
      </c>
      <c r="E3010" s="4">
        <v>208</v>
      </c>
      <c r="F3010" s="4">
        <f>Source!V2987</f>
        <v>0</v>
      </c>
      <c r="G3010" s="4" t="s">
        <v>116</v>
      </c>
      <c r="H3010" s="4" t="s">
        <v>117</v>
      </c>
      <c r="I3010" s="4"/>
      <c r="J3010" s="4"/>
      <c r="K3010" s="4">
        <v>208</v>
      </c>
      <c r="L3010" s="4">
        <v>22</v>
      </c>
      <c r="M3010" s="4">
        <v>3</v>
      </c>
      <c r="N3010" s="4" t="s">
        <v>3</v>
      </c>
      <c r="O3010" s="4">
        <v>-1</v>
      </c>
      <c r="P3010" s="4"/>
      <c r="Q3010" s="4"/>
      <c r="R3010" s="4"/>
      <c r="S3010" s="4"/>
      <c r="T3010" s="4"/>
      <c r="U3010" s="4"/>
      <c r="V3010" s="4"/>
      <c r="W3010" s="4"/>
    </row>
    <row r="3011" spans="1:245" x14ac:dyDescent="0.2">
      <c r="A3011" s="4">
        <v>50</v>
      </c>
      <c r="B3011" s="4">
        <v>0</v>
      </c>
      <c r="C3011" s="4">
        <v>0</v>
      </c>
      <c r="D3011" s="4">
        <v>1</v>
      </c>
      <c r="E3011" s="4">
        <v>209</v>
      </c>
      <c r="F3011" s="4">
        <f>ROUND(Source!W2987,O3011)</f>
        <v>0</v>
      </c>
      <c r="G3011" s="4" t="s">
        <v>118</v>
      </c>
      <c r="H3011" s="4" t="s">
        <v>119</v>
      </c>
      <c r="I3011" s="4"/>
      <c r="J3011" s="4"/>
      <c r="K3011" s="4">
        <v>209</v>
      </c>
      <c r="L3011" s="4">
        <v>23</v>
      </c>
      <c r="M3011" s="4">
        <v>3</v>
      </c>
      <c r="N3011" s="4" t="s">
        <v>3</v>
      </c>
      <c r="O3011" s="4">
        <v>2</v>
      </c>
      <c r="P3011" s="4"/>
      <c r="Q3011" s="4"/>
      <c r="R3011" s="4"/>
      <c r="S3011" s="4"/>
      <c r="T3011" s="4"/>
      <c r="U3011" s="4"/>
      <c r="V3011" s="4"/>
      <c r="W3011" s="4"/>
    </row>
    <row r="3012" spans="1:245" x14ac:dyDescent="0.2">
      <c r="A3012" s="4">
        <v>50</v>
      </c>
      <c r="B3012" s="4">
        <v>0</v>
      </c>
      <c r="C3012" s="4">
        <v>0</v>
      </c>
      <c r="D3012" s="4">
        <v>1</v>
      </c>
      <c r="E3012" s="4">
        <v>233</v>
      </c>
      <c r="F3012" s="4">
        <f>ROUND(Source!BD2987,O3012)</f>
        <v>0</v>
      </c>
      <c r="G3012" s="4" t="s">
        <v>120</v>
      </c>
      <c r="H3012" s="4" t="s">
        <v>121</v>
      </c>
      <c r="I3012" s="4"/>
      <c r="J3012" s="4"/>
      <c r="K3012" s="4">
        <v>233</v>
      </c>
      <c r="L3012" s="4">
        <v>24</v>
      </c>
      <c r="M3012" s="4">
        <v>3</v>
      </c>
      <c r="N3012" s="4" t="s">
        <v>3</v>
      </c>
      <c r="O3012" s="4">
        <v>2</v>
      </c>
      <c r="P3012" s="4"/>
      <c r="Q3012" s="4"/>
      <c r="R3012" s="4"/>
      <c r="S3012" s="4"/>
      <c r="T3012" s="4"/>
      <c r="U3012" s="4"/>
      <c r="V3012" s="4"/>
      <c r="W3012" s="4"/>
    </row>
    <row r="3013" spans="1:245" x14ac:dyDescent="0.2">
      <c r="A3013" s="4">
        <v>50</v>
      </c>
      <c r="B3013" s="4">
        <v>0</v>
      </c>
      <c r="C3013" s="4">
        <v>0</v>
      </c>
      <c r="D3013" s="4">
        <v>1</v>
      </c>
      <c r="E3013" s="4">
        <v>210</v>
      </c>
      <c r="F3013" s="4">
        <f>ROUND(Source!X2987,O3013)</f>
        <v>0</v>
      </c>
      <c r="G3013" s="4" t="s">
        <v>122</v>
      </c>
      <c r="H3013" s="4" t="s">
        <v>123</v>
      </c>
      <c r="I3013" s="4"/>
      <c r="J3013" s="4"/>
      <c r="K3013" s="4">
        <v>210</v>
      </c>
      <c r="L3013" s="4">
        <v>25</v>
      </c>
      <c r="M3013" s="4">
        <v>3</v>
      </c>
      <c r="N3013" s="4" t="s">
        <v>3</v>
      </c>
      <c r="O3013" s="4">
        <v>2</v>
      </c>
      <c r="P3013" s="4"/>
      <c r="Q3013" s="4"/>
      <c r="R3013" s="4"/>
      <c r="S3013" s="4"/>
      <c r="T3013" s="4"/>
      <c r="U3013" s="4"/>
      <c r="V3013" s="4"/>
      <c r="W3013" s="4"/>
    </row>
    <row r="3014" spans="1:245" x14ac:dyDescent="0.2">
      <c r="A3014" s="4">
        <v>50</v>
      </c>
      <c r="B3014" s="4">
        <v>0</v>
      </c>
      <c r="C3014" s="4">
        <v>0</v>
      </c>
      <c r="D3014" s="4">
        <v>1</v>
      </c>
      <c r="E3014" s="4">
        <v>211</v>
      </c>
      <c r="F3014" s="4">
        <f>ROUND(Source!Y2987,O3014)</f>
        <v>0</v>
      </c>
      <c r="G3014" s="4" t="s">
        <v>124</v>
      </c>
      <c r="H3014" s="4" t="s">
        <v>125</v>
      </c>
      <c r="I3014" s="4"/>
      <c r="J3014" s="4"/>
      <c r="K3014" s="4">
        <v>211</v>
      </c>
      <c r="L3014" s="4">
        <v>26</v>
      </c>
      <c r="M3014" s="4">
        <v>3</v>
      </c>
      <c r="N3014" s="4" t="s">
        <v>3</v>
      </c>
      <c r="O3014" s="4">
        <v>2</v>
      </c>
      <c r="P3014" s="4"/>
      <c r="Q3014" s="4"/>
      <c r="R3014" s="4"/>
      <c r="S3014" s="4"/>
      <c r="T3014" s="4"/>
      <c r="U3014" s="4"/>
      <c r="V3014" s="4"/>
      <c r="W3014" s="4"/>
    </row>
    <row r="3015" spans="1:245" x14ac:dyDescent="0.2">
      <c r="A3015" s="4">
        <v>50</v>
      </c>
      <c r="B3015" s="4">
        <v>0</v>
      </c>
      <c r="C3015" s="4">
        <v>0</v>
      </c>
      <c r="D3015" s="4">
        <v>1</v>
      </c>
      <c r="E3015" s="4">
        <v>224</v>
      </c>
      <c r="F3015" s="4">
        <f>ROUND(Source!AR2987,O3015)</f>
        <v>0</v>
      </c>
      <c r="G3015" s="4" t="s">
        <v>126</v>
      </c>
      <c r="H3015" s="4" t="s">
        <v>127</v>
      </c>
      <c r="I3015" s="4"/>
      <c r="J3015" s="4"/>
      <c r="K3015" s="4">
        <v>224</v>
      </c>
      <c r="L3015" s="4">
        <v>27</v>
      </c>
      <c r="M3015" s="4">
        <v>3</v>
      </c>
      <c r="N3015" s="4" t="s">
        <v>3</v>
      </c>
      <c r="O3015" s="4">
        <v>2</v>
      </c>
      <c r="P3015" s="4"/>
      <c r="Q3015" s="4"/>
      <c r="R3015" s="4"/>
      <c r="S3015" s="4"/>
      <c r="T3015" s="4"/>
      <c r="U3015" s="4"/>
      <c r="V3015" s="4"/>
      <c r="W3015" s="4"/>
    </row>
    <row r="3017" spans="1:245" x14ac:dyDescent="0.2">
      <c r="A3017" s="1">
        <v>5</v>
      </c>
      <c r="B3017" s="1">
        <v>1</v>
      </c>
      <c r="C3017" s="1"/>
      <c r="D3017" s="1">
        <f>ROW(A3024)</f>
        <v>3024</v>
      </c>
      <c r="E3017" s="1"/>
      <c r="F3017" s="1" t="s">
        <v>15</v>
      </c>
      <c r="G3017" s="1" t="s">
        <v>374</v>
      </c>
      <c r="H3017" s="1" t="s">
        <v>3</v>
      </c>
      <c r="I3017" s="1">
        <v>0</v>
      </c>
      <c r="J3017" s="1"/>
      <c r="K3017" s="1">
        <v>0</v>
      </c>
      <c r="L3017" s="1"/>
      <c r="M3017" s="1"/>
      <c r="N3017" s="1"/>
      <c r="O3017" s="1"/>
      <c r="P3017" s="1"/>
      <c r="Q3017" s="1"/>
      <c r="R3017" s="1"/>
      <c r="S3017" s="1"/>
      <c r="T3017" s="1"/>
      <c r="U3017" s="1" t="s">
        <v>3</v>
      </c>
      <c r="V3017" s="1">
        <v>0</v>
      </c>
      <c r="W3017" s="1"/>
      <c r="X3017" s="1"/>
      <c r="Y3017" s="1"/>
      <c r="Z3017" s="1"/>
      <c r="AA3017" s="1"/>
      <c r="AB3017" s="1" t="s">
        <v>3</v>
      </c>
      <c r="AC3017" s="1" t="s">
        <v>3</v>
      </c>
      <c r="AD3017" s="1" t="s">
        <v>3</v>
      </c>
      <c r="AE3017" s="1" t="s">
        <v>3</v>
      </c>
      <c r="AF3017" s="1" t="s">
        <v>3</v>
      </c>
      <c r="AG3017" s="1" t="s">
        <v>3</v>
      </c>
      <c r="AH3017" s="1"/>
      <c r="AI3017" s="1"/>
      <c r="AJ3017" s="1"/>
      <c r="AK3017" s="1"/>
      <c r="AL3017" s="1"/>
      <c r="AM3017" s="1"/>
      <c r="AN3017" s="1"/>
      <c r="AO3017" s="1"/>
      <c r="AP3017" s="1" t="s">
        <v>3</v>
      </c>
      <c r="AQ3017" s="1" t="s">
        <v>3</v>
      </c>
      <c r="AR3017" s="1" t="s">
        <v>3</v>
      </c>
      <c r="AS3017" s="1"/>
      <c r="AT3017" s="1"/>
      <c r="AU3017" s="1"/>
      <c r="AV3017" s="1"/>
      <c r="AW3017" s="1"/>
      <c r="AX3017" s="1"/>
      <c r="AY3017" s="1"/>
      <c r="AZ3017" s="1" t="s">
        <v>3</v>
      </c>
      <c r="BA3017" s="1"/>
      <c r="BB3017" s="1" t="s">
        <v>3</v>
      </c>
      <c r="BC3017" s="1" t="s">
        <v>3</v>
      </c>
      <c r="BD3017" s="1" t="s">
        <v>3</v>
      </c>
      <c r="BE3017" s="1" t="s">
        <v>3</v>
      </c>
      <c r="BF3017" s="1" t="s">
        <v>3</v>
      </c>
      <c r="BG3017" s="1" t="s">
        <v>3</v>
      </c>
      <c r="BH3017" s="1" t="s">
        <v>3</v>
      </c>
      <c r="BI3017" s="1" t="s">
        <v>3</v>
      </c>
      <c r="BJ3017" s="1" t="s">
        <v>3</v>
      </c>
      <c r="BK3017" s="1" t="s">
        <v>3</v>
      </c>
      <c r="BL3017" s="1" t="s">
        <v>3</v>
      </c>
      <c r="BM3017" s="1" t="s">
        <v>3</v>
      </c>
      <c r="BN3017" s="1" t="s">
        <v>3</v>
      </c>
      <c r="BO3017" s="1" t="s">
        <v>3</v>
      </c>
      <c r="BP3017" s="1" t="s">
        <v>3</v>
      </c>
      <c r="BQ3017" s="1"/>
      <c r="BR3017" s="1"/>
      <c r="BS3017" s="1"/>
      <c r="BT3017" s="1"/>
      <c r="BU3017" s="1"/>
      <c r="BV3017" s="1"/>
      <c r="BW3017" s="1"/>
      <c r="BX3017" s="1">
        <v>0</v>
      </c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>
        <v>0</v>
      </c>
    </row>
    <row r="3019" spans="1:245" x14ac:dyDescent="0.2">
      <c r="A3019" s="2">
        <v>52</v>
      </c>
      <c r="B3019" s="2">
        <f t="shared" ref="B3019:G3019" si="2418">B3024</f>
        <v>1</v>
      </c>
      <c r="C3019" s="2">
        <f t="shared" si="2418"/>
        <v>5</v>
      </c>
      <c r="D3019" s="2">
        <f t="shared" si="2418"/>
        <v>3017</v>
      </c>
      <c r="E3019" s="2">
        <f t="shared" si="2418"/>
        <v>0</v>
      </c>
      <c r="F3019" s="2" t="str">
        <f t="shared" si="2418"/>
        <v>Новый подраздел</v>
      </c>
      <c r="G3019" s="2" t="str">
        <f t="shared" si="2418"/>
        <v>Установка ИДН</v>
      </c>
      <c r="H3019" s="2"/>
      <c r="I3019" s="2"/>
      <c r="J3019" s="2"/>
      <c r="K3019" s="2"/>
      <c r="L3019" s="2"/>
      <c r="M3019" s="2"/>
      <c r="N3019" s="2"/>
      <c r="O3019" s="2">
        <f t="shared" ref="O3019:AT3019" si="2419">O3024</f>
        <v>0</v>
      </c>
      <c r="P3019" s="2">
        <f t="shared" si="2419"/>
        <v>0</v>
      </c>
      <c r="Q3019" s="2">
        <f t="shared" si="2419"/>
        <v>0</v>
      </c>
      <c r="R3019" s="2">
        <f t="shared" si="2419"/>
        <v>0</v>
      </c>
      <c r="S3019" s="2">
        <f t="shared" si="2419"/>
        <v>0</v>
      </c>
      <c r="T3019" s="2">
        <f t="shared" si="2419"/>
        <v>0</v>
      </c>
      <c r="U3019" s="2">
        <f t="shared" si="2419"/>
        <v>0</v>
      </c>
      <c r="V3019" s="2">
        <f t="shared" si="2419"/>
        <v>0</v>
      </c>
      <c r="W3019" s="2">
        <f t="shared" si="2419"/>
        <v>0</v>
      </c>
      <c r="X3019" s="2">
        <f t="shared" si="2419"/>
        <v>0</v>
      </c>
      <c r="Y3019" s="2">
        <f t="shared" si="2419"/>
        <v>0</v>
      </c>
      <c r="Z3019" s="2">
        <f t="shared" si="2419"/>
        <v>0</v>
      </c>
      <c r="AA3019" s="2">
        <f t="shared" si="2419"/>
        <v>0</v>
      </c>
      <c r="AB3019" s="2">
        <f t="shared" si="2419"/>
        <v>0</v>
      </c>
      <c r="AC3019" s="2">
        <f t="shared" si="2419"/>
        <v>0</v>
      </c>
      <c r="AD3019" s="2">
        <f t="shared" si="2419"/>
        <v>0</v>
      </c>
      <c r="AE3019" s="2">
        <f t="shared" si="2419"/>
        <v>0</v>
      </c>
      <c r="AF3019" s="2">
        <f t="shared" si="2419"/>
        <v>0</v>
      </c>
      <c r="AG3019" s="2">
        <f t="shared" si="2419"/>
        <v>0</v>
      </c>
      <c r="AH3019" s="2">
        <f t="shared" si="2419"/>
        <v>0</v>
      </c>
      <c r="AI3019" s="2">
        <f t="shared" si="2419"/>
        <v>0</v>
      </c>
      <c r="AJ3019" s="2">
        <f t="shared" si="2419"/>
        <v>0</v>
      </c>
      <c r="AK3019" s="2">
        <f t="shared" si="2419"/>
        <v>0</v>
      </c>
      <c r="AL3019" s="2">
        <f t="shared" si="2419"/>
        <v>0</v>
      </c>
      <c r="AM3019" s="2">
        <f t="shared" si="2419"/>
        <v>0</v>
      </c>
      <c r="AN3019" s="2">
        <f t="shared" si="2419"/>
        <v>0</v>
      </c>
      <c r="AO3019" s="2">
        <f t="shared" si="2419"/>
        <v>0</v>
      </c>
      <c r="AP3019" s="2">
        <f t="shared" si="2419"/>
        <v>0</v>
      </c>
      <c r="AQ3019" s="2">
        <f t="shared" si="2419"/>
        <v>0</v>
      </c>
      <c r="AR3019" s="2">
        <f t="shared" si="2419"/>
        <v>0</v>
      </c>
      <c r="AS3019" s="2">
        <f t="shared" si="2419"/>
        <v>0</v>
      </c>
      <c r="AT3019" s="2">
        <f t="shared" si="2419"/>
        <v>0</v>
      </c>
      <c r="AU3019" s="2">
        <f t="shared" ref="AU3019:BZ3019" si="2420">AU3024</f>
        <v>0</v>
      </c>
      <c r="AV3019" s="2">
        <f t="shared" si="2420"/>
        <v>0</v>
      </c>
      <c r="AW3019" s="2">
        <f t="shared" si="2420"/>
        <v>0</v>
      </c>
      <c r="AX3019" s="2">
        <f t="shared" si="2420"/>
        <v>0</v>
      </c>
      <c r="AY3019" s="2">
        <f t="shared" si="2420"/>
        <v>0</v>
      </c>
      <c r="AZ3019" s="2">
        <f t="shared" si="2420"/>
        <v>0</v>
      </c>
      <c r="BA3019" s="2">
        <f t="shared" si="2420"/>
        <v>0</v>
      </c>
      <c r="BB3019" s="2">
        <f t="shared" si="2420"/>
        <v>0</v>
      </c>
      <c r="BC3019" s="2">
        <f t="shared" si="2420"/>
        <v>0</v>
      </c>
      <c r="BD3019" s="2">
        <f t="shared" si="2420"/>
        <v>0</v>
      </c>
      <c r="BE3019" s="2">
        <f t="shared" si="2420"/>
        <v>0</v>
      </c>
      <c r="BF3019" s="2">
        <f t="shared" si="2420"/>
        <v>0</v>
      </c>
      <c r="BG3019" s="2">
        <f t="shared" si="2420"/>
        <v>0</v>
      </c>
      <c r="BH3019" s="2">
        <f t="shared" si="2420"/>
        <v>0</v>
      </c>
      <c r="BI3019" s="2">
        <f t="shared" si="2420"/>
        <v>0</v>
      </c>
      <c r="BJ3019" s="2">
        <f t="shared" si="2420"/>
        <v>0</v>
      </c>
      <c r="BK3019" s="2">
        <f t="shared" si="2420"/>
        <v>0</v>
      </c>
      <c r="BL3019" s="2">
        <f t="shared" si="2420"/>
        <v>0</v>
      </c>
      <c r="BM3019" s="2">
        <f t="shared" si="2420"/>
        <v>0</v>
      </c>
      <c r="BN3019" s="2">
        <f t="shared" si="2420"/>
        <v>0</v>
      </c>
      <c r="BO3019" s="2">
        <f t="shared" si="2420"/>
        <v>0</v>
      </c>
      <c r="BP3019" s="2">
        <f t="shared" si="2420"/>
        <v>0</v>
      </c>
      <c r="BQ3019" s="2">
        <f t="shared" si="2420"/>
        <v>0</v>
      </c>
      <c r="BR3019" s="2">
        <f t="shared" si="2420"/>
        <v>0</v>
      </c>
      <c r="BS3019" s="2">
        <f t="shared" si="2420"/>
        <v>0</v>
      </c>
      <c r="BT3019" s="2">
        <f t="shared" si="2420"/>
        <v>0</v>
      </c>
      <c r="BU3019" s="2">
        <f t="shared" si="2420"/>
        <v>0</v>
      </c>
      <c r="BV3019" s="2">
        <f t="shared" si="2420"/>
        <v>0</v>
      </c>
      <c r="BW3019" s="2">
        <f t="shared" si="2420"/>
        <v>0</v>
      </c>
      <c r="BX3019" s="2">
        <f t="shared" si="2420"/>
        <v>0</v>
      </c>
      <c r="BY3019" s="2">
        <f t="shared" si="2420"/>
        <v>0</v>
      </c>
      <c r="BZ3019" s="2">
        <f t="shared" si="2420"/>
        <v>0</v>
      </c>
      <c r="CA3019" s="2">
        <f t="shared" ref="CA3019:DF3019" si="2421">CA3024</f>
        <v>0</v>
      </c>
      <c r="CB3019" s="2">
        <f t="shared" si="2421"/>
        <v>0</v>
      </c>
      <c r="CC3019" s="2">
        <f t="shared" si="2421"/>
        <v>0</v>
      </c>
      <c r="CD3019" s="2">
        <f t="shared" si="2421"/>
        <v>0</v>
      </c>
      <c r="CE3019" s="2">
        <f t="shared" si="2421"/>
        <v>0</v>
      </c>
      <c r="CF3019" s="2">
        <f t="shared" si="2421"/>
        <v>0</v>
      </c>
      <c r="CG3019" s="2">
        <f t="shared" si="2421"/>
        <v>0</v>
      </c>
      <c r="CH3019" s="2">
        <f t="shared" si="2421"/>
        <v>0</v>
      </c>
      <c r="CI3019" s="2">
        <f t="shared" si="2421"/>
        <v>0</v>
      </c>
      <c r="CJ3019" s="2">
        <f t="shared" si="2421"/>
        <v>0</v>
      </c>
      <c r="CK3019" s="2">
        <f t="shared" si="2421"/>
        <v>0</v>
      </c>
      <c r="CL3019" s="2">
        <f t="shared" si="2421"/>
        <v>0</v>
      </c>
      <c r="CM3019" s="2">
        <f t="shared" si="2421"/>
        <v>0</v>
      </c>
      <c r="CN3019" s="2">
        <f t="shared" si="2421"/>
        <v>0</v>
      </c>
      <c r="CO3019" s="2">
        <f t="shared" si="2421"/>
        <v>0</v>
      </c>
      <c r="CP3019" s="2">
        <f t="shared" si="2421"/>
        <v>0</v>
      </c>
      <c r="CQ3019" s="2">
        <f t="shared" si="2421"/>
        <v>0</v>
      </c>
      <c r="CR3019" s="2">
        <f t="shared" si="2421"/>
        <v>0</v>
      </c>
      <c r="CS3019" s="2">
        <f t="shared" si="2421"/>
        <v>0</v>
      </c>
      <c r="CT3019" s="2">
        <f t="shared" si="2421"/>
        <v>0</v>
      </c>
      <c r="CU3019" s="2">
        <f t="shared" si="2421"/>
        <v>0</v>
      </c>
      <c r="CV3019" s="2">
        <f t="shared" si="2421"/>
        <v>0</v>
      </c>
      <c r="CW3019" s="2">
        <f t="shared" si="2421"/>
        <v>0</v>
      </c>
      <c r="CX3019" s="2">
        <f t="shared" si="2421"/>
        <v>0</v>
      </c>
      <c r="CY3019" s="2">
        <f t="shared" si="2421"/>
        <v>0</v>
      </c>
      <c r="CZ3019" s="2">
        <f t="shared" si="2421"/>
        <v>0</v>
      </c>
      <c r="DA3019" s="2">
        <f t="shared" si="2421"/>
        <v>0</v>
      </c>
      <c r="DB3019" s="2">
        <f t="shared" si="2421"/>
        <v>0</v>
      </c>
      <c r="DC3019" s="2">
        <f t="shared" si="2421"/>
        <v>0</v>
      </c>
      <c r="DD3019" s="2">
        <f t="shared" si="2421"/>
        <v>0</v>
      </c>
      <c r="DE3019" s="2">
        <f t="shared" si="2421"/>
        <v>0</v>
      </c>
      <c r="DF3019" s="2">
        <f t="shared" si="2421"/>
        <v>0</v>
      </c>
      <c r="DG3019" s="3">
        <f t="shared" ref="DG3019:EL3019" si="2422">DG3024</f>
        <v>0</v>
      </c>
      <c r="DH3019" s="3">
        <f t="shared" si="2422"/>
        <v>0</v>
      </c>
      <c r="DI3019" s="3">
        <f t="shared" si="2422"/>
        <v>0</v>
      </c>
      <c r="DJ3019" s="3">
        <f t="shared" si="2422"/>
        <v>0</v>
      </c>
      <c r="DK3019" s="3">
        <f t="shared" si="2422"/>
        <v>0</v>
      </c>
      <c r="DL3019" s="3">
        <f t="shared" si="2422"/>
        <v>0</v>
      </c>
      <c r="DM3019" s="3">
        <f t="shared" si="2422"/>
        <v>0</v>
      </c>
      <c r="DN3019" s="3">
        <f t="shared" si="2422"/>
        <v>0</v>
      </c>
      <c r="DO3019" s="3">
        <f t="shared" si="2422"/>
        <v>0</v>
      </c>
      <c r="DP3019" s="3">
        <f t="shared" si="2422"/>
        <v>0</v>
      </c>
      <c r="DQ3019" s="3">
        <f t="shared" si="2422"/>
        <v>0</v>
      </c>
      <c r="DR3019" s="3">
        <f t="shared" si="2422"/>
        <v>0</v>
      </c>
      <c r="DS3019" s="3">
        <f t="shared" si="2422"/>
        <v>0</v>
      </c>
      <c r="DT3019" s="3">
        <f t="shared" si="2422"/>
        <v>0</v>
      </c>
      <c r="DU3019" s="3">
        <f t="shared" si="2422"/>
        <v>0</v>
      </c>
      <c r="DV3019" s="3">
        <f t="shared" si="2422"/>
        <v>0</v>
      </c>
      <c r="DW3019" s="3">
        <f t="shared" si="2422"/>
        <v>0</v>
      </c>
      <c r="DX3019" s="3">
        <f t="shared" si="2422"/>
        <v>0</v>
      </c>
      <c r="DY3019" s="3">
        <f t="shared" si="2422"/>
        <v>0</v>
      </c>
      <c r="DZ3019" s="3">
        <f t="shared" si="2422"/>
        <v>0</v>
      </c>
      <c r="EA3019" s="3">
        <f t="shared" si="2422"/>
        <v>0</v>
      </c>
      <c r="EB3019" s="3">
        <f t="shared" si="2422"/>
        <v>0</v>
      </c>
      <c r="EC3019" s="3">
        <f t="shared" si="2422"/>
        <v>0</v>
      </c>
      <c r="ED3019" s="3">
        <f t="shared" si="2422"/>
        <v>0</v>
      </c>
      <c r="EE3019" s="3">
        <f t="shared" si="2422"/>
        <v>0</v>
      </c>
      <c r="EF3019" s="3">
        <f t="shared" si="2422"/>
        <v>0</v>
      </c>
      <c r="EG3019" s="3">
        <f t="shared" si="2422"/>
        <v>0</v>
      </c>
      <c r="EH3019" s="3">
        <f t="shared" si="2422"/>
        <v>0</v>
      </c>
      <c r="EI3019" s="3">
        <f t="shared" si="2422"/>
        <v>0</v>
      </c>
      <c r="EJ3019" s="3">
        <f t="shared" si="2422"/>
        <v>0</v>
      </c>
      <c r="EK3019" s="3">
        <f t="shared" si="2422"/>
        <v>0</v>
      </c>
      <c r="EL3019" s="3">
        <f t="shared" si="2422"/>
        <v>0</v>
      </c>
      <c r="EM3019" s="3">
        <f t="shared" ref="EM3019:FR3019" si="2423">EM3024</f>
        <v>0</v>
      </c>
      <c r="EN3019" s="3">
        <f t="shared" si="2423"/>
        <v>0</v>
      </c>
      <c r="EO3019" s="3">
        <f t="shared" si="2423"/>
        <v>0</v>
      </c>
      <c r="EP3019" s="3">
        <f t="shared" si="2423"/>
        <v>0</v>
      </c>
      <c r="EQ3019" s="3">
        <f t="shared" si="2423"/>
        <v>0</v>
      </c>
      <c r="ER3019" s="3">
        <f t="shared" si="2423"/>
        <v>0</v>
      </c>
      <c r="ES3019" s="3">
        <f t="shared" si="2423"/>
        <v>0</v>
      </c>
      <c r="ET3019" s="3">
        <f t="shared" si="2423"/>
        <v>0</v>
      </c>
      <c r="EU3019" s="3">
        <f t="shared" si="2423"/>
        <v>0</v>
      </c>
      <c r="EV3019" s="3">
        <f t="shared" si="2423"/>
        <v>0</v>
      </c>
      <c r="EW3019" s="3">
        <f t="shared" si="2423"/>
        <v>0</v>
      </c>
      <c r="EX3019" s="3">
        <f t="shared" si="2423"/>
        <v>0</v>
      </c>
      <c r="EY3019" s="3">
        <f t="shared" si="2423"/>
        <v>0</v>
      </c>
      <c r="EZ3019" s="3">
        <f t="shared" si="2423"/>
        <v>0</v>
      </c>
      <c r="FA3019" s="3">
        <f t="shared" si="2423"/>
        <v>0</v>
      </c>
      <c r="FB3019" s="3">
        <f t="shared" si="2423"/>
        <v>0</v>
      </c>
      <c r="FC3019" s="3">
        <f t="shared" si="2423"/>
        <v>0</v>
      </c>
      <c r="FD3019" s="3">
        <f t="shared" si="2423"/>
        <v>0</v>
      </c>
      <c r="FE3019" s="3">
        <f t="shared" si="2423"/>
        <v>0</v>
      </c>
      <c r="FF3019" s="3">
        <f t="shared" si="2423"/>
        <v>0</v>
      </c>
      <c r="FG3019" s="3">
        <f t="shared" si="2423"/>
        <v>0</v>
      </c>
      <c r="FH3019" s="3">
        <f t="shared" si="2423"/>
        <v>0</v>
      </c>
      <c r="FI3019" s="3">
        <f t="shared" si="2423"/>
        <v>0</v>
      </c>
      <c r="FJ3019" s="3">
        <f t="shared" si="2423"/>
        <v>0</v>
      </c>
      <c r="FK3019" s="3">
        <f t="shared" si="2423"/>
        <v>0</v>
      </c>
      <c r="FL3019" s="3">
        <f t="shared" si="2423"/>
        <v>0</v>
      </c>
      <c r="FM3019" s="3">
        <f t="shared" si="2423"/>
        <v>0</v>
      </c>
      <c r="FN3019" s="3">
        <f t="shared" si="2423"/>
        <v>0</v>
      </c>
      <c r="FO3019" s="3">
        <f t="shared" si="2423"/>
        <v>0</v>
      </c>
      <c r="FP3019" s="3">
        <f t="shared" si="2423"/>
        <v>0</v>
      </c>
      <c r="FQ3019" s="3">
        <f t="shared" si="2423"/>
        <v>0</v>
      </c>
      <c r="FR3019" s="3">
        <f t="shared" si="2423"/>
        <v>0</v>
      </c>
      <c r="FS3019" s="3">
        <f t="shared" ref="FS3019:GX3019" si="2424">FS3024</f>
        <v>0</v>
      </c>
      <c r="FT3019" s="3">
        <f t="shared" si="2424"/>
        <v>0</v>
      </c>
      <c r="FU3019" s="3">
        <f t="shared" si="2424"/>
        <v>0</v>
      </c>
      <c r="FV3019" s="3">
        <f t="shared" si="2424"/>
        <v>0</v>
      </c>
      <c r="FW3019" s="3">
        <f t="shared" si="2424"/>
        <v>0</v>
      </c>
      <c r="FX3019" s="3">
        <f t="shared" si="2424"/>
        <v>0</v>
      </c>
      <c r="FY3019" s="3">
        <f t="shared" si="2424"/>
        <v>0</v>
      </c>
      <c r="FZ3019" s="3">
        <f t="shared" si="2424"/>
        <v>0</v>
      </c>
      <c r="GA3019" s="3">
        <f t="shared" si="2424"/>
        <v>0</v>
      </c>
      <c r="GB3019" s="3">
        <f t="shared" si="2424"/>
        <v>0</v>
      </c>
      <c r="GC3019" s="3">
        <f t="shared" si="2424"/>
        <v>0</v>
      </c>
      <c r="GD3019" s="3">
        <f t="shared" si="2424"/>
        <v>0</v>
      </c>
      <c r="GE3019" s="3">
        <f t="shared" si="2424"/>
        <v>0</v>
      </c>
      <c r="GF3019" s="3">
        <f t="shared" si="2424"/>
        <v>0</v>
      </c>
      <c r="GG3019" s="3">
        <f t="shared" si="2424"/>
        <v>0</v>
      </c>
      <c r="GH3019" s="3">
        <f t="shared" si="2424"/>
        <v>0</v>
      </c>
      <c r="GI3019" s="3">
        <f t="shared" si="2424"/>
        <v>0</v>
      </c>
      <c r="GJ3019" s="3">
        <f t="shared" si="2424"/>
        <v>0</v>
      </c>
      <c r="GK3019" s="3">
        <f t="shared" si="2424"/>
        <v>0</v>
      </c>
      <c r="GL3019" s="3">
        <f t="shared" si="2424"/>
        <v>0</v>
      </c>
      <c r="GM3019" s="3">
        <f t="shared" si="2424"/>
        <v>0</v>
      </c>
      <c r="GN3019" s="3">
        <f t="shared" si="2424"/>
        <v>0</v>
      </c>
      <c r="GO3019" s="3">
        <f t="shared" si="2424"/>
        <v>0</v>
      </c>
      <c r="GP3019" s="3">
        <f t="shared" si="2424"/>
        <v>0</v>
      </c>
      <c r="GQ3019" s="3">
        <f t="shared" si="2424"/>
        <v>0</v>
      </c>
      <c r="GR3019" s="3">
        <f t="shared" si="2424"/>
        <v>0</v>
      </c>
      <c r="GS3019" s="3">
        <f t="shared" si="2424"/>
        <v>0</v>
      </c>
      <c r="GT3019" s="3">
        <f t="shared" si="2424"/>
        <v>0</v>
      </c>
      <c r="GU3019" s="3">
        <f t="shared" si="2424"/>
        <v>0</v>
      </c>
      <c r="GV3019" s="3">
        <f t="shared" si="2424"/>
        <v>0</v>
      </c>
      <c r="GW3019" s="3">
        <f t="shared" si="2424"/>
        <v>0</v>
      </c>
      <c r="GX3019" s="3">
        <f t="shared" si="2424"/>
        <v>0</v>
      </c>
    </row>
    <row r="3021" spans="1:245" x14ac:dyDescent="0.2">
      <c r="A3021">
        <v>17</v>
      </c>
      <c r="B3021">
        <v>1</v>
      </c>
      <c r="C3021">
        <f>ROW(SmtRes!A1040)</f>
        <v>1040</v>
      </c>
      <c r="D3021">
        <f>ROW(EtalonRes!A1002)</f>
        <v>1002</v>
      </c>
      <c r="E3021" t="s">
        <v>293</v>
      </c>
      <c r="F3021" t="s">
        <v>376</v>
      </c>
      <c r="G3021" t="s">
        <v>377</v>
      </c>
      <c r="H3021" t="s">
        <v>378</v>
      </c>
      <c r="I3021">
        <v>0</v>
      </c>
      <c r="J3021">
        <v>0</v>
      </c>
      <c r="O3021">
        <f>ROUND(CP3021,2)</f>
        <v>0</v>
      </c>
      <c r="P3021">
        <f>ROUND(CQ3021*I3021,2)</f>
        <v>0</v>
      </c>
      <c r="Q3021">
        <f>ROUND(CR3021*I3021,2)</f>
        <v>0</v>
      </c>
      <c r="R3021">
        <f>ROUND(CS3021*I3021,2)</f>
        <v>0</v>
      </c>
      <c r="S3021">
        <f>ROUND(CT3021*I3021,2)</f>
        <v>0</v>
      </c>
      <c r="T3021">
        <f>ROUND(CU3021*I3021,2)</f>
        <v>0</v>
      </c>
      <c r="U3021">
        <f>CV3021*I3021</f>
        <v>0</v>
      </c>
      <c r="V3021">
        <f>CW3021*I3021</f>
        <v>0</v>
      </c>
      <c r="W3021">
        <f>ROUND(CX3021*I3021,2)</f>
        <v>0</v>
      </c>
      <c r="X3021">
        <f>ROUND(CY3021,2)</f>
        <v>0</v>
      </c>
      <c r="Y3021">
        <f>ROUND(CZ3021,2)</f>
        <v>0</v>
      </c>
      <c r="AA3021">
        <v>52421674</v>
      </c>
      <c r="AB3021">
        <f>ROUND((AC3021+AD3021+AF3021),6)</f>
        <v>33691.870000000003</v>
      </c>
      <c r="AC3021">
        <f>ROUND((ES3021),6)</f>
        <v>29077.88</v>
      </c>
      <c r="AD3021">
        <f>ROUND((((ET3021)-(EU3021))+AE3021),6)</f>
        <v>49.33</v>
      </c>
      <c r="AE3021">
        <f>ROUND((EU3021),6)</f>
        <v>5.3</v>
      </c>
      <c r="AF3021">
        <f>ROUND((EV3021),6)</f>
        <v>4564.66</v>
      </c>
      <c r="AG3021">
        <f>ROUND((AP3021),6)</f>
        <v>0</v>
      </c>
      <c r="AH3021">
        <f>(EW3021)</f>
        <v>18.21</v>
      </c>
      <c r="AI3021">
        <f>(EX3021)</f>
        <v>0</v>
      </c>
      <c r="AJ3021">
        <f>(AS3021)</f>
        <v>0</v>
      </c>
      <c r="AK3021">
        <v>33691.870000000003</v>
      </c>
      <c r="AL3021">
        <v>29077.88</v>
      </c>
      <c r="AM3021">
        <v>49.33</v>
      </c>
      <c r="AN3021">
        <v>5.3</v>
      </c>
      <c r="AO3021">
        <v>4564.66</v>
      </c>
      <c r="AP3021">
        <v>0</v>
      </c>
      <c r="AQ3021">
        <v>18.21</v>
      </c>
      <c r="AR3021">
        <v>0</v>
      </c>
      <c r="AS3021">
        <v>0</v>
      </c>
      <c r="AT3021">
        <v>70</v>
      </c>
      <c r="AU3021">
        <v>10</v>
      </c>
      <c r="AV3021">
        <v>1</v>
      </c>
      <c r="AW3021">
        <v>1</v>
      </c>
      <c r="AZ3021">
        <v>1</v>
      </c>
      <c r="BA3021">
        <v>1</v>
      </c>
      <c r="BB3021">
        <v>1</v>
      </c>
      <c r="BC3021">
        <v>1</v>
      </c>
      <c r="BD3021" t="s">
        <v>3</v>
      </c>
      <c r="BE3021" t="s">
        <v>3</v>
      </c>
      <c r="BF3021" t="s">
        <v>3</v>
      </c>
      <c r="BG3021" t="s">
        <v>3</v>
      </c>
      <c r="BH3021">
        <v>0</v>
      </c>
      <c r="BI3021">
        <v>4</v>
      </c>
      <c r="BJ3021" t="s">
        <v>379</v>
      </c>
      <c r="BM3021">
        <v>0</v>
      </c>
      <c r="BN3021">
        <v>0</v>
      </c>
      <c r="BO3021" t="s">
        <v>3</v>
      </c>
      <c r="BP3021">
        <v>0</v>
      </c>
      <c r="BQ3021">
        <v>1</v>
      </c>
      <c r="BR3021">
        <v>0</v>
      </c>
      <c r="BS3021">
        <v>1</v>
      </c>
      <c r="BT3021">
        <v>1</v>
      </c>
      <c r="BU3021">
        <v>1</v>
      </c>
      <c r="BV3021">
        <v>1</v>
      </c>
      <c r="BW3021">
        <v>1</v>
      </c>
      <c r="BX3021">
        <v>1</v>
      </c>
      <c r="BY3021" t="s">
        <v>3</v>
      </c>
      <c r="BZ3021">
        <v>70</v>
      </c>
      <c r="CA3021">
        <v>10</v>
      </c>
      <c r="CE3021">
        <v>0</v>
      </c>
      <c r="CF3021">
        <v>0</v>
      </c>
      <c r="CG3021">
        <v>0</v>
      </c>
      <c r="CM3021">
        <v>0</v>
      </c>
      <c r="CN3021" t="s">
        <v>3</v>
      </c>
      <c r="CO3021">
        <v>0</v>
      </c>
      <c r="CP3021">
        <f>(P3021+Q3021+S3021)</f>
        <v>0</v>
      </c>
      <c r="CQ3021">
        <f>(AC3021*BC3021*AW3021)</f>
        <v>29077.88</v>
      </c>
      <c r="CR3021">
        <f>((((ET3021)*BB3021-(EU3021)*BS3021)+AE3021*BS3021)*AV3021)</f>
        <v>49.33</v>
      </c>
      <c r="CS3021">
        <f>(AE3021*BS3021*AV3021)</f>
        <v>5.3</v>
      </c>
      <c r="CT3021">
        <f>(AF3021*BA3021*AV3021)</f>
        <v>4564.66</v>
      </c>
      <c r="CU3021">
        <f>AG3021</f>
        <v>0</v>
      </c>
      <c r="CV3021">
        <f>(AH3021*AV3021)</f>
        <v>18.21</v>
      </c>
      <c r="CW3021">
        <f>AI3021</f>
        <v>0</v>
      </c>
      <c r="CX3021">
        <f>AJ3021</f>
        <v>0</v>
      </c>
      <c r="CY3021">
        <f>((S3021*BZ3021)/100)</f>
        <v>0</v>
      </c>
      <c r="CZ3021">
        <f>((S3021*CA3021)/100)</f>
        <v>0</v>
      </c>
      <c r="DC3021" t="s">
        <v>3</v>
      </c>
      <c r="DD3021" t="s">
        <v>3</v>
      </c>
      <c r="DE3021" t="s">
        <v>3</v>
      </c>
      <c r="DF3021" t="s">
        <v>3</v>
      </c>
      <c r="DG3021" t="s">
        <v>3</v>
      </c>
      <c r="DH3021" t="s">
        <v>3</v>
      </c>
      <c r="DI3021" t="s">
        <v>3</v>
      </c>
      <c r="DJ3021" t="s">
        <v>3</v>
      </c>
      <c r="DK3021" t="s">
        <v>3</v>
      </c>
      <c r="DL3021" t="s">
        <v>3</v>
      </c>
      <c r="DM3021" t="s">
        <v>3</v>
      </c>
      <c r="DN3021">
        <v>0</v>
      </c>
      <c r="DO3021">
        <v>0</v>
      </c>
      <c r="DP3021">
        <v>1</v>
      </c>
      <c r="DQ3021">
        <v>1</v>
      </c>
      <c r="DU3021">
        <v>1010</v>
      </c>
      <c r="DV3021" t="s">
        <v>378</v>
      </c>
      <c r="DW3021" t="s">
        <v>378</v>
      </c>
      <c r="DX3021">
        <v>10</v>
      </c>
      <c r="EE3021">
        <v>51482689</v>
      </c>
      <c r="EF3021">
        <v>1</v>
      </c>
      <c r="EG3021" t="s">
        <v>21</v>
      </c>
      <c r="EH3021">
        <v>0</v>
      </c>
      <c r="EI3021" t="s">
        <v>3</v>
      </c>
      <c r="EJ3021">
        <v>4</v>
      </c>
      <c r="EK3021">
        <v>0</v>
      </c>
      <c r="EL3021" t="s">
        <v>22</v>
      </c>
      <c r="EM3021" t="s">
        <v>23</v>
      </c>
      <c r="EO3021" t="s">
        <v>3</v>
      </c>
      <c r="EQ3021">
        <v>0</v>
      </c>
      <c r="ER3021">
        <v>33691.870000000003</v>
      </c>
      <c r="ES3021">
        <v>29077.88</v>
      </c>
      <c r="ET3021">
        <v>49.33</v>
      </c>
      <c r="EU3021">
        <v>5.3</v>
      </c>
      <c r="EV3021">
        <v>4564.66</v>
      </c>
      <c r="EW3021">
        <v>18.21</v>
      </c>
      <c r="EX3021">
        <v>0</v>
      </c>
      <c r="EY3021">
        <v>0</v>
      </c>
      <c r="FQ3021">
        <v>0</v>
      </c>
      <c r="FR3021">
        <f>ROUND(IF(AND(BH3021=3,BI3021=3),P3021,0),2)</f>
        <v>0</v>
      </c>
      <c r="FS3021">
        <v>0</v>
      </c>
      <c r="FX3021">
        <v>70</v>
      </c>
      <c r="FY3021">
        <v>10</v>
      </c>
      <c r="GA3021" t="s">
        <v>3</v>
      </c>
      <c r="GD3021">
        <v>0</v>
      </c>
      <c r="GF3021">
        <v>635733376</v>
      </c>
      <c r="GG3021">
        <v>2</v>
      </c>
      <c r="GH3021">
        <v>1</v>
      </c>
      <c r="GI3021">
        <v>-2</v>
      </c>
      <c r="GJ3021">
        <v>0</v>
      </c>
      <c r="GK3021">
        <f>ROUND(R3021*(R12)/100,2)</f>
        <v>0</v>
      </c>
      <c r="GL3021">
        <f>ROUND(IF(AND(BH3021=3,BI3021=3,FS3021&lt;&gt;0),P3021,0),2)</f>
        <v>0</v>
      </c>
      <c r="GM3021">
        <f>ROUND(O3021+X3021+Y3021+GK3021,2)+GX3021</f>
        <v>0</v>
      </c>
      <c r="GN3021">
        <f>IF(OR(BI3021=0,BI3021=1),ROUND(O3021+X3021+Y3021+GK3021,2),0)</f>
        <v>0</v>
      </c>
      <c r="GO3021">
        <f>IF(BI3021=2,ROUND(O3021+X3021+Y3021+GK3021,2),0)</f>
        <v>0</v>
      </c>
      <c r="GP3021">
        <f>IF(BI3021=4,ROUND(O3021+X3021+Y3021+GK3021,2)+GX3021,0)</f>
        <v>0</v>
      </c>
      <c r="GR3021">
        <v>0</v>
      </c>
      <c r="GS3021">
        <v>3</v>
      </c>
      <c r="GT3021">
        <v>0</v>
      </c>
      <c r="GU3021" t="s">
        <v>3</v>
      </c>
      <c r="GV3021">
        <f>ROUND((GT3021),6)</f>
        <v>0</v>
      </c>
      <c r="GW3021">
        <v>1</v>
      </c>
      <c r="GX3021">
        <f>ROUND(HC3021*I3021,2)</f>
        <v>0</v>
      </c>
      <c r="HA3021">
        <v>0</v>
      </c>
      <c r="HB3021">
        <v>0</v>
      </c>
      <c r="HC3021">
        <f>GV3021*GW3021</f>
        <v>0</v>
      </c>
      <c r="HE3021" t="s">
        <v>3</v>
      </c>
      <c r="HF3021" t="s">
        <v>3</v>
      </c>
      <c r="IK3021">
        <f>ROUND(GM3021*1.2,2)</f>
        <v>0</v>
      </c>
    </row>
    <row r="3022" spans="1:245" x14ac:dyDescent="0.2">
      <c r="A3022">
        <v>17</v>
      </c>
      <c r="B3022">
        <v>1</v>
      </c>
      <c r="C3022">
        <f>ROW(SmtRes!A1047)</f>
        <v>1047</v>
      </c>
      <c r="D3022">
        <f>ROW(EtalonRes!A1009)</f>
        <v>1009</v>
      </c>
      <c r="E3022" t="s">
        <v>296</v>
      </c>
      <c r="F3022" t="s">
        <v>381</v>
      </c>
      <c r="G3022" t="s">
        <v>382</v>
      </c>
      <c r="H3022" t="s">
        <v>378</v>
      </c>
      <c r="I3022">
        <v>0</v>
      </c>
      <c r="J3022">
        <v>0</v>
      </c>
      <c r="O3022">
        <f>ROUND(CP3022,2)</f>
        <v>0</v>
      </c>
      <c r="P3022">
        <f>ROUND(CQ3022*I3022,2)</f>
        <v>0</v>
      </c>
      <c r="Q3022">
        <f>ROUND(CR3022*I3022,2)</f>
        <v>0</v>
      </c>
      <c r="R3022">
        <f>ROUND(CS3022*I3022,2)</f>
        <v>0</v>
      </c>
      <c r="S3022">
        <f>ROUND(CT3022*I3022,2)</f>
        <v>0</v>
      </c>
      <c r="T3022">
        <f>ROUND(CU3022*I3022,2)</f>
        <v>0</v>
      </c>
      <c r="U3022">
        <f>CV3022*I3022</f>
        <v>0</v>
      </c>
      <c r="V3022">
        <f>CW3022*I3022</f>
        <v>0</v>
      </c>
      <c r="W3022">
        <f>ROUND(CX3022*I3022,2)</f>
        <v>0</v>
      </c>
      <c r="X3022">
        <f>ROUND(CY3022,2)</f>
        <v>0</v>
      </c>
      <c r="Y3022">
        <f>ROUND(CZ3022,2)</f>
        <v>0</v>
      </c>
      <c r="AA3022">
        <v>52421674</v>
      </c>
      <c r="AB3022">
        <f>ROUND((AC3022+AD3022+AF3022),6)</f>
        <v>19770.54</v>
      </c>
      <c r="AC3022">
        <f>ROUND((ES3022),6)</f>
        <v>16691.75</v>
      </c>
      <c r="AD3022">
        <f>ROUND((((ET3022)-(EU3022))+AE3022),6)</f>
        <v>32.86</v>
      </c>
      <c r="AE3022">
        <f>ROUND((EU3022),6)</f>
        <v>3.53</v>
      </c>
      <c r="AF3022">
        <f>ROUND((EV3022),6)</f>
        <v>3045.93</v>
      </c>
      <c r="AG3022">
        <f>ROUND((AP3022),6)</f>
        <v>0</v>
      </c>
      <c r="AH3022">
        <f>(EW3022)</f>
        <v>12.15</v>
      </c>
      <c r="AI3022">
        <f>(EX3022)</f>
        <v>0</v>
      </c>
      <c r="AJ3022">
        <f>(AS3022)</f>
        <v>0</v>
      </c>
      <c r="AK3022">
        <v>19770.54</v>
      </c>
      <c r="AL3022">
        <v>16691.75</v>
      </c>
      <c r="AM3022">
        <v>32.86</v>
      </c>
      <c r="AN3022">
        <v>3.53</v>
      </c>
      <c r="AO3022">
        <v>3045.93</v>
      </c>
      <c r="AP3022">
        <v>0</v>
      </c>
      <c r="AQ3022">
        <v>12.15</v>
      </c>
      <c r="AR3022">
        <v>0</v>
      </c>
      <c r="AS3022">
        <v>0</v>
      </c>
      <c r="AT3022">
        <v>70</v>
      </c>
      <c r="AU3022">
        <v>10</v>
      </c>
      <c r="AV3022">
        <v>1</v>
      </c>
      <c r="AW3022">
        <v>1</v>
      </c>
      <c r="AZ3022">
        <v>1</v>
      </c>
      <c r="BA3022">
        <v>1</v>
      </c>
      <c r="BB3022">
        <v>1</v>
      </c>
      <c r="BC3022">
        <v>1</v>
      </c>
      <c r="BD3022" t="s">
        <v>3</v>
      </c>
      <c r="BE3022" t="s">
        <v>3</v>
      </c>
      <c r="BF3022" t="s">
        <v>3</v>
      </c>
      <c r="BG3022" t="s">
        <v>3</v>
      </c>
      <c r="BH3022">
        <v>0</v>
      </c>
      <c r="BI3022">
        <v>4</v>
      </c>
      <c r="BJ3022" t="s">
        <v>383</v>
      </c>
      <c r="BM3022">
        <v>0</v>
      </c>
      <c r="BN3022">
        <v>0</v>
      </c>
      <c r="BO3022" t="s">
        <v>3</v>
      </c>
      <c r="BP3022">
        <v>0</v>
      </c>
      <c r="BQ3022">
        <v>1</v>
      </c>
      <c r="BR3022">
        <v>0</v>
      </c>
      <c r="BS3022">
        <v>1</v>
      </c>
      <c r="BT3022">
        <v>1</v>
      </c>
      <c r="BU3022">
        <v>1</v>
      </c>
      <c r="BV3022">
        <v>1</v>
      </c>
      <c r="BW3022">
        <v>1</v>
      </c>
      <c r="BX3022">
        <v>1</v>
      </c>
      <c r="BY3022" t="s">
        <v>3</v>
      </c>
      <c r="BZ3022">
        <v>70</v>
      </c>
      <c r="CA3022">
        <v>10</v>
      </c>
      <c r="CE3022">
        <v>0</v>
      </c>
      <c r="CF3022">
        <v>0</v>
      </c>
      <c r="CG3022">
        <v>0</v>
      </c>
      <c r="CM3022">
        <v>0</v>
      </c>
      <c r="CN3022" t="s">
        <v>3</v>
      </c>
      <c r="CO3022">
        <v>0</v>
      </c>
      <c r="CP3022">
        <f>(P3022+Q3022+S3022)</f>
        <v>0</v>
      </c>
      <c r="CQ3022">
        <f>(AC3022*BC3022*AW3022)</f>
        <v>16691.75</v>
      </c>
      <c r="CR3022">
        <f>((((ET3022)*BB3022-(EU3022)*BS3022)+AE3022*BS3022)*AV3022)</f>
        <v>32.86</v>
      </c>
      <c r="CS3022">
        <f>(AE3022*BS3022*AV3022)</f>
        <v>3.53</v>
      </c>
      <c r="CT3022">
        <f>(AF3022*BA3022*AV3022)</f>
        <v>3045.93</v>
      </c>
      <c r="CU3022">
        <f>AG3022</f>
        <v>0</v>
      </c>
      <c r="CV3022">
        <f>(AH3022*AV3022)</f>
        <v>12.15</v>
      </c>
      <c r="CW3022">
        <f>AI3022</f>
        <v>0</v>
      </c>
      <c r="CX3022">
        <f>AJ3022</f>
        <v>0</v>
      </c>
      <c r="CY3022">
        <f>((S3022*BZ3022)/100)</f>
        <v>0</v>
      </c>
      <c r="CZ3022">
        <f>((S3022*CA3022)/100)</f>
        <v>0</v>
      </c>
      <c r="DC3022" t="s">
        <v>3</v>
      </c>
      <c r="DD3022" t="s">
        <v>3</v>
      </c>
      <c r="DE3022" t="s">
        <v>3</v>
      </c>
      <c r="DF3022" t="s">
        <v>3</v>
      </c>
      <c r="DG3022" t="s">
        <v>3</v>
      </c>
      <c r="DH3022" t="s">
        <v>3</v>
      </c>
      <c r="DI3022" t="s">
        <v>3</v>
      </c>
      <c r="DJ3022" t="s">
        <v>3</v>
      </c>
      <c r="DK3022" t="s">
        <v>3</v>
      </c>
      <c r="DL3022" t="s">
        <v>3</v>
      </c>
      <c r="DM3022" t="s">
        <v>3</v>
      </c>
      <c r="DN3022">
        <v>0</v>
      </c>
      <c r="DO3022">
        <v>0</v>
      </c>
      <c r="DP3022">
        <v>1</v>
      </c>
      <c r="DQ3022">
        <v>1</v>
      </c>
      <c r="DU3022">
        <v>1010</v>
      </c>
      <c r="DV3022" t="s">
        <v>378</v>
      </c>
      <c r="DW3022" t="s">
        <v>378</v>
      </c>
      <c r="DX3022">
        <v>10</v>
      </c>
      <c r="EE3022">
        <v>51482689</v>
      </c>
      <c r="EF3022">
        <v>1</v>
      </c>
      <c r="EG3022" t="s">
        <v>21</v>
      </c>
      <c r="EH3022">
        <v>0</v>
      </c>
      <c r="EI3022" t="s">
        <v>3</v>
      </c>
      <c r="EJ3022">
        <v>4</v>
      </c>
      <c r="EK3022">
        <v>0</v>
      </c>
      <c r="EL3022" t="s">
        <v>22</v>
      </c>
      <c r="EM3022" t="s">
        <v>23</v>
      </c>
      <c r="EO3022" t="s">
        <v>3</v>
      </c>
      <c r="EQ3022">
        <v>0</v>
      </c>
      <c r="ER3022">
        <v>19770.54</v>
      </c>
      <c r="ES3022">
        <v>16691.75</v>
      </c>
      <c r="ET3022">
        <v>32.86</v>
      </c>
      <c r="EU3022">
        <v>3.53</v>
      </c>
      <c r="EV3022">
        <v>3045.93</v>
      </c>
      <c r="EW3022">
        <v>12.15</v>
      </c>
      <c r="EX3022">
        <v>0</v>
      </c>
      <c r="EY3022">
        <v>0</v>
      </c>
      <c r="FQ3022">
        <v>0</v>
      </c>
      <c r="FR3022">
        <f>ROUND(IF(AND(BH3022=3,BI3022=3),P3022,0),2)</f>
        <v>0</v>
      </c>
      <c r="FS3022">
        <v>0</v>
      </c>
      <c r="FX3022">
        <v>70</v>
      </c>
      <c r="FY3022">
        <v>10</v>
      </c>
      <c r="GA3022" t="s">
        <v>3</v>
      </c>
      <c r="GD3022">
        <v>0</v>
      </c>
      <c r="GF3022">
        <v>-326989640</v>
      </c>
      <c r="GG3022">
        <v>2</v>
      </c>
      <c r="GH3022">
        <v>1</v>
      </c>
      <c r="GI3022">
        <v>-2</v>
      </c>
      <c r="GJ3022">
        <v>0</v>
      </c>
      <c r="GK3022">
        <f>ROUND(R3022*(R12)/100,2)</f>
        <v>0</v>
      </c>
      <c r="GL3022">
        <f>ROUND(IF(AND(BH3022=3,BI3022=3,FS3022&lt;&gt;0),P3022,0),2)</f>
        <v>0</v>
      </c>
      <c r="GM3022">
        <f>ROUND(O3022+X3022+Y3022+GK3022,2)+GX3022</f>
        <v>0</v>
      </c>
      <c r="GN3022">
        <f>IF(OR(BI3022=0,BI3022=1),ROUND(O3022+X3022+Y3022+GK3022,2),0)</f>
        <v>0</v>
      </c>
      <c r="GO3022">
        <f>IF(BI3022=2,ROUND(O3022+X3022+Y3022+GK3022,2),0)</f>
        <v>0</v>
      </c>
      <c r="GP3022">
        <f>IF(BI3022=4,ROUND(O3022+X3022+Y3022+GK3022,2)+GX3022,0)</f>
        <v>0</v>
      </c>
      <c r="GR3022">
        <v>0</v>
      </c>
      <c r="GS3022">
        <v>3</v>
      </c>
      <c r="GT3022">
        <v>0</v>
      </c>
      <c r="GU3022" t="s">
        <v>3</v>
      </c>
      <c r="GV3022">
        <f>ROUND((GT3022),6)</f>
        <v>0</v>
      </c>
      <c r="GW3022">
        <v>1</v>
      </c>
      <c r="GX3022">
        <f>ROUND(HC3022*I3022,2)</f>
        <v>0</v>
      </c>
      <c r="HA3022">
        <v>0</v>
      </c>
      <c r="HB3022">
        <v>0</v>
      </c>
      <c r="HC3022">
        <f>GV3022*GW3022</f>
        <v>0</v>
      </c>
      <c r="HE3022" t="s">
        <v>3</v>
      </c>
      <c r="HF3022" t="s">
        <v>3</v>
      </c>
      <c r="IK3022">
        <f>ROUND(GM3022*1.2,2)</f>
        <v>0</v>
      </c>
    </row>
    <row r="3024" spans="1:245" x14ac:dyDescent="0.2">
      <c r="A3024" s="2">
        <v>51</v>
      </c>
      <c r="B3024" s="2">
        <f>B3017</f>
        <v>1</v>
      </c>
      <c r="C3024" s="2">
        <f>A3017</f>
        <v>5</v>
      </c>
      <c r="D3024" s="2">
        <f>ROW(A3017)</f>
        <v>3017</v>
      </c>
      <c r="E3024" s="2"/>
      <c r="F3024" s="2" t="str">
        <f>IF(F3017&lt;&gt;"",F3017,"")</f>
        <v>Новый подраздел</v>
      </c>
      <c r="G3024" s="2" t="str">
        <f>IF(G3017&lt;&gt;"",G3017,"")</f>
        <v>Установка ИДН</v>
      </c>
      <c r="H3024" s="2">
        <v>0</v>
      </c>
      <c r="I3024" s="2"/>
      <c r="J3024" s="2"/>
      <c r="K3024" s="2"/>
      <c r="L3024" s="2"/>
      <c r="M3024" s="2"/>
      <c r="N3024" s="2"/>
      <c r="O3024" s="2">
        <f t="shared" ref="O3024:T3024" si="2425">ROUND(AB3024,2)</f>
        <v>0</v>
      </c>
      <c r="P3024" s="2">
        <f t="shared" si="2425"/>
        <v>0</v>
      </c>
      <c r="Q3024" s="2">
        <f t="shared" si="2425"/>
        <v>0</v>
      </c>
      <c r="R3024" s="2">
        <f t="shared" si="2425"/>
        <v>0</v>
      </c>
      <c r="S3024" s="2">
        <f t="shared" si="2425"/>
        <v>0</v>
      </c>
      <c r="T3024" s="2">
        <f t="shared" si="2425"/>
        <v>0</v>
      </c>
      <c r="U3024" s="2">
        <f>AH3024</f>
        <v>0</v>
      </c>
      <c r="V3024" s="2">
        <f>AI3024</f>
        <v>0</v>
      </c>
      <c r="W3024" s="2">
        <f>ROUND(AJ3024,2)</f>
        <v>0</v>
      </c>
      <c r="X3024" s="2">
        <f>ROUND(AK3024,2)</f>
        <v>0</v>
      </c>
      <c r="Y3024" s="2">
        <f>ROUND(AL3024,2)</f>
        <v>0</v>
      </c>
      <c r="Z3024" s="2"/>
      <c r="AA3024" s="2"/>
      <c r="AB3024" s="2">
        <f>ROUND(SUMIF(AA3021:AA3022,"=52421674",O3021:O3022),2)</f>
        <v>0</v>
      </c>
      <c r="AC3024" s="2">
        <f>ROUND(SUMIF(AA3021:AA3022,"=52421674",P3021:P3022),2)</f>
        <v>0</v>
      </c>
      <c r="AD3024" s="2">
        <f>ROUND(SUMIF(AA3021:AA3022,"=52421674",Q3021:Q3022),2)</f>
        <v>0</v>
      </c>
      <c r="AE3024" s="2">
        <f>ROUND(SUMIF(AA3021:AA3022,"=52421674",R3021:R3022),2)</f>
        <v>0</v>
      </c>
      <c r="AF3024" s="2">
        <f>ROUND(SUMIF(AA3021:AA3022,"=52421674",S3021:S3022),2)</f>
        <v>0</v>
      </c>
      <c r="AG3024" s="2">
        <f>ROUND(SUMIF(AA3021:AA3022,"=52421674",T3021:T3022),2)</f>
        <v>0</v>
      </c>
      <c r="AH3024" s="2">
        <f>SUMIF(AA3021:AA3022,"=52421674",U3021:U3022)</f>
        <v>0</v>
      </c>
      <c r="AI3024" s="2">
        <f>SUMIF(AA3021:AA3022,"=52421674",V3021:V3022)</f>
        <v>0</v>
      </c>
      <c r="AJ3024" s="2">
        <f>ROUND(SUMIF(AA3021:AA3022,"=52421674",W3021:W3022),2)</f>
        <v>0</v>
      </c>
      <c r="AK3024" s="2">
        <f>ROUND(SUMIF(AA3021:AA3022,"=52421674",X3021:X3022),2)</f>
        <v>0</v>
      </c>
      <c r="AL3024" s="2">
        <f>ROUND(SUMIF(AA3021:AA3022,"=52421674",Y3021:Y3022),2)</f>
        <v>0</v>
      </c>
      <c r="AM3024" s="2"/>
      <c r="AN3024" s="2"/>
      <c r="AO3024" s="2">
        <f t="shared" ref="AO3024:BD3024" si="2426">ROUND(BX3024,2)</f>
        <v>0</v>
      </c>
      <c r="AP3024" s="2">
        <f t="shared" si="2426"/>
        <v>0</v>
      </c>
      <c r="AQ3024" s="2">
        <f t="shared" si="2426"/>
        <v>0</v>
      </c>
      <c r="AR3024" s="2">
        <f t="shared" si="2426"/>
        <v>0</v>
      </c>
      <c r="AS3024" s="2">
        <f t="shared" si="2426"/>
        <v>0</v>
      </c>
      <c r="AT3024" s="2">
        <f t="shared" si="2426"/>
        <v>0</v>
      </c>
      <c r="AU3024" s="2">
        <f t="shared" si="2426"/>
        <v>0</v>
      </c>
      <c r="AV3024" s="2">
        <f t="shared" si="2426"/>
        <v>0</v>
      </c>
      <c r="AW3024" s="2">
        <f t="shared" si="2426"/>
        <v>0</v>
      </c>
      <c r="AX3024" s="2">
        <f t="shared" si="2426"/>
        <v>0</v>
      </c>
      <c r="AY3024" s="2">
        <f t="shared" si="2426"/>
        <v>0</v>
      </c>
      <c r="AZ3024" s="2">
        <f t="shared" si="2426"/>
        <v>0</v>
      </c>
      <c r="BA3024" s="2">
        <f t="shared" si="2426"/>
        <v>0</v>
      </c>
      <c r="BB3024" s="2">
        <f t="shared" si="2426"/>
        <v>0</v>
      </c>
      <c r="BC3024" s="2">
        <f t="shared" si="2426"/>
        <v>0</v>
      </c>
      <c r="BD3024" s="2">
        <f t="shared" si="2426"/>
        <v>0</v>
      </c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2"/>
      <c r="BR3024" s="2"/>
      <c r="BS3024" s="2"/>
      <c r="BT3024" s="2"/>
      <c r="BU3024" s="2"/>
      <c r="BV3024" s="2"/>
      <c r="BW3024" s="2"/>
      <c r="BX3024" s="2">
        <f>ROUND(SUMIF(AA3021:AA3022,"=52421674",FQ3021:FQ3022),2)</f>
        <v>0</v>
      </c>
      <c r="BY3024" s="2">
        <f>ROUND(SUMIF(AA3021:AA3022,"=52421674",FR3021:FR3022),2)</f>
        <v>0</v>
      </c>
      <c r="BZ3024" s="2">
        <f>ROUND(SUMIF(AA3021:AA3022,"=52421674",GL3021:GL3022),2)</f>
        <v>0</v>
      </c>
      <c r="CA3024" s="2">
        <f>ROUND(SUMIF(AA3021:AA3022,"=52421674",GM3021:GM3022),2)</f>
        <v>0</v>
      </c>
      <c r="CB3024" s="2">
        <f>ROUND(SUMIF(AA3021:AA3022,"=52421674",GN3021:GN3022),2)</f>
        <v>0</v>
      </c>
      <c r="CC3024" s="2">
        <f>ROUND(SUMIF(AA3021:AA3022,"=52421674",GO3021:GO3022),2)</f>
        <v>0</v>
      </c>
      <c r="CD3024" s="2">
        <f>ROUND(SUMIF(AA3021:AA3022,"=52421674",GP3021:GP3022),2)</f>
        <v>0</v>
      </c>
      <c r="CE3024" s="2">
        <f>AC3024-BX3024</f>
        <v>0</v>
      </c>
      <c r="CF3024" s="2">
        <f>AC3024-BY3024</f>
        <v>0</v>
      </c>
      <c r="CG3024" s="2">
        <f>BX3024-BZ3024</f>
        <v>0</v>
      </c>
      <c r="CH3024" s="2">
        <f>AC3024-BX3024-BY3024+BZ3024</f>
        <v>0</v>
      </c>
      <c r="CI3024" s="2">
        <f>BY3024-BZ3024</f>
        <v>0</v>
      </c>
      <c r="CJ3024" s="2">
        <f>ROUND(SUMIF(AA3021:AA3022,"=52421674",GX3021:GX3022),2)</f>
        <v>0</v>
      </c>
      <c r="CK3024" s="2">
        <f>ROUND(SUMIF(AA3021:AA3022,"=52421674",GY3021:GY3022),2)</f>
        <v>0</v>
      </c>
      <c r="CL3024" s="2">
        <f>ROUND(SUMIF(AA3021:AA3022,"=52421674",GZ3021:GZ3022),2)</f>
        <v>0</v>
      </c>
      <c r="CM3024" s="2">
        <f>ROUND(SUMIF(AA3021:AA3022,"=52421674",HD3021:HD3022),2)</f>
        <v>0</v>
      </c>
      <c r="CN3024" s="2"/>
      <c r="CO3024" s="2"/>
      <c r="CP3024" s="2"/>
      <c r="CQ3024" s="2"/>
      <c r="CR3024" s="2"/>
      <c r="CS3024" s="2"/>
      <c r="CT3024" s="2"/>
      <c r="CU3024" s="2"/>
      <c r="CV3024" s="2"/>
      <c r="CW3024" s="2"/>
      <c r="CX3024" s="2"/>
      <c r="CY3024" s="2"/>
      <c r="CZ3024" s="2"/>
      <c r="DA3024" s="2"/>
      <c r="DB3024" s="2"/>
      <c r="DC3024" s="2"/>
      <c r="DD3024" s="2"/>
      <c r="DE3024" s="2"/>
      <c r="DF3024" s="2"/>
      <c r="DG3024" s="3"/>
      <c r="DH3024" s="3"/>
      <c r="DI3024" s="3"/>
      <c r="DJ3024" s="3"/>
      <c r="DK3024" s="3"/>
      <c r="DL3024" s="3"/>
      <c r="DM3024" s="3"/>
      <c r="DN3024" s="3"/>
      <c r="DO3024" s="3"/>
      <c r="DP3024" s="3"/>
      <c r="DQ3024" s="3"/>
      <c r="DR3024" s="3"/>
      <c r="DS3024" s="3"/>
      <c r="DT3024" s="3"/>
      <c r="DU3024" s="3"/>
      <c r="DV3024" s="3"/>
      <c r="DW3024" s="3"/>
      <c r="DX3024" s="3"/>
      <c r="DY3024" s="3"/>
      <c r="DZ3024" s="3"/>
      <c r="EA3024" s="3"/>
      <c r="EB3024" s="3"/>
      <c r="EC3024" s="3"/>
      <c r="ED3024" s="3"/>
      <c r="EE3024" s="3"/>
      <c r="EF3024" s="3"/>
      <c r="EG3024" s="3"/>
      <c r="EH3024" s="3"/>
      <c r="EI3024" s="3"/>
      <c r="EJ3024" s="3"/>
      <c r="EK3024" s="3"/>
      <c r="EL3024" s="3"/>
      <c r="EM3024" s="3"/>
      <c r="EN3024" s="3"/>
      <c r="EO3024" s="3"/>
      <c r="EP3024" s="3"/>
      <c r="EQ3024" s="3"/>
      <c r="ER3024" s="3"/>
      <c r="ES3024" s="3"/>
      <c r="ET3024" s="3"/>
      <c r="EU3024" s="3"/>
      <c r="EV3024" s="3"/>
      <c r="EW3024" s="3"/>
      <c r="EX3024" s="3"/>
      <c r="EY3024" s="3"/>
      <c r="EZ3024" s="3"/>
      <c r="FA3024" s="3"/>
      <c r="FB3024" s="3"/>
      <c r="FC3024" s="3"/>
      <c r="FD3024" s="3"/>
      <c r="FE3024" s="3"/>
      <c r="FF3024" s="3"/>
      <c r="FG3024" s="3"/>
      <c r="FH3024" s="3"/>
      <c r="FI3024" s="3"/>
      <c r="FJ3024" s="3"/>
      <c r="FK3024" s="3"/>
      <c r="FL3024" s="3"/>
      <c r="FM3024" s="3"/>
      <c r="FN3024" s="3"/>
      <c r="FO3024" s="3"/>
      <c r="FP3024" s="3"/>
      <c r="FQ3024" s="3"/>
      <c r="FR3024" s="3"/>
      <c r="FS3024" s="3"/>
      <c r="FT3024" s="3"/>
      <c r="FU3024" s="3"/>
      <c r="FV3024" s="3"/>
      <c r="FW3024" s="3"/>
      <c r="FX3024" s="3"/>
      <c r="FY3024" s="3"/>
      <c r="FZ3024" s="3"/>
      <c r="GA3024" s="3"/>
      <c r="GB3024" s="3"/>
      <c r="GC3024" s="3"/>
      <c r="GD3024" s="3"/>
      <c r="GE3024" s="3"/>
      <c r="GF3024" s="3"/>
      <c r="GG3024" s="3"/>
      <c r="GH3024" s="3"/>
      <c r="GI3024" s="3"/>
      <c r="GJ3024" s="3"/>
      <c r="GK3024" s="3"/>
      <c r="GL3024" s="3"/>
      <c r="GM3024" s="3"/>
      <c r="GN3024" s="3"/>
      <c r="GO3024" s="3"/>
      <c r="GP3024" s="3"/>
      <c r="GQ3024" s="3"/>
      <c r="GR3024" s="3"/>
      <c r="GS3024" s="3"/>
      <c r="GT3024" s="3"/>
      <c r="GU3024" s="3"/>
      <c r="GV3024" s="3"/>
      <c r="GW3024" s="3"/>
      <c r="GX3024" s="3">
        <v>0</v>
      </c>
    </row>
    <row r="3026" spans="1:23" x14ac:dyDescent="0.2">
      <c r="A3026" s="4">
        <v>50</v>
      </c>
      <c r="B3026" s="4">
        <v>0</v>
      </c>
      <c r="C3026" s="4">
        <v>0</v>
      </c>
      <c r="D3026" s="4">
        <v>1</v>
      </c>
      <c r="E3026" s="4">
        <v>201</v>
      </c>
      <c r="F3026" s="4">
        <f>ROUND(Source!O3024,O3026)</f>
        <v>0</v>
      </c>
      <c r="G3026" s="4" t="s">
        <v>74</v>
      </c>
      <c r="H3026" s="4" t="s">
        <v>75</v>
      </c>
      <c r="I3026" s="4"/>
      <c r="J3026" s="4"/>
      <c r="K3026" s="4">
        <v>201</v>
      </c>
      <c r="L3026" s="4">
        <v>1</v>
      </c>
      <c r="M3026" s="4">
        <v>3</v>
      </c>
      <c r="N3026" s="4" t="s">
        <v>3</v>
      </c>
      <c r="O3026" s="4">
        <v>2</v>
      </c>
      <c r="P3026" s="4"/>
      <c r="Q3026" s="4"/>
      <c r="R3026" s="4"/>
      <c r="S3026" s="4"/>
      <c r="T3026" s="4"/>
      <c r="U3026" s="4"/>
      <c r="V3026" s="4"/>
      <c r="W3026" s="4"/>
    </row>
    <row r="3027" spans="1:23" x14ac:dyDescent="0.2">
      <c r="A3027" s="4">
        <v>50</v>
      </c>
      <c r="B3027" s="4">
        <v>0</v>
      </c>
      <c r="C3027" s="4">
        <v>0</v>
      </c>
      <c r="D3027" s="4">
        <v>1</v>
      </c>
      <c r="E3027" s="4">
        <v>202</v>
      </c>
      <c r="F3027" s="4">
        <f>ROUND(Source!P3024,O3027)</f>
        <v>0</v>
      </c>
      <c r="G3027" s="4" t="s">
        <v>76</v>
      </c>
      <c r="H3027" s="4" t="s">
        <v>77</v>
      </c>
      <c r="I3027" s="4"/>
      <c r="J3027" s="4"/>
      <c r="K3027" s="4">
        <v>202</v>
      </c>
      <c r="L3027" s="4">
        <v>2</v>
      </c>
      <c r="M3027" s="4">
        <v>3</v>
      </c>
      <c r="N3027" s="4" t="s">
        <v>3</v>
      </c>
      <c r="O3027" s="4">
        <v>2</v>
      </c>
      <c r="P3027" s="4"/>
      <c r="Q3027" s="4"/>
      <c r="R3027" s="4"/>
      <c r="S3027" s="4"/>
      <c r="T3027" s="4"/>
      <c r="U3027" s="4"/>
      <c r="V3027" s="4"/>
      <c r="W3027" s="4"/>
    </row>
    <row r="3028" spans="1:23" x14ac:dyDescent="0.2">
      <c r="A3028" s="4">
        <v>50</v>
      </c>
      <c r="B3028" s="4">
        <v>0</v>
      </c>
      <c r="C3028" s="4">
        <v>0</v>
      </c>
      <c r="D3028" s="4">
        <v>1</v>
      </c>
      <c r="E3028" s="4">
        <v>222</v>
      </c>
      <c r="F3028" s="4">
        <f>ROUND(Source!AO3024,O3028)</f>
        <v>0</v>
      </c>
      <c r="G3028" s="4" t="s">
        <v>78</v>
      </c>
      <c r="H3028" s="4" t="s">
        <v>79</v>
      </c>
      <c r="I3028" s="4"/>
      <c r="J3028" s="4"/>
      <c r="K3028" s="4">
        <v>222</v>
      </c>
      <c r="L3028" s="4">
        <v>3</v>
      </c>
      <c r="M3028" s="4">
        <v>3</v>
      </c>
      <c r="N3028" s="4" t="s">
        <v>3</v>
      </c>
      <c r="O3028" s="4">
        <v>2</v>
      </c>
      <c r="P3028" s="4"/>
      <c r="Q3028" s="4"/>
      <c r="R3028" s="4"/>
      <c r="S3028" s="4"/>
      <c r="T3028" s="4"/>
      <c r="U3028" s="4"/>
      <c r="V3028" s="4"/>
      <c r="W3028" s="4"/>
    </row>
    <row r="3029" spans="1:23" x14ac:dyDescent="0.2">
      <c r="A3029" s="4">
        <v>50</v>
      </c>
      <c r="B3029" s="4">
        <v>0</v>
      </c>
      <c r="C3029" s="4">
        <v>0</v>
      </c>
      <c r="D3029" s="4">
        <v>1</v>
      </c>
      <c r="E3029" s="4">
        <v>225</v>
      </c>
      <c r="F3029" s="4">
        <f>ROUND(Source!AV3024,O3029)</f>
        <v>0</v>
      </c>
      <c r="G3029" s="4" t="s">
        <v>80</v>
      </c>
      <c r="H3029" s="4" t="s">
        <v>81</v>
      </c>
      <c r="I3029" s="4"/>
      <c r="J3029" s="4"/>
      <c r="K3029" s="4">
        <v>225</v>
      </c>
      <c r="L3029" s="4">
        <v>4</v>
      </c>
      <c r="M3029" s="4">
        <v>3</v>
      </c>
      <c r="N3029" s="4" t="s">
        <v>3</v>
      </c>
      <c r="O3029" s="4">
        <v>2</v>
      </c>
      <c r="P3029" s="4"/>
      <c r="Q3029" s="4"/>
      <c r="R3029" s="4"/>
      <c r="S3029" s="4"/>
      <c r="T3029" s="4"/>
      <c r="U3029" s="4"/>
      <c r="V3029" s="4"/>
      <c r="W3029" s="4"/>
    </row>
    <row r="3030" spans="1:23" x14ac:dyDescent="0.2">
      <c r="A3030" s="4">
        <v>50</v>
      </c>
      <c r="B3030" s="4">
        <v>0</v>
      </c>
      <c r="C3030" s="4">
        <v>0</v>
      </c>
      <c r="D3030" s="4">
        <v>1</v>
      </c>
      <c r="E3030" s="4">
        <v>226</v>
      </c>
      <c r="F3030" s="4">
        <f>ROUND(Source!AW3024,O3030)</f>
        <v>0</v>
      </c>
      <c r="G3030" s="4" t="s">
        <v>82</v>
      </c>
      <c r="H3030" s="4" t="s">
        <v>83</v>
      </c>
      <c r="I3030" s="4"/>
      <c r="J3030" s="4"/>
      <c r="K3030" s="4">
        <v>226</v>
      </c>
      <c r="L3030" s="4">
        <v>5</v>
      </c>
      <c r="M3030" s="4">
        <v>3</v>
      </c>
      <c r="N3030" s="4" t="s">
        <v>3</v>
      </c>
      <c r="O3030" s="4">
        <v>2</v>
      </c>
      <c r="P3030" s="4"/>
      <c r="Q3030" s="4"/>
      <c r="R3030" s="4"/>
      <c r="S3030" s="4"/>
      <c r="T3030" s="4"/>
      <c r="U3030" s="4"/>
      <c r="V3030" s="4"/>
      <c r="W3030" s="4"/>
    </row>
    <row r="3031" spans="1:23" x14ac:dyDescent="0.2">
      <c r="A3031" s="4">
        <v>50</v>
      </c>
      <c r="B3031" s="4">
        <v>0</v>
      </c>
      <c r="C3031" s="4">
        <v>0</v>
      </c>
      <c r="D3031" s="4">
        <v>1</v>
      </c>
      <c r="E3031" s="4">
        <v>227</v>
      </c>
      <c r="F3031" s="4">
        <f>ROUND(Source!AX3024,O3031)</f>
        <v>0</v>
      </c>
      <c r="G3031" s="4" t="s">
        <v>84</v>
      </c>
      <c r="H3031" s="4" t="s">
        <v>85</v>
      </c>
      <c r="I3031" s="4"/>
      <c r="J3031" s="4"/>
      <c r="K3031" s="4">
        <v>227</v>
      </c>
      <c r="L3031" s="4">
        <v>6</v>
      </c>
      <c r="M3031" s="4">
        <v>3</v>
      </c>
      <c r="N3031" s="4" t="s">
        <v>3</v>
      </c>
      <c r="O3031" s="4">
        <v>2</v>
      </c>
      <c r="P3031" s="4"/>
      <c r="Q3031" s="4"/>
      <c r="R3031" s="4"/>
      <c r="S3031" s="4"/>
      <c r="T3031" s="4"/>
      <c r="U3031" s="4"/>
      <c r="V3031" s="4"/>
      <c r="W3031" s="4"/>
    </row>
    <row r="3032" spans="1:23" x14ac:dyDescent="0.2">
      <c r="A3032" s="4">
        <v>50</v>
      </c>
      <c r="B3032" s="4">
        <v>0</v>
      </c>
      <c r="C3032" s="4">
        <v>0</v>
      </c>
      <c r="D3032" s="4">
        <v>1</v>
      </c>
      <c r="E3032" s="4">
        <v>228</v>
      </c>
      <c r="F3032" s="4">
        <f>ROUND(Source!AY3024,O3032)</f>
        <v>0</v>
      </c>
      <c r="G3032" s="4" t="s">
        <v>86</v>
      </c>
      <c r="H3032" s="4" t="s">
        <v>87</v>
      </c>
      <c r="I3032" s="4"/>
      <c r="J3032" s="4"/>
      <c r="K3032" s="4">
        <v>228</v>
      </c>
      <c r="L3032" s="4">
        <v>7</v>
      </c>
      <c r="M3032" s="4">
        <v>3</v>
      </c>
      <c r="N3032" s="4" t="s">
        <v>3</v>
      </c>
      <c r="O3032" s="4">
        <v>2</v>
      </c>
      <c r="P3032" s="4"/>
      <c r="Q3032" s="4"/>
      <c r="R3032" s="4"/>
      <c r="S3032" s="4"/>
      <c r="T3032" s="4"/>
      <c r="U3032" s="4"/>
      <c r="V3032" s="4"/>
      <c r="W3032" s="4"/>
    </row>
    <row r="3033" spans="1:23" x14ac:dyDescent="0.2">
      <c r="A3033" s="4">
        <v>50</v>
      </c>
      <c r="B3033" s="4">
        <v>0</v>
      </c>
      <c r="C3033" s="4">
        <v>0</v>
      </c>
      <c r="D3033" s="4">
        <v>1</v>
      </c>
      <c r="E3033" s="4">
        <v>216</v>
      </c>
      <c r="F3033" s="4">
        <f>ROUND(Source!AP3024,O3033)</f>
        <v>0</v>
      </c>
      <c r="G3033" s="4" t="s">
        <v>88</v>
      </c>
      <c r="H3033" s="4" t="s">
        <v>89</v>
      </c>
      <c r="I3033" s="4"/>
      <c r="J3033" s="4"/>
      <c r="K3033" s="4">
        <v>216</v>
      </c>
      <c r="L3033" s="4">
        <v>8</v>
      </c>
      <c r="M3033" s="4">
        <v>3</v>
      </c>
      <c r="N3033" s="4" t="s">
        <v>3</v>
      </c>
      <c r="O3033" s="4">
        <v>2</v>
      </c>
      <c r="P3033" s="4"/>
      <c r="Q3033" s="4"/>
      <c r="R3033" s="4"/>
      <c r="S3033" s="4"/>
      <c r="T3033" s="4"/>
      <c r="U3033" s="4"/>
      <c r="V3033" s="4"/>
      <c r="W3033" s="4"/>
    </row>
    <row r="3034" spans="1:23" x14ac:dyDescent="0.2">
      <c r="A3034" s="4">
        <v>50</v>
      </c>
      <c r="B3034" s="4">
        <v>0</v>
      </c>
      <c r="C3034" s="4">
        <v>0</v>
      </c>
      <c r="D3034" s="4">
        <v>1</v>
      </c>
      <c r="E3034" s="4">
        <v>223</v>
      </c>
      <c r="F3034" s="4">
        <f>ROUND(Source!AQ3024,O3034)</f>
        <v>0</v>
      </c>
      <c r="G3034" s="4" t="s">
        <v>90</v>
      </c>
      <c r="H3034" s="4" t="s">
        <v>91</v>
      </c>
      <c r="I3034" s="4"/>
      <c r="J3034" s="4"/>
      <c r="K3034" s="4">
        <v>223</v>
      </c>
      <c r="L3034" s="4">
        <v>9</v>
      </c>
      <c r="M3034" s="4">
        <v>3</v>
      </c>
      <c r="N3034" s="4" t="s">
        <v>3</v>
      </c>
      <c r="O3034" s="4">
        <v>2</v>
      </c>
      <c r="P3034" s="4"/>
      <c r="Q3034" s="4"/>
      <c r="R3034" s="4"/>
      <c r="S3034" s="4"/>
      <c r="T3034" s="4"/>
      <c r="U3034" s="4"/>
      <c r="V3034" s="4"/>
      <c r="W3034" s="4"/>
    </row>
    <row r="3035" spans="1:23" x14ac:dyDescent="0.2">
      <c r="A3035" s="4">
        <v>50</v>
      </c>
      <c r="B3035" s="4">
        <v>0</v>
      </c>
      <c r="C3035" s="4">
        <v>0</v>
      </c>
      <c r="D3035" s="4">
        <v>1</v>
      </c>
      <c r="E3035" s="4">
        <v>229</v>
      </c>
      <c r="F3035" s="4">
        <f>ROUND(Source!AZ3024,O3035)</f>
        <v>0</v>
      </c>
      <c r="G3035" s="4" t="s">
        <v>92</v>
      </c>
      <c r="H3035" s="4" t="s">
        <v>93</v>
      </c>
      <c r="I3035" s="4"/>
      <c r="J3035" s="4"/>
      <c r="K3035" s="4">
        <v>229</v>
      </c>
      <c r="L3035" s="4">
        <v>10</v>
      </c>
      <c r="M3035" s="4">
        <v>3</v>
      </c>
      <c r="N3035" s="4" t="s">
        <v>3</v>
      </c>
      <c r="O3035" s="4">
        <v>2</v>
      </c>
      <c r="P3035" s="4"/>
      <c r="Q3035" s="4"/>
      <c r="R3035" s="4"/>
      <c r="S3035" s="4"/>
      <c r="T3035" s="4"/>
      <c r="U3035" s="4"/>
      <c r="V3035" s="4"/>
      <c r="W3035" s="4"/>
    </row>
    <row r="3036" spans="1:23" x14ac:dyDescent="0.2">
      <c r="A3036" s="4">
        <v>50</v>
      </c>
      <c r="B3036" s="4">
        <v>0</v>
      </c>
      <c r="C3036" s="4">
        <v>0</v>
      </c>
      <c r="D3036" s="4">
        <v>1</v>
      </c>
      <c r="E3036" s="4">
        <v>203</v>
      </c>
      <c r="F3036" s="4">
        <f>ROUND(Source!Q3024,O3036)</f>
        <v>0</v>
      </c>
      <c r="G3036" s="4" t="s">
        <v>94</v>
      </c>
      <c r="H3036" s="4" t="s">
        <v>95</v>
      </c>
      <c r="I3036" s="4"/>
      <c r="J3036" s="4"/>
      <c r="K3036" s="4">
        <v>203</v>
      </c>
      <c r="L3036" s="4">
        <v>11</v>
      </c>
      <c r="M3036" s="4">
        <v>3</v>
      </c>
      <c r="N3036" s="4" t="s">
        <v>3</v>
      </c>
      <c r="O3036" s="4">
        <v>2</v>
      </c>
      <c r="P3036" s="4"/>
      <c r="Q3036" s="4"/>
      <c r="R3036" s="4"/>
      <c r="S3036" s="4"/>
      <c r="T3036" s="4"/>
      <c r="U3036" s="4"/>
      <c r="V3036" s="4"/>
      <c r="W3036" s="4"/>
    </row>
    <row r="3037" spans="1:23" x14ac:dyDescent="0.2">
      <c r="A3037" s="4">
        <v>50</v>
      </c>
      <c r="B3037" s="4">
        <v>0</v>
      </c>
      <c r="C3037" s="4">
        <v>0</v>
      </c>
      <c r="D3037" s="4">
        <v>1</v>
      </c>
      <c r="E3037" s="4">
        <v>231</v>
      </c>
      <c r="F3037" s="4">
        <f>ROUND(Source!BB3024,O3037)</f>
        <v>0</v>
      </c>
      <c r="G3037" s="4" t="s">
        <v>96</v>
      </c>
      <c r="H3037" s="4" t="s">
        <v>97</v>
      </c>
      <c r="I3037" s="4"/>
      <c r="J3037" s="4"/>
      <c r="K3037" s="4">
        <v>231</v>
      </c>
      <c r="L3037" s="4">
        <v>12</v>
      </c>
      <c r="M3037" s="4">
        <v>3</v>
      </c>
      <c r="N3037" s="4" t="s">
        <v>3</v>
      </c>
      <c r="O3037" s="4">
        <v>2</v>
      </c>
      <c r="P3037" s="4"/>
      <c r="Q3037" s="4"/>
      <c r="R3037" s="4"/>
      <c r="S3037" s="4"/>
      <c r="T3037" s="4"/>
      <c r="U3037" s="4"/>
      <c r="V3037" s="4"/>
      <c r="W3037" s="4"/>
    </row>
    <row r="3038" spans="1:23" x14ac:dyDescent="0.2">
      <c r="A3038" s="4">
        <v>50</v>
      </c>
      <c r="B3038" s="4">
        <v>0</v>
      </c>
      <c r="C3038" s="4">
        <v>0</v>
      </c>
      <c r="D3038" s="4">
        <v>1</v>
      </c>
      <c r="E3038" s="4">
        <v>204</v>
      </c>
      <c r="F3038" s="4">
        <f>ROUND(Source!R3024,O3038)</f>
        <v>0</v>
      </c>
      <c r="G3038" s="4" t="s">
        <v>98</v>
      </c>
      <c r="H3038" s="4" t="s">
        <v>99</v>
      </c>
      <c r="I3038" s="4"/>
      <c r="J3038" s="4"/>
      <c r="K3038" s="4">
        <v>204</v>
      </c>
      <c r="L3038" s="4">
        <v>13</v>
      </c>
      <c r="M3038" s="4">
        <v>3</v>
      </c>
      <c r="N3038" s="4" t="s">
        <v>3</v>
      </c>
      <c r="O3038" s="4">
        <v>2</v>
      </c>
      <c r="P3038" s="4"/>
      <c r="Q3038" s="4"/>
      <c r="R3038" s="4"/>
      <c r="S3038" s="4"/>
      <c r="T3038" s="4"/>
      <c r="U3038" s="4"/>
      <c r="V3038" s="4"/>
      <c r="W3038" s="4"/>
    </row>
    <row r="3039" spans="1:23" x14ac:dyDescent="0.2">
      <c r="A3039" s="4">
        <v>50</v>
      </c>
      <c r="B3039" s="4">
        <v>0</v>
      </c>
      <c r="C3039" s="4">
        <v>0</v>
      </c>
      <c r="D3039" s="4">
        <v>1</v>
      </c>
      <c r="E3039" s="4">
        <v>205</v>
      </c>
      <c r="F3039" s="4">
        <f>ROUND(Source!S3024,O3039)</f>
        <v>0</v>
      </c>
      <c r="G3039" s="4" t="s">
        <v>100</v>
      </c>
      <c r="H3039" s="4" t="s">
        <v>101</v>
      </c>
      <c r="I3039" s="4"/>
      <c r="J3039" s="4"/>
      <c r="K3039" s="4">
        <v>205</v>
      </c>
      <c r="L3039" s="4">
        <v>14</v>
      </c>
      <c r="M3039" s="4">
        <v>3</v>
      </c>
      <c r="N3039" s="4" t="s">
        <v>3</v>
      </c>
      <c r="O3039" s="4">
        <v>2</v>
      </c>
      <c r="P3039" s="4"/>
      <c r="Q3039" s="4"/>
      <c r="R3039" s="4"/>
      <c r="S3039" s="4"/>
      <c r="T3039" s="4"/>
      <c r="U3039" s="4"/>
      <c r="V3039" s="4"/>
      <c r="W3039" s="4"/>
    </row>
    <row r="3040" spans="1:23" x14ac:dyDescent="0.2">
      <c r="A3040" s="4">
        <v>50</v>
      </c>
      <c r="B3040" s="4">
        <v>0</v>
      </c>
      <c r="C3040" s="4">
        <v>0</v>
      </c>
      <c r="D3040" s="4">
        <v>1</v>
      </c>
      <c r="E3040" s="4">
        <v>232</v>
      </c>
      <c r="F3040" s="4">
        <f>ROUND(Source!BC3024,O3040)</f>
        <v>0</v>
      </c>
      <c r="G3040" s="4" t="s">
        <v>102</v>
      </c>
      <c r="H3040" s="4" t="s">
        <v>103</v>
      </c>
      <c r="I3040" s="4"/>
      <c r="J3040" s="4"/>
      <c r="K3040" s="4">
        <v>232</v>
      </c>
      <c r="L3040" s="4">
        <v>15</v>
      </c>
      <c r="M3040" s="4">
        <v>3</v>
      </c>
      <c r="N3040" s="4" t="s">
        <v>3</v>
      </c>
      <c r="O3040" s="4">
        <v>2</v>
      </c>
      <c r="P3040" s="4"/>
      <c r="Q3040" s="4"/>
      <c r="R3040" s="4"/>
      <c r="S3040" s="4"/>
      <c r="T3040" s="4"/>
      <c r="U3040" s="4"/>
      <c r="V3040" s="4"/>
      <c r="W3040" s="4"/>
    </row>
    <row r="3041" spans="1:206" x14ac:dyDescent="0.2">
      <c r="A3041" s="4">
        <v>50</v>
      </c>
      <c r="B3041" s="4">
        <v>0</v>
      </c>
      <c r="C3041" s="4">
        <v>0</v>
      </c>
      <c r="D3041" s="4">
        <v>1</v>
      </c>
      <c r="E3041" s="4">
        <v>214</v>
      </c>
      <c r="F3041" s="4">
        <f>ROUND(Source!AS3024,O3041)</f>
        <v>0</v>
      </c>
      <c r="G3041" s="4" t="s">
        <v>104</v>
      </c>
      <c r="H3041" s="4" t="s">
        <v>105</v>
      </c>
      <c r="I3041" s="4"/>
      <c r="J3041" s="4"/>
      <c r="K3041" s="4">
        <v>214</v>
      </c>
      <c r="L3041" s="4">
        <v>16</v>
      </c>
      <c r="M3041" s="4">
        <v>3</v>
      </c>
      <c r="N3041" s="4" t="s">
        <v>3</v>
      </c>
      <c r="O3041" s="4">
        <v>2</v>
      </c>
      <c r="P3041" s="4"/>
      <c r="Q3041" s="4"/>
      <c r="R3041" s="4"/>
      <c r="S3041" s="4"/>
      <c r="T3041" s="4"/>
      <c r="U3041" s="4"/>
      <c r="V3041" s="4"/>
      <c r="W3041" s="4"/>
    </row>
    <row r="3042" spans="1:206" x14ac:dyDescent="0.2">
      <c r="A3042" s="4">
        <v>50</v>
      </c>
      <c r="B3042" s="4">
        <v>0</v>
      </c>
      <c r="C3042" s="4">
        <v>0</v>
      </c>
      <c r="D3042" s="4">
        <v>1</v>
      </c>
      <c r="E3042" s="4">
        <v>215</v>
      </c>
      <c r="F3042" s="4">
        <f>ROUND(Source!AT3024,O3042)</f>
        <v>0</v>
      </c>
      <c r="G3042" s="4" t="s">
        <v>106</v>
      </c>
      <c r="H3042" s="4" t="s">
        <v>107</v>
      </c>
      <c r="I3042" s="4"/>
      <c r="J3042" s="4"/>
      <c r="K3042" s="4">
        <v>215</v>
      </c>
      <c r="L3042" s="4">
        <v>17</v>
      </c>
      <c r="M3042" s="4">
        <v>3</v>
      </c>
      <c r="N3042" s="4" t="s">
        <v>3</v>
      </c>
      <c r="O3042" s="4">
        <v>2</v>
      </c>
      <c r="P3042" s="4"/>
      <c r="Q3042" s="4"/>
      <c r="R3042" s="4"/>
      <c r="S3042" s="4"/>
      <c r="T3042" s="4"/>
      <c r="U3042" s="4"/>
      <c r="V3042" s="4"/>
      <c r="W3042" s="4"/>
    </row>
    <row r="3043" spans="1:206" x14ac:dyDescent="0.2">
      <c r="A3043" s="4">
        <v>50</v>
      </c>
      <c r="B3043" s="4">
        <v>0</v>
      </c>
      <c r="C3043" s="4">
        <v>0</v>
      </c>
      <c r="D3043" s="4">
        <v>1</v>
      </c>
      <c r="E3043" s="4">
        <v>217</v>
      </c>
      <c r="F3043" s="4">
        <f>ROUND(Source!AU3024,O3043)</f>
        <v>0</v>
      </c>
      <c r="G3043" s="4" t="s">
        <v>108</v>
      </c>
      <c r="H3043" s="4" t="s">
        <v>109</v>
      </c>
      <c r="I3043" s="4"/>
      <c r="J3043" s="4"/>
      <c r="K3043" s="4">
        <v>217</v>
      </c>
      <c r="L3043" s="4">
        <v>18</v>
      </c>
      <c r="M3043" s="4">
        <v>3</v>
      </c>
      <c r="N3043" s="4" t="s">
        <v>3</v>
      </c>
      <c r="O3043" s="4">
        <v>2</v>
      </c>
      <c r="P3043" s="4"/>
      <c r="Q3043" s="4"/>
      <c r="R3043" s="4"/>
      <c r="S3043" s="4"/>
      <c r="T3043" s="4"/>
      <c r="U3043" s="4"/>
      <c r="V3043" s="4"/>
      <c r="W3043" s="4"/>
    </row>
    <row r="3044" spans="1:206" x14ac:dyDescent="0.2">
      <c r="A3044" s="4">
        <v>50</v>
      </c>
      <c r="B3044" s="4">
        <v>0</v>
      </c>
      <c r="C3044" s="4">
        <v>0</v>
      </c>
      <c r="D3044" s="4">
        <v>1</v>
      </c>
      <c r="E3044" s="4">
        <v>230</v>
      </c>
      <c r="F3044" s="4">
        <f>ROUND(Source!BA3024,O3044)</f>
        <v>0</v>
      </c>
      <c r="G3044" s="4" t="s">
        <v>110</v>
      </c>
      <c r="H3044" s="4" t="s">
        <v>111</v>
      </c>
      <c r="I3044" s="4"/>
      <c r="J3044" s="4"/>
      <c r="K3044" s="4">
        <v>230</v>
      </c>
      <c r="L3044" s="4">
        <v>19</v>
      </c>
      <c r="M3044" s="4">
        <v>3</v>
      </c>
      <c r="N3044" s="4" t="s">
        <v>3</v>
      </c>
      <c r="O3044" s="4">
        <v>2</v>
      </c>
      <c r="P3044" s="4"/>
      <c r="Q3044" s="4"/>
      <c r="R3044" s="4"/>
      <c r="S3044" s="4"/>
      <c r="T3044" s="4"/>
      <c r="U3044" s="4"/>
      <c r="V3044" s="4"/>
      <c r="W3044" s="4"/>
    </row>
    <row r="3045" spans="1:206" x14ac:dyDescent="0.2">
      <c r="A3045" s="4">
        <v>50</v>
      </c>
      <c r="B3045" s="4">
        <v>0</v>
      </c>
      <c r="C3045" s="4">
        <v>0</v>
      </c>
      <c r="D3045" s="4">
        <v>1</v>
      </c>
      <c r="E3045" s="4">
        <v>206</v>
      </c>
      <c r="F3045" s="4">
        <f>ROUND(Source!T3024,O3045)</f>
        <v>0</v>
      </c>
      <c r="G3045" s="4" t="s">
        <v>112</v>
      </c>
      <c r="H3045" s="4" t="s">
        <v>113</v>
      </c>
      <c r="I3045" s="4"/>
      <c r="J3045" s="4"/>
      <c r="K3045" s="4">
        <v>206</v>
      </c>
      <c r="L3045" s="4">
        <v>20</v>
      </c>
      <c r="M3045" s="4">
        <v>3</v>
      </c>
      <c r="N3045" s="4" t="s">
        <v>3</v>
      </c>
      <c r="O3045" s="4">
        <v>2</v>
      </c>
      <c r="P3045" s="4"/>
      <c r="Q3045" s="4"/>
      <c r="R3045" s="4"/>
      <c r="S3045" s="4"/>
      <c r="T3045" s="4"/>
      <c r="U3045" s="4"/>
      <c r="V3045" s="4"/>
      <c r="W3045" s="4"/>
    </row>
    <row r="3046" spans="1:206" x14ac:dyDescent="0.2">
      <c r="A3046" s="4">
        <v>50</v>
      </c>
      <c r="B3046" s="4">
        <v>0</v>
      </c>
      <c r="C3046" s="4">
        <v>0</v>
      </c>
      <c r="D3046" s="4">
        <v>1</v>
      </c>
      <c r="E3046" s="4">
        <v>207</v>
      </c>
      <c r="F3046" s="4">
        <f>Source!U3024</f>
        <v>0</v>
      </c>
      <c r="G3046" s="4" t="s">
        <v>114</v>
      </c>
      <c r="H3046" s="4" t="s">
        <v>115</v>
      </c>
      <c r="I3046" s="4"/>
      <c r="J3046" s="4"/>
      <c r="K3046" s="4">
        <v>207</v>
      </c>
      <c r="L3046" s="4">
        <v>21</v>
      </c>
      <c r="M3046" s="4">
        <v>3</v>
      </c>
      <c r="N3046" s="4" t="s">
        <v>3</v>
      </c>
      <c r="O3046" s="4">
        <v>-1</v>
      </c>
      <c r="P3046" s="4"/>
      <c r="Q3046" s="4"/>
      <c r="R3046" s="4"/>
      <c r="S3046" s="4"/>
      <c r="T3046" s="4"/>
      <c r="U3046" s="4"/>
      <c r="V3046" s="4"/>
      <c r="W3046" s="4"/>
    </row>
    <row r="3047" spans="1:206" x14ac:dyDescent="0.2">
      <c r="A3047" s="4">
        <v>50</v>
      </c>
      <c r="B3047" s="4">
        <v>0</v>
      </c>
      <c r="C3047" s="4">
        <v>0</v>
      </c>
      <c r="D3047" s="4">
        <v>1</v>
      </c>
      <c r="E3047" s="4">
        <v>208</v>
      </c>
      <c r="F3047" s="4">
        <f>Source!V3024</f>
        <v>0</v>
      </c>
      <c r="G3047" s="4" t="s">
        <v>116</v>
      </c>
      <c r="H3047" s="4" t="s">
        <v>117</v>
      </c>
      <c r="I3047" s="4"/>
      <c r="J3047" s="4"/>
      <c r="K3047" s="4">
        <v>208</v>
      </c>
      <c r="L3047" s="4">
        <v>22</v>
      </c>
      <c r="M3047" s="4">
        <v>3</v>
      </c>
      <c r="N3047" s="4" t="s">
        <v>3</v>
      </c>
      <c r="O3047" s="4">
        <v>-1</v>
      </c>
      <c r="P3047" s="4"/>
      <c r="Q3047" s="4"/>
      <c r="R3047" s="4"/>
      <c r="S3047" s="4"/>
      <c r="T3047" s="4"/>
      <c r="U3047" s="4"/>
      <c r="V3047" s="4"/>
      <c r="W3047" s="4"/>
    </row>
    <row r="3048" spans="1:206" x14ac:dyDescent="0.2">
      <c r="A3048" s="4">
        <v>50</v>
      </c>
      <c r="B3048" s="4">
        <v>0</v>
      </c>
      <c r="C3048" s="4">
        <v>0</v>
      </c>
      <c r="D3048" s="4">
        <v>1</v>
      </c>
      <c r="E3048" s="4">
        <v>209</v>
      </c>
      <c r="F3048" s="4">
        <f>ROUND(Source!W3024,O3048)</f>
        <v>0</v>
      </c>
      <c r="G3048" s="4" t="s">
        <v>118</v>
      </c>
      <c r="H3048" s="4" t="s">
        <v>119</v>
      </c>
      <c r="I3048" s="4"/>
      <c r="J3048" s="4"/>
      <c r="K3048" s="4">
        <v>209</v>
      </c>
      <c r="L3048" s="4">
        <v>23</v>
      </c>
      <c r="M3048" s="4">
        <v>3</v>
      </c>
      <c r="N3048" s="4" t="s">
        <v>3</v>
      </c>
      <c r="O3048" s="4">
        <v>2</v>
      </c>
      <c r="P3048" s="4"/>
      <c r="Q3048" s="4"/>
      <c r="R3048" s="4"/>
      <c r="S3048" s="4"/>
      <c r="T3048" s="4"/>
      <c r="U3048" s="4"/>
      <c r="V3048" s="4"/>
      <c r="W3048" s="4"/>
    </row>
    <row r="3049" spans="1:206" x14ac:dyDescent="0.2">
      <c r="A3049" s="4">
        <v>50</v>
      </c>
      <c r="B3049" s="4">
        <v>0</v>
      </c>
      <c r="C3049" s="4">
        <v>0</v>
      </c>
      <c r="D3049" s="4">
        <v>1</v>
      </c>
      <c r="E3049" s="4">
        <v>233</v>
      </c>
      <c r="F3049" s="4">
        <f>ROUND(Source!BD3024,O3049)</f>
        <v>0</v>
      </c>
      <c r="G3049" s="4" t="s">
        <v>120</v>
      </c>
      <c r="H3049" s="4" t="s">
        <v>121</v>
      </c>
      <c r="I3049" s="4"/>
      <c r="J3049" s="4"/>
      <c r="K3049" s="4">
        <v>233</v>
      </c>
      <c r="L3049" s="4">
        <v>24</v>
      </c>
      <c r="M3049" s="4">
        <v>3</v>
      </c>
      <c r="N3049" s="4" t="s">
        <v>3</v>
      </c>
      <c r="O3049" s="4">
        <v>2</v>
      </c>
      <c r="P3049" s="4"/>
      <c r="Q3049" s="4"/>
      <c r="R3049" s="4"/>
      <c r="S3049" s="4"/>
      <c r="T3049" s="4"/>
      <c r="U3049" s="4"/>
      <c r="V3049" s="4"/>
      <c r="W3049" s="4"/>
    </row>
    <row r="3050" spans="1:206" x14ac:dyDescent="0.2">
      <c r="A3050" s="4">
        <v>50</v>
      </c>
      <c r="B3050" s="4">
        <v>0</v>
      </c>
      <c r="C3050" s="4">
        <v>0</v>
      </c>
      <c r="D3050" s="4">
        <v>1</v>
      </c>
      <c r="E3050" s="4">
        <v>210</v>
      </c>
      <c r="F3050" s="4">
        <f>ROUND(Source!X3024,O3050)</f>
        <v>0</v>
      </c>
      <c r="G3050" s="4" t="s">
        <v>122</v>
      </c>
      <c r="H3050" s="4" t="s">
        <v>123</v>
      </c>
      <c r="I3050" s="4"/>
      <c r="J3050" s="4"/>
      <c r="K3050" s="4">
        <v>210</v>
      </c>
      <c r="L3050" s="4">
        <v>25</v>
      </c>
      <c r="M3050" s="4">
        <v>3</v>
      </c>
      <c r="N3050" s="4" t="s">
        <v>3</v>
      </c>
      <c r="O3050" s="4">
        <v>2</v>
      </c>
      <c r="P3050" s="4"/>
      <c r="Q3050" s="4"/>
      <c r="R3050" s="4"/>
      <c r="S3050" s="4"/>
      <c r="T3050" s="4"/>
      <c r="U3050" s="4"/>
      <c r="V3050" s="4"/>
      <c r="W3050" s="4"/>
    </row>
    <row r="3051" spans="1:206" x14ac:dyDescent="0.2">
      <c r="A3051" s="4">
        <v>50</v>
      </c>
      <c r="B3051" s="4">
        <v>0</v>
      </c>
      <c r="C3051" s="4">
        <v>0</v>
      </c>
      <c r="D3051" s="4">
        <v>1</v>
      </c>
      <c r="E3051" s="4">
        <v>211</v>
      </c>
      <c r="F3051" s="4">
        <f>ROUND(Source!Y3024,O3051)</f>
        <v>0</v>
      </c>
      <c r="G3051" s="4" t="s">
        <v>124</v>
      </c>
      <c r="H3051" s="4" t="s">
        <v>125</v>
      </c>
      <c r="I3051" s="4"/>
      <c r="J3051" s="4"/>
      <c r="K3051" s="4">
        <v>211</v>
      </c>
      <c r="L3051" s="4">
        <v>26</v>
      </c>
      <c r="M3051" s="4">
        <v>3</v>
      </c>
      <c r="N3051" s="4" t="s">
        <v>3</v>
      </c>
      <c r="O3051" s="4">
        <v>2</v>
      </c>
      <c r="P3051" s="4"/>
      <c r="Q3051" s="4"/>
      <c r="R3051" s="4"/>
      <c r="S3051" s="4"/>
      <c r="T3051" s="4"/>
      <c r="U3051" s="4"/>
      <c r="V3051" s="4"/>
      <c r="W3051" s="4"/>
    </row>
    <row r="3052" spans="1:206" x14ac:dyDescent="0.2">
      <c r="A3052" s="4">
        <v>50</v>
      </c>
      <c r="B3052" s="4">
        <v>0</v>
      </c>
      <c r="C3052" s="4">
        <v>0</v>
      </c>
      <c r="D3052" s="4">
        <v>1</v>
      </c>
      <c r="E3052" s="4">
        <v>224</v>
      </c>
      <c r="F3052" s="4">
        <f>ROUND(Source!AR3024,O3052)</f>
        <v>0</v>
      </c>
      <c r="G3052" s="4" t="s">
        <v>126</v>
      </c>
      <c r="H3052" s="4" t="s">
        <v>127</v>
      </c>
      <c r="I3052" s="4"/>
      <c r="J3052" s="4"/>
      <c r="K3052" s="4">
        <v>224</v>
      </c>
      <c r="L3052" s="4">
        <v>27</v>
      </c>
      <c r="M3052" s="4">
        <v>3</v>
      </c>
      <c r="N3052" s="4" t="s">
        <v>3</v>
      </c>
      <c r="O3052" s="4">
        <v>2</v>
      </c>
      <c r="P3052" s="4"/>
      <c r="Q3052" s="4"/>
      <c r="R3052" s="4"/>
      <c r="S3052" s="4"/>
      <c r="T3052" s="4"/>
      <c r="U3052" s="4"/>
      <c r="V3052" s="4"/>
      <c r="W3052" s="4"/>
    </row>
    <row r="3054" spans="1:206" x14ac:dyDescent="0.2">
      <c r="A3054" s="2">
        <v>51</v>
      </c>
      <c r="B3054" s="2">
        <f>B2744</f>
        <v>1</v>
      </c>
      <c r="C3054" s="2">
        <f>A2744</f>
        <v>4</v>
      </c>
      <c r="D3054" s="2">
        <f>ROW(A2744)</f>
        <v>2744</v>
      </c>
      <c r="E3054" s="2"/>
      <c r="F3054" s="2" t="str">
        <f>IF(F2744&lt;&gt;"",F2744,"")</f>
        <v>Новый раздел</v>
      </c>
      <c r="G3054" s="2" t="str">
        <f>IF(G2744&lt;&gt;"",G2744,"")</f>
        <v>Переход</v>
      </c>
      <c r="H3054" s="2">
        <v>0</v>
      </c>
      <c r="I3054" s="2"/>
      <c r="J3054" s="2"/>
      <c r="K3054" s="2"/>
      <c r="L3054" s="2"/>
      <c r="M3054" s="2"/>
      <c r="N3054" s="2"/>
      <c r="O3054" s="2">
        <f t="shared" ref="O3054:T3054" si="2427">ROUND(O2756+O2802+O2853+O2903+O2942+O2987+O3024+AB3054,2)</f>
        <v>0</v>
      </c>
      <c r="P3054" s="2">
        <f t="shared" si="2427"/>
        <v>0</v>
      </c>
      <c r="Q3054" s="2">
        <f t="shared" si="2427"/>
        <v>0</v>
      </c>
      <c r="R3054" s="2">
        <f t="shared" si="2427"/>
        <v>0</v>
      </c>
      <c r="S3054" s="2">
        <f t="shared" si="2427"/>
        <v>0</v>
      </c>
      <c r="T3054" s="2">
        <f t="shared" si="2427"/>
        <v>0</v>
      </c>
      <c r="U3054" s="2">
        <f>U2756+U2802+U2853+U2903+U2942+U2987+U3024+AH3054</f>
        <v>0</v>
      </c>
      <c r="V3054" s="2">
        <f>V2756+V2802+V2853+V2903+V2942+V2987+V3024+AI3054</f>
        <v>0</v>
      </c>
      <c r="W3054" s="2">
        <f>ROUND(W2756+W2802+W2853+W2903+W2942+W2987+W3024+AJ3054,2)</f>
        <v>0</v>
      </c>
      <c r="X3054" s="2">
        <f>ROUND(X2756+X2802+X2853+X2903+X2942+X2987+X3024+AK3054,2)</f>
        <v>0</v>
      </c>
      <c r="Y3054" s="2">
        <f>ROUND(Y2756+Y2802+Y2853+Y2903+Y2942+Y2987+Y3024+AL3054,2)</f>
        <v>0</v>
      </c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>
        <f t="shared" ref="AO3054:BD3054" si="2428">ROUND(AO2756+AO2802+AO2853+AO2903+AO2942+AO2987+AO3024+BX3054,2)</f>
        <v>0</v>
      </c>
      <c r="AP3054" s="2">
        <f t="shared" si="2428"/>
        <v>0</v>
      </c>
      <c r="AQ3054" s="2">
        <f t="shared" si="2428"/>
        <v>0</v>
      </c>
      <c r="AR3054" s="2">
        <f t="shared" si="2428"/>
        <v>0</v>
      </c>
      <c r="AS3054" s="2">
        <f t="shared" si="2428"/>
        <v>0</v>
      </c>
      <c r="AT3054" s="2">
        <f t="shared" si="2428"/>
        <v>0</v>
      </c>
      <c r="AU3054" s="2">
        <f t="shared" si="2428"/>
        <v>0</v>
      </c>
      <c r="AV3054" s="2">
        <f t="shared" si="2428"/>
        <v>0</v>
      </c>
      <c r="AW3054" s="2">
        <f t="shared" si="2428"/>
        <v>0</v>
      </c>
      <c r="AX3054" s="2">
        <f t="shared" si="2428"/>
        <v>0</v>
      </c>
      <c r="AY3054" s="2">
        <f t="shared" si="2428"/>
        <v>0</v>
      </c>
      <c r="AZ3054" s="2">
        <f t="shared" si="2428"/>
        <v>0</v>
      </c>
      <c r="BA3054" s="2">
        <f t="shared" si="2428"/>
        <v>0</v>
      </c>
      <c r="BB3054" s="2">
        <f t="shared" si="2428"/>
        <v>0</v>
      </c>
      <c r="BC3054" s="2">
        <f t="shared" si="2428"/>
        <v>0</v>
      </c>
      <c r="BD3054" s="2">
        <f t="shared" si="2428"/>
        <v>0</v>
      </c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  <c r="BQ3054" s="2"/>
      <c r="BR3054" s="2"/>
      <c r="BS3054" s="2"/>
      <c r="BT3054" s="2"/>
      <c r="BU3054" s="2"/>
      <c r="BV3054" s="2"/>
      <c r="BW3054" s="2"/>
      <c r="BX3054" s="2"/>
      <c r="BY3054" s="2"/>
      <c r="BZ3054" s="2"/>
      <c r="CA3054" s="2"/>
      <c r="CB3054" s="2"/>
      <c r="CC3054" s="2"/>
      <c r="CD3054" s="2"/>
      <c r="CE3054" s="2"/>
      <c r="CF3054" s="2"/>
      <c r="CG3054" s="2"/>
      <c r="CH3054" s="2"/>
      <c r="CI3054" s="2"/>
      <c r="CJ3054" s="2"/>
      <c r="CK3054" s="2"/>
      <c r="CL3054" s="2"/>
      <c r="CM3054" s="2"/>
      <c r="CN3054" s="2"/>
      <c r="CO3054" s="2"/>
      <c r="CP3054" s="2"/>
      <c r="CQ3054" s="2"/>
      <c r="CR3054" s="2"/>
      <c r="CS3054" s="2"/>
      <c r="CT3054" s="2"/>
      <c r="CU3054" s="2"/>
      <c r="CV3054" s="2"/>
      <c r="CW3054" s="2"/>
      <c r="CX3054" s="2"/>
      <c r="CY3054" s="2"/>
      <c r="CZ3054" s="2"/>
      <c r="DA3054" s="2"/>
      <c r="DB3054" s="2"/>
      <c r="DC3054" s="2"/>
      <c r="DD3054" s="2"/>
      <c r="DE3054" s="2"/>
      <c r="DF3054" s="2"/>
      <c r="DG3054" s="3"/>
      <c r="DH3054" s="3"/>
      <c r="DI3054" s="3"/>
      <c r="DJ3054" s="3"/>
      <c r="DK3054" s="3"/>
      <c r="DL3054" s="3"/>
      <c r="DM3054" s="3"/>
      <c r="DN3054" s="3"/>
      <c r="DO3054" s="3"/>
      <c r="DP3054" s="3"/>
      <c r="DQ3054" s="3"/>
      <c r="DR3054" s="3"/>
      <c r="DS3054" s="3"/>
      <c r="DT3054" s="3"/>
      <c r="DU3054" s="3"/>
      <c r="DV3054" s="3"/>
      <c r="DW3054" s="3"/>
      <c r="DX3054" s="3"/>
      <c r="DY3054" s="3"/>
      <c r="DZ3054" s="3"/>
      <c r="EA3054" s="3"/>
      <c r="EB3054" s="3"/>
      <c r="EC3054" s="3"/>
      <c r="ED3054" s="3"/>
      <c r="EE3054" s="3"/>
      <c r="EF3054" s="3"/>
      <c r="EG3054" s="3"/>
      <c r="EH3054" s="3"/>
      <c r="EI3054" s="3"/>
      <c r="EJ3054" s="3"/>
      <c r="EK3054" s="3"/>
      <c r="EL3054" s="3"/>
      <c r="EM3054" s="3"/>
      <c r="EN3054" s="3"/>
      <c r="EO3054" s="3"/>
      <c r="EP3054" s="3"/>
      <c r="EQ3054" s="3"/>
      <c r="ER3054" s="3"/>
      <c r="ES3054" s="3"/>
      <c r="ET3054" s="3"/>
      <c r="EU3054" s="3"/>
      <c r="EV3054" s="3"/>
      <c r="EW3054" s="3"/>
      <c r="EX3054" s="3"/>
      <c r="EY3054" s="3"/>
      <c r="EZ3054" s="3"/>
      <c r="FA3054" s="3"/>
      <c r="FB3054" s="3"/>
      <c r="FC3054" s="3"/>
      <c r="FD3054" s="3"/>
      <c r="FE3054" s="3"/>
      <c r="FF3054" s="3"/>
      <c r="FG3054" s="3"/>
      <c r="FH3054" s="3"/>
      <c r="FI3054" s="3"/>
      <c r="FJ3054" s="3"/>
      <c r="FK3054" s="3"/>
      <c r="FL3054" s="3"/>
      <c r="FM3054" s="3"/>
      <c r="FN3054" s="3"/>
      <c r="FO3054" s="3"/>
      <c r="FP3054" s="3"/>
      <c r="FQ3054" s="3"/>
      <c r="FR3054" s="3"/>
      <c r="FS3054" s="3"/>
      <c r="FT3054" s="3"/>
      <c r="FU3054" s="3"/>
      <c r="FV3054" s="3"/>
      <c r="FW3054" s="3"/>
      <c r="FX3054" s="3"/>
      <c r="FY3054" s="3"/>
      <c r="FZ3054" s="3"/>
      <c r="GA3054" s="3"/>
      <c r="GB3054" s="3"/>
      <c r="GC3054" s="3"/>
      <c r="GD3054" s="3"/>
      <c r="GE3054" s="3"/>
      <c r="GF3054" s="3"/>
      <c r="GG3054" s="3"/>
      <c r="GH3054" s="3"/>
      <c r="GI3054" s="3"/>
      <c r="GJ3054" s="3"/>
      <c r="GK3054" s="3"/>
      <c r="GL3054" s="3"/>
      <c r="GM3054" s="3"/>
      <c r="GN3054" s="3"/>
      <c r="GO3054" s="3"/>
      <c r="GP3054" s="3"/>
      <c r="GQ3054" s="3"/>
      <c r="GR3054" s="3"/>
      <c r="GS3054" s="3"/>
      <c r="GT3054" s="3"/>
      <c r="GU3054" s="3"/>
      <c r="GV3054" s="3"/>
      <c r="GW3054" s="3"/>
      <c r="GX3054" s="3">
        <v>0</v>
      </c>
    </row>
    <row r="3056" spans="1:206" x14ac:dyDescent="0.2">
      <c r="A3056" s="4">
        <v>50</v>
      </c>
      <c r="B3056" s="4">
        <v>0</v>
      </c>
      <c r="C3056" s="4">
        <v>0</v>
      </c>
      <c r="D3056" s="4">
        <v>1</v>
      </c>
      <c r="E3056" s="4">
        <v>201</v>
      </c>
      <c r="F3056" s="4">
        <f>ROUND(Source!O3054,O3056)</f>
        <v>0</v>
      </c>
      <c r="G3056" s="4" t="s">
        <v>74</v>
      </c>
      <c r="H3056" s="4" t="s">
        <v>75</v>
      </c>
      <c r="I3056" s="4"/>
      <c r="J3056" s="4"/>
      <c r="K3056" s="4">
        <v>201</v>
      </c>
      <c r="L3056" s="4">
        <v>1</v>
      </c>
      <c r="M3056" s="4">
        <v>3</v>
      </c>
      <c r="N3056" s="4" t="s">
        <v>3</v>
      </c>
      <c r="O3056" s="4">
        <v>2</v>
      </c>
      <c r="P3056" s="4"/>
      <c r="Q3056" s="4"/>
      <c r="R3056" s="4"/>
      <c r="S3056" s="4"/>
      <c r="T3056" s="4"/>
      <c r="U3056" s="4"/>
      <c r="V3056" s="4"/>
      <c r="W3056" s="4"/>
    </row>
    <row r="3057" spans="1:23" x14ac:dyDescent="0.2">
      <c r="A3057" s="4">
        <v>50</v>
      </c>
      <c r="B3057" s="4">
        <v>0</v>
      </c>
      <c r="C3057" s="4">
        <v>0</v>
      </c>
      <c r="D3057" s="4">
        <v>1</v>
      </c>
      <c r="E3057" s="4">
        <v>202</v>
      </c>
      <c r="F3057" s="4">
        <f>ROUND(Source!P3054,O3057)</f>
        <v>0</v>
      </c>
      <c r="G3057" s="4" t="s">
        <v>76</v>
      </c>
      <c r="H3057" s="4" t="s">
        <v>77</v>
      </c>
      <c r="I3057" s="4"/>
      <c r="J3057" s="4"/>
      <c r="K3057" s="4">
        <v>202</v>
      </c>
      <c r="L3057" s="4">
        <v>2</v>
      </c>
      <c r="M3057" s="4">
        <v>3</v>
      </c>
      <c r="N3057" s="4" t="s">
        <v>3</v>
      </c>
      <c r="O3057" s="4">
        <v>2</v>
      </c>
      <c r="P3057" s="4"/>
      <c r="Q3057" s="4"/>
      <c r="R3057" s="4"/>
      <c r="S3057" s="4"/>
      <c r="T3057" s="4"/>
      <c r="U3057" s="4"/>
      <c r="V3057" s="4"/>
      <c r="W3057" s="4"/>
    </row>
    <row r="3058" spans="1:23" x14ac:dyDescent="0.2">
      <c r="A3058" s="4">
        <v>50</v>
      </c>
      <c r="B3058" s="4">
        <v>0</v>
      </c>
      <c r="C3058" s="4">
        <v>0</v>
      </c>
      <c r="D3058" s="4">
        <v>1</v>
      </c>
      <c r="E3058" s="4">
        <v>222</v>
      </c>
      <c r="F3058" s="4">
        <f>ROUND(Source!AO3054,O3058)</f>
        <v>0</v>
      </c>
      <c r="G3058" s="4" t="s">
        <v>78</v>
      </c>
      <c r="H3058" s="4" t="s">
        <v>79</v>
      </c>
      <c r="I3058" s="4"/>
      <c r="J3058" s="4"/>
      <c r="K3058" s="4">
        <v>222</v>
      </c>
      <c r="L3058" s="4">
        <v>3</v>
      </c>
      <c r="M3058" s="4">
        <v>3</v>
      </c>
      <c r="N3058" s="4" t="s">
        <v>3</v>
      </c>
      <c r="O3058" s="4">
        <v>2</v>
      </c>
      <c r="P3058" s="4"/>
      <c r="Q3058" s="4"/>
      <c r="R3058" s="4"/>
      <c r="S3058" s="4"/>
      <c r="T3058" s="4"/>
      <c r="U3058" s="4"/>
      <c r="V3058" s="4"/>
      <c r="W3058" s="4"/>
    </row>
    <row r="3059" spans="1:23" x14ac:dyDescent="0.2">
      <c r="A3059" s="4">
        <v>50</v>
      </c>
      <c r="B3059" s="4">
        <v>0</v>
      </c>
      <c r="C3059" s="4">
        <v>0</v>
      </c>
      <c r="D3059" s="4">
        <v>1</v>
      </c>
      <c r="E3059" s="4">
        <v>225</v>
      </c>
      <c r="F3059" s="4">
        <f>ROUND(Source!AV3054,O3059)</f>
        <v>0</v>
      </c>
      <c r="G3059" s="4" t="s">
        <v>80</v>
      </c>
      <c r="H3059" s="4" t="s">
        <v>81</v>
      </c>
      <c r="I3059" s="4"/>
      <c r="J3059" s="4"/>
      <c r="K3059" s="4">
        <v>225</v>
      </c>
      <c r="L3059" s="4">
        <v>4</v>
      </c>
      <c r="M3059" s="4">
        <v>3</v>
      </c>
      <c r="N3059" s="4" t="s">
        <v>3</v>
      </c>
      <c r="O3059" s="4">
        <v>2</v>
      </c>
      <c r="P3059" s="4"/>
      <c r="Q3059" s="4"/>
      <c r="R3059" s="4"/>
      <c r="S3059" s="4"/>
      <c r="T3059" s="4"/>
      <c r="U3059" s="4"/>
      <c r="V3059" s="4"/>
      <c r="W3059" s="4"/>
    </row>
    <row r="3060" spans="1:23" x14ac:dyDescent="0.2">
      <c r="A3060" s="4">
        <v>50</v>
      </c>
      <c r="B3060" s="4">
        <v>0</v>
      </c>
      <c r="C3060" s="4">
        <v>0</v>
      </c>
      <c r="D3060" s="4">
        <v>1</v>
      </c>
      <c r="E3060" s="4">
        <v>226</v>
      </c>
      <c r="F3060" s="4">
        <f>ROUND(Source!AW3054,O3060)</f>
        <v>0</v>
      </c>
      <c r="G3060" s="4" t="s">
        <v>82</v>
      </c>
      <c r="H3060" s="4" t="s">
        <v>83</v>
      </c>
      <c r="I3060" s="4"/>
      <c r="J3060" s="4"/>
      <c r="K3060" s="4">
        <v>226</v>
      </c>
      <c r="L3060" s="4">
        <v>5</v>
      </c>
      <c r="M3060" s="4">
        <v>3</v>
      </c>
      <c r="N3060" s="4" t="s">
        <v>3</v>
      </c>
      <c r="O3060" s="4">
        <v>2</v>
      </c>
      <c r="P3060" s="4"/>
      <c r="Q3060" s="4"/>
      <c r="R3060" s="4"/>
      <c r="S3060" s="4"/>
      <c r="T3060" s="4"/>
      <c r="U3060" s="4"/>
      <c r="V3060" s="4"/>
      <c r="W3060" s="4"/>
    </row>
    <row r="3061" spans="1:23" x14ac:dyDescent="0.2">
      <c r="A3061" s="4">
        <v>50</v>
      </c>
      <c r="B3061" s="4">
        <v>0</v>
      </c>
      <c r="C3061" s="4">
        <v>0</v>
      </c>
      <c r="D3061" s="4">
        <v>1</v>
      </c>
      <c r="E3061" s="4">
        <v>227</v>
      </c>
      <c r="F3061" s="4">
        <f>ROUND(Source!AX3054,O3061)</f>
        <v>0</v>
      </c>
      <c r="G3061" s="4" t="s">
        <v>84</v>
      </c>
      <c r="H3061" s="4" t="s">
        <v>85</v>
      </c>
      <c r="I3061" s="4"/>
      <c r="J3061" s="4"/>
      <c r="K3061" s="4">
        <v>227</v>
      </c>
      <c r="L3061" s="4">
        <v>6</v>
      </c>
      <c r="M3061" s="4">
        <v>3</v>
      </c>
      <c r="N3061" s="4" t="s">
        <v>3</v>
      </c>
      <c r="O3061" s="4">
        <v>2</v>
      </c>
      <c r="P3061" s="4"/>
      <c r="Q3061" s="4"/>
      <c r="R3061" s="4"/>
      <c r="S3061" s="4"/>
      <c r="T3061" s="4"/>
      <c r="U3061" s="4"/>
      <c r="V3061" s="4"/>
      <c r="W3061" s="4"/>
    </row>
    <row r="3062" spans="1:23" x14ac:dyDescent="0.2">
      <c r="A3062" s="4">
        <v>50</v>
      </c>
      <c r="B3062" s="4">
        <v>0</v>
      </c>
      <c r="C3062" s="4">
        <v>0</v>
      </c>
      <c r="D3062" s="4">
        <v>1</v>
      </c>
      <c r="E3062" s="4">
        <v>228</v>
      </c>
      <c r="F3062" s="4">
        <f>ROUND(Source!AY3054,O3062)</f>
        <v>0</v>
      </c>
      <c r="G3062" s="4" t="s">
        <v>86</v>
      </c>
      <c r="H3062" s="4" t="s">
        <v>87</v>
      </c>
      <c r="I3062" s="4"/>
      <c r="J3062" s="4"/>
      <c r="K3062" s="4">
        <v>228</v>
      </c>
      <c r="L3062" s="4">
        <v>7</v>
      </c>
      <c r="M3062" s="4">
        <v>3</v>
      </c>
      <c r="N3062" s="4" t="s">
        <v>3</v>
      </c>
      <c r="O3062" s="4">
        <v>2</v>
      </c>
      <c r="P3062" s="4"/>
      <c r="Q3062" s="4"/>
      <c r="R3062" s="4"/>
      <c r="S3062" s="4"/>
      <c r="T3062" s="4"/>
      <c r="U3062" s="4"/>
      <c r="V3062" s="4"/>
      <c r="W3062" s="4"/>
    </row>
    <row r="3063" spans="1:23" x14ac:dyDescent="0.2">
      <c r="A3063" s="4">
        <v>50</v>
      </c>
      <c r="B3063" s="4">
        <v>0</v>
      </c>
      <c r="C3063" s="4">
        <v>0</v>
      </c>
      <c r="D3063" s="4">
        <v>1</v>
      </c>
      <c r="E3063" s="4">
        <v>216</v>
      </c>
      <c r="F3063" s="4">
        <f>ROUND(Source!AP3054,O3063)</f>
        <v>0</v>
      </c>
      <c r="G3063" s="4" t="s">
        <v>88</v>
      </c>
      <c r="H3063" s="4" t="s">
        <v>89</v>
      </c>
      <c r="I3063" s="4"/>
      <c r="J3063" s="4"/>
      <c r="K3063" s="4">
        <v>216</v>
      </c>
      <c r="L3063" s="4">
        <v>8</v>
      </c>
      <c r="M3063" s="4">
        <v>3</v>
      </c>
      <c r="N3063" s="4" t="s">
        <v>3</v>
      </c>
      <c r="O3063" s="4">
        <v>2</v>
      </c>
      <c r="P3063" s="4"/>
      <c r="Q3063" s="4"/>
      <c r="R3063" s="4"/>
      <c r="S3063" s="4"/>
      <c r="T3063" s="4"/>
      <c r="U3063" s="4"/>
      <c r="V3063" s="4"/>
      <c r="W3063" s="4"/>
    </row>
    <row r="3064" spans="1:23" x14ac:dyDescent="0.2">
      <c r="A3064" s="4">
        <v>50</v>
      </c>
      <c r="B3064" s="4">
        <v>0</v>
      </c>
      <c r="C3064" s="4">
        <v>0</v>
      </c>
      <c r="D3064" s="4">
        <v>1</v>
      </c>
      <c r="E3064" s="4">
        <v>223</v>
      </c>
      <c r="F3064" s="4">
        <f>ROUND(Source!AQ3054,O3064)</f>
        <v>0</v>
      </c>
      <c r="G3064" s="4" t="s">
        <v>90</v>
      </c>
      <c r="H3064" s="4" t="s">
        <v>91</v>
      </c>
      <c r="I3064" s="4"/>
      <c r="J3064" s="4"/>
      <c r="K3064" s="4">
        <v>223</v>
      </c>
      <c r="L3064" s="4">
        <v>9</v>
      </c>
      <c r="M3064" s="4">
        <v>3</v>
      </c>
      <c r="N3064" s="4" t="s">
        <v>3</v>
      </c>
      <c r="O3064" s="4">
        <v>2</v>
      </c>
      <c r="P3064" s="4"/>
      <c r="Q3064" s="4"/>
      <c r="R3064" s="4"/>
      <c r="S3064" s="4"/>
      <c r="T3064" s="4"/>
      <c r="U3064" s="4"/>
      <c r="V3064" s="4"/>
      <c r="W3064" s="4"/>
    </row>
    <row r="3065" spans="1:23" x14ac:dyDescent="0.2">
      <c r="A3065" s="4">
        <v>50</v>
      </c>
      <c r="B3065" s="4">
        <v>0</v>
      </c>
      <c r="C3065" s="4">
        <v>0</v>
      </c>
      <c r="D3065" s="4">
        <v>1</v>
      </c>
      <c r="E3065" s="4">
        <v>229</v>
      </c>
      <c r="F3065" s="4">
        <f>ROUND(Source!AZ3054,O3065)</f>
        <v>0</v>
      </c>
      <c r="G3065" s="4" t="s">
        <v>92</v>
      </c>
      <c r="H3065" s="4" t="s">
        <v>93</v>
      </c>
      <c r="I3065" s="4"/>
      <c r="J3065" s="4"/>
      <c r="K3065" s="4">
        <v>229</v>
      </c>
      <c r="L3065" s="4">
        <v>10</v>
      </c>
      <c r="M3065" s="4">
        <v>3</v>
      </c>
      <c r="N3065" s="4" t="s">
        <v>3</v>
      </c>
      <c r="O3065" s="4">
        <v>2</v>
      </c>
      <c r="P3065" s="4"/>
      <c r="Q3065" s="4"/>
      <c r="R3065" s="4"/>
      <c r="S3065" s="4"/>
      <c r="T3065" s="4"/>
      <c r="U3065" s="4"/>
      <c r="V3065" s="4"/>
      <c r="W3065" s="4"/>
    </row>
    <row r="3066" spans="1:23" x14ac:dyDescent="0.2">
      <c r="A3066" s="4">
        <v>50</v>
      </c>
      <c r="B3066" s="4">
        <v>0</v>
      </c>
      <c r="C3066" s="4">
        <v>0</v>
      </c>
      <c r="D3066" s="4">
        <v>1</v>
      </c>
      <c r="E3066" s="4">
        <v>203</v>
      </c>
      <c r="F3066" s="4">
        <f>ROUND(Source!Q3054,O3066)</f>
        <v>0</v>
      </c>
      <c r="G3066" s="4" t="s">
        <v>94</v>
      </c>
      <c r="H3066" s="4" t="s">
        <v>95</v>
      </c>
      <c r="I3066" s="4"/>
      <c r="J3066" s="4"/>
      <c r="K3066" s="4">
        <v>203</v>
      </c>
      <c r="L3066" s="4">
        <v>11</v>
      </c>
      <c r="M3066" s="4">
        <v>3</v>
      </c>
      <c r="N3066" s="4" t="s">
        <v>3</v>
      </c>
      <c r="O3066" s="4">
        <v>2</v>
      </c>
      <c r="P3066" s="4"/>
      <c r="Q3066" s="4"/>
      <c r="R3066" s="4"/>
      <c r="S3066" s="4"/>
      <c r="T3066" s="4"/>
      <c r="U3066" s="4"/>
      <c r="V3066" s="4"/>
      <c r="W3066" s="4"/>
    </row>
    <row r="3067" spans="1:23" x14ac:dyDescent="0.2">
      <c r="A3067" s="4">
        <v>50</v>
      </c>
      <c r="B3067" s="4">
        <v>0</v>
      </c>
      <c r="C3067" s="4">
        <v>0</v>
      </c>
      <c r="D3067" s="4">
        <v>1</v>
      </c>
      <c r="E3067" s="4">
        <v>231</v>
      </c>
      <c r="F3067" s="4">
        <f>ROUND(Source!BB3054,O3067)</f>
        <v>0</v>
      </c>
      <c r="G3067" s="4" t="s">
        <v>96</v>
      </c>
      <c r="H3067" s="4" t="s">
        <v>97</v>
      </c>
      <c r="I3067" s="4"/>
      <c r="J3067" s="4"/>
      <c r="K3067" s="4">
        <v>231</v>
      </c>
      <c r="L3067" s="4">
        <v>12</v>
      </c>
      <c r="M3067" s="4">
        <v>3</v>
      </c>
      <c r="N3067" s="4" t="s">
        <v>3</v>
      </c>
      <c r="O3067" s="4">
        <v>2</v>
      </c>
      <c r="P3067" s="4"/>
      <c r="Q3067" s="4"/>
      <c r="R3067" s="4"/>
      <c r="S3067" s="4"/>
      <c r="T3067" s="4"/>
      <c r="U3067" s="4"/>
      <c r="V3067" s="4"/>
      <c r="W3067" s="4"/>
    </row>
    <row r="3068" spans="1:23" x14ac:dyDescent="0.2">
      <c r="A3068" s="4">
        <v>50</v>
      </c>
      <c r="B3068" s="4">
        <v>0</v>
      </c>
      <c r="C3068" s="4">
        <v>0</v>
      </c>
      <c r="D3068" s="4">
        <v>1</v>
      </c>
      <c r="E3068" s="4">
        <v>204</v>
      </c>
      <c r="F3068" s="4">
        <f>ROUND(Source!R3054,O3068)</f>
        <v>0</v>
      </c>
      <c r="G3068" s="4" t="s">
        <v>98</v>
      </c>
      <c r="H3068" s="4" t="s">
        <v>99</v>
      </c>
      <c r="I3068" s="4"/>
      <c r="J3068" s="4"/>
      <c r="K3068" s="4">
        <v>204</v>
      </c>
      <c r="L3068" s="4">
        <v>13</v>
      </c>
      <c r="M3068" s="4">
        <v>3</v>
      </c>
      <c r="N3068" s="4" t="s">
        <v>3</v>
      </c>
      <c r="O3068" s="4">
        <v>2</v>
      </c>
      <c r="P3068" s="4"/>
      <c r="Q3068" s="4"/>
      <c r="R3068" s="4"/>
      <c r="S3068" s="4"/>
      <c r="T3068" s="4"/>
      <c r="U3068" s="4"/>
      <c r="V3068" s="4"/>
      <c r="W3068" s="4"/>
    </row>
    <row r="3069" spans="1:23" x14ac:dyDescent="0.2">
      <c r="A3069" s="4">
        <v>50</v>
      </c>
      <c r="B3069" s="4">
        <v>0</v>
      </c>
      <c r="C3069" s="4">
        <v>0</v>
      </c>
      <c r="D3069" s="4">
        <v>1</v>
      </c>
      <c r="E3069" s="4">
        <v>205</v>
      </c>
      <c r="F3069" s="4">
        <f>ROUND(Source!S3054,O3069)</f>
        <v>0</v>
      </c>
      <c r="G3069" s="4" t="s">
        <v>100</v>
      </c>
      <c r="H3069" s="4" t="s">
        <v>101</v>
      </c>
      <c r="I3069" s="4"/>
      <c r="J3069" s="4"/>
      <c r="K3069" s="4">
        <v>205</v>
      </c>
      <c r="L3069" s="4">
        <v>14</v>
      </c>
      <c r="M3069" s="4">
        <v>3</v>
      </c>
      <c r="N3069" s="4" t="s">
        <v>3</v>
      </c>
      <c r="O3069" s="4">
        <v>2</v>
      </c>
      <c r="P3069" s="4"/>
      <c r="Q3069" s="4"/>
      <c r="R3069" s="4"/>
      <c r="S3069" s="4"/>
      <c r="T3069" s="4"/>
      <c r="U3069" s="4"/>
      <c r="V3069" s="4"/>
      <c r="W3069" s="4"/>
    </row>
    <row r="3070" spans="1:23" x14ac:dyDescent="0.2">
      <c r="A3070" s="4">
        <v>50</v>
      </c>
      <c r="B3070" s="4">
        <v>0</v>
      </c>
      <c r="C3070" s="4">
        <v>0</v>
      </c>
      <c r="D3070" s="4">
        <v>1</v>
      </c>
      <c r="E3070" s="4">
        <v>232</v>
      </c>
      <c r="F3070" s="4">
        <f>ROUND(Source!BC3054,O3070)</f>
        <v>0</v>
      </c>
      <c r="G3070" s="4" t="s">
        <v>102</v>
      </c>
      <c r="H3070" s="4" t="s">
        <v>103</v>
      </c>
      <c r="I3070" s="4"/>
      <c r="J3070" s="4"/>
      <c r="K3070" s="4">
        <v>232</v>
      </c>
      <c r="L3070" s="4">
        <v>15</v>
      </c>
      <c r="M3070" s="4">
        <v>3</v>
      </c>
      <c r="N3070" s="4" t="s">
        <v>3</v>
      </c>
      <c r="O3070" s="4">
        <v>2</v>
      </c>
      <c r="P3070" s="4"/>
      <c r="Q3070" s="4"/>
      <c r="R3070" s="4"/>
      <c r="S3070" s="4"/>
      <c r="T3070" s="4"/>
      <c r="U3070" s="4"/>
      <c r="V3070" s="4"/>
      <c r="W3070" s="4"/>
    </row>
    <row r="3071" spans="1:23" x14ac:dyDescent="0.2">
      <c r="A3071" s="4">
        <v>50</v>
      </c>
      <c r="B3071" s="4">
        <v>0</v>
      </c>
      <c r="C3071" s="4">
        <v>0</v>
      </c>
      <c r="D3071" s="4">
        <v>1</v>
      </c>
      <c r="E3071" s="4">
        <v>214</v>
      </c>
      <c r="F3071" s="4">
        <f>ROUND(Source!AS3054,O3071)</f>
        <v>0</v>
      </c>
      <c r="G3071" s="4" t="s">
        <v>104</v>
      </c>
      <c r="H3071" s="4" t="s">
        <v>105</v>
      </c>
      <c r="I3071" s="4"/>
      <c r="J3071" s="4"/>
      <c r="K3071" s="4">
        <v>214</v>
      </c>
      <c r="L3071" s="4">
        <v>16</v>
      </c>
      <c r="M3071" s="4">
        <v>3</v>
      </c>
      <c r="N3071" s="4" t="s">
        <v>3</v>
      </c>
      <c r="O3071" s="4">
        <v>2</v>
      </c>
      <c r="P3071" s="4"/>
      <c r="Q3071" s="4"/>
      <c r="R3071" s="4"/>
      <c r="S3071" s="4"/>
      <c r="T3071" s="4"/>
      <c r="U3071" s="4"/>
      <c r="V3071" s="4"/>
      <c r="W3071" s="4"/>
    </row>
    <row r="3072" spans="1:23" x14ac:dyDescent="0.2">
      <c r="A3072" s="4">
        <v>50</v>
      </c>
      <c r="B3072" s="4">
        <v>0</v>
      </c>
      <c r="C3072" s="4">
        <v>0</v>
      </c>
      <c r="D3072" s="4">
        <v>1</v>
      </c>
      <c r="E3072" s="4">
        <v>215</v>
      </c>
      <c r="F3072" s="4">
        <f>ROUND(Source!AT3054,O3072)</f>
        <v>0</v>
      </c>
      <c r="G3072" s="4" t="s">
        <v>106</v>
      </c>
      <c r="H3072" s="4" t="s">
        <v>107</v>
      </c>
      <c r="I3072" s="4"/>
      <c r="J3072" s="4"/>
      <c r="K3072" s="4">
        <v>215</v>
      </c>
      <c r="L3072" s="4">
        <v>17</v>
      </c>
      <c r="M3072" s="4">
        <v>3</v>
      </c>
      <c r="N3072" s="4" t="s">
        <v>3</v>
      </c>
      <c r="O3072" s="4">
        <v>2</v>
      </c>
      <c r="P3072" s="4"/>
      <c r="Q3072" s="4"/>
      <c r="R3072" s="4"/>
      <c r="S3072" s="4"/>
      <c r="T3072" s="4"/>
      <c r="U3072" s="4"/>
      <c r="V3072" s="4"/>
      <c r="W3072" s="4"/>
    </row>
    <row r="3073" spans="1:206" x14ac:dyDescent="0.2">
      <c r="A3073" s="4">
        <v>50</v>
      </c>
      <c r="B3073" s="4">
        <v>0</v>
      </c>
      <c r="C3073" s="4">
        <v>0</v>
      </c>
      <c r="D3073" s="4">
        <v>1</v>
      </c>
      <c r="E3073" s="4">
        <v>217</v>
      </c>
      <c r="F3073" s="4">
        <f>ROUND(Source!AU3054,O3073)</f>
        <v>0</v>
      </c>
      <c r="G3073" s="4" t="s">
        <v>108</v>
      </c>
      <c r="H3073" s="4" t="s">
        <v>109</v>
      </c>
      <c r="I3073" s="4"/>
      <c r="J3073" s="4"/>
      <c r="K3073" s="4">
        <v>217</v>
      </c>
      <c r="L3073" s="4">
        <v>18</v>
      </c>
      <c r="M3073" s="4">
        <v>3</v>
      </c>
      <c r="N3073" s="4" t="s">
        <v>3</v>
      </c>
      <c r="O3073" s="4">
        <v>2</v>
      </c>
      <c r="P3073" s="4"/>
      <c r="Q3073" s="4"/>
      <c r="R3073" s="4"/>
      <c r="S3073" s="4"/>
      <c r="T3073" s="4"/>
      <c r="U3073" s="4"/>
      <c r="V3073" s="4"/>
      <c r="W3073" s="4"/>
    </row>
    <row r="3074" spans="1:206" x14ac:dyDescent="0.2">
      <c r="A3074" s="4">
        <v>50</v>
      </c>
      <c r="B3074" s="4">
        <v>0</v>
      </c>
      <c r="C3074" s="4">
        <v>0</v>
      </c>
      <c r="D3074" s="4">
        <v>1</v>
      </c>
      <c r="E3074" s="4">
        <v>230</v>
      </c>
      <c r="F3074" s="4">
        <f>ROUND(Source!BA3054,O3074)</f>
        <v>0</v>
      </c>
      <c r="G3074" s="4" t="s">
        <v>110</v>
      </c>
      <c r="H3074" s="4" t="s">
        <v>111</v>
      </c>
      <c r="I3074" s="4"/>
      <c r="J3074" s="4"/>
      <c r="K3074" s="4">
        <v>230</v>
      </c>
      <c r="L3074" s="4">
        <v>19</v>
      </c>
      <c r="M3074" s="4">
        <v>3</v>
      </c>
      <c r="N3074" s="4" t="s">
        <v>3</v>
      </c>
      <c r="O3074" s="4">
        <v>2</v>
      </c>
      <c r="P3074" s="4"/>
      <c r="Q3074" s="4"/>
      <c r="R3074" s="4"/>
      <c r="S3074" s="4"/>
      <c r="T3074" s="4"/>
      <c r="U3074" s="4"/>
      <c r="V3074" s="4"/>
      <c r="W3074" s="4"/>
    </row>
    <row r="3075" spans="1:206" x14ac:dyDescent="0.2">
      <c r="A3075" s="4">
        <v>50</v>
      </c>
      <c r="B3075" s="4">
        <v>0</v>
      </c>
      <c r="C3075" s="4">
        <v>0</v>
      </c>
      <c r="D3075" s="4">
        <v>1</v>
      </c>
      <c r="E3075" s="4">
        <v>206</v>
      </c>
      <c r="F3075" s="4">
        <f>ROUND(Source!T3054,O3075)</f>
        <v>0</v>
      </c>
      <c r="G3075" s="4" t="s">
        <v>112</v>
      </c>
      <c r="H3075" s="4" t="s">
        <v>113</v>
      </c>
      <c r="I3075" s="4"/>
      <c r="J3075" s="4"/>
      <c r="K3075" s="4">
        <v>206</v>
      </c>
      <c r="L3075" s="4">
        <v>20</v>
      </c>
      <c r="M3075" s="4">
        <v>3</v>
      </c>
      <c r="N3075" s="4" t="s">
        <v>3</v>
      </c>
      <c r="O3075" s="4">
        <v>2</v>
      </c>
      <c r="P3075" s="4"/>
      <c r="Q3075" s="4"/>
      <c r="R3075" s="4"/>
      <c r="S3075" s="4"/>
      <c r="T3075" s="4"/>
      <c r="U3075" s="4"/>
      <c r="V3075" s="4"/>
      <c r="W3075" s="4"/>
    </row>
    <row r="3076" spans="1:206" x14ac:dyDescent="0.2">
      <c r="A3076" s="4">
        <v>50</v>
      </c>
      <c r="B3076" s="4">
        <v>0</v>
      </c>
      <c r="C3076" s="4">
        <v>0</v>
      </c>
      <c r="D3076" s="4">
        <v>1</v>
      </c>
      <c r="E3076" s="4">
        <v>207</v>
      </c>
      <c r="F3076" s="4">
        <f>Source!U3054</f>
        <v>0</v>
      </c>
      <c r="G3076" s="4" t="s">
        <v>114</v>
      </c>
      <c r="H3076" s="4" t="s">
        <v>115</v>
      </c>
      <c r="I3076" s="4"/>
      <c r="J3076" s="4"/>
      <c r="K3076" s="4">
        <v>207</v>
      </c>
      <c r="L3076" s="4">
        <v>21</v>
      </c>
      <c r="M3076" s="4">
        <v>3</v>
      </c>
      <c r="N3076" s="4" t="s">
        <v>3</v>
      </c>
      <c r="O3076" s="4">
        <v>-1</v>
      </c>
      <c r="P3076" s="4"/>
      <c r="Q3076" s="4"/>
      <c r="R3076" s="4"/>
      <c r="S3076" s="4"/>
      <c r="T3076" s="4"/>
      <c r="U3076" s="4"/>
      <c r="V3076" s="4"/>
      <c r="W3076" s="4"/>
    </row>
    <row r="3077" spans="1:206" x14ac:dyDescent="0.2">
      <c r="A3077" s="4">
        <v>50</v>
      </c>
      <c r="B3077" s="4">
        <v>0</v>
      </c>
      <c r="C3077" s="4">
        <v>0</v>
      </c>
      <c r="D3077" s="4">
        <v>1</v>
      </c>
      <c r="E3077" s="4">
        <v>208</v>
      </c>
      <c r="F3077" s="4">
        <f>Source!V3054</f>
        <v>0</v>
      </c>
      <c r="G3077" s="4" t="s">
        <v>116</v>
      </c>
      <c r="H3077" s="4" t="s">
        <v>117</v>
      </c>
      <c r="I3077" s="4"/>
      <c r="J3077" s="4"/>
      <c r="K3077" s="4">
        <v>208</v>
      </c>
      <c r="L3077" s="4">
        <v>22</v>
      </c>
      <c r="M3077" s="4">
        <v>3</v>
      </c>
      <c r="N3077" s="4" t="s">
        <v>3</v>
      </c>
      <c r="O3077" s="4">
        <v>-1</v>
      </c>
      <c r="P3077" s="4"/>
      <c r="Q3077" s="4"/>
      <c r="R3077" s="4"/>
      <c r="S3077" s="4"/>
      <c r="T3077" s="4"/>
      <c r="U3077" s="4"/>
      <c r="V3077" s="4"/>
      <c r="W3077" s="4"/>
    </row>
    <row r="3078" spans="1:206" x14ac:dyDescent="0.2">
      <c r="A3078" s="4">
        <v>50</v>
      </c>
      <c r="B3078" s="4">
        <v>0</v>
      </c>
      <c r="C3078" s="4">
        <v>0</v>
      </c>
      <c r="D3078" s="4">
        <v>1</v>
      </c>
      <c r="E3078" s="4">
        <v>209</v>
      </c>
      <c r="F3078" s="4">
        <f>ROUND(Source!W3054,O3078)</f>
        <v>0</v>
      </c>
      <c r="G3078" s="4" t="s">
        <v>118</v>
      </c>
      <c r="H3078" s="4" t="s">
        <v>119</v>
      </c>
      <c r="I3078" s="4"/>
      <c r="J3078" s="4"/>
      <c r="K3078" s="4">
        <v>209</v>
      </c>
      <c r="L3078" s="4">
        <v>23</v>
      </c>
      <c r="M3078" s="4">
        <v>3</v>
      </c>
      <c r="N3078" s="4" t="s">
        <v>3</v>
      </c>
      <c r="O3078" s="4">
        <v>2</v>
      </c>
      <c r="P3078" s="4"/>
      <c r="Q3078" s="4"/>
      <c r="R3078" s="4"/>
      <c r="S3078" s="4"/>
      <c r="T3078" s="4"/>
      <c r="U3078" s="4"/>
      <c r="V3078" s="4"/>
      <c r="W3078" s="4"/>
    </row>
    <row r="3079" spans="1:206" x14ac:dyDescent="0.2">
      <c r="A3079" s="4">
        <v>50</v>
      </c>
      <c r="B3079" s="4">
        <v>0</v>
      </c>
      <c r="C3079" s="4">
        <v>0</v>
      </c>
      <c r="D3079" s="4">
        <v>1</v>
      </c>
      <c r="E3079" s="4">
        <v>233</v>
      </c>
      <c r="F3079" s="4">
        <f>ROUND(Source!BD3054,O3079)</f>
        <v>0</v>
      </c>
      <c r="G3079" s="4" t="s">
        <v>120</v>
      </c>
      <c r="H3079" s="4" t="s">
        <v>121</v>
      </c>
      <c r="I3079" s="4"/>
      <c r="J3079" s="4"/>
      <c r="K3079" s="4">
        <v>233</v>
      </c>
      <c r="L3079" s="4">
        <v>24</v>
      </c>
      <c r="M3079" s="4">
        <v>3</v>
      </c>
      <c r="N3079" s="4" t="s">
        <v>3</v>
      </c>
      <c r="O3079" s="4">
        <v>2</v>
      </c>
      <c r="P3079" s="4"/>
      <c r="Q3079" s="4"/>
      <c r="R3079" s="4"/>
      <c r="S3079" s="4"/>
      <c r="T3079" s="4"/>
      <c r="U3079" s="4"/>
      <c r="V3079" s="4"/>
      <c r="W3079" s="4"/>
    </row>
    <row r="3080" spans="1:206" x14ac:dyDescent="0.2">
      <c r="A3080" s="4">
        <v>50</v>
      </c>
      <c r="B3080" s="4">
        <v>0</v>
      </c>
      <c r="C3080" s="4">
        <v>0</v>
      </c>
      <c r="D3080" s="4">
        <v>1</v>
      </c>
      <c r="E3080" s="4">
        <v>210</v>
      </c>
      <c r="F3080" s="4">
        <f>ROUND(Source!X3054,O3080)</f>
        <v>0</v>
      </c>
      <c r="G3080" s="4" t="s">
        <v>122</v>
      </c>
      <c r="H3080" s="4" t="s">
        <v>123</v>
      </c>
      <c r="I3080" s="4"/>
      <c r="J3080" s="4"/>
      <c r="K3080" s="4">
        <v>210</v>
      </c>
      <c r="L3080" s="4">
        <v>25</v>
      </c>
      <c r="M3080" s="4">
        <v>3</v>
      </c>
      <c r="N3080" s="4" t="s">
        <v>3</v>
      </c>
      <c r="O3080" s="4">
        <v>2</v>
      </c>
      <c r="P3080" s="4"/>
      <c r="Q3080" s="4"/>
      <c r="R3080" s="4"/>
      <c r="S3080" s="4"/>
      <c r="T3080" s="4"/>
      <c r="U3080" s="4"/>
      <c r="V3080" s="4"/>
      <c r="W3080" s="4"/>
    </row>
    <row r="3081" spans="1:206" x14ac:dyDescent="0.2">
      <c r="A3081" s="4">
        <v>50</v>
      </c>
      <c r="B3081" s="4">
        <v>0</v>
      </c>
      <c r="C3081" s="4">
        <v>0</v>
      </c>
      <c r="D3081" s="4">
        <v>1</v>
      </c>
      <c r="E3081" s="4">
        <v>211</v>
      </c>
      <c r="F3081" s="4">
        <f>ROUND(Source!Y3054,O3081)</f>
        <v>0</v>
      </c>
      <c r="G3081" s="4" t="s">
        <v>124</v>
      </c>
      <c r="H3081" s="4" t="s">
        <v>125</v>
      </c>
      <c r="I3081" s="4"/>
      <c r="J3081" s="4"/>
      <c r="K3081" s="4">
        <v>211</v>
      </c>
      <c r="L3081" s="4">
        <v>26</v>
      </c>
      <c r="M3081" s="4">
        <v>3</v>
      </c>
      <c r="N3081" s="4" t="s">
        <v>3</v>
      </c>
      <c r="O3081" s="4">
        <v>2</v>
      </c>
      <c r="P3081" s="4"/>
      <c r="Q3081" s="4"/>
      <c r="R3081" s="4"/>
      <c r="S3081" s="4"/>
      <c r="T3081" s="4"/>
      <c r="U3081" s="4"/>
      <c r="V3081" s="4"/>
      <c r="W3081" s="4"/>
    </row>
    <row r="3082" spans="1:206" x14ac:dyDescent="0.2">
      <c r="A3082" s="4">
        <v>50</v>
      </c>
      <c r="B3082" s="4">
        <v>0</v>
      </c>
      <c r="C3082" s="4">
        <v>0</v>
      </c>
      <c r="D3082" s="4">
        <v>1</v>
      </c>
      <c r="E3082" s="4">
        <v>224</v>
      </c>
      <c r="F3082" s="4">
        <f>ROUND(Source!AR3054,O3082)</f>
        <v>0</v>
      </c>
      <c r="G3082" s="4" t="s">
        <v>126</v>
      </c>
      <c r="H3082" s="4" t="s">
        <v>127</v>
      </c>
      <c r="I3082" s="4"/>
      <c r="J3082" s="4"/>
      <c r="K3082" s="4">
        <v>224</v>
      </c>
      <c r="L3082" s="4">
        <v>27</v>
      </c>
      <c r="M3082" s="4">
        <v>3</v>
      </c>
      <c r="N3082" s="4" t="s">
        <v>3</v>
      </c>
      <c r="O3082" s="4">
        <v>2</v>
      </c>
      <c r="P3082" s="4"/>
      <c r="Q3082" s="4"/>
      <c r="R3082" s="4"/>
      <c r="S3082" s="4"/>
      <c r="T3082" s="4"/>
      <c r="U3082" s="4"/>
      <c r="V3082" s="4"/>
      <c r="W3082" s="4"/>
    </row>
    <row r="3084" spans="1:206" x14ac:dyDescent="0.2">
      <c r="A3084" s="2">
        <v>51</v>
      </c>
      <c r="B3084" s="2">
        <f>B2740</f>
        <v>1</v>
      </c>
      <c r="C3084" s="2">
        <f>A2740</f>
        <v>3</v>
      </c>
      <c r="D3084" s="2">
        <f>ROW(A2740)</f>
        <v>2740</v>
      </c>
      <c r="E3084" s="2"/>
      <c r="F3084" s="2" t="str">
        <f>IF(F2740&lt;&gt;"",F2740,"")</f>
        <v>11</v>
      </c>
      <c r="G3084" s="2" t="str">
        <f>IF(G2740&lt;&gt;"",G2740,"")</f>
        <v>Пантелеевская ул. Д. 2 (обустройство пешеходного перехода и установка ИДН)</v>
      </c>
      <c r="H3084" s="2">
        <v>0</v>
      </c>
      <c r="I3084" s="2"/>
      <c r="J3084" s="2"/>
      <c r="K3084" s="2"/>
      <c r="L3084" s="2"/>
      <c r="M3084" s="2"/>
      <c r="N3084" s="2"/>
      <c r="O3084" s="2">
        <f t="shared" ref="O3084:T3084" si="2429">ROUND(O3054+AB3084,2)</f>
        <v>0</v>
      </c>
      <c r="P3084" s="2">
        <f t="shared" si="2429"/>
        <v>0</v>
      </c>
      <c r="Q3084" s="2">
        <f t="shared" si="2429"/>
        <v>0</v>
      </c>
      <c r="R3084" s="2">
        <f t="shared" si="2429"/>
        <v>0</v>
      </c>
      <c r="S3084" s="2">
        <f t="shared" si="2429"/>
        <v>0</v>
      </c>
      <c r="T3084" s="2">
        <f t="shared" si="2429"/>
        <v>0</v>
      </c>
      <c r="U3084" s="2">
        <f>U3054+AH3084</f>
        <v>0</v>
      </c>
      <c r="V3084" s="2">
        <f>V3054+AI3084</f>
        <v>0</v>
      </c>
      <c r="W3084" s="2">
        <f>ROUND(W3054+AJ3084,2)</f>
        <v>0</v>
      </c>
      <c r="X3084" s="2">
        <f>ROUND(X3054+AK3084,2)</f>
        <v>0</v>
      </c>
      <c r="Y3084" s="2">
        <f>ROUND(Y3054+AL3084,2)</f>
        <v>0</v>
      </c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>
        <f t="shared" ref="AO3084:BD3084" si="2430">ROUND(AO3054+BX3084,2)</f>
        <v>0</v>
      </c>
      <c r="AP3084" s="2">
        <f t="shared" si="2430"/>
        <v>0</v>
      </c>
      <c r="AQ3084" s="2">
        <f t="shared" si="2430"/>
        <v>0</v>
      </c>
      <c r="AR3084" s="2">
        <f t="shared" si="2430"/>
        <v>0</v>
      </c>
      <c r="AS3084" s="2">
        <f t="shared" si="2430"/>
        <v>0</v>
      </c>
      <c r="AT3084" s="2">
        <f t="shared" si="2430"/>
        <v>0</v>
      </c>
      <c r="AU3084" s="2">
        <f t="shared" si="2430"/>
        <v>0</v>
      </c>
      <c r="AV3084" s="2">
        <f t="shared" si="2430"/>
        <v>0</v>
      </c>
      <c r="AW3084" s="2">
        <f t="shared" si="2430"/>
        <v>0</v>
      </c>
      <c r="AX3084" s="2">
        <f t="shared" si="2430"/>
        <v>0</v>
      </c>
      <c r="AY3084" s="2">
        <f t="shared" si="2430"/>
        <v>0</v>
      </c>
      <c r="AZ3084" s="2">
        <f t="shared" si="2430"/>
        <v>0</v>
      </c>
      <c r="BA3084" s="2">
        <f t="shared" si="2430"/>
        <v>0</v>
      </c>
      <c r="BB3084" s="2">
        <f t="shared" si="2430"/>
        <v>0</v>
      </c>
      <c r="BC3084" s="2">
        <f t="shared" si="2430"/>
        <v>0</v>
      </c>
      <c r="BD3084" s="2">
        <f t="shared" si="2430"/>
        <v>0</v>
      </c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  <c r="BQ3084" s="2"/>
      <c r="BR3084" s="2"/>
      <c r="BS3084" s="2"/>
      <c r="BT3084" s="2"/>
      <c r="BU3084" s="2"/>
      <c r="BV3084" s="2"/>
      <c r="BW3084" s="2"/>
      <c r="BX3084" s="2"/>
      <c r="BY3084" s="2"/>
      <c r="BZ3084" s="2"/>
      <c r="CA3084" s="2"/>
      <c r="CB3084" s="2"/>
      <c r="CC3084" s="2"/>
      <c r="CD3084" s="2"/>
      <c r="CE3084" s="2"/>
      <c r="CF3084" s="2"/>
      <c r="CG3084" s="2"/>
      <c r="CH3084" s="2"/>
      <c r="CI3084" s="2"/>
      <c r="CJ3084" s="2"/>
      <c r="CK3084" s="2"/>
      <c r="CL3084" s="2"/>
      <c r="CM3084" s="2"/>
      <c r="CN3084" s="2"/>
      <c r="CO3084" s="2"/>
      <c r="CP3084" s="2"/>
      <c r="CQ3084" s="2"/>
      <c r="CR3084" s="2"/>
      <c r="CS3084" s="2"/>
      <c r="CT3084" s="2"/>
      <c r="CU3084" s="2"/>
      <c r="CV3084" s="2"/>
      <c r="CW3084" s="2"/>
      <c r="CX3084" s="2"/>
      <c r="CY3084" s="2"/>
      <c r="CZ3084" s="2"/>
      <c r="DA3084" s="2"/>
      <c r="DB3084" s="2"/>
      <c r="DC3084" s="2"/>
      <c r="DD3084" s="2"/>
      <c r="DE3084" s="2"/>
      <c r="DF3084" s="2"/>
      <c r="DG3084" s="3"/>
      <c r="DH3084" s="3"/>
      <c r="DI3084" s="3"/>
      <c r="DJ3084" s="3"/>
      <c r="DK3084" s="3"/>
      <c r="DL3084" s="3"/>
      <c r="DM3084" s="3"/>
      <c r="DN3084" s="3"/>
      <c r="DO3084" s="3"/>
      <c r="DP3084" s="3"/>
      <c r="DQ3084" s="3"/>
      <c r="DR3084" s="3"/>
      <c r="DS3084" s="3"/>
      <c r="DT3084" s="3"/>
      <c r="DU3084" s="3"/>
      <c r="DV3084" s="3"/>
      <c r="DW3084" s="3"/>
      <c r="DX3084" s="3"/>
      <c r="DY3084" s="3"/>
      <c r="DZ3084" s="3"/>
      <c r="EA3084" s="3"/>
      <c r="EB3084" s="3"/>
      <c r="EC3084" s="3"/>
      <c r="ED3084" s="3"/>
      <c r="EE3084" s="3"/>
      <c r="EF3084" s="3"/>
      <c r="EG3084" s="3"/>
      <c r="EH3084" s="3"/>
      <c r="EI3084" s="3"/>
      <c r="EJ3084" s="3"/>
      <c r="EK3084" s="3"/>
      <c r="EL3084" s="3"/>
      <c r="EM3084" s="3"/>
      <c r="EN3084" s="3"/>
      <c r="EO3084" s="3"/>
      <c r="EP3084" s="3"/>
      <c r="EQ3084" s="3"/>
      <c r="ER3084" s="3"/>
      <c r="ES3084" s="3"/>
      <c r="ET3084" s="3"/>
      <c r="EU3084" s="3"/>
      <c r="EV3084" s="3"/>
      <c r="EW3084" s="3"/>
      <c r="EX3084" s="3"/>
      <c r="EY3084" s="3"/>
      <c r="EZ3084" s="3"/>
      <c r="FA3084" s="3"/>
      <c r="FB3084" s="3"/>
      <c r="FC3084" s="3"/>
      <c r="FD3084" s="3"/>
      <c r="FE3084" s="3"/>
      <c r="FF3084" s="3"/>
      <c r="FG3084" s="3"/>
      <c r="FH3084" s="3"/>
      <c r="FI3084" s="3"/>
      <c r="FJ3084" s="3"/>
      <c r="FK3084" s="3"/>
      <c r="FL3084" s="3"/>
      <c r="FM3084" s="3"/>
      <c r="FN3084" s="3"/>
      <c r="FO3084" s="3"/>
      <c r="FP3084" s="3"/>
      <c r="FQ3084" s="3"/>
      <c r="FR3084" s="3"/>
      <c r="FS3084" s="3"/>
      <c r="FT3084" s="3"/>
      <c r="FU3084" s="3"/>
      <c r="FV3084" s="3"/>
      <c r="FW3084" s="3"/>
      <c r="FX3084" s="3"/>
      <c r="FY3084" s="3"/>
      <c r="FZ3084" s="3"/>
      <c r="GA3084" s="3"/>
      <c r="GB3084" s="3"/>
      <c r="GC3084" s="3"/>
      <c r="GD3084" s="3"/>
      <c r="GE3084" s="3"/>
      <c r="GF3084" s="3"/>
      <c r="GG3084" s="3"/>
      <c r="GH3084" s="3"/>
      <c r="GI3084" s="3"/>
      <c r="GJ3084" s="3"/>
      <c r="GK3084" s="3"/>
      <c r="GL3084" s="3"/>
      <c r="GM3084" s="3"/>
      <c r="GN3084" s="3"/>
      <c r="GO3084" s="3"/>
      <c r="GP3084" s="3"/>
      <c r="GQ3084" s="3"/>
      <c r="GR3084" s="3"/>
      <c r="GS3084" s="3"/>
      <c r="GT3084" s="3"/>
      <c r="GU3084" s="3"/>
      <c r="GV3084" s="3"/>
      <c r="GW3084" s="3"/>
      <c r="GX3084" s="3">
        <v>0</v>
      </c>
    </row>
    <row r="3086" spans="1:206" x14ac:dyDescent="0.2">
      <c r="A3086" s="4">
        <v>50</v>
      </c>
      <c r="B3086" s="4">
        <v>0</v>
      </c>
      <c r="C3086" s="4">
        <v>0</v>
      </c>
      <c r="D3086" s="4">
        <v>1</v>
      </c>
      <c r="E3086" s="4">
        <v>201</v>
      </c>
      <c r="F3086" s="4">
        <f>ROUND(Source!O3084,O3086)</f>
        <v>0</v>
      </c>
      <c r="G3086" s="4" t="s">
        <v>74</v>
      </c>
      <c r="H3086" s="4" t="s">
        <v>75</v>
      </c>
      <c r="I3086" s="4"/>
      <c r="J3086" s="4"/>
      <c r="K3086" s="4">
        <v>201</v>
      </c>
      <c r="L3086" s="4">
        <v>1</v>
      </c>
      <c r="M3086" s="4">
        <v>3</v>
      </c>
      <c r="N3086" s="4" t="s">
        <v>3</v>
      </c>
      <c r="O3086" s="4">
        <v>2</v>
      </c>
      <c r="P3086" s="4"/>
      <c r="Q3086" s="4"/>
      <c r="R3086" s="4"/>
      <c r="S3086" s="4"/>
      <c r="T3086" s="4"/>
      <c r="U3086" s="4"/>
      <c r="V3086" s="4"/>
      <c r="W3086" s="4"/>
    </row>
    <row r="3087" spans="1:206" x14ac:dyDescent="0.2">
      <c r="A3087" s="4">
        <v>50</v>
      </c>
      <c r="B3087" s="4">
        <v>0</v>
      </c>
      <c r="C3087" s="4">
        <v>0</v>
      </c>
      <c r="D3087" s="4">
        <v>1</v>
      </c>
      <c r="E3087" s="4">
        <v>202</v>
      </c>
      <c r="F3087" s="4">
        <f>ROUND(Source!P3084,O3087)</f>
        <v>0</v>
      </c>
      <c r="G3087" s="4" t="s">
        <v>76</v>
      </c>
      <c r="H3087" s="4" t="s">
        <v>77</v>
      </c>
      <c r="I3087" s="4"/>
      <c r="J3087" s="4"/>
      <c r="K3087" s="4">
        <v>202</v>
      </c>
      <c r="L3087" s="4">
        <v>2</v>
      </c>
      <c r="M3087" s="4">
        <v>3</v>
      </c>
      <c r="N3087" s="4" t="s">
        <v>3</v>
      </c>
      <c r="O3087" s="4">
        <v>2</v>
      </c>
      <c r="P3087" s="4"/>
      <c r="Q3087" s="4"/>
      <c r="R3087" s="4"/>
      <c r="S3087" s="4"/>
      <c r="T3087" s="4"/>
      <c r="U3087" s="4"/>
      <c r="V3087" s="4"/>
      <c r="W3087" s="4"/>
    </row>
    <row r="3088" spans="1:206" x14ac:dyDescent="0.2">
      <c r="A3088" s="4">
        <v>50</v>
      </c>
      <c r="B3088" s="4">
        <v>0</v>
      </c>
      <c r="C3088" s="4">
        <v>0</v>
      </c>
      <c r="D3088" s="4">
        <v>1</v>
      </c>
      <c r="E3088" s="4">
        <v>222</v>
      </c>
      <c r="F3088" s="4">
        <f>ROUND(Source!AO3084,O3088)</f>
        <v>0</v>
      </c>
      <c r="G3088" s="4" t="s">
        <v>78</v>
      </c>
      <c r="H3088" s="4" t="s">
        <v>79</v>
      </c>
      <c r="I3088" s="4"/>
      <c r="J3088" s="4"/>
      <c r="K3088" s="4">
        <v>222</v>
      </c>
      <c r="L3088" s="4">
        <v>3</v>
      </c>
      <c r="M3088" s="4">
        <v>3</v>
      </c>
      <c r="N3088" s="4" t="s">
        <v>3</v>
      </c>
      <c r="O3088" s="4">
        <v>2</v>
      </c>
      <c r="P3088" s="4"/>
      <c r="Q3088" s="4"/>
      <c r="R3088" s="4"/>
      <c r="S3088" s="4"/>
      <c r="T3088" s="4"/>
      <c r="U3088" s="4"/>
      <c r="V3088" s="4"/>
      <c r="W3088" s="4"/>
    </row>
    <row r="3089" spans="1:23" x14ac:dyDescent="0.2">
      <c r="A3089" s="4">
        <v>50</v>
      </c>
      <c r="B3089" s="4">
        <v>0</v>
      </c>
      <c r="C3089" s="4">
        <v>0</v>
      </c>
      <c r="D3089" s="4">
        <v>1</v>
      </c>
      <c r="E3089" s="4">
        <v>225</v>
      </c>
      <c r="F3089" s="4">
        <f>ROUND(Source!AV3084,O3089)</f>
        <v>0</v>
      </c>
      <c r="G3089" s="4" t="s">
        <v>80</v>
      </c>
      <c r="H3089" s="4" t="s">
        <v>81</v>
      </c>
      <c r="I3089" s="4"/>
      <c r="J3089" s="4"/>
      <c r="K3089" s="4">
        <v>225</v>
      </c>
      <c r="L3089" s="4">
        <v>4</v>
      </c>
      <c r="M3089" s="4">
        <v>3</v>
      </c>
      <c r="N3089" s="4" t="s">
        <v>3</v>
      </c>
      <c r="O3089" s="4">
        <v>2</v>
      </c>
      <c r="P3089" s="4"/>
      <c r="Q3089" s="4"/>
      <c r="R3089" s="4"/>
      <c r="S3089" s="4"/>
      <c r="T3089" s="4"/>
      <c r="U3089" s="4"/>
      <c r="V3089" s="4"/>
      <c r="W3089" s="4"/>
    </row>
    <row r="3090" spans="1:23" x14ac:dyDescent="0.2">
      <c r="A3090" s="4">
        <v>50</v>
      </c>
      <c r="B3090" s="4">
        <v>0</v>
      </c>
      <c r="C3090" s="4">
        <v>0</v>
      </c>
      <c r="D3090" s="4">
        <v>1</v>
      </c>
      <c r="E3090" s="4">
        <v>226</v>
      </c>
      <c r="F3090" s="4">
        <f>ROUND(Source!AW3084,O3090)</f>
        <v>0</v>
      </c>
      <c r="G3090" s="4" t="s">
        <v>82</v>
      </c>
      <c r="H3090" s="4" t="s">
        <v>83</v>
      </c>
      <c r="I3090" s="4"/>
      <c r="J3090" s="4"/>
      <c r="K3090" s="4">
        <v>226</v>
      </c>
      <c r="L3090" s="4">
        <v>5</v>
      </c>
      <c r="M3090" s="4">
        <v>3</v>
      </c>
      <c r="N3090" s="4" t="s">
        <v>3</v>
      </c>
      <c r="O3090" s="4">
        <v>2</v>
      </c>
      <c r="P3090" s="4"/>
      <c r="Q3090" s="4"/>
      <c r="R3090" s="4"/>
      <c r="S3090" s="4"/>
      <c r="T3090" s="4"/>
      <c r="U3090" s="4"/>
      <c r="V3090" s="4"/>
      <c r="W3090" s="4"/>
    </row>
    <row r="3091" spans="1:23" x14ac:dyDescent="0.2">
      <c r="A3091" s="4">
        <v>50</v>
      </c>
      <c r="B3091" s="4">
        <v>0</v>
      </c>
      <c r="C3091" s="4">
        <v>0</v>
      </c>
      <c r="D3091" s="4">
        <v>1</v>
      </c>
      <c r="E3091" s="4">
        <v>227</v>
      </c>
      <c r="F3091" s="4">
        <f>ROUND(Source!AX3084,O3091)</f>
        <v>0</v>
      </c>
      <c r="G3091" s="4" t="s">
        <v>84</v>
      </c>
      <c r="H3091" s="4" t="s">
        <v>85</v>
      </c>
      <c r="I3091" s="4"/>
      <c r="J3091" s="4"/>
      <c r="K3091" s="4">
        <v>227</v>
      </c>
      <c r="L3091" s="4">
        <v>6</v>
      </c>
      <c r="M3091" s="4">
        <v>3</v>
      </c>
      <c r="N3091" s="4" t="s">
        <v>3</v>
      </c>
      <c r="O3091" s="4">
        <v>2</v>
      </c>
      <c r="P3091" s="4"/>
      <c r="Q3091" s="4"/>
      <c r="R3091" s="4"/>
      <c r="S3091" s="4"/>
      <c r="T3091" s="4"/>
      <c r="U3091" s="4"/>
      <c r="V3091" s="4"/>
      <c r="W3091" s="4"/>
    </row>
    <row r="3092" spans="1:23" x14ac:dyDescent="0.2">
      <c r="A3092" s="4">
        <v>50</v>
      </c>
      <c r="B3092" s="4">
        <v>0</v>
      </c>
      <c r="C3092" s="4">
        <v>0</v>
      </c>
      <c r="D3092" s="4">
        <v>1</v>
      </c>
      <c r="E3092" s="4">
        <v>228</v>
      </c>
      <c r="F3092" s="4">
        <f>ROUND(Source!AY3084,O3092)</f>
        <v>0</v>
      </c>
      <c r="G3092" s="4" t="s">
        <v>86</v>
      </c>
      <c r="H3092" s="4" t="s">
        <v>87</v>
      </c>
      <c r="I3092" s="4"/>
      <c r="J3092" s="4"/>
      <c r="K3092" s="4">
        <v>228</v>
      </c>
      <c r="L3092" s="4">
        <v>7</v>
      </c>
      <c r="M3092" s="4">
        <v>3</v>
      </c>
      <c r="N3092" s="4" t="s">
        <v>3</v>
      </c>
      <c r="O3092" s="4">
        <v>2</v>
      </c>
      <c r="P3092" s="4"/>
      <c r="Q3092" s="4"/>
      <c r="R3092" s="4"/>
      <c r="S3092" s="4"/>
      <c r="T3092" s="4"/>
      <c r="U3092" s="4"/>
      <c r="V3092" s="4"/>
      <c r="W3092" s="4"/>
    </row>
    <row r="3093" spans="1:23" x14ac:dyDescent="0.2">
      <c r="A3093" s="4">
        <v>50</v>
      </c>
      <c r="B3093" s="4">
        <v>0</v>
      </c>
      <c r="C3093" s="4">
        <v>0</v>
      </c>
      <c r="D3093" s="4">
        <v>1</v>
      </c>
      <c r="E3093" s="4">
        <v>216</v>
      </c>
      <c r="F3093" s="4">
        <f>ROUND(Source!AP3084,O3093)</f>
        <v>0</v>
      </c>
      <c r="G3093" s="4" t="s">
        <v>88</v>
      </c>
      <c r="H3093" s="4" t="s">
        <v>89</v>
      </c>
      <c r="I3093" s="4"/>
      <c r="J3093" s="4"/>
      <c r="K3093" s="4">
        <v>216</v>
      </c>
      <c r="L3093" s="4">
        <v>8</v>
      </c>
      <c r="M3093" s="4">
        <v>3</v>
      </c>
      <c r="N3093" s="4" t="s">
        <v>3</v>
      </c>
      <c r="O3093" s="4">
        <v>2</v>
      </c>
      <c r="P3093" s="4"/>
      <c r="Q3093" s="4"/>
      <c r="R3093" s="4"/>
      <c r="S3093" s="4"/>
      <c r="T3093" s="4"/>
      <c r="U3093" s="4"/>
      <c r="V3093" s="4"/>
      <c r="W3093" s="4"/>
    </row>
    <row r="3094" spans="1:23" x14ac:dyDescent="0.2">
      <c r="A3094" s="4">
        <v>50</v>
      </c>
      <c r="B3094" s="4">
        <v>0</v>
      </c>
      <c r="C3094" s="4">
        <v>0</v>
      </c>
      <c r="D3094" s="4">
        <v>1</v>
      </c>
      <c r="E3094" s="4">
        <v>223</v>
      </c>
      <c r="F3094" s="4">
        <f>ROUND(Source!AQ3084,O3094)</f>
        <v>0</v>
      </c>
      <c r="G3094" s="4" t="s">
        <v>90</v>
      </c>
      <c r="H3094" s="4" t="s">
        <v>91</v>
      </c>
      <c r="I3094" s="4"/>
      <c r="J3094" s="4"/>
      <c r="K3094" s="4">
        <v>223</v>
      </c>
      <c r="L3094" s="4">
        <v>9</v>
      </c>
      <c r="M3094" s="4">
        <v>3</v>
      </c>
      <c r="N3094" s="4" t="s">
        <v>3</v>
      </c>
      <c r="O3094" s="4">
        <v>2</v>
      </c>
      <c r="P3094" s="4"/>
      <c r="Q3094" s="4"/>
      <c r="R3094" s="4"/>
      <c r="S3094" s="4"/>
      <c r="T3094" s="4"/>
      <c r="U3094" s="4"/>
      <c r="V3094" s="4"/>
      <c r="W3094" s="4"/>
    </row>
    <row r="3095" spans="1:23" x14ac:dyDescent="0.2">
      <c r="A3095" s="4">
        <v>50</v>
      </c>
      <c r="B3095" s="4">
        <v>0</v>
      </c>
      <c r="C3095" s="4">
        <v>0</v>
      </c>
      <c r="D3095" s="4">
        <v>1</v>
      </c>
      <c r="E3095" s="4">
        <v>229</v>
      </c>
      <c r="F3095" s="4">
        <f>ROUND(Source!AZ3084,O3095)</f>
        <v>0</v>
      </c>
      <c r="G3095" s="4" t="s">
        <v>92</v>
      </c>
      <c r="H3095" s="4" t="s">
        <v>93</v>
      </c>
      <c r="I3095" s="4"/>
      <c r="J3095" s="4"/>
      <c r="K3095" s="4">
        <v>229</v>
      </c>
      <c r="L3095" s="4">
        <v>10</v>
      </c>
      <c r="M3095" s="4">
        <v>3</v>
      </c>
      <c r="N3095" s="4" t="s">
        <v>3</v>
      </c>
      <c r="O3095" s="4">
        <v>2</v>
      </c>
      <c r="P3095" s="4"/>
      <c r="Q3095" s="4"/>
      <c r="R3095" s="4"/>
      <c r="S3095" s="4"/>
      <c r="T3095" s="4"/>
      <c r="U3095" s="4"/>
      <c r="V3095" s="4"/>
      <c r="W3095" s="4"/>
    </row>
    <row r="3096" spans="1:23" x14ac:dyDescent="0.2">
      <c r="A3096" s="4">
        <v>50</v>
      </c>
      <c r="B3096" s="4">
        <v>0</v>
      </c>
      <c r="C3096" s="4">
        <v>0</v>
      </c>
      <c r="D3096" s="4">
        <v>1</v>
      </c>
      <c r="E3096" s="4">
        <v>203</v>
      </c>
      <c r="F3096" s="4">
        <f>ROUND(Source!Q3084,O3096)</f>
        <v>0</v>
      </c>
      <c r="G3096" s="4" t="s">
        <v>94</v>
      </c>
      <c r="H3096" s="4" t="s">
        <v>95</v>
      </c>
      <c r="I3096" s="4"/>
      <c r="J3096" s="4"/>
      <c r="K3096" s="4">
        <v>203</v>
      </c>
      <c r="L3096" s="4">
        <v>11</v>
      </c>
      <c r="M3096" s="4">
        <v>3</v>
      </c>
      <c r="N3096" s="4" t="s">
        <v>3</v>
      </c>
      <c r="O3096" s="4">
        <v>2</v>
      </c>
      <c r="P3096" s="4"/>
      <c r="Q3096" s="4"/>
      <c r="R3096" s="4"/>
      <c r="S3096" s="4"/>
      <c r="T3096" s="4"/>
      <c r="U3096" s="4"/>
      <c r="V3096" s="4"/>
      <c r="W3096" s="4"/>
    </row>
    <row r="3097" spans="1:23" x14ac:dyDescent="0.2">
      <c r="A3097" s="4">
        <v>50</v>
      </c>
      <c r="B3097" s="4">
        <v>0</v>
      </c>
      <c r="C3097" s="4">
        <v>0</v>
      </c>
      <c r="D3097" s="4">
        <v>1</v>
      </c>
      <c r="E3097" s="4">
        <v>231</v>
      </c>
      <c r="F3097" s="4">
        <f>ROUND(Source!BB3084,O3097)</f>
        <v>0</v>
      </c>
      <c r="G3097" s="4" t="s">
        <v>96</v>
      </c>
      <c r="H3097" s="4" t="s">
        <v>97</v>
      </c>
      <c r="I3097" s="4"/>
      <c r="J3097" s="4"/>
      <c r="K3097" s="4">
        <v>231</v>
      </c>
      <c r="L3097" s="4">
        <v>12</v>
      </c>
      <c r="M3097" s="4">
        <v>3</v>
      </c>
      <c r="N3097" s="4" t="s">
        <v>3</v>
      </c>
      <c r="O3097" s="4">
        <v>2</v>
      </c>
      <c r="P3097" s="4"/>
      <c r="Q3097" s="4"/>
      <c r="R3097" s="4"/>
      <c r="S3097" s="4"/>
      <c r="T3097" s="4"/>
      <c r="U3097" s="4"/>
      <c r="V3097" s="4"/>
      <c r="W3097" s="4"/>
    </row>
    <row r="3098" spans="1:23" x14ac:dyDescent="0.2">
      <c r="A3098" s="4">
        <v>50</v>
      </c>
      <c r="B3098" s="4">
        <v>0</v>
      </c>
      <c r="C3098" s="4">
        <v>0</v>
      </c>
      <c r="D3098" s="4">
        <v>1</v>
      </c>
      <c r="E3098" s="4">
        <v>204</v>
      </c>
      <c r="F3098" s="4">
        <f>ROUND(Source!R3084,O3098)</f>
        <v>0</v>
      </c>
      <c r="G3098" s="4" t="s">
        <v>98</v>
      </c>
      <c r="H3098" s="4" t="s">
        <v>99</v>
      </c>
      <c r="I3098" s="4"/>
      <c r="J3098" s="4"/>
      <c r="K3098" s="4">
        <v>204</v>
      </c>
      <c r="L3098" s="4">
        <v>13</v>
      </c>
      <c r="M3098" s="4">
        <v>3</v>
      </c>
      <c r="N3098" s="4" t="s">
        <v>3</v>
      </c>
      <c r="O3098" s="4">
        <v>2</v>
      </c>
      <c r="P3098" s="4"/>
      <c r="Q3098" s="4"/>
      <c r="R3098" s="4"/>
      <c r="S3098" s="4"/>
      <c r="T3098" s="4"/>
      <c r="U3098" s="4"/>
      <c r="V3098" s="4"/>
      <c r="W3098" s="4"/>
    </row>
    <row r="3099" spans="1:23" x14ac:dyDescent="0.2">
      <c r="A3099" s="4">
        <v>50</v>
      </c>
      <c r="B3099" s="4">
        <v>0</v>
      </c>
      <c r="C3099" s="4">
        <v>0</v>
      </c>
      <c r="D3099" s="4">
        <v>1</v>
      </c>
      <c r="E3099" s="4">
        <v>205</v>
      </c>
      <c r="F3099" s="4">
        <f>ROUND(Source!S3084,O3099)</f>
        <v>0</v>
      </c>
      <c r="G3099" s="4" t="s">
        <v>100</v>
      </c>
      <c r="H3099" s="4" t="s">
        <v>101</v>
      </c>
      <c r="I3099" s="4"/>
      <c r="J3099" s="4"/>
      <c r="K3099" s="4">
        <v>205</v>
      </c>
      <c r="L3099" s="4">
        <v>14</v>
      </c>
      <c r="M3099" s="4">
        <v>3</v>
      </c>
      <c r="N3099" s="4" t="s">
        <v>3</v>
      </c>
      <c r="O3099" s="4">
        <v>2</v>
      </c>
      <c r="P3099" s="4"/>
      <c r="Q3099" s="4"/>
      <c r="R3099" s="4"/>
      <c r="S3099" s="4"/>
      <c r="T3099" s="4"/>
      <c r="U3099" s="4"/>
      <c r="V3099" s="4"/>
      <c r="W3099" s="4"/>
    </row>
    <row r="3100" spans="1:23" x14ac:dyDescent="0.2">
      <c r="A3100" s="4">
        <v>50</v>
      </c>
      <c r="B3100" s="4">
        <v>0</v>
      </c>
      <c r="C3100" s="4">
        <v>0</v>
      </c>
      <c r="D3100" s="4">
        <v>1</v>
      </c>
      <c r="E3100" s="4">
        <v>232</v>
      </c>
      <c r="F3100" s="4">
        <f>ROUND(Source!BC3084,O3100)</f>
        <v>0</v>
      </c>
      <c r="G3100" s="4" t="s">
        <v>102</v>
      </c>
      <c r="H3100" s="4" t="s">
        <v>103</v>
      </c>
      <c r="I3100" s="4"/>
      <c r="J3100" s="4"/>
      <c r="K3100" s="4">
        <v>232</v>
      </c>
      <c r="L3100" s="4">
        <v>15</v>
      </c>
      <c r="M3100" s="4">
        <v>3</v>
      </c>
      <c r="N3100" s="4" t="s">
        <v>3</v>
      </c>
      <c r="O3100" s="4">
        <v>2</v>
      </c>
      <c r="P3100" s="4"/>
      <c r="Q3100" s="4"/>
      <c r="R3100" s="4"/>
      <c r="S3100" s="4"/>
      <c r="T3100" s="4"/>
      <c r="U3100" s="4"/>
      <c r="V3100" s="4"/>
      <c r="W3100" s="4"/>
    </row>
    <row r="3101" spans="1:23" x14ac:dyDescent="0.2">
      <c r="A3101" s="4">
        <v>50</v>
      </c>
      <c r="B3101" s="4">
        <v>0</v>
      </c>
      <c r="C3101" s="4">
        <v>0</v>
      </c>
      <c r="D3101" s="4">
        <v>1</v>
      </c>
      <c r="E3101" s="4">
        <v>214</v>
      </c>
      <c r="F3101" s="4">
        <f>ROUND(Source!AS3084,O3101)</f>
        <v>0</v>
      </c>
      <c r="G3101" s="4" t="s">
        <v>104</v>
      </c>
      <c r="H3101" s="4" t="s">
        <v>105</v>
      </c>
      <c r="I3101" s="4"/>
      <c r="J3101" s="4"/>
      <c r="K3101" s="4">
        <v>214</v>
      </c>
      <c r="L3101" s="4">
        <v>16</v>
      </c>
      <c r="M3101" s="4">
        <v>3</v>
      </c>
      <c r="N3101" s="4" t="s">
        <v>3</v>
      </c>
      <c r="O3101" s="4">
        <v>2</v>
      </c>
      <c r="P3101" s="4"/>
      <c r="Q3101" s="4"/>
      <c r="R3101" s="4"/>
      <c r="S3101" s="4"/>
      <c r="T3101" s="4"/>
      <c r="U3101" s="4"/>
      <c r="V3101" s="4"/>
      <c r="W3101" s="4"/>
    </row>
    <row r="3102" spans="1:23" x14ac:dyDescent="0.2">
      <c r="A3102" s="4">
        <v>50</v>
      </c>
      <c r="B3102" s="4">
        <v>0</v>
      </c>
      <c r="C3102" s="4">
        <v>0</v>
      </c>
      <c r="D3102" s="4">
        <v>1</v>
      </c>
      <c r="E3102" s="4">
        <v>215</v>
      </c>
      <c r="F3102" s="4">
        <f>ROUND(Source!AT3084,O3102)</f>
        <v>0</v>
      </c>
      <c r="G3102" s="4" t="s">
        <v>106</v>
      </c>
      <c r="H3102" s="4" t="s">
        <v>107</v>
      </c>
      <c r="I3102" s="4"/>
      <c r="J3102" s="4"/>
      <c r="K3102" s="4">
        <v>215</v>
      </c>
      <c r="L3102" s="4">
        <v>17</v>
      </c>
      <c r="M3102" s="4">
        <v>3</v>
      </c>
      <c r="N3102" s="4" t="s">
        <v>3</v>
      </c>
      <c r="O3102" s="4">
        <v>2</v>
      </c>
      <c r="P3102" s="4"/>
      <c r="Q3102" s="4"/>
      <c r="R3102" s="4"/>
      <c r="S3102" s="4"/>
      <c r="T3102" s="4"/>
      <c r="U3102" s="4"/>
      <c r="V3102" s="4"/>
      <c r="W3102" s="4"/>
    </row>
    <row r="3103" spans="1:23" x14ac:dyDescent="0.2">
      <c r="A3103" s="4">
        <v>50</v>
      </c>
      <c r="B3103" s="4">
        <v>0</v>
      </c>
      <c r="C3103" s="4">
        <v>0</v>
      </c>
      <c r="D3103" s="4">
        <v>1</v>
      </c>
      <c r="E3103" s="4">
        <v>217</v>
      </c>
      <c r="F3103" s="4">
        <f>ROUND(Source!AU3084,O3103)</f>
        <v>0</v>
      </c>
      <c r="G3103" s="4" t="s">
        <v>108</v>
      </c>
      <c r="H3103" s="4" t="s">
        <v>109</v>
      </c>
      <c r="I3103" s="4"/>
      <c r="J3103" s="4"/>
      <c r="K3103" s="4">
        <v>217</v>
      </c>
      <c r="L3103" s="4">
        <v>18</v>
      </c>
      <c r="M3103" s="4">
        <v>3</v>
      </c>
      <c r="N3103" s="4" t="s">
        <v>3</v>
      </c>
      <c r="O3103" s="4">
        <v>2</v>
      </c>
      <c r="P3103" s="4"/>
      <c r="Q3103" s="4"/>
      <c r="R3103" s="4"/>
      <c r="S3103" s="4"/>
      <c r="T3103" s="4"/>
      <c r="U3103" s="4"/>
      <c r="V3103" s="4"/>
      <c r="W3103" s="4"/>
    </row>
    <row r="3104" spans="1:23" x14ac:dyDescent="0.2">
      <c r="A3104" s="4">
        <v>50</v>
      </c>
      <c r="B3104" s="4">
        <v>0</v>
      </c>
      <c r="C3104" s="4">
        <v>0</v>
      </c>
      <c r="D3104" s="4">
        <v>1</v>
      </c>
      <c r="E3104" s="4">
        <v>230</v>
      </c>
      <c r="F3104" s="4">
        <f>ROUND(Source!BA3084,O3104)</f>
        <v>0</v>
      </c>
      <c r="G3104" s="4" t="s">
        <v>110</v>
      </c>
      <c r="H3104" s="4" t="s">
        <v>111</v>
      </c>
      <c r="I3104" s="4"/>
      <c r="J3104" s="4"/>
      <c r="K3104" s="4">
        <v>230</v>
      </c>
      <c r="L3104" s="4">
        <v>19</v>
      </c>
      <c r="M3104" s="4">
        <v>3</v>
      </c>
      <c r="N3104" s="4" t="s">
        <v>3</v>
      </c>
      <c r="O3104" s="4">
        <v>2</v>
      </c>
      <c r="P3104" s="4"/>
      <c r="Q3104" s="4"/>
      <c r="R3104" s="4"/>
      <c r="S3104" s="4"/>
      <c r="T3104" s="4"/>
      <c r="U3104" s="4"/>
      <c r="V3104" s="4"/>
      <c r="W3104" s="4"/>
    </row>
    <row r="3105" spans="1:206" x14ac:dyDescent="0.2">
      <c r="A3105" s="4">
        <v>50</v>
      </c>
      <c r="B3105" s="4">
        <v>0</v>
      </c>
      <c r="C3105" s="4">
        <v>0</v>
      </c>
      <c r="D3105" s="4">
        <v>1</v>
      </c>
      <c r="E3105" s="4">
        <v>206</v>
      </c>
      <c r="F3105" s="4">
        <f>ROUND(Source!T3084,O3105)</f>
        <v>0</v>
      </c>
      <c r="G3105" s="4" t="s">
        <v>112</v>
      </c>
      <c r="H3105" s="4" t="s">
        <v>113</v>
      </c>
      <c r="I3105" s="4"/>
      <c r="J3105" s="4"/>
      <c r="K3105" s="4">
        <v>206</v>
      </c>
      <c r="L3105" s="4">
        <v>20</v>
      </c>
      <c r="M3105" s="4">
        <v>3</v>
      </c>
      <c r="N3105" s="4" t="s">
        <v>3</v>
      </c>
      <c r="O3105" s="4">
        <v>2</v>
      </c>
      <c r="P3105" s="4"/>
      <c r="Q3105" s="4"/>
      <c r="R3105" s="4"/>
      <c r="S3105" s="4"/>
      <c r="T3105" s="4"/>
      <c r="U3105" s="4"/>
      <c r="V3105" s="4"/>
      <c r="W3105" s="4"/>
    </row>
    <row r="3106" spans="1:206" x14ac:dyDescent="0.2">
      <c r="A3106" s="4">
        <v>50</v>
      </c>
      <c r="B3106" s="4">
        <v>0</v>
      </c>
      <c r="C3106" s="4">
        <v>0</v>
      </c>
      <c r="D3106" s="4">
        <v>1</v>
      </c>
      <c r="E3106" s="4">
        <v>207</v>
      </c>
      <c r="F3106" s="4">
        <f>Source!U3084</f>
        <v>0</v>
      </c>
      <c r="G3106" s="4" t="s">
        <v>114</v>
      </c>
      <c r="H3106" s="4" t="s">
        <v>115</v>
      </c>
      <c r="I3106" s="4"/>
      <c r="J3106" s="4"/>
      <c r="K3106" s="4">
        <v>207</v>
      </c>
      <c r="L3106" s="4">
        <v>21</v>
      </c>
      <c r="M3106" s="4">
        <v>3</v>
      </c>
      <c r="N3106" s="4" t="s">
        <v>3</v>
      </c>
      <c r="O3106" s="4">
        <v>-1</v>
      </c>
      <c r="P3106" s="4"/>
      <c r="Q3106" s="4"/>
      <c r="R3106" s="4"/>
      <c r="S3106" s="4"/>
      <c r="T3106" s="4"/>
      <c r="U3106" s="4"/>
      <c r="V3106" s="4"/>
      <c r="W3106" s="4"/>
    </row>
    <row r="3107" spans="1:206" x14ac:dyDescent="0.2">
      <c r="A3107" s="4">
        <v>50</v>
      </c>
      <c r="B3107" s="4">
        <v>0</v>
      </c>
      <c r="C3107" s="4">
        <v>0</v>
      </c>
      <c r="D3107" s="4">
        <v>1</v>
      </c>
      <c r="E3107" s="4">
        <v>208</v>
      </c>
      <c r="F3107" s="4">
        <f>Source!V3084</f>
        <v>0</v>
      </c>
      <c r="G3107" s="4" t="s">
        <v>116</v>
      </c>
      <c r="H3107" s="4" t="s">
        <v>117</v>
      </c>
      <c r="I3107" s="4"/>
      <c r="J3107" s="4"/>
      <c r="K3107" s="4">
        <v>208</v>
      </c>
      <c r="L3107" s="4">
        <v>22</v>
      </c>
      <c r="M3107" s="4">
        <v>3</v>
      </c>
      <c r="N3107" s="4" t="s">
        <v>3</v>
      </c>
      <c r="O3107" s="4">
        <v>-1</v>
      </c>
      <c r="P3107" s="4"/>
      <c r="Q3107" s="4"/>
      <c r="R3107" s="4"/>
      <c r="S3107" s="4"/>
      <c r="T3107" s="4"/>
      <c r="U3107" s="4"/>
      <c r="V3107" s="4"/>
      <c r="W3107" s="4"/>
    </row>
    <row r="3108" spans="1:206" x14ac:dyDescent="0.2">
      <c r="A3108" s="4">
        <v>50</v>
      </c>
      <c r="B3108" s="4">
        <v>0</v>
      </c>
      <c r="C3108" s="4">
        <v>0</v>
      </c>
      <c r="D3108" s="4">
        <v>1</v>
      </c>
      <c r="E3108" s="4">
        <v>209</v>
      </c>
      <c r="F3108" s="4">
        <f>ROUND(Source!W3084,O3108)</f>
        <v>0</v>
      </c>
      <c r="G3108" s="4" t="s">
        <v>118</v>
      </c>
      <c r="H3108" s="4" t="s">
        <v>119</v>
      </c>
      <c r="I3108" s="4"/>
      <c r="J3108" s="4"/>
      <c r="K3108" s="4">
        <v>209</v>
      </c>
      <c r="L3108" s="4">
        <v>23</v>
      </c>
      <c r="M3108" s="4">
        <v>3</v>
      </c>
      <c r="N3108" s="4" t="s">
        <v>3</v>
      </c>
      <c r="O3108" s="4">
        <v>2</v>
      </c>
      <c r="P3108" s="4"/>
      <c r="Q3108" s="4"/>
      <c r="R3108" s="4"/>
      <c r="S3108" s="4"/>
      <c r="T3108" s="4"/>
      <c r="U3108" s="4"/>
      <c r="V3108" s="4"/>
      <c r="W3108" s="4"/>
    </row>
    <row r="3109" spans="1:206" x14ac:dyDescent="0.2">
      <c r="A3109" s="4">
        <v>50</v>
      </c>
      <c r="B3109" s="4">
        <v>0</v>
      </c>
      <c r="C3109" s="4">
        <v>0</v>
      </c>
      <c r="D3109" s="4">
        <v>1</v>
      </c>
      <c r="E3109" s="4">
        <v>233</v>
      </c>
      <c r="F3109" s="4">
        <f>ROUND(Source!BD3084,O3109)</f>
        <v>0</v>
      </c>
      <c r="G3109" s="4" t="s">
        <v>120</v>
      </c>
      <c r="H3109" s="4" t="s">
        <v>121</v>
      </c>
      <c r="I3109" s="4"/>
      <c r="J3109" s="4"/>
      <c r="K3109" s="4">
        <v>233</v>
      </c>
      <c r="L3109" s="4">
        <v>24</v>
      </c>
      <c r="M3109" s="4">
        <v>3</v>
      </c>
      <c r="N3109" s="4" t="s">
        <v>3</v>
      </c>
      <c r="O3109" s="4">
        <v>2</v>
      </c>
      <c r="P3109" s="4"/>
      <c r="Q3109" s="4"/>
      <c r="R3109" s="4"/>
      <c r="S3109" s="4"/>
      <c r="T3109" s="4"/>
      <c r="U3109" s="4"/>
      <c r="V3109" s="4"/>
      <c r="W3109" s="4"/>
    </row>
    <row r="3110" spans="1:206" x14ac:dyDescent="0.2">
      <c r="A3110" s="4">
        <v>50</v>
      </c>
      <c r="B3110" s="4">
        <v>0</v>
      </c>
      <c r="C3110" s="4">
        <v>0</v>
      </c>
      <c r="D3110" s="4">
        <v>1</v>
      </c>
      <c r="E3110" s="4">
        <v>210</v>
      </c>
      <c r="F3110" s="4">
        <f>ROUND(Source!X3084,O3110)</f>
        <v>0</v>
      </c>
      <c r="G3110" s="4" t="s">
        <v>122</v>
      </c>
      <c r="H3110" s="4" t="s">
        <v>123</v>
      </c>
      <c r="I3110" s="4"/>
      <c r="J3110" s="4"/>
      <c r="K3110" s="4">
        <v>210</v>
      </c>
      <c r="L3110" s="4">
        <v>25</v>
      </c>
      <c r="M3110" s="4">
        <v>3</v>
      </c>
      <c r="N3110" s="4" t="s">
        <v>3</v>
      </c>
      <c r="O3110" s="4">
        <v>2</v>
      </c>
      <c r="P3110" s="4"/>
      <c r="Q3110" s="4"/>
      <c r="R3110" s="4"/>
      <c r="S3110" s="4"/>
      <c r="T3110" s="4"/>
      <c r="U3110" s="4"/>
      <c r="V3110" s="4"/>
      <c r="W3110" s="4"/>
    </row>
    <row r="3111" spans="1:206" x14ac:dyDescent="0.2">
      <c r="A3111" s="4">
        <v>50</v>
      </c>
      <c r="B3111" s="4">
        <v>0</v>
      </c>
      <c r="C3111" s="4">
        <v>0</v>
      </c>
      <c r="D3111" s="4">
        <v>1</v>
      </c>
      <c r="E3111" s="4">
        <v>211</v>
      </c>
      <c r="F3111" s="4">
        <f>ROUND(Source!Y3084,O3111)</f>
        <v>0</v>
      </c>
      <c r="G3111" s="4" t="s">
        <v>124</v>
      </c>
      <c r="H3111" s="4" t="s">
        <v>125</v>
      </c>
      <c r="I3111" s="4"/>
      <c r="J3111" s="4"/>
      <c r="K3111" s="4">
        <v>211</v>
      </c>
      <c r="L3111" s="4">
        <v>26</v>
      </c>
      <c r="M3111" s="4">
        <v>3</v>
      </c>
      <c r="N3111" s="4" t="s">
        <v>3</v>
      </c>
      <c r="O3111" s="4">
        <v>2</v>
      </c>
      <c r="P3111" s="4"/>
      <c r="Q3111" s="4"/>
      <c r="R3111" s="4"/>
      <c r="S3111" s="4"/>
      <c r="T3111" s="4"/>
      <c r="U3111" s="4"/>
      <c r="V3111" s="4"/>
      <c r="W3111" s="4"/>
    </row>
    <row r="3112" spans="1:206" x14ac:dyDescent="0.2">
      <c r="A3112" s="4">
        <v>50</v>
      </c>
      <c r="B3112" s="4">
        <v>0</v>
      </c>
      <c r="C3112" s="4">
        <v>0</v>
      </c>
      <c r="D3112" s="4">
        <v>1</v>
      </c>
      <c r="E3112" s="4">
        <v>224</v>
      </c>
      <c r="F3112" s="4">
        <f>ROUND(Source!AR3084,O3112)</f>
        <v>0</v>
      </c>
      <c r="G3112" s="4" t="s">
        <v>126</v>
      </c>
      <c r="H3112" s="4" t="s">
        <v>127</v>
      </c>
      <c r="I3112" s="4"/>
      <c r="J3112" s="4"/>
      <c r="K3112" s="4">
        <v>224</v>
      </c>
      <c r="L3112" s="4">
        <v>27</v>
      </c>
      <c r="M3112" s="4">
        <v>3</v>
      </c>
      <c r="N3112" s="4" t="s">
        <v>3</v>
      </c>
      <c r="O3112" s="4">
        <v>2</v>
      </c>
      <c r="P3112" s="4"/>
      <c r="Q3112" s="4"/>
      <c r="R3112" s="4"/>
      <c r="S3112" s="4"/>
      <c r="T3112" s="4"/>
      <c r="U3112" s="4"/>
      <c r="V3112" s="4"/>
      <c r="W3112" s="4"/>
    </row>
    <row r="3114" spans="1:206" x14ac:dyDescent="0.2">
      <c r="A3114" s="1">
        <v>3</v>
      </c>
      <c r="B3114" s="1">
        <v>1</v>
      </c>
      <c r="C3114" s="1"/>
      <c r="D3114" s="1">
        <f>ROW(A3285)</f>
        <v>3285</v>
      </c>
      <c r="E3114" s="1"/>
      <c r="F3114" s="1" t="s">
        <v>135</v>
      </c>
      <c r="G3114" s="1" t="s">
        <v>505</v>
      </c>
      <c r="H3114" s="1" t="s">
        <v>3</v>
      </c>
      <c r="I3114" s="1">
        <v>0</v>
      </c>
      <c r="J3114" s="1" t="s">
        <v>3</v>
      </c>
      <c r="K3114" s="1">
        <v>0</v>
      </c>
      <c r="L3114" s="1" t="s">
        <v>3</v>
      </c>
      <c r="M3114" s="1"/>
      <c r="N3114" s="1"/>
      <c r="O3114" s="1"/>
      <c r="P3114" s="1"/>
      <c r="Q3114" s="1"/>
      <c r="R3114" s="1"/>
      <c r="S3114" s="1"/>
      <c r="T3114" s="1"/>
      <c r="U3114" s="1" t="s">
        <v>3</v>
      </c>
      <c r="V3114" s="1">
        <v>0</v>
      </c>
      <c r="W3114" s="1"/>
      <c r="X3114" s="1"/>
      <c r="Y3114" s="1"/>
      <c r="Z3114" s="1"/>
      <c r="AA3114" s="1"/>
      <c r="AB3114" s="1" t="s">
        <v>3</v>
      </c>
      <c r="AC3114" s="1" t="s">
        <v>3</v>
      </c>
      <c r="AD3114" s="1" t="s">
        <v>3</v>
      </c>
      <c r="AE3114" s="1" t="s">
        <v>3</v>
      </c>
      <c r="AF3114" s="1" t="s">
        <v>3</v>
      </c>
      <c r="AG3114" s="1" t="s">
        <v>3</v>
      </c>
      <c r="AH3114" s="1"/>
      <c r="AI3114" s="1"/>
      <c r="AJ3114" s="1"/>
      <c r="AK3114" s="1"/>
      <c r="AL3114" s="1"/>
      <c r="AM3114" s="1"/>
      <c r="AN3114" s="1"/>
      <c r="AO3114" s="1"/>
      <c r="AP3114" s="1" t="s">
        <v>3</v>
      </c>
      <c r="AQ3114" s="1" t="s">
        <v>3</v>
      </c>
      <c r="AR3114" s="1" t="s">
        <v>3</v>
      </c>
      <c r="AS3114" s="1"/>
      <c r="AT3114" s="1"/>
      <c r="AU3114" s="1"/>
      <c r="AV3114" s="1"/>
      <c r="AW3114" s="1"/>
      <c r="AX3114" s="1"/>
      <c r="AY3114" s="1"/>
      <c r="AZ3114" s="1" t="s">
        <v>3</v>
      </c>
      <c r="BA3114" s="1"/>
      <c r="BB3114" s="1" t="s">
        <v>3</v>
      </c>
      <c r="BC3114" s="1" t="s">
        <v>3</v>
      </c>
      <c r="BD3114" s="1" t="s">
        <v>3</v>
      </c>
      <c r="BE3114" s="1" t="s">
        <v>3</v>
      </c>
      <c r="BF3114" s="1" t="s">
        <v>3</v>
      </c>
      <c r="BG3114" s="1" t="s">
        <v>3</v>
      </c>
      <c r="BH3114" s="1" t="s">
        <v>3</v>
      </c>
      <c r="BI3114" s="1" t="s">
        <v>3</v>
      </c>
      <c r="BJ3114" s="1" t="s">
        <v>3</v>
      </c>
      <c r="BK3114" s="1" t="s">
        <v>3</v>
      </c>
      <c r="BL3114" s="1" t="s">
        <v>3</v>
      </c>
      <c r="BM3114" s="1" t="s">
        <v>3</v>
      </c>
      <c r="BN3114" s="1" t="s">
        <v>3</v>
      </c>
      <c r="BO3114" s="1" t="s">
        <v>3</v>
      </c>
      <c r="BP3114" s="1" t="s">
        <v>3</v>
      </c>
      <c r="BQ3114" s="1"/>
      <c r="BR3114" s="1"/>
      <c r="BS3114" s="1"/>
      <c r="BT3114" s="1"/>
      <c r="BU3114" s="1"/>
      <c r="BV3114" s="1"/>
      <c r="BW3114" s="1"/>
      <c r="BX3114" s="1">
        <v>0</v>
      </c>
      <c r="BY3114" s="1"/>
      <c r="BZ3114" s="1"/>
      <c r="CA3114" s="1"/>
      <c r="CB3114" s="1"/>
      <c r="CC3114" s="1"/>
      <c r="CD3114" s="1"/>
      <c r="CE3114" s="1"/>
      <c r="CF3114" s="1">
        <v>0</v>
      </c>
      <c r="CG3114" s="1">
        <v>0</v>
      </c>
      <c r="CH3114" s="1"/>
      <c r="CI3114" s="1" t="s">
        <v>3</v>
      </c>
      <c r="CJ3114" s="1" t="s">
        <v>3</v>
      </c>
      <c r="CK3114" t="s">
        <v>3</v>
      </c>
      <c r="CL3114" t="s">
        <v>3</v>
      </c>
      <c r="CM3114" t="s">
        <v>3</v>
      </c>
      <c r="CN3114" t="s">
        <v>3</v>
      </c>
      <c r="CO3114" t="s">
        <v>3</v>
      </c>
      <c r="CP3114" t="s">
        <v>3</v>
      </c>
    </row>
    <row r="3116" spans="1:206" x14ac:dyDescent="0.2">
      <c r="A3116" s="2">
        <v>52</v>
      </c>
      <c r="B3116" s="2">
        <f t="shared" ref="B3116:G3116" si="2431">B3285</f>
        <v>1</v>
      </c>
      <c r="C3116" s="2">
        <f t="shared" si="2431"/>
        <v>3</v>
      </c>
      <c r="D3116" s="2">
        <f t="shared" si="2431"/>
        <v>3114</v>
      </c>
      <c r="E3116" s="2">
        <f t="shared" si="2431"/>
        <v>0</v>
      </c>
      <c r="F3116" s="2" t="str">
        <f t="shared" si="2431"/>
        <v>12</v>
      </c>
      <c r="G3116" s="2" t="str">
        <f t="shared" si="2431"/>
        <v>Комсомольский пр-т (дублер)  съезд с ул. Хамовнический вал д. 18 и м/у домами 49 и 45 (установка ИДН)</v>
      </c>
      <c r="H3116" s="2"/>
      <c r="I3116" s="2"/>
      <c r="J3116" s="2"/>
      <c r="K3116" s="2"/>
      <c r="L3116" s="2"/>
      <c r="M3116" s="2"/>
      <c r="N3116" s="2"/>
      <c r="O3116" s="2">
        <f t="shared" ref="O3116:AT3116" si="2432">O3285</f>
        <v>0</v>
      </c>
      <c r="P3116" s="2">
        <f t="shared" si="2432"/>
        <v>0</v>
      </c>
      <c r="Q3116" s="2">
        <f t="shared" si="2432"/>
        <v>0</v>
      </c>
      <c r="R3116" s="2">
        <f t="shared" si="2432"/>
        <v>0</v>
      </c>
      <c r="S3116" s="2">
        <f t="shared" si="2432"/>
        <v>0</v>
      </c>
      <c r="T3116" s="2">
        <f t="shared" si="2432"/>
        <v>0</v>
      </c>
      <c r="U3116" s="2">
        <f t="shared" si="2432"/>
        <v>0</v>
      </c>
      <c r="V3116" s="2">
        <f t="shared" si="2432"/>
        <v>0</v>
      </c>
      <c r="W3116" s="2">
        <f t="shared" si="2432"/>
        <v>0</v>
      </c>
      <c r="X3116" s="2">
        <f t="shared" si="2432"/>
        <v>0</v>
      </c>
      <c r="Y3116" s="2">
        <f t="shared" si="2432"/>
        <v>0</v>
      </c>
      <c r="Z3116" s="2">
        <f t="shared" si="2432"/>
        <v>0</v>
      </c>
      <c r="AA3116" s="2">
        <f t="shared" si="2432"/>
        <v>0</v>
      </c>
      <c r="AB3116" s="2">
        <f t="shared" si="2432"/>
        <v>0</v>
      </c>
      <c r="AC3116" s="2">
        <f t="shared" si="2432"/>
        <v>0</v>
      </c>
      <c r="AD3116" s="2">
        <f t="shared" si="2432"/>
        <v>0</v>
      </c>
      <c r="AE3116" s="2">
        <f t="shared" si="2432"/>
        <v>0</v>
      </c>
      <c r="AF3116" s="2">
        <f t="shared" si="2432"/>
        <v>0</v>
      </c>
      <c r="AG3116" s="2">
        <f t="shared" si="2432"/>
        <v>0</v>
      </c>
      <c r="AH3116" s="2">
        <f t="shared" si="2432"/>
        <v>0</v>
      </c>
      <c r="AI3116" s="2">
        <f t="shared" si="2432"/>
        <v>0</v>
      </c>
      <c r="AJ3116" s="2">
        <f t="shared" si="2432"/>
        <v>0</v>
      </c>
      <c r="AK3116" s="2">
        <f t="shared" si="2432"/>
        <v>0</v>
      </c>
      <c r="AL3116" s="2">
        <f t="shared" si="2432"/>
        <v>0</v>
      </c>
      <c r="AM3116" s="2">
        <f t="shared" si="2432"/>
        <v>0</v>
      </c>
      <c r="AN3116" s="2">
        <f t="shared" si="2432"/>
        <v>0</v>
      </c>
      <c r="AO3116" s="2">
        <f t="shared" si="2432"/>
        <v>0</v>
      </c>
      <c r="AP3116" s="2">
        <f t="shared" si="2432"/>
        <v>0</v>
      </c>
      <c r="AQ3116" s="2">
        <f t="shared" si="2432"/>
        <v>0</v>
      </c>
      <c r="AR3116" s="2">
        <f t="shared" si="2432"/>
        <v>0</v>
      </c>
      <c r="AS3116" s="2">
        <f t="shared" si="2432"/>
        <v>0</v>
      </c>
      <c r="AT3116" s="2">
        <f t="shared" si="2432"/>
        <v>0</v>
      </c>
      <c r="AU3116" s="2">
        <f t="shared" ref="AU3116:BZ3116" si="2433">AU3285</f>
        <v>0</v>
      </c>
      <c r="AV3116" s="2">
        <f t="shared" si="2433"/>
        <v>0</v>
      </c>
      <c r="AW3116" s="2">
        <f t="shared" si="2433"/>
        <v>0</v>
      </c>
      <c r="AX3116" s="2">
        <f t="shared" si="2433"/>
        <v>0</v>
      </c>
      <c r="AY3116" s="2">
        <f t="shared" si="2433"/>
        <v>0</v>
      </c>
      <c r="AZ3116" s="2">
        <f t="shared" si="2433"/>
        <v>0</v>
      </c>
      <c r="BA3116" s="2">
        <f t="shared" si="2433"/>
        <v>0</v>
      </c>
      <c r="BB3116" s="2">
        <f t="shared" si="2433"/>
        <v>0</v>
      </c>
      <c r="BC3116" s="2">
        <f t="shared" si="2433"/>
        <v>0</v>
      </c>
      <c r="BD3116" s="2">
        <f t="shared" si="2433"/>
        <v>0</v>
      </c>
      <c r="BE3116" s="2">
        <f t="shared" si="2433"/>
        <v>0</v>
      </c>
      <c r="BF3116" s="2">
        <f t="shared" si="2433"/>
        <v>0</v>
      </c>
      <c r="BG3116" s="2">
        <f t="shared" si="2433"/>
        <v>0</v>
      </c>
      <c r="BH3116" s="2">
        <f t="shared" si="2433"/>
        <v>0</v>
      </c>
      <c r="BI3116" s="2">
        <f t="shared" si="2433"/>
        <v>0</v>
      </c>
      <c r="BJ3116" s="2">
        <f t="shared" si="2433"/>
        <v>0</v>
      </c>
      <c r="BK3116" s="2">
        <f t="shared" si="2433"/>
        <v>0</v>
      </c>
      <c r="BL3116" s="2">
        <f t="shared" si="2433"/>
        <v>0</v>
      </c>
      <c r="BM3116" s="2">
        <f t="shared" si="2433"/>
        <v>0</v>
      </c>
      <c r="BN3116" s="2">
        <f t="shared" si="2433"/>
        <v>0</v>
      </c>
      <c r="BO3116" s="2">
        <f t="shared" si="2433"/>
        <v>0</v>
      </c>
      <c r="BP3116" s="2">
        <f t="shared" si="2433"/>
        <v>0</v>
      </c>
      <c r="BQ3116" s="2">
        <f t="shared" si="2433"/>
        <v>0</v>
      </c>
      <c r="BR3116" s="2">
        <f t="shared" si="2433"/>
        <v>0</v>
      </c>
      <c r="BS3116" s="2">
        <f t="shared" si="2433"/>
        <v>0</v>
      </c>
      <c r="BT3116" s="2">
        <f t="shared" si="2433"/>
        <v>0</v>
      </c>
      <c r="BU3116" s="2">
        <f t="shared" si="2433"/>
        <v>0</v>
      </c>
      <c r="BV3116" s="2">
        <f t="shared" si="2433"/>
        <v>0</v>
      </c>
      <c r="BW3116" s="2">
        <f t="shared" si="2433"/>
        <v>0</v>
      </c>
      <c r="BX3116" s="2">
        <f t="shared" si="2433"/>
        <v>0</v>
      </c>
      <c r="BY3116" s="2">
        <f t="shared" si="2433"/>
        <v>0</v>
      </c>
      <c r="BZ3116" s="2">
        <f t="shared" si="2433"/>
        <v>0</v>
      </c>
      <c r="CA3116" s="2">
        <f t="shared" ref="CA3116:DF3116" si="2434">CA3285</f>
        <v>0</v>
      </c>
      <c r="CB3116" s="2">
        <f t="shared" si="2434"/>
        <v>0</v>
      </c>
      <c r="CC3116" s="2">
        <f t="shared" si="2434"/>
        <v>0</v>
      </c>
      <c r="CD3116" s="2">
        <f t="shared" si="2434"/>
        <v>0</v>
      </c>
      <c r="CE3116" s="2">
        <f t="shared" si="2434"/>
        <v>0</v>
      </c>
      <c r="CF3116" s="2">
        <f t="shared" si="2434"/>
        <v>0</v>
      </c>
      <c r="CG3116" s="2">
        <f t="shared" si="2434"/>
        <v>0</v>
      </c>
      <c r="CH3116" s="2">
        <f t="shared" si="2434"/>
        <v>0</v>
      </c>
      <c r="CI3116" s="2">
        <f t="shared" si="2434"/>
        <v>0</v>
      </c>
      <c r="CJ3116" s="2">
        <f t="shared" si="2434"/>
        <v>0</v>
      </c>
      <c r="CK3116" s="2">
        <f t="shared" si="2434"/>
        <v>0</v>
      </c>
      <c r="CL3116" s="2">
        <f t="shared" si="2434"/>
        <v>0</v>
      </c>
      <c r="CM3116" s="2">
        <f t="shared" si="2434"/>
        <v>0</v>
      </c>
      <c r="CN3116" s="2">
        <f t="shared" si="2434"/>
        <v>0</v>
      </c>
      <c r="CO3116" s="2">
        <f t="shared" si="2434"/>
        <v>0</v>
      </c>
      <c r="CP3116" s="2">
        <f t="shared" si="2434"/>
        <v>0</v>
      </c>
      <c r="CQ3116" s="2">
        <f t="shared" si="2434"/>
        <v>0</v>
      </c>
      <c r="CR3116" s="2">
        <f t="shared" si="2434"/>
        <v>0</v>
      </c>
      <c r="CS3116" s="2">
        <f t="shared" si="2434"/>
        <v>0</v>
      </c>
      <c r="CT3116" s="2">
        <f t="shared" si="2434"/>
        <v>0</v>
      </c>
      <c r="CU3116" s="2">
        <f t="shared" si="2434"/>
        <v>0</v>
      </c>
      <c r="CV3116" s="2">
        <f t="shared" si="2434"/>
        <v>0</v>
      </c>
      <c r="CW3116" s="2">
        <f t="shared" si="2434"/>
        <v>0</v>
      </c>
      <c r="CX3116" s="2">
        <f t="shared" si="2434"/>
        <v>0</v>
      </c>
      <c r="CY3116" s="2">
        <f t="shared" si="2434"/>
        <v>0</v>
      </c>
      <c r="CZ3116" s="2">
        <f t="shared" si="2434"/>
        <v>0</v>
      </c>
      <c r="DA3116" s="2">
        <f t="shared" si="2434"/>
        <v>0</v>
      </c>
      <c r="DB3116" s="2">
        <f t="shared" si="2434"/>
        <v>0</v>
      </c>
      <c r="DC3116" s="2">
        <f t="shared" si="2434"/>
        <v>0</v>
      </c>
      <c r="DD3116" s="2">
        <f t="shared" si="2434"/>
        <v>0</v>
      </c>
      <c r="DE3116" s="2">
        <f t="shared" si="2434"/>
        <v>0</v>
      </c>
      <c r="DF3116" s="2">
        <f t="shared" si="2434"/>
        <v>0</v>
      </c>
      <c r="DG3116" s="3">
        <f t="shared" ref="DG3116:EL3116" si="2435">DG3285</f>
        <v>0</v>
      </c>
      <c r="DH3116" s="3">
        <f t="shared" si="2435"/>
        <v>0</v>
      </c>
      <c r="DI3116" s="3">
        <f t="shared" si="2435"/>
        <v>0</v>
      </c>
      <c r="DJ3116" s="3">
        <f t="shared" si="2435"/>
        <v>0</v>
      </c>
      <c r="DK3116" s="3">
        <f t="shared" si="2435"/>
        <v>0</v>
      </c>
      <c r="DL3116" s="3">
        <f t="shared" si="2435"/>
        <v>0</v>
      </c>
      <c r="DM3116" s="3">
        <f t="shared" si="2435"/>
        <v>0</v>
      </c>
      <c r="DN3116" s="3">
        <f t="shared" si="2435"/>
        <v>0</v>
      </c>
      <c r="DO3116" s="3">
        <f t="shared" si="2435"/>
        <v>0</v>
      </c>
      <c r="DP3116" s="3">
        <f t="shared" si="2435"/>
        <v>0</v>
      </c>
      <c r="DQ3116" s="3">
        <f t="shared" si="2435"/>
        <v>0</v>
      </c>
      <c r="DR3116" s="3">
        <f t="shared" si="2435"/>
        <v>0</v>
      </c>
      <c r="DS3116" s="3">
        <f t="shared" si="2435"/>
        <v>0</v>
      </c>
      <c r="DT3116" s="3">
        <f t="shared" si="2435"/>
        <v>0</v>
      </c>
      <c r="DU3116" s="3">
        <f t="shared" si="2435"/>
        <v>0</v>
      </c>
      <c r="DV3116" s="3">
        <f t="shared" si="2435"/>
        <v>0</v>
      </c>
      <c r="DW3116" s="3">
        <f t="shared" si="2435"/>
        <v>0</v>
      </c>
      <c r="DX3116" s="3">
        <f t="shared" si="2435"/>
        <v>0</v>
      </c>
      <c r="DY3116" s="3">
        <f t="shared" si="2435"/>
        <v>0</v>
      </c>
      <c r="DZ3116" s="3">
        <f t="shared" si="2435"/>
        <v>0</v>
      </c>
      <c r="EA3116" s="3">
        <f t="shared" si="2435"/>
        <v>0</v>
      </c>
      <c r="EB3116" s="3">
        <f t="shared" si="2435"/>
        <v>0</v>
      </c>
      <c r="EC3116" s="3">
        <f t="shared" si="2435"/>
        <v>0</v>
      </c>
      <c r="ED3116" s="3">
        <f t="shared" si="2435"/>
        <v>0</v>
      </c>
      <c r="EE3116" s="3">
        <f t="shared" si="2435"/>
        <v>0</v>
      </c>
      <c r="EF3116" s="3">
        <f t="shared" si="2435"/>
        <v>0</v>
      </c>
      <c r="EG3116" s="3">
        <f t="shared" si="2435"/>
        <v>0</v>
      </c>
      <c r="EH3116" s="3">
        <f t="shared" si="2435"/>
        <v>0</v>
      </c>
      <c r="EI3116" s="3">
        <f t="shared" si="2435"/>
        <v>0</v>
      </c>
      <c r="EJ3116" s="3">
        <f t="shared" si="2435"/>
        <v>0</v>
      </c>
      <c r="EK3116" s="3">
        <f t="shared" si="2435"/>
        <v>0</v>
      </c>
      <c r="EL3116" s="3">
        <f t="shared" si="2435"/>
        <v>0</v>
      </c>
      <c r="EM3116" s="3">
        <f t="shared" ref="EM3116:FR3116" si="2436">EM3285</f>
        <v>0</v>
      </c>
      <c r="EN3116" s="3">
        <f t="shared" si="2436"/>
        <v>0</v>
      </c>
      <c r="EO3116" s="3">
        <f t="shared" si="2436"/>
        <v>0</v>
      </c>
      <c r="EP3116" s="3">
        <f t="shared" si="2436"/>
        <v>0</v>
      </c>
      <c r="EQ3116" s="3">
        <f t="shared" si="2436"/>
        <v>0</v>
      </c>
      <c r="ER3116" s="3">
        <f t="shared" si="2436"/>
        <v>0</v>
      </c>
      <c r="ES3116" s="3">
        <f t="shared" si="2436"/>
        <v>0</v>
      </c>
      <c r="ET3116" s="3">
        <f t="shared" si="2436"/>
        <v>0</v>
      </c>
      <c r="EU3116" s="3">
        <f t="shared" si="2436"/>
        <v>0</v>
      </c>
      <c r="EV3116" s="3">
        <f t="shared" si="2436"/>
        <v>0</v>
      </c>
      <c r="EW3116" s="3">
        <f t="shared" si="2436"/>
        <v>0</v>
      </c>
      <c r="EX3116" s="3">
        <f t="shared" si="2436"/>
        <v>0</v>
      </c>
      <c r="EY3116" s="3">
        <f t="shared" si="2436"/>
        <v>0</v>
      </c>
      <c r="EZ3116" s="3">
        <f t="shared" si="2436"/>
        <v>0</v>
      </c>
      <c r="FA3116" s="3">
        <f t="shared" si="2436"/>
        <v>0</v>
      </c>
      <c r="FB3116" s="3">
        <f t="shared" si="2436"/>
        <v>0</v>
      </c>
      <c r="FC3116" s="3">
        <f t="shared" si="2436"/>
        <v>0</v>
      </c>
      <c r="FD3116" s="3">
        <f t="shared" si="2436"/>
        <v>0</v>
      </c>
      <c r="FE3116" s="3">
        <f t="shared" si="2436"/>
        <v>0</v>
      </c>
      <c r="FF3116" s="3">
        <f t="shared" si="2436"/>
        <v>0</v>
      </c>
      <c r="FG3116" s="3">
        <f t="shared" si="2436"/>
        <v>0</v>
      </c>
      <c r="FH3116" s="3">
        <f t="shared" si="2436"/>
        <v>0</v>
      </c>
      <c r="FI3116" s="3">
        <f t="shared" si="2436"/>
        <v>0</v>
      </c>
      <c r="FJ3116" s="3">
        <f t="shared" si="2436"/>
        <v>0</v>
      </c>
      <c r="FK3116" s="3">
        <f t="shared" si="2436"/>
        <v>0</v>
      </c>
      <c r="FL3116" s="3">
        <f t="shared" si="2436"/>
        <v>0</v>
      </c>
      <c r="FM3116" s="3">
        <f t="shared" si="2436"/>
        <v>0</v>
      </c>
      <c r="FN3116" s="3">
        <f t="shared" si="2436"/>
        <v>0</v>
      </c>
      <c r="FO3116" s="3">
        <f t="shared" si="2436"/>
        <v>0</v>
      </c>
      <c r="FP3116" s="3">
        <f t="shared" si="2436"/>
        <v>0</v>
      </c>
      <c r="FQ3116" s="3">
        <f t="shared" si="2436"/>
        <v>0</v>
      </c>
      <c r="FR3116" s="3">
        <f t="shared" si="2436"/>
        <v>0</v>
      </c>
      <c r="FS3116" s="3">
        <f t="shared" ref="FS3116:GX3116" si="2437">FS3285</f>
        <v>0</v>
      </c>
      <c r="FT3116" s="3">
        <f t="shared" si="2437"/>
        <v>0</v>
      </c>
      <c r="FU3116" s="3">
        <f t="shared" si="2437"/>
        <v>0</v>
      </c>
      <c r="FV3116" s="3">
        <f t="shared" si="2437"/>
        <v>0</v>
      </c>
      <c r="FW3116" s="3">
        <f t="shared" si="2437"/>
        <v>0</v>
      </c>
      <c r="FX3116" s="3">
        <f t="shared" si="2437"/>
        <v>0</v>
      </c>
      <c r="FY3116" s="3">
        <f t="shared" si="2437"/>
        <v>0</v>
      </c>
      <c r="FZ3116" s="3">
        <f t="shared" si="2437"/>
        <v>0</v>
      </c>
      <c r="GA3116" s="3">
        <f t="shared" si="2437"/>
        <v>0</v>
      </c>
      <c r="GB3116" s="3">
        <f t="shared" si="2437"/>
        <v>0</v>
      </c>
      <c r="GC3116" s="3">
        <f t="shared" si="2437"/>
        <v>0</v>
      </c>
      <c r="GD3116" s="3">
        <f t="shared" si="2437"/>
        <v>0</v>
      </c>
      <c r="GE3116" s="3">
        <f t="shared" si="2437"/>
        <v>0</v>
      </c>
      <c r="GF3116" s="3">
        <f t="shared" si="2437"/>
        <v>0</v>
      </c>
      <c r="GG3116" s="3">
        <f t="shared" si="2437"/>
        <v>0</v>
      </c>
      <c r="GH3116" s="3">
        <f t="shared" si="2437"/>
        <v>0</v>
      </c>
      <c r="GI3116" s="3">
        <f t="shared" si="2437"/>
        <v>0</v>
      </c>
      <c r="GJ3116" s="3">
        <f t="shared" si="2437"/>
        <v>0</v>
      </c>
      <c r="GK3116" s="3">
        <f t="shared" si="2437"/>
        <v>0</v>
      </c>
      <c r="GL3116" s="3">
        <f t="shared" si="2437"/>
        <v>0</v>
      </c>
      <c r="GM3116" s="3">
        <f t="shared" si="2437"/>
        <v>0</v>
      </c>
      <c r="GN3116" s="3">
        <f t="shared" si="2437"/>
        <v>0</v>
      </c>
      <c r="GO3116" s="3">
        <f t="shared" si="2437"/>
        <v>0</v>
      </c>
      <c r="GP3116" s="3">
        <f t="shared" si="2437"/>
        <v>0</v>
      </c>
      <c r="GQ3116" s="3">
        <f t="shared" si="2437"/>
        <v>0</v>
      </c>
      <c r="GR3116" s="3">
        <f t="shared" si="2437"/>
        <v>0</v>
      </c>
      <c r="GS3116" s="3">
        <f t="shared" si="2437"/>
        <v>0</v>
      </c>
      <c r="GT3116" s="3">
        <f t="shared" si="2437"/>
        <v>0</v>
      </c>
      <c r="GU3116" s="3">
        <f t="shared" si="2437"/>
        <v>0</v>
      </c>
      <c r="GV3116" s="3">
        <f t="shared" si="2437"/>
        <v>0</v>
      </c>
      <c r="GW3116" s="3">
        <f t="shared" si="2437"/>
        <v>0</v>
      </c>
      <c r="GX3116" s="3">
        <f t="shared" si="2437"/>
        <v>0</v>
      </c>
    </row>
    <row r="3118" spans="1:206" x14ac:dyDescent="0.2">
      <c r="A3118" s="1">
        <v>4</v>
      </c>
      <c r="B3118" s="1">
        <v>1</v>
      </c>
      <c r="C3118" s="1"/>
      <c r="D3118" s="1">
        <f>ROW(A3255)</f>
        <v>3255</v>
      </c>
      <c r="E3118" s="1"/>
      <c r="F3118" s="1" t="s">
        <v>13</v>
      </c>
      <c r="G3118" s="1" t="s">
        <v>506</v>
      </c>
      <c r="H3118" s="1" t="s">
        <v>3</v>
      </c>
      <c r="I3118" s="1">
        <v>0</v>
      </c>
      <c r="J3118" s="1"/>
      <c r="K3118" s="1">
        <v>0</v>
      </c>
      <c r="L3118" s="1"/>
      <c r="M3118" s="1"/>
      <c r="N3118" s="1"/>
      <c r="O3118" s="1"/>
      <c r="P3118" s="1"/>
      <c r="Q3118" s="1"/>
      <c r="R3118" s="1"/>
      <c r="S3118" s="1"/>
      <c r="T3118" s="1"/>
      <c r="U3118" s="1" t="s">
        <v>3</v>
      </c>
      <c r="V3118" s="1">
        <v>0</v>
      </c>
      <c r="W3118" s="1"/>
      <c r="X3118" s="1"/>
      <c r="Y3118" s="1"/>
      <c r="Z3118" s="1"/>
      <c r="AA3118" s="1"/>
      <c r="AB3118" s="1" t="s">
        <v>3</v>
      </c>
      <c r="AC3118" s="1" t="s">
        <v>3</v>
      </c>
      <c r="AD3118" s="1" t="s">
        <v>3</v>
      </c>
      <c r="AE3118" s="1" t="s">
        <v>3</v>
      </c>
      <c r="AF3118" s="1" t="s">
        <v>3</v>
      </c>
      <c r="AG3118" s="1" t="s">
        <v>3</v>
      </c>
      <c r="AH3118" s="1"/>
      <c r="AI3118" s="1"/>
      <c r="AJ3118" s="1"/>
      <c r="AK3118" s="1"/>
      <c r="AL3118" s="1"/>
      <c r="AM3118" s="1"/>
      <c r="AN3118" s="1"/>
      <c r="AO3118" s="1"/>
      <c r="AP3118" s="1" t="s">
        <v>3</v>
      </c>
      <c r="AQ3118" s="1" t="s">
        <v>3</v>
      </c>
      <c r="AR3118" s="1" t="s">
        <v>3</v>
      </c>
      <c r="AS3118" s="1"/>
      <c r="AT3118" s="1"/>
      <c r="AU3118" s="1"/>
      <c r="AV3118" s="1"/>
      <c r="AW3118" s="1"/>
      <c r="AX3118" s="1"/>
      <c r="AY3118" s="1"/>
      <c r="AZ3118" s="1" t="s">
        <v>3</v>
      </c>
      <c r="BA3118" s="1"/>
      <c r="BB3118" s="1" t="s">
        <v>3</v>
      </c>
      <c r="BC3118" s="1" t="s">
        <v>3</v>
      </c>
      <c r="BD3118" s="1" t="s">
        <v>3</v>
      </c>
      <c r="BE3118" s="1" t="s">
        <v>3</v>
      </c>
      <c r="BF3118" s="1" t="s">
        <v>3</v>
      </c>
      <c r="BG3118" s="1" t="s">
        <v>3</v>
      </c>
      <c r="BH3118" s="1" t="s">
        <v>3</v>
      </c>
      <c r="BI3118" s="1" t="s">
        <v>3</v>
      </c>
      <c r="BJ3118" s="1" t="s">
        <v>3</v>
      </c>
      <c r="BK3118" s="1" t="s">
        <v>3</v>
      </c>
      <c r="BL3118" s="1" t="s">
        <v>3</v>
      </c>
      <c r="BM3118" s="1" t="s">
        <v>3</v>
      </c>
      <c r="BN3118" s="1" t="s">
        <v>3</v>
      </c>
      <c r="BO3118" s="1" t="s">
        <v>3</v>
      </c>
      <c r="BP3118" s="1" t="s">
        <v>3</v>
      </c>
      <c r="BQ3118" s="1"/>
      <c r="BR3118" s="1"/>
      <c r="BS3118" s="1"/>
      <c r="BT3118" s="1"/>
      <c r="BU3118" s="1"/>
      <c r="BV3118" s="1"/>
      <c r="BW3118" s="1"/>
      <c r="BX3118" s="1">
        <v>0</v>
      </c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>
        <v>0</v>
      </c>
    </row>
    <row r="3120" spans="1:206" x14ac:dyDescent="0.2">
      <c r="A3120" s="2">
        <v>52</v>
      </c>
      <c r="B3120" s="2">
        <f t="shared" ref="B3120:G3120" si="2438">B3255</f>
        <v>1</v>
      </c>
      <c r="C3120" s="2">
        <f t="shared" si="2438"/>
        <v>4</v>
      </c>
      <c r="D3120" s="2">
        <f t="shared" si="2438"/>
        <v>3118</v>
      </c>
      <c r="E3120" s="2">
        <f t="shared" si="2438"/>
        <v>0</v>
      </c>
      <c r="F3120" s="2" t="str">
        <f t="shared" si="2438"/>
        <v>Новый раздел</v>
      </c>
      <c r="G3120" s="2" t="str">
        <f t="shared" si="2438"/>
        <v>Установка</v>
      </c>
      <c r="H3120" s="2"/>
      <c r="I3120" s="2"/>
      <c r="J3120" s="2"/>
      <c r="K3120" s="2"/>
      <c r="L3120" s="2"/>
      <c r="M3120" s="2"/>
      <c r="N3120" s="2"/>
      <c r="O3120" s="2">
        <f t="shared" ref="O3120:AT3120" si="2439">O3255</f>
        <v>0</v>
      </c>
      <c r="P3120" s="2">
        <f t="shared" si="2439"/>
        <v>0</v>
      </c>
      <c r="Q3120" s="2">
        <f t="shared" si="2439"/>
        <v>0</v>
      </c>
      <c r="R3120" s="2">
        <f t="shared" si="2439"/>
        <v>0</v>
      </c>
      <c r="S3120" s="2">
        <f t="shared" si="2439"/>
        <v>0</v>
      </c>
      <c r="T3120" s="2">
        <f t="shared" si="2439"/>
        <v>0</v>
      </c>
      <c r="U3120" s="2">
        <f t="shared" si="2439"/>
        <v>0</v>
      </c>
      <c r="V3120" s="2">
        <f t="shared" si="2439"/>
        <v>0</v>
      </c>
      <c r="W3120" s="2">
        <f t="shared" si="2439"/>
        <v>0</v>
      </c>
      <c r="X3120" s="2">
        <f t="shared" si="2439"/>
        <v>0</v>
      </c>
      <c r="Y3120" s="2">
        <f t="shared" si="2439"/>
        <v>0</v>
      </c>
      <c r="Z3120" s="2">
        <f t="shared" si="2439"/>
        <v>0</v>
      </c>
      <c r="AA3120" s="2">
        <f t="shared" si="2439"/>
        <v>0</v>
      </c>
      <c r="AB3120" s="2">
        <f t="shared" si="2439"/>
        <v>0</v>
      </c>
      <c r="AC3120" s="2">
        <f t="shared" si="2439"/>
        <v>0</v>
      </c>
      <c r="AD3120" s="2">
        <f t="shared" si="2439"/>
        <v>0</v>
      </c>
      <c r="AE3120" s="2">
        <f t="shared" si="2439"/>
        <v>0</v>
      </c>
      <c r="AF3120" s="2">
        <f t="shared" si="2439"/>
        <v>0</v>
      </c>
      <c r="AG3120" s="2">
        <f t="shared" si="2439"/>
        <v>0</v>
      </c>
      <c r="AH3120" s="2">
        <f t="shared" si="2439"/>
        <v>0</v>
      </c>
      <c r="AI3120" s="2">
        <f t="shared" si="2439"/>
        <v>0</v>
      </c>
      <c r="AJ3120" s="2">
        <f t="shared" si="2439"/>
        <v>0</v>
      </c>
      <c r="AK3120" s="2">
        <f t="shared" si="2439"/>
        <v>0</v>
      </c>
      <c r="AL3120" s="2">
        <f t="shared" si="2439"/>
        <v>0</v>
      </c>
      <c r="AM3120" s="2">
        <f t="shared" si="2439"/>
        <v>0</v>
      </c>
      <c r="AN3120" s="2">
        <f t="shared" si="2439"/>
        <v>0</v>
      </c>
      <c r="AO3120" s="2">
        <f t="shared" si="2439"/>
        <v>0</v>
      </c>
      <c r="AP3120" s="2">
        <f t="shared" si="2439"/>
        <v>0</v>
      </c>
      <c r="AQ3120" s="2">
        <f t="shared" si="2439"/>
        <v>0</v>
      </c>
      <c r="AR3120" s="2">
        <f t="shared" si="2439"/>
        <v>0</v>
      </c>
      <c r="AS3120" s="2">
        <f t="shared" si="2439"/>
        <v>0</v>
      </c>
      <c r="AT3120" s="2">
        <f t="shared" si="2439"/>
        <v>0</v>
      </c>
      <c r="AU3120" s="2">
        <f t="shared" ref="AU3120:BZ3120" si="2440">AU3255</f>
        <v>0</v>
      </c>
      <c r="AV3120" s="2">
        <f t="shared" si="2440"/>
        <v>0</v>
      </c>
      <c r="AW3120" s="2">
        <f t="shared" si="2440"/>
        <v>0</v>
      </c>
      <c r="AX3120" s="2">
        <f t="shared" si="2440"/>
        <v>0</v>
      </c>
      <c r="AY3120" s="2">
        <f t="shared" si="2440"/>
        <v>0</v>
      </c>
      <c r="AZ3120" s="2">
        <f t="shared" si="2440"/>
        <v>0</v>
      </c>
      <c r="BA3120" s="2">
        <f t="shared" si="2440"/>
        <v>0</v>
      </c>
      <c r="BB3120" s="2">
        <f t="shared" si="2440"/>
        <v>0</v>
      </c>
      <c r="BC3120" s="2">
        <f t="shared" si="2440"/>
        <v>0</v>
      </c>
      <c r="BD3120" s="2">
        <f t="shared" si="2440"/>
        <v>0</v>
      </c>
      <c r="BE3120" s="2">
        <f t="shared" si="2440"/>
        <v>0</v>
      </c>
      <c r="BF3120" s="2">
        <f t="shared" si="2440"/>
        <v>0</v>
      </c>
      <c r="BG3120" s="2">
        <f t="shared" si="2440"/>
        <v>0</v>
      </c>
      <c r="BH3120" s="2">
        <f t="shared" si="2440"/>
        <v>0</v>
      </c>
      <c r="BI3120" s="2">
        <f t="shared" si="2440"/>
        <v>0</v>
      </c>
      <c r="BJ3120" s="2">
        <f t="shared" si="2440"/>
        <v>0</v>
      </c>
      <c r="BK3120" s="2">
        <f t="shared" si="2440"/>
        <v>0</v>
      </c>
      <c r="BL3120" s="2">
        <f t="shared" si="2440"/>
        <v>0</v>
      </c>
      <c r="BM3120" s="2">
        <f t="shared" si="2440"/>
        <v>0</v>
      </c>
      <c r="BN3120" s="2">
        <f t="shared" si="2440"/>
        <v>0</v>
      </c>
      <c r="BO3120" s="2">
        <f t="shared" si="2440"/>
        <v>0</v>
      </c>
      <c r="BP3120" s="2">
        <f t="shared" si="2440"/>
        <v>0</v>
      </c>
      <c r="BQ3120" s="2">
        <f t="shared" si="2440"/>
        <v>0</v>
      </c>
      <c r="BR3120" s="2">
        <f t="shared" si="2440"/>
        <v>0</v>
      </c>
      <c r="BS3120" s="2">
        <f t="shared" si="2440"/>
        <v>0</v>
      </c>
      <c r="BT3120" s="2">
        <f t="shared" si="2440"/>
        <v>0</v>
      </c>
      <c r="BU3120" s="2">
        <f t="shared" si="2440"/>
        <v>0</v>
      </c>
      <c r="BV3120" s="2">
        <f t="shared" si="2440"/>
        <v>0</v>
      </c>
      <c r="BW3120" s="2">
        <f t="shared" si="2440"/>
        <v>0</v>
      </c>
      <c r="BX3120" s="2">
        <f t="shared" si="2440"/>
        <v>0</v>
      </c>
      <c r="BY3120" s="2">
        <f t="shared" si="2440"/>
        <v>0</v>
      </c>
      <c r="BZ3120" s="2">
        <f t="shared" si="2440"/>
        <v>0</v>
      </c>
      <c r="CA3120" s="2">
        <f t="shared" ref="CA3120:DF3120" si="2441">CA3255</f>
        <v>0</v>
      </c>
      <c r="CB3120" s="2">
        <f t="shared" si="2441"/>
        <v>0</v>
      </c>
      <c r="CC3120" s="2">
        <f t="shared" si="2441"/>
        <v>0</v>
      </c>
      <c r="CD3120" s="2">
        <f t="shared" si="2441"/>
        <v>0</v>
      </c>
      <c r="CE3120" s="2">
        <f t="shared" si="2441"/>
        <v>0</v>
      </c>
      <c r="CF3120" s="2">
        <f t="shared" si="2441"/>
        <v>0</v>
      </c>
      <c r="CG3120" s="2">
        <f t="shared" si="2441"/>
        <v>0</v>
      </c>
      <c r="CH3120" s="2">
        <f t="shared" si="2441"/>
        <v>0</v>
      </c>
      <c r="CI3120" s="2">
        <f t="shared" si="2441"/>
        <v>0</v>
      </c>
      <c r="CJ3120" s="2">
        <f t="shared" si="2441"/>
        <v>0</v>
      </c>
      <c r="CK3120" s="2">
        <f t="shared" si="2441"/>
        <v>0</v>
      </c>
      <c r="CL3120" s="2">
        <f t="shared" si="2441"/>
        <v>0</v>
      </c>
      <c r="CM3120" s="2">
        <f t="shared" si="2441"/>
        <v>0</v>
      </c>
      <c r="CN3120" s="2">
        <f t="shared" si="2441"/>
        <v>0</v>
      </c>
      <c r="CO3120" s="2">
        <f t="shared" si="2441"/>
        <v>0</v>
      </c>
      <c r="CP3120" s="2">
        <f t="shared" si="2441"/>
        <v>0</v>
      </c>
      <c r="CQ3120" s="2">
        <f t="shared" si="2441"/>
        <v>0</v>
      </c>
      <c r="CR3120" s="2">
        <f t="shared" si="2441"/>
        <v>0</v>
      </c>
      <c r="CS3120" s="2">
        <f t="shared" si="2441"/>
        <v>0</v>
      </c>
      <c r="CT3120" s="2">
        <f t="shared" si="2441"/>
        <v>0</v>
      </c>
      <c r="CU3120" s="2">
        <f t="shared" si="2441"/>
        <v>0</v>
      </c>
      <c r="CV3120" s="2">
        <f t="shared" si="2441"/>
        <v>0</v>
      </c>
      <c r="CW3120" s="2">
        <f t="shared" si="2441"/>
        <v>0</v>
      </c>
      <c r="CX3120" s="2">
        <f t="shared" si="2441"/>
        <v>0</v>
      </c>
      <c r="CY3120" s="2">
        <f t="shared" si="2441"/>
        <v>0</v>
      </c>
      <c r="CZ3120" s="2">
        <f t="shared" si="2441"/>
        <v>0</v>
      </c>
      <c r="DA3120" s="2">
        <f t="shared" si="2441"/>
        <v>0</v>
      </c>
      <c r="DB3120" s="2">
        <f t="shared" si="2441"/>
        <v>0</v>
      </c>
      <c r="DC3120" s="2">
        <f t="shared" si="2441"/>
        <v>0</v>
      </c>
      <c r="DD3120" s="2">
        <f t="shared" si="2441"/>
        <v>0</v>
      </c>
      <c r="DE3120" s="2">
        <f t="shared" si="2441"/>
        <v>0</v>
      </c>
      <c r="DF3120" s="2">
        <f t="shared" si="2441"/>
        <v>0</v>
      </c>
      <c r="DG3120" s="3">
        <f t="shared" ref="DG3120:EL3120" si="2442">DG3255</f>
        <v>0</v>
      </c>
      <c r="DH3120" s="3">
        <f t="shared" si="2442"/>
        <v>0</v>
      </c>
      <c r="DI3120" s="3">
        <f t="shared" si="2442"/>
        <v>0</v>
      </c>
      <c r="DJ3120" s="3">
        <f t="shared" si="2442"/>
        <v>0</v>
      </c>
      <c r="DK3120" s="3">
        <f t="shared" si="2442"/>
        <v>0</v>
      </c>
      <c r="DL3120" s="3">
        <f t="shared" si="2442"/>
        <v>0</v>
      </c>
      <c r="DM3120" s="3">
        <f t="shared" si="2442"/>
        <v>0</v>
      </c>
      <c r="DN3120" s="3">
        <f t="shared" si="2442"/>
        <v>0</v>
      </c>
      <c r="DO3120" s="3">
        <f t="shared" si="2442"/>
        <v>0</v>
      </c>
      <c r="DP3120" s="3">
        <f t="shared" si="2442"/>
        <v>0</v>
      </c>
      <c r="DQ3120" s="3">
        <f t="shared" si="2442"/>
        <v>0</v>
      </c>
      <c r="DR3120" s="3">
        <f t="shared" si="2442"/>
        <v>0</v>
      </c>
      <c r="DS3120" s="3">
        <f t="shared" si="2442"/>
        <v>0</v>
      </c>
      <c r="DT3120" s="3">
        <f t="shared" si="2442"/>
        <v>0</v>
      </c>
      <c r="DU3120" s="3">
        <f t="shared" si="2442"/>
        <v>0</v>
      </c>
      <c r="DV3120" s="3">
        <f t="shared" si="2442"/>
        <v>0</v>
      </c>
      <c r="DW3120" s="3">
        <f t="shared" si="2442"/>
        <v>0</v>
      </c>
      <c r="DX3120" s="3">
        <f t="shared" si="2442"/>
        <v>0</v>
      </c>
      <c r="DY3120" s="3">
        <f t="shared" si="2442"/>
        <v>0</v>
      </c>
      <c r="DZ3120" s="3">
        <f t="shared" si="2442"/>
        <v>0</v>
      </c>
      <c r="EA3120" s="3">
        <f t="shared" si="2442"/>
        <v>0</v>
      </c>
      <c r="EB3120" s="3">
        <f t="shared" si="2442"/>
        <v>0</v>
      </c>
      <c r="EC3120" s="3">
        <f t="shared" si="2442"/>
        <v>0</v>
      </c>
      <c r="ED3120" s="3">
        <f t="shared" si="2442"/>
        <v>0</v>
      </c>
      <c r="EE3120" s="3">
        <f t="shared" si="2442"/>
        <v>0</v>
      </c>
      <c r="EF3120" s="3">
        <f t="shared" si="2442"/>
        <v>0</v>
      </c>
      <c r="EG3120" s="3">
        <f t="shared" si="2442"/>
        <v>0</v>
      </c>
      <c r="EH3120" s="3">
        <f t="shared" si="2442"/>
        <v>0</v>
      </c>
      <c r="EI3120" s="3">
        <f t="shared" si="2442"/>
        <v>0</v>
      </c>
      <c r="EJ3120" s="3">
        <f t="shared" si="2442"/>
        <v>0</v>
      </c>
      <c r="EK3120" s="3">
        <f t="shared" si="2442"/>
        <v>0</v>
      </c>
      <c r="EL3120" s="3">
        <f t="shared" si="2442"/>
        <v>0</v>
      </c>
      <c r="EM3120" s="3">
        <f t="shared" ref="EM3120:FR3120" si="2443">EM3255</f>
        <v>0</v>
      </c>
      <c r="EN3120" s="3">
        <f t="shared" si="2443"/>
        <v>0</v>
      </c>
      <c r="EO3120" s="3">
        <f t="shared" si="2443"/>
        <v>0</v>
      </c>
      <c r="EP3120" s="3">
        <f t="shared" si="2443"/>
        <v>0</v>
      </c>
      <c r="EQ3120" s="3">
        <f t="shared" si="2443"/>
        <v>0</v>
      </c>
      <c r="ER3120" s="3">
        <f t="shared" si="2443"/>
        <v>0</v>
      </c>
      <c r="ES3120" s="3">
        <f t="shared" si="2443"/>
        <v>0</v>
      </c>
      <c r="ET3120" s="3">
        <f t="shared" si="2443"/>
        <v>0</v>
      </c>
      <c r="EU3120" s="3">
        <f t="shared" si="2443"/>
        <v>0</v>
      </c>
      <c r="EV3120" s="3">
        <f t="shared" si="2443"/>
        <v>0</v>
      </c>
      <c r="EW3120" s="3">
        <f t="shared" si="2443"/>
        <v>0</v>
      </c>
      <c r="EX3120" s="3">
        <f t="shared" si="2443"/>
        <v>0</v>
      </c>
      <c r="EY3120" s="3">
        <f t="shared" si="2443"/>
        <v>0</v>
      </c>
      <c r="EZ3120" s="3">
        <f t="shared" si="2443"/>
        <v>0</v>
      </c>
      <c r="FA3120" s="3">
        <f t="shared" si="2443"/>
        <v>0</v>
      </c>
      <c r="FB3120" s="3">
        <f t="shared" si="2443"/>
        <v>0</v>
      </c>
      <c r="FC3120" s="3">
        <f t="shared" si="2443"/>
        <v>0</v>
      </c>
      <c r="FD3120" s="3">
        <f t="shared" si="2443"/>
        <v>0</v>
      </c>
      <c r="FE3120" s="3">
        <f t="shared" si="2443"/>
        <v>0</v>
      </c>
      <c r="FF3120" s="3">
        <f t="shared" si="2443"/>
        <v>0</v>
      </c>
      <c r="FG3120" s="3">
        <f t="shared" si="2443"/>
        <v>0</v>
      </c>
      <c r="FH3120" s="3">
        <f t="shared" si="2443"/>
        <v>0</v>
      </c>
      <c r="FI3120" s="3">
        <f t="shared" si="2443"/>
        <v>0</v>
      </c>
      <c r="FJ3120" s="3">
        <f t="shared" si="2443"/>
        <v>0</v>
      </c>
      <c r="FK3120" s="3">
        <f t="shared" si="2443"/>
        <v>0</v>
      </c>
      <c r="FL3120" s="3">
        <f t="shared" si="2443"/>
        <v>0</v>
      </c>
      <c r="FM3120" s="3">
        <f t="shared" si="2443"/>
        <v>0</v>
      </c>
      <c r="FN3120" s="3">
        <f t="shared" si="2443"/>
        <v>0</v>
      </c>
      <c r="FO3120" s="3">
        <f t="shared" si="2443"/>
        <v>0</v>
      </c>
      <c r="FP3120" s="3">
        <f t="shared" si="2443"/>
        <v>0</v>
      </c>
      <c r="FQ3120" s="3">
        <f t="shared" si="2443"/>
        <v>0</v>
      </c>
      <c r="FR3120" s="3">
        <f t="shared" si="2443"/>
        <v>0</v>
      </c>
      <c r="FS3120" s="3">
        <f t="shared" ref="FS3120:GX3120" si="2444">FS3255</f>
        <v>0</v>
      </c>
      <c r="FT3120" s="3">
        <f t="shared" si="2444"/>
        <v>0</v>
      </c>
      <c r="FU3120" s="3">
        <f t="shared" si="2444"/>
        <v>0</v>
      </c>
      <c r="FV3120" s="3">
        <f t="shared" si="2444"/>
        <v>0</v>
      </c>
      <c r="FW3120" s="3">
        <f t="shared" si="2444"/>
        <v>0</v>
      </c>
      <c r="FX3120" s="3">
        <f t="shared" si="2444"/>
        <v>0</v>
      </c>
      <c r="FY3120" s="3">
        <f t="shared" si="2444"/>
        <v>0</v>
      </c>
      <c r="FZ3120" s="3">
        <f t="shared" si="2444"/>
        <v>0</v>
      </c>
      <c r="GA3120" s="3">
        <f t="shared" si="2444"/>
        <v>0</v>
      </c>
      <c r="GB3120" s="3">
        <f t="shared" si="2444"/>
        <v>0</v>
      </c>
      <c r="GC3120" s="3">
        <f t="shared" si="2444"/>
        <v>0</v>
      </c>
      <c r="GD3120" s="3">
        <f t="shared" si="2444"/>
        <v>0</v>
      </c>
      <c r="GE3120" s="3">
        <f t="shared" si="2444"/>
        <v>0</v>
      </c>
      <c r="GF3120" s="3">
        <f t="shared" si="2444"/>
        <v>0</v>
      </c>
      <c r="GG3120" s="3">
        <f t="shared" si="2444"/>
        <v>0</v>
      </c>
      <c r="GH3120" s="3">
        <f t="shared" si="2444"/>
        <v>0</v>
      </c>
      <c r="GI3120" s="3">
        <f t="shared" si="2444"/>
        <v>0</v>
      </c>
      <c r="GJ3120" s="3">
        <f t="shared" si="2444"/>
        <v>0</v>
      </c>
      <c r="GK3120" s="3">
        <f t="shared" si="2444"/>
        <v>0</v>
      </c>
      <c r="GL3120" s="3">
        <f t="shared" si="2444"/>
        <v>0</v>
      </c>
      <c r="GM3120" s="3">
        <f t="shared" si="2444"/>
        <v>0</v>
      </c>
      <c r="GN3120" s="3">
        <f t="shared" si="2444"/>
        <v>0</v>
      </c>
      <c r="GO3120" s="3">
        <f t="shared" si="2444"/>
        <v>0</v>
      </c>
      <c r="GP3120" s="3">
        <f t="shared" si="2444"/>
        <v>0</v>
      </c>
      <c r="GQ3120" s="3">
        <f t="shared" si="2444"/>
        <v>0</v>
      </c>
      <c r="GR3120" s="3">
        <f t="shared" si="2444"/>
        <v>0</v>
      </c>
      <c r="GS3120" s="3">
        <f t="shared" si="2444"/>
        <v>0</v>
      </c>
      <c r="GT3120" s="3">
        <f t="shared" si="2444"/>
        <v>0</v>
      </c>
      <c r="GU3120" s="3">
        <f t="shared" si="2444"/>
        <v>0</v>
      </c>
      <c r="GV3120" s="3">
        <f t="shared" si="2444"/>
        <v>0</v>
      </c>
      <c r="GW3120" s="3">
        <f t="shared" si="2444"/>
        <v>0</v>
      </c>
      <c r="GX3120" s="3">
        <f t="shared" si="2444"/>
        <v>0</v>
      </c>
    </row>
    <row r="3122" spans="1:245" x14ac:dyDescent="0.2">
      <c r="A3122" s="1">
        <v>5</v>
      </c>
      <c r="B3122" s="1">
        <v>1</v>
      </c>
      <c r="C3122" s="1"/>
      <c r="D3122" s="1">
        <f>ROW(A3143)</f>
        <v>3143</v>
      </c>
      <c r="E3122" s="1"/>
      <c r="F3122" s="1" t="s">
        <v>15</v>
      </c>
      <c r="G3122" s="1" t="s">
        <v>285</v>
      </c>
      <c r="H3122" s="1" t="s">
        <v>3</v>
      </c>
      <c r="I3122" s="1">
        <v>0</v>
      </c>
      <c r="J3122" s="1"/>
      <c r="K3122" s="1">
        <v>-1</v>
      </c>
      <c r="L3122" s="1"/>
      <c r="M3122" s="1"/>
      <c r="N3122" s="1"/>
      <c r="O3122" s="1"/>
      <c r="P3122" s="1"/>
      <c r="Q3122" s="1"/>
      <c r="R3122" s="1"/>
      <c r="S3122" s="1"/>
      <c r="T3122" s="1"/>
      <c r="U3122" s="1" t="s">
        <v>3</v>
      </c>
      <c r="V3122" s="1">
        <v>0</v>
      </c>
      <c r="W3122" s="1"/>
      <c r="X3122" s="1"/>
      <c r="Y3122" s="1"/>
      <c r="Z3122" s="1"/>
      <c r="AA3122" s="1"/>
      <c r="AB3122" s="1" t="s">
        <v>3</v>
      </c>
      <c r="AC3122" s="1" t="s">
        <v>3</v>
      </c>
      <c r="AD3122" s="1" t="s">
        <v>3</v>
      </c>
      <c r="AE3122" s="1" t="s">
        <v>3</v>
      </c>
      <c r="AF3122" s="1" t="s">
        <v>3</v>
      </c>
      <c r="AG3122" s="1" t="s">
        <v>3</v>
      </c>
      <c r="AH3122" s="1"/>
      <c r="AI3122" s="1"/>
      <c r="AJ3122" s="1"/>
      <c r="AK3122" s="1"/>
      <c r="AL3122" s="1"/>
      <c r="AM3122" s="1"/>
      <c r="AN3122" s="1"/>
      <c r="AO3122" s="1"/>
      <c r="AP3122" s="1" t="s">
        <v>3</v>
      </c>
      <c r="AQ3122" s="1" t="s">
        <v>3</v>
      </c>
      <c r="AR3122" s="1" t="s">
        <v>3</v>
      </c>
      <c r="AS3122" s="1"/>
      <c r="AT3122" s="1"/>
      <c r="AU3122" s="1"/>
      <c r="AV3122" s="1"/>
      <c r="AW3122" s="1"/>
      <c r="AX3122" s="1"/>
      <c r="AY3122" s="1"/>
      <c r="AZ3122" s="1" t="s">
        <v>3</v>
      </c>
      <c r="BA3122" s="1"/>
      <c r="BB3122" s="1" t="s">
        <v>3</v>
      </c>
      <c r="BC3122" s="1" t="s">
        <v>3</v>
      </c>
      <c r="BD3122" s="1" t="s">
        <v>3</v>
      </c>
      <c r="BE3122" s="1" t="s">
        <v>3</v>
      </c>
      <c r="BF3122" s="1" t="s">
        <v>3</v>
      </c>
      <c r="BG3122" s="1" t="s">
        <v>3</v>
      </c>
      <c r="BH3122" s="1" t="s">
        <v>3</v>
      </c>
      <c r="BI3122" s="1" t="s">
        <v>3</v>
      </c>
      <c r="BJ3122" s="1" t="s">
        <v>3</v>
      </c>
      <c r="BK3122" s="1" t="s">
        <v>3</v>
      </c>
      <c r="BL3122" s="1" t="s">
        <v>3</v>
      </c>
      <c r="BM3122" s="1" t="s">
        <v>3</v>
      </c>
      <c r="BN3122" s="1" t="s">
        <v>3</v>
      </c>
      <c r="BO3122" s="1" t="s">
        <v>3</v>
      </c>
      <c r="BP3122" s="1" t="s">
        <v>3</v>
      </c>
      <c r="BQ3122" s="1"/>
      <c r="BR3122" s="1"/>
      <c r="BS3122" s="1"/>
      <c r="BT3122" s="1"/>
      <c r="BU3122" s="1"/>
      <c r="BV3122" s="1"/>
      <c r="BW3122" s="1"/>
      <c r="BX3122" s="1">
        <v>0</v>
      </c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>
        <v>0</v>
      </c>
    </row>
    <row r="3124" spans="1:245" x14ac:dyDescent="0.2">
      <c r="A3124" s="2">
        <v>52</v>
      </c>
      <c r="B3124" s="2">
        <f t="shared" ref="B3124:G3124" si="2445">B3143</f>
        <v>1</v>
      </c>
      <c r="C3124" s="2">
        <f t="shared" si="2445"/>
        <v>5</v>
      </c>
      <c r="D3124" s="2">
        <f t="shared" si="2445"/>
        <v>3122</v>
      </c>
      <c r="E3124" s="2">
        <f t="shared" si="2445"/>
        <v>0</v>
      </c>
      <c r="F3124" s="2" t="str">
        <f t="shared" si="2445"/>
        <v>Новый подраздел</v>
      </c>
      <c r="G3124" s="2" t="str">
        <f t="shared" si="2445"/>
        <v>Дорожные знаки</v>
      </c>
      <c r="H3124" s="2"/>
      <c r="I3124" s="2"/>
      <c r="J3124" s="2"/>
      <c r="K3124" s="2"/>
      <c r="L3124" s="2"/>
      <c r="M3124" s="2"/>
      <c r="N3124" s="2"/>
      <c r="O3124" s="2">
        <f t="shared" ref="O3124:AT3124" si="2446">O3143</f>
        <v>0</v>
      </c>
      <c r="P3124" s="2">
        <f t="shared" si="2446"/>
        <v>0</v>
      </c>
      <c r="Q3124" s="2">
        <f t="shared" si="2446"/>
        <v>0</v>
      </c>
      <c r="R3124" s="2">
        <f t="shared" si="2446"/>
        <v>0</v>
      </c>
      <c r="S3124" s="2">
        <f t="shared" si="2446"/>
        <v>0</v>
      </c>
      <c r="T3124" s="2">
        <f t="shared" si="2446"/>
        <v>0</v>
      </c>
      <c r="U3124" s="2">
        <f t="shared" si="2446"/>
        <v>0</v>
      </c>
      <c r="V3124" s="2">
        <f t="shared" si="2446"/>
        <v>0</v>
      </c>
      <c r="W3124" s="2">
        <f t="shared" si="2446"/>
        <v>0</v>
      </c>
      <c r="X3124" s="2">
        <f t="shared" si="2446"/>
        <v>0</v>
      </c>
      <c r="Y3124" s="2">
        <f t="shared" si="2446"/>
        <v>0</v>
      </c>
      <c r="Z3124" s="2">
        <f t="shared" si="2446"/>
        <v>0</v>
      </c>
      <c r="AA3124" s="2">
        <f t="shared" si="2446"/>
        <v>0</v>
      </c>
      <c r="AB3124" s="2">
        <f t="shared" si="2446"/>
        <v>0</v>
      </c>
      <c r="AC3124" s="2">
        <f t="shared" si="2446"/>
        <v>0</v>
      </c>
      <c r="AD3124" s="2">
        <f t="shared" si="2446"/>
        <v>0</v>
      </c>
      <c r="AE3124" s="2">
        <f t="shared" si="2446"/>
        <v>0</v>
      </c>
      <c r="AF3124" s="2">
        <f t="shared" si="2446"/>
        <v>0</v>
      </c>
      <c r="AG3124" s="2">
        <f t="shared" si="2446"/>
        <v>0</v>
      </c>
      <c r="AH3124" s="2">
        <f t="shared" si="2446"/>
        <v>0</v>
      </c>
      <c r="AI3124" s="2">
        <f t="shared" si="2446"/>
        <v>0</v>
      </c>
      <c r="AJ3124" s="2">
        <f t="shared" si="2446"/>
        <v>0</v>
      </c>
      <c r="AK3124" s="2">
        <f t="shared" si="2446"/>
        <v>0</v>
      </c>
      <c r="AL3124" s="2">
        <f t="shared" si="2446"/>
        <v>0</v>
      </c>
      <c r="AM3124" s="2">
        <f t="shared" si="2446"/>
        <v>0</v>
      </c>
      <c r="AN3124" s="2">
        <f t="shared" si="2446"/>
        <v>0</v>
      </c>
      <c r="AO3124" s="2">
        <f t="shared" si="2446"/>
        <v>0</v>
      </c>
      <c r="AP3124" s="2">
        <f t="shared" si="2446"/>
        <v>0</v>
      </c>
      <c r="AQ3124" s="2">
        <f t="shared" si="2446"/>
        <v>0</v>
      </c>
      <c r="AR3124" s="2">
        <f t="shared" si="2446"/>
        <v>0</v>
      </c>
      <c r="AS3124" s="2">
        <f t="shared" si="2446"/>
        <v>0</v>
      </c>
      <c r="AT3124" s="2">
        <f t="shared" si="2446"/>
        <v>0</v>
      </c>
      <c r="AU3124" s="2">
        <f t="shared" ref="AU3124:BZ3124" si="2447">AU3143</f>
        <v>0</v>
      </c>
      <c r="AV3124" s="2">
        <f t="shared" si="2447"/>
        <v>0</v>
      </c>
      <c r="AW3124" s="2">
        <f t="shared" si="2447"/>
        <v>0</v>
      </c>
      <c r="AX3124" s="2">
        <f t="shared" si="2447"/>
        <v>0</v>
      </c>
      <c r="AY3124" s="2">
        <f t="shared" si="2447"/>
        <v>0</v>
      </c>
      <c r="AZ3124" s="2">
        <f t="shared" si="2447"/>
        <v>0</v>
      </c>
      <c r="BA3124" s="2">
        <f t="shared" si="2447"/>
        <v>0</v>
      </c>
      <c r="BB3124" s="2">
        <f t="shared" si="2447"/>
        <v>0</v>
      </c>
      <c r="BC3124" s="2">
        <f t="shared" si="2447"/>
        <v>0</v>
      </c>
      <c r="BD3124" s="2">
        <f t="shared" si="2447"/>
        <v>0</v>
      </c>
      <c r="BE3124" s="2">
        <f t="shared" si="2447"/>
        <v>0</v>
      </c>
      <c r="BF3124" s="2">
        <f t="shared" si="2447"/>
        <v>0</v>
      </c>
      <c r="BG3124" s="2">
        <f t="shared" si="2447"/>
        <v>0</v>
      </c>
      <c r="BH3124" s="2">
        <f t="shared" si="2447"/>
        <v>0</v>
      </c>
      <c r="BI3124" s="2">
        <f t="shared" si="2447"/>
        <v>0</v>
      </c>
      <c r="BJ3124" s="2">
        <f t="shared" si="2447"/>
        <v>0</v>
      </c>
      <c r="BK3124" s="2">
        <f t="shared" si="2447"/>
        <v>0</v>
      </c>
      <c r="BL3124" s="2">
        <f t="shared" si="2447"/>
        <v>0</v>
      </c>
      <c r="BM3124" s="2">
        <f t="shared" si="2447"/>
        <v>0</v>
      </c>
      <c r="BN3124" s="2">
        <f t="shared" si="2447"/>
        <v>0</v>
      </c>
      <c r="BO3124" s="2">
        <f t="shared" si="2447"/>
        <v>0</v>
      </c>
      <c r="BP3124" s="2">
        <f t="shared" si="2447"/>
        <v>0</v>
      </c>
      <c r="BQ3124" s="2">
        <f t="shared" si="2447"/>
        <v>0</v>
      </c>
      <c r="BR3124" s="2">
        <f t="shared" si="2447"/>
        <v>0</v>
      </c>
      <c r="BS3124" s="2">
        <f t="shared" si="2447"/>
        <v>0</v>
      </c>
      <c r="BT3124" s="2">
        <f t="shared" si="2447"/>
        <v>0</v>
      </c>
      <c r="BU3124" s="2">
        <f t="shared" si="2447"/>
        <v>0</v>
      </c>
      <c r="BV3124" s="2">
        <f t="shared" si="2447"/>
        <v>0</v>
      </c>
      <c r="BW3124" s="2">
        <f t="shared" si="2447"/>
        <v>0</v>
      </c>
      <c r="BX3124" s="2">
        <f t="shared" si="2447"/>
        <v>0</v>
      </c>
      <c r="BY3124" s="2">
        <f t="shared" si="2447"/>
        <v>0</v>
      </c>
      <c r="BZ3124" s="2">
        <f t="shared" si="2447"/>
        <v>0</v>
      </c>
      <c r="CA3124" s="2">
        <f t="shared" ref="CA3124:DF3124" si="2448">CA3143</f>
        <v>0</v>
      </c>
      <c r="CB3124" s="2">
        <f t="shared" si="2448"/>
        <v>0</v>
      </c>
      <c r="CC3124" s="2">
        <f t="shared" si="2448"/>
        <v>0</v>
      </c>
      <c r="CD3124" s="2">
        <f t="shared" si="2448"/>
        <v>0</v>
      </c>
      <c r="CE3124" s="2">
        <f t="shared" si="2448"/>
        <v>0</v>
      </c>
      <c r="CF3124" s="2">
        <f t="shared" si="2448"/>
        <v>0</v>
      </c>
      <c r="CG3124" s="2">
        <f t="shared" si="2448"/>
        <v>0</v>
      </c>
      <c r="CH3124" s="2">
        <f t="shared" si="2448"/>
        <v>0</v>
      </c>
      <c r="CI3124" s="2">
        <f t="shared" si="2448"/>
        <v>0</v>
      </c>
      <c r="CJ3124" s="2">
        <f t="shared" si="2448"/>
        <v>0</v>
      </c>
      <c r="CK3124" s="2">
        <f t="shared" si="2448"/>
        <v>0</v>
      </c>
      <c r="CL3124" s="2">
        <f t="shared" si="2448"/>
        <v>0</v>
      </c>
      <c r="CM3124" s="2">
        <f t="shared" si="2448"/>
        <v>0</v>
      </c>
      <c r="CN3124" s="2">
        <f t="shared" si="2448"/>
        <v>0</v>
      </c>
      <c r="CO3124" s="2">
        <f t="shared" si="2448"/>
        <v>0</v>
      </c>
      <c r="CP3124" s="2">
        <f t="shared" si="2448"/>
        <v>0</v>
      </c>
      <c r="CQ3124" s="2">
        <f t="shared" si="2448"/>
        <v>0</v>
      </c>
      <c r="CR3124" s="2">
        <f t="shared" si="2448"/>
        <v>0</v>
      </c>
      <c r="CS3124" s="2">
        <f t="shared" si="2448"/>
        <v>0</v>
      </c>
      <c r="CT3124" s="2">
        <f t="shared" si="2448"/>
        <v>0</v>
      </c>
      <c r="CU3124" s="2">
        <f t="shared" si="2448"/>
        <v>0</v>
      </c>
      <c r="CV3124" s="2">
        <f t="shared" si="2448"/>
        <v>0</v>
      </c>
      <c r="CW3124" s="2">
        <f t="shared" si="2448"/>
        <v>0</v>
      </c>
      <c r="CX3124" s="2">
        <f t="shared" si="2448"/>
        <v>0</v>
      </c>
      <c r="CY3124" s="2">
        <f t="shared" si="2448"/>
        <v>0</v>
      </c>
      <c r="CZ3124" s="2">
        <f t="shared" si="2448"/>
        <v>0</v>
      </c>
      <c r="DA3124" s="2">
        <f t="shared" si="2448"/>
        <v>0</v>
      </c>
      <c r="DB3124" s="2">
        <f t="shared" si="2448"/>
        <v>0</v>
      </c>
      <c r="DC3124" s="2">
        <f t="shared" si="2448"/>
        <v>0</v>
      </c>
      <c r="DD3124" s="2">
        <f t="shared" si="2448"/>
        <v>0</v>
      </c>
      <c r="DE3124" s="2">
        <f t="shared" si="2448"/>
        <v>0</v>
      </c>
      <c r="DF3124" s="2">
        <f t="shared" si="2448"/>
        <v>0</v>
      </c>
      <c r="DG3124" s="3">
        <f t="shared" ref="DG3124:EL3124" si="2449">DG3143</f>
        <v>0</v>
      </c>
      <c r="DH3124" s="3">
        <f t="shared" si="2449"/>
        <v>0</v>
      </c>
      <c r="DI3124" s="3">
        <f t="shared" si="2449"/>
        <v>0</v>
      </c>
      <c r="DJ3124" s="3">
        <f t="shared" si="2449"/>
        <v>0</v>
      </c>
      <c r="DK3124" s="3">
        <f t="shared" si="2449"/>
        <v>0</v>
      </c>
      <c r="DL3124" s="3">
        <f t="shared" si="2449"/>
        <v>0</v>
      </c>
      <c r="DM3124" s="3">
        <f t="shared" si="2449"/>
        <v>0</v>
      </c>
      <c r="DN3124" s="3">
        <f t="shared" si="2449"/>
        <v>0</v>
      </c>
      <c r="DO3124" s="3">
        <f t="shared" si="2449"/>
        <v>0</v>
      </c>
      <c r="DP3124" s="3">
        <f t="shared" si="2449"/>
        <v>0</v>
      </c>
      <c r="DQ3124" s="3">
        <f t="shared" si="2449"/>
        <v>0</v>
      </c>
      <c r="DR3124" s="3">
        <f t="shared" si="2449"/>
        <v>0</v>
      </c>
      <c r="DS3124" s="3">
        <f t="shared" si="2449"/>
        <v>0</v>
      </c>
      <c r="DT3124" s="3">
        <f t="shared" si="2449"/>
        <v>0</v>
      </c>
      <c r="DU3124" s="3">
        <f t="shared" si="2449"/>
        <v>0</v>
      </c>
      <c r="DV3124" s="3">
        <f t="shared" si="2449"/>
        <v>0</v>
      </c>
      <c r="DW3124" s="3">
        <f t="shared" si="2449"/>
        <v>0</v>
      </c>
      <c r="DX3124" s="3">
        <f t="shared" si="2449"/>
        <v>0</v>
      </c>
      <c r="DY3124" s="3">
        <f t="shared" si="2449"/>
        <v>0</v>
      </c>
      <c r="DZ3124" s="3">
        <f t="shared" si="2449"/>
        <v>0</v>
      </c>
      <c r="EA3124" s="3">
        <f t="shared" si="2449"/>
        <v>0</v>
      </c>
      <c r="EB3124" s="3">
        <f t="shared" si="2449"/>
        <v>0</v>
      </c>
      <c r="EC3124" s="3">
        <f t="shared" si="2449"/>
        <v>0</v>
      </c>
      <c r="ED3124" s="3">
        <f t="shared" si="2449"/>
        <v>0</v>
      </c>
      <c r="EE3124" s="3">
        <f t="shared" si="2449"/>
        <v>0</v>
      </c>
      <c r="EF3124" s="3">
        <f t="shared" si="2449"/>
        <v>0</v>
      </c>
      <c r="EG3124" s="3">
        <f t="shared" si="2449"/>
        <v>0</v>
      </c>
      <c r="EH3124" s="3">
        <f t="shared" si="2449"/>
        <v>0</v>
      </c>
      <c r="EI3124" s="3">
        <f t="shared" si="2449"/>
        <v>0</v>
      </c>
      <c r="EJ3124" s="3">
        <f t="shared" si="2449"/>
        <v>0</v>
      </c>
      <c r="EK3124" s="3">
        <f t="shared" si="2449"/>
        <v>0</v>
      </c>
      <c r="EL3124" s="3">
        <f t="shared" si="2449"/>
        <v>0</v>
      </c>
      <c r="EM3124" s="3">
        <f t="shared" ref="EM3124:FR3124" si="2450">EM3143</f>
        <v>0</v>
      </c>
      <c r="EN3124" s="3">
        <f t="shared" si="2450"/>
        <v>0</v>
      </c>
      <c r="EO3124" s="3">
        <f t="shared" si="2450"/>
        <v>0</v>
      </c>
      <c r="EP3124" s="3">
        <f t="shared" si="2450"/>
        <v>0</v>
      </c>
      <c r="EQ3124" s="3">
        <f t="shared" si="2450"/>
        <v>0</v>
      </c>
      <c r="ER3124" s="3">
        <f t="shared" si="2450"/>
        <v>0</v>
      </c>
      <c r="ES3124" s="3">
        <f t="shared" si="2450"/>
        <v>0</v>
      </c>
      <c r="ET3124" s="3">
        <f t="shared" si="2450"/>
        <v>0</v>
      </c>
      <c r="EU3124" s="3">
        <f t="shared" si="2450"/>
        <v>0</v>
      </c>
      <c r="EV3124" s="3">
        <f t="shared" si="2450"/>
        <v>0</v>
      </c>
      <c r="EW3124" s="3">
        <f t="shared" si="2450"/>
        <v>0</v>
      </c>
      <c r="EX3124" s="3">
        <f t="shared" si="2450"/>
        <v>0</v>
      </c>
      <c r="EY3124" s="3">
        <f t="shared" si="2450"/>
        <v>0</v>
      </c>
      <c r="EZ3124" s="3">
        <f t="shared" si="2450"/>
        <v>0</v>
      </c>
      <c r="FA3124" s="3">
        <f t="shared" si="2450"/>
        <v>0</v>
      </c>
      <c r="FB3124" s="3">
        <f t="shared" si="2450"/>
        <v>0</v>
      </c>
      <c r="FC3124" s="3">
        <f t="shared" si="2450"/>
        <v>0</v>
      </c>
      <c r="FD3124" s="3">
        <f t="shared" si="2450"/>
        <v>0</v>
      </c>
      <c r="FE3124" s="3">
        <f t="shared" si="2450"/>
        <v>0</v>
      </c>
      <c r="FF3124" s="3">
        <f t="shared" si="2450"/>
        <v>0</v>
      </c>
      <c r="FG3124" s="3">
        <f t="shared" si="2450"/>
        <v>0</v>
      </c>
      <c r="FH3124" s="3">
        <f t="shared" si="2450"/>
        <v>0</v>
      </c>
      <c r="FI3124" s="3">
        <f t="shared" si="2450"/>
        <v>0</v>
      </c>
      <c r="FJ3124" s="3">
        <f t="shared" si="2450"/>
        <v>0</v>
      </c>
      <c r="FK3124" s="3">
        <f t="shared" si="2450"/>
        <v>0</v>
      </c>
      <c r="FL3124" s="3">
        <f t="shared" si="2450"/>
        <v>0</v>
      </c>
      <c r="FM3124" s="3">
        <f t="shared" si="2450"/>
        <v>0</v>
      </c>
      <c r="FN3124" s="3">
        <f t="shared" si="2450"/>
        <v>0</v>
      </c>
      <c r="FO3124" s="3">
        <f t="shared" si="2450"/>
        <v>0</v>
      </c>
      <c r="FP3124" s="3">
        <f t="shared" si="2450"/>
        <v>0</v>
      </c>
      <c r="FQ3124" s="3">
        <f t="shared" si="2450"/>
        <v>0</v>
      </c>
      <c r="FR3124" s="3">
        <f t="shared" si="2450"/>
        <v>0</v>
      </c>
      <c r="FS3124" s="3">
        <f t="shared" ref="FS3124:GX3124" si="2451">FS3143</f>
        <v>0</v>
      </c>
      <c r="FT3124" s="3">
        <f t="shared" si="2451"/>
        <v>0</v>
      </c>
      <c r="FU3124" s="3">
        <f t="shared" si="2451"/>
        <v>0</v>
      </c>
      <c r="FV3124" s="3">
        <f t="shared" si="2451"/>
        <v>0</v>
      </c>
      <c r="FW3124" s="3">
        <f t="shared" si="2451"/>
        <v>0</v>
      </c>
      <c r="FX3124" s="3">
        <f t="shared" si="2451"/>
        <v>0</v>
      </c>
      <c r="FY3124" s="3">
        <f t="shared" si="2451"/>
        <v>0</v>
      </c>
      <c r="FZ3124" s="3">
        <f t="shared" si="2451"/>
        <v>0</v>
      </c>
      <c r="GA3124" s="3">
        <f t="shared" si="2451"/>
        <v>0</v>
      </c>
      <c r="GB3124" s="3">
        <f t="shared" si="2451"/>
        <v>0</v>
      </c>
      <c r="GC3124" s="3">
        <f t="shared" si="2451"/>
        <v>0</v>
      </c>
      <c r="GD3124" s="3">
        <f t="shared" si="2451"/>
        <v>0</v>
      </c>
      <c r="GE3124" s="3">
        <f t="shared" si="2451"/>
        <v>0</v>
      </c>
      <c r="GF3124" s="3">
        <f t="shared" si="2451"/>
        <v>0</v>
      </c>
      <c r="GG3124" s="3">
        <f t="shared" si="2451"/>
        <v>0</v>
      </c>
      <c r="GH3124" s="3">
        <f t="shared" si="2451"/>
        <v>0</v>
      </c>
      <c r="GI3124" s="3">
        <f t="shared" si="2451"/>
        <v>0</v>
      </c>
      <c r="GJ3124" s="3">
        <f t="shared" si="2451"/>
        <v>0</v>
      </c>
      <c r="GK3124" s="3">
        <f t="shared" si="2451"/>
        <v>0</v>
      </c>
      <c r="GL3124" s="3">
        <f t="shared" si="2451"/>
        <v>0</v>
      </c>
      <c r="GM3124" s="3">
        <f t="shared" si="2451"/>
        <v>0</v>
      </c>
      <c r="GN3124" s="3">
        <f t="shared" si="2451"/>
        <v>0</v>
      </c>
      <c r="GO3124" s="3">
        <f t="shared" si="2451"/>
        <v>0</v>
      </c>
      <c r="GP3124" s="3">
        <f t="shared" si="2451"/>
        <v>0</v>
      </c>
      <c r="GQ3124" s="3">
        <f t="shared" si="2451"/>
        <v>0</v>
      </c>
      <c r="GR3124" s="3">
        <f t="shared" si="2451"/>
        <v>0</v>
      </c>
      <c r="GS3124" s="3">
        <f t="shared" si="2451"/>
        <v>0</v>
      </c>
      <c r="GT3124" s="3">
        <f t="shared" si="2451"/>
        <v>0</v>
      </c>
      <c r="GU3124" s="3">
        <f t="shared" si="2451"/>
        <v>0</v>
      </c>
      <c r="GV3124" s="3">
        <f t="shared" si="2451"/>
        <v>0</v>
      </c>
      <c r="GW3124" s="3">
        <f t="shared" si="2451"/>
        <v>0</v>
      </c>
      <c r="GX3124" s="3">
        <f t="shared" si="2451"/>
        <v>0</v>
      </c>
    </row>
    <row r="3126" spans="1:245" x14ac:dyDescent="0.2">
      <c r="A3126">
        <v>17</v>
      </c>
      <c r="B3126">
        <v>1</v>
      </c>
      <c r="C3126">
        <f>ROW(SmtRes!A1051)</f>
        <v>1051</v>
      </c>
      <c r="D3126">
        <f>ROW(EtalonRes!A1014)</f>
        <v>1014</v>
      </c>
      <c r="E3126" t="s">
        <v>4</v>
      </c>
      <c r="F3126" t="s">
        <v>214</v>
      </c>
      <c r="G3126" t="s">
        <v>215</v>
      </c>
      <c r="H3126" t="s">
        <v>216</v>
      </c>
      <c r="I3126">
        <v>0</v>
      </c>
      <c r="J3126">
        <v>0</v>
      </c>
      <c r="O3126">
        <f t="shared" ref="O3126:O3141" si="2452">ROUND(CP3126,2)</f>
        <v>0</v>
      </c>
      <c r="P3126">
        <f t="shared" ref="P3126:P3141" si="2453">ROUND(CQ3126*I3126,2)</f>
        <v>0</v>
      </c>
      <c r="Q3126">
        <f t="shared" ref="Q3126:Q3141" si="2454">ROUND(CR3126*I3126,2)</f>
        <v>0</v>
      </c>
      <c r="R3126">
        <f t="shared" ref="R3126:R3141" si="2455">ROUND(CS3126*I3126,2)</f>
        <v>0</v>
      </c>
      <c r="S3126">
        <f t="shared" ref="S3126:S3141" si="2456">ROUND(CT3126*I3126,2)</f>
        <v>0</v>
      </c>
      <c r="T3126">
        <f t="shared" ref="T3126:T3141" si="2457">ROUND(CU3126*I3126,2)</f>
        <v>0</v>
      </c>
      <c r="U3126">
        <f t="shared" ref="U3126:U3141" si="2458">CV3126*I3126</f>
        <v>0</v>
      </c>
      <c r="V3126">
        <f t="shared" ref="V3126:V3141" si="2459">CW3126*I3126</f>
        <v>0</v>
      </c>
      <c r="W3126">
        <f t="shared" ref="W3126:W3141" si="2460">ROUND(CX3126*I3126,2)</f>
        <v>0</v>
      </c>
      <c r="X3126">
        <f t="shared" ref="X3126:X3141" si="2461">ROUND(CY3126,2)</f>
        <v>0</v>
      </c>
      <c r="Y3126">
        <f t="shared" ref="Y3126:Y3141" si="2462">ROUND(CZ3126,2)</f>
        <v>0</v>
      </c>
      <c r="AA3126">
        <v>52421674</v>
      </c>
      <c r="AB3126">
        <f t="shared" ref="AB3126:AB3141" si="2463">ROUND((AC3126+AD3126+AF3126),6)</f>
        <v>17395.044000000002</v>
      </c>
      <c r="AC3126">
        <f>ROUND(((ES3126*0)),6)</f>
        <v>0</v>
      </c>
      <c r="AD3126">
        <f>ROUND(((((ET3126*0.2))-((EU3126*0.2)))+AE3126),6)</f>
        <v>3545.4659999999999</v>
      </c>
      <c r="AE3126">
        <f>ROUND(((EU3126*0.2)),6)</f>
        <v>1752.2439999999999</v>
      </c>
      <c r="AF3126">
        <f>ROUND(((EV3126*0.2)),6)</f>
        <v>13849.578</v>
      </c>
      <c r="AG3126">
        <f t="shared" ref="AG3126:AG3141" si="2464">ROUND((AP3126),6)</f>
        <v>0</v>
      </c>
      <c r="AH3126">
        <f>((EW3126*0.2))</f>
        <v>68.50800000000001</v>
      </c>
      <c r="AI3126">
        <f>((EX3126*0.2))</f>
        <v>0</v>
      </c>
      <c r="AJ3126">
        <f t="shared" ref="AJ3126:AJ3141" si="2465">(AS3126)</f>
        <v>0</v>
      </c>
      <c r="AK3126">
        <v>272625.28000000003</v>
      </c>
      <c r="AL3126">
        <v>185650.06</v>
      </c>
      <c r="AM3126">
        <v>17727.330000000002</v>
      </c>
      <c r="AN3126">
        <v>8761.2199999999993</v>
      </c>
      <c r="AO3126">
        <v>69247.89</v>
      </c>
      <c r="AP3126">
        <v>0</v>
      </c>
      <c r="AQ3126">
        <v>342.54</v>
      </c>
      <c r="AR3126">
        <v>0</v>
      </c>
      <c r="AS3126">
        <v>0</v>
      </c>
      <c r="AT3126">
        <v>70</v>
      </c>
      <c r="AU3126">
        <v>10</v>
      </c>
      <c r="AV3126">
        <v>1</v>
      </c>
      <c r="AW3126">
        <v>1</v>
      </c>
      <c r="AZ3126">
        <v>1</v>
      </c>
      <c r="BA3126">
        <v>1</v>
      </c>
      <c r="BB3126">
        <v>1</v>
      </c>
      <c r="BC3126">
        <v>1</v>
      </c>
      <c r="BD3126" t="s">
        <v>3</v>
      </c>
      <c r="BE3126" t="s">
        <v>3</v>
      </c>
      <c r="BF3126" t="s">
        <v>3</v>
      </c>
      <c r="BG3126" t="s">
        <v>3</v>
      </c>
      <c r="BH3126">
        <v>0</v>
      </c>
      <c r="BI3126">
        <v>4</v>
      </c>
      <c r="BJ3126" t="s">
        <v>217</v>
      </c>
      <c r="BM3126">
        <v>0</v>
      </c>
      <c r="BN3126">
        <v>0</v>
      </c>
      <c r="BO3126" t="s">
        <v>3</v>
      </c>
      <c r="BP3126">
        <v>0</v>
      </c>
      <c r="BQ3126">
        <v>1</v>
      </c>
      <c r="BR3126">
        <v>0</v>
      </c>
      <c r="BS3126">
        <v>1</v>
      </c>
      <c r="BT3126">
        <v>1</v>
      </c>
      <c r="BU3126">
        <v>1</v>
      </c>
      <c r="BV3126">
        <v>1</v>
      </c>
      <c r="BW3126">
        <v>1</v>
      </c>
      <c r="BX3126">
        <v>1</v>
      </c>
      <c r="BY3126" t="s">
        <v>3</v>
      </c>
      <c r="BZ3126">
        <v>70</v>
      </c>
      <c r="CA3126">
        <v>10</v>
      </c>
      <c r="CE3126">
        <v>0</v>
      </c>
      <c r="CF3126">
        <v>0</v>
      </c>
      <c r="CG3126">
        <v>0</v>
      </c>
      <c r="CM3126">
        <v>0</v>
      </c>
      <c r="CN3126" t="s">
        <v>764</v>
      </c>
      <c r="CO3126">
        <v>0</v>
      </c>
      <c r="CP3126">
        <f t="shared" ref="CP3126:CP3141" si="2466">(P3126+Q3126+S3126)</f>
        <v>0</v>
      </c>
      <c r="CQ3126">
        <f t="shared" ref="CQ3126:CQ3141" si="2467">(AC3126*BC3126*AW3126)</f>
        <v>0</v>
      </c>
      <c r="CR3126">
        <f>(((((ET3126*0.2))*BB3126-((EU3126*0.2))*BS3126)+AE3126*BS3126)*AV3126)</f>
        <v>3545.4660000000003</v>
      </c>
      <c r="CS3126">
        <f t="shared" ref="CS3126:CS3141" si="2468">(AE3126*BS3126*AV3126)</f>
        <v>1752.2439999999999</v>
      </c>
      <c r="CT3126">
        <f t="shared" ref="CT3126:CT3141" si="2469">(AF3126*BA3126*AV3126)</f>
        <v>13849.578</v>
      </c>
      <c r="CU3126">
        <f t="shared" ref="CU3126:CU3141" si="2470">AG3126</f>
        <v>0</v>
      </c>
      <c r="CV3126">
        <f t="shared" ref="CV3126:CV3141" si="2471">(AH3126*AV3126)</f>
        <v>68.50800000000001</v>
      </c>
      <c r="CW3126">
        <f t="shared" ref="CW3126:CW3141" si="2472">AI3126</f>
        <v>0</v>
      </c>
      <c r="CX3126">
        <f t="shared" ref="CX3126:CX3141" si="2473">AJ3126</f>
        <v>0</v>
      </c>
      <c r="CY3126">
        <f t="shared" ref="CY3126:CY3141" si="2474">((S3126*BZ3126)/100)</f>
        <v>0</v>
      </c>
      <c r="CZ3126">
        <f t="shared" ref="CZ3126:CZ3141" si="2475">((S3126*CA3126)/100)</f>
        <v>0</v>
      </c>
      <c r="DC3126" t="s">
        <v>3</v>
      </c>
      <c r="DD3126" t="s">
        <v>287</v>
      </c>
      <c r="DE3126" t="s">
        <v>288</v>
      </c>
      <c r="DF3126" t="s">
        <v>288</v>
      </c>
      <c r="DG3126" t="s">
        <v>288</v>
      </c>
      <c r="DH3126" t="s">
        <v>3</v>
      </c>
      <c r="DI3126" t="s">
        <v>288</v>
      </c>
      <c r="DJ3126" t="s">
        <v>288</v>
      </c>
      <c r="DK3126" t="s">
        <v>3</v>
      </c>
      <c r="DL3126" t="s">
        <v>3</v>
      </c>
      <c r="DM3126" t="s">
        <v>3</v>
      </c>
      <c r="DN3126">
        <v>0</v>
      </c>
      <c r="DO3126">
        <v>0</v>
      </c>
      <c r="DP3126">
        <v>1</v>
      </c>
      <c r="DQ3126">
        <v>1</v>
      </c>
      <c r="DU3126">
        <v>1010</v>
      </c>
      <c r="DV3126" t="s">
        <v>216</v>
      </c>
      <c r="DW3126" t="s">
        <v>216</v>
      </c>
      <c r="DX3126">
        <v>100</v>
      </c>
      <c r="EE3126">
        <v>51482689</v>
      </c>
      <c r="EF3126">
        <v>1</v>
      </c>
      <c r="EG3126" t="s">
        <v>21</v>
      </c>
      <c r="EH3126">
        <v>0</v>
      </c>
      <c r="EI3126" t="s">
        <v>3</v>
      </c>
      <c r="EJ3126">
        <v>4</v>
      </c>
      <c r="EK3126">
        <v>0</v>
      </c>
      <c r="EL3126" t="s">
        <v>22</v>
      </c>
      <c r="EM3126" t="s">
        <v>23</v>
      </c>
      <c r="EO3126" t="s">
        <v>289</v>
      </c>
      <c r="EQ3126">
        <v>0</v>
      </c>
      <c r="ER3126">
        <v>272625.28000000003</v>
      </c>
      <c r="ES3126">
        <v>185650.06</v>
      </c>
      <c r="ET3126">
        <v>17727.330000000002</v>
      </c>
      <c r="EU3126">
        <v>8761.2199999999993</v>
      </c>
      <c r="EV3126">
        <v>69247.89</v>
      </c>
      <c r="EW3126">
        <v>342.54</v>
      </c>
      <c r="EX3126">
        <v>0</v>
      </c>
      <c r="EY3126">
        <v>0</v>
      </c>
      <c r="FQ3126">
        <v>0</v>
      </c>
      <c r="FR3126">
        <f t="shared" ref="FR3126:FR3141" si="2476">ROUND(IF(AND(BH3126=3,BI3126=3),P3126,0),2)</f>
        <v>0</v>
      </c>
      <c r="FS3126">
        <v>0</v>
      </c>
      <c r="FX3126">
        <v>70</v>
      </c>
      <c r="FY3126">
        <v>10</v>
      </c>
      <c r="GA3126" t="s">
        <v>3</v>
      </c>
      <c r="GD3126">
        <v>0</v>
      </c>
      <c r="GF3126">
        <v>801305787</v>
      </c>
      <c r="GG3126">
        <v>2</v>
      </c>
      <c r="GH3126">
        <v>1</v>
      </c>
      <c r="GI3126">
        <v>-2</v>
      </c>
      <c r="GJ3126">
        <v>0</v>
      </c>
      <c r="GK3126">
        <f>ROUND(R3126*(R12)/100,2)</f>
        <v>0</v>
      </c>
      <c r="GL3126">
        <f t="shared" ref="GL3126:GL3141" si="2477">ROUND(IF(AND(BH3126=3,BI3126=3,FS3126&lt;&gt;0),P3126,0),2)</f>
        <v>0</v>
      </c>
      <c r="GM3126">
        <f t="shared" ref="GM3126:GM3141" si="2478">ROUND(O3126+X3126+Y3126+GK3126,2)+GX3126</f>
        <v>0</v>
      </c>
      <c r="GN3126">
        <f t="shared" ref="GN3126:GN3141" si="2479">IF(OR(BI3126=0,BI3126=1),ROUND(O3126+X3126+Y3126+GK3126,2),0)</f>
        <v>0</v>
      </c>
      <c r="GO3126">
        <f t="shared" ref="GO3126:GO3141" si="2480">IF(BI3126=2,ROUND(O3126+X3126+Y3126+GK3126,2),0)</f>
        <v>0</v>
      </c>
      <c r="GP3126">
        <f t="shared" ref="GP3126:GP3141" si="2481">IF(BI3126=4,ROUND(O3126+X3126+Y3126+GK3126,2)+GX3126,0)</f>
        <v>0</v>
      </c>
      <c r="GR3126">
        <v>0</v>
      </c>
      <c r="GS3126">
        <v>3</v>
      </c>
      <c r="GT3126">
        <v>0</v>
      </c>
      <c r="GU3126" t="s">
        <v>3</v>
      </c>
      <c r="GV3126">
        <f t="shared" ref="GV3126:GV3141" si="2482">ROUND((GT3126),6)</f>
        <v>0</v>
      </c>
      <c r="GW3126">
        <v>1</v>
      </c>
      <c r="GX3126">
        <f t="shared" ref="GX3126:GX3141" si="2483">ROUND(HC3126*I3126,2)</f>
        <v>0</v>
      </c>
      <c r="HA3126">
        <v>0</v>
      </c>
      <c r="HB3126">
        <v>0</v>
      </c>
      <c r="HC3126">
        <f t="shared" ref="HC3126:HC3141" si="2484">GV3126*GW3126</f>
        <v>0</v>
      </c>
      <c r="HE3126" t="s">
        <v>3</v>
      </c>
      <c r="HF3126" t="s">
        <v>3</v>
      </c>
      <c r="IK3126">
        <f t="shared" ref="IK3126:IK3141" si="2485">ROUND(GM3126*1.2,2)</f>
        <v>0</v>
      </c>
    </row>
    <row r="3127" spans="1:245" x14ac:dyDescent="0.2">
      <c r="A3127">
        <v>17</v>
      </c>
      <c r="B3127">
        <v>1</v>
      </c>
      <c r="C3127">
        <f>ROW(SmtRes!A1053)</f>
        <v>1053</v>
      </c>
      <c r="D3127">
        <f>ROW(EtalonRes!A1017)</f>
        <v>1017</v>
      </c>
      <c r="E3127" t="s">
        <v>24</v>
      </c>
      <c r="F3127" t="s">
        <v>230</v>
      </c>
      <c r="G3127" t="s">
        <v>231</v>
      </c>
      <c r="H3127" t="s">
        <v>216</v>
      </c>
      <c r="I3127">
        <v>0</v>
      </c>
      <c r="J3127">
        <v>0</v>
      </c>
      <c r="O3127">
        <f t="shared" si="2452"/>
        <v>0</v>
      </c>
      <c r="P3127">
        <f t="shared" si="2453"/>
        <v>0</v>
      </c>
      <c r="Q3127">
        <f t="shared" si="2454"/>
        <v>0</v>
      </c>
      <c r="R3127">
        <f t="shared" si="2455"/>
        <v>0</v>
      </c>
      <c r="S3127">
        <f t="shared" si="2456"/>
        <v>0</v>
      </c>
      <c r="T3127">
        <f t="shared" si="2457"/>
        <v>0</v>
      </c>
      <c r="U3127">
        <f t="shared" si="2458"/>
        <v>0</v>
      </c>
      <c r="V3127">
        <f t="shared" si="2459"/>
        <v>0</v>
      </c>
      <c r="W3127">
        <f t="shared" si="2460"/>
        <v>0</v>
      </c>
      <c r="X3127">
        <f t="shared" si="2461"/>
        <v>0</v>
      </c>
      <c r="Y3127">
        <f t="shared" si="2462"/>
        <v>0</v>
      </c>
      <c r="AA3127">
        <v>52421674</v>
      </c>
      <c r="AB3127">
        <f t="shared" si="2463"/>
        <v>3698.6619999999998</v>
      </c>
      <c r="AC3127">
        <f>ROUND(((ES3127*0)),6)</f>
        <v>0</v>
      </c>
      <c r="AD3127">
        <f>ROUND(((((ET3127*0.2))-((EU3127*0.2)))+AE3127),6)</f>
        <v>0</v>
      </c>
      <c r="AE3127">
        <f>ROUND(((EU3127*0.2)),6)</f>
        <v>0</v>
      </c>
      <c r="AF3127">
        <f>ROUND(((EV3127*0.2)),6)</f>
        <v>3698.6619999999998</v>
      </c>
      <c r="AG3127">
        <f t="shared" si="2464"/>
        <v>0</v>
      </c>
      <c r="AH3127">
        <f>((EW3127*0.2))</f>
        <v>15.87</v>
      </c>
      <c r="AI3127">
        <f>((EX3127*0.2))</f>
        <v>0</v>
      </c>
      <c r="AJ3127">
        <f t="shared" si="2465"/>
        <v>0</v>
      </c>
      <c r="AK3127">
        <v>31214.31</v>
      </c>
      <c r="AL3127">
        <v>12721</v>
      </c>
      <c r="AM3127">
        <v>0</v>
      </c>
      <c r="AN3127">
        <v>0</v>
      </c>
      <c r="AO3127">
        <v>18493.310000000001</v>
      </c>
      <c r="AP3127">
        <v>0</v>
      </c>
      <c r="AQ3127">
        <v>79.349999999999994</v>
      </c>
      <c r="AR3127">
        <v>0</v>
      </c>
      <c r="AS3127">
        <v>0</v>
      </c>
      <c r="AT3127">
        <v>70</v>
      </c>
      <c r="AU3127">
        <v>10</v>
      </c>
      <c r="AV3127">
        <v>1</v>
      </c>
      <c r="AW3127">
        <v>1</v>
      </c>
      <c r="AZ3127">
        <v>1</v>
      </c>
      <c r="BA3127">
        <v>1</v>
      </c>
      <c r="BB3127">
        <v>1</v>
      </c>
      <c r="BC3127">
        <v>1</v>
      </c>
      <c r="BD3127" t="s">
        <v>3</v>
      </c>
      <c r="BE3127" t="s">
        <v>3</v>
      </c>
      <c r="BF3127" t="s">
        <v>3</v>
      </c>
      <c r="BG3127" t="s">
        <v>3</v>
      </c>
      <c r="BH3127">
        <v>0</v>
      </c>
      <c r="BI3127">
        <v>4</v>
      </c>
      <c r="BJ3127" t="s">
        <v>232</v>
      </c>
      <c r="BM3127">
        <v>0</v>
      </c>
      <c r="BN3127">
        <v>0</v>
      </c>
      <c r="BO3127" t="s">
        <v>3</v>
      </c>
      <c r="BP3127">
        <v>0</v>
      </c>
      <c r="BQ3127">
        <v>1</v>
      </c>
      <c r="BR3127">
        <v>0</v>
      </c>
      <c r="BS3127">
        <v>1</v>
      </c>
      <c r="BT3127">
        <v>1</v>
      </c>
      <c r="BU3127">
        <v>1</v>
      </c>
      <c r="BV3127">
        <v>1</v>
      </c>
      <c r="BW3127">
        <v>1</v>
      </c>
      <c r="BX3127">
        <v>1</v>
      </c>
      <c r="BY3127" t="s">
        <v>3</v>
      </c>
      <c r="BZ3127">
        <v>70</v>
      </c>
      <c r="CA3127">
        <v>10</v>
      </c>
      <c r="CE3127">
        <v>0</v>
      </c>
      <c r="CF3127">
        <v>0</v>
      </c>
      <c r="CG3127">
        <v>0</v>
      </c>
      <c r="CM3127">
        <v>0</v>
      </c>
      <c r="CN3127" t="s">
        <v>764</v>
      </c>
      <c r="CO3127">
        <v>0</v>
      </c>
      <c r="CP3127">
        <f t="shared" si="2466"/>
        <v>0</v>
      </c>
      <c r="CQ3127">
        <f t="shared" si="2467"/>
        <v>0</v>
      </c>
      <c r="CR3127">
        <f>(((((ET3127*0.2))*BB3127-((EU3127*0.2))*BS3127)+AE3127*BS3127)*AV3127)</f>
        <v>0</v>
      </c>
      <c r="CS3127">
        <f t="shared" si="2468"/>
        <v>0</v>
      </c>
      <c r="CT3127">
        <f t="shared" si="2469"/>
        <v>3698.6619999999998</v>
      </c>
      <c r="CU3127">
        <f t="shared" si="2470"/>
        <v>0</v>
      </c>
      <c r="CV3127">
        <f t="shared" si="2471"/>
        <v>15.87</v>
      </c>
      <c r="CW3127">
        <f t="shared" si="2472"/>
        <v>0</v>
      </c>
      <c r="CX3127">
        <f t="shared" si="2473"/>
        <v>0</v>
      </c>
      <c r="CY3127">
        <f t="shared" si="2474"/>
        <v>0</v>
      </c>
      <c r="CZ3127">
        <f t="shared" si="2475"/>
        <v>0</v>
      </c>
      <c r="DC3127" t="s">
        <v>3</v>
      </c>
      <c r="DD3127" t="s">
        <v>287</v>
      </c>
      <c r="DE3127" t="s">
        <v>288</v>
      </c>
      <c r="DF3127" t="s">
        <v>288</v>
      </c>
      <c r="DG3127" t="s">
        <v>288</v>
      </c>
      <c r="DH3127" t="s">
        <v>3</v>
      </c>
      <c r="DI3127" t="s">
        <v>288</v>
      </c>
      <c r="DJ3127" t="s">
        <v>288</v>
      </c>
      <c r="DK3127" t="s">
        <v>3</v>
      </c>
      <c r="DL3127" t="s">
        <v>3</v>
      </c>
      <c r="DM3127" t="s">
        <v>3</v>
      </c>
      <c r="DN3127">
        <v>0</v>
      </c>
      <c r="DO3127">
        <v>0</v>
      </c>
      <c r="DP3127">
        <v>1</v>
      </c>
      <c r="DQ3127">
        <v>1</v>
      </c>
      <c r="DU3127">
        <v>1010</v>
      </c>
      <c r="DV3127" t="s">
        <v>216</v>
      </c>
      <c r="DW3127" t="s">
        <v>216</v>
      </c>
      <c r="DX3127">
        <v>100</v>
      </c>
      <c r="EE3127">
        <v>51482689</v>
      </c>
      <c r="EF3127">
        <v>1</v>
      </c>
      <c r="EG3127" t="s">
        <v>21</v>
      </c>
      <c r="EH3127">
        <v>0</v>
      </c>
      <c r="EI3127" t="s">
        <v>3</v>
      </c>
      <c r="EJ3127">
        <v>4</v>
      </c>
      <c r="EK3127">
        <v>0</v>
      </c>
      <c r="EL3127" t="s">
        <v>22</v>
      </c>
      <c r="EM3127" t="s">
        <v>23</v>
      </c>
      <c r="EO3127" t="s">
        <v>289</v>
      </c>
      <c r="EQ3127">
        <v>0</v>
      </c>
      <c r="ER3127">
        <v>31214.31</v>
      </c>
      <c r="ES3127">
        <v>12721</v>
      </c>
      <c r="ET3127">
        <v>0</v>
      </c>
      <c r="EU3127">
        <v>0</v>
      </c>
      <c r="EV3127">
        <v>18493.310000000001</v>
      </c>
      <c r="EW3127">
        <v>79.349999999999994</v>
      </c>
      <c r="EX3127">
        <v>0</v>
      </c>
      <c r="EY3127">
        <v>0</v>
      </c>
      <c r="FQ3127">
        <v>0</v>
      </c>
      <c r="FR3127">
        <f t="shared" si="2476"/>
        <v>0</v>
      </c>
      <c r="FS3127">
        <v>0</v>
      </c>
      <c r="FX3127">
        <v>70</v>
      </c>
      <c r="FY3127">
        <v>10</v>
      </c>
      <c r="GA3127" t="s">
        <v>3</v>
      </c>
      <c r="GD3127">
        <v>0</v>
      </c>
      <c r="GF3127">
        <v>1905416798</v>
      </c>
      <c r="GG3127">
        <v>2</v>
      </c>
      <c r="GH3127">
        <v>1</v>
      </c>
      <c r="GI3127">
        <v>-2</v>
      </c>
      <c r="GJ3127">
        <v>0</v>
      </c>
      <c r="GK3127">
        <f>ROUND(R3127*(R12)/100,2)</f>
        <v>0</v>
      </c>
      <c r="GL3127">
        <f t="shared" si="2477"/>
        <v>0</v>
      </c>
      <c r="GM3127">
        <f t="shared" si="2478"/>
        <v>0</v>
      </c>
      <c r="GN3127">
        <f t="shared" si="2479"/>
        <v>0</v>
      </c>
      <c r="GO3127">
        <f t="shared" si="2480"/>
        <v>0</v>
      </c>
      <c r="GP3127">
        <f t="shared" si="2481"/>
        <v>0</v>
      </c>
      <c r="GR3127">
        <v>0</v>
      </c>
      <c r="GS3127">
        <v>3</v>
      </c>
      <c r="GT3127">
        <v>0</v>
      </c>
      <c r="GU3127" t="s">
        <v>3</v>
      </c>
      <c r="GV3127">
        <f t="shared" si="2482"/>
        <v>0</v>
      </c>
      <c r="GW3127">
        <v>1</v>
      </c>
      <c r="GX3127">
        <f t="shared" si="2483"/>
        <v>0</v>
      </c>
      <c r="HA3127">
        <v>0</v>
      </c>
      <c r="HB3127">
        <v>0</v>
      </c>
      <c r="HC3127">
        <f t="shared" si="2484"/>
        <v>0</v>
      </c>
      <c r="HE3127" t="s">
        <v>3</v>
      </c>
      <c r="HF3127" t="s">
        <v>3</v>
      </c>
      <c r="IK3127">
        <f t="shared" si="2485"/>
        <v>0</v>
      </c>
    </row>
    <row r="3128" spans="1:245" x14ac:dyDescent="0.2">
      <c r="A3128">
        <v>17</v>
      </c>
      <c r="B3128">
        <v>1</v>
      </c>
      <c r="C3128">
        <f>ROW(SmtRes!A1057)</f>
        <v>1057</v>
      </c>
      <c r="D3128">
        <f>ROW(EtalonRes!A1022)</f>
        <v>1022</v>
      </c>
      <c r="E3128" t="s">
        <v>29</v>
      </c>
      <c r="F3128" t="s">
        <v>214</v>
      </c>
      <c r="G3128" t="s">
        <v>215</v>
      </c>
      <c r="H3128" t="s">
        <v>216</v>
      </c>
      <c r="I3128">
        <v>0</v>
      </c>
      <c r="J3128">
        <v>0</v>
      </c>
      <c r="O3128">
        <f t="shared" si="2452"/>
        <v>0</v>
      </c>
      <c r="P3128">
        <f t="shared" si="2453"/>
        <v>0</v>
      </c>
      <c r="Q3128">
        <f t="shared" si="2454"/>
        <v>0</v>
      </c>
      <c r="R3128">
        <f t="shared" si="2455"/>
        <v>0</v>
      </c>
      <c r="S3128">
        <f t="shared" si="2456"/>
        <v>0</v>
      </c>
      <c r="T3128">
        <f t="shared" si="2457"/>
        <v>0</v>
      </c>
      <c r="U3128">
        <f t="shared" si="2458"/>
        <v>0</v>
      </c>
      <c r="V3128">
        <f t="shared" si="2459"/>
        <v>0</v>
      </c>
      <c r="W3128">
        <f t="shared" si="2460"/>
        <v>0</v>
      </c>
      <c r="X3128">
        <f t="shared" si="2461"/>
        <v>0</v>
      </c>
      <c r="Y3128">
        <f t="shared" si="2462"/>
        <v>0</v>
      </c>
      <c r="AA3128">
        <v>52421674</v>
      </c>
      <c r="AB3128">
        <f t="shared" si="2463"/>
        <v>272625.28000000003</v>
      </c>
      <c r="AC3128">
        <f t="shared" ref="AC3128:AC3141" si="2486">ROUND((ES3128),6)</f>
        <v>185650.06</v>
      </c>
      <c r="AD3128">
        <f t="shared" ref="AD3128:AD3141" si="2487">ROUND((((ET3128)-(EU3128))+AE3128),6)</f>
        <v>17727.330000000002</v>
      </c>
      <c r="AE3128">
        <f t="shared" ref="AE3128:AE3141" si="2488">ROUND((EU3128),6)</f>
        <v>8761.2199999999993</v>
      </c>
      <c r="AF3128">
        <f t="shared" ref="AF3128:AF3141" si="2489">ROUND((EV3128),6)</f>
        <v>69247.89</v>
      </c>
      <c r="AG3128">
        <f t="shared" si="2464"/>
        <v>0</v>
      </c>
      <c r="AH3128">
        <f t="shared" ref="AH3128:AH3141" si="2490">(EW3128)</f>
        <v>342.54</v>
      </c>
      <c r="AI3128">
        <f t="shared" ref="AI3128:AI3141" si="2491">(EX3128)</f>
        <v>0</v>
      </c>
      <c r="AJ3128">
        <f t="shared" si="2465"/>
        <v>0</v>
      </c>
      <c r="AK3128">
        <v>272625.28000000003</v>
      </c>
      <c r="AL3128">
        <v>185650.06</v>
      </c>
      <c r="AM3128">
        <v>17727.330000000002</v>
      </c>
      <c r="AN3128">
        <v>8761.2199999999993</v>
      </c>
      <c r="AO3128">
        <v>69247.89</v>
      </c>
      <c r="AP3128">
        <v>0</v>
      </c>
      <c r="AQ3128">
        <v>342.54</v>
      </c>
      <c r="AR3128">
        <v>0</v>
      </c>
      <c r="AS3128">
        <v>0</v>
      </c>
      <c r="AT3128">
        <v>70</v>
      </c>
      <c r="AU3128">
        <v>10</v>
      </c>
      <c r="AV3128">
        <v>1</v>
      </c>
      <c r="AW3128">
        <v>1</v>
      </c>
      <c r="AZ3128">
        <v>1</v>
      </c>
      <c r="BA3128">
        <v>1</v>
      </c>
      <c r="BB3128">
        <v>1</v>
      </c>
      <c r="BC3128">
        <v>1</v>
      </c>
      <c r="BD3128" t="s">
        <v>3</v>
      </c>
      <c r="BE3128" t="s">
        <v>3</v>
      </c>
      <c r="BF3128" t="s">
        <v>3</v>
      </c>
      <c r="BG3128" t="s">
        <v>3</v>
      </c>
      <c r="BH3128">
        <v>0</v>
      </c>
      <c r="BI3128">
        <v>4</v>
      </c>
      <c r="BJ3128" t="s">
        <v>217</v>
      </c>
      <c r="BM3128">
        <v>0</v>
      </c>
      <c r="BN3128">
        <v>0</v>
      </c>
      <c r="BO3128" t="s">
        <v>3</v>
      </c>
      <c r="BP3128">
        <v>0</v>
      </c>
      <c r="BQ3128">
        <v>1</v>
      </c>
      <c r="BR3128">
        <v>0</v>
      </c>
      <c r="BS3128">
        <v>1</v>
      </c>
      <c r="BT3128">
        <v>1</v>
      </c>
      <c r="BU3128">
        <v>1</v>
      </c>
      <c r="BV3128">
        <v>1</v>
      </c>
      <c r="BW3128">
        <v>1</v>
      </c>
      <c r="BX3128">
        <v>1</v>
      </c>
      <c r="BY3128" t="s">
        <v>3</v>
      </c>
      <c r="BZ3128">
        <v>70</v>
      </c>
      <c r="CA3128">
        <v>10</v>
      </c>
      <c r="CE3128">
        <v>0</v>
      </c>
      <c r="CF3128">
        <v>0</v>
      </c>
      <c r="CG3128">
        <v>0</v>
      </c>
      <c r="CM3128">
        <v>0</v>
      </c>
      <c r="CN3128" t="s">
        <v>3</v>
      </c>
      <c r="CO3128">
        <v>0</v>
      </c>
      <c r="CP3128">
        <f t="shared" si="2466"/>
        <v>0</v>
      </c>
      <c r="CQ3128">
        <f t="shared" si="2467"/>
        <v>185650.06</v>
      </c>
      <c r="CR3128">
        <f t="shared" ref="CR3128:CR3141" si="2492">((((ET3128)*BB3128-(EU3128)*BS3128)+AE3128*BS3128)*AV3128)</f>
        <v>17727.330000000002</v>
      </c>
      <c r="CS3128">
        <f t="shared" si="2468"/>
        <v>8761.2199999999993</v>
      </c>
      <c r="CT3128">
        <f t="shared" si="2469"/>
        <v>69247.89</v>
      </c>
      <c r="CU3128">
        <f t="shared" si="2470"/>
        <v>0</v>
      </c>
      <c r="CV3128">
        <f t="shared" si="2471"/>
        <v>342.54</v>
      </c>
      <c r="CW3128">
        <f t="shared" si="2472"/>
        <v>0</v>
      </c>
      <c r="CX3128">
        <f t="shared" si="2473"/>
        <v>0</v>
      </c>
      <c r="CY3128">
        <f t="shared" si="2474"/>
        <v>0</v>
      </c>
      <c r="CZ3128">
        <f t="shared" si="2475"/>
        <v>0</v>
      </c>
      <c r="DC3128" t="s">
        <v>3</v>
      </c>
      <c r="DD3128" t="s">
        <v>3</v>
      </c>
      <c r="DE3128" t="s">
        <v>3</v>
      </c>
      <c r="DF3128" t="s">
        <v>3</v>
      </c>
      <c r="DG3128" t="s">
        <v>3</v>
      </c>
      <c r="DH3128" t="s">
        <v>3</v>
      </c>
      <c r="DI3128" t="s">
        <v>3</v>
      </c>
      <c r="DJ3128" t="s">
        <v>3</v>
      </c>
      <c r="DK3128" t="s">
        <v>3</v>
      </c>
      <c r="DL3128" t="s">
        <v>3</v>
      </c>
      <c r="DM3128" t="s">
        <v>3</v>
      </c>
      <c r="DN3128">
        <v>0</v>
      </c>
      <c r="DO3128">
        <v>0</v>
      </c>
      <c r="DP3128">
        <v>1</v>
      </c>
      <c r="DQ3128">
        <v>1</v>
      </c>
      <c r="DU3128">
        <v>1010</v>
      </c>
      <c r="DV3128" t="s">
        <v>216</v>
      </c>
      <c r="DW3128" t="s">
        <v>216</v>
      </c>
      <c r="DX3128">
        <v>100</v>
      </c>
      <c r="EE3128">
        <v>51482689</v>
      </c>
      <c r="EF3128">
        <v>1</v>
      </c>
      <c r="EG3128" t="s">
        <v>21</v>
      </c>
      <c r="EH3128">
        <v>0</v>
      </c>
      <c r="EI3128" t="s">
        <v>3</v>
      </c>
      <c r="EJ3128">
        <v>4</v>
      </c>
      <c r="EK3128">
        <v>0</v>
      </c>
      <c r="EL3128" t="s">
        <v>22</v>
      </c>
      <c r="EM3128" t="s">
        <v>23</v>
      </c>
      <c r="EO3128" t="s">
        <v>3</v>
      </c>
      <c r="EQ3128">
        <v>0</v>
      </c>
      <c r="ER3128">
        <v>272625.28000000003</v>
      </c>
      <c r="ES3128">
        <v>185650.06</v>
      </c>
      <c r="ET3128">
        <v>17727.330000000002</v>
      </c>
      <c r="EU3128">
        <v>8761.2199999999993</v>
      </c>
      <c r="EV3128">
        <v>69247.89</v>
      </c>
      <c r="EW3128">
        <v>342.54</v>
      </c>
      <c r="EX3128">
        <v>0</v>
      </c>
      <c r="EY3128">
        <v>0</v>
      </c>
      <c r="FQ3128">
        <v>0</v>
      </c>
      <c r="FR3128">
        <f t="shared" si="2476"/>
        <v>0</v>
      </c>
      <c r="FS3128">
        <v>0</v>
      </c>
      <c r="FX3128">
        <v>70</v>
      </c>
      <c r="FY3128">
        <v>10</v>
      </c>
      <c r="GA3128" t="s">
        <v>3</v>
      </c>
      <c r="GD3128">
        <v>0</v>
      </c>
      <c r="GF3128">
        <v>801305787</v>
      </c>
      <c r="GG3128">
        <v>2</v>
      </c>
      <c r="GH3128">
        <v>1</v>
      </c>
      <c r="GI3128">
        <v>-2</v>
      </c>
      <c r="GJ3128">
        <v>0</v>
      </c>
      <c r="GK3128">
        <f>ROUND(R3128*(R12)/100,2)</f>
        <v>0</v>
      </c>
      <c r="GL3128">
        <f t="shared" si="2477"/>
        <v>0</v>
      </c>
      <c r="GM3128">
        <f t="shared" si="2478"/>
        <v>0</v>
      </c>
      <c r="GN3128">
        <f t="shared" si="2479"/>
        <v>0</v>
      </c>
      <c r="GO3128">
        <f t="shared" si="2480"/>
        <v>0</v>
      </c>
      <c r="GP3128">
        <f t="shared" si="2481"/>
        <v>0</v>
      </c>
      <c r="GR3128">
        <v>0</v>
      </c>
      <c r="GS3128">
        <v>3</v>
      </c>
      <c r="GT3128">
        <v>0</v>
      </c>
      <c r="GU3128" t="s">
        <v>3</v>
      </c>
      <c r="GV3128">
        <f t="shared" si="2482"/>
        <v>0</v>
      </c>
      <c r="GW3128">
        <v>1</v>
      </c>
      <c r="GX3128">
        <f t="shared" si="2483"/>
        <v>0</v>
      </c>
      <c r="HA3128">
        <v>0</v>
      </c>
      <c r="HB3128">
        <v>0</v>
      </c>
      <c r="HC3128">
        <f t="shared" si="2484"/>
        <v>0</v>
      </c>
      <c r="HE3128" t="s">
        <v>3</v>
      </c>
      <c r="HF3128" t="s">
        <v>3</v>
      </c>
      <c r="IK3128">
        <f t="shared" si="2485"/>
        <v>0</v>
      </c>
    </row>
    <row r="3129" spans="1:245" x14ac:dyDescent="0.2">
      <c r="A3129">
        <v>17</v>
      </c>
      <c r="B3129">
        <v>1</v>
      </c>
      <c r="C3129">
        <f>ROW(SmtRes!A1059)</f>
        <v>1059</v>
      </c>
      <c r="D3129">
        <f>ROW(EtalonRes!A1025)</f>
        <v>1025</v>
      </c>
      <c r="E3129" t="s">
        <v>33</v>
      </c>
      <c r="F3129" t="s">
        <v>230</v>
      </c>
      <c r="G3129" t="s">
        <v>231</v>
      </c>
      <c r="H3129" t="s">
        <v>216</v>
      </c>
      <c r="I3129">
        <v>0</v>
      </c>
      <c r="J3129">
        <v>0</v>
      </c>
      <c r="O3129">
        <f t="shared" si="2452"/>
        <v>0</v>
      </c>
      <c r="P3129">
        <f t="shared" si="2453"/>
        <v>0</v>
      </c>
      <c r="Q3129">
        <f t="shared" si="2454"/>
        <v>0</v>
      </c>
      <c r="R3129">
        <f t="shared" si="2455"/>
        <v>0</v>
      </c>
      <c r="S3129">
        <f t="shared" si="2456"/>
        <v>0</v>
      </c>
      <c r="T3129">
        <f t="shared" si="2457"/>
        <v>0</v>
      </c>
      <c r="U3129">
        <f t="shared" si="2458"/>
        <v>0</v>
      </c>
      <c r="V3129">
        <f t="shared" si="2459"/>
        <v>0</v>
      </c>
      <c r="W3129">
        <f t="shared" si="2460"/>
        <v>0</v>
      </c>
      <c r="X3129">
        <f t="shared" si="2461"/>
        <v>0</v>
      </c>
      <c r="Y3129">
        <f t="shared" si="2462"/>
        <v>0</v>
      </c>
      <c r="AA3129">
        <v>52421674</v>
      </c>
      <c r="AB3129">
        <f t="shared" si="2463"/>
        <v>31214.31</v>
      </c>
      <c r="AC3129">
        <f t="shared" si="2486"/>
        <v>12721</v>
      </c>
      <c r="AD3129">
        <f t="shared" si="2487"/>
        <v>0</v>
      </c>
      <c r="AE3129">
        <f t="shared" si="2488"/>
        <v>0</v>
      </c>
      <c r="AF3129">
        <f t="shared" si="2489"/>
        <v>18493.310000000001</v>
      </c>
      <c r="AG3129">
        <f t="shared" si="2464"/>
        <v>0</v>
      </c>
      <c r="AH3129">
        <f t="shared" si="2490"/>
        <v>79.349999999999994</v>
      </c>
      <c r="AI3129">
        <f t="shared" si="2491"/>
        <v>0</v>
      </c>
      <c r="AJ3129">
        <f t="shared" si="2465"/>
        <v>0</v>
      </c>
      <c r="AK3129">
        <v>31214.31</v>
      </c>
      <c r="AL3129">
        <v>12721</v>
      </c>
      <c r="AM3129">
        <v>0</v>
      </c>
      <c r="AN3129">
        <v>0</v>
      </c>
      <c r="AO3129">
        <v>18493.310000000001</v>
      </c>
      <c r="AP3129">
        <v>0</v>
      </c>
      <c r="AQ3129">
        <v>79.349999999999994</v>
      </c>
      <c r="AR3129">
        <v>0</v>
      </c>
      <c r="AS3129">
        <v>0</v>
      </c>
      <c r="AT3129">
        <v>70</v>
      </c>
      <c r="AU3129">
        <v>10</v>
      </c>
      <c r="AV3129">
        <v>1</v>
      </c>
      <c r="AW3129">
        <v>1</v>
      </c>
      <c r="AZ3129">
        <v>1</v>
      </c>
      <c r="BA3129">
        <v>1</v>
      </c>
      <c r="BB3129">
        <v>1</v>
      </c>
      <c r="BC3129">
        <v>1</v>
      </c>
      <c r="BD3129" t="s">
        <v>3</v>
      </c>
      <c r="BE3129" t="s">
        <v>3</v>
      </c>
      <c r="BF3129" t="s">
        <v>3</v>
      </c>
      <c r="BG3129" t="s">
        <v>3</v>
      </c>
      <c r="BH3129">
        <v>0</v>
      </c>
      <c r="BI3129">
        <v>4</v>
      </c>
      <c r="BJ3129" t="s">
        <v>232</v>
      </c>
      <c r="BM3129">
        <v>0</v>
      </c>
      <c r="BN3129">
        <v>0</v>
      </c>
      <c r="BO3129" t="s">
        <v>3</v>
      </c>
      <c r="BP3129">
        <v>0</v>
      </c>
      <c r="BQ3129">
        <v>1</v>
      </c>
      <c r="BR3129">
        <v>0</v>
      </c>
      <c r="BS3129">
        <v>1</v>
      </c>
      <c r="BT3129">
        <v>1</v>
      </c>
      <c r="BU3129">
        <v>1</v>
      </c>
      <c r="BV3129">
        <v>1</v>
      </c>
      <c r="BW3129">
        <v>1</v>
      </c>
      <c r="BX3129">
        <v>1</v>
      </c>
      <c r="BY3129" t="s">
        <v>3</v>
      </c>
      <c r="BZ3129">
        <v>70</v>
      </c>
      <c r="CA3129">
        <v>10</v>
      </c>
      <c r="CE3129">
        <v>0</v>
      </c>
      <c r="CF3129">
        <v>0</v>
      </c>
      <c r="CG3129">
        <v>0</v>
      </c>
      <c r="CM3129">
        <v>0</v>
      </c>
      <c r="CN3129" t="s">
        <v>3</v>
      </c>
      <c r="CO3129">
        <v>0</v>
      </c>
      <c r="CP3129">
        <f t="shared" si="2466"/>
        <v>0</v>
      </c>
      <c r="CQ3129">
        <f t="shared" si="2467"/>
        <v>12721</v>
      </c>
      <c r="CR3129">
        <f t="shared" si="2492"/>
        <v>0</v>
      </c>
      <c r="CS3129">
        <f t="shared" si="2468"/>
        <v>0</v>
      </c>
      <c r="CT3129">
        <f t="shared" si="2469"/>
        <v>18493.310000000001</v>
      </c>
      <c r="CU3129">
        <f t="shared" si="2470"/>
        <v>0</v>
      </c>
      <c r="CV3129">
        <f t="shared" si="2471"/>
        <v>79.349999999999994</v>
      </c>
      <c r="CW3129">
        <f t="shared" si="2472"/>
        <v>0</v>
      </c>
      <c r="CX3129">
        <f t="shared" si="2473"/>
        <v>0</v>
      </c>
      <c r="CY3129">
        <f t="shared" si="2474"/>
        <v>0</v>
      </c>
      <c r="CZ3129">
        <f t="shared" si="2475"/>
        <v>0</v>
      </c>
      <c r="DC3129" t="s">
        <v>3</v>
      </c>
      <c r="DD3129" t="s">
        <v>3</v>
      </c>
      <c r="DE3129" t="s">
        <v>3</v>
      </c>
      <c r="DF3129" t="s">
        <v>3</v>
      </c>
      <c r="DG3129" t="s">
        <v>3</v>
      </c>
      <c r="DH3129" t="s">
        <v>3</v>
      </c>
      <c r="DI3129" t="s">
        <v>3</v>
      </c>
      <c r="DJ3129" t="s">
        <v>3</v>
      </c>
      <c r="DK3129" t="s">
        <v>3</v>
      </c>
      <c r="DL3129" t="s">
        <v>3</v>
      </c>
      <c r="DM3129" t="s">
        <v>3</v>
      </c>
      <c r="DN3129">
        <v>0</v>
      </c>
      <c r="DO3129">
        <v>0</v>
      </c>
      <c r="DP3129">
        <v>1</v>
      </c>
      <c r="DQ3129">
        <v>1</v>
      </c>
      <c r="DU3129">
        <v>1010</v>
      </c>
      <c r="DV3129" t="s">
        <v>216</v>
      </c>
      <c r="DW3129" t="s">
        <v>216</v>
      </c>
      <c r="DX3129">
        <v>100</v>
      </c>
      <c r="EE3129">
        <v>51482689</v>
      </c>
      <c r="EF3129">
        <v>1</v>
      </c>
      <c r="EG3129" t="s">
        <v>21</v>
      </c>
      <c r="EH3129">
        <v>0</v>
      </c>
      <c r="EI3129" t="s">
        <v>3</v>
      </c>
      <c r="EJ3129">
        <v>4</v>
      </c>
      <c r="EK3129">
        <v>0</v>
      </c>
      <c r="EL3129" t="s">
        <v>22</v>
      </c>
      <c r="EM3129" t="s">
        <v>23</v>
      </c>
      <c r="EO3129" t="s">
        <v>3</v>
      </c>
      <c r="EQ3129">
        <v>0</v>
      </c>
      <c r="ER3129">
        <v>31214.31</v>
      </c>
      <c r="ES3129">
        <v>12721</v>
      </c>
      <c r="ET3129">
        <v>0</v>
      </c>
      <c r="EU3129">
        <v>0</v>
      </c>
      <c r="EV3129">
        <v>18493.310000000001</v>
      </c>
      <c r="EW3129">
        <v>79.349999999999994</v>
      </c>
      <c r="EX3129">
        <v>0</v>
      </c>
      <c r="EY3129">
        <v>0</v>
      </c>
      <c r="FQ3129">
        <v>0</v>
      </c>
      <c r="FR3129">
        <f t="shared" si="2476"/>
        <v>0</v>
      </c>
      <c r="FS3129">
        <v>0</v>
      </c>
      <c r="FX3129">
        <v>70</v>
      </c>
      <c r="FY3129">
        <v>10</v>
      </c>
      <c r="GA3129" t="s">
        <v>3</v>
      </c>
      <c r="GD3129">
        <v>0</v>
      </c>
      <c r="GF3129">
        <v>1905416798</v>
      </c>
      <c r="GG3129">
        <v>2</v>
      </c>
      <c r="GH3129">
        <v>1</v>
      </c>
      <c r="GI3129">
        <v>-2</v>
      </c>
      <c r="GJ3129">
        <v>0</v>
      </c>
      <c r="GK3129">
        <f>ROUND(R3129*(R12)/100,2)</f>
        <v>0</v>
      </c>
      <c r="GL3129">
        <f t="shared" si="2477"/>
        <v>0</v>
      </c>
      <c r="GM3129">
        <f t="shared" si="2478"/>
        <v>0</v>
      </c>
      <c r="GN3129">
        <f t="shared" si="2479"/>
        <v>0</v>
      </c>
      <c r="GO3129">
        <f t="shared" si="2480"/>
        <v>0</v>
      </c>
      <c r="GP3129">
        <f t="shared" si="2481"/>
        <v>0</v>
      </c>
      <c r="GR3129">
        <v>0</v>
      </c>
      <c r="GS3129">
        <v>3</v>
      </c>
      <c r="GT3129">
        <v>0</v>
      </c>
      <c r="GU3129" t="s">
        <v>3</v>
      </c>
      <c r="GV3129">
        <f t="shared" si="2482"/>
        <v>0</v>
      </c>
      <c r="GW3129">
        <v>1</v>
      </c>
      <c r="GX3129">
        <f t="shared" si="2483"/>
        <v>0</v>
      </c>
      <c r="HA3129">
        <v>0</v>
      </c>
      <c r="HB3129">
        <v>0</v>
      </c>
      <c r="HC3129">
        <f t="shared" si="2484"/>
        <v>0</v>
      </c>
      <c r="HE3129" t="s">
        <v>3</v>
      </c>
      <c r="HF3129" t="s">
        <v>3</v>
      </c>
      <c r="IK3129">
        <f t="shared" si="2485"/>
        <v>0</v>
      </c>
    </row>
    <row r="3130" spans="1:245" x14ac:dyDescent="0.2">
      <c r="A3130">
        <v>17</v>
      </c>
      <c r="B3130">
        <v>1</v>
      </c>
      <c r="E3130" t="s">
        <v>38</v>
      </c>
      <c r="F3130" t="s">
        <v>224</v>
      </c>
      <c r="G3130" t="s">
        <v>507</v>
      </c>
      <c r="H3130" t="s">
        <v>221</v>
      </c>
      <c r="I3130">
        <v>0</v>
      </c>
      <c r="J3130">
        <v>0</v>
      </c>
      <c r="O3130">
        <f t="shared" si="2452"/>
        <v>0</v>
      </c>
      <c r="P3130">
        <f t="shared" si="2453"/>
        <v>0</v>
      </c>
      <c r="Q3130">
        <f t="shared" si="2454"/>
        <v>0</v>
      </c>
      <c r="R3130">
        <f t="shared" si="2455"/>
        <v>0</v>
      </c>
      <c r="S3130">
        <f t="shared" si="2456"/>
        <v>0</v>
      </c>
      <c r="T3130">
        <f t="shared" si="2457"/>
        <v>0</v>
      </c>
      <c r="U3130">
        <f t="shared" si="2458"/>
        <v>0</v>
      </c>
      <c r="V3130">
        <f t="shared" si="2459"/>
        <v>0</v>
      </c>
      <c r="W3130">
        <f t="shared" si="2460"/>
        <v>0</v>
      </c>
      <c r="X3130">
        <f t="shared" si="2461"/>
        <v>0</v>
      </c>
      <c r="Y3130">
        <f t="shared" si="2462"/>
        <v>0</v>
      </c>
      <c r="AA3130">
        <v>52421674</v>
      </c>
      <c r="AB3130">
        <f t="shared" si="2463"/>
        <v>1502.86</v>
      </c>
      <c r="AC3130">
        <f t="shared" si="2486"/>
        <v>1502.86</v>
      </c>
      <c r="AD3130">
        <f t="shared" si="2487"/>
        <v>0</v>
      </c>
      <c r="AE3130">
        <f t="shared" si="2488"/>
        <v>0</v>
      </c>
      <c r="AF3130">
        <f t="shared" si="2489"/>
        <v>0</v>
      </c>
      <c r="AG3130">
        <f t="shared" si="2464"/>
        <v>0</v>
      </c>
      <c r="AH3130">
        <f t="shared" si="2490"/>
        <v>0</v>
      </c>
      <c r="AI3130">
        <f t="shared" si="2491"/>
        <v>0</v>
      </c>
      <c r="AJ3130">
        <f t="shared" si="2465"/>
        <v>0</v>
      </c>
      <c r="AK3130">
        <v>1502.8600000000001</v>
      </c>
      <c r="AL3130">
        <v>1502.8600000000001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70</v>
      </c>
      <c r="AU3130">
        <v>10</v>
      </c>
      <c r="AV3130">
        <v>1</v>
      </c>
      <c r="AW3130">
        <v>1</v>
      </c>
      <c r="AZ3130">
        <v>1</v>
      </c>
      <c r="BA3130">
        <v>1</v>
      </c>
      <c r="BB3130">
        <v>1</v>
      </c>
      <c r="BC3130">
        <v>1</v>
      </c>
      <c r="BD3130" t="s">
        <v>3</v>
      </c>
      <c r="BE3130" t="s">
        <v>3</v>
      </c>
      <c r="BF3130" t="s">
        <v>3</v>
      </c>
      <c r="BG3130" t="s">
        <v>3</v>
      </c>
      <c r="BH3130">
        <v>3</v>
      </c>
      <c r="BI3130">
        <v>4</v>
      </c>
      <c r="BJ3130" t="s">
        <v>3</v>
      </c>
      <c r="BM3130">
        <v>0</v>
      </c>
      <c r="BN3130">
        <v>0</v>
      </c>
      <c r="BO3130" t="s">
        <v>3</v>
      </c>
      <c r="BP3130">
        <v>0</v>
      </c>
      <c r="BQ3130">
        <v>1</v>
      </c>
      <c r="BR3130">
        <v>0</v>
      </c>
      <c r="BS3130">
        <v>1</v>
      </c>
      <c r="BT3130">
        <v>1</v>
      </c>
      <c r="BU3130">
        <v>1</v>
      </c>
      <c r="BV3130">
        <v>1</v>
      </c>
      <c r="BW3130">
        <v>1</v>
      </c>
      <c r="BX3130">
        <v>1</v>
      </c>
      <c r="BY3130" t="s">
        <v>3</v>
      </c>
      <c r="BZ3130">
        <v>70</v>
      </c>
      <c r="CA3130">
        <v>10</v>
      </c>
      <c r="CE3130">
        <v>0</v>
      </c>
      <c r="CF3130">
        <v>0</v>
      </c>
      <c r="CG3130">
        <v>0</v>
      </c>
      <c r="CM3130">
        <v>0</v>
      </c>
      <c r="CN3130" t="s">
        <v>3</v>
      </c>
      <c r="CO3130">
        <v>0</v>
      </c>
      <c r="CP3130">
        <f t="shared" si="2466"/>
        <v>0</v>
      </c>
      <c r="CQ3130">
        <f t="shared" si="2467"/>
        <v>1502.86</v>
      </c>
      <c r="CR3130">
        <f t="shared" si="2492"/>
        <v>0</v>
      </c>
      <c r="CS3130">
        <f t="shared" si="2468"/>
        <v>0</v>
      </c>
      <c r="CT3130">
        <f t="shared" si="2469"/>
        <v>0</v>
      </c>
      <c r="CU3130">
        <f t="shared" si="2470"/>
        <v>0</v>
      </c>
      <c r="CV3130">
        <f t="shared" si="2471"/>
        <v>0</v>
      </c>
      <c r="CW3130">
        <f t="shared" si="2472"/>
        <v>0</v>
      </c>
      <c r="CX3130">
        <f t="shared" si="2473"/>
        <v>0</v>
      </c>
      <c r="CY3130">
        <f t="shared" si="2474"/>
        <v>0</v>
      </c>
      <c r="CZ3130">
        <f t="shared" si="2475"/>
        <v>0</v>
      </c>
      <c r="DC3130" t="s">
        <v>3</v>
      </c>
      <c r="DD3130" t="s">
        <v>3</v>
      </c>
      <c r="DE3130" t="s">
        <v>3</v>
      </c>
      <c r="DF3130" t="s">
        <v>3</v>
      </c>
      <c r="DG3130" t="s">
        <v>3</v>
      </c>
      <c r="DH3130" t="s">
        <v>3</v>
      </c>
      <c r="DI3130" t="s">
        <v>3</v>
      </c>
      <c r="DJ3130" t="s">
        <v>3</v>
      </c>
      <c r="DK3130" t="s">
        <v>3</v>
      </c>
      <c r="DL3130" t="s">
        <v>3</v>
      </c>
      <c r="DM3130" t="s">
        <v>3</v>
      </c>
      <c r="DN3130">
        <v>0</v>
      </c>
      <c r="DO3130">
        <v>0</v>
      </c>
      <c r="DP3130">
        <v>1</v>
      </c>
      <c r="DQ3130">
        <v>1</v>
      </c>
      <c r="DU3130">
        <v>1010</v>
      </c>
      <c r="DV3130" t="s">
        <v>221</v>
      </c>
      <c r="DW3130" t="s">
        <v>221</v>
      </c>
      <c r="DX3130">
        <v>1</v>
      </c>
      <c r="EE3130">
        <v>51482689</v>
      </c>
      <c r="EF3130">
        <v>1</v>
      </c>
      <c r="EG3130" t="s">
        <v>21</v>
      </c>
      <c r="EH3130">
        <v>0</v>
      </c>
      <c r="EI3130" t="s">
        <v>3</v>
      </c>
      <c r="EJ3130">
        <v>4</v>
      </c>
      <c r="EK3130">
        <v>0</v>
      </c>
      <c r="EL3130" t="s">
        <v>22</v>
      </c>
      <c r="EM3130" t="s">
        <v>23</v>
      </c>
      <c r="EO3130" t="s">
        <v>3</v>
      </c>
      <c r="EQ3130">
        <v>0</v>
      </c>
      <c r="ER3130">
        <v>1502.8600000000001</v>
      </c>
      <c r="ES3130">
        <v>1502.8600000000001</v>
      </c>
      <c r="ET3130">
        <v>0</v>
      </c>
      <c r="EU3130">
        <v>0</v>
      </c>
      <c r="EV3130">
        <v>0</v>
      </c>
      <c r="EW3130">
        <v>0</v>
      </c>
      <c r="EX3130">
        <v>0</v>
      </c>
      <c r="EY3130">
        <v>0</v>
      </c>
      <c r="EZ3130">
        <v>5</v>
      </c>
      <c r="FC3130">
        <v>1</v>
      </c>
      <c r="FD3130">
        <v>18</v>
      </c>
      <c r="FF3130">
        <v>1790</v>
      </c>
      <c r="FQ3130">
        <v>0</v>
      </c>
      <c r="FR3130">
        <f t="shared" si="2476"/>
        <v>0</v>
      </c>
      <c r="FS3130">
        <v>0</v>
      </c>
      <c r="FX3130">
        <v>70</v>
      </c>
      <c r="FY3130">
        <v>10</v>
      </c>
      <c r="GA3130" t="s">
        <v>295</v>
      </c>
      <c r="GD3130">
        <v>0</v>
      </c>
      <c r="GF3130">
        <v>-436370111</v>
      </c>
      <c r="GG3130">
        <v>2</v>
      </c>
      <c r="GH3130">
        <v>3</v>
      </c>
      <c r="GI3130">
        <v>-2</v>
      </c>
      <c r="GJ3130">
        <v>0</v>
      </c>
      <c r="GK3130">
        <f>ROUND(R3130*(R12)/100,2)</f>
        <v>0</v>
      </c>
      <c r="GL3130">
        <f t="shared" si="2477"/>
        <v>0</v>
      </c>
      <c r="GM3130">
        <f t="shared" si="2478"/>
        <v>0</v>
      </c>
      <c r="GN3130">
        <f t="shared" si="2479"/>
        <v>0</v>
      </c>
      <c r="GO3130">
        <f t="shared" si="2480"/>
        <v>0</v>
      </c>
      <c r="GP3130">
        <f t="shared" si="2481"/>
        <v>0</v>
      </c>
      <c r="GR3130">
        <v>1</v>
      </c>
      <c r="GS3130">
        <v>1</v>
      </c>
      <c r="GT3130">
        <v>0</v>
      </c>
      <c r="GU3130" t="s">
        <v>3</v>
      </c>
      <c r="GV3130">
        <f t="shared" si="2482"/>
        <v>0</v>
      </c>
      <c r="GW3130">
        <v>1</v>
      </c>
      <c r="GX3130">
        <f t="shared" si="2483"/>
        <v>0</v>
      </c>
      <c r="HA3130">
        <v>0</v>
      </c>
      <c r="HB3130">
        <v>0</v>
      </c>
      <c r="HC3130">
        <f t="shared" si="2484"/>
        <v>0</v>
      </c>
      <c r="HE3130" t="s">
        <v>53</v>
      </c>
      <c r="HF3130" t="s">
        <v>227</v>
      </c>
      <c r="IK3130">
        <f t="shared" si="2485"/>
        <v>0</v>
      </c>
    </row>
    <row r="3131" spans="1:245" x14ac:dyDescent="0.2">
      <c r="A3131">
        <v>17</v>
      </c>
      <c r="B3131">
        <v>1</v>
      </c>
      <c r="E3131" t="s">
        <v>42</v>
      </c>
      <c r="F3131" t="s">
        <v>224</v>
      </c>
      <c r="G3131" t="s">
        <v>508</v>
      </c>
      <c r="H3131" t="s">
        <v>221</v>
      </c>
      <c r="I3131">
        <v>0</v>
      </c>
      <c r="J3131">
        <v>0</v>
      </c>
      <c r="O3131">
        <f t="shared" si="2452"/>
        <v>0</v>
      </c>
      <c r="P3131">
        <f t="shared" si="2453"/>
        <v>0</v>
      </c>
      <c r="Q3131">
        <f t="shared" si="2454"/>
        <v>0</v>
      </c>
      <c r="R3131">
        <f t="shared" si="2455"/>
        <v>0</v>
      </c>
      <c r="S3131">
        <f t="shared" si="2456"/>
        <v>0</v>
      </c>
      <c r="T3131">
        <f t="shared" si="2457"/>
        <v>0</v>
      </c>
      <c r="U3131">
        <f t="shared" si="2458"/>
        <v>0</v>
      </c>
      <c r="V3131">
        <f t="shared" si="2459"/>
        <v>0</v>
      </c>
      <c r="W3131">
        <f t="shared" si="2460"/>
        <v>0</v>
      </c>
      <c r="X3131">
        <f t="shared" si="2461"/>
        <v>0</v>
      </c>
      <c r="Y3131">
        <f t="shared" si="2462"/>
        <v>0</v>
      </c>
      <c r="AA3131">
        <v>52421674</v>
      </c>
      <c r="AB3131">
        <f t="shared" si="2463"/>
        <v>1889.06</v>
      </c>
      <c r="AC3131">
        <f t="shared" si="2486"/>
        <v>1889.06</v>
      </c>
      <c r="AD3131">
        <f t="shared" si="2487"/>
        <v>0</v>
      </c>
      <c r="AE3131">
        <f t="shared" si="2488"/>
        <v>0</v>
      </c>
      <c r="AF3131">
        <f t="shared" si="2489"/>
        <v>0</v>
      </c>
      <c r="AG3131">
        <f t="shared" si="2464"/>
        <v>0</v>
      </c>
      <c r="AH3131">
        <f t="shared" si="2490"/>
        <v>0</v>
      </c>
      <c r="AI3131">
        <f t="shared" si="2491"/>
        <v>0</v>
      </c>
      <c r="AJ3131">
        <f t="shared" si="2465"/>
        <v>0</v>
      </c>
      <c r="AK3131">
        <v>1889.06</v>
      </c>
      <c r="AL3131">
        <v>1889.06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70</v>
      </c>
      <c r="AU3131">
        <v>10</v>
      </c>
      <c r="AV3131">
        <v>1</v>
      </c>
      <c r="AW3131">
        <v>1</v>
      </c>
      <c r="AZ3131">
        <v>1</v>
      </c>
      <c r="BA3131">
        <v>1</v>
      </c>
      <c r="BB3131">
        <v>1</v>
      </c>
      <c r="BC3131">
        <v>1</v>
      </c>
      <c r="BD3131" t="s">
        <v>3</v>
      </c>
      <c r="BE3131" t="s">
        <v>3</v>
      </c>
      <c r="BF3131" t="s">
        <v>3</v>
      </c>
      <c r="BG3131" t="s">
        <v>3</v>
      </c>
      <c r="BH3131">
        <v>3</v>
      </c>
      <c r="BI3131">
        <v>4</v>
      </c>
      <c r="BJ3131" t="s">
        <v>3</v>
      </c>
      <c r="BM3131">
        <v>0</v>
      </c>
      <c r="BN3131">
        <v>0</v>
      </c>
      <c r="BO3131" t="s">
        <v>3</v>
      </c>
      <c r="BP3131">
        <v>0</v>
      </c>
      <c r="BQ3131">
        <v>1</v>
      </c>
      <c r="BR3131">
        <v>0</v>
      </c>
      <c r="BS3131">
        <v>1</v>
      </c>
      <c r="BT3131">
        <v>1</v>
      </c>
      <c r="BU3131">
        <v>1</v>
      </c>
      <c r="BV3131">
        <v>1</v>
      </c>
      <c r="BW3131">
        <v>1</v>
      </c>
      <c r="BX3131">
        <v>1</v>
      </c>
      <c r="BY3131" t="s">
        <v>3</v>
      </c>
      <c r="BZ3131">
        <v>70</v>
      </c>
      <c r="CA3131">
        <v>10</v>
      </c>
      <c r="CE3131">
        <v>0</v>
      </c>
      <c r="CF3131">
        <v>0</v>
      </c>
      <c r="CG3131">
        <v>0</v>
      </c>
      <c r="CM3131">
        <v>0</v>
      </c>
      <c r="CN3131" t="s">
        <v>3</v>
      </c>
      <c r="CO3131">
        <v>0</v>
      </c>
      <c r="CP3131">
        <f t="shared" si="2466"/>
        <v>0</v>
      </c>
      <c r="CQ3131">
        <f t="shared" si="2467"/>
        <v>1889.06</v>
      </c>
      <c r="CR3131">
        <f t="shared" si="2492"/>
        <v>0</v>
      </c>
      <c r="CS3131">
        <f t="shared" si="2468"/>
        <v>0</v>
      </c>
      <c r="CT3131">
        <f t="shared" si="2469"/>
        <v>0</v>
      </c>
      <c r="CU3131">
        <f t="shared" si="2470"/>
        <v>0</v>
      </c>
      <c r="CV3131">
        <f t="shared" si="2471"/>
        <v>0</v>
      </c>
      <c r="CW3131">
        <f t="shared" si="2472"/>
        <v>0</v>
      </c>
      <c r="CX3131">
        <f t="shared" si="2473"/>
        <v>0</v>
      </c>
      <c r="CY3131">
        <f t="shared" si="2474"/>
        <v>0</v>
      </c>
      <c r="CZ3131">
        <f t="shared" si="2475"/>
        <v>0</v>
      </c>
      <c r="DC3131" t="s">
        <v>3</v>
      </c>
      <c r="DD3131" t="s">
        <v>3</v>
      </c>
      <c r="DE3131" t="s">
        <v>3</v>
      </c>
      <c r="DF3131" t="s">
        <v>3</v>
      </c>
      <c r="DG3131" t="s">
        <v>3</v>
      </c>
      <c r="DH3131" t="s">
        <v>3</v>
      </c>
      <c r="DI3131" t="s">
        <v>3</v>
      </c>
      <c r="DJ3131" t="s">
        <v>3</v>
      </c>
      <c r="DK3131" t="s">
        <v>3</v>
      </c>
      <c r="DL3131" t="s">
        <v>3</v>
      </c>
      <c r="DM3131" t="s">
        <v>3</v>
      </c>
      <c r="DN3131">
        <v>0</v>
      </c>
      <c r="DO3131">
        <v>0</v>
      </c>
      <c r="DP3131">
        <v>1</v>
      </c>
      <c r="DQ3131">
        <v>1</v>
      </c>
      <c r="DU3131">
        <v>1010</v>
      </c>
      <c r="DV3131" t="s">
        <v>221</v>
      </c>
      <c r="DW3131" t="s">
        <v>221</v>
      </c>
      <c r="DX3131">
        <v>1</v>
      </c>
      <c r="EE3131">
        <v>51482689</v>
      </c>
      <c r="EF3131">
        <v>1</v>
      </c>
      <c r="EG3131" t="s">
        <v>21</v>
      </c>
      <c r="EH3131">
        <v>0</v>
      </c>
      <c r="EI3131" t="s">
        <v>3</v>
      </c>
      <c r="EJ3131">
        <v>4</v>
      </c>
      <c r="EK3131">
        <v>0</v>
      </c>
      <c r="EL3131" t="s">
        <v>22</v>
      </c>
      <c r="EM3131" t="s">
        <v>23</v>
      </c>
      <c r="EO3131" t="s">
        <v>3</v>
      </c>
      <c r="EQ3131">
        <v>0</v>
      </c>
      <c r="ER3131">
        <v>1889.06</v>
      </c>
      <c r="ES3131">
        <v>1889.06</v>
      </c>
      <c r="ET3131">
        <v>0</v>
      </c>
      <c r="EU3131">
        <v>0</v>
      </c>
      <c r="EV3131">
        <v>0</v>
      </c>
      <c r="EW3131">
        <v>0</v>
      </c>
      <c r="EX3131">
        <v>0</v>
      </c>
      <c r="EY3131">
        <v>0</v>
      </c>
      <c r="EZ3131">
        <v>5</v>
      </c>
      <c r="FC3131">
        <v>1</v>
      </c>
      <c r="FD3131">
        <v>18</v>
      </c>
      <c r="FF3131">
        <v>2250</v>
      </c>
      <c r="FQ3131">
        <v>0</v>
      </c>
      <c r="FR3131">
        <f t="shared" si="2476"/>
        <v>0</v>
      </c>
      <c r="FS3131">
        <v>0</v>
      </c>
      <c r="FX3131">
        <v>70</v>
      </c>
      <c r="FY3131">
        <v>10</v>
      </c>
      <c r="GA3131" t="s">
        <v>298</v>
      </c>
      <c r="GD3131">
        <v>0</v>
      </c>
      <c r="GF3131">
        <v>1989437281</v>
      </c>
      <c r="GG3131">
        <v>2</v>
      </c>
      <c r="GH3131">
        <v>3</v>
      </c>
      <c r="GI3131">
        <v>-2</v>
      </c>
      <c r="GJ3131">
        <v>0</v>
      </c>
      <c r="GK3131">
        <f>ROUND(R3131*(R12)/100,2)</f>
        <v>0</v>
      </c>
      <c r="GL3131">
        <f t="shared" si="2477"/>
        <v>0</v>
      </c>
      <c r="GM3131">
        <f t="shared" si="2478"/>
        <v>0</v>
      </c>
      <c r="GN3131">
        <f t="shared" si="2479"/>
        <v>0</v>
      </c>
      <c r="GO3131">
        <f t="shared" si="2480"/>
        <v>0</v>
      </c>
      <c r="GP3131">
        <f t="shared" si="2481"/>
        <v>0</v>
      </c>
      <c r="GR3131">
        <v>1</v>
      </c>
      <c r="GS3131">
        <v>1</v>
      </c>
      <c r="GT3131">
        <v>0</v>
      </c>
      <c r="GU3131" t="s">
        <v>3</v>
      </c>
      <c r="GV3131">
        <f t="shared" si="2482"/>
        <v>0</v>
      </c>
      <c r="GW3131">
        <v>1</v>
      </c>
      <c r="GX3131">
        <f t="shared" si="2483"/>
        <v>0</v>
      </c>
      <c r="HA3131">
        <v>0</v>
      </c>
      <c r="HB3131">
        <v>0</v>
      </c>
      <c r="HC3131">
        <f t="shared" si="2484"/>
        <v>0</v>
      </c>
      <c r="HE3131" t="s">
        <v>53</v>
      </c>
      <c r="HF3131" t="s">
        <v>227</v>
      </c>
      <c r="IK3131">
        <f t="shared" si="2485"/>
        <v>0</v>
      </c>
    </row>
    <row r="3132" spans="1:245" x14ac:dyDescent="0.2">
      <c r="A3132">
        <v>17</v>
      </c>
      <c r="B3132">
        <v>1</v>
      </c>
      <c r="E3132" t="s">
        <v>47</v>
      </c>
      <c r="F3132" t="s">
        <v>224</v>
      </c>
      <c r="G3132" t="s">
        <v>509</v>
      </c>
      <c r="H3132" t="s">
        <v>221</v>
      </c>
      <c r="I3132">
        <v>0</v>
      </c>
      <c r="J3132">
        <v>0</v>
      </c>
      <c r="O3132">
        <f t="shared" si="2452"/>
        <v>0</v>
      </c>
      <c r="P3132">
        <f t="shared" si="2453"/>
        <v>0</v>
      </c>
      <c r="Q3132">
        <f t="shared" si="2454"/>
        <v>0</v>
      </c>
      <c r="R3132">
        <f t="shared" si="2455"/>
        <v>0</v>
      </c>
      <c r="S3132">
        <f t="shared" si="2456"/>
        <v>0</v>
      </c>
      <c r="T3132">
        <f t="shared" si="2457"/>
        <v>0</v>
      </c>
      <c r="U3132">
        <f t="shared" si="2458"/>
        <v>0</v>
      </c>
      <c r="V3132">
        <f t="shared" si="2459"/>
        <v>0</v>
      </c>
      <c r="W3132">
        <f t="shared" si="2460"/>
        <v>0</v>
      </c>
      <c r="X3132">
        <f t="shared" si="2461"/>
        <v>0</v>
      </c>
      <c r="Y3132">
        <f t="shared" si="2462"/>
        <v>0</v>
      </c>
      <c r="AA3132">
        <v>52421674</v>
      </c>
      <c r="AB3132">
        <f t="shared" si="2463"/>
        <v>1889.06</v>
      </c>
      <c r="AC3132">
        <f t="shared" si="2486"/>
        <v>1889.06</v>
      </c>
      <c r="AD3132">
        <f t="shared" si="2487"/>
        <v>0</v>
      </c>
      <c r="AE3132">
        <f t="shared" si="2488"/>
        <v>0</v>
      </c>
      <c r="AF3132">
        <f t="shared" si="2489"/>
        <v>0</v>
      </c>
      <c r="AG3132">
        <f t="shared" si="2464"/>
        <v>0</v>
      </c>
      <c r="AH3132">
        <f t="shared" si="2490"/>
        <v>0</v>
      </c>
      <c r="AI3132">
        <f t="shared" si="2491"/>
        <v>0</v>
      </c>
      <c r="AJ3132">
        <f t="shared" si="2465"/>
        <v>0</v>
      </c>
      <c r="AK3132">
        <v>1889.06</v>
      </c>
      <c r="AL3132">
        <v>1889.06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70</v>
      </c>
      <c r="AU3132">
        <v>10</v>
      </c>
      <c r="AV3132">
        <v>1</v>
      </c>
      <c r="AW3132">
        <v>1</v>
      </c>
      <c r="AZ3132">
        <v>1</v>
      </c>
      <c r="BA3132">
        <v>1</v>
      </c>
      <c r="BB3132">
        <v>1</v>
      </c>
      <c r="BC3132">
        <v>1</v>
      </c>
      <c r="BD3132" t="s">
        <v>3</v>
      </c>
      <c r="BE3132" t="s">
        <v>3</v>
      </c>
      <c r="BF3132" t="s">
        <v>3</v>
      </c>
      <c r="BG3132" t="s">
        <v>3</v>
      </c>
      <c r="BH3132">
        <v>3</v>
      </c>
      <c r="BI3132">
        <v>4</v>
      </c>
      <c r="BJ3132" t="s">
        <v>3</v>
      </c>
      <c r="BM3132">
        <v>0</v>
      </c>
      <c r="BN3132">
        <v>0</v>
      </c>
      <c r="BO3132" t="s">
        <v>3</v>
      </c>
      <c r="BP3132">
        <v>0</v>
      </c>
      <c r="BQ3132">
        <v>1</v>
      </c>
      <c r="BR3132">
        <v>0</v>
      </c>
      <c r="BS3132">
        <v>1</v>
      </c>
      <c r="BT3132">
        <v>1</v>
      </c>
      <c r="BU3132">
        <v>1</v>
      </c>
      <c r="BV3132">
        <v>1</v>
      </c>
      <c r="BW3132">
        <v>1</v>
      </c>
      <c r="BX3132">
        <v>1</v>
      </c>
      <c r="BY3132" t="s">
        <v>3</v>
      </c>
      <c r="BZ3132">
        <v>70</v>
      </c>
      <c r="CA3132">
        <v>10</v>
      </c>
      <c r="CE3132">
        <v>0</v>
      </c>
      <c r="CF3132">
        <v>0</v>
      </c>
      <c r="CG3132">
        <v>0</v>
      </c>
      <c r="CM3132">
        <v>0</v>
      </c>
      <c r="CN3132" t="s">
        <v>3</v>
      </c>
      <c r="CO3132">
        <v>0</v>
      </c>
      <c r="CP3132">
        <f t="shared" si="2466"/>
        <v>0</v>
      </c>
      <c r="CQ3132">
        <f t="shared" si="2467"/>
        <v>1889.06</v>
      </c>
      <c r="CR3132">
        <f t="shared" si="2492"/>
        <v>0</v>
      </c>
      <c r="CS3132">
        <f t="shared" si="2468"/>
        <v>0</v>
      </c>
      <c r="CT3132">
        <f t="shared" si="2469"/>
        <v>0</v>
      </c>
      <c r="CU3132">
        <f t="shared" si="2470"/>
        <v>0</v>
      </c>
      <c r="CV3132">
        <f t="shared" si="2471"/>
        <v>0</v>
      </c>
      <c r="CW3132">
        <f t="shared" si="2472"/>
        <v>0</v>
      </c>
      <c r="CX3132">
        <f t="shared" si="2473"/>
        <v>0</v>
      </c>
      <c r="CY3132">
        <f t="shared" si="2474"/>
        <v>0</v>
      </c>
      <c r="CZ3132">
        <f t="shared" si="2475"/>
        <v>0</v>
      </c>
      <c r="DC3132" t="s">
        <v>3</v>
      </c>
      <c r="DD3132" t="s">
        <v>3</v>
      </c>
      <c r="DE3132" t="s">
        <v>3</v>
      </c>
      <c r="DF3132" t="s">
        <v>3</v>
      </c>
      <c r="DG3132" t="s">
        <v>3</v>
      </c>
      <c r="DH3132" t="s">
        <v>3</v>
      </c>
      <c r="DI3132" t="s">
        <v>3</v>
      </c>
      <c r="DJ3132" t="s">
        <v>3</v>
      </c>
      <c r="DK3132" t="s">
        <v>3</v>
      </c>
      <c r="DL3132" t="s">
        <v>3</v>
      </c>
      <c r="DM3132" t="s">
        <v>3</v>
      </c>
      <c r="DN3132">
        <v>0</v>
      </c>
      <c r="DO3132">
        <v>0</v>
      </c>
      <c r="DP3132">
        <v>1</v>
      </c>
      <c r="DQ3132">
        <v>1</v>
      </c>
      <c r="DU3132">
        <v>1010</v>
      </c>
      <c r="DV3132" t="s">
        <v>221</v>
      </c>
      <c r="DW3132" t="s">
        <v>221</v>
      </c>
      <c r="DX3132">
        <v>1</v>
      </c>
      <c r="EE3132">
        <v>51482689</v>
      </c>
      <c r="EF3132">
        <v>1</v>
      </c>
      <c r="EG3132" t="s">
        <v>21</v>
      </c>
      <c r="EH3132">
        <v>0</v>
      </c>
      <c r="EI3132" t="s">
        <v>3</v>
      </c>
      <c r="EJ3132">
        <v>4</v>
      </c>
      <c r="EK3132">
        <v>0</v>
      </c>
      <c r="EL3132" t="s">
        <v>22</v>
      </c>
      <c r="EM3132" t="s">
        <v>23</v>
      </c>
      <c r="EO3132" t="s">
        <v>3</v>
      </c>
      <c r="EQ3132">
        <v>0</v>
      </c>
      <c r="ER3132">
        <v>1889.06</v>
      </c>
      <c r="ES3132">
        <v>1889.06</v>
      </c>
      <c r="ET3132">
        <v>0</v>
      </c>
      <c r="EU3132">
        <v>0</v>
      </c>
      <c r="EV3132">
        <v>0</v>
      </c>
      <c r="EW3132">
        <v>0</v>
      </c>
      <c r="EX3132">
        <v>0</v>
      </c>
      <c r="EY3132">
        <v>0</v>
      </c>
      <c r="EZ3132">
        <v>5</v>
      </c>
      <c r="FC3132">
        <v>1</v>
      </c>
      <c r="FD3132">
        <v>18</v>
      </c>
      <c r="FF3132">
        <v>2250</v>
      </c>
      <c r="FQ3132">
        <v>0</v>
      </c>
      <c r="FR3132">
        <f t="shared" si="2476"/>
        <v>0</v>
      </c>
      <c r="FS3132">
        <v>0</v>
      </c>
      <c r="FX3132">
        <v>70</v>
      </c>
      <c r="FY3132">
        <v>10</v>
      </c>
      <c r="GA3132" t="s">
        <v>298</v>
      </c>
      <c r="GD3132">
        <v>0</v>
      </c>
      <c r="GF3132">
        <v>-502345007</v>
      </c>
      <c r="GG3132">
        <v>2</v>
      </c>
      <c r="GH3132">
        <v>3</v>
      </c>
      <c r="GI3132">
        <v>-2</v>
      </c>
      <c r="GJ3132">
        <v>0</v>
      </c>
      <c r="GK3132">
        <f>ROUND(R3132*(R12)/100,2)</f>
        <v>0</v>
      </c>
      <c r="GL3132">
        <f t="shared" si="2477"/>
        <v>0</v>
      </c>
      <c r="GM3132">
        <f t="shared" si="2478"/>
        <v>0</v>
      </c>
      <c r="GN3132">
        <f t="shared" si="2479"/>
        <v>0</v>
      </c>
      <c r="GO3132">
        <f t="shared" si="2480"/>
        <v>0</v>
      </c>
      <c r="GP3132">
        <f t="shared" si="2481"/>
        <v>0</v>
      </c>
      <c r="GR3132">
        <v>1</v>
      </c>
      <c r="GS3132">
        <v>1</v>
      </c>
      <c r="GT3132">
        <v>0</v>
      </c>
      <c r="GU3132" t="s">
        <v>3</v>
      </c>
      <c r="GV3132">
        <f t="shared" si="2482"/>
        <v>0</v>
      </c>
      <c r="GW3132">
        <v>1</v>
      </c>
      <c r="GX3132">
        <f t="shared" si="2483"/>
        <v>0</v>
      </c>
      <c r="HA3132">
        <v>0</v>
      </c>
      <c r="HB3132">
        <v>0</v>
      </c>
      <c r="HC3132">
        <f t="shared" si="2484"/>
        <v>0</v>
      </c>
      <c r="HE3132" t="s">
        <v>53</v>
      </c>
      <c r="HF3132" t="s">
        <v>227</v>
      </c>
      <c r="IK3132">
        <f t="shared" si="2485"/>
        <v>0</v>
      </c>
    </row>
    <row r="3133" spans="1:245" x14ac:dyDescent="0.2">
      <c r="A3133">
        <v>17</v>
      </c>
      <c r="B3133">
        <v>1</v>
      </c>
      <c r="E3133" t="s">
        <v>54</v>
      </c>
      <c r="F3133" t="s">
        <v>224</v>
      </c>
      <c r="G3133" t="s">
        <v>399</v>
      </c>
      <c r="H3133" t="s">
        <v>221</v>
      </c>
      <c r="I3133">
        <v>0</v>
      </c>
      <c r="J3133">
        <v>0</v>
      </c>
      <c r="O3133">
        <f t="shared" si="2452"/>
        <v>0</v>
      </c>
      <c r="P3133">
        <f t="shared" si="2453"/>
        <v>0</v>
      </c>
      <c r="Q3133">
        <f t="shared" si="2454"/>
        <v>0</v>
      </c>
      <c r="R3133">
        <f t="shared" si="2455"/>
        <v>0</v>
      </c>
      <c r="S3133">
        <f t="shared" si="2456"/>
        <v>0</v>
      </c>
      <c r="T3133">
        <f t="shared" si="2457"/>
        <v>0</v>
      </c>
      <c r="U3133">
        <f t="shared" si="2458"/>
        <v>0</v>
      </c>
      <c r="V3133">
        <f t="shared" si="2459"/>
        <v>0</v>
      </c>
      <c r="W3133">
        <f t="shared" si="2460"/>
        <v>0</v>
      </c>
      <c r="X3133">
        <f t="shared" si="2461"/>
        <v>0</v>
      </c>
      <c r="Y3133">
        <f t="shared" si="2462"/>
        <v>0</v>
      </c>
      <c r="AA3133">
        <v>52421674</v>
      </c>
      <c r="AB3133">
        <f t="shared" si="2463"/>
        <v>1889.06</v>
      </c>
      <c r="AC3133">
        <f t="shared" si="2486"/>
        <v>1889.06</v>
      </c>
      <c r="AD3133">
        <f t="shared" si="2487"/>
        <v>0</v>
      </c>
      <c r="AE3133">
        <f t="shared" si="2488"/>
        <v>0</v>
      </c>
      <c r="AF3133">
        <f t="shared" si="2489"/>
        <v>0</v>
      </c>
      <c r="AG3133">
        <f t="shared" si="2464"/>
        <v>0</v>
      </c>
      <c r="AH3133">
        <f t="shared" si="2490"/>
        <v>0</v>
      </c>
      <c r="AI3133">
        <f t="shared" si="2491"/>
        <v>0</v>
      </c>
      <c r="AJ3133">
        <f t="shared" si="2465"/>
        <v>0</v>
      </c>
      <c r="AK3133">
        <v>1889.06</v>
      </c>
      <c r="AL3133">
        <v>1889.06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70</v>
      </c>
      <c r="AU3133">
        <v>10</v>
      </c>
      <c r="AV3133">
        <v>1</v>
      </c>
      <c r="AW3133">
        <v>1</v>
      </c>
      <c r="AZ3133">
        <v>1</v>
      </c>
      <c r="BA3133">
        <v>1</v>
      </c>
      <c r="BB3133">
        <v>1</v>
      </c>
      <c r="BC3133">
        <v>1</v>
      </c>
      <c r="BD3133" t="s">
        <v>3</v>
      </c>
      <c r="BE3133" t="s">
        <v>3</v>
      </c>
      <c r="BF3133" t="s">
        <v>3</v>
      </c>
      <c r="BG3133" t="s">
        <v>3</v>
      </c>
      <c r="BH3133">
        <v>3</v>
      </c>
      <c r="BI3133">
        <v>4</v>
      </c>
      <c r="BJ3133" t="s">
        <v>3</v>
      </c>
      <c r="BM3133">
        <v>0</v>
      </c>
      <c r="BN3133">
        <v>0</v>
      </c>
      <c r="BO3133" t="s">
        <v>3</v>
      </c>
      <c r="BP3133">
        <v>0</v>
      </c>
      <c r="BQ3133">
        <v>1</v>
      </c>
      <c r="BR3133">
        <v>0</v>
      </c>
      <c r="BS3133">
        <v>1</v>
      </c>
      <c r="BT3133">
        <v>1</v>
      </c>
      <c r="BU3133">
        <v>1</v>
      </c>
      <c r="BV3133">
        <v>1</v>
      </c>
      <c r="BW3133">
        <v>1</v>
      </c>
      <c r="BX3133">
        <v>1</v>
      </c>
      <c r="BY3133" t="s">
        <v>3</v>
      </c>
      <c r="BZ3133">
        <v>70</v>
      </c>
      <c r="CA3133">
        <v>10</v>
      </c>
      <c r="CE3133">
        <v>0</v>
      </c>
      <c r="CF3133">
        <v>0</v>
      </c>
      <c r="CG3133">
        <v>0</v>
      </c>
      <c r="CM3133">
        <v>0</v>
      </c>
      <c r="CN3133" t="s">
        <v>3</v>
      </c>
      <c r="CO3133">
        <v>0</v>
      </c>
      <c r="CP3133">
        <f t="shared" si="2466"/>
        <v>0</v>
      </c>
      <c r="CQ3133">
        <f t="shared" si="2467"/>
        <v>1889.06</v>
      </c>
      <c r="CR3133">
        <f t="shared" si="2492"/>
        <v>0</v>
      </c>
      <c r="CS3133">
        <f t="shared" si="2468"/>
        <v>0</v>
      </c>
      <c r="CT3133">
        <f t="shared" si="2469"/>
        <v>0</v>
      </c>
      <c r="CU3133">
        <f t="shared" si="2470"/>
        <v>0</v>
      </c>
      <c r="CV3133">
        <f t="shared" si="2471"/>
        <v>0</v>
      </c>
      <c r="CW3133">
        <f t="shared" si="2472"/>
        <v>0</v>
      </c>
      <c r="CX3133">
        <f t="shared" si="2473"/>
        <v>0</v>
      </c>
      <c r="CY3133">
        <f t="shared" si="2474"/>
        <v>0</v>
      </c>
      <c r="CZ3133">
        <f t="shared" si="2475"/>
        <v>0</v>
      </c>
      <c r="DC3133" t="s">
        <v>3</v>
      </c>
      <c r="DD3133" t="s">
        <v>3</v>
      </c>
      <c r="DE3133" t="s">
        <v>3</v>
      </c>
      <c r="DF3133" t="s">
        <v>3</v>
      </c>
      <c r="DG3133" t="s">
        <v>3</v>
      </c>
      <c r="DH3133" t="s">
        <v>3</v>
      </c>
      <c r="DI3133" t="s">
        <v>3</v>
      </c>
      <c r="DJ3133" t="s">
        <v>3</v>
      </c>
      <c r="DK3133" t="s">
        <v>3</v>
      </c>
      <c r="DL3133" t="s">
        <v>3</v>
      </c>
      <c r="DM3133" t="s">
        <v>3</v>
      </c>
      <c r="DN3133">
        <v>0</v>
      </c>
      <c r="DO3133">
        <v>0</v>
      </c>
      <c r="DP3133">
        <v>1</v>
      </c>
      <c r="DQ3133">
        <v>1</v>
      </c>
      <c r="DU3133">
        <v>1010</v>
      </c>
      <c r="DV3133" t="s">
        <v>221</v>
      </c>
      <c r="DW3133" t="s">
        <v>221</v>
      </c>
      <c r="DX3133">
        <v>1</v>
      </c>
      <c r="EE3133">
        <v>51482689</v>
      </c>
      <c r="EF3133">
        <v>1</v>
      </c>
      <c r="EG3133" t="s">
        <v>21</v>
      </c>
      <c r="EH3133">
        <v>0</v>
      </c>
      <c r="EI3133" t="s">
        <v>3</v>
      </c>
      <c r="EJ3133">
        <v>4</v>
      </c>
      <c r="EK3133">
        <v>0</v>
      </c>
      <c r="EL3133" t="s">
        <v>22</v>
      </c>
      <c r="EM3133" t="s">
        <v>23</v>
      </c>
      <c r="EO3133" t="s">
        <v>3</v>
      </c>
      <c r="EQ3133">
        <v>0</v>
      </c>
      <c r="ER3133">
        <v>1889.06</v>
      </c>
      <c r="ES3133">
        <v>1889.06</v>
      </c>
      <c r="ET3133">
        <v>0</v>
      </c>
      <c r="EU3133">
        <v>0</v>
      </c>
      <c r="EV3133">
        <v>0</v>
      </c>
      <c r="EW3133">
        <v>0</v>
      </c>
      <c r="EX3133">
        <v>0</v>
      </c>
      <c r="EY3133">
        <v>0</v>
      </c>
      <c r="EZ3133">
        <v>5</v>
      </c>
      <c r="FC3133">
        <v>1</v>
      </c>
      <c r="FD3133">
        <v>18</v>
      </c>
      <c r="FF3133">
        <v>2250</v>
      </c>
      <c r="FQ3133">
        <v>0</v>
      </c>
      <c r="FR3133">
        <f t="shared" si="2476"/>
        <v>0</v>
      </c>
      <c r="FS3133">
        <v>0</v>
      </c>
      <c r="FX3133">
        <v>70</v>
      </c>
      <c r="FY3133">
        <v>10</v>
      </c>
      <c r="GA3133" t="s">
        <v>298</v>
      </c>
      <c r="GD3133">
        <v>0</v>
      </c>
      <c r="GF3133">
        <v>1479735711</v>
      </c>
      <c r="GG3133">
        <v>2</v>
      </c>
      <c r="GH3133">
        <v>3</v>
      </c>
      <c r="GI3133">
        <v>-2</v>
      </c>
      <c r="GJ3133">
        <v>0</v>
      </c>
      <c r="GK3133">
        <f>ROUND(R3133*(R12)/100,2)</f>
        <v>0</v>
      </c>
      <c r="GL3133">
        <f t="shared" si="2477"/>
        <v>0</v>
      </c>
      <c r="GM3133">
        <f t="shared" si="2478"/>
        <v>0</v>
      </c>
      <c r="GN3133">
        <f t="shared" si="2479"/>
        <v>0</v>
      </c>
      <c r="GO3133">
        <f t="shared" si="2480"/>
        <v>0</v>
      </c>
      <c r="GP3133">
        <f t="shared" si="2481"/>
        <v>0</v>
      </c>
      <c r="GR3133">
        <v>1</v>
      </c>
      <c r="GS3133">
        <v>1</v>
      </c>
      <c r="GT3133">
        <v>0</v>
      </c>
      <c r="GU3133" t="s">
        <v>3</v>
      </c>
      <c r="GV3133">
        <f t="shared" si="2482"/>
        <v>0</v>
      </c>
      <c r="GW3133">
        <v>1</v>
      </c>
      <c r="GX3133">
        <f t="shared" si="2483"/>
        <v>0</v>
      </c>
      <c r="HA3133">
        <v>0</v>
      </c>
      <c r="HB3133">
        <v>0</v>
      </c>
      <c r="HC3133">
        <f t="shared" si="2484"/>
        <v>0</v>
      </c>
      <c r="HE3133" t="s">
        <v>53</v>
      </c>
      <c r="HF3133" t="s">
        <v>227</v>
      </c>
      <c r="IK3133">
        <f t="shared" si="2485"/>
        <v>0</v>
      </c>
    </row>
    <row r="3134" spans="1:245" x14ac:dyDescent="0.2">
      <c r="A3134">
        <v>17</v>
      </c>
      <c r="B3134">
        <v>1</v>
      </c>
      <c r="E3134" t="s">
        <v>67</v>
      </c>
      <c r="F3134" t="s">
        <v>224</v>
      </c>
      <c r="G3134" t="s">
        <v>510</v>
      </c>
      <c r="H3134" t="s">
        <v>221</v>
      </c>
      <c r="I3134">
        <v>0</v>
      </c>
      <c r="J3134">
        <v>0</v>
      </c>
      <c r="O3134">
        <f t="shared" si="2452"/>
        <v>0</v>
      </c>
      <c r="P3134">
        <f t="shared" si="2453"/>
        <v>0</v>
      </c>
      <c r="Q3134">
        <f t="shared" si="2454"/>
        <v>0</v>
      </c>
      <c r="R3134">
        <f t="shared" si="2455"/>
        <v>0</v>
      </c>
      <c r="S3134">
        <f t="shared" si="2456"/>
        <v>0</v>
      </c>
      <c r="T3134">
        <f t="shared" si="2457"/>
        <v>0</v>
      </c>
      <c r="U3134">
        <f t="shared" si="2458"/>
        <v>0</v>
      </c>
      <c r="V3134">
        <f t="shared" si="2459"/>
        <v>0</v>
      </c>
      <c r="W3134">
        <f t="shared" si="2460"/>
        <v>0</v>
      </c>
      <c r="X3134">
        <f t="shared" si="2461"/>
        <v>0</v>
      </c>
      <c r="Y3134">
        <f t="shared" si="2462"/>
        <v>0</v>
      </c>
      <c r="AA3134">
        <v>52421674</v>
      </c>
      <c r="AB3134">
        <f t="shared" si="2463"/>
        <v>2686.67</v>
      </c>
      <c r="AC3134">
        <f t="shared" si="2486"/>
        <v>2686.67</v>
      </c>
      <c r="AD3134">
        <f t="shared" si="2487"/>
        <v>0</v>
      </c>
      <c r="AE3134">
        <f t="shared" si="2488"/>
        <v>0</v>
      </c>
      <c r="AF3134">
        <f t="shared" si="2489"/>
        <v>0</v>
      </c>
      <c r="AG3134">
        <f t="shared" si="2464"/>
        <v>0</v>
      </c>
      <c r="AH3134">
        <f t="shared" si="2490"/>
        <v>0</v>
      </c>
      <c r="AI3134">
        <f t="shared" si="2491"/>
        <v>0</v>
      </c>
      <c r="AJ3134">
        <f t="shared" si="2465"/>
        <v>0</v>
      </c>
      <c r="AK3134">
        <v>2686.67</v>
      </c>
      <c r="AL3134">
        <v>2686.67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70</v>
      </c>
      <c r="AU3134">
        <v>10</v>
      </c>
      <c r="AV3134">
        <v>1</v>
      </c>
      <c r="AW3134">
        <v>1</v>
      </c>
      <c r="AZ3134">
        <v>1</v>
      </c>
      <c r="BA3134">
        <v>1</v>
      </c>
      <c r="BB3134">
        <v>1</v>
      </c>
      <c r="BC3134">
        <v>1</v>
      </c>
      <c r="BD3134" t="s">
        <v>3</v>
      </c>
      <c r="BE3134" t="s">
        <v>3</v>
      </c>
      <c r="BF3134" t="s">
        <v>3</v>
      </c>
      <c r="BG3134" t="s">
        <v>3</v>
      </c>
      <c r="BH3134">
        <v>3</v>
      </c>
      <c r="BI3134">
        <v>4</v>
      </c>
      <c r="BJ3134" t="s">
        <v>3</v>
      </c>
      <c r="BM3134">
        <v>0</v>
      </c>
      <c r="BN3134">
        <v>0</v>
      </c>
      <c r="BO3134" t="s">
        <v>3</v>
      </c>
      <c r="BP3134">
        <v>0</v>
      </c>
      <c r="BQ3134">
        <v>1</v>
      </c>
      <c r="BR3134">
        <v>0</v>
      </c>
      <c r="BS3134">
        <v>1</v>
      </c>
      <c r="BT3134">
        <v>1</v>
      </c>
      <c r="BU3134">
        <v>1</v>
      </c>
      <c r="BV3134">
        <v>1</v>
      </c>
      <c r="BW3134">
        <v>1</v>
      </c>
      <c r="BX3134">
        <v>1</v>
      </c>
      <c r="BY3134" t="s">
        <v>3</v>
      </c>
      <c r="BZ3134">
        <v>70</v>
      </c>
      <c r="CA3134">
        <v>10</v>
      </c>
      <c r="CE3134">
        <v>0</v>
      </c>
      <c r="CF3134">
        <v>0</v>
      </c>
      <c r="CG3134">
        <v>0</v>
      </c>
      <c r="CM3134">
        <v>0</v>
      </c>
      <c r="CN3134" t="s">
        <v>3</v>
      </c>
      <c r="CO3134">
        <v>0</v>
      </c>
      <c r="CP3134">
        <f t="shared" si="2466"/>
        <v>0</v>
      </c>
      <c r="CQ3134">
        <f t="shared" si="2467"/>
        <v>2686.67</v>
      </c>
      <c r="CR3134">
        <f t="shared" si="2492"/>
        <v>0</v>
      </c>
      <c r="CS3134">
        <f t="shared" si="2468"/>
        <v>0</v>
      </c>
      <c r="CT3134">
        <f t="shared" si="2469"/>
        <v>0</v>
      </c>
      <c r="CU3134">
        <f t="shared" si="2470"/>
        <v>0</v>
      </c>
      <c r="CV3134">
        <f t="shared" si="2471"/>
        <v>0</v>
      </c>
      <c r="CW3134">
        <f t="shared" si="2472"/>
        <v>0</v>
      </c>
      <c r="CX3134">
        <f t="shared" si="2473"/>
        <v>0</v>
      </c>
      <c r="CY3134">
        <f t="shared" si="2474"/>
        <v>0</v>
      </c>
      <c r="CZ3134">
        <f t="shared" si="2475"/>
        <v>0</v>
      </c>
      <c r="DC3134" t="s">
        <v>3</v>
      </c>
      <c r="DD3134" t="s">
        <v>3</v>
      </c>
      <c r="DE3134" t="s">
        <v>3</v>
      </c>
      <c r="DF3134" t="s">
        <v>3</v>
      </c>
      <c r="DG3134" t="s">
        <v>3</v>
      </c>
      <c r="DH3134" t="s">
        <v>3</v>
      </c>
      <c r="DI3134" t="s">
        <v>3</v>
      </c>
      <c r="DJ3134" t="s">
        <v>3</v>
      </c>
      <c r="DK3134" t="s">
        <v>3</v>
      </c>
      <c r="DL3134" t="s">
        <v>3</v>
      </c>
      <c r="DM3134" t="s">
        <v>3</v>
      </c>
      <c r="DN3134">
        <v>0</v>
      </c>
      <c r="DO3134">
        <v>0</v>
      </c>
      <c r="DP3134">
        <v>1</v>
      </c>
      <c r="DQ3134">
        <v>1</v>
      </c>
      <c r="DU3134">
        <v>1010</v>
      </c>
      <c r="DV3134" t="s">
        <v>221</v>
      </c>
      <c r="DW3134" t="s">
        <v>221</v>
      </c>
      <c r="DX3134">
        <v>1</v>
      </c>
      <c r="EE3134">
        <v>51482689</v>
      </c>
      <c r="EF3134">
        <v>1</v>
      </c>
      <c r="EG3134" t="s">
        <v>21</v>
      </c>
      <c r="EH3134">
        <v>0</v>
      </c>
      <c r="EI3134" t="s">
        <v>3</v>
      </c>
      <c r="EJ3134">
        <v>4</v>
      </c>
      <c r="EK3134">
        <v>0</v>
      </c>
      <c r="EL3134" t="s">
        <v>22</v>
      </c>
      <c r="EM3134" t="s">
        <v>23</v>
      </c>
      <c r="EO3134" t="s">
        <v>3</v>
      </c>
      <c r="EQ3134">
        <v>0</v>
      </c>
      <c r="ER3134">
        <v>2686.67</v>
      </c>
      <c r="ES3134">
        <v>2686.67</v>
      </c>
      <c r="ET3134">
        <v>0</v>
      </c>
      <c r="EU3134">
        <v>0</v>
      </c>
      <c r="EV3134">
        <v>0</v>
      </c>
      <c r="EW3134">
        <v>0</v>
      </c>
      <c r="EX3134">
        <v>0</v>
      </c>
      <c r="EY3134">
        <v>0</v>
      </c>
      <c r="EZ3134">
        <v>5</v>
      </c>
      <c r="FC3134">
        <v>1</v>
      </c>
      <c r="FD3134">
        <v>18</v>
      </c>
      <c r="FF3134">
        <v>3200</v>
      </c>
      <c r="FQ3134">
        <v>0</v>
      </c>
      <c r="FR3134">
        <f t="shared" si="2476"/>
        <v>0</v>
      </c>
      <c r="FS3134">
        <v>0</v>
      </c>
      <c r="FX3134">
        <v>70</v>
      </c>
      <c r="FY3134">
        <v>10</v>
      </c>
      <c r="GA3134" t="s">
        <v>226</v>
      </c>
      <c r="GD3134">
        <v>0</v>
      </c>
      <c r="GF3134">
        <v>-1709632702</v>
      </c>
      <c r="GG3134">
        <v>2</v>
      </c>
      <c r="GH3134">
        <v>3</v>
      </c>
      <c r="GI3134">
        <v>-2</v>
      </c>
      <c r="GJ3134">
        <v>0</v>
      </c>
      <c r="GK3134">
        <f>ROUND(R3134*(R12)/100,2)</f>
        <v>0</v>
      </c>
      <c r="GL3134">
        <f t="shared" si="2477"/>
        <v>0</v>
      </c>
      <c r="GM3134">
        <f t="shared" si="2478"/>
        <v>0</v>
      </c>
      <c r="GN3134">
        <f t="shared" si="2479"/>
        <v>0</v>
      </c>
      <c r="GO3134">
        <f t="shared" si="2480"/>
        <v>0</v>
      </c>
      <c r="GP3134">
        <f t="shared" si="2481"/>
        <v>0</v>
      </c>
      <c r="GR3134">
        <v>1</v>
      </c>
      <c r="GS3134">
        <v>1</v>
      </c>
      <c r="GT3134">
        <v>0</v>
      </c>
      <c r="GU3134" t="s">
        <v>3</v>
      </c>
      <c r="GV3134">
        <f t="shared" si="2482"/>
        <v>0</v>
      </c>
      <c r="GW3134">
        <v>1</v>
      </c>
      <c r="GX3134">
        <f t="shared" si="2483"/>
        <v>0</v>
      </c>
      <c r="HA3134">
        <v>0</v>
      </c>
      <c r="HB3134">
        <v>0</v>
      </c>
      <c r="HC3134">
        <f t="shared" si="2484"/>
        <v>0</v>
      </c>
      <c r="HE3134" t="s">
        <v>53</v>
      </c>
      <c r="HF3134" t="s">
        <v>227</v>
      </c>
      <c r="IK3134">
        <f t="shared" si="2485"/>
        <v>0</v>
      </c>
    </row>
    <row r="3135" spans="1:245" x14ac:dyDescent="0.2">
      <c r="A3135">
        <v>17</v>
      </c>
      <c r="B3135">
        <v>1</v>
      </c>
      <c r="E3135" t="s">
        <v>129</v>
      </c>
      <c r="F3135" t="s">
        <v>224</v>
      </c>
      <c r="G3135" t="s">
        <v>511</v>
      </c>
      <c r="H3135" t="s">
        <v>221</v>
      </c>
      <c r="I3135">
        <v>0</v>
      </c>
      <c r="J3135">
        <v>0</v>
      </c>
      <c r="O3135">
        <f t="shared" si="2452"/>
        <v>0</v>
      </c>
      <c r="P3135">
        <f t="shared" si="2453"/>
        <v>0</v>
      </c>
      <c r="Q3135">
        <f t="shared" si="2454"/>
        <v>0</v>
      </c>
      <c r="R3135">
        <f t="shared" si="2455"/>
        <v>0</v>
      </c>
      <c r="S3135">
        <f t="shared" si="2456"/>
        <v>0</v>
      </c>
      <c r="T3135">
        <f t="shared" si="2457"/>
        <v>0</v>
      </c>
      <c r="U3135">
        <f t="shared" si="2458"/>
        <v>0</v>
      </c>
      <c r="V3135">
        <f t="shared" si="2459"/>
        <v>0</v>
      </c>
      <c r="W3135">
        <f t="shared" si="2460"/>
        <v>0</v>
      </c>
      <c r="X3135">
        <f t="shared" si="2461"/>
        <v>0</v>
      </c>
      <c r="Y3135">
        <f t="shared" si="2462"/>
        <v>0</v>
      </c>
      <c r="AA3135">
        <v>52421674</v>
      </c>
      <c r="AB3135">
        <f t="shared" si="2463"/>
        <v>2686.67</v>
      </c>
      <c r="AC3135">
        <f t="shared" si="2486"/>
        <v>2686.67</v>
      </c>
      <c r="AD3135">
        <f t="shared" si="2487"/>
        <v>0</v>
      </c>
      <c r="AE3135">
        <f t="shared" si="2488"/>
        <v>0</v>
      </c>
      <c r="AF3135">
        <f t="shared" si="2489"/>
        <v>0</v>
      </c>
      <c r="AG3135">
        <f t="shared" si="2464"/>
        <v>0</v>
      </c>
      <c r="AH3135">
        <f t="shared" si="2490"/>
        <v>0</v>
      </c>
      <c r="AI3135">
        <f t="shared" si="2491"/>
        <v>0</v>
      </c>
      <c r="AJ3135">
        <f t="shared" si="2465"/>
        <v>0</v>
      </c>
      <c r="AK3135">
        <v>2686.67</v>
      </c>
      <c r="AL3135">
        <v>2686.67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70</v>
      </c>
      <c r="AU3135">
        <v>10</v>
      </c>
      <c r="AV3135">
        <v>1</v>
      </c>
      <c r="AW3135">
        <v>1</v>
      </c>
      <c r="AZ3135">
        <v>1</v>
      </c>
      <c r="BA3135">
        <v>1</v>
      </c>
      <c r="BB3135">
        <v>1</v>
      </c>
      <c r="BC3135">
        <v>1</v>
      </c>
      <c r="BD3135" t="s">
        <v>3</v>
      </c>
      <c r="BE3135" t="s">
        <v>3</v>
      </c>
      <c r="BF3135" t="s">
        <v>3</v>
      </c>
      <c r="BG3135" t="s">
        <v>3</v>
      </c>
      <c r="BH3135">
        <v>3</v>
      </c>
      <c r="BI3135">
        <v>4</v>
      </c>
      <c r="BJ3135" t="s">
        <v>3</v>
      </c>
      <c r="BM3135">
        <v>0</v>
      </c>
      <c r="BN3135">
        <v>0</v>
      </c>
      <c r="BO3135" t="s">
        <v>3</v>
      </c>
      <c r="BP3135">
        <v>0</v>
      </c>
      <c r="BQ3135">
        <v>1</v>
      </c>
      <c r="BR3135">
        <v>0</v>
      </c>
      <c r="BS3135">
        <v>1</v>
      </c>
      <c r="BT3135">
        <v>1</v>
      </c>
      <c r="BU3135">
        <v>1</v>
      </c>
      <c r="BV3135">
        <v>1</v>
      </c>
      <c r="BW3135">
        <v>1</v>
      </c>
      <c r="BX3135">
        <v>1</v>
      </c>
      <c r="BY3135" t="s">
        <v>3</v>
      </c>
      <c r="BZ3135">
        <v>70</v>
      </c>
      <c r="CA3135">
        <v>10</v>
      </c>
      <c r="CE3135">
        <v>0</v>
      </c>
      <c r="CF3135">
        <v>0</v>
      </c>
      <c r="CG3135">
        <v>0</v>
      </c>
      <c r="CM3135">
        <v>0</v>
      </c>
      <c r="CN3135" t="s">
        <v>3</v>
      </c>
      <c r="CO3135">
        <v>0</v>
      </c>
      <c r="CP3135">
        <f t="shared" si="2466"/>
        <v>0</v>
      </c>
      <c r="CQ3135">
        <f t="shared" si="2467"/>
        <v>2686.67</v>
      </c>
      <c r="CR3135">
        <f t="shared" si="2492"/>
        <v>0</v>
      </c>
      <c r="CS3135">
        <f t="shared" si="2468"/>
        <v>0</v>
      </c>
      <c r="CT3135">
        <f t="shared" si="2469"/>
        <v>0</v>
      </c>
      <c r="CU3135">
        <f t="shared" si="2470"/>
        <v>0</v>
      </c>
      <c r="CV3135">
        <f t="shared" si="2471"/>
        <v>0</v>
      </c>
      <c r="CW3135">
        <f t="shared" si="2472"/>
        <v>0</v>
      </c>
      <c r="CX3135">
        <f t="shared" si="2473"/>
        <v>0</v>
      </c>
      <c r="CY3135">
        <f t="shared" si="2474"/>
        <v>0</v>
      </c>
      <c r="CZ3135">
        <f t="shared" si="2475"/>
        <v>0</v>
      </c>
      <c r="DC3135" t="s">
        <v>3</v>
      </c>
      <c r="DD3135" t="s">
        <v>3</v>
      </c>
      <c r="DE3135" t="s">
        <v>3</v>
      </c>
      <c r="DF3135" t="s">
        <v>3</v>
      </c>
      <c r="DG3135" t="s">
        <v>3</v>
      </c>
      <c r="DH3135" t="s">
        <v>3</v>
      </c>
      <c r="DI3135" t="s">
        <v>3</v>
      </c>
      <c r="DJ3135" t="s">
        <v>3</v>
      </c>
      <c r="DK3135" t="s">
        <v>3</v>
      </c>
      <c r="DL3135" t="s">
        <v>3</v>
      </c>
      <c r="DM3135" t="s">
        <v>3</v>
      </c>
      <c r="DN3135">
        <v>0</v>
      </c>
      <c r="DO3135">
        <v>0</v>
      </c>
      <c r="DP3135">
        <v>1</v>
      </c>
      <c r="DQ3135">
        <v>1</v>
      </c>
      <c r="DU3135">
        <v>1010</v>
      </c>
      <c r="DV3135" t="s">
        <v>221</v>
      </c>
      <c r="DW3135" t="s">
        <v>221</v>
      </c>
      <c r="DX3135">
        <v>1</v>
      </c>
      <c r="EE3135">
        <v>51482689</v>
      </c>
      <c r="EF3135">
        <v>1</v>
      </c>
      <c r="EG3135" t="s">
        <v>21</v>
      </c>
      <c r="EH3135">
        <v>0</v>
      </c>
      <c r="EI3135" t="s">
        <v>3</v>
      </c>
      <c r="EJ3135">
        <v>4</v>
      </c>
      <c r="EK3135">
        <v>0</v>
      </c>
      <c r="EL3135" t="s">
        <v>22</v>
      </c>
      <c r="EM3135" t="s">
        <v>23</v>
      </c>
      <c r="EO3135" t="s">
        <v>3</v>
      </c>
      <c r="EQ3135">
        <v>0</v>
      </c>
      <c r="ER3135">
        <v>2686.67</v>
      </c>
      <c r="ES3135">
        <v>2686.67</v>
      </c>
      <c r="ET3135">
        <v>0</v>
      </c>
      <c r="EU3135">
        <v>0</v>
      </c>
      <c r="EV3135">
        <v>0</v>
      </c>
      <c r="EW3135">
        <v>0</v>
      </c>
      <c r="EX3135">
        <v>0</v>
      </c>
      <c r="EY3135">
        <v>0</v>
      </c>
      <c r="EZ3135">
        <v>5</v>
      </c>
      <c r="FC3135">
        <v>1</v>
      </c>
      <c r="FD3135">
        <v>18</v>
      </c>
      <c r="FF3135">
        <v>3200</v>
      </c>
      <c r="FQ3135">
        <v>0</v>
      </c>
      <c r="FR3135">
        <f t="shared" si="2476"/>
        <v>0</v>
      </c>
      <c r="FS3135">
        <v>0</v>
      </c>
      <c r="FX3135">
        <v>70</v>
      </c>
      <c r="FY3135">
        <v>10</v>
      </c>
      <c r="GA3135" t="s">
        <v>226</v>
      </c>
      <c r="GD3135">
        <v>0</v>
      </c>
      <c r="GF3135">
        <v>-866295995</v>
      </c>
      <c r="GG3135">
        <v>2</v>
      </c>
      <c r="GH3135">
        <v>3</v>
      </c>
      <c r="GI3135">
        <v>-2</v>
      </c>
      <c r="GJ3135">
        <v>0</v>
      </c>
      <c r="GK3135">
        <f>ROUND(R3135*(R12)/100,2)</f>
        <v>0</v>
      </c>
      <c r="GL3135">
        <f t="shared" si="2477"/>
        <v>0</v>
      </c>
      <c r="GM3135">
        <f t="shared" si="2478"/>
        <v>0</v>
      </c>
      <c r="GN3135">
        <f t="shared" si="2479"/>
        <v>0</v>
      </c>
      <c r="GO3135">
        <f t="shared" si="2480"/>
        <v>0</v>
      </c>
      <c r="GP3135">
        <f t="shared" si="2481"/>
        <v>0</v>
      </c>
      <c r="GR3135">
        <v>1</v>
      </c>
      <c r="GS3135">
        <v>1</v>
      </c>
      <c r="GT3135">
        <v>0</v>
      </c>
      <c r="GU3135" t="s">
        <v>3</v>
      </c>
      <c r="GV3135">
        <f t="shared" si="2482"/>
        <v>0</v>
      </c>
      <c r="GW3135">
        <v>1</v>
      </c>
      <c r="GX3135">
        <f t="shared" si="2483"/>
        <v>0</v>
      </c>
      <c r="HA3135">
        <v>0</v>
      </c>
      <c r="HB3135">
        <v>0</v>
      </c>
      <c r="HC3135">
        <f t="shared" si="2484"/>
        <v>0</v>
      </c>
      <c r="HE3135" t="s">
        <v>53</v>
      </c>
      <c r="HF3135" t="s">
        <v>227</v>
      </c>
      <c r="IK3135">
        <f t="shared" si="2485"/>
        <v>0</v>
      </c>
    </row>
    <row r="3136" spans="1:245" x14ac:dyDescent="0.2">
      <c r="A3136">
        <v>17</v>
      </c>
      <c r="B3136">
        <v>1</v>
      </c>
      <c r="E3136" t="s">
        <v>134</v>
      </c>
      <c r="F3136" t="s">
        <v>224</v>
      </c>
      <c r="G3136" t="s">
        <v>512</v>
      </c>
      <c r="H3136" t="s">
        <v>221</v>
      </c>
      <c r="I3136">
        <v>0</v>
      </c>
      <c r="J3136">
        <v>0</v>
      </c>
      <c r="O3136">
        <f t="shared" si="2452"/>
        <v>0</v>
      </c>
      <c r="P3136">
        <f t="shared" si="2453"/>
        <v>0</v>
      </c>
      <c r="Q3136">
        <f t="shared" si="2454"/>
        <v>0</v>
      </c>
      <c r="R3136">
        <f t="shared" si="2455"/>
        <v>0</v>
      </c>
      <c r="S3136">
        <f t="shared" si="2456"/>
        <v>0</v>
      </c>
      <c r="T3136">
        <f t="shared" si="2457"/>
        <v>0</v>
      </c>
      <c r="U3136">
        <f t="shared" si="2458"/>
        <v>0</v>
      </c>
      <c r="V3136">
        <f t="shared" si="2459"/>
        <v>0</v>
      </c>
      <c r="W3136">
        <f t="shared" si="2460"/>
        <v>0</v>
      </c>
      <c r="X3136">
        <f t="shared" si="2461"/>
        <v>0</v>
      </c>
      <c r="Y3136">
        <f t="shared" si="2462"/>
        <v>0</v>
      </c>
      <c r="AA3136">
        <v>52421674</v>
      </c>
      <c r="AB3136">
        <f t="shared" si="2463"/>
        <v>2686.67</v>
      </c>
      <c r="AC3136">
        <f t="shared" si="2486"/>
        <v>2686.67</v>
      </c>
      <c r="AD3136">
        <f t="shared" si="2487"/>
        <v>0</v>
      </c>
      <c r="AE3136">
        <f t="shared" si="2488"/>
        <v>0</v>
      </c>
      <c r="AF3136">
        <f t="shared" si="2489"/>
        <v>0</v>
      </c>
      <c r="AG3136">
        <f t="shared" si="2464"/>
        <v>0</v>
      </c>
      <c r="AH3136">
        <f t="shared" si="2490"/>
        <v>0</v>
      </c>
      <c r="AI3136">
        <f t="shared" si="2491"/>
        <v>0</v>
      </c>
      <c r="AJ3136">
        <f t="shared" si="2465"/>
        <v>0</v>
      </c>
      <c r="AK3136">
        <v>2686.67</v>
      </c>
      <c r="AL3136">
        <v>2686.67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70</v>
      </c>
      <c r="AU3136">
        <v>10</v>
      </c>
      <c r="AV3136">
        <v>1</v>
      </c>
      <c r="AW3136">
        <v>1</v>
      </c>
      <c r="AZ3136">
        <v>1</v>
      </c>
      <c r="BA3136">
        <v>1</v>
      </c>
      <c r="BB3136">
        <v>1</v>
      </c>
      <c r="BC3136">
        <v>1</v>
      </c>
      <c r="BD3136" t="s">
        <v>3</v>
      </c>
      <c r="BE3136" t="s">
        <v>3</v>
      </c>
      <c r="BF3136" t="s">
        <v>3</v>
      </c>
      <c r="BG3136" t="s">
        <v>3</v>
      </c>
      <c r="BH3136">
        <v>3</v>
      </c>
      <c r="BI3136">
        <v>4</v>
      </c>
      <c r="BJ3136" t="s">
        <v>3</v>
      </c>
      <c r="BM3136">
        <v>0</v>
      </c>
      <c r="BN3136">
        <v>0</v>
      </c>
      <c r="BO3136" t="s">
        <v>3</v>
      </c>
      <c r="BP3136">
        <v>0</v>
      </c>
      <c r="BQ3136">
        <v>1</v>
      </c>
      <c r="BR3136">
        <v>0</v>
      </c>
      <c r="BS3136">
        <v>1</v>
      </c>
      <c r="BT3136">
        <v>1</v>
      </c>
      <c r="BU3136">
        <v>1</v>
      </c>
      <c r="BV3136">
        <v>1</v>
      </c>
      <c r="BW3136">
        <v>1</v>
      </c>
      <c r="BX3136">
        <v>1</v>
      </c>
      <c r="BY3136" t="s">
        <v>3</v>
      </c>
      <c r="BZ3136">
        <v>70</v>
      </c>
      <c r="CA3136">
        <v>10</v>
      </c>
      <c r="CE3136">
        <v>0</v>
      </c>
      <c r="CF3136">
        <v>0</v>
      </c>
      <c r="CG3136">
        <v>0</v>
      </c>
      <c r="CM3136">
        <v>0</v>
      </c>
      <c r="CN3136" t="s">
        <v>3</v>
      </c>
      <c r="CO3136">
        <v>0</v>
      </c>
      <c r="CP3136">
        <f t="shared" si="2466"/>
        <v>0</v>
      </c>
      <c r="CQ3136">
        <f t="shared" si="2467"/>
        <v>2686.67</v>
      </c>
      <c r="CR3136">
        <f t="shared" si="2492"/>
        <v>0</v>
      </c>
      <c r="CS3136">
        <f t="shared" si="2468"/>
        <v>0</v>
      </c>
      <c r="CT3136">
        <f t="shared" si="2469"/>
        <v>0</v>
      </c>
      <c r="CU3136">
        <f t="shared" si="2470"/>
        <v>0</v>
      </c>
      <c r="CV3136">
        <f t="shared" si="2471"/>
        <v>0</v>
      </c>
      <c r="CW3136">
        <f t="shared" si="2472"/>
        <v>0</v>
      </c>
      <c r="CX3136">
        <f t="shared" si="2473"/>
        <v>0</v>
      </c>
      <c r="CY3136">
        <f t="shared" si="2474"/>
        <v>0</v>
      </c>
      <c r="CZ3136">
        <f t="shared" si="2475"/>
        <v>0</v>
      </c>
      <c r="DC3136" t="s">
        <v>3</v>
      </c>
      <c r="DD3136" t="s">
        <v>3</v>
      </c>
      <c r="DE3136" t="s">
        <v>3</v>
      </c>
      <c r="DF3136" t="s">
        <v>3</v>
      </c>
      <c r="DG3136" t="s">
        <v>3</v>
      </c>
      <c r="DH3136" t="s">
        <v>3</v>
      </c>
      <c r="DI3136" t="s">
        <v>3</v>
      </c>
      <c r="DJ3136" t="s">
        <v>3</v>
      </c>
      <c r="DK3136" t="s">
        <v>3</v>
      </c>
      <c r="DL3136" t="s">
        <v>3</v>
      </c>
      <c r="DM3136" t="s">
        <v>3</v>
      </c>
      <c r="DN3136">
        <v>0</v>
      </c>
      <c r="DO3136">
        <v>0</v>
      </c>
      <c r="DP3136">
        <v>1</v>
      </c>
      <c r="DQ3136">
        <v>1</v>
      </c>
      <c r="DU3136">
        <v>1010</v>
      </c>
      <c r="DV3136" t="s">
        <v>221</v>
      </c>
      <c r="DW3136" t="s">
        <v>221</v>
      </c>
      <c r="DX3136">
        <v>1</v>
      </c>
      <c r="EE3136">
        <v>51482689</v>
      </c>
      <c r="EF3136">
        <v>1</v>
      </c>
      <c r="EG3136" t="s">
        <v>21</v>
      </c>
      <c r="EH3136">
        <v>0</v>
      </c>
      <c r="EI3136" t="s">
        <v>3</v>
      </c>
      <c r="EJ3136">
        <v>4</v>
      </c>
      <c r="EK3136">
        <v>0</v>
      </c>
      <c r="EL3136" t="s">
        <v>22</v>
      </c>
      <c r="EM3136" t="s">
        <v>23</v>
      </c>
      <c r="EO3136" t="s">
        <v>3</v>
      </c>
      <c r="EQ3136">
        <v>0</v>
      </c>
      <c r="ER3136">
        <v>2686.67</v>
      </c>
      <c r="ES3136">
        <v>2686.67</v>
      </c>
      <c r="ET3136">
        <v>0</v>
      </c>
      <c r="EU3136">
        <v>0</v>
      </c>
      <c r="EV3136">
        <v>0</v>
      </c>
      <c r="EW3136">
        <v>0</v>
      </c>
      <c r="EX3136">
        <v>0</v>
      </c>
      <c r="EY3136">
        <v>0</v>
      </c>
      <c r="EZ3136">
        <v>5</v>
      </c>
      <c r="FC3136">
        <v>1</v>
      </c>
      <c r="FD3136">
        <v>18</v>
      </c>
      <c r="FF3136">
        <v>3200</v>
      </c>
      <c r="FQ3136">
        <v>0</v>
      </c>
      <c r="FR3136">
        <f t="shared" si="2476"/>
        <v>0</v>
      </c>
      <c r="FS3136">
        <v>0</v>
      </c>
      <c r="FX3136">
        <v>70</v>
      </c>
      <c r="FY3136">
        <v>10</v>
      </c>
      <c r="GA3136" t="s">
        <v>226</v>
      </c>
      <c r="GD3136">
        <v>0</v>
      </c>
      <c r="GF3136">
        <v>-3706542</v>
      </c>
      <c r="GG3136">
        <v>2</v>
      </c>
      <c r="GH3136">
        <v>3</v>
      </c>
      <c r="GI3136">
        <v>-2</v>
      </c>
      <c r="GJ3136">
        <v>0</v>
      </c>
      <c r="GK3136">
        <f>ROUND(R3136*(R12)/100,2)</f>
        <v>0</v>
      </c>
      <c r="GL3136">
        <f t="shared" si="2477"/>
        <v>0</v>
      </c>
      <c r="GM3136">
        <f t="shared" si="2478"/>
        <v>0</v>
      </c>
      <c r="GN3136">
        <f t="shared" si="2479"/>
        <v>0</v>
      </c>
      <c r="GO3136">
        <f t="shared" si="2480"/>
        <v>0</v>
      </c>
      <c r="GP3136">
        <f t="shared" si="2481"/>
        <v>0</v>
      </c>
      <c r="GR3136">
        <v>1</v>
      </c>
      <c r="GS3136">
        <v>1</v>
      </c>
      <c r="GT3136">
        <v>0</v>
      </c>
      <c r="GU3136" t="s">
        <v>3</v>
      </c>
      <c r="GV3136">
        <f t="shared" si="2482"/>
        <v>0</v>
      </c>
      <c r="GW3136">
        <v>1</v>
      </c>
      <c r="GX3136">
        <f t="shared" si="2483"/>
        <v>0</v>
      </c>
      <c r="HA3136">
        <v>0</v>
      </c>
      <c r="HB3136">
        <v>0</v>
      </c>
      <c r="HC3136">
        <f t="shared" si="2484"/>
        <v>0</v>
      </c>
      <c r="HE3136" t="s">
        <v>53</v>
      </c>
      <c r="HF3136" t="s">
        <v>227</v>
      </c>
      <c r="IK3136">
        <f t="shared" si="2485"/>
        <v>0</v>
      </c>
    </row>
    <row r="3137" spans="1:245" x14ac:dyDescent="0.2">
      <c r="A3137">
        <v>17</v>
      </c>
      <c r="B3137">
        <v>1</v>
      </c>
      <c r="E3137" t="s">
        <v>135</v>
      </c>
      <c r="F3137" t="s">
        <v>224</v>
      </c>
      <c r="G3137" t="s">
        <v>3</v>
      </c>
      <c r="H3137" t="s">
        <v>221</v>
      </c>
      <c r="I3137">
        <v>0</v>
      </c>
      <c r="J3137">
        <v>0</v>
      </c>
      <c r="O3137">
        <f t="shared" si="2452"/>
        <v>0</v>
      </c>
      <c r="P3137">
        <f t="shared" si="2453"/>
        <v>0</v>
      </c>
      <c r="Q3137">
        <f t="shared" si="2454"/>
        <v>0</v>
      </c>
      <c r="R3137">
        <f t="shared" si="2455"/>
        <v>0</v>
      </c>
      <c r="S3137">
        <f t="shared" si="2456"/>
        <v>0</v>
      </c>
      <c r="T3137">
        <f t="shared" si="2457"/>
        <v>0</v>
      </c>
      <c r="U3137">
        <f t="shared" si="2458"/>
        <v>0</v>
      </c>
      <c r="V3137">
        <f t="shared" si="2459"/>
        <v>0</v>
      </c>
      <c r="W3137">
        <f t="shared" si="2460"/>
        <v>0</v>
      </c>
      <c r="X3137">
        <f t="shared" si="2461"/>
        <v>0</v>
      </c>
      <c r="Y3137">
        <f t="shared" si="2462"/>
        <v>0</v>
      </c>
      <c r="AA3137">
        <v>52421674</v>
      </c>
      <c r="AB3137">
        <f t="shared" si="2463"/>
        <v>2686.67</v>
      </c>
      <c r="AC3137">
        <f t="shared" si="2486"/>
        <v>2686.67</v>
      </c>
      <c r="AD3137">
        <f t="shared" si="2487"/>
        <v>0</v>
      </c>
      <c r="AE3137">
        <f t="shared" si="2488"/>
        <v>0</v>
      </c>
      <c r="AF3137">
        <f t="shared" si="2489"/>
        <v>0</v>
      </c>
      <c r="AG3137">
        <f t="shared" si="2464"/>
        <v>0</v>
      </c>
      <c r="AH3137">
        <f t="shared" si="2490"/>
        <v>0</v>
      </c>
      <c r="AI3137">
        <f t="shared" si="2491"/>
        <v>0</v>
      </c>
      <c r="AJ3137">
        <f t="shared" si="2465"/>
        <v>0</v>
      </c>
      <c r="AK3137">
        <v>2686.67</v>
      </c>
      <c r="AL3137">
        <v>2686.67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70</v>
      </c>
      <c r="AU3137">
        <v>10</v>
      </c>
      <c r="AV3137">
        <v>1</v>
      </c>
      <c r="AW3137">
        <v>1</v>
      </c>
      <c r="AZ3137">
        <v>1</v>
      </c>
      <c r="BA3137">
        <v>1</v>
      </c>
      <c r="BB3137">
        <v>1</v>
      </c>
      <c r="BC3137">
        <v>1</v>
      </c>
      <c r="BD3137" t="s">
        <v>3</v>
      </c>
      <c r="BE3137" t="s">
        <v>3</v>
      </c>
      <c r="BF3137" t="s">
        <v>3</v>
      </c>
      <c r="BG3137" t="s">
        <v>3</v>
      </c>
      <c r="BH3137">
        <v>3</v>
      </c>
      <c r="BI3137">
        <v>4</v>
      </c>
      <c r="BJ3137" t="s">
        <v>3</v>
      </c>
      <c r="BM3137">
        <v>0</v>
      </c>
      <c r="BN3137">
        <v>0</v>
      </c>
      <c r="BO3137" t="s">
        <v>3</v>
      </c>
      <c r="BP3137">
        <v>0</v>
      </c>
      <c r="BQ3137">
        <v>1</v>
      </c>
      <c r="BR3137">
        <v>0</v>
      </c>
      <c r="BS3137">
        <v>1</v>
      </c>
      <c r="BT3137">
        <v>1</v>
      </c>
      <c r="BU3137">
        <v>1</v>
      </c>
      <c r="BV3137">
        <v>1</v>
      </c>
      <c r="BW3137">
        <v>1</v>
      </c>
      <c r="BX3137">
        <v>1</v>
      </c>
      <c r="BY3137" t="s">
        <v>3</v>
      </c>
      <c r="BZ3137">
        <v>70</v>
      </c>
      <c r="CA3137">
        <v>10</v>
      </c>
      <c r="CE3137">
        <v>0</v>
      </c>
      <c r="CF3137">
        <v>0</v>
      </c>
      <c r="CG3137">
        <v>0</v>
      </c>
      <c r="CM3137">
        <v>0</v>
      </c>
      <c r="CN3137" t="s">
        <v>3</v>
      </c>
      <c r="CO3137">
        <v>0</v>
      </c>
      <c r="CP3137">
        <f t="shared" si="2466"/>
        <v>0</v>
      </c>
      <c r="CQ3137">
        <f t="shared" si="2467"/>
        <v>2686.67</v>
      </c>
      <c r="CR3137">
        <f t="shared" si="2492"/>
        <v>0</v>
      </c>
      <c r="CS3137">
        <f t="shared" si="2468"/>
        <v>0</v>
      </c>
      <c r="CT3137">
        <f t="shared" si="2469"/>
        <v>0</v>
      </c>
      <c r="CU3137">
        <f t="shared" si="2470"/>
        <v>0</v>
      </c>
      <c r="CV3137">
        <f t="shared" si="2471"/>
        <v>0</v>
      </c>
      <c r="CW3137">
        <f t="shared" si="2472"/>
        <v>0</v>
      </c>
      <c r="CX3137">
        <f t="shared" si="2473"/>
        <v>0</v>
      </c>
      <c r="CY3137">
        <f t="shared" si="2474"/>
        <v>0</v>
      </c>
      <c r="CZ3137">
        <f t="shared" si="2475"/>
        <v>0</v>
      </c>
      <c r="DC3137" t="s">
        <v>3</v>
      </c>
      <c r="DD3137" t="s">
        <v>3</v>
      </c>
      <c r="DE3137" t="s">
        <v>3</v>
      </c>
      <c r="DF3137" t="s">
        <v>3</v>
      </c>
      <c r="DG3137" t="s">
        <v>3</v>
      </c>
      <c r="DH3137" t="s">
        <v>3</v>
      </c>
      <c r="DI3137" t="s">
        <v>3</v>
      </c>
      <c r="DJ3137" t="s">
        <v>3</v>
      </c>
      <c r="DK3137" t="s">
        <v>3</v>
      </c>
      <c r="DL3137" t="s">
        <v>3</v>
      </c>
      <c r="DM3137" t="s">
        <v>3</v>
      </c>
      <c r="DN3137">
        <v>0</v>
      </c>
      <c r="DO3137">
        <v>0</v>
      </c>
      <c r="DP3137">
        <v>1</v>
      </c>
      <c r="DQ3137">
        <v>1</v>
      </c>
      <c r="DU3137">
        <v>1010</v>
      </c>
      <c r="DV3137" t="s">
        <v>221</v>
      </c>
      <c r="DW3137" t="s">
        <v>221</v>
      </c>
      <c r="DX3137">
        <v>1</v>
      </c>
      <c r="EE3137">
        <v>51482689</v>
      </c>
      <c r="EF3137">
        <v>1</v>
      </c>
      <c r="EG3137" t="s">
        <v>21</v>
      </c>
      <c r="EH3137">
        <v>0</v>
      </c>
      <c r="EI3137" t="s">
        <v>3</v>
      </c>
      <c r="EJ3137">
        <v>4</v>
      </c>
      <c r="EK3137">
        <v>0</v>
      </c>
      <c r="EL3137" t="s">
        <v>22</v>
      </c>
      <c r="EM3137" t="s">
        <v>23</v>
      </c>
      <c r="EO3137" t="s">
        <v>3</v>
      </c>
      <c r="EQ3137">
        <v>0</v>
      </c>
      <c r="ER3137">
        <v>2686.67</v>
      </c>
      <c r="ES3137">
        <v>2686.67</v>
      </c>
      <c r="ET3137">
        <v>0</v>
      </c>
      <c r="EU3137">
        <v>0</v>
      </c>
      <c r="EV3137">
        <v>0</v>
      </c>
      <c r="EW3137">
        <v>0</v>
      </c>
      <c r="EX3137">
        <v>0</v>
      </c>
      <c r="EY3137">
        <v>0</v>
      </c>
      <c r="EZ3137">
        <v>5</v>
      </c>
      <c r="FC3137">
        <v>1</v>
      </c>
      <c r="FD3137">
        <v>18</v>
      </c>
      <c r="FF3137">
        <v>3200</v>
      </c>
      <c r="FQ3137">
        <v>0</v>
      </c>
      <c r="FR3137">
        <f t="shared" si="2476"/>
        <v>0</v>
      </c>
      <c r="FS3137">
        <v>0</v>
      </c>
      <c r="FX3137">
        <v>70</v>
      </c>
      <c r="FY3137">
        <v>10</v>
      </c>
      <c r="GA3137" t="s">
        <v>226</v>
      </c>
      <c r="GD3137">
        <v>0</v>
      </c>
      <c r="GF3137">
        <v>-390605291</v>
      </c>
      <c r="GG3137">
        <v>2</v>
      </c>
      <c r="GH3137">
        <v>3</v>
      </c>
      <c r="GI3137">
        <v>-2</v>
      </c>
      <c r="GJ3137">
        <v>0</v>
      </c>
      <c r="GK3137">
        <f>ROUND(R3137*(R12)/100,2)</f>
        <v>0</v>
      </c>
      <c r="GL3137">
        <f t="shared" si="2477"/>
        <v>0</v>
      </c>
      <c r="GM3137">
        <f t="shared" si="2478"/>
        <v>0</v>
      </c>
      <c r="GN3137">
        <f t="shared" si="2479"/>
        <v>0</v>
      </c>
      <c r="GO3137">
        <f t="shared" si="2480"/>
        <v>0</v>
      </c>
      <c r="GP3137">
        <f t="shared" si="2481"/>
        <v>0</v>
      </c>
      <c r="GR3137">
        <v>1</v>
      </c>
      <c r="GS3137">
        <v>1</v>
      </c>
      <c r="GT3137">
        <v>0</v>
      </c>
      <c r="GU3137" t="s">
        <v>3</v>
      </c>
      <c r="GV3137">
        <f t="shared" si="2482"/>
        <v>0</v>
      </c>
      <c r="GW3137">
        <v>1</v>
      </c>
      <c r="GX3137">
        <f t="shared" si="2483"/>
        <v>0</v>
      </c>
      <c r="HA3137">
        <v>0</v>
      </c>
      <c r="HB3137">
        <v>0</v>
      </c>
      <c r="HC3137">
        <f t="shared" si="2484"/>
        <v>0</v>
      </c>
      <c r="HE3137" t="s">
        <v>53</v>
      </c>
      <c r="HF3137" t="s">
        <v>227</v>
      </c>
      <c r="IK3137">
        <f t="shared" si="2485"/>
        <v>0</v>
      </c>
    </row>
    <row r="3138" spans="1:245" x14ac:dyDescent="0.2">
      <c r="A3138">
        <v>17</v>
      </c>
      <c r="B3138">
        <v>1</v>
      </c>
      <c r="E3138" t="s">
        <v>136</v>
      </c>
      <c r="F3138" t="s">
        <v>224</v>
      </c>
      <c r="G3138" t="s">
        <v>513</v>
      </c>
      <c r="H3138" t="s">
        <v>221</v>
      </c>
      <c r="I3138">
        <v>0</v>
      </c>
      <c r="J3138">
        <v>0</v>
      </c>
      <c r="O3138">
        <f t="shared" si="2452"/>
        <v>0</v>
      </c>
      <c r="P3138">
        <f t="shared" si="2453"/>
        <v>0</v>
      </c>
      <c r="Q3138">
        <f t="shared" si="2454"/>
        <v>0</v>
      </c>
      <c r="R3138">
        <f t="shared" si="2455"/>
        <v>0</v>
      </c>
      <c r="S3138">
        <f t="shared" si="2456"/>
        <v>0</v>
      </c>
      <c r="T3138">
        <f t="shared" si="2457"/>
        <v>0</v>
      </c>
      <c r="U3138">
        <f t="shared" si="2458"/>
        <v>0</v>
      </c>
      <c r="V3138">
        <f t="shared" si="2459"/>
        <v>0</v>
      </c>
      <c r="W3138">
        <f t="shared" si="2460"/>
        <v>0</v>
      </c>
      <c r="X3138">
        <f t="shared" si="2461"/>
        <v>0</v>
      </c>
      <c r="Y3138">
        <f t="shared" si="2462"/>
        <v>0</v>
      </c>
      <c r="AA3138">
        <v>52421674</v>
      </c>
      <c r="AB3138">
        <f t="shared" si="2463"/>
        <v>2686.67</v>
      </c>
      <c r="AC3138">
        <f t="shared" si="2486"/>
        <v>2686.67</v>
      </c>
      <c r="AD3138">
        <f t="shared" si="2487"/>
        <v>0</v>
      </c>
      <c r="AE3138">
        <f t="shared" si="2488"/>
        <v>0</v>
      </c>
      <c r="AF3138">
        <f t="shared" si="2489"/>
        <v>0</v>
      </c>
      <c r="AG3138">
        <f t="shared" si="2464"/>
        <v>0</v>
      </c>
      <c r="AH3138">
        <f t="shared" si="2490"/>
        <v>0</v>
      </c>
      <c r="AI3138">
        <f t="shared" si="2491"/>
        <v>0</v>
      </c>
      <c r="AJ3138">
        <f t="shared" si="2465"/>
        <v>0</v>
      </c>
      <c r="AK3138">
        <v>2686.67</v>
      </c>
      <c r="AL3138">
        <v>2686.67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70</v>
      </c>
      <c r="AU3138">
        <v>10</v>
      </c>
      <c r="AV3138">
        <v>1</v>
      </c>
      <c r="AW3138">
        <v>1</v>
      </c>
      <c r="AZ3138">
        <v>1</v>
      </c>
      <c r="BA3138">
        <v>1</v>
      </c>
      <c r="BB3138">
        <v>1</v>
      </c>
      <c r="BC3138">
        <v>1</v>
      </c>
      <c r="BD3138" t="s">
        <v>3</v>
      </c>
      <c r="BE3138" t="s">
        <v>3</v>
      </c>
      <c r="BF3138" t="s">
        <v>3</v>
      </c>
      <c r="BG3138" t="s">
        <v>3</v>
      </c>
      <c r="BH3138">
        <v>3</v>
      </c>
      <c r="BI3138">
        <v>4</v>
      </c>
      <c r="BJ3138" t="s">
        <v>3</v>
      </c>
      <c r="BM3138">
        <v>0</v>
      </c>
      <c r="BN3138">
        <v>0</v>
      </c>
      <c r="BO3138" t="s">
        <v>3</v>
      </c>
      <c r="BP3138">
        <v>0</v>
      </c>
      <c r="BQ3138">
        <v>1</v>
      </c>
      <c r="BR3138">
        <v>0</v>
      </c>
      <c r="BS3138">
        <v>1</v>
      </c>
      <c r="BT3138">
        <v>1</v>
      </c>
      <c r="BU3138">
        <v>1</v>
      </c>
      <c r="BV3138">
        <v>1</v>
      </c>
      <c r="BW3138">
        <v>1</v>
      </c>
      <c r="BX3138">
        <v>1</v>
      </c>
      <c r="BY3138" t="s">
        <v>3</v>
      </c>
      <c r="BZ3138">
        <v>70</v>
      </c>
      <c r="CA3138">
        <v>10</v>
      </c>
      <c r="CE3138">
        <v>0</v>
      </c>
      <c r="CF3138">
        <v>0</v>
      </c>
      <c r="CG3138">
        <v>0</v>
      </c>
      <c r="CM3138">
        <v>0</v>
      </c>
      <c r="CN3138" t="s">
        <v>3</v>
      </c>
      <c r="CO3138">
        <v>0</v>
      </c>
      <c r="CP3138">
        <f t="shared" si="2466"/>
        <v>0</v>
      </c>
      <c r="CQ3138">
        <f t="shared" si="2467"/>
        <v>2686.67</v>
      </c>
      <c r="CR3138">
        <f t="shared" si="2492"/>
        <v>0</v>
      </c>
      <c r="CS3138">
        <f t="shared" si="2468"/>
        <v>0</v>
      </c>
      <c r="CT3138">
        <f t="shared" si="2469"/>
        <v>0</v>
      </c>
      <c r="CU3138">
        <f t="shared" si="2470"/>
        <v>0</v>
      </c>
      <c r="CV3138">
        <f t="shared" si="2471"/>
        <v>0</v>
      </c>
      <c r="CW3138">
        <f t="shared" si="2472"/>
        <v>0</v>
      </c>
      <c r="CX3138">
        <f t="shared" si="2473"/>
        <v>0</v>
      </c>
      <c r="CY3138">
        <f t="shared" si="2474"/>
        <v>0</v>
      </c>
      <c r="CZ3138">
        <f t="shared" si="2475"/>
        <v>0</v>
      </c>
      <c r="DC3138" t="s">
        <v>3</v>
      </c>
      <c r="DD3138" t="s">
        <v>3</v>
      </c>
      <c r="DE3138" t="s">
        <v>3</v>
      </c>
      <c r="DF3138" t="s">
        <v>3</v>
      </c>
      <c r="DG3138" t="s">
        <v>3</v>
      </c>
      <c r="DH3138" t="s">
        <v>3</v>
      </c>
      <c r="DI3138" t="s">
        <v>3</v>
      </c>
      <c r="DJ3138" t="s">
        <v>3</v>
      </c>
      <c r="DK3138" t="s">
        <v>3</v>
      </c>
      <c r="DL3138" t="s">
        <v>3</v>
      </c>
      <c r="DM3138" t="s">
        <v>3</v>
      </c>
      <c r="DN3138">
        <v>0</v>
      </c>
      <c r="DO3138">
        <v>0</v>
      </c>
      <c r="DP3138">
        <v>1</v>
      </c>
      <c r="DQ3138">
        <v>1</v>
      </c>
      <c r="DU3138">
        <v>1010</v>
      </c>
      <c r="DV3138" t="s">
        <v>221</v>
      </c>
      <c r="DW3138" t="s">
        <v>221</v>
      </c>
      <c r="DX3138">
        <v>1</v>
      </c>
      <c r="EE3138">
        <v>51482689</v>
      </c>
      <c r="EF3138">
        <v>1</v>
      </c>
      <c r="EG3138" t="s">
        <v>21</v>
      </c>
      <c r="EH3138">
        <v>0</v>
      </c>
      <c r="EI3138" t="s">
        <v>3</v>
      </c>
      <c r="EJ3138">
        <v>4</v>
      </c>
      <c r="EK3138">
        <v>0</v>
      </c>
      <c r="EL3138" t="s">
        <v>22</v>
      </c>
      <c r="EM3138" t="s">
        <v>23</v>
      </c>
      <c r="EO3138" t="s">
        <v>3</v>
      </c>
      <c r="EQ3138">
        <v>0</v>
      </c>
      <c r="ER3138">
        <v>2686.67</v>
      </c>
      <c r="ES3138">
        <v>2686.67</v>
      </c>
      <c r="ET3138">
        <v>0</v>
      </c>
      <c r="EU3138">
        <v>0</v>
      </c>
      <c r="EV3138">
        <v>0</v>
      </c>
      <c r="EW3138">
        <v>0</v>
      </c>
      <c r="EX3138">
        <v>0</v>
      </c>
      <c r="EY3138">
        <v>0</v>
      </c>
      <c r="EZ3138">
        <v>5</v>
      </c>
      <c r="FC3138">
        <v>1</v>
      </c>
      <c r="FD3138">
        <v>18</v>
      </c>
      <c r="FF3138">
        <v>3200</v>
      </c>
      <c r="FQ3138">
        <v>0</v>
      </c>
      <c r="FR3138">
        <f t="shared" si="2476"/>
        <v>0</v>
      </c>
      <c r="FS3138">
        <v>0</v>
      </c>
      <c r="FX3138">
        <v>70</v>
      </c>
      <c r="FY3138">
        <v>10</v>
      </c>
      <c r="GA3138" t="s">
        <v>226</v>
      </c>
      <c r="GD3138">
        <v>0</v>
      </c>
      <c r="GF3138">
        <v>1297263672</v>
      </c>
      <c r="GG3138">
        <v>2</v>
      </c>
      <c r="GH3138">
        <v>3</v>
      </c>
      <c r="GI3138">
        <v>-2</v>
      </c>
      <c r="GJ3138">
        <v>0</v>
      </c>
      <c r="GK3138">
        <f>ROUND(R3138*(R12)/100,2)</f>
        <v>0</v>
      </c>
      <c r="GL3138">
        <f t="shared" si="2477"/>
        <v>0</v>
      </c>
      <c r="GM3138">
        <f t="shared" si="2478"/>
        <v>0</v>
      </c>
      <c r="GN3138">
        <f t="shared" si="2479"/>
        <v>0</v>
      </c>
      <c r="GO3138">
        <f t="shared" si="2480"/>
        <v>0</v>
      </c>
      <c r="GP3138">
        <f t="shared" si="2481"/>
        <v>0</v>
      </c>
      <c r="GR3138">
        <v>1</v>
      </c>
      <c r="GS3138">
        <v>1</v>
      </c>
      <c r="GT3138">
        <v>0</v>
      </c>
      <c r="GU3138" t="s">
        <v>3</v>
      </c>
      <c r="GV3138">
        <f t="shared" si="2482"/>
        <v>0</v>
      </c>
      <c r="GW3138">
        <v>1</v>
      </c>
      <c r="GX3138">
        <f t="shared" si="2483"/>
        <v>0</v>
      </c>
      <c r="HA3138">
        <v>0</v>
      </c>
      <c r="HB3138">
        <v>0</v>
      </c>
      <c r="HC3138">
        <f t="shared" si="2484"/>
        <v>0</v>
      </c>
      <c r="HE3138" t="s">
        <v>53</v>
      </c>
      <c r="HF3138" t="s">
        <v>227</v>
      </c>
      <c r="IK3138">
        <f t="shared" si="2485"/>
        <v>0</v>
      </c>
    </row>
    <row r="3139" spans="1:245" x14ac:dyDescent="0.2">
      <c r="A3139">
        <v>17</v>
      </c>
      <c r="B3139">
        <v>1</v>
      </c>
      <c r="E3139" t="s">
        <v>137</v>
      </c>
      <c r="F3139" t="s">
        <v>224</v>
      </c>
      <c r="G3139" t="s">
        <v>514</v>
      </c>
      <c r="H3139" t="s">
        <v>221</v>
      </c>
      <c r="I3139">
        <v>0</v>
      </c>
      <c r="J3139">
        <v>0</v>
      </c>
      <c r="O3139">
        <f t="shared" si="2452"/>
        <v>0</v>
      </c>
      <c r="P3139">
        <f t="shared" si="2453"/>
        <v>0</v>
      </c>
      <c r="Q3139">
        <f t="shared" si="2454"/>
        <v>0</v>
      </c>
      <c r="R3139">
        <f t="shared" si="2455"/>
        <v>0</v>
      </c>
      <c r="S3139">
        <f t="shared" si="2456"/>
        <v>0</v>
      </c>
      <c r="T3139">
        <f t="shared" si="2457"/>
        <v>0</v>
      </c>
      <c r="U3139">
        <f t="shared" si="2458"/>
        <v>0</v>
      </c>
      <c r="V3139">
        <f t="shared" si="2459"/>
        <v>0</v>
      </c>
      <c r="W3139">
        <f t="shared" si="2460"/>
        <v>0</v>
      </c>
      <c r="X3139">
        <f t="shared" si="2461"/>
        <v>0</v>
      </c>
      <c r="Y3139">
        <f t="shared" si="2462"/>
        <v>0</v>
      </c>
      <c r="AA3139">
        <v>52421674</v>
      </c>
      <c r="AB3139">
        <f t="shared" si="2463"/>
        <v>1612</v>
      </c>
      <c r="AC3139">
        <f t="shared" si="2486"/>
        <v>1612</v>
      </c>
      <c r="AD3139">
        <f t="shared" si="2487"/>
        <v>0</v>
      </c>
      <c r="AE3139">
        <f t="shared" si="2488"/>
        <v>0</v>
      </c>
      <c r="AF3139">
        <f t="shared" si="2489"/>
        <v>0</v>
      </c>
      <c r="AG3139">
        <f t="shared" si="2464"/>
        <v>0</v>
      </c>
      <c r="AH3139">
        <f t="shared" si="2490"/>
        <v>0</v>
      </c>
      <c r="AI3139">
        <f t="shared" si="2491"/>
        <v>0</v>
      </c>
      <c r="AJ3139">
        <f t="shared" si="2465"/>
        <v>0</v>
      </c>
      <c r="AK3139">
        <v>1612</v>
      </c>
      <c r="AL3139">
        <v>1612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70</v>
      </c>
      <c r="AU3139">
        <v>10</v>
      </c>
      <c r="AV3139">
        <v>1</v>
      </c>
      <c r="AW3139">
        <v>1</v>
      </c>
      <c r="AZ3139">
        <v>1</v>
      </c>
      <c r="BA3139">
        <v>1</v>
      </c>
      <c r="BB3139">
        <v>1</v>
      </c>
      <c r="BC3139">
        <v>1</v>
      </c>
      <c r="BD3139" t="s">
        <v>3</v>
      </c>
      <c r="BE3139" t="s">
        <v>3</v>
      </c>
      <c r="BF3139" t="s">
        <v>3</v>
      </c>
      <c r="BG3139" t="s">
        <v>3</v>
      </c>
      <c r="BH3139">
        <v>3</v>
      </c>
      <c r="BI3139">
        <v>4</v>
      </c>
      <c r="BJ3139" t="s">
        <v>3</v>
      </c>
      <c r="BM3139">
        <v>0</v>
      </c>
      <c r="BN3139">
        <v>0</v>
      </c>
      <c r="BO3139" t="s">
        <v>3</v>
      </c>
      <c r="BP3139">
        <v>0</v>
      </c>
      <c r="BQ3139">
        <v>1</v>
      </c>
      <c r="BR3139">
        <v>0</v>
      </c>
      <c r="BS3139">
        <v>1</v>
      </c>
      <c r="BT3139">
        <v>1</v>
      </c>
      <c r="BU3139">
        <v>1</v>
      </c>
      <c r="BV3139">
        <v>1</v>
      </c>
      <c r="BW3139">
        <v>1</v>
      </c>
      <c r="BX3139">
        <v>1</v>
      </c>
      <c r="BY3139" t="s">
        <v>3</v>
      </c>
      <c r="BZ3139">
        <v>70</v>
      </c>
      <c r="CA3139">
        <v>10</v>
      </c>
      <c r="CE3139">
        <v>0</v>
      </c>
      <c r="CF3139">
        <v>0</v>
      </c>
      <c r="CG3139">
        <v>0</v>
      </c>
      <c r="CM3139">
        <v>0</v>
      </c>
      <c r="CN3139" t="s">
        <v>3</v>
      </c>
      <c r="CO3139">
        <v>0</v>
      </c>
      <c r="CP3139">
        <f t="shared" si="2466"/>
        <v>0</v>
      </c>
      <c r="CQ3139">
        <f t="shared" si="2467"/>
        <v>1612</v>
      </c>
      <c r="CR3139">
        <f t="shared" si="2492"/>
        <v>0</v>
      </c>
      <c r="CS3139">
        <f t="shared" si="2468"/>
        <v>0</v>
      </c>
      <c r="CT3139">
        <f t="shared" si="2469"/>
        <v>0</v>
      </c>
      <c r="CU3139">
        <f t="shared" si="2470"/>
        <v>0</v>
      </c>
      <c r="CV3139">
        <f t="shared" si="2471"/>
        <v>0</v>
      </c>
      <c r="CW3139">
        <f t="shared" si="2472"/>
        <v>0</v>
      </c>
      <c r="CX3139">
        <f t="shared" si="2473"/>
        <v>0</v>
      </c>
      <c r="CY3139">
        <f t="shared" si="2474"/>
        <v>0</v>
      </c>
      <c r="CZ3139">
        <f t="shared" si="2475"/>
        <v>0</v>
      </c>
      <c r="DC3139" t="s">
        <v>3</v>
      </c>
      <c r="DD3139" t="s">
        <v>3</v>
      </c>
      <c r="DE3139" t="s">
        <v>3</v>
      </c>
      <c r="DF3139" t="s">
        <v>3</v>
      </c>
      <c r="DG3139" t="s">
        <v>3</v>
      </c>
      <c r="DH3139" t="s">
        <v>3</v>
      </c>
      <c r="DI3139" t="s">
        <v>3</v>
      </c>
      <c r="DJ3139" t="s">
        <v>3</v>
      </c>
      <c r="DK3139" t="s">
        <v>3</v>
      </c>
      <c r="DL3139" t="s">
        <v>3</v>
      </c>
      <c r="DM3139" t="s">
        <v>3</v>
      </c>
      <c r="DN3139">
        <v>0</v>
      </c>
      <c r="DO3139">
        <v>0</v>
      </c>
      <c r="DP3139">
        <v>1</v>
      </c>
      <c r="DQ3139">
        <v>1</v>
      </c>
      <c r="DU3139">
        <v>1010</v>
      </c>
      <c r="DV3139" t="s">
        <v>221</v>
      </c>
      <c r="DW3139" t="s">
        <v>221</v>
      </c>
      <c r="DX3139">
        <v>1</v>
      </c>
      <c r="EE3139">
        <v>51482689</v>
      </c>
      <c r="EF3139">
        <v>1</v>
      </c>
      <c r="EG3139" t="s">
        <v>21</v>
      </c>
      <c r="EH3139">
        <v>0</v>
      </c>
      <c r="EI3139" t="s">
        <v>3</v>
      </c>
      <c r="EJ3139">
        <v>4</v>
      </c>
      <c r="EK3139">
        <v>0</v>
      </c>
      <c r="EL3139" t="s">
        <v>22</v>
      </c>
      <c r="EM3139" t="s">
        <v>23</v>
      </c>
      <c r="EO3139" t="s">
        <v>3</v>
      </c>
      <c r="EQ3139">
        <v>0</v>
      </c>
      <c r="ER3139">
        <v>1612</v>
      </c>
      <c r="ES3139">
        <v>1612</v>
      </c>
      <c r="ET3139">
        <v>0</v>
      </c>
      <c r="EU3139">
        <v>0</v>
      </c>
      <c r="EV3139">
        <v>0</v>
      </c>
      <c r="EW3139">
        <v>0</v>
      </c>
      <c r="EX3139">
        <v>0</v>
      </c>
      <c r="EY3139">
        <v>0</v>
      </c>
      <c r="EZ3139">
        <v>5</v>
      </c>
      <c r="FC3139">
        <v>1</v>
      </c>
      <c r="FD3139">
        <v>18</v>
      </c>
      <c r="FF3139">
        <v>1920</v>
      </c>
      <c r="FQ3139">
        <v>0</v>
      </c>
      <c r="FR3139">
        <f t="shared" si="2476"/>
        <v>0</v>
      </c>
      <c r="FS3139">
        <v>0</v>
      </c>
      <c r="FX3139">
        <v>70</v>
      </c>
      <c r="FY3139">
        <v>10</v>
      </c>
      <c r="GA3139" t="s">
        <v>306</v>
      </c>
      <c r="GD3139">
        <v>0</v>
      </c>
      <c r="GF3139">
        <v>-17803005</v>
      </c>
      <c r="GG3139">
        <v>2</v>
      </c>
      <c r="GH3139">
        <v>3</v>
      </c>
      <c r="GI3139">
        <v>-2</v>
      </c>
      <c r="GJ3139">
        <v>0</v>
      </c>
      <c r="GK3139">
        <f>ROUND(R3139*(R12)/100,2)</f>
        <v>0</v>
      </c>
      <c r="GL3139">
        <f t="shared" si="2477"/>
        <v>0</v>
      </c>
      <c r="GM3139">
        <f t="shared" si="2478"/>
        <v>0</v>
      </c>
      <c r="GN3139">
        <f t="shared" si="2479"/>
        <v>0</v>
      </c>
      <c r="GO3139">
        <f t="shared" si="2480"/>
        <v>0</v>
      </c>
      <c r="GP3139">
        <f t="shared" si="2481"/>
        <v>0</v>
      </c>
      <c r="GR3139">
        <v>1</v>
      </c>
      <c r="GS3139">
        <v>1</v>
      </c>
      <c r="GT3139">
        <v>0</v>
      </c>
      <c r="GU3139" t="s">
        <v>3</v>
      </c>
      <c r="GV3139">
        <f t="shared" si="2482"/>
        <v>0</v>
      </c>
      <c r="GW3139">
        <v>1</v>
      </c>
      <c r="GX3139">
        <f t="shared" si="2483"/>
        <v>0</v>
      </c>
      <c r="HA3139">
        <v>0</v>
      </c>
      <c r="HB3139">
        <v>0</v>
      </c>
      <c r="HC3139">
        <f t="shared" si="2484"/>
        <v>0</v>
      </c>
      <c r="HE3139" t="s">
        <v>53</v>
      </c>
      <c r="HF3139" t="s">
        <v>227</v>
      </c>
      <c r="IK3139">
        <f t="shared" si="2485"/>
        <v>0</v>
      </c>
    </row>
    <row r="3140" spans="1:245" x14ac:dyDescent="0.2">
      <c r="A3140">
        <v>17</v>
      </c>
      <c r="B3140">
        <v>1</v>
      </c>
      <c r="E3140" t="s">
        <v>138</v>
      </c>
      <c r="F3140" t="s">
        <v>224</v>
      </c>
      <c r="G3140" t="s">
        <v>333</v>
      </c>
      <c r="H3140" t="s">
        <v>221</v>
      </c>
      <c r="I3140">
        <v>0</v>
      </c>
      <c r="J3140">
        <v>0</v>
      </c>
      <c r="O3140">
        <f t="shared" si="2452"/>
        <v>0</v>
      </c>
      <c r="P3140">
        <f t="shared" si="2453"/>
        <v>0</v>
      </c>
      <c r="Q3140">
        <f t="shared" si="2454"/>
        <v>0</v>
      </c>
      <c r="R3140">
        <f t="shared" si="2455"/>
        <v>0</v>
      </c>
      <c r="S3140">
        <f t="shared" si="2456"/>
        <v>0</v>
      </c>
      <c r="T3140">
        <f t="shared" si="2457"/>
        <v>0</v>
      </c>
      <c r="U3140">
        <f t="shared" si="2458"/>
        <v>0</v>
      </c>
      <c r="V3140">
        <f t="shared" si="2459"/>
        <v>0</v>
      </c>
      <c r="W3140">
        <f t="shared" si="2460"/>
        <v>0</v>
      </c>
      <c r="X3140">
        <f t="shared" si="2461"/>
        <v>0</v>
      </c>
      <c r="Y3140">
        <f t="shared" si="2462"/>
        <v>0</v>
      </c>
      <c r="AA3140">
        <v>52421674</v>
      </c>
      <c r="AB3140">
        <f t="shared" si="2463"/>
        <v>1612</v>
      </c>
      <c r="AC3140">
        <f t="shared" si="2486"/>
        <v>1612</v>
      </c>
      <c r="AD3140">
        <f t="shared" si="2487"/>
        <v>0</v>
      </c>
      <c r="AE3140">
        <f t="shared" si="2488"/>
        <v>0</v>
      </c>
      <c r="AF3140">
        <f t="shared" si="2489"/>
        <v>0</v>
      </c>
      <c r="AG3140">
        <f t="shared" si="2464"/>
        <v>0</v>
      </c>
      <c r="AH3140">
        <f t="shared" si="2490"/>
        <v>0</v>
      </c>
      <c r="AI3140">
        <f t="shared" si="2491"/>
        <v>0</v>
      </c>
      <c r="AJ3140">
        <f t="shared" si="2465"/>
        <v>0</v>
      </c>
      <c r="AK3140">
        <v>1612</v>
      </c>
      <c r="AL3140">
        <v>1612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70</v>
      </c>
      <c r="AU3140">
        <v>10</v>
      </c>
      <c r="AV3140">
        <v>1</v>
      </c>
      <c r="AW3140">
        <v>1</v>
      </c>
      <c r="AZ3140">
        <v>1</v>
      </c>
      <c r="BA3140">
        <v>1</v>
      </c>
      <c r="BB3140">
        <v>1</v>
      </c>
      <c r="BC3140">
        <v>1</v>
      </c>
      <c r="BD3140" t="s">
        <v>3</v>
      </c>
      <c r="BE3140" t="s">
        <v>3</v>
      </c>
      <c r="BF3140" t="s">
        <v>3</v>
      </c>
      <c r="BG3140" t="s">
        <v>3</v>
      </c>
      <c r="BH3140">
        <v>3</v>
      </c>
      <c r="BI3140">
        <v>4</v>
      </c>
      <c r="BJ3140" t="s">
        <v>3</v>
      </c>
      <c r="BM3140">
        <v>0</v>
      </c>
      <c r="BN3140">
        <v>0</v>
      </c>
      <c r="BO3140" t="s">
        <v>3</v>
      </c>
      <c r="BP3140">
        <v>0</v>
      </c>
      <c r="BQ3140">
        <v>1</v>
      </c>
      <c r="BR3140">
        <v>0</v>
      </c>
      <c r="BS3140">
        <v>1</v>
      </c>
      <c r="BT3140">
        <v>1</v>
      </c>
      <c r="BU3140">
        <v>1</v>
      </c>
      <c r="BV3140">
        <v>1</v>
      </c>
      <c r="BW3140">
        <v>1</v>
      </c>
      <c r="BX3140">
        <v>1</v>
      </c>
      <c r="BY3140" t="s">
        <v>3</v>
      </c>
      <c r="BZ3140">
        <v>70</v>
      </c>
      <c r="CA3140">
        <v>10</v>
      </c>
      <c r="CE3140">
        <v>0</v>
      </c>
      <c r="CF3140">
        <v>0</v>
      </c>
      <c r="CG3140">
        <v>0</v>
      </c>
      <c r="CM3140">
        <v>0</v>
      </c>
      <c r="CN3140" t="s">
        <v>3</v>
      </c>
      <c r="CO3140">
        <v>0</v>
      </c>
      <c r="CP3140">
        <f t="shared" si="2466"/>
        <v>0</v>
      </c>
      <c r="CQ3140">
        <f t="shared" si="2467"/>
        <v>1612</v>
      </c>
      <c r="CR3140">
        <f t="shared" si="2492"/>
        <v>0</v>
      </c>
      <c r="CS3140">
        <f t="shared" si="2468"/>
        <v>0</v>
      </c>
      <c r="CT3140">
        <f t="shared" si="2469"/>
        <v>0</v>
      </c>
      <c r="CU3140">
        <f t="shared" si="2470"/>
        <v>0</v>
      </c>
      <c r="CV3140">
        <f t="shared" si="2471"/>
        <v>0</v>
      </c>
      <c r="CW3140">
        <f t="shared" si="2472"/>
        <v>0</v>
      </c>
      <c r="CX3140">
        <f t="shared" si="2473"/>
        <v>0</v>
      </c>
      <c r="CY3140">
        <f t="shared" si="2474"/>
        <v>0</v>
      </c>
      <c r="CZ3140">
        <f t="shared" si="2475"/>
        <v>0</v>
      </c>
      <c r="DC3140" t="s">
        <v>3</v>
      </c>
      <c r="DD3140" t="s">
        <v>3</v>
      </c>
      <c r="DE3140" t="s">
        <v>3</v>
      </c>
      <c r="DF3140" t="s">
        <v>3</v>
      </c>
      <c r="DG3140" t="s">
        <v>3</v>
      </c>
      <c r="DH3140" t="s">
        <v>3</v>
      </c>
      <c r="DI3140" t="s">
        <v>3</v>
      </c>
      <c r="DJ3140" t="s">
        <v>3</v>
      </c>
      <c r="DK3140" t="s">
        <v>3</v>
      </c>
      <c r="DL3140" t="s">
        <v>3</v>
      </c>
      <c r="DM3140" t="s">
        <v>3</v>
      </c>
      <c r="DN3140">
        <v>0</v>
      </c>
      <c r="DO3140">
        <v>0</v>
      </c>
      <c r="DP3140">
        <v>1</v>
      </c>
      <c r="DQ3140">
        <v>1</v>
      </c>
      <c r="DU3140">
        <v>1010</v>
      </c>
      <c r="DV3140" t="s">
        <v>221</v>
      </c>
      <c r="DW3140" t="s">
        <v>221</v>
      </c>
      <c r="DX3140">
        <v>1</v>
      </c>
      <c r="EE3140">
        <v>51482689</v>
      </c>
      <c r="EF3140">
        <v>1</v>
      </c>
      <c r="EG3140" t="s">
        <v>21</v>
      </c>
      <c r="EH3140">
        <v>0</v>
      </c>
      <c r="EI3140" t="s">
        <v>3</v>
      </c>
      <c r="EJ3140">
        <v>4</v>
      </c>
      <c r="EK3140">
        <v>0</v>
      </c>
      <c r="EL3140" t="s">
        <v>22</v>
      </c>
      <c r="EM3140" t="s">
        <v>23</v>
      </c>
      <c r="EO3140" t="s">
        <v>3</v>
      </c>
      <c r="EQ3140">
        <v>0</v>
      </c>
      <c r="ER3140">
        <v>1612</v>
      </c>
      <c r="ES3140">
        <v>1612</v>
      </c>
      <c r="ET3140">
        <v>0</v>
      </c>
      <c r="EU3140">
        <v>0</v>
      </c>
      <c r="EV3140">
        <v>0</v>
      </c>
      <c r="EW3140">
        <v>0</v>
      </c>
      <c r="EX3140">
        <v>0</v>
      </c>
      <c r="EY3140">
        <v>0</v>
      </c>
      <c r="EZ3140">
        <v>5</v>
      </c>
      <c r="FC3140">
        <v>1</v>
      </c>
      <c r="FD3140">
        <v>18</v>
      </c>
      <c r="FF3140">
        <v>1920</v>
      </c>
      <c r="FQ3140">
        <v>0</v>
      </c>
      <c r="FR3140">
        <f t="shared" si="2476"/>
        <v>0</v>
      </c>
      <c r="FS3140">
        <v>0</v>
      </c>
      <c r="FX3140">
        <v>70</v>
      </c>
      <c r="FY3140">
        <v>10</v>
      </c>
      <c r="GA3140" t="s">
        <v>306</v>
      </c>
      <c r="GD3140">
        <v>0</v>
      </c>
      <c r="GF3140">
        <v>-1973352206</v>
      </c>
      <c r="GG3140">
        <v>2</v>
      </c>
      <c r="GH3140">
        <v>3</v>
      </c>
      <c r="GI3140">
        <v>-2</v>
      </c>
      <c r="GJ3140">
        <v>0</v>
      </c>
      <c r="GK3140">
        <f>ROUND(R3140*(R12)/100,2)</f>
        <v>0</v>
      </c>
      <c r="GL3140">
        <f t="shared" si="2477"/>
        <v>0</v>
      </c>
      <c r="GM3140">
        <f t="shared" si="2478"/>
        <v>0</v>
      </c>
      <c r="GN3140">
        <f t="shared" si="2479"/>
        <v>0</v>
      </c>
      <c r="GO3140">
        <f t="shared" si="2480"/>
        <v>0</v>
      </c>
      <c r="GP3140">
        <f t="shared" si="2481"/>
        <v>0</v>
      </c>
      <c r="GR3140">
        <v>1</v>
      </c>
      <c r="GS3140">
        <v>1</v>
      </c>
      <c r="GT3140">
        <v>0</v>
      </c>
      <c r="GU3140" t="s">
        <v>3</v>
      </c>
      <c r="GV3140">
        <f t="shared" si="2482"/>
        <v>0</v>
      </c>
      <c r="GW3140">
        <v>1</v>
      </c>
      <c r="GX3140">
        <f t="shared" si="2483"/>
        <v>0</v>
      </c>
      <c r="HA3140">
        <v>0</v>
      </c>
      <c r="HB3140">
        <v>0</v>
      </c>
      <c r="HC3140">
        <f t="shared" si="2484"/>
        <v>0</v>
      </c>
      <c r="HE3140" t="s">
        <v>53</v>
      </c>
      <c r="HF3140" t="s">
        <v>227</v>
      </c>
      <c r="IK3140">
        <f t="shared" si="2485"/>
        <v>0</v>
      </c>
    </row>
    <row r="3141" spans="1:245" x14ac:dyDescent="0.2">
      <c r="A3141">
        <v>17</v>
      </c>
      <c r="B3141">
        <v>1</v>
      </c>
      <c r="E3141" t="s">
        <v>139</v>
      </c>
      <c r="F3141" t="s">
        <v>224</v>
      </c>
      <c r="G3141" t="s">
        <v>402</v>
      </c>
      <c r="H3141" t="s">
        <v>221</v>
      </c>
      <c r="I3141">
        <v>0</v>
      </c>
      <c r="J3141">
        <v>0</v>
      </c>
      <c r="O3141">
        <f t="shared" si="2452"/>
        <v>0</v>
      </c>
      <c r="P3141">
        <f t="shared" si="2453"/>
        <v>0</v>
      </c>
      <c r="Q3141">
        <f t="shared" si="2454"/>
        <v>0</v>
      </c>
      <c r="R3141">
        <f t="shared" si="2455"/>
        <v>0</v>
      </c>
      <c r="S3141">
        <f t="shared" si="2456"/>
        <v>0</v>
      </c>
      <c r="T3141">
        <f t="shared" si="2457"/>
        <v>0</v>
      </c>
      <c r="U3141">
        <f t="shared" si="2458"/>
        <v>0</v>
      </c>
      <c r="V3141">
        <f t="shared" si="2459"/>
        <v>0</v>
      </c>
      <c r="W3141">
        <f t="shared" si="2460"/>
        <v>0</v>
      </c>
      <c r="X3141">
        <f t="shared" si="2461"/>
        <v>0</v>
      </c>
      <c r="Y3141">
        <f t="shared" si="2462"/>
        <v>0</v>
      </c>
      <c r="AA3141">
        <v>52421674</v>
      </c>
      <c r="AB3141">
        <f t="shared" si="2463"/>
        <v>1612</v>
      </c>
      <c r="AC3141">
        <f t="shared" si="2486"/>
        <v>1612</v>
      </c>
      <c r="AD3141">
        <f t="shared" si="2487"/>
        <v>0</v>
      </c>
      <c r="AE3141">
        <f t="shared" si="2488"/>
        <v>0</v>
      </c>
      <c r="AF3141">
        <f t="shared" si="2489"/>
        <v>0</v>
      </c>
      <c r="AG3141">
        <f t="shared" si="2464"/>
        <v>0</v>
      </c>
      <c r="AH3141">
        <f t="shared" si="2490"/>
        <v>0</v>
      </c>
      <c r="AI3141">
        <f t="shared" si="2491"/>
        <v>0</v>
      </c>
      <c r="AJ3141">
        <f t="shared" si="2465"/>
        <v>0</v>
      </c>
      <c r="AK3141">
        <v>1612</v>
      </c>
      <c r="AL3141">
        <v>1612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70</v>
      </c>
      <c r="AU3141">
        <v>10</v>
      </c>
      <c r="AV3141">
        <v>1</v>
      </c>
      <c r="AW3141">
        <v>1</v>
      </c>
      <c r="AZ3141">
        <v>1</v>
      </c>
      <c r="BA3141">
        <v>1</v>
      </c>
      <c r="BB3141">
        <v>1</v>
      </c>
      <c r="BC3141">
        <v>1</v>
      </c>
      <c r="BD3141" t="s">
        <v>3</v>
      </c>
      <c r="BE3141" t="s">
        <v>3</v>
      </c>
      <c r="BF3141" t="s">
        <v>3</v>
      </c>
      <c r="BG3141" t="s">
        <v>3</v>
      </c>
      <c r="BH3141">
        <v>3</v>
      </c>
      <c r="BI3141">
        <v>4</v>
      </c>
      <c r="BJ3141" t="s">
        <v>3</v>
      </c>
      <c r="BM3141">
        <v>0</v>
      </c>
      <c r="BN3141">
        <v>0</v>
      </c>
      <c r="BO3141" t="s">
        <v>3</v>
      </c>
      <c r="BP3141">
        <v>0</v>
      </c>
      <c r="BQ3141">
        <v>1</v>
      </c>
      <c r="BR3141">
        <v>0</v>
      </c>
      <c r="BS3141">
        <v>1</v>
      </c>
      <c r="BT3141">
        <v>1</v>
      </c>
      <c r="BU3141">
        <v>1</v>
      </c>
      <c r="BV3141">
        <v>1</v>
      </c>
      <c r="BW3141">
        <v>1</v>
      </c>
      <c r="BX3141">
        <v>1</v>
      </c>
      <c r="BY3141" t="s">
        <v>3</v>
      </c>
      <c r="BZ3141">
        <v>70</v>
      </c>
      <c r="CA3141">
        <v>10</v>
      </c>
      <c r="CE3141">
        <v>0</v>
      </c>
      <c r="CF3141">
        <v>0</v>
      </c>
      <c r="CG3141">
        <v>0</v>
      </c>
      <c r="CM3141">
        <v>0</v>
      </c>
      <c r="CN3141" t="s">
        <v>3</v>
      </c>
      <c r="CO3141">
        <v>0</v>
      </c>
      <c r="CP3141">
        <f t="shared" si="2466"/>
        <v>0</v>
      </c>
      <c r="CQ3141">
        <f t="shared" si="2467"/>
        <v>1612</v>
      </c>
      <c r="CR3141">
        <f t="shared" si="2492"/>
        <v>0</v>
      </c>
      <c r="CS3141">
        <f t="shared" si="2468"/>
        <v>0</v>
      </c>
      <c r="CT3141">
        <f t="shared" si="2469"/>
        <v>0</v>
      </c>
      <c r="CU3141">
        <f t="shared" si="2470"/>
        <v>0</v>
      </c>
      <c r="CV3141">
        <f t="shared" si="2471"/>
        <v>0</v>
      </c>
      <c r="CW3141">
        <f t="shared" si="2472"/>
        <v>0</v>
      </c>
      <c r="CX3141">
        <f t="shared" si="2473"/>
        <v>0</v>
      </c>
      <c r="CY3141">
        <f t="shared" si="2474"/>
        <v>0</v>
      </c>
      <c r="CZ3141">
        <f t="shared" si="2475"/>
        <v>0</v>
      </c>
      <c r="DC3141" t="s">
        <v>3</v>
      </c>
      <c r="DD3141" t="s">
        <v>3</v>
      </c>
      <c r="DE3141" t="s">
        <v>3</v>
      </c>
      <c r="DF3141" t="s">
        <v>3</v>
      </c>
      <c r="DG3141" t="s">
        <v>3</v>
      </c>
      <c r="DH3141" t="s">
        <v>3</v>
      </c>
      <c r="DI3141" t="s">
        <v>3</v>
      </c>
      <c r="DJ3141" t="s">
        <v>3</v>
      </c>
      <c r="DK3141" t="s">
        <v>3</v>
      </c>
      <c r="DL3141" t="s">
        <v>3</v>
      </c>
      <c r="DM3141" t="s">
        <v>3</v>
      </c>
      <c r="DN3141">
        <v>0</v>
      </c>
      <c r="DO3141">
        <v>0</v>
      </c>
      <c r="DP3141">
        <v>1</v>
      </c>
      <c r="DQ3141">
        <v>1</v>
      </c>
      <c r="DU3141">
        <v>1010</v>
      </c>
      <c r="DV3141" t="s">
        <v>221</v>
      </c>
      <c r="DW3141" t="s">
        <v>221</v>
      </c>
      <c r="DX3141">
        <v>1</v>
      </c>
      <c r="EE3141">
        <v>51482689</v>
      </c>
      <c r="EF3141">
        <v>1</v>
      </c>
      <c r="EG3141" t="s">
        <v>21</v>
      </c>
      <c r="EH3141">
        <v>0</v>
      </c>
      <c r="EI3141" t="s">
        <v>3</v>
      </c>
      <c r="EJ3141">
        <v>4</v>
      </c>
      <c r="EK3141">
        <v>0</v>
      </c>
      <c r="EL3141" t="s">
        <v>22</v>
      </c>
      <c r="EM3141" t="s">
        <v>23</v>
      </c>
      <c r="EO3141" t="s">
        <v>3</v>
      </c>
      <c r="EQ3141">
        <v>0</v>
      </c>
      <c r="ER3141">
        <v>1612</v>
      </c>
      <c r="ES3141">
        <v>1612</v>
      </c>
      <c r="ET3141">
        <v>0</v>
      </c>
      <c r="EU3141">
        <v>0</v>
      </c>
      <c r="EV3141">
        <v>0</v>
      </c>
      <c r="EW3141">
        <v>0</v>
      </c>
      <c r="EX3141">
        <v>0</v>
      </c>
      <c r="EY3141">
        <v>0</v>
      </c>
      <c r="EZ3141">
        <v>5</v>
      </c>
      <c r="FC3141">
        <v>1</v>
      </c>
      <c r="FD3141">
        <v>18</v>
      </c>
      <c r="FF3141">
        <v>1920</v>
      </c>
      <c r="FQ3141">
        <v>0</v>
      </c>
      <c r="FR3141">
        <f t="shared" si="2476"/>
        <v>0</v>
      </c>
      <c r="FS3141">
        <v>0</v>
      </c>
      <c r="FX3141">
        <v>70</v>
      </c>
      <c r="FY3141">
        <v>10</v>
      </c>
      <c r="GA3141" t="s">
        <v>306</v>
      </c>
      <c r="GD3141">
        <v>0</v>
      </c>
      <c r="GF3141">
        <v>-2146056951</v>
      </c>
      <c r="GG3141">
        <v>2</v>
      </c>
      <c r="GH3141">
        <v>3</v>
      </c>
      <c r="GI3141">
        <v>-2</v>
      </c>
      <c r="GJ3141">
        <v>0</v>
      </c>
      <c r="GK3141">
        <f>ROUND(R3141*(R12)/100,2)</f>
        <v>0</v>
      </c>
      <c r="GL3141">
        <f t="shared" si="2477"/>
        <v>0</v>
      </c>
      <c r="GM3141">
        <f t="shared" si="2478"/>
        <v>0</v>
      </c>
      <c r="GN3141">
        <f t="shared" si="2479"/>
        <v>0</v>
      </c>
      <c r="GO3141">
        <f t="shared" si="2480"/>
        <v>0</v>
      </c>
      <c r="GP3141">
        <f t="shared" si="2481"/>
        <v>0</v>
      </c>
      <c r="GR3141">
        <v>1</v>
      </c>
      <c r="GS3141">
        <v>1</v>
      </c>
      <c r="GT3141">
        <v>0</v>
      </c>
      <c r="GU3141" t="s">
        <v>3</v>
      </c>
      <c r="GV3141">
        <f t="shared" si="2482"/>
        <v>0</v>
      </c>
      <c r="GW3141">
        <v>1</v>
      </c>
      <c r="GX3141">
        <f t="shared" si="2483"/>
        <v>0</v>
      </c>
      <c r="HA3141">
        <v>0</v>
      </c>
      <c r="HB3141">
        <v>0</v>
      </c>
      <c r="HC3141">
        <f t="shared" si="2484"/>
        <v>0</v>
      </c>
      <c r="HE3141" t="s">
        <v>53</v>
      </c>
      <c r="HF3141" t="s">
        <v>227</v>
      </c>
      <c r="IK3141">
        <f t="shared" si="2485"/>
        <v>0</v>
      </c>
    </row>
    <row r="3143" spans="1:245" x14ac:dyDescent="0.2">
      <c r="A3143" s="2">
        <v>51</v>
      </c>
      <c r="B3143" s="2">
        <f>B3122</f>
        <v>1</v>
      </c>
      <c r="C3143" s="2">
        <f>A3122</f>
        <v>5</v>
      </c>
      <c r="D3143" s="2">
        <f>ROW(A3122)</f>
        <v>3122</v>
      </c>
      <c r="E3143" s="2"/>
      <c r="F3143" s="2" t="str">
        <f>IF(F3122&lt;&gt;"",F3122,"")</f>
        <v>Новый подраздел</v>
      </c>
      <c r="G3143" s="2" t="str">
        <f>IF(G3122&lt;&gt;"",G3122,"")</f>
        <v>Дорожные знаки</v>
      </c>
      <c r="H3143" s="2">
        <v>0</v>
      </c>
      <c r="I3143" s="2"/>
      <c r="J3143" s="2"/>
      <c r="K3143" s="2"/>
      <c r="L3143" s="2"/>
      <c r="M3143" s="2"/>
      <c r="N3143" s="2"/>
      <c r="O3143" s="2">
        <f t="shared" ref="O3143:T3143" si="2493">ROUND(AB3143,2)</f>
        <v>0</v>
      </c>
      <c r="P3143" s="2">
        <f t="shared" si="2493"/>
        <v>0</v>
      </c>
      <c r="Q3143" s="2">
        <f t="shared" si="2493"/>
        <v>0</v>
      </c>
      <c r="R3143" s="2">
        <f t="shared" si="2493"/>
        <v>0</v>
      </c>
      <c r="S3143" s="2">
        <f t="shared" si="2493"/>
        <v>0</v>
      </c>
      <c r="T3143" s="2">
        <f t="shared" si="2493"/>
        <v>0</v>
      </c>
      <c r="U3143" s="2">
        <f>AH3143</f>
        <v>0</v>
      </c>
      <c r="V3143" s="2">
        <f>AI3143</f>
        <v>0</v>
      </c>
      <c r="W3143" s="2">
        <f>ROUND(AJ3143,2)</f>
        <v>0</v>
      </c>
      <c r="X3143" s="2">
        <f>ROUND(AK3143,2)</f>
        <v>0</v>
      </c>
      <c r="Y3143" s="2">
        <f>ROUND(AL3143,2)</f>
        <v>0</v>
      </c>
      <c r="Z3143" s="2"/>
      <c r="AA3143" s="2"/>
      <c r="AB3143" s="2">
        <f>ROUND(SUMIF(AA3126:AA3141,"=52421674",O3126:O3141),2)</f>
        <v>0</v>
      </c>
      <c r="AC3143" s="2">
        <f>ROUND(SUMIF(AA3126:AA3141,"=52421674",P3126:P3141),2)</f>
        <v>0</v>
      </c>
      <c r="AD3143" s="2">
        <f>ROUND(SUMIF(AA3126:AA3141,"=52421674",Q3126:Q3141),2)</f>
        <v>0</v>
      </c>
      <c r="AE3143" s="2">
        <f>ROUND(SUMIF(AA3126:AA3141,"=52421674",R3126:R3141),2)</f>
        <v>0</v>
      </c>
      <c r="AF3143" s="2">
        <f>ROUND(SUMIF(AA3126:AA3141,"=52421674",S3126:S3141),2)</f>
        <v>0</v>
      </c>
      <c r="AG3143" s="2">
        <f>ROUND(SUMIF(AA3126:AA3141,"=52421674",T3126:T3141),2)</f>
        <v>0</v>
      </c>
      <c r="AH3143" s="2">
        <f>SUMIF(AA3126:AA3141,"=52421674",U3126:U3141)</f>
        <v>0</v>
      </c>
      <c r="AI3143" s="2">
        <f>SUMIF(AA3126:AA3141,"=52421674",V3126:V3141)</f>
        <v>0</v>
      </c>
      <c r="AJ3143" s="2">
        <f>ROUND(SUMIF(AA3126:AA3141,"=52421674",W3126:W3141),2)</f>
        <v>0</v>
      </c>
      <c r="AK3143" s="2">
        <f>ROUND(SUMIF(AA3126:AA3141,"=52421674",X3126:X3141),2)</f>
        <v>0</v>
      </c>
      <c r="AL3143" s="2">
        <f>ROUND(SUMIF(AA3126:AA3141,"=52421674",Y3126:Y3141),2)</f>
        <v>0</v>
      </c>
      <c r="AM3143" s="2"/>
      <c r="AN3143" s="2"/>
      <c r="AO3143" s="2">
        <f t="shared" ref="AO3143:BD3143" si="2494">ROUND(BX3143,2)</f>
        <v>0</v>
      </c>
      <c r="AP3143" s="2">
        <f t="shared" si="2494"/>
        <v>0</v>
      </c>
      <c r="AQ3143" s="2">
        <f t="shared" si="2494"/>
        <v>0</v>
      </c>
      <c r="AR3143" s="2">
        <f t="shared" si="2494"/>
        <v>0</v>
      </c>
      <c r="AS3143" s="2">
        <f t="shared" si="2494"/>
        <v>0</v>
      </c>
      <c r="AT3143" s="2">
        <f t="shared" si="2494"/>
        <v>0</v>
      </c>
      <c r="AU3143" s="2">
        <f t="shared" si="2494"/>
        <v>0</v>
      </c>
      <c r="AV3143" s="2">
        <f t="shared" si="2494"/>
        <v>0</v>
      </c>
      <c r="AW3143" s="2">
        <f t="shared" si="2494"/>
        <v>0</v>
      </c>
      <c r="AX3143" s="2">
        <f t="shared" si="2494"/>
        <v>0</v>
      </c>
      <c r="AY3143" s="2">
        <f t="shared" si="2494"/>
        <v>0</v>
      </c>
      <c r="AZ3143" s="2">
        <f t="shared" si="2494"/>
        <v>0</v>
      </c>
      <c r="BA3143" s="2">
        <f t="shared" si="2494"/>
        <v>0</v>
      </c>
      <c r="BB3143" s="2">
        <f t="shared" si="2494"/>
        <v>0</v>
      </c>
      <c r="BC3143" s="2">
        <f t="shared" si="2494"/>
        <v>0</v>
      </c>
      <c r="BD3143" s="2">
        <f t="shared" si="2494"/>
        <v>0</v>
      </c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  <c r="BP3143" s="2"/>
      <c r="BQ3143" s="2"/>
      <c r="BR3143" s="2"/>
      <c r="BS3143" s="2"/>
      <c r="BT3143" s="2"/>
      <c r="BU3143" s="2"/>
      <c r="BV3143" s="2"/>
      <c r="BW3143" s="2"/>
      <c r="BX3143" s="2">
        <f>ROUND(SUMIF(AA3126:AA3141,"=52421674",FQ3126:FQ3141),2)</f>
        <v>0</v>
      </c>
      <c r="BY3143" s="2">
        <f>ROUND(SUMIF(AA3126:AA3141,"=52421674",FR3126:FR3141),2)</f>
        <v>0</v>
      </c>
      <c r="BZ3143" s="2">
        <f>ROUND(SUMIF(AA3126:AA3141,"=52421674",GL3126:GL3141),2)</f>
        <v>0</v>
      </c>
      <c r="CA3143" s="2">
        <f>ROUND(SUMIF(AA3126:AA3141,"=52421674",GM3126:GM3141),2)</f>
        <v>0</v>
      </c>
      <c r="CB3143" s="2">
        <f>ROUND(SUMIF(AA3126:AA3141,"=52421674",GN3126:GN3141),2)</f>
        <v>0</v>
      </c>
      <c r="CC3143" s="2">
        <f>ROUND(SUMIF(AA3126:AA3141,"=52421674",GO3126:GO3141),2)</f>
        <v>0</v>
      </c>
      <c r="CD3143" s="2">
        <f>ROUND(SUMIF(AA3126:AA3141,"=52421674",GP3126:GP3141),2)</f>
        <v>0</v>
      </c>
      <c r="CE3143" s="2">
        <f>AC3143-BX3143</f>
        <v>0</v>
      </c>
      <c r="CF3143" s="2">
        <f>AC3143-BY3143</f>
        <v>0</v>
      </c>
      <c r="CG3143" s="2">
        <f>BX3143-BZ3143</f>
        <v>0</v>
      </c>
      <c r="CH3143" s="2">
        <f>AC3143-BX3143-BY3143+BZ3143</f>
        <v>0</v>
      </c>
      <c r="CI3143" s="2">
        <f>BY3143-BZ3143</f>
        <v>0</v>
      </c>
      <c r="CJ3143" s="2">
        <f>ROUND(SUMIF(AA3126:AA3141,"=52421674",GX3126:GX3141),2)</f>
        <v>0</v>
      </c>
      <c r="CK3143" s="2">
        <f>ROUND(SUMIF(AA3126:AA3141,"=52421674",GY3126:GY3141),2)</f>
        <v>0</v>
      </c>
      <c r="CL3143" s="2">
        <f>ROUND(SUMIF(AA3126:AA3141,"=52421674",GZ3126:GZ3141),2)</f>
        <v>0</v>
      </c>
      <c r="CM3143" s="2">
        <f>ROUND(SUMIF(AA3126:AA3141,"=52421674",HD3126:HD3141),2)</f>
        <v>0</v>
      </c>
      <c r="CN3143" s="2"/>
      <c r="CO3143" s="2"/>
      <c r="CP3143" s="2"/>
      <c r="CQ3143" s="2"/>
      <c r="CR3143" s="2"/>
      <c r="CS3143" s="2"/>
      <c r="CT3143" s="2"/>
      <c r="CU3143" s="2"/>
      <c r="CV3143" s="2"/>
      <c r="CW3143" s="2"/>
      <c r="CX3143" s="2"/>
      <c r="CY3143" s="2"/>
      <c r="CZ3143" s="2"/>
      <c r="DA3143" s="2"/>
      <c r="DB3143" s="2"/>
      <c r="DC3143" s="2"/>
      <c r="DD3143" s="2"/>
      <c r="DE3143" s="2"/>
      <c r="DF3143" s="2"/>
      <c r="DG3143" s="3"/>
      <c r="DH3143" s="3"/>
      <c r="DI3143" s="3"/>
      <c r="DJ3143" s="3"/>
      <c r="DK3143" s="3"/>
      <c r="DL3143" s="3"/>
      <c r="DM3143" s="3"/>
      <c r="DN3143" s="3"/>
      <c r="DO3143" s="3"/>
      <c r="DP3143" s="3"/>
      <c r="DQ3143" s="3"/>
      <c r="DR3143" s="3"/>
      <c r="DS3143" s="3"/>
      <c r="DT3143" s="3"/>
      <c r="DU3143" s="3"/>
      <c r="DV3143" s="3"/>
      <c r="DW3143" s="3"/>
      <c r="DX3143" s="3"/>
      <c r="DY3143" s="3"/>
      <c r="DZ3143" s="3"/>
      <c r="EA3143" s="3"/>
      <c r="EB3143" s="3"/>
      <c r="EC3143" s="3"/>
      <c r="ED3143" s="3"/>
      <c r="EE3143" s="3"/>
      <c r="EF3143" s="3"/>
      <c r="EG3143" s="3"/>
      <c r="EH3143" s="3"/>
      <c r="EI3143" s="3"/>
      <c r="EJ3143" s="3"/>
      <c r="EK3143" s="3"/>
      <c r="EL3143" s="3"/>
      <c r="EM3143" s="3"/>
      <c r="EN3143" s="3"/>
      <c r="EO3143" s="3"/>
      <c r="EP3143" s="3"/>
      <c r="EQ3143" s="3"/>
      <c r="ER3143" s="3"/>
      <c r="ES3143" s="3"/>
      <c r="ET3143" s="3"/>
      <c r="EU3143" s="3"/>
      <c r="EV3143" s="3"/>
      <c r="EW3143" s="3"/>
      <c r="EX3143" s="3"/>
      <c r="EY3143" s="3"/>
      <c r="EZ3143" s="3"/>
      <c r="FA3143" s="3"/>
      <c r="FB3143" s="3"/>
      <c r="FC3143" s="3"/>
      <c r="FD3143" s="3"/>
      <c r="FE3143" s="3"/>
      <c r="FF3143" s="3"/>
      <c r="FG3143" s="3"/>
      <c r="FH3143" s="3"/>
      <c r="FI3143" s="3"/>
      <c r="FJ3143" s="3"/>
      <c r="FK3143" s="3"/>
      <c r="FL3143" s="3"/>
      <c r="FM3143" s="3"/>
      <c r="FN3143" s="3"/>
      <c r="FO3143" s="3"/>
      <c r="FP3143" s="3"/>
      <c r="FQ3143" s="3"/>
      <c r="FR3143" s="3"/>
      <c r="FS3143" s="3"/>
      <c r="FT3143" s="3"/>
      <c r="FU3143" s="3"/>
      <c r="FV3143" s="3"/>
      <c r="FW3143" s="3"/>
      <c r="FX3143" s="3"/>
      <c r="FY3143" s="3"/>
      <c r="FZ3143" s="3"/>
      <c r="GA3143" s="3"/>
      <c r="GB3143" s="3"/>
      <c r="GC3143" s="3"/>
      <c r="GD3143" s="3"/>
      <c r="GE3143" s="3"/>
      <c r="GF3143" s="3"/>
      <c r="GG3143" s="3"/>
      <c r="GH3143" s="3"/>
      <c r="GI3143" s="3"/>
      <c r="GJ3143" s="3"/>
      <c r="GK3143" s="3"/>
      <c r="GL3143" s="3"/>
      <c r="GM3143" s="3"/>
      <c r="GN3143" s="3"/>
      <c r="GO3143" s="3"/>
      <c r="GP3143" s="3"/>
      <c r="GQ3143" s="3"/>
      <c r="GR3143" s="3"/>
      <c r="GS3143" s="3"/>
      <c r="GT3143" s="3"/>
      <c r="GU3143" s="3"/>
      <c r="GV3143" s="3"/>
      <c r="GW3143" s="3"/>
      <c r="GX3143" s="3">
        <v>0</v>
      </c>
    </row>
    <row r="3145" spans="1:245" x14ac:dyDescent="0.2">
      <c r="A3145" s="4">
        <v>50</v>
      </c>
      <c r="B3145" s="4">
        <v>0</v>
      </c>
      <c r="C3145" s="4">
        <v>0</v>
      </c>
      <c r="D3145" s="4">
        <v>1</v>
      </c>
      <c r="E3145" s="4">
        <v>201</v>
      </c>
      <c r="F3145" s="4">
        <f>ROUND(Source!O3143,O3145)</f>
        <v>0</v>
      </c>
      <c r="G3145" s="4" t="s">
        <v>74</v>
      </c>
      <c r="H3145" s="4" t="s">
        <v>75</v>
      </c>
      <c r="I3145" s="4"/>
      <c r="J3145" s="4"/>
      <c r="K3145" s="4">
        <v>201</v>
      </c>
      <c r="L3145" s="4">
        <v>1</v>
      </c>
      <c r="M3145" s="4">
        <v>3</v>
      </c>
      <c r="N3145" s="4" t="s">
        <v>3</v>
      </c>
      <c r="O3145" s="4">
        <v>2</v>
      </c>
      <c r="P3145" s="4"/>
      <c r="Q3145" s="4"/>
      <c r="R3145" s="4"/>
      <c r="S3145" s="4"/>
      <c r="T3145" s="4"/>
      <c r="U3145" s="4"/>
      <c r="V3145" s="4"/>
      <c r="W3145" s="4"/>
    </row>
    <row r="3146" spans="1:245" x14ac:dyDescent="0.2">
      <c r="A3146" s="4">
        <v>50</v>
      </c>
      <c r="B3146" s="4">
        <v>0</v>
      </c>
      <c r="C3146" s="4">
        <v>0</v>
      </c>
      <c r="D3146" s="4">
        <v>1</v>
      </c>
      <c r="E3146" s="4">
        <v>202</v>
      </c>
      <c r="F3146" s="4">
        <f>ROUND(Source!P3143,O3146)</f>
        <v>0</v>
      </c>
      <c r="G3146" s="4" t="s">
        <v>76</v>
      </c>
      <c r="H3146" s="4" t="s">
        <v>77</v>
      </c>
      <c r="I3146" s="4"/>
      <c r="J3146" s="4"/>
      <c r="K3146" s="4">
        <v>202</v>
      </c>
      <c r="L3146" s="4">
        <v>2</v>
      </c>
      <c r="M3146" s="4">
        <v>3</v>
      </c>
      <c r="N3146" s="4" t="s">
        <v>3</v>
      </c>
      <c r="O3146" s="4">
        <v>2</v>
      </c>
      <c r="P3146" s="4"/>
      <c r="Q3146" s="4"/>
      <c r="R3146" s="4"/>
      <c r="S3146" s="4"/>
      <c r="T3146" s="4"/>
      <c r="U3146" s="4"/>
      <c r="V3146" s="4"/>
      <c r="W3146" s="4"/>
    </row>
    <row r="3147" spans="1:245" x14ac:dyDescent="0.2">
      <c r="A3147" s="4">
        <v>50</v>
      </c>
      <c r="B3147" s="4">
        <v>0</v>
      </c>
      <c r="C3147" s="4">
        <v>0</v>
      </c>
      <c r="D3147" s="4">
        <v>1</v>
      </c>
      <c r="E3147" s="4">
        <v>222</v>
      </c>
      <c r="F3147" s="4">
        <f>ROUND(Source!AO3143,O3147)</f>
        <v>0</v>
      </c>
      <c r="G3147" s="4" t="s">
        <v>78</v>
      </c>
      <c r="H3147" s="4" t="s">
        <v>79</v>
      </c>
      <c r="I3147" s="4"/>
      <c r="J3147" s="4"/>
      <c r="K3147" s="4">
        <v>222</v>
      </c>
      <c r="L3147" s="4">
        <v>3</v>
      </c>
      <c r="M3147" s="4">
        <v>3</v>
      </c>
      <c r="N3147" s="4" t="s">
        <v>3</v>
      </c>
      <c r="O3147" s="4">
        <v>2</v>
      </c>
      <c r="P3147" s="4"/>
      <c r="Q3147" s="4"/>
      <c r="R3147" s="4"/>
      <c r="S3147" s="4"/>
      <c r="T3147" s="4"/>
      <c r="U3147" s="4"/>
      <c r="V3147" s="4"/>
      <c r="W3147" s="4"/>
    </row>
    <row r="3148" spans="1:245" x14ac:dyDescent="0.2">
      <c r="A3148" s="4">
        <v>50</v>
      </c>
      <c r="B3148" s="4">
        <v>0</v>
      </c>
      <c r="C3148" s="4">
        <v>0</v>
      </c>
      <c r="D3148" s="4">
        <v>1</v>
      </c>
      <c r="E3148" s="4">
        <v>225</v>
      </c>
      <c r="F3148" s="4">
        <f>ROUND(Source!AV3143,O3148)</f>
        <v>0</v>
      </c>
      <c r="G3148" s="4" t="s">
        <v>80</v>
      </c>
      <c r="H3148" s="4" t="s">
        <v>81</v>
      </c>
      <c r="I3148" s="4"/>
      <c r="J3148" s="4"/>
      <c r="K3148" s="4">
        <v>225</v>
      </c>
      <c r="L3148" s="4">
        <v>4</v>
      </c>
      <c r="M3148" s="4">
        <v>3</v>
      </c>
      <c r="N3148" s="4" t="s">
        <v>3</v>
      </c>
      <c r="O3148" s="4">
        <v>2</v>
      </c>
      <c r="P3148" s="4"/>
      <c r="Q3148" s="4"/>
      <c r="R3148" s="4"/>
      <c r="S3148" s="4"/>
      <c r="T3148" s="4"/>
      <c r="U3148" s="4"/>
      <c r="V3148" s="4"/>
      <c r="W3148" s="4"/>
    </row>
    <row r="3149" spans="1:245" x14ac:dyDescent="0.2">
      <c r="A3149" s="4">
        <v>50</v>
      </c>
      <c r="B3149" s="4">
        <v>0</v>
      </c>
      <c r="C3149" s="4">
        <v>0</v>
      </c>
      <c r="D3149" s="4">
        <v>1</v>
      </c>
      <c r="E3149" s="4">
        <v>226</v>
      </c>
      <c r="F3149" s="4">
        <f>ROUND(Source!AW3143,O3149)</f>
        <v>0</v>
      </c>
      <c r="G3149" s="4" t="s">
        <v>82</v>
      </c>
      <c r="H3149" s="4" t="s">
        <v>83</v>
      </c>
      <c r="I3149" s="4"/>
      <c r="J3149" s="4"/>
      <c r="K3149" s="4">
        <v>226</v>
      </c>
      <c r="L3149" s="4">
        <v>5</v>
      </c>
      <c r="M3149" s="4">
        <v>3</v>
      </c>
      <c r="N3149" s="4" t="s">
        <v>3</v>
      </c>
      <c r="O3149" s="4">
        <v>2</v>
      </c>
      <c r="P3149" s="4"/>
      <c r="Q3149" s="4"/>
      <c r="R3149" s="4"/>
      <c r="S3149" s="4"/>
      <c r="T3149" s="4"/>
      <c r="U3149" s="4"/>
      <c r="V3149" s="4"/>
      <c r="W3149" s="4"/>
    </row>
    <row r="3150" spans="1:245" x14ac:dyDescent="0.2">
      <c r="A3150" s="4">
        <v>50</v>
      </c>
      <c r="B3150" s="4">
        <v>0</v>
      </c>
      <c r="C3150" s="4">
        <v>0</v>
      </c>
      <c r="D3150" s="4">
        <v>1</v>
      </c>
      <c r="E3150" s="4">
        <v>227</v>
      </c>
      <c r="F3150" s="4">
        <f>ROUND(Source!AX3143,O3150)</f>
        <v>0</v>
      </c>
      <c r="G3150" s="4" t="s">
        <v>84</v>
      </c>
      <c r="H3150" s="4" t="s">
        <v>85</v>
      </c>
      <c r="I3150" s="4"/>
      <c r="J3150" s="4"/>
      <c r="K3150" s="4">
        <v>227</v>
      </c>
      <c r="L3150" s="4">
        <v>6</v>
      </c>
      <c r="M3150" s="4">
        <v>3</v>
      </c>
      <c r="N3150" s="4" t="s">
        <v>3</v>
      </c>
      <c r="O3150" s="4">
        <v>2</v>
      </c>
      <c r="P3150" s="4"/>
      <c r="Q3150" s="4"/>
      <c r="R3150" s="4"/>
      <c r="S3150" s="4"/>
      <c r="T3150" s="4"/>
      <c r="U3150" s="4"/>
      <c r="V3150" s="4"/>
      <c r="W3150" s="4"/>
    </row>
    <row r="3151" spans="1:245" x14ac:dyDescent="0.2">
      <c r="A3151" s="4">
        <v>50</v>
      </c>
      <c r="B3151" s="4">
        <v>0</v>
      </c>
      <c r="C3151" s="4">
        <v>0</v>
      </c>
      <c r="D3151" s="4">
        <v>1</v>
      </c>
      <c r="E3151" s="4">
        <v>228</v>
      </c>
      <c r="F3151" s="4">
        <f>ROUND(Source!AY3143,O3151)</f>
        <v>0</v>
      </c>
      <c r="G3151" s="4" t="s">
        <v>86</v>
      </c>
      <c r="H3151" s="4" t="s">
        <v>87</v>
      </c>
      <c r="I3151" s="4"/>
      <c r="J3151" s="4"/>
      <c r="K3151" s="4">
        <v>228</v>
      </c>
      <c r="L3151" s="4">
        <v>7</v>
      </c>
      <c r="M3151" s="4">
        <v>3</v>
      </c>
      <c r="N3151" s="4" t="s">
        <v>3</v>
      </c>
      <c r="O3151" s="4">
        <v>2</v>
      </c>
      <c r="P3151" s="4"/>
      <c r="Q3151" s="4"/>
      <c r="R3151" s="4"/>
      <c r="S3151" s="4"/>
      <c r="T3151" s="4"/>
      <c r="U3151" s="4"/>
      <c r="V3151" s="4"/>
      <c r="W3151" s="4"/>
    </row>
    <row r="3152" spans="1:245" x14ac:dyDescent="0.2">
      <c r="A3152" s="4">
        <v>50</v>
      </c>
      <c r="B3152" s="4">
        <v>0</v>
      </c>
      <c r="C3152" s="4">
        <v>0</v>
      </c>
      <c r="D3152" s="4">
        <v>1</v>
      </c>
      <c r="E3152" s="4">
        <v>216</v>
      </c>
      <c r="F3152" s="4">
        <f>ROUND(Source!AP3143,O3152)</f>
        <v>0</v>
      </c>
      <c r="G3152" s="4" t="s">
        <v>88</v>
      </c>
      <c r="H3152" s="4" t="s">
        <v>89</v>
      </c>
      <c r="I3152" s="4"/>
      <c r="J3152" s="4"/>
      <c r="K3152" s="4">
        <v>216</v>
      </c>
      <c r="L3152" s="4">
        <v>8</v>
      </c>
      <c r="M3152" s="4">
        <v>3</v>
      </c>
      <c r="N3152" s="4" t="s">
        <v>3</v>
      </c>
      <c r="O3152" s="4">
        <v>2</v>
      </c>
      <c r="P3152" s="4"/>
      <c r="Q3152" s="4"/>
      <c r="R3152" s="4"/>
      <c r="S3152" s="4"/>
      <c r="T3152" s="4"/>
      <c r="U3152" s="4"/>
      <c r="V3152" s="4"/>
      <c r="W3152" s="4"/>
    </row>
    <row r="3153" spans="1:23" x14ac:dyDescent="0.2">
      <c r="A3153" s="4">
        <v>50</v>
      </c>
      <c r="B3153" s="4">
        <v>0</v>
      </c>
      <c r="C3153" s="4">
        <v>0</v>
      </c>
      <c r="D3153" s="4">
        <v>1</v>
      </c>
      <c r="E3153" s="4">
        <v>223</v>
      </c>
      <c r="F3153" s="4">
        <f>ROUND(Source!AQ3143,O3153)</f>
        <v>0</v>
      </c>
      <c r="G3153" s="4" t="s">
        <v>90</v>
      </c>
      <c r="H3153" s="4" t="s">
        <v>91</v>
      </c>
      <c r="I3153" s="4"/>
      <c r="J3153" s="4"/>
      <c r="K3153" s="4">
        <v>223</v>
      </c>
      <c r="L3153" s="4">
        <v>9</v>
      </c>
      <c r="M3153" s="4">
        <v>3</v>
      </c>
      <c r="N3153" s="4" t="s">
        <v>3</v>
      </c>
      <c r="O3153" s="4">
        <v>2</v>
      </c>
      <c r="P3153" s="4"/>
      <c r="Q3153" s="4"/>
      <c r="R3153" s="4"/>
      <c r="S3153" s="4"/>
      <c r="T3153" s="4"/>
      <c r="U3153" s="4"/>
      <c r="V3153" s="4"/>
      <c r="W3153" s="4"/>
    </row>
    <row r="3154" spans="1:23" x14ac:dyDescent="0.2">
      <c r="A3154" s="4">
        <v>50</v>
      </c>
      <c r="B3154" s="4">
        <v>0</v>
      </c>
      <c r="C3154" s="4">
        <v>0</v>
      </c>
      <c r="D3154" s="4">
        <v>1</v>
      </c>
      <c r="E3154" s="4">
        <v>229</v>
      </c>
      <c r="F3154" s="4">
        <f>ROUND(Source!AZ3143,O3154)</f>
        <v>0</v>
      </c>
      <c r="G3154" s="4" t="s">
        <v>92</v>
      </c>
      <c r="H3154" s="4" t="s">
        <v>93</v>
      </c>
      <c r="I3154" s="4"/>
      <c r="J3154" s="4"/>
      <c r="K3154" s="4">
        <v>229</v>
      </c>
      <c r="L3154" s="4">
        <v>10</v>
      </c>
      <c r="M3154" s="4">
        <v>3</v>
      </c>
      <c r="N3154" s="4" t="s">
        <v>3</v>
      </c>
      <c r="O3154" s="4">
        <v>2</v>
      </c>
      <c r="P3154" s="4"/>
      <c r="Q3154" s="4"/>
      <c r="R3154" s="4"/>
      <c r="S3154" s="4"/>
      <c r="T3154" s="4"/>
      <c r="U3154" s="4"/>
      <c r="V3154" s="4"/>
      <c r="W3154" s="4"/>
    </row>
    <row r="3155" spans="1:23" x14ac:dyDescent="0.2">
      <c r="A3155" s="4">
        <v>50</v>
      </c>
      <c r="B3155" s="4">
        <v>0</v>
      </c>
      <c r="C3155" s="4">
        <v>0</v>
      </c>
      <c r="D3155" s="4">
        <v>1</v>
      </c>
      <c r="E3155" s="4">
        <v>203</v>
      </c>
      <c r="F3155" s="4">
        <f>ROUND(Source!Q3143,O3155)</f>
        <v>0</v>
      </c>
      <c r="G3155" s="4" t="s">
        <v>94</v>
      </c>
      <c r="H3155" s="4" t="s">
        <v>95</v>
      </c>
      <c r="I3155" s="4"/>
      <c r="J3155" s="4"/>
      <c r="K3155" s="4">
        <v>203</v>
      </c>
      <c r="L3155" s="4">
        <v>11</v>
      </c>
      <c r="M3155" s="4">
        <v>3</v>
      </c>
      <c r="N3155" s="4" t="s">
        <v>3</v>
      </c>
      <c r="O3155" s="4">
        <v>2</v>
      </c>
      <c r="P3155" s="4"/>
      <c r="Q3155" s="4"/>
      <c r="R3155" s="4"/>
      <c r="S3155" s="4"/>
      <c r="T3155" s="4"/>
      <c r="U3155" s="4"/>
      <c r="V3155" s="4"/>
      <c r="W3155" s="4"/>
    </row>
    <row r="3156" spans="1:23" x14ac:dyDescent="0.2">
      <c r="A3156" s="4">
        <v>50</v>
      </c>
      <c r="B3156" s="4">
        <v>0</v>
      </c>
      <c r="C3156" s="4">
        <v>0</v>
      </c>
      <c r="D3156" s="4">
        <v>1</v>
      </c>
      <c r="E3156" s="4">
        <v>231</v>
      </c>
      <c r="F3156" s="4">
        <f>ROUND(Source!BB3143,O3156)</f>
        <v>0</v>
      </c>
      <c r="G3156" s="4" t="s">
        <v>96</v>
      </c>
      <c r="H3156" s="4" t="s">
        <v>97</v>
      </c>
      <c r="I3156" s="4"/>
      <c r="J3156" s="4"/>
      <c r="K3156" s="4">
        <v>231</v>
      </c>
      <c r="L3156" s="4">
        <v>12</v>
      </c>
      <c r="M3156" s="4">
        <v>3</v>
      </c>
      <c r="N3156" s="4" t="s">
        <v>3</v>
      </c>
      <c r="O3156" s="4">
        <v>2</v>
      </c>
      <c r="P3156" s="4"/>
      <c r="Q3156" s="4"/>
      <c r="R3156" s="4"/>
      <c r="S3156" s="4"/>
      <c r="T3156" s="4"/>
      <c r="U3156" s="4"/>
      <c r="V3156" s="4"/>
      <c r="W3156" s="4"/>
    </row>
    <row r="3157" spans="1:23" x14ac:dyDescent="0.2">
      <c r="A3157" s="4">
        <v>50</v>
      </c>
      <c r="B3157" s="4">
        <v>0</v>
      </c>
      <c r="C3157" s="4">
        <v>0</v>
      </c>
      <c r="D3157" s="4">
        <v>1</v>
      </c>
      <c r="E3157" s="4">
        <v>204</v>
      </c>
      <c r="F3157" s="4">
        <f>ROUND(Source!R3143,O3157)</f>
        <v>0</v>
      </c>
      <c r="G3157" s="4" t="s">
        <v>98</v>
      </c>
      <c r="H3157" s="4" t="s">
        <v>99</v>
      </c>
      <c r="I3157" s="4"/>
      <c r="J3157" s="4"/>
      <c r="K3157" s="4">
        <v>204</v>
      </c>
      <c r="L3157" s="4">
        <v>13</v>
      </c>
      <c r="M3157" s="4">
        <v>3</v>
      </c>
      <c r="N3157" s="4" t="s">
        <v>3</v>
      </c>
      <c r="O3157" s="4">
        <v>2</v>
      </c>
      <c r="P3157" s="4"/>
      <c r="Q3157" s="4"/>
      <c r="R3157" s="4"/>
      <c r="S3157" s="4"/>
      <c r="T3157" s="4"/>
      <c r="U3157" s="4"/>
      <c r="V3157" s="4"/>
      <c r="W3157" s="4"/>
    </row>
    <row r="3158" spans="1:23" x14ac:dyDescent="0.2">
      <c r="A3158" s="4">
        <v>50</v>
      </c>
      <c r="B3158" s="4">
        <v>0</v>
      </c>
      <c r="C3158" s="4">
        <v>0</v>
      </c>
      <c r="D3158" s="4">
        <v>1</v>
      </c>
      <c r="E3158" s="4">
        <v>205</v>
      </c>
      <c r="F3158" s="4">
        <f>ROUND(Source!S3143,O3158)</f>
        <v>0</v>
      </c>
      <c r="G3158" s="4" t="s">
        <v>100</v>
      </c>
      <c r="H3158" s="4" t="s">
        <v>101</v>
      </c>
      <c r="I3158" s="4"/>
      <c r="J3158" s="4"/>
      <c r="K3158" s="4">
        <v>205</v>
      </c>
      <c r="L3158" s="4">
        <v>14</v>
      </c>
      <c r="M3158" s="4">
        <v>3</v>
      </c>
      <c r="N3158" s="4" t="s">
        <v>3</v>
      </c>
      <c r="O3158" s="4">
        <v>2</v>
      </c>
      <c r="P3158" s="4"/>
      <c r="Q3158" s="4"/>
      <c r="R3158" s="4"/>
      <c r="S3158" s="4"/>
      <c r="T3158" s="4"/>
      <c r="U3158" s="4"/>
      <c r="V3158" s="4"/>
      <c r="W3158" s="4"/>
    </row>
    <row r="3159" spans="1:23" x14ac:dyDescent="0.2">
      <c r="A3159" s="4">
        <v>50</v>
      </c>
      <c r="B3159" s="4">
        <v>0</v>
      </c>
      <c r="C3159" s="4">
        <v>0</v>
      </c>
      <c r="D3159" s="4">
        <v>1</v>
      </c>
      <c r="E3159" s="4">
        <v>232</v>
      </c>
      <c r="F3159" s="4">
        <f>ROUND(Source!BC3143,O3159)</f>
        <v>0</v>
      </c>
      <c r="G3159" s="4" t="s">
        <v>102</v>
      </c>
      <c r="H3159" s="4" t="s">
        <v>103</v>
      </c>
      <c r="I3159" s="4"/>
      <c r="J3159" s="4"/>
      <c r="K3159" s="4">
        <v>232</v>
      </c>
      <c r="L3159" s="4">
        <v>15</v>
      </c>
      <c r="M3159" s="4">
        <v>3</v>
      </c>
      <c r="N3159" s="4" t="s">
        <v>3</v>
      </c>
      <c r="O3159" s="4">
        <v>2</v>
      </c>
      <c r="P3159" s="4"/>
      <c r="Q3159" s="4"/>
      <c r="R3159" s="4"/>
      <c r="S3159" s="4"/>
      <c r="T3159" s="4"/>
      <c r="U3159" s="4"/>
      <c r="V3159" s="4"/>
      <c r="W3159" s="4"/>
    </row>
    <row r="3160" spans="1:23" x14ac:dyDescent="0.2">
      <c r="A3160" s="4">
        <v>50</v>
      </c>
      <c r="B3160" s="4">
        <v>0</v>
      </c>
      <c r="C3160" s="4">
        <v>0</v>
      </c>
      <c r="D3160" s="4">
        <v>1</v>
      </c>
      <c r="E3160" s="4">
        <v>214</v>
      </c>
      <c r="F3160" s="4">
        <f>ROUND(Source!AS3143,O3160)</f>
        <v>0</v>
      </c>
      <c r="G3160" s="4" t="s">
        <v>104</v>
      </c>
      <c r="H3160" s="4" t="s">
        <v>105</v>
      </c>
      <c r="I3160" s="4"/>
      <c r="J3160" s="4"/>
      <c r="K3160" s="4">
        <v>214</v>
      </c>
      <c r="L3160" s="4">
        <v>16</v>
      </c>
      <c r="M3160" s="4">
        <v>3</v>
      </c>
      <c r="N3160" s="4" t="s">
        <v>3</v>
      </c>
      <c r="O3160" s="4">
        <v>2</v>
      </c>
      <c r="P3160" s="4"/>
      <c r="Q3160" s="4"/>
      <c r="R3160" s="4"/>
      <c r="S3160" s="4"/>
      <c r="T3160" s="4"/>
      <c r="U3160" s="4"/>
      <c r="V3160" s="4"/>
      <c r="W3160" s="4"/>
    </row>
    <row r="3161" spans="1:23" x14ac:dyDescent="0.2">
      <c r="A3161" s="4">
        <v>50</v>
      </c>
      <c r="B3161" s="4">
        <v>0</v>
      </c>
      <c r="C3161" s="4">
        <v>0</v>
      </c>
      <c r="D3161" s="4">
        <v>1</v>
      </c>
      <c r="E3161" s="4">
        <v>215</v>
      </c>
      <c r="F3161" s="4">
        <f>ROUND(Source!AT3143,O3161)</f>
        <v>0</v>
      </c>
      <c r="G3161" s="4" t="s">
        <v>106</v>
      </c>
      <c r="H3161" s="4" t="s">
        <v>107</v>
      </c>
      <c r="I3161" s="4"/>
      <c r="J3161" s="4"/>
      <c r="K3161" s="4">
        <v>215</v>
      </c>
      <c r="L3161" s="4">
        <v>17</v>
      </c>
      <c r="M3161" s="4">
        <v>3</v>
      </c>
      <c r="N3161" s="4" t="s">
        <v>3</v>
      </c>
      <c r="O3161" s="4">
        <v>2</v>
      </c>
      <c r="P3161" s="4"/>
      <c r="Q3161" s="4"/>
      <c r="R3161" s="4"/>
      <c r="S3161" s="4"/>
      <c r="T3161" s="4"/>
      <c r="U3161" s="4"/>
      <c r="V3161" s="4"/>
      <c r="W3161" s="4"/>
    </row>
    <row r="3162" spans="1:23" x14ac:dyDescent="0.2">
      <c r="A3162" s="4">
        <v>50</v>
      </c>
      <c r="B3162" s="4">
        <v>0</v>
      </c>
      <c r="C3162" s="4">
        <v>0</v>
      </c>
      <c r="D3162" s="4">
        <v>1</v>
      </c>
      <c r="E3162" s="4">
        <v>217</v>
      </c>
      <c r="F3162" s="4">
        <f>ROUND(Source!AU3143,O3162)</f>
        <v>0</v>
      </c>
      <c r="G3162" s="4" t="s">
        <v>108</v>
      </c>
      <c r="H3162" s="4" t="s">
        <v>109</v>
      </c>
      <c r="I3162" s="4"/>
      <c r="J3162" s="4"/>
      <c r="K3162" s="4">
        <v>217</v>
      </c>
      <c r="L3162" s="4">
        <v>18</v>
      </c>
      <c r="M3162" s="4">
        <v>3</v>
      </c>
      <c r="N3162" s="4" t="s">
        <v>3</v>
      </c>
      <c r="O3162" s="4">
        <v>2</v>
      </c>
      <c r="P3162" s="4"/>
      <c r="Q3162" s="4"/>
      <c r="R3162" s="4"/>
      <c r="S3162" s="4"/>
      <c r="T3162" s="4"/>
      <c r="U3162" s="4"/>
      <c r="V3162" s="4"/>
      <c r="W3162" s="4"/>
    </row>
    <row r="3163" spans="1:23" x14ac:dyDescent="0.2">
      <c r="A3163" s="4">
        <v>50</v>
      </c>
      <c r="B3163" s="4">
        <v>0</v>
      </c>
      <c r="C3163" s="4">
        <v>0</v>
      </c>
      <c r="D3163" s="4">
        <v>1</v>
      </c>
      <c r="E3163" s="4">
        <v>230</v>
      </c>
      <c r="F3163" s="4">
        <f>ROUND(Source!BA3143,O3163)</f>
        <v>0</v>
      </c>
      <c r="G3163" s="4" t="s">
        <v>110</v>
      </c>
      <c r="H3163" s="4" t="s">
        <v>111</v>
      </c>
      <c r="I3163" s="4"/>
      <c r="J3163" s="4"/>
      <c r="K3163" s="4">
        <v>230</v>
      </c>
      <c r="L3163" s="4">
        <v>19</v>
      </c>
      <c r="M3163" s="4">
        <v>3</v>
      </c>
      <c r="N3163" s="4" t="s">
        <v>3</v>
      </c>
      <c r="O3163" s="4">
        <v>2</v>
      </c>
      <c r="P3163" s="4"/>
      <c r="Q3163" s="4"/>
      <c r="R3163" s="4"/>
      <c r="S3163" s="4"/>
      <c r="T3163" s="4"/>
      <c r="U3163" s="4"/>
      <c r="V3163" s="4"/>
      <c r="W3163" s="4"/>
    </row>
    <row r="3164" spans="1:23" x14ac:dyDescent="0.2">
      <c r="A3164" s="4">
        <v>50</v>
      </c>
      <c r="B3164" s="4">
        <v>0</v>
      </c>
      <c r="C3164" s="4">
        <v>0</v>
      </c>
      <c r="D3164" s="4">
        <v>1</v>
      </c>
      <c r="E3164" s="4">
        <v>206</v>
      </c>
      <c r="F3164" s="4">
        <f>ROUND(Source!T3143,O3164)</f>
        <v>0</v>
      </c>
      <c r="G3164" s="4" t="s">
        <v>112</v>
      </c>
      <c r="H3164" s="4" t="s">
        <v>113</v>
      </c>
      <c r="I3164" s="4"/>
      <c r="J3164" s="4"/>
      <c r="K3164" s="4">
        <v>206</v>
      </c>
      <c r="L3164" s="4">
        <v>20</v>
      </c>
      <c r="M3164" s="4">
        <v>3</v>
      </c>
      <c r="N3164" s="4" t="s">
        <v>3</v>
      </c>
      <c r="O3164" s="4">
        <v>2</v>
      </c>
      <c r="P3164" s="4"/>
      <c r="Q3164" s="4"/>
      <c r="R3164" s="4"/>
      <c r="S3164" s="4"/>
      <c r="T3164" s="4"/>
      <c r="U3164" s="4"/>
      <c r="V3164" s="4"/>
      <c r="W3164" s="4"/>
    </row>
    <row r="3165" spans="1:23" x14ac:dyDescent="0.2">
      <c r="A3165" s="4">
        <v>50</v>
      </c>
      <c r="B3165" s="4">
        <v>0</v>
      </c>
      <c r="C3165" s="4">
        <v>0</v>
      </c>
      <c r="D3165" s="4">
        <v>1</v>
      </c>
      <c r="E3165" s="4">
        <v>207</v>
      </c>
      <c r="F3165" s="4">
        <f>Source!U3143</f>
        <v>0</v>
      </c>
      <c r="G3165" s="4" t="s">
        <v>114</v>
      </c>
      <c r="H3165" s="4" t="s">
        <v>115</v>
      </c>
      <c r="I3165" s="4"/>
      <c r="J3165" s="4"/>
      <c r="K3165" s="4">
        <v>207</v>
      </c>
      <c r="L3165" s="4">
        <v>21</v>
      </c>
      <c r="M3165" s="4">
        <v>3</v>
      </c>
      <c r="N3165" s="4" t="s">
        <v>3</v>
      </c>
      <c r="O3165" s="4">
        <v>-1</v>
      </c>
      <c r="P3165" s="4"/>
      <c r="Q3165" s="4"/>
      <c r="R3165" s="4"/>
      <c r="S3165" s="4"/>
      <c r="T3165" s="4"/>
      <c r="U3165" s="4"/>
      <c r="V3165" s="4"/>
      <c r="W3165" s="4"/>
    </row>
    <row r="3166" spans="1:23" x14ac:dyDescent="0.2">
      <c r="A3166" s="4">
        <v>50</v>
      </c>
      <c r="B3166" s="4">
        <v>0</v>
      </c>
      <c r="C3166" s="4">
        <v>0</v>
      </c>
      <c r="D3166" s="4">
        <v>1</v>
      </c>
      <c r="E3166" s="4">
        <v>208</v>
      </c>
      <c r="F3166" s="4">
        <f>Source!V3143</f>
        <v>0</v>
      </c>
      <c r="G3166" s="4" t="s">
        <v>116</v>
      </c>
      <c r="H3166" s="4" t="s">
        <v>117</v>
      </c>
      <c r="I3166" s="4"/>
      <c r="J3166" s="4"/>
      <c r="K3166" s="4">
        <v>208</v>
      </c>
      <c r="L3166" s="4">
        <v>22</v>
      </c>
      <c r="M3166" s="4">
        <v>3</v>
      </c>
      <c r="N3166" s="4" t="s">
        <v>3</v>
      </c>
      <c r="O3166" s="4">
        <v>-1</v>
      </c>
      <c r="P3166" s="4"/>
      <c r="Q3166" s="4"/>
      <c r="R3166" s="4"/>
      <c r="S3166" s="4"/>
      <c r="T3166" s="4"/>
      <c r="U3166" s="4"/>
      <c r="V3166" s="4"/>
      <c r="W3166" s="4"/>
    </row>
    <row r="3167" spans="1:23" x14ac:dyDescent="0.2">
      <c r="A3167" s="4">
        <v>50</v>
      </c>
      <c r="B3167" s="4">
        <v>0</v>
      </c>
      <c r="C3167" s="4">
        <v>0</v>
      </c>
      <c r="D3167" s="4">
        <v>1</v>
      </c>
      <c r="E3167" s="4">
        <v>209</v>
      </c>
      <c r="F3167" s="4">
        <f>ROUND(Source!W3143,O3167)</f>
        <v>0</v>
      </c>
      <c r="G3167" s="4" t="s">
        <v>118</v>
      </c>
      <c r="H3167" s="4" t="s">
        <v>119</v>
      </c>
      <c r="I3167" s="4"/>
      <c r="J3167" s="4"/>
      <c r="K3167" s="4">
        <v>209</v>
      </c>
      <c r="L3167" s="4">
        <v>23</v>
      </c>
      <c r="M3167" s="4">
        <v>3</v>
      </c>
      <c r="N3167" s="4" t="s">
        <v>3</v>
      </c>
      <c r="O3167" s="4">
        <v>2</v>
      </c>
      <c r="P3167" s="4"/>
      <c r="Q3167" s="4"/>
      <c r="R3167" s="4"/>
      <c r="S3167" s="4"/>
      <c r="T3167" s="4"/>
      <c r="U3167" s="4"/>
      <c r="V3167" s="4"/>
      <c r="W3167" s="4"/>
    </row>
    <row r="3168" spans="1:23" x14ac:dyDescent="0.2">
      <c r="A3168" s="4">
        <v>50</v>
      </c>
      <c r="B3168" s="4">
        <v>0</v>
      </c>
      <c r="C3168" s="4">
        <v>0</v>
      </c>
      <c r="D3168" s="4">
        <v>1</v>
      </c>
      <c r="E3168" s="4">
        <v>233</v>
      </c>
      <c r="F3168" s="4">
        <f>ROUND(Source!BD3143,O3168)</f>
        <v>0</v>
      </c>
      <c r="G3168" s="4" t="s">
        <v>120</v>
      </c>
      <c r="H3168" s="4" t="s">
        <v>121</v>
      </c>
      <c r="I3168" s="4"/>
      <c r="J3168" s="4"/>
      <c r="K3168" s="4">
        <v>233</v>
      </c>
      <c r="L3168" s="4">
        <v>24</v>
      </c>
      <c r="M3168" s="4">
        <v>3</v>
      </c>
      <c r="N3168" s="4" t="s">
        <v>3</v>
      </c>
      <c r="O3168" s="4">
        <v>2</v>
      </c>
      <c r="P3168" s="4"/>
      <c r="Q3168" s="4"/>
      <c r="R3168" s="4"/>
      <c r="S3168" s="4"/>
      <c r="T3168" s="4"/>
      <c r="U3168" s="4"/>
      <c r="V3168" s="4"/>
      <c r="W3168" s="4"/>
    </row>
    <row r="3169" spans="1:245" x14ac:dyDescent="0.2">
      <c r="A3169" s="4">
        <v>50</v>
      </c>
      <c r="B3169" s="4">
        <v>0</v>
      </c>
      <c r="C3169" s="4">
        <v>0</v>
      </c>
      <c r="D3169" s="4">
        <v>1</v>
      </c>
      <c r="E3169" s="4">
        <v>210</v>
      </c>
      <c r="F3169" s="4">
        <f>ROUND(Source!X3143,O3169)</f>
        <v>0</v>
      </c>
      <c r="G3169" s="4" t="s">
        <v>122</v>
      </c>
      <c r="H3169" s="4" t="s">
        <v>123</v>
      </c>
      <c r="I3169" s="4"/>
      <c r="J3169" s="4"/>
      <c r="K3169" s="4">
        <v>210</v>
      </c>
      <c r="L3169" s="4">
        <v>25</v>
      </c>
      <c r="M3169" s="4">
        <v>3</v>
      </c>
      <c r="N3169" s="4" t="s">
        <v>3</v>
      </c>
      <c r="O3169" s="4">
        <v>2</v>
      </c>
      <c r="P3169" s="4"/>
      <c r="Q3169" s="4"/>
      <c r="R3169" s="4"/>
      <c r="S3169" s="4"/>
      <c r="T3169" s="4"/>
      <c r="U3169" s="4"/>
      <c r="V3169" s="4"/>
      <c r="W3169" s="4"/>
    </row>
    <row r="3170" spans="1:245" x14ac:dyDescent="0.2">
      <c r="A3170" s="4">
        <v>50</v>
      </c>
      <c r="B3170" s="4">
        <v>0</v>
      </c>
      <c r="C3170" s="4">
        <v>0</v>
      </c>
      <c r="D3170" s="4">
        <v>1</v>
      </c>
      <c r="E3170" s="4">
        <v>211</v>
      </c>
      <c r="F3170" s="4">
        <f>ROUND(Source!Y3143,O3170)</f>
        <v>0</v>
      </c>
      <c r="G3170" s="4" t="s">
        <v>124</v>
      </c>
      <c r="H3170" s="4" t="s">
        <v>125</v>
      </c>
      <c r="I3170" s="4"/>
      <c r="J3170" s="4"/>
      <c r="K3170" s="4">
        <v>211</v>
      </c>
      <c r="L3170" s="4">
        <v>26</v>
      </c>
      <c r="M3170" s="4">
        <v>3</v>
      </c>
      <c r="N3170" s="4" t="s">
        <v>3</v>
      </c>
      <c r="O3170" s="4">
        <v>2</v>
      </c>
      <c r="P3170" s="4"/>
      <c r="Q3170" s="4"/>
      <c r="R3170" s="4"/>
      <c r="S3170" s="4"/>
      <c r="T3170" s="4"/>
      <c r="U3170" s="4"/>
      <c r="V3170" s="4"/>
      <c r="W3170" s="4"/>
    </row>
    <row r="3171" spans="1:245" x14ac:dyDescent="0.2">
      <c r="A3171" s="4">
        <v>50</v>
      </c>
      <c r="B3171" s="4">
        <v>0</v>
      </c>
      <c r="C3171" s="4">
        <v>0</v>
      </c>
      <c r="D3171" s="4">
        <v>1</v>
      </c>
      <c r="E3171" s="4">
        <v>224</v>
      </c>
      <c r="F3171" s="4">
        <f>ROUND(Source!AR3143,O3171)</f>
        <v>0</v>
      </c>
      <c r="G3171" s="4" t="s">
        <v>126</v>
      </c>
      <c r="H3171" s="4" t="s">
        <v>127</v>
      </c>
      <c r="I3171" s="4"/>
      <c r="J3171" s="4"/>
      <c r="K3171" s="4">
        <v>224</v>
      </c>
      <c r="L3171" s="4">
        <v>27</v>
      </c>
      <c r="M3171" s="4">
        <v>3</v>
      </c>
      <c r="N3171" s="4" t="s">
        <v>3</v>
      </c>
      <c r="O3171" s="4">
        <v>2</v>
      </c>
      <c r="P3171" s="4"/>
      <c r="Q3171" s="4"/>
      <c r="R3171" s="4"/>
      <c r="S3171" s="4"/>
      <c r="T3171" s="4"/>
      <c r="U3171" s="4"/>
      <c r="V3171" s="4"/>
      <c r="W3171" s="4"/>
    </row>
    <row r="3173" spans="1:245" x14ac:dyDescent="0.2">
      <c r="A3173" s="1">
        <v>5</v>
      </c>
      <c r="B3173" s="1">
        <v>1</v>
      </c>
      <c r="C3173" s="1"/>
      <c r="D3173" s="1">
        <f>ROW(A3180)</f>
        <v>3180</v>
      </c>
      <c r="E3173" s="1"/>
      <c r="F3173" s="1" t="s">
        <v>15</v>
      </c>
      <c r="G3173" s="1" t="s">
        <v>374</v>
      </c>
      <c r="H3173" s="1" t="s">
        <v>3</v>
      </c>
      <c r="I3173" s="1">
        <v>0</v>
      </c>
      <c r="J3173" s="1"/>
      <c r="K3173" s="1">
        <v>0</v>
      </c>
      <c r="L3173" s="1"/>
      <c r="M3173" s="1"/>
      <c r="N3173" s="1"/>
      <c r="O3173" s="1"/>
      <c r="P3173" s="1"/>
      <c r="Q3173" s="1"/>
      <c r="R3173" s="1"/>
      <c r="S3173" s="1"/>
      <c r="T3173" s="1"/>
      <c r="U3173" s="1" t="s">
        <v>3</v>
      </c>
      <c r="V3173" s="1">
        <v>0</v>
      </c>
      <c r="W3173" s="1"/>
      <c r="X3173" s="1"/>
      <c r="Y3173" s="1"/>
      <c r="Z3173" s="1"/>
      <c r="AA3173" s="1"/>
      <c r="AB3173" s="1" t="s">
        <v>3</v>
      </c>
      <c r="AC3173" s="1" t="s">
        <v>3</v>
      </c>
      <c r="AD3173" s="1" t="s">
        <v>3</v>
      </c>
      <c r="AE3173" s="1" t="s">
        <v>3</v>
      </c>
      <c r="AF3173" s="1" t="s">
        <v>3</v>
      </c>
      <c r="AG3173" s="1" t="s">
        <v>3</v>
      </c>
      <c r="AH3173" s="1"/>
      <c r="AI3173" s="1"/>
      <c r="AJ3173" s="1"/>
      <c r="AK3173" s="1"/>
      <c r="AL3173" s="1"/>
      <c r="AM3173" s="1"/>
      <c r="AN3173" s="1"/>
      <c r="AO3173" s="1"/>
      <c r="AP3173" s="1" t="s">
        <v>3</v>
      </c>
      <c r="AQ3173" s="1" t="s">
        <v>3</v>
      </c>
      <c r="AR3173" s="1" t="s">
        <v>3</v>
      </c>
      <c r="AS3173" s="1"/>
      <c r="AT3173" s="1"/>
      <c r="AU3173" s="1"/>
      <c r="AV3173" s="1"/>
      <c r="AW3173" s="1"/>
      <c r="AX3173" s="1"/>
      <c r="AY3173" s="1"/>
      <c r="AZ3173" s="1" t="s">
        <v>3</v>
      </c>
      <c r="BA3173" s="1"/>
      <c r="BB3173" s="1" t="s">
        <v>3</v>
      </c>
      <c r="BC3173" s="1" t="s">
        <v>3</v>
      </c>
      <c r="BD3173" s="1" t="s">
        <v>3</v>
      </c>
      <c r="BE3173" s="1" t="s">
        <v>3</v>
      </c>
      <c r="BF3173" s="1" t="s">
        <v>3</v>
      </c>
      <c r="BG3173" s="1" t="s">
        <v>3</v>
      </c>
      <c r="BH3173" s="1" t="s">
        <v>3</v>
      </c>
      <c r="BI3173" s="1" t="s">
        <v>3</v>
      </c>
      <c r="BJ3173" s="1" t="s">
        <v>3</v>
      </c>
      <c r="BK3173" s="1" t="s">
        <v>3</v>
      </c>
      <c r="BL3173" s="1" t="s">
        <v>3</v>
      </c>
      <c r="BM3173" s="1" t="s">
        <v>3</v>
      </c>
      <c r="BN3173" s="1" t="s">
        <v>3</v>
      </c>
      <c r="BO3173" s="1" t="s">
        <v>3</v>
      </c>
      <c r="BP3173" s="1" t="s">
        <v>3</v>
      </c>
      <c r="BQ3173" s="1"/>
      <c r="BR3173" s="1"/>
      <c r="BS3173" s="1"/>
      <c r="BT3173" s="1"/>
      <c r="BU3173" s="1"/>
      <c r="BV3173" s="1"/>
      <c r="BW3173" s="1"/>
      <c r="BX3173" s="1">
        <v>0</v>
      </c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>
        <v>0</v>
      </c>
    </row>
    <row r="3175" spans="1:245" x14ac:dyDescent="0.2">
      <c r="A3175" s="2">
        <v>52</v>
      </c>
      <c r="B3175" s="2">
        <f t="shared" ref="B3175:G3175" si="2495">B3180</f>
        <v>1</v>
      </c>
      <c r="C3175" s="2">
        <f t="shared" si="2495"/>
        <v>5</v>
      </c>
      <c r="D3175" s="2">
        <f t="shared" si="2495"/>
        <v>3173</v>
      </c>
      <c r="E3175" s="2">
        <f t="shared" si="2495"/>
        <v>0</v>
      </c>
      <c r="F3175" s="2" t="str">
        <f t="shared" si="2495"/>
        <v>Новый подраздел</v>
      </c>
      <c r="G3175" s="2" t="str">
        <f t="shared" si="2495"/>
        <v>Установка ИДН</v>
      </c>
      <c r="H3175" s="2"/>
      <c r="I3175" s="2"/>
      <c r="J3175" s="2"/>
      <c r="K3175" s="2"/>
      <c r="L3175" s="2"/>
      <c r="M3175" s="2"/>
      <c r="N3175" s="2"/>
      <c r="O3175" s="2">
        <f t="shared" ref="O3175:AT3175" si="2496">O3180</f>
        <v>0</v>
      </c>
      <c r="P3175" s="2">
        <f t="shared" si="2496"/>
        <v>0</v>
      </c>
      <c r="Q3175" s="2">
        <f t="shared" si="2496"/>
        <v>0</v>
      </c>
      <c r="R3175" s="2">
        <f t="shared" si="2496"/>
        <v>0</v>
      </c>
      <c r="S3175" s="2">
        <f t="shared" si="2496"/>
        <v>0</v>
      </c>
      <c r="T3175" s="2">
        <f t="shared" si="2496"/>
        <v>0</v>
      </c>
      <c r="U3175" s="2">
        <f t="shared" si="2496"/>
        <v>0</v>
      </c>
      <c r="V3175" s="2">
        <f t="shared" si="2496"/>
        <v>0</v>
      </c>
      <c r="W3175" s="2">
        <f t="shared" si="2496"/>
        <v>0</v>
      </c>
      <c r="X3175" s="2">
        <f t="shared" si="2496"/>
        <v>0</v>
      </c>
      <c r="Y3175" s="2">
        <f t="shared" si="2496"/>
        <v>0</v>
      </c>
      <c r="Z3175" s="2">
        <f t="shared" si="2496"/>
        <v>0</v>
      </c>
      <c r="AA3175" s="2">
        <f t="shared" si="2496"/>
        <v>0</v>
      </c>
      <c r="AB3175" s="2">
        <f t="shared" si="2496"/>
        <v>0</v>
      </c>
      <c r="AC3175" s="2">
        <f t="shared" si="2496"/>
        <v>0</v>
      </c>
      <c r="AD3175" s="2">
        <f t="shared" si="2496"/>
        <v>0</v>
      </c>
      <c r="AE3175" s="2">
        <f t="shared" si="2496"/>
        <v>0</v>
      </c>
      <c r="AF3175" s="2">
        <f t="shared" si="2496"/>
        <v>0</v>
      </c>
      <c r="AG3175" s="2">
        <f t="shared" si="2496"/>
        <v>0</v>
      </c>
      <c r="AH3175" s="2">
        <f t="shared" si="2496"/>
        <v>0</v>
      </c>
      <c r="AI3175" s="2">
        <f t="shared" si="2496"/>
        <v>0</v>
      </c>
      <c r="AJ3175" s="2">
        <f t="shared" si="2496"/>
        <v>0</v>
      </c>
      <c r="AK3175" s="2">
        <f t="shared" si="2496"/>
        <v>0</v>
      </c>
      <c r="AL3175" s="2">
        <f t="shared" si="2496"/>
        <v>0</v>
      </c>
      <c r="AM3175" s="2">
        <f t="shared" si="2496"/>
        <v>0</v>
      </c>
      <c r="AN3175" s="2">
        <f t="shared" si="2496"/>
        <v>0</v>
      </c>
      <c r="AO3175" s="2">
        <f t="shared" si="2496"/>
        <v>0</v>
      </c>
      <c r="AP3175" s="2">
        <f t="shared" si="2496"/>
        <v>0</v>
      </c>
      <c r="AQ3175" s="2">
        <f t="shared" si="2496"/>
        <v>0</v>
      </c>
      <c r="AR3175" s="2">
        <f t="shared" si="2496"/>
        <v>0</v>
      </c>
      <c r="AS3175" s="2">
        <f t="shared" si="2496"/>
        <v>0</v>
      </c>
      <c r="AT3175" s="2">
        <f t="shared" si="2496"/>
        <v>0</v>
      </c>
      <c r="AU3175" s="2">
        <f t="shared" ref="AU3175:BZ3175" si="2497">AU3180</f>
        <v>0</v>
      </c>
      <c r="AV3175" s="2">
        <f t="shared" si="2497"/>
        <v>0</v>
      </c>
      <c r="AW3175" s="2">
        <f t="shared" si="2497"/>
        <v>0</v>
      </c>
      <c r="AX3175" s="2">
        <f t="shared" si="2497"/>
        <v>0</v>
      </c>
      <c r="AY3175" s="2">
        <f t="shared" si="2497"/>
        <v>0</v>
      </c>
      <c r="AZ3175" s="2">
        <f t="shared" si="2497"/>
        <v>0</v>
      </c>
      <c r="BA3175" s="2">
        <f t="shared" si="2497"/>
        <v>0</v>
      </c>
      <c r="BB3175" s="2">
        <f t="shared" si="2497"/>
        <v>0</v>
      </c>
      <c r="BC3175" s="2">
        <f t="shared" si="2497"/>
        <v>0</v>
      </c>
      <c r="BD3175" s="2">
        <f t="shared" si="2497"/>
        <v>0</v>
      </c>
      <c r="BE3175" s="2">
        <f t="shared" si="2497"/>
        <v>0</v>
      </c>
      <c r="BF3175" s="2">
        <f t="shared" si="2497"/>
        <v>0</v>
      </c>
      <c r="BG3175" s="2">
        <f t="shared" si="2497"/>
        <v>0</v>
      </c>
      <c r="BH3175" s="2">
        <f t="shared" si="2497"/>
        <v>0</v>
      </c>
      <c r="BI3175" s="2">
        <f t="shared" si="2497"/>
        <v>0</v>
      </c>
      <c r="BJ3175" s="2">
        <f t="shared" si="2497"/>
        <v>0</v>
      </c>
      <c r="BK3175" s="2">
        <f t="shared" si="2497"/>
        <v>0</v>
      </c>
      <c r="BL3175" s="2">
        <f t="shared" si="2497"/>
        <v>0</v>
      </c>
      <c r="BM3175" s="2">
        <f t="shared" si="2497"/>
        <v>0</v>
      </c>
      <c r="BN3175" s="2">
        <f t="shared" si="2497"/>
        <v>0</v>
      </c>
      <c r="BO3175" s="2">
        <f t="shared" si="2497"/>
        <v>0</v>
      </c>
      <c r="BP3175" s="2">
        <f t="shared" si="2497"/>
        <v>0</v>
      </c>
      <c r="BQ3175" s="2">
        <f t="shared" si="2497"/>
        <v>0</v>
      </c>
      <c r="BR3175" s="2">
        <f t="shared" si="2497"/>
        <v>0</v>
      </c>
      <c r="BS3175" s="2">
        <f t="shared" si="2497"/>
        <v>0</v>
      </c>
      <c r="BT3175" s="2">
        <f t="shared" si="2497"/>
        <v>0</v>
      </c>
      <c r="BU3175" s="2">
        <f t="shared" si="2497"/>
        <v>0</v>
      </c>
      <c r="BV3175" s="2">
        <f t="shared" si="2497"/>
        <v>0</v>
      </c>
      <c r="BW3175" s="2">
        <f t="shared" si="2497"/>
        <v>0</v>
      </c>
      <c r="BX3175" s="2">
        <f t="shared" si="2497"/>
        <v>0</v>
      </c>
      <c r="BY3175" s="2">
        <f t="shared" si="2497"/>
        <v>0</v>
      </c>
      <c r="BZ3175" s="2">
        <f t="shared" si="2497"/>
        <v>0</v>
      </c>
      <c r="CA3175" s="2">
        <f t="shared" ref="CA3175:DF3175" si="2498">CA3180</f>
        <v>0</v>
      </c>
      <c r="CB3175" s="2">
        <f t="shared" si="2498"/>
        <v>0</v>
      </c>
      <c r="CC3175" s="2">
        <f t="shared" si="2498"/>
        <v>0</v>
      </c>
      <c r="CD3175" s="2">
        <f t="shared" si="2498"/>
        <v>0</v>
      </c>
      <c r="CE3175" s="2">
        <f t="shared" si="2498"/>
        <v>0</v>
      </c>
      <c r="CF3175" s="2">
        <f t="shared" si="2498"/>
        <v>0</v>
      </c>
      <c r="CG3175" s="2">
        <f t="shared" si="2498"/>
        <v>0</v>
      </c>
      <c r="CH3175" s="2">
        <f t="shared" si="2498"/>
        <v>0</v>
      </c>
      <c r="CI3175" s="2">
        <f t="shared" si="2498"/>
        <v>0</v>
      </c>
      <c r="CJ3175" s="2">
        <f t="shared" si="2498"/>
        <v>0</v>
      </c>
      <c r="CK3175" s="2">
        <f t="shared" si="2498"/>
        <v>0</v>
      </c>
      <c r="CL3175" s="2">
        <f t="shared" si="2498"/>
        <v>0</v>
      </c>
      <c r="CM3175" s="2">
        <f t="shared" si="2498"/>
        <v>0</v>
      </c>
      <c r="CN3175" s="2">
        <f t="shared" si="2498"/>
        <v>0</v>
      </c>
      <c r="CO3175" s="2">
        <f t="shared" si="2498"/>
        <v>0</v>
      </c>
      <c r="CP3175" s="2">
        <f t="shared" si="2498"/>
        <v>0</v>
      </c>
      <c r="CQ3175" s="2">
        <f t="shared" si="2498"/>
        <v>0</v>
      </c>
      <c r="CR3175" s="2">
        <f t="shared" si="2498"/>
        <v>0</v>
      </c>
      <c r="CS3175" s="2">
        <f t="shared" si="2498"/>
        <v>0</v>
      </c>
      <c r="CT3175" s="2">
        <f t="shared" si="2498"/>
        <v>0</v>
      </c>
      <c r="CU3175" s="2">
        <f t="shared" si="2498"/>
        <v>0</v>
      </c>
      <c r="CV3175" s="2">
        <f t="shared" si="2498"/>
        <v>0</v>
      </c>
      <c r="CW3175" s="2">
        <f t="shared" si="2498"/>
        <v>0</v>
      </c>
      <c r="CX3175" s="2">
        <f t="shared" si="2498"/>
        <v>0</v>
      </c>
      <c r="CY3175" s="2">
        <f t="shared" si="2498"/>
        <v>0</v>
      </c>
      <c r="CZ3175" s="2">
        <f t="shared" si="2498"/>
        <v>0</v>
      </c>
      <c r="DA3175" s="2">
        <f t="shared" si="2498"/>
        <v>0</v>
      </c>
      <c r="DB3175" s="2">
        <f t="shared" si="2498"/>
        <v>0</v>
      </c>
      <c r="DC3175" s="2">
        <f t="shared" si="2498"/>
        <v>0</v>
      </c>
      <c r="DD3175" s="2">
        <f t="shared" si="2498"/>
        <v>0</v>
      </c>
      <c r="DE3175" s="2">
        <f t="shared" si="2498"/>
        <v>0</v>
      </c>
      <c r="DF3175" s="2">
        <f t="shared" si="2498"/>
        <v>0</v>
      </c>
      <c r="DG3175" s="3">
        <f t="shared" ref="DG3175:EL3175" si="2499">DG3180</f>
        <v>0</v>
      </c>
      <c r="DH3175" s="3">
        <f t="shared" si="2499"/>
        <v>0</v>
      </c>
      <c r="DI3175" s="3">
        <f t="shared" si="2499"/>
        <v>0</v>
      </c>
      <c r="DJ3175" s="3">
        <f t="shared" si="2499"/>
        <v>0</v>
      </c>
      <c r="DK3175" s="3">
        <f t="shared" si="2499"/>
        <v>0</v>
      </c>
      <c r="DL3175" s="3">
        <f t="shared" si="2499"/>
        <v>0</v>
      </c>
      <c r="DM3175" s="3">
        <f t="shared" si="2499"/>
        <v>0</v>
      </c>
      <c r="DN3175" s="3">
        <f t="shared" si="2499"/>
        <v>0</v>
      </c>
      <c r="DO3175" s="3">
        <f t="shared" si="2499"/>
        <v>0</v>
      </c>
      <c r="DP3175" s="3">
        <f t="shared" si="2499"/>
        <v>0</v>
      </c>
      <c r="DQ3175" s="3">
        <f t="shared" si="2499"/>
        <v>0</v>
      </c>
      <c r="DR3175" s="3">
        <f t="shared" si="2499"/>
        <v>0</v>
      </c>
      <c r="DS3175" s="3">
        <f t="shared" si="2499"/>
        <v>0</v>
      </c>
      <c r="DT3175" s="3">
        <f t="shared" si="2499"/>
        <v>0</v>
      </c>
      <c r="DU3175" s="3">
        <f t="shared" si="2499"/>
        <v>0</v>
      </c>
      <c r="DV3175" s="3">
        <f t="shared" si="2499"/>
        <v>0</v>
      </c>
      <c r="DW3175" s="3">
        <f t="shared" si="2499"/>
        <v>0</v>
      </c>
      <c r="DX3175" s="3">
        <f t="shared" si="2499"/>
        <v>0</v>
      </c>
      <c r="DY3175" s="3">
        <f t="shared" si="2499"/>
        <v>0</v>
      </c>
      <c r="DZ3175" s="3">
        <f t="shared" si="2499"/>
        <v>0</v>
      </c>
      <c r="EA3175" s="3">
        <f t="shared" si="2499"/>
        <v>0</v>
      </c>
      <c r="EB3175" s="3">
        <f t="shared" si="2499"/>
        <v>0</v>
      </c>
      <c r="EC3175" s="3">
        <f t="shared" si="2499"/>
        <v>0</v>
      </c>
      <c r="ED3175" s="3">
        <f t="shared" si="2499"/>
        <v>0</v>
      </c>
      <c r="EE3175" s="3">
        <f t="shared" si="2499"/>
        <v>0</v>
      </c>
      <c r="EF3175" s="3">
        <f t="shared" si="2499"/>
        <v>0</v>
      </c>
      <c r="EG3175" s="3">
        <f t="shared" si="2499"/>
        <v>0</v>
      </c>
      <c r="EH3175" s="3">
        <f t="shared" si="2499"/>
        <v>0</v>
      </c>
      <c r="EI3175" s="3">
        <f t="shared" si="2499"/>
        <v>0</v>
      </c>
      <c r="EJ3175" s="3">
        <f t="shared" si="2499"/>
        <v>0</v>
      </c>
      <c r="EK3175" s="3">
        <f t="shared" si="2499"/>
        <v>0</v>
      </c>
      <c r="EL3175" s="3">
        <f t="shared" si="2499"/>
        <v>0</v>
      </c>
      <c r="EM3175" s="3">
        <f t="shared" ref="EM3175:FR3175" si="2500">EM3180</f>
        <v>0</v>
      </c>
      <c r="EN3175" s="3">
        <f t="shared" si="2500"/>
        <v>0</v>
      </c>
      <c r="EO3175" s="3">
        <f t="shared" si="2500"/>
        <v>0</v>
      </c>
      <c r="EP3175" s="3">
        <f t="shared" si="2500"/>
        <v>0</v>
      </c>
      <c r="EQ3175" s="3">
        <f t="shared" si="2500"/>
        <v>0</v>
      </c>
      <c r="ER3175" s="3">
        <f t="shared" si="2500"/>
        <v>0</v>
      </c>
      <c r="ES3175" s="3">
        <f t="shared" si="2500"/>
        <v>0</v>
      </c>
      <c r="ET3175" s="3">
        <f t="shared" si="2500"/>
        <v>0</v>
      </c>
      <c r="EU3175" s="3">
        <f t="shared" si="2500"/>
        <v>0</v>
      </c>
      <c r="EV3175" s="3">
        <f t="shared" si="2500"/>
        <v>0</v>
      </c>
      <c r="EW3175" s="3">
        <f t="shared" si="2500"/>
        <v>0</v>
      </c>
      <c r="EX3175" s="3">
        <f t="shared" si="2500"/>
        <v>0</v>
      </c>
      <c r="EY3175" s="3">
        <f t="shared" si="2500"/>
        <v>0</v>
      </c>
      <c r="EZ3175" s="3">
        <f t="shared" si="2500"/>
        <v>0</v>
      </c>
      <c r="FA3175" s="3">
        <f t="shared" si="2500"/>
        <v>0</v>
      </c>
      <c r="FB3175" s="3">
        <f t="shared" si="2500"/>
        <v>0</v>
      </c>
      <c r="FC3175" s="3">
        <f t="shared" si="2500"/>
        <v>0</v>
      </c>
      <c r="FD3175" s="3">
        <f t="shared" si="2500"/>
        <v>0</v>
      </c>
      <c r="FE3175" s="3">
        <f t="shared" si="2500"/>
        <v>0</v>
      </c>
      <c r="FF3175" s="3">
        <f t="shared" si="2500"/>
        <v>0</v>
      </c>
      <c r="FG3175" s="3">
        <f t="shared" si="2500"/>
        <v>0</v>
      </c>
      <c r="FH3175" s="3">
        <f t="shared" si="2500"/>
        <v>0</v>
      </c>
      <c r="FI3175" s="3">
        <f t="shared" si="2500"/>
        <v>0</v>
      </c>
      <c r="FJ3175" s="3">
        <f t="shared" si="2500"/>
        <v>0</v>
      </c>
      <c r="FK3175" s="3">
        <f t="shared" si="2500"/>
        <v>0</v>
      </c>
      <c r="FL3175" s="3">
        <f t="shared" si="2500"/>
        <v>0</v>
      </c>
      <c r="FM3175" s="3">
        <f t="shared" si="2500"/>
        <v>0</v>
      </c>
      <c r="FN3175" s="3">
        <f t="shared" si="2500"/>
        <v>0</v>
      </c>
      <c r="FO3175" s="3">
        <f t="shared" si="2500"/>
        <v>0</v>
      </c>
      <c r="FP3175" s="3">
        <f t="shared" si="2500"/>
        <v>0</v>
      </c>
      <c r="FQ3175" s="3">
        <f t="shared" si="2500"/>
        <v>0</v>
      </c>
      <c r="FR3175" s="3">
        <f t="shared" si="2500"/>
        <v>0</v>
      </c>
      <c r="FS3175" s="3">
        <f t="shared" ref="FS3175:GX3175" si="2501">FS3180</f>
        <v>0</v>
      </c>
      <c r="FT3175" s="3">
        <f t="shared" si="2501"/>
        <v>0</v>
      </c>
      <c r="FU3175" s="3">
        <f t="shared" si="2501"/>
        <v>0</v>
      </c>
      <c r="FV3175" s="3">
        <f t="shared" si="2501"/>
        <v>0</v>
      </c>
      <c r="FW3175" s="3">
        <f t="shared" si="2501"/>
        <v>0</v>
      </c>
      <c r="FX3175" s="3">
        <f t="shared" si="2501"/>
        <v>0</v>
      </c>
      <c r="FY3175" s="3">
        <f t="shared" si="2501"/>
        <v>0</v>
      </c>
      <c r="FZ3175" s="3">
        <f t="shared" si="2501"/>
        <v>0</v>
      </c>
      <c r="GA3175" s="3">
        <f t="shared" si="2501"/>
        <v>0</v>
      </c>
      <c r="GB3175" s="3">
        <f t="shared" si="2501"/>
        <v>0</v>
      </c>
      <c r="GC3175" s="3">
        <f t="shared" si="2501"/>
        <v>0</v>
      </c>
      <c r="GD3175" s="3">
        <f t="shared" si="2501"/>
        <v>0</v>
      </c>
      <c r="GE3175" s="3">
        <f t="shared" si="2501"/>
        <v>0</v>
      </c>
      <c r="GF3175" s="3">
        <f t="shared" si="2501"/>
        <v>0</v>
      </c>
      <c r="GG3175" s="3">
        <f t="shared" si="2501"/>
        <v>0</v>
      </c>
      <c r="GH3175" s="3">
        <f t="shared" si="2501"/>
        <v>0</v>
      </c>
      <c r="GI3175" s="3">
        <f t="shared" si="2501"/>
        <v>0</v>
      </c>
      <c r="GJ3175" s="3">
        <f t="shared" si="2501"/>
        <v>0</v>
      </c>
      <c r="GK3175" s="3">
        <f t="shared" si="2501"/>
        <v>0</v>
      </c>
      <c r="GL3175" s="3">
        <f t="shared" si="2501"/>
        <v>0</v>
      </c>
      <c r="GM3175" s="3">
        <f t="shared" si="2501"/>
        <v>0</v>
      </c>
      <c r="GN3175" s="3">
        <f t="shared" si="2501"/>
        <v>0</v>
      </c>
      <c r="GO3175" s="3">
        <f t="shared" si="2501"/>
        <v>0</v>
      </c>
      <c r="GP3175" s="3">
        <f t="shared" si="2501"/>
        <v>0</v>
      </c>
      <c r="GQ3175" s="3">
        <f t="shared" si="2501"/>
        <v>0</v>
      </c>
      <c r="GR3175" s="3">
        <f t="shared" si="2501"/>
        <v>0</v>
      </c>
      <c r="GS3175" s="3">
        <f t="shared" si="2501"/>
        <v>0</v>
      </c>
      <c r="GT3175" s="3">
        <f t="shared" si="2501"/>
        <v>0</v>
      </c>
      <c r="GU3175" s="3">
        <f t="shared" si="2501"/>
        <v>0</v>
      </c>
      <c r="GV3175" s="3">
        <f t="shared" si="2501"/>
        <v>0</v>
      </c>
      <c r="GW3175" s="3">
        <f t="shared" si="2501"/>
        <v>0</v>
      </c>
      <c r="GX3175" s="3">
        <f t="shared" si="2501"/>
        <v>0</v>
      </c>
    </row>
    <row r="3177" spans="1:245" x14ac:dyDescent="0.2">
      <c r="A3177">
        <v>17</v>
      </c>
      <c r="B3177">
        <v>1</v>
      </c>
      <c r="C3177">
        <f>ROW(SmtRes!A1066)</f>
        <v>1066</v>
      </c>
      <c r="D3177">
        <f>ROW(EtalonRes!A1032)</f>
        <v>1032</v>
      </c>
      <c r="E3177" t="s">
        <v>140</v>
      </c>
      <c r="F3177" t="s">
        <v>376</v>
      </c>
      <c r="G3177" t="s">
        <v>377</v>
      </c>
      <c r="H3177" t="s">
        <v>378</v>
      </c>
      <c r="I3177">
        <v>0</v>
      </c>
      <c r="J3177">
        <v>0</v>
      </c>
      <c r="O3177">
        <f>ROUND(CP3177,2)</f>
        <v>0</v>
      </c>
      <c r="P3177">
        <f>ROUND(CQ3177*I3177,2)</f>
        <v>0</v>
      </c>
      <c r="Q3177">
        <f>ROUND(CR3177*I3177,2)</f>
        <v>0</v>
      </c>
      <c r="R3177">
        <f>ROUND(CS3177*I3177,2)</f>
        <v>0</v>
      </c>
      <c r="S3177">
        <f>ROUND(CT3177*I3177,2)</f>
        <v>0</v>
      </c>
      <c r="T3177">
        <f>ROUND(CU3177*I3177,2)</f>
        <v>0</v>
      </c>
      <c r="U3177">
        <f>CV3177*I3177</f>
        <v>0</v>
      </c>
      <c r="V3177">
        <f>CW3177*I3177</f>
        <v>0</v>
      </c>
      <c r="W3177">
        <f>ROUND(CX3177*I3177,2)</f>
        <v>0</v>
      </c>
      <c r="X3177">
        <f>ROUND(CY3177,2)</f>
        <v>0</v>
      </c>
      <c r="Y3177">
        <f>ROUND(CZ3177,2)</f>
        <v>0</v>
      </c>
      <c r="AA3177">
        <v>52421674</v>
      </c>
      <c r="AB3177">
        <f>ROUND((AC3177+AD3177+AF3177),6)</f>
        <v>33691.870000000003</v>
      </c>
      <c r="AC3177">
        <f>ROUND((ES3177),6)</f>
        <v>29077.88</v>
      </c>
      <c r="AD3177">
        <f>ROUND((((ET3177)-(EU3177))+AE3177),6)</f>
        <v>49.33</v>
      </c>
      <c r="AE3177">
        <f>ROUND((EU3177),6)</f>
        <v>5.3</v>
      </c>
      <c r="AF3177">
        <f>ROUND((EV3177),6)</f>
        <v>4564.66</v>
      </c>
      <c r="AG3177">
        <f>ROUND((AP3177),6)</f>
        <v>0</v>
      </c>
      <c r="AH3177">
        <f>(EW3177)</f>
        <v>18.21</v>
      </c>
      <c r="AI3177">
        <f>(EX3177)</f>
        <v>0</v>
      </c>
      <c r="AJ3177">
        <f>(AS3177)</f>
        <v>0</v>
      </c>
      <c r="AK3177">
        <v>33691.870000000003</v>
      </c>
      <c r="AL3177">
        <v>29077.88</v>
      </c>
      <c r="AM3177">
        <v>49.33</v>
      </c>
      <c r="AN3177">
        <v>5.3</v>
      </c>
      <c r="AO3177">
        <v>4564.66</v>
      </c>
      <c r="AP3177">
        <v>0</v>
      </c>
      <c r="AQ3177">
        <v>18.21</v>
      </c>
      <c r="AR3177">
        <v>0</v>
      </c>
      <c r="AS3177">
        <v>0</v>
      </c>
      <c r="AT3177">
        <v>70</v>
      </c>
      <c r="AU3177">
        <v>10</v>
      </c>
      <c r="AV3177">
        <v>1</v>
      </c>
      <c r="AW3177">
        <v>1</v>
      </c>
      <c r="AZ3177">
        <v>1</v>
      </c>
      <c r="BA3177">
        <v>1</v>
      </c>
      <c r="BB3177">
        <v>1</v>
      </c>
      <c r="BC3177">
        <v>1</v>
      </c>
      <c r="BD3177" t="s">
        <v>3</v>
      </c>
      <c r="BE3177" t="s">
        <v>3</v>
      </c>
      <c r="BF3177" t="s">
        <v>3</v>
      </c>
      <c r="BG3177" t="s">
        <v>3</v>
      </c>
      <c r="BH3177">
        <v>0</v>
      </c>
      <c r="BI3177">
        <v>4</v>
      </c>
      <c r="BJ3177" t="s">
        <v>379</v>
      </c>
      <c r="BM3177">
        <v>0</v>
      </c>
      <c r="BN3177">
        <v>0</v>
      </c>
      <c r="BO3177" t="s">
        <v>3</v>
      </c>
      <c r="BP3177">
        <v>0</v>
      </c>
      <c r="BQ3177">
        <v>1</v>
      </c>
      <c r="BR3177">
        <v>0</v>
      </c>
      <c r="BS3177">
        <v>1</v>
      </c>
      <c r="BT3177">
        <v>1</v>
      </c>
      <c r="BU3177">
        <v>1</v>
      </c>
      <c r="BV3177">
        <v>1</v>
      </c>
      <c r="BW3177">
        <v>1</v>
      </c>
      <c r="BX3177">
        <v>1</v>
      </c>
      <c r="BY3177" t="s">
        <v>3</v>
      </c>
      <c r="BZ3177">
        <v>70</v>
      </c>
      <c r="CA3177">
        <v>10</v>
      </c>
      <c r="CE3177">
        <v>0</v>
      </c>
      <c r="CF3177">
        <v>0</v>
      </c>
      <c r="CG3177">
        <v>0</v>
      </c>
      <c r="CM3177">
        <v>0</v>
      </c>
      <c r="CN3177" t="s">
        <v>3</v>
      </c>
      <c r="CO3177">
        <v>0</v>
      </c>
      <c r="CP3177">
        <f>(P3177+Q3177+S3177)</f>
        <v>0</v>
      </c>
      <c r="CQ3177">
        <f>(AC3177*BC3177*AW3177)</f>
        <v>29077.88</v>
      </c>
      <c r="CR3177">
        <f>((((ET3177)*BB3177-(EU3177)*BS3177)+AE3177*BS3177)*AV3177)</f>
        <v>49.33</v>
      </c>
      <c r="CS3177">
        <f>(AE3177*BS3177*AV3177)</f>
        <v>5.3</v>
      </c>
      <c r="CT3177">
        <f>(AF3177*BA3177*AV3177)</f>
        <v>4564.66</v>
      </c>
      <c r="CU3177">
        <f>AG3177</f>
        <v>0</v>
      </c>
      <c r="CV3177">
        <f>(AH3177*AV3177)</f>
        <v>18.21</v>
      </c>
      <c r="CW3177">
        <f>AI3177</f>
        <v>0</v>
      </c>
      <c r="CX3177">
        <f>AJ3177</f>
        <v>0</v>
      </c>
      <c r="CY3177">
        <f>((S3177*BZ3177)/100)</f>
        <v>0</v>
      </c>
      <c r="CZ3177">
        <f>((S3177*CA3177)/100)</f>
        <v>0</v>
      </c>
      <c r="DC3177" t="s">
        <v>3</v>
      </c>
      <c r="DD3177" t="s">
        <v>3</v>
      </c>
      <c r="DE3177" t="s">
        <v>3</v>
      </c>
      <c r="DF3177" t="s">
        <v>3</v>
      </c>
      <c r="DG3177" t="s">
        <v>3</v>
      </c>
      <c r="DH3177" t="s">
        <v>3</v>
      </c>
      <c r="DI3177" t="s">
        <v>3</v>
      </c>
      <c r="DJ3177" t="s">
        <v>3</v>
      </c>
      <c r="DK3177" t="s">
        <v>3</v>
      </c>
      <c r="DL3177" t="s">
        <v>3</v>
      </c>
      <c r="DM3177" t="s">
        <v>3</v>
      </c>
      <c r="DN3177">
        <v>0</v>
      </c>
      <c r="DO3177">
        <v>0</v>
      </c>
      <c r="DP3177">
        <v>1</v>
      </c>
      <c r="DQ3177">
        <v>1</v>
      </c>
      <c r="DU3177">
        <v>1010</v>
      </c>
      <c r="DV3177" t="s">
        <v>378</v>
      </c>
      <c r="DW3177" t="s">
        <v>378</v>
      </c>
      <c r="DX3177">
        <v>10</v>
      </c>
      <c r="EE3177">
        <v>51482689</v>
      </c>
      <c r="EF3177">
        <v>1</v>
      </c>
      <c r="EG3177" t="s">
        <v>21</v>
      </c>
      <c r="EH3177">
        <v>0</v>
      </c>
      <c r="EI3177" t="s">
        <v>3</v>
      </c>
      <c r="EJ3177">
        <v>4</v>
      </c>
      <c r="EK3177">
        <v>0</v>
      </c>
      <c r="EL3177" t="s">
        <v>22</v>
      </c>
      <c r="EM3177" t="s">
        <v>23</v>
      </c>
      <c r="EO3177" t="s">
        <v>3</v>
      </c>
      <c r="EQ3177">
        <v>0</v>
      </c>
      <c r="ER3177">
        <v>33691.870000000003</v>
      </c>
      <c r="ES3177">
        <v>29077.88</v>
      </c>
      <c r="ET3177">
        <v>49.33</v>
      </c>
      <c r="EU3177">
        <v>5.3</v>
      </c>
      <c r="EV3177">
        <v>4564.66</v>
      </c>
      <c r="EW3177">
        <v>18.21</v>
      </c>
      <c r="EX3177">
        <v>0</v>
      </c>
      <c r="EY3177">
        <v>0</v>
      </c>
      <c r="FQ3177">
        <v>0</v>
      </c>
      <c r="FR3177">
        <f>ROUND(IF(AND(BH3177=3,BI3177=3),P3177,0),2)</f>
        <v>0</v>
      </c>
      <c r="FS3177">
        <v>0</v>
      </c>
      <c r="FX3177">
        <v>70</v>
      </c>
      <c r="FY3177">
        <v>10</v>
      </c>
      <c r="GA3177" t="s">
        <v>3</v>
      </c>
      <c r="GD3177">
        <v>0</v>
      </c>
      <c r="GF3177">
        <v>635733376</v>
      </c>
      <c r="GG3177">
        <v>2</v>
      </c>
      <c r="GH3177">
        <v>1</v>
      </c>
      <c r="GI3177">
        <v>-2</v>
      </c>
      <c r="GJ3177">
        <v>0</v>
      </c>
      <c r="GK3177">
        <f>ROUND(R3177*(R12)/100,2)</f>
        <v>0</v>
      </c>
      <c r="GL3177">
        <f>ROUND(IF(AND(BH3177=3,BI3177=3,FS3177&lt;&gt;0),P3177,0),2)</f>
        <v>0</v>
      </c>
      <c r="GM3177">
        <f>ROUND(O3177+X3177+Y3177+GK3177,2)+GX3177</f>
        <v>0</v>
      </c>
      <c r="GN3177">
        <f>IF(OR(BI3177=0,BI3177=1),ROUND(O3177+X3177+Y3177+GK3177,2),0)</f>
        <v>0</v>
      </c>
      <c r="GO3177">
        <f>IF(BI3177=2,ROUND(O3177+X3177+Y3177+GK3177,2),0)</f>
        <v>0</v>
      </c>
      <c r="GP3177">
        <f>IF(BI3177=4,ROUND(O3177+X3177+Y3177+GK3177,2)+GX3177,0)</f>
        <v>0</v>
      </c>
      <c r="GR3177">
        <v>0</v>
      </c>
      <c r="GS3177">
        <v>3</v>
      </c>
      <c r="GT3177">
        <v>0</v>
      </c>
      <c r="GU3177" t="s">
        <v>3</v>
      </c>
      <c r="GV3177">
        <f>ROUND((GT3177),6)</f>
        <v>0</v>
      </c>
      <c r="GW3177">
        <v>1</v>
      </c>
      <c r="GX3177">
        <f>ROUND(HC3177*I3177,2)</f>
        <v>0</v>
      </c>
      <c r="HA3177">
        <v>0</v>
      </c>
      <c r="HB3177">
        <v>0</v>
      </c>
      <c r="HC3177">
        <f>GV3177*GW3177</f>
        <v>0</v>
      </c>
      <c r="HE3177" t="s">
        <v>3</v>
      </c>
      <c r="HF3177" t="s">
        <v>3</v>
      </c>
      <c r="IK3177">
        <f>ROUND(GM3177*1.2,2)</f>
        <v>0</v>
      </c>
    </row>
    <row r="3178" spans="1:245" x14ac:dyDescent="0.2">
      <c r="A3178">
        <v>17</v>
      </c>
      <c r="B3178">
        <v>1</v>
      </c>
      <c r="C3178">
        <f>ROW(SmtRes!A1073)</f>
        <v>1073</v>
      </c>
      <c r="D3178">
        <f>ROW(EtalonRes!A1039)</f>
        <v>1039</v>
      </c>
      <c r="E3178" t="s">
        <v>144</v>
      </c>
      <c r="F3178" t="s">
        <v>381</v>
      </c>
      <c r="G3178" t="s">
        <v>382</v>
      </c>
      <c r="H3178" t="s">
        <v>378</v>
      </c>
      <c r="I3178">
        <v>0</v>
      </c>
      <c r="J3178">
        <v>0</v>
      </c>
      <c r="O3178">
        <f>ROUND(CP3178,2)</f>
        <v>0</v>
      </c>
      <c r="P3178">
        <f>ROUND(CQ3178*I3178,2)</f>
        <v>0</v>
      </c>
      <c r="Q3178">
        <f>ROUND(CR3178*I3178,2)</f>
        <v>0</v>
      </c>
      <c r="R3178">
        <f>ROUND(CS3178*I3178,2)</f>
        <v>0</v>
      </c>
      <c r="S3178">
        <f>ROUND(CT3178*I3178,2)</f>
        <v>0</v>
      </c>
      <c r="T3178">
        <f>ROUND(CU3178*I3178,2)</f>
        <v>0</v>
      </c>
      <c r="U3178">
        <f>CV3178*I3178</f>
        <v>0</v>
      </c>
      <c r="V3178">
        <f>CW3178*I3178</f>
        <v>0</v>
      </c>
      <c r="W3178">
        <f>ROUND(CX3178*I3178,2)</f>
        <v>0</v>
      </c>
      <c r="X3178">
        <f>ROUND(CY3178,2)</f>
        <v>0</v>
      </c>
      <c r="Y3178">
        <f>ROUND(CZ3178,2)</f>
        <v>0</v>
      </c>
      <c r="AA3178">
        <v>52421674</v>
      </c>
      <c r="AB3178">
        <f>ROUND((AC3178+AD3178+AF3178),6)</f>
        <v>19770.54</v>
      </c>
      <c r="AC3178">
        <f>ROUND((ES3178),6)</f>
        <v>16691.75</v>
      </c>
      <c r="AD3178">
        <f>ROUND((((ET3178)-(EU3178))+AE3178),6)</f>
        <v>32.86</v>
      </c>
      <c r="AE3178">
        <f>ROUND((EU3178),6)</f>
        <v>3.53</v>
      </c>
      <c r="AF3178">
        <f>ROUND((EV3178),6)</f>
        <v>3045.93</v>
      </c>
      <c r="AG3178">
        <f>ROUND((AP3178),6)</f>
        <v>0</v>
      </c>
      <c r="AH3178">
        <f>(EW3178)</f>
        <v>12.15</v>
      </c>
      <c r="AI3178">
        <f>(EX3178)</f>
        <v>0</v>
      </c>
      <c r="AJ3178">
        <f>(AS3178)</f>
        <v>0</v>
      </c>
      <c r="AK3178">
        <v>19770.54</v>
      </c>
      <c r="AL3178">
        <v>16691.75</v>
      </c>
      <c r="AM3178">
        <v>32.86</v>
      </c>
      <c r="AN3178">
        <v>3.53</v>
      </c>
      <c r="AO3178">
        <v>3045.93</v>
      </c>
      <c r="AP3178">
        <v>0</v>
      </c>
      <c r="AQ3178">
        <v>12.15</v>
      </c>
      <c r="AR3178">
        <v>0</v>
      </c>
      <c r="AS3178">
        <v>0</v>
      </c>
      <c r="AT3178">
        <v>70</v>
      </c>
      <c r="AU3178">
        <v>10</v>
      </c>
      <c r="AV3178">
        <v>1</v>
      </c>
      <c r="AW3178">
        <v>1</v>
      </c>
      <c r="AZ3178">
        <v>1</v>
      </c>
      <c r="BA3178">
        <v>1</v>
      </c>
      <c r="BB3178">
        <v>1</v>
      </c>
      <c r="BC3178">
        <v>1</v>
      </c>
      <c r="BD3178" t="s">
        <v>3</v>
      </c>
      <c r="BE3178" t="s">
        <v>3</v>
      </c>
      <c r="BF3178" t="s">
        <v>3</v>
      </c>
      <c r="BG3178" t="s">
        <v>3</v>
      </c>
      <c r="BH3178">
        <v>0</v>
      </c>
      <c r="BI3178">
        <v>4</v>
      </c>
      <c r="BJ3178" t="s">
        <v>383</v>
      </c>
      <c r="BM3178">
        <v>0</v>
      </c>
      <c r="BN3178">
        <v>0</v>
      </c>
      <c r="BO3178" t="s">
        <v>3</v>
      </c>
      <c r="BP3178">
        <v>0</v>
      </c>
      <c r="BQ3178">
        <v>1</v>
      </c>
      <c r="BR3178">
        <v>0</v>
      </c>
      <c r="BS3178">
        <v>1</v>
      </c>
      <c r="BT3178">
        <v>1</v>
      </c>
      <c r="BU3178">
        <v>1</v>
      </c>
      <c r="BV3178">
        <v>1</v>
      </c>
      <c r="BW3178">
        <v>1</v>
      </c>
      <c r="BX3178">
        <v>1</v>
      </c>
      <c r="BY3178" t="s">
        <v>3</v>
      </c>
      <c r="BZ3178">
        <v>70</v>
      </c>
      <c r="CA3178">
        <v>10</v>
      </c>
      <c r="CE3178">
        <v>0</v>
      </c>
      <c r="CF3178">
        <v>0</v>
      </c>
      <c r="CG3178">
        <v>0</v>
      </c>
      <c r="CM3178">
        <v>0</v>
      </c>
      <c r="CN3178" t="s">
        <v>3</v>
      </c>
      <c r="CO3178">
        <v>0</v>
      </c>
      <c r="CP3178">
        <f>(P3178+Q3178+S3178)</f>
        <v>0</v>
      </c>
      <c r="CQ3178">
        <f>(AC3178*BC3178*AW3178)</f>
        <v>16691.75</v>
      </c>
      <c r="CR3178">
        <f>((((ET3178)*BB3178-(EU3178)*BS3178)+AE3178*BS3178)*AV3178)</f>
        <v>32.86</v>
      </c>
      <c r="CS3178">
        <f>(AE3178*BS3178*AV3178)</f>
        <v>3.53</v>
      </c>
      <c r="CT3178">
        <f>(AF3178*BA3178*AV3178)</f>
        <v>3045.93</v>
      </c>
      <c r="CU3178">
        <f>AG3178</f>
        <v>0</v>
      </c>
      <c r="CV3178">
        <f>(AH3178*AV3178)</f>
        <v>12.15</v>
      </c>
      <c r="CW3178">
        <f>AI3178</f>
        <v>0</v>
      </c>
      <c r="CX3178">
        <f>AJ3178</f>
        <v>0</v>
      </c>
      <c r="CY3178">
        <f>((S3178*BZ3178)/100)</f>
        <v>0</v>
      </c>
      <c r="CZ3178">
        <f>((S3178*CA3178)/100)</f>
        <v>0</v>
      </c>
      <c r="DC3178" t="s">
        <v>3</v>
      </c>
      <c r="DD3178" t="s">
        <v>3</v>
      </c>
      <c r="DE3178" t="s">
        <v>3</v>
      </c>
      <c r="DF3178" t="s">
        <v>3</v>
      </c>
      <c r="DG3178" t="s">
        <v>3</v>
      </c>
      <c r="DH3178" t="s">
        <v>3</v>
      </c>
      <c r="DI3178" t="s">
        <v>3</v>
      </c>
      <c r="DJ3178" t="s">
        <v>3</v>
      </c>
      <c r="DK3178" t="s">
        <v>3</v>
      </c>
      <c r="DL3178" t="s">
        <v>3</v>
      </c>
      <c r="DM3178" t="s">
        <v>3</v>
      </c>
      <c r="DN3178">
        <v>0</v>
      </c>
      <c r="DO3178">
        <v>0</v>
      </c>
      <c r="DP3178">
        <v>1</v>
      </c>
      <c r="DQ3178">
        <v>1</v>
      </c>
      <c r="DU3178">
        <v>1010</v>
      </c>
      <c r="DV3178" t="s">
        <v>378</v>
      </c>
      <c r="DW3178" t="s">
        <v>378</v>
      </c>
      <c r="DX3178">
        <v>10</v>
      </c>
      <c r="EE3178">
        <v>51482689</v>
      </c>
      <c r="EF3178">
        <v>1</v>
      </c>
      <c r="EG3178" t="s">
        <v>21</v>
      </c>
      <c r="EH3178">
        <v>0</v>
      </c>
      <c r="EI3178" t="s">
        <v>3</v>
      </c>
      <c r="EJ3178">
        <v>4</v>
      </c>
      <c r="EK3178">
        <v>0</v>
      </c>
      <c r="EL3178" t="s">
        <v>22</v>
      </c>
      <c r="EM3178" t="s">
        <v>23</v>
      </c>
      <c r="EO3178" t="s">
        <v>3</v>
      </c>
      <c r="EQ3178">
        <v>0</v>
      </c>
      <c r="ER3178">
        <v>19770.54</v>
      </c>
      <c r="ES3178">
        <v>16691.75</v>
      </c>
      <c r="ET3178">
        <v>32.86</v>
      </c>
      <c r="EU3178">
        <v>3.53</v>
      </c>
      <c r="EV3178">
        <v>3045.93</v>
      </c>
      <c r="EW3178">
        <v>12.15</v>
      </c>
      <c r="EX3178">
        <v>0</v>
      </c>
      <c r="EY3178">
        <v>0</v>
      </c>
      <c r="FQ3178">
        <v>0</v>
      </c>
      <c r="FR3178">
        <f>ROUND(IF(AND(BH3178=3,BI3178=3),P3178,0),2)</f>
        <v>0</v>
      </c>
      <c r="FS3178">
        <v>0</v>
      </c>
      <c r="FX3178">
        <v>70</v>
      </c>
      <c r="FY3178">
        <v>10</v>
      </c>
      <c r="GA3178" t="s">
        <v>3</v>
      </c>
      <c r="GD3178">
        <v>0</v>
      </c>
      <c r="GF3178">
        <v>-326989640</v>
      </c>
      <c r="GG3178">
        <v>2</v>
      </c>
      <c r="GH3178">
        <v>1</v>
      </c>
      <c r="GI3178">
        <v>-2</v>
      </c>
      <c r="GJ3178">
        <v>0</v>
      </c>
      <c r="GK3178">
        <f>ROUND(R3178*(R12)/100,2)</f>
        <v>0</v>
      </c>
      <c r="GL3178">
        <f>ROUND(IF(AND(BH3178=3,BI3178=3,FS3178&lt;&gt;0),P3178,0),2)</f>
        <v>0</v>
      </c>
      <c r="GM3178">
        <f>ROUND(O3178+X3178+Y3178+GK3178,2)+GX3178</f>
        <v>0</v>
      </c>
      <c r="GN3178">
        <f>IF(OR(BI3178=0,BI3178=1),ROUND(O3178+X3178+Y3178+GK3178,2),0)</f>
        <v>0</v>
      </c>
      <c r="GO3178">
        <f>IF(BI3178=2,ROUND(O3178+X3178+Y3178+GK3178,2),0)</f>
        <v>0</v>
      </c>
      <c r="GP3178">
        <f>IF(BI3178=4,ROUND(O3178+X3178+Y3178+GK3178,2)+GX3178,0)</f>
        <v>0</v>
      </c>
      <c r="GR3178">
        <v>0</v>
      </c>
      <c r="GS3178">
        <v>3</v>
      </c>
      <c r="GT3178">
        <v>0</v>
      </c>
      <c r="GU3178" t="s">
        <v>3</v>
      </c>
      <c r="GV3178">
        <f>ROUND((GT3178),6)</f>
        <v>0</v>
      </c>
      <c r="GW3178">
        <v>1</v>
      </c>
      <c r="GX3178">
        <f>ROUND(HC3178*I3178,2)</f>
        <v>0</v>
      </c>
      <c r="HA3178">
        <v>0</v>
      </c>
      <c r="HB3178">
        <v>0</v>
      </c>
      <c r="HC3178">
        <f>GV3178*GW3178</f>
        <v>0</v>
      </c>
      <c r="HE3178" t="s">
        <v>3</v>
      </c>
      <c r="HF3178" t="s">
        <v>3</v>
      </c>
      <c r="IK3178">
        <f>ROUND(GM3178*1.2,2)</f>
        <v>0</v>
      </c>
    </row>
    <row r="3180" spans="1:245" x14ac:dyDescent="0.2">
      <c r="A3180" s="2">
        <v>51</v>
      </c>
      <c r="B3180" s="2">
        <f>B3173</f>
        <v>1</v>
      </c>
      <c r="C3180" s="2">
        <f>A3173</f>
        <v>5</v>
      </c>
      <c r="D3180" s="2">
        <f>ROW(A3173)</f>
        <v>3173</v>
      </c>
      <c r="E3180" s="2"/>
      <c r="F3180" s="2" t="str">
        <f>IF(F3173&lt;&gt;"",F3173,"")</f>
        <v>Новый подраздел</v>
      </c>
      <c r="G3180" s="2" t="str">
        <f>IF(G3173&lt;&gt;"",G3173,"")</f>
        <v>Установка ИДН</v>
      </c>
      <c r="H3180" s="2">
        <v>0</v>
      </c>
      <c r="I3180" s="2"/>
      <c r="J3180" s="2"/>
      <c r="K3180" s="2"/>
      <c r="L3180" s="2"/>
      <c r="M3180" s="2"/>
      <c r="N3180" s="2"/>
      <c r="O3180" s="2">
        <f t="shared" ref="O3180:T3180" si="2502">ROUND(AB3180,2)</f>
        <v>0</v>
      </c>
      <c r="P3180" s="2">
        <f t="shared" si="2502"/>
        <v>0</v>
      </c>
      <c r="Q3180" s="2">
        <f t="shared" si="2502"/>
        <v>0</v>
      </c>
      <c r="R3180" s="2">
        <f t="shared" si="2502"/>
        <v>0</v>
      </c>
      <c r="S3180" s="2">
        <f t="shared" si="2502"/>
        <v>0</v>
      </c>
      <c r="T3180" s="2">
        <f t="shared" si="2502"/>
        <v>0</v>
      </c>
      <c r="U3180" s="2">
        <f>AH3180</f>
        <v>0</v>
      </c>
      <c r="V3180" s="2">
        <f>AI3180</f>
        <v>0</v>
      </c>
      <c r="W3180" s="2">
        <f>ROUND(AJ3180,2)</f>
        <v>0</v>
      </c>
      <c r="X3180" s="2">
        <f>ROUND(AK3180,2)</f>
        <v>0</v>
      </c>
      <c r="Y3180" s="2">
        <f>ROUND(AL3180,2)</f>
        <v>0</v>
      </c>
      <c r="Z3180" s="2"/>
      <c r="AA3180" s="2"/>
      <c r="AB3180" s="2">
        <f>ROUND(SUMIF(AA3177:AA3178,"=52421674",O3177:O3178),2)</f>
        <v>0</v>
      </c>
      <c r="AC3180" s="2">
        <f>ROUND(SUMIF(AA3177:AA3178,"=52421674",P3177:P3178),2)</f>
        <v>0</v>
      </c>
      <c r="AD3180" s="2">
        <f>ROUND(SUMIF(AA3177:AA3178,"=52421674",Q3177:Q3178),2)</f>
        <v>0</v>
      </c>
      <c r="AE3180" s="2">
        <f>ROUND(SUMIF(AA3177:AA3178,"=52421674",R3177:R3178),2)</f>
        <v>0</v>
      </c>
      <c r="AF3180" s="2">
        <f>ROUND(SUMIF(AA3177:AA3178,"=52421674",S3177:S3178),2)</f>
        <v>0</v>
      </c>
      <c r="AG3180" s="2">
        <f>ROUND(SUMIF(AA3177:AA3178,"=52421674",T3177:T3178),2)</f>
        <v>0</v>
      </c>
      <c r="AH3180" s="2">
        <f>SUMIF(AA3177:AA3178,"=52421674",U3177:U3178)</f>
        <v>0</v>
      </c>
      <c r="AI3180" s="2">
        <f>SUMIF(AA3177:AA3178,"=52421674",V3177:V3178)</f>
        <v>0</v>
      </c>
      <c r="AJ3180" s="2">
        <f>ROUND(SUMIF(AA3177:AA3178,"=52421674",W3177:W3178),2)</f>
        <v>0</v>
      </c>
      <c r="AK3180" s="2">
        <f>ROUND(SUMIF(AA3177:AA3178,"=52421674",X3177:X3178),2)</f>
        <v>0</v>
      </c>
      <c r="AL3180" s="2">
        <f>ROUND(SUMIF(AA3177:AA3178,"=52421674",Y3177:Y3178),2)</f>
        <v>0</v>
      </c>
      <c r="AM3180" s="2"/>
      <c r="AN3180" s="2"/>
      <c r="AO3180" s="2">
        <f t="shared" ref="AO3180:BD3180" si="2503">ROUND(BX3180,2)</f>
        <v>0</v>
      </c>
      <c r="AP3180" s="2">
        <f t="shared" si="2503"/>
        <v>0</v>
      </c>
      <c r="AQ3180" s="2">
        <f t="shared" si="2503"/>
        <v>0</v>
      </c>
      <c r="AR3180" s="2">
        <f t="shared" si="2503"/>
        <v>0</v>
      </c>
      <c r="AS3180" s="2">
        <f t="shared" si="2503"/>
        <v>0</v>
      </c>
      <c r="AT3180" s="2">
        <f t="shared" si="2503"/>
        <v>0</v>
      </c>
      <c r="AU3180" s="2">
        <f t="shared" si="2503"/>
        <v>0</v>
      </c>
      <c r="AV3180" s="2">
        <f t="shared" si="2503"/>
        <v>0</v>
      </c>
      <c r="AW3180" s="2">
        <f t="shared" si="2503"/>
        <v>0</v>
      </c>
      <c r="AX3180" s="2">
        <f t="shared" si="2503"/>
        <v>0</v>
      </c>
      <c r="AY3180" s="2">
        <f t="shared" si="2503"/>
        <v>0</v>
      </c>
      <c r="AZ3180" s="2">
        <f t="shared" si="2503"/>
        <v>0</v>
      </c>
      <c r="BA3180" s="2">
        <f t="shared" si="2503"/>
        <v>0</v>
      </c>
      <c r="BB3180" s="2">
        <f t="shared" si="2503"/>
        <v>0</v>
      </c>
      <c r="BC3180" s="2">
        <f t="shared" si="2503"/>
        <v>0</v>
      </c>
      <c r="BD3180" s="2">
        <f t="shared" si="2503"/>
        <v>0</v>
      </c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  <c r="BQ3180" s="2"/>
      <c r="BR3180" s="2"/>
      <c r="BS3180" s="2"/>
      <c r="BT3180" s="2"/>
      <c r="BU3180" s="2"/>
      <c r="BV3180" s="2"/>
      <c r="BW3180" s="2"/>
      <c r="BX3180" s="2">
        <f>ROUND(SUMIF(AA3177:AA3178,"=52421674",FQ3177:FQ3178),2)</f>
        <v>0</v>
      </c>
      <c r="BY3180" s="2">
        <f>ROUND(SUMIF(AA3177:AA3178,"=52421674",FR3177:FR3178),2)</f>
        <v>0</v>
      </c>
      <c r="BZ3180" s="2">
        <f>ROUND(SUMIF(AA3177:AA3178,"=52421674",GL3177:GL3178),2)</f>
        <v>0</v>
      </c>
      <c r="CA3180" s="2">
        <f>ROUND(SUMIF(AA3177:AA3178,"=52421674",GM3177:GM3178),2)</f>
        <v>0</v>
      </c>
      <c r="CB3180" s="2">
        <f>ROUND(SUMIF(AA3177:AA3178,"=52421674",GN3177:GN3178),2)</f>
        <v>0</v>
      </c>
      <c r="CC3180" s="2">
        <f>ROUND(SUMIF(AA3177:AA3178,"=52421674",GO3177:GO3178),2)</f>
        <v>0</v>
      </c>
      <c r="CD3180" s="2">
        <f>ROUND(SUMIF(AA3177:AA3178,"=52421674",GP3177:GP3178),2)</f>
        <v>0</v>
      </c>
      <c r="CE3180" s="2">
        <f>AC3180-BX3180</f>
        <v>0</v>
      </c>
      <c r="CF3180" s="2">
        <f>AC3180-BY3180</f>
        <v>0</v>
      </c>
      <c r="CG3180" s="2">
        <f>BX3180-BZ3180</f>
        <v>0</v>
      </c>
      <c r="CH3180" s="2">
        <f>AC3180-BX3180-BY3180+BZ3180</f>
        <v>0</v>
      </c>
      <c r="CI3180" s="2">
        <f>BY3180-BZ3180</f>
        <v>0</v>
      </c>
      <c r="CJ3180" s="2">
        <f>ROUND(SUMIF(AA3177:AA3178,"=52421674",GX3177:GX3178),2)</f>
        <v>0</v>
      </c>
      <c r="CK3180" s="2">
        <f>ROUND(SUMIF(AA3177:AA3178,"=52421674",GY3177:GY3178),2)</f>
        <v>0</v>
      </c>
      <c r="CL3180" s="2">
        <f>ROUND(SUMIF(AA3177:AA3178,"=52421674",GZ3177:GZ3178),2)</f>
        <v>0</v>
      </c>
      <c r="CM3180" s="2">
        <f>ROUND(SUMIF(AA3177:AA3178,"=52421674",HD3177:HD3178),2)</f>
        <v>0</v>
      </c>
      <c r="CN3180" s="2"/>
      <c r="CO3180" s="2"/>
      <c r="CP3180" s="2"/>
      <c r="CQ3180" s="2"/>
      <c r="CR3180" s="2"/>
      <c r="CS3180" s="2"/>
      <c r="CT3180" s="2"/>
      <c r="CU3180" s="2"/>
      <c r="CV3180" s="2"/>
      <c r="CW3180" s="2"/>
      <c r="CX3180" s="2"/>
      <c r="CY3180" s="2"/>
      <c r="CZ3180" s="2"/>
      <c r="DA3180" s="2"/>
      <c r="DB3180" s="2"/>
      <c r="DC3180" s="2"/>
      <c r="DD3180" s="2"/>
      <c r="DE3180" s="2"/>
      <c r="DF3180" s="2"/>
      <c r="DG3180" s="3"/>
      <c r="DH3180" s="3"/>
      <c r="DI3180" s="3"/>
      <c r="DJ3180" s="3"/>
      <c r="DK3180" s="3"/>
      <c r="DL3180" s="3"/>
      <c r="DM3180" s="3"/>
      <c r="DN3180" s="3"/>
      <c r="DO3180" s="3"/>
      <c r="DP3180" s="3"/>
      <c r="DQ3180" s="3"/>
      <c r="DR3180" s="3"/>
      <c r="DS3180" s="3"/>
      <c r="DT3180" s="3"/>
      <c r="DU3180" s="3"/>
      <c r="DV3180" s="3"/>
      <c r="DW3180" s="3"/>
      <c r="DX3180" s="3"/>
      <c r="DY3180" s="3"/>
      <c r="DZ3180" s="3"/>
      <c r="EA3180" s="3"/>
      <c r="EB3180" s="3"/>
      <c r="EC3180" s="3"/>
      <c r="ED3180" s="3"/>
      <c r="EE3180" s="3"/>
      <c r="EF3180" s="3"/>
      <c r="EG3180" s="3"/>
      <c r="EH3180" s="3"/>
      <c r="EI3180" s="3"/>
      <c r="EJ3180" s="3"/>
      <c r="EK3180" s="3"/>
      <c r="EL3180" s="3"/>
      <c r="EM3180" s="3"/>
      <c r="EN3180" s="3"/>
      <c r="EO3180" s="3"/>
      <c r="EP3180" s="3"/>
      <c r="EQ3180" s="3"/>
      <c r="ER3180" s="3"/>
      <c r="ES3180" s="3"/>
      <c r="ET3180" s="3"/>
      <c r="EU3180" s="3"/>
      <c r="EV3180" s="3"/>
      <c r="EW3180" s="3"/>
      <c r="EX3180" s="3"/>
      <c r="EY3180" s="3"/>
      <c r="EZ3180" s="3"/>
      <c r="FA3180" s="3"/>
      <c r="FB3180" s="3"/>
      <c r="FC3180" s="3"/>
      <c r="FD3180" s="3"/>
      <c r="FE3180" s="3"/>
      <c r="FF3180" s="3"/>
      <c r="FG3180" s="3"/>
      <c r="FH3180" s="3"/>
      <c r="FI3180" s="3"/>
      <c r="FJ3180" s="3"/>
      <c r="FK3180" s="3"/>
      <c r="FL3180" s="3"/>
      <c r="FM3180" s="3"/>
      <c r="FN3180" s="3"/>
      <c r="FO3180" s="3"/>
      <c r="FP3180" s="3"/>
      <c r="FQ3180" s="3"/>
      <c r="FR3180" s="3"/>
      <c r="FS3180" s="3"/>
      <c r="FT3180" s="3"/>
      <c r="FU3180" s="3"/>
      <c r="FV3180" s="3"/>
      <c r="FW3180" s="3"/>
      <c r="FX3180" s="3"/>
      <c r="FY3180" s="3"/>
      <c r="FZ3180" s="3"/>
      <c r="GA3180" s="3"/>
      <c r="GB3180" s="3"/>
      <c r="GC3180" s="3"/>
      <c r="GD3180" s="3"/>
      <c r="GE3180" s="3"/>
      <c r="GF3180" s="3"/>
      <c r="GG3180" s="3"/>
      <c r="GH3180" s="3"/>
      <c r="GI3180" s="3"/>
      <c r="GJ3180" s="3"/>
      <c r="GK3180" s="3"/>
      <c r="GL3180" s="3"/>
      <c r="GM3180" s="3"/>
      <c r="GN3180" s="3"/>
      <c r="GO3180" s="3"/>
      <c r="GP3180" s="3"/>
      <c r="GQ3180" s="3"/>
      <c r="GR3180" s="3"/>
      <c r="GS3180" s="3"/>
      <c r="GT3180" s="3"/>
      <c r="GU3180" s="3"/>
      <c r="GV3180" s="3"/>
      <c r="GW3180" s="3"/>
      <c r="GX3180" s="3">
        <v>0</v>
      </c>
    </row>
    <row r="3182" spans="1:245" x14ac:dyDescent="0.2">
      <c r="A3182" s="4">
        <v>50</v>
      </c>
      <c r="B3182" s="4">
        <v>0</v>
      </c>
      <c r="C3182" s="4">
        <v>0</v>
      </c>
      <c r="D3182" s="4">
        <v>1</v>
      </c>
      <c r="E3182" s="4">
        <v>201</v>
      </c>
      <c r="F3182" s="4">
        <f>ROUND(Source!O3180,O3182)</f>
        <v>0</v>
      </c>
      <c r="G3182" s="4" t="s">
        <v>74</v>
      </c>
      <c r="H3182" s="4" t="s">
        <v>75</v>
      </c>
      <c r="I3182" s="4"/>
      <c r="J3182" s="4"/>
      <c r="K3182" s="4">
        <v>201</v>
      </c>
      <c r="L3182" s="4">
        <v>1</v>
      </c>
      <c r="M3182" s="4">
        <v>3</v>
      </c>
      <c r="N3182" s="4" t="s">
        <v>3</v>
      </c>
      <c r="O3182" s="4">
        <v>2</v>
      </c>
      <c r="P3182" s="4"/>
      <c r="Q3182" s="4"/>
      <c r="R3182" s="4"/>
      <c r="S3182" s="4"/>
      <c r="T3182" s="4"/>
      <c r="U3182" s="4"/>
      <c r="V3182" s="4"/>
      <c r="W3182" s="4"/>
    </row>
    <row r="3183" spans="1:245" x14ac:dyDescent="0.2">
      <c r="A3183" s="4">
        <v>50</v>
      </c>
      <c r="B3183" s="4">
        <v>0</v>
      </c>
      <c r="C3183" s="4">
        <v>0</v>
      </c>
      <c r="D3183" s="4">
        <v>1</v>
      </c>
      <c r="E3183" s="4">
        <v>202</v>
      </c>
      <c r="F3183" s="4">
        <f>ROUND(Source!P3180,O3183)</f>
        <v>0</v>
      </c>
      <c r="G3183" s="4" t="s">
        <v>76</v>
      </c>
      <c r="H3183" s="4" t="s">
        <v>77</v>
      </c>
      <c r="I3183" s="4"/>
      <c r="J3183" s="4"/>
      <c r="K3183" s="4">
        <v>202</v>
      </c>
      <c r="L3183" s="4">
        <v>2</v>
      </c>
      <c r="M3183" s="4">
        <v>3</v>
      </c>
      <c r="N3183" s="4" t="s">
        <v>3</v>
      </c>
      <c r="O3183" s="4">
        <v>2</v>
      </c>
      <c r="P3183" s="4"/>
      <c r="Q3183" s="4"/>
      <c r="R3183" s="4"/>
      <c r="S3183" s="4"/>
      <c r="T3183" s="4"/>
      <c r="U3183" s="4"/>
      <c r="V3183" s="4"/>
      <c r="W3183" s="4"/>
    </row>
    <row r="3184" spans="1:245" x14ac:dyDescent="0.2">
      <c r="A3184" s="4">
        <v>50</v>
      </c>
      <c r="B3184" s="4">
        <v>0</v>
      </c>
      <c r="C3184" s="4">
        <v>0</v>
      </c>
      <c r="D3184" s="4">
        <v>1</v>
      </c>
      <c r="E3184" s="4">
        <v>222</v>
      </c>
      <c r="F3184" s="4">
        <f>ROUND(Source!AO3180,O3184)</f>
        <v>0</v>
      </c>
      <c r="G3184" s="4" t="s">
        <v>78</v>
      </c>
      <c r="H3184" s="4" t="s">
        <v>79</v>
      </c>
      <c r="I3184" s="4"/>
      <c r="J3184" s="4"/>
      <c r="K3184" s="4">
        <v>222</v>
      </c>
      <c r="L3184" s="4">
        <v>3</v>
      </c>
      <c r="M3184" s="4">
        <v>3</v>
      </c>
      <c r="N3184" s="4" t="s">
        <v>3</v>
      </c>
      <c r="O3184" s="4">
        <v>2</v>
      </c>
      <c r="P3184" s="4"/>
      <c r="Q3184" s="4"/>
      <c r="R3184" s="4"/>
      <c r="S3184" s="4"/>
      <c r="T3184" s="4"/>
      <c r="U3184" s="4"/>
      <c r="V3184" s="4"/>
      <c r="W3184" s="4"/>
    </row>
    <row r="3185" spans="1:23" x14ac:dyDescent="0.2">
      <c r="A3185" s="4">
        <v>50</v>
      </c>
      <c r="B3185" s="4">
        <v>0</v>
      </c>
      <c r="C3185" s="4">
        <v>0</v>
      </c>
      <c r="D3185" s="4">
        <v>1</v>
      </c>
      <c r="E3185" s="4">
        <v>225</v>
      </c>
      <c r="F3185" s="4">
        <f>ROUND(Source!AV3180,O3185)</f>
        <v>0</v>
      </c>
      <c r="G3185" s="4" t="s">
        <v>80</v>
      </c>
      <c r="H3185" s="4" t="s">
        <v>81</v>
      </c>
      <c r="I3185" s="4"/>
      <c r="J3185" s="4"/>
      <c r="K3185" s="4">
        <v>225</v>
      </c>
      <c r="L3185" s="4">
        <v>4</v>
      </c>
      <c r="M3185" s="4">
        <v>3</v>
      </c>
      <c r="N3185" s="4" t="s">
        <v>3</v>
      </c>
      <c r="O3185" s="4">
        <v>2</v>
      </c>
      <c r="P3185" s="4"/>
      <c r="Q3185" s="4"/>
      <c r="R3185" s="4"/>
      <c r="S3185" s="4"/>
      <c r="T3185" s="4"/>
      <c r="U3185" s="4"/>
      <c r="V3185" s="4"/>
      <c r="W3185" s="4"/>
    </row>
    <row r="3186" spans="1:23" x14ac:dyDescent="0.2">
      <c r="A3186" s="4">
        <v>50</v>
      </c>
      <c r="B3186" s="4">
        <v>0</v>
      </c>
      <c r="C3186" s="4">
        <v>0</v>
      </c>
      <c r="D3186" s="4">
        <v>1</v>
      </c>
      <c r="E3186" s="4">
        <v>226</v>
      </c>
      <c r="F3186" s="4">
        <f>ROUND(Source!AW3180,O3186)</f>
        <v>0</v>
      </c>
      <c r="G3186" s="4" t="s">
        <v>82</v>
      </c>
      <c r="H3186" s="4" t="s">
        <v>83</v>
      </c>
      <c r="I3186" s="4"/>
      <c r="J3186" s="4"/>
      <c r="K3186" s="4">
        <v>226</v>
      </c>
      <c r="L3186" s="4">
        <v>5</v>
      </c>
      <c r="M3186" s="4">
        <v>3</v>
      </c>
      <c r="N3186" s="4" t="s">
        <v>3</v>
      </c>
      <c r="O3186" s="4">
        <v>2</v>
      </c>
      <c r="P3186" s="4"/>
      <c r="Q3186" s="4"/>
      <c r="R3186" s="4"/>
      <c r="S3186" s="4"/>
      <c r="T3186" s="4"/>
      <c r="U3186" s="4"/>
      <c r="V3186" s="4"/>
      <c r="W3186" s="4"/>
    </row>
    <row r="3187" spans="1:23" x14ac:dyDescent="0.2">
      <c r="A3187" s="4">
        <v>50</v>
      </c>
      <c r="B3187" s="4">
        <v>0</v>
      </c>
      <c r="C3187" s="4">
        <v>0</v>
      </c>
      <c r="D3187" s="4">
        <v>1</v>
      </c>
      <c r="E3187" s="4">
        <v>227</v>
      </c>
      <c r="F3187" s="4">
        <f>ROUND(Source!AX3180,O3187)</f>
        <v>0</v>
      </c>
      <c r="G3187" s="4" t="s">
        <v>84</v>
      </c>
      <c r="H3187" s="4" t="s">
        <v>85</v>
      </c>
      <c r="I3187" s="4"/>
      <c r="J3187" s="4"/>
      <c r="K3187" s="4">
        <v>227</v>
      </c>
      <c r="L3187" s="4">
        <v>6</v>
      </c>
      <c r="M3187" s="4">
        <v>3</v>
      </c>
      <c r="N3187" s="4" t="s">
        <v>3</v>
      </c>
      <c r="O3187" s="4">
        <v>2</v>
      </c>
      <c r="P3187" s="4"/>
      <c r="Q3187" s="4"/>
      <c r="R3187" s="4"/>
      <c r="S3187" s="4"/>
      <c r="T3187" s="4"/>
      <c r="U3187" s="4"/>
      <c r="V3187" s="4"/>
      <c r="W3187" s="4"/>
    </row>
    <row r="3188" spans="1:23" x14ac:dyDescent="0.2">
      <c r="A3188" s="4">
        <v>50</v>
      </c>
      <c r="B3188" s="4">
        <v>0</v>
      </c>
      <c r="C3188" s="4">
        <v>0</v>
      </c>
      <c r="D3188" s="4">
        <v>1</v>
      </c>
      <c r="E3188" s="4">
        <v>228</v>
      </c>
      <c r="F3188" s="4">
        <f>ROUND(Source!AY3180,O3188)</f>
        <v>0</v>
      </c>
      <c r="G3188" s="4" t="s">
        <v>86</v>
      </c>
      <c r="H3188" s="4" t="s">
        <v>87</v>
      </c>
      <c r="I3188" s="4"/>
      <c r="J3188" s="4"/>
      <c r="K3188" s="4">
        <v>228</v>
      </c>
      <c r="L3188" s="4">
        <v>7</v>
      </c>
      <c r="M3188" s="4">
        <v>3</v>
      </c>
      <c r="N3188" s="4" t="s">
        <v>3</v>
      </c>
      <c r="O3188" s="4">
        <v>2</v>
      </c>
      <c r="P3188" s="4"/>
      <c r="Q3188" s="4"/>
      <c r="R3188" s="4"/>
      <c r="S3188" s="4"/>
      <c r="T3188" s="4"/>
      <c r="U3188" s="4"/>
      <c r="V3188" s="4"/>
      <c r="W3188" s="4"/>
    </row>
    <row r="3189" spans="1:23" x14ac:dyDescent="0.2">
      <c r="A3189" s="4">
        <v>50</v>
      </c>
      <c r="B3189" s="4">
        <v>0</v>
      </c>
      <c r="C3189" s="4">
        <v>0</v>
      </c>
      <c r="D3189" s="4">
        <v>1</v>
      </c>
      <c r="E3189" s="4">
        <v>216</v>
      </c>
      <c r="F3189" s="4">
        <f>ROUND(Source!AP3180,O3189)</f>
        <v>0</v>
      </c>
      <c r="G3189" s="4" t="s">
        <v>88</v>
      </c>
      <c r="H3189" s="4" t="s">
        <v>89</v>
      </c>
      <c r="I3189" s="4"/>
      <c r="J3189" s="4"/>
      <c r="K3189" s="4">
        <v>216</v>
      </c>
      <c r="L3189" s="4">
        <v>8</v>
      </c>
      <c r="M3189" s="4">
        <v>3</v>
      </c>
      <c r="N3189" s="4" t="s">
        <v>3</v>
      </c>
      <c r="O3189" s="4">
        <v>2</v>
      </c>
      <c r="P3189" s="4"/>
      <c r="Q3189" s="4"/>
      <c r="R3189" s="4"/>
      <c r="S3189" s="4"/>
      <c r="T3189" s="4"/>
      <c r="U3189" s="4"/>
      <c r="V3189" s="4"/>
      <c r="W3189" s="4"/>
    </row>
    <row r="3190" spans="1:23" x14ac:dyDescent="0.2">
      <c r="A3190" s="4">
        <v>50</v>
      </c>
      <c r="B3190" s="4">
        <v>0</v>
      </c>
      <c r="C3190" s="4">
        <v>0</v>
      </c>
      <c r="D3190" s="4">
        <v>1</v>
      </c>
      <c r="E3190" s="4">
        <v>223</v>
      </c>
      <c r="F3190" s="4">
        <f>ROUND(Source!AQ3180,O3190)</f>
        <v>0</v>
      </c>
      <c r="G3190" s="4" t="s">
        <v>90</v>
      </c>
      <c r="H3190" s="4" t="s">
        <v>91</v>
      </c>
      <c r="I3190" s="4"/>
      <c r="J3190" s="4"/>
      <c r="K3190" s="4">
        <v>223</v>
      </c>
      <c r="L3190" s="4">
        <v>9</v>
      </c>
      <c r="M3190" s="4">
        <v>3</v>
      </c>
      <c r="N3190" s="4" t="s">
        <v>3</v>
      </c>
      <c r="O3190" s="4">
        <v>2</v>
      </c>
      <c r="P3190" s="4"/>
      <c r="Q3190" s="4"/>
      <c r="R3190" s="4"/>
      <c r="S3190" s="4"/>
      <c r="T3190" s="4"/>
      <c r="U3190" s="4"/>
      <c r="V3190" s="4"/>
      <c r="W3190" s="4"/>
    </row>
    <row r="3191" spans="1:23" x14ac:dyDescent="0.2">
      <c r="A3191" s="4">
        <v>50</v>
      </c>
      <c r="B3191" s="4">
        <v>0</v>
      </c>
      <c r="C3191" s="4">
        <v>0</v>
      </c>
      <c r="D3191" s="4">
        <v>1</v>
      </c>
      <c r="E3191" s="4">
        <v>229</v>
      </c>
      <c r="F3191" s="4">
        <f>ROUND(Source!AZ3180,O3191)</f>
        <v>0</v>
      </c>
      <c r="G3191" s="4" t="s">
        <v>92</v>
      </c>
      <c r="H3191" s="4" t="s">
        <v>93</v>
      </c>
      <c r="I3191" s="4"/>
      <c r="J3191" s="4"/>
      <c r="K3191" s="4">
        <v>229</v>
      </c>
      <c r="L3191" s="4">
        <v>10</v>
      </c>
      <c r="M3191" s="4">
        <v>3</v>
      </c>
      <c r="N3191" s="4" t="s">
        <v>3</v>
      </c>
      <c r="O3191" s="4">
        <v>2</v>
      </c>
      <c r="P3191" s="4"/>
      <c r="Q3191" s="4"/>
      <c r="R3191" s="4"/>
      <c r="S3191" s="4"/>
      <c r="T3191" s="4"/>
      <c r="U3191" s="4"/>
      <c r="V3191" s="4"/>
      <c r="W3191" s="4"/>
    </row>
    <row r="3192" spans="1:23" x14ac:dyDescent="0.2">
      <c r="A3192" s="4">
        <v>50</v>
      </c>
      <c r="B3192" s="4">
        <v>0</v>
      </c>
      <c r="C3192" s="4">
        <v>0</v>
      </c>
      <c r="D3192" s="4">
        <v>1</v>
      </c>
      <c r="E3192" s="4">
        <v>203</v>
      </c>
      <c r="F3192" s="4">
        <f>ROUND(Source!Q3180,O3192)</f>
        <v>0</v>
      </c>
      <c r="G3192" s="4" t="s">
        <v>94</v>
      </c>
      <c r="H3192" s="4" t="s">
        <v>95</v>
      </c>
      <c r="I3192" s="4"/>
      <c r="J3192" s="4"/>
      <c r="K3192" s="4">
        <v>203</v>
      </c>
      <c r="L3192" s="4">
        <v>11</v>
      </c>
      <c r="M3192" s="4">
        <v>3</v>
      </c>
      <c r="N3192" s="4" t="s">
        <v>3</v>
      </c>
      <c r="O3192" s="4">
        <v>2</v>
      </c>
      <c r="P3192" s="4"/>
      <c r="Q3192" s="4"/>
      <c r="R3192" s="4"/>
      <c r="S3192" s="4"/>
      <c r="T3192" s="4"/>
      <c r="U3192" s="4"/>
      <c r="V3192" s="4"/>
      <c r="W3192" s="4"/>
    </row>
    <row r="3193" spans="1:23" x14ac:dyDescent="0.2">
      <c r="A3193" s="4">
        <v>50</v>
      </c>
      <c r="B3193" s="4">
        <v>0</v>
      </c>
      <c r="C3193" s="4">
        <v>0</v>
      </c>
      <c r="D3193" s="4">
        <v>1</v>
      </c>
      <c r="E3193" s="4">
        <v>231</v>
      </c>
      <c r="F3193" s="4">
        <f>ROUND(Source!BB3180,O3193)</f>
        <v>0</v>
      </c>
      <c r="G3193" s="4" t="s">
        <v>96</v>
      </c>
      <c r="H3193" s="4" t="s">
        <v>97</v>
      </c>
      <c r="I3193" s="4"/>
      <c r="J3193" s="4"/>
      <c r="K3193" s="4">
        <v>231</v>
      </c>
      <c r="L3193" s="4">
        <v>12</v>
      </c>
      <c r="M3193" s="4">
        <v>3</v>
      </c>
      <c r="N3193" s="4" t="s">
        <v>3</v>
      </c>
      <c r="O3193" s="4">
        <v>2</v>
      </c>
      <c r="P3193" s="4"/>
      <c r="Q3193" s="4"/>
      <c r="R3193" s="4"/>
      <c r="S3193" s="4"/>
      <c r="T3193" s="4"/>
      <c r="U3193" s="4"/>
      <c r="V3193" s="4"/>
      <c r="W3193" s="4"/>
    </row>
    <row r="3194" spans="1:23" x14ac:dyDescent="0.2">
      <c r="A3194" s="4">
        <v>50</v>
      </c>
      <c r="B3194" s="4">
        <v>0</v>
      </c>
      <c r="C3194" s="4">
        <v>0</v>
      </c>
      <c r="D3194" s="4">
        <v>1</v>
      </c>
      <c r="E3194" s="4">
        <v>204</v>
      </c>
      <c r="F3194" s="4">
        <f>ROUND(Source!R3180,O3194)</f>
        <v>0</v>
      </c>
      <c r="G3194" s="4" t="s">
        <v>98</v>
      </c>
      <c r="H3194" s="4" t="s">
        <v>99</v>
      </c>
      <c r="I3194" s="4"/>
      <c r="J3194" s="4"/>
      <c r="K3194" s="4">
        <v>204</v>
      </c>
      <c r="L3194" s="4">
        <v>13</v>
      </c>
      <c r="M3194" s="4">
        <v>3</v>
      </c>
      <c r="N3194" s="4" t="s">
        <v>3</v>
      </c>
      <c r="O3194" s="4">
        <v>2</v>
      </c>
      <c r="P3194" s="4"/>
      <c r="Q3194" s="4"/>
      <c r="R3194" s="4"/>
      <c r="S3194" s="4"/>
      <c r="T3194" s="4"/>
      <c r="U3194" s="4"/>
      <c r="V3194" s="4"/>
      <c r="W3194" s="4"/>
    </row>
    <row r="3195" spans="1:23" x14ac:dyDescent="0.2">
      <c r="A3195" s="4">
        <v>50</v>
      </c>
      <c r="B3195" s="4">
        <v>0</v>
      </c>
      <c r="C3195" s="4">
        <v>0</v>
      </c>
      <c r="D3195" s="4">
        <v>1</v>
      </c>
      <c r="E3195" s="4">
        <v>205</v>
      </c>
      <c r="F3195" s="4">
        <f>ROUND(Source!S3180,O3195)</f>
        <v>0</v>
      </c>
      <c r="G3195" s="4" t="s">
        <v>100</v>
      </c>
      <c r="H3195" s="4" t="s">
        <v>101</v>
      </c>
      <c r="I3195" s="4"/>
      <c r="J3195" s="4"/>
      <c r="K3195" s="4">
        <v>205</v>
      </c>
      <c r="L3195" s="4">
        <v>14</v>
      </c>
      <c r="M3195" s="4">
        <v>3</v>
      </c>
      <c r="N3195" s="4" t="s">
        <v>3</v>
      </c>
      <c r="O3195" s="4">
        <v>2</v>
      </c>
      <c r="P3195" s="4"/>
      <c r="Q3195" s="4"/>
      <c r="R3195" s="4"/>
      <c r="S3195" s="4"/>
      <c r="T3195" s="4"/>
      <c r="U3195" s="4"/>
      <c r="V3195" s="4"/>
      <c r="W3195" s="4"/>
    </row>
    <row r="3196" spans="1:23" x14ac:dyDescent="0.2">
      <c r="A3196" s="4">
        <v>50</v>
      </c>
      <c r="B3196" s="4">
        <v>0</v>
      </c>
      <c r="C3196" s="4">
        <v>0</v>
      </c>
      <c r="D3196" s="4">
        <v>1</v>
      </c>
      <c r="E3196" s="4">
        <v>232</v>
      </c>
      <c r="F3196" s="4">
        <f>ROUND(Source!BC3180,O3196)</f>
        <v>0</v>
      </c>
      <c r="G3196" s="4" t="s">
        <v>102</v>
      </c>
      <c r="H3196" s="4" t="s">
        <v>103</v>
      </c>
      <c r="I3196" s="4"/>
      <c r="J3196" s="4"/>
      <c r="K3196" s="4">
        <v>232</v>
      </c>
      <c r="L3196" s="4">
        <v>15</v>
      </c>
      <c r="M3196" s="4">
        <v>3</v>
      </c>
      <c r="N3196" s="4" t="s">
        <v>3</v>
      </c>
      <c r="O3196" s="4">
        <v>2</v>
      </c>
      <c r="P3196" s="4"/>
      <c r="Q3196" s="4"/>
      <c r="R3196" s="4"/>
      <c r="S3196" s="4"/>
      <c r="T3196" s="4"/>
      <c r="U3196" s="4"/>
      <c r="V3196" s="4"/>
      <c r="W3196" s="4"/>
    </row>
    <row r="3197" spans="1:23" x14ac:dyDescent="0.2">
      <c r="A3197" s="4">
        <v>50</v>
      </c>
      <c r="B3197" s="4">
        <v>0</v>
      </c>
      <c r="C3197" s="4">
        <v>0</v>
      </c>
      <c r="D3197" s="4">
        <v>1</v>
      </c>
      <c r="E3197" s="4">
        <v>214</v>
      </c>
      <c r="F3197" s="4">
        <f>ROUND(Source!AS3180,O3197)</f>
        <v>0</v>
      </c>
      <c r="G3197" s="4" t="s">
        <v>104</v>
      </c>
      <c r="H3197" s="4" t="s">
        <v>105</v>
      </c>
      <c r="I3197" s="4"/>
      <c r="J3197" s="4"/>
      <c r="K3197" s="4">
        <v>214</v>
      </c>
      <c r="L3197" s="4">
        <v>16</v>
      </c>
      <c r="M3197" s="4">
        <v>3</v>
      </c>
      <c r="N3197" s="4" t="s">
        <v>3</v>
      </c>
      <c r="O3197" s="4">
        <v>2</v>
      </c>
      <c r="P3197" s="4"/>
      <c r="Q3197" s="4"/>
      <c r="R3197" s="4"/>
      <c r="S3197" s="4"/>
      <c r="T3197" s="4"/>
      <c r="U3197" s="4"/>
      <c r="V3197" s="4"/>
      <c r="W3197" s="4"/>
    </row>
    <row r="3198" spans="1:23" x14ac:dyDescent="0.2">
      <c r="A3198" s="4">
        <v>50</v>
      </c>
      <c r="B3198" s="4">
        <v>0</v>
      </c>
      <c r="C3198" s="4">
        <v>0</v>
      </c>
      <c r="D3198" s="4">
        <v>1</v>
      </c>
      <c r="E3198" s="4">
        <v>215</v>
      </c>
      <c r="F3198" s="4">
        <f>ROUND(Source!AT3180,O3198)</f>
        <v>0</v>
      </c>
      <c r="G3198" s="4" t="s">
        <v>106</v>
      </c>
      <c r="H3198" s="4" t="s">
        <v>107</v>
      </c>
      <c r="I3198" s="4"/>
      <c r="J3198" s="4"/>
      <c r="K3198" s="4">
        <v>215</v>
      </c>
      <c r="L3198" s="4">
        <v>17</v>
      </c>
      <c r="M3198" s="4">
        <v>3</v>
      </c>
      <c r="N3198" s="4" t="s">
        <v>3</v>
      </c>
      <c r="O3198" s="4">
        <v>2</v>
      </c>
      <c r="P3198" s="4"/>
      <c r="Q3198" s="4"/>
      <c r="R3198" s="4"/>
      <c r="S3198" s="4"/>
      <c r="T3198" s="4"/>
      <c r="U3198" s="4"/>
      <c r="V3198" s="4"/>
      <c r="W3198" s="4"/>
    </row>
    <row r="3199" spans="1:23" x14ac:dyDescent="0.2">
      <c r="A3199" s="4">
        <v>50</v>
      </c>
      <c r="B3199" s="4">
        <v>0</v>
      </c>
      <c r="C3199" s="4">
        <v>0</v>
      </c>
      <c r="D3199" s="4">
        <v>1</v>
      </c>
      <c r="E3199" s="4">
        <v>217</v>
      </c>
      <c r="F3199" s="4">
        <f>ROUND(Source!AU3180,O3199)</f>
        <v>0</v>
      </c>
      <c r="G3199" s="4" t="s">
        <v>108</v>
      </c>
      <c r="H3199" s="4" t="s">
        <v>109</v>
      </c>
      <c r="I3199" s="4"/>
      <c r="J3199" s="4"/>
      <c r="K3199" s="4">
        <v>217</v>
      </c>
      <c r="L3199" s="4">
        <v>18</v>
      </c>
      <c r="M3199" s="4">
        <v>3</v>
      </c>
      <c r="N3199" s="4" t="s">
        <v>3</v>
      </c>
      <c r="O3199" s="4">
        <v>2</v>
      </c>
      <c r="P3199" s="4"/>
      <c r="Q3199" s="4"/>
      <c r="R3199" s="4"/>
      <c r="S3199" s="4"/>
      <c r="T3199" s="4"/>
      <c r="U3199" s="4"/>
      <c r="V3199" s="4"/>
      <c r="W3199" s="4"/>
    </row>
    <row r="3200" spans="1:23" x14ac:dyDescent="0.2">
      <c r="A3200" s="4">
        <v>50</v>
      </c>
      <c r="B3200" s="4">
        <v>0</v>
      </c>
      <c r="C3200" s="4">
        <v>0</v>
      </c>
      <c r="D3200" s="4">
        <v>1</v>
      </c>
      <c r="E3200" s="4">
        <v>230</v>
      </c>
      <c r="F3200" s="4">
        <f>ROUND(Source!BA3180,O3200)</f>
        <v>0</v>
      </c>
      <c r="G3200" s="4" t="s">
        <v>110</v>
      </c>
      <c r="H3200" s="4" t="s">
        <v>111</v>
      </c>
      <c r="I3200" s="4"/>
      <c r="J3200" s="4"/>
      <c r="K3200" s="4">
        <v>230</v>
      </c>
      <c r="L3200" s="4">
        <v>19</v>
      </c>
      <c r="M3200" s="4">
        <v>3</v>
      </c>
      <c r="N3200" s="4" t="s">
        <v>3</v>
      </c>
      <c r="O3200" s="4">
        <v>2</v>
      </c>
      <c r="P3200" s="4"/>
      <c r="Q3200" s="4"/>
      <c r="R3200" s="4"/>
      <c r="S3200" s="4"/>
      <c r="T3200" s="4"/>
      <c r="U3200" s="4"/>
      <c r="V3200" s="4"/>
      <c r="W3200" s="4"/>
    </row>
    <row r="3201" spans="1:245" x14ac:dyDescent="0.2">
      <c r="A3201" s="4">
        <v>50</v>
      </c>
      <c r="B3201" s="4">
        <v>0</v>
      </c>
      <c r="C3201" s="4">
        <v>0</v>
      </c>
      <c r="D3201" s="4">
        <v>1</v>
      </c>
      <c r="E3201" s="4">
        <v>206</v>
      </c>
      <c r="F3201" s="4">
        <f>ROUND(Source!T3180,O3201)</f>
        <v>0</v>
      </c>
      <c r="G3201" s="4" t="s">
        <v>112</v>
      </c>
      <c r="H3201" s="4" t="s">
        <v>113</v>
      </c>
      <c r="I3201" s="4"/>
      <c r="J3201" s="4"/>
      <c r="K3201" s="4">
        <v>206</v>
      </c>
      <c r="L3201" s="4">
        <v>20</v>
      </c>
      <c r="M3201" s="4">
        <v>3</v>
      </c>
      <c r="N3201" s="4" t="s">
        <v>3</v>
      </c>
      <c r="O3201" s="4">
        <v>2</v>
      </c>
      <c r="P3201" s="4"/>
      <c r="Q3201" s="4"/>
      <c r="R3201" s="4"/>
      <c r="S3201" s="4"/>
      <c r="T3201" s="4"/>
      <c r="U3201" s="4"/>
      <c r="V3201" s="4"/>
      <c r="W3201" s="4"/>
    </row>
    <row r="3202" spans="1:245" x14ac:dyDescent="0.2">
      <c r="A3202" s="4">
        <v>50</v>
      </c>
      <c r="B3202" s="4">
        <v>0</v>
      </c>
      <c r="C3202" s="4">
        <v>0</v>
      </c>
      <c r="D3202" s="4">
        <v>1</v>
      </c>
      <c r="E3202" s="4">
        <v>207</v>
      </c>
      <c r="F3202" s="4">
        <f>Source!U3180</f>
        <v>0</v>
      </c>
      <c r="G3202" s="4" t="s">
        <v>114</v>
      </c>
      <c r="H3202" s="4" t="s">
        <v>115</v>
      </c>
      <c r="I3202" s="4"/>
      <c r="J3202" s="4"/>
      <c r="K3202" s="4">
        <v>207</v>
      </c>
      <c r="L3202" s="4">
        <v>21</v>
      </c>
      <c r="M3202" s="4">
        <v>3</v>
      </c>
      <c r="N3202" s="4" t="s">
        <v>3</v>
      </c>
      <c r="O3202" s="4">
        <v>-1</v>
      </c>
      <c r="P3202" s="4"/>
      <c r="Q3202" s="4"/>
      <c r="R3202" s="4"/>
      <c r="S3202" s="4"/>
      <c r="T3202" s="4"/>
      <c r="U3202" s="4"/>
      <c r="V3202" s="4"/>
      <c r="W3202" s="4"/>
    </row>
    <row r="3203" spans="1:245" x14ac:dyDescent="0.2">
      <c r="A3203" s="4">
        <v>50</v>
      </c>
      <c r="B3203" s="4">
        <v>0</v>
      </c>
      <c r="C3203" s="4">
        <v>0</v>
      </c>
      <c r="D3203" s="4">
        <v>1</v>
      </c>
      <c r="E3203" s="4">
        <v>208</v>
      </c>
      <c r="F3203" s="4">
        <f>Source!V3180</f>
        <v>0</v>
      </c>
      <c r="G3203" s="4" t="s">
        <v>116</v>
      </c>
      <c r="H3203" s="4" t="s">
        <v>117</v>
      </c>
      <c r="I3203" s="4"/>
      <c r="J3203" s="4"/>
      <c r="K3203" s="4">
        <v>208</v>
      </c>
      <c r="L3203" s="4">
        <v>22</v>
      </c>
      <c r="M3203" s="4">
        <v>3</v>
      </c>
      <c r="N3203" s="4" t="s">
        <v>3</v>
      </c>
      <c r="O3203" s="4">
        <v>-1</v>
      </c>
      <c r="P3203" s="4"/>
      <c r="Q3203" s="4"/>
      <c r="R3203" s="4"/>
      <c r="S3203" s="4"/>
      <c r="T3203" s="4"/>
      <c r="U3203" s="4"/>
      <c r="V3203" s="4"/>
      <c r="W3203" s="4"/>
    </row>
    <row r="3204" spans="1:245" x14ac:dyDescent="0.2">
      <c r="A3204" s="4">
        <v>50</v>
      </c>
      <c r="B3204" s="4">
        <v>0</v>
      </c>
      <c r="C3204" s="4">
        <v>0</v>
      </c>
      <c r="D3204" s="4">
        <v>1</v>
      </c>
      <c r="E3204" s="4">
        <v>209</v>
      </c>
      <c r="F3204" s="4">
        <f>ROUND(Source!W3180,O3204)</f>
        <v>0</v>
      </c>
      <c r="G3204" s="4" t="s">
        <v>118</v>
      </c>
      <c r="H3204" s="4" t="s">
        <v>119</v>
      </c>
      <c r="I3204" s="4"/>
      <c r="J3204" s="4"/>
      <c r="K3204" s="4">
        <v>209</v>
      </c>
      <c r="L3204" s="4">
        <v>23</v>
      </c>
      <c r="M3204" s="4">
        <v>3</v>
      </c>
      <c r="N3204" s="4" t="s">
        <v>3</v>
      </c>
      <c r="O3204" s="4">
        <v>2</v>
      </c>
      <c r="P3204" s="4"/>
      <c r="Q3204" s="4"/>
      <c r="R3204" s="4"/>
      <c r="S3204" s="4"/>
      <c r="T3204" s="4"/>
      <c r="U3204" s="4"/>
      <c r="V3204" s="4"/>
      <c r="W3204" s="4"/>
    </row>
    <row r="3205" spans="1:245" x14ac:dyDescent="0.2">
      <c r="A3205" s="4">
        <v>50</v>
      </c>
      <c r="B3205" s="4">
        <v>0</v>
      </c>
      <c r="C3205" s="4">
        <v>0</v>
      </c>
      <c r="D3205" s="4">
        <v>1</v>
      </c>
      <c r="E3205" s="4">
        <v>233</v>
      </c>
      <c r="F3205" s="4">
        <f>ROUND(Source!BD3180,O3205)</f>
        <v>0</v>
      </c>
      <c r="G3205" s="4" t="s">
        <v>120</v>
      </c>
      <c r="H3205" s="4" t="s">
        <v>121</v>
      </c>
      <c r="I3205" s="4"/>
      <c r="J3205" s="4"/>
      <c r="K3205" s="4">
        <v>233</v>
      </c>
      <c r="L3205" s="4">
        <v>24</v>
      </c>
      <c r="M3205" s="4">
        <v>3</v>
      </c>
      <c r="N3205" s="4" t="s">
        <v>3</v>
      </c>
      <c r="O3205" s="4">
        <v>2</v>
      </c>
      <c r="P3205" s="4"/>
      <c r="Q3205" s="4"/>
      <c r="R3205" s="4"/>
      <c r="S3205" s="4"/>
      <c r="T3205" s="4"/>
      <c r="U3205" s="4"/>
      <c r="V3205" s="4"/>
      <c r="W3205" s="4"/>
    </row>
    <row r="3206" spans="1:245" x14ac:dyDescent="0.2">
      <c r="A3206" s="4">
        <v>50</v>
      </c>
      <c r="B3206" s="4">
        <v>0</v>
      </c>
      <c r="C3206" s="4">
        <v>0</v>
      </c>
      <c r="D3206" s="4">
        <v>1</v>
      </c>
      <c r="E3206" s="4">
        <v>210</v>
      </c>
      <c r="F3206" s="4">
        <f>ROUND(Source!X3180,O3206)</f>
        <v>0</v>
      </c>
      <c r="G3206" s="4" t="s">
        <v>122</v>
      </c>
      <c r="H3206" s="4" t="s">
        <v>123</v>
      </c>
      <c r="I3206" s="4"/>
      <c r="J3206" s="4"/>
      <c r="K3206" s="4">
        <v>210</v>
      </c>
      <c r="L3206" s="4">
        <v>25</v>
      </c>
      <c r="M3206" s="4">
        <v>3</v>
      </c>
      <c r="N3206" s="4" t="s">
        <v>3</v>
      </c>
      <c r="O3206" s="4">
        <v>2</v>
      </c>
      <c r="P3206" s="4"/>
      <c r="Q3206" s="4"/>
      <c r="R3206" s="4"/>
      <c r="S3206" s="4"/>
      <c r="T3206" s="4"/>
      <c r="U3206" s="4"/>
      <c r="V3206" s="4"/>
      <c r="W3206" s="4"/>
    </row>
    <row r="3207" spans="1:245" x14ac:dyDescent="0.2">
      <c r="A3207" s="4">
        <v>50</v>
      </c>
      <c r="B3207" s="4">
        <v>0</v>
      </c>
      <c r="C3207" s="4">
        <v>0</v>
      </c>
      <c r="D3207" s="4">
        <v>1</v>
      </c>
      <c r="E3207" s="4">
        <v>211</v>
      </c>
      <c r="F3207" s="4">
        <f>ROUND(Source!Y3180,O3207)</f>
        <v>0</v>
      </c>
      <c r="G3207" s="4" t="s">
        <v>124</v>
      </c>
      <c r="H3207" s="4" t="s">
        <v>125</v>
      </c>
      <c r="I3207" s="4"/>
      <c r="J3207" s="4"/>
      <c r="K3207" s="4">
        <v>211</v>
      </c>
      <c r="L3207" s="4">
        <v>26</v>
      </c>
      <c r="M3207" s="4">
        <v>3</v>
      </c>
      <c r="N3207" s="4" t="s">
        <v>3</v>
      </c>
      <c r="O3207" s="4">
        <v>2</v>
      </c>
      <c r="P3207" s="4"/>
      <c r="Q3207" s="4"/>
      <c r="R3207" s="4"/>
      <c r="S3207" s="4"/>
      <c r="T3207" s="4"/>
      <c r="U3207" s="4"/>
      <c r="V3207" s="4"/>
      <c r="W3207" s="4"/>
    </row>
    <row r="3208" spans="1:245" x14ac:dyDescent="0.2">
      <c r="A3208" s="4">
        <v>50</v>
      </c>
      <c r="B3208" s="4">
        <v>0</v>
      </c>
      <c r="C3208" s="4">
        <v>0</v>
      </c>
      <c r="D3208" s="4">
        <v>1</v>
      </c>
      <c r="E3208" s="4">
        <v>224</v>
      </c>
      <c r="F3208" s="4">
        <f>ROUND(Source!AR3180,O3208)</f>
        <v>0</v>
      </c>
      <c r="G3208" s="4" t="s">
        <v>126</v>
      </c>
      <c r="H3208" s="4" t="s">
        <v>127</v>
      </c>
      <c r="I3208" s="4"/>
      <c r="J3208" s="4"/>
      <c r="K3208" s="4">
        <v>224</v>
      </c>
      <c r="L3208" s="4">
        <v>27</v>
      </c>
      <c r="M3208" s="4">
        <v>3</v>
      </c>
      <c r="N3208" s="4" t="s">
        <v>3</v>
      </c>
      <c r="O3208" s="4">
        <v>2</v>
      </c>
      <c r="P3208" s="4"/>
      <c r="Q3208" s="4"/>
      <c r="R3208" s="4"/>
      <c r="S3208" s="4"/>
      <c r="T3208" s="4"/>
      <c r="U3208" s="4"/>
      <c r="V3208" s="4"/>
      <c r="W3208" s="4"/>
    </row>
    <row r="3210" spans="1:245" x14ac:dyDescent="0.2">
      <c r="A3210" s="1">
        <v>5</v>
      </c>
      <c r="B3210" s="1">
        <v>1</v>
      </c>
      <c r="C3210" s="1"/>
      <c r="D3210" s="1">
        <f>ROW(A3225)</f>
        <v>3225</v>
      </c>
      <c r="E3210" s="1"/>
      <c r="F3210" s="1" t="s">
        <v>15</v>
      </c>
      <c r="G3210" s="1" t="s">
        <v>260</v>
      </c>
      <c r="H3210" s="1" t="s">
        <v>3</v>
      </c>
      <c r="I3210" s="1">
        <v>0</v>
      </c>
      <c r="J3210" s="1"/>
      <c r="K3210" s="1">
        <v>-1</v>
      </c>
      <c r="L3210" s="1"/>
      <c r="M3210" s="1"/>
      <c r="N3210" s="1"/>
      <c r="O3210" s="1"/>
      <c r="P3210" s="1"/>
      <c r="Q3210" s="1"/>
      <c r="R3210" s="1"/>
      <c r="S3210" s="1"/>
      <c r="T3210" s="1"/>
      <c r="U3210" s="1" t="s">
        <v>3</v>
      </c>
      <c r="V3210" s="1">
        <v>0</v>
      </c>
      <c r="W3210" s="1"/>
      <c r="X3210" s="1"/>
      <c r="Y3210" s="1"/>
      <c r="Z3210" s="1"/>
      <c r="AA3210" s="1"/>
      <c r="AB3210" s="1" t="s">
        <v>3</v>
      </c>
      <c r="AC3210" s="1" t="s">
        <v>3</v>
      </c>
      <c r="AD3210" s="1" t="s">
        <v>3</v>
      </c>
      <c r="AE3210" s="1" t="s">
        <v>3</v>
      </c>
      <c r="AF3210" s="1" t="s">
        <v>3</v>
      </c>
      <c r="AG3210" s="1" t="s">
        <v>3</v>
      </c>
      <c r="AH3210" s="1"/>
      <c r="AI3210" s="1"/>
      <c r="AJ3210" s="1"/>
      <c r="AK3210" s="1"/>
      <c r="AL3210" s="1"/>
      <c r="AM3210" s="1"/>
      <c r="AN3210" s="1"/>
      <c r="AO3210" s="1"/>
      <c r="AP3210" s="1" t="s">
        <v>3</v>
      </c>
      <c r="AQ3210" s="1" t="s">
        <v>3</v>
      </c>
      <c r="AR3210" s="1" t="s">
        <v>3</v>
      </c>
      <c r="AS3210" s="1"/>
      <c r="AT3210" s="1"/>
      <c r="AU3210" s="1"/>
      <c r="AV3210" s="1"/>
      <c r="AW3210" s="1"/>
      <c r="AX3210" s="1"/>
      <c r="AY3210" s="1"/>
      <c r="AZ3210" s="1" t="s">
        <v>3</v>
      </c>
      <c r="BA3210" s="1"/>
      <c r="BB3210" s="1" t="s">
        <v>3</v>
      </c>
      <c r="BC3210" s="1" t="s">
        <v>3</v>
      </c>
      <c r="BD3210" s="1" t="s">
        <v>3</v>
      </c>
      <c r="BE3210" s="1" t="s">
        <v>3</v>
      </c>
      <c r="BF3210" s="1" t="s">
        <v>3</v>
      </c>
      <c r="BG3210" s="1" t="s">
        <v>3</v>
      </c>
      <c r="BH3210" s="1" t="s">
        <v>3</v>
      </c>
      <c r="BI3210" s="1" t="s">
        <v>3</v>
      </c>
      <c r="BJ3210" s="1" t="s">
        <v>3</v>
      </c>
      <c r="BK3210" s="1" t="s">
        <v>3</v>
      </c>
      <c r="BL3210" s="1" t="s">
        <v>3</v>
      </c>
      <c r="BM3210" s="1" t="s">
        <v>3</v>
      </c>
      <c r="BN3210" s="1" t="s">
        <v>3</v>
      </c>
      <c r="BO3210" s="1" t="s">
        <v>3</v>
      </c>
      <c r="BP3210" s="1" t="s">
        <v>3</v>
      </c>
      <c r="BQ3210" s="1"/>
      <c r="BR3210" s="1"/>
      <c r="BS3210" s="1"/>
      <c r="BT3210" s="1"/>
      <c r="BU3210" s="1"/>
      <c r="BV3210" s="1"/>
      <c r="BW3210" s="1"/>
      <c r="BX3210" s="1">
        <v>0</v>
      </c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>
        <v>0</v>
      </c>
    </row>
    <row r="3212" spans="1:245" x14ac:dyDescent="0.2">
      <c r="A3212" s="2">
        <v>52</v>
      </c>
      <c r="B3212" s="2">
        <f t="shared" ref="B3212:G3212" si="2504">B3225</f>
        <v>1</v>
      </c>
      <c r="C3212" s="2">
        <f t="shared" si="2504"/>
        <v>5</v>
      </c>
      <c r="D3212" s="2">
        <f t="shared" si="2504"/>
        <v>3210</v>
      </c>
      <c r="E3212" s="2">
        <f t="shared" si="2504"/>
        <v>0</v>
      </c>
      <c r="F3212" s="2" t="str">
        <f t="shared" si="2504"/>
        <v>Новый подраздел</v>
      </c>
      <c r="G3212" s="2" t="str">
        <f t="shared" si="2504"/>
        <v>Нанесение разметки</v>
      </c>
      <c r="H3212" s="2"/>
      <c r="I3212" s="2"/>
      <c r="J3212" s="2"/>
      <c r="K3212" s="2"/>
      <c r="L3212" s="2"/>
      <c r="M3212" s="2"/>
      <c r="N3212" s="2"/>
      <c r="O3212" s="2">
        <f t="shared" ref="O3212:AT3212" si="2505">O3225</f>
        <v>0</v>
      </c>
      <c r="P3212" s="2">
        <f t="shared" si="2505"/>
        <v>0</v>
      </c>
      <c r="Q3212" s="2">
        <f t="shared" si="2505"/>
        <v>0</v>
      </c>
      <c r="R3212" s="2">
        <f t="shared" si="2505"/>
        <v>0</v>
      </c>
      <c r="S3212" s="2">
        <f t="shared" si="2505"/>
        <v>0</v>
      </c>
      <c r="T3212" s="2">
        <f t="shared" si="2505"/>
        <v>0</v>
      </c>
      <c r="U3212" s="2">
        <f t="shared" si="2505"/>
        <v>0</v>
      </c>
      <c r="V3212" s="2">
        <f t="shared" si="2505"/>
        <v>0</v>
      </c>
      <c r="W3212" s="2">
        <f t="shared" si="2505"/>
        <v>0</v>
      </c>
      <c r="X3212" s="2">
        <f t="shared" si="2505"/>
        <v>0</v>
      </c>
      <c r="Y3212" s="2">
        <f t="shared" si="2505"/>
        <v>0</v>
      </c>
      <c r="Z3212" s="2">
        <f t="shared" si="2505"/>
        <v>0</v>
      </c>
      <c r="AA3212" s="2">
        <f t="shared" si="2505"/>
        <v>0</v>
      </c>
      <c r="AB3212" s="2">
        <f t="shared" si="2505"/>
        <v>0</v>
      </c>
      <c r="AC3212" s="2">
        <f t="shared" si="2505"/>
        <v>0</v>
      </c>
      <c r="AD3212" s="2">
        <f t="shared" si="2505"/>
        <v>0</v>
      </c>
      <c r="AE3212" s="2">
        <f t="shared" si="2505"/>
        <v>0</v>
      </c>
      <c r="AF3212" s="2">
        <f t="shared" si="2505"/>
        <v>0</v>
      </c>
      <c r="AG3212" s="2">
        <f t="shared" si="2505"/>
        <v>0</v>
      </c>
      <c r="AH3212" s="2">
        <f t="shared" si="2505"/>
        <v>0</v>
      </c>
      <c r="AI3212" s="2">
        <f t="shared" si="2505"/>
        <v>0</v>
      </c>
      <c r="AJ3212" s="2">
        <f t="shared" si="2505"/>
        <v>0</v>
      </c>
      <c r="AK3212" s="2">
        <f t="shared" si="2505"/>
        <v>0</v>
      </c>
      <c r="AL3212" s="2">
        <f t="shared" si="2505"/>
        <v>0</v>
      </c>
      <c r="AM3212" s="2">
        <f t="shared" si="2505"/>
        <v>0</v>
      </c>
      <c r="AN3212" s="2">
        <f t="shared" si="2505"/>
        <v>0</v>
      </c>
      <c r="AO3212" s="2">
        <f t="shared" si="2505"/>
        <v>0</v>
      </c>
      <c r="AP3212" s="2">
        <f t="shared" si="2505"/>
        <v>0</v>
      </c>
      <c r="AQ3212" s="2">
        <f t="shared" si="2505"/>
        <v>0</v>
      </c>
      <c r="AR3212" s="2">
        <f t="shared" si="2505"/>
        <v>0</v>
      </c>
      <c r="AS3212" s="2">
        <f t="shared" si="2505"/>
        <v>0</v>
      </c>
      <c r="AT3212" s="2">
        <f t="shared" si="2505"/>
        <v>0</v>
      </c>
      <c r="AU3212" s="2">
        <f t="shared" ref="AU3212:BZ3212" si="2506">AU3225</f>
        <v>0</v>
      </c>
      <c r="AV3212" s="2">
        <f t="shared" si="2506"/>
        <v>0</v>
      </c>
      <c r="AW3212" s="2">
        <f t="shared" si="2506"/>
        <v>0</v>
      </c>
      <c r="AX3212" s="2">
        <f t="shared" si="2506"/>
        <v>0</v>
      </c>
      <c r="AY3212" s="2">
        <f t="shared" si="2506"/>
        <v>0</v>
      </c>
      <c r="AZ3212" s="2">
        <f t="shared" si="2506"/>
        <v>0</v>
      </c>
      <c r="BA3212" s="2">
        <f t="shared" si="2506"/>
        <v>0</v>
      </c>
      <c r="BB3212" s="2">
        <f t="shared" si="2506"/>
        <v>0</v>
      </c>
      <c r="BC3212" s="2">
        <f t="shared" si="2506"/>
        <v>0</v>
      </c>
      <c r="BD3212" s="2">
        <f t="shared" si="2506"/>
        <v>0</v>
      </c>
      <c r="BE3212" s="2">
        <f t="shared" si="2506"/>
        <v>0</v>
      </c>
      <c r="BF3212" s="2">
        <f t="shared" si="2506"/>
        <v>0</v>
      </c>
      <c r="BG3212" s="2">
        <f t="shared" si="2506"/>
        <v>0</v>
      </c>
      <c r="BH3212" s="2">
        <f t="shared" si="2506"/>
        <v>0</v>
      </c>
      <c r="BI3212" s="2">
        <f t="shared" si="2506"/>
        <v>0</v>
      </c>
      <c r="BJ3212" s="2">
        <f t="shared" si="2506"/>
        <v>0</v>
      </c>
      <c r="BK3212" s="2">
        <f t="shared" si="2506"/>
        <v>0</v>
      </c>
      <c r="BL3212" s="2">
        <f t="shared" si="2506"/>
        <v>0</v>
      </c>
      <c r="BM3212" s="2">
        <f t="shared" si="2506"/>
        <v>0</v>
      </c>
      <c r="BN3212" s="2">
        <f t="shared" si="2506"/>
        <v>0</v>
      </c>
      <c r="BO3212" s="2">
        <f t="shared" si="2506"/>
        <v>0</v>
      </c>
      <c r="BP3212" s="2">
        <f t="shared" si="2506"/>
        <v>0</v>
      </c>
      <c r="BQ3212" s="2">
        <f t="shared" si="2506"/>
        <v>0</v>
      </c>
      <c r="BR3212" s="2">
        <f t="shared" si="2506"/>
        <v>0</v>
      </c>
      <c r="BS3212" s="2">
        <f t="shared" si="2506"/>
        <v>0</v>
      </c>
      <c r="BT3212" s="2">
        <f t="shared" si="2506"/>
        <v>0</v>
      </c>
      <c r="BU3212" s="2">
        <f t="shared" si="2506"/>
        <v>0</v>
      </c>
      <c r="BV3212" s="2">
        <f t="shared" si="2506"/>
        <v>0</v>
      </c>
      <c r="BW3212" s="2">
        <f t="shared" si="2506"/>
        <v>0</v>
      </c>
      <c r="BX3212" s="2">
        <f t="shared" si="2506"/>
        <v>0</v>
      </c>
      <c r="BY3212" s="2">
        <f t="shared" si="2506"/>
        <v>0</v>
      </c>
      <c r="BZ3212" s="2">
        <f t="shared" si="2506"/>
        <v>0</v>
      </c>
      <c r="CA3212" s="2">
        <f t="shared" ref="CA3212:DF3212" si="2507">CA3225</f>
        <v>0</v>
      </c>
      <c r="CB3212" s="2">
        <f t="shared" si="2507"/>
        <v>0</v>
      </c>
      <c r="CC3212" s="2">
        <f t="shared" si="2507"/>
        <v>0</v>
      </c>
      <c r="CD3212" s="2">
        <f t="shared" si="2507"/>
        <v>0</v>
      </c>
      <c r="CE3212" s="2">
        <f t="shared" si="2507"/>
        <v>0</v>
      </c>
      <c r="CF3212" s="2">
        <f t="shared" si="2507"/>
        <v>0</v>
      </c>
      <c r="CG3212" s="2">
        <f t="shared" si="2507"/>
        <v>0</v>
      </c>
      <c r="CH3212" s="2">
        <f t="shared" si="2507"/>
        <v>0</v>
      </c>
      <c r="CI3212" s="2">
        <f t="shared" si="2507"/>
        <v>0</v>
      </c>
      <c r="CJ3212" s="2">
        <f t="shared" si="2507"/>
        <v>0</v>
      </c>
      <c r="CK3212" s="2">
        <f t="shared" si="2507"/>
        <v>0</v>
      </c>
      <c r="CL3212" s="2">
        <f t="shared" si="2507"/>
        <v>0</v>
      </c>
      <c r="CM3212" s="2">
        <f t="shared" si="2507"/>
        <v>0</v>
      </c>
      <c r="CN3212" s="2">
        <f t="shared" si="2507"/>
        <v>0</v>
      </c>
      <c r="CO3212" s="2">
        <f t="shared" si="2507"/>
        <v>0</v>
      </c>
      <c r="CP3212" s="2">
        <f t="shared" si="2507"/>
        <v>0</v>
      </c>
      <c r="CQ3212" s="2">
        <f t="shared" si="2507"/>
        <v>0</v>
      </c>
      <c r="CR3212" s="2">
        <f t="shared" si="2507"/>
        <v>0</v>
      </c>
      <c r="CS3212" s="2">
        <f t="shared" si="2507"/>
        <v>0</v>
      </c>
      <c r="CT3212" s="2">
        <f t="shared" si="2507"/>
        <v>0</v>
      </c>
      <c r="CU3212" s="2">
        <f t="shared" si="2507"/>
        <v>0</v>
      </c>
      <c r="CV3212" s="2">
        <f t="shared" si="2507"/>
        <v>0</v>
      </c>
      <c r="CW3212" s="2">
        <f t="shared" si="2507"/>
        <v>0</v>
      </c>
      <c r="CX3212" s="2">
        <f t="shared" si="2507"/>
        <v>0</v>
      </c>
      <c r="CY3212" s="2">
        <f t="shared" si="2507"/>
        <v>0</v>
      </c>
      <c r="CZ3212" s="2">
        <f t="shared" si="2507"/>
        <v>0</v>
      </c>
      <c r="DA3212" s="2">
        <f t="shared" si="2507"/>
        <v>0</v>
      </c>
      <c r="DB3212" s="2">
        <f t="shared" si="2507"/>
        <v>0</v>
      </c>
      <c r="DC3212" s="2">
        <f t="shared" si="2507"/>
        <v>0</v>
      </c>
      <c r="DD3212" s="2">
        <f t="shared" si="2507"/>
        <v>0</v>
      </c>
      <c r="DE3212" s="2">
        <f t="shared" si="2507"/>
        <v>0</v>
      </c>
      <c r="DF3212" s="2">
        <f t="shared" si="2507"/>
        <v>0</v>
      </c>
      <c r="DG3212" s="3">
        <f t="shared" ref="DG3212:EL3212" si="2508">DG3225</f>
        <v>0</v>
      </c>
      <c r="DH3212" s="3">
        <f t="shared" si="2508"/>
        <v>0</v>
      </c>
      <c r="DI3212" s="3">
        <f t="shared" si="2508"/>
        <v>0</v>
      </c>
      <c r="DJ3212" s="3">
        <f t="shared" si="2508"/>
        <v>0</v>
      </c>
      <c r="DK3212" s="3">
        <f t="shared" si="2508"/>
        <v>0</v>
      </c>
      <c r="DL3212" s="3">
        <f t="shared" si="2508"/>
        <v>0</v>
      </c>
      <c r="DM3212" s="3">
        <f t="shared" si="2508"/>
        <v>0</v>
      </c>
      <c r="DN3212" s="3">
        <f t="shared" si="2508"/>
        <v>0</v>
      </c>
      <c r="DO3212" s="3">
        <f t="shared" si="2508"/>
        <v>0</v>
      </c>
      <c r="DP3212" s="3">
        <f t="shared" si="2508"/>
        <v>0</v>
      </c>
      <c r="DQ3212" s="3">
        <f t="shared" si="2508"/>
        <v>0</v>
      </c>
      <c r="DR3212" s="3">
        <f t="shared" si="2508"/>
        <v>0</v>
      </c>
      <c r="DS3212" s="3">
        <f t="shared" si="2508"/>
        <v>0</v>
      </c>
      <c r="DT3212" s="3">
        <f t="shared" si="2508"/>
        <v>0</v>
      </c>
      <c r="DU3212" s="3">
        <f t="shared" si="2508"/>
        <v>0</v>
      </c>
      <c r="DV3212" s="3">
        <f t="shared" si="2508"/>
        <v>0</v>
      </c>
      <c r="DW3212" s="3">
        <f t="shared" si="2508"/>
        <v>0</v>
      </c>
      <c r="DX3212" s="3">
        <f t="shared" si="2508"/>
        <v>0</v>
      </c>
      <c r="DY3212" s="3">
        <f t="shared" si="2508"/>
        <v>0</v>
      </c>
      <c r="DZ3212" s="3">
        <f t="shared" si="2508"/>
        <v>0</v>
      </c>
      <c r="EA3212" s="3">
        <f t="shared" si="2508"/>
        <v>0</v>
      </c>
      <c r="EB3212" s="3">
        <f t="shared" si="2508"/>
        <v>0</v>
      </c>
      <c r="EC3212" s="3">
        <f t="shared" si="2508"/>
        <v>0</v>
      </c>
      <c r="ED3212" s="3">
        <f t="shared" si="2508"/>
        <v>0</v>
      </c>
      <c r="EE3212" s="3">
        <f t="shared" si="2508"/>
        <v>0</v>
      </c>
      <c r="EF3212" s="3">
        <f t="shared" si="2508"/>
        <v>0</v>
      </c>
      <c r="EG3212" s="3">
        <f t="shared" si="2508"/>
        <v>0</v>
      </c>
      <c r="EH3212" s="3">
        <f t="shared" si="2508"/>
        <v>0</v>
      </c>
      <c r="EI3212" s="3">
        <f t="shared" si="2508"/>
        <v>0</v>
      </c>
      <c r="EJ3212" s="3">
        <f t="shared" si="2508"/>
        <v>0</v>
      </c>
      <c r="EK3212" s="3">
        <f t="shared" si="2508"/>
        <v>0</v>
      </c>
      <c r="EL3212" s="3">
        <f t="shared" si="2508"/>
        <v>0</v>
      </c>
      <c r="EM3212" s="3">
        <f t="shared" ref="EM3212:FR3212" si="2509">EM3225</f>
        <v>0</v>
      </c>
      <c r="EN3212" s="3">
        <f t="shared" si="2509"/>
        <v>0</v>
      </c>
      <c r="EO3212" s="3">
        <f t="shared" si="2509"/>
        <v>0</v>
      </c>
      <c r="EP3212" s="3">
        <f t="shared" si="2509"/>
        <v>0</v>
      </c>
      <c r="EQ3212" s="3">
        <f t="shared" si="2509"/>
        <v>0</v>
      </c>
      <c r="ER3212" s="3">
        <f t="shared" si="2509"/>
        <v>0</v>
      </c>
      <c r="ES3212" s="3">
        <f t="shared" si="2509"/>
        <v>0</v>
      </c>
      <c r="ET3212" s="3">
        <f t="shared" si="2509"/>
        <v>0</v>
      </c>
      <c r="EU3212" s="3">
        <f t="shared" si="2509"/>
        <v>0</v>
      </c>
      <c r="EV3212" s="3">
        <f t="shared" si="2509"/>
        <v>0</v>
      </c>
      <c r="EW3212" s="3">
        <f t="shared" si="2509"/>
        <v>0</v>
      </c>
      <c r="EX3212" s="3">
        <f t="shared" si="2509"/>
        <v>0</v>
      </c>
      <c r="EY3212" s="3">
        <f t="shared" si="2509"/>
        <v>0</v>
      </c>
      <c r="EZ3212" s="3">
        <f t="shared" si="2509"/>
        <v>0</v>
      </c>
      <c r="FA3212" s="3">
        <f t="shared" si="2509"/>
        <v>0</v>
      </c>
      <c r="FB3212" s="3">
        <f t="shared" si="2509"/>
        <v>0</v>
      </c>
      <c r="FC3212" s="3">
        <f t="shared" si="2509"/>
        <v>0</v>
      </c>
      <c r="FD3212" s="3">
        <f t="shared" si="2509"/>
        <v>0</v>
      </c>
      <c r="FE3212" s="3">
        <f t="shared" si="2509"/>
        <v>0</v>
      </c>
      <c r="FF3212" s="3">
        <f t="shared" si="2509"/>
        <v>0</v>
      </c>
      <c r="FG3212" s="3">
        <f t="shared" si="2509"/>
        <v>0</v>
      </c>
      <c r="FH3212" s="3">
        <f t="shared" si="2509"/>
        <v>0</v>
      </c>
      <c r="FI3212" s="3">
        <f t="shared" si="2509"/>
        <v>0</v>
      </c>
      <c r="FJ3212" s="3">
        <f t="shared" si="2509"/>
        <v>0</v>
      </c>
      <c r="FK3212" s="3">
        <f t="shared" si="2509"/>
        <v>0</v>
      </c>
      <c r="FL3212" s="3">
        <f t="shared" si="2509"/>
        <v>0</v>
      </c>
      <c r="FM3212" s="3">
        <f t="shared" si="2509"/>
        <v>0</v>
      </c>
      <c r="FN3212" s="3">
        <f t="shared" si="2509"/>
        <v>0</v>
      </c>
      <c r="FO3212" s="3">
        <f t="shared" si="2509"/>
        <v>0</v>
      </c>
      <c r="FP3212" s="3">
        <f t="shared" si="2509"/>
        <v>0</v>
      </c>
      <c r="FQ3212" s="3">
        <f t="shared" si="2509"/>
        <v>0</v>
      </c>
      <c r="FR3212" s="3">
        <f t="shared" si="2509"/>
        <v>0</v>
      </c>
      <c r="FS3212" s="3">
        <f t="shared" ref="FS3212:GX3212" si="2510">FS3225</f>
        <v>0</v>
      </c>
      <c r="FT3212" s="3">
        <f t="shared" si="2510"/>
        <v>0</v>
      </c>
      <c r="FU3212" s="3">
        <f t="shared" si="2510"/>
        <v>0</v>
      </c>
      <c r="FV3212" s="3">
        <f t="shared" si="2510"/>
        <v>0</v>
      </c>
      <c r="FW3212" s="3">
        <f t="shared" si="2510"/>
        <v>0</v>
      </c>
      <c r="FX3212" s="3">
        <f t="shared" si="2510"/>
        <v>0</v>
      </c>
      <c r="FY3212" s="3">
        <f t="shared" si="2510"/>
        <v>0</v>
      </c>
      <c r="FZ3212" s="3">
        <f t="shared" si="2510"/>
        <v>0</v>
      </c>
      <c r="GA3212" s="3">
        <f t="shared" si="2510"/>
        <v>0</v>
      </c>
      <c r="GB3212" s="3">
        <f t="shared" si="2510"/>
        <v>0</v>
      </c>
      <c r="GC3212" s="3">
        <f t="shared" si="2510"/>
        <v>0</v>
      </c>
      <c r="GD3212" s="3">
        <f t="shared" si="2510"/>
        <v>0</v>
      </c>
      <c r="GE3212" s="3">
        <f t="shared" si="2510"/>
        <v>0</v>
      </c>
      <c r="GF3212" s="3">
        <f t="shared" si="2510"/>
        <v>0</v>
      </c>
      <c r="GG3212" s="3">
        <f t="shared" si="2510"/>
        <v>0</v>
      </c>
      <c r="GH3212" s="3">
        <f t="shared" si="2510"/>
        <v>0</v>
      </c>
      <c r="GI3212" s="3">
        <f t="shared" si="2510"/>
        <v>0</v>
      </c>
      <c r="GJ3212" s="3">
        <f t="shared" si="2510"/>
        <v>0</v>
      </c>
      <c r="GK3212" s="3">
        <f t="shared" si="2510"/>
        <v>0</v>
      </c>
      <c r="GL3212" s="3">
        <f t="shared" si="2510"/>
        <v>0</v>
      </c>
      <c r="GM3212" s="3">
        <f t="shared" si="2510"/>
        <v>0</v>
      </c>
      <c r="GN3212" s="3">
        <f t="shared" si="2510"/>
        <v>0</v>
      </c>
      <c r="GO3212" s="3">
        <f t="shared" si="2510"/>
        <v>0</v>
      </c>
      <c r="GP3212" s="3">
        <f t="shared" si="2510"/>
        <v>0</v>
      </c>
      <c r="GQ3212" s="3">
        <f t="shared" si="2510"/>
        <v>0</v>
      </c>
      <c r="GR3212" s="3">
        <f t="shared" si="2510"/>
        <v>0</v>
      </c>
      <c r="GS3212" s="3">
        <f t="shared" si="2510"/>
        <v>0</v>
      </c>
      <c r="GT3212" s="3">
        <f t="shared" si="2510"/>
        <v>0</v>
      </c>
      <c r="GU3212" s="3">
        <f t="shared" si="2510"/>
        <v>0</v>
      </c>
      <c r="GV3212" s="3">
        <f t="shared" si="2510"/>
        <v>0</v>
      </c>
      <c r="GW3212" s="3">
        <f t="shared" si="2510"/>
        <v>0</v>
      </c>
      <c r="GX3212" s="3">
        <f t="shared" si="2510"/>
        <v>0</v>
      </c>
    </row>
    <row r="3214" spans="1:245" x14ac:dyDescent="0.2">
      <c r="A3214">
        <v>17</v>
      </c>
      <c r="B3214">
        <v>1</v>
      </c>
      <c r="C3214">
        <f>ROW(SmtRes!A1077)</f>
        <v>1077</v>
      </c>
      <c r="D3214">
        <f>ROW(EtalonRes!A1043)</f>
        <v>1043</v>
      </c>
      <c r="E3214" t="s">
        <v>149</v>
      </c>
      <c r="F3214" t="s">
        <v>261</v>
      </c>
      <c r="G3214" t="s">
        <v>262</v>
      </c>
      <c r="H3214" t="s">
        <v>184</v>
      </c>
      <c r="I3214">
        <v>0</v>
      </c>
      <c r="J3214">
        <v>0</v>
      </c>
      <c r="O3214">
        <f t="shared" ref="O3214:O3223" si="2511">ROUND(CP3214,2)</f>
        <v>0</v>
      </c>
      <c r="P3214">
        <f t="shared" ref="P3214:P3223" si="2512">ROUND(CQ3214*I3214,2)</f>
        <v>0</v>
      </c>
      <c r="Q3214">
        <f t="shared" ref="Q3214:Q3223" si="2513">ROUND(CR3214*I3214,2)</f>
        <v>0</v>
      </c>
      <c r="R3214">
        <f t="shared" ref="R3214:R3223" si="2514">ROUND(CS3214*I3214,2)</f>
        <v>0</v>
      </c>
      <c r="S3214">
        <f t="shared" ref="S3214:S3223" si="2515">ROUND(CT3214*I3214,2)</f>
        <v>0</v>
      </c>
      <c r="T3214">
        <f t="shared" ref="T3214:T3223" si="2516">ROUND(CU3214*I3214,2)</f>
        <v>0</v>
      </c>
      <c r="U3214">
        <f t="shared" ref="U3214:U3223" si="2517">CV3214*I3214</f>
        <v>0</v>
      </c>
      <c r="V3214">
        <f t="shared" ref="V3214:V3223" si="2518">CW3214*I3214</f>
        <v>0</v>
      </c>
      <c r="W3214">
        <f t="shared" ref="W3214:W3223" si="2519">ROUND(CX3214*I3214,2)</f>
        <v>0</v>
      </c>
      <c r="X3214">
        <f t="shared" ref="X3214:X3223" si="2520">ROUND(CY3214,2)</f>
        <v>0</v>
      </c>
      <c r="Y3214">
        <f t="shared" ref="Y3214:Y3223" si="2521">ROUND(CZ3214,2)</f>
        <v>0</v>
      </c>
      <c r="AA3214">
        <v>52421674</v>
      </c>
      <c r="AB3214">
        <f t="shared" ref="AB3214:AB3223" si="2522">ROUND((AC3214+AD3214+AF3214),6)</f>
        <v>666.59</v>
      </c>
      <c r="AC3214">
        <f t="shared" ref="AC3214:AC3223" si="2523">ROUND((ES3214),6)</f>
        <v>0</v>
      </c>
      <c r="AD3214">
        <f t="shared" ref="AD3214:AD3223" si="2524">ROUND((((ET3214)-(EU3214))+AE3214),6)</f>
        <v>500.82</v>
      </c>
      <c r="AE3214">
        <f t="shared" ref="AE3214:AE3223" si="2525">ROUND((EU3214),6)</f>
        <v>317.88</v>
      </c>
      <c r="AF3214">
        <f t="shared" ref="AF3214:AF3223" si="2526">ROUND((EV3214),6)</f>
        <v>165.77</v>
      </c>
      <c r="AG3214">
        <f t="shared" ref="AG3214:AG3223" si="2527">ROUND((AP3214),6)</f>
        <v>0</v>
      </c>
      <c r="AH3214">
        <f t="shared" ref="AH3214:AH3223" si="2528">(EW3214)</f>
        <v>0.82</v>
      </c>
      <c r="AI3214">
        <f t="shared" ref="AI3214:AI3223" si="2529">(EX3214)</f>
        <v>0</v>
      </c>
      <c r="AJ3214">
        <f t="shared" ref="AJ3214:AJ3223" si="2530">(AS3214)</f>
        <v>0</v>
      </c>
      <c r="AK3214">
        <v>666.59</v>
      </c>
      <c r="AL3214">
        <v>0</v>
      </c>
      <c r="AM3214">
        <v>500.82</v>
      </c>
      <c r="AN3214">
        <v>317.88</v>
      </c>
      <c r="AO3214">
        <v>165.77</v>
      </c>
      <c r="AP3214">
        <v>0</v>
      </c>
      <c r="AQ3214">
        <v>0.82</v>
      </c>
      <c r="AR3214">
        <v>0</v>
      </c>
      <c r="AS3214">
        <v>0</v>
      </c>
      <c r="AT3214">
        <v>80</v>
      </c>
      <c r="AU3214">
        <v>10</v>
      </c>
      <c r="AV3214">
        <v>1</v>
      </c>
      <c r="AW3214">
        <v>1</v>
      </c>
      <c r="AZ3214">
        <v>1</v>
      </c>
      <c r="BA3214">
        <v>1</v>
      </c>
      <c r="BB3214">
        <v>1</v>
      </c>
      <c r="BC3214">
        <v>1</v>
      </c>
      <c r="BD3214" t="s">
        <v>3</v>
      </c>
      <c r="BE3214" t="s">
        <v>3</v>
      </c>
      <c r="BF3214" t="s">
        <v>3</v>
      </c>
      <c r="BG3214" t="s">
        <v>3</v>
      </c>
      <c r="BH3214">
        <v>0</v>
      </c>
      <c r="BI3214">
        <v>4</v>
      </c>
      <c r="BJ3214" t="s">
        <v>263</v>
      </c>
      <c r="BM3214">
        <v>2</v>
      </c>
      <c r="BN3214">
        <v>0</v>
      </c>
      <c r="BO3214" t="s">
        <v>3</v>
      </c>
      <c r="BP3214">
        <v>0</v>
      </c>
      <c r="BQ3214">
        <v>1</v>
      </c>
      <c r="BR3214">
        <v>0</v>
      </c>
      <c r="BS3214">
        <v>1</v>
      </c>
      <c r="BT3214">
        <v>1</v>
      </c>
      <c r="BU3214">
        <v>1</v>
      </c>
      <c r="BV3214">
        <v>1</v>
      </c>
      <c r="BW3214">
        <v>1</v>
      </c>
      <c r="BX3214">
        <v>1</v>
      </c>
      <c r="BY3214" t="s">
        <v>3</v>
      </c>
      <c r="BZ3214">
        <v>80</v>
      </c>
      <c r="CA3214">
        <v>10</v>
      </c>
      <c r="CE3214">
        <v>0</v>
      </c>
      <c r="CF3214">
        <v>0</v>
      </c>
      <c r="CG3214">
        <v>0</v>
      </c>
      <c r="CM3214">
        <v>0</v>
      </c>
      <c r="CN3214" t="s">
        <v>3</v>
      </c>
      <c r="CO3214">
        <v>0</v>
      </c>
      <c r="CP3214">
        <f t="shared" ref="CP3214:CP3223" si="2531">(P3214+Q3214+S3214)</f>
        <v>0</v>
      </c>
      <c r="CQ3214">
        <f t="shared" ref="CQ3214:CQ3223" si="2532">(AC3214*BC3214*AW3214)</f>
        <v>0</v>
      </c>
      <c r="CR3214">
        <f t="shared" ref="CR3214:CR3223" si="2533">((((ET3214)*BB3214-(EU3214)*BS3214)+AE3214*BS3214)*AV3214)</f>
        <v>500.82</v>
      </c>
      <c r="CS3214">
        <f t="shared" ref="CS3214:CS3223" si="2534">(AE3214*BS3214*AV3214)</f>
        <v>317.88</v>
      </c>
      <c r="CT3214">
        <f t="shared" ref="CT3214:CT3223" si="2535">(AF3214*BA3214*AV3214)</f>
        <v>165.77</v>
      </c>
      <c r="CU3214">
        <f t="shared" ref="CU3214:CU3223" si="2536">AG3214</f>
        <v>0</v>
      </c>
      <c r="CV3214">
        <f t="shared" ref="CV3214:CV3223" si="2537">(AH3214*AV3214)</f>
        <v>0.82</v>
      </c>
      <c r="CW3214">
        <f t="shared" ref="CW3214:CW3223" si="2538">AI3214</f>
        <v>0</v>
      </c>
      <c r="CX3214">
        <f t="shared" ref="CX3214:CX3223" si="2539">AJ3214</f>
        <v>0</v>
      </c>
      <c r="CY3214">
        <f t="shared" ref="CY3214:CY3223" si="2540">((S3214*BZ3214)/100)</f>
        <v>0</v>
      </c>
      <c r="CZ3214">
        <f t="shared" ref="CZ3214:CZ3223" si="2541">((S3214*CA3214)/100)</f>
        <v>0</v>
      </c>
      <c r="DC3214" t="s">
        <v>3</v>
      </c>
      <c r="DD3214" t="s">
        <v>3</v>
      </c>
      <c r="DE3214" t="s">
        <v>3</v>
      </c>
      <c r="DF3214" t="s">
        <v>3</v>
      </c>
      <c r="DG3214" t="s">
        <v>3</v>
      </c>
      <c r="DH3214" t="s">
        <v>3</v>
      </c>
      <c r="DI3214" t="s">
        <v>3</v>
      </c>
      <c r="DJ3214" t="s">
        <v>3</v>
      </c>
      <c r="DK3214" t="s">
        <v>3</v>
      </c>
      <c r="DL3214" t="s">
        <v>3</v>
      </c>
      <c r="DM3214" t="s">
        <v>3</v>
      </c>
      <c r="DN3214">
        <v>0</v>
      </c>
      <c r="DO3214">
        <v>0</v>
      </c>
      <c r="DP3214">
        <v>1</v>
      </c>
      <c r="DQ3214">
        <v>1</v>
      </c>
      <c r="DU3214">
        <v>1005</v>
      </c>
      <c r="DV3214" t="s">
        <v>184</v>
      </c>
      <c r="DW3214" t="s">
        <v>184</v>
      </c>
      <c r="DX3214">
        <v>1</v>
      </c>
      <c r="EE3214">
        <v>51482692</v>
      </c>
      <c r="EF3214">
        <v>1</v>
      </c>
      <c r="EG3214" t="s">
        <v>21</v>
      </c>
      <c r="EH3214">
        <v>0</v>
      </c>
      <c r="EI3214" t="s">
        <v>3</v>
      </c>
      <c r="EJ3214">
        <v>4</v>
      </c>
      <c r="EK3214">
        <v>2</v>
      </c>
      <c r="EL3214" t="s">
        <v>186</v>
      </c>
      <c r="EM3214" t="s">
        <v>23</v>
      </c>
      <c r="EO3214" t="s">
        <v>3</v>
      </c>
      <c r="EQ3214">
        <v>0</v>
      </c>
      <c r="ER3214">
        <v>666.59</v>
      </c>
      <c r="ES3214">
        <v>0</v>
      </c>
      <c r="ET3214">
        <v>500.82</v>
      </c>
      <c r="EU3214">
        <v>317.88</v>
      </c>
      <c r="EV3214">
        <v>165.77</v>
      </c>
      <c r="EW3214">
        <v>0.82</v>
      </c>
      <c r="EX3214">
        <v>0</v>
      </c>
      <c r="EY3214">
        <v>0</v>
      </c>
      <c r="FQ3214">
        <v>0</v>
      </c>
      <c r="FR3214">
        <f t="shared" ref="FR3214:FR3223" si="2542">ROUND(IF(AND(BH3214=3,BI3214=3),P3214,0),2)</f>
        <v>0</v>
      </c>
      <c r="FS3214">
        <v>0</v>
      </c>
      <c r="FX3214">
        <v>80</v>
      </c>
      <c r="FY3214">
        <v>10</v>
      </c>
      <c r="GA3214" t="s">
        <v>3</v>
      </c>
      <c r="GD3214">
        <v>0</v>
      </c>
      <c r="GF3214">
        <v>1081415349</v>
      </c>
      <c r="GG3214">
        <v>2</v>
      </c>
      <c r="GH3214">
        <v>1</v>
      </c>
      <c r="GI3214">
        <v>-2</v>
      </c>
      <c r="GJ3214">
        <v>0</v>
      </c>
      <c r="GK3214">
        <f>ROUND(R3214*(R12)/100,2)</f>
        <v>0</v>
      </c>
      <c r="GL3214">
        <f t="shared" ref="GL3214:GL3223" si="2543">ROUND(IF(AND(BH3214=3,BI3214=3,FS3214&lt;&gt;0),P3214,0),2)</f>
        <v>0</v>
      </c>
      <c r="GM3214">
        <f t="shared" ref="GM3214:GM3223" si="2544">ROUND(O3214+X3214+Y3214+GK3214,2)+GX3214</f>
        <v>0</v>
      </c>
      <c r="GN3214">
        <f t="shared" ref="GN3214:GN3223" si="2545">IF(OR(BI3214=0,BI3214=1),ROUND(O3214+X3214+Y3214+GK3214,2),0)</f>
        <v>0</v>
      </c>
      <c r="GO3214">
        <f t="shared" ref="GO3214:GO3223" si="2546">IF(BI3214=2,ROUND(O3214+X3214+Y3214+GK3214,2),0)</f>
        <v>0</v>
      </c>
      <c r="GP3214">
        <f t="shared" ref="GP3214:GP3223" si="2547">IF(BI3214=4,ROUND(O3214+X3214+Y3214+GK3214,2)+GX3214,0)</f>
        <v>0</v>
      </c>
      <c r="GR3214">
        <v>0</v>
      </c>
      <c r="GS3214">
        <v>3</v>
      </c>
      <c r="GT3214">
        <v>0</v>
      </c>
      <c r="GU3214" t="s">
        <v>3</v>
      </c>
      <c r="GV3214">
        <f t="shared" ref="GV3214:GV3223" si="2548">ROUND((GT3214),6)</f>
        <v>0</v>
      </c>
      <c r="GW3214">
        <v>1</v>
      </c>
      <c r="GX3214">
        <f t="shared" ref="GX3214:GX3223" si="2549">ROUND(HC3214*I3214,2)</f>
        <v>0</v>
      </c>
      <c r="HA3214">
        <v>0</v>
      </c>
      <c r="HB3214">
        <v>0</v>
      </c>
      <c r="HC3214">
        <f t="shared" ref="HC3214:HC3223" si="2550">GV3214*GW3214</f>
        <v>0</v>
      </c>
      <c r="HE3214" t="s">
        <v>3</v>
      </c>
      <c r="HF3214" t="s">
        <v>3</v>
      </c>
      <c r="IK3214">
        <f t="shared" ref="IK3214:IK3223" si="2551">ROUND(GM3214*1.2,2)</f>
        <v>0</v>
      </c>
    </row>
    <row r="3215" spans="1:245" x14ac:dyDescent="0.2">
      <c r="A3215">
        <v>18</v>
      </c>
      <c r="B3215">
        <v>1</v>
      </c>
      <c r="C3215">
        <v>1077</v>
      </c>
      <c r="E3215" t="s">
        <v>249</v>
      </c>
      <c r="F3215" t="s">
        <v>265</v>
      </c>
      <c r="G3215" t="s">
        <v>266</v>
      </c>
      <c r="H3215" t="s">
        <v>267</v>
      </c>
      <c r="I3215">
        <f>I3214*J3215</f>
        <v>0</v>
      </c>
      <c r="J3215">
        <v>4.0000000000000001E-3</v>
      </c>
      <c r="O3215">
        <f t="shared" si="2511"/>
        <v>0</v>
      </c>
      <c r="P3215">
        <f t="shared" si="2512"/>
        <v>0</v>
      </c>
      <c r="Q3215">
        <f t="shared" si="2513"/>
        <v>0</v>
      </c>
      <c r="R3215">
        <f t="shared" si="2514"/>
        <v>0</v>
      </c>
      <c r="S3215">
        <f t="shared" si="2515"/>
        <v>0</v>
      </c>
      <c r="T3215">
        <f t="shared" si="2516"/>
        <v>0</v>
      </c>
      <c r="U3215">
        <f t="shared" si="2517"/>
        <v>0</v>
      </c>
      <c r="V3215">
        <f t="shared" si="2518"/>
        <v>0</v>
      </c>
      <c r="W3215">
        <f t="shared" si="2519"/>
        <v>0</v>
      </c>
      <c r="X3215">
        <f t="shared" si="2520"/>
        <v>0</v>
      </c>
      <c r="Y3215">
        <f t="shared" si="2521"/>
        <v>0</v>
      </c>
      <c r="AA3215">
        <v>52421674</v>
      </c>
      <c r="AB3215">
        <f t="shared" si="2522"/>
        <v>32364.66</v>
      </c>
      <c r="AC3215">
        <f t="shared" si="2523"/>
        <v>32364.66</v>
      </c>
      <c r="AD3215">
        <f t="shared" si="2524"/>
        <v>0</v>
      </c>
      <c r="AE3215">
        <f t="shared" si="2525"/>
        <v>0</v>
      </c>
      <c r="AF3215">
        <f t="shared" si="2526"/>
        <v>0</v>
      </c>
      <c r="AG3215">
        <f t="shared" si="2527"/>
        <v>0</v>
      </c>
      <c r="AH3215">
        <f t="shared" si="2528"/>
        <v>0</v>
      </c>
      <c r="AI3215">
        <f t="shared" si="2529"/>
        <v>0</v>
      </c>
      <c r="AJ3215">
        <f t="shared" si="2530"/>
        <v>0</v>
      </c>
      <c r="AK3215">
        <v>32364.66</v>
      </c>
      <c r="AL3215">
        <v>32364.66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80</v>
      </c>
      <c r="AU3215">
        <v>10</v>
      </c>
      <c r="AV3215">
        <v>1</v>
      </c>
      <c r="AW3215">
        <v>1</v>
      </c>
      <c r="AZ3215">
        <v>1</v>
      </c>
      <c r="BA3215">
        <v>1</v>
      </c>
      <c r="BB3215">
        <v>1</v>
      </c>
      <c r="BC3215">
        <v>1</v>
      </c>
      <c r="BD3215" t="s">
        <v>3</v>
      </c>
      <c r="BE3215" t="s">
        <v>3</v>
      </c>
      <c r="BF3215" t="s">
        <v>3</v>
      </c>
      <c r="BG3215" t="s">
        <v>3</v>
      </c>
      <c r="BH3215">
        <v>3</v>
      </c>
      <c r="BI3215">
        <v>4</v>
      </c>
      <c r="BJ3215" t="s">
        <v>268</v>
      </c>
      <c r="BM3215">
        <v>2</v>
      </c>
      <c r="BN3215">
        <v>0</v>
      </c>
      <c r="BO3215" t="s">
        <v>3</v>
      </c>
      <c r="BP3215">
        <v>0</v>
      </c>
      <c r="BQ3215">
        <v>1</v>
      </c>
      <c r="BR3215">
        <v>0</v>
      </c>
      <c r="BS3215">
        <v>1</v>
      </c>
      <c r="BT3215">
        <v>1</v>
      </c>
      <c r="BU3215">
        <v>1</v>
      </c>
      <c r="BV3215">
        <v>1</v>
      </c>
      <c r="BW3215">
        <v>1</v>
      </c>
      <c r="BX3215">
        <v>1</v>
      </c>
      <c r="BY3215" t="s">
        <v>3</v>
      </c>
      <c r="BZ3215">
        <v>80</v>
      </c>
      <c r="CA3215">
        <v>10</v>
      </c>
      <c r="CE3215">
        <v>0</v>
      </c>
      <c r="CF3215">
        <v>0</v>
      </c>
      <c r="CG3215">
        <v>0</v>
      </c>
      <c r="CM3215">
        <v>0</v>
      </c>
      <c r="CN3215" t="s">
        <v>3</v>
      </c>
      <c r="CO3215">
        <v>0</v>
      </c>
      <c r="CP3215">
        <f t="shared" si="2531"/>
        <v>0</v>
      </c>
      <c r="CQ3215">
        <f t="shared" si="2532"/>
        <v>32364.66</v>
      </c>
      <c r="CR3215">
        <f t="shared" si="2533"/>
        <v>0</v>
      </c>
      <c r="CS3215">
        <f t="shared" si="2534"/>
        <v>0</v>
      </c>
      <c r="CT3215">
        <f t="shared" si="2535"/>
        <v>0</v>
      </c>
      <c r="CU3215">
        <f t="shared" si="2536"/>
        <v>0</v>
      </c>
      <c r="CV3215">
        <f t="shared" si="2537"/>
        <v>0</v>
      </c>
      <c r="CW3215">
        <f t="shared" si="2538"/>
        <v>0</v>
      </c>
      <c r="CX3215">
        <f t="shared" si="2539"/>
        <v>0</v>
      </c>
      <c r="CY3215">
        <f t="shared" si="2540"/>
        <v>0</v>
      </c>
      <c r="CZ3215">
        <f t="shared" si="2541"/>
        <v>0</v>
      </c>
      <c r="DC3215" t="s">
        <v>3</v>
      </c>
      <c r="DD3215" t="s">
        <v>3</v>
      </c>
      <c r="DE3215" t="s">
        <v>3</v>
      </c>
      <c r="DF3215" t="s">
        <v>3</v>
      </c>
      <c r="DG3215" t="s">
        <v>3</v>
      </c>
      <c r="DH3215" t="s">
        <v>3</v>
      </c>
      <c r="DI3215" t="s">
        <v>3</v>
      </c>
      <c r="DJ3215" t="s">
        <v>3</v>
      </c>
      <c r="DK3215" t="s">
        <v>3</v>
      </c>
      <c r="DL3215" t="s">
        <v>3</v>
      </c>
      <c r="DM3215" t="s">
        <v>3</v>
      </c>
      <c r="DN3215">
        <v>0</v>
      </c>
      <c r="DO3215">
        <v>0</v>
      </c>
      <c r="DP3215">
        <v>1</v>
      </c>
      <c r="DQ3215">
        <v>1</v>
      </c>
      <c r="DU3215">
        <v>1013</v>
      </c>
      <c r="DV3215" t="s">
        <v>267</v>
      </c>
      <c r="DW3215" t="s">
        <v>267</v>
      </c>
      <c r="DX3215">
        <v>1</v>
      </c>
      <c r="EE3215">
        <v>51482692</v>
      </c>
      <c r="EF3215">
        <v>1</v>
      </c>
      <c r="EG3215" t="s">
        <v>21</v>
      </c>
      <c r="EH3215">
        <v>0</v>
      </c>
      <c r="EI3215" t="s">
        <v>3</v>
      </c>
      <c r="EJ3215">
        <v>4</v>
      </c>
      <c r="EK3215">
        <v>2</v>
      </c>
      <c r="EL3215" t="s">
        <v>186</v>
      </c>
      <c r="EM3215" t="s">
        <v>23</v>
      </c>
      <c r="EO3215" t="s">
        <v>3</v>
      </c>
      <c r="EQ3215">
        <v>0</v>
      </c>
      <c r="ER3215">
        <v>32364.66</v>
      </c>
      <c r="ES3215">
        <v>32364.66</v>
      </c>
      <c r="ET3215">
        <v>0</v>
      </c>
      <c r="EU3215">
        <v>0</v>
      </c>
      <c r="EV3215">
        <v>0</v>
      </c>
      <c r="EW3215">
        <v>0</v>
      </c>
      <c r="EX3215">
        <v>0</v>
      </c>
      <c r="FQ3215">
        <v>0</v>
      </c>
      <c r="FR3215">
        <f t="shared" si="2542"/>
        <v>0</v>
      </c>
      <c r="FS3215">
        <v>0</v>
      </c>
      <c r="FX3215">
        <v>80</v>
      </c>
      <c r="FY3215">
        <v>10</v>
      </c>
      <c r="GA3215" t="s">
        <v>3</v>
      </c>
      <c r="GD3215">
        <v>0</v>
      </c>
      <c r="GF3215">
        <v>-504864471</v>
      </c>
      <c r="GG3215">
        <v>2</v>
      </c>
      <c r="GH3215">
        <v>1</v>
      </c>
      <c r="GI3215">
        <v>-2</v>
      </c>
      <c r="GJ3215">
        <v>0</v>
      </c>
      <c r="GK3215">
        <f>ROUND(R3215*(R12)/100,2)</f>
        <v>0</v>
      </c>
      <c r="GL3215">
        <f t="shared" si="2543"/>
        <v>0</v>
      </c>
      <c r="GM3215">
        <f t="shared" si="2544"/>
        <v>0</v>
      </c>
      <c r="GN3215">
        <f t="shared" si="2545"/>
        <v>0</v>
      </c>
      <c r="GO3215">
        <f t="shared" si="2546"/>
        <v>0</v>
      </c>
      <c r="GP3215">
        <f t="shared" si="2547"/>
        <v>0</v>
      </c>
      <c r="GR3215">
        <v>0</v>
      </c>
      <c r="GS3215">
        <v>3</v>
      </c>
      <c r="GT3215">
        <v>0</v>
      </c>
      <c r="GU3215" t="s">
        <v>3</v>
      </c>
      <c r="GV3215">
        <f t="shared" si="2548"/>
        <v>0</v>
      </c>
      <c r="GW3215">
        <v>1</v>
      </c>
      <c r="GX3215">
        <f t="shared" si="2549"/>
        <v>0</v>
      </c>
      <c r="HA3215">
        <v>0</v>
      </c>
      <c r="HB3215">
        <v>0</v>
      </c>
      <c r="HC3215">
        <f t="shared" si="2550"/>
        <v>0</v>
      </c>
      <c r="HE3215" t="s">
        <v>3</v>
      </c>
      <c r="HF3215" t="s">
        <v>3</v>
      </c>
      <c r="IK3215">
        <f t="shared" si="2551"/>
        <v>0</v>
      </c>
    </row>
    <row r="3216" spans="1:245" x14ac:dyDescent="0.2">
      <c r="A3216">
        <v>17</v>
      </c>
      <c r="B3216">
        <v>1</v>
      </c>
      <c r="C3216">
        <f>ROW(SmtRes!A1080)</f>
        <v>1080</v>
      </c>
      <c r="D3216">
        <f>ROW(EtalonRes!A1046)</f>
        <v>1046</v>
      </c>
      <c r="E3216" t="s">
        <v>150</v>
      </c>
      <c r="F3216" t="s">
        <v>482</v>
      </c>
      <c r="G3216" t="s">
        <v>483</v>
      </c>
      <c r="H3216" t="s">
        <v>184</v>
      </c>
      <c r="I3216">
        <v>0</v>
      </c>
      <c r="J3216">
        <v>0</v>
      </c>
      <c r="O3216">
        <f t="shared" si="2511"/>
        <v>0</v>
      </c>
      <c r="P3216">
        <f t="shared" si="2512"/>
        <v>0</v>
      </c>
      <c r="Q3216">
        <f t="shared" si="2513"/>
        <v>0</v>
      </c>
      <c r="R3216">
        <f t="shared" si="2514"/>
        <v>0</v>
      </c>
      <c r="S3216">
        <f t="shared" si="2515"/>
        <v>0</v>
      </c>
      <c r="T3216">
        <f t="shared" si="2516"/>
        <v>0</v>
      </c>
      <c r="U3216">
        <f t="shared" si="2517"/>
        <v>0</v>
      </c>
      <c r="V3216">
        <f t="shared" si="2518"/>
        <v>0</v>
      </c>
      <c r="W3216">
        <f t="shared" si="2519"/>
        <v>0</v>
      </c>
      <c r="X3216">
        <f t="shared" si="2520"/>
        <v>0</v>
      </c>
      <c r="Y3216">
        <f t="shared" si="2521"/>
        <v>0</v>
      </c>
      <c r="AA3216">
        <v>52421674</v>
      </c>
      <c r="AB3216">
        <f t="shared" si="2522"/>
        <v>84.36</v>
      </c>
      <c r="AC3216">
        <f t="shared" si="2523"/>
        <v>53.03</v>
      </c>
      <c r="AD3216">
        <f t="shared" si="2524"/>
        <v>18.760000000000002</v>
      </c>
      <c r="AE3216">
        <f t="shared" si="2525"/>
        <v>4.1100000000000003</v>
      </c>
      <c r="AF3216">
        <f t="shared" si="2526"/>
        <v>12.57</v>
      </c>
      <c r="AG3216">
        <f t="shared" si="2527"/>
        <v>0</v>
      </c>
      <c r="AH3216">
        <f t="shared" si="2528"/>
        <v>0.06</v>
      </c>
      <c r="AI3216">
        <f t="shared" si="2529"/>
        <v>0</v>
      </c>
      <c r="AJ3216">
        <f t="shared" si="2530"/>
        <v>0</v>
      </c>
      <c r="AK3216">
        <v>84.36</v>
      </c>
      <c r="AL3216">
        <v>53.03</v>
      </c>
      <c r="AM3216">
        <v>18.760000000000002</v>
      </c>
      <c r="AN3216">
        <v>4.1100000000000003</v>
      </c>
      <c r="AO3216">
        <v>12.57</v>
      </c>
      <c r="AP3216">
        <v>0</v>
      </c>
      <c r="AQ3216">
        <v>0.06</v>
      </c>
      <c r="AR3216">
        <v>0</v>
      </c>
      <c r="AS3216">
        <v>0</v>
      </c>
      <c r="AT3216">
        <v>80</v>
      </c>
      <c r="AU3216">
        <v>10</v>
      </c>
      <c r="AV3216">
        <v>1</v>
      </c>
      <c r="AW3216">
        <v>1</v>
      </c>
      <c r="AZ3216">
        <v>1</v>
      </c>
      <c r="BA3216">
        <v>1</v>
      </c>
      <c r="BB3216">
        <v>1</v>
      </c>
      <c r="BC3216">
        <v>1</v>
      </c>
      <c r="BD3216" t="s">
        <v>3</v>
      </c>
      <c r="BE3216" t="s">
        <v>3</v>
      </c>
      <c r="BF3216" t="s">
        <v>3</v>
      </c>
      <c r="BG3216" t="s">
        <v>3</v>
      </c>
      <c r="BH3216">
        <v>0</v>
      </c>
      <c r="BI3216">
        <v>4</v>
      </c>
      <c r="BJ3216" t="s">
        <v>484</v>
      </c>
      <c r="BM3216">
        <v>2</v>
      </c>
      <c r="BN3216">
        <v>0</v>
      </c>
      <c r="BO3216" t="s">
        <v>3</v>
      </c>
      <c r="BP3216">
        <v>0</v>
      </c>
      <c r="BQ3216">
        <v>1</v>
      </c>
      <c r="BR3216">
        <v>0</v>
      </c>
      <c r="BS3216">
        <v>1</v>
      </c>
      <c r="BT3216">
        <v>1</v>
      </c>
      <c r="BU3216">
        <v>1</v>
      </c>
      <c r="BV3216">
        <v>1</v>
      </c>
      <c r="BW3216">
        <v>1</v>
      </c>
      <c r="BX3216">
        <v>1</v>
      </c>
      <c r="BY3216" t="s">
        <v>3</v>
      </c>
      <c r="BZ3216">
        <v>80</v>
      </c>
      <c r="CA3216">
        <v>10</v>
      </c>
      <c r="CE3216">
        <v>0</v>
      </c>
      <c r="CF3216">
        <v>0</v>
      </c>
      <c r="CG3216">
        <v>0</v>
      </c>
      <c r="CM3216">
        <v>0</v>
      </c>
      <c r="CN3216" t="s">
        <v>3</v>
      </c>
      <c r="CO3216">
        <v>0</v>
      </c>
      <c r="CP3216">
        <f t="shared" si="2531"/>
        <v>0</v>
      </c>
      <c r="CQ3216">
        <f t="shared" si="2532"/>
        <v>53.03</v>
      </c>
      <c r="CR3216">
        <f t="shared" si="2533"/>
        <v>18.760000000000002</v>
      </c>
      <c r="CS3216">
        <f t="shared" si="2534"/>
        <v>4.1100000000000003</v>
      </c>
      <c r="CT3216">
        <f t="shared" si="2535"/>
        <v>12.57</v>
      </c>
      <c r="CU3216">
        <f t="shared" si="2536"/>
        <v>0</v>
      </c>
      <c r="CV3216">
        <f t="shared" si="2537"/>
        <v>0.06</v>
      </c>
      <c r="CW3216">
        <f t="shared" si="2538"/>
        <v>0</v>
      </c>
      <c r="CX3216">
        <f t="shared" si="2539"/>
        <v>0</v>
      </c>
      <c r="CY3216">
        <f t="shared" si="2540"/>
        <v>0</v>
      </c>
      <c r="CZ3216">
        <f t="shared" si="2541"/>
        <v>0</v>
      </c>
      <c r="DC3216" t="s">
        <v>3</v>
      </c>
      <c r="DD3216" t="s">
        <v>3</v>
      </c>
      <c r="DE3216" t="s">
        <v>3</v>
      </c>
      <c r="DF3216" t="s">
        <v>3</v>
      </c>
      <c r="DG3216" t="s">
        <v>3</v>
      </c>
      <c r="DH3216" t="s">
        <v>3</v>
      </c>
      <c r="DI3216" t="s">
        <v>3</v>
      </c>
      <c r="DJ3216" t="s">
        <v>3</v>
      </c>
      <c r="DK3216" t="s">
        <v>3</v>
      </c>
      <c r="DL3216" t="s">
        <v>3</v>
      </c>
      <c r="DM3216" t="s">
        <v>3</v>
      </c>
      <c r="DN3216">
        <v>0</v>
      </c>
      <c r="DO3216">
        <v>0</v>
      </c>
      <c r="DP3216">
        <v>1</v>
      </c>
      <c r="DQ3216">
        <v>1</v>
      </c>
      <c r="DU3216">
        <v>1005</v>
      </c>
      <c r="DV3216" t="s">
        <v>184</v>
      </c>
      <c r="DW3216" t="s">
        <v>184</v>
      </c>
      <c r="DX3216">
        <v>1</v>
      </c>
      <c r="EE3216">
        <v>51482692</v>
      </c>
      <c r="EF3216">
        <v>1</v>
      </c>
      <c r="EG3216" t="s">
        <v>21</v>
      </c>
      <c r="EH3216">
        <v>0</v>
      </c>
      <c r="EI3216" t="s">
        <v>3</v>
      </c>
      <c r="EJ3216">
        <v>4</v>
      </c>
      <c r="EK3216">
        <v>2</v>
      </c>
      <c r="EL3216" t="s">
        <v>186</v>
      </c>
      <c r="EM3216" t="s">
        <v>23</v>
      </c>
      <c r="EO3216" t="s">
        <v>3</v>
      </c>
      <c r="EQ3216">
        <v>0</v>
      </c>
      <c r="ER3216">
        <v>84.36</v>
      </c>
      <c r="ES3216">
        <v>53.03</v>
      </c>
      <c r="ET3216">
        <v>18.760000000000002</v>
      </c>
      <c r="EU3216">
        <v>4.1100000000000003</v>
      </c>
      <c r="EV3216">
        <v>12.57</v>
      </c>
      <c r="EW3216">
        <v>0.06</v>
      </c>
      <c r="EX3216">
        <v>0</v>
      </c>
      <c r="EY3216">
        <v>0</v>
      </c>
      <c r="FQ3216">
        <v>0</v>
      </c>
      <c r="FR3216">
        <f t="shared" si="2542"/>
        <v>0</v>
      </c>
      <c r="FS3216">
        <v>0</v>
      </c>
      <c r="FX3216">
        <v>80</v>
      </c>
      <c r="FY3216">
        <v>10</v>
      </c>
      <c r="GA3216" t="s">
        <v>3</v>
      </c>
      <c r="GD3216">
        <v>0</v>
      </c>
      <c r="GF3216">
        <v>750416463</v>
      </c>
      <c r="GG3216">
        <v>2</v>
      </c>
      <c r="GH3216">
        <v>1</v>
      </c>
      <c r="GI3216">
        <v>-2</v>
      </c>
      <c r="GJ3216">
        <v>0</v>
      </c>
      <c r="GK3216">
        <f>ROUND(R3216*(R12)/100,2)</f>
        <v>0</v>
      </c>
      <c r="GL3216">
        <f t="shared" si="2543"/>
        <v>0</v>
      </c>
      <c r="GM3216">
        <f t="shared" si="2544"/>
        <v>0</v>
      </c>
      <c r="GN3216">
        <f t="shared" si="2545"/>
        <v>0</v>
      </c>
      <c r="GO3216">
        <f t="shared" si="2546"/>
        <v>0</v>
      </c>
      <c r="GP3216">
        <f t="shared" si="2547"/>
        <v>0</v>
      </c>
      <c r="GR3216">
        <v>0</v>
      </c>
      <c r="GS3216">
        <v>3</v>
      </c>
      <c r="GT3216">
        <v>0</v>
      </c>
      <c r="GU3216" t="s">
        <v>3</v>
      </c>
      <c r="GV3216">
        <f t="shared" si="2548"/>
        <v>0</v>
      </c>
      <c r="GW3216">
        <v>1</v>
      </c>
      <c r="GX3216">
        <f t="shared" si="2549"/>
        <v>0</v>
      </c>
      <c r="HA3216">
        <v>0</v>
      </c>
      <c r="HB3216">
        <v>0</v>
      </c>
      <c r="HC3216">
        <f t="shared" si="2550"/>
        <v>0</v>
      </c>
      <c r="HE3216" t="s">
        <v>3</v>
      </c>
      <c r="HF3216" t="s">
        <v>3</v>
      </c>
      <c r="IK3216">
        <f t="shared" si="2551"/>
        <v>0</v>
      </c>
    </row>
    <row r="3217" spans="1:245" x14ac:dyDescent="0.2">
      <c r="A3217">
        <v>17</v>
      </c>
      <c r="B3217">
        <v>1</v>
      </c>
      <c r="C3217">
        <f>ROW(SmtRes!A1086)</f>
        <v>1086</v>
      </c>
      <c r="D3217">
        <f>ROW(EtalonRes!A1051)</f>
        <v>1051</v>
      </c>
      <c r="E3217" t="s">
        <v>151</v>
      </c>
      <c r="F3217" t="s">
        <v>182</v>
      </c>
      <c r="G3217" t="s">
        <v>183</v>
      </c>
      <c r="H3217" t="s">
        <v>184</v>
      </c>
      <c r="I3217">
        <v>0</v>
      </c>
      <c r="J3217">
        <v>0</v>
      </c>
      <c r="O3217">
        <f t="shared" si="2511"/>
        <v>0</v>
      </c>
      <c r="P3217">
        <f t="shared" si="2512"/>
        <v>0</v>
      </c>
      <c r="Q3217">
        <f t="shared" si="2513"/>
        <v>0</v>
      </c>
      <c r="R3217">
        <f t="shared" si="2514"/>
        <v>0</v>
      </c>
      <c r="S3217">
        <f t="shared" si="2515"/>
        <v>0</v>
      </c>
      <c r="T3217">
        <f t="shared" si="2516"/>
        <v>0</v>
      </c>
      <c r="U3217">
        <f t="shared" si="2517"/>
        <v>0</v>
      </c>
      <c r="V3217">
        <f t="shared" si="2518"/>
        <v>0</v>
      </c>
      <c r="W3217">
        <f t="shared" si="2519"/>
        <v>0</v>
      </c>
      <c r="X3217">
        <f t="shared" si="2520"/>
        <v>0</v>
      </c>
      <c r="Y3217">
        <f t="shared" si="2521"/>
        <v>0</v>
      </c>
      <c r="AA3217">
        <v>52421674</v>
      </c>
      <c r="AB3217">
        <f t="shared" si="2522"/>
        <v>2046.64</v>
      </c>
      <c r="AC3217">
        <f t="shared" si="2523"/>
        <v>1137.08</v>
      </c>
      <c r="AD3217">
        <f t="shared" si="2524"/>
        <v>337.7</v>
      </c>
      <c r="AE3217">
        <f t="shared" si="2525"/>
        <v>199.85</v>
      </c>
      <c r="AF3217">
        <f t="shared" si="2526"/>
        <v>571.86</v>
      </c>
      <c r="AG3217">
        <f t="shared" si="2527"/>
        <v>0</v>
      </c>
      <c r="AH3217">
        <f t="shared" si="2528"/>
        <v>2.35</v>
      </c>
      <c r="AI3217">
        <f t="shared" si="2529"/>
        <v>0</v>
      </c>
      <c r="AJ3217">
        <f t="shared" si="2530"/>
        <v>0</v>
      </c>
      <c r="AK3217">
        <v>2046.64</v>
      </c>
      <c r="AL3217">
        <v>1137.08</v>
      </c>
      <c r="AM3217">
        <v>337.7</v>
      </c>
      <c r="AN3217">
        <v>199.85</v>
      </c>
      <c r="AO3217">
        <v>571.86</v>
      </c>
      <c r="AP3217">
        <v>0</v>
      </c>
      <c r="AQ3217">
        <v>2.35</v>
      </c>
      <c r="AR3217">
        <v>0</v>
      </c>
      <c r="AS3217">
        <v>0</v>
      </c>
      <c r="AT3217">
        <v>80</v>
      </c>
      <c r="AU3217">
        <v>10</v>
      </c>
      <c r="AV3217">
        <v>1</v>
      </c>
      <c r="AW3217">
        <v>1</v>
      </c>
      <c r="AZ3217">
        <v>1</v>
      </c>
      <c r="BA3217">
        <v>1</v>
      </c>
      <c r="BB3217">
        <v>1</v>
      </c>
      <c r="BC3217">
        <v>1</v>
      </c>
      <c r="BD3217" t="s">
        <v>3</v>
      </c>
      <c r="BE3217" t="s">
        <v>3</v>
      </c>
      <c r="BF3217" t="s">
        <v>3</v>
      </c>
      <c r="BG3217" t="s">
        <v>3</v>
      </c>
      <c r="BH3217">
        <v>0</v>
      </c>
      <c r="BI3217">
        <v>4</v>
      </c>
      <c r="BJ3217" t="s">
        <v>185</v>
      </c>
      <c r="BM3217">
        <v>2</v>
      </c>
      <c r="BN3217">
        <v>0</v>
      </c>
      <c r="BO3217" t="s">
        <v>3</v>
      </c>
      <c r="BP3217">
        <v>0</v>
      </c>
      <c r="BQ3217">
        <v>1</v>
      </c>
      <c r="BR3217">
        <v>0</v>
      </c>
      <c r="BS3217">
        <v>1</v>
      </c>
      <c r="BT3217">
        <v>1</v>
      </c>
      <c r="BU3217">
        <v>1</v>
      </c>
      <c r="BV3217">
        <v>1</v>
      </c>
      <c r="BW3217">
        <v>1</v>
      </c>
      <c r="BX3217">
        <v>1</v>
      </c>
      <c r="BY3217" t="s">
        <v>3</v>
      </c>
      <c r="BZ3217">
        <v>80</v>
      </c>
      <c r="CA3217">
        <v>10</v>
      </c>
      <c r="CE3217">
        <v>0</v>
      </c>
      <c r="CF3217">
        <v>0</v>
      </c>
      <c r="CG3217">
        <v>0</v>
      </c>
      <c r="CM3217">
        <v>0</v>
      </c>
      <c r="CN3217" t="s">
        <v>3</v>
      </c>
      <c r="CO3217">
        <v>0</v>
      </c>
      <c r="CP3217">
        <f t="shared" si="2531"/>
        <v>0</v>
      </c>
      <c r="CQ3217">
        <f t="shared" si="2532"/>
        <v>1137.08</v>
      </c>
      <c r="CR3217">
        <f t="shared" si="2533"/>
        <v>337.7</v>
      </c>
      <c r="CS3217">
        <f t="shared" si="2534"/>
        <v>199.85</v>
      </c>
      <c r="CT3217">
        <f t="shared" si="2535"/>
        <v>571.86</v>
      </c>
      <c r="CU3217">
        <f t="shared" si="2536"/>
        <v>0</v>
      </c>
      <c r="CV3217">
        <f t="shared" si="2537"/>
        <v>2.35</v>
      </c>
      <c r="CW3217">
        <f t="shared" si="2538"/>
        <v>0</v>
      </c>
      <c r="CX3217">
        <f t="shared" si="2539"/>
        <v>0</v>
      </c>
      <c r="CY3217">
        <f t="shared" si="2540"/>
        <v>0</v>
      </c>
      <c r="CZ3217">
        <f t="shared" si="2541"/>
        <v>0</v>
      </c>
      <c r="DC3217" t="s">
        <v>3</v>
      </c>
      <c r="DD3217" t="s">
        <v>3</v>
      </c>
      <c r="DE3217" t="s">
        <v>3</v>
      </c>
      <c r="DF3217" t="s">
        <v>3</v>
      </c>
      <c r="DG3217" t="s">
        <v>3</v>
      </c>
      <c r="DH3217" t="s">
        <v>3</v>
      </c>
      <c r="DI3217" t="s">
        <v>3</v>
      </c>
      <c r="DJ3217" t="s">
        <v>3</v>
      </c>
      <c r="DK3217" t="s">
        <v>3</v>
      </c>
      <c r="DL3217" t="s">
        <v>3</v>
      </c>
      <c r="DM3217" t="s">
        <v>3</v>
      </c>
      <c r="DN3217">
        <v>0</v>
      </c>
      <c r="DO3217">
        <v>0</v>
      </c>
      <c r="DP3217">
        <v>1</v>
      </c>
      <c r="DQ3217">
        <v>1</v>
      </c>
      <c r="DU3217">
        <v>1005</v>
      </c>
      <c r="DV3217" t="s">
        <v>184</v>
      </c>
      <c r="DW3217" t="s">
        <v>184</v>
      </c>
      <c r="DX3217">
        <v>1</v>
      </c>
      <c r="EE3217">
        <v>51482692</v>
      </c>
      <c r="EF3217">
        <v>1</v>
      </c>
      <c r="EG3217" t="s">
        <v>21</v>
      </c>
      <c r="EH3217">
        <v>0</v>
      </c>
      <c r="EI3217" t="s">
        <v>3</v>
      </c>
      <c r="EJ3217">
        <v>4</v>
      </c>
      <c r="EK3217">
        <v>2</v>
      </c>
      <c r="EL3217" t="s">
        <v>186</v>
      </c>
      <c r="EM3217" t="s">
        <v>23</v>
      </c>
      <c r="EO3217" t="s">
        <v>3</v>
      </c>
      <c r="EQ3217">
        <v>0</v>
      </c>
      <c r="ER3217">
        <v>2046.64</v>
      </c>
      <c r="ES3217">
        <v>1137.08</v>
      </c>
      <c r="ET3217">
        <v>337.7</v>
      </c>
      <c r="EU3217">
        <v>199.85</v>
      </c>
      <c r="EV3217">
        <v>571.86</v>
      </c>
      <c r="EW3217">
        <v>2.35</v>
      </c>
      <c r="EX3217">
        <v>0</v>
      </c>
      <c r="EY3217">
        <v>0</v>
      </c>
      <c r="FQ3217">
        <v>0</v>
      </c>
      <c r="FR3217">
        <f t="shared" si="2542"/>
        <v>0</v>
      </c>
      <c r="FS3217">
        <v>0</v>
      </c>
      <c r="FX3217">
        <v>80</v>
      </c>
      <c r="FY3217">
        <v>10</v>
      </c>
      <c r="GA3217" t="s">
        <v>3</v>
      </c>
      <c r="GD3217">
        <v>0</v>
      </c>
      <c r="GF3217">
        <v>-159447123</v>
      </c>
      <c r="GG3217">
        <v>2</v>
      </c>
      <c r="GH3217">
        <v>1</v>
      </c>
      <c r="GI3217">
        <v>-2</v>
      </c>
      <c r="GJ3217">
        <v>0</v>
      </c>
      <c r="GK3217">
        <f>ROUND(R3217*(R12)/100,2)</f>
        <v>0</v>
      </c>
      <c r="GL3217">
        <f t="shared" si="2543"/>
        <v>0</v>
      </c>
      <c r="GM3217">
        <f t="shared" si="2544"/>
        <v>0</v>
      </c>
      <c r="GN3217">
        <f t="shared" si="2545"/>
        <v>0</v>
      </c>
      <c r="GO3217">
        <f t="shared" si="2546"/>
        <v>0</v>
      </c>
      <c r="GP3217">
        <f t="shared" si="2547"/>
        <v>0</v>
      </c>
      <c r="GR3217">
        <v>0</v>
      </c>
      <c r="GS3217">
        <v>3</v>
      </c>
      <c r="GT3217">
        <v>0</v>
      </c>
      <c r="GU3217" t="s">
        <v>3</v>
      </c>
      <c r="GV3217">
        <f t="shared" si="2548"/>
        <v>0</v>
      </c>
      <c r="GW3217">
        <v>1</v>
      </c>
      <c r="GX3217">
        <f t="shared" si="2549"/>
        <v>0</v>
      </c>
      <c r="HA3217">
        <v>0</v>
      </c>
      <c r="HB3217">
        <v>0</v>
      </c>
      <c r="HC3217">
        <f t="shared" si="2550"/>
        <v>0</v>
      </c>
      <c r="HE3217" t="s">
        <v>3</v>
      </c>
      <c r="HF3217" t="s">
        <v>3</v>
      </c>
      <c r="IK3217">
        <f t="shared" si="2551"/>
        <v>0</v>
      </c>
    </row>
    <row r="3218" spans="1:245" x14ac:dyDescent="0.2">
      <c r="A3218">
        <v>18</v>
      </c>
      <c r="B3218">
        <v>1</v>
      </c>
      <c r="C3218">
        <v>1085</v>
      </c>
      <c r="E3218" t="s">
        <v>515</v>
      </c>
      <c r="F3218" t="s">
        <v>188</v>
      </c>
      <c r="G3218" t="s">
        <v>189</v>
      </c>
      <c r="H3218" t="s">
        <v>190</v>
      </c>
      <c r="I3218">
        <f>I3217*J3218</f>
        <v>0</v>
      </c>
      <c r="J3218">
        <v>-6.6000000000000005</v>
      </c>
      <c r="O3218">
        <f t="shared" si="2511"/>
        <v>0</v>
      </c>
      <c r="P3218">
        <f t="shared" si="2512"/>
        <v>0</v>
      </c>
      <c r="Q3218">
        <f t="shared" si="2513"/>
        <v>0</v>
      </c>
      <c r="R3218">
        <f t="shared" si="2514"/>
        <v>0</v>
      </c>
      <c r="S3218">
        <f t="shared" si="2515"/>
        <v>0</v>
      </c>
      <c r="T3218">
        <f t="shared" si="2516"/>
        <v>0</v>
      </c>
      <c r="U3218">
        <f t="shared" si="2517"/>
        <v>0</v>
      </c>
      <c r="V3218">
        <f t="shared" si="2518"/>
        <v>0</v>
      </c>
      <c r="W3218">
        <f t="shared" si="2519"/>
        <v>0</v>
      </c>
      <c r="X3218">
        <f t="shared" si="2520"/>
        <v>0</v>
      </c>
      <c r="Y3218">
        <f t="shared" si="2521"/>
        <v>0</v>
      </c>
      <c r="AA3218">
        <v>52421674</v>
      </c>
      <c r="AB3218">
        <f t="shared" si="2522"/>
        <v>124.03</v>
      </c>
      <c r="AC3218">
        <f t="shared" si="2523"/>
        <v>124.03</v>
      </c>
      <c r="AD3218">
        <f t="shared" si="2524"/>
        <v>0</v>
      </c>
      <c r="AE3218">
        <f t="shared" si="2525"/>
        <v>0</v>
      </c>
      <c r="AF3218">
        <f t="shared" si="2526"/>
        <v>0</v>
      </c>
      <c r="AG3218">
        <f t="shared" si="2527"/>
        <v>0</v>
      </c>
      <c r="AH3218">
        <f t="shared" si="2528"/>
        <v>0</v>
      </c>
      <c r="AI3218">
        <f t="shared" si="2529"/>
        <v>0</v>
      </c>
      <c r="AJ3218">
        <f t="shared" si="2530"/>
        <v>0</v>
      </c>
      <c r="AK3218">
        <v>124.03</v>
      </c>
      <c r="AL3218">
        <v>124.03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80</v>
      </c>
      <c r="AU3218">
        <v>10</v>
      </c>
      <c r="AV3218">
        <v>1</v>
      </c>
      <c r="AW3218">
        <v>1</v>
      </c>
      <c r="AZ3218">
        <v>1</v>
      </c>
      <c r="BA3218">
        <v>1</v>
      </c>
      <c r="BB3218">
        <v>1</v>
      </c>
      <c r="BC3218">
        <v>1</v>
      </c>
      <c r="BD3218" t="s">
        <v>3</v>
      </c>
      <c r="BE3218" t="s">
        <v>3</v>
      </c>
      <c r="BF3218" t="s">
        <v>3</v>
      </c>
      <c r="BG3218" t="s">
        <v>3</v>
      </c>
      <c r="BH3218">
        <v>3</v>
      </c>
      <c r="BI3218">
        <v>4</v>
      </c>
      <c r="BJ3218" t="s">
        <v>191</v>
      </c>
      <c r="BM3218">
        <v>2</v>
      </c>
      <c r="BN3218">
        <v>0</v>
      </c>
      <c r="BO3218" t="s">
        <v>3</v>
      </c>
      <c r="BP3218">
        <v>0</v>
      </c>
      <c r="BQ3218">
        <v>1</v>
      </c>
      <c r="BR3218">
        <v>1</v>
      </c>
      <c r="BS3218">
        <v>1</v>
      </c>
      <c r="BT3218">
        <v>1</v>
      </c>
      <c r="BU3218">
        <v>1</v>
      </c>
      <c r="BV3218">
        <v>1</v>
      </c>
      <c r="BW3218">
        <v>1</v>
      </c>
      <c r="BX3218">
        <v>1</v>
      </c>
      <c r="BY3218" t="s">
        <v>3</v>
      </c>
      <c r="BZ3218">
        <v>80</v>
      </c>
      <c r="CA3218">
        <v>10</v>
      </c>
      <c r="CE3218">
        <v>0</v>
      </c>
      <c r="CF3218">
        <v>0</v>
      </c>
      <c r="CG3218">
        <v>0</v>
      </c>
      <c r="CM3218">
        <v>0</v>
      </c>
      <c r="CN3218" t="s">
        <v>3</v>
      </c>
      <c r="CO3218">
        <v>0</v>
      </c>
      <c r="CP3218">
        <f t="shared" si="2531"/>
        <v>0</v>
      </c>
      <c r="CQ3218">
        <f t="shared" si="2532"/>
        <v>124.03</v>
      </c>
      <c r="CR3218">
        <f t="shared" si="2533"/>
        <v>0</v>
      </c>
      <c r="CS3218">
        <f t="shared" si="2534"/>
        <v>0</v>
      </c>
      <c r="CT3218">
        <f t="shared" si="2535"/>
        <v>0</v>
      </c>
      <c r="CU3218">
        <f t="shared" si="2536"/>
        <v>0</v>
      </c>
      <c r="CV3218">
        <f t="shared" si="2537"/>
        <v>0</v>
      </c>
      <c r="CW3218">
        <f t="shared" si="2538"/>
        <v>0</v>
      </c>
      <c r="CX3218">
        <f t="shared" si="2539"/>
        <v>0</v>
      </c>
      <c r="CY3218">
        <f t="shared" si="2540"/>
        <v>0</v>
      </c>
      <c r="CZ3218">
        <f t="shared" si="2541"/>
        <v>0</v>
      </c>
      <c r="DC3218" t="s">
        <v>3</v>
      </c>
      <c r="DD3218" t="s">
        <v>3</v>
      </c>
      <c r="DE3218" t="s">
        <v>3</v>
      </c>
      <c r="DF3218" t="s">
        <v>3</v>
      </c>
      <c r="DG3218" t="s">
        <v>3</v>
      </c>
      <c r="DH3218" t="s">
        <v>3</v>
      </c>
      <c r="DI3218" t="s">
        <v>3</v>
      </c>
      <c r="DJ3218" t="s">
        <v>3</v>
      </c>
      <c r="DK3218" t="s">
        <v>3</v>
      </c>
      <c r="DL3218" t="s">
        <v>3</v>
      </c>
      <c r="DM3218" t="s">
        <v>3</v>
      </c>
      <c r="DN3218">
        <v>0</v>
      </c>
      <c r="DO3218">
        <v>0</v>
      </c>
      <c r="DP3218">
        <v>1</v>
      </c>
      <c r="DQ3218">
        <v>1</v>
      </c>
      <c r="DU3218">
        <v>1009</v>
      </c>
      <c r="DV3218" t="s">
        <v>190</v>
      </c>
      <c r="DW3218" t="s">
        <v>190</v>
      </c>
      <c r="DX3218">
        <v>1</v>
      </c>
      <c r="EE3218">
        <v>51482692</v>
      </c>
      <c r="EF3218">
        <v>1</v>
      </c>
      <c r="EG3218" t="s">
        <v>21</v>
      </c>
      <c r="EH3218">
        <v>0</v>
      </c>
      <c r="EI3218" t="s">
        <v>3</v>
      </c>
      <c r="EJ3218">
        <v>4</v>
      </c>
      <c r="EK3218">
        <v>2</v>
      </c>
      <c r="EL3218" t="s">
        <v>186</v>
      </c>
      <c r="EM3218" t="s">
        <v>23</v>
      </c>
      <c r="EO3218" t="s">
        <v>3</v>
      </c>
      <c r="EQ3218">
        <v>32768</v>
      </c>
      <c r="ER3218">
        <v>124.03</v>
      </c>
      <c r="ES3218">
        <v>124.03</v>
      </c>
      <c r="ET3218">
        <v>0</v>
      </c>
      <c r="EU3218">
        <v>0</v>
      </c>
      <c r="EV3218">
        <v>0</v>
      </c>
      <c r="EW3218">
        <v>0</v>
      </c>
      <c r="EX3218">
        <v>0</v>
      </c>
      <c r="FQ3218">
        <v>0</v>
      </c>
      <c r="FR3218">
        <f t="shared" si="2542"/>
        <v>0</v>
      </c>
      <c r="FS3218">
        <v>0</v>
      </c>
      <c r="FX3218">
        <v>80</v>
      </c>
      <c r="FY3218">
        <v>10</v>
      </c>
      <c r="GA3218" t="s">
        <v>3</v>
      </c>
      <c r="GD3218">
        <v>0</v>
      </c>
      <c r="GF3218">
        <v>-892265338</v>
      </c>
      <c r="GG3218">
        <v>2</v>
      </c>
      <c r="GH3218">
        <v>1</v>
      </c>
      <c r="GI3218">
        <v>-2</v>
      </c>
      <c r="GJ3218">
        <v>0</v>
      </c>
      <c r="GK3218">
        <f>ROUND(R3218*(R12)/100,2)</f>
        <v>0</v>
      </c>
      <c r="GL3218">
        <f t="shared" si="2543"/>
        <v>0</v>
      </c>
      <c r="GM3218">
        <f t="shared" si="2544"/>
        <v>0</v>
      </c>
      <c r="GN3218">
        <f t="shared" si="2545"/>
        <v>0</v>
      </c>
      <c r="GO3218">
        <f t="shared" si="2546"/>
        <v>0</v>
      </c>
      <c r="GP3218">
        <f t="shared" si="2547"/>
        <v>0</v>
      </c>
      <c r="GR3218">
        <v>0</v>
      </c>
      <c r="GS3218">
        <v>3</v>
      </c>
      <c r="GT3218">
        <v>0</v>
      </c>
      <c r="GU3218" t="s">
        <v>3</v>
      </c>
      <c r="GV3218">
        <f t="shared" si="2548"/>
        <v>0</v>
      </c>
      <c r="GW3218">
        <v>1</v>
      </c>
      <c r="GX3218">
        <f t="shared" si="2549"/>
        <v>0</v>
      </c>
      <c r="HA3218">
        <v>0</v>
      </c>
      <c r="HB3218">
        <v>0</v>
      </c>
      <c r="HC3218">
        <f t="shared" si="2550"/>
        <v>0</v>
      </c>
      <c r="HE3218" t="s">
        <v>3</v>
      </c>
      <c r="HF3218" t="s">
        <v>3</v>
      </c>
      <c r="IK3218">
        <f t="shared" si="2551"/>
        <v>0</v>
      </c>
    </row>
    <row r="3219" spans="1:245" x14ac:dyDescent="0.2">
      <c r="A3219">
        <v>18</v>
      </c>
      <c r="B3219">
        <v>1</v>
      </c>
      <c r="C3219">
        <v>1086</v>
      </c>
      <c r="E3219" t="s">
        <v>516</v>
      </c>
      <c r="F3219" t="s">
        <v>193</v>
      </c>
      <c r="G3219" t="s">
        <v>194</v>
      </c>
      <c r="H3219" t="s">
        <v>190</v>
      </c>
      <c r="I3219">
        <f>I3217*J3219</f>
        <v>0</v>
      </c>
      <c r="J3219">
        <v>6.6000000000000005</v>
      </c>
      <c r="O3219">
        <f t="shared" si="2511"/>
        <v>0</v>
      </c>
      <c r="P3219">
        <f t="shared" si="2512"/>
        <v>0</v>
      </c>
      <c r="Q3219">
        <f t="shared" si="2513"/>
        <v>0</v>
      </c>
      <c r="R3219">
        <f t="shared" si="2514"/>
        <v>0</v>
      </c>
      <c r="S3219">
        <f t="shared" si="2515"/>
        <v>0</v>
      </c>
      <c r="T3219">
        <f t="shared" si="2516"/>
        <v>0</v>
      </c>
      <c r="U3219">
        <f t="shared" si="2517"/>
        <v>0</v>
      </c>
      <c r="V3219">
        <f t="shared" si="2518"/>
        <v>0</v>
      </c>
      <c r="W3219">
        <f t="shared" si="2519"/>
        <v>0</v>
      </c>
      <c r="X3219">
        <f t="shared" si="2520"/>
        <v>0</v>
      </c>
      <c r="Y3219">
        <f t="shared" si="2521"/>
        <v>0</v>
      </c>
      <c r="AA3219">
        <v>52421674</v>
      </c>
      <c r="AB3219">
        <f t="shared" si="2522"/>
        <v>129.55000000000001</v>
      </c>
      <c r="AC3219">
        <f t="shared" si="2523"/>
        <v>129.55000000000001</v>
      </c>
      <c r="AD3219">
        <f t="shared" si="2524"/>
        <v>0</v>
      </c>
      <c r="AE3219">
        <f t="shared" si="2525"/>
        <v>0</v>
      </c>
      <c r="AF3219">
        <f t="shared" si="2526"/>
        <v>0</v>
      </c>
      <c r="AG3219">
        <f t="shared" si="2527"/>
        <v>0</v>
      </c>
      <c r="AH3219">
        <f t="shared" si="2528"/>
        <v>0</v>
      </c>
      <c r="AI3219">
        <f t="shared" si="2529"/>
        <v>0</v>
      </c>
      <c r="AJ3219">
        <f t="shared" si="2530"/>
        <v>0</v>
      </c>
      <c r="AK3219">
        <v>129.55000000000001</v>
      </c>
      <c r="AL3219">
        <v>129.55000000000001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80</v>
      </c>
      <c r="AU3219">
        <v>10</v>
      </c>
      <c r="AV3219">
        <v>1</v>
      </c>
      <c r="AW3219">
        <v>1</v>
      </c>
      <c r="AZ3219">
        <v>1</v>
      </c>
      <c r="BA3219">
        <v>1</v>
      </c>
      <c r="BB3219">
        <v>1</v>
      </c>
      <c r="BC3219">
        <v>1</v>
      </c>
      <c r="BD3219" t="s">
        <v>3</v>
      </c>
      <c r="BE3219" t="s">
        <v>3</v>
      </c>
      <c r="BF3219" t="s">
        <v>3</v>
      </c>
      <c r="BG3219" t="s">
        <v>3</v>
      </c>
      <c r="BH3219">
        <v>3</v>
      </c>
      <c r="BI3219">
        <v>4</v>
      </c>
      <c r="BJ3219" t="s">
        <v>195</v>
      </c>
      <c r="BM3219">
        <v>2</v>
      </c>
      <c r="BN3219">
        <v>0</v>
      </c>
      <c r="BO3219" t="s">
        <v>3</v>
      </c>
      <c r="BP3219">
        <v>0</v>
      </c>
      <c r="BQ3219">
        <v>1</v>
      </c>
      <c r="BR3219">
        <v>0</v>
      </c>
      <c r="BS3219">
        <v>1</v>
      </c>
      <c r="BT3219">
        <v>1</v>
      </c>
      <c r="BU3219">
        <v>1</v>
      </c>
      <c r="BV3219">
        <v>1</v>
      </c>
      <c r="BW3219">
        <v>1</v>
      </c>
      <c r="BX3219">
        <v>1</v>
      </c>
      <c r="BY3219" t="s">
        <v>3</v>
      </c>
      <c r="BZ3219">
        <v>80</v>
      </c>
      <c r="CA3219">
        <v>10</v>
      </c>
      <c r="CE3219">
        <v>0</v>
      </c>
      <c r="CF3219">
        <v>0</v>
      </c>
      <c r="CG3219">
        <v>0</v>
      </c>
      <c r="CM3219">
        <v>0</v>
      </c>
      <c r="CN3219" t="s">
        <v>3</v>
      </c>
      <c r="CO3219">
        <v>0</v>
      </c>
      <c r="CP3219">
        <f t="shared" si="2531"/>
        <v>0</v>
      </c>
      <c r="CQ3219">
        <f t="shared" si="2532"/>
        <v>129.55000000000001</v>
      </c>
      <c r="CR3219">
        <f t="shared" si="2533"/>
        <v>0</v>
      </c>
      <c r="CS3219">
        <f t="shared" si="2534"/>
        <v>0</v>
      </c>
      <c r="CT3219">
        <f t="shared" si="2535"/>
        <v>0</v>
      </c>
      <c r="CU3219">
        <f t="shared" si="2536"/>
        <v>0</v>
      </c>
      <c r="CV3219">
        <f t="shared" si="2537"/>
        <v>0</v>
      </c>
      <c r="CW3219">
        <f t="shared" si="2538"/>
        <v>0</v>
      </c>
      <c r="CX3219">
        <f t="shared" si="2539"/>
        <v>0</v>
      </c>
      <c r="CY3219">
        <f t="shared" si="2540"/>
        <v>0</v>
      </c>
      <c r="CZ3219">
        <f t="shared" si="2541"/>
        <v>0</v>
      </c>
      <c r="DC3219" t="s">
        <v>3</v>
      </c>
      <c r="DD3219" t="s">
        <v>3</v>
      </c>
      <c r="DE3219" t="s">
        <v>3</v>
      </c>
      <c r="DF3219" t="s">
        <v>3</v>
      </c>
      <c r="DG3219" t="s">
        <v>3</v>
      </c>
      <c r="DH3219" t="s">
        <v>3</v>
      </c>
      <c r="DI3219" t="s">
        <v>3</v>
      </c>
      <c r="DJ3219" t="s">
        <v>3</v>
      </c>
      <c r="DK3219" t="s">
        <v>3</v>
      </c>
      <c r="DL3219" t="s">
        <v>3</v>
      </c>
      <c r="DM3219" t="s">
        <v>3</v>
      </c>
      <c r="DN3219">
        <v>0</v>
      </c>
      <c r="DO3219">
        <v>0</v>
      </c>
      <c r="DP3219">
        <v>1</v>
      </c>
      <c r="DQ3219">
        <v>1</v>
      </c>
      <c r="DU3219">
        <v>1009</v>
      </c>
      <c r="DV3219" t="s">
        <v>190</v>
      </c>
      <c r="DW3219" t="s">
        <v>190</v>
      </c>
      <c r="DX3219">
        <v>1</v>
      </c>
      <c r="EE3219">
        <v>51482692</v>
      </c>
      <c r="EF3219">
        <v>1</v>
      </c>
      <c r="EG3219" t="s">
        <v>21</v>
      </c>
      <c r="EH3219">
        <v>0</v>
      </c>
      <c r="EI3219" t="s">
        <v>3</v>
      </c>
      <c r="EJ3219">
        <v>4</v>
      </c>
      <c r="EK3219">
        <v>2</v>
      </c>
      <c r="EL3219" t="s">
        <v>186</v>
      </c>
      <c r="EM3219" t="s">
        <v>23</v>
      </c>
      <c r="EO3219" t="s">
        <v>3</v>
      </c>
      <c r="EQ3219">
        <v>0</v>
      </c>
      <c r="ER3219">
        <v>129.55000000000001</v>
      </c>
      <c r="ES3219">
        <v>129.55000000000001</v>
      </c>
      <c r="ET3219">
        <v>0</v>
      </c>
      <c r="EU3219">
        <v>0</v>
      </c>
      <c r="EV3219">
        <v>0</v>
      </c>
      <c r="EW3219">
        <v>0</v>
      </c>
      <c r="EX3219">
        <v>0</v>
      </c>
      <c r="FQ3219">
        <v>0</v>
      </c>
      <c r="FR3219">
        <f t="shared" si="2542"/>
        <v>0</v>
      </c>
      <c r="FS3219">
        <v>0</v>
      </c>
      <c r="FX3219">
        <v>80</v>
      </c>
      <c r="FY3219">
        <v>10</v>
      </c>
      <c r="GA3219" t="s">
        <v>3</v>
      </c>
      <c r="GD3219">
        <v>0</v>
      </c>
      <c r="GF3219">
        <v>326718089</v>
      </c>
      <c r="GG3219">
        <v>2</v>
      </c>
      <c r="GH3219">
        <v>1</v>
      </c>
      <c r="GI3219">
        <v>-2</v>
      </c>
      <c r="GJ3219">
        <v>0</v>
      </c>
      <c r="GK3219">
        <f>ROUND(R3219*(R12)/100,2)</f>
        <v>0</v>
      </c>
      <c r="GL3219">
        <f t="shared" si="2543"/>
        <v>0</v>
      </c>
      <c r="GM3219">
        <f t="shared" si="2544"/>
        <v>0</v>
      </c>
      <c r="GN3219">
        <f t="shared" si="2545"/>
        <v>0</v>
      </c>
      <c r="GO3219">
        <f t="shared" si="2546"/>
        <v>0</v>
      </c>
      <c r="GP3219">
        <f t="shared" si="2547"/>
        <v>0</v>
      </c>
      <c r="GR3219">
        <v>0</v>
      </c>
      <c r="GS3219">
        <v>3</v>
      </c>
      <c r="GT3219">
        <v>0</v>
      </c>
      <c r="GU3219" t="s">
        <v>3</v>
      </c>
      <c r="GV3219">
        <f t="shared" si="2548"/>
        <v>0</v>
      </c>
      <c r="GW3219">
        <v>1</v>
      </c>
      <c r="GX3219">
        <f t="shared" si="2549"/>
        <v>0</v>
      </c>
      <c r="HA3219">
        <v>0</v>
      </c>
      <c r="HB3219">
        <v>0</v>
      </c>
      <c r="HC3219">
        <f t="shared" si="2550"/>
        <v>0</v>
      </c>
      <c r="HE3219" t="s">
        <v>3</v>
      </c>
      <c r="HF3219" t="s">
        <v>3</v>
      </c>
      <c r="IK3219">
        <f t="shared" si="2551"/>
        <v>0</v>
      </c>
    </row>
    <row r="3220" spans="1:245" x14ac:dyDescent="0.2">
      <c r="A3220">
        <v>17</v>
      </c>
      <c r="B3220">
        <v>1</v>
      </c>
      <c r="C3220">
        <f>ROW(SmtRes!A1091)</f>
        <v>1091</v>
      </c>
      <c r="D3220">
        <f>ROW(EtalonRes!A1056)</f>
        <v>1056</v>
      </c>
      <c r="E3220" t="s">
        <v>152</v>
      </c>
      <c r="F3220" t="s">
        <v>197</v>
      </c>
      <c r="G3220" t="s">
        <v>198</v>
      </c>
      <c r="H3220" t="s">
        <v>184</v>
      </c>
      <c r="I3220">
        <v>0</v>
      </c>
      <c r="J3220">
        <v>0</v>
      </c>
      <c r="O3220">
        <f t="shared" si="2511"/>
        <v>0</v>
      </c>
      <c r="P3220">
        <f t="shared" si="2512"/>
        <v>0</v>
      </c>
      <c r="Q3220">
        <f t="shared" si="2513"/>
        <v>0</v>
      </c>
      <c r="R3220">
        <f t="shared" si="2514"/>
        <v>0</v>
      </c>
      <c r="S3220">
        <f t="shared" si="2515"/>
        <v>0</v>
      </c>
      <c r="T3220">
        <f t="shared" si="2516"/>
        <v>0</v>
      </c>
      <c r="U3220">
        <f t="shared" si="2517"/>
        <v>0</v>
      </c>
      <c r="V3220">
        <f t="shared" si="2518"/>
        <v>0</v>
      </c>
      <c r="W3220">
        <f t="shared" si="2519"/>
        <v>0</v>
      </c>
      <c r="X3220">
        <f t="shared" si="2520"/>
        <v>0</v>
      </c>
      <c r="Y3220">
        <f t="shared" si="2521"/>
        <v>0</v>
      </c>
      <c r="AA3220">
        <v>52421674</v>
      </c>
      <c r="AB3220">
        <f t="shared" si="2522"/>
        <v>2111.12</v>
      </c>
      <c r="AC3220">
        <f t="shared" si="2523"/>
        <v>1201.56</v>
      </c>
      <c r="AD3220">
        <f t="shared" si="2524"/>
        <v>337.7</v>
      </c>
      <c r="AE3220">
        <f t="shared" si="2525"/>
        <v>199.85</v>
      </c>
      <c r="AF3220">
        <f t="shared" si="2526"/>
        <v>571.86</v>
      </c>
      <c r="AG3220">
        <f t="shared" si="2527"/>
        <v>0</v>
      </c>
      <c r="AH3220">
        <f t="shared" si="2528"/>
        <v>2.35</v>
      </c>
      <c r="AI3220">
        <f t="shared" si="2529"/>
        <v>0</v>
      </c>
      <c r="AJ3220">
        <f t="shared" si="2530"/>
        <v>0</v>
      </c>
      <c r="AK3220">
        <v>2111.12</v>
      </c>
      <c r="AL3220">
        <v>1201.56</v>
      </c>
      <c r="AM3220">
        <v>337.7</v>
      </c>
      <c r="AN3220">
        <v>199.85</v>
      </c>
      <c r="AO3220">
        <v>571.86</v>
      </c>
      <c r="AP3220">
        <v>0</v>
      </c>
      <c r="AQ3220">
        <v>2.35</v>
      </c>
      <c r="AR3220">
        <v>0</v>
      </c>
      <c r="AS3220">
        <v>0</v>
      </c>
      <c r="AT3220">
        <v>80</v>
      </c>
      <c r="AU3220">
        <v>10</v>
      </c>
      <c r="AV3220">
        <v>1</v>
      </c>
      <c r="AW3220">
        <v>1</v>
      </c>
      <c r="AZ3220">
        <v>1</v>
      </c>
      <c r="BA3220">
        <v>1</v>
      </c>
      <c r="BB3220">
        <v>1</v>
      </c>
      <c r="BC3220">
        <v>1</v>
      </c>
      <c r="BD3220" t="s">
        <v>3</v>
      </c>
      <c r="BE3220" t="s">
        <v>3</v>
      </c>
      <c r="BF3220" t="s">
        <v>3</v>
      </c>
      <c r="BG3220" t="s">
        <v>3</v>
      </c>
      <c r="BH3220">
        <v>0</v>
      </c>
      <c r="BI3220">
        <v>4</v>
      </c>
      <c r="BJ3220" t="s">
        <v>199</v>
      </c>
      <c r="BM3220">
        <v>2</v>
      </c>
      <c r="BN3220">
        <v>0</v>
      </c>
      <c r="BO3220" t="s">
        <v>3</v>
      </c>
      <c r="BP3220">
        <v>0</v>
      </c>
      <c r="BQ3220">
        <v>1</v>
      </c>
      <c r="BR3220">
        <v>0</v>
      </c>
      <c r="BS3220">
        <v>1</v>
      </c>
      <c r="BT3220">
        <v>1</v>
      </c>
      <c r="BU3220">
        <v>1</v>
      </c>
      <c r="BV3220">
        <v>1</v>
      </c>
      <c r="BW3220">
        <v>1</v>
      </c>
      <c r="BX3220">
        <v>1</v>
      </c>
      <c r="BY3220" t="s">
        <v>3</v>
      </c>
      <c r="BZ3220">
        <v>80</v>
      </c>
      <c r="CA3220">
        <v>10</v>
      </c>
      <c r="CE3220">
        <v>0</v>
      </c>
      <c r="CF3220">
        <v>0</v>
      </c>
      <c r="CG3220">
        <v>0</v>
      </c>
      <c r="CM3220">
        <v>0</v>
      </c>
      <c r="CN3220" t="s">
        <v>3</v>
      </c>
      <c r="CO3220">
        <v>0</v>
      </c>
      <c r="CP3220">
        <f t="shared" si="2531"/>
        <v>0</v>
      </c>
      <c r="CQ3220">
        <f t="shared" si="2532"/>
        <v>1201.56</v>
      </c>
      <c r="CR3220">
        <f t="shared" si="2533"/>
        <v>337.7</v>
      </c>
      <c r="CS3220">
        <f t="shared" si="2534"/>
        <v>199.85</v>
      </c>
      <c r="CT3220">
        <f t="shared" si="2535"/>
        <v>571.86</v>
      </c>
      <c r="CU3220">
        <f t="shared" si="2536"/>
        <v>0</v>
      </c>
      <c r="CV3220">
        <f t="shared" si="2537"/>
        <v>2.35</v>
      </c>
      <c r="CW3220">
        <f t="shared" si="2538"/>
        <v>0</v>
      </c>
      <c r="CX3220">
        <f t="shared" si="2539"/>
        <v>0</v>
      </c>
      <c r="CY3220">
        <f t="shared" si="2540"/>
        <v>0</v>
      </c>
      <c r="CZ3220">
        <f t="shared" si="2541"/>
        <v>0</v>
      </c>
      <c r="DC3220" t="s">
        <v>3</v>
      </c>
      <c r="DD3220" t="s">
        <v>3</v>
      </c>
      <c r="DE3220" t="s">
        <v>3</v>
      </c>
      <c r="DF3220" t="s">
        <v>3</v>
      </c>
      <c r="DG3220" t="s">
        <v>3</v>
      </c>
      <c r="DH3220" t="s">
        <v>3</v>
      </c>
      <c r="DI3220" t="s">
        <v>3</v>
      </c>
      <c r="DJ3220" t="s">
        <v>3</v>
      </c>
      <c r="DK3220" t="s">
        <v>3</v>
      </c>
      <c r="DL3220" t="s">
        <v>3</v>
      </c>
      <c r="DM3220" t="s">
        <v>3</v>
      </c>
      <c r="DN3220">
        <v>0</v>
      </c>
      <c r="DO3220">
        <v>0</v>
      </c>
      <c r="DP3220">
        <v>1</v>
      </c>
      <c r="DQ3220">
        <v>1</v>
      </c>
      <c r="DU3220">
        <v>1005</v>
      </c>
      <c r="DV3220" t="s">
        <v>184</v>
      </c>
      <c r="DW3220" t="s">
        <v>184</v>
      </c>
      <c r="DX3220">
        <v>1</v>
      </c>
      <c r="EE3220">
        <v>51482692</v>
      </c>
      <c r="EF3220">
        <v>1</v>
      </c>
      <c r="EG3220" t="s">
        <v>21</v>
      </c>
      <c r="EH3220">
        <v>0</v>
      </c>
      <c r="EI3220" t="s">
        <v>3</v>
      </c>
      <c r="EJ3220">
        <v>4</v>
      </c>
      <c r="EK3220">
        <v>2</v>
      </c>
      <c r="EL3220" t="s">
        <v>186</v>
      </c>
      <c r="EM3220" t="s">
        <v>23</v>
      </c>
      <c r="EO3220" t="s">
        <v>3</v>
      </c>
      <c r="EQ3220">
        <v>0</v>
      </c>
      <c r="ER3220">
        <v>2111.12</v>
      </c>
      <c r="ES3220">
        <v>1201.56</v>
      </c>
      <c r="ET3220">
        <v>337.7</v>
      </c>
      <c r="EU3220">
        <v>199.85</v>
      </c>
      <c r="EV3220">
        <v>571.86</v>
      </c>
      <c r="EW3220">
        <v>2.35</v>
      </c>
      <c r="EX3220">
        <v>0</v>
      </c>
      <c r="EY3220">
        <v>0</v>
      </c>
      <c r="FQ3220">
        <v>0</v>
      </c>
      <c r="FR3220">
        <f t="shared" si="2542"/>
        <v>0</v>
      </c>
      <c r="FS3220">
        <v>0</v>
      </c>
      <c r="FX3220">
        <v>80</v>
      </c>
      <c r="FY3220">
        <v>10</v>
      </c>
      <c r="GA3220" t="s">
        <v>3</v>
      </c>
      <c r="GD3220">
        <v>0</v>
      </c>
      <c r="GF3220">
        <v>-2084179253</v>
      </c>
      <c r="GG3220">
        <v>2</v>
      </c>
      <c r="GH3220">
        <v>1</v>
      </c>
      <c r="GI3220">
        <v>-2</v>
      </c>
      <c r="GJ3220">
        <v>0</v>
      </c>
      <c r="GK3220">
        <f>ROUND(R3220*(R12)/100,2)</f>
        <v>0</v>
      </c>
      <c r="GL3220">
        <f t="shared" si="2543"/>
        <v>0</v>
      </c>
      <c r="GM3220">
        <f t="shared" si="2544"/>
        <v>0</v>
      </c>
      <c r="GN3220">
        <f t="shared" si="2545"/>
        <v>0</v>
      </c>
      <c r="GO3220">
        <f t="shared" si="2546"/>
        <v>0</v>
      </c>
      <c r="GP3220">
        <f t="shared" si="2547"/>
        <v>0</v>
      </c>
      <c r="GR3220">
        <v>0</v>
      </c>
      <c r="GS3220">
        <v>3</v>
      </c>
      <c r="GT3220">
        <v>0</v>
      </c>
      <c r="GU3220" t="s">
        <v>3</v>
      </c>
      <c r="GV3220">
        <f t="shared" si="2548"/>
        <v>0</v>
      </c>
      <c r="GW3220">
        <v>1</v>
      </c>
      <c r="GX3220">
        <f t="shared" si="2549"/>
        <v>0</v>
      </c>
      <c r="HA3220">
        <v>0</v>
      </c>
      <c r="HB3220">
        <v>0</v>
      </c>
      <c r="HC3220">
        <f t="shared" si="2550"/>
        <v>0</v>
      </c>
      <c r="HE3220" t="s">
        <v>3</v>
      </c>
      <c r="HF3220" t="s">
        <v>3</v>
      </c>
      <c r="IK3220">
        <f t="shared" si="2551"/>
        <v>0</v>
      </c>
    </row>
    <row r="3221" spans="1:245" x14ac:dyDescent="0.2">
      <c r="A3221">
        <v>17</v>
      </c>
      <c r="B3221">
        <v>1</v>
      </c>
      <c r="C3221">
        <f>ROW(SmtRes!A1094)</f>
        <v>1094</v>
      </c>
      <c r="D3221">
        <f>ROW(EtalonRes!A1058)</f>
        <v>1058</v>
      </c>
      <c r="E3221" t="s">
        <v>153</v>
      </c>
      <c r="F3221" t="s">
        <v>201</v>
      </c>
      <c r="G3221" t="s">
        <v>202</v>
      </c>
      <c r="H3221" t="s">
        <v>184</v>
      </c>
      <c r="I3221">
        <v>0</v>
      </c>
      <c r="J3221">
        <v>0</v>
      </c>
      <c r="O3221">
        <f t="shared" si="2511"/>
        <v>0</v>
      </c>
      <c r="P3221">
        <f t="shared" si="2512"/>
        <v>0</v>
      </c>
      <c r="Q3221">
        <f t="shared" si="2513"/>
        <v>0</v>
      </c>
      <c r="R3221">
        <f t="shared" si="2514"/>
        <v>0</v>
      </c>
      <c r="S3221">
        <f t="shared" si="2515"/>
        <v>0</v>
      </c>
      <c r="T3221">
        <f t="shared" si="2516"/>
        <v>0</v>
      </c>
      <c r="U3221">
        <f t="shared" si="2517"/>
        <v>0</v>
      </c>
      <c r="V3221">
        <f t="shared" si="2518"/>
        <v>0</v>
      </c>
      <c r="W3221">
        <f t="shared" si="2519"/>
        <v>0</v>
      </c>
      <c r="X3221">
        <f t="shared" si="2520"/>
        <v>0</v>
      </c>
      <c r="Y3221">
        <f t="shared" si="2521"/>
        <v>0</v>
      </c>
      <c r="AA3221">
        <v>52421674</v>
      </c>
      <c r="AB3221">
        <f t="shared" si="2522"/>
        <v>23.26</v>
      </c>
      <c r="AC3221">
        <f t="shared" si="2523"/>
        <v>11.13</v>
      </c>
      <c r="AD3221">
        <f t="shared" si="2524"/>
        <v>0</v>
      </c>
      <c r="AE3221">
        <f t="shared" si="2525"/>
        <v>0</v>
      </c>
      <c r="AF3221">
        <f t="shared" si="2526"/>
        <v>12.13</v>
      </c>
      <c r="AG3221">
        <f t="shared" si="2527"/>
        <v>0</v>
      </c>
      <c r="AH3221">
        <f t="shared" si="2528"/>
        <v>0.06</v>
      </c>
      <c r="AI3221">
        <f t="shared" si="2529"/>
        <v>0</v>
      </c>
      <c r="AJ3221">
        <f t="shared" si="2530"/>
        <v>0</v>
      </c>
      <c r="AK3221">
        <v>23.26</v>
      </c>
      <c r="AL3221">
        <v>11.13</v>
      </c>
      <c r="AM3221">
        <v>0</v>
      </c>
      <c r="AN3221">
        <v>0</v>
      </c>
      <c r="AO3221">
        <v>12.13</v>
      </c>
      <c r="AP3221">
        <v>0</v>
      </c>
      <c r="AQ3221">
        <v>0.06</v>
      </c>
      <c r="AR3221">
        <v>0</v>
      </c>
      <c r="AS3221">
        <v>0</v>
      </c>
      <c r="AT3221">
        <v>80</v>
      </c>
      <c r="AU3221">
        <v>10</v>
      </c>
      <c r="AV3221">
        <v>1</v>
      </c>
      <c r="AW3221">
        <v>1</v>
      </c>
      <c r="AZ3221">
        <v>1</v>
      </c>
      <c r="BA3221">
        <v>1</v>
      </c>
      <c r="BB3221">
        <v>1</v>
      </c>
      <c r="BC3221">
        <v>1</v>
      </c>
      <c r="BD3221" t="s">
        <v>3</v>
      </c>
      <c r="BE3221" t="s">
        <v>3</v>
      </c>
      <c r="BF3221" t="s">
        <v>3</v>
      </c>
      <c r="BG3221" t="s">
        <v>3</v>
      </c>
      <c r="BH3221">
        <v>0</v>
      </c>
      <c r="BI3221">
        <v>4</v>
      </c>
      <c r="BJ3221" t="s">
        <v>203</v>
      </c>
      <c r="BM3221">
        <v>2</v>
      </c>
      <c r="BN3221">
        <v>0</v>
      </c>
      <c r="BO3221" t="s">
        <v>3</v>
      </c>
      <c r="BP3221">
        <v>0</v>
      </c>
      <c r="BQ3221">
        <v>1</v>
      </c>
      <c r="BR3221">
        <v>0</v>
      </c>
      <c r="BS3221">
        <v>1</v>
      </c>
      <c r="BT3221">
        <v>1</v>
      </c>
      <c r="BU3221">
        <v>1</v>
      </c>
      <c r="BV3221">
        <v>1</v>
      </c>
      <c r="BW3221">
        <v>1</v>
      </c>
      <c r="BX3221">
        <v>1</v>
      </c>
      <c r="BY3221" t="s">
        <v>3</v>
      </c>
      <c r="BZ3221">
        <v>80</v>
      </c>
      <c r="CA3221">
        <v>10</v>
      </c>
      <c r="CE3221">
        <v>0</v>
      </c>
      <c r="CF3221">
        <v>0</v>
      </c>
      <c r="CG3221">
        <v>0</v>
      </c>
      <c r="CM3221">
        <v>0</v>
      </c>
      <c r="CN3221" t="s">
        <v>3</v>
      </c>
      <c r="CO3221">
        <v>0</v>
      </c>
      <c r="CP3221">
        <f t="shared" si="2531"/>
        <v>0</v>
      </c>
      <c r="CQ3221">
        <f t="shared" si="2532"/>
        <v>11.13</v>
      </c>
      <c r="CR3221">
        <f t="shared" si="2533"/>
        <v>0</v>
      </c>
      <c r="CS3221">
        <f t="shared" si="2534"/>
        <v>0</v>
      </c>
      <c r="CT3221">
        <f t="shared" si="2535"/>
        <v>12.13</v>
      </c>
      <c r="CU3221">
        <f t="shared" si="2536"/>
        <v>0</v>
      </c>
      <c r="CV3221">
        <f t="shared" si="2537"/>
        <v>0.06</v>
      </c>
      <c r="CW3221">
        <f t="shared" si="2538"/>
        <v>0</v>
      </c>
      <c r="CX3221">
        <f t="shared" si="2539"/>
        <v>0</v>
      </c>
      <c r="CY3221">
        <f t="shared" si="2540"/>
        <v>0</v>
      </c>
      <c r="CZ3221">
        <f t="shared" si="2541"/>
        <v>0</v>
      </c>
      <c r="DC3221" t="s">
        <v>3</v>
      </c>
      <c r="DD3221" t="s">
        <v>3</v>
      </c>
      <c r="DE3221" t="s">
        <v>3</v>
      </c>
      <c r="DF3221" t="s">
        <v>3</v>
      </c>
      <c r="DG3221" t="s">
        <v>3</v>
      </c>
      <c r="DH3221" t="s">
        <v>3</v>
      </c>
      <c r="DI3221" t="s">
        <v>3</v>
      </c>
      <c r="DJ3221" t="s">
        <v>3</v>
      </c>
      <c r="DK3221" t="s">
        <v>3</v>
      </c>
      <c r="DL3221" t="s">
        <v>3</v>
      </c>
      <c r="DM3221" t="s">
        <v>3</v>
      </c>
      <c r="DN3221">
        <v>0</v>
      </c>
      <c r="DO3221">
        <v>0</v>
      </c>
      <c r="DP3221">
        <v>1</v>
      </c>
      <c r="DQ3221">
        <v>1</v>
      </c>
      <c r="DU3221">
        <v>1005</v>
      </c>
      <c r="DV3221" t="s">
        <v>184</v>
      </c>
      <c r="DW3221" t="s">
        <v>184</v>
      </c>
      <c r="DX3221">
        <v>1</v>
      </c>
      <c r="EE3221">
        <v>51482692</v>
      </c>
      <c r="EF3221">
        <v>1</v>
      </c>
      <c r="EG3221" t="s">
        <v>21</v>
      </c>
      <c r="EH3221">
        <v>0</v>
      </c>
      <c r="EI3221" t="s">
        <v>3</v>
      </c>
      <c r="EJ3221">
        <v>4</v>
      </c>
      <c r="EK3221">
        <v>2</v>
      </c>
      <c r="EL3221" t="s">
        <v>186</v>
      </c>
      <c r="EM3221" t="s">
        <v>23</v>
      </c>
      <c r="EO3221" t="s">
        <v>3</v>
      </c>
      <c r="EQ3221">
        <v>0</v>
      </c>
      <c r="ER3221">
        <v>23.26</v>
      </c>
      <c r="ES3221">
        <v>11.13</v>
      </c>
      <c r="ET3221">
        <v>0</v>
      </c>
      <c r="EU3221">
        <v>0</v>
      </c>
      <c r="EV3221">
        <v>12.13</v>
      </c>
      <c r="EW3221">
        <v>0.06</v>
      </c>
      <c r="EX3221">
        <v>0</v>
      </c>
      <c r="EY3221">
        <v>0</v>
      </c>
      <c r="FQ3221">
        <v>0</v>
      </c>
      <c r="FR3221">
        <f t="shared" si="2542"/>
        <v>0</v>
      </c>
      <c r="FS3221">
        <v>0</v>
      </c>
      <c r="FX3221">
        <v>80</v>
      </c>
      <c r="FY3221">
        <v>10</v>
      </c>
      <c r="GA3221" t="s">
        <v>3</v>
      </c>
      <c r="GD3221">
        <v>0</v>
      </c>
      <c r="GF3221">
        <v>1586931192</v>
      </c>
      <c r="GG3221">
        <v>2</v>
      </c>
      <c r="GH3221">
        <v>1</v>
      </c>
      <c r="GI3221">
        <v>-2</v>
      </c>
      <c r="GJ3221">
        <v>0</v>
      </c>
      <c r="GK3221">
        <f>ROUND(R3221*(R12)/100,2)</f>
        <v>0</v>
      </c>
      <c r="GL3221">
        <f t="shared" si="2543"/>
        <v>0</v>
      </c>
      <c r="GM3221">
        <f t="shared" si="2544"/>
        <v>0</v>
      </c>
      <c r="GN3221">
        <f t="shared" si="2545"/>
        <v>0</v>
      </c>
      <c r="GO3221">
        <f t="shared" si="2546"/>
        <v>0</v>
      </c>
      <c r="GP3221">
        <f t="shared" si="2547"/>
        <v>0</v>
      </c>
      <c r="GR3221">
        <v>0</v>
      </c>
      <c r="GS3221">
        <v>3</v>
      </c>
      <c r="GT3221">
        <v>0</v>
      </c>
      <c r="GU3221" t="s">
        <v>3</v>
      </c>
      <c r="GV3221">
        <f t="shared" si="2548"/>
        <v>0</v>
      </c>
      <c r="GW3221">
        <v>1</v>
      </c>
      <c r="GX3221">
        <f t="shared" si="2549"/>
        <v>0</v>
      </c>
      <c r="HA3221">
        <v>0</v>
      </c>
      <c r="HB3221">
        <v>0</v>
      </c>
      <c r="HC3221">
        <f t="shared" si="2550"/>
        <v>0</v>
      </c>
      <c r="HE3221" t="s">
        <v>3</v>
      </c>
      <c r="HF3221" t="s">
        <v>3</v>
      </c>
      <c r="IK3221">
        <f t="shared" si="2551"/>
        <v>0</v>
      </c>
    </row>
    <row r="3222" spans="1:245" x14ac:dyDescent="0.2">
      <c r="A3222">
        <v>18</v>
      </c>
      <c r="B3222">
        <v>1</v>
      </c>
      <c r="C3222">
        <v>1093</v>
      </c>
      <c r="E3222" t="s">
        <v>497</v>
      </c>
      <c r="F3222" t="s">
        <v>205</v>
      </c>
      <c r="G3222" t="s">
        <v>206</v>
      </c>
      <c r="H3222" t="s">
        <v>190</v>
      </c>
      <c r="I3222">
        <f>I3221*J3222</f>
        <v>0</v>
      </c>
      <c r="J3222">
        <v>-0.35</v>
      </c>
      <c r="O3222">
        <f t="shared" si="2511"/>
        <v>0</v>
      </c>
      <c r="P3222">
        <f t="shared" si="2512"/>
        <v>0</v>
      </c>
      <c r="Q3222">
        <f t="shared" si="2513"/>
        <v>0</v>
      </c>
      <c r="R3222">
        <f t="shared" si="2514"/>
        <v>0</v>
      </c>
      <c r="S3222">
        <f t="shared" si="2515"/>
        <v>0</v>
      </c>
      <c r="T3222">
        <f t="shared" si="2516"/>
        <v>0</v>
      </c>
      <c r="U3222">
        <f t="shared" si="2517"/>
        <v>0</v>
      </c>
      <c r="V3222">
        <f t="shared" si="2518"/>
        <v>0</v>
      </c>
      <c r="W3222">
        <f t="shared" si="2519"/>
        <v>0</v>
      </c>
      <c r="X3222">
        <f t="shared" si="2520"/>
        <v>0</v>
      </c>
      <c r="Y3222">
        <f t="shared" si="2521"/>
        <v>0</v>
      </c>
      <c r="AA3222">
        <v>52421674</v>
      </c>
      <c r="AB3222">
        <f t="shared" si="2522"/>
        <v>31.8</v>
      </c>
      <c r="AC3222">
        <f t="shared" si="2523"/>
        <v>31.8</v>
      </c>
      <c r="AD3222">
        <f t="shared" si="2524"/>
        <v>0</v>
      </c>
      <c r="AE3222">
        <f t="shared" si="2525"/>
        <v>0</v>
      </c>
      <c r="AF3222">
        <f t="shared" si="2526"/>
        <v>0</v>
      </c>
      <c r="AG3222">
        <f t="shared" si="2527"/>
        <v>0</v>
      </c>
      <c r="AH3222">
        <f t="shared" si="2528"/>
        <v>0</v>
      </c>
      <c r="AI3222">
        <f t="shared" si="2529"/>
        <v>0</v>
      </c>
      <c r="AJ3222">
        <f t="shared" si="2530"/>
        <v>0</v>
      </c>
      <c r="AK3222">
        <v>31.8</v>
      </c>
      <c r="AL3222">
        <v>31.8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80</v>
      </c>
      <c r="AU3222">
        <v>10</v>
      </c>
      <c r="AV3222">
        <v>1</v>
      </c>
      <c r="AW3222">
        <v>1</v>
      </c>
      <c r="AZ3222">
        <v>1</v>
      </c>
      <c r="BA3222">
        <v>1</v>
      </c>
      <c r="BB3222">
        <v>1</v>
      </c>
      <c r="BC3222">
        <v>1</v>
      </c>
      <c r="BD3222" t="s">
        <v>3</v>
      </c>
      <c r="BE3222" t="s">
        <v>3</v>
      </c>
      <c r="BF3222" t="s">
        <v>3</v>
      </c>
      <c r="BG3222" t="s">
        <v>3</v>
      </c>
      <c r="BH3222">
        <v>3</v>
      </c>
      <c r="BI3222">
        <v>4</v>
      </c>
      <c r="BJ3222" t="s">
        <v>207</v>
      </c>
      <c r="BM3222">
        <v>2</v>
      </c>
      <c r="BN3222">
        <v>0</v>
      </c>
      <c r="BO3222" t="s">
        <v>3</v>
      </c>
      <c r="BP3222">
        <v>0</v>
      </c>
      <c r="BQ3222">
        <v>1</v>
      </c>
      <c r="BR3222">
        <v>1</v>
      </c>
      <c r="BS3222">
        <v>1</v>
      </c>
      <c r="BT3222">
        <v>1</v>
      </c>
      <c r="BU3222">
        <v>1</v>
      </c>
      <c r="BV3222">
        <v>1</v>
      </c>
      <c r="BW3222">
        <v>1</v>
      </c>
      <c r="BX3222">
        <v>1</v>
      </c>
      <c r="BY3222" t="s">
        <v>3</v>
      </c>
      <c r="BZ3222">
        <v>80</v>
      </c>
      <c r="CA3222">
        <v>10</v>
      </c>
      <c r="CE3222">
        <v>0</v>
      </c>
      <c r="CF3222">
        <v>0</v>
      </c>
      <c r="CG3222">
        <v>0</v>
      </c>
      <c r="CM3222">
        <v>0</v>
      </c>
      <c r="CN3222" t="s">
        <v>3</v>
      </c>
      <c r="CO3222">
        <v>0</v>
      </c>
      <c r="CP3222">
        <f t="shared" si="2531"/>
        <v>0</v>
      </c>
      <c r="CQ3222">
        <f t="shared" si="2532"/>
        <v>31.8</v>
      </c>
      <c r="CR3222">
        <f t="shared" si="2533"/>
        <v>0</v>
      </c>
      <c r="CS3222">
        <f t="shared" si="2534"/>
        <v>0</v>
      </c>
      <c r="CT3222">
        <f t="shared" si="2535"/>
        <v>0</v>
      </c>
      <c r="CU3222">
        <f t="shared" si="2536"/>
        <v>0</v>
      </c>
      <c r="CV3222">
        <f t="shared" si="2537"/>
        <v>0</v>
      </c>
      <c r="CW3222">
        <f t="shared" si="2538"/>
        <v>0</v>
      </c>
      <c r="CX3222">
        <f t="shared" si="2539"/>
        <v>0</v>
      </c>
      <c r="CY3222">
        <f t="shared" si="2540"/>
        <v>0</v>
      </c>
      <c r="CZ3222">
        <f t="shared" si="2541"/>
        <v>0</v>
      </c>
      <c r="DC3222" t="s">
        <v>3</v>
      </c>
      <c r="DD3222" t="s">
        <v>3</v>
      </c>
      <c r="DE3222" t="s">
        <v>3</v>
      </c>
      <c r="DF3222" t="s">
        <v>3</v>
      </c>
      <c r="DG3222" t="s">
        <v>3</v>
      </c>
      <c r="DH3222" t="s">
        <v>3</v>
      </c>
      <c r="DI3222" t="s">
        <v>3</v>
      </c>
      <c r="DJ3222" t="s">
        <v>3</v>
      </c>
      <c r="DK3222" t="s">
        <v>3</v>
      </c>
      <c r="DL3222" t="s">
        <v>3</v>
      </c>
      <c r="DM3222" t="s">
        <v>3</v>
      </c>
      <c r="DN3222">
        <v>0</v>
      </c>
      <c r="DO3222">
        <v>0</v>
      </c>
      <c r="DP3222">
        <v>1</v>
      </c>
      <c r="DQ3222">
        <v>1</v>
      </c>
      <c r="DU3222">
        <v>1009</v>
      </c>
      <c r="DV3222" t="s">
        <v>190</v>
      </c>
      <c r="DW3222" t="s">
        <v>190</v>
      </c>
      <c r="DX3222">
        <v>1</v>
      </c>
      <c r="EE3222">
        <v>51482692</v>
      </c>
      <c r="EF3222">
        <v>1</v>
      </c>
      <c r="EG3222" t="s">
        <v>21</v>
      </c>
      <c r="EH3222">
        <v>0</v>
      </c>
      <c r="EI3222" t="s">
        <v>3</v>
      </c>
      <c r="EJ3222">
        <v>4</v>
      </c>
      <c r="EK3222">
        <v>2</v>
      </c>
      <c r="EL3222" t="s">
        <v>186</v>
      </c>
      <c r="EM3222" t="s">
        <v>23</v>
      </c>
      <c r="EO3222" t="s">
        <v>3</v>
      </c>
      <c r="EQ3222">
        <v>32768</v>
      </c>
      <c r="ER3222">
        <v>31.8</v>
      </c>
      <c r="ES3222">
        <v>31.8</v>
      </c>
      <c r="ET3222">
        <v>0</v>
      </c>
      <c r="EU3222">
        <v>0</v>
      </c>
      <c r="EV3222">
        <v>0</v>
      </c>
      <c r="EW3222">
        <v>0</v>
      </c>
      <c r="EX3222">
        <v>0</v>
      </c>
      <c r="FQ3222">
        <v>0</v>
      </c>
      <c r="FR3222">
        <f t="shared" si="2542"/>
        <v>0</v>
      </c>
      <c r="FS3222">
        <v>0</v>
      </c>
      <c r="FX3222">
        <v>80</v>
      </c>
      <c r="FY3222">
        <v>10</v>
      </c>
      <c r="GA3222" t="s">
        <v>3</v>
      </c>
      <c r="GD3222">
        <v>0</v>
      </c>
      <c r="GF3222">
        <v>-1239380159</v>
      </c>
      <c r="GG3222">
        <v>2</v>
      </c>
      <c r="GH3222">
        <v>1</v>
      </c>
      <c r="GI3222">
        <v>-2</v>
      </c>
      <c r="GJ3222">
        <v>0</v>
      </c>
      <c r="GK3222">
        <f>ROUND(R3222*(R12)/100,2)</f>
        <v>0</v>
      </c>
      <c r="GL3222">
        <f t="shared" si="2543"/>
        <v>0</v>
      </c>
      <c r="GM3222">
        <f t="shared" si="2544"/>
        <v>0</v>
      </c>
      <c r="GN3222">
        <f t="shared" si="2545"/>
        <v>0</v>
      </c>
      <c r="GO3222">
        <f t="shared" si="2546"/>
        <v>0</v>
      </c>
      <c r="GP3222">
        <f t="shared" si="2547"/>
        <v>0</v>
      </c>
      <c r="GR3222">
        <v>0</v>
      </c>
      <c r="GS3222">
        <v>3</v>
      </c>
      <c r="GT3222">
        <v>0</v>
      </c>
      <c r="GU3222" t="s">
        <v>3</v>
      </c>
      <c r="GV3222">
        <f t="shared" si="2548"/>
        <v>0</v>
      </c>
      <c r="GW3222">
        <v>1</v>
      </c>
      <c r="GX3222">
        <f t="shared" si="2549"/>
        <v>0</v>
      </c>
      <c r="HA3222">
        <v>0</v>
      </c>
      <c r="HB3222">
        <v>0</v>
      </c>
      <c r="HC3222">
        <f t="shared" si="2550"/>
        <v>0</v>
      </c>
      <c r="HE3222" t="s">
        <v>3</v>
      </c>
      <c r="HF3222" t="s">
        <v>3</v>
      </c>
      <c r="IK3222">
        <f t="shared" si="2551"/>
        <v>0</v>
      </c>
    </row>
    <row r="3223" spans="1:245" x14ac:dyDescent="0.2">
      <c r="A3223">
        <v>18</v>
      </c>
      <c r="B3223">
        <v>1</v>
      </c>
      <c r="C3223">
        <v>1094</v>
      </c>
      <c r="E3223" t="s">
        <v>498</v>
      </c>
      <c r="F3223" t="s">
        <v>209</v>
      </c>
      <c r="G3223" t="s">
        <v>210</v>
      </c>
      <c r="H3223" t="s">
        <v>27</v>
      </c>
      <c r="I3223">
        <f>I3221*J3223</f>
        <v>0</v>
      </c>
      <c r="J3223">
        <v>3.4999012443215485E-4</v>
      </c>
      <c r="O3223">
        <f t="shared" si="2511"/>
        <v>0</v>
      </c>
      <c r="P3223">
        <f t="shared" si="2512"/>
        <v>0</v>
      </c>
      <c r="Q3223">
        <f t="shared" si="2513"/>
        <v>0</v>
      </c>
      <c r="R3223">
        <f t="shared" si="2514"/>
        <v>0</v>
      </c>
      <c r="S3223">
        <f t="shared" si="2515"/>
        <v>0</v>
      </c>
      <c r="T3223">
        <f t="shared" si="2516"/>
        <v>0</v>
      </c>
      <c r="U3223">
        <f t="shared" si="2517"/>
        <v>0</v>
      </c>
      <c r="V3223">
        <f t="shared" si="2518"/>
        <v>0</v>
      </c>
      <c r="W3223">
        <f t="shared" si="2519"/>
        <v>0</v>
      </c>
      <c r="X3223">
        <f t="shared" si="2520"/>
        <v>0</v>
      </c>
      <c r="Y3223">
        <f t="shared" si="2521"/>
        <v>0</v>
      </c>
      <c r="AA3223">
        <v>52421674</v>
      </c>
      <c r="AB3223">
        <f t="shared" si="2522"/>
        <v>68136.09</v>
      </c>
      <c r="AC3223">
        <f t="shared" si="2523"/>
        <v>68136.09</v>
      </c>
      <c r="AD3223">
        <f t="shared" si="2524"/>
        <v>0</v>
      </c>
      <c r="AE3223">
        <f t="shared" si="2525"/>
        <v>0</v>
      </c>
      <c r="AF3223">
        <f t="shared" si="2526"/>
        <v>0</v>
      </c>
      <c r="AG3223">
        <f t="shared" si="2527"/>
        <v>0</v>
      </c>
      <c r="AH3223">
        <f t="shared" si="2528"/>
        <v>0</v>
      </c>
      <c r="AI3223">
        <f t="shared" si="2529"/>
        <v>0</v>
      </c>
      <c r="AJ3223">
        <f t="shared" si="2530"/>
        <v>0</v>
      </c>
      <c r="AK3223">
        <v>68136.09</v>
      </c>
      <c r="AL3223">
        <v>68136.09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80</v>
      </c>
      <c r="AU3223">
        <v>10</v>
      </c>
      <c r="AV3223">
        <v>1</v>
      </c>
      <c r="AW3223">
        <v>1</v>
      </c>
      <c r="AZ3223">
        <v>1</v>
      </c>
      <c r="BA3223">
        <v>1</v>
      </c>
      <c r="BB3223">
        <v>1</v>
      </c>
      <c r="BC3223">
        <v>1</v>
      </c>
      <c r="BD3223" t="s">
        <v>3</v>
      </c>
      <c r="BE3223" t="s">
        <v>3</v>
      </c>
      <c r="BF3223" t="s">
        <v>3</v>
      </c>
      <c r="BG3223" t="s">
        <v>3</v>
      </c>
      <c r="BH3223">
        <v>3</v>
      </c>
      <c r="BI3223">
        <v>4</v>
      </c>
      <c r="BJ3223" t="s">
        <v>211</v>
      </c>
      <c r="BM3223">
        <v>2</v>
      </c>
      <c r="BN3223">
        <v>0</v>
      </c>
      <c r="BO3223" t="s">
        <v>3</v>
      </c>
      <c r="BP3223">
        <v>0</v>
      </c>
      <c r="BQ3223">
        <v>1</v>
      </c>
      <c r="BR3223">
        <v>0</v>
      </c>
      <c r="BS3223">
        <v>1</v>
      </c>
      <c r="BT3223">
        <v>1</v>
      </c>
      <c r="BU3223">
        <v>1</v>
      </c>
      <c r="BV3223">
        <v>1</v>
      </c>
      <c r="BW3223">
        <v>1</v>
      </c>
      <c r="BX3223">
        <v>1</v>
      </c>
      <c r="BY3223" t="s">
        <v>3</v>
      </c>
      <c r="BZ3223">
        <v>80</v>
      </c>
      <c r="CA3223">
        <v>10</v>
      </c>
      <c r="CE3223">
        <v>0</v>
      </c>
      <c r="CF3223">
        <v>0</v>
      </c>
      <c r="CG3223">
        <v>0</v>
      </c>
      <c r="CM3223">
        <v>0</v>
      </c>
      <c r="CN3223" t="s">
        <v>3</v>
      </c>
      <c r="CO3223">
        <v>0</v>
      </c>
      <c r="CP3223">
        <f t="shared" si="2531"/>
        <v>0</v>
      </c>
      <c r="CQ3223">
        <f t="shared" si="2532"/>
        <v>68136.09</v>
      </c>
      <c r="CR3223">
        <f t="shared" si="2533"/>
        <v>0</v>
      </c>
      <c r="CS3223">
        <f t="shared" si="2534"/>
        <v>0</v>
      </c>
      <c r="CT3223">
        <f t="shared" si="2535"/>
        <v>0</v>
      </c>
      <c r="CU3223">
        <f t="shared" si="2536"/>
        <v>0</v>
      </c>
      <c r="CV3223">
        <f t="shared" si="2537"/>
        <v>0</v>
      </c>
      <c r="CW3223">
        <f t="shared" si="2538"/>
        <v>0</v>
      </c>
      <c r="CX3223">
        <f t="shared" si="2539"/>
        <v>0</v>
      </c>
      <c r="CY3223">
        <f t="shared" si="2540"/>
        <v>0</v>
      </c>
      <c r="CZ3223">
        <f t="shared" si="2541"/>
        <v>0</v>
      </c>
      <c r="DC3223" t="s">
        <v>3</v>
      </c>
      <c r="DD3223" t="s">
        <v>3</v>
      </c>
      <c r="DE3223" t="s">
        <v>3</v>
      </c>
      <c r="DF3223" t="s">
        <v>3</v>
      </c>
      <c r="DG3223" t="s">
        <v>3</v>
      </c>
      <c r="DH3223" t="s">
        <v>3</v>
      </c>
      <c r="DI3223" t="s">
        <v>3</v>
      </c>
      <c r="DJ3223" t="s">
        <v>3</v>
      </c>
      <c r="DK3223" t="s">
        <v>3</v>
      </c>
      <c r="DL3223" t="s">
        <v>3</v>
      </c>
      <c r="DM3223" t="s">
        <v>3</v>
      </c>
      <c r="DN3223">
        <v>0</v>
      </c>
      <c r="DO3223">
        <v>0</v>
      </c>
      <c r="DP3223">
        <v>1</v>
      </c>
      <c r="DQ3223">
        <v>1</v>
      </c>
      <c r="DU3223">
        <v>1009</v>
      </c>
      <c r="DV3223" t="s">
        <v>27</v>
      </c>
      <c r="DW3223" t="s">
        <v>27</v>
      </c>
      <c r="DX3223">
        <v>1000</v>
      </c>
      <c r="EE3223">
        <v>51482692</v>
      </c>
      <c r="EF3223">
        <v>1</v>
      </c>
      <c r="EG3223" t="s">
        <v>21</v>
      </c>
      <c r="EH3223">
        <v>0</v>
      </c>
      <c r="EI3223" t="s">
        <v>3</v>
      </c>
      <c r="EJ3223">
        <v>4</v>
      </c>
      <c r="EK3223">
        <v>2</v>
      </c>
      <c r="EL3223" t="s">
        <v>186</v>
      </c>
      <c r="EM3223" t="s">
        <v>23</v>
      </c>
      <c r="EO3223" t="s">
        <v>3</v>
      </c>
      <c r="EQ3223">
        <v>0</v>
      </c>
      <c r="ER3223">
        <v>68136.09</v>
      </c>
      <c r="ES3223">
        <v>68136.09</v>
      </c>
      <c r="ET3223">
        <v>0</v>
      </c>
      <c r="EU3223">
        <v>0</v>
      </c>
      <c r="EV3223">
        <v>0</v>
      </c>
      <c r="EW3223">
        <v>0</v>
      </c>
      <c r="EX3223">
        <v>0</v>
      </c>
      <c r="FQ3223">
        <v>0</v>
      </c>
      <c r="FR3223">
        <f t="shared" si="2542"/>
        <v>0</v>
      </c>
      <c r="FS3223">
        <v>0</v>
      </c>
      <c r="FX3223">
        <v>80</v>
      </c>
      <c r="FY3223">
        <v>10</v>
      </c>
      <c r="GA3223" t="s">
        <v>3</v>
      </c>
      <c r="GD3223">
        <v>0</v>
      </c>
      <c r="GF3223">
        <v>-1477556458</v>
      </c>
      <c r="GG3223">
        <v>2</v>
      </c>
      <c r="GH3223">
        <v>1</v>
      </c>
      <c r="GI3223">
        <v>-2</v>
      </c>
      <c r="GJ3223">
        <v>0</v>
      </c>
      <c r="GK3223">
        <f>ROUND(R3223*(R12)/100,2)</f>
        <v>0</v>
      </c>
      <c r="GL3223">
        <f t="shared" si="2543"/>
        <v>0</v>
      </c>
      <c r="GM3223">
        <f t="shared" si="2544"/>
        <v>0</v>
      </c>
      <c r="GN3223">
        <f t="shared" si="2545"/>
        <v>0</v>
      </c>
      <c r="GO3223">
        <f t="shared" si="2546"/>
        <v>0</v>
      </c>
      <c r="GP3223">
        <f t="shared" si="2547"/>
        <v>0</v>
      </c>
      <c r="GR3223">
        <v>0</v>
      </c>
      <c r="GS3223">
        <v>3</v>
      </c>
      <c r="GT3223">
        <v>0</v>
      </c>
      <c r="GU3223" t="s">
        <v>3</v>
      </c>
      <c r="GV3223">
        <f t="shared" si="2548"/>
        <v>0</v>
      </c>
      <c r="GW3223">
        <v>1</v>
      </c>
      <c r="GX3223">
        <f t="shared" si="2549"/>
        <v>0</v>
      </c>
      <c r="HA3223">
        <v>0</v>
      </c>
      <c r="HB3223">
        <v>0</v>
      </c>
      <c r="HC3223">
        <f t="shared" si="2550"/>
        <v>0</v>
      </c>
      <c r="HE3223" t="s">
        <v>3</v>
      </c>
      <c r="HF3223" t="s">
        <v>3</v>
      </c>
      <c r="IK3223">
        <f t="shared" si="2551"/>
        <v>0</v>
      </c>
    </row>
    <row r="3225" spans="1:245" x14ac:dyDescent="0.2">
      <c r="A3225" s="2">
        <v>51</v>
      </c>
      <c r="B3225" s="2">
        <f>B3210</f>
        <v>1</v>
      </c>
      <c r="C3225" s="2">
        <f>A3210</f>
        <v>5</v>
      </c>
      <c r="D3225" s="2">
        <f>ROW(A3210)</f>
        <v>3210</v>
      </c>
      <c r="E3225" s="2"/>
      <c r="F3225" s="2" t="str">
        <f>IF(F3210&lt;&gt;"",F3210,"")</f>
        <v>Новый подраздел</v>
      </c>
      <c r="G3225" s="2" t="str">
        <f>IF(G3210&lt;&gt;"",G3210,"")</f>
        <v>Нанесение разметки</v>
      </c>
      <c r="H3225" s="2">
        <v>0</v>
      </c>
      <c r="I3225" s="2"/>
      <c r="J3225" s="2"/>
      <c r="K3225" s="2"/>
      <c r="L3225" s="2"/>
      <c r="M3225" s="2"/>
      <c r="N3225" s="2"/>
      <c r="O3225" s="2">
        <f t="shared" ref="O3225:T3225" si="2552">ROUND(AB3225,2)</f>
        <v>0</v>
      </c>
      <c r="P3225" s="2">
        <f t="shared" si="2552"/>
        <v>0</v>
      </c>
      <c r="Q3225" s="2">
        <f t="shared" si="2552"/>
        <v>0</v>
      </c>
      <c r="R3225" s="2">
        <f t="shared" si="2552"/>
        <v>0</v>
      </c>
      <c r="S3225" s="2">
        <f t="shared" si="2552"/>
        <v>0</v>
      </c>
      <c r="T3225" s="2">
        <f t="shared" si="2552"/>
        <v>0</v>
      </c>
      <c r="U3225" s="2">
        <f>AH3225</f>
        <v>0</v>
      </c>
      <c r="V3225" s="2">
        <f>AI3225</f>
        <v>0</v>
      </c>
      <c r="W3225" s="2">
        <f>ROUND(AJ3225,2)</f>
        <v>0</v>
      </c>
      <c r="X3225" s="2">
        <f>ROUND(AK3225,2)</f>
        <v>0</v>
      </c>
      <c r="Y3225" s="2">
        <f>ROUND(AL3225,2)</f>
        <v>0</v>
      </c>
      <c r="Z3225" s="2"/>
      <c r="AA3225" s="2"/>
      <c r="AB3225" s="2">
        <f>ROUND(SUMIF(AA3214:AA3223,"=52421674",O3214:O3223),2)</f>
        <v>0</v>
      </c>
      <c r="AC3225" s="2">
        <f>ROUND(SUMIF(AA3214:AA3223,"=52421674",P3214:P3223),2)</f>
        <v>0</v>
      </c>
      <c r="AD3225" s="2">
        <f>ROUND(SUMIF(AA3214:AA3223,"=52421674",Q3214:Q3223),2)</f>
        <v>0</v>
      </c>
      <c r="AE3225" s="2">
        <f>ROUND(SUMIF(AA3214:AA3223,"=52421674",R3214:R3223),2)</f>
        <v>0</v>
      </c>
      <c r="AF3225" s="2">
        <f>ROUND(SUMIF(AA3214:AA3223,"=52421674",S3214:S3223),2)</f>
        <v>0</v>
      </c>
      <c r="AG3225" s="2">
        <f>ROUND(SUMIF(AA3214:AA3223,"=52421674",T3214:T3223),2)</f>
        <v>0</v>
      </c>
      <c r="AH3225" s="2">
        <f>SUMIF(AA3214:AA3223,"=52421674",U3214:U3223)</f>
        <v>0</v>
      </c>
      <c r="AI3225" s="2">
        <f>SUMIF(AA3214:AA3223,"=52421674",V3214:V3223)</f>
        <v>0</v>
      </c>
      <c r="AJ3225" s="2">
        <f>ROUND(SUMIF(AA3214:AA3223,"=52421674",W3214:W3223),2)</f>
        <v>0</v>
      </c>
      <c r="AK3225" s="2">
        <f>ROUND(SUMIF(AA3214:AA3223,"=52421674",X3214:X3223),2)</f>
        <v>0</v>
      </c>
      <c r="AL3225" s="2">
        <f>ROUND(SUMIF(AA3214:AA3223,"=52421674",Y3214:Y3223),2)</f>
        <v>0</v>
      </c>
      <c r="AM3225" s="2"/>
      <c r="AN3225" s="2"/>
      <c r="AO3225" s="2">
        <f t="shared" ref="AO3225:BD3225" si="2553">ROUND(BX3225,2)</f>
        <v>0</v>
      </c>
      <c r="AP3225" s="2">
        <f t="shared" si="2553"/>
        <v>0</v>
      </c>
      <c r="AQ3225" s="2">
        <f t="shared" si="2553"/>
        <v>0</v>
      </c>
      <c r="AR3225" s="2">
        <f t="shared" si="2553"/>
        <v>0</v>
      </c>
      <c r="AS3225" s="2">
        <f t="shared" si="2553"/>
        <v>0</v>
      </c>
      <c r="AT3225" s="2">
        <f t="shared" si="2553"/>
        <v>0</v>
      </c>
      <c r="AU3225" s="2">
        <f t="shared" si="2553"/>
        <v>0</v>
      </c>
      <c r="AV3225" s="2">
        <f t="shared" si="2553"/>
        <v>0</v>
      </c>
      <c r="AW3225" s="2">
        <f t="shared" si="2553"/>
        <v>0</v>
      </c>
      <c r="AX3225" s="2">
        <f t="shared" si="2553"/>
        <v>0</v>
      </c>
      <c r="AY3225" s="2">
        <f t="shared" si="2553"/>
        <v>0</v>
      </c>
      <c r="AZ3225" s="2">
        <f t="shared" si="2553"/>
        <v>0</v>
      </c>
      <c r="BA3225" s="2">
        <f t="shared" si="2553"/>
        <v>0</v>
      </c>
      <c r="BB3225" s="2">
        <f t="shared" si="2553"/>
        <v>0</v>
      </c>
      <c r="BC3225" s="2">
        <f t="shared" si="2553"/>
        <v>0</v>
      </c>
      <c r="BD3225" s="2">
        <f t="shared" si="2553"/>
        <v>0</v>
      </c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  <c r="BQ3225" s="2"/>
      <c r="BR3225" s="2"/>
      <c r="BS3225" s="2"/>
      <c r="BT3225" s="2"/>
      <c r="BU3225" s="2"/>
      <c r="BV3225" s="2"/>
      <c r="BW3225" s="2"/>
      <c r="BX3225" s="2">
        <f>ROUND(SUMIF(AA3214:AA3223,"=52421674",FQ3214:FQ3223),2)</f>
        <v>0</v>
      </c>
      <c r="BY3225" s="2">
        <f>ROUND(SUMIF(AA3214:AA3223,"=52421674",FR3214:FR3223),2)</f>
        <v>0</v>
      </c>
      <c r="BZ3225" s="2">
        <f>ROUND(SUMIF(AA3214:AA3223,"=52421674",GL3214:GL3223),2)</f>
        <v>0</v>
      </c>
      <c r="CA3225" s="2">
        <f>ROUND(SUMIF(AA3214:AA3223,"=52421674",GM3214:GM3223),2)</f>
        <v>0</v>
      </c>
      <c r="CB3225" s="2">
        <f>ROUND(SUMIF(AA3214:AA3223,"=52421674",GN3214:GN3223),2)</f>
        <v>0</v>
      </c>
      <c r="CC3225" s="2">
        <f>ROUND(SUMIF(AA3214:AA3223,"=52421674",GO3214:GO3223),2)</f>
        <v>0</v>
      </c>
      <c r="CD3225" s="2">
        <f>ROUND(SUMIF(AA3214:AA3223,"=52421674",GP3214:GP3223),2)</f>
        <v>0</v>
      </c>
      <c r="CE3225" s="2">
        <f>AC3225-BX3225</f>
        <v>0</v>
      </c>
      <c r="CF3225" s="2">
        <f>AC3225-BY3225</f>
        <v>0</v>
      </c>
      <c r="CG3225" s="2">
        <f>BX3225-BZ3225</f>
        <v>0</v>
      </c>
      <c r="CH3225" s="2">
        <f>AC3225-BX3225-BY3225+BZ3225</f>
        <v>0</v>
      </c>
      <c r="CI3225" s="2">
        <f>BY3225-BZ3225</f>
        <v>0</v>
      </c>
      <c r="CJ3225" s="2">
        <f>ROUND(SUMIF(AA3214:AA3223,"=52421674",GX3214:GX3223),2)</f>
        <v>0</v>
      </c>
      <c r="CK3225" s="2">
        <f>ROUND(SUMIF(AA3214:AA3223,"=52421674",GY3214:GY3223),2)</f>
        <v>0</v>
      </c>
      <c r="CL3225" s="2">
        <f>ROUND(SUMIF(AA3214:AA3223,"=52421674",GZ3214:GZ3223),2)</f>
        <v>0</v>
      </c>
      <c r="CM3225" s="2">
        <f>ROUND(SUMIF(AA3214:AA3223,"=52421674",HD3214:HD3223),2)</f>
        <v>0</v>
      </c>
      <c r="CN3225" s="2"/>
      <c r="CO3225" s="2"/>
      <c r="CP3225" s="2"/>
      <c r="CQ3225" s="2"/>
      <c r="CR3225" s="2"/>
      <c r="CS3225" s="2"/>
      <c r="CT3225" s="2"/>
      <c r="CU3225" s="2"/>
      <c r="CV3225" s="2"/>
      <c r="CW3225" s="2"/>
      <c r="CX3225" s="2"/>
      <c r="CY3225" s="2"/>
      <c r="CZ3225" s="2"/>
      <c r="DA3225" s="2"/>
      <c r="DB3225" s="2"/>
      <c r="DC3225" s="2"/>
      <c r="DD3225" s="2"/>
      <c r="DE3225" s="2"/>
      <c r="DF3225" s="2"/>
      <c r="DG3225" s="3"/>
      <c r="DH3225" s="3"/>
      <c r="DI3225" s="3"/>
      <c r="DJ3225" s="3"/>
      <c r="DK3225" s="3"/>
      <c r="DL3225" s="3"/>
      <c r="DM3225" s="3"/>
      <c r="DN3225" s="3"/>
      <c r="DO3225" s="3"/>
      <c r="DP3225" s="3"/>
      <c r="DQ3225" s="3"/>
      <c r="DR3225" s="3"/>
      <c r="DS3225" s="3"/>
      <c r="DT3225" s="3"/>
      <c r="DU3225" s="3"/>
      <c r="DV3225" s="3"/>
      <c r="DW3225" s="3"/>
      <c r="DX3225" s="3"/>
      <c r="DY3225" s="3"/>
      <c r="DZ3225" s="3"/>
      <c r="EA3225" s="3"/>
      <c r="EB3225" s="3"/>
      <c r="EC3225" s="3"/>
      <c r="ED3225" s="3"/>
      <c r="EE3225" s="3"/>
      <c r="EF3225" s="3"/>
      <c r="EG3225" s="3"/>
      <c r="EH3225" s="3"/>
      <c r="EI3225" s="3"/>
      <c r="EJ3225" s="3"/>
      <c r="EK3225" s="3"/>
      <c r="EL3225" s="3"/>
      <c r="EM3225" s="3"/>
      <c r="EN3225" s="3"/>
      <c r="EO3225" s="3"/>
      <c r="EP3225" s="3"/>
      <c r="EQ3225" s="3"/>
      <c r="ER3225" s="3"/>
      <c r="ES3225" s="3"/>
      <c r="ET3225" s="3"/>
      <c r="EU3225" s="3"/>
      <c r="EV3225" s="3"/>
      <c r="EW3225" s="3"/>
      <c r="EX3225" s="3"/>
      <c r="EY3225" s="3"/>
      <c r="EZ3225" s="3"/>
      <c r="FA3225" s="3"/>
      <c r="FB3225" s="3"/>
      <c r="FC3225" s="3"/>
      <c r="FD3225" s="3"/>
      <c r="FE3225" s="3"/>
      <c r="FF3225" s="3"/>
      <c r="FG3225" s="3"/>
      <c r="FH3225" s="3"/>
      <c r="FI3225" s="3"/>
      <c r="FJ3225" s="3"/>
      <c r="FK3225" s="3"/>
      <c r="FL3225" s="3"/>
      <c r="FM3225" s="3"/>
      <c r="FN3225" s="3"/>
      <c r="FO3225" s="3"/>
      <c r="FP3225" s="3"/>
      <c r="FQ3225" s="3"/>
      <c r="FR3225" s="3"/>
      <c r="FS3225" s="3"/>
      <c r="FT3225" s="3"/>
      <c r="FU3225" s="3"/>
      <c r="FV3225" s="3"/>
      <c r="FW3225" s="3"/>
      <c r="FX3225" s="3"/>
      <c r="FY3225" s="3"/>
      <c r="FZ3225" s="3"/>
      <c r="GA3225" s="3"/>
      <c r="GB3225" s="3"/>
      <c r="GC3225" s="3"/>
      <c r="GD3225" s="3"/>
      <c r="GE3225" s="3"/>
      <c r="GF3225" s="3"/>
      <c r="GG3225" s="3"/>
      <c r="GH3225" s="3"/>
      <c r="GI3225" s="3"/>
      <c r="GJ3225" s="3"/>
      <c r="GK3225" s="3"/>
      <c r="GL3225" s="3"/>
      <c r="GM3225" s="3"/>
      <c r="GN3225" s="3"/>
      <c r="GO3225" s="3"/>
      <c r="GP3225" s="3"/>
      <c r="GQ3225" s="3"/>
      <c r="GR3225" s="3"/>
      <c r="GS3225" s="3"/>
      <c r="GT3225" s="3"/>
      <c r="GU3225" s="3"/>
      <c r="GV3225" s="3"/>
      <c r="GW3225" s="3"/>
      <c r="GX3225" s="3">
        <v>0</v>
      </c>
    </row>
    <row r="3227" spans="1:245" x14ac:dyDescent="0.2">
      <c r="A3227" s="4">
        <v>50</v>
      </c>
      <c r="B3227" s="4">
        <v>0</v>
      </c>
      <c r="C3227" s="4">
        <v>0</v>
      </c>
      <c r="D3227" s="4">
        <v>1</v>
      </c>
      <c r="E3227" s="4">
        <v>201</v>
      </c>
      <c r="F3227" s="4">
        <f>ROUND(Source!O3225,O3227)</f>
        <v>0</v>
      </c>
      <c r="G3227" s="4" t="s">
        <v>74</v>
      </c>
      <c r="H3227" s="4" t="s">
        <v>75</v>
      </c>
      <c r="I3227" s="4"/>
      <c r="J3227" s="4"/>
      <c r="K3227" s="4">
        <v>201</v>
      </c>
      <c r="L3227" s="4">
        <v>1</v>
      </c>
      <c r="M3227" s="4">
        <v>3</v>
      </c>
      <c r="N3227" s="4" t="s">
        <v>3</v>
      </c>
      <c r="O3227" s="4">
        <v>2</v>
      </c>
      <c r="P3227" s="4"/>
      <c r="Q3227" s="4"/>
      <c r="R3227" s="4"/>
      <c r="S3227" s="4"/>
      <c r="T3227" s="4"/>
      <c r="U3227" s="4"/>
      <c r="V3227" s="4"/>
      <c r="W3227" s="4"/>
    </row>
    <row r="3228" spans="1:245" x14ac:dyDescent="0.2">
      <c r="A3228" s="4">
        <v>50</v>
      </c>
      <c r="B3228" s="4">
        <v>0</v>
      </c>
      <c r="C3228" s="4">
        <v>0</v>
      </c>
      <c r="D3228" s="4">
        <v>1</v>
      </c>
      <c r="E3228" s="4">
        <v>202</v>
      </c>
      <c r="F3228" s="4">
        <f>ROUND(Source!P3225,O3228)</f>
        <v>0</v>
      </c>
      <c r="G3228" s="4" t="s">
        <v>76</v>
      </c>
      <c r="H3228" s="4" t="s">
        <v>77</v>
      </c>
      <c r="I3228" s="4"/>
      <c r="J3228" s="4"/>
      <c r="K3228" s="4">
        <v>202</v>
      </c>
      <c r="L3228" s="4">
        <v>2</v>
      </c>
      <c r="M3228" s="4">
        <v>3</v>
      </c>
      <c r="N3228" s="4" t="s">
        <v>3</v>
      </c>
      <c r="O3228" s="4">
        <v>2</v>
      </c>
      <c r="P3228" s="4"/>
      <c r="Q3228" s="4"/>
      <c r="R3228" s="4"/>
      <c r="S3228" s="4"/>
      <c r="T3228" s="4"/>
      <c r="U3228" s="4"/>
      <c r="V3228" s="4"/>
      <c r="W3228" s="4"/>
    </row>
    <row r="3229" spans="1:245" x14ac:dyDescent="0.2">
      <c r="A3229" s="4">
        <v>50</v>
      </c>
      <c r="B3229" s="4">
        <v>0</v>
      </c>
      <c r="C3229" s="4">
        <v>0</v>
      </c>
      <c r="D3229" s="4">
        <v>1</v>
      </c>
      <c r="E3229" s="4">
        <v>222</v>
      </c>
      <c r="F3229" s="4">
        <f>ROUND(Source!AO3225,O3229)</f>
        <v>0</v>
      </c>
      <c r="G3229" s="4" t="s">
        <v>78</v>
      </c>
      <c r="H3229" s="4" t="s">
        <v>79</v>
      </c>
      <c r="I3229" s="4"/>
      <c r="J3229" s="4"/>
      <c r="K3229" s="4">
        <v>222</v>
      </c>
      <c r="L3229" s="4">
        <v>3</v>
      </c>
      <c r="M3229" s="4">
        <v>3</v>
      </c>
      <c r="N3229" s="4" t="s">
        <v>3</v>
      </c>
      <c r="O3229" s="4">
        <v>2</v>
      </c>
      <c r="P3229" s="4"/>
      <c r="Q3229" s="4"/>
      <c r="R3229" s="4"/>
      <c r="S3229" s="4"/>
      <c r="T3229" s="4"/>
      <c r="U3229" s="4"/>
      <c r="V3229" s="4"/>
      <c r="W3229" s="4"/>
    </row>
    <row r="3230" spans="1:245" x14ac:dyDescent="0.2">
      <c r="A3230" s="4">
        <v>50</v>
      </c>
      <c r="B3230" s="4">
        <v>0</v>
      </c>
      <c r="C3230" s="4">
        <v>0</v>
      </c>
      <c r="D3230" s="4">
        <v>1</v>
      </c>
      <c r="E3230" s="4">
        <v>225</v>
      </c>
      <c r="F3230" s="4">
        <f>ROUND(Source!AV3225,O3230)</f>
        <v>0</v>
      </c>
      <c r="G3230" s="4" t="s">
        <v>80</v>
      </c>
      <c r="H3230" s="4" t="s">
        <v>81</v>
      </c>
      <c r="I3230" s="4"/>
      <c r="J3230" s="4"/>
      <c r="K3230" s="4">
        <v>225</v>
      </c>
      <c r="L3230" s="4">
        <v>4</v>
      </c>
      <c r="M3230" s="4">
        <v>3</v>
      </c>
      <c r="N3230" s="4" t="s">
        <v>3</v>
      </c>
      <c r="O3230" s="4">
        <v>2</v>
      </c>
      <c r="P3230" s="4"/>
      <c r="Q3230" s="4"/>
      <c r="R3230" s="4"/>
      <c r="S3230" s="4"/>
      <c r="T3230" s="4"/>
      <c r="U3230" s="4"/>
      <c r="V3230" s="4"/>
      <c r="W3230" s="4"/>
    </row>
    <row r="3231" spans="1:245" x14ac:dyDescent="0.2">
      <c r="A3231" s="4">
        <v>50</v>
      </c>
      <c r="B3231" s="4">
        <v>0</v>
      </c>
      <c r="C3231" s="4">
        <v>0</v>
      </c>
      <c r="D3231" s="4">
        <v>1</v>
      </c>
      <c r="E3231" s="4">
        <v>226</v>
      </c>
      <c r="F3231" s="4">
        <f>ROUND(Source!AW3225,O3231)</f>
        <v>0</v>
      </c>
      <c r="G3231" s="4" t="s">
        <v>82</v>
      </c>
      <c r="H3231" s="4" t="s">
        <v>83</v>
      </c>
      <c r="I3231" s="4"/>
      <c r="J3231" s="4"/>
      <c r="K3231" s="4">
        <v>226</v>
      </c>
      <c r="L3231" s="4">
        <v>5</v>
      </c>
      <c r="M3231" s="4">
        <v>3</v>
      </c>
      <c r="N3231" s="4" t="s">
        <v>3</v>
      </c>
      <c r="O3231" s="4">
        <v>2</v>
      </c>
      <c r="P3231" s="4"/>
      <c r="Q3231" s="4"/>
      <c r="R3231" s="4"/>
      <c r="S3231" s="4"/>
      <c r="T3231" s="4"/>
      <c r="U3231" s="4"/>
      <c r="V3231" s="4"/>
      <c r="W3231" s="4"/>
    </row>
    <row r="3232" spans="1:245" x14ac:dyDescent="0.2">
      <c r="A3232" s="4">
        <v>50</v>
      </c>
      <c r="B3232" s="4">
        <v>0</v>
      </c>
      <c r="C3232" s="4">
        <v>0</v>
      </c>
      <c r="D3232" s="4">
        <v>1</v>
      </c>
      <c r="E3232" s="4">
        <v>227</v>
      </c>
      <c r="F3232" s="4">
        <f>ROUND(Source!AX3225,O3232)</f>
        <v>0</v>
      </c>
      <c r="G3232" s="4" t="s">
        <v>84</v>
      </c>
      <c r="H3232" s="4" t="s">
        <v>85</v>
      </c>
      <c r="I3232" s="4"/>
      <c r="J3232" s="4"/>
      <c r="K3232" s="4">
        <v>227</v>
      </c>
      <c r="L3232" s="4">
        <v>6</v>
      </c>
      <c r="M3232" s="4">
        <v>3</v>
      </c>
      <c r="N3232" s="4" t="s">
        <v>3</v>
      </c>
      <c r="O3232" s="4">
        <v>2</v>
      </c>
      <c r="P3232" s="4"/>
      <c r="Q3232" s="4"/>
      <c r="R3232" s="4"/>
      <c r="S3232" s="4"/>
      <c r="T3232" s="4"/>
      <c r="U3232" s="4"/>
      <c r="V3232" s="4"/>
      <c r="W3232" s="4"/>
    </row>
    <row r="3233" spans="1:23" x14ac:dyDescent="0.2">
      <c r="A3233" s="4">
        <v>50</v>
      </c>
      <c r="B3233" s="4">
        <v>0</v>
      </c>
      <c r="C3233" s="4">
        <v>0</v>
      </c>
      <c r="D3233" s="4">
        <v>1</v>
      </c>
      <c r="E3233" s="4">
        <v>228</v>
      </c>
      <c r="F3233" s="4">
        <f>ROUND(Source!AY3225,O3233)</f>
        <v>0</v>
      </c>
      <c r="G3233" s="4" t="s">
        <v>86</v>
      </c>
      <c r="H3233" s="4" t="s">
        <v>87</v>
      </c>
      <c r="I3233" s="4"/>
      <c r="J3233" s="4"/>
      <c r="K3233" s="4">
        <v>228</v>
      </c>
      <c r="L3233" s="4">
        <v>7</v>
      </c>
      <c r="M3233" s="4">
        <v>3</v>
      </c>
      <c r="N3233" s="4" t="s">
        <v>3</v>
      </c>
      <c r="O3233" s="4">
        <v>2</v>
      </c>
      <c r="P3233" s="4"/>
      <c r="Q3233" s="4"/>
      <c r="R3233" s="4"/>
      <c r="S3233" s="4"/>
      <c r="T3233" s="4"/>
      <c r="U3233" s="4"/>
      <c r="V3233" s="4"/>
      <c r="W3233" s="4"/>
    </row>
    <row r="3234" spans="1:23" x14ac:dyDescent="0.2">
      <c r="A3234" s="4">
        <v>50</v>
      </c>
      <c r="B3234" s="4">
        <v>0</v>
      </c>
      <c r="C3234" s="4">
        <v>0</v>
      </c>
      <c r="D3234" s="4">
        <v>1</v>
      </c>
      <c r="E3234" s="4">
        <v>216</v>
      </c>
      <c r="F3234" s="4">
        <f>ROUND(Source!AP3225,O3234)</f>
        <v>0</v>
      </c>
      <c r="G3234" s="4" t="s">
        <v>88</v>
      </c>
      <c r="H3234" s="4" t="s">
        <v>89</v>
      </c>
      <c r="I3234" s="4"/>
      <c r="J3234" s="4"/>
      <c r="K3234" s="4">
        <v>216</v>
      </c>
      <c r="L3234" s="4">
        <v>8</v>
      </c>
      <c r="M3234" s="4">
        <v>3</v>
      </c>
      <c r="N3234" s="4" t="s">
        <v>3</v>
      </c>
      <c r="O3234" s="4">
        <v>2</v>
      </c>
      <c r="P3234" s="4"/>
      <c r="Q3234" s="4"/>
      <c r="R3234" s="4"/>
      <c r="S3234" s="4"/>
      <c r="T3234" s="4"/>
      <c r="U3234" s="4"/>
      <c r="V3234" s="4"/>
      <c r="W3234" s="4"/>
    </row>
    <row r="3235" spans="1:23" x14ac:dyDescent="0.2">
      <c r="A3235" s="4">
        <v>50</v>
      </c>
      <c r="B3235" s="4">
        <v>0</v>
      </c>
      <c r="C3235" s="4">
        <v>0</v>
      </c>
      <c r="D3235" s="4">
        <v>1</v>
      </c>
      <c r="E3235" s="4">
        <v>223</v>
      </c>
      <c r="F3235" s="4">
        <f>ROUND(Source!AQ3225,O3235)</f>
        <v>0</v>
      </c>
      <c r="G3235" s="4" t="s">
        <v>90</v>
      </c>
      <c r="H3235" s="4" t="s">
        <v>91</v>
      </c>
      <c r="I3235" s="4"/>
      <c r="J3235" s="4"/>
      <c r="K3235" s="4">
        <v>223</v>
      </c>
      <c r="L3235" s="4">
        <v>9</v>
      </c>
      <c r="M3235" s="4">
        <v>3</v>
      </c>
      <c r="N3235" s="4" t="s">
        <v>3</v>
      </c>
      <c r="O3235" s="4">
        <v>2</v>
      </c>
      <c r="P3235" s="4"/>
      <c r="Q3235" s="4"/>
      <c r="R3235" s="4"/>
      <c r="S3235" s="4"/>
      <c r="T3235" s="4"/>
      <c r="U3235" s="4"/>
      <c r="V3235" s="4"/>
      <c r="W3235" s="4"/>
    </row>
    <row r="3236" spans="1:23" x14ac:dyDescent="0.2">
      <c r="A3236" s="4">
        <v>50</v>
      </c>
      <c r="B3236" s="4">
        <v>0</v>
      </c>
      <c r="C3236" s="4">
        <v>0</v>
      </c>
      <c r="D3236" s="4">
        <v>1</v>
      </c>
      <c r="E3236" s="4">
        <v>229</v>
      </c>
      <c r="F3236" s="4">
        <f>ROUND(Source!AZ3225,O3236)</f>
        <v>0</v>
      </c>
      <c r="G3236" s="4" t="s">
        <v>92</v>
      </c>
      <c r="H3236" s="4" t="s">
        <v>93</v>
      </c>
      <c r="I3236" s="4"/>
      <c r="J3236" s="4"/>
      <c r="K3236" s="4">
        <v>229</v>
      </c>
      <c r="L3236" s="4">
        <v>10</v>
      </c>
      <c r="M3236" s="4">
        <v>3</v>
      </c>
      <c r="N3236" s="4" t="s">
        <v>3</v>
      </c>
      <c r="O3236" s="4">
        <v>2</v>
      </c>
      <c r="P3236" s="4"/>
      <c r="Q3236" s="4"/>
      <c r="R3236" s="4"/>
      <c r="S3236" s="4"/>
      <c r="T3236" s="4"/>
      <c r="U3236" s="4"/>
      <c r="V3236" s="4"/>
      <c r="W3236" s="4"/>
    </row>
    <row r="3237" spans="1:23" x14ac:dyDescent="0.2">
      <c r="A3237" s="4">
        <v>50</v>
      </c>
      <c r="B3237" s="4">
        <v>0</v>
      </c>
      <c r="C3237" s="4">
        <v>0</v>
      </c>
      <c r="D3237" s="4">
        <v>1</v>
      </c>
      <c r="E3237" s="4">
        <v>203</v>
      </c>
      <c r="F3237" s="4">
        <f>ROUND(Source!Q3225,O3237)</f>
        <v>0</v>
      </c>
      <c r="G3237" s="4" t="s">
        <v>94</v>
      </c>
      <c r="H3237" s="4" t="s">
        <v>95</v>
      </c>
      <c r="I3237" s="4"/>
      <c r="J3237" s="4"/>
      <c r="K3237" s="4">
        <v>203</v>
      </c>
      <c r="L3237" s="4">
        <v>11</v>
      </c>
      <c r="M3237" s="4">
        <v>3</v>
      </c>
      <c r="N3237" s="4" t="s">
        <v>3</v>
      </c>
      <c r="O3237" s="4">
        <v>2</v>
      </c>
      <c r="P3237" s="4"/>
      <c r="Q3237" s="4"/>
      <c r="R3237" s="4"/>
      <c r="S3237" s="4"/>
      <c r="T3237" s="4"/>
      <c r="U3237" s="4"/>
      <c r="V3237" s="4"/>
      <c r="W3237" s="4"/>
    </row>
    <row r="3238" spans="1:23" x14ac:dyDescent="0.2">
      <c r="A3238" s="4">
        <v>50</v>
      </c>
      <c r="B3238" s="4">
        <v>0</v>
      </c>
      <c r="C3238" s="4">
        <v>0</v>
      </c>
      <c r="D3238" s="4">
        <v>1</v>
      </c>
      <c r="E3238" s="4">
        <v>231</v>
      </c>
      <c r="F3238" s="4">
        <f>ROUND(Source!BB3225,O3238)</f>
        <v>0</v>
      </c>
      <c r="G3238" s="4" t="s">
        <v>96</v>
      </c>
      <c r="H3238" s="4" t="s">
        <v>97</v>
      </c>
      <c r="I3238" s="4"/>
      <c r="J3238" s="4"/>
      <c r="K3238" s="4">
        <v>231</v>
      </c>
      <c r="L3238" s="4">
        <v>12</v>
      </c>
      <c r="M3238" s="4">
        <v>3</v>
      </c>
      <c r="N3238" s="4" t="s">
        <v>3</v>
      </c>
      <c r="O3238" s="4">
        <v>2</v>
      </c>
      <c r="P3238" s="4"/>
      <c r="Q3238" s="4"/>
      <c r="R3238" s="4"/>
      <c r="S3238" s="4"/>
      <c r="T3238" s="4"/>
      <c r="U3238" s="4"/>
      <c r="V3238" s="4"/>
      <c r="W3238" s="4"/>
    </row>
    <row r="3239" spans="1:23" x14ac:dyDescent="0.2">
      <c r="A3239" s="4">
        <v>50</v>
      </c>
      <c r="B3239" s="4">
        <v>0</v>
      </c>
      <c r="C3239" s="4">
        <v>0</v>
      </c>
      <c r="D3239" s="4">
        <v>1</v>
      </c>
      <c r="E3239" s="4">
        <v>204</v>
      </c>
      <c r="F3239" s="4">
        <f>ROUND(Source!R3225,O3239)</f>
        <v>0</v>
      </c>
      <c r="G3239" s="4" t="s">
        <v>98</v>
      </c>
      <c r="H3239" s="4" t="s">
        <v>99</v>
      </c>
      <c r="I3239" s="4"/>
      <c r="J3239" s="4"/>
      <c r="K3239" s="4">
        <v>204</v>
      </c>
      <c r="L3239" s="4">
        <v>13</v>
      </c>
      <c r="M3239" s="4">
        <v>3</v>
      </c>
      <c r="N3239" s="4" t="s">
        <v>3</v>
      </c>
      <c r="O3239" s="4">
        <v>2</v>
      </c>
      <c r="P3239" s="4"/>
      <c r="Q3239" s="4"/>
      <c r="R3239" s="4"/>
      <c r="S3239" s="4"/>
      <c r="T3239" s="4"/>
      <c r="U3239" s="4"/>
      <c r="V3239" s="4"/>
      <c r="W3239" s="4"/>
    </row>
    <row r="3240" spans="1:23" x14ac:dyDescent="0.2">
      <c r="A3240" s="4">
        <v>50</v>
      </c>
      <c r="B3240" s="4">
        <v>0</v>
      </c>
      <c r="C3240" s="4">
        <v>0</v>
      </c>
      <c r="D3240" s="4">
        <v>1</v>
      </c>
      <c r="E3240" s="4">
        <v>205</v>
      </c>
      <c r="F3240" s="4">
        <f>ROUND(Source!S3225,O3240)</f>
        <v>0</v>
      </c>
      <c r="G3240" s="4" t="s">
        <v>100</v>
      </c>
      <c r="H3240" s="4" t="s">
        <v>101</v>
      </c>
      <c r="I3240" s="4"/>
      <c r="J3240" s="4"/>
      <c r="K3240" s="4">
        <v>205</v>
      </c>
      <c r="L3240" s="4">
        <v>14</v>
      </c>
      <c r="M3240" s="4">
        <v>3</v>
      </c>
      <c r="N3240" s="4" t="s">
        <v>3</v>
      </c>
      <c r="O3240" s="4">
        <v>2</v>
      </c>
      <c r="P3240" s="4"/>
      <c r="Q3240" s="4"/>
      <c r="R3240" s="4"/>
      <c r="S3240" s="4"/>
      <c r="T3240" s="4"/>
      <c r="U3240" s="4"/>
      <c r="V3240" s="4"/>
      <c r="W3240" s="4"/>
    </row>
    <row r="3241" spans="1:23" x14ac:dyDescent="0.2">
      <c r="A3241" s="4">
        <v>50</v>
      </c>
      <c r="B3241" s="4">
        <v>0</v>
      </c>
      <c r="C3241" s="4">
        <v>0</v>
      </c>
      <c r="D3241" s="4">
        <v>1</v>
      </c>
      <c r="E3241" s="4">
        <v>232</v>
      </c>
      <c r="F3241" s="4">
        <f>ROUND(Source!BC3225,O3241)</f>
        <v>0</v>
      </c>
      <c r="G3241" s="4" t="s">
        <v>102</v>
      </c>
      <c r="H3241" s="4" t="s">
        <v>103</v>
      </c>
      <c r="I3241" s="4"/>
      <c r="J3241" s="4"/>
      <c r="K3241" s="4">
        <v>232</v>
      </c>
      <c r="L3241" s="4">
        <v>15</v>
      </c>
      <c r="M3241" s="4">
        <v>3</v>
      </c>
      <c r="N3241" s="4" t="s">
        <v>3</v>
      </c>
      <c r="O3241" s="4">
        <v>2</v>
      </c>
      <c r="P3241" s="4"/>
      <c r="Q3241" s="4"/>
      <c r="R3241" s="4"/>
      <c r="S3241" s="4"/>
      <c r="T3241" s="4"/>
      <c r="U3241" s="4"/>
      <c r="V3241" s="4"/>
      <c r="W3241" s="4"/>
    </row>
    <row r="3242" spans="1:23" x14ac:dyDescent="0.2">
      <c r="A3242" s="4">
        <v>50</v>
      </c>
      <c r="B3242" s="4">
        <v>0</v>
      </c>
      <c r="C3242" s="4">
        <v>0</v>
      </c>
      <c r="D3242" s="4">
        <v>1</v>
      </c>
      <c r="E3242" s="4">
        <v>214</v>
      </c>
      <c r="F3242" s="4">
        <f>ROUND(Source!AS3225,O3242)</f>
        <v>0</v>
      </c>
      <c r="G3242" s="4" t="s">
        <v>104</v>
      </c>
      <c r="H3242" s="4" t="s">
        <v>105</v>
      </c>
      <c r="I3242" s="4"/>
      <c r="J3242" s="4"/>
      <c r="K3242" s="4">
        <v>214</v>
      </c>
      <c r="L3242" s="4">
        <v>16</v>
      </c>
      <c r="M3242" s="4">
        <v>3</v>
      </c>
      <c r="N3242" s="4" t="s">
        <v>3</v>
      </c>
      <c r="O3242" s="4">
        <v>2</v>
      </c>
      <c r="P3242" s="4"/>
      <c r="Q3242" s="4"/>
      <c r="R3242" s="4"/>
      <c r="S3242" s="4"/>
      <c r="T3242" s="4"/>
      <c r="U3242" s="4"/>
      <c r="V3242" s="4"/>
      <c r="W3242" s="4"/>
    </row>
    <row r="3243" spans="1:23" x14ac:dyDescent="0.2">
      <c r="A3243" s="4">
        <v>50</v>
      </c>
      <c r="B3243" s="4">
        <v>0</v>
      </c>
      <c r="C3243" s="4">
        <v>0</v>
      </c>
      <c r="D3243" s="4">
        <v>1</v>
      </c>
      <c r="E3243" s="4">
        <v>215</v>
      </c>
      <c r="F3243" s="4">
        <f>ROUND(Source!AT3225,O3243)</f>
        <v>0</v>
      </c>
      <c r="G3243" s="4" t="s">
        <v>106</v>
      </c>
      <c r="H3243" s="4" t="s">
        <v>107</v>
      </c>
      <c r="I3243" s="4"/>
      <c r="J3243" s="4"/>
      <c r="K3243" s="4">
        <v>215</v>
      </c>
      <c r="L3243" s="4">
        <v>17</v>
      </c>
      <c r="M3243" s="4">
        <v>3</v>
      </c>
      <c r="N3243" s="4" t="s">
        <v>3</v>
      </c>
      <c r="O3243" s="4">
        <v>2</v>
      </c>
      <c r="P3243" s="4"/>
      <c r="Q3243" s="4"/>
      <c r="R3243" s="4"/>
      <c r="S3243" s="4"/>
      <c r="T3243" s="4"/>
      <c r="U3243" s="4"/>
      <c r="V3243" s="4"/>
      <c r="W3243" s="4"/>
    </row>
    <row r="3244" spans="1:23" x14ac:dyDescent="0.2">
      <c r="A3244" s="4">
        <v>50</v>
      </c>
      <c r="B3244" s="4">
        <v>0</v>
      </c>
      <c r="C3244" s="4">
        <v>0</v>
      </c>
      <c r="D3244" s="4">
        <v>1</v>
      </c>
      <c r="E3244" s="4">
        <v>217</v>
      </c>
      <c r="F3244" s="4">
        <f>ROUND(Source!AU3225,O3244)</f>
        <v>0</v>
      </c>
      <c r="G3244" s="4" t="s">
        <v>108</v>
      </c>
      <c r="H3244" s="4" t="s">
        <v>109</v>
      </c>
      <c r="I3244" s="4"/>
      <c r="J3244" s="4"/>
      <c r="K3244" s="4">
        <v>217</v>
      </c>
      <c r="L3244" s="4">
        <v>18</v>
      </c>
      <c r="M3244" s="4">
        <v>3</v>
      </c>
      <c r="N3244" s="4" t="s">
        <v>3</v>
      </c>
      <c r="O3244" s="4">
        <v>2</v>
      </c>
      <c r="P3244" s="4"/>
      <c r="Q3244" s="4"/>
      <c r="R3244" s="4"/>
      <c r="S3244" s="4"/>
      <c r="T3244" s="4"/>
      <c r="U3244" s="4"/>
      <c r="V3244" s="4"/>
      <c r="W3244" s="4"/>
    </row>
    <row r="3245" spans="1:23" x14ac:dyDescent="0.2">
      <c r="A3245" s="4">
        <v>50</v>
      </c>
      <c r="B3245" s="4">
        <v>0</v>
      </c>
      <c r="C3245" s="4">
        <v>0</v>
      </c>
      <c r="D3245" s="4">
        <v>1</v>
      </c>
      <c r="E3245" s="4">
        <v>230</v>
      </c>
      <c r="F3245" s="4">
        <f>ROUND(Source!BA3225,O3245)</f>
        <v>0</v>
      </c>
      <c r="G3245" s="4" t="s">
        <v>110</v>
      </c>
      <c r="H3245" s="4" t="s">
        <v>111</v>
      </c>
      <c r="I3245" s="4"/>
      <c r="J3245" s="4"/>
      <c r="K3245" s="4">
        <v>230</v>
      </c>
      <c r="L3245" s="4">
        <v>19</v>
      </c>
      <c r="M3245" s="4">
        <v>3</v>
      </c>
      <c r="N3245" s="4" t="s">
        <v>3</v>
      </c>
      <c r="O3245" s="4">
        <v>2</v>
      </c>
      <c r="P3245" s="4"/>
      <c r="Q3245" s="4"/>
      <c r="R3245" s="4"/>
      <c r="S3245" s="4"/>
      <c r="T3245" s="4"/>
      <c r="U3245" s="4"/>
      <c r="V3245" s="4"/>
      <c r="W3245" s="4"/>
    </row>
    <row r="3246" spans="1:23" x14ac:dyDescent="0.2">
      <c r="A3246" s="4">
        <v>50</v>
      </c>
      <c r="B3246" s="4">
        <v>0</v>
      </c>
      <c r="C3246" s="4">
        <v>0</v>
      </c>
      <c r="D3246" s="4">
        <v>1</v>
      </c>
      <c r="E3246" s="4">
        <v>206</v>
      </c>
      <c r="F3246" s="4">
        <f>ROUND(Source!T3225,O3246)</f>
        <v>0</v>
      </c>
      <c r="G3246" s="4" t="s">
        <v>112</v>
      </c>
      <c r="H3246" s="4" t="s">
        <v>113</v>
      </c>
      <c r="I3246" s="4"/>
      <c r="J3246" s="4"/>
      <c r="K3246" s="4">
        <v>206</v>
      </c>
      <c r="L3246" s="4">
        <v>20</v>
      </c>
      <c r="M3246" s="4">
        <v>3</v>
      </c>
      <c r="N3246" s="4" t="s">
        <v>3</v>
      </c>
      <c r="O3246" s="4">
        <v>2</v>
      </c>
      <c r="P3246" s="4"/>
      <c r="Q3246" s="4"/>
      <c r="R3246" s="4"/>
      <c r="S3246" s="4"/>
      <c r="T3246" s="4"/>
      <c r="U3246" s="4"/>
      <c r="V3246" s="4"/>
      <c r="W3246" s="4"/>
    </row>
    <row r="3247" spans="1:23" x14ac:dyDescent="0.2">
      <c r="A3247" s="4">
        <v>50</v>
      </c>
      <c r="B3247" s="4">
        <v>0</v>
      </c>
      <c r="C3247" s="4">
        <v>0</v>
      </c>
      <c r="D3247" s="4">
        <v>1</v>
      </c>
      <c r="E3247" s="4">
        <v>207</v>
      </c>
      <c r="F3247" s="4">
        <f>Source!U3225</f>
        <v>0</v>
      </c>
      <c r="G3247" s="4" t="s">
        <v>114</v>
      </c>
      <c r="H3247" s="4" t="s">
        <v>115</v>
      </c>
      <c r="I3247" s="4"/>
      <c r="J3247" s="4"/>
      <c r="K3247" s="4">
        <v>207</v>
      </c>
      <c r="L3247" s="4">
        <v>21</v>
      </c>
      <c r="M3247" s="4">
        <v>3</v>
      </c>
      <c r="N3247" s="4" t="s">
        <v>3</v>
      </c>
      <c r="O3247" s="4">
        <v>-1</v>
      </c>
      <c r="P3247" s="4"/>
      <c r="Q3247" s="4"/>
      <c r="R3247" s="4"/>
      <c r="S3247" s="4"/>
      <c r="T3247" s="4"/>
      <c r="U3247" s="4"/>
      <c r="V3247" s="4"/>
      <c r="W3247" s="4"/>
    </row>
    <row r="3248" spans="1:23" x14ac:dyDescent="0.2">
      <c r="A3248" s="4">
        <v>50</v>
      </c>
      <c r="B3248" s="4">
        <v>0</v>
      </c>
      <c r="C3248" s="4">
        <v>0</v>
      </c>
      <c r="D3248" s="4">
        <v>1</v>
      </c>
      <c r="E3248" s="4">
        <v>208</v>
      </c>
      <c r="F3248" s="4">
        <f>Source!V3225</f>
        <v>0</v>
      </c>
      <c r="G3248" s="4" t="s">
        <v>116</v>
      </c>
      <c r="H3248" s="4" t="s">
        <v>117</v>
      </c>
      <c r="I3248" s="4"/>
      <c r="J3248" s="4"/>
      <c r="K3248" s="4">
        <v>208</v>
      </c>
      <c r="L3248" s="4">
        <v>22</v>
      </c>
      <c r="M3248" s="4">
        <v>3</v>
      </c>
      <c r="N3248" s="4" t="s">
        <v>3</v>
      </c>
      <c r="O3248" s="4">
        <v>-1</v>
      </c>
      <c r="P3248" s="4"/>
      <c r="Q3248" s="4"/>
      <c r="R3248" s="4"/>
      <c r="S3248" s="4"/>
      <c r="T3248" s="4"/>
      <c r="U3248" s="4"/>
      <c r="V3248" s="4"/>
      <c r="W3248" s="4"/>
    </row>
    <row r="3249" spans="1:206" x14ac:dyDescent="0.2">
      <c r="A3249" s="4">
        <v>50</v>
      </c>
      <c r="B3249" s="4">
        <v>0</v>
      </c>
      <c r="C3249" s="4">
        <v>0</v>
      </c>
      <c r="D3249" s="4">
        <v>1</v>
      </c>
      <c r="E3249" s="4">
        <v>209</v>
      </c>
      <c r="F3249" s="4">
        <f>ROUND(Source!W3225,O3249)</f>
        <v>0</v>
      </c>
      <c r="G3249" s="4" t="s">
        <v>118</v>
      </c>
      <c r="H3249" s="4" t="s">
        <v>119</v>
      </c>
      <c r="I3249" s="4"/>
      <c r="J3249" s="4"/>
      <c r="K3249" s="4">
        <v>209</v>
      </c>
      <c r="L3249" s="4">
        <v>23</v>
      </c>
      <c r="M3249" s="4">
        <v>3</v>
      </c>
      <c r="N3249" s="4" t="s">
        <v>3</v>
      </c>
      <c r="O3249" s="4">
        <v>2</v>
      </c>
      <c r="P3249" s="4"/>
      <c r="Q3249" s="4"/>
      <c r="R3249" s="4"/>
      <c r="S3249" s="4"/>
      <c r="T3249" s="4"/>
      <c r="U3249" s="4"/>
      <c r="V3249" s="4"/>
      <c r="W3249" s="4"/>
    </row>
    <row r="3250" spans="1:206" x14ac:dyDescent="0.2">
      <c r="A3250" s="4">
        <v>50</v>
      </c>
      <c r="B3250" s="4">
        <v>0</v>
      </c>
      <c r="C3250" s="4">
        <v>0</v>
      </c>
      <c r="D3250" s="4">
        <v>1</v>
      </c>
      <c r="E3250" s="4">
        <v>233</v>
      </c>
      <c r="F3250" s="4">
        <f>ROUND(Source!BD3225,O3250)</f>
        <v>0</v>
      </c>
      <c r="G3250" s="4" t="s">
        <v>120</v>
      </c>
      <c r="H3250" s="4" t="s">
        <v>121</v>
      </c>
      <c r="I3250" s="4"/>
      <c r="J3250" s="4"/>
      <c r="K3250" s="4">
        <v>233</v>
      </c>
      <c r="L3250" s="4">
        <v>24</v>
      </c>
      <c r="M3250" s="4">
        <v>3</v>
      </c>
      <c r="N3250" s="4" t="s">
        <v>3</v>
      </c>
      <c r="O3250" s="4">
        <v>2</v>
      </c>
      <c r="P3250" s="4"/>
      <c r="Q3250" s="4"/>
      <c r="R3250" s="4"/>
      <c r="S3250" s="4"/>
      <c r="T3250" s="4"/>
      <c r="U3250" s="4"/>
      <c r="V3250" s="4"/>
      <c r="W3250" s="4"/>
    </row>
    <row r="3251" spans="1:206" x14ac:dyDescent="0.2">
      <c r="A3251" s="4">
        <v>50</v>
      </c>
      <c r="B3251" s="4">
        <v>0</v>
      </c>
      <c r="C3251" s="4">
        <v>0</v>
      </c>
      <c r="D3251" s="4">
        <v>1</v>
      </c>
      <c r="E3251" s="4">
        <v>210</v>
      </c>
      <c r="F3251" s="4">
        <f>ROUND(Source!X3225,O3251)</f>
        <v>0</v>
      </c>
      <c r="G3251" s="4" t="s">
        <v>122</v>
      </c>
      <c r="H3251" s="4" t="s">
        <v>123</v>
      </c>
      <c r="I3251" s="4"/>
      <c r="J3251" s="4"/>
      <c r="K3251" s="4">
        <v>210</v>
      </c>
      <c r="L3251" s="4">
        <v>25</v>
      </c>
      <c r="M3251" s="4">
        <v>3</v>
      </c>
      <c r="N3251" s="4" t="s">
        <v>3</v>
      </c>
      <c r="O3251" s="4">
        <v>2</v>
      </c>
      <c r="P3251" s="4"/>
      <c r="Q3251" s="4"/>
      <c r="R3251" s="4"/>
      <c r="S3251" s="4"/>
      <c r="T3251" s="4"/>
      <c r="U3251" s="4"/>
      <c r="V3251" s="4"/>
      <c r="W3251" s="4"/>
    </row>
    <row r="3252" spans="1:206" x14ac:dyDescent="0.2">
      <c r="A3252" s="4">
        <v>50</v>
      </c>
      <c r="B3252" s="4">
        <v>0</v>
      </c>
      <c r="C3252" s="4">
        <v>0</v>
      </c>
      <c r="D3252" s="4">
        <v>1</v>
      </c>
      <c r="E3252" s="4">
        <v>211</v>
      </c>
      <c r="F3252" s="4">
        <f>ROUND(Source!Y3225,O3252)</f>
        <v>0</v>
      </c>
      <c r="G3252" s="4" t="s">
        <v>124</v>
      </c>
      <c r="H3252" s="4" t="s">
        <v>125</v>
      </c>
      <c r="I3252" s="4"/>
      <c r="J3252" s="4"/>
      <c r="K3252" s="4">
        <v>211</v>
      </c>
      <c r="L3252" s="4">
        <v>26</v>
      </c>
      <c r="M3252" s="4">
        <v>3</v>
      </c>
      <c r="N3252" s="4" t="s">
        <v>3</v>
      </c>
      <c r="O3252" s="4">
        <v>2</v>
      </c>
      <c r="P3252" s="4"/>
      <c r="Q3252" s="4"/>
      <c r="R3252" s="4"/>
      <c r="S3252" s="4"/>
      <c r="T3252" s="4"/>
      <c r="U3252" s="4"/>
      <c r="V3252" s="4"/>
      <c r="W3252" s="4"/>
    </row>
    <row r="3253" spans="1:206" x14ac:dyDescent="0.2">
      <c r="A3253" s="4">
        <v>50</v>
      </c>
      <c r="B3253" s="4">
        <v>0</v>
      </c>
      <c r="C3253" s="4">
        <v>0</v>
      </c>
      <c r="D3253" s="4">
        <v>1</v>
      </c>
      <c r="E3253" s="4">
        <v>224</v>
      </c>
      <c r="F3253" s="4">
        <f>ROUND(Source!AR3225,O3253)</f>
        <v>0</v>
      </c>
      <c r="G3253" s="4" t="s">
        <v>126</v>
      </c>
      <c r="H3253" s="4" t="s">
        <v>127</v>
      </c>
      <c r="I3253" s="4"/>
      <c r="J3253" s="4"/>
      <c r="K3253" s="4">
        <v>224</v>
      </c>
      <c r="L3253" s="4">
        <v>27</v>
      </c>
      <c r="M3253" s="4">
        <v>3</v>
      </c>
      <c r="N3253" s="4" t="s">
        <v>3</v>
      </c>
      <c r="O3253" s="4">
        <v>2</v>
      </c>
      <c r="P3253" s="4"/>
      <c r="Q3253" s="4"/>
      <c r="R3253" s="4"/>
      <c r="S3253" s="4"/>
      <c r="T3253" s="4"/>
      <c r="U3253" s="4"/>
      <c r="V3253" s="4"/>
      <c r="W3253" s="4"/>
    </row>
    <row r="3255" spans="1:206" x14ac:dyDescent="0.2">
      <c r="A3255" s="2">
        <v>51</v>
      </c>
      <c r="B3255" s="2">
        <f>B3118</f>
        <v>1</v>
      </c>
      <c r="C3255" s="2">
        <f>A3118</f>
        <v>4</v>
      </c>
      <c r="D3255" s="2">
        <f>ROW(A3118)</f>
        <v>3118</v>
      </c>
      <c r="E3255" s="2"/>
      <c r="F3255" s="2" t="str">
        <f>IF(F3118&lt;&gt;"",F3118,"")</f>
        <v>Новый раздел</v>
      </c>
      <c r="G3255" s="2" t="str">
        <f>IF(G3118&lt;&gt;"",G3118,"")</f>
        <v>Установка</v>
      </c>
      <c r="H3255" s="2">
        <v>0</v>
      </c>
      <c r="I3255" s="2"/>
      <c r="J3255" s="2"/>
      <c r="K3255" s="2"/>
      <c r="L3255" s="2"/>
      <c r="M3255" s="2"/>
      <c r="N3255" s="2"/>
      <c r="O3255" s="2">
        <f t="shared" ref="O3255:T3255" si="2554">ROUND(O3143+O3180+O3225+AB3255,2)</f>
        <v>0</v>
      </c>
      <c r="P3255" s="2">
        <f t="shared" si="2554"/>
        <v>0</v>
      </c>
      <c r="Q3255" s="2">
        <f t="shared" si="2554"/>
        <v>0</v>
      </c>
      <c r="R3255" s="2">
        <f t="shared" si="2554"/>
        <v>0</v>
      </c>
      <c r="S3255" s="2">
        <f t="shared" si="2554"/>
        <v>0</v>
      </c>
      <c r="T3255" s="2">
        <f t="shared" si="2554"/>
        <v>0</v>
      </c>
      <c r="U3255" s="2">
        <f>U3143+U3180+U3225+AH3255</f>
        <v>0</v>
      </c>
      <c r="V3255" s="2">
        <f>V3143+V3180+V3225+AI3255</f>
        <v>0</v>
      </c>
      <c r="W3255" s="2">
        <f>ROUND(W3143+W3180+W3225+AJ3255,2)</f>
        <v>0</v>
      </c>
      <c r="X3255" s="2">
        <f>ROUND(X3143+X3180+X3225+AK3255,2)</f>
        <v>0</v>
      </c>
      <c r="Y3255" s="2">
        <f>ROUND(Y3143+Y3180+Y3225+AL3255,2)</f>
        <v>0</v>
      </c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>
        <f t="shared" ref="AO3255:BD3255" si="2555">ROUND(AO3143+AO3180+AO3225+BX3255,2)</f>
        <v>0</v>
      </c>
      <c r="AP3255" s="2">
        <f t="shared" si="2555"/>
        <v>0</v>
      </c>
      <c r="AQ3255" s="2">
        <f t="shared" si="2555"/>
        <v>0</v>
      </c>
      <c r="AR3255" s="2">
        <f t="shared" si="2555"/>
        <v>0</v>
      </c>
      <c r="AS3255" s="2">
        <f t="shared" si="2555"/>
        <v>0</v>
      </c>
      <c r="AT3255" s="2">
        <f t="shared" si="2555"/>
        <v>0</v>
      </c>
      <c r="AU3255" s="2">
        <f t="shared" si="2555"/>
        <v>0</v>
      </c>
      <c r="AV3255" s="2">
        <f t="shared" si="2555"/>
        <v>0</v>
      </c>
      <c r="AW3255" s="2">
        <f t="shared" si="2555"/>
        <v>0</v>
      </c>
      <c r="AX3255" s="2">
        <f t="shared" si="2555"/>
        <v>0</v>
      </c>
      <c r="AY3255" s="2">
        <f t="shared" si="2555"/>
        <v>0</v>
      </c>
      <c r="AZ3255" s="2">
        <f t="shared" si="2555"/>
        <v>0</v>
      </c>
      <c r="BA3255" s="2">
        <f t="shared" si="2555"/>
        <v>0</v>
      </c>
      <c r="BB3255" s="2">
        <f t="shared" si="2555"/>
        <v>0</v>
      </c>
      <c r="BC3255" s="2">
        <f t="shared" si="2555"/>
        <v>0</v>
      </c>
      <c r="BD3255" s="2">
        <f t="shared" si="2555"/>
        <v>0</v>
      </c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  <c r="BP3255" s="2"/>
      <c r="BQ3255" s="2"/>
      <c r="BR3255" s="2"/>
      <c r="BS3255" s="2"/>
      <c r="BT3255" s="2"/>
      <c r="BU3255" s="2"/>
      <c r="BV3255" s="2"/>
      <c r="BW3255" s="2"/>
      <c r="BX3255" s="2"/>
      <c r="BY3255" s="2"/>
      <c r="BZ3255" s="2"/>
      <c r="CA3255" s="2"/>
      <c r="CB3255" s="2"/>
      <c r="CC3255" s="2"/>
      <c r="CD3255" s="2"/>
      <c r="CE3255" s="2"/>
      <c r="CF3255" s="2"/>
      <c r="CG3255" s="2"/>
      <c r="CH3255" s="2"/>
      <c r="CI3255" s="2"/>
      <c r="CJ3255" s="2"/>
      <c r="CK3255" s="2"/>
      <c r="CL3255" s="2"/>
      <c r="CM3255" s="2"/>
      <c r="CN3255" s="2"/>
      <c r="CO3255" s="2"/>
      <c r="CP3255" s="2"/>
      <c r="CQ3255" s="2"/>
      <c r="CR3255" s="2"/>
      <c r="CS3255" s="2"/>
      <c r="CT3255" s="2"/>
      <c r="CU3255" s="2"/>
      <c r="CV3255" s="2"/>
      <c r="CW3255" s="2"/>
      <c r="CX3255" s="2"/>
      <c r="CY3255" s="2"/>
      <c r="CZ3255" s="2"/>
      <c r="DA3255" s="2"/>
      <c r="DB3255" s="2"/>
      <c r="DC3255" s="2"/>
      <c r="DD3255" s="2"/>
      <c r="DE3255" s="2"/>
      <c r="DF3255" s="2"/>
      <c r="DG3255" s="3"/>
      <c r="DH3255" s="3"/>
      <c r="DI3255" s="3"/>
      <c r="DJ3255" s="3"/>
      <c r="DK3255" s="3"/>
      <c r="DL3255" s="3"/>
      <c r="DM3255" s="3"/>
      <c r="DN3255" s="3"/>
      <c r="DO3255" s="3"/>
      <c r="DP3255" s="3"/>
      <c r="DQ3255" s="3"/>
      <c r="DR3255" s="3"/>
      <c r="DS3255" s="3"/>
      <c r="DT3255" s="3"/>
      <c r="DU3255" s="3"/>
      <c r="DV3255" s="3"/>
      <c r="DW3255" s="3"/>
      <c r="DX3255" s="3"/>
      <c r="DY3255" s="3"/>
      <c r="DZ3255" s="3"/>
      <c r="EA3255" s="3"/>
      <c r="EB3255" s="3"/>
      <c r="EC3255" s="3"/>
      <c r="ED3255" s="3"/>
      <c r="EE3255" s="3"/>
      <c r="EF3255" s="3"/>
      <c r="EG3255" s="3"/>
      <c r="EH3255" s="3"/>
      <c r="EI3255" s="3"/>
      <c r="EJ3255" s="3"/>
      <c r="EK3255" s="3"/>
      <c r="EL3255" s="3"/>
      <c r="EM3255" s="3"/>
      <c r="EN3255" s="3"/>
      <c r="EO3255" s="3"/>
      <c r="EP3255" s="3"/>
      <c r="EQ3255" s="3"/>
      <c r="ER3255" s="3"/>
      <c r="ES3255" s="3"/>
      <c r="ET3255" s="3"/>
      <c r="EU3255" s="3"/>
      <c r="EV3255" s="3"/>
      <c r="EW3255" s="3"/>
      <c r="EX3255" s="3"/>
      <c r="EY3255" s="3"/>
      <c r="EZ3255" s="3"/>
      <c r="FA3255" s="3"/>
      <c r="FB3255" s="3"/>
      <c r="FC3255" s="3"/>
      <c r="FD3255" s="3"/>
      <c r="FE3255" s="3"/>
      <c r="FF3255" s="3"/>
      <c r="FG3255" s="3"/>
      <c r="FH3255" s="3"/>
      <c r="FI3255" s="3"/>
      <c r="FJ3255" s="3"/>
      <c r="FK3255" s="3"/>
      <c r="FL3255" s="3"/>
      <c r="FM3255" s="3"/>
      <c r="FN3255" s="3"/>
      <c r="FO3255" s="3"/>
      <c r="FP3255" s="3"/>
      <c r="FQ3255" s="3"/>
      <c r="FR3255" s="3"/>
      <c r="FS3255" s="3"/>
      <c r="FT3255" s="3"/>
      <c r="FU3255" s="3"/>
      <c r="FV3255" s="3"/>
      <c r="FW3255" s="3"/>
      <c r="FX3255" s="3"/>
      <c r="FY3255" s="3"/>
      <c r="FZ3255" s="3"/>
      <c r="GA3255" s="3"/>
      <c r="GB3255" s="3"/>
      <c r="GC3255" s="3"/>
      <c r="GD3255" s="3"/>
      <c r="GE3255" s="3"/>
      <c r="GF3255" s="3"/>
      <c r="GG3255" s="3"/>
      <c r="GH3255" s="3"/>
      <c r="GI3255" s="3"/>
      <c r="GJ3255" s="3"/>
      <c r="GK3255" s="3"/>
      <c r="GL3255" s="3"/>
      <c r="GM3255" s="3"/>
      <c r="GN3255" s="3"/>
      <c r="GO3255" s="3"/>
      <c r="GP3255" s="3"/>
      <c r="GQ3255" s="3"/>
      <c r="GR3255" s="3"/>
      <c r="GS3255" s="3"/>
      <c r="GT3255" s="3"/>
      <c r="GU3255" s="3"/>
      <c r="GV3255" s="3"/>
      <c r="GW3255" s="3"/>
      <c r="GX3255" s="3">
        <v>0</v>
      </c>
    </row>
    <row r="3257" spans="1:206" x14ac:dyDescent="0.2">
      <c r="A3257" s="4">
        <v>50</v>
      </c>
      <c r="B3257" s="4">
        <v>0</v>
      </c>
      <c r="C3257" s="4">
        <v>0</v>
      </c>
      <c r="D3257" s="4">
        <v>1</v>
      </c>
      <c r="E3257" s="4">
        <v>201</v>
      </c>
      <c r="F3257" s="4">
        <f>ROUND(Source!O3255,O3257)</f>
        <v>0</v>
      </c>
      <c r="G3257" s="4" t="s">
        <v>74</v>
      </c>
      <c r="H3257" s="4" t="s">
        <v>75</v>
      </c>
      <c r="I3257" s="4"/>
      <c r="J3257" s="4"/>
      <c r="K3257" s="4">
        <v>201</v>
      </c>
      <c r="L3257" s="4">
        <v>1</v>
      </c>
      <c r="M3257" s="4">
        <v>3</v>
      </c>
      <c r="N3257" s="4" t="s">
        <v>3</v>
      </c>
      <c r="O3257" s="4">
        <v>2</v>
      </c>
      <c r="P3257" s="4"/>
      <c r="Q3257" s="4"/>
      <c r="R3257" s="4"/>
      <c r="S3257" s="4"/>
      <c r="T3257" s="4"/>
      <c r="U3257" s="4"/>
      <c r="V3257" s="4"/>
      <c r="W3257" s="4"/>
    </row>
    <row r="3258" spans="1:206" x14ac:dyDescent="0.2">
      <c r="A3258" s="4">
        <v>50</v>
      </c>
      <c r="B3258" s="4">
        <v>0</v>
      </c>
      <c r="C3258" s="4">
        <v>0</v>
      </c>
      <c r="D3258" s="4">
        <v>1</v>
      </c>
      <c r="E3258" s="4">
        <v>202</v>
      </c>
      <c r="F3258" s="4">
        <f>ROUND(Source!P3255,O3258)</f>
        <v>0</v>
      </c>
      <c r="G3258" s="4" t="s">
        <v>76</v>
      </c>
      <c r="H3258" s="4" t="s">
        <v>77</v>
      </c>
      <c r="I3258" s="4"/>
      <c r="J3258" s="4"/>
      <c r="K3258" s="4">
        <v>202</v>
      </c>
      <c r="L3258" s="4">
        <v>2</v>
      </c>
      <c r="M3258" s="4">
        <v>3</v>
      </c>
      <c r="N3258" s="4" t="s">
        <v>3</v>
      </c>
      <c r="O3258" s="4">
        <v>2</v>
      </c>
      <c r="P3258" s="4"/>
      <c r="Q3258" s="4"/>
      <c r="R3258" s="4"/>
      <c r="S3258" s="4"/>
      <c r="T3258" s="4"/>
      <c r="U3258" s="4"/>
      <c r="V3258" s="4"/>
      <c r="W3258" s="4"/>
    </row>
    <row r="3259" spans="1:206" x14ac:dyDescent="0.2">
      <c r="A3259" s="4">
        <v>50</v>
      </c>
      <c r="B3259" s="4">
        <v>0</v>
      </c>
      <c r="C3259" s="4">
        <v>0</v>
      </c>
      <c r="D3259" s="4">
        <v>1</v>
      </c>
      <c r="E3259" s="4">
        <v>222</v>
      </c>
      <c r="F3259" s="4">
        <f>ROUND(Source!AO3255,O3259)</f>
        <v>0</v>
      </c>
      <c r="G3259" s="4" t="s">
        <v>78</v>
      </c>
      <c r="H3259" s="4" t="s">
        <v>79</v>
      </c>
      <c r="I3259" s="4"/>
      <c r="J3259" s="4"/>
      <c r="K3259" s="4">
        <v>222</v>
      </c>
      <c r="L3259" s="4">
        <v>3</v>
      </c>
      <c r="M3259" s="4">
        <v>3</v>
      </c>
      <c r="N3259" s="4" t="s">
        <v>3</v>
      </c>
      <c r="O3259" s="4">
        <v>2</v>
      </c>
      <c r="P3259" s="4"/>
      <c r="Q3259" s="4"/>
      <c r="R3259" s="4"/>
      <c r="S3259" s="4"/>
      <c r="T3259" s="4"/>
      <c r="U3259" s="4"/>
      <c r="V3259" s="4"/>
      <c r="W3259" s="4"/>
    </row>
    <row r="3260" spans="1:206" x14ac:dyDescent="0.2">
      <c r="A3260" s="4">
        <v>50</v>
      </c>
      <c r="B3260" s="4">
        <v>0</v>
      </c>
      <c r="C3260" s="4">
        <v>0</v>
      </c>
      <c r="D3260" s="4">
        <v>1</v>
      </c>
      <c r="E3260" s="4">
        <v>225</v>
      </c>
      <c r="F3260" s="4">
        <f>ROUND(Source!AV3255,O3260)</f>
        <v>0</v>
      </c>
      <c r="G3260" s="4" t="s">
        <v>80</v>
      </c>
      <c r="H3260" s="4" t="s">
        <v>81</v>
      </c>
      <c r="I3260" s="4"/>
      <c r="J3260" s="4"/>
      <c r="K3260" s="4">
        <v>225</v>
      </c>
      <c r="L3260" s="4">
        <v>4</v>
      </c>
      <c r="M3260" s="4">
        <v>3</v>
      </c>
      <c r="N3260" s="4" t="s">
        <v>3</v>
      </c>
      <c r="O3260" s="4">
        <v>2</v>
      </c>
      <c r="P3260" s="4"/>
      <c r="Q3260" s="4"/>
      <c r="R3260" s="4"/>
      <c r="S3260" s="4"/>
      <c r="T3260" s="4"/>
      <c r="U3260" s="4"/>
      <c r="V3260" s="4"/>
      <c r="W3260" s="4"/>
    </row>
    <row r="3261" spans="1:206" x14ac:dyDescent="0.2">
      <c r="A3261" s="4">
        <v>50</v>
      </c>
      <c r="B3261" s="4">
        <v>0</v>
      </c>
      <c r="C3261" s="4">
        <v>0</v>
      </c>
      <c r="D3261" s="4">
        <v>1</v>
      </c>
      <c r="E3261" s="4">
        <v>226</v>
      </c>
      <c r="F3261" s="4">
        <f>ROUND(Source!AW3255,O3261)</f>
        <v>0</v>
      </c>
      <c r="G3261" s="4" t="s">
        <v>82</v>
      </c>
      <c r="H3261" s="4" t="s">
        <v>83</v>
      </c>
      <c r="I3261" s="4"/>
      <c r="J3261" s="4"/>
      <c r="K3261" s="4">
        <v>226</v>
      </c>
      <c r="L3261" s="4">
        <v>5</v>
      </c>
      <c r="M3261" s="4">
        <v>3</v>
      </c>
      <c r="N3261" s="4" t="s">
        <v>3</v>
      </c>
      <c r="O3261" s="4">
        <v>2</v>
      </c>
      <c r="P3261" s="4"/>
      <c r="Q3261" s="4"/>
      <c r="R3261" s="4"/>
      <c r="S3261" s="4"/>
      <c r="T3261" s="4"/>
      <c r="U3261" s="4"/>
      <c r="V3261" s="4"/>
      <c r="W3261" s="4"/>
    </row>
    <row r="3262" spans="1:206" x14ac:dyDescent="0.2">
      <c r="A3262" s="4">
        <v>50</v>
      </c>
      <c r="B3262" s="4">
        <v>0</v>
      </c>
      <c r="C3262" s="4">
        <v>0</v>
      </c>
      <c r="D3262" s="4">
        <v>1</v>
      </c>
      <c r="E3262" s="4">
        <v>227</v>
      </c>
      <c r="F3262" s="4">
        <f>ROUND(Source!AX3255,O3262)</f>
        <v>0</v>
      </c>
      <c r="G3262" s="4" t="s">
        <v>84</v>
      </c>
      <c r="H3262" s="4" t="s">
        <v>85</v>
      </c>
      <c r="I3262" s="4"/>
      <c r="J3262" s="4"/>
      <c r="K3262" s="4">
        <v>227</v>
      </c>
      <c r="L3262" s="4">
        <v>6</v>
      </c>
      <c r="M3262" s="4">
        <v>3</v>
      </c>
      <c r="N3262" s="4" t="s">
        <v>3</v>
      </c>
      <c r="O3262" s="4">
        <v>2</v>
      </c>
      <c r="P3262" s="4"/>
      <c r="Q3262" s="4"/>
      <c r="R3262" s="4"/>
      <c r="S3262" s="4"/>
      <c r="T3262" s="4"/>
      <c r="U3262" s="4"/>
      <c r="V3262" s="4"/>
      <c r="W3262" s="4"/>
    </row>
    <row r="3263" spans="1:206" x14ac:dyDescent="0.2">
      <c r="A3263" s="4">
        <v>50</v>
      </c>
      <c r="B3263" s="4">
        <v>0</v>
      </c>
      <c r="C3263" s="4">
        <v>0</v>
      </c>
      <c r="D3263" s="4">
        <v>1</v>
      </c>
      <c r="E3263" s="4">
        <v>228</v>
      </c>
      <c r="F3263" s="4">
        <f>ROUND(Source!AY3255,O3263)</f>
        <v>0</v>
      </c>
      <c r="G3263" s="4" t="s">
        <v>86</v>
      </c>
      <c r="H3263" s="4" t="s">
        <v>87</v>
      </c>
      <c r="I3263" s="4"/>
      <c r="J3263" s="4"/>
      <c r="K3263" s="4">
        <v>228</v>
      </c>
      <c r="L3263" s="4">
        <v>7</v>
      </c>
      <c r="M3263" s="4">
        <v>3</v>
      </c>
      <c r="N3263" s="4" t="s">
        <v>3</v>
      </c>
      <c r="O3263" s="4">
        <v>2</v>
      </c>
      <c r="P3263" s="4"/>
      <c r="Q3263" s="4"/>
      <c r="R3263" s="4"/>
      <c r="S3263" s="4"/>
      <c r="T3263" s="4"/>
      <c r="U3263" s="4"/>
      <c r="V3263" s="4"/>
      <c r="W3263" s="4"/>
    </row>
    <row r="3264" spans="1:206" x14ac:dyDescent="0.2">
      <c r="A3264" s="4">
        <v>50</v>
      </c>
      <c r="B3264" s="4">
        <v>0</v>
      </c>
      <c r="C3264" s="4">
        <v>0</v>
      </c>
      <c r="D3264" s="4">
        <v>1</v>
      </c>
      <c r="E3264" s="4">
        <v>216</v>
      </c>
      <c r="F3264" s="4">
        <f>ROUND(Source!AP3255,O3264)</f>
        <v>0</v>
      </c>
      <c r="G3264" s="4" t="s">
        <v>88</v>
      </c>
      <c r="H3264" s="4" t="s">
        <v>89</v>
      </c>
      <c r="I3264" s="4"/>
      <c r="J3264" s="4"/>
      <c r="K3264" s="4">
        <v>216</v>
      </c>
      <c r="L3264" s="4">
        <v>8</v>
      </c>
      <c r="M3264" s="4">
        <v>3</v>
      </c>
      <c r="N3264" s="4" t="s">
        <v>3</v>
      </c>
      <c r="O3264" s="4">
        <v>2</v>
      </c>
      <c r="P3264" s="4"/>
      <c r="Q3264" s="4"/>
      <c r="R3264" s="4"/>
      <c r="S3264" s="4"/>
      <c r="T3264" s="4"/>
      <c r="U3264" s="4"/>
      <c r="V3264" s="4"/>
      <c r="W3264" s="4"/>
    </row>
    <row r="3265" spans="1:23" x14ac:dyDescent="0.2">
      <c r="A3265" s="4">
        <v>50</v>
      </c>
      <c r="B3265" s="4">
        <v>0</v>
      </c>
      <c r="C3265" s="4">
        <v>0</v>
      </c>
      <c r="D3265" s="4">
        <v>1</v>
      </c>
      <c r="E3265" s="4">
        <v>223</v>
      </c>
      <c r="F3265" s="4">
        <f>ROUND(Source!AQ3255,O3265)</f>
        <v>0</v>
      </c>
      <c r="G3265" s="4" t="s">
        <v>90</v>
      </c>
      <c r="H3265" s="4" t="s">
        <v>91</v>
      </c>
      <c r="I3265" s="4"/>
      <c r="J3265" s="4"/>
      <c r="K3265" s="4">
        <v>223</v>
      </c>
      <c r="L3265" s="4">
        <v>9</v>
      </c>
      <c r="M3265" s="4">
        <v>3</v>
      </c>
      <c r="N3265" s="4" t="s">
        <v>3</v>
      </c>
      <c r="O3265" s="4">
        <v>2</v>
      </c>
      <c r="P3265" s="4"/>
      <c r="Q3265" s="4"/>
      <c r="R3265" s="4"/>
      <c r="S3265" s="4"/>
      <c r="T3265" s="4"/>
      <c r="U3265" s="4"/>
      <c r="V3265" s="4"/>
      <c r="W3265" s="4"/>
    </row>
    <row r="3266" spans="1:23" x14ac:dyDescent="0.2">
      <c r="A3266" s="4">
        <v>50</v>
      </c>
      <c r="B3266" s="4">
        <v>0</v>
      </c>
      <c r="C3266" s="4">
        <v>0</v>
      </c>
      <c r="D3266" s="4">
        <v>1</v>
      </c>
      <c r="E3266" s="4">
        <v>229</v>
      </c>
      <c r="F3266" s="4">
        <f>ROUND(Source!AZ3255,O3266)</f>
        <v>0</v>
      </c>
      <c r="G3266" s="4" t="s">
        <v>92</v>
      </c>
      <c r="H3266" s="4" t="s">
        <v>93</v>
      </c>
      <c r="I3266" s="4"/>
      <c r="J3266" s="4"/>
      <c r="K3266" s="4">
        <v>229</v>
      </c>
      <c r="L3266" s="4">
        <v>10</v>
      </c>
      <c r="M3266" s="4">
        <v>3</v>
      </c>
      <c r="N3266" s="4" t="s">
        <v>3</v>
      </c>
      <c r="O3266" s="4">
        <v>2</v>
      </c>
      <c r="P3266" s="4"/>
      <c r="Q3266" s="4"/>
      <c r="R3266" s="4"/>
      <c r="S3266" s="4"/>
      <c r="T3266" s="4"/>
      <c r="U3266" s="4"/>
      <c r="V3266" s="4"/>
      <c r="W3266" s="4"/>
    </row>
    <row r="3267" spans="1:23" x14ac:dyDescent="0.2">
      <c r="A3267" s="4">
        <v>50</v>
      </c>
      <c r="B3267" s="4">
        <v>0</v>
      </c>
      <c r="C3267" s="4">
        <v>0</v>
      </c>
      <c r="D3267" s="4">
        <v>1</v>
      </c>
      <c r="E3267" s="4">
        <v>203</v>
      </c>
      <c r="F3267" s="4">
        <f>ROUND(Source!Q3255,O3267)</f>
        <v>0</v>
      </c>
      <c r="G3267" s="4" t="s">
        <v>94</v>
      </c>
      <c r="H3267" s="4" t="s">
        <v>95</v>
      </c>
      <c r="I3267" s="4"/>
      <c r="J3267" s="4"/>
      <c r="K3267" s="4">
        <v>203</v>
      </c>
      <c r="L3267" s="4">
        <v>11</v>
      </c>
      <c r="M3267" s="4">
        <v>3</v>
      </c>
      <c r="N3267" s="4" t="s">
        <v>3</v>
      </c>
      <c r="O3267" s="4">
        <v>2</v>
      </c>
      <c r="P3267" s="4"/>
      <c r="Q3267" s="4"/>
      <c r="R3267" s="4"/>
      <c r="S3267" s="4"/>
      <c r="T3267" s="4"/>
      <c r="U3267" s="4"/>
      <c r="V3267" s="4"/>
      <c r="W3267" s="4"/>
    </row>
    <row r="3268" spans="1:23" x14ac:dyDescent="0.2">
      <c r="A3268" s="4">
        <v>50</v>
      </c>
      <c r="B3268" s="4">
        <v>0</v>
      </c>
      <c r="C3268" s="4">
        <v>0</v>
      </c>
      <c r="D3268" s="4">
        <v>1</v>
      </c>
      <c r="E3268" s="4">
        <v>231</v>
      </c>
      <c r="F3268" s="4">
        <f>ROUND(Source!BB3255,O3268)</f>
        <v>0</v>
      </c>
      <c r="G3268" s="4" t="s">
        <v>96</v>
      </c>
      <c r="H3268" s="4" t="s">
        <v>97</v>
      </c>
      <c r="I3268" s="4"/>
      <c r="J3268" s="4"/>
      <c r="K3268" s="4">
        <v>231</v>
      </c>
      <c r="L3268" s="4">
        <v>12</v>
      </c>
      <c r="M3268" s="4">
        <v>3</v>
      </c>
      <c r="N3268" s="4" t="s">
        <v>3</v>
      </c>
      <c r="O3268" s="4">
        <v>2</v>
      </c>
      <c r="P3268" s="4"/>
      <c r="Q3268" s="4"/>
      <c r="R3268" s="4"/>
      <c r="S3268" s="4"/>
      <c r="T3268" s="4"/>
      <c r="U3268" s="4"/>
      <c r="V3268" s="4"/>
      <c r="W3268" s="4"/>
    </row>
    <row r="3269" spans="1:23" x14ac:dyDescent="0.2">
      <c r="A3269" s="4">
        <v>50</v>
      </c>
      <c r="B3269" s="4">
        <v>0</v>
      </c>
      <c r="C3269" s="4">
        <v>0</v>
      </c>
      <c r="D3269" s="4">
        <v>1</v>
      </c>
      <c r="E3269" s="4">
        <v>204</v>
      </c>
      <c r="F3269" s="4">
        <f>ROUND(Source!R3255,O3269)</f>
        <v>0</v>
      </c>
      <c r="G3269" s="4" t="s">
        <v>98</v>
      </c>
      <c r="H3269" s="4" t="s">
        <v>99</v>
      </c>
      <c r="I3269" s="4"/>
      <c r="J3269" s="4"/>
      <c r="K3269" s="4">
        <v>204</v>
      </c>
      <c r="L3269" s="4">
        <v>13</v>
      </c>
      <c r="M3269" s="4">
        <v>3</v>
      </c>
      <c r="N3269" s="4" t="s">
        <v>3</v>
      </c>
      <c r="O3269" s="4">
        <v>2</v>
      </c>
      <c r="P3269" s="4"/>
      <c r="Q3269" s="4"/>
      <c r="R3269" s="4"/>
      <c r="S3269" s="4"/>
      <c r="T3269" s="4"/>
      <c r="U3269" s="4"/>
      <c r="V3269" s="4"/>
      <c r="W3269" s="4"/>
    </row>
    <row r="3270" spans="1:23" x14ac:dyDescent="0.2">
      <c r="A3270" s="4">
        <v>50</v>
      </c>
      <c r="B3270" s="4">
        <v>0</v>
      </c>
      <c r="C3270" s="4">
        <v>0</v>
      </c>
      <c r="D3270" s="4">
        <v>1</v>
      </c>
      <c r="E3270" s="4">
        <v>205</v>
      </c>
      <c r="F3270" s="4">
        <f>ROUND(Source!S3255,O3270)</f>
        <v>0</v>
      </c>
      <c r="G3270" s="4" t="s">
        <v>100</v>
      </c>
      <c r="H3270" s="4" t="s">
        <v>101</v>
      </c>
      <c r="I3270" s="4"/>
      <c r="J3270" s="4"/>
      <c r="K3270" s="4">
        <v>205</v>
      </c>
      <c r="L3270" s="4">
        <v>14</v>
      </c>
      <c r="M3270" s="4">
        <v>3</v>
      </c>
      <c r="N3270" s="4" t="s">
        <v>3</v>
      </c>
      <c r="O3270" s="4">
        <v>2</v>
      </c>
      <c r="P3270" s="4"/>
      <c r="Q3270" s="4"/>
      <c r="R3270" s="4"/>
      <c r="S3270" s="4"/>
      <c r="T3270" s="4"/>
      <c r="U3270" s="4"/>
      <c r="V3270" s="4"/>
      <c r="W3270" s="4"/>
    </row>
    <row r="3271" spans="1:23" x14ac:dyDescent="0.2">
      <c r="A3271" s="4">
        <v>50</v>
      </c>
      <c r="B3271" s="4">
        <v>0</v>
      </c>
      <c r="C3271" s="4">
        <v>0</v>
      </c>
      <c r="D3271" s="4">
        <v>1</v>
      </c>
      <c r="E3271" s="4">
        <v>232</v>
      </c>
      <c r="F3271" s="4">
        <f>ROUND(Source!BC3255,O3271)</f>
        <v>0</v>
      </c>
      <c r="G3271" s="4" t="s">
        <v>102</v>
      </c>
      <c r="H3271" s="4" t="s">
        <v>103</v>
      </c>
      <c r="I3271" s="4"/>
      <c r="J3271" s="4"/>
      <c r="K3271" s="4">
        <v>232</v>
      </c>
      <c r="L3271" s="4">
        <v>15</v>
      </c>
      <c r="M3271" s="4">
        <v>3</v>
      </c>
      <c r="N3271" s="4" t="s">
        <v>3</v>
      </c>
      <c r="O3271" s="4">
        <v>2</v>
      </c>
      <c r="P3271" s="4"/>
      <c r="Q3271" s="4"/>
      <c r="R3271" s="4"/>
      <c r="S3271" s="4"/>
      <c r="T3271" s="4"/>
      <c r="U3271" s="4"/>
      <c r="V3271" s="4"/>
      <c r="W3271" s="4"/>
    </row>
    <row r="3272" spans="1:23" x14ac:dyDescent="0.2">
      <c r="A3272" s="4">
        <v>50</v>
      </c>
      <c r="B3272" s="4">
        <v>0</v>
      </c>
      <c r="C3272" s="4">
        <v>0</v>
      </c>
      <c r="D3272" s="4">
        <v>1</v>
      </c>
      <c r="E3272" s="4">
        <v>214</v>
      </c>
      <c r="F3272" s="4">
        <f>ROUND(Source!AS3255,O3272)</f>
        <v>0</v>
      </c>
      <c r="G3272" s="4" t="s">
        <v>104</v>
      </c>
      <c r="H3272" s="4" t="s">
        <v>105</v>
      </c>
      <c r="I3272" s="4"/>
      <c r="J3272" s="4"/>
      <c r="K3272" s="4">
        <v>214</v>
      </c>
      <c r="L3272" s="4">
        <v>16</v>
      </c>
      <c r="M3272" s="4">
        <v>3</v>
      </c>
      <c r="N3272" s="4" t="s">
        <v>3</v>
      </c>
      <c r="O3272" s="4">
        <v>2</v>
      </c>
      <c r="P3272" s="4"/>
      <c r="Q3272" s="4"/>
      <c r="R3272" s="4"/>
      <c r="S3272" s="4"/>
      <c r="T3272" s="4"/>
      <c r="U3272" s="4"/>
      <c r="V3272" s="4"/>
      <c r="W3272" s="4"/>
    </row>
    <row r="3273" spans="1:23" x14ac:dyDescent="0.2">
      <c r="A3273" s="4">
        <v>50</v>
      </c>
      <c r="B3273" s="4">
        <v>0</v>
      </c>
      <c r="C3273" s="4">
        <v>0</v>
      </c>
      <c r="D3273" s="4">
        <v>1</v>
      </c>
      <c r="E3273" s="4">
        <v>215</v>
      </c>
      <c r="F3273" s="4">
        <f>ROUND(Source!AT3255,O3273)</f>
        <v>0</v>
      </c>
      <c r="G3273" s="4" t="s">
        <v>106</v>
      </c>
      <c r="H3273" s="4" t="s">
        <v>107</v>
      </c>
      <c r="I3273" s="4"/>
      <c r="J3273" s="4"/>
      <c r="K3273" s="4">
        <v>215</v>
      </c>
      <c r="L3273" s="4">
        <v>17</v>
      </c>
      <c r="M3273" s="4">
        <v>3</v>
      </c>
      <c r="N3273" s="4" t="s">
        <v>3</v>
      </c>
      <c r="O3273" s="4">
        <v>2</v>
      </c>
      <c r="P3273" s="4"/>
      <c r="Q3273" s="4"/>
      <c r="R3273" s="4"/>
      <c r="S3273" s="4"/>
      <c r="T3273" s="4"/>
      <c r="U3273" s="4"/>
      <c r="V3273" s="4"/>
      <c r="W3273" s="4"/>
    </row>
    <row r="3274" spans="1:23" x14ac:dyDescent="0.2">
      <c r="A3274" s="4">
        <v>50</v>
      </c>
      <c r="B3274" s="4">
        <v>0</v>
      </c>
      <c r="C3274" s="4">
        <v>0</v>
      </c>
      <c r="D3274" s="4">
        <v>1</v>
      </c>
      <c r="E3274" s="4">
        <v>217</v>
      </c>
      <c r="F3274" s="4">
        <f>ROUND(Source!AU3255,O3274)</f>
        <v>0</v>
      </c>
      <c r="G3274" s="4" t="s">
        <v>108</v>
      </c>
      <c r="H3274" s="4" t="s">
        <v>109</v>
      </c>
      <c r="I3274" s="4"/>
      <c r="J3274" s="4"/>
      <c r="K3274" s="4">
        <v>217</v>
      </c>
      <c r="L3274" s="4">
        <v>18</v>
      </c>
      <c r="M3274" s="4">
        <v>3</v>
      </c>
      <c r="N3274" s="4" t="s">
        <v>3</v>
      </c>
      <c r="O3274" s="4">
        <v>2</v>
      </c>
      <c r="P3274" s="4"/>
      <c r="Q3274" s="4"/>
      <c r="R3274" s="4"/>
      <c r="S3274" s="4"/>
      <c r="T3274" s="4"/>
      <c r="U3274" s="4"/>
      <c r="V3274" s="4"/>
      <c r="W3274" s="4"/>
    </row>
    <row r="3275" spans="1:23" x14ac:dyDescent="0.2">
      <c r="A3275" s="4">
        <v>50</v>
      </c>
      <c r="B3275" s="4">
        <v>0</v>
      </c>
      <c r="C3275" s="4">
        <v>0</v>
      </c>
      <c r="D3275" s="4">
        <v>1</v>
      </c>
      <c r="E3275" s="4">
        <v>230</v>
      </c>
      <c r="F3275" s="4">
        <f>ROUND(Source!BA3255,O3275)</f>
        <v>0</v>
      </c>
      <c r="G3275" s="4" t="s">
        <v>110</v>
      </c>
      <c r="H3275" s="4" t="s">
        <v>111</v>
      </c>
      <c r="I3275" s="4"/>
      <c r="J3275" s="4"/>
      <c r="K3275" s="4">
        <v>230</v>
      </c>
      <c r="L3275" s="4">
        <v>19</v>
      </c>
      <c r="M3275" s="4">
        <v>3</v>
      </c>
      <c r="N3275" s="4" t="s">
        <v>3</v>
      </c>
      <c r="O3275" s="4">
        <v>2</v>
      </c>
      <c r="P3275" s="4"/>
      <c r="Q3275" s="4"/>
      <c r="R3275" s="4"/>
      <c r="S3275" s="4"/>
      <c r="T3275" s="4"/>
      <c r="U3275" s="4"/>
      <c r="V3275" s="4"/>
      <c r="W3275" s="4"/>
    </row>
    <row r="3276" spans="1:23" x14ac:dyDescent="0.2">
      <c r="A3276" s="4">
        <v>50</v>
      </c>
      <c r="B3276" s="4">
        <v>0</v>
      </c>
      <c r="C3276" s="4">
        <v>0</v>
      </c>
      <c r="D3276" s="4">
        <v>1</v>
      </c>
      <c r="E3276" s="4">
        <v>206</v>
      </c>
      <c r="F3276" s="4">
        <f>ROUND(Source!T3255,O3276)</f>
        <v>0</v>
      </c>
      <c r="G3276" s="4" t="s">
        <v>112</v>
      </c>
      <c r="H3276" s="4" t="s">
        <v>113</v>
      </c>
      <c r="I3276" s="4"/>
      <c r="J3276" s="4"/>
      <c r="K3276" s="4">
        <v>206</v>
      </c>
      <c r="L3276" s="4">
        <v>20</v>
      </c>
      <c r="M3276" s="4">
        <v>3</v>
      </c>
      <c r="N3276" s="4" t="s">
        <v>3</v>
      </c>
      <c r="O3276" s="4">
        <v>2</v>
      </c>
      <c r="P3276" s="4"/>
      <c r="Q3276" s="4"/>
      <c r="R3276" s="4"/>
      <c r="S3276" s="4"/>
      <c r="T3276" s="4"/>
      <c r="U3276" s="4"/>
      <c r="V3276" s="4"/>
      <c r="W3276" s="4"/>
    </row>
    <row r="3277" spans="1:23" x14ac:dyDescent="0.2">
      <c r="A3277" s="4">
        <v>50</v>
      </c>
      <c r="B3277" s="4">
        <v>0</v>
      </c>
      <c r="C3277" s="4">
        <v>0</v>
      </c>
      <c r="D3277" s="4">
        <v>1</v>
      </c>
      <c r="E3277" s="4">
        <v>207</v>
      </c>
      <c r="F3277" s="4">
        <f>Source!U3255</f>
        <v>0</v>
      </c>
      <c r="G3277" s="4" t="s">
        <v>114</v>
      </c>
      <c r="H3277" s="4" t="s">
        <v>115</v>
      </c>
      <c r="I3277" s="4"/>
      <c r="J3277" s="4"/>
      <c r="K3277" s="4">
        <v>207</v>
      </c>
      <c r="L3277" s="4">
        <v>21</v>
      </c>
      <c r="M3277" s="4">
        <v>3</v>
      </c>
      <c r="N3277" s="4" t="s">
        <v>3</v>
      </c>
      <c r="O3277" s="4">
        <v>-1</v>
      </c>
      <c r="P3277" s="4"/>
      <c r="Q3277" s="4"/>
      <c r="R3277" s="4"/>
      <c r="S3277" s="4"/>
      <c r="T3277" s="4"/>
      <c r="U3277" s="4"/>
      <c r="V3277" s="4"/>
      <c r="W3277" s="4"/>
    </row>
    <row r="3278" spans="1:23" x14ac:dyDescent="0.2">
      <c r="A3278" s="4">
        <v>50</v>
      </c>
      <c r="B3278" s="4">
        <v>0</v>
      </c>
      <c r="C3278" s="4">
        <v>0</v>
      </c>
      <c r="D3278" s="4">
        <v>1</v>
      </c>
      <c r="E3278" s="4">
        <v>208</v>
      </c>
      <c r="F3278" s="4">
        <f>Source!V3255</f>
        <v>0</v>
      </c>
      <c r="G3278" s="4" t="s">
        <v>116</v>
      </c>
      <c r="H3278" s="4" t="s">
        <v>117</v>
      </c>
      <c r="I3278" s="4"/>
      <c r="J3278" s="4"/>
      <c r="K3278" s="4">
        <v>208</v>
      </c>
      <c r="L3278" s="4">
        <v>22</v>
      </c>
      <c r="M3278" s="4">
        <v>3</v>
      </c>
      <c r="N3278" s="4" t="s">
        <v>3</v>
      </c>
      <c r="O3278" s="4">
        <v>-1</v>
      </c>
      <c r="P3278" s="4"/>
      <c r="Q3278" s="4"/>
      <c r="R3278" s="4"/>
      <c r="S3278" s="4"/>
      <c r="T3278" s="4"/>
      <c r="U3278" s="4"/>
      <c r="V3278" s="4"/>
      <c r="W3278" s="4"/>
    </row>
    <row r="3279" spans="1:23" x14ac:dyDescent="0.2">
      <c r="A3279" s="4">
        <v>50</v>
      </c>
      <c r="B3279" s="4">
        <v>0</v>
      </c>
      <c r="C3279" s="4">
        <v>0</v>
      </c>
      <c r="D3279" s="4">
        <v>1</v>
      </c>
      <c r="E3279" s="4">
        <v>209</v>
      </c>
      <c r="F3279" s="4">
        <f>ROUND(Source!W3255,O3279)</f>
        <v>0</v>
      </c>
      <c r="G3279" s="4" t="s">
        <v>118</v>
      </c>
      <c r="H3279" s="4" t="s">
        <v>119</v>
      </c>
      <c r="I3279" s="4"/>
      <c r="J3279" s="4"/>
      <c r="K3279" s="4">
        <v>209</v>
      </c>
      <c r="L3279" s="4">
        <v>23</v>
      </c>
      <c r="M3279" s="4">
        <v>3</v>
      </c>
      <c r="N3279" s="4" t="s">
        <v>3</v>
      </c>
      <c r="O3279" s="4">
        <v>2</v>
      </c>
      <c r="P3279" s="4"/>
      <c r="Q3279" s="4"/>
      <c r="R3279" s="4"/>
      <c r="S3279" s="4"/>
      <c r="T3279" s="4"/>
      <c r="U3279" s="4"/>
      <c r="V3279" s="4"/>
      <c r="W3279" s="4"/>
    </row>
    <row r="3280" spans="1:23" x14ac:dyDescent="0.2">
      <c r="A3280" s="4">
        <v>50</v>
      </c>
      <c r="B3280" s="4">
        <v>0</v>
      </c>
      <c r="C3280" s="4">
        <v>0</v>
      </c>
      <c r="D3280" s="4">
        <v>1</v>
      </c>
      <c r="E3280" s="4">
        <v>233</v>
      </c>
      <c r="F3280" s="4">
        <f>ROUND(Source!BD3255,O3280)</f>
        <v>0</v>
      </c>
      <c r="G3280" s="4" t="s">
        <v>120</v>
      </c>
      <c r="H3280" s="4" t="s">
        <v>121</v>
      </c>
      <c r="I3280" s="4"/>
      <c r="J3280" s="4"/>
      <c r="K3280" s="4">
        <v>233</v>
      </c>
      <c r="L3280" s="4">
        <v>24</v>
      </c>
      <c r="M3280" s="4">
        <v>3</v>
      </c>
      <c r="N3280" s="4" t="s">
        <v>3</v>
      </c>
      <c r="O3280" s="4">
        <v>2</v>
      </c>
      <c r="P3280" s="4"/>
      <c r="Q3280" s="4"/>
      <c r="R3280" s="4"/>
      <c r="S3280" s="4"/>
      <c r="T3280" s="4"/>
      <c r="U3280" s="4"/>
      <c r="V3280" s="4"/>
      <c r="W3280" s="4"/>
    </row>
    <row r="3281" spans="1:206" x14ac:dyDescent="0.2">
      <c r="A3281" s="4">
        <v>50</v>
      </c>
      <c r="B3281" s="4">
        <v>0</v>
      </c>
      <c r="C3281" s="4">
        <v>0</v>
      </c>
      <c r="D3281" s="4">
        <v>1</v>
      </c>
      <c r="E3281" s="4">
        <v>210</v>
      </c>
      <c r="F3281" s="4">
        <f>ROUND(Source!X3255,O3281)</f>
        <v>0</v>
      </c>
      <c r="G3281" s="4" t="s">
        <v>122</v>
      </c>
      <c r="H3281" s="4" t="s">
        <v>123</v>
      </c>
      <c r="I3281" s="4"/>
      <c r="J3281" s="4"/>
      <c r="K3281" s="4">
        <v>210</v>
      </c>
      <c r="L3281" s="4">
        <v>25</v>
      </c>
      <c r="M3281" s="4">
        <v>3</v>
      </c>
      <c r="N3281" s="4" t="s">
        <v>3</v>
      </c>
      <c r="O3281" s="4">
        <v>2</v>
      </c>
      <c r="P3281" s="4"/>
      <c r="Q3281" s="4"/>
      <c r="R3281" s="4"/>
      <c r="S3281" s="4"/>
      <c r="T3281" s="4"/>
      <c r="U3281" s="4"/>
      <c r="V3281" s="4"/>
      <c r="W3281" s="4"/>
    </row>
    <row r="3282" spans="1:206" x14ac:dyDescent="0.2">
      <c r="A3282" s="4">
        <v>50</v>
      </c>
      <c r="B3282" s="4">
        <v>0</v>
      </c>
      <c r="C3282" s="4">
        <v>0</v>
      </c>
      <c r="D3282" s="4">
        <v>1</v>
      </c>
      <c r="E3282" s="4">
        <v>211</v>
      </c>
      <c r="F3282" s="4">
        <f>ROUND(Source!Y3255,O3282)</f>
        <v>0</v>
      </c>
      <c r="G3282" s="4" t="s">
        <v>124</v>
      </c>
      <c r="H3282" s="4" t="s">
        <v>125</v>
      </c>
      <c r="I3282" s="4"/>
      <c r="J3282" s="4"/>
      <c r="K3282" s="4">
        <v>211</v>
      </c>
      <c r="L3282" s="4">
        <v>26</v>
      </c>
      <c r="M3282" s="4">
        <v>3</v>
      </c>
      <c r="N3282" s="4" t="s">
        <v>3</v>
      </c>
      <c r="O3282" s="4">
        <v>2</v>
      </c>
      <c r="P3282" s="4"/>
      <c r="Q3282" s="4"/>
      <c r="R3282" s="4"/>
      <c r="S3282" s="4"/>
      <c r="T3282" s="4"/>
      <c r="U3282" s="4"/>
      <c r="V3282" s="4"/>
      <c r="W3282" s="4"/>
    </row>
    <row r="3283" spans="1:206" x14ac:dyDescent="0.2">
      <c r="A3283" s="4">
        <v>50</v>
      </c>
      <c r="B3283" s="4">
        <v>0</v>
      </c>
      <c r="C3283" s="4">
        <v>0</v>
      </c>
      <c r="D3283" s="4">
        <v>1</v>
      </c>
      <c r="E3283" s="4">
        <v>224</v>
      </c>
      <c r="F3283" s="4">
        <f>ROUND(Source!AR3255,O3283)</f>
        <v>0</v>
      </c>
      <c r="G3283" s="4" t="s">
        <v>126</v>
      </c>
      <c r="H3283" s="4" t="s">
        <v>127</v>
      </c>
      <c r="I3283" s="4"/>
      <c r="J3283" s="4"/>
      <c r="K3283" s="4">
        <v>224</v>
      </c>
      <c r="L3283" s="4">
        <v>27</v>
      </c>
      <c r="M3283" s="4">
        <v>3</v>
      </c>
      <c r="N3283" s="4" t="s">
        <v>3</v>
      </c>
      <c r="O3283" s="4">
        <v>2</v>
      </c>
      <c r="P3283" s="4"/>
      <c r="Q3283" s="4"/>
      <c r="R3283" s="4"/>
      <c r="S3283" s="4"/>
      <c r="T3283" s="4"/>
      <c r="U3283" s="4"/>
      <c r="V3283" s="4"/>
      <c r="W3283" s="4"/>
    </row>
    <row r="3285" spans="1:206" x14ac:dyDescent="0.2">
      <c r="A3285" s="2">
        <v>51</v>
      </c>
      <c r="B3285" s="2">
        <f>B3114</f>
        <v>1</v>
      </c>
      <c r="C3285" s="2">
        <f>A3114</f>
        <v>3</v>
      </c>
      <c r="D3285" s="2">
        <f>ROW(A3114)</f>
        <v>3114</v>
      </c>
      <c r="E3285" s="2"/>
      <c r="F3285" s="2" t="str">
        <f>IF(F3114&lt;&gt;"",F3114,"")</f>
        <v>12</v>
      </c>
      <c r="G3285" s="2" t="str">
        <f>IF(G3114&lt;&gt;"",G3114,"")</f>
        <v>Комсомольский пр-т (дублер)  съезд с ул. Хамовнический вал д. 18 и м/у домами 49 и 45 (установка ИДН)</v>
      </c>
      <c r="H3285" s="2">
        <v>0</v>
      </c>
      <c r="I3285" s="2"/>
      <c r="J3285" s="2"/>
      <c r="K3285" s="2"/>
      <c r="L3285" s="2"/>
      <c r="M3285" s="2"/>
      <c r="N3285" s="2"/>
      <c r="O3285" s="2">
        <f t="shared" ref="O3285:T3285" si="2556">ROUND(O3255+AB3285,2)</f>
        <v>0</v>
      </c>
      <c r="P3285" s="2">
        <f t="shared" si="2556"/>
        <v>0</v>
      </c>
      <c r="Q3285" s="2">
        <f t="shared" si="2556"/>
        <v>0</v>
      </c>
      <c r="R3285" s="2">
        <f t="shared" si="2556"/>
        <v>0</v>
      </c>
      <c r="S3285" s="2">
        <f t="shared" si="2556"/>
        <v>0</v>
      </c>
      <c r="T3285" s="2">
        <f t="shared" si="2556"/>
        <v>0</v>
      </c>
      <c r="U3285" s="2">
        <f>U3255+AH3285</f>
        <v>0</v>
      </c>
      <c r="V3285" s="2">
        <f>V3255+AI3285</f>
        <v>0</v>
      </c>
      <c r="W3285" s="2">
        <f>ROUND(W3255+AJ3285,2)</f>
        <v>0</v>
      </c>
      <c r="X3285" s="2">
        <f>ROUND(X3255+AK3285,2)</f>
        <v>0</v>
      </c>
      <c r="Y3285" s="2">
        <f>ROUND(Y3255+AL3285,2)</f>
        <v>0</v>
      </c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>
        <f t="shared" ref="AO3285:BD3285" si="2557">ROUND(AO3255+BX3285,2)</f>
        <v>0</v>
      </c>
      <c r="AP3285" s="2">
        <f t="shared" si="2557"/>
        <v>0</v>
      </c>
      <c r="AQ3285" s="2">
        <f t="shared" si="2557"/>
        <v>0</v>
      </c>
      <c r="AR3285" s="2">
        <f t="shared" si="2557"/>
        <v>0</v>
      </c>
      <c r="AS3285" s="2">
        <f t="shared" si="2557"/>
        <v>0</v>
      </c>
      <c r="AT3285" s="2">
        <f t="shared" si="2557"/>
        <v>0</v>
      </c>
      <c r="AU3285" s="2">
        <f t="shared" si="2557"/>
        <v>0</v>
      </c>
      <c r="AV3285" s="2">
        <f t="shared" si="2557"/>
        <v>0</v>
      </c>
      <c r="AW3285" s="2">
        <f t="shared" si="2557"/>
        <v>0</v>
      </c>
      <c r="AX3285" s="2">
        <f t="shared" si="2557"/>
        <v>0</v>
      </c>
      <c r="AY3285" s="2">
        <f t="shared" si="2557"/>
        <v>0</v>
      </c>
      <c r="AZ3285" s="2">
        <f t="shared" si="2557"/>
        <v>0</v>
      </c>
      <c r="BA3285" s="2">
        <f t="shared" si="2557"/>
        <v>0</v>
      </c>
      <c r="BB3285" s="2">
        <f t="shared" si="2557"/>
        <v>0</v>
      </c>
      <c r="BC3285" s="2">
        <f t="shared" si="2557"/>
        <v>0</v>
      </c>
      <c r="BD3285" s="2">
        <f t="shared" si="2557"/>
        <v>0</v>
      </c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  <c r="BP3285" s="2"/>
      <c r="BQ3285" s="2"/>
      <c r="BR3285" s="2"/>
      <c r="BS3285" s="2"/>
      <c r="BT3285" s="2"/>
      <c r="BU3285" s="2"/>
      <c r="BV3285" s="2"/>
      <c r="BW3285" s="2"/>
      <c r="BX3285" s="2"/>
      <c r="BY3285" s="2"/>
      <c r="BZ3285" s="2"/>
      <c r="CA3285" s="2"/>
      <c r="CB3285" s="2"/>
      <c r="CC3285" s="2"/>
      <c r="CD3285" s="2"/>
      <c r="CE3285" s="2"/>
      <c r="CF3285" s="2"/>
      <c r="CG3285" s="2"/>
      <c r="CH3285" s="2"/>
      <c r="CI3285" s="2"/>
      <c r="CJ3285" s="2"/>
      <c r="CK3285" s="2"/>
      <c r="CL3285" s="2"/>
      <c r="CM3285" s="2"/>
      <c r="CN3285" s="2"/>
      <c r="CO3285" s="2"/>
      <c r="CP3285" s="2"/>
      <c r="CQ3285" s="2"/>
      <c r="CR3285" s="2"/>
      <c r="CS3285" s="2"/>
      <c r="CT3285" s="2"/>
      <c r="CU3285" s="2"/>
      <c r="CV3285" s="2"/>
      <c r="CW3285" s="2"/>
      <c r="CX3285" s="2"/>
      <c r="CY3285" s="2"/>
      <c r="CZ3285" s="2"/>
      <c r="DA3285" s="2"/>
      <c r="DB3285" s="2"/>
      <c r="DC3285" s="2"/>
      <c r="DD3285" s="2"/>
      <c r="DE3285" s="2"/>
      <c r="DF3285" s="2"/>
      <c r="DG3285" s="3"/>
      <c r="DH3285" s="3"/>
      <c r="DI3285" s="3"/>
      <c r="DJ3285" s="3"/>
      <c r="DK3285" s="3"/>
      <c r="DL3285" s="3"/>
      <c r="DM3285" s="3"/>
      <c r="DN3285" s="3"/>
      <c r="DO3285" s="3"/>
      <c r="DP3285" s="3"/>
      <c r="DQ3285" s="3"/>
      <c r="DR3285" s="3"/>
      <c r="DS3285" s="3"/>
      <c r="DT3285" s="3"/>
      <c r="DU3285" s="3"/>
      <c r="DV3285" s="3"/>
      <c r="DW3285" s="3"/>
      <c r="DX3285" s="3"/>
      <c r="DY3285" s="3"/>
      <c r="DZ3285" s="3"/>
      <c r="EA3285" s="3"/>
      <c r="EB3285" s="3"/>
      <c r="EC3285" s="3"/>
      <c r="ED3285" s="3"/>
      <c r="EE3285" s="3"/>
      <c r="EF3285" s="3"/>
      <c r="EG3285" s="3"/>
      <c r="EH3285" s="3"/>
      <c r="EI3285" s="3"/>
      <c r="EJ3285" s="3"/>
      <c r="EK3285" s="3"/>
      <c r="EL3285" s="3"/>
      <c r="EM3285" s="3"/>
      <c r="EN3285" s="3"/>
      <c r="EO3285" s="3"/>
      <c r="EP3285" s="3"/>
      <c r="EQ3285" s="3"/>
      <c r="ER3285" s="3"/>
      <c r="ES3285" s="3"/>
      <c r="ET3285" s="3"/>
      <c r="EU3285" s="3"/>
      <c r="EV3285" s="3"/>
      <c r="EW3285" s="3"/>
      <c r="EX3285" s="3"/>
      <c r="EY3285" s="3"/>
      <c r="EZ3285" s="3"/>
      <c r="FA3285" s="3"/>
      <c r="FB3285" s="3"/>
      <c r="FC3285" s="3"/>
      <c r="FD3285" s="3"/>
      <c r="FE3285" s="3"/>
      <c r="FF3285" s="3"/>
      <c r="FG3285" s="3"/>
      <c r="FH3285" s="3"/>
      <c r="FI3285" s="3"/>
      <c r="FJ3285" s="3"/>
      <c r="FK3285" s="3"/>
      <c r="FL3285" s="3"/>
      <c r="FM3285" s="3"/>
      <c r="FN3285" s="3"/>
      <c r="FO3285" s="3"/>
      <c r="FP3285" s="3"/>
      <c r="FQ3285" s="3"/>
      <c r="FR3285" s="3"/>
      <c r="FS3285" s="3"/>
      <c r="FT3285" s="3"/>
      <c r="FU3285" s="3"/>
      <c r="FV3285" s="3"/>
      <c r="FW3285" s="3"/>
      <c r="FX3285" s="3"/>
      <c r="FY3285" s="3"/>
      <c r="FZ3285" s="3"/>
      <c r="GA3285" s="3"/>
      <c r="GB3285" s="3"/>
      <c r="GC3285" s="3"/>
      <c r="GD3285" s="3"/>
      <c r="GE3285" s="3"/>
      <c r="GF3285" s="3"/>
      <c r="GG3285" s="3"/>
      <c r="GH3285" s="3"/>
      <c r="GI3285" s="3"/>
      <c r="GJ3285" s="3"/>
      <c r="GK3285" s="3"/>
      <c r="GL3285" s="3"/>
      <c r="GM3285" s="3"/>
      <c r="GN3285" s="3"/>
      <c r="GO3285" s="3"/>
      <c r="GP3285" s="3"/>
      <c r="GQ3285" s="3"/>
      <c r="GR3285" s="3"/>
      <c r="GS3285" s="3"/>
      <c r="GT3285" s="3"/>
      <c r="GU3285" s="3"/>
      <c r="GV3285" s="3"/>
      <c r="GW3285" s="3"/>
      <c r="GX3285" s="3">
        <v>0</v>
      </c>
    </row>
    <row r="3287" spans="1:206" x14ac:dyDescent="0.2">
      <c r="A3287" s="4">
        <v>50</v>
      </c>
      <c r="B3287" s="4">
        <v>0</v>
      </c>
      <c r="C3287" s="4">
        <v>0</v>
      </c>
      <c r="D3287" s="4">
        <v>1</v>
      </c>
      <c r="E3287" s="4">
        <v>201</v>
      </c>
      <c r="F3287" s="4">
        <f>ROUND(Source!O3285,O3287)</f>
        <v>0</v>
      </c>
      <c r="G3287" s="4" t="s">
        <v>74</v>
      </c>
      <c r="H3287" s="4" t="s">
        <v>75</v>
      </c>
      <c r="I3287" s="4"/>
      <c r="J3287" s="4"/>
      <c r="K3287" s="4">
        <v>201</v>
      </c>
      <c r="L3287" s="4">
        <v>1</v>
      </c>
      <c r="M3287" s="4">
        <v>3</v>
      </c>
      <c r="N3287" s="4" t="s">
        <v>3</v>
      </c>
      <c r="O3287" s="4">
        <v>2</v>
      </c>
      <c r="P3287" s="4"/>
      <c r="Q3287" s="4"/>
      <c r="R3287" s="4"/>
      <c r="S3287" s="4"/>
      <c r="T3287" s="4"/>
      <c r="U3287" s="4"/>
      <c r="V3287" s="4"/>
      <c r="W3287" s="4"/>
    </row>
    <row r="3288" spans="1:206" x14ac:dyDescent="0.2">
      <c r="A3288" s="4">
        <v>50</v>
      </c>
      <c r="B3288" s="4">
        <v>0</v>
      </c>
      <c r="C3288" s="4">
        <v>0</v>
      </c>
      <c r="D3288" s="4">
        <v>1</v>
      </c>
      <c r="E3288" s="4">
        <v>202</v>
      </c>
      <c r="F3288" s="4">
        <f>ROUND(Source!P3285,O3288)</f>
        <v>0</v>
      </c>
      <c r="G3288" s="4" t="s">
        <v>76</v>
      </c>
      <c r="H3288" s="4" t="s">
        <v>77</v>
      </c>
      <c r="I3288" s="4"/>
      <c r="J3288" s="4"/>
      <c r="K3288" s="4">
        <v>202</v>
      </c>
      <c r="L3288" s="4">
        <v>2</v>
      </c>
      <c r="M3288" s="4">
        <v>3</v>
      </c>
      <c r="N3288" s="4" t="s">
        <v>3</v>
      </c>
      <c r="O3288" s="4">
        <v>2</v>
      </c>
      <c r="P3288" s="4"/>
      <c r="Q3288" s="4"/>
      <c r="R3288" s="4"/>
      <c r="S3288" s="4"/>
      <c r="T3288" s="4"/>
      <c r="U3288" s="4"/>
      <c r="V3288" s="4"/>
      <c r="W3288" s="4"/>
    </row>
    <row r="3289" spans="1:206" x14ac:dyDescent="0.2">
      <c r="A3289" s="4">
        <v>50</v>
      </c>
      <c r="B3289" s="4">
        <v>0</v>
      </c>
      <c r="C3289" s="4">
        <v>0</v>
      </c>
      <c r="D3289" s="4">
        <v>1</v>
      </c>
      <c r="E3289" s="4">
        <v>222</v>
      </c>
      <c r="F3289" s="4">
        <f>ROUND(Source!AO3285,O3289)</f>
        <v>0</v>
      </c>
      <c r="G3289" s="4" t="s">
        <v>78</v>
      </c>
      <c r="H3289" s="4" t="s">
        <v>79</v>
      </c>
      <c r="I3289" s="4"/>
      <c r="J3289" s="4"/>
      <c r="K3289" s="4">
        <v>222</v>
      </c>
      <c r="L3289" s="4">
        <v>3</v>
      </c>
      <c r="M3289" s="4">
        <v>3</v>
      </c>
      <c r="N3289" s="4" t="s">
        <v>3</v>
      </c>
      <c r="O3289" s="4">
        <v>2</v>
      </c>
      <c r="P3289" s="4"/>
      <c r="Q3289" s="4"/>
      <c r="R3289" s="4"/>
      <c r="S3289" s="4"/>
      <c r="T3289" s="4"/>
      <c r="U3289" s="4"/>
      <c r="V3289" s="4"/>
      <c r="W3289" s="4"/>
    </row>
    <row r="3290" spans="1:206" x14ac:dyDescent="0.2">
      <c r="A3290" s="4">
        <v>50</v>
      </c>
      <c r="B3290" s="4">
        <v>0</v>
      </c>
      <c r="C3290" s="4">
        <v>0</v>
      </c>
      <c r="D3290" s="4">
        <v>1</v>
      </c>
      <c r="E3290" s="4">
        <v>225</v>
      </c>
      <c r="F3290" s="4">
        <f>ROUND(Source!AV3285,O3290)</f>
        <v>0</v>
      </c>
      <c r="G3290" s="4" t="s">
        <v>80</v>
      </c>
      <c r="H3290" s="4" t="s">
        <v>81</v>
      </c>
      <c r="I3290" s="4"/>
      <c r="J3290" s="4"/>
      <c r="K3290" s="4">
        <v>225</v>
      </c>
      <c r="L3290" s="4">
        <v>4</v>
      </c>
      <c r="M3290" s="4">
        <v>3</v>
      </c>
      <c r="N3290" s="4" t="s">
        <v>3</v>
      </c>
      <c r="O3290" s="4">
        <v>2</v>
      </c>
      <c r="P3290" s="4"/>
      <c r="Q3290" s="4"/>
      <c r="R3290" s="4"/>
      <c r="S3290" s="4"/>
      <c r="T3290" s="4"/>
      <c r="U3290" s="4"/>
      <c r="V3290" s="4"/>
      <c r="W3290" s="4"/>
    </row>
    <row r="3291" spans="1:206" x14ac:dyDescent="0.2">
      <c r="A3291" s="4">
        <v>50</v>
      </c>
      <c r="B3291" s="4">
        <v>0</v>
      </c>
      <c r="C3291" s="4">
        <v>0</v>
      </c>
      <c r="D3291" s="4">
        <v>1</v>
      </c>
      <c r="E3291" s="4">
        <v>226</v>
      </c>
      <c r="F3291" s="4">
        <f>ROUND(Source!AW3285,O3291)</f>
        <v>0</v>
      </c>
      <c r="G3291" s="4" t="s">
        <v>82</v>
      </c>
      <c r="H3291" s="4" t="s">
        <v>83</v>
      </c>
      <c r="I3291" s="4"/>
      <c r="J3291" s="4"/>
      <c r="K3291" s="4">
        <v>226</v>
      </c>
      <c r="L3291" s="4">
        <v>5</v>
      </c>
      <c r="M3291" s="4">
        <v>3</v>
      </c>
      <c r="N3291" s="4" t="s">
        <v>3</v>
      </c>
      <c r="O3291" s="4">
        <v>2</v>
      </c>
      <c r="P3291" s="4"/>
      <c r="Q3291" s="4"/>
      <c r="R3291" s="4"/>
      <c r="S3291" s="4"/>
      <c r="T3291" s="4"/>
      <c r="U3291" s="4"/>
      <c r="V3291" s="4"/>
      <c r="W3291" s="4"/>
    </row>
    <row r="3292" spans="1:206" x14ac:dyDescent="0.2">
      <c r="A3292" s="4">
        <v>50</v>
      </c>
      <c r="B3292" s="4">
        <v>0</v>
      </c>
      <c r="C3292" s="4">
        <v>0</v>
      </c>
      <c r="D3292" s="4">
        <v>1</v>
      </c>
      <c r="E3292" s="4">
        <v>227</v>
      </c>
      <c r="F3292" s="4">
        <f>ROUND(Source!AX3285,O3292)</f>
        <v>0</v>
      </c>
      <c r="G3292" s="4" t="s">
        <v>84</v>
      </c>
      <c r="H3292" s="4" t="s">
        <v>85</v>
      </c>
      <c r="I3292" s="4"/>
      <c r="J3292" s="4"/>
      <c r="K3292" s="4">
        <v>227</v>
      </c>
      <c r="L3292" s="4">
        <v>6</v>
      </c>
      <c r="M3292" s="4">
        <v>3</v>
      </c>
      <c r="N3292" s="4" t="s">
        <v>3</v>
      </c>
      <c r="O3292" s="4">
        <v>2</v>
      </c>
      <c r="P3292" s="4"/>
      <c r="Q3292" s="4"/>
      <c r="R3292" s="4"/>
      <c r="S3292" s="4"/>
      <c r="T3292" s="4"/>
      <c r="U3292" s="4"/>
      <c r="V3292" s="4"/>
      <c r="W3292" s="4"/>
    </row>
    <row r="3293" spans="1:206" x14ac:dyDescent="0.2">
      <c r="A3293" s="4">
        <v>50</v>
      </c>
      <c r="B3293" s="4">
        <v>0</v>
      </c>
      <c r="C3293" s="4">
        <v>0</v>
      </c>
      <c r="D3293" s="4">
        <v>1</v>
      </c>
      <c r="E3293" s="4">
        <v>228</v>
      </c>
      <c r="F3293" s="4">
        <f>ROUND(Source!AY3285,O3293)</f>
        <v>0</v>
      </c>
      <c r="G3293" s="4" t="s">
        <v>86</v>
      </c>
      <c r="H3293" s="4" t="s">
        <v>87</v>
      </c>
      <c r="I3293" s="4"/>
      <c r="J3293" s="4"/>
      <c r="K3293" s="4">
        <v>228</v>
      </c>
      <c r="L3293" s="4">
        <v>7</v>
      </c>
      <c r="M3293" s="4">
        <v>3</v>
      </c>
      <c r="N3293" s="4" t="s">
        <v>3</v>
      </c>
      <c r="O3293" s="4">
        <v>2</v>
      </c>
      <c r="P3293" s="4"/>
      <c r="Q3293" s="4"/>
      <c r="R3293" s="4"/>
      <c r="S3293" s="4"/>
      <c r="T3293" s="4"/>
      <c r="U3293" s="4"/>
      <c r="V3293" s="4"/>
      <c r="W3293" s="4"/>
    </row>
    <row r="3294" spans="1:206" x14ac:dyDescent="0.2">
      <c r="A3294" s="4">
        <v>50</v>
      </c>
      <c r="B3294" s="4">
        <v>0</v>
      </c>
      <c r="C3294" s="4">
        <v>0</v>
      </c>
      <c r="D3294" s="4">
        <v>1</v>
      </c>
      <c r="E3294" s="4">
        <v>216</v>
      </c>
      <c r="F3294" s="4">
        <f>ROUND(Source!AP3285,O3294)</f>
        <v>0</v>
      </c>
      <c r="G3294" s="4" t="s">
        <v>88</v>
      </c>
      <c r="H3294" s="4" t="s">
        <v>89</v>
      </c>
      <c r="I3294" s="4"/>
      <c r="J3294" s="4"/>
      <c r="K3294" s="4">
        <v>216</v>
      </c>
      <c r="L3294" s="4">
        <v>8</v>
      </c>
      <c r="M3294" s="4">
        <v>3</v>
      </c>
      <c r="N3294" s="4" t="s">
        <v>3</v>
      </c>
      <c r="O3294" s="4">
        <v>2</v>
      </c>
      <c r="P3294" s="4"/>
      <c r="Q3294" s="4"/>
      <c r="R3294" s="4"/>
      <c r="S3294" s="4"/>
      <c r="T3294" s="4"/>
      <c r="U3294" s="4"/>
      <c r="V3294" s="4"/>
      <c r="W3294" s="4"/>
    </row>
    <row r="3295" spans="1:206" x14ac:dyDescent="0.2">
      <c r="A3295" s="4">
        <v>50</v>
      </c>
      <c r="B3295" s="4">
        <v>0</v>
      </c>
      <c r="C3295" s="4">
        <v>0</v>
      </c>
      <c r="D3295" s="4">
        <v>1</v>
      </c>
      <c r="E3295" s="4">
        <v>223</v>
      </c>
      <c r="F3295" s="4">
        <f>ROUND(Source!AQ3285,O3295)</f>
        <v>0</v>
      </c>
      <c r="G3295" s="4" t="s">
        <v>90</v>
      </c>
      <c r="H3295" s="4" t="s">
        <v>91</v>
      </c>
      <c r="I3295" s="4"/>
      <c r="J3295" s="4"/>
      <c r="K3295" s="4">
        <v>223</v>
      </c>
      <c r="L3295" s="4">
        <v>9</v>
      </c>
      <c r="M3295" s="4">
        <v>3</v>
      </c>
      <c r="N3295" s="4" t="s">
        <v>3</v>
      </c>
      <c r="O3295" s="4">
        <v>2</v>
      </c>
      <c r="P3295" s="4"/>
      <c r="Q3295" s="4"/>
      <c r="R3295" s="4"/>
      <c r="S3295" s="4"/>
      <c r="T3295" s="4"/>
      <c r="U3295" s="4"/>
      <c r="V3295" s="4"/>
      <c r="W3295" s="4"/>
    </row>
    <row r="3296" spans="1:206" x14ac:dyDescent="0.2">
      <c r="A3296" s="4">
        <v>50</v>
      </c>
      <c r="B3296" s="4">
        <v>0</v>
      </c>
      <c r="C3296" s="4">
        <v>0</v>
      </c>
      <c r="D3296" s="4">
        <v>1</v>
      </c>
      <c r="E3296" s="4">
        <v>229</v>
      </c>
      <c r="F3296" s="4">
        <f>ROUND(Source!AZ3285,O3296)</f>
        <v>0</v>
      </c>
      <c r="G3296" s="4" t="s">
        <v>92</v>
      </c>
      <c r="H3296" s="4" t="s">
        <v>93</v>
      </c>
      <c r="I3296" s="4"/>
      <c r="J3296" s="4"/>
      <c r="K3296" s="4">
        <v>229</v>
      </c>
      <c r="L3296" s="4">
        <v>10</v>
      </c>
      <c r="M3296" s="4">
        <v>3</v>
      </c>
      <c r="N3296" s="4" t="s">
        <v>3</v>
      </c>
      <c r="O3296" s="4">
        <v>2</v>
      </c>
      <c r="P3296" s="4"/>
      <c r="Q3296" s="4"/>
      <c r="R3296" s="4"/>
      <c r="S3296" s="4"/>
      <c r="T3296" s="4"/>
      <c r="U3296" s="4"/>
      <c r="V3296" s="4"/>
      <c r="W3296" s="4"/>
    </row>
    <row r="3297" spans="1:23" x14ac:dyDescent="0.2">
      <c r="A3297" s="4">
        <v>50</v>
      </c>
      <c r="B3297" s="4">
        <v>0</v>
      </c>
      <c r="C3297" s="4">
        <v>0</v>
      </c>
      <c r="D3297" s="4">
        <v>1</v>
      </c>
      <c r="E3297" s="4">
        <v>203</v>
      </c>
      <c r="F3297" s="4">
        <f>ROUND(Source!Q3285,O3297)</f>
        <v>0</v>
      </c>
      <c r="G3297" s="4" t="s">
        <v>94</v>
      </c>
      <c r="H3297" s="4" t="s">
        <v>95</v>
      </c>
      <c r="I3297" s="4"/>
      <c r="J3297" s="4"/>
      <c r="K3297" s="4">
        <v>203</v>
      </c>
      <c r="L3297" s="4">
        <v>11</v>
      </c>
      <c r="M3297" s="4">
        <v>3</v>
      </c>
      <c r="N3297" s="4" t="s">
        <v>3</v>
      </c>
      <c r="O3297" s="4">
        <v>2</v>
      </c>
      <c r="P3297" s="4"/>
      <c r="Q3297" s="4"/>
      <c r="R3297" s="4"/>
      <c r="S3297" s="4"/>
      <c r="T3297" s="4"/>
      <c r="U3297" s="4"/>
      <c r="V3297" s="4"/>
      <c r="W3297" s="4"/>
    </row>
    <row r="3298" spans="1:23" x14ac:dyDescent="0.2">
      <c r="A3298" s="4">
        <v>50</v>
      </c>
      <c r="B3298" s="4">
        <v>0</v>
      </c>
      <c r="C3298" s="4">
        <v>0</v>
      </c>
      <c r="D3298" s="4">
        <v>1</v>
      </c>
      <c r="E3298" s="4">
        <v>231</v>
      </c>
      <c r="F3298" s="4">
        <f>ROUND(Source!BB3285,O3298)</f>
        <v>0</v>
      </c>
      <c r="G3298" s="4" t="s">
        <v>96</v>
      </c>
      <c r="H3298" s="4" t="s">
        <v>97</v>
      </c>
      <c r="I3298" s="4"/>
      <c r="J3298" s="4"/>
      <c r="K3298" s="4">
        <v>231</v>
      </c>
      <c r="L3298" s="4">
        <v>12</v>
      </c>
      <c r="M3298" s="4">
        <v>3</v>
      </c>
      <c r="N3298" s="4" t="s">
        <v>3</v>
      </c>
      <c r="O3298" s="4">
        <v>2</v>
      </c>
      <c r="P3298" s="4"/>
      <c r="Q3298" s="4"/>
      <c r="R3298" s="4"/>
      <c r="S3298" s="4"/>
      <c r="T3298" s="4"/>
      <c r="U3298" s="4"/>
      <c r="V3298" s="4"/>
      <c r="W3298" s="4"/>
    </row>
    <row r="3299" spans="1:23" x14ac:dyDescent="0.2">
      <c r="A3299" s="4">
        <v>50</v>
      </c>
      <c r="B3299" s="4">
        <v>0</v>
      </c>
      <c r="C3299" s="4">
        <v>0</v>
      </c>
      <c r="D3299" s="4">
        <v>1</v>
      </c>
      <c r="E3299" s="4">
        <v>204</v>
      </c>
      <c r="F3299" s="4">
        <f>ROUND(Source!R3285,O3299)</f>
        <v>0</v>
      </c>
      <c r="G3299" s="4" t="s">
        <v>98</v>
      </c>
      <c r="H3299" s="4" t="s">
        <v>99</v>
      </c>
      <c r="I3299" s="4"/>
      <c r="J3299" s="4"/>
      <c r="K3299" s="4">
        <v>204</v>
      </c>
      <c r="L3299" s="4">
        <v>13</v>
      </c>
      <c r="M3299" s="4">
        <v>3</v>
      </c>
      <c r="N3299" s="4" t="s">
        <v>3</v>
      </c>
      <c r="O3299" s="4">
        <v>2</v>
      </c>
      <c r="P3299" s="4"/>
      <c r="Q3299" s="4"/>
      <c r="R3299" s="4"/>
      <c r="S3299" s="4"/>
      <c r="T3299" s="4"/>
      <c r="U3299" s="4"/>
      <c r="V3299" s="4"/>
      <c r="W3299" s="4"/>
    </row>
    <row r="3300" spans="1:23" x14ac:dyDescent="0.2">
      <c r="A3300" s="4">
        <v>50</v>
      </c>
      <c r="B3300" s="4">
        <v>0</v>
      </c>
      <c r="C3300" s="4">
        <v>0</v>
      </c>
      <c r="D3300" s="4">
        <v>1</v>
      </c>
      <c r="E3300" s="4">
        <v>205</v>
      </c>
      <c r="F3300" s="4">
        <f>ROUND(Source!S3285,O3300)</f>
        <v>0</v>
      </c>
      <c r="G3300" s="4" t="s">
        <v>100</v>
      </c>
      <c r="H3300" s="4" t="s">
        <v>101</v>
      </c>
      <c r="I3300" s="4"/>
      <c r="J3300" s="4"/>
      <c r="K3300" s="4">
        <v>205</v>
      </c>
      <c r="L3300" s="4">
        <v>14</v>
      </c>
      <c r="M3300" s="4">
        <v>3</v>
      </c>
      <c r="N3300" s="4" t="s">
        <v>3</v>
      </c>
      <c r="O3300" s="4">
        <v>2</v>
      </c>
      <c r="P3300" s="4"/>
      <c r="Q3300" s="4"/>
      <c r="R3300" s="4"/>
      <c r="S3300" s="4"/>
      <c r="T3300" s="4"/>
      <c r="U3300" s="4"/>
      <c r="V3300" s="4"/>
      <c r="W3300" s="4"/>
    </row>
    <row r="3301" spans="1:23" x14ac:dyDescent="0.2">
      <c r="A3301" s="4">
        <v>50</v>
      </c>
      <c r="B3301" s="4">
        <v>0</v>
      </c>
      <c r="C3301" s="4">
        <v>0</v>
      </c>
      <c r="D3301" s="4">
        <v>1</v>
      </c>
      <c r="E3301" s="4">
        <v>232</v>
      </c>
      <c r="F3301" s="4">
        <f>ROUND(Source!BC3285,O3301)</f>
        <v>0</v>
      </c>
      <c r="G3301" s="4" t="s">
        <v>102</v>
      </c>
      <c r="H3301" s="4" t="s">
        <v>103</v>
      </c>
      <c r="I3301" s="4"/>
      <c r="J3301" s="4"/>
      <c r="K3301" s="4">
        <v>232</v>
      </c>
      <c r="L3301" s="4">
        <v>15</v>
      </c>
      <c r="M3301" s="4">
        <v>3</v>
      </c>
      <c r="N3301" s="4" t="s">
        <v>3</v>
      </c>
      <c r="O3301" s="4">
        <v>2</v>
      </c>
      <c r="P3301" s="4"/>
      <c r="Q3301" s="4"/>
      <c r="R3301" s="4"/>
      <c r="S3301" s="4"/>
      <c r="T3301" s="4"/>
      <c r="U3301" s="4"/>
      <c r="V3301" s="4"/>
      <c r="W3301" s="4"/>
    </row>
    <row r="3302" spans="1:23" x14ac:dyDescent="0.2">
      <c r="A3302" s="4">
        <v>50</v>
      </c>
      <c r="B3302" s="4">
        <v>0</v>
      </c>
      <c r="C3302" s="4">
        <v>0</v>
      </c>
      <c r="D3302" s="4">
        <v>1</v>
      </c>
      <c r="E3302" s="4">
        <v>214</v>
      </c>
      <c r="F3302" s="4">
        <f>ROUND(Source!AS3285,O3302)</f>
        <v>0</v>
      </c>
      <c r="G3302" s="4" t="s">
        <v>104</v>
      </c>
      <c r="H3302" s="4" t="s">
        <v>105</v>
      </c>
      <c r="I3302" s="4"/>
      <c r="J3302" s="4"/>
      <c r="K3302" s="4">
        <v>214</v>
      </c>
      <c r="L3302" s="4">
        <v>16</v>
      </c>
      <c r="M3302" s="4">
        <v>3</v>
      </c>
      <c r="N3302" s="4" t="s">
        <v>3</v>
      </c>
      <c r="O3302" s="4">
        <v>2</v>
      </c>
      <c r="P3302" s="4"/>
      <c r="Q3302" s="4"/>
      <c r="R3302" s="4"/>
      <c r="S3302" s="4"/>
      <c r="T3302" s="4"/>
      <c r="U3302" s="4"/>
      <c r="V3302" s="4"/>
      <c r="W3302" s="4"/>
    </row>
    <row r="3303" spans="1:23" x14ac:dyDescent="0.2">
      <c r="A3303" s="4">
        <v>50</v>
      </c>
      <c r="B3303" s="4">
        <v>0</v>
      </c>
      <c r="C3303" s="4">
        <v>0</v>
      </c>
      <c r="D3303" s="4">
        <v>1</v>
      </c>
      <c r="E3303" s="4">
        <v>215</v>
      </c>
      <c r="F3303" s="4">
        <f>ROUND(Source!AT3285,O3303)</f>
        <v>0</v>
      </c>
      <c r="G3303" s="4" t="s">
        <v>106</v>
      </c>
      <c r="H3303" s="4" t="s">
        <v>107</v>
      </c>
      <c r="I3303" s="4"/>
      <c r="J3303" s="4"/>
      <c r="K3303" s="4">
        <v>215</v>
      </c>
      <c r="L3303" s="4">
        <v>17</v>
      </c>
      <c r="M3303" s="4">
        <v>3</v>
      </c>
      <c r="N3303" s="4" t="s">
        <v>3</v>
      </c>
      <c r="O3303" s="4">
        <v>2</v>
      </c>
      <c r="P3303" s="4"/>
      <c r="Q3303" s="4"/>
      <c r="R3303" s="4"/>
      <c r="S3303" s="4"/>
      <c r="T3303" s="4"/>
      <c r="U3303" s="4"/>
      <c r="V3303" s="4"/>
      <c r="W3303" s="4"/>
    </row>
    <row r="3304" spans="1:23" x14ac:dyDescent="0.2">
      <c r="A3304" s="4">
        <v>50</v>
      </c>
      <c r="B3304" s="4">
        <v>0</v>
      </c>
      <c r="C3304" s="4">
        <v>0</v>
      </c>
      <c r="D3304" s="4">
        <v>1</v>
      </c>
      <c r="E3304" s="4">
        <v>217</v>
      </c>
      <c r="F3304" s="4">
        <f>ROUND(Source!AU3285,O3304)</f>
        <v>0</v>
      </c>
      <c r="G3304" s="4" t="s">
        <v>108</v>
      </c>
      <c r="H3304" s="4" t="s">
        <v>109</v>
      </c>
      <c r="I3304" s="4"/>
      <c r="J3304" s="4"/>
      <c r="K3304" s="4">
        <v>217</v>
      </c>
      <c r="L3304" s="4">
        <v>18</v>
      </c>
      <c r="M3304" s="4">
        <v>3</v>
      </c>
      <c r="N3304" s="4" t="s">
        <v>3</v>
      </c>
      <c r="O3304" s="4">
        <v>2</v>
      </c>
      <c r="P3304" s="4"/>
      <c r="Q3304" s="4"/>
      <c r="R3304" s="4"/>
      <c r="S3304" s="4"/>
      <c r="T3304" s="4"/>
      <c r="U3304" s="4"/>
      <c r="V3304" s="4"/>
      <c r="W3304" s="4"/>
    </row>
    <row r="3305" spans="1:23" x14ac:dyDescent="0.2">
      <c r="A3305" s="4">
        <v>50</v>
      </c>
      <c r="B3305" s="4">
        <v>0</v>
      </c>
      <c r="C3305" s="4">
        <v>0</v>
      </c>
      <c r="D3305" s="4">
        <v>1</v>
      </c>
      <c r="E3305" s="4">
        <v>230</v>
      </c>
      <c r="F3305" s="4">
        <f>ROUND(Source!BA3285,O3305)</f>
        <v>0</v>
      </c>
      <c r="G3305" s="4" t="s">
        <v>110</v>
      </c>
      <c r="H3305" s="4" t="s">
        <v>111</v>
      </c>
      <c r="I3305" s="4"/>
      <c r="J3305" s="4"/>
      <c r="K3305" s="4">
        <v>230</v>
      </c>
      <c r="L3305" s="4">
        <v>19</v>
      </c>
      <c r="M3305" s="4">
        <v>3</v>
      </c>
      <c r="N3305" s="4" t="s">
        <v>3</v>
      </c>
      <c r="O3305" s="4">
        <v>2</v>
      </c>
      <c r="P3305" s="4"/>
      <c r="Q3305" s="4"/>
      <c r="R3305" s="4"/>
      <c r="S3305" s="4"/>
      <c r="T3305" s="4"/>
      <c r="U3305" s="4"/>
      <c r="V3305" s="4"/>
      <c r="W3305" s="4"/>
    </row>
    <row r="3306" spans="1:23" x14ac:dyDescent="0.2">
      <c r="A3306" s="4">
        <v>50</v>
      </c>
      <c r="B3306" s="4">
        <v>0</v>
      </c>
      <c r="C3306" s="4">
        <v>0</v>
      </c>
      <c r="D3306" s="4">
        <v>1</v>
      </c>
      <c r="E3306" s="4">
        <v>206</v>
      </c>
      <c r="F3306" s="4">
        <f>ROUND(Source!T3285,O3306)</f>
        <v>0</v>
      </c>
      <c r="G3306" s="4" t="s">
        <v>112</v>
      </c>
      <c r="H3306" s="4" t="s">
        <v>113</v>
      </c>
      <c r="I3306" s="4"/>
      <c r="J3306" s="4"/>
      <c r="K3306" s="4">
        <v>206</v>
      </c>
      <c r="L3306" s="4">
        <v>20</v>
      </c>
      <c r="M3306" s="4">
        <v>3</v>
      </c>
      <c r="N3306" s="4" t="s">
        <v>3</v>
      </c>
      <c r="O3306" s="4">
        <v>2</v>
      </c>
      <c r="P3306" s="4"/>
      <c r="Q3306" s="4"/>
      <c r="R3306" s="4"/>
      <c r="S3306" s="4"/>
      <c r="T3306" s="4"/>
      <c r="U3306" s="4"/>
      <c r="V3306" s="4"/>
      <c r="W3306" s="4"/>
    </row>
    <row r="3307" spans="1:23" x14ac:dyDescent="0.2">
      <c r="A3307" s="4">
        <v>50</v>
      </c>
      <c r="B3307" s="4">
        <v>0</v>
      </c>
      <c r="C3307" s="4">
        <v>0</v>
      </c>
      <c r="D3307" s="4">
        <v>1</v>
      </c>
      <c r="E3307" s="4">
        <v>207</v>
      </c>
      <c r="F3307" s="4">
        <f>Source!U3285</f>
        <v>0</v>
      </c>
      <c r="G3307" s="4" t="s">
        <v>114</v>
      </c>
      <c r="H3307" s="4" t="s">
        <v>115</v>
      </c>
      <c r="I3307" s="4"/>
      <c r="J3307" s="4"/>
      <c r="K3307" s="4">
        <v>207</v>
      </c>
      <c r="L3307" s="4">
        <v>21</v>
      </c>
      <c r="M3307" s="4">
        <v>3</v>
      </c>
      <c r="N3307" s="4" t="s">
        <v>3</v>
      </c>
      <c r="O3307" s="4">
        <v>-1</v>
      </c>
      <c r="P3307" s="4"/>
      <c r="Q3307" s="4"/>
      <c r="R3307" s="4"/>
      <c r="S3307" s="4"/>
      <c r="T3307" s="4"/>
      <c r="U3307" s="4"/>
      <c r="V3307" s="4"/>
      <c r="W3307" s="4"/>
    </row>
    <row r="3308" spans="1:23" x14ac:dyDescent="0.2">
      <c r="A3308" s="4">
        <v>50</v>
      </c>
      <c r="B3308" s="4">
        <v>0</v>
      </c>
      <c r="C3308" s="4">
        <v>0</v>
      </c>
      <c r="D3308" s="4">
        <v>1</v>
      </c>
      <c r="E3308" s="4">
        <v>208</v>
      </c>
      <c r="F3308" s="4">
        <f>Source!V3285</f>
        <v>0</v>
      </c>
      <c r="G3308" s="4" t="s">
        <v>116</v>
      </c>
      <c r="H3308" s="4" t="s">
        <v>117</v>
      </c>
      <c r="I3308" s="4"/>
      <c r="J3308" s="4"/>
      <c r="K3308" s="4">
        <v>208</v>
      </c>
      <c r="L3308" s="4">
        <v>22</v>
      </c>
      <c r="M3308" s="4">
        <v>3</v>
      </c>
      <c r="N3308" s="4" t="s">
        <v>3</v>
      </c>
      <c r="O3308" s="4">
        <v>-1</v>
      </c>
      <c r="P3308" s="4"/>
      <c r="Q3308" s="4"/>
      <c r="R3308" s="4"/>
      <c r="S3308" s="4"/>
      <c r="T3308" s="4"/>
      <c r="U3308" s="4"/>
      <c r="V3308" s="4"/>
      <c r="W3308" s="4"/>
    </row>
    <row r="3309" spans="1:23" x14ac:dyDescent="0.2">
      <c r="A3309" s="4">
        <v>50</v>
      </c>
      <c r="B3309" s="4">
        <v>0</v>
      </c>
      <c r="C3309" s="4">
        <v>0</v>
      </c>
      <c r="D3309" s="4">
        <v>1</v>
      </c>
      <c r="E3309" s="4">
        <v>209</v>
      </c>
      <c r="F3309" s="4">
        <f>ROUND(Source!W3285,O3309)</f>
        <v>0</v>
      </c>
      <c r="G3309" s="4" t="s">
        <v>118</v>
      </c>
      <c r="H3309" s="4" t="s">
        <v>119</v>
      </c>
      <c r="I3309" s="4"/>
      <c r="J3309" s="4"/>
      <c r="K3309" s="4">
        <v>209</v>
      </c>
      <c r="L3309" s="4">
        <v>23</v>
      </c>
      <c r="M3309" s="4">
        <v>3</v>
      </c>
      <c r="N3309" s="4" t="s">
        <v>3</v>
      </c>
      <c r="O3309" s="4">
        <v>2</v>
      </c>
      <c r="P3309" s="4"/>
      <c r="Q3309" s="4"/>
      <c r="R3309" s="4"/>
      <c r="S3309" s="4"/>
      <c r="T3309" s="4"/>
      <c r="U3309" s="4"/>
      <c r="V3309" s="4"/>
      <c r="W3309" s="4"/>
    </row>
    <row r="3310" spans="1:23" x14ac:dyDescent="0.2">
      <c r="A3310" s="4">
        <v>50</v>
      </c>
      <c r="B3310" s="4">
        <v>0</v>
      </c>
      <c r="C3310" s="4">
        <v>0</v>
      </c>
      <c r="D3310" s="4">
        <v>1</v>
      </c>
      <c r="E3310" s="4">
        <v>233</v>
      </c>
      <c r="F3310" s="4">
        <f>ROUND(Source!BD3285,O3310)</f>
        <v>0</v>
      </c>
      <c r="G3310" s="4" t="s">
        <v>120</v>
      </c>
      <c r="H3310" s="4" t="s">
        <v>121</v>
      </c>
      <c r="I3310" s="4"/>
      <c r="J3310" s="4"/>
      <c r="K3310" s="4">
        <v>233</v>
      </c>
      <c r="L3310" s="4">
        <v>24</v>
      </c>
      <c r="M3310" s="4">
        <v>3</v>
      </c>
      <c r="N3310" s="4" t="s">
        <v>3</v>
      </c>
      <c r="O3310" s="4">
        <v>2</v>
      </c>
      <c r="P3310" s="4"/>
      <c r="Q3310" s="4"/>
      <c r="R3310" s="4"/>
      <c r="S3310" s="4"/>
      <c r="T3310" s="4"/>
      <c r="U3310" s="4"/>
      <c r="V3310" s="4"/>
      <c r="W3310" s="4"/>
    </row>
    <row r="3311" spans="1:23" x14ac:dyDescent="0.2">
      <c r="A3311" s="4">
        <v>50</v>
      </c>
      <c r="B3311" s="4">
        <v>0</v>
      </c>
      <c r="C3311" s="4">
        <v>0</v>
      </c>
      <c r="D3311" s="4">
        <v>1</v>
      </c>
      <c r="E3311" s="4">
        <v>210</v>
      </c>
      <c r="F3311" s="4">
        <f>ROUND(Source!X3285,O3311)</f>
        <v>0</v>
      </c>
      <c r="G3311" s="4" t="s">
        <v>122</v>
      </c>
      <c r="H3311" s="4" t="s">
        <v>123</v>
      </c>
      <c r="I3311" s="4"/>
      <c r="J3311" s="4"/>
      <c r="K3311" s="4">
        <v>210</v>
      </c>
      <c r="L3311" s="4">
        <v>25</v>
      </c>
      <c r="M3311" s="4">
        <v>3</v>
      </c>
      <c r="N3311" s="4" t="s">
        <v>3</v>
      </c>
      <c r="O3311" s="4">
        <v>2</v>
      </c>
      <c r="P3311" s="4"/>
      <c r="Q3311" s="4"/>
      <c r="R3311" s="4"/>
      <c r="S3311" s="4"/>
      <c r="T3311" s="4"/>
      <c r="U3311" s="4"/>
      <c r="V3311" s="4"/>
      <c r="W3311" s="4"/>
    </row>
    <row r="3312" spans="1:23" x14ac:dyDescent="0.2">
      <c r="A3312" s="4">
        <v>50</v>
      </c>
      <c r="B3312" s="4">
        <v>0</v>
      </c>
      <c r="C3312" s="4">
        <v>0</v>
      </c>
      <c r="D3312" s="4">
        <v>1</v>
      </c>
      <c r="E3312" s="4">
        <v>211</v>
      </c>
      <c r="F3312" s="4">
        <f>ROUND(Source!Y3285,O3312)</f>
        <v>0</v>
      </c>
      <c r="G3312" s="4" t="s">
        <v>124</v>
      </c>
      <c r="H3312" s="4" t="s">
        <v>125</v>
      </c>
      <c r="I3312" s="4"/>
      <c r="J3312" s="4"/>
      <c r="K3312" s="4">
        <v>211</v>
      </c>
      <c r="L3312" s="4">
        <v>26</v>
      </c>
      <c r="M3312" s="4">
        <v>3</v>
      </c>
      <c r="N3312" s="4" t="s">
        <v>3</v>
      </c>
      <c r="O3312" s="4">
        <v>2</v>
      </c>
      <c r="P3312" s="4"/>
      <c r="Q3312" s="4"/>
      <c r="R3312" s="4"/>
      <c r="S3312" s="4"/>
      <c r="T3312" s="4"/>
      <c r="U3312" s="4"/>
      <c r="V3312" s="4"/>
      <c r="W3312" s="4"/>
    </row>
    <row r="3313" spans="1:245" x14ac:dyDescent="0.2">
      <c r="A3313" s="4">
        <v>50</v>
      </c>
      <c r="B3313" s="4">
        <v>0</v>
      </c>
      <c r="C3313" s="4">
        <v>0</v>
      </c>
      <c r="D3313" s="4">
        <v>1</v>
      </c>
      <c r="E3313" s="4">
        <v>224</v>
      </c>
      <c r="F3313" s="4">
        <f>ROUND(Source!AR3285,O3313)</f>
        <v>0</v>
      </c>
      <c r="G3313" s="4" t="s">
        <v>126</v>
      </c>
      <c r="H3313" s="4" t="s">
        <v>127</v>
      </c>
      <c r="I3313" s="4"/>
      <c r="J3313" s="4"/>
      <c r="K3313" s="4">
        <v>224</v>
      </c>
      <c r="L3313" s="4">
        <v>27</v>
      </c>
      <c r="M3313" s="4">
        <v>3</v>
      </c>
      <c r="N3313" s="4" t="s">
        <v>3</v>
      </c>
      <c r="O3313" s="4">
        <v>2</v>
      </c>
      <c r="P3313" s="4"/>
      <c r="Q3313" s="4"/>
      <c r="R3313" s="4"/>
      <c r="S3313" s="4"/>
      <c r="T3313" s="4"/>
      <c r="U3313" s="4"/>
      <c r="V3313" s="4"/>
      <c r="W3313" s="4"/>
    </row>
    <row r="3315" spans="1:245" x14ac:dyDescent="0.2">
      <c r="A3315" s="1">
        <v>3</v>
      </c>
      <c r="B3315" s="1">
        <v>1</v>
      </c>
      <c r="C3315" s="1"/>
      <c r="D3315" s="1">
        <f>ROW(A3355)</f>
        <v>3355</v>
      </c>
      <c r="E3315" s="1"/>
      <c r="F3315" s="1" t="s">
        <v>136</v>
      </c>
      <c r="G3315" s="1" t="s">
        <v>517</v>
      </c>
      <c r="H3315" s="1" t="s">
        <v>3</v>
      </c>
      <c r="I3315" s="1">
        <v>0</v>
      </c>
      <c r="J3315" s="1" t="s">
        <v>3</v>
      </c>
      <c r="K3315" s="1">
        <v>0</v>
      </c>
      <c r="L3315" s="1" t="s">
        <v>3</v>
      </c>
      <c r="M3315" s="1"/>
      <c r="N3315" s="1"/>
      <c r="O3315" s="1"/>
      <c r="P3315" s="1"/>
      <c r="Q3315" s="1"/>
      <c r="R3315" s="1"/>
      <c r="S3315" s="1"/>
      <c r="T3315" s="1"/>
      <c r="U3315" s="1" t="s">
        <v>3</v>
      </c>
      <c r="V3315" s="1">
        <v>0</v>
      </c>
      <c r="W3315" s="1"/>
      <c r="X3315" s="1"/>
      <c r="Y3315" s="1"/>
      <c r="Z3315" s="1"/>
      <c r="AA3315" s="1"/>
      <c r="AB3315" s="1" t="s">
        <v>3</v>
      </c>
      <c r="AC3315" s="1" t="s">
        <v>3</v>
      </c>
      <c r="AD3315" s="1" t="s">
        <v>3</v>
      </c>
      <c r="AE3315" s="1" t="s">
        <v>3</v>
      </c>
      <c r="AF3315" s="1" t="s">
        <v>3</v>
      </c>
      <c r="AG3315" s="1" t="s">
        <v>3</v>
      </c>
      <c r="AH3315" s="1"/>
      <c r="AI3315" s="1"/>
      <c r="AJ3315" s="1"/>
      <c r="AK3315" s="1"/>
      <c r="AL3315" s="1"/>
      <c r="AM3315" s="1"/>
      <c r="AN3315" s="1"/>
      <c r="AO3315" s="1"/>
      <c r="AP3315" s="1" t="s">
        <v>3</v>
      </c>
      <c r="AQ3315" s="1" t="s">
        <v>3</v>
      </c>
      <c r="AR3315" s="1" t="s">
        <v>3</v>
      </c>
      <c r="AS3315" s="1"/>
      <c r="AT3315" s="1"/>
      <c r="AU3315" s="1"/>
      <c r="AV3315" s="1"/>
      <c r="AW3315" s="1"/>
      <c r="AX3315" s="1"/>
      <c r="AY3315" s="1"/>
      <c r="AZ3315" s="1" t="s">
        <v>3</v>
      </c>
      <c r="BA3315" s="1"/>
      <c r="BB3315" s="1" t="s">
        <v>3</v>
      </c>
      <c r="BC3315" s="1" t="s">
        <v>3</v>
      </c>
      <c r="BD3315" s="1" t="s">
        <v>3</v>
      </c>
      <c r="BE3315" s="1" t="s">
        <v>3</v>
      </c>
      <c r="BF3315" s="1" t="s">
        <v>3</v>
      </c>
      <c r="BG3315" s="1" t="s">
        <v>3</v>
      </c>
      <c r="BH3315" s="1" t="s">
        <v>3</v>
      </c>
      <c r="BI3315" s="1" t="s">
        <v>3</v>
      </c>
      <c r="BJ3315" s="1" t="s">
        <v>3</v>
      </c>
      <c r="BK3315" s="1" t="s">
        <v>3</v>
      </c>
      <c r="BL3315" s="1" t="s">
        <v>3</v>
      </c>
      <c r="BM3315" s="1" t="s">
        <v>3</v>
      </c>
      <c r="BN3315" s="1" t="s">
        <v>3</v>
      </c>
      <c r="BO3315" s="1" t="s">
        <v>3</v>
      </c>
      <c r="BP3315" s="1" t="s">
        <v>3</v>
      </c>
      <c r="BQ3315" s="1"/>
      <c r="BR3315" s="1"/>
      <c r="BS3315" s="1"/>
      <c r="BT3315" s="1"/>
      <c r="BU3315" s="1"/>
      <c r="BV3315" s="1"/>
      <c r="BW3315" s="1"/>
      <c r="BX3315" s="1">
        <v>0</v>
      </c>
      <c r="BY3315" s="1"/>
      <c r="BZ3315" s="1"/>
      <c r="CA3315" s="1"/>
      <c r="CB3315" s="1"/>
      <c r="CC3315" s="1"/>
      <c r="CD3315" s="1"/>
      <c r="CE3315" s="1"/>
      <c r="CF3315" s="1">
        <v>0</v>
      </c>
      <c r="CG3315" s="1">
        <v>0</v>
      </c>
      <c r="CH3315" s="1"/>
      <c r="CI3315" s="1" t="s">
        <v>3</v>
      </c>
      <c r="CJ3315" s="1" t="s">
        <v>3</v>
      </c>
      <c r="CK3315" t="s">
        <v>3</v>
      </c>
      <c r="CL3315" t="s">
        <v>3</v>
      </c>
      <c r="CM3315" t="s">
        <v>3</v>
      </c>
      <c r="CN3315" t="s">
        <v>3</v>
      </c>
      <c r="CO3315" t="s">
        <v>3</v>
      </c>
      <c r="CP3315" t="s">
        <v>3</v>
      </c>
    </row>
    <row r="3317" spans="1:245" x14ac:dyDescent="0.2">
      <c r="A3317" s="2">
        <v>52</v>
      </c>
      <c r="B3317" s="2">
        <f t="shared" ref="B3317:G3317" si="2558">B3355</f>
        <v>1</v>
      </c>
      <c r="C3317" s="2">
        <f t="shared" si="2558"/>
        <v>3</v>
      </c>
      <c r="D3317" s="2">
        <f t="shared" si="2558"/>
        <v>3315</v>
      </c>
      <c r="E3317" s="2">
        <f t="shared" si="2558"/>
        <v>0</v>
      </c>
      <c r="F3317" s="2" t="str">
        <f t="shared" si="2558"/>
        <v>13</v>
      </c>
      <c r="G3317" s="2" t="str">
        <f t="shared" si="2558"/>
        <v>Б.Грузинская ул. д. 2/21 стр. 1 (установка пешеходных ограждений)</v>
      </c>
      <c r="H3317" s="2"/>
      <c r="I3317" s="2"/>
      <c r="J3317" s="2"/>
      <c r="K3317" s="2"/>
      <c r="L3317" s="2"/>
      <c r="M3317" s="2"/>
      <c r="N3317" s="2"/>
      <c r="O3317" s="2">
        <f t="shared" ref="O3317:AT3317" si="2559">O3355</f>
        <v>0</v>
      </c>
      <c r="P3317" s="2">
        <f t="shared" si="2559"/>
        <v>0</v>
      </c>
      <c r="Q3317" s="2">
        <f t="shared" si="2559"/>
        <v>0</v>
      </c>
      <c r="R3317" s="2">
        <f t="shared" si="2559"/>
        <v>0</v>
      </c>
      <c r="S3317" s="2">
        <f t="shared" si="2559"/>
        <v>0</v>
      </c>
      <c r="T3317" s="2">
        <f t="shared" si="2559"/>
        <v>0</v>
      </c>
      <c r="U3317" s="2">
        <f t="shared" si="2559"/>
        <v>0</v>
      </c>
      <c r="V3317" s="2">
        <f t="shared" si="2559"/>
        <v>0</v>
      </c>
      <c r="W3317" s="2">
        <f t="shared" si="2559"/>
        <v>0</v>
      </c>
      <c r="X3317" s="2">
        <f t="shared" si="2559"/>
        <v>0</v>
      </c>
      <c r="Y3317" s="2">
        <f t="shared" si="2559"/>
        <v>0</v>
      </c>
      <c r="Z3317" s="2">
        <f t="shared" si="2559"/>
        <v>0</v>
      </c>
      <c r="AA3317" s="2">
        <f t="shared" si="2559"/>
        <v>0</v>
      </c>
      <c r="AB3317" s="2">
        <f t="shared" si="2559"/>
        <v>0</v>
      </c>
      <c r="AC3317" s="2">
        <f t="shared" si="2559"/>
        <v>0</v>
      </c>
      <c r="AD3317" s="2">
        <f t="shared" si="2559"/>
        <v>0</v>
      </c>
      <c r="AE3317" s="2">
        <f t="shared" si="2559"/>
        <v>0</v>
      </c>
      <c r="AF3317" s="2">
        <f t="shared" si="2559"/>
        <v>0</v>
      </c>
      <c r="AG3317" s="2">
        <f t="shared" si="2559"/>
        <v>0</v>
      </c>
      <c r="AH3317" s="2">
        <f t="shared" si="2559"/>
        <v>0</v>
      </c>
      <c r="AI3317" s="2">
        <f t="shared" si="2559"/>
        <v>0</v>
      </c>
      <c r="AJ3317" s="2">
        <f t="shared" si="2559"/>
        <v>0</v>
      </c>
      <c r="AK3317" s="2">
        <f t="shared" si="2559"/>
        <v>0</v>
      </c>
      <c r="AL3317" s="2">
        <f t="shared" si="2559"/>
        <v>0</v>
      </c>
      <c r="AM3317" s="2">
        <f t="shared" si="2559"/>
        <v>0</v>
      </c>
      <c r="AN3317" s="2">
        <f t="shared" si="2559"/>
        <v>0</v>
      </c>
      <c r="AO3317" s="2">
        <f t="shared" si="2559"/>
        <v>0</v>
      </c>
      <c r="AP3317" s="2">
        <f t="shared" si="2559"/>
        <v>0</v>
      </c>
      <c r="AQ3317" s="2">
        <f t="shared" si="2559"/>
        <v>0</v>
      </c>
      <c r="AR3317" s="2">
        <f t="shared" si="2559"/>
        <v>0</v>
      </c>
      <c r="AS3317" s="2">
        <f t="shared" si="2559"/>
        <v>0</v>
      </c>
      <c r="AT3317" s="2">
        <f t="shared" si="2559"/>
        <v>0</v>
      </c>
      <c r="AU3317" s="2">
        <f t="shared" ref="AU3317:BZ3317" si="2560">AU3355</f>
        <v>0</v>
      </c>
      <c r="AV3317" s="2">
        <f t="shared" si="2560"/>
        <v>0</v>
      </c>
      <c r="AW3317" s="2">
        <f t="shared" si="2560"/>
        <v>0</v>
      </c>
      <c r="AX3317" s="2">
        <f t="shared" si="2560"/>
        <v>0</v>
      </c>
      <c r="AY3317" s="2">
        <f t="shared" si="2560"/>
        <v>0</v>
      </c>
      <c r="AZ3317" s="2">
        <f t="shared" si="2560"/>
        <v>0</v>
      </c>
      <c r="BA3317" s="2">
        <f t="shared" si="2560"/>
        <v>0</v>
      </c>
      <c r="BB3317" s="2">
        <f t="shared" si="2560"/>
        <v>0</v>
      </c>
      <c r="BC3317" s="2">
        <f t="shared" si="2560"/>
        <v>0</v>
      </c>
      <c r="BD3317" s="2">
        <f t="shared" si="2560"/>
        <v>0</v>
      </c>
      <c r="BE3317" s="2">
        <f t="shared" si="2560"/>
        <v>0</v>
      </c>
      <c r="BF3317" s="2">
        <f t="shared" si="2560"/>
        <v>0</v>
      </c>
      <c r="BG3317" s="2">
        <f t="shared" si="2560"/>
        <v>0</v>
      </c>
      <c r="BH3317" s="2">
        <f t="shared" si="2560"/>
        <v>0</v>
      </c>
      <c r="BI3317" s="2">
        <f t="shared" si="2560"/>
        <v>0</v>
      </c>
      <c r="BJ3317" s="2">
        <f t="shared" si="2560"/>
        <v>0</v>
      </c>
      <c r="BK3317" s="2">
        <f t="shared" si="2560"/>
        <v>0</v>
      </c>
      <c r="BL3317" s="2">
        <f t="shared" si="2560"/>
        <v>0</v>
      </c>
      <c r="BM3317" s="2">
        <f t="shared" si="2560"/>
        <v>0</v>
      </c>
      <c r="BN3317" s="2">
        <f t="shared" si="2560"/>
        <v>0</v>
      </c>
      <c r="BO3317" s="2">
        <f t="shared" si="2560"/>
        <v>0</v>
      </c>
      <c r="BP3317" s="2">
        <f t="shared" si="2560"/>
        <v>0</v>
      </c>
      <c r="BQ3317" s="2">
        <f t="shared" si="2560"/>
        <v>0</v>
      </c>
      <c r="BR3317" s="2">
        <f t="shared" si="2560"/>
        <v>0</v>
      </c>
      <c r="BS3317" s="2">
        <f t="shared" si="2560"/>
        <v>0</v>
      </c>
      <c r="BT3317" s="2">
        <f t="shared" si="2560"/>
        <v>0</v>
      </c>
      <c r="BU3317" s="2">
        <f t="shared" si="2560"/>
        <v>0</v>
      </c>
      <c r="BV3317" s="2">
        <f t="shared" si="2560"/>
        <v>0</v>
      </c>
      <c r="BW3317" s="2">
        <f t="shared" si="2560"/>
        <v>0</v>
      </c>
      <c r="BX3317" s="2">
        <f t="shared" si="2560"/>
        <v>0</v>
      </c>
      <c r="BY3317" s="2">
        <f t="shared" si="2560"/>
        <v>0</v>
      </c>
      <c r="BZ3317" s="2">
        <f t="shared" si="2560"/>
        <v>0</v>
      </c>
      <c r="CA3317" s="2">
        <f t="shared" ref="CA3317:DF3317" si="2561">CA3355</f>
        <v>0</v>
      </c>
      <c r="CB3317" s="2">
        <f t="shared" si="2561"/>
        <v>0</v>
      </c>
      <c r="CC3317" s="2">
        <f t="shared" si="2561"/>
        <v>0</v>
      </c>
      <c r="CD3317" s="2">
        <f t="shared" si="2561"/>
        <v>0</v>
      </c>
      <c r="CE3317" s="2">
        <f t="shared" si="2561"/>
        <v>0</v>
      </c>
      <c r="CF3317" s="2">
        <f t="shared" si="2561"/>
        <v>0</v>
      </c>
      <c r="CG3317" s="2">
        <f t="shared" si="2561"/>
        <v>0</v>
      </c>
      <c r="CH3317" s="2">
        <f t="shared" si="2561"/>
        <v>0</v>
      </c>
      <c r="CI3317" s="2">
        <f t="shared" si="2561"/>
        <v>0</v>
      </c>
      <c r="CJ3317" s="2">
        <f t="shared" si="2561"/>
        <v>0</v>
      </c>
      <c r="CK3317" s="2">
        <f t="shared" si="2561"/>
        <v>0</v>
      </c>
      <c r="CL3317" s="2">
        <f t="shared" si="2561"/>
        <v>0</v>
      </c>
      <c r="CM3317" s="2">
        <f t="shared" si="2561"/>
        <v>0</v>
      </c>
      <c r="CN3317" s="2">
        <f t="shared" si="2561"/>
        <v>0</v>
      </c>
      <c r="CO3317" s="2">
        <f t="shared" si="2561"/>
        <v>0</v>
      </c>
      <c r="CP3317" s="2">
        <f t="shared" si="2561"/>
        <v>0</v>
      </c>
      <c r="CQ3317" s="2">
        <f t="shared" si="2561"/>
        <v>0</v>
      </c>
      <c r="CR3317" s="2">
        <f t="shared" si="2561"/>
        <v>0</v>
      </c>
      <c r="CS3317" s="2">
        <f t="shared" si="2561"/>
        <v>0</v>
      </c>
      <c r="CT3317" s="2">
        <f t="shared" si="2561"/>
        <v>0</v>
      </c>
      <c r="CU3317" s="2">
        <f t="shared" si="2561"/>
        <v>0</v>
      </c>
      <c r="CV3317" s="2">
        <f t="shared" si="2561"/>
        <v>0</v>
      </c>
      <c r="CW3317" s="2">
        <f t="shared" si="2561"/>
        <v>0</v>
      </c>
      <c r="CX3317" s="2">
        <f t="shared" si="2561"/>
        <v>0</v>
      </c>
      <c r="CY3317" s="2">
        <f t="shared" si="2561"/>
        <v>0</v>
      </c>
      <c r="CZ3317" s="2">
        <f t="shared" si="2561"/>
        <v>0</v>
      </c>
      <c r="DA3317" s="2">
        <f t="shared" si="2561"/>
        <v>0</v>
      </c>
      <c r="DB3317" s="2">
        <f t="shared" si="2561"/>
        <v>0</v>
      </c>
      <c r="DC3317" s="2">
        <f t="shared" si="2561"/>
        <v>0</v>
      </c>
      <c r="DD3317" s="2">
        <f t="shared" si="2561"/>
        <v>0</v>
      </c>
      <c r="DE3317" s="2">
        <f t="shared" si="2561"/>
        <v>0</v>
      </c>
      <c r="DF3317" s="2">
        <f t="shared" si="2561"/>
        <v>0</v>
      </c>
      <c r="DG3317" s="3">
        <f t="shared" ref="DG3317:EL3317" si="2562">DG3355</f>
        <v>0</v>
      </c>
      <c r="DH3317" s="3">
        <f t="shared" si="2562"/>
        <v>0</v>
      </c>
      <c r="DI3317" s="3">
        <f t="shared" si="2562"/>
        <v>0</v>
      </c>
      <c r="DJ3317" s="3">
        <f t="shared" si="2562"/>
        <v>0</v>
      </c>
      <c r="DK3317" s="3">
        <f t="shared" si="2562"/>
        <v>0</v>
      </c>
      <c r="DL3317" s="3">
        <f t="shared" si="2562"/>
        <v>0</v>
      </c>
      <c r="DM3317" s="3">
        <f t="shared" si="2562"/>
        <v>0</v>
      </c>
      <c r="DN3317" s="3">
        <f t="shared" si="2562"/>
        <v>0</v>
      </c>
      <c r="DO3317" s="3">
        <f t="shared" si="2562"/>
        <v>0</v>
      </c>
      <c r="DP3317" s="3">
        <f t="shared" si="2562"/>
        <v>0</v>
      </c>
      <c r="DQ3317" s="3">
        <f t="shared" si="2562"/>
        <v>0</v>
      </c>
      <c r="DR3317" s="3">
        <f t="shared" si="2562"/>
        <v>0</v>
      </c>
      <c r="DS3317" s="3">
        <f t="shared" si="2562"/>
        <v>0</v>
      </c>
      <c r="DT3317" s="3">
        <f t="shared" si="2562"/>
        <v>0</v>
      </c>
      <c r="DU3317" s="3">
        <f t="shared" si="2562"/>
        <v>0</v>
      </c>
      <c r="DV3317" s="3">
        <f t="shared" si="2562"/>
        <v>0</v>
      </c>
      <c r="DW3317" s="3">
        <f t="shared" si="2562"/>
        <v>0</v>
      </c>
      <c r="DX3317" s="3">
        <f t="shared" si="2562"/>
        <v>0</v>
      </c>
      <c r="DY3317" s="3">
        <f t="shared" si="2562"/>
        <v>0</v>
      </c>
      <c r="DZ3317" s="3">
        <f t="shared" si="2562"/>
        <v>0</v>
      </c>
      <c r="EA3317" s="3">
        <f t="shared" si="2562"/>
        <v>0</v>
      </c>
      <c r="EB3317" s="3">
        <f t="shared" si="2562"/>
        <v>0</v>
      </c>
      <c r="EC3317" s="3">
        <f t="shared" si="2562"/>
        <v>0</v>
      </c>
      <c r="ED3317" s="3">
        <f t="shared" si="2562"/>
        <v>0</v>
      </c>
      <c r="EE3317" s="3">
        <f t="shared" si="2562"/>
        <v>0</v>
      </c>
      <c r="EF3317" s="3">
        <f t="shared" si="2562"/>
        <v>0</v>
      </c>
      <c r="EG3317" s="3">
        <f t="shared" si="2562"/>
        <v>0</v>
      </c>
      <c r="EH3317" s="3">
        <f t="shared" si="2562"/>
        <v>0</v>
      </c>
      <c r="EI3317" s="3">
        <f t="shared" si="2562"/>
        <v>0</v>
      </c>
      <c r="EJ3317" s="3">
        <f t="shared" si="2562"/>
        <v>0</v>
      </c>
      <c r="EK3317" s="3">
        <f t="shared" si="2562"/>
        <v>0</v>
      </c>
      <c r="EL3317" s="3">
        <f t="shared" si="2562"/>
        <v>0</v>
      </c>
      <c r="EM3317" s="3">
        <f t="shared" ref="EM3317:FR3317" si="2563">EM3355</f>
        <v>0</v>
      </c>
      <c r="EN3317" s="3">
        <f t="shared" si="2563"/>
        <v>0</v>
      </c>
      <c r="EO3317" s="3">
        <f t="shared" si="2563"/>
        <v>0</v>
      </c>
      <c r="EP3317" s="3">
        <f t="shared" si="2563"/>
        <v>0</v>
      </c>
      <c r="EQ3317" s="3">
        <f t="shared" si="2563"/>
        <v>0</v>
      </c>
      <c r="ER3317" s="3">
        <f t="shared" si="2563"/>
        <v>0</v>
      </c>
      <c r="ES3317" s="3">
        <f t="shared" si="2563"/>
        <v>0</v>
      </c>
      <c r="ET3317" s="3">
        <f t="shared" si="2563"/>
        <v>0</v>
      </c>
      <c r="EU3317" s="3">
        <f t="shared" si="2563"/>
        <v>0</v>
      </c>
      <c r="EV3317" s="3">
        <f t="shared" si="2563"/>
        <v>0</v>
      </c>
      <c r="EW3317" s="3">
        <f t="shared" si="2563"/>
        <v>0</v>
      </c>
      <c r="EX3317" s="3">
        <f t="shared" si="2563"/>
        <v>0</v>
      </c>
      <c r="EY3317" s="3">
        <f t="shared" si="2563"/>
        <v>0</v>
      </c>
      <c r="EZ3317" s="3">
        <f t="shared" si="2563"/>
        <v>0</v>
      </c>
      <c r="FA3317" s="3">
        <f t="shared" si="2563"/>
        <v>0</v>
      </c>
      <c r="FB3317" s="3">
        <f t="shared" si="2563"/>
        <v>0</v>
      </c>
      <c r="FC3317" s="3">
        <f t="shared" si="2563"/>
        <v>0</v>
      </c>
      <c r="FD3317" s="3">
        <f t="shared" si="2563"/>
        <v>0</v>
      </c>
      <c r="FE3317" s="3">
        <f t="shared" si="2563"/>
        <v>0</v>
      </c>
      <c r="FF3317" s="3">
        <f t="shared" si="2563"/>
        <v>0</v>
      </c>
      <c r="FG3317" s="3">
        <f t="shared" si="2563"/>
        <v>0</v>
      </c>
      <c r="FH3317" s="3">
        <f t="shared" si="2563"/>
        <v>0</v>
      </c>
      <c r="FI3317" s="3">
        <f t="shared" si="2563"/>
        <v>0</v>
      </c>
      <c r="FJ3317" s="3">
        <f t="shared" si="2563"/>
        <v>0</v>
      </c>
      <c r="FK3317" s="3">
        <f t="shared" si="2563"/>
        <v>0</v>
      </c>
      <c r="FL3317" s="3">
        <f t="shared" si="2563"/>
        <v>0</v>
      </c>
      <c r="FM3317" s="3">
        <f t="shared" si="2563"/>
        <v>0</v>
      </c>
      <c r="FN3317" s="3">
        <f t="shared" si="2563"/>
        <v>0</v>
      </c>
      <c r="FO3317" s="3">
        <f t="shared" si="2563"/>
        <v>0</v>
      </c>
      <c r="FP3317" s="3">
        <f t="shared" si="2563"/>
        <v>0</v>
      </c>
      <c r="FQ3317" s="3">
        <f t="shared" si="2563"/>
        <v>0</v>
      </c>
      <c r="FR3317" s="3">
        <f t="shared" si="2563"/>
        <v>0</v>
      </c>
      <c r="FS3317" s="3">
        <f t="shared" ref="FS3317:GX3317" si="2564">FS3355</f>
        <v>0</v>
      </c>
      <c r="FT3317" s="3">
        <f t="shared" si="2564"/>
        <v>0</v>
      </c>
      <c r="FU3317" s="3">
        <f t="shared" si="2564"/>
        <v>0</v>
      </c>
      <c r="FV3317" s="3">
        <f t="shared" si="2564"/>
        <v>0</v>
      </c>
      <c r="FW3317" s="3">
        <f t="shared" si="2564"/>
        <v>0</v>
      </c>
      <c r="FX3317" s="3">
        <f t="shared" si="2564"/>
        <v>0</v>
      </c>
      <c r="FY3317" s="3">
        <f t="shared" si="2564"/>
        <v>0</v>
      </c>
      <c r="FZ3317" s="3">
        <f t="shared" si="2564"/>
        <v>0</v>
      </c>
      <c r="GA3317" s="3">
        <f t="shared" si="2564"/>
        <v>0</v>
      </c>
      <c r="GB3317" s="3">
        <f t="shared" si="2564"/>
        <v>0</v>
      </c>
      <c r="GC3317" s="3">
        <f t="shared" si="2564"/>
        <v>0</v>
      </c>
      <c r="GD3317" s="3">
        <f t="shared" si="2564"/>
        <v>0</v>
      </c>
      <c r="GE3317" s="3">
        <f t="shared" si="2564"/>
        <v>0</v>
      </c>
      <c r="GF3317" s="3">
        <f t="shared" si="2564"/>
        <v>0</v>
      </c>
      <c r="GG3317" s="3">
        <f t="shared" si="2564"/>
        <v>0</v>
      </c>
      <c r="GH3317" s="3">
        <f t="shared" si="2564"/>
        <v>0</v>
      </c>
      <c r="GI3317" s="3">
        <f t="shared" si="2564"/>
        <v>0</v>
      </c>
      <c r="GJ3317" s="3">
        <f t="shared" si="2564"/>
        <v>0</v>
      </c>
      <c r="GK3317" s="3">
        <f t="shared" si="2564"/>
        <v>0</v>
      </c>
      <c r="GL3317" s="3">
        <f t="shared" si="2564"/>
        <v>0</v>
      </c>
      <c r="GM3317" s="3">
        <f t="shared" si="2564"/>
        <v>0</v>
      </c>
      <c r="GN3317" s="3">
        <f t="shared" si="2564"/>
        <v>0</v>
      </c>
      <c r="GO3317" s="3">
        <f t="shared" si="2564"/>
        <v>0</v>
      </c>
      <c r="GP3317" s="3">
        <f t="shared" si="2564"/>
        <v>0</v>
      </c>
      <c r="GQ3317" s="3">
        <f t="shared" si="2564"/>
        <v>0</v>
      </c>
      <c r="GR3317" s="3">
        <f t="shared" si="2564"/>
        <v>0</v>
      </c>
      <c r="GS3317" s="3">
        <f t="shared" si="2564"/>
        <v>0</v>
      </c>
      <c r="GT3317" s="3">
        <f t="shared" si="2564"/>
        <v>0</v>
      </c>
      <c r="GU3317" s="3">
        <f t="shared" si="2564"/>
        <v>0</v>
      </c>
      <c r="GV3317" s="3">
        <f t="shared" si="2564"/>
        <v>0</v>
      </c>
      <c r="GW3317" s="3">
        <f t="shared" si="2564"/>
        <v>0</v>
      </c>
      <c r="GX3317" s="3">
        <f t="shared" si="2564"/>
        <v>0</v>
      </c>
    </row>
    <row r="3319" spans="1:245" x14ac:dyDescent="0.2">
      <c r="A3319" s="1">
        <v>4</v>
      </c>
      <c r="B3319" s="1">
        <v>1</v>
      </c>
      <c r="C3319" s="1"/>
      <c r="D3319" s="1">
        <f>ROW(A3325)</f>
        <v>3325</v>
      </c>
      <c r="E3319" s="1"/>
      <c r="F3319" s="1" t="s">
        <v>13</v>
      </c>
      <c r="G3319" s="1" t="s">
        <v>518</v>
      </c>
      <c r="H3319" s="1" t="s">
        <v>3</v>
      </c>
      <c r="I3319" s="1">
        <v>0</v>
      </c>
      <c r="J3319" s="1"/>
      <c r="K3319" s="1">
        <v>-1</v>
      </c>
      <c r="L3319" s="1"/>
      <c r="M3319" s="1"/>
      <c r="N3319" s="1"/>
      <c r="O3319" s="1"/>
      <c r="P3319" s="1"/>
      <c r="Q3319" s="1"/>
      <c r="R3319" s="1"/>
      <c r="S3319" s="1"/>
      <c r="T3319" s="1"/>
      <c r="U3319" s="1" t="s">
        <v>3</v>
      </c>
      <c r="V3319" s="1">
        <v>0</v>
      </c>
      <c r="W3319" s="1"/>
      <c r="X3319" s="1"/>
      <c r="Y3319" s="1"/>
      <c r="Z3319" s="1"/>
      <c r="AA3319" s="1"/>
      <c r="AB3319" s="1" t="s">
        <v>3</v>
      </c>
      <c r="AC3319" s="1" t="s">
        <v>3</v>
      </c>
      <c r="AD3319" s="1" t="s">
        <v>3</v>
      </c>
      <c r="AE3319" s="1" t="s">
        <v>3</v>
      </c>
      <c r="AF3319" s="1" t="s">
        <v>3</v>
      </c>
      <c r="AG3319" s="1" t="s">
        <v>3</v>
      </c>
      <c r="AH3319" s="1"/>
      <c r="AI3319" s="1"/>
      <c r="AJ3319" s="1"/>
      <c r="AK3319" s="1"/>
      <c r="AL3319" s="1"/>
      <c r="AM3319" s="1"/>
      <c r="AN3319" s="1"/>
      <c r="AO3319" s="1"/>
      <c r="AP3319" s="1" t="s">
        <v>3</v>
      </c>
      <c r="AQ3319" s="1" t="s">
        <v>3</v>
      </c>
      <c r="AR3319" s="1" t="s">
        <v>3</v>
      </c>
      <c r="AS3319" s="1"/>
      <c r="AT3319" s="1"/>
      <c r="AU3319" s="1"/>
      <c r="AV3319" s="1"/>
      <c r="AW3319" s="1"/>
      <c r="AX3319" s="1"/>
      <c r="AY3319" s="1"/>
      <c r="AZ3319" s="1" t="s">
        <v>3</v>
      </c>
      <c r="BA3319" s="1"/>
      <c r="BB3319" s="1" t="s">
        <v>3</v>
      </c>
      <c r="BC3319" s="1" t="s">
        <v>3</v>
      </c>
      <c r="BD3319" s="1" t="s">
        <v>3</v>
      </c>
      <c r="BE3319" s="1" t="s">
        <v>3</v>
      </c>
      <c r="BF3319" s="1" t="s">
        <v>3</v>
      </c>
      <c r="BG3319" s="1" t="s">
        <v>3</v>
      </c>
      <c r="BH3319" s="1" t="s">
        <v>3</v>
      </c>
      <c r="BI3319" s="1" t="s">
        <v>3</v>
      </c>
      <c r="BJ3319" s="1" t="s">
        <v>3</v>
      </c>
      <c r="BK3319" s="1" t="s">
        <v>3</v>
      </c>
      <c r="BL3319" s="1" t="s">
        <v>3</v>
      </c>
      <c r="BM3319" s="1" t="s">
        <v>3</v>
      </c>
      <c r="BN3319" s="1" t="s">
        <v>3</v>
      </c>
      <c r="BO3319" s="1" t="s">
        <v>3</v>
      </c>
      <c r="BP3319" s="1" t="s">
        <v>3</v>
      </c>
      <c r="BQ3319" s="1"/>
      <c r="BR3319" s="1"/>
      <c r="BS3319" s="1"/>
      <c r="BT3319" s="1"/>
      <c r="BU3319" s="1"/>
      <c r="BV3319" s="1"/>
      <c r="BW3319" s="1"/>
      <c r="BX3319" s="1">
        <v>0</v>
      </c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>
        <v>0</v>
      </c>
    </row>
    <row r="3321" spans="1:245" x14ac:dyDescent="0.2">
      <c r="A3321" s="2">
        <v>52</v>
      </c>
      <c r="B3321" s="2">
        <f t="shared" ref="B3321:G3321" si="2565">B3325</f>
        <v>1</v>
      </c>
      <c r="C3321" s="2">
        <f t="shared" si="2565"/>
        <v>4</v>
      </c>
      <c r="D3321" s="2">
        <f t="shared" si="2565"/>
        <v>3319</v>
      </c>
      <c r="E3321" s="2">
        <f t="shared" si="2565"/>
        <v>0</v>
      </c>
      <c r="F3321" s="2" t="str">
        <f t="shared" si="2565"/>
        <v>Новый раздел</v>
      </c>
      <c r="G3321" s="2" t="str">
        <f t="shared" si="2565"/>
        <v>Установка ограждений</v>
      </c>
      <c r="H3321" s="2"/>
      <c r="I3321" s="2"/>
      <c r="J3321" s="2"/>
      <c r="K3321" s="2"/>
      <c r="L3321" s="2"/>
      <c r="M3321" s="2"/>
      <c r="N3321" s="2"/>
      <c r="O3321" s="2">
        <f t="shared" ref="O3321:AT3321" si="2566">O3325</f>
        <v>0</v>
      </c>
      <c r="P3321" s="2">
        <f t="shared" si="2566"/>
        <v>0</v>
      </c>
      <c r="Q3321" s="2">
        <f t="shared" si="2566"/>
        <v>0</v>
      </c>
      <c r="R3321" s="2">
        <f t="shared" si="2566"/>
        <v>0</v>
      </c>
      <c r="S3321" s="2">
        <f t="shared" si="2566"/>
        <v>0</v>
      </c>
      <c r="T3321" s="2">
        <f t="shared" si="2566"/>
        <v>0</v>
      </c>
      <c r="U3321" s="2">
        <f t="shared" si="2566"/>
        <v>0</v>
      </c>
      <c r="V3321" s="2">
        <f t="shared" si="2566"/>
        <v>0</v>
      </c>
      <c r="W3321" s="2">
        <f t="shared" si="2566"/>
        <v>0</v>
      </c>
      <c r="X3321" s="2">
        <f t="shared" si="2566"/>
        <v>0</v>
      </c>
      <c r="Y3321" s="2">
        <f t="shared" si="2566"/>
        <v>0</v>
      </c>
      <c r="Z3321" s="2">
        <f t="shared" si="2566"/>
        <v>0</v>
      </c>
      <c r="AA3321" s="2">
        <f t="shared" si="2566"/>
        <v>0</v>
      </c>
      <c r="AB3321" s="2">
        <f t="shared" si="2566"/>
        <v>0</v>
      </c>
      <c r="AC3321" s="2">
        <f t="shared" si="2566"/>
        <v>0</v>
      </c>
      <c r="AD3321" s="2">
        <f t="shared" si="2566"/>
        <v>0</v>
      </c>
      <c r="AE3321" s="2">
        <f t="shared" si="2566"/>
        <v>0</v>
      </c>
      <c r="AF3321" s="2">
        <f t="shared" si="2566"/>
        <v>0</v>
      </c>
      <c r="AG3321" s="2">
        <f t="shared" si="2566"/>
        <v>0</v>
      </c>
      <c r="AH3321" s="2">
        <f t="shared" si="2566"/>
        <v>0</v>
      </c>
      <c r="AI3321" s="2">
        <f t="shared" si="2566"/>
        <v>0</v>
      </c>
      <c r="AJ3321" s="2">
        <f t="shared" si="2566"/>
        <v>0</v>
      </c>
      <c r="AK3321" s="2">
        <f t="shared" si="2566"/>
        <v>0</v>
      </c>
      <c r="AL3321" s="2">
        <f t="shared" si="2566"/>
        <v>0</v>
      </c>
      <c r="AM3321" s="2">
        <f t="shared" si="2566"/>
        <v>0</v>
      </c>
      <c r="AN3321" s="2">
        <f t="shared" si="2566"/>
        <v>0</v>
      </c>
      <c r="AO3321" s="2">
        <f t="shared" si="2566"/>
        <v>0</v>
      </c>
      <c r="AP3321" s="2">
        <f t="shared" si="2566"/>
        <v>0</v>
      </c>
      <c r="AQ3321" s="2">
        <f t="shared" si="2566"/>
        <v>0</v>
      </c>
      <c r="AR3321" s="2">
        <f t="shared" si="2566"/>
        <v>0</v>
      </c>
      <c r="AS3321" s="2">
        <f t="shared" si="2566"/>
        <v>0</v>
      </c>
      <c r="AT3321" s="2">
        <f t="shared" si="2566"/>
        <v>0</v>
      </c>
      <c r="AU3321" s="2">
        <f t="shared" ref="AU3321:BZ3321" si="2567">AU3325</f>
        <v>0</v>
      </c>
      <c r="AV3321" s="2">
        <f t="shared" si="2567"/>
        <v>0</v>
      </c>
      <c r="AW3321" s="2">
        <f t="shared" si="2567"/>
        <v>0</v>
      </c>
      <c r="AX3321" s="2">
        <f t="shared" si="2567"/>
        <v>0</v>
      </c>
      <c r="AY3321" s="2">
        <f t="shared" si="2567"/>
        <v>0</v>
      </c>
      <c r="AZ3321" s="2">
        <f t="shared" si="2567"/>
        <v>0</v>
      </c>
      <c r="BA3321" s="2">
        <f t="shared" si="2567"/>
        <v>0</v>
      </c>
      <c r="BB3321" s="2">
        <f t="shared" si="2567"/>
        <v>0</v>
      </c>
      <c r="BC3321" s="2">
        <f t="shared" si="2567"/>
        <v>0</v>
      </c>
      <c r="BD3321" s="2">
        <f t="shared" si="2567"/>
        <v>0</v>
      </c>
      <c r="BE3321" s="2">
        <f t="shared" si="2567"/>
        <v>0</v>
      </c>
      <c r="BF3321" s="2">
        <f t="shared" si="2567"/>
        <v>0</v>
      </c>
      <c r="BG3321" s="2">
        <f t="shared" si="2567"/>
        <v>0</v>
      </c>
      <c r="BH3321" s="2">
        <f t="shared" si="2567"/>
        <v>0</v>
      </c>
      <c r="BI3321" s="2">
        <f t="shared" si="2567"/>
        <v>0</v>
      </c>
      <c r="BJ3321" s="2">
        <f t="shared" si="2567"/>
        <v>0</v>
      </c>
      <c r="BK3321" s="2">
        <f t="shared" si="2567"/>
        <v>0</v>
      </c>
      <c r="BL3321" s="2">
        <f t="shared" si="2567"/>
        <v>0</v>
      </c>
      <c r="BM3321" s="2">
        <f t="shared" si="2567"/>
        <v>0</v>
      </c>
      <c r="BN3321" s="2">
        <f t="shared" si="2567"/>
        <v>0</v>
      </c>
      <c r="BO3321" s="2">
        <f t="shared" si="2567"/>
        <v>0</v>
      </c>
      <c r="BP3321" s="2">
        <f t="shared" si="2567"/>
        <v>0</v>
      </c>
      <c r="BQ3321" s="2">
        <f t="shared" si="2567"/>
        <v>0</v>
      </c>
      <c r="BR3321" s="2">
        <f t="shared" si="2567"/>
        <v>0</v>
      </c>
      <c r="BS3321" s="2">
        <f t="shared" si="2567"/>
        <v>0</v>
      </c>
      <c r="BT3321" s="2">
        <f t="shared" si="2567"/>
        <v>0</v>
      </c>
      <c r="BU3321" s="2">
        <f t="shared" si="2567"/>
        <v>0</v>
      </c>
      <c r="BV3321" s="2">
        <f t="shared" si="2567"/>
        <v>0</v>
      </c>
      <c r="BW3321" s="2">
        <f t="shared" si="2567"/>
        <v>0</v>
      </c>
      <c r="BX3321" s="2">
        <f t="shared" si="2567"/>
        <v>0</v>
      </c>
      <c r="BY3321" s="2">
        <f t="shared" si="2567"/>
        <v>0</v>
      </c>
      <c r="BZ3321" s="2">
        <f t="shared" si="2567"/>
        <v>0</v>
      </c>
      <c r="CA3321" s="2">
        <f t="shared" ref="CA3321:DF3321" si="2568">CA3325</f>
        <v>0</v>
      </c>
      <c r="CB3321" s="2">
        <f t="shared" si="2568"/>
        <v>0</v>
      </c>
      <c r="CC3321" s="2">
        <f t="shared" si="2568"/>
        <v>0</v>
      </c>
      <c r="CD3321" s="2">
        <f t="shared" si="2568"/>
        <v>0</v>
      </c>
      <c r="CE3321" s="2">
        <f t="shared" si="2568"/>
        <v>0</v>
      </c>
      <c r="CF3321" s="2">
        <f t="shared" si="2568"/>
        <v>0</v>
      </c>
      <c r="CG3321" s="2">
        <f t="shared" si="2568"/>
        <v>0</v>
      </c>
      <c r="CH3321" s="2">
        <f t="shared" si="2568"/>
        <v>0</v>
      </c>
      <c r="CI3321" s="2">
        <f t="shared" si="2568"/>
        <v>0</v>
      </c>
      <c r="CJ3321" s="2">
        <f t="shared" si="2568"/>
        <v>0</v>
      </c>
      <c r="CK3321" s="2">
        <f t="shared" si="2568"/>
        <v>0</v>
      </c>
      <c r="CL3321" s="2">
        <f t="shared" si="2568"/>
        <v>0</v>
      </c>
      <c r="CM3321" s="2">
        <f t="shared" si="2568"/>
        <v>0</v>
      </c>
      <c r="CN3321" s="2">
        <f t="shared" si="2568"/>
        <v>0</v>
      </c>
      <c r="CO3321" s="2">
        <f t="shared" si="2568"/>
        <v>0</v>
      </c>
      <c r="CP3321" s="2">
        <f t="shared" si="2568"/>
        <v>0</v>
      </c>
      <c r="CQ3321" s="2">
        <f t="shared" si="2568"/>
        <v>0</v>
      </c>
      <c r="CR3321" s="2">
        <f t="shared" si="2568"/>
        <v>0</v>
      </c>
      <c r="CS3321" s="2">
        <f t="shared" si="2568"/>
        <v>0</v>
      </c>
      <c r="CT3321" s="2">
        <f t="shared" si="2568"/>
        <v>0</v>
      </c>
      <c r="CU3321" s="2">
        <f t="shared" si="2568"/>
        <v>0</v>
      </c>
      <c r="CV3321" s="2">
        <f t="shared" si="2568"/>
        <v>0</v>
      </c>
      <c r="CW3321" s="2">
        <f t="shared" si="2568"/>
        <v>0</v>
      </c>
      <c r="CX3321" s="2">
        <f t="shared" si="2568"/>
        <v>0</v>
      </c>
      <c r="CY3321" s="2">
        <f t="shared" si="2568"/>
        <v>0</v>
      </c>
      <c r="CZ3321" s="2">
        <f t="shared" si="2568"/>
        <v>0</v>
      </c>
      <c r="DA3321" s="2">
        <f t="shared" si="2568"/>
        <v>0</v>
      </c>
      <c r="DB3321" s="2">
        <f t="shared" si="2568"/>
        <v>0</v>
      </c>
      <c r="DC3321" s="2">
        <f t="shared" si="2568"/>
        <v>0</v>
      </c>
      <c r="DD3321" s="2">
        <f t="shared" si="2568"/>
        <v>0</v>
      </c>
      <c r="DE3321" s="2">
        <f t="shared" si="2568"/>
        <v>0</v>
      </c>
      <c r="DF3321" s="2">
        <f t="shared" si="2568"/>
        <v>0</v>
      </c>
      <c r="DG3321" s="3">
        <f t="shared" ref="DG3321:EL3321" si="2569">DG3325</f>
        <v>0</v>
      </c>
      <c r="DH3321" s="3">
        <f t="shared" si="2569"/>
        <v>0</v>
      </c>
      <c r="DI3321" s="3">
        <f t="shared" si="2569"/>
        <v>0</v>
      </c>
      <c r="DJ3321" s="3">
        <f t="shared" si="2569"/>
        <v>0</v>
      </c>
      <c r="DK3321" s="3">
        <f t="shared" si="2569"/>
        <v>0</v>
      </c>
      <c r="DL3321" s="3">
        <f t="shared" si="2569"/>
        <v>0</v>
      </c>
      <c r="DM3321" s="3">
        <f t="shared" si="2569"/>
        <v>0</v>
      </c>
      <c r="DN3321" s="3">
        <f t="shared" si="2569"/>
        <v>0</v>
      </c>
      <c r="DO3321" s="3">
        <f t="shared" si="2569"/>
        <v>0</v>
      </c>
      <c r="DP3321" s="3">
        <f t="shared" si="2569"/>
        <v>0</v>
      </c>
      <c r="DQ3321" s="3">
        <f t="shared" si="2569"/>
        <v>0</v>
      </c>
      <c r="DR3321" s="3">
        <f t="shared" si="2569"/>
        <v>0</v>
      </c>
      <c r="DS3321" s="3">
        <f t="shared" si="2569"/>
        <v>0</v>
      </c>
      <c r="DT3321" s="3">
        <f t="shared" si="2569"/>
        <v>0</v>
      </c>
      <c r="DU3321" s="3">
        <f t="shared" si="2569"/>
        <v>0</v>
      </c>
      <c r="DV3321" s="3">
        <f t="shared" si="2569"/>
        <v>0</v>
      </c>
      <c r="DW3321" s="3">
        <f t="shared" si="2569"/>
        <v>0</v>
      </c>
      <c r="DX3321" s="3">
        <f t="shared" si="2569"/>
        <v>0</v>
      </c>
      <c r="DY3321" s="3">
        <f t="shared" si="2569"/>
        <v>0</v>
      </c>
      <c r="DZ3321" s="3">
        <f t="shared" si="2569"/>
        <v>0</v>
      </c>
      <c r="EA3321" s="3">
        <f t="shared" si="2569"/>
        <v>0</v>
      </c>
      <c r="EB3321" s="3">
        <f t="shared" si="2569"/>
        <v>0</v>
      </c>
      <c r="EC3321" s="3">
        <f t="shared" si="2569"/>
        <v>0</v>
      </c>
      <c r="ED3321" s="3">
        <f t="shared" si="2569"/>
        <v>0</v>
      </c>
      <c r="EE3321" s="3">
        <f t="shared" si="2569"/>
        <v>0</v>
      </c>
      <c r="EF3321" s="3">
        <f t="shared" si="2569"/>
        <v>0</v>
      </c>
      <c r="EG3321" s="3">
        <f t="shared" si="2569"/>
        <v>0</v>
      </c>
      <c r="EH3321" s="3">
        <f t="shared" si="2569"/>
        <v>0</v>
      </c>
      <c r="EI3321" s="3">
        <f t="shared" si="2569"/>
        <v>0</v>
      </c>
      <c r="EJ3321" s="3">
        <f t="shared" si="2569"/>
        <v>0</v>
      </c>
      <c r="EK3321" s="3">
        <f t="shared" si="2569"/>
        <v>0</v>
      </c>
      <c r="EL3321" s="3">
        <f t="shared" si="2569"/>
        <v>0</v>
      </c>
      <c r="EM3321" s="3">
        <f t="shared" ref="EM3321:FR3321" si="2570">EM3325</f>
        <v>0</v>
      </c>
      <c r="EN3321" s="3">
        <f t="shared" si="2570"/>
        <v>0</v>
      </c>
      <c r="EO3321" s="3">
        <f t="shared" si="2570"/>
        <v>0</v>
      </c>
      <c r="EP3321" s="3">
        <f t="shared" si="2570"/>
        <v>0</v>
      </c>
      <c r="EQ3321" s="3">
        <f t="shared" si="2570"/>
        <v>0</v>
      </c>
      <c r="ER3321" s="3">
        <f t="shared" si="2570"/>
        <v>0</v>
      </c>
      <c r="ES3321" s="3">
        <f t="shared" si="2570"/>
        <v>0</v>
      </c>
      <c r="ET3321" s="3">
        <f t="shared" si="2570"/>
        <v>0</v>
      </c>
      <c r="EU3321" s="3">
        <f t="shared" si="2570"/>
        <v>0</v>
      </c>
      <c r="EV3321" s="3">
        <f t="shared" si="2570"/>
        <v>0</v>
      </c>
      <c r="EW3321" s="3">
        <f t="shared" si="2570"/>
        <v>0</v>
      </c>
      <c r="EX3321" s="3">
        <f t="shared" si="2570"/>
        <v>0</v>
      </c>
      <c r="EY3321" s="3">
        <f t="shared" si="2570"/>
        <v>0</v>
      </c>
      <c r="EZ3321" s="3">
        <f t="shared" si="2570"/>
        <v>0</v>
      </c>
      <c r="FA3321" s="3">
        <f t="shared" si="2570"/>
        <v>0</v>
      </c>
      <c r="FB3321" s="3">
        <f t="shared" si="2570"/>
        <v>0</v>
      </c>
      <c r="FC3321" s="3">
        <f t="shared" si="2570"/>
        <v>0</v>
      </c>
      <c r="FD3321" s="3">
        <f t="shared" si="2570"/>
        <v>0</v>
      </c>
      <c r="FE3321" s="3">
        <f t="shared" si="2570"/>
        <v>0</v>
      </c>
      <c r="FF3321" s="3">
        <f t="shared" si="2570"/>
        <v>0</v>
      </c>
      <c r="FG3321" s="3">
        <f t="shared" si="2570"/>
        <v>0</v>
      </c>
      <c r="FH3321" s="3">
        <f t="shared" si="2570"/>
        <v>0</v>
      </c>
      <c r="FI3321" s="3">
        <f t="shared" si="2570"/>
        <v>0</v>
      </c>
      <c r="FJ3321" s="3">
        <f t="shared" si="2570"/>
        <v>0</v>
      </c>
      <c r="FK3321" s="3">
        <f t="shared" si="2570"/>
        <v>0</v>
      </c>
      <c r="FL3321" s="3">
        <f t="shared" si="2570"/>
        <v>0</v>
      </c>
      <c r="FM3321" s="3">
        <f t="shared" si="2570"/>
        <v>0</v>
      </c>
      <c r="FN3321" s="3">
        <f t="shared" si="2570"/>
        <v>0</v>
      </c>
      <c r="FO3321" s="3">
        <f t="shared" si="2570"/>
        <v>0</v>
      </c>
      <c r="FP3321" s="3">
        <f t="shared" si="2570"/>
        <v>0</v>
      </c>
      <c r="FQ3321" s="3">
        <f t="shared" si="2570"/>
        <v>0</v>
      </c>
      <c r="FR3321" s="3">
        <f t="shared" si="2570"/>
        <v>0</v>
      </c>
      <c r="FS3321" s="3">
        <f t="shared" ref="FS3321:GX3321" si="2571">FS3325</f>
        <v>0</v>
      </c>
      <c r="FT3321" s="3">
        <f t="shared" si="2571"/>
        <v>0</v>
      </c>
      <c r="FU3321" s="3">
        <f t="shared" si="2571"/>
        <v>0</v>
      </c>
      <c r="FV3321" s="3">
        <f t="shared" si="2571"/>
        <v>0</v>
      </c>
      <c r="FW3321" s="3">
        <f t="shared" si="2571"/>
        <v>0</v>
      </c>
      <c r="FX3321" s="3">
        <f t="shared" si="2571"/>
        <v>0</v>
      </c>
      <c r="FY3321" s="3">
        <f t="shared" si="2571"/>
        <v>0</v>
      </c>
      <c r="FZ3321" s="3">
        <f t="shared" si="2571"/>
        <v>0</v>
      </c>
      <c r="GA3321" s="3">
        <f t="shared" si="2571"/>
        <v>0</v>
      </c>
      <c r="GB3321" s="3">
        <f t="shared" si="2571"/>
        <v>0</v>
      </c>
      <c r="GC3321" s="3">
        <f t="shared" si="2571"/>
        <v>0</v>
      </c>
      <c r="GD3321" s="3">
        <f t="shared" si="2571"/>
        <v>0</v>
      </c>
      <c r="GE3321" s="3">
        <f t="shared" si="2571"/>
        <v>0</v>
      </c>
      <c r="GF3321" s="3">
        <f t="shared" si="2571"/>
        <v>0</v>
      </c>
      <c r="GG3321" s="3">
        <f t="shared" si="2571"/>
        <v>0</v>
      </c>
      <c r="GH3321" s="3">
        <f t="shared" si="2571"/>
        <v>0</v>
      </c>
      <c r="GI3321" s="3">
        <f t="shared" si="2571"/>
        <v>0</v>
      </c>
      <c r="GJ3321" s="3">
        <f t="shared" si="2571"/>
        <v>0</v>
      </c>
      <c r="GK3321" s="3">
        <f t="shared" si="2571"/>
        <v>0</v>
      </c>
      <c r="GL3321" s="3">
        <f t="shared" si="2571"/>
        <v>0</v>
      </c>
      <c r="GM3321" s="3">
        <f t="shared" si="2571"/>
        <v>0</v>
      </c>
      <c r="GN3321" s="3">
        <f t="shared" si="2571"/>
        <v>0</v>
      </c>
      <c r="GO3321" s="3">
        <f t="shared" si="2571"/>
        <v>0</v>
      </c>
      <c r="GP3321" s="3">
        <f t="shared" si="2571"/>
        <v>0</v>
      </c>
      <c r="GQ3321" s="3">
        <f t="shared" si="2571"/>
        <v>0</v>
      </c>
      <c r="GR3321" s="3">
        <f t="shared" si="2571"/>
        <v>0</v>
      </c>
      <c r="GS3321" s="3">
        <f t="shared" si="2571"/>
        <v>0</v>
      </c>
      <c r="GT3321" s="3">
        <f t="shared" si="2571"/>
        <v>0</v>
      </c>
      <c r="GU3321" s="3">
        <f t="shared" si="2571"/>
        <v>0</v>
      </c>
      <c r="GV3321" s="3">
        <f t="shared" si="2571"/>
        <v>0</v>
      </c>
      <c r="GW3321" s="3">
        <f t="shared" si="2571"/>
        <v>0</v>
      </c>
      <c r="GX3321" s="3">
        <f t="shared" si="2571"/>
        <v>0</v>
      </c>
    </row>
    <row r="3323" spans="1:245" x14ac:dyDescent="0.2">
      <c r="A3323">
        <v>17</v>
      </c>
      <c r="B3323">
        <v>1</v>
      </c>
      <c r="C3323">
        <f>ROW(SmtRes!A1102)</f>
        <v>1102</v>
      </c>
      <c r="D3323">
        <f>ROW(EtalonRes!A1066)</f>
        <v>1066</v>
      </c>
      <c r="E3323" t="s">
        <v>4</v>
      </c>
      <c r="F3323" t="s">
        <v>519</v>
      </c>
      <c r="G3323" t="s">
        <v>520</v>
      </c>
      <c r="H3323" t="s">
        <v>147</v>
      </c>
      <c r="I3323">
        <v>0</v>
      </c>
      <c r="J3323">
        <v>0</v>
      </c>
      <c r="O3323">
        <f>ROUND(CP3323,2)</f>
        <v>0</v>
      </c>
      <c r="P3323">
        <f>ROUND(CQ3323*I3323,2)</f>
        <v>0</v>
      </c>
      <c r="Q3323">
        <f>ROUND(CR3323*I3323,2)</f>
        <v>0</v>
      </c>
      <c r="R3323">
        <f>ROUND(CS3323*I3323,2)</f>
        <v>0</v>
      </c>
      <c r="S3323">
        <f>ROUND(CT3323*I3323,2)</f>
        <v>0</v>
      </c>
      <c r="T3323">
        <f>ROUND(CU3323*I3323,2)</f>
        <v>0</v>
      </c>
      <c r="U3323">
        <f>CV3323*I3323</f>
        <v>0</v>
      </c>
      <c r="V3323">
        <f>CW3323*I3323</f>
        <v>0</v>
      </c>
      <c r="W3323">
        <f>ROUND(CX3323*I3323,2)</f>
        <v>0</v>
      </c>
      <c r="X3323">
        <f>ROUND(CY3323,2)</f>
        <v>0</v>
      </c>
      <c r="Y3323">
        <f>ROUND(CZ3323,2)</f>
        <v>0</v>
      </c>
      <c r="AA3323">
        <v>52421674</v>
      </c>
      <c r="AB3323">
        <f>ROUND((AC3323+AD3323+AF3323),6)</f>
        <v>134993.41</v>
      </c>
      <c r="AC3323">
        <f>ROUND((ES3323),6)</f>
        <v>104126.01</v>
      </c>
      <c r="AD3323">
        <f>ROUND((((ET3323)-(EU3323))+AE3323),6)</f>
        <v>1362.67</v>
      </c>
      <c r="AE3323">
        <f>ROUND((EU3323),6)</f>
        <v>993.49</v>
      </c>
      <c r="AF3323">
        <f>ROUND((EV3323),6)</f>
        <v>29504.73</v>
      </c>
      <c r="AG3323">
        <f>ROUND((AP3323),6)</f>
        <v>0</v>
      </c>
      <c r="AH3323">
        <f>(EW3323)</f>
        <v>122.25</v>
      </c>
      <c r="AI3323">
        <f>(EX3323)</f>
        <v>0</v>
      </c>
      <c r="AJ3323">
        <f>(AS3323)</f>
        <v>0</v>
      </c>
      <c r="AK3323">
        <v>134993.41</v>
      </c>
      <c r="AL3323">
        <v>104126.01</v>
      </c>
      <c r="AM3323">
        <v>1362.67</v>
      </c>
      <c r="AN3323">
        <v>993.49</v>
      </c>
      <c r="AO3323">
        <v>29504.73</v>
      </c>
      <c r="AP3323">
        <v>0</v>
      </c>
      <c r="AQ3323">
        <v>122.25</v>
      </c>
      <c r="AR3323">
        <v>0</v>
      </c>
      <c r="AS3323">
        <v>0</v>
      </c>
      <c r="AT3323">
        <v>70</v>
      </c>
      <c r="AU3323">
        <v>10</v>
      </c>
      <c r="AV3323">
        <v>1</v>
      </c>
      <c r="AW3323">
        <v>1</v>
      </c>
      <c r="AZ3323">
        <v>1</v>
      </c>
      <c r="BA3323">
        <v>1</v>
      </c>
      <c r="BB3323">
        <v>1</v>
      </c>
      <c r="BC3323">
        <v>1</v>
      </c>
      <c r="BD3323" t="s">
        <v>3</v>
      </c>
      <c r="BE3323" t="s">
        <v>3</v>
      </c>
      <c r="BF3323" t="s">
        <v>3</v>
      </c>
      <c r="BG3323" t="s">
        <v>3</v>
      </c>
      <c r="BH3323">
        <v>0</v>
      </c>
      <c r="BI3323">
        <v>4</v>
      </c>
      <c r="BJ3323" t="s">
        <v>521</v>
      </c>
      <c r="BM3323">
        <v>0</v>
      </c>
      <c r="BN3323">
        <v>0</v>
      </c>
      <c r="BO3323" t="s">
        <v>3</v>
      </c>
      <c r="BP3323">
        <v>0</v>
      </c>
      <c r="BQ3323">
        <v>1</v>
      </c>
      <c r="BR3323">
        <v>0</v>
      </c>
      <c r="BS3323">
        <v>1</v>
      </c>
      <c r="BT3323">
        <v>1</v>
      </c>
      <c r="BU3323">
        <v>1</v>
      </c>
      <c r="BV3323">
        <v>1</v>
      </c>
      <c r="BW3323">
        <v>1</v>
      </c>
      <c r="BX3323">
        <v>1</v>
      </c>
      <c r="BY3323" t="s">
        <v>3</v>
      </c>
      <c r="BZ3323">
        <v>70</v>
      </c>
      <c r="CA3323">
        <v>10</v>
      </c>
      <c r="CE3323">
        <v>0</v>
      </c>
      <c r="CF3323">
        <v>0</v>
      </c>
      <c r="CG3323">
        <v>0</v>
      </c>
      <c r="CM3323">
        <v>0</v>
      </c>
      <c r="CN3323" t="s">
        <v>3</v>
      </c>
      <c r="CO3323">
        <v>0</v>
      </c>
      <c r="CP3323">
        <f>(P3323+Q3323+S3323)</f>
        <v>0</v>
      </c>
      <c r="CQ3323">
        <f>(AC3323*BC3323*AW3323)</f>
        <v>104126.01</v>
      </c>
      <c r="CR3323">
        <f>((((ET3323)*BB3323-(EU3323)*BS3323)+AE3323*BS3323)*AV3323)</f>
        <v>1362.67</v>
      </c>
      <c r="CS3323">
        <f>(AE3323*BS3323*AV3323)</f>
        <v>993.49</v>
      </c>
      <c r="CT3323">
        <f>(AF3323*BA3323*AV3323)</f>
        <v>29504.73</v>
      </c>
      <c r="CU3323">
        <f>AG3323</f>
        <v>0</v>
      </c>
      <c r="CV3323">
        <f>(AH3323*AV3323)</f>
        <v>122.25</v>
      </c>
      <c r="CW3323">
        <f>AI3323</f>
        <v>0</v>
      </c>
      <c r="CX3323">
        <f>AJ3323</f>
        <v>0</v>
      </c>
      <c r="CY3323">
        <f>((S3323*BZ3323)/100)</f>
        <v>0</v>
      </c>
      <c r="CZ3323">
        <f>((S3323*CA3323)/100)</f>
        <v>0</v>
      </c>
      <c r="DC3323" t="s">
        <v>3</v>
      </c>
      <c r="DD3323" t="s">
        <v>3</v>
      </c>
      <c r="DE3323" t="s">
        <v>3</v>
      </c>
      <c r="DF3323" t="s">
        <v>3</v>
      </c>
      <c r="DG3323" t="s">
        <v>3</v>
      </c>
      <c r="DH3323" t="s">
        <v>3</v>
      </c>
      <c r="DI3323" t="s">
        <v>3</v>
      </c>
      <c r="DJ3323" t="s">
        <v>3</v>
      </c>
      <c r="DK3323" t="s">
        <v>3</v>
      </c>
      <c r="DL3323" t="s">
        <v>3</v>
      </c>
      <c r="DM3323" t="s">
        <v>3</v>
      </c>
      <c r="DN3323">
        <v>0</v>
      </c>
      <c r="DO3323">
        <v>0</v>
      </c>
      <c r="DP3323">
        <v>1</v>
      </c>
      <c r="DQ3323">
        <v>1</v>
      </c>
      <c r="DU3323">
        <v>1003</v>
      </c>
      <c r="DV3323" t="s">
        <v>147</v>
      </c>
      <c r="DW3323" t="s">
        <v>147</v>
      </c>
      <c r="DX3323">
        <v>100</v>
      </c>
      <c r="EE3323">
        <v>51482689</v>
      </c>
      <c r="EF3323">
        <v>1</v>
      </c>
      <c r="EG3323" t="s">
        <v>21</v>
      </c>
      <c r="EH3323">
        <v>0</v>
      </c>
      <c r="EI3323" t="s">
        <v>3</v>
      </c>
      <c r="EJ3323">
        <v>4</v>
      </c>
      <c r="EK3323">
        <v>0</v>
      </c>
      <c r="EL3323" t="s">
        <v>22</v>
      </c>
      <c r="EM3323" t="s">
        <v>23</v>
      </c>
      <c r="EO3323" t="s">
        <v>3</v>
      </c>
      <c r="EQ3323">
        <v>0</v>
      </c>
      <c r="ER3323">
        <v>134993.41</v>
      </c>
      <c r="ES3323">
        <v>104126.01</v>
      </c>
      <c r="ET3323">
        <v>1362.67</v>
      </c>
      <c r="EU3323">
        <v>993.49</v>
      </c>
      <c r="EV3323">
        <v>29504.73</v>
      </c>
      <c r="EW3323">
        <v>122.25</v>
      </c>
      <c r="EX3323">
        <v>0</v>
      </c>
      <c r="EY3323">
        <v>0</v>
      </c>
      <c r="FQ3323">
        <v>0</v>
      </c>
      <c r="FR3323">
        <f>ROUND(IF(AND(BH3323=3,BI3323=3),P3323,0),2)</f>
        <v>0</v>
      </c>
      <c r="FS3323">
        <v>0</v>
      </c>
      <c r="FX3323">
        <v>70</v>
      </c>
      <c r="FY3323">
        <v>10</v>
      </c>
      <c r="GA3323" t="s">
        <v>3</v>
      </c>
      <c r="GD3323">
        <v>0</v>
      </c>
      <c r="GF3323">
        <v>-1741470041</v>
      </c>
      <c r="GG3323">
        <v>2</v>
      </c>
      <c r="GH3323">
        <v>1</v>
      </c>
      <c r="GI3323">
        <v>-2</v>
      </c>
      <c r="GJ3323">
        <v>0</v>
      </c>
      <c r="GK3323">
        <f>ROUND(R3323*(R12)/100,2)</f>
        <v>0</v>
      </c>
      <c r="GL3323">
        <f>ROUND(IF(AND(BH3323=3,BI3323=3,FS3323&lt;&gt;0),P3323,0),2)</f>
        <v>0</v>
      </c>
      <c r="GM3323">
        <f>ROUND(O3323+X3323+Y3323+GK3323,2)+GX3323</f>
        <v>0</v>
      </c>
      <c r="GN3323">
        <f>IF(OR(BI3323=0,BI3323=1),ROUND(O3323+X3323+Y3323+GK3323,2),0)</f>
        <v>0</v>
      </c>
      <c r="GO3323">
        <f>IF(BI3323=2,ROUND(O3323+X3323+Y3323+GK3323,2),0)</f>
        <v>0</v>
      </c>
      <c r="GP3323">
        <f>IF(BI3323=4,ROUND(O3323+X3323+Y3323+GK3323,2)+GX3323,0)</f>
        <v>0</v>
      </c>
      <c r="GR3323">
        <v>0</v>
      </c>
      <c r="GS3323">
        <v>3</v>
      </c>
      <c r="GT3323">
        <v>0</v>
      </c>
      <c r="GU3323" t="s">
        <v>3</v>
      </c>
      <c r="GV3323">
        <f>ROUND((GT3323),6)</f>
        <v>0</v>
      </c>
      <c r="GW3323">
        <v>1</v>
      </c>
      <c r="GX3323">
        <f>ROUND(HC3323*I3323,2)</f>
        <v>0</v>
      </c>
      <c r="HA3323">
        <v>0</v>
      </c>
      <c r="HB3323">
        <v>0</v>
      </c>
      <c r="HC3323">
        <f>GV3323*GW3323</f>
        <v>0</v>
      </c>
      <c r="HE3323" t="s">
        <v>3</v>
      </c>
      <c r="HF3323" t="s">
        <v>3</v>
      </c>
      <c r="IK3323">
        <f>ROUND(GM3323*1.2,2)</f>
        <v>0</v>
      </c>
    </row>
    <row r="3325" spans="1:245" x14ac:dyDescent="0.2">
      <c r="A3325" s="2">
        <v>51</v>
      </c>
      <c r="B3325" s="2">
        <f>B3319</f>
        <v>1</v>
      </c>
      <c r="C3325" s="2">
        <f>A3319</f>
        <v>4</v>
      </c>
      <c r="D3325" s="2">
        <f>ROW(A3319)</f>
        <v>3319</v>
      </c>
      <c r="E3325" s="2"/>
      <c r="F3325" s="2" t="str">
        <f>IF(F3319&lt;&gt;"",F3319,"")</f>
        <v>Новый раздел</v>
      </c>
      <c r="G3325" s="2" t="str">
        <f>IF(G3319&lt;&gt;"",G3319,"")</f>
        <v>Установка ограждений</v>
      </c>
      <c r="H3325" s="2">
        <v>0</v>
      </c>
      <c r="I3325" s="2"/>
      <c r="J3325" s="2"/>
      <c r="K3325" s="2"/>
      <c r="L3325" s="2"/>
      <c r="M3325" s="2"/>
      <c r="N3325" s="2"/>
      <c r="O3325" s="2">
        <f t="shared" ref="O3325:T3325" si="2572">ROUND(AB3325,2)</f>
        <v>0</v>
      </c>
      <c r="P3325" s="2">
        <f t="shared" si="2572"/>
        <v>0</v>
      </c>
      <c r="Q3325" s="2">
        <f t="shared" si="2572"/>
        <v>0</v>
      </c>
      <c r="R3325" s="2">
        <f t="shared" si="2572"/>
        <v>0</v>
      </c>
      <c r="S3325" s="2">
        <f t="shared" si="2572"/>
        <v>0</v>
      </c>
      <c r="T3325" s="2">
        <f t="shared" si="2572"/>
        <v>0</v>
      </c>
      <c r="U3325" s="2">
        <f>AH3325</f>
        <v>0</v>
      </c>
      <c r="V3325" s="2">
        <f>AI3325</f>
        <v>0</v>
      </c>
      <c r="W3325" s="2">
        <f>ROUND(AJ3325,2)</f>
        <v>0</v>
      </c>
      <c r="X3325" s="2">
        <f>ROUND(AK3325,2)</f>
        <v>0</v>
      </c>
      <c r="Y3325" s="2">
        <f>ROUND(AL3325,2)</f>
        <v>0</v>
      </c>
      <c r="Z3325" s="2"/>
      <c r="AA3325" s="2"/>
      <c r="AB3325" s="2">
        <f>ROUND(SUMIF(AA3323:AA3323,"=52421674",O3323:O3323),2)</f>
        <v>0</v>
      </c>
      <c r="AC3325" s="2">
        <f>ROUND(SUMIF(AA3323:AA3323,"=52421674",P3323:P3323),2)</f>
        <v>0</v>
      </c>
      <c r="AD3325" s="2">
        <f>ROUND(SUMIF(AA3323:AA3323,"=52421674",Q3323:Q3323),2)</f>
        <v>0</v>
      </c>
      <c r="AE3325" s="2">
        <f>ROUND(SUMIF(AA3323:AA3323,"=52421674",R3323:R3323),2)</f>
        <v>0</v>
      </c>
      <c r="AF3325" s="2">
        <f>ROUND(SUMIF(AA3323:AA3323,"=52421674",S3323:S3323),2)</f>
        <v>0</v>
      </c>
      <c r="AG3325" s="2">
        <f>ROUND(SUMIF(AA3323:AA3323,"=52421674",T3323:T3323),2)</f>
        <v>0</v>
      </c>
      <c r="AH3325" s="2">
        <f>SUMIF(AA3323:AA3323,"=52421674",U3323:U3323)</f>
        <v>0</v>
      </c>
      <c r="AI3325" s="2">
        <f>SUMIF(AA3323:AA3323,"=52421674",V3323:V3323)</f>
        <v>0</v>
      </c>
      <c r="AJ3325" s="2">
        <f>ROUND(SUMIF(AA3323:AA3323,"=52421674",W3323:W3323),2)</f>
        <v>0</v>
      </c>
      <c r="AK3325" s="2">
        <f>ROUND(SUMIF(AA3323:AA3323,"=52421674",X3323:X3323),2)</f>
        <v>0</v>
      </c>
      <c r="AL3325" s="2">
        <f>ROUND(SUMIF(AA3323:AA3323,"=52421674",Y3323:Y3323),2)</f>
        <v>0</v>
      </c>
      <c r="AM3325" s="2"/>
      <c r="AN3325" s="2"/>
      <c r="AO3325" s="2">
        <f t="shared" ref="AO3325:BD3325" si="2573">ROUND(BX3325,2)</f>
        <v>0</v>
      </c>
      <c r="AP3325" s="2">
        <f t="shared" si="2573"/>
        <v>0</v>
      </c>
      <c r="AQ3325" s="2">
        <f t="shared" si="2573"/>
        <v>0</v>
      </c>
      <c r="AR3325" s="2">
        <f t="shared" si="2573"/>
        <v>0</v>
      </c>
      <c r="AS3325" s="2">
        <f t="shared" si="2573"/>
        <v>0</v>
      </c>
      <c r="AT3325" s="2">
        <f t="shared" si="2573"/>
        <v>0</v>
      </c>
      <c r="AU3325" s="2">
        <f t="shared" si="2573"/>
        <v>0</v>
      </c>
      <c r="AV3325" s="2">
        <f t="shared" si="2573"/>
        <v>0</v>
      </c>
      <c r="AW3325" s="2">
        <f t="shared" si="2573"/>
        <v>0</v>
      </c>
      <c r="AX3325" s="2">
        <f t="shared" si="2573"/>
        <v>0</v>
      </c>
      <c r="AY3325" s="2">
        <f t="shared" si="2573"/>
        <v>0</v>
      </c>
      <c r="AZ3325" s="2">
        <f t="shared" si="2573"/>
        <v>0</v>
      </c>
      <c r="BA3325" s="2">
        <f t="shared" si="2573"/>
        <v>0</v>
      </c>
      <c r="BB3325" s="2">
        <f t="shared" si="2573"/>
        <v>0</v>
      </c>
      <c r="BC3325" s="2">
        <f t="shared" si="2573"/>
        <v>0</v>
      </c>
      <c r="BD3325" s="2">
        <f t="shared" si="2573"/>
        <v>0</v>
      </c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  <c r="BP3325" s="2"/>
      <c r="BQ3325" s="2"/>
      <c r="BR3325" s="2"/>
      <c r="BS3325" s="2"/>
      <c r="BT3325" s="2"/>
      <c r="BU3325" s="2"/>
      <c r="BV3325" s="2"/>
      <c r="BW3325" s="2"/>
      <c r="BX3325" s="2">
        <f>ROUND(SUMIF(AA3323:AA3323,"=52421674",FQ3323:FQ3323),2)</f>
        <v>0</v>
      </c>
      <c r="BY3325" s="2">
        <f>ROUND(SUMIF(AA3323:AA3323,"=52421674",FR3323:FR3323),2)</f>
        <v>0</v>
      </c>
      <c r="BZ3325" s="2">
        <f>ROUND(SUMIF(AA3323:AA3323,"=52421674",GL3323:GL3323),2)</f>
        <v>0</v>
      </c>
      <c r="CA3325" s="2">
        <f>ROUND(SUMIF(AA3323:AA3323,"=52421674",GM3323:GM3323),2)</f>
        <v>0</v>
      </c>
      <c r="CB3325" s="2">
        <f>ROUND(SUMIF(AA3323:AA3323,"=52421674",GN3323:GN3323),2)</f>
        <v>0</v>
      </c>
      <c r="CC3325" s="2">
        <f>ROUND(SUMIF(AA3323:AA3323,"=52421674",GO3323:GO3323),2)</f>
        <v>0</v>
      </c>
      <c r="CD3325" s="2">
        <f>ROUND(SUMIF(AA3323:AA3323,"=52421674",GP3323:GP3323),2)</f>
        <v>0</v>
      </c>
      <c r="CE3325" s="2">
        <f>AC3325-BX3325</f>
        <v>0</v>
      </c>
      <c r="CF3325" s="2">
        <f>AC3325-BY3325</f>
        <v>0</v>
      </c>
      <c r="CG3325" s="2">
        <f>BX3325-BZ3325</f>
        <v>0</v>
      </c>
      <c r="CH3325" s="2">
        <f>AC3325-BX3325-BY3325+BZ3325</f>
        <v>0</v>
      </c>
      <c r="CI3325" s="2">
        <f>BY3325-BZ3325</f>
        <v>0</v>
      </c>
      <c r="CJ3325" s="2">
        <f>ROUND(SUMIF(AA3323:AA3323,"=52421674",GX3323:GX3323),2)</f>
        <v>0</v>
      </c>
      <c r="CK3325" s="2">
        <f>ROUND(SUMIF(AA3323:AA3323,"=52421674",GY3323:GY3323),2)</f>
        <v>0</v>
      </c>
      <c r="CL3325" s="2">
        <f>ROUND(SUMIF(AA3323:AA3323,"=52421674",GZ3323:GZ3323),2)</f>
        <v>0</v>
      </c>
      <c r="CM3325" s="2">
        <f>ROUND(SUMIF(AA3323:AA3323,"=52421674",HD3323:HD3323),2)</f>
        <v>0</v>
      </c>
      <c r="CN3325" s="2"/>
      <c r="CO3325" s="2"/>
      <c r="CP3325" s="2"/>
      <c r="CQ3325" s="2"/>
      <c r="CR3325" s="2"/>
      <c r="CS3325" s="2"/>
      <c r="CT3325" s="2"/>
      <c r="CU3325" s="2"/>
      <c r="CV3325" s="2"/>
      <c r="CW3325" s="2"/>
      <c r="CX3325" s="2"/>
      <c r="CY3325" s="2"/>
      <c r="CZ3325" s="2"/>
      <c r="DA3325" s="2"/>
      <c r="DB3325" s="2"/>
      <c r="DC3325" s="2"/>
      <c r="DD3325" s="2"/>
      <c r="DE3325" s="2"/>
      <c r="DF3325" s="2"/>
      <c r="DG3325" s="3"/>
      <c r="DH3325" s="3"/>
      <c r="DI3325" s="3"/>
      <c r="DJ3325" s="3"/>
      <c r="DK3325" s="3"/>
      <c r="DL3325" s="3"/>
      <c r="DM3325" s="3"/>
      <c r="DN3325" s="3"/>
      <c r="DO3325" s="3"/>
      <c r="DP3325" s="3"/>
      <c r="DQ3325" s="3"/>
      <c r="DR3325" s="3"/>
      <c r="DS3325" s="3"/>
      <c r="DT3325" s="3"/>
      <c r="DU3325" s="3"/>
      <c r="DV3325" s="3"/>
      <c r="DW3325" s="3"/>
      <c r="DX3325" s="3"/>
      <c r="DY3325" s="3"/>
      <c r="DZ3325" s="3"/>
      <c r="EA3325" s="3"/>
      <c r="EB3325" s="3"/>
      <c r="EC3325" s="3"/>
      <c r="ED3325" s="3"/>
      <c r="EE3325" s="3"/>
      <c r="EF3325" s="3"/>
      <c r="EG3325" s="3"/>
      <c r="EH3325" s="3"/>
      <c r="EI3325" s="3"/>
      <c r="EJ3325" s="3"/>
      <c r="EK3325" s="3"/>
      <c r="EL3325" s="3"/>
      <c r="EM3325" s="3"/>
      <c r="EN3325" s="3"/>
      <c r="EO3325" s="3"/>
      <c r="EP3325" s="3"/>
      <c r="EQ3325" s="3"/>
      <c r="ER3325" s="3"/>
      <c r="ES3325" s="3"/>
      <c r="ET3325" s="3"/>
      <c r="EU3325" s="3"/>
      <c r="EV3325" s="3"/>
      <c r="EW3325" s="3"/>
      <c r="EX3325" s="3"/>
      <c r="EY3325" s="3"/>
      <c r="EZ3325" s="3"/>
      <c r="FA3325" s="3"/>
      <c r="FB3325" s="3"/>
      <c r="FC3325" s="3"/>
      <c r="FD3325" s="3"/>
      <c r="FE3325" s="3"/>
      <c r="FF3325" s="3"/>
      <c r="FG3325" s="3"/>
      <c r="FH3325" s="3"/>
      <c r="FI3325" s="3"/>
      <c r="FJ3325" s="3"/>
      <c r="FK3325" s="3"/>
      <c r="FL3325" s="3"/>
      <c r="FM3325" s="3"/>
      <c r="FN3325" s="3"/>
      <c r="FO3325" s="3"/>
      <c r="FP3325" s="3"/>
      <c r="FQ3325" s="3"/>
      <c r="FR3325" s="3"/>
      <c r="FS3325" s="3"/>
      <c r="FT3325" s="3"/>
      <c r="FU3325" s="3"/>
      <c r="FV3325" s="3"/>
      <c r="FW3325" s="3"/>
      <c r="FX3325" s="3"/>
      <c r="FY3325" s="3"/>
      <c r="FZ3325" s="3"/>
      <c r="GA3325" s="3"/>
      <c r="GB3325" s="3"/>
      <c r="GC3325" s="3"/>
      <c r="GD3325" s="3"/>
      <c r="GE3325" s="3"/>
      <c r="GF3325" s="3"/>
      <c r="GG3325" s="3"/>
      <c r="GH3325" s="3"/>
      <c r="GI3325" s="3"/>
      <c r="GJ3325" s="3"/>
      <c r="GK3325" s="3"/>
      <c r="GL3325" s="3"/>
      <c r="GM3325" s="3"/>
      <c r="GN3325" s="3"/>
      <c r="GO3325" s="3"/>
      <c r="GP3325" s="3"/>
      <c r="GQ3325" s="3"/>
      <c r="GR3325" s="3"/>
      <c r="GS3325" s="3"/>
      <c r="GT3325" s="3"/>
      <c r="GU3325" s="3"/>
      <c r="GV3325" s="3"/>
      <c r="GW3325" s="3"/>
      <c r="GX3325" s="3">
        <v>0</v>
      </c>
    </row>
    <row r="3327" spans="1:245" x14ac:dyDescent="0.2">
      <c r="A3327" s="4">
        <v>50</v>
      </c>
      <c r="B3327" s="4">
        <v>0</v>
      </c>
      <c r="C3327" s="4">
        <v>0</v>
      </c>
      <c r="D3327" s="4">
        <v>1</v>
      </c>
      <c r="E3327" s="4">
        <v>201</v>
      </c>
      <c r="F3327" s="4">
        <f>ROUND(Source!O3325,O3327)</f>
        <v>0</v>
      </c>
      <c r="G3327" s="4" t="s">
        <v>74</v>
      </c>
      <c r="H3327" s="4" t="s">
        <v>75</v>
      </c>
      <c r="I3327" s="4"/>
      <c r="J3327" s="4"/>
      <c r="K3327" s="4">
        <v>201</v>
      </c>
      <c r="L3327" s="4">
        <v>1</v>
      </c>
      <c r="M3327" s="4">
        <v>3</v>
      </c>
      <c r="N3327" s="4" t="s">
        <v>3</v>
      </c>
      <c r="O3327" s="4">
        <v>2</v>
      </c>
      <c r="P3327" s="4"/>
      <c r="Q3327" s="4"/>
      <c r="R3327" s="4"/>
      <c r="S3327" s="4"/>
      <c r="T3327" s="4"/>
      <c r="U3327" s="4"/>
      <c r="V3327" s="4"/>
      <c r="W3327" s="4"/>
    </row>
    <row r="3328" spans="1:245" x14ac:dyDescent="0.2">
      <c r="A3328" s="4">
        <v>50</v>
      </c>
      <c r="B3328" s="4">
        <v>0</v>
      </c>
      <c r="C3328" s="4">
        <v>0</v>
      </c>
      <c r="D3328" s="4">
        <v>1</v>
      </c>
      <c r="E3328" s="4">
        <v>202</v>
      </c>
      <c r="F3328" s="4">
        <f>ROUND(Source!P3325,O3328)</f>
        <v>0</v>
      </c>
      <c r="G3328" s="4" t="s">
        <v>76</v>
      </c>
      <c r="H3328" s="4" t="s">
        <v>77</v>
      </c>
      <c r="I3328" s="4"/>
      <c r="J3328" s="4"/>
      <c r="K3328" s="4">
        <v>202</v>
      </c>
      <c r="L3328" s="4">
        <v>2</v>
      </c>
      <c r="M3328" s="4">
        <v>3</v>
      </c>
      <c r="N3328" s="4" t="s">
        <v>3</v>
      </c>
      <c r="O3328" s="4">
        <v>2</v>
      </c>
      <c r="P3328" s="4"/>
      <c r="Q3328" s="4"/>
      <c r="R3328" s="4"/>
      <c r="S3328" s="4"/>
      <c r="T3328" s="4"/>
      <c r="U3328" s="4"/>
      <c r="V3328" s="4"/>
      <c r="W3328" s="4"/>
    </row>
    <row r="3329" spans="1:23" x14ac:dyDescent="0.2">
      <c r="A3329" s="4">
        <v>50</v>
      </c>
      <c r="B3329" s="4">
        <v>0</v>
      </c>
      <c r="C3329" s="4">
        <v>0</v>
      </c>
      <c r="D3329" s="4">
        <v>1</v>
      </c>
      <c r="E3329" s="4">
        <v>222</v>
      </c>
      <c r="F3329" s="4">
        <f>ROUND(Source!AO3325,O3329)</f>
        <v>0</v>
      </c>
      <c r="G3329" s="4" t="s">
        <v>78</v>
      </c>
      <c r="H3329" s="4" t="s">
        <v>79</v>
      </c>
      <c r="I3329" s="4"/>
      <c r="J3329" s="4"/>
      <c r="K3329" s="4">
        <v>222</v>
      </c>
      <c r="L3329" s="4">
        <v>3</v>
      </c>
      <c r="M3329" s="4">
        <v>3</v>
      </c>
      <c r="N3329" s="4" t="s">
        <v>3</v>
      </c>
      <c r="O3329" s="4">
        <v>2</v>
      </c>
      <c r="P3329" s="4"/>
      <c r="Q3329" s="4"/>
      <c r="R3329" s="4"/>
      <c r="S3329" s="4"/>
      <c r="T3329" s="4"/>
      <c r="U3329" s="4"/>
      <c r="V3329" s="4"/>
      <c r="W3329" s="4"/>
    </row>
    <row r="3330" spans="1:23" x14ac:dyDescent="0.2">
      <c r="A3330" s="4">
        <v>50</v>
      </c>
      <c r="B3330" s="4">
        <v>0</v>
      </c>
      <c r="C3330" s="4">
        <v>0</v>
      </c>
      <c r="D3330" s="4">
        <v>1</v>
      </c>
      <c r="E3330" s="4">
        <v>225</v>
      </c>
      <c r="F3330" s="4">
        <f>ROUND(Source!AV3325,O3330)</f>
        <v>0</v>
      </c>
      <c r="G3330" s="4" t="s">
        <v>80</v>
      </c>
      <c r="H3330" s="4" t="s">
        <v>81</v>
      </c>
      <c r="I3330" s="4"/>
      <c r="J3330" s="4"/>
      <c r="K3330" s="4">
        <v>225</v>
      </c>
      <c r="L3330" s="4">
        <v>4</v>
      </c>
      <c r="M3330" s="4">
        <v>3</v>
      </c>
      <c r="N3330" s="4" t="s">
        <v>3</v>
      </c>
      <c r="O3330" s="4">
        <v>2</v>
      </c>
      <c r="P3330" s="4"/>
      <c r="Q3330" s="4"/>
      <c r="R3330" s="4"/>
      <c r="S3330" s="4"/>
      <c r="T3330" s="4"/>
      <c r="U3330" s="4"/>
      <c r="V3330" s="4"/>
      <c r="W3330" s="4"/>
    </row>
    <row r="3331" spans="1:23" x14ac:dyDescent="0.2">
      <c r="A3331" s="4">
        <v>50</v>
      </c>
      <c r="B3331" s="4">
        <v>0</v>
      </c>
      <c r="C3331" s="4">
        <v>0</v>
      </c>
      <c r="D3331" s="4">
        <v>1</v>
      </c>
      <c r="E3331" s="4">
        <v>226</v>
      </c>
      <c r="F3331" s="4">
        <f>ROUND(Source!AW3325,O3331)</f>
        <v>0</v>
      </c>
      <c r="G3331" s="4" t="s">
        <v>82</v>
      </c>
      <c r="H3331" s="4" t="s">
        <v>83</v>
      </c>
      <c r="I3331" s="4"/>
      <c r="J3331" s="4"/>
      <c r="K3331" s="4">
        <v>226</v>
      </c>
      <c r="L3331" s="4">
        <v>5</v>
      </c>
      <c r="M3331" s="4">
        <v>3</v>
      </c>
      <c r="N3331" s="4" t="s">
        <v>3</v>
      </c>
      <c r="O3331" s="4">
        <v>2</v>
      </c>
      <c r="P3331" s="4"/>
      <c r="Q3331" s="4"/>
      <c r="R3331" s="4"/>
      <c r="S3331" s="4"/>
      <c r="T3331" s="4"/>
      <c r="U3331" s="4"/>
      <c r="V3331" s="4"/>
      <c r="W3331" s="4"/>
    </row>
    <row r="3332" spans="1:23" x14ac:dyDescent="0.2">
      <c r="A3332" s="4">
        <v>50</v>
      </c>
      <c r="B3332" s="4">
        <v>0</v>
      </c>
      <c r="C3332" s="4">
        <v>0</v>
      </c>
      <c r="D3332" s="4">
        <v>1</v>
      </c>
      <c r="E3332" s="4">
        <v>227</v>
      </c>
      <c r="F3332" s="4">
        <f>ROUND(Source!AX3325,O3332)</f>
        <v>0</v>
      </c>
      <c r="G3332" s="4" t="s">
        <v>84</v>
      </c>
      <c r="H3332" s="4" t="s">
        <v>85</v>
      </c>
      <c r="I3332" s="4"/>
      <c r="J3332" s="4"/>
      <c r="K3332" s="4">
        <v>227</v>
      </c>
      <c r="L3332" s="4">
        <v>6</v>
      </c>
      <c r="M3332" s="4">
        <v>3</v>
      </c>
      <c r="N3332" s="4" t="s">
        <v>3</v>
      </c>
      <c r="O3332" s="4">
        <v>2</v>
      </c>
      <c r="P3332" s="4"/>
      <c r="Q3332" s="4"/>
      <c r="R3332" s="4"/>
      <c r="S3332" s="4"/>
      <c r="T3332" s="4"/>
      <c r="U3332" s="4"/>
      <c r="V3332" s="4"/>
      <c r="W3332" s="4"/>
    </row>
    <row r="3333" spans="1:23" x14ac:dyDescent="0.2">
      <c r="A3333" s="4">
        <v>50</v>
      </c>
      <c r="B3333" s="4">
        <v>0</v>
      </c>
      <c r="C3333" s="4">
        <v>0</v>
      </c>
      <c r="D3333" s="4">
        <v>1</v>
      </c>
      <c r="E3333" s="4">
        <v>228</v>
      </c>
      <c r="F3333" s="4">
        <f>ROUND(Source!AY3325,O3333)</f>
        <v>0</v>
      </c>
      <c r="G3333" s="4" t="s">
        <v>86</v>
      </c>
      <c r="H3333" s="4" t="s">
        <v>87</v>
      </c>
      <c r="I3333" s="4"/>
      <c r="J3333" s="4"/>
      <c r="K3333" s="4">
        <v>228</v>
      </c>
      <c r="L3333" s="4">
        <v>7</v>
      </c>
      <c r="M3333" s="4">
        <v>3</v>
      </c>
      <c r="N3333" s="4" t="s">
        <v>3</v>
      </c>
      <c r="O3333" s="4">
        <v>2</v>
      </c>
      <c r="P3333" s="4"/>
      <c r="Q3333" s="4"/>
      <c r="R3333" s="4"/>
      <c r="S3333" s="4"/>
      <c r="T3333" s="4"/>
      <c r="U3333" s="4"/>
      <c r="V3333" s="4"/>
      <c r="W3333" s="4"/>
    </row>
    <row r="3334" spans="1:23" x14ac:dyDescent="0.2">
      <c r="A3334" s="4">
        <v>50</v>
      </c>
      <c r="B3334" s="4">
        <v>0</v>
      </c>
      <c r="C3334" s="4">
        <v>0</v>
      </c>
      <c r="D3334" s="4">
        <v>1</v>
      </c>
      <c r="E3334" s="4">
        <v>216</v>
      </c>
      <c r="F3334" s="4">
        <f>ROUND(Source!AP3325,O3334)</f>
        <v>0</v>
      </c>
      <c r="G3334" s="4" t="s">
        <v>88</v>
      </c>
      <c r="H3334" s="4" t="s">
        <v>89</v>
      </c>
      <c r="I3334" s="4"/>
      <c r="J3334" s="4"/>
      <c r="K3334" s="4">
        <v>216</v>
      </c>
      <c r="L3334" s="4">
        <v>8</v>
      </c>
      <c r="M3334" s="4">
        <v>3</v>
      </c>
      <c r="N3334" s="4" t="s">
        <v>3</v>
      </c>
      <c r="O3334" s="4">
        <v>2</v>
      </c>
      <c r="P3334" s="4"/>
      <c r="Q3334" s="4"/>
      <c r="R3334" s="4"/>
      <c r="S3334" s="4"/>
      <c r="T3334" s="4"/>
      <c r="U3334" s="4"/>
      <c r="V3334" s="4"/>
      <c r="W3334" s="4"/>
    </row>
    <row r="3335" spans="1:23" x14ac:dyDescent="0.2">
      <c r="A3335" s="4">
        <v>50</v>
      </c>
      <c r="B3335" s="4">
        <v>0</v>
      </c>
      <c r="C3335" s="4">
        <v>0</v>
      </c>
      <c r="D3335" s="4">
        <v>1</v>
      </c>
      <c r="E3335" s="4">
        <v>223</v>
      </c>
      <c r="F3335" s="4">
        <f>ROUND(Source!AQ3325,O3335)</f>
        <v>0</v>
      </c>
      <c r="G3335" s="4" t="s">
        <v>90</v>
      </c>
      <c r="H3335" s="4" t="s">
        <v>91</v>
      </c>
      <c r="I3335" s="4"/>
      <c r="J3335" s="4"/>
      <c r="K3335" s="4">
        <v>223</v>
      </c>
      <c r="L3335" s="4">
        <v>9</v>
      </c>
      <c r="M3335" s="4">
        <v>3</v>
      </c>
      <c r="N3335" s="4" t="s">
        <v>3</v>
      </c>
      <c r="O3335" s="4">
        <v>2</v>
      </c>
      <c r="P3335" s="4"/>
      <c r="Q3335" s="4"/>
      <c r="R3335" s="4"/>
      <c r="S3335" s="4"/>
      <c r="T3335" s="4"/>
      <c r="U3335" s="4"/>
      <c r="V3335" s="4"/>
      <c r="W3335" s="4"/>
    </row>
    <row r="3336" spans="1:23" x14ac:dyDescent="0.2">
      <c r="A3336" s="4">
        <v>50</v>
      </c>
      <c r="B3336" s="4">
        <v>0</v>
      </c>
      <c r="C3336" s="4">
        <v>0</v>
      </c>
      <c r="D3336" s="4">
        <v>1</v>
      </c>
      <c r="E3336" s="4">
        <v>229</v>
      </c>
      <c r="F3336" s="4">
        <f>ROUND(Source!AZ3325,O3336)</f>
        <v>0</v>
      </c>
      <c r="G3336" s="4" t="s">
        <v>92</v>
      </c>
      <c r="H3336" s="4" t="s">
        <v>93</v>
      </c>
      <c r="I3336" s="4"/>
      <c r="J3336" s="4"/>
      <c r="K3336" s="4">
        <v>229</v>
      </c>
      <c r="L3336" s="4">
        <v>10</v>
      </c>
      <c r="M3336" s="4">
        <v>3</v>
      </c>
      <c r="N3336" s="4" t="s">
        <v>3</v>
      </c>
      <c r="O3336" s="4">
        <v>2</v>
      </c>
      <c r="P3336" s="4"/>
      <c r="Q3336" s="4"/>
      <c r="R3336" s="4"/>
      <c r="S3336" s="4"/>
      <c r="T3336" s="4"/>
      <c r="U3336" s="4"/>
      <c r="V3336" s="4"/>
      <c r="W3336" s="4"/>
    </row>
    <row r="3337" spans="1:23" x14ac:dyDescent="0.2">
      <c r="A3337" s="4">
        <v>50</v>
      </c>
      <c r="B3337" s="4">
        <v>0</v>
      </c>
      <c r="C3337" s="4">
        <v>0</v>
      </c>
      <c r="D3337" s="4">
        <v>1</v>
      </c>
      <c r="E3337" s="4">
        <v>203</v>
      </c>
      <c r="F3337" s="4">
        <f>ROUND(Source!Q3325,O3337)</f>
        <v>0</v>
      </c>
      <c r="G3337" s="4" t="s">
        <v>94</v>
      </c>
      <c r="H3337" s="4" t="s">
        <v>95</v>
      </c>
      <c r="I3337" s="4"/>
      <c r="J3337" s="4"/>
      <c r="K3337" s="4">
        <v>203</v>
      </c>
      <c r="L3337" s="4">
        <v>11</v>
      </c>
      <c r="M3337" s="4">
        <v>3</v>
      </c>
      <c r="N3337" s="4" t="s">
        <v>3</v>
      </c>
      <c r="O3337" s="4">
        <v>2</v>
      </c>
      <c r="P3337" s="4"/>
      <c r="Q3337" s="4"/>
      <c r="R3337" s="4"/>
      <c r="S3337" s="4"/>
      <c r="T3337" s="4"/>
      <c r="U3337" s="4"/>
      <c r="V3337" s="4"/>
      <c r="W3337" s="4"/>
    </row>
    <row r="3338" spans="1:23" x14ac:dyDescent="0.2">
      <c r="A3338" s="4">
        <v>50</v>
      </c>
      <c r="B3338" s="4">
        <v>0</v>
      </c>
      <c r="C3338" s="4">
        <v>0</v>
      </c>
      <c r="D3338" s="4">
        <v>1</v>
      </c>
      <c r="E3338" s="4">
        <v>231</v>
      </c>
      <c r="F3338" s="4">
        <f>ROUND(Source!BB3325,O3338)</f>
        <v>0</v>
      </c>
      <c r="G3338" s="4" t="s">
        <v>96</v>
      </c>
      <c r="H3338" s="4" t="s">
        <v>97</v>
      </c>
      <c r="I3338" s="4"/>
      <c r="J3338" s="4"/>
      <c r="K3338" s="4">
        <v>231</v>
      </c>
      <c r="L3338" s="4">
        <v>12</v>
      </c>
      <c r="M3338" s="4">
        <v>3</v>
      </c>
      <c r="N3338" s="4" t="s">
        <v>3</v>
      </c>
      <c r="O3338" s="4">
        <v>2</v>
      </c>
      <c r="P3338" s="4"/>
      <c r="Q3338" s="4"/>
      <c r="R3338" s="4"/>
      <c r="S3338" s="4"/>
      <c r="T3338" s="4"/>
      <c r="U3338" s="4"/>
      <c r="V3338" s="4"/>
      <c r="W3338" s="4"/>
    </row>
    <row r="3339" spans="1:23" x14ac:dyDescent="0.2">
      <c r="A3339" s="4">
        <v>50</v>
      </c>
      <c r="B3339" s="4">
        <v>0</v>
      </c>
      <c r="C3339" s="4">
        <v>0</v>
      </c>
      <c r="D3339" s="4">
        <v>1</v>
      </c>
      <c r="E3339" s="4">
        <v>204</v>
      </c>
      <c r="F3339" s="4">
        <f>ROUND(Source!R3325,O3339)</f>
        <v>0</v>
      </c>
      <c r="G3339" s="4" t="s">
        <v>98</v>
      </c>
      <c r="H3339" s="4" t="s">
        <v>99</v>
      </c>
      <c r="I3339" s="4"/>
      <c r="J3339" s="4"/>
      <c r="K3339" s="4">
        <v>204</v>
      </c>
      <c r="L3339" s="4">
        <v>13</v>
      </c>
      <c r="M3339" s="4">
        <v>3</v>
      </c>
      <c r="N3339" s="4" t="s">
        <v>3</v>
      </c>
      <c r="O3339" s="4">
        <v>2</v>
      </c>
      <c r="P3339" s="4"/>
      <c r="Q3339" s="4"/>
      <c r="R3339" s="4"/>
      <c r="S3339" s="4"/>
      <c r="T3339" s="4"/>
      <c r="U3339" s="4"/>
      <c r="V3339" s="4"/>
      <c r="W3339" s="4"/>
    </row>
    <row r="3340" spans="1:23" x14ac:dyDescent="0.2">
      <c r="A3340" s="4">
        <v>50</v>
      </c>
      <c r="B3340" s="4">
        <v>0</v>
      </c>
      <c r="C3340" s="4">
        <v>0</v>
      </c>
      <c r="D3340" s="4">
        <v>1</v>
      </c>
      <c r="E3340" s="4">
        <v>205</v>
      </c>
      <c r="F3340" s="4">
        <f>ROUND(Source!S3325,O3340)</f>
        <v>0</v>
      </c>
      <c r="G3340" s="4" t="s">
        <v>100</v>
      </c>
      <c r="H3340" s="4" t="s">
        <v>101</v>
      </c>
      <c r="I3340" s="4"/>
      <c r="J3340" s="4"/>
      <c r="K3340" s="4">
        <v>205</v>
      </c>
      <c r="L3340" s="4">
        <v>14</v>
      </c>
      <c r="M3340" s="4">
        <v>3</v>
      </c>
      <c r="N3340" s="4" t="s">
        <v>3</v>
      </c>
      <c r="O3340" s="4">
        <v>2</v>
      </c>
      <c r="P3340" s="4"/>
      <c r="Q3340" s="4"/>
      <c r="R3340" s="4"/>
      <c r="S3340" s="4"/>
      <c r="T3340" s="4"/>
      <c r="U3340" s="4"/>
      <c r="V3340" s="4"/>
      <c r="W3340" s="4"/>
    </row>
    <row r="3341" spans="1:23" x14ac:dyDescent="0.2">
      <c r="A3341" s="4">
        <v>50</v>
      </c>
      <c r="B3341" s="4">
        <v>0</v>
      </c>
      <c r="C3341" s="4">
        <v>0</v>
      </c>
      <c r="D3341" s="4">
        <v>1</v>
      </c>
      <c r="E3341" s="4">
        <v>232</v>
      </c>
      <c r="F3341" s="4">
        <f>ROUND(Source!BC3325,O3341)</f>
        <v>0</v>
      </c>
      <c r="G3341" s="4" t="s">
        <v>102</v>
      </c>
      <c r="H3341" s="4" t="s">
        <v>103</v>
      </c>
      <c r="I3341" s="4"/>
      <c r="J3341" s="4"/>
      <c r="K3341" s="4">
        <v>232</v>
      </c>
      <c r="L3341" s="4">
        <v>15</v>
      </c>
      <c r="M3341" s="4">
        <v>3</v>
      </c>
      <c r="N3341" s="4" t="s">
        <v>3</v>
      </c>
      <c r="O3341" s="4">
        <v>2</v>
      </c>
      <c r="P3341" s="4"/>
      <c r="Q3341" s="4"/>
      <c r="R3341" s="4"/>
      <c r="S3341" s="4"/>
      <c r="T3341" s="4"/>
      <c r="U3341" s="4"/>
      <c r="V3341" s="4"/>
      <c r="W3341" s="4"/>
    </row>
    <row r="3342" spans="1:23" x14ac:dyDescent="0.2">
      <c r="A3342" s="4">
        <v>50</v>
      </c>
      <c r="B3342" s="4">
        <v>0</v>
      </c>
      <c r="C3342" s="4">
        <v>0</v>
      </c>
      <c r="D3342" s="4">
        <v>1</v>
      </c>
      <c r="E3342" s="4">
        <v>214</v>
      </c>
      <c r="F3342" s="4">
        <f>ROUND(Source!AS3325,O3342)</f>
        <v>0</v>
      </c>
      <c r="G3342" s="4" t="s">
        <v>104</v>
      </c>
      <c r="H3342" s="4" t="s">
        <v>105</v>
      </c>
      <c r="I3342" s="4"/>
      <c r="J3342" s="4"/>
      <c r="K3342" s="4">
        <v>214</v>
      </c>
      <c r="L3342" s="4">
        <v>16</v>
      </c>
      <c r="M3342" s="4">
        <v>3</v>
      </c>
      <c r="N3342" s="4" t="s">
        <v>3</v>
      </c>
      <c r="O3342" s="4">
        <v>2</v>
      </c>
      <c r="P3342" s="4"/>
      <c r="Q3342" s="4"/>
      <c r="R3342" s="4"/>
      <c r="S3342" s="4"/>
      <c r="T3342" s="4"/>
      <c r="U3342" s="4"/>
      <c r="V3342" s="4"/>
      <c r="W3342" s="4"/>
    </row>
    <row r="3343" spans="1:23" x14ac:dyDescent="0.2">
      <c r="A3343" s="4">
        <v>50</v>
      </c>
      <c r="B3343" s="4">
        <v>0</v>
      </c>
      <c r="C3343" s="4">
        <v>0</v>
      </c>
      <c r="D3343" s="4">
        <v>1</v>
      </c>
      <c r="E3343" s="4">
        <v>215</v>
      </c>
      <c r="F3343" s="4">
        <f>ROUND(Source!AT3325,O3343)</f>
        <v>0</v>
      </c>
      <c r="G3343" s="4" t="s">
        <v>106</v>
      </c>
      <c r="H3343" s="4" t="s">
        <v>107</v>
      </c>
      <c r="I3343" s="4"/>
      <c r="J3343" s="4"/>
      <c r="K3343" s="4">
        <v>215</v>
      </c>
      <c r="L3343" s="4">
        <v>17</v>
      </c>
      <c r="M3343" s="4">
        <v>3</v>
      </c>
      <c r="N3343" s="4" t="s">
        <v>3</v>
      </c>
      <c r="O3343" s="4">
        <v>2</v>
      </c>
      <c r="P3343" s="4"/>
      <c r="Q3343" s="4"/>
      <c r="R3343" s="4"/>
      <c r="S3343" s="4"/>
      <c r="T3343" s="4"/>
      <c r="U3343" s="4"/>
      <c r="V3343" s="4"/>
      <c r="W3343" s="4"/>
    </row>
    <row r="3344" spans="1:23" x14ac:dyDescent="0.2">
      <c r="A3344" s="4">
        <v>50</v>
      </c>
      <c r="B3344" s="4">
        <v>0</v>
      </c>
      <c r="C3344" s="4">
        <v>0</v>
      </c>
      <c r="D3344" s="4">
        <v>1</v>
      </c>
      <c r="E3344" s="4">
        <v>217</v>
      </c>
      <c r="F3344" s="4">
        <f>ROUND(Source!AU3325,O3344)</f>
        <v>0</v>
      </c>
      <c r="G3344" s="4" t="s">
        <v>108</v>
      </c>
      <c r="H3344" s="4" t="s">
        <v>109</v>
      </c>
      <c r="I3344" s="4"/>
      <c r="J3344" s="4"/>
      <c r="K3344" s="4">
        <v>217</v>
      </c>
      <c r="L3344" s="4">
        <v>18</v>
      </c>
      <c r="M3344" s="4">
        <v>3</v>
      </c>
      <c r="N3344" s="4" t="s">
        <v>3</v>
      </c>
      <c r="O3344" s="4">
        <v>2</v>
      </c>
      <c r="P3344" s="4"/>
      <c r="Q3344" s="4"/>
      <c r="R3344" s="4"/>
      <c r="S3344" s="4"/>
      <c r="T3344" s="4"/>
      <c r="U3344" s="4"/>
      <c r="V3344" s="4"/>
      <c r="W3344" s="4"/>
    </row>
    <row r="3345" spans="1:206" x14ac:dyDescent="0.2">
      <c r="A3345" s="4">
        <v>50</v>
      </c>
      <c r="B3345" s="4">
        <v>0</v>
      </c>
      <c r="C3345" s="4">
        <v>0</v>
      </c>
      <c r="D3345" s="4">
        <v>1</v>
      </c>
      <c r="E3345" s="4">
        <v>230</v>
      </c>
      <c r="F3345" s="4">
        <f>ROUND(Source!BA3325,O3345)</f>
        <v>0</v>
      </c>
      <c r="G3345" s="4" t="s">
        <v>110</v>
      </c>
      <c r="H3345" s="4" t="s">
        <v>111</v>
      </c>
      <c r="I3345" s="4"/>
      <c r="J3345" s="4"/>
      <c r="K3345" s="4">
        <v>230</v>
      </c>
      <c r="L3345" s="4">
        <v>19</v>
      </c>
      <c r="M3345" s="4">
        <v>3</v>
      </c>
      <c r="N3345" s="4" t="s">
        <v>3</v>
      </c>
      <c r="O3345" s="4">
        <v>2</v>
      </c>
      <c r="P3345" s="4"/>
      <c r="Q3345" s="4"/>
      <c r="R3345" s="4"/>
      <c r="S3345" s="4"/>
      <c r="T3345" s="4"/>
      <c r="U3345" s="4"/>
      <c r="V3345" s="4"/>
      <c r="W3345" s="4"/>
    </row>
    <row r="3346" spans="1:206" x14ac:dyDescent="0.2">
      <c r="A3346" s="4">
        <v>50</v>
      </c>
      <c r="B3346" s="4">
        <v>0</v>
      </c>
      <c r="C3346" s="4">
        <v>0</v>
      </c>
      <c r="D3346" s="4">
        <v>1</v>
      </c>
      <c r="E3346" s="4">
        <v>206</v>
      </c>
      <c r="F3346" s="4">
        <f>ROUND(Source!T3325,O3346)</f>
        <v>0</v>
      </c>
      <c r="G3346" s="4" t="s">
        <v>112</v>
      </c>
      <c r="H3346" s="4" t="s">
        <v>113</v>
      </c>
      <c r="I3346" s="4"/>
      <c r="J3346" s="4"/>
      <c r="K3346" s="4">
        <v>206</v>
      </c>
      <c r="L3346" s="4">
        <v>20</v>
      </c>
      <c r="M3346" s="4">
        <v>3</v>
      </c>
      <c r="N3346" s="4" t="s">
        <v>3</v>
      </c>
      <c r="O3346" s="4">
        <v>2</v>
      </c>
      <c r="P3346" s="4"/>
      <c r="Q3346" s="4"/>
      <c r="R3346" s="4"/>
      <c r="S3346" s="4"/>
      <c r="T3346" s="4"/>
      <c r="U3346" s="4"/>
      <c r="V3346" s="4"/>
      <c r="W3346" s="4"/>
    </row>
    <row r="3347" spans="1:206" x14ac:dyDescent="0.2">
      <c r="A3347" s="4">
        <v>50</v>
      </c>
      <c r="B3347" s="4">
        <v>0</v>
      </c>
      <c r="C3347" s="4">
        <v>0</v>
      </c>
      <c r="D3347" s="4">
        <v>1</v>
      </c>
      <c r="E3347" s="4">
        <v>207</v>
      </c>
      <c r="F3347" s="4">
        <f>Source!U3325</f>
        <v>0</v>
      </c>
      <c r="G3347" s="4" t="s">
        <v>114</v>
      </c>
      <c r="H3347" s="4" t="s">
        <v>115</v>
      </c>
      <c r="I3347" s="4"/>
      <c r="J3347" s="4"/>
      <c r="K3347" s="4">
        <v>207</v>
      </c>
      <c r="L3347" s="4">
        <v>21</v>
      </c>
      <c r="M3347" s="4">
        <v>3</v>
      </c>
      <c r="N3347" s="4" t="s">
        <v>3</v>
      </c>
      <c r="O3347" s="4">
        <v>-1</v>
      </c>
      <c r="P3347" s="4"/>
      <c r="Q3347" s="4"/>
      <c r="R3347" s="4"/>
      <c r="S3347" s="4"/>
      <c r="T3347" s="4"/>
      <c r="U3347" s="4"/>
      <c r="V3347" s="4"/>
      <c r="W3347" s="4"/>
    </row>
    <row r="3348" spans="1:206" x14ac:dyDescent="0.2">
      <c r="A3348" s="4">
        <v>50</v>
      </c>
      <c r="B3348" s="4">
        <v>0</v>
      </c>
      <c r="C3348" s="4">
        <v>0</v>
      </c>
      <c r="D3348" s="4">
        <v>1</v>
      </c>
      <c r="E3348" s="4">
        <v>208</v>
      </c>
      <c r="F3348" s="4">
        <f>Source!V3325</f>
        <v>0</v>
      </c>
      <c r="G3348" s="4" t="s">
        <v>116</v>
      </c>
      <c r="H3348" s="4" t="s">
        <v>117</v>
      </c>
      <c r="I3348" s="4"/>
      <c r="J3348" s="4"/>
      <c r="K3348" s="4">
        <v>208</v>
      </c>
      <c r="L3348" s="4">
        <v>22</v>
      </c>
      <c r="M3348" s="4">
        <v>3</v>
      </c>
      <c r="N3348" s="4" t="s">
        <v>3</v>
      </c>
      <c r="O3348" s="4">
        <v>-1</v>
      </c>
      <c r="P3348" s="4"/>
      <c r="Q3348" s="4"/>
      <c r="R3348" s="4"/>
      <c r="S3348" s="4"/>
      <c r="T3348" s="4"/>
      <c r="U3348" s="4"/>
      <c r="V3348" s="4"/>
      <c r="W3348" s="4"/>
    </row>
    <row r="3349" spans="1:206" x14ac:dyDescent="0.2">
      <c r="A3349" s="4">
        <v>50</v>
      </c>
      <c r="B3349" s="4">
        <v>0</v>
      </c>
      <c r="C3349" s="4">
        <v>0</v>
      </c>
      <c r="D3349" s="4">
        <v>1</v>
      </c>
      <c r="E3349" s="4">
        <v>209</v>
      </c>
      <c r="F3349" s="4">
        <f>ROUND(Source!W3325,O3349)</f>
        <v>0</v>
      </c>
      <c r="G3349" s="4" t="s">
        <v>118</v>
      </c>
      <c r="H3349" s="4" t="s">
        <v>119</v>
      </c>
      <c r="I3349" s="4"/>
      <c r="J3349" s="4"/>
      <c r="K3349" s="4">
        <v>209</v>
      </c>
      <c r="L3349" s="4">
        <v>23</v>
      </c>
      <c r="M3349" s="4">
        <v>3</v>
      </c>
      <c r="N3349" s="4" t="s">
        <v>3</v>
      </c>
      <c r="O3349" s="4">
        <v>2</v>
      </c>
      <c r="P3349" s="4"/>
      <c r="Q3349" s="4"/>
      <c r="R3349" s="4"/>
      <c r="S3349" s="4"/>
      <c r="T3349" s="4"/>
      <c r="U3349" s="4"/>
      <c r="V3349" s="4"/>
      <c r="W3349" s="4"/>
    </row>
    <row r="3350" spans="1:206" x14ac:dyDescent="0.2">
      <c r="A3350" s="4">
        <v>50</v>
      </c>
      <c r="B3350" s="4">
        <v>0</v>
      </c>
      <c r="C3350" s="4">
        <v>0</v>
      </c>
      <c r="D3350" s="4">
        <v>1</v>
      </c>
      <c r="E3350" s="4">
        <v>233</v>
      </c>
      <c r="F3350" s="4">
        <f>ROUND(Source!BD3325,O3350)</f>
        <v>0</v>
      </c>
      <c r="G3350" s="4" t="s">
        <v>120</v>
      </c>
      <c r="H3350" s="4" t="s">
        <v>121</v>
      </c>
      <c r="I3350" s="4"/>
      <c r="J3350" s="4"/>
      <c r="K3350" s="4">
        <v>233</v>
      </c>
      <c r="L3350" s="4">
        <v>24</v>
      </c>
      <c r="M3350" s="4">
        <v>3</v>
      </c>
      <c r="N3350" s="4" t="s">
        <v>3</v>
      </c>
      <c r="O3350" s="4">
        <v>2</v>
      </c>
      <c r="P3350" s="4"/>
      <c r="Q3350" s="4"/>
      <c r="R3350" s="4"/>
      <c r="S3350" s="4"/>
      <c r="T3350" s="4"/>
      <c r="U3350" s="4"/>
      <c r="V3350" s="4"/>
      <c r="W3350" s="4"/>
    </row>
    <row r="3351" spans="1:206" x14ac:dyDescent="0.2">
      <c r="A3351" s="4">
        <v>50</v>
      </c>
      <c r="B3351" s="4">
        <v>0</v>
      </c>
      <c r="C3351" s="4">
        <v>0</v>
      </c>
      <c r="D3351" s="4">
        <v>1</v>
      </c>
      <c r="E3351" s="4">
        <v>210</v>
      </c>
      <c r="F3351" s="4">
        <f>ROUND(Source!X3325,O3351)</f>
        <v>0</v>
      </c>
      <c r="G3351" s="4" t="s">
        <v>122</v>
      </c>
      <c r="H3351" s="4" t="s">
        <v>123</v>
      </c>
      <c r="I3351" s="4"/>
      <c r="J3351" s="4"/>
      <c r="K3351" s="4">
        <v>210</v>
      </c>
      <c r="L3351" s="4">
        <v>25</v>
      </c>
      <c r="M3351" s="4">
        <v>3</v>
      </c>
      <c r="N3351" s="4" t="s">
        <v>3</v>
      </c>
      <c r="O3351" s="4">
        <v>2</v>
      </c>
      <c r="P3351" s="4"/>
      <c r="Q3351" s="4"/>
      <c r="R3351" s="4"/>
      <c r="S3351" s="4"/>
      <c r="T3351" s="4"/>
      <c r="U3351" s="4"/>
      <c r="V3351" s="4"/>
      <c r="W3351" s="4"/>
    </row>
    <row r="3352" spans="1:206" x14ac:dyDescent="0.2">
      <c r="A3352" s="4">
        <v>50</v>
      </c>
      <c r="B3352" s="4">
        <v>0</v>
      </c>
      <c r="C3352" s="4">
        <v>0</v>
      </c>
      <c r="D3352" s="4">
        <v>1</v>
      </c>
      <c r="E3352" s="4">
        <v>211</v>
      </c>
      <c r="F3352" s="4">
        <f>ROUND(Source!Y3325,O3352)</f>
        <v>0</v>
      </c>
      <c r="G3352" s="4" t="s">
        <v>124</v>
      </c>
      <c r="H3352" s="4" t="s">
        <v>125</v>
      </c>
      <c r="I3352" s="4"/>
      <c r="J3352" s="4"/>
      <c r="K3352" s="4">
        <v>211</v>
      </c>
      <c r="L3352" s="4">
        <v>26</v>
      </c>
      <c r="M3352" s="4">
        <v>3</v>
      </c>
      <c r="N3352" s="4" t="s">
        <v>3</v>
      </c>
      <c r="O3352" s="4">
        <v>2</v>
      </c>
      <c r="P3352" s="4"/>
      <c r="Q3352" s="4"/>
      <c r="R3352" s="4"/>
      <c r="S3352" s="4"/>
      <c r="T3352" s="4"/>
      <c r="U3352" s="4"/>
      <c r="V3352" s="4"/>
      <c r="W3352" s="4"/>
    </row>
    <row r="3353" spans="1:206" x14ac:dyDescent="0.2">
      <c r="A3353" s="4">
        <v>50</v>
      </c>
      <c r="B3353" s="4">
        <v>0</v>
      </c>
      <c r="C3353" s="4">
        <v>0</v>
      </c>
      <c r="D3353" s="4">
        <v>1</v>
      </c>
      <c r="E3353" s="4">
        <v>224</v>
      </c>
      <c r="F3353" s="4">
        <f>ROUND(Source!AR3325,O3353)</f>
        <v>0</v>
      </c>
      <c r="G3353" s="4" t="s">
        <v>126</v>
      </c>
      <c r="H3353" s="4" t="s">
        <v>127</v>
      </c>
      <c r="I3353" s="4"/>
      <c r="J3353" s="4"/>
      <c r="K3353" s="4">
        <v>224</v>
      </c>
      <c r="L3353" s="4">
        <v>27</v>
      </c>
      <c r="M3353" s="4">
        <v>3</v>
      </c>
      <c r="N3353" s="4" t="s">
        <v>3</v>
      </c>
      <c r="O3353" s="4">
        <v>2</v>
      </c>
      <c r="P3353" s="4"/>
      <c r="Q3353" s="4"/>
      <c r="R3353" s="4"/>
      <c r="S3353" s="4"/>
      <c r="T3353" s="4"/>
      <c r="U3353" s="4"/>
      <c r="V3353" s="4"/>
      <c r="W3353" s="4"/>
    </row>
    <row r="3355" spans="1:206" x14ac:dyDescent="0.2">
      <c r="A3355" s="2">
        <v>51</v>
      </c>
      <c r="B3355" s="2">
        <f>B3315</f>
        <v>1</v>
      </c>
      <c r="C3355" s="2">
        <f>A3315</f>
        <v>3</v>
      </c>
      <c r="D3355" s="2">
        <f>ROW(A3315)</f>
        <v>3315</v>
      </c>
      <c r="E3355" s="2"/>
      <c r="F3355" s="2" t="str">
        <f>IF(F3315&lt;&gt;"",F3315,"")</f>
        <v>13</v>
      </c>
      <c r="G3355" s="2" t="str">
        <f>IF(G3315&lt;&gt;"",G3315,"")</f>
        <v>Б.Грузинская ул. д. 2/21 стр. 1 (установка пешеходных ограждений)</v>
      </c>
      <c r="H3355" s="2">
        <v>0</v>
      </c>
      <c r="I3355" s="2"/>
      <c r="J3355" s="2"/>
      <c r="K3355" s="2"/>
      <c r="L3355" s="2"/>
      <c r="M3355" s="2"/>
      <c r="N3355" s="2"/>
      <c r="O3355" s="2">
        <f t="shared" ref="O3355:T3355" si="2574">ROUND(O3325+AB3355,2)</f>
        <v>0</v>
      </c>
      <c r="P3355" s="2">
        <f t="shared" si="2574"/>
        <v>0</v>
      </c>
      <c r="Q3355" s="2">
        <f t="shared" si="2574"/>
        <v>0</v>
      </c>
      <c r="R3355" s="2">
        <f t="shared" si="2574"/>
        <v>0</v>
      </c>
      <c r="S3355" s="2">
        <f t="shared" si="2574"/>
        <v>0</v>
      </c>
      <c r="T3355" s="2">
        <f t="shared" si="2574"/>
        <v>0</v>
      </c>
      <c r="U3355" s="2">
        <f>U3325+AH3355</f>
        <v>0</v>
      </c>
      <c r="V3355" s="2">
        <f>V3325+AI3355</f>
        <v>0</v>
      </c>
      <c r="W3355" s="2">
        <f>ROUND(W3325+AJ3355,2)</f>
        <v>0</v>
      </c>
      <c r="X3355" s="2">
        <f>ROUND(X3325+AK3355,2)</f>
        <v>0</v>
      </c>
      <c r="Y3355" s="2">
        <f>ROUND(Y3325+AL3355,2)</f>
        <v>0</v>
      </c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>
        <f t="shared" ref="AO3355:BD3355" si="2575">ROUND(AO3325+BX3355,2)</f>
        <v>0</v>
      </c>
      <c r="AP3355" s="2">
        <f t="shared" si="2575"/>
        <v>0</v>
      </c>
      <c r="AQ3355" s="2">
        <f t="shared" si="2575"/>
        <v>0</v>
      </c>
      <c r="AR3355" s="2">
        <f t="shared" si="2575"/>
        <v>0</v>
      </c>
      <c r="AS3355" s="2">
        <f t="shared" si="2575"/>
        <v>0</v>
      </c>
      <c r="AT3355" s="2">
        <f t="shared" si="2575"/>
        <v>0</v>
      </c>
      <c r="AU3355" s="2">
        <f t="shared" si="2575"/>
        <v>0</v>
      </c>
      <c r="AV3355" s="2">
        <f t="shared" si="2575"/>
        <v>0</v>
      </c>
      <c r="AW3355" s="2">
        <f t="shared" si="2575"/>
        <v>0</v>
      </c>
      <c r="AX3355" s="2">
        <f t="shared" si="2575"/>
        <v>0</v>
      </c>
      <c r="AY3355" s="2">
        <f t="shared" si="2575"/>
        <v>0</v>
      </c>
      <c r="AZ3355" s="2">
        <f t="shared" si="2575"/>
        <v>0</v>
      </c>
      <c r="BA3355" s="2">
        <f t="shared" si="2575"/>
        <v>0</v>
      </c>
      <c r="BB3355" s="2">
        <f t="shared" si="2575"/>
        <v>0</v>
      </c>
      <c r="BC3355" s="2">
        <f t="shared" si="2575"/>
        <v>0</v>
      </c>
      <c r="BD3355" s="2">
        <f t="shared" si="2575"/>
        <v>0</v>
      </c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  <c r="BP3355" s="2"/>
      <c r="BQ3355" s="2"/>
      <c r="BR3355" s="2"/>
      <c r="BS3355" s="2"/>
      <c r="BT3355" s="2"/>
      <c r="BU3355" s="2"/>
      <c r="BV3355" s="2"/>
      <c r="BW3355" s="2"/>
      <c r="BX3355" s="2"/>
      <c r="BY3355" s="2"/>
      <c r="BZ3355" s="2"/>
      <c r="CA3355" s="2"/>
      <c r="CB3355" s="2"/>
      <c r="CC3355" s="2"/>
      <c r="CD3355" s="2"/>
      <c r="CE3355" s="2"/>
      <c r="CF3355" s="2"/>
      <c r="CG3355" s="2"/>
      <c r="CH3355" s="2"/>
      <c r="CI3355" s="2"/>
      <c r="CJ3355" s="2"/>
      <c r="CK3355" s="2"/>
      <c r="CL3355" s="2"/>
      <c r="CM3355" s="2"/>
      <c r="CN3355" s="2"/>
      <c r="CO3355" s="2"/>
      <c r="CP3355" s="2"/>
      <c r="CQ3355" s="2"/>
      <c r="CR3355" s="2"/>
      <c r="CS3355" s="2"/>
      <c r="CT3355" s="2"/>
      <c r="CU3355" s="2"/>
      <c r="CV3355" s="2"/>
      <c r="CW3355" s="2"/>
      <c r="CX3355" s="2"/>
      <c r="CY3355" s="2"/>
      <c r="CZ3355" s="2"/>
      <c r="DA3355" s="2"/>
      <c r="DB3355" s="2"/>
      <c r="DC3355" s="2"/>
      <c r="DD3355" s="2"/>
      <c r="DE3355" s="2"/>
      <c r="DF3355" s="2"/>
      <c r="DG3355" s="3"/>
      <c r="DH3355" s="3"/>
      <c r="DI3355" s="3"/>
      <c r="DJ3355" s="3"/>
      <c r="DK3355" s="3"/>
      <c r="DL3355" s="3"/>
      <c r="DM3355" s="3"/>
      <c r="DN3355" s="3"/>
      <c r="DO3355" s="3"/>
      <c r="DP3355" s="3"/>
      <c r="DQ3355" s="3"/>
      <c r="DR3355" s="3"/>
      <c r="DS3355" s="3"/>
      <c r="DT3355" s="3"/>
      <c r="DU3355" s="3"/>
      <c r="DV3355" s="3"/>
      <c r="DW3355" s="3"/>
      <c r="DX3355" s="3"/>
      <c r="DY3355" s="3"/>
      <c r="DZ3355" s="3"/>
      <c r="EA3355" s="3"/>
      <c r="EB3355" s="3"/>
      <c r="EC3355" s="3"/>
      <c r="ED3355" s="3"/>
      <c r="EE3355" s="3"/>
      <c r="EF3355" s="3"/>
      <c r="EG3355" s="3"/>
      <c r="EH3355" s="3"/>
      <c r="EI3355" s="3"/>
      <c r="EJ3355" s="3"/>
      <c r="EK3355" s="3"/>
      <c r="EL3355" s="3"/>
      <c r="EM3355" s="3"/>
      <c r="EN3355" s="3"/>
      <c r="EO3355" s="3"/>
      <c r="EP3355" s="3"/>
      <c r="EQ3355" s="3"/>
      <c r="ER3355" s="3"/>
      <c r="ES3355" s="3"/>
      <c r="ET3355" s="3"/>
      <c r="EU3355" s="3"/>
      <c r="EV3355" s="3"/>
      <c r="EW3355" s="3"/>
      <c r="EX3355" s="3"/>
      <c r="EY3355" s="3"/>
      <c r="EZ3355" s="3"/>
      <c r="FA3355" s="3"/>
      <c r="FB3355" s="3"/>
      <c r="FC3355" s="3"/>
      <c r="FD3355" s="3"/>
      <c r="FE3355" s="3"/>
      <c r="FF3355" s="3"/>
      <c r="FG3355" s="3"/>
      <c r="FH3355" s="3"/>
      <c r="FI3355" s="3"/>
      <c r="FJ3355" s="3"/>
      <c r="FK3355" s="3"/>
      <c r="FL3355" s="3"/>
      <c r="FM3355" s="3"/>
      <c r="FN3355" s="3"/>
      <c r="FO3355" s="3"/>
      <c r="FP3355" s="3"/>
      <c r="FQ3355" s="3"/>
      <c r="FR3355" s="3"/>
      <c r="FS3355" s="3"/>
      <c r="FT3355" s="3"/>
      <c r="FU3355" s="3"/>
      <c r="FV3355" s="3"/>
      <c r="FW3355" s="3"/>
      <c r="FX3355" s="3"/>
      <c r="FY3355" s="3"/>
      <c r="FZ3355" s="3"/>
      <c r="GA3355" s="3"/>
      <c r="GB3355" s="3"/>
      <c r="GC3355" s="3"/>
      <c r="GD3355" s="3"/>
      <c r="GE3355" s="3"/>
      <c r="GF3355" s="3"/>
      <c r="GG3355" s="3"/>
      <c r="GH3355" s="3"/>
      <c r="GI3355" s="3"/>
      <c r="GJ3355" s="3"/>
      <c r="GK3355" s="3"/>
      <c r="GL3355" s="3"/>
      <c r="GM3355" s="3"/>
      <c r="GN3355" s="3"/>
      <c r="GO3355" s="3"/>
      <c r="GP3355" s="3"/>
      <c r="GQ3355" s="3"/>
      <c r="GR3355" s="3"/>
      <c r="GS3355" s="3"/>
      <c r="GT3355" s="3"/>
      <c r="GU3355" s="3"/>
      <c r="GV3355" s="3"/>
      <c r="GW3355" s="3"/>
      <c r="GX3355" s="3">
        <v>0</v>
      </c>
    </row>
    <row r="3357" spans="1:206" x14ac:dyDescent="0.2">
      <c r="A3357" s="4">
        <v>50</v>
      </c>
      <c r="B3357" s="4">
        <v>0</v>
      </c>
      <c r="C3357" s="4">
        <v>0</v>
      </c>
      <c r="D3357" s="4">
        <v>1</v>
      </c>
      <c r="E3357" s="4">
        <v>201</v>
      </c>
      <c r="F3357" s="4">
        <f>ROUND(Source!O3355,O3357)</f>
        <v>0</v>
      </c>
      <c r="G3357" s="4" t="s">
        <v>74</v>
      </c>
      <c r="H3357" s="4" t="s">
        <v>75</v>
      </c>
      <c r="I3357" s="4"/>
      <c r="J3357" s="4"/>
      <c r="K3357" s="4">
        <v>201</v>
      </c>
      <c r="L3357" s="4">
        <v>1</v>
      </c>
      <c r="M3357" s="4">
        <v>3</v>
      </c>
      <c r="N3357" s="4" t="s">
        <v>3</v>
      </c>
      <c r="O3357" s="4">
        <v>2</v>
      </c>
      <c r="P3357" s="4"/>
      <c r="Q3357" s="4"/>
      <c r="R3357" s="4"/>
      <c r="S3357" s="4"/>
      <c r="T3357" s="4"/>
      <c r="U3357" s="4"/>
      <c r="V3357" s="4"/>
      <c r="W3357" s="4"/>
    </row>
    <row r="3358" spans="1:206" x14ac:dyDescent="0.2">
      <c r="A3358" s="4">
        <v>50</v>
      </c>
      <c r="B3358" s="4">
        <v>0</v>
      </c>
      <c r="C3358" s="4">
        <v>0</v>
      </c>
      <c r="D3358" s="4">
        <v>1</v>
      </c>
      <c r="E3358" s="4">
        <v>202</v>
      </c>
      <c r="F3358" s="4">
        <f>ROUND(Source!P3355,O3358)</f>
        <v>0</v>
      </c>
      <c r="G3358" s="4" t="s">
        <v>76</v>
      </c>
      <c r="H3358" s="4" t="s">
        <v>77</v>
      </c>
      <c r="I3358" s="4"/>
      <c r="J3358" s="4"/>
      <c r="K3358" s="4">
        <v>202</v>
      </c>
      <c r="L3358" s="4">
        <v>2</v>
      </c>
      <c r="M3358" s="4">
        <v>3</v>
      </c>
      <c r="N3358" s="4" t="s">
        <v>3</v>
      </c>
      <c r="O3358" s="4">
        <v>2</v>
      </c>
      <c r="P3358" s="4"/>
      <c r="Q3358" s="4"/>
      <c r="R3358" s="4"/>
      <c r="S3358" s="4"/>
      <c r="T3358" s="4"/>
      <c r="U3358" s="4"/>
      <c r="V3358" s="4"/>
      <c r="W3358" s="4"/>
    </row>
    <row r="3359" spans="1:206" x14ac:dyDescent="0.2">
      <c r="A3359" s="4">
        <v>50</v>
      </c>
      <c r="B3359" s="4">
        <v>0</v>
      </c>
      <c r="C3359" s="4">
        <v>0</v>
      </c>
      <c r="D3359" s="4">
        <v>1</v>
      </c>
      <c r="E3359" s="4">
        <v>222</v>
      </c>
      <c r="F3359" s="4">
        <f>ROUND(Source!AO3355,O3359)</f>
        <v>0</v>
      </c>
      <c r="G3359" s="4" t="s">
        <v>78</v>
      </c>
      <c r="H3359" s="4" t="s">
        <v>79</v>
      </c>
      <c r="I3359" s="4"/>
      <c r="J3359" s="4"/>
      <c r="K3359" s="4">
        <v>222</v>
      </c>
      <c r="L3359" s="4">
        <v>3</v>
      </c>
      <c r="M3359" s="4">
        <v>3</v>
      </c>
      <c r="N3359" s="4" t="s">
        <v>3</v>
      </c>
      <c r="O3359" s="4">
        <v>2</v>
      </c>
      <c r="P3359" s="4"/>
      <c r="Q3359" s="4"/>
      <c r="R3359" s="4"/>
      <c r="S3359" s="4"/>
      <c r="T3359" s="4"/>
      <c r="U3359" s="4"/>
      <c r="V3359" s="4"/>
      <c r="W3359" s="4"/>
    </row>
    <row r="3360" spans="1:206" x14ac:dyDescent="0.2">
      <c r="A3360" s="4">
        <v>50</v>
      </c>
      <c r="B3360" s="4">
        <v>0</v>
      </c>
      <c r="C3360" s="4">
        <v>0</v>
      </c>
      <c r="D3360" s="4">
        <v>1</v>
      </c>
      <c r="E3360" s="4">
        <v>225</v>
      </c>
      <c r="F3360" s="4">
        <f>ROUND(Source!AV3355,O3360)</f>
        <v>0</v>
      </c>
      <c r="G3360" s="4" t="s">
        <v>80</v>
      </c>
      <c r="H3360" s="4" t="s">
        <v>81</v>
      </c>
      <c r="I3360" s="4"/>
      <c r="J3360" s="4"/>
      <c r="K3360" s="4">
        <v>225</v>
      </c>
      <c r="L3360" s="4">
        <v>4</v>
      </c>
      <c r="M3360" s="4">
        <v>3</v>
      </c>
      <c r="N3360" s="4" t="s">
        <v>3</v>
      </c>
      <c r="O3360" s="4">
        <v>2</v>
      </c>
      <c r="P3360" s="4"/>
      <c r="Q3360" s="4"/>
      <c r="R3360" s="4"/>
      <c r="S3360" s="4"/>
      <c r="T3360" s="4"/>
      <c r="U3360" s="4"/>
      <c r="V3360" s="4"/>
      <c r="W3360" s="4"/>
    </row>
    <row r="3361" spans="1:23" x14ac:dyDescent="0.2">
      <c r="A3361" s="4">
        <v>50</v>
      </c>
      <c r="B3361" s="4">
        <v>0</v>
      </c>
      <c r="C3361" s="4">
        <v>0</v>
      </c>
      <c r="D3361" s="4">
        <v>1</v>
      </c>
      <c r="E3361" s="4">
        <v>226</v>
      </c>
      <c r="F3361" s="4">
        <f>ROUND(Source!AW3355,O3361)</f>
        <v>0</v>
      </c>
      <c r="G3361" s="4" t="s">
        <v>82</v>
      </c>
      <c r="H3361" s="4" t="s">
        <v>83</v>
      </c>
      <c r="I3361" s="4"/>
      <c r="J3361" s="4"/>
      <c r="K3361" s="4">
        <v>226</v>
      </c>
      <c r="L3361" s="4">
        <v>5</v>
      </c>
      <c r="M3361" s="4">
        <v>3</v>
      </c>
      <c r="N3361" s="4" t="s">
        <v>3</v>
      </c>
      <c r="O3361" s="4">
        <v>2</v>
      </c>
      <c r="P3361" s="4"/>
      <c r="Q3361" s="4"/>
      <c r="R3361" s="4"/>
      <c r="S3361" s="4"/>
      <c r="T3361" s="4"/>
      <c r="U3361" s="4"/>
      <c r="V3361" s="4"/>
      <c r="W3361" s="4"/>
    </row>
    <row r="3362" spans="1:23" x14ac:dyDescent="0.2">
      <c r="A3362" s="4">
        <v>50</v>
      </c>
      <c r="B3362" s="4">
        <v>0</v>
      </c>
      <c r="C3362" s="4">
        <v>0</v>
      </c>
      <c r="D3362" s="4">
        <v>1</v>
      </c>
      <c r="E3362" s="4">
        <v>227</v>
      </c>
      <c r="F3362" s="4">
        <f>ROUND(Source!AX3355,O3362)</f>
        <v>0</v>
      </c>
      <c r="G3362" s="4" t="s">
        <v>84</v>
      </c>
      <c r="H3362" s="4" t="s">
        <v>85</v>
      </c>
      <c r="I3362" s="4"/>
      <c r="J3362" s="4"/>
      <c r="K3362" s="4">
        <v>227</v>
      </c>
      <c r="L3362" s="4">
        <v>6</v>
      </c>
      <c r="M3362" s="4">
        <v>3</v>
      </c>
      <c r="N3362" s="4" t="s">
        <v>3</v>
      </c>
      <c r="O3362" s="4">
        <v>2</v>
      </c>
      <c r="P3362" s="4"/>
      <c r="Q3362" s="4"/>
      <c r="R3362" s="4"/>
      <c r="S3362" s="4"/>
      <c r="T3362" s="4"/>
      <c r="U3362" s="4"/>
      <c r="V3362" s="4"/>
      <c r="W3362" s="4"/>
    </row>
    <row r="3363" spans="1:23" x14ac:dyDescent="0.2">
      <c r="A3363" s="4">
        <v>50</v>
      </c>
      <c r="B3363" s="4">
        <v>0</v>
      </c>
      <c r="C3363" s="4">
        <v>0</v>
      </c>
      <c r="D3363" s="4">
        <v>1</v>
      </c>
      <c r="E3363" s="4">
        <v>228</v>
      </c>
      <c r="F3363" s="4">
        <f>ROUND(Source!AY3355,O3363)</f>
        <v>0</v>
      </c>
      <c r="G3363" s="4" t="s">
        <v>86</v>
      </c>
      <c r="H3363" s="4" t="s">
        <v>87</v>
      </c>
      <c r="I3363" s="4"/>
      <c r="J3363" s="4"/>
      <c r="K3363" s="4">
        <v>228</v>
      </c>
      <c r="L3363" s="4">
        <v>7</v>
      </c>
      <c r="M3363" s="4">
        <v>3</v>
      </c>
      <c r="N3363" s="4" t="s">
        <v>3</v>
      </c>
      <c r="O3363" s="4">
        <v>2</v>
      </c>
      <c r="P3363" s="4"/>
      <c r="Q3363" s="4"/>
      <c r="R3363" s="4"/>
      <c r="S3363" s="4"/>
      <c r="T3363" s="4"/>
      <c r="U3363" s="4"/>
      <c r="V3363" s="4"/>
      <c r="W3363" s="4"/>
    </row>
    <row r="3364" spans="1:23" x14ac:dyDescent="0.2">
      <c r="A3364" s="4">
        <v>50</v>
      </c>
      <c r="B3364" s="4">
        <v>0</v>
      </c>
      <c r="C3364" s="4">
        <v>0</v>
      </c>
      <c r="D3364" s="4">
        <v>1</v>
      </c>
      <c r="E3364" s="4">
        <v>216</v>
      </c>
      <c r="F3364" s="4">
        <f>ROUND(Source!AP3355,O3364)</f>
        <v>0</v>
      </c>
      <c r="G3364" s="4" t="s">
        <v>88</v>
      </c>
      <c r="H3364" s="4" t="s">
        <v>89</v>
      </c>
      <c r="I3364" s="4"/>
      <c r="J3364" s="4"/>
      <c r="K3364" s="4">
        <v>216</v>
      </c>
      <c r="L3364" s="4">
        <v>8</v>
      </c>
      <c r="M3364" s="4">
        <v>3</v>
      </c>
      <c r="N3364" s="4" t="s">
        <v>3</v>
      </c>
      <c r="O3364" s="4">
        <v>2</v>
      </c>
      <c r="P3364" s="4"/>
      <c r="Q3364" s="4"/>
      <c r="R3364" s="4"/>
      <c r="S3364" s="4"/>
      <c r="T3364" s="4"/>
      <c r="U3364" s="4"/>
      <c r="V3364" s="4"/>
      <c r="W3364" s="4"/>
    </row>
    <row r="3365" spans="1:23" x14ac:dyDescent="0.2">
      <c r="A3365" s="4">
        <v>50</v>
      </c>
      <c r="B3365" s="4">
        <v>0</v>
      </c>
      <c r="C3365" s="4">
        <v>0</v>
      </c>
      <c r="D3365" s="4">
        <v>1</v>
      </c>
      <c r="E3365" s="4">
        <v>223</v>
      </c>
      <c r="F3365" s="4">
        <f>ROUND(Source!AQ3355,O3365)</f>
        <v>0</v>
      </c>
      <c r="G3365" s="4" t="s">
        <v>90</v>
      </c>
      <c r="H3365" s="4" t="s">
        <v>91</v>
      </c>
      <c r="I3365" s="4"/>
      <c r="J3365" s="4"/>
      <c r="K3365" s="4">
        <v>223</v>
      </c>
      <c r="L3365" s="4">
        <v>9</v>
      </c>
      <c r="M3365" s="4">
        <v>3</v>
      </c>
      <c r="N3365" s="4" t="s">
        <v>3</v>
      </c>
      <c r="O3365" s="4">
        <v>2</v>
      </c>
      <c r="P3365" s="4"/>
      <c r="Q3365" s="4"/>
      <c r="R3365" s="4"/>
      <c r="S3365" s="4"/>
      <c r="T3365" s="4"/>
      <c r="U3365" s="4"/>
      <c r="V3365" s="4"/>
      <c r="W3365" s="4"/>
    </row>
    <row r="3366" spans="1:23" x14ac:dyDescent="0.2">
      <c r="A3366" s="4">
        <v>50</v>
      </c>
      <c r="B3366" s="4">
        <v>0</v>
      </c>
      <c r="C3366" s="4">
        <v>0</v>
      </c>
      <c r="D3366" s="4">
        <v>1</v>
      </c>
      <c r="E3366" s="4">
        <v>229</v>
      </c>
      <c r="F3366" s="4">
        <f>ROUND(Source!AZ3355,O3366)</f>
        <v>0</v>
      </c>
      <c r="G3366" s="4" t="s">
        <v>92</v>
      </c>
      <c r="H3366" s="4" t="s">
        <v>93</v>
      </c>
      <c r="I3366" s="4"/>
      <c r="J3366" s="4"/>
      <c r="K3366" s="4">
        <v>229</v>
      </c>
      <c r="L3366" s="4">
        <v>10</v>
      </c>
      <c r="M3366" s="4">
        <v>3</v>
      </c>
      <c r="N3366" s="4" t="s">
        <v>3</v>
      </c>
      <c r="O3366" s="4">
        <v>2</v>
      </c>
      <c r="P3366" s="4"/>
      <c r="Q3366" s="4"/>
      <c r="R3366" s="4"/>
      <c r="S3366" s="4"/>
      <c r="T3366" s="4"/>
      <c r="U3366" s="4"/>
      <c r="V3366" s="4"/>
      <c r="W3366" s="4"/>
    </row>
    <row r="3367" spans="1:23" x14ac:dyDescent="0.2">
      <c r="A3367" s="4">
        <v>50</v>
      </c>
      <c r="B3367" s="4">
        <v>0</v>
      </c>
      <c r="C3367" s="4">
        <v>0</v>
      </c>
      <c r="D3367" s="4">
        <v>1</v>
      </c>
      <c r="E3367" s="4">
        <v>203</v>
      </c>
      <c r="F3367" s="4">
        <f>ROUND(Source!Q3355,O3367)</f>
        <v>0</v>
      </c>
      <c r="G3367" s="4" t="s">
        <v>94</v>
      </c>
      <c r="H3367" s="4" t="s">
        <v>95</v>
      </c>
      <c r="I3367" s="4"/>
      <c r="J3367" s="4"/>
      <c r="K3367" s="4">
        <v>203</v>
      </c>
      <c r="L3367" s="4">
        <v>11</v>
      </c>
      <c r="M3367" s="4">
        <v>3</v>
      </c>
      <c r="N3367" s="4" t="s">
        <v>3</v>
      </c>
      <c r="O3367" s="4">
        <v>2</v>
      </c>
      <c r="P3367" s="4"/>
      <c r="Q3367" s="4"/>
      <c r="R3367" s="4"/>
      <c r="S3367" s="4"/>
      <c r="T3367" s="4"/>
      <c r="U3367" s="4"/>
      <c r="V3367" s="4"/>
      <c r="W3367" s="4"/>
    </row>
    <row r="3368" spans="1:23" x14ac:dyDescent="0.2">
      <c r="A3368" s="4">
        <v>50</v>
      </c>
      <c r="B3368" s="4">
        <v>0</v>
      </c>
      <c r="C3368" s="4">
        <v>0</v>
      </c>
      <c r="D3368" s="4">
        <v>1</v>
      </c>
      <c r="E3368" s="4">
        <v>231</v>
      </c>
      <c r="F3368" s="4">
        <f>ROUND(Source!BB3355,O3368)</f>
        <v>0</v>
      </c>
      <c r="G3368" s="4" t="s">
        <v>96</v>
      </c>
      <c r="H3368" s="4" t="s">
        <v>97</v>
      </c>
      <c r="I3368" s="4"/>
      <c r="J3368" s="4"/>
      <c r="K3368" s="4">
        <v>231</v>
      </c>
      <c r="L3368" s="4">
        <v>12</v>
      </c>
      <c r="M3368" s="4">
        <v>3</v>
      </c>
      <c r="N3368" s="4" t="s">
        <v>3</v>
      </c>
      <c r="O3368" s="4">
        <v>2</v>
      </c>
      <c r="P3368" s="4"/>
      <c r="Q3368" s="4"/>
      <c r="R3368" s="4"/>
      <c r="S3368" s="4"/>
      <c r="T3368" s="4"/>
      <c r="U3368" s="4"/>
      <c r="V3368" s="4"/>
      <c r="W3368" s="4"/>
    </row>
    <row r="3369" spans="1:23" x14ac:dyDescent="0.2">
      <c r="A3369" s="4">
        <v>50</v>
      </c>
      <c r="B3369" s="4">
        <v>0</v>
      </c>
      <c r="C3369" s="4">
        <v>0</v>
      </c>
      <c r="D3369" s="4">
        <v>1</v>
      </c>
      <c r="E3369" s="4">
        <v>204</v>
      </c>
      <c r="F3369" s="4">
        <f>ROUND(Source!R3355,O3369)</f>
        <v>0</v>
      </c>
      <c r="G3369" s="4" t="s">
        <v>98</v>
      </c>
      <c r="H3369" s="4" t="s">
        <v>99</v>
      </c>
      <c r="I3369" s="4"/>
      <c r="J3369" s="4"/>
      <c r="K3369" s="4">
        <v>204</v>
      </c>
      <c r="L3369" s="4">
        <v>13</v>
      </c>
      <c r="M3369" s="4">
        <v>3</v>
      </c>
      <c r="N3369" s="4" t="s">
        <v>3</v>
      </c>
      <c r="O3369" s="4">
        <v>2</v>
      </c>
      <c r="P3369" s="4"/>
      <c r="Q3369" s="4"/>
      <c r="R3369" s="4"/>
      <c r="S3369" s="4"/>
      <c r="T3369" s="4"/>
      <c r="U3369" s="4"/>
      <c r="V3369" s="4"/>
      <c r="W3369" s="4"/>
    </row>
    <row r="3370" spans="1:23" x14ac:dyDescent="0.2">
      <c r="A3370" s="4">
        <v>50</v>
      </c>
      <c r="B3370" s="4">
        <v>0</v>
      </c>
      <c r="C3370" s="4">
        <v>0</v>
      </c>
      <c r="D3370" s="4">
        <v>1</v>
      </c>
      <c r="E3370" s="4">
        <v>205</v>
      </c>
      <c r="F3370" s="4">
        <f>ROUND(Source!S3355,O3370)</f>
        <v>0</v>
      </c>
      <c r="G3370" s="4" t="s">
        <v>100</v>
      </c>
      <c r="H3370" s="4" t="s">
        <v>101</v>
      </c>
      <c r="I3370" s="4"/>
      <c r="J3370" s="4"/>
      <c r="K3370" s="4">
        <v>205</v>
      </c>
      <c r="L3370" s="4">
        <v>14</v>
      </c>
      <c r="M3370" s="4">
        <v>3</v>
      </c>
      <c r="N3370" s="4" t="s">
        <v>3</v>
      </c>
      <c r="O3370" s="4">
        <v>2</v>
      </c>
      <c r="P3370" s="4"/>
      <c r="Q3370" s="4"/>
      <c r="R3370" s="4"/>
      <c r="S3370" s="4"/>
      <c r="T3370" s="4"/>
      <c r="U3370" s="4"/>
      <c r="V3370" s="4"/>
      <c r="W3370" s="4"/>
    </row>
    <row r="3371" spans="1:23" x14ac:dyDescent="0.2">
      <c r="A3371" s="4">
        <v>50</v>
      </c>
      <c r="B3371" s="4">
        <v>0</v>
      </c>
      <c r="C3371" s="4">
        <v>0</v>
      </c>
      <c r="D3371" s="4">
        <v>1</v>
      </c>
      <c r="E3371" s="4">
        <v>232</v>
      </c>
      <c r="F3371" s="4">
        <f>ROUND(Source!BC3355,O3371)</f>
        <v>0</v>
      </c>
      <c r="G3371" s="4" t="s">
        <v>102</v>
      </c>
      <c r="H3371" s="4" t="s">
        <v>103</v>
      </c>
      <c r="I3371" s="4"/>
      <c r="J3371" s="4"/>
      <c r="K3371" s="4">
        <v>232</v>
      </c>
      <c r="L3371" s="4">
        <v>15</v>
      </c>
      <c r="M3371" s="4">
        <v>3</v>
      </c>
      <c r="N3371" s="4" t="s">
        <v>3</v>
      </c>
      <c r="O3371" s="4">
        <v>2</v>
      </c>
      <c r="P3371" s="4"/>
      <c r="Q3371" s="4"/>
      <c r="R3371" s="4"/>
      <c r="S3371" s="4"/>
      <c r="T3371" s="4"/>
      <c r="U3371" s="4"/>
      <c r="V3371" s="4"/>
      <c r="W3371" s="4"/>
    </row>
    <row r="3372" spans="1:23" x14ac:dyDescent="0.2">
      <c r="A3372" s="4">
        <v>50</v>
      </c>
      <c r="B3372" s="4">
        <v>0</v>
      </c>
      <c r="C3372" s="4">
        <v>0</v>
      </c>
      <c r="D3372" s="4">
        <v>1</v>
      </c>
      <c r="E3372" s="4">
        <v>214</v>
      </c>
      <c r="F3372" s="4">
        <f>ROUND(Source!AS3355,O3372)</f>
        <v>0</v>
      </c>
      <c r="G3372" s="4" t="s">
        <v>104</v>
      </c>
      <c r="H3372" s="4" t="s">
        <v>105</v>
      </c>
      <c r="I3372" s="4"/>
      <c r="J3372" s="4"/>
      <c r="K3372" s="4">
        <v>214</v>
      </c>
      <c r="L3372" s="4">
        <v>16</v>
      </c>
      <c r="M3372" s="4">
        <v>3</v>
      </c>
      <c r="N3372" s="4" t="s">
        <v>3</v>
      </c>
      <c r="O3372" s="4">
        <v>2</v>
      </c>
      <c r="P3372" s="4"/>
      <c r="Q3372" s="4"/>
      <c r="R3372" s="4"/>
      <c r="S3372" s="4"/>
      <c r="T3372" s="4"/>
      <c r="U3372" s="4"/>
      <c r="V3372" s="4"/>
      <c r="W3372" s="4"/>
    </row>
    <row r="3373" spans="1:23" x14ac:dyDescent="0.2">
      <c r="A3373" s="4">
        <v>50</v>
      </c>
      <c r="B3373" s="4">
        <v>0</v>
      </c>
      <c r="C3373" s="4">
        <v>0</v>
      </c>
      <c r="D3373" s="4">
        <v>1</v>
      </c>
      <c r="E3373" s="4">
        <v>215</v>
      </c>
      <c r="F3373" s="4">
        <f>ROUND(Source!AT3355,O3373)</f>
        <v>0</v>
      </c>
      <c r="G3373" s="4" t="s">
        <v>106</v>
      </c>
      <c r="H3373" s="4" t="s">
        <v>107</v>
      </c>
      <c r="I3373" s="4"/>
      <c r="J3373" s="4"/>
      <c r="K3373" s="4">
        <v>215</v>
      </c>
      <c r="L3373" s="4">
        <v>17</v>
      </c>
      <c r="M3373" s="4">
        <v>3</v>
      </c>
      <c r="N3373" s="4" t="s">
        <v>3</v>
      </c>
      <c r="O3373" s="4">
        <v>2</v>
      </c>
      <c r="P3373" s="4"/>
      <c r="Q3373" s="4"/>
      <c r="R3373" s="4"/>
      <c r="S3373" s="4"/>
      <c r="T3373" s="4"/>
      <c r="U3373" s="4"/>
      <c r="V3373" s="4"/>
      <c r="W3373" s="4"/>
    </row>
    <row r="3374" spans="1:23" x14ac:dyDescent="0.2">
      <c r="A3374" s="4">
        <v>50</v>
      </c>
      <c r="B3374" s="4">
        <v>0</v>
      </c>
      <c r="C3374" s="4">
        <v>0</v>
      </c>
      <c r="D3374" s="4">
        <v>1</v>
      </c>
      <c r="E3374" s="4">
        <v>217</v>
      </c>
      <c r="F3374" s="4">
        <f>ROUND(Source!AU3355,O3374)</f>
        <v>0</v>
      </c>
      <c r="G3374" s="4" t="s">
        <v>108</v>
      </c>
      <c r="H3374" s="4" t="s">
        <v>109</v>
      </c>
      <c r="I3374" s="4"/>
      <c r="J3374" s="4"/>
      <c r="K3374" s="4">
        <v>217</v>
      </c>
      <c r="L3374" s="4">
        <v>18</v>
      </c>
      <c r="M3374" s="4">
        <v>3</v>
      </c>
      <c r="N3374" s="4" t="s">
        <v>3</v>
      </c>
      <c r="O3374" s="4">
        <v>2</v>
      </c>
      <c r="P3374" s="4"/>
      <c r="Q3374" s="4"/>
      <c r="R3374" s="4"/>
      <c r="S3374" s="4"/>
      <c r="T3374" s="4"/>
      <c r="U3374" s="4"/>
      <c r="V3374" s="4"/>
      <c r="W3374" s="4"/>
    </row>
    <row r="3375" spans="1:23" x14ac:dyDescent="0.2">
      <c r="A3375" s="4">
        <v>50</v>
      </c>
      <c r="B3375" s="4">
        <v>0</v>
      </c>
      <c r="C3375" s="4">
        <v>0</v>
      </c>
      <c r="D3375" s="4">
        <v>1</v>
      </c>
      <c r="E3375" s="4">
        <v>230</v>
      </c>
      <c r="F3375" s="4">
        <f>ROUND(Source!BA3355,O3375)</f>
        <v>0</v>
      </c>
      <c r="G3375" s="4" t="s">
        <v>110</v>
      </c>
      <c r="H3375" s="4" t="s">
        <v>111</v>
      </c>
      <c r="I3375" s="4"/>
      <c r="J3375" s="4"/>
      <c r="K3375" s="4">
        <v>230</v>
      </c>
      <c r="L3375" s="4">
        <v>19</v>
      </c>
      <c r="M3375" s="4">
        <v>3</v>
      </c>
      <c r="N3375" s="4" t="s">
        <v>3</v>
      </c>
      <c r="O3375" s="4">
        <v>2</v>
      </c>
      <c r="P3375" s="4"/>
      <c r="Q3375" s="4"/>
      <c r="R3375" s="4"/>
      <c r="S3375" s="4"/>
      <c r="T3375" s="4"/>
      <c r="U3375" s="4"/>
      <c r="V3375" s="4"/>
      <c r="W3375" s="4"/>
    </row>
    <row r="3376" spans="1:23" x14ac:dyDescent="0.2">
      <c r="A3376" s="4">
        <v>50</v>
      </c>
      <c r="B3376" s="4">
        <v>0</v>
      </c>
      <c r="C3376" s="4">
        <v>0</v>
      </c>
      <c r="D3376" s="4">
        <v>1</v>
      </c>
      <c r="E3376" s="4">
        <v>206</v>
      </c>
      <c r="F3376" s="4">
        <f>ROUND(Source!T3355,O3376)</f>
        <v>0</v>
      </c>
      <c r="G3376" s="4" t="s">
        <v>112</v>
      </c>
      <c r="H3376" s="4" t="s">
        <v>113</v>
      </c>
      <c r="I3376" s="4"/>
      <c r="J3376" s="4"/>
      <c r="K3376" s="4">
        <v>206</v>
      </c>
      <c r="L3376" s="4">
        <v>20</v>
      </c>
      <c r="M3376" s="4">
        <v>3</v>
      </c>
      <c r="N3376" s="4" t="s">
        <v>3</v>
      </c>
      <c r="O3376" s="4">
        <v>2</v>
      </c>
      <c r="P3376" s="4"/>
      <c r="Q3376" s="4"/>
      <c r="R3376" s="4"/>
      <c r="S3376" s="4"/>
      <c r="T3376" s="4"/>
      <c r="U3376" s="4"/>
      <c r="V3376" s="4"/>
      <c r="W3376" s="4"/>
    </row>
    <row r="3377" spans="1:206" x14ac:dyDescent="0.2">
      <c r="A3377" s="4">
        <v>50</v>
      </c>
      <c r="B3377" s="4">
        <v>0</v>
      </c>
      <c r="C3377" s="4">
        <v>0</v>
      </c>
      <c r="D3377" s="4">
        <v>1</v>
      </c>
      <c r="E3377" s="4">
        <v>207</v>
      </c>
      <c r="F3377" s="4">
        <f>Source!U3355</f>
        <v>0</v>
      </c>
      <c r="G3377" s="4" t="s">
        <v>114</v>
      </c>
      <c r="H3377" s="4" t="s">
        <v>115</v>
      </c>
      <c r="I3377" s="4"/>
      <c r="J3377" s="4"/>
      <c r="K3377" s="4">
        <v>207</v>
      </c>
      <c r="L3377" s="4">
        <v>21</v>
      </c>
      <c r="M3377" s="4">
        <v>3</v>
      </c>
      <c r="N3377" s="4" t="s">
        <v>3</v>
      </c>
      <c r="O3377" s="4">
        <v>-1</v>
      </c>
      <c r="P3377" s="4"/>
      <c r="Q3377" s="4"/>
      <c r="R3377" s="4"/>
      <c r="S3377" s="4"/>
      <c r="T3377" s="4"/>
      <c r="U3377" s="4"/>
      <c r="V3377" s="4"/>
      <c r="W3377" s="4"/>
    </row>
    <row r="3378" spans="1:206" x14ac:dyDescent="0.2">
      <c r="A3378" s="4">
        <v>50</v>
      </c>
      <c r="B3378" s="4">
        <v>0</v>
      </c>
      <c r="C3378" s="4">
        <v>0</v>
      </c>
      <c r="D3378" s="4">
        <v>1</v>
      </c>
      <c r="E3378" s="4">
        <v>208</v>
      </c>
      <c r="F3378" s="4">
        <f>Source!V3355</f>
        <v>0</v>
      </c>
      <c r="G3378" s="4" t="s">
        <v>116</v>
      </c>
      <c r="H3378" s="4" t="s">
        <v>117</v>
      </c>
      <c r="I3378" s="4"/>
      <c r="J3378" s="4"/>
      <c r="K3378" s="4">
        <v>208</v>
      </c>
      <c r="L3378" s="4">
        <v>22</v>
      </c>
      <c r="M3378" s="4">
        <v>3</v>
      </c>
      <c r="N3378" s="4" t="s">
        <v>3</v>
      </c>
      <c r="O3378" s="4">
        <v>-1</v>
      </c>
      <c r="P3378" s="4"/>
      <c r="Q3378" s="4"/>
      <c r="R3378" s="4"/>
      <c r="S3378" s="4"/>
      <c r="T3378" s="4"/>
      <c r="U3378" s="4"/>
      <c r="V3378" s="4"/>
      <c r="W3378" s="4"/>
    </row>
    <row r="3379" spans="1:206" x14ac:dyDescent="0.2">
      <c r="A3379" s="4">
        <v>50</v>
      </c>
      <c r="B3379" s="4">
        <v>0</v>
      </c>
      <c r="C3379" s="4">
        <v>0</v>
      </c>
      <c r="D3379" s="4">
        <v>1</v>
      </c>
      <c r="E3379" s="4">
        <v>209</v>
      </c>
      <c r="F3379" s="4">
        <f>ROUND(Source!W3355,O3379)</f>
        <v>0</v>
      </c>
      <c r="G3379" s="4" t="s">
        <v>118</v>
      </c>
      <c r="H3379" s="4" t="s">
        <v>119</v>
      </c>
      <c r="I3379" s="4"/>
      <c r="J3379" s="4"/>
      <c r="K3379" s="4">
        <v>209</v>
      </c>
      <c r="L3379" s="4">
        <v>23</v>
      </c>
      <c r="M3379" s="4">
        <v>3</v>
      </c>
      <c r="N3379" s="4" t="s">
        <v>3</v>
      </c>
      <c r="O3379" s="4">
        <v>2</v>
      </c>
      <c r="P3379" s="4"/>
      <c r="Q3379" s="4"/>
      <c r="R3379" s="4"/>
      <c r="S3379" s="4"/>
      <c r="T3379" s="4"/>
      <c r="U3379" s="4"/>
      <c r="V3379" s="4"/>
      <c r="W3379" s="4"/>
    </row>
    <row r="3380" spans="1:206" x14ac:dyDescent="0.2">
      <c r="A3380" s="4">
        <v>50</v>
      </c>
      <c r="B3380" s="4">
        <v>0</v>
      </c>
      <c r="C3380" s="4">
        <v>0</v>
      </c>
      <c r="D3380" s="4">
        <v>1</v>
      </c>
      <c r="E3380" s="4">
        <v>233</v>
      </c>
      <c r="F3380" s="4">
        <f>ROUND(Source!BD3355,O3380)</f>
        <v>0</v>
      </c>
      <c r="G3380" s="4" t="s">
        <v>120</v>
      </c>
      <c r="H3380" s="4" t="s">
        <v>121</v>
      </c>
      <c r="I3380" s="4"/>
      <c r="J3380" s="4"/>
      <c r="K3380" s="4">
        <v>233</v>
      </c>
      <c r="L3380" s="4">
        <v>24</v>
      </c>
      <c r="M3380" s="4">
        <v>3</v>
      </c>
      <c r="N3380" s="4" t="s">
        <v>3</v>
      </c>
      <c r="O3380" s="4">
        <v>2</v>
      </c>
      <c r="P3380" s="4"/>
      <c r="Q3380" s="4"/>
      <c r="R3380" s="4"/>
      <c r="S3380" s="4"/>
      <c r="T3380" s="4"/>
      <c r="U3380" s="4"/>
      <c r="V3380" s="4"/>
      <c r="W3380" s="4"/>
    </row>
    <row r="3381" spans="1:206" x14ac:dyDescent="0.2">
      <c r="A3381" s="4">
        <v>50</v>
      </c>
      <c r="B3381" s="4">
        <v>0</v>
      </c>
      <c r="C3381" s="4">
        <v>0</v>
      </c>
      <c r="D3381" s="4">
        <v>1</v>
      </c>
      <c r="E3381" s="4">
        <v>210</v>
      </c>
      <c r="F3381" s="4">
        <f>ROUND(Source!X3355,O3381)</f>
        <v>0</v>
      </c>
      <c r="G3381" s="4" t="s">
        <v>122</v>
      </c>
      <c r="H3381" s="4" t="s">
        <v>123</v>
      </c>
      <c r="I3381" s="4"/>
      <c r="J3381" s="4"/>
      <c r="K3381" s="4">
        <v>210</v>
      </c>
      <c r="L3381" s="4">
        <v>25</v>
      </c>
      <c r="M3381" s="4">
        <v>3</v>
      </c>
      <c r="N3381" s="4" t="s">
        <v>3</v>
      </c>
      <c r="O3381" s="4">
        <v>2</v>
      </c>
      <c r="P3381" s="4"/>
      <c r="Q3381" s="4"/>
      <c r="R3381" s="4"/>
      <c r="S3381" s="4"/>
      <c r="T3381" s="4"/>
      <c r="U3381" s="4"/>
      <c r="V3381" s="4"/>
      <c r="W3381" s="4"/>
    </row>
    <row r="3382" spans="1:206" x14ac:dyDescent="0.2">
      <c r="A3382" s="4">
        <v>50</v>
      </c>
      <c r="B3382" s="4">
        <v>0</v>
      </c>
      <c r="C3382" s="4">
        <v>0</v>
      </c>
      <c r="D3382" s="4">
        <v>1</v>
      </c>
      <c r="E3382" s="4">
        <v>211</v>
      </c>
      <c r="F3382" s="4">
        <f>ROUND(Source!Y3355,O3382)</f>
        <v>0</v>
      </c>
      <c r="G3382" s="4" t="s">
        <v>124</v>
      </c>
      <c r="H3382" s="4" t="s">
        <v>125</v>
      </c>
      <c r="I3382" s="4"/>
      <c r="J3382" s="4"/>
      <c r="K3382" s="4">
        <v>211</v>
      </c>
      <c r="L3382" s="4">
        <v>26</v>
      </c>
      <c r="M3382" s="4">
        <v>3</v>
      </c>
      <c r="N3382" s="4" t="s">
        <v>3</v>
      </c>
      <c r="O3382" s="4">
        <v>2</v>
      </c>
      <c r="P3382" s="4"/>
      <c r="Q3382" s="4"/>
      <c r="R3382" s="4"/>
      <c r="S3382" s="4"/>
      <c r="T3382" s="4"/>
      <c r="U3382" s="4"/>
      <c r="V3382" s="4"/>
      <c r="W3382" s="4"/>
    </row>
    <row r="3383" spans="1:206" x14ac:dyDescent="0.2">
      <c r="A3383" s="4">
        <v>50</v>
      </c>
      <c r="B3383" s="4">
        <v>0</v>
      </c>
      <c r="C3383" s="4">
        <v>0</v>
      </c>
      <c r="D3383" s="4">
        <v>1</v>
      </c>
      <c r="E3383" s="4">
        <v>224</v>
      </c>
      <c r="F3383" s="4">
        <f>ROUND(Source!AR3355,O3383)</f>
        <v>0</v>
      </c>
      <c r="G3383" s="4" t="s">
        <v>126</v>
      </c>
      <c r="H3383" s="4" t="s">
        <v>127</v>
      </c>
      <c r="I3383" s="4"/>
      <c r="J3383" s="4"/>
      <c r="K3383" s="4">
        <v>224</v>
      </c>
      <c r="L3383" s="4">
        <v>27</v>
      </c>
      <c r="M3383" s="4">
        <v>3</v>
      </c>
      <c r="N3383" s="4" t="s">
        <v>3</v>
      </c>
      <c r="O3383" s="4">
        <v>2</v>
      </c>
      <c r="P3383" s="4"/>
      <c r="Q3383" s="4"/>
      <c r="R3383" s="4"/>
      <c r="S3383" s="4"/>
      <c r="T3383" s="4"/>
      <c r="U3383" s="4"/>
      <c r="V3383" s="4"/>
      <c r="W3383" s="4"/>
    </row>
    <row r="3385" spans="1:206" x14ac:dyDescent="0.2">
      <c r="A3385" s="2">
        <v>51</v>
      </c>
      <c r="B3385" s="2">
        <f>B12</f>
        <v>3423</v>
      </c>
      <c r="C3385" s="2">
        <f>A12</f>
        <v>1</v>
      </c>
      <c r="D3385" s="2">
        <f>ROW(A12)</f>
        <v>12</v>
      </c>
      <c r="E3385" s="2"/>
      <c r="F3385" s="2" t="str">
        <f>IF(F12&lt;&gt;"",F12,"")</f>
        <v>1</v>
      </c>
      <c r="G3385" s="2" t="str">
        <f>IF(G12&lt;&gt;"",G12,"")</f>
        <v>ЛРМ 2021</v>
      </c>
      <c r="H3385" s="2">
        <v>0</v>
      </c>
      <c r="I3385" s="2"/>
      <c r="J3385" s="2"/>
      <c r="K3385" s="2"/>
      <c r="L3385" s="2"/>
      <c r="M3385" s="2"/>
      <c r="N3385" s="2"/>
      <c r="O3385" s="2">
        <f t="shared" ref="O3385:T3385" si="2576">ROUND(O284+O818+O1040+O1168+O1340+O1634+O2018+O2190+O2458+O2710+O3084+O3285+O3355,2)</f>
        <v>268831.39</v>
      </c>
      <c r="P3385" s="2">
        <f t="shared" si="2576"/>
        <v>185264.56</v>
      </c>
      <c r="Q3385" s="2">
        <f t="shared" si="2576"/>
        <v>28542.7</v>
      </c>
      <c r="R3385" s="2">
        <f t="shared" si="2576"/>
        <v>15480.55</v>
      </c>
      <c r="S3385" s="2">
        <f t="shared" si="2576"/>
        <v>55024.13</v>
      </c>
      <c r="T3385" s="2">
        <f t="shared" si="2576"/>
        <v>0</v>
      </c>
      <c r="U3385" s="2">
        <f>U284+U818+U1040+U1168+U1340+U1634+U2018+U2190+U2458+U2710+U3084+U3285+U3355</f>
        <v>250.21304080000004</v>
      </c>
      <c r="V3385" s="2">
        <f>V284+V818+V1040+V1168+V1340+V1634+V2018+V2190+V2458+V2710+V3084+V3285+V3355</f>
        <v>0</v>
      </c>
      <c r="W3385" s="2">
        <f>ROUND(W284+W818+W1040+W1168+W1340+W1634+W2018+W2190+W2458+W2710+W3084+W3285+W3355,2)</f>
        <v>0</v>
      </c>
      <c r="X3385" s="2">
        <f>ROUND(X284+X818+X1040+X1168+X1340+X1634+X2018+X2190+X2458+X2710+X3084+X3285+X3355,2)</f>
        <v>40983.629999999997</v>
      </c>
      <c r="Y3385" s="2">
        <f>ROUND(Y284+Y818+Y1040+Y1168+Y1340+Y1634+Y2018+Y2190+Y2458+Y2710+Y3084+Y3285+Y3355,2)</f>
        <v>5502.42</v>
      </c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>
        <f t="shared" ref="AO3385:BD3385" si="2577">ROUND(AO284+AO818+AO1040+AO1168+AO1340+AO1634+AO2018+AO2190+AO2458+AO2710+AO3084+AO3285+AO3355,2)</f>
        <v>0</v>
      </c>
      <c r="AP3385" s="2">
        <f t="shared" si="2577"/>
        <v>0</v>
      </c>
      <c r="AQ3385" s="2">
        <f t="shared" si="2577"/>
        <v>0</v>
      </c>
      <c r="AR3385" s="2">
        <f t="shared" si="2577"/>
        <v>328074.73</v>
      </c>
      <c r="AS3385" s="2">
        <f t="shared" si="2577"/>
        <v>792.48</v>
      </c>
      <c r="AT3385" s="2">
        <f t="shared" si="2577"/>
        <v>0</v>
      </c>
      <c r="AU3385" s="2">
        <f t="shared" si="2577"/>
        <v>327282.25</v>
      </c>
      <c r="AV3385" s="2">
        <f t="shared" si="2577"/>
        <v>185264.56</v>
      </c>
      <c r="AW3385" s="2">
        <f t="shared" si="2577"/>
        <v>185264.56</v>
      </c>
      <c r="AX3385" s="2">
        <f t="shared" si="2577"/>
        <v>0</v>
      </c>
      <c r="AY3385" s="2">
        <f t="shared" si="2577"/>
        <v>185264.56</v>
      </c>
      <c r="AZ3385" s="2">
        <f t="shared" si="2577"/>
        <v>0</v>
      </c>
      <c r="BA3385" s="2">
        <f t="shared" si="2577"/>
        <v>0</v>
      </c>
      <c r="BB3385" s="2">
        <f t="shared" si="2577"/>
        <v>0</v>
      </c>
      <c r="BC3385" s="2">
        <f t="shared" si="2577"/>
        <v>0</v>
      </c>
      <c r="BD3385" s="2">
        <f t="shared" si="2577"/>
        <v>0</v>
      </c>
      <c r="BE3385" s="2"/>
      <c r="BF3385" s="2"/>
      <c r="BG3385" s="2"/>
      <c r="BH3385" s="2"/>
      <c r="BI3385" s="2"/>
      <c r="BJ3385" s="2"/>
      <c r="BK3385" s="2"/>
      <c r="BL3385" s="2"/>
      <c r="BM3385" s="2"/>
      <c r="BN3385" s="2"/>
      <c r="BO3385" s="2"/>
      <c r="BP3385" s="2"/>
      <c r="BQ3385" s="2"/>
      <c r="BR3385" s="2"/>
      <c r="BS3385" s="2"/>
      <c r="BT3385" s="2"/>
      <c r="BU3385" s="2"/>
      <c r="BV3385" s="2"/>
      <c r="BW3385" s="2"/>
      <c r="BX3385" s="2"/>
      <c r="BY3385" s="2"/>
      <c r="BZ3385" s="2"/>
      <c r="CA3385" s="2"/>
      <c r="CB3385" s="2"/>
      <c r="CC3385" s="2"/>
      <c r="CD3385" s="2"/>
      <c r="CE3385" s="2"/>
      <c r="CF3385" s="2"/>
      <c r="CG3385" s="2"/>
      <c r="CH3385" s="2"/>
      <c r="CI3385" s="2"/>
      <c r="CJ3385" s="2"/>
      <c r="CK3385" s="2"/>
      <c r="CL3385" s="2"/>
      <c r="CM3385" s="2"/>
      <c r="CN3385" s="2"/>
      <c r="CO3385" s="2"/>
      <c r="CP3385" s="2"/>
      <c r="CQ3385" s="2"/>
      <c r="CR3385" s="2"/>
      <c r="CS3385" s="2"/>
      <c r="CT3385" s="2"/>
      <c r="CU3385" s="2"/>
      <c r="CV3385" s="2"/>
      <c r="CW3385" s="2"/>
      <c r="CX3385" s="2"/>
      <c r="CY3385" s="2"/>
      <c r="CZ3385" s="2"/>
      <c r="DA3385" s="2"/>
      <c r="DB3385" s="2"/>
      <c r="DC3385" s="2"/>
      <c r="DD3385" s="2"/>
      <c r="DE3385" s="2"/>
      <c r="DF3385" s="2"/>
      <c r="DG3385" s="3"/>
      <c r="DH3385" s="3"/>
      <c r="DI3385" s="3"/>
      <c r="DJ3385" s="3"/>
      <c r="DK3385" s="3"/>
      <c r="DL3385" s="3"/>
      <c r="DM3385" s="3"/>
      <c r="DN3385" s="3"/>
      <c r="DO3385" s="3"/>
      <c r="DP3385" s="3"/>
      <c r="DQ3385" s="3"/>
      <c r="DR3385" s="3"/>
      <c r="DS3385" s="3"/>
      <c r="DT3385" s="3"/>
      <c r="DU3385" s="3"/>
      <c r="DV3385" s="3"/>
      <c r="DW3385" s="3"/>
      <c r="DX3385" s="3"/>
      <c r="DY3385" s="3"/>
      <c r="DZ3385" s="3"/>
      <c r="EA3385" s="3"/>
      <c r="EB3385" s="3"/>
      <c r="EC3385" s="3"/>
      <c r="ED3385" s="3"/>
      <c r="EE3385" s="3"/>
      <c r="EF3385" s="3"/>
      <c r="EG3385" s="3"/>
      <c r="EH3385" s="3"/>
      <c r="EI3385" s="3"/>
      <c r="EJ3385" s="3"/>
      <c r="EK3385" s="3"/>
      <c r="EL3385" s="3"/>
      <c r="EM3385" s="3"/>
      <c r="EN3385" s="3"/>
      <c r="EO3385" s="3"/>
      <c r="EP3385" s="3"/>
      <c r="EQ3385" s="3"/>
      <c r="ER3385" s="3"/>
      <c r="ES3385" s="3"/>
      <c r="ET3385" s="3"/>
      <c r="EU3385" s="3"/>
      <c r="EV3385" s="3"/>
      <c r="EW3385" s="3"/>
      <c r="EX3385" s="3"/>
      <c r="EY3385" s="3"/>
      <c r="EZ3385" s="3"/>
      <c r="FA3385" s="3"/>
      <c r="FB3385" s="3"/>
      <c r="FC3385" s="3"/>
      <c r="FD3385" s="3"/>
      <c r="FE3385" s="3"/>
      <c r="FF3385" s="3"/>
      <c r="FG3385" s="3"/>
      <c r="FH3385" s="3"/>
      <c r="FI3385" s="3"/>
      <c r="FJ3385" s="3"/>
      <c r="FK3385" s="3"/>
      <c r="FL3385" s="3"/>
      <c r="FM3385" s="3"/>
      <c r="FN3385" s="3"/>
      <c r="FO3385" s="3"/>
      <c r="FP3385" s="3"/>
      <c r="FQ3385" s="3"/>
      <c r="FR3385" s="3"/>
      <c r="FS3385" s="3"/>
      <c r="FT3385" s="3"/>
      <c r="FU3385" s="3"/>
      <c r="FV3385" s="3"/>
      <c r="FW3385" s="3"/>
      <c r="FX3385" s="3"/>
      <c r="FY3385" s="3"/>
      <c r="FZ3385" s="3"/>
      <c r="GA3385" s="3"/>
      <c r="GB3385" s="3"/>
      <c r="GC3385" s="3"/>
      <c r="GD3385" s="3"/>
      <c r="GE3385" s="3"/>
      <c r="GF3385" s="3"/>
      <c r="GG3385" s="3"/>
      <c r="GH3385" s="3"/>
      <c r="GI3385" s="3"/>
      <c r="GJ3385" s="3"/>
      <c r="GK3385" s="3"/>
      <c r="GL3385" s="3"/>
      <c r="GM3385" s="3"/>
      <c r="GN3385" s="3"/>
      <c r="GO3385" s="3"/>
      <c r="GP3385" s="3"/>
      <c r="GQ3385" s="3"/>
      <c r="GR3385" s="3"/>
      <c r="GS3385" s="3"/>
      <c r="GT3385" s="3"/>
      <c r="GU3385" s="3"/>
      <c r="GV3385" s="3"/>
      <c r="GW3385" s="3"/>
      <c r="GX3385" s="3">
        <v>0</v>
      </c>
    </row>
    <row r="3387" spans="1:206" x14ac:dyDescent="0.2">
      <c r="A3387" s="4">
        <v>50</v>
      </c>
      <c r="B3387" s="4">
        <v>0</v>
      </c>
      <c r="C3387" s="4">
        <v>0</v>
      </c>
      <c r="D3387" s="4">
        <v>1</v>
      </c>
      <c r="E3387" s="4">
        <v>201</v>
      </c>
      <c r="F3387" s="4">
        <f>ROUND(Source!O3385,O3387)</f>
        <v>268831.39</v>
      </c>
      <c r="G3387" s="4" t="s">
        <v>74</v>
      </c>
      <c r="H3387" s="4" t="s">
        <v>75</v>
      </c>
      <c r="I3387" s="4"/>
      <c r="J3387" s="4"/>
      <c r="K3387" s="4">
        <v>201</v>
      </c>
      <c r="L3387" s="4">
        <v>1</v>
      </c>
      <c r="M3387" s="4">
        <v>3</v>
      </c>
      <c r="N3387" s="4" t="s">
        <v>3</v>
      </c>
      <c r="O3387" s="4">
        <v>2</v>
      </c>
      <c r="P3387" s="4"/>
      <c r="Q3387" s="4"/>
      <c r="R3387" s="4"/>
      <c r="S3387" s="4"/>
      <c r="T3387" s="4"/>
      <c r="U3387" s="4"/>
      <c r="V3387" s="4"/>
      <c r="W3387" s="4"/>
    </row>
    <row r="3388" spans="1:206" x14ac:dyDescent="0.2">
      <c r="A3388" s="4">
        <v>50</v>
      </c>
      <c r="B3388" s="4">
        <v>0</v>
      </c>
      <c r="C3388" s="4">
        <v>0</v>
      </c>
      <c r="D3388" s="4">
        <v>1</v>
      </c>
      <c r="E3388" s="4">
        <v>202</v>
      </c>
      <c r="F3388" s="4">
        <f>ROUND(Source!P3385,O3388)</f>
        <v>185264.56</v>
      </c>
      <c r="G3388" s="4" t="s">
        <v>76</v>
      </c>
      <c r="H3388" s="4" t="s">
        <v>77</v>
      </c>
      <c r="I3388" s="4"/>
      <c r="J3388" s="4"/>
      <c r="K3388" s="4">
        <v>202</v>
      </c>
      <c r="L3388" s="4">
        <v>2</v>
      </c>
      <c r="M3388" s="4">
        <v>3</v>
      </c>
      <c r="N3388" s="4" t="s">
        <v>3</v>
      </c>
      <c r="O3388" s="4">
        <v>2</v>
      </c>
      <c r="P3388" s="4"/>
      <c r="Q3388" s="4"/>
      <c r="R3388" s="4"/>
      <c r="S3388" s="4"/>
      <c r="T3388" s="4"/>
      <c r="U3388" s="4"/>
      <c r="V3388" s="4"/>
      <c r="W3388" s="4"/>
    </row>
    <row r="3389" spans="1:206" x14ac:dyDescent="0.2">
      <c r="A3389" s="4">
        <v>50</v>
      </c>
      <c r="B3389" s="4">
        <v>0</v>
      </c>
      <c r="C3389" s="4">
        <v>0</v>
      </c>
      <c r="D3389" s="4">
        <v>1</v>
      </c>
      <c r="E3389" s="4">
        <v>222</v>
      </c>
      <c r="F3389" s="4">
        <f>ROUND(Source!AO3385,O3389)</f>
        <v>0</v>
      </c>
      <c r="G3389" s="4" t="s">
        <v>78</v>
      </c>
      <c r="H3389" s="4" t="s">
        <v>79</v>
      </c>
      <c r="I3389" s="4"/>
      <c r="J3389" s="4"/>
      <c r="K3389" s="4">
        <v>222</v>
      </c>
      <c r="L3389" s="4">
        <v>3</v>
      </c>
      <c r="M3389" s="4">
        <v>3</v>
      </c>
      <c r="N3389" s="4" t="s">
        <v>3</v>
      </c>
      <c r="O3389" s="4">
        <v>2</v>
      </c>
      <c r="P3389" s="4"/>
      <c r="Q3389" s="4"/>
      <c r="R3389" s="4"/>
      <c r="S3389" s="4"/>
      <c r="T3389" s="4"/>
      <c r="U3389" s="4"/>
      <c r="V3389" s="4"/>
      <c r="W3389" s="4"/>
    </row>
    <row r="3390" spans="1:206" x14ac:dyDescent="0.2">
      <c r="A3390" s="4">
        <v>50</v>
      </c>
      <c r="B3390" s="4">
        <v>0</v>
      </c>
      <c r="C3390" s="4">
        <v>0</v>
      </c>
      <c r="D3390" s="4">
        <v>1</v>
      </c>
      <c r="E3390" s="4">
        <v>225</v>
      </c>
      <c r="F3390" s="4">
        <f>ROUND(Source!AV3385,O3390)</f>
        <v>185264.56</v>
      </c>
      <c r="G3390" s="4" t="s">
        <v>80</v>
      </c>
      <c r="H3390" s="4" t="s">
        <v>81</v>
      </c>
      <c r="I3390" s="4"/>
      <c r="J3390" s="4"/>
      <c r="K3390" s="4">
        <v>225</v>
      </c>
      <c r="L3390" s="4">
        <v>4</v>
      </c>
      <c r="M3390" s="4">
        <v>3</v>
      </c>
      <c r="N3390" s="4" t="s">
        <v>3</v>
      </c>
      <c r="O3390" s="4">
        <v>2</v>
      </c>
      <c r="P3390" s="4"/>
      <c r="Q3390" s="4"/>
      <c r="R3390" s="4"/>
      <c r="S3390" s="4"/>
      <c r="T3390" s="4"/>
      <c r="U3390" s="4"/>
      <c r="V3390" s="4"/>
      <c r="W3390" s="4"/>
    </row>
    <row r="3391" spans="1:206" x14ac:dyDescent="0.2">
      <c r="A3391" s="4">
        <v>50</v>
      </c>
      <c r="B3391" s="4">
        <v>0</v>
      </c>
      <c r="C3391" s="4">
        <v>0</v>
      </c>
      <c r="D3391" s="4">
        <v>1</v>
      </c>
      <c r="E3391" s="4">
        <v>226</v>
      </c>
      <c r="F3391" s="4">
        <f>ROUND(Source!AW3385,O3391)</f>
        <v>185264.56</v>
      </c>
      <c r="G3391" s="4" t="s">
        <v>82</v>
      </c>
      <c r="H3391" s="4" t="s">
        <v>83</v>
      </c>
      <c r="I3391" s="4"/>
      <c r="J3391" s="4"/>
      <c r="K3391" s="4">
        <v>226</v>
      </c>
      <c r="L3391" s="4">
        <v>5</v>
      </c>
      <c r="M3391" s="4">
        <v>3</v>
      </c>
      <c r="N3391" s="4" t="s">
        <v>3</v>
      </c>
      <c r="O3391" s="4">
        <v>2</v>
      </c>
      <c r="P3391" s="4"/>
      <c r="Q3391" s="4"/>
      <c r="R3391" s="4"/>
      <c r="S3391" s="4"/>
      <c r="T3391" s="4"/>
      <c r="U3391" s="4"/>
      <c r="V3391" s="4"/>
      <c r="W3391" s="4"/>
    </row>
    <row r="3392" spans="1:206" x14ac:dyDescent="0.2">
      <c r="A3392" s="4">
        <v>50</v>
      </c>
      <c r="B3392" s="4">
        <v>0</v>
      </c>
      <c r="C3392" s="4">
        <v>0</v>
      </c>
      <c r="D3392" s="4">
        <v>1</v>
      </c>
      <c r="E3392" s="4">
        <v>227</v>
      </c>
      <c r="F3392" s="4">
        <f>ROUND(Source!AX3385,O3392)</f>
        <v>0</v>
      </c>
      <c r="G3392" s="4" t="s">
        <v>84</v>
      </c>
      <c r="H3392" s="4" t="s">
        <v>85</v>
      </c>
      <c r="I3392" s="4"/>
      <c r="J3392" s="4"/>
      <c r="K3392" s="4">
        <v>227</v>
      </c>
      <c r="L3392" s="4">
        <v>6</v>
      </c>
      <c r="M3392" s="4">
        <v>3</v>
      </c>
      <c r="N3392" s="4" t="s">
        <v>3</v>
      </c>
      <c r="O3392" s="4">
        <v>2</v>
      </c>
      <c r="P3392" s="4"/>
      <c r="Q3392" s="4"/>
      <c r="R3392" s="4"/>
      <c r="S3392" s="4"/>
      <c r="T3392" s="4"/>
      <c r="U3392" s="4"/>
      <c r="V3392" s="4"/>
      <c r="W3392" s="4"/>
    </row>
    <row r="3393" spans="1:23" x14ac:dyDescent="0.2">
      <c r="A3393" s="4">
        <v>50</v>
      </c>
      <c r="B3393" s="4">
        <v>0</v>
      </c>
      <c r="C3393" s="4">
        <v>0</v>
      </c>
      <c r="D3393" s="4">
        <v>1</v>
      </c>
      <c r="E3393" s="4">
        <v>228</v>
      </c>
      <c r="F3393" s="4">
        <f>ROUND(Source!AY3385,O3393)</f>
        <v>185264.56</v>
      </c>
      <c r="G3393" s="4" t="s">
        <v>86</v>
      </c>
      <c r="H3393" s="4" t="s">
        <v>87</v>
      </c>
      <c r="I3393" s="4"/>
      <c r="J3393" s="4"/>
      <c r="K3393" s="4">
        <v>228</v>
      </c>
      <c r="L3393" s="4">
        <v>7</v>
      </c>
      <c r="M3393" s="4">
        <v>3</v>
      </c>
      <c r="N3393" s="4" t="s">
        <v>3</v>
      </c>
      <c r="O3393" s="4">
        <v>2</v>
      </c>
      <c r="P3393" s="4"/>
      <c r="Q3393" s="4"/>
      <c r="R3393" s="4"/>
      <c r="S3393" s="4"/>
      <c r="T3393" s="4"/>
      <c r="U3393" s="4"/>
      <c r="V3393" s="4"/>
      <c r="W3393" s="4"/>
    </row>
    <row r="3394" spans="1:23" x14ac:dyDescent="0.2">
      <c r="A3394" s="4">
        <v>50</v>
      </c>
      <c r="B3394" s="4">
        <v>0</v>
      </c>
      <c r="C3394" s="4">
        <v>0</v>
      </c>
      <c r="D3394" s="4">
        <v>1</v>
      </c>
      <c r="E3394" s="4">
        <v>216</v>
      </c>
      <c r="F3394" s="4">
        <f>ROUND(Source!AP3385,O3394)</f>
        <v>0</v>
      </c>
      <c r="G3394" s="4" t="s">
        <v>88</v>
      </c>
      <c r="H3394" s="4" t="s">
        <v>89</v>
      </c>
      <c r="I3394" s="4"/>
      <c r="J3394" s="4"/>
      <c r="K3394" s="4">
        <v>216</v>
      </c>
      <c r="L3394" s="4">
        <v>8</v>
      </c>
      <c r="M3394" s="4">
        <v>3</v>
      </c>
      <c r="N3394" s="4" t="s">
        <v>3</v>
      </c>
      <c r="O3394" s="4">
        <v>2</v>
      </c>
      <c r="P3394" s="4"/>
      <c r="Q3394" s="4"/>
      <c r="R3394" s="4"/>
      <c r="S3394" s="4"/>
      <c r="T3394" s="4"/>
      <c r="U3394" s="4"/>
      <c r="V3394" s="4"/>
      <c r="W3394" s="4"/>
    </row>
    <row r="3395" spans="1:23" x14ac:dyDescent="0.2">
      <c r="A3395" s="4">
        <v>50</v>
      </c>
      <c r="B3395" s="4">
        <v>0</v>
      </c>
      <c r="C3395" s="4">
        <v>0</v>
      </c>
      <c r="D3395" s="4">
        <v>1</v>
      </c>
      <c r="E3395" s="4">
        <v>223</v>
      </c>
      <c r="F3395" s="4">
        <f>ROUND(Source!AQ3385,O3395)</f>
        <v>0</v>
      </c>
      <c r="G3395" s="4" t="s">
        <v>90</v>
      </c>
      <c r="H3395" s="4" t="s">
        <v>91</v>
      </c>
      <c r="I3395" s="4"/>
      <c r="J3395" s="4"/>
      <c r="K3395" s="4">
        <v>223</v>
      </c>
      <c r="L3395" s="4">
        <v>9</v>
      </c>
      <c r="M3395" s="4">
        <v>3</v>
      </c>
      <c r="N3395" s="4" t="s">
        <v>3</v>
      </c>
      <c r="O3395" s="4">
        <v>2</v>
      </c>
      <c r="P3395" s="4"/>
      <c r="Q3395" s="4"/>
      <c r="R3395" s="4"/>
      <c r="S3395" s="4"/>
      <c r="T3395" s="4"/>
      <c r="U3395" s="4"/>
      <c r="V3395" s="4"/>
      <c r="W3395" s="4"/>
    </row>
    <row r="3396" spans="1:23" x14ac:dyDescent="0.2">
      <c r="A3396" s="4">
        <v>50</v>
      </c>
      <c r="B3396" s="4">
        <v>0</v>
      </c>
      <c r="C3396" s="4">
        <v>0</v>
      </c>
      <c r="D3396" s="4">
        <v>1</v>
      </c>
      <c r="E3396" s="4">
        <v>229</v>
      </c>
      <c r="F3396" s="4">
        <f>ROUND(Source!AZ3385,O3396)</f>
        <v>0</v>
      </c>
      <c r="G3396" s="4" t="s">
        <v>92</v>
      </c>
      <c r="H3396" s="4" t="s">
        <v>93</v>
      </c>
      <c r="I3396" s="4"/>
      <c r="J3396" s="4"/>
      <c r="K3396" s="4">
        <v>229</v>
      </c>
      <c r="L3396" s="4">
        <v>10</v>
      </c>
      <c r="M3396" s="4">
        <v>3</v>
      </c>
      <c r="N3396" s="4" t="s">
        <v>3</v>
      </c>
      <c r="O3396" s="4">
        <v>2</v>
      </c>
      <c r="P3396" s="4"/>
      <c r="Q3396" s="4"/>
      <c r="R3396" s="4"/>
      <c r="S3396" s="4"/>
      <c r="T3396" s="4"/>
      <c r="U3396" s="4"/>
      <c r="V3396" s="4"/>
      <c r="W3396" s="4"/>
    </row>
    <row r="3397" spans="1:23" x14ac:dyDescent="0.2">
      <c r="A3397" s="4">
        <v>50</v>
      </c>
      <c r="B3397" s="4">
        <v>0</v>
      </c>
      <c r="C3397" s="4">
        <v>0</v>
      </c>
      <c r="D3397" s="4">
        <v>1</v>
      </c>
      <c r="E3397" s="4">
        <v>203</v>
      </c>
      <c r="F3397" s="4">
        <f>ROUND(Source!Q3385,O3397)</f>
        <v>28542.7</v>
      </c>
      <c r="G3397" s="4" t="s">
        <v>94</v>
      </c>
      <c r="H3397" s="4" t="s">
        <v>95</v>
      </c>
      <c r="I3397" s="4"/>
      <c r="J3397" s="4"/>
      <c r="K3397" s="4">
        <v>203</v>
      </c>
      <c r="L3397" s="4">
        <v>11</v>
      </c>
      <c r="M3397" s="4">
        <v>3</v>
      </c>
      <c r="N3397" s="4" t="s">
        <v>3</v>
      </c>
      <c r="O3397" s="4">
        <v>2</v>
      </c>
      <c r="P3397" s="4"/>
      <c r="Q3397" s="4"/>
      <c r="R3397" s="4"/>
      <c r="S3397" s="4"/>
      <c r="T3397" s="4"/>
      <c r="U3397" s="4"/>
      <c r="V3397" s="4"/>
      <c r="W3397" s="4"/>
    </row>
    <row r="3398" spans="1:23" x14ac:dyDescent="0.2">
      <c r="A3398" s="4">
        <v>50</v>
      </c>
      <c r="B3398" s="4">
        <v>0</v>
      </c>
      <c r="C3398" s="4">
        <v>0</v>
      </c>
      <c r="D3398" s="4">
        <v>1</v>
      </c>
      <c r="E3398" s="4">
        <v>231</v>
      </c>
      <c r="F3398" s="4">
        <f>ROUND(Source!BB3385,O3398)</f>
        <v>0</v>
      </c>
      <c r="G3398" s="4" t="s">
        <v>96</v>
      </c>
      <c r="H3398" s="4" t="s">
        <v>97</v>
      </c>
      <c r="I3398" s="4"/>
      <c r="J3398" s="4"/>
      <c r="K3398" s="4">
        <v>231</v>
      </c>
      <c r="L3398" s="4">
        <v>12</v>
      </c>
      <c r="M3398" s="4">
        <v>3</v>
      </c>
      <c r="N3398" s="4" t="s">
        <v>3</v>
      </c>
      <c r="O3398" s="4">
        <v>2</v>
      </c>
      <c r="P3398" s="4"/>
      <c r="Q3398" s="4"/>
      <c r="R3398" s="4"/>
      <c r="S3398" s="4"/>
      <c r="T3398" s="4"/>
      <c r="U3398" s="4"/>
      <c r="V3398" s="4"/>
      <c r="W3398" s="4"/>
    </row>
    <row r="3399" spans="1:23" x14ac:dyDescent="0.2">
      <c r="A3399" s="4">
        <v>50</v>
      </c>
      <c r="B3399" s="4">
        <v>0</v>
      </c>
      <c r="C3399" s="4">
        <v>0</v>
      </c>
      <c r="D3399" s="4">
        <v>1</v>
      </c>
      <c r="E3399" s="4">
        <v>204</v>
      </c>
      <c r="F3399" s="4">
        <f>ROUND(Source!R3385,O3399)</f>
        <v>15480.55</v>
      </c>
      <c r="G3399" s="4" t="s">
        <v>98</v>
      </c>
      <c r="H3399" s="4" t="s">
        <v>99</v>
      </c>
      <c r="I3399" s="4"/>
      <c r="J3399" s="4"/>
      <c r="K3399" s="4">
        <v>204</v>
      </c>
      <c r="L3399" s="4">
        <v>13</v>
      </c>
      <c r="M3399" s="4">
        <v>3</v>
      </c>
      <c r="N3399" s="4" t="s">
        <v>3</v>
      </c>
      <c r="O3399" s="4">
        <v>2</v>
      </c>
      <c r="P3399" s="4"/>
      <c r="Q3399" s="4"/>
      <c r="R3399" s="4"/>
      <c r="S3399" s="4"/>
      <c r="T3399" s="4"/>
      <c r="U3399" s="4"/>
      <c r="V3399" s="4"/>
      <c r="W3399" s="4"/>
    </row>
    <row r="3400" spans="1:23" x14ac:dyDescent="0.2">
      <c r="A3400" s="4">
        <v>50</v>
      </c>
      <c r="B3400" s="4">
        <v>0</v>
      </c>
      <c r="C3400" s="4">
        <v>0</v>
      </c>
      <c r="D3400" s="4">
        <v>1</v>
      </c>
      <c r="E3400" s="4">
        <v>205</v>
      </c>
      <c r="F3400" s="4">
        <f>ROUND(Source!S3385,O3400)</f>
        <v>55024.13</v>
      </c>
      <c r="G3400" s="4" t="s">
        <v>100</v>
      </c>
      <c r="H3400" s="4" t="s">
        <v>101</v>
      </c>
      <c r="I3400" s="4"/>
      <c r="J3400" s="4"/>
      <c r="K3400" s="4">
        <v>205</v>
      </c>
      <c r="L3400" s="4">
        <v>14</v>
      </c>
      <c r="M3400" s="4">
        <v>3</v>
      </c>
      <c r="N3400" s="4" t="s">
        <v>3</v>
      </c>
      <c r="O3400" s="4">
        <v>2</v>
      </c>
      <c r="P3400" s="4"/>
      <c r="Q3400" s="4"/>
      <c r="R3400" s="4"/>
      <c r="S3400" s="4"/>
      <c r="T3400" s="4"/>
      <c r="U3400" s="4"/>
      <c r="V3400" s="4"/>
      <c r="W3400" s="4"/>
    </row>
    <row r="3401" spans="1:23" x14ac:dyDescent="0.2">
      <c r="A3401" s="4">
        <v>50</v>
      </c>
      <c r="B3401" s="4">
        <v>0</v>
      </c>
      <c r="C3401" s="4">
        <v>0</v>
      </c>
      <c r="D3401" s="4">
        <v>1</v>
      </c>
      <c r="E3401" s="4">
        <v>232</v>
      </c>
      <c r="F3401" s="4">
        <f>ROUND(Source!BC3385,O3401)</f>
        <v>0</v>
      </c>
      <c r="G3401" s="4" t="s">
        <v>102</v>
      </c>
      <c r="H3401" s="4" t="s">
        <v>103</v>
      </c>
      <c r="I3401" s="4"/>
      <c r="J3401" s="4"/>
      <c r="K3401" s="4">
        <v>232</v>
      </c>
      <c r="L3401" s="4">
        <v>15</v>
      </c>
      <c r="M3401" s="4">
        <v>3</v>
      </c>
      <c r="N3401" s="4" t="s">
        <v>3</v>
      </c>
      <c r="O3401" s="4">
        <v>2</v>
      </c>
      <c r="P3401" s="4"/>
      <c r="Q3401" s="4"/>
      <c r="R3401" s="4"/>
      <c r="S3401" s="4"/>
      <c r="T3401" s="4"/>
      <c r="U3401" s="4"/>
      <c r="V3401" s="4"/>
      <c r="W3401" s="4"/>
    </row>
    <row r="3402" spans="1:23" x14ac:dyDescent="0.2">
      <c r="A3402" s="4">
        <v>50</v>
      </c>
      <c r="B3402" s="4">
        <v>0</v>
      </c>
      <c r="C3402" s="4">
        <v>0</v>
      </c>
      <c r="D3402" s="4">
        <v>1</v>
      </c>
      <c r="E3402" s="4">
        <v>214</v>
      </c>
      <c r="F3402" s="4">
        <f>ROUND(Source!AS3385,O3402)</f>
        <v>792.48</v>
      </c>
      <c r="G3402" s="4" t="s">
        <v>104</v>
      </c>
      <c r="H3402" s="4" t="s">
        <v>105</v>
      </c>
      <c r="I3402" s="4"/>
      <c r="J3402" s="4"/>
      <c r="K3402" s="4">
        <v>214</v>
      </c>
      <c r="L3402" s="4">
        <v>16</v>
      </c>
      <c r="M3402" s="4">
        <v>3</v>
      </c>
      <c r="N3402" s="4" t="s">
        <v>3</v>
      </c>
      <c r="O3402" s="4">
        <v>2</v>
      </c>
      <c r="P3402" s="4"/>
      <c r="Q3402" s="4"/>
      <c r="R3402" s="4"/>
      <c r="S3402" s="4"/>
      <c r="T3402" s="4"/>
      <c r="U3402" s="4"/>
      <c r="V3402" s="4"/>
      <c r="W3402" s="4"/>
    </row>
    <row r="3403" spans="1:23" x14ac:dyDescent="0.2">
      <c r="A3403" s="4">
        <v>50</v>
      </c>
      <c r="B3403" s="4">
        <v>0</v>
      </c>
      <c r="C3403" s="4">
        <v>0</v>
      </c>
      <c r="D3403" s="4">
        <v>1</v>
      </c>
      <c r="E3403" s="4">
        <v>215</v>
      </c>
      <c r="F3403" s="4">
        <f>ROUND(Source!AT3385,O3403)</f>
        <v>0</v>
      </c>
      <c r="G3403" s="4" t="s">
        <v>106</v>
      </c>
      <c r="H3403" s="4" t="s">
        <v>107</v>
      </c>
      <c r="I3403" s="4"/>
      <c r="J3403" s="4"/>
      <c r="K3403" s="4">
        <v>215</v>
      </c>
      <c r="L3403" s="4">
        <v>17</v>
      </c>
      <c r="M3403" s="4">
        <v>3</v>
      </c>
      <c r="N3403" s="4" t="s">
        <v>3</v>
      </c>
      <c r="O3403" s="4">
        <v>2</v>
      </c>
      <c r="P3403" s="4"/>
      <c r="Q3403" s="4"/>
      <c r="R3403" s="4"/>
      <c r="S3403" s="4"/>
      <c r="T3403" s="4"/>
      <c r="U3403" s="4"/>
      <c r="V3403" s="4"/>
      <c r="W3403" s="4"/>
    </row>
    <row r="3404" spans="1:23" x14ac:dyDescent="0.2">
      <c r="A3404" s="4">
        <v>50</v>
      </c>
      <c r="B3404" s="4">
        <v>0</v>
      </c>
      <c r="C3404" s="4">
        <v>0</v>
      </c>
      <c r="D3404" s="4">
        <v>1</v>
      </c>
      <c r="E3404" s="4">
        <v>217</v>
      </c>
      <c r="F3404" s="4">
        <f>ROUND(Source!AU3385,O3404)</f>
        <v>327282.25</v>
      </c>
      <c r="G3404" s="4" t="s">
        <v>108</v>
      </c>
      <c r="H3404" s="4" t="s">
        <v>109</v>
      </c>
      <c r="I3404" s="4"/>
      <c r="J3404" s="4"/>
      <c r="K3404" s="4">
        <v>217</v>
      </c>
      <c r="L3404" s="4">
        <v>18</v>
      </c>
      <c r="M3404" s="4">
        <v>3</v>
      </c>
      <c r="N3404" s="4" t="s">
        <v>3</v>
      </c>
      <c r="O3404" s="4">
        <v>2</v>
      </c>
      <c r="P3404" s="4"/>
      <c r="Q3404" s="4"/>
      <c r="R3404" s="4"/>
      <c r="S3404" s="4"/>
      <c r="T3404" s="4"/>
      <c r="U3404" s="4"/>
      <c r="V3404" s="4"/>
      <c r="W3404" s="4"/>
    </row>
    <row r="3405" spans="1:23" x14ac:dyDescent="0.2">
      <c r="A3405" s="4">
        <v>50</v>
      </c>
      <c r="B3405" s="4">
        <v>0</v>
      </c>
      <c r="C3405" s="4">
        <v>0</v>
      </c>
      <c r="D3405" s="4">
        <v>1</v>
      </c>
      <c r="E3405" s="4">
        <v>230</v>
      </c>
      <c r="F3405" s="4">
        <f>ROUND(Source!BA3385,O3405)</f>
        <v>0</v>
      </c>
      <c r="G3405" s="4" t="s">
        <v>110</v>
      </c>
      <c r="H3405" s="4" t="s">
        <v>111</v>
      </c>
      <c r="I3405" s="4"/>
      <c r="J3405" s="4"/>
      <c r="K3405" s="4">
        <v>230</v>
      </c>
      <c r="L3405" s="4">
        <v>19</v>
      </c>
      <c r="M3405" s="4">
        <v>3</v>
      </c>
      <c r="N3405" s="4" t="s">
        <v>3</v>
      </c>
      <c r="O3405" s="4">
        <v>2</v>
      </c>
      <c r="P3405" s="4"/>
      <c r="Q3405" s="4"/>
      <c r="R3405" s="4"/>
      <c r="S3405" s="4"/>
      <c r="T3405" s="4"/>
      <c r="U3405" s="4"/>
      <c r="V3405" s="4"/>
      <c r="W3405" s="4"/>
    </row>
    <row r="3406" spans="1:23" x14ac:dyDescent="0.2">
      <c r="A3406" s="4">
        <v>50</v>
      </c>
      <c r="B3406" s="4">
        <v>0</v>
      </c>
      <c r="C3406" s="4">
        <v>0</v>
      </c>
      <c r="D3406" s="4">
        <v>1</v>
      </c>
      <c r="E3406" s="4">
        <v>206</v>
      </c>
      <c r="F3406" s="4">
        <f>ROUND(Source!T3385,O3406)</f>
        <v>0</v>
      </c>
      <c r="G3406" s="4" t="s">
        <v>112</v>
      </c>
      <c r="H3406" s="4" t="s">
        <v>113</v>
      </c>
      <c r="I3406" s="4"/>
      <c r="J3406" s="4"/>
      <c r="K3406" s="4">
        <v>206</v>
      </c>
      <c r="L3406" s="4">
        <v>20</v>
      </c>
      <c r="M3406" s="4">
        <v>3</v>
      </c>
      <c r="N3406" s="4" t="s">
        <v>3</v>
      </c>
      <c r="O3406" s="4">
        <v>2</v>
      </c>
      <c r="P3406" s="4"/>
      <c r="Q3406" s="4"/>
      <c r="R3406" s="4"/>
      <c r="S3406" s="4"/>
      <c r="T3406" s="4"/>
      <c r="U3406" s="4"/>
      <c r="V3406" s="4"/>
      <c r="W3406" s="4"/>
    </row>
    <row r="3407" spans="1:23" x14ac:dyDescent="0.2">
      <c r="A3407" s="4">
        <v>50</v>
      </c>
      <c r="B3407" s="4">
        <v>0</v>
      </c>
      <c r="C3407" s="4">
        <v>0</v>
      </c>
      <c r="D3407" s="4">
        <v>1</v>
      </c>
      <c r="E3407" s="4">
        <v>207</v>
      </c>
      <c r="F3407" s="4">
        <f>Source!U3385</f>
        <v>250.21304080000004</v>
      </c>
      <c r="G3407" s="4" t="s">
        <v>114</v>
      </c>
      <c r="H3407" s="4" t="s">
        <v>115</v>
      </c>
      <c r="I3407" s="4"/>
      <c r="J3407" s="4"/>
      <c r="K3407" s="4">
        <v>207</v>
      </c>
      <c r="L3407" s="4">
        <v>21</v>
      </c>
      <c r="M3407" s="4">
        <v>3</v>
      </c>
      <c r="N3407" s="4" t="s">
        <v>3</v>
      </c>
      <c r="O3407" s="4">
        <v>-1</v>
      </c>
      <c r="P3407" s="4"/>
      <c r="Q3407" s="4"/>
      <c r="R3407" s="4"/>
      <c r="S3407" s="4"/>
      <c r="T3407" s="4"/>
      <c r="U3407" s="4"/>
      <c r="V3407" s="4"/>
      <c r="W3407" s="4"/>
    </row>
    <row r="3408" spans="1:23" x14ac:dyDescent="0.2">
      <c r="A3408" s="4">
        <v>50</v>
      </c>
      <c r="B3408" s="4">
        <v>0</v>
      </c>
      <c r="C3408" s="4">
        <v>0</v>
      </c>
      <c r="D3408" s="4">
        <v>1</v>
      </c>
      <c r="E3408" s="4">
        <v>208</v>
      </c>
      <c r="F3408" s="4">
        <f>Source!V3385</f>
        <v>0</v>
      </c>
      <c r="G3408" s="4" t="s">
        <v>116</v>
      </c>
      <c r="H3408" s="4" t="s">
        <v>117</v>
      </c>
      <c r="I3408" s="4"/>
      <c r="J3408" s="4"/>
      <c r="K3408" s="4">
        <v>208</v>
      </c>
      <c r="L3408" s="4">
        <v>22</v>
      </c>
      <c r="M3408" s="4">
        <v>3</v>
      </c>
      <c r="N3408" s="4" t="s">
        <v>3</v>
      </c>
      <c r="O3408" s="4">
        <v>-1</v>
      </c>
      <c r="P3408" s="4"/>
      <c r="Q3408" s="4"/>
      <c r="R3408" s="4"/>
      <c r="S3408" s="4"/>
      <c r="T3408" s="4"/>
      <c r="U3408" s="4"/>
      <c r="V3408" s="4"/>
      <c r="W3408" s="4"/>
    </row>
    <row r="3409" spans="1:23" x14ac:dyDescent="0.2">
      <c r="A3409" s="4">
        <v>50</v>
      </c>
      <c r="B3409" s="4">
        <v>0</v>
      </c>
      <c r="C3409" s="4">
        <v>0</v>
      </c>
      <c r="D3409" s="4">
        <v>1</v>
      </c>
      <c r="E3409" s="4">
        <v>209</v>
      </c>
      <c r="F3409" s="4">
        <f>ROUND(Source!W3385,O3409)</f>
        <v>0</v>
      </c>
      <c r="G3409" s="4" t="s">
        <v>118</v>
      </c>
      <c r="H3409" s="4" t="s">
        <v>119</v>
      </c>
      <c r="I3409" s="4"/>
      <c r="J3409" s="4"/>
      <c r="K3409" s="4">
        <v>209</v>
      </c>
      <c r="L3409" s="4">
        <v>23</v>
      </c>
      <c r="M3409" s="4">
        <v>3</v>
      </c>
      <c r="N3409" s="4" t="s">
        <v>3</v>
      </c>
      <c r="O3409" s="4">
        <v>2</v>
      </c>
      <c r="P3409" s="4"/>
      <c r="Q3409" s="4"/>
      <c r="R3409" s="4"/>
      <c r="S3409" s="4"/>
      <c r="T3409" s="4"/>
      <c r="U3409" s="4"/>
      <c r="V3409" s="4"/>
      <c r="W3409" s="4"/>
    </row>
    <row r="3410" spans="1:23" x14ac:dyDescent="0.2">
      <c r="A3410" s="4">
        <v>50</v>
      </c>
      <c r="B3410" s="4">
        <v>0</v>
      </c>
      <c r="C3410" s="4">
        <v>0</v>
      </c>
      <c r="D3410" s="4">
        <v>1</v>
      </c>
      <c r="E3410" s="4">
        <v>233</v>
      </c>
      <c r="F3410" s="4">
        <f>ROUND(Source!BD3385,O3410)</f>
        <v>0</v>
      </c>
      <c r="G3410" s="4" t="s">
        <v>120</v>
      </c>
      <c r="H3410" s="4" t="s">
        <v>121</v>
      </c>
      <c r="I3410" s="4"/>
      <c r="J3410" s="4"/>
      <c r="K3410" s="4">
        <v>233</v>
      </c>
      <c r="L3410" s="4">
        <v>24</v>
      </c>
      <c r="M3410" s="4">
        <v>3</v>
      </c>
      <c r="N3410" s="4" t="s">
        <v>3</v>
      </c>
      <c r="O3410" s="4">
        <v>2</v>
      </c>
      <c r="P3410" s="4"/>
      <c r="Q3410" s="4"/>
      <c r="R3410" s="4"/>
      <c r="S3410" s="4"/>
      <c r="T3410" s="4"/>
      <c r="U3410" s="4"/>
      <c r="V3410" s="4"/>
      <c r="W3410" s="4"/>
    </row>
    <row r="3411" spans="1:23" x14ac:dyDescent="0.2">
      <c r="A3411" s="4">
        <v>50</v>
      </c>
      <c r="B3411" s="4">
        <v>0</v>
      </c>
      <c r="C3411" s="4">
        <v>0</v>
      </c>
      <c r="D3411" s="4">
        <v>1</v>
      </c>
      <c r="E3411" s="4">
        <v>210</v>
      </c>
      <c r="F3411" s="4">
        <f>ROUND(Source!X3385,O3411)</f>
        <v>40983.629999999997</v>
      </c>
      <c r="G3411" s="4" t="s">
        <v>122</v>
      </c>
      <c r="H3411" s="4" t="s">
        <v>123</v>
      </c>
      <c r="I3411" s="4"/>
      <c r="J3411" s="4"/>
      <c r="K3411" s="4">
        <v>210</v>
      </c>
      <c r="L3411" s="4">
        <v>25</v>
      </c>
      <c r="M3411" s="4">
        <v>3</v>
      </c>
      <c r="N3411" s="4" t="s">
        <v>3</v>
      </c>
      <c r="O3411" s="4">
        <v>2</v>
      </c>
      <c r="P3411" s="4"/>
      <c r="Q3411" s="4"/>
      <c r="R3411" s="4"/>
      <c r="S3411" s="4"/>
      <c r="T3411" s="4"/>
      <c r="U3411" s="4"/>
      <c r="V3411" s="4"/>
      <c r="W3411" s="4"/>
    </row>
    <row r="3412" spans="1:23" x14ac:dyDescent="0.2">
      <c r="A3412" s="4">
        <v>50</v>
      </c>
      <c r="B3412" s="4">
        <v>0</v>
      </c>
      <c r="C3412" s="4">
        <v>0</v>
      </c>
      <c r="D3412" s="4">
        <v>1</v>
      </c>
      <c r="E3412" s="4">
        <v>211</v>
      </c>
      <c r="F3412" s="4">
        <f>ROUND(Source!Y3385,O3412)</f>
        <v>5502.42</v>
      </c>
      <c r="G3412" s="4" t="s">
        <v>124</v>
      </c>
      <c r="H3412" s="4" t="s">
        <v>125</v>
      </c>
      <c r="I3412" s="4"/>
      <c r="J3412" s="4"/>
      <c r="K3412" s="4">
        <v>211</v>
      </c>
      <c r="L3412" s="4">
        <v>26</v>
      </c>
      <c r="M3412" s="4">
        <v>3</v>
      </c>
      <c r="N3412" s="4" t="s">
        <v>3</v>
      </c>
      <c r="O3412" s="4">
        <v>2</v>
      </c>
      <c r="P3412" s="4"/>
      <c r="Q3412" s="4"/>
      <c r="R3412" s="4"/>
      <c r="S3412" s="4"/>
      <c r="T3412" s="4"/>
      <c r="U3412" s="4"/>
      <c r="V3412" s="4"/>
      <c r="W3412" s="4"/>
    </row>
    <row r="3413" spans="1:23" x14ac:dyDescent="0.2">
      <c r="A3413" s="4">
        <v>50</v>
      </c>
      <c r="B3413" s="4">
        <v>0</v>
      </c>
      <c r="C3413" s="4">
        <v>0</v>
      </c>
      <c r="D3413" s="4">
        <v>1</v>
      </c>
      <c r="E3413" s="4">
        <v>224</v>
      </c>
      <c r="F3413" s="4">
        <f>ROUND(Source!AR3385,O3413)</f>
        <v>328074.73</v>
      </c>
      <c r="G3413" s="4" t="s">
        <v>126</v>
      </c>
      <c r="H3413" s="4" t="s">
        <v>127</v>
      </c>
      <c r="I3413" s="4"/>
      <c r="J3413" s="4"/>
      <c r="K3413" s="4">
        <v>224</v>
      </c>
      <c r="L3413" s="4">
        <v>27</v>
      </c>
      <c r="M3413" s="4">
        <v>3</v>
      </c>
      <c r="N3413" s="4" t="s">
        <v>3</v>
      </c>
      <c r="O3413" s="4">
        <v>2</v>
      </c>
      <c r="P3413" s="4"/>
      <c r="Q3413" s="4"/>
      <c r="R3413" s="4"/>
      <c r="S3413" s="4"/>
      <c r="T3413" s="4"/>
      <c r="U3413" s="4"/>
      <c r="V3413" s="4"/>
      <c r="W3413" s="4"/>
    </row>
    <row r="3414" spans="1:23" x14ac:dyDescent="0.2">
      <c r="A3414" s="4">
        <v>50</v>
      </c>
      <c r="B3414" s="4">
        <v>1</v>
      </c>
      <c r="C3414" s="4">
        <v>0</v>
      </c>
      <c r="D3414" s="4">
        <v>2</v>
      </c>
      <c r="E3414" s="4">
        <v>0</v>
      </c>
      <c r="F3414" s="4">
        <f>ROUND(F3413,O3414)</f>
        <v>328074.73</v>
      </c>
      <c r="G3414" s="4" t="s">
        <v>522</v>
      </c>
      <c r="H3414" s="4" t="s">
        <v>523</v>
      </c>
      <c r="I3414" s="4"/>
      <c r="J3414" s="4"/>
      <c r="K3414" s="4">
        <v>212</v>
      </c>
      <c r="L3414" s="4">
        <v>28</v>
      </c>
      <c r="M3414" s="4">
        <v>0</v>
      </c>
      <c r="N3414" s="4" t="s">
        <v>3</v>
      </c>
      <c r="O3414" s="4">
        <v>2</v>
      </c>
      <c r="P3414" s="4"/>
      <c r="Q3414" s="4"/>
      <c r="R3414" s="4"/>
      <c r="S3414" s="4"/>
      <c r="T3414" s="4"/>
      <c r="U3414" s="4"/>
      <c r="V3414" s="4"/>
      <c r="W3414" s="4"/>
    </row>
    <row r="3415" spans="1:23" x14ac:dyDescent="0.2">
      <c r="A3415" s="4">
        <v>50</v>
      </c>
      <c r="B3415" s="4">
        <v>1</v>
      </c>
      <c r="C3415" s="4">
        <v>0</v>
      </c>
      <c r="D3415" s="4">
        <v>2</v>
      </c>
      <c r="E3415" s="4">
        <v>0</v>
      </c>
      <c r="F3415" s="4">
        <f>ROUND(F3414*0.2,O3415)</f>
        <v>65614.95</v>
      </c>
      <c r="G3415" s="4" t="s">
        <v>524</v>
      </c>
      <c r="H3415" s="4" t="s">
        <v>525</v>
      </c>
      <c r="I3415" s="4"/>
      <c r="J3415" s="4"/>
      <c r="K3415" s="4">
        <v>212</v>
      </c>
      <c r="L3415" s="4">
        <v>29</v>
      </c>
      <c r="M3415" s="4">
        <v>0</v>
      </c>
      <c r="N3415" s="4" t="s">
        <v>3</v>
      </c>
      <c r="O3415" s="4">
        <v>2</v>
      </c>
      <c r="P3415" s="4"/>
      <c r="Q3415" s="4"/>
      <c r="R3415" s="4"/>
      <c r="S3415" s="4"/>
      <c r="T3415" s="4"/>
      <c r="U3415" s="4"/>
      <c r="V3415" s="4"/>
      <c r="W3415" s="4"/>
    </row>
    <row r="3416" spans="1:23" x14ac:dyDescent="0.2">
      <c r="A3416" s="4">
        <v>50</v>
      </c>
      <c r="B3416" s="4">
        <v>1</v>
      </c>
      <c r="C3416" s="4">
        <v>0</v>
      </c>
      <c r="D3416" s="4">
        <v>2</v>
      </c>
      <c r="E3416" s="4">
        <v>213</v>
      </c>
      <c r="F3416" s="4">
        <f>ROUND(F3414+F3415,O3416)</f>
        <v>393689.68</v>
      </c>
      <c r="G3416" s="4" t="s">
        <v>526</v>
      </c>
      <c r="H3416" s="4" t="s">
        <v>126</v>
      </c>
      <c r="I3416" s="4"/>
      <c r="J3416" s="4"/>
      <c r="K3416" s="4">
        <v>212</v>
      </c>
      <c r="L3416" s="4">
        <v>30</v>
      </c>
      <c r="M3416" s="4">
        <v>0</v>
      </c>
      <c r="N3416" s="4" t="s">
        <v>3</v>
      </c>
      <c r="O3416" s="4">
        <v>2</v>
      </c>
      <c r="P3416" s="4"/>
      <c r="Q3416" s="4"/>
      <c r="R3416" s="4"/>
      <c r="S3416" s="4"/>
      <c r="T3416" s="4"/>
      <c r="U3416" s="4"/>
      <c r="V3416" s="4"/>
      <c r="W3416" s="4"/>
    </row>
    <row r="3418" spans="1:23" x14ac:dyDescent="0.2">
      <c r="A3418" s="5">
        <v>61</v>
      </c>
      <c r="B3418" s="5"/>
      <c r="C3418" s="5"/>
      <c r="D3418" s="5"/>
      <c r="E3418" s="5"/>
      <c r="F3418" s="5">
        <v>600</v>
      </c>
      <c r="G3418" s="5" t="s">
        <v>4</v>
      </c>
      <c r="H3418" s="5" t="s">
        <v>527</v>
      </c>
    </row>
    <row r="3421" spans="1:23" x14ac:dyDescent="0.2">
      <c r="A3421">
        <v>-1</v>
      </c>
    </row>
    <row r="3423" spans="1:23" x14ac:dyDescent="0.2">
      <c r="A3423" s="3">
        <v>75</v>
      </c>
      <c r="B3423" s="3" t="s">
        <v>528</v>
      </c>
      <c r="C3423" s="3">
        <v>2020</v>
      </c>
      <c r="D3423" s="3">
        <v>0</v>
      </c>
      <c r="E3423" s="3">
        <v>10</v>
      </c>
      <c r="F3423" s="3">
        <v>0</v>
      </c>
      <c r="G3423" s="3">
        <v>0</v>
      </c>
      <c r="H3423" s="3">
        <v>1</v>
      </c>
      <c r="I3423" s="3">
        <v>0</v>
      </c>
      <c r="J3423" s="3">
        <v>1</v>
      </c>
      <c r="K3423" s="3">
        <v>78</v>
      </c>
      <c r="L3423" s="3">
        <v>30</v>
      </c>
      <c r="M3423" s="3">
        <v>0</v>
      </c>
      <c r="N3423" s="3">
        <v>52421674</v>
      </c>
      <c r="O3423" s="3">
        <v>1</v>
      </c>
    </row>
    <row r="3427" spans="1:6" x14ac:dyDescent="0.2">
      <c r="A3427">
        <v>65</v>
      </c>
      <c r="C3427">
        <v>1</v>
      </c>
      <c r="D3427">
        <v>1</v>
      </c>
      <c r="E3427">
        <v>245</v>
      </c>
      <c r="F3427" t="s">
        <v>529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C66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133" x14ac:dyDescent="0.2">
      <c r="A1">
        <v>0</v>
      </c>
      <c r="B1" t="s">
        <v>0</v>
      </c>
      <c r="D1" t="s">
        <v>530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0</v>
      </c>
      <c r="L1">
        <v>20004</v>
      </c>
      <c r="M1">
        <v>10</v>
      </c>
      <c r="N1">
        <v>11</v>
      </c>
      <c r="O1">
        <v>1</v>
      </c>
      <c r="P1">
        <v>0</v>
      </c>
      <c r="Q1">
        <v>1</v>
      </c>
    </row>
    <row r="12" spans="1:133" x14ac:dyDescent="0.2">
      <c r="A12" s="1">
        <v>1</v>
      </c>
      <c r="B12" s="1">
        <v>66</v>
      </c>
      <c r="C12" s="1">
        <v>0</v>
      </c>
      <c r="D12" s="1"/>
      <c r="E12" s="1">
        <v>0</v>
      </c>
      <c r="F12" s="1" t="s">
        <v>4</v>
      </c>
      <c r="G12" s="1" t="s">
        <v>5</v>
      </c>
      <c r="H12" s="1" t="s">
        <v>3</v>
      </c>
      <c r="I12" s="1">
        <v>0</v>
      </c>
      <c r="J12" s="1" t="s">
        <v>3</v>
      </c>
      <c r="K12" s="1">
        <v>0</v>
      </c>
      <c r="L12" s="1"/>
      <c r="M12" s="1"/>
      <c r="N12" s="1"/>
      <c r="O12" s="1">
        <v>0</v>
      </c>
      <c r="P12" s="1">
        <v>0</v>
      </c>
      <c r="Q12" s="1">
        <v>0</v>
      </c>
      <c r="R12" s="1">
        <v>108</v>
      </c>
      <c r="S12" s="1"/>
      <c r="T12" s="1"/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/>
      <c r="BC12" s="1"/>
      <c r="BD12" s="1"/>
      <c r="BE12" s="1"/>
      <c r="BF12" s="1"/>
      <c r="BG12" s="1"/>
      <c r="BH12" s="1" t="s">
        <v>6</v>
      </c>
      <c r="BI12" s="1" t="s">
        <v>7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6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8</v>
      </c>
      <c r="BZ12" s="1" t="s">
        <v>9</v>
      </c>
      <c r="CA12" s="1" t="s">
        <v>10</v>
      </c>
      <c r="CB12" s="1" t="s">
        <v>10</v>
      </c>
      <c r="CC12" s="1" t="s">
        <v>10</v>
      </c>
      <c r="CD12" s="1" t="s">
        <v>10</v>
      </c>
      <c r="CE12" s="1" t="s">
        <v>11</v>
      </c>
      <c r="CF12" s="1">
        <v>0</v>
      </c>
      <c r="CG12" s="1">
        <v>0</v>
      </c>
      <c r="CH12" s="1">
        <v>8</v>
      </c>
      <c r="CI12" s="1" t="s">
        <v>3</v>
      </c>
      <c r="CJ12" s="1" t="s">
        <v>3</v>
      </c>
      <c r="CK12" s="1">
        <v>0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4" spans="1:133" x14ac:dyDescent="0.2">
      <c r="A14" s="1">
        <v>22</v>
      </c>
      <c r="B14" s="1">
        <v>0</v>
      </c>
      <c r="C14" s="1">
        <v>0</v>
      </c>
      <c r="D14" s="1">
        <v>52421674</v>
      </c>
      <c r="E14" s="1">
        <v>0</v>
      </c>
      <c r="F14" s="1">
        <v>3</v>
      </c>
      <c r="G14" s="1"/>
      <c r="H14" s="1"/>
      <c r="I14" s="1"/>
      <c r="J14" s="1"/>
      <c r="K14" s="1"/>
      <c r="L14" s="1"/>
      <c r="M14" s="1"/>
      <c r="N14" s="1"/>
      <c r="O14" s="1"/>
    </row>
    <row r="16" spans="1:133" x14ac:dyDescent="0.2">
      <c r="A16" s="6">
        <v>3</v>
      </c>
      <c r="B16" s="6">
        <v>1</v>
      </c>
      <c r="C16" s="6" t="s">
        <v>4</v>
      </c>
      <c r="D16" s="6" t="s">
        <v>12</v>
      </c>
      <c r="E16" s="7">
        <f>(Source!F301)/1000</f>
        <v>0</v>
      </c>
      <c r="F16" s="7">
        <f>(Source!F302)/1000</f>
        <v>0</v>
      </c>
      <c r="G16" s="7">
        <f>(Source!F293)/1000</f>
        <v>0</v>
      </c>
      <c r="H16" s="7">
        <f>(Source!F303)/1000+(Source!F304)/1000</f>
        <v>0</v>
      </c>
      <c r="I16" s="7">
        <f t="shared" ref="I16:I28" si="0">E16+F16+G16+H16</f>
        <v>0</v>
      </c>
      <c r="J16" s="7">
        <f>(Source!F299)/1000</f>
        <v>0</v>
      </c>
      <c r="AI16" s="6">
        <v>0</v>
      </c>
      <c r="AJ16" s="6">
        <v>0</v>
      </c>
      <c r="AK16" s="6" t="s">
        <v>3</v>
      </c>
      <c r="AL16" s="6" t="s">
        <v>3</v>
      </c>
      <c r="AM16" s="6" t="s">
        <v>3</v>
      </c>
      <c r="AN16" s="6">
        <v>0</v>
      </c>
      <c r="AO16" s="6" t="s">
        <v>3</v>
      </c>
      <c r="AP16" s="6" t="s">
        <v>3</v>
      </c>
      <c r="AT16" s="7">
        <v>181949.47</v>
      </c>
      <c r="AU16" s="7">
        <v>107497.38</v>
      </c>
      <c r="AV16" s="7">
        <v>0</v>
      </c>
      <c r="AW16" s="7">
        <v>0</v>
      </c>
      <c r="AX16" s="7">
        <v>0</v>
      </c>
      <c r="AY16" s="7">
        <v>30497.46</v>
      </c>
      <c r="AZ16" s="7">
        <v>17367.22</v>
      </c>
      <c r="BA16" s="7">
        <v>43954.63</v>
      </c>
      <c r="BB16" s="7">
        <v>951.97</v>
      </c>
      <c r="BC16" s="7">
        <v>0</v>
      </c>
      <c r="BD16" s="7">
        <v>233369.29</v>
      </c>
      <c r="BE16" s="7">
        <v>0</v>
      </c>
      <c r="BF16" s="7">
        <v>189.39009600000003</v>
      </c>
      <c r="BG16" s="7">
        <v>0</v>
      </c>
      <c r="BH16" s="7">
        <v>0</v>
      </c>
      <c r="BI16" s="7">
        <v>34272.199999999997</v>
      </c>
      <c r="BJ16" s="7">
        <v>4395.46</v>
      </c>
      <c r="BK16" s="7">
        <v>234321.26</v>
      </c>
    </row>
    <row r="17" spans="1:63" x14ac:dyDescent="0.2">
      <c r="A17" s="6">
        <v>3</v>
      </c>
      <c r="B17" s="6">
        <v>2</v>
      </c>
      <c r="C17" s="6" t="s">
        <v>24</v>
      </c>
      <c r="D17" s="6" t="s">
        <v>233</v>
      </c>
      <c r="E17" s="7">
        <f>(Source!F835)/1000</f>
        <v>0</v>
      </c>
      <c r="F17" s="7">
        <f>(Source!F836)/1000</f>
        <v>0</v>
      </c>
      <c r="G17" s="7">
        <f>(Source!F827)/1000</f>
        <v>0</v>
      </c>
      <c r="H17" s="7">
        <f>(Source!F837)/1000+(Source!F838)/1000</f>
        <v>0</v>
      </c>
      <c r="I17" s="7">
        <f t="shared" si="0"/>
        <v>0</v>
      </c>
      <c r="J17" s="7">
        <f>(Source!F833)/1000</f>
        <v>0</v>
      </c>
      <c r="AI17" s="6">
        <v>0</v>
      </c>
      <c r="AJ17" s="6">
        <v>0</v>
      </c>
      <c r="AK17" s="6" t="s">
        <v>3</v>
      </c>
      <c r="AL17" s="6" t="s">
        <v>3</v>
      </c>
      <c r="AM17" s="6" t="s">
        <v>3</v>
      </c>
      <c r="AN17" s="6">
        <v>0</v>
      </c>
      <c r="AO17" s="6" t="s">
        <v>3</v>
      </c>
      <c r="AP17" s="6" t="s">
        <v>3</v>
      </c>
      <c r="AT17" s="7">
        <v>757172.27</v>
      </c>
      <c r="AU17" s="7">
        <v>526115.85</v>
      </c>
      <c r="AV17" s="7">
        <v>0</v>
      </c>
      <c r="AW17" s="7">
        <v>0</v>
      </c>
      <c r="AX17" s="7">
        <v>0</v>
      </c>
      <c r="AY17" s="7">
        <v>87587.72</v>
      </c>
      <c r="AZ17" s="7">
        <v>48882.18</v>
      </c>
      <c r="BA17" s="7">
        <v>143468.70000000001</v>
      </c>
      <c r="BB17" s="7">
        <v>1181.8599999999999</v>
      </c>
      <c r="BC17" s="7">
        <v>0</v>
      </c>
      <c r="BD17" s="7">
        <v>912916.78</v>
      </c>
      <c r="BE17" s="7">
        <v>0</v>
      </c>
      <c r="BF17" s="7">
        <v>632.39296719999982</v>
      </c>
      <c r="BG17" s="7">
        <v>0</v>
      </c>
      <c r="BH17" s="7">
        <v>0</v>
      </c>
      <c r="BI17" s="7">
        <v>105406.24</v>
      </c>
      <c r="BJ17" s="7">
        <v>14346.9</v>
      </c>
      <c r="BK17" s="7">
        <v>914098.64</v>
      </c>
    </row>
    <row r="18" spans="1:63" x14ac:dyDescent="0.2">
      <c r="A18" s="6">
        <v>3</v>
      </c>
      <c r="B18" s="6">
        <v>3</v>
      </c>
      <c r="C18" s="6" t="s">
        <v>29</v>
      </c>
      <c r="D18" s="6" t="s">
        <v>384</v>
      </c>
      <c r="E18" s="7">
        <f>(Source!F1057)/1000</f>
        <v>0.79248000000000007</v>
      </c>
      <c r="F18" s="7">
        <f>(Source!F1058)/1000</f>
        <v>0</v>
      </c>
      <c r="G18" s="7">
        <f>(Source!F1049)/1000</f>
        <v>0</v>
      </c>
      <c r="H18" s="7">
        <f>(Source!F1059)/1000+(Source!F1060)/1000</f>
        <v>327.28224999999998</v>
      </c>
      <c r="I18" s="7">
        <f t="shared" si="0"/>
        <v>328.07472999999999</v>
      </c>
      <c r="J18" s="7">
        <f>(Source!F1055)/1000</f>
        <v>55.02413</v>
      </c>
      <c r="AI18" s="6">
        <v>0</v>
      </c>
      <c r="AJ18" s="6">
        <v>0</v>
      </c>
      <c r="AK18" s="6" t="s">
        <v>3</v>
      </c>
      <c r="AL18" s="6" t="s">
        <v>3</v>
      </c>
      <c r="AM18" s="6" t="s">
        <v>3</v>
      </c>
      <c r="AN18" s="6">
        <v>0</v>
      </c>
      <c r="AO18" s="6" t="s">
        <v>3</v>
      </c>
      <c r="AP18" s="6" t="s">
        <v>3</v>
      </c>
      <c r="AT18" s="7">
        <v>268831.39</v>
      </c>
      <c r="AU18" s="7">
        <v>185264.56</v>
      </c>
      <c r="AV18" s="7">
        <v>0</v>
      </c>
      <c r="AW18" s="7">
        <v>0</v>
      </c>
      <c r="AX18" s="7">
        <v>0</v>
      </c>
      <c r="AY18" s="7">
        <v>28542.7</v>
      </c>
      <c r="AZ18" s="7">
        <v>15480.55</v>
      </c>
      <c r="BA18" s="7">
        <v>55024.13</v>
      </c>
      <c r="BB18" s="7">
        <v>792.48</v>
      </c>
      <c r="BC18" s="7">
        <v>0</v>
      </c>
      <c r="BD18" s="7">
        <v>327282.25</v>
      </c>
      <c r="BE18" s="7">
        <v>0</v>
      </c>
      <c r="BF18" s="7">
        <v>250.21304080000002</v>
      </c>
      <c r="BG18" s="7">
        <v>0</v>
      </c>
      <c r="BH18" s="7">
        <v>0</v>
      </c>
      <c r="BI18" s="7">
        <v>40983.629999999997</v>
      </c>
      <c r="BJ18" s="7">
        <v>5502.42</v>
      </c>
      <c r="BK18" s="7">
        <v>328074.73</v>
      </c>
    </row>
    <row r="19" spans="1:63" x14ac:dyDescent="0.2">
      <c r="A19" s="6">
        <v>3</v>
      </c>
      <c r="B19" s="6">
        <v>4</v>
      </c>
      <c r="C19" s="6" t="s">
        <v>33</v>
      </c>
      <c r="D19" s="6" t="s">
        <v>403</v>
      </c>
      <c r="E19" s="7">
        <f>(Source!F1185)/1000</f>
        <v>0</v>
      </c>
      <c r="F19" s="7">
        <f>(Source!F1186)/1000</f>
        <v>0</v>
      </c>
      <c r="G19" s="7">
        <f>(Source!F1177)/1000</f>
        <v>0</v>
      </c>
      <c r="H19" s="7">
        <f>(Source!F1187)/1000+(Source!F1188)/1000</f>
        <v>0</v>
      </c>
      <c r="I19" s="7">
        <f t="shared" si="0"/>
        <v>0</v>
      </c>
      <c r="J19" s="7">
        <f>(Source!F1183)/1000</f>
        <v>0</v>
      </c>
      <c r="AI19" s="6">
        <v>0</v>
      </c>
      <c r="AJ19" s="6">
        <v>0</v>
      </c>
      <c r="AK19" s="6" t="s">
        <v>3</v>
      </c>
      <c r="AL19" s="6" t="s">
        <v>3</v>
      </c>
      <c r="AM19" s="6" t="s">
        <v>3</v>
      </c>
      <c r="AN19" s="6">
        <v>0</v>
      </c>
      <c r="AO19" s="6" t="s">
        <v>3</v>
      </c>
      <c r="AP19" s="6" t="s">
        <v>3</v>
      </c>
      <c r="AT19" s="7">
        <v>227149.41</v>
      </c>
      <c r="AU19" s="7">
        <v>129533.36</v>
      </c>
      <c r="AV19" s="7">
        <v>0</v>
      </c>
      <c r="AW19" s="7">
        <v>0</v>
      </c>
      <c r="AX19" s="7">
        <v>0</v>
      </c>
      <c r="AY19" s="7">
        <v>46424.19</v>
      </c>
      <c r="AZ19" s="7">
        <v>23179.05</v>
      </c>
      <c r="BA19" s="7">
        <v>51191.86</v>
      </c>
      <c r="BB19" s="7">
        <v>3339.93</v>
      </c>
      <c r="BC19" s="7">
        <v>0</v>
      </c>
      <c r="BD19" s="7">
        <v>270785.56</v>
      </c>
      <c r="BE19" s="7">
        <v>0</v>
      </c>
      <c r="BF19" s="7">
        <v>257.53017599999998</v>
      </c>
      <c r="BG19" s="7">
        <v>0</v>
      </c>
      <c r="BH19" s="7">
        <v>0</v>
      </c>
      <c r="BI19" s="7">
        <v>35834.300000000003</v>
      </c>
      <c r="BJ19" s="7">
        <v>5119.1899999999996</v>
      </c>
      <c r="BK19" s="7">
        <v>274125.49</v>
      </c>
    </row>
    <row r="20" spans="1:63" x14ac:dyDescent="0.2">
      <c r="A20" s="6">
        <v>3</v>
      </c>
      <c r="B20" s="6">
        <v>5</v>
      </c>
      <c r="C20" s="6" t="s">
        <v>38</v>
      </c>
      <c r="D20" s="6" t="s">
        <v>405</v>
      </c>
      <c r="E20" s="7">
        <f>(Source!F1357)/1000</f>
        <v>0</v>
      </c>
      <c r="F20" s="7">
        <f>(Source!F1358)/1000</f>
        <v>0</v>
      </c>
      <c r="G20" s="7">
        <f>(Source!F1349)/1000</f>
        <v>0</v>
      </c>
      <c r="H20" s="7">
        <f>(Source!F1359)/1000+(Source!F1360)/1000</f>
        <v>0</v>
      </c>
      <c r="I20" s="7">
        <f t="shared" si="0"/>
        <v>0</v>
      </c>
      <c r="J20" s="7">
        <f>(Source!F1355)/1000</f>
        <v>0</v>
      </c>
      <c r="AI20" s="6">
        <v>0</v>
      </c>
      <c r="AJ20" s="6">
        <v>0</v>
      </c>
      <c r="AK20" s="6" t="s">
        <v>3</v>
      </c>
      <c r="AL20" s="6" t="s">
        <v>3</v>
      </c>
      <c r="AM20" s="6" t="s">
        <v>3</v>
      </c>
      <c r="AN20" s="6">
        <v>0</v>
      </c>
      <c r="AO20" s="6" t="s">
        <v>3</v>
      </c>
      <c r="AP20" s="6" t="s">
        <v>3</v>
      </c>
      <c r="AT20" s="7">
        <v>753050.14</v>
      </c>
      <c r="AU20" s="7">
        <v>385831.48</v>
      </c>
      <c r="AV20" s="7">
        <v>0</v>
      </c>
      <c r="AW20" s="7">
        <v>0</v>
      </c>
      <c r="AX20" s="7">
        <v>0</v>
      </c>
      <c r="AY20" s="7">
        <v>315112.09999999998</v>
      </c>
      <c r="AZ20" s="7">
        <v>163898.63</v>
      </c>
      <c r="BA20" s="7">
        <v>52106.559999999998</v>
      </c>
      <c r="BB20" s="7">
        <v>27432.95</v>
      </c>
      <c r="BC20" s="7">
        <v>0</v>
      </c>
      <c r="BD20" s="7">
        <v>788165.3</v>
      </c>
      <c r="BE20" s="7">
        <v>0</v>
      </c>
      <c r="BF20" s="7">
        <v>249.15502560000002</v>
      </c>
      <c r="BG20" s="7">
        <v>0</v>
      </c>
      <c r="BH20" s="7">
        <v>0</v>
      </c>
      <c r="BI20" s="7">
        <v>36474.6</v>
      </c>
      <c r="BJ20" s="7">
        <v>5210.66</v>
      </c>
      <c r="BK20" s="7">
        <v>815598.25</v>
      </c>
    </row>
    <row r="21" spans="1:63" x14ac:dyDescent="0.2">
      <c r="A21" s="6">
        <v>3</v>
      </c>
      <c r="B21" s="6">
        <v>6</v>
      </c>
      <c r="C21" s="6" t="s">
        <v>42</v>
      </c>
      <c r="D21" s="6" t="s">
        <v>425</v>
      </c>
      <c r="E21" s="7">
        <f>(Source!F1651)/1000</f>
        <v>0</v>
      </c>
      <c r="F21" s="7">
        <f>(Source!F1652)/1000</f>
        <v>0</v>
      </c>
      <c r="G21" s="7">
        <f>(Source!F1643)/1000</f>
        <v>0</v>
      </c>
      <c r="H21" s="7">
        <f>(Source!F1653)/1000+(Source!F1654)/1000</f>
        <v>0</v>
      </c>
      <c r="I21" s="7">
        <f t="shared" si="0"/>
        <v>0</v>
      </c>
      <c r="J21" s="7">
        <f>(Source!F1649)/1000</f>
        <v>0</v>
      </c>
      <c r="AI21" s="6">
        <v>0</v>
      </c>
      <c r="AJ21" s="6">
        <v>0</v>
      </c>
      <c r="AK21" s="6" t="s">
        <v>3</v>
      </c>
      <c r="AL21" s="6" t="s">
        <v>3</v>
      </c>
      <c r="AM21" s="6" t="s">
        <v>3</v>
      </c>
      <c r="AN21" s="6">
        <v>0</v>
      </c>
      <c r="AO21" s="6" t="s">
        <v>3</v>
      </c>
      <c r="AP21" s="6" t="s">
        <v>3</v>
      </c>
      <c r="AT21" s="7">
        <v>233369.25</v>
      </c>
      <c r="AU21" s="7">
        <v>136769.26</v>
      </c>
      <c r="AV21" s="7">
        <v>0</v>
      </c>
      <c r="AW21" s="7">
        <v>0</v>
      </c>
      <c r="AX21" s="7">
        <v>0</v>
      </c>
      <c r="AY21" s="7">
        <v>38609</v>
      </c>
      <c r="AZ21" s="7">
        <v>22166.45</v>
      </c>
      <c r="BA21" s="7">
        <v>57990.99</v>
      </c>
      <c r="BB21" s="7">
        <v>951.97</v>
      </c>
      <c r="BC21" s="7">
        <v>0</v>
      </c>
      <c r="BD21" s="7">
        <v>302602.90999999997</v>
      </c>
      <c r="BE21" s="7">
        <v>0</v>
      </c>
      <c r="BF21" s="7">
        <v>247.32765599999999</v>
      </c>
      <c r="BG21" s="7">
        <v>0</v>
      </c>
      <c r="BH21" s="7">
        <v>0</v>
      </c>
      <c r="BI21" s="7">
        <v>45499.24</v>
      </c>
      <c r="BJ21" s="7">
        <v>5799.08</v>
      </c>
      <c r="BK21" s="7">
        <v>303554.88</v>
      </c>
    </row>
    <row r="22" spans="1:63" x14ac:dyDescent="0.2">
      <c r="A22" s="6">
        <v>3</v>
      </c>
      <c r="B22" s="6">
        <v>7</v>
      </c>
      <c r="C22" s="6" t="s">
        <v>47</v>
      </c>
      <c r="D22" s="6" t="s">
        <v>427</v>
      </c>
      <c r="E22" s="7">
        <f>(Source!F2035)/1000</f>
        <v>0</v>
      </c>
      <c r="F22" s="7">
        <f>(Source!F2036)/1000</f>
        <v>0</v>
      </c>
      <c r="G22" s="7">
        <f>(Source!F2027)/1000</f>
        <v>0</v>
      </c>
      <c r="H22" s="7">
        <f>(Source!F2037)/1000+(Source!F2038)/1000</f>
        <v>0</v>
      </c>
      <c r="I22" s="7">
        <f t="shared" si="0"/>
        <v>0</v>
      </c>
      <c r="J22" s="7">
        <f>(Source!F2033)/1000</f>
        <v>0</v>
      </c>
      <c r="AI22" s="6">
        <v>0</v>
      </c>
      <c r="AJ22" s="6">
        <v>0</v>
      </c>
      <c r="AK22" s="6" t="s">
        <v>3</v>
      </c>
      <c r="AL22" s="6" t="s">
        <v>3</v>
      </c>
      <c r="AM22" s="6" t="s">
        <v>3</v>
      </c>
      <c r="AN22" s="6">
        <v>0</v>
      </c>
      <c r="AO22" s="6" t="s">
        <v>3</v>
      </c>
      <c r="AP22" s="6" t="s">
        <v>3</v>
      </c>
      <c r="AT22" s="7">
        <v>230364.11</v>
      </c>
      <c r="AU22" s="7">
        <v>143327.14000000001</v>
      </c>
      <c r="AV22" s="7">
        <v>0</v>
      </c>
      <c r="AW22" s="7">
        <v>0</v>
      </c>
      <c r="AX22" s="7">
        <v>0</v>
      </c>
      <c r="AY22" s="7">
        <v>41577.160000000003</v>
      </c>
      <c r="AZ22" s="7">
        <v>22692.74</v>
      </c>
      <c r="BA22" s="7">
        <v>45459.81</v>
      </c>
      <c r="BB22" s="7">
        <v>735.09</v>
      </c>
      <c r="BC22" s="7">
        <v>0</v>
      </c>
      <c r="BD22" s="7">
        <v>283407.01</v>
      </c>
      <c r="BE22" s="7">
        <v>0</v>
      </c>
      <c r="BF22" s="7">
        <v>198.8392379</v>
      </c>
      <c r="BG22" s="7">
        <v>0</v>
      </c>
      <c r="BH22" s="7">
        <v>0</v>
      </c>
      <c r="BI22" s="7">
        <v>34975.43</v>
      </c>
      <c r="BJ22" s="7">
        <v>4545.99</v>
      </c>
      <c r="BK22" s="7">
        <v>284142.09999999998</v>
      </c>
    </row>
    <row r="23" spans="1:63" x14ac:dyDescent="0.2">
      <c r="A23" s="6">
        <v>3</v>
      </c>
      <c r="B23" s="6">
        <v>8</v>
      </c>
      <c r="C23" s="6" t="s">
        <v>54</v>
      </c>
      <c r="D23" s="6" t="s">
        <v>454</v>
      </c>
      <c r="E23" s="7">
        <f>(Source!F2207)/1000</f>
        <v>0</v>
      </c>
      <c r="F23" s="7">
        <f>(Source!F2208)/1000</f>
        <v>0</v>
      </c>
      <c r="G23" s="7">
        <f>(Source!F2199)/1000</f>
        <v>0</v>
      </c>
      <c r="H23" s="7">
        <f>(Source!F2209)/1000+(Source!F2210)/1000</f>
        <v>0</v>
      </c>
      <c r="I23" s="7">
        <f t="shared" si="0"/>
        <v>0</v>
      </c>
      <c r="J23" s="7">
        <f>(Source!F2205)/1000</f>
        <v>0</v>
      </c>
      <c r="AI23" s="6">
        <v>0</v>
      </c>
      <c r="AJ23" s="6">
        <v>0</v>
      </c>
      <c r="AK23" s="6" t="s">
        <v>3</v>
      </c>
      <c r="AL23" s="6" t="s">
        <v>3</v>
      </c>
      <c r="AM23" s="6" t="s">
        <v>3</v>
      </c>
      <c r="AN23" s="6">
        <v>0</v>
      </c>
      <c r="AO23" s="6" t="s">
        <v>3</v>
      </c>
      <c r="AP23" s="6" t="s">
        <v>3</v>
      </c>
      <c r="AT23" s="7">
        <v>685878.36</v>
      </c>
      <c r="AU23" s="7">
        <v>347687.67</v>
      </c>
      <c r="AV23" s="7">
        <v>0</v>
      </c>
      <c r="AW23" s="7">
        <v>0</v>
      </c>
      <c r="AX23" s="7">
        <v>0</v>
      </c>
      <c r="AY23" s="7">
        <v>288082.40999999997</v>
      </c>
      <c r="AZ23" s="7">
        <v>149895.75</v>
      </c>
      <c r="BA23" s="7">
        <v>50108.28</v>
      </c>
      <c r="BB23" s="7">
        <v>25128.98</v>
      </c>
      <c r="BC23" s="7">
        <v>0</v>
      </c>
      <c r="BD23" s="7">
        <v>719689.94</v>
      </c>
      <c r="BE23" s="7">
        <v>0</v>
      </c>
      <c r="BF23" s="7">
        <v>240.18848799999995</v>
      </c>
      <c r="BG23" s="7">
        <v>0</v>
      </c>
      <c r="BH23" s="7">
        <v>0</v>
      </c>
      <c r="BI23" s="7">
        <v>35075.82</v>
      </c>
      <c r="BJ23" s="7">
        <v>5010.83</v>
      </c>
      <c r="BK23" s="7">
        <v>744818.92</v>
      </c>
    </row>
    <row r="24" spans="1:63" x14ac:dyDescent="0.2">
      <c r="A24" s="6">
        <v>3</v>
      </c>
      <c r="B24" s="6">
        <v>9</v>
      </c>
      <c r="C24" s="6" t="s">
        <v>67</v>
      </c>
      <c r="D24" s="6" t="s">
        <v>456</v>
      </c>
      <c r="E24" s="7">
        <f>(Source!F2475)/1000</f>
        <v>0</v>
      </c>
      <c r="F24" s="7">
        <f>(Source!F2476)/1000</f>
        <v>0</v>
      </c>
      <c r="G24" s="7">
        <f>(Source!F2467)/1000</f>
        <v>0</v>
      </c>
      <c r="H24" s="7">
        <f>(Source!F2477)/1000+(Source!F2478)/1000</f>
        <v>0</v>
      </c>
      <c r="I24" s="7">
        <f t="shared" si="0"/>
        <v>0</v>
      </c>
      <c r="J24" s="7">
        <f>(Source!F2473)/1000</f>
        <v>0</v>
      </c>
      <c r="AI24" s="6">
        <v>0</v>
      </c>
      <c r="AJ24" s="6">
        <v>0</v>
      </c>
      <c r="AK24" s="6" t="s">
        <v>3</v>
      </c>
      <c r="AL24" s="6" t="s">
        <v>3</v>
      </c>
      <c r="AM24" s="6" t="s">
        <v>3</v>
      </c>
      <c r="AN24" s="6">
        <v>0</v>
      </c>
      <c r="AO24" s="6" t="s">
        <v>3</v>
      </c>
      <c r="AP24" s="6" t="s">
        <v>3</v>
      </c>
      <c r="AT24" s="7">
        <v>947625.5</v>
      </c>
      <c r="AU24" s="7">
        <v>511374.84</v>
      </c>
      <c r="AV24" s="7">
        <v>0</v>
      </c>
      <c r="AW24" s="7">
        <v>0</v>
      </c>
      <c r="AX24" s="7">
        <v>0</v>
      </c>
      <c r="AY24" s="7">
        <v>319093.40999999997</v>
      </c>
      <c r="AZ24" s="7">
        <v>168933.58</v>
      </c>
      <c r="BA24" s="7">
        <v>117157.25</v>
      </c>
      <c r="BB24" s="7">
        <v>21645.54</v>
      </c>
      <c r="BC24" s="7">
        <v>0</v>
      </c>
      <c r="BD24" s="7">
        <v>1065259.3899999999</v>
      </c>
      <c r="BE24" s="7">
        <v>0</v>
      </c>
      <c r="BF24" s="7">
        <v>523.79767418749998</v>
      </c>
      <c r="BG24" s="7">
        <v>0</v>
      </c>
      <c r="BH24" s="7">
        <v>0</v>
      </c>
      <c r="BI24" s="7">
        <v>87966.8</v>
      </c>
      <c r="BJ24" s="7">
        <v>11715.73</v>
      </c>
      <c r="BK24" s="7">
        <v>1086904.93</v>
      </c>
    </row>
    <row r="25" spans="1:63" x14ac:dyDescent="0.2">
      <c r="A25" s="6">
        <v>3</v>
      </c>
      <c r="B25" s="6">
        <v>10</v>
      </c>
      <c r="C25" s="6" t="s">
        <v>129</v>
      </c>
      <c r="D25" s="6" t="s">
        <v>481</v>
      </c>
      <c r="E25" s="7">
        <f>(Source!F2727)/1000</f>
        <v>0</v>
      </c>
      <c r="F25" s="7">
        <f>(Source!F2728)/1000</f>
        <v>0</v>
      </c>
      <c r="G25" s="7">
        <f>(Source!F2719)/1000</f>
        <v>0</v>
      </c>
      <c r="H25" s="7">
        <f>(Source!F2729)/1000+(Source!F2730)/1000</f>
        <v>0</v>
      </c>
      <c r="I25" s="7">
        <f t="shared" si="0"/>
        <v>0</v>
      </c>
      <c r="J25" s="7">
        <f>(Source!F2725)/1000</f>
        <v>0</v>
      </c>
      <c r="AI25" s="6">
        <v>0</v>
      </c>
      <c r="AJ25" s="6">
        <v>0</v>
      </c>
      <c r="AK25" s="6" t="s">
        <v>3</v>
      </c>
      <c r="AL25" s="6" t="s">
        <v>3</v>
      </c>
      <c r="AM25" s="6" t="s">
        <v>3</v>
      </c>
      <c r="AN25" s="6">
        <v>0</v>
      </c>
      <c r="AO25" s="6" t="s">
        <v>3</v>
      </c>
      <c r="AP25" s="6" t="s">
        <v>3</v>
      </c>
      <c r="AT25" s="7">
        <v>174533.46</v>
      </c>
      <c r="AU25" s="7">
        <v>111493.08</v>
      </c>
      <c r="AV25" s="7">
        <v>0</v>
      </c>
      <c r="AW25" s="7">
        <v>0</v>
      </c>
      <c r="AX25" s="7">
        <v>0</v>
      </c>
      <c r="AY25" s="7">
        <v>26957.64</v>
      </c>
      <c r="AZ25" s="7">
        <v>15148.06</v>
      </c>
      <c r="BA25" s="7">
        <v>36082.74</v>
      </c>
      <c r="BB25" s="7">
        <v>600.62</v>
      </c>
      <c r="BC25" s="7">
        <v>0</v>
      </c>
      <c r="BD25" s="7">
        <v>218260.91</v>
      </c>
      <c r="BE25" s="7">
        <v>0</v>
      </c>
      <c r="BF25" s="7">
        <v>162.12982719999999</v>
      </c>
      <c r="BG25" s="7">
        <v>0</v>
      </c>
      <c r="BH25" s="7">
        <v>0</v>
      </c>
      <c r="BI25" s="7">
        <v>27412.49</v>
      </c>
      <c r="BJ25" s="7">
        <v>3608.31</v>
      </c>
      <c r="BK25" s="7">
        <v>218861.53</v>
      </c>
    </row>
    <row r="26" spans="1:63" x14ac:dyDescent="0.2">
      <c r="A26" s="6">
        <v>3</v>
      </c>
      <c r="B26" s="6">
        <v>11</v>
      </c>
      <c r="C26" s="6" t="s">
        <v>134</v>
      </c>
      <c r="D26" s="6" t="s">
        <v>485</v>
      </c>
      <c r="E26" s="7">
        <f>(Source!F3101)/1000</f>
        <v>0</v>
      </c>
      <c r="F26" s="7">
        <f>(Source!F3102)/1000</f>
        <v>0</v>
      </c>
      <c r="G26" s="7">
        <f>(Source!F3093)/1000</f>
        <v>0</v>
      </c>
      <c r="H26" s="7">
        <f>(Source!F3103)/1000+(Source!F3104)/1000</f>
        <v>0</v>
      </c>
      <c r="I26" s="7">
        <f t="shared" si="0"/>
        <v>0</v>
      </c>
      <c r="J26" s="7">
        <f>(Source!F3099)/1000</f>
        <v>0</v>
      </c>
      <c r="AI26" s="6">
        <v>0</v>
      </c>
      <c r="AJ26" s="6">
        <v>0</v>
      </c>
      <c r="AK26" s="6" t="s">
        <v>3</v>
      </c>
      <c r="AL26" s="6" t="s">
        <v>3</v>
      </c>
      <c r="AM26" s="6" t="s">
        <v>3</v>
      </c>
      <c r="AN26" s="6">
        <v>0</v>
      </c>
      <c r="AO26" s="6" t="s">
        <v>3</v>
      </c>
      <c r="AP26" s="6" t="s">
        <v>3</v>
      </c>
      <c r="AT26" s="7">
        <v>349485.37</v>
      </c>
      <c r="AU26" s="7">
        <v>245600.41</v>
      </c>
      <c r="AV26" s="7">
        <v>0</v>
      </c>
      <c r="AW26" s="7">
        <v>0</v>
      </c>
      <c r="AX26" s="7">
        <v>0</v>
      </c>
      <c r="AY26" s="7">
        <v>37845.410000000003</v>
      </c>
      <c r="AZ26" s="7">
        <v>20719.89</v>
      </c>
      <c r="BA26" s="7">
        <v>66039.55</v>
      </c>
      <c r="BB26" s="7">
        <v>383.74</v>
      </c>
      <c r="BC26" s="7">
        <v>0</v>
      </c>
      <c r="BD26" s="7">
        <v>420482.07</v>
      </c>
      <c r="BE26" s="7">
        <v>0</v>
      </c>
      <c r="BF26" s="7">
        <v>279.8036386</v>
      </c>
      <c r="BG26" s="7">
        <v>0</v>
      </c>
      <c r="BH26" s="7">
        <v>0</v>
      </c>
      <c r="BI26" s="7">
        <v>49731.67</v>
      </c>
      <c r="BJ26" s="7">
        <v>6603.97</v>
      </c>
      <c r="BK26" s="7">
        <v>420865.81</v>
      </c>
    </row>
    <row r="27" spans="1:63" x14ac:dyDescent="0.2">
      <c r="A27" s="6">
        <v>3</v>
      </c>
      <c r="B27" s="6">
        <v>12</v>
      </c>
      <c r="C27" s="6" t="s">
        <v>135</v>
      </c>
      <c r="D27" s="6" t="s">
        <v>505</v>
      </c>
      <c r="E27" s="7">
        <f>(Source!F3302)/1000</f>
        <v>0</v>
      </c>
      <c r="F27" s="7">
        <f>(Source!F3303)/1000</f>
        <v>0</v>
      </c>
      <c r="G27" s="7">
        <f>(Source!F3294)/1000</f>
        <v>0</v>
      </c>
      <c r="H27" s="7">
        <f>(Source!F3304)/1000+(Source!F3305)/1000</f>
        <v>0</v>
      </c>
      <c r="I27" s="7">
        <f t="shared" si="0"/>
        <v>0</v>
      </c>
      <c r="J27" s="7">
        <f>(Source!F3300)/1000</f>
        <v>0</v>
      </c>
      <c r="AI27" s="6">
        <v>0</v>
      </c>
      <c r="AJ27" s="6">
        <v>0</v>
      </c>
      <c r="AK27" s="6" t="s">
        <v>3</v>
      </c>
      <c r="AL27" s="6" t="s">
        <v>3</v>
      </c>
      <c r="AM27" s="6" t="s">
        <v>3</v>
      </c>
      <c r="AN27" s="6">
        <v>0</v>
      </c>
      <c r="AO27" s="6" t="s">
        <v>3</v>
      </c>
      <c r="AP27" s="6" t="s">
        <v>3</v>
      </c>
      <c r="AT27" s="7">
        <v>274796.49</v>
      </c>
      <c r="AU27" s="7">
        <v>219964.18</v>
      </c>
      <c r="AV27" s="7">
        <v>0</v>
      </c>
      <c r="AW27" s="7">
        <v>0</v>
      </c>
      <c r="AX27" s="7">
        <v>0</v>
      </c>
      <c r="AY27" s="7">
        <v>8705.1</v>
      </c>
      <c r="AZ27" s="7">
        <v>4681.34</v>
      </c>
      <c r="BA27" s="7">
        <v>46127.21</v>
      </c>
      <c r="BB27" s="7">
        <v>0</v>
      </c>
      <c r="BC27" s="7">
        <v>0</v>
      </c>
      <c r="BD27" s="7">
        <v>317378.33</v>
      </c>
      <c r="BE27" s="7">
        <v>0</v>
      </c>
      <c r="BF27" s="7">
        <v>201.28019999999998</v>
      </c>
      <c r="BG27" s="7">
        <v>0</v>
      </c>
      <c r="BH27" s="7">
        <v>0</v>
      </c>
      <c r="BI27" s="7">
        <v>32913.25</v>
      </c>
      <c r="BJ27" s="7">
        <v>4612.7299999999996</v>
      </c>
      <c r="BK27" s="7">
        <v>317378.33</v>
      </c>
    </row>
    <row r="28" spans="1:63" x14ac:dyDescent="0.2">
      <c r="A28" s="6">
        <v>3</v>
      </c>
      <c r="B28" s="6">
        <v>13</v>
      </c>
      <c r="C28" s="6" t="s">
        <v>136</v>
      </c>
      <c r="D28" s="6" t="s">
        <v>517</v>
      </c>
      <c r="E28" s="7">
        <f>(Source!F3372)/1000</f>
        <v>0</v>
      </c>
      <c r="F28" s="7">
        <f>(Source!F3373)/1000</f>
        <v>0</v>
      </c>
      <c r="G28" s="7">
        <f>(Source!F3364)/1000</f>
        <v>0</v>
      </c>
      <c r="H28" s="7">
        <f>(Source!F3374)/1000+(Source!F3375)/1000</f>
        <v>0</v>
      </c>
      <c r="I28" s="7">
        <f t="shared" si="0"/>
        <v>0</v>
      </c>
      <c r="J28" s="7">
        <f>(Source!F3370)/1000</f>
        <v>0</v>
      </c>
      <c r="AI28" s="6">
        <v>0</v>
      </c>
      <c r="AJ28" s="6">
        <v>0</v>
      </c>
      <c r="AK28" s="6" t="s">
        <v>3</v>
      </c>
      <c r="AL28" s="6" t="s">
        <v>3</v>
      </c>
      <c r="AM28" s="6" t="s">
        <v>3</v>
      </c>
      <c r="AN28" s="6">
        <v>0</v>
      </c>
      <c r="AO28" s="6" t="s">
        <v>3</v>
      </c>
      <c r="AP28" s="6" t="s">
        <v>3</v>
      </c>
      <c r="AT28" s="7">
        <v>269986.82</v>
      </c>
      <c r="AU28" s="7">
        <v>208252.02</v>
      </c>
      <c r="AV28" s="7">
        <v>0</v>
      </c>
      <c r="AW28" s="7">
        <v>0</v>
      </c>
      <c r="AX28" s="7">
        <v>0</v>
      </c>
      <c r="AY28" s="7">
        <v>2725.34</v>
      </c>
      <c r="AZ28" s="7">
        <v>1986.98</v>
      </c>
      <c r="BA28" s="7">
        <v>59009.46</v>
      </c>
      <c r="BB28" s="7">
        <v>0</v>
      </c>
      <c r="BC28" s="7">
        <v>0</v>
      </c>
      <c r="BD28" s="7">
        <v>319340.33</v>
      </c>
      <c r="BE28" s="7">
        <v>0</v>
      </c>
      <c r="BF28" s="7">
        <v>244.5</v>
      </c>
      <c r="BG28" s="7">
        <v>0</v>
      </c>
      <c r="BH28" s="7">
        <v>0</v>
      </c>
      <c r="BI28" s="7">
        <v>41306.620000000003</v>
      </c>
      <c r="BJ28" s="7">
        <v>5900.95</v>
      </c>
      <c r="BK28" s="7">
        <v>319340.33</v>
      </c>
    </row>
    <row r="30" spans="1:63" x14ac:dyDescent="0.2">
      <c r="A30">
        <v>51</v>
      </c>
      <c r="E30" s="5">
        <f>SUMIF(A16:A29,3,E16:E29)</f>
        <v>0.79248000000000007</v>
      </c>
      <c r="F30" s="5">
        <f>SUMIF(A16:A29,3,F16:F29)</f>
        <v>0</v>
      </c>
      <c r="G30" s="5">
        <f>SUMIF(A16:A29,3,G16:G29)</f>
        <v>0</v>
      </c>
      <c r="H30" s="5">
        <f>SUMIF(A16:A29,3,H16:H29)</f>
        <v>327.28224999999998</v>
      </c>
      <c r="I30" s="5">
        <f>SUMIF(A16:A29,3,I16:I29)</f>
        <v>328.07472999999999</v>
      </c>
      <c r="J30" s="5">
        <f>SUMIF(A16:A29,3,J16:J29)</f>
        <v>55.02413</v>
      </c>
      <c r="K30" s="5"/>
      <c r="L30" s="5"/>
      <c r="M30" s="5"/>
      <c r="N30" s="5"/>
      <c r="O30" s="5"/>
      <c r="P30" s="5"/>
      <c r="Q30" s="5"/>
      <c r="R30" s="5"/>
      <c r="S30" s="5"/>
    </row>
    <row r="32" spans="1:63" x14ac:dyDescent="0.2">
      <c r="A32" s="4">
        <v>50</v>
      </c>
      <c r="B32" s="4">
        <v>0</v>
      </c>
      <c r="C32" s="4">
        <v>0</v>
      </c>
      <c r="D32" s="4">
        <v>1</v>
      </c>
      <c r="E32" s="4">
        <v>201</v>
      </c>
      <c r="F32" s="4">
        <v>5354192.04</v>
      </c>
      <c r="G32" s="4" t="s">
        <v>74</v>
      </c>
      <c r="H32" s="4" t="s">
        <v>75</v>
      </c>
      <c r="I32" s="4"/>
      <c r="J32" s="4"/>
      <c r="K32" s="4">
        <v>201</v>
      </c>
      <c r="L32" s="4">
        <v>1</v>
      </c>
      <c r="M32" s="4">
        <v>3</v>
      </c>
      <c r="N32" s="4" t="s">
        <v>3</v>
      </c>
      <c r="O32" s="4">
        <v>2</v>
      </c>
      <c r="P32" s="4"/>
    </row>
    <row r="33" spans="1:16" x14ac:dyDescent="0.2">
      <c r="A33" s="4">
        <v>50</v>
      </c>
      <c r="B33" s="4">
        <v>0</v>
      </c>
      <c r="C33" s="4">
        <v>0</v>
      </c>
      <c r="D33" s="4">
        <v>1</v>
      </c>
      <c r="E33" s="4">
        <v>202</v>
      </c>
      <c r="F33" s="4">
        <v>3258711.23</v>
      </c>
      <c r="G33" s="4" t="s">
        <v>76</v>
      </c>
      <c r="H33" s="4" t="s">
        <v>77</v>
      </c>
      <c r="I33" s="4"/>
      <c r="J33" s="4"/>
      <c r="K33" s="4">
        <v>202</v>
      </c>
      <c r="L33" s="4">
        <v>2</v>
      </c>
      <c r="M33" s="4">
        <v>3</v>
      </c>
      <c r="N33" s="4" t="s">
        <v>3</v>
      </c>
      <c r="O33" s="4">
        <v>2</v>
      </c>
      <c r="P33" s="4"/>
    </row>
    <row r="34" spans="1:16" x14ac:dyDescent="0.2">
      <c r="A34" s="4">
        <v>50</v>
      </c>
      <c r="B34" s="4">
        <v>0</v>
      </c>
      <c r="C34" s="4">
        <v>0</v>
      </c>
      <c r="D34" s="4">
        <v>1</v>
      </c>
      <c r="E34" s="4">
        <v>222</v>
      </c>
      <c r="F34" s="4">
        <v>0</v>
      </c>
      <c r="G34" s="4" t="s">
        <v>78</v>
      </c>
      <c r="H34" s="4" t="s">
        <v>79</v>
      </c>
      <c r="I34" s="4"/>
      <c r="J34" s="4"/>
      <c r="K34" s="4">
        <v>222</v>
      </c>
      <c r="L34" s="4">
        <v>3</v>
      </c>
      <c r="M34" s="4">
        <v>3</v>
      </c>
      <c r="N34" s="4" t="s">
        <v>3</v>
      </c>
      <c r="O34" s="4">
        <v>2</v>
      </c>
      <c r="P34" s="4"/>
    </row>
    <row r="35" spans="1:16" x14ac:dyDescent="0.2">
      <c r="A35" s="4">
        <v>50</v>
      </c>
      <c r="B35" s="4">
        <v>0</v>
      </c>
      <c r="C35" s="4">
        <v>0</v>
      </c>
      <c r="D35" s="4">
        <v>1</v>
      </c>
      <c r="E35" s="4">
        <v>225</v>
      </c>
      <c r="F35" s="4">
        <v>3258711.23</v>
      </c>
      <c r="G35" s="4" t="s">
        <v>80</v>
      </c>
      <c r="H35" s="4" t="s">
        <v>81</v>
      </c>
      <c r="I35" s="4"/>
      <c r="J35" s="4"/>
      <c r="K35" s="4">
        <v>225</v>
      </c>
      <c r="L35" s="4">
        <v>4</v>
      </c>
      <c r="M35" s="4">
        <v>3</v>
      </c>
      <c r="N35" s="4" t="s">
        <v>3</v>
      </c>
      <c r="O35" s="4">
        <v>2</v>
      </c>
      <c r="P35" s="4"/>
    </row>
    <row r="36" spans="1:16" x14ac:dyDescent="0.2">
      <c r="A36" s="4">
        <v>50</v>
      </c>
      <c r="B36" s="4">
        <v>0</v>
      </c>
      <c r="C36" s="4">
        <v>0</v>
      </c>
      <c r="D36" s="4">
        <v>1</v>
      </c>
      <c r="E36" s="4">
        <v>226</v>
      </c>
      <c r="F36" s="4">
        <v>3258711.23</v>
      </c>
      <c r="G36" s="4" t="s">
        <v>82</v>
      </c>
      <c r="H36" s="4" t="s">
        <v>83</v>
      </c>
      <c r="I36" s="4"/>
      <c r="J36" s="4"/>
      <c r="K36" s="4">
        <v>226</v>
      </c>
      <c r="L36" s="4">
        <v>5</v>
      </c>
      <c r="M36" s="4">
        <v>3</v>
      </c>
      <c r="N36" s="4" t="s">
        <v>3</v>
      </c>
      <c r="O36" s="4">
        <v>2</v>
      </c>
      <c r="P36" s="4"/>
    </row>
    <row r="37" spans="1:16" x14ac:dyDescent="0.2">
      <c r="A37" s="4">
        <v>50</v>
      </c>
      <c r="B37" s="4">
        <v>0</v>
      </c>
      <c r="C37" s="4">
        <v>0</v>
      </c>
      <c r="D37" s="4">
        <v>1</v>
      </c>
      <c r="E37" s="4">
        <v>227</v>
      </c>
      <c r="F37" s="4">
        <v>0</v>
      </c>
      <c r="G37" s="4" t="s">
        <v>84</v>
      </c>
      <c r="H37" s="4" t="s">
        <v>85</v>
      </c>
      <c r="I37" s="4"/>
      <c r="J37" s="4"/>
      <c r="K37" s="4">
        <v>227</v>
      </c>
      <c r="L37" s="4">
        <v>6</v>
      </c>
      <c r="M37" s="4">
        <v>3</v>
      </c>
      <c r="N37" s="4" t="s">
        <v>3</v>
      </c>
      <c r="O37" s="4">
        <v>2</v>
      </c>
      <c r="P37" s="4"/>
    </row>
    <row r="38" spans="1:16" x14ac:dyDescent="0.2">
      <c r="A38" s="4">
        <v>50</v>
      </c>
      <c r="B38" s="4">
        <v>0</v>
      </c>
      <c r="C38" s="4">
        <v>0</v>
      </c>
      <c r="D38" s="4">
        <v>1</v>
      </c>
      <c r="E38" s="4">
        <v>228</v>
      </c>
      <c r="F38" s="4">
        <v>3258711.23</v>
      </c>
      <c r="G38" s="4" t="s">
        <v>86</v>
      </c>
      <c r="H38" s="4" t="s">
        <v>87</v>
      </c>
      <c r="I38" s="4"/>
      <c r="J38" s="4"/>
      <c r="K38" s="4">
        <v>228</v>
      </c>
      <c r="L38" s="4">
        <v>7</v>
      </c>
      <c r="M38" s="4">
        <v>3</v>
      </c>
      <c r="N38" s="4" t="s">
        <v>3</v>
      </c>
      <c r="O38" s="4">
        <v>2</v>
      </c>
      <c r="P38" s="4"/>
    </row>
    <row r="39" spans="1:16" x14ac:dyDescent="0.2">
      <c r="A39" s="4">
        <v>50</v>
      </c>
      <c r="B39" s="4">
        <v>0</v>
      </c>
      <c r="C39" s="4">
        <v>0</v>
      </c>
      <c r="D39" s="4">
        <v>1</v>
      </c>
      <c r="E39" s="4">
        <v>216</v>
      </c>
      <c r="F39" s="4">
        <v>0</v>
      </c>
      <c r="G39" s="4" t="s">
        <v>88</v>
      </c>
      <c r="H39" s="4" t="s">
        <v>89</v>
      </c>
      <c r="I39" s="4"/>
      <c r="J39" s="4"/>
      <c r="K39" s="4">
        <v>216</v>
      </c>
      <c r="L39" s="4">
        <v>8</v>
      </c>
      <c r="M39" s="4">
        <v>3</v>
      </c>
      <c r="N39" s="4" t="s">
        <v>3</v>
      </c>
      <c r="O39" s="4">
        <v>2</v>
      </c>
      <c r="P39" s="4"/>
    </row>
    <row r="40" spans="1:16" x14ac:dyDescent="0.2">
      <c r="A40" s="4">
        <v>50</v>
      </c>
      <c r="B40" s="4">
        <v>0</v>
      </c>
      <c r="C40" s="4">
        <v>0</v>
      </c>
      <c r="D40" s="4">
        <v>1</v>
      </c>
      <c r="E40" s="4">
        <v>223</v>
      </c>
      <c r="F40" s="4">
        <v>0</v>
      </c>
      <c r="G40" s="4" t="s">
        <v>90</v>
      </c>
      <c r="H40" s="4" t="s">
        <v>91</v>
      </c>
      <c r="I40" s="4"/>
      <c r="J40" s="4"/>
      <c r="K40" s="4">
        <v>223</v>
      </c>
      <c r="L40" s="4">
        <v>9</v>
      </c>
      <c r="M40" s="4">
        <v>3</v>
      </c>
      <c r="N40" s="4" t="s">
        <v>3</v>
      </c>
      <c r="O40" s="4">
        <v>2</v>
      </c>
      <c r="P40" s="4"/>
    </row>
    <row r="41" spans="1:16" x14ac:dyDescent="0.2">
      <c r="A41" s="4">
        <v>50</v>
      </c>
      <c r="B41" s="4">
        <v>0</v>
      </c>
      <c r="C41" s="4">
        <v>0</v>
      </c>
      <c r="D41" s="4">
        <v>1</v>
      </c>
      <c r="E41" s="4">
        <v>229</v>
      </c>
      <c r="F41" s="4">
        <v>0</v>
      </c>
      <c r="G41" s="4" t="s">
        <v>92</v>
      </c>
      <c r="H41" s="4" t="s">
        <v>93</v>
      </c>
      <c r="I41" s="4"/>
      <c r="J41" s="4"/>
      <c r="K41" s="4">
        <v>229</v>
      </c>
      <c r="L41" s="4">
        <v>10</v>
      </c>
      <c r="M41" s="4">
        <v>3</v>
      </c>
      <c r="N41" s="4" t="s">
        <v>3</v>
      </c>
      <c r="O41" s="4">
        <v>2</v>
      </c>
      <c r="P41" s="4"/>
    </row>
    <row r="42" spans="1:16" x14ac:dyDescent="0.2">
      <c r="A42" s="4">
        <v>50</v>
      </c>
      <c r="B42" s="4">
        <v>0</v>
      </c>
      <c r="C42" s="4">
        <v>0</v>
      </c>
      <c r="D42" s="4">
        <v>1</v>
      </c>
      <c r="E42" s="4">
        <v>203</v>
      </c>
      <c r="F42" s="4">
        <v>1271759.6399999999</v>
      </c>
      <c r="G42" s="4" t="s">
        <v>94</v>
      </c>
      <c r="H42" s="4" t="s">
        <v>95</v>
      </c>
      <c r="I42" s="4"/>
      <c r="J42" s="4"/>
      <c r="K42" s="4">
        <v>203</v>
      </c>
      <c r="L42" s="4">
        <v>11</v>
      </c>
      <c r="M42" s="4">
        <v>3</v>
      </c>
      <c r="N42" s="4" t="s">
        <v>3</v>
      </c>
      <c r="O42" s="4">
        <v>2</v>
      </c>
      <c r="P42" s="4"/>
    </row>
    <row r="43" spans="1:16" x14ac:dyDescent="0.2">
      <c r="A43" s="4">
        <v>50</v>
      </c>
      <c r="B43" s="4">
        <v>0</v>
      </c>
      <c r="C43" s="4">
        <v>0</v>
      </c>
      <c r="D43" s="4">
        <v>1</v>
      </c>
      <c r="E43" s="4">
        <v>231</v>
      </c>
      <c r="F43" s="4">
        <v>0</v>
      </c>
      <c r="G43" s="4" t="s">
        <v>96</v>
      </c>
      <c r="H43" s="4" t="s">
        <v>97</v>
      </c>
      <c r="I43" s="4"/>
      <c r="J43" s="4"/>
      <c r="K43" s="4">
        <v>231</v>
      </c>
      <c r="L43" s="4">
        <v>12</v>
      </c>
      <c r="M43" s="4">
        <v>3</v>
      </c>
      <c r="N43" s="4" t="s">
        <v>3</v>
      </c>
      <c r="O43" s="4">
        <v>2</v>
      </c>
      <c r="P43" s="4"/>
    </row>
    <row r="44" spans="1:16" x14ac:dyDescent="0.2">
      <c r="A44" s="4">
        <v>50</v>
      </c>
      <c r="B44" s="4">
        <v>0</v>
      </c>
      <c r="C44" s="4">
        <v>0</v>
      </c>
      <c r="D44" s="4">
        <v>1</v>
      </c>
      <c r="E44" s="4">
        <v>204</v>
      </c>
      <c r="F44" s="4">
        <v>675032.42</v>
      </c>
      <c r="G44" s="4" t="s">
        <v>98</v>
      </c>
      <c r="H44" s="4" t="s">
        <v>99</v>
      </c>
      <c r="I44" s="4"/>
      <c r="J44" s="4"/>
      <c r="K44" s="4">
        <v>204</v>
      </c>
      <c r="L44" s="4">
        <v>13</v>
      </c>
      <c r="M44" s="4">
        <v>3</v>
      </c>
      <c r="N44" s="4" t="s">
        <v>3</v>
      </c>
      <c r="O44" s="4">
        <v>2</v>
      </c>
      <c r="P44" s="4"/>
    </row>
    <row r="45" spans="1:16" x14ac:dyDescent="0.2">
      <c r="A45" s="4">
        <v>50</v>
      </c>
      <c r="B45" s="4">
        <v>0</v>
      </c>
      <c r="C45" s="4">
        <v>0</v>
      </c>
      <c r="D45" s="4">
        <v>1</v>
      </c>
      <c r="E45" s="4">
        <v>205</v>
      </c>
      <c r="F45" s="4">
        <v>823721.17</v>
      </c>
      <c r="G45" s="4" t="s">
        <v>100</v>
      </c>
      <c r="H45" s="4" t="s">
        <v>101</v>
      </c>
      <c r="I45" s="4"/>
      <c r="J45" s="4"/>
      <c r="K45" s="4">
        <v>205</v>
      </c>
      <c r="L45" s="4">
        <v>14</v>
      </c>
      <c r="M45" s="4">
        <v>3</v>
      </c>
      <c r="N45" s="4" t="s">
        <v>3</v>
      </c>
      <c r="O45" s="4">
        <v>2</v>
      </c>
      <c r="P45" s="4"/>
    </row>
    <row r="46" spans="1:16" x14ac:dyDescent="0.2">
      <c r="A46" s="4">
        <v>50</v>
      </c>
      <c r="B46" s="4">
        <v>0</v>
      </c>
      <c r="C46" s="4">
        <v>0</v>
      </c>
      <c r="D46" s="4">
        <v>1</v>
      </c>
      <c r="E46" s="4">
        <v>232</v>
      </c>
      <c r="F46" s="4">
        <v>0</v>
      </c>
      <c r="G46" s="4" t="s">
        <v>102</v>
      </c>
      <c r="H46" s="4" t="s">
        <v>103</v>
      </c>
      <c r="I46" s="4"/>
      <c r="J46" s="4"/>
      <c r="K46" s="4">
        <v>232</v>
      </c>
      <c r="L46" s="4">
        <v>15</v>
      </c>
      <c r="M46" s="4">
        <v>3</v>
      </c>
      <c r="N46" s="4" t="s">
        <v>3</v>
      </c>
      <c r="O46" s="4">
        <v>2</v>
      </c>
      <c r="P46" s="4"/>
    </row>
    <row r="47" spans="1:16" x14ac:dyDescent="0.2">
      <c r="A47" s="4">
        <v>50</v>
      </c>
      <c r="B47" s="4">
        <v>0</v>
      </c>
      <c r="C47" s="4">
        <v>0</v>
      </c>
      <c r="D47" s="4">
        <v>1</v>
      </c>
      <c r="E47" s="4">
        <v>214</v>
      </c>
      <c r="F47" s="4">
        <v>83145.13</v>
      </c>
      <c r="G47" s="4" t="s">
        <v>104</v>
      </c>
      <c r="H47" s="4" t="s">
        <v>105</v>
      </c>
      <c r="I47" s="4"/>
      <c r="J47" s="4"/>
      <c r="K47" s="4">
        <v>214</v>
      </c>
      <c r="L47" s="4">
        <v>16</v>
      </c>
      <c r="M47" s="4">
        <v>3</v>
      </c>
      <c r="N47" s="4" t="s">
        <v>3</v>
      </c>
      <c r="O47" s="4">
        <v>2</v>
      </c>
      <c r="P47" s="4"/>
    </row>
    <row r="48" spans="1:16" x14ac:dyDescent="0.2">
      <c r="A48" s="4">
        <v>50</v>
      </c>
      <c r="B48" s="4">
        <v>0</v>
      </c>
      <c r="C48" s="4">
        <v>0</v>
      </c>
      <c r="D48" s="4">
        <v>1</v>
      </c>
      <c r="E48" s="4">
        <v>215</v>
      </c>
      <c r="F48" s="4">
        <v>0</v>
      </c>
      <c r="G48" s="4" t="s">
        <v>106</v>
      </c>
      <c r="H48" s="4" t="s">
        <v>107</v>
      </c>
      <c r="I48" s="4"/>
      <c r="J48" s="4"/>
      <c r="K48" s="4">
        <v>215</v>
      </c>
      <c r="L48" s="4">
        <v>17</v>
      </c>
      <c r="M48" s="4">
        <v>3</v>
      </c>
      <c r="N48" s="4" t="s">
        <v>3</v>
      </c>
      <c r="O48" s="4">
        <v>2</v>
      </c>
      <c r="P48" s="4"/>
    </row>
    <row r="49" spans="1:16" x14ac:dyDescent="0.2">
      <c r="A49" s="4">
        <v>50</v>
      </c>
      <c r="B49" s="4">
        <v>0</v>
      </c>
      <c r="C49" s="4">
        <v>0</v>
      </c>
      <c r="D49" s="4">
        <v>1</v>
      </c>
      <c r="E49" s="4">
        <v>217</v>
      </c>
      <c r="F49" s="4">
        <v>6178940.0700000003</v>
      </c>
      <c r="G49" s="4" t="s">
        <v>108</v>
      </c>
      <c r="H49" s="4" t="s">
        <v>109</v>
      </c>
      <c r="I49" s="4"/>
      <c r="J49" s="4"/>
      <c r="K49" s="4">
        <v>217</v>
      </c>
      <c r="L49" s="4">
        <v>18</v>
      </c>
      <c r="M49" s="4">
        <v>3</v>
      </c>
      <c r="N49" s="4" t="s">
        <v>3</v>
      </c>
      <c r="O49" s="4">
        <v>2</v>
      </c>
      <c r="P49" s="4"/>
    </row>
    <row r="50" spans="1:16" x14ac:dyDescent="0.2">
      <c r="A50" s="4">
        <v>50</v>
      </c>
      <c r="B50" s="4">
        <v>0</v>
      </c>
      <c r="C50" s="4">
        <v>0</v>
      </c>
      <c r="D50" s="4">
        <v>1</v>
      </c>
      <c r="E50" s="4">
        <v>230</v>
      </c>
      <c r="F50" s="4">
        <v>0</v>
      </c>
      <c r="G50" s="4" t="s">
        <v>110</v>
      </c>
      <c r="H50" s="4" t="s">
        <v>111</v>
      </c>
      <c r="I50" s="4"/>
      <c r="J50" s="4"/>
      <c r="K50" s="4">
        <v>230</v>
      </c>
      <c r="L50" s="4">
        <v>19</v>
      </c>
      <c r="M50" s="4">
        <v>3</v>
      </c>
      <c r="N50" s="4" t="s">
        <v>3</v>
      </c>
      <c r="O50" s="4">
        <v>2</v>
      </c>
      <c r="P50" s="4"/>
    </row>
    <row r="51" spans="1:16" x14ac:dyDescent="0.2">
      <c r="A51" s="4">
        <v>50</v>
      </c>
      <c r="B51" s="4">
        <v>0</v>
      </c>
      <c r="C51" s="4">
        <v>0</v>
      </c>
      <c r="D51" s="4">
        <v>1</v>
      </c>
      <c r="E51" s="4">
        <v>206</v>
      </c>
      <c r="F51" s="4">
        <v>0</v>
      </c>
      <c r="G51" s="4" t="s">
        <v>112</v>
      </c>
      <c r="H51" s="4" t="s">
        <v>113</v>
      </c>
      <c r="I51" s="4"/>
      <c r="J51" s="4"/>
      <c r="K51" s="4">
        <v>206</v>
      </c>
      <c r="L51" s="4">
        <v>20</v>
      </c>
      <c r="M51" s="4">
        <v>3</v>
      </c>
      <c r="N51" s="4" t="s">
        <v>3</v>
      </c>
      <c r="O51" s="4">
        <v>2</v>
      </c>
      <c r="P51" s="4"/>
    </row>
    <row r="52" spans="1:16" x14ac:dyDescent="0.2">
      <c r="A52" s="4">
        <v>50</v>
      </c>
      <c r="B52" s="4">
        <v>0</v>
      </c>
      <c r="C52" s="4">
        <v>0</v>
      </c>
      <c r="D52" s="4">
        <v>1</v>
      </c>
      <c r="E52" s="4">
        <v>207</v>
      </c>
      <c r="F52" s="4">
        <v>3676.5480274875013</v>
      </c>
      <c r="G52" s="4" t="s">
        <v>114</v>
      </c>
      <c r="H52" s="4" t="s">
        <v>115</v>
      </c>
      <c r="I52" s="4"/>
      <c r="J52" s="4"/>
      <c r="K52" s="4">
        <v>207</v>
      </c>
      <c r="L52" s="4">
        <v>21</v>
      </c>
      <c r="M52" s="4">
        <v>3</v>
      </c>
      <c r="N52" s="4" t="s">
        <v>3</v>
      </c>
      <c r="O52" s="4">
        <v>-1</v>
      </c>
      <c r="P52" s="4"/>
    </row>
    <row r="53" spans="1:16" x14ac:dyDescent="0.2">
      <c r="A53" s="4">
        <v>50</v>
      </c>
      <c r="B53" s="4">
        <v>0</v>
      </c>
      <c r="C53" s="4">
        <v>0</v>
      </c>
      <c r="D53" s="4">
        <v>1</v>
      </c>
      <c r="E53" s="4">
        <v>208</v>
      </c>
      <c r="F53" s="4">
        <v>0</v>
      </c>
      <c r="G53" s="4" t="s">
        <v>116</v>
      </c>
      <c r="H53" s="4" t="s">
        <v>117</v>
      </c>
      <c r="I53" s="4"/>
      <c r="J53" s="4"/>
      <c r="K53" s="4">
        <v>208</v>
      </c>
      <c r="L53" s="4">
        <v>22</v>
      </c>
      <c r="M53" s="4">
        <v>3</v>
      </c>
      <c r="N53" s="4" t="s">
        <v>3</v>
      </c>
      <c r="O53" s="4">
        <v>-1</v>
      </c>
      <c r="P53" s="4"/>
    </row>
    <row r="54" spans="1:16" x14ac:dyDescent="0.2">
      <c r="A54" s="4">
        <v>50</v>
      </c>
      <c r="B54" s="4">
        <v>0</v>
      </c>
      <c r="C54" s="4">
        <v>0</v>
      </c>
      <c r="D54" s="4">
        <v>1</v>
      </c>
      <c r="E54" s="4">
        <v>209</v>
      </c>
      <c r="F54" s="4">
        <v>0</v>
      </c>
      <c r="G54" s="4" t="s">
        <v>118</v>
      </c>
      <c r="H54" s="4" t="s">
        <v>119</v>
      </c>
      <c r="I54" s="4"/>
      <c r="J54" s="4"/>
      <c r="K54" s="4">
        <v>209</v>
      </c>
      <c r="L54" s="4">
        <v>23</v>
      </c>
      <c r="M54" s="4">
        <v>3</v>
      </c>
      <c r="N54" s="4" t="s">
        <v>3</v>
      </c>
      <c r="O54" s="4">
        <v>2</v>
      </c>
      <c r="P54" s="4"/>
    </row>
    <row r="55" spans="1:16" x14ac:dyDescent="0.2">
      <c r="A55" s="4">
        <v>50</v>
      </c>
      <c r="B55" s="4">
        <v>0</v>
      </c>
      <c r="C55" s="4">
        <v>0</v>
      </c>
      <c r="D55" s="4">
        <v>1</v>
      </c>
      <c r="E55" s="4">
        <v>233</v>
      </c>
      <c r="F55" s="4">
        <v>0</v>
      </c>
      <c r="G55" s="4" t="s">
        <v>120</v>
      </c>
      <c r="H55" s="4" t="s">
        <v>121</v>
      </c>
      <c r="I55" s="4"/>
      <c r="J55" s="4"/>
      <c r="K55" s="4">
        <v>233</v>
      </c>
      <c r="L55" s="4">
        <v>24</v>
      </c>
      <c r="M55" s="4">
        <v>3</v>
      </c>
      <c r="N55" s="4" t="s">
        <v>3</v>
      </c>
      <c r="O55" s="4">
        <v>2</v>
      </c>
      <c r="P55" s="4"/>
    </row>
    <row r="56" spans="1:16" x14ac:dyDescent="0.2">
      <c r="A56" s="4">
        <v>50</v>
      </c>
      <c r="B56" s="4">
        <v>0</v>
      </c>
      <c r="C56" s="4">
        <v>0</v>
      </c>
      <c r="D56" s="4">
        <v>1</v>
      </c>
      <c r="E56" s="4">
        <v>210</v>
      </c>
      <c r="F56" s="4">
        <v>607852.29</v>
      </c>
      <c r="G56" s="4" t="s">
        <v>122</v>
      </c>
      <c r="H56" s="4" t="s">
        <v>123</v>
      </c>
      <c r="I56" s="4"/>
      <c r="J56" s="4"/>
      <c r="K56" s="4">
        <v>210</v>
      </c>
      <c r="L56" s="4">
        <v>25</v>
      </c>
      <c r="M56" s="4">
        <v>3</v>
      </c>
      <c r="N56" s="4" t="s">
        <v>3</v>
      </c>
      <c r="O56" s="4">
        <v>2</v>
      </c>
      <c r="P56" s="4"/>
    </row>
    <row r="57" spans="1:16" x14ac:dyDescent="0.2">
      <c r="A57" s="4">
        <v>50</v>
      </c>
      <c r="B57" s="4">
        <v>0</v>
      </c>
      <c r="C57" s="4">
        <v>0</v>
      </c>
      <c r="D57" s="4">
        <v>1</v>
      </c>
      <c r="E57" s="4">
        <v>211</v>
      </c>
      <c r="F57" s="4">
        <v>82372.22</v>
      </c>
      <c r="G57" s="4" t="s">
        <v>124</v>
      </c>
      <c r="H57" s="4" t="s">
        <v>125</v>
      </c>
      <c r="I57" s="4"/>
      <c r="J57" s="4"/>
      <c r="K57" s="4">
        <v>211</v>
      </c>
      <c r="L57" s="4">
        <v>26</v>
      </c>
      <c r="M57" s="4">
        <v>3</v>
      </c>
      <c r="N57" s="4" t="s">
        <v>3</v>
      </c>
      <c r="O57" s="4">
        <v>2</v>
      </c>
      <c r="P57" s="4"/>
    </row>
    <row r="58" spans="1:16" x14ac:dyDescent="0.2">
      <c r="A58" s="4">
        <v>50</v>
      </c>
      <c r="B58" s="4">
        <v>0</v>
      </c>
      <c r="C58" s="4">
        <v>0</v>
      </c>
      <c r="D58" s="4">
        <v>1</v>
      </c>
      <c r="E58" s="4">
        <v>224</v>
      </c>
      <c r="F58" s="4">
        <v>6262085.2000000002</v>
      </c>
      <c r="G58" s="4" t="s">
        <v>126</v>
      </c>
      <c r="H58" s="4" t="s">
        <v>127</v>
      </c>
      <c r="I58" s="4"/>
      <c r="J58" s="4"/>
      <c r="K58" s="4">
        <v>224</v>
      </c>
      <c r="L58" s="4">
        <v>27</v>
      </c>
      <c r="M58" s="4">
        <v>3</v>
      </c>
      <c r="N58" s="4" t="s">
        <v>3</v>
      </c>
      <c r="O58" s="4">
        <v>2</v>
      </c>
      <c r="P58" s="4"/>
    </row>
    <row r="59" spans="1:16" x14ac:dyDescent="0.2">
      <c r="A59" s="4">
        <v>50</v>
      </c>
      <c r="B59" s="4">
        <v>1</v>
      </c>
      <c r="C59" s="4">
        <v>0</v>
      </c>
      <c r="D59" s="4">
        <v>2</v>
      </c>
      <c r="E59" s="4">
        <v>0</v>
      </c>
      <c r="F59" s="4">
        <v>6262085.2000000002</v>
      </c>
      <c r="G59" s="4" t="s">
        <v>522</v>
      </c>
      <c r="H59" s="4" t="s">
        <v>523</v>
      </c>
      <c r="I59" s="4"/>
      <c r="J59" s="4"/>
      <c r="K59" s="4">
        <v>212</v>
      </c>
      <c r="L59" s="4">
        <v>28</v>
      </c>
      <c r="M59" s="4">
        <v>0</v>
      </c>
      <c r="N59" s="4" t="s">
        <v>3</v>
      </c>
      <c r="O59" s="4">
        <v>2</v>
      </c>
      <c r="P59" s="4"/>
    </row>
    <row r="60" spans="1:16" x14ac:dyDescent="0.2">
      <c r="A60" s="4">
        <v>50</v>
      </c>
      <c r="B60" s="4">
        <v>1</v>
      </c>
      <c r="C60" s="4">
        <v>0</v>
      </c>
      <c r="D60" s="4">
        <v>2</v>
      </c>
      <c r="E60" s="4">
        <v>0</v>
      </c>
      <c r="F60" s="4">
        <v>1252417.04</v>
      </c>
      <c r="G60" s="4" t="s">
        <v>524</v>
      </c>
      <c r="H60" s="4" t="s">
        <v>525</v>
      </c>
      <c r="I60" s="4"/>
      <c r="J60" s="4"/>
      <c r="K60" s="4">
        <v>212</v>
      </c>
      <c r="L60" s="4">
        <v>29</v>
      </c>
      <c r="M60" s="4">
        <v>0</v>
      </c>
      <c r="N60" s="4" t="s">
        <v>3</v>
      </c>
      <c r="O60" s="4">
        <v>2</v>
      </c>
      <c r="P60" s="4"/>
    </row>
    <row r="61" spans="1:16" x14ac:dyDescent="0.2">
      <c r="A61" s="4">
        <v>50</v>
      </c>
      <c r="B61" s="4">
        <v>1</v>
      </c>
      <c r="C61" s="4">
        <v>0</v>
      </c>
      <c r="D61" s="4">
        <v>2</v>
      </c>
      <c r="E61" s="4">
        <v>213</v>
      </c>
      <c r="F61" s="4">
        <v>7514502.2400000002</v>
      </c>
      <c r="G61" s="4" t="s">
        <v>526</v>
      </c>
      <c r="H61" s="4" t="s">
        <v>126</v>
      </c>
      <c r="I61" s="4"/>
      <c r="J61" s="4"/>
      <c r="K61" s="4">
        <v>212</v>
      </c>
      <c r="L61" s="4">
        <v>30</v>
      </c>
      <c r="M61" s="4">
        <v>0</v>
      </c>
      <c r="N61" s="4" t="s">
        <v>3</v>
      </c>
      <c r="O61" s="4">
        <v>2</v>
      </c>
      <c r="P61" s="4"/>
    </row>
    <row r="63" spans="1:16" x14ac:dyDescent="0.2">
      <c r="A63">
        <v>-1</v>
      </c>
    </row>
    <row r="66" spans="1:15" x14ac:dyDescent="0.2">
      <c r="A66" s="3">
        <v>75</v>
      </c>
      <c r="B66" s="3" t="s">
        <v>528</v>
      </c>
      <c r="C66" s="3">
        <v>2020</v>
      </c>
      <c r="D66" s="3">
        <v>0</v>
      </c>
      <c r="E66" s="3">
        <v>10</v>
      </c>
      <c r="F66" s="3">
        <v>0</v>
      </c>
      <c r="G66" s="3">
        <v>0</v>
      </c>
      <c r="H66" s="3">
        <v>1</v>
      </c>
      <c r="I66" s="3">
        <v>0</v>
      </c>
      <c r="J66" s="3">
        <v>1</v>
      </c>
      <c r="K66" s="3">
        <v>78</v>
      </c>
      <c r="L66" s="3">
        <v>30</v>
      </c>
      <c r="M66" s="3">
        <v>0</v>
      </c>
      <c r="N66" s="3">
        <v>52421674</v>
      </c>
      <c r="O66" s="3">
        <v>1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C1102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107" x14ac:dyDescent="0.2">
      <c r="A1">
        <f>ROW(Source!A32)</f>
        <v>32</v>
      </c>
      <c r="B1">
        <v>52421674</v>
      </c>
      <c r="C1">
        <v>52422919</v>
      </c>
      <c r="D1">
        <v>51486811</v>
      </c>
      <c r="E1">
        <v>27</v>
      </c>
      <c r="F1">
        <v>1</v>
      </c>
      <c r="G1">
        <v>27</v>
      </c>
      <c r="H1">
        <v>1</v>
      </c>
      <c r="I1" t="s">
        <v>531</v>
      </c>
      <c r="J1" t="s">
        <v>3</v>
      </c>
      <c r="K1" t="s">
        <v>532</v>
      </c>
      <c r="L1">
        <v>1191</v>
      </c>
      <c r="N1">
        <v>1013</v>
      </c>
      <c r="O1" t="s">
        <v>533</v>
      </c>
      <c r="P1" t="s">
        <v>533</v>
      </c>
      <c r="Q1">
        <v>1</v>
      </c>
      <c r="W1">
        <v>0</v>
      </c>
      <c r="X1">
        <v>476480486</v>
      </c>
      <c r="Y1">
        <v>59.6</v>
      </c>
      <c r="AA1">
        <v>0</v>
      </c>
      <c r="AB1">
        <v>0</v>
      </c>
      <c r="AC1">
        <v>0</v>
      </c>
      <c r="AD1">
        <v>0</v>
      </c>
      <c r="AE1">
        <v>0</v>
      </c>
      <c r="AF1">
        <v>0</v>
      </c>
      <c r="AG1">
        <v>0</v>
      </c>
      <c r="AH1">
        <v>0</v>
      </c>
      <c r="AI1">
        <v>1</v>
      </c>
      <c r="AJ1">
        <v>1</v>
      </c>
      <c r="AK1">
        <v>1</v>
      </c>
      <c r="AL1">
        <v>1</v>
      </c>
      <c r="AN1">
        <v>0</v>
      </c>
      <c r="AO1">
        <v>1</v>
      </c>
      <c r="AP1">
        <v>0</v>
      </c>
      <c r="AQ1">
        <v>0</v>
      </c>
      <c r="AR1">
        <v>0</v>
      </c>
      <c r="AS1" t="s">
        <v>3</v>
      </c>
      <c r="AT1">
        <v>59.6</v>
      </c>
      <c r="AU1" t="s">
        <v>3</v>
      </c>
      <c r="AV1">
        <v>1</v>
      </c>
      <c r="AW1">
        <v>2</v>
      </c>
      <c r="AX1">
        <v>52422921</v>
      </c>
      <c r="AY1">
        <v>1</v>
      </c>
      <c r="AZ1">
        <v>0</v>
      </c>
      <c r="BA1">
        <v>1</v>
      </c>
      <c r="BB1">
        <v>0</v>
      </c>
      <c r="BC1">
        <v>0</v>
      </c>
      <c r="BD1">
        <v>0</v>
      </c>
      <c r="BE1">
        <v>0</v>
      </c>
      <c r="BF1">
        <v>0</v>
      </c>
      <c r="BG1">
        <v>0</v>
      </c>
      <c r="BH1">
        <v>0</v>
      </c>
      <c r="BI1">
        <v>0</v>
      </c>
      <c r="BJ1">
        <v>0</v>
      </c>
      <c r="BK1">
        <v>0</v>
      </c>
      <c r="BL1">
        <v>0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CX1">
        <f>Y1*Source!I32</f>
        <v>0</v>
      </c>
      <c r="CY1">
        <f>AD1</f>
        <v>0</v>
      </c>
      <c r="CZ1">
        <f>AH1</f>
        <v>0</v>
      </c>
      <c r="DA1">
        <f>AL1</f>
        <v>1</v>
      </c>
      <c r="DB1">
        <f t="shared" ref="DB1:DB7" si="0">ROUND(ROUND(AT1*CZ1,2),6)</f>
        <v>0</v>
      </c>
      <c r="DC1">
        <f t="shared" ref="DC1:DC7" si="1">ROUND(ROUND(AT1*AG1,2),6)</f>
        <v>0</v>
      </c>
    </row>
    <row r="2" spans="1:107" x14ac:dyDescent="0.2">
      <c r="A2">
        <f>ROW(Source!A33)</f>
        <v>33</v>
      </c>
      <c r="B2">
        <v>52421674</v>
      </c>
      <c r="C2">
        <v>52422922</v>
      </c>
      <c r="D2">
        <v>51498982</v>
      </c>
      <c r="E2">
        <v>1</v>
      </c>
      <c r="F2">
        <v>1</v>
      </c>
      <c r="G2">
        <v>27</v>
      </c>
      <c r="H2">
        <v>2</v>
      </c>
      <c r="I2" t="s">
        <v>534</v>
      </c>
      <c r="J2" t="s">
        <v>535</v>
      </c>
      <c r="K2" t="s">
        <v>536</v>
      </c>
      <c r="L2">
        <v>1368</v>
      </c>
      <c r="N2">
        <v>1011</v>
      </c>
      <c r="O2" t="s">
        <v>537</v>
      </c>
      <c r="P2" t="s">
        <v>537</v>
      </c>
      <c r="Q2">
        <v>1</v>
      </c>
      <c r="W2">
        <v>0</v>
      </c>
      <c r="X2">
        <v>770341722</v>
      </c>
      <c r="Y2">
        <v>5.3699999999999998E-2</v>
      </c>
      <c r="AA2">
        <v>0</v>
      </c>
      <c r="AB2">
        <v>1494.43</v>
      </c>
      <c r="AC2">
        <v>481.21</v>
      </c>
      <c r="AD2">
        <v>0</v>
      </c>
      <c r="AE2">
        <v>0</v>
      </c>
      <c r="AF2">
        <v>1494.43</v>
      </c>
      <c r="AG2">
        <v>481.21</v>
      </c>
      <c r="AH2">
        <v>0</v>
      </c>
      <c r="AI2">
        <v>1</v>
      </c>
      <c r="AJ2">
        <v>1</v>
      </c>
      <c r="AK2">
        <v>1</v>
      </c>
      <c r="AL2">
        <v>1</v>
      </c>
      <c r="AN2">
        <v>0</v>
      </c>
      <c r="AO2">
        <v>1</v>
      </c>
      <c r="AP2">
        <v>0</v>
      </c>
      <c r="AQ2">
        <v>0</v>
      </c>
      <c r="AR2">
        <v>0</v>
      </c>
      <c r="AS2" t="s">
        <v>3</v>
      </c>
      <c r="AT2">
        <v>5.3699999999999998E-2</v>
      </c>
      <c r="AU2" t="s">
        <v>3</v>
      </c>
      <c r="AV2">
        <v>0</v>
      </c>
      <c r="AW2">
        <v>2</v>
      </c>
      <c r="AX2">
        <v>52422970</v>
      </c>
      <c r="AY2">
        <v>1</v>
      </c>
      <c r="AZ2">
        <v>0</v>
      </c>
      <c r="BA2">
        <v>2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CX2">
        <f>Y2*Source!I33</f>
        <v>0</v>
      </c>
      <c r="CY2">
        <f>AB2</f>
        <v>1494.43</v>
      </c>
      <c r="CZ2">
        <f>AF2</f>
        <v>1494.43</v>
      </c>
      <c r="DA2">
        <f>AJ2</f>
        <v>1</v>
      </c>
      <c r="DB2">
        <f t="shared" si="0"/>
        <v>80.25</v>
      </c>
      <c r="DC2">
        <f t="shared" si="1"/>
        <v>25.84</v>
      </c>
    </row>
    <row r="3" spans="1:107" x14ac:dyDescent="0.2">
      <c r="A3">
        <f>ROW(Source!A34)</f>
        <v>34</v>
      </c>
      <c r="B3">
        <v>52421674</v>
      </c>
      <c r="C3">
        <v>52422925</v>
      </c>
      <c r="D3">
        <v>51486811</v>
      </c>
      <c r="E3">
        <v>27</v>
      </c>
      <c r="F3">
        <v>1</v>
      </c>
      <c r="G3">
        <v>27</v>
      </c>
      <c r="H3">
        <v>1</v>
      </c>
      <c r="I3" t="s">
        <v>531</v>
      </c>
      <c r="J3" t="s">
        <v>3</v>
      </c>
      <c r="K3" t="s">
        <v>532</v>
      </c>
      <c r="L3">
        <v>1191</v>
      </c>
      <c r="N3">
        <v>1013</v>
      </c>
      <c r="O3" t="s">
        <v>533</v>
      </c>
      <c r="P3" t="s">
        <v>533</v>
      </c>
      <c r="Q3">
        <v>1</v>
      </c>
      <c r="W3">
        <v>0</v>
      </c>
      <c r="X3">
        <v>476480486</v>
      </c>
      <c r="Y3">
        <v>1.02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1</v>
      </c>
      <c r="AJ3">
        <v>1</v>
      </c>
      <c r="AK3">
        <v>1</v>
      </c>
      <c r="AL3">
        <v>1</v>
      </c>
      <c r="AN3">
        <v>0</v>
      </c>
      <c r="AO3">
        <v>1</v>
      </c>
      <c r="AP3">
        <v>0</v>
      </c>
      <c r="AQ3">
        <v>0</v>
      </c>
      <c r="AR3">
        <v>0</v>
      </c>
      <c r="AS3" t="s">
        <v>3</v>
      </c>
      <c r="AT3">
        <v>1.02</v>
      </c>
      <c r="AU3" t="s">
        <v>3</v>
      </c>
      <c r="AV3">
        <v>1</v>
      </c>
      <c r="AW3">
        <v>2</v>
      </c>
      <c r="AX3">
        <v>52422927</v>
      </c>
      <c r="AY3">
        <v>1</v>
      </c>
      <c r="AZ3">
        <v>0</v>
      </c>
      <c r="BA3">
        <v>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CX3">
        <f>Y3*Source!I34</f>
        <v>0</v>
      </c>
      <c r="CY3">
        <f>AD3</f>
        <v>0</v>
      </c>
      <c r="CZ3">
        <f>AH3</f>
        <v>0</v>
      </c>
      <c r="DA3">
        <f>AL3</f>
        <v>1</v>
      </c>
      <c r="DB3">
        <f t="shared" si="0"/>
        <v>0</v>
      </c>
      <c r="DC3">
        <f t="shared" si="1"/>
        <v>0</v>
      </c>
    </row>
    <row r="4" spans="1:107" x14ac:dyDescent="0.2">
      <c r="A4">
        <f>ROW(Source!A35)</f>
        <v>35</v>
      </c>
      <c r="B4">
        <v>52421674</v>
      </c>
      <c r="C4">
        <v>52422928</v>
      </c>
      <c r="D4">
        <v>51499780</v>
      </c>
      <c r="E4">
        <v>1</v>
      </c>
      <c r="F4">
        <v>1</v>
      </c>
      <c r="G4">
        <v>27</v>
      </c>
      <c r="H4">
        <v>2</v>
      </c>
      <c r="I4" t="s">
        <v>538</v>
      </c>
      <c r="J4" t="s">
        <v>539</v>
      </c>
      <c r="K4" t="s">
        <v>540</v>
      </c>
      <c r="L4">
        <v>1368</v>
      </c>
      <c r="N4">
        <v>1011</v>
      </c>
      <c r="O4" t="s">
        <v>537</v>
      </c>
      <c r="P4" t="s">
        <v>537</v>
      </c>
      <c r="Q4">
        <v>1</v>
      </c>
      <c r="W4">
        <v>0</v>
      </c>
      <c r="X4">
        <v>238809398</v>
      </c>
      <c r="Y4">
        <v>0.02</v>
      </c>
      <c r="AA4">
        <v>0</v>
      </c>
      <c r="AB4">
        <v>1009.4</v>
      </c>
      <c r="AC4">
        <v>316.82</v>
      </c>
      <c r="AD4">
        <v>0</v>
      </c>
      <c r="AE4">
        <v>0</v>
      </c>
      <c r="AF4">
        <v>1009.4</v>
      </c>
      <c r="AG4">
        <v>316.82</v>
      </c>
      <c r="AH4">
        <v>0</v>
      </c>
      <c r="AI4">
        <v>1</v>
      </c>
      <c r="AJ4">
        <v>1</v>
      </c>
      <c r="AK4">
        <v>1</v>
      </c>
      <c r="AL4">
        <v>1</v>
      </c>
      <c r="AN4">
        <v>0</v>
      </c>
      <c r="AO4">
        <v>1</v>
      </c>
      <c r="AP4">
        <v>0</v>
      </c>
      <c r="AQ4">
        <v>0</v>
      </c>
      <c r="AR4">
        <v>0</v>
      </c>
      <c r="AS4" t="s">
        <v>3</v>
      </c>
      <c r="AT4">
        <v>0.02</v>
      </c>
      <c r="AU4" t="s">
        <v>3</v>
      </c>
      <c r="AV4">
        <v>0</v>
      </c>
      <c r="AW4">
        <v>2</v>
      </c>
      <c r="AX4">
        <v>52422931</v>
      </c>
      <c r="AY4">
        <v>1</v>
      </c>
      <c r="AZ4">
        <v>0</v>
      </c>
      <c r="BA4">
        <v>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CX4">
        <f>Y4*Source!I35</f>
        <v>0</v>
      </c>
      <c r="CY4">
        <f t="shared" ref="CY4:CY9" si="2">AB4</f>
        <v>1009.4</v>
      </c>
      <c r="CZ4">
        <f t="shared" ref="CZ4:CZ9" si="3">AF4</f>
        <v>1009.4</v>
      </c>
      <c r="DA4">
        <f t="shared" ref="DA4:DA9" si="4">AJ4</f>
        <v>1</v>
      </c>
      <c r="DB4">
        <f t="shared" si="0"/>
        <v>20.190000000000001</v>
      </c>
      <c r="DC4">
        <f t="shared" si="1"/>
        <v>6.34</v>
      </c>
    </row>
    <row r="5" spans="1:107" x14ac:dyDescent="0.2">
      <c r="A5">
        <f>ROW(Source!A35)</f>
        <v>35</v>
      </c>
      <c r="B5">
        <v>52421674</v>
      </c>
      <c r="C5">
        <v>52422928</v>
      </c>
      <c r="D5">
        <v>51499781</v>
      </c>
      <c r="E5">
        <v>1</v>
      </c>
      <c r="F5">
        <v>1</v>
      </c>
      <c r="G5">
        <v>27</v>
      </c>
      <c r="H5">
        <v>2</v>
      </c>
      <c r="I5" t="s">
        <v>541</v>
      </c>
      <c r="J5" t="s">
        <v>542</v>
      </c>
      <c r="K5" t="s">
        <v>543</v>
      </c>
      <c r="L5">
        <v>1368</v>
      </c>
      <c r="N5">
        <v>1011</v>
      </c>
      <c r="O5" t="s">
        <v>537</v>
      </c>
      <c r="P5" t="s">
        <v>537</v>
      </c>
      <c r="Q5">
        <v>1</v>
      </c>
      <c r="W5">
        <v>0</v>
      </c>
      <c r="X5">
        <v>-1786200580</v>
      </c>
      <c r="Y5">
        <v>1.7999999999999999E-2</v>
      </c>
      <c r="AA5">
        <v>0</v>
      </c>
      <c r="AB5">
        <v>1014.12</v>
      </c>
      <c r="AC5">
        <v>317.13</v>
      </c>
      <c r="AD5">
        <v>0</v>
      </c>
      <c r="AE5">
        <v>0</v>
      </c>
      <c r="AF5">
        <v>1014.12</v>
      </c>
      <c r="AG5">
        <v>317.13</v>
      </c>
      <c r="AH5">
        <v>0</v>
      </c>
      <c r="AI5">
        <v>1</v>
      </c>
      <c r="AJ5">
        <v>1</v>
      </c>
      <c r="AK5">
        <v>1</v>
      </c>
      <c r="AL5">
        <v>1</v>
      </c>
      <c r="AN5">
        <v>0</v>
      </c>
      <c r="AO5">
        <v>1</v>
      </c>
      <c r="AP5">
        <v>0</v>
      </c>
      <c r="AQ5">
        <v>0</v>
      </c>
      <c r="AR5">
        <v>0</v>
      </c>
      <c r="AS5" t="s">
        <v>3</v>
      </c>
      <c r="AT5">
        <v>1.7999999999999999E-2</v>
      </c>
      <c r="AU5" t="s">
        <v>3</v>
      </c>
      <c r="AV5">
        <v>0</v>
      </c>
      <c r="AW5">
        <v>2</v>
      </c>
      <c r="AX5">
        <v>52422932</v>
      </c>
      <c r="AY5">
        <v>1</v>
      </c>
      <c r="AZ5">
        <v>0</v>
      </c>
      <c r="BA5">
        <v>5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CX5">
        <f>Y5*Source!I35</f>
        <v>0</v>
      </c>
      <c r="CY5">
        <f t="shared" si="2"/>
        <v>1014.12</v>
      </c>
      <c r="CZ5">
        <f t="shared" si="3"/>
        <v>1014.12</v>
      </c>
      <c r="DA5">
        <f t="shared" si="4"/>
        <v>1</v>
      </c>
      <c r="DB5">
        <f t="shared" si="0"/>
        <v>18.25</v>
      </c>
      <c r="DC5">
        <f t="shared" si="1"/>
        <v>5.71</v>
      </c>
    </row>
    <row r="6" spans="1:107" x14ac:dyDescent="0.2">
      <c r="A6">
        <f>ROW(Source!A36)</f>
        <v>36</v>
      </c>
      <c r="B6">
        <v>52421674</v>
      </c>
      <c r="C6">
        <v>52422933</v>
      </c>
      <c r="D6">
        <v>51499780</v>
      </c>
      <c r="E6">
        <v>1</v>
      </c>
      <c r="F6">
        <v>1</v>
      </c>
      <c r="G6">
        <v>27</v>
      </c>
      <c r="H6">
        <v>2</v>
      </c>
      <c r="I6" t="s">
        <v>538</v>
      </c>
      <c r="J6" t="s">
        <v>539</v>
      </c>
      <c r="K6" t="s">
        <v>540</v>
      </c>
      <c r="L6">
        <v>1368</v>
      </c>
      <c r="N6">
        <v>1011</v>
      </c>
      <c r="O6" t="s">
        <v>537</v>
      </c>
      <c r="P6" t="s">
        <v>537</v>
      </c>
      <c r="Q6">
        <v>1</v>
      </c>
      <c r="W6">
        <v>0</v>
      </c>
      <c r="X6">
        <v>238809398</v>
      </c>
      <c r="Y6">
        <v>5.3999999999999999E-2</v>
      </c>
      <c r="AA6">
        <v>0</v>
      </c>
      <c r="AB6">
        <v>1009.4</v>
      </c>
      <c r="AC6">
        <v>316.82</v>
      </c>
      <c r="AD6">
        <v>0</v>
      </c>
      <c r="AE6">
        <v>0</v>
      </c>
      <c r="AF6">
        <v>1009.4</v>
      </c>
      <c r="AG6">
        <v>316.82</v>
      </c>
      <c r="AH6">
        <v>0</v>
      </c>
      <c r="AI6">
        <v>1</v>
      </c>
      <c r="AJ6">
        <v>1</v>
      </c>
      <c r="AK6">
        <v>1</v>
      </c>
      <c r="AL6">
        <v>1</v>
      </c>
      <c r="AN6">
        <v>0</v>
      </c>
      <c r="AO6">
        <v>1</v>
      </c>
      <c r="AP6">
        <v>0</v>
      </c>
      <c r="AQ6">
        <v>0</v>
      </c>
      <c r="AR6">
        <v>0</v>
      </c>
      <c r="AS6" t="s">
        <v>3</v>
      </c>
      <c r="AT6">
        <v>5.3999999999999999E-2</v>
      </c>
      <c r="AU6" t="s">
        <v>3</v>
      </c>
      <c r="AV6">
        <v>0</v>
      </c>
      <c r="AW6">
        <v>2</v>
      </c>
      <c r="AX6">
        <v>52422936</v>
      </c>
      <c r="AY6">
        <v>1</v>
      </c>
      <c r="AZ6">
        <v>0</v>
      </c>
      <c r="BA6">
        <v>6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CX6">
        <f>Y6*Source!I36</f>
        <v>0</v>
      </c>
      <c r="CY6">
        <f t="shared" si="2"/>
        <v>1009.4</v>
      </c>
      <c r="CZ6">
        <f t="shared" si="3"/>
        <v>1009.4</v>
      </c>
      <c r="DA6">
        <f t="shared" si="4"/>
        <v>1</v>
      </c>
      <c r="DB6">
        <f t="shared" si="0"/>
        <v>54.51</v>
      </c>
      <c r="DC6">
        <f t="shared" si="1"/>
        <v>17.11</v>
      </c>
    </row>
    <row r="7" spans="1:107" x14ac:dyDescent="0.2">
      <c r="A7">
        <f>ROW(Source!A36)</f>
        <v>36</v>
      </c>
      <c r="B7">
        <v>52421674</v>
      </c>
      <c r="C7">
        <v>52422933</v>
      </c>
      <c r="D7">
        <v>51499781</v>
      </c>
      <c r="E7">
        <v>1</v>
      </c>
      <c r="F7">
        <v>1</v>
      </c>
      <c r="G7">
        <v>27</v>
      </c>
      <c r="H7">
        <v>2</v>
      </c>
      <c r="I7" t="s">
        <v>541</v>
      </c>
      <c r="J7" t="s">
        <v>542</v>
      </c>
      <c r="K7" t="s">
        <v>543</v>
      </c>
      <c r="L7">
        <v>1368</v>
      </c>
      <c r="N7">
        <v>1011</v>
      </c>
      <c r="O7" t="s">
        <v>537</v>
      </c>
      <c r="P7" t="s">
        <v>537</v>
      </c>
      <c r="Q7">
        <v>1</v>
      </c>
      <c r="W7">
        <v>0</v>
      </c>
      <c r="X7">
        <v>-1786200580</v>
      </c>
      <c r="Y7">
        <v>5.5E-2</v>
      </c>
      <c r="AA7">
        <v>0</v>
      </c>
      <c r="AB7">
        <v>1014.12</v>
      </c>
      <c r="AC7">
        <v>317.13</v>
      </c>
      <c r="AD7">
        <v>0</v>
      </c>
      <c r="AE7">
        <v>0</v>
      </c>
      <c r="AF7">
        <v>1014.12</v>
      </c>
      <c r="AG7">
        <v>317.13</v>
      </c>
      <c r="AH7">
        <v>0</v>
      </c>
      <c r="AI7">
        <v>1</v>
      </c>
      <c r="AJ7">
        <v>1</v>
      </c>
      <c r="AK7">
        <v>1</v>
      </c>
      <c r="AL7">
        <v>1</v>
      </c>
      <c r="AN7">
        <v>0</v>
      </c>
      <c r="AO7">
        <v>1</v>
      </c>
      <c r="AP7">
        <v>0</v>
      </c>
      <c r="AQ7">
        <v>0</v>
      </c>
      <c r="AR7">
        <v>0</v>
      </c>
      <c r="AS7" t="s">
        <v>3</v>
      </c>
      <c r="AT7">
        <v>5.5E-2</v>
      </c>
      <c r="AU7" t="s">
        <v>3</v>
      </c>
      <c r="AV7">
        <v>0</v>
      </c>
      <c r="AW7">
        <v>2</v>
      </c>
      <c r="AX7">
        <v>52422937</v>
      </c>
      <c r="AY7">
        <v>1</v>
      </c>
      <c r="AZ7">
        <v>0</v>
      </c>
      <c r="BA7">
        <v>7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CX7">
        <f>Y7*Source!I36</f>
        <v>0</v>
      </c>
      <c r="CY7">
        <f t="shared" si="2"/>
        <v>1014.12</v>
      </c>
      <c r="CZ7">
        <f t="shared" si="3"/>
        <v>1014.12</v>
      </c>
      <c r="DA7">
        <f t="shared" si="4"/>
        <v>1</v>
      </c>
      <c r="DB7">
        <f t="shared" si="0"/>
        <v>55.78</v>
      </c>
      <c r="DC7">
        <f t="shared" si="1"/>
        <v>17.440000000000001</v>
      </c>
    </row>
    <row r="8" spans="1:107" x14ac:dyDescent="0.2">
      <c r="A8">
        <f>ROW(Source!A37)</f>
        <v>37</v>
      </c>
      <c r="B8">
        <v>52421674</v>
      </c>
      <c r="C8">
        <v>52422938</v>
      </c>
      <c r="D8">
        <v>51499780</v>
      </c>
      <c r="E8">
        <v>1</v>
      </c>
      <c r="F8">
        <v>1</v>
      </c>
      <c r="G8">
        <v>27</v>
      </c>
      <c r="H8">
        <v>2</v>
      </c>
      <c r="I8" t="s">
        <v>538</v>
      </c>
      <c r="J8" t="s">
        <v>539</v>
      </c>
      <c r="K8" t="s">
        <v>540</v>
      </c>
      <c r="L8">
        <v>1368</v>
      </c>
      <c r="N8">
        <v>1011</v>
      </c>
      <c r="O8" t="s">
        <v>537</v>
      </c>
      <c r="P8" t="s">
        <v>537</v>
      </c>
      <c r="Q8">
        <v>1</v>
      </c>
      <c r="W8">
        <v>0</v>
      </c>
      <c r="X8">
        <v>238809398</v>
      </c>
      <c r="Y8">
        <v>0.51</v>
      </c>
      <c r="AA8">
        <v>0</v>
      </c>
      <c r="AB8">
        <v>1009.4</v>
      </c>
      <c r="AC8">
        <v>316.82</v>
      </c>
      <c r="AD8">
        <v>0</v>
      </c>
      <c r="AE8">
        <v>0</v>
      </c>
      <c r="AF8">
        <v>1009.4</v>
      </c>
      <c r="AG8">
        <v>316.82</v>
      </c>
      <c r="AH8">
        <v>0</v>
      </c>
      <c r="AI8">
        <v>1</v>
      </c>
      <c r="AJ8">
        <v>1</v>
      </c>
      <c r="AK8">
        <v>1</v>
      </c>
      <c r="AL8">
        <v>1</v>
      </c>
      <c r="AN8">
        <v>0</v>
      </c>
      <c r="AO8">
        <v>1</v>
      </c>
      <c r="AP8">
        <v>1</v>
      </c>
      <c r="AQ8">
        <v>0</v>
      </c>
      <c r="AR8">
        <v>0</v>
      </c>
      <c r="AS8" t="s">
        <v>3</v>
      </c>
      <c r="AT8">
        <v>0.01</v>
      </c>
      <c r="AU8" t="s">
        <v>46</v>
      </c>
      <c r="AV8">
        <v>0</v>
      </c>
      <c r="AW8">
        <v>2</v>
      </c>
      <c r="AX8">
        <v>52422941</v>
      </c>
      <c r="AY8">
        <v>1</v>
      </c>
      <c r="AZ8">
        <v>0</v>
      </c>
      <c r="BA8">
        <v>8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CX8">
        <f>Y8*Source!I37</f>
        <v>0</v>
      </c>
      <c r="CY8">
        <f t="shared" si="2"/>
        <v>1009.4</v>
      </c>
      <c r="CZ8">
        <f t="shared" si="3"/>
        <v>1009.4</v>
      </c>
      <c r="DA8">
        <f t="shared" si="4"/>
        <v>1</v>
      </c>
      <c r="DB8">
        <f>ROUND((ROUND(AT8*CZ8,2)*51),6)</f>
        <v>514.59</v>
      </c>
      <c r="DC8">
        <f>ROUND((ROUND(AT8*AG8,2)*51),6)</f>
        <v>161.66999999999999</v>
      </c>
    </row>
    <row r="9" spans="1:107" x14ac:dyDescent="0.2">
      <c r="A9">
        <f>ROW(Source!A37)</f>
        <v>37</v>
      </c>
      <c r="B9">
        <v>52421674</v>
      </c>
      <c r="C9">
        <v>52422938</v>
      </c>
      <c r="D9">
        <v>51499781</v>
      </c>
      <c r="E9">
        <v>1</v>
      </c>
      <c r="F9">
        <v>1</v>
      </c>
      <c r="G9">
        <v>27</v>
      </c>
      <c r="H9">
        <v>2</v>
      </c>
      <c r="I9" t="s">
        <v>541</v>
      </c>
      <c r="J9" t="s">
        <v>542</v>
      </c>
      <c r="K9" t="s">
        <v>543</v>
      </c>
      <c r="L9">
        <v>1368</v>
      </c>
      <c r="N9">
        <v>1011</v>
      </c>
      <c r="O9" t="s">
        <v>537</v>
      </c>
      <c r="P9" t="s">
        <v>537</v>
      </c>
      <c r="Q9">
        <v>1</v>
      </c>
      <c r="W9">
        <v>0</v>
      </c>
      <c r="X9">
        <v>-1786200580</v>
      </c>
      <c r="Y9">
        <v>0.40800000000000003</v>
      </c>
      <c r="AA9">
        <v>0</v>
      </c>
      <c r="AB9">
        <v>1014.12</v>
      </c>
      <c r="AC9">
        <v>317.13</v>
      </c>
      <c r="AD9">
        <v>0</v>
      </c>
      <c r="AE9">
        <v>0</v>
      </c>
      <c r="AF9">
        <v>1014.12</v>
      </c>
      <c r="AG9">
        <v>317.13</v>
      </c>
      <c r="AH9">
        <v>0</v>
      </c>
      <c r="AI9">
        <v>1</v>
      </c>
      <c r="AJ9">
        <v>1</v>
      </c>
      <c r="AK9">
        <v>1</v>
      </c>
      <c r="AL9">
        <v>1</v>
      </c>
      <c r="AN9">
        <v>0</v>
      </c>
      <c r="AO9">
        <v>1</v>
      </c>
      <c r="AP9">
        <v>1</v>
      </c>
      <c r="AQ9">
        <v>0</v>
      </c>
      <c r="AR9">
        <v>0</v>
      </c>
      <c r="AS9" t="s">
        <v>3</v>
      </c>
      <c r="AT9">
        <v>8.0000000000000002E-3</v>
      </c>
      <c r="AU9" t="s">
        <v>46</v>
      </c>
      <c r="AV9">
        <v>0</v>
      </c>
      <c r="AW9">
        <v>2</v>
      </c>
      <c r="AX9">
        <v>52422942</v>
      </c>
      <c r="AY9">
        <v>1</v>
      </c>
      <c r="AZ9">
        <v>0</v>
      </c>
      <c r="BA9">
        <v>9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CX9">
        <f>Y9*Source!I37</f>
        <v>0</v>
      </c>
      <c r="CY9">
        <f t="shared" si="2"/>
        <v>1014.12</v>
      </c>
      <c r="CZ9">
        <f t="shared" si="3"/>
        <v>1014.12</v>
      </c>
      <c r="DA9">
        <f t="shared" si="4"/>
        <v>1</v>
      </c>
      <c r="DB9">
        <f>ROUND((ROUND(AT9*CZ9,2)*51),6)</f>
        <v>413.61</v>
      </c>
      <c r="DC9">
        <f>ROUND((ROUND(AT9*AG9,2)*51),6)</f>
        <v>129.54</v>
      </c>
    </row>
    <row r="10" spans="1:107" x14ac:dyDescent="0.2">
      <c r="A10">
        <f>ROW(Source!A39)</f>
        <v>39</v>
      </c>
      <c r="B10">
        <v>52421674</v>
      </c>
      <c r="C10">
        <v>52422944</v>
      </c>
      <c r="D10">
        <v>51486811</v>
      </c>
      <c r="E10">
        <v>27</v>
      </c>
      <c r="F10">
        <v>1</v>
      </c>
      <c r="G10">
        <v>27</v>
      </c>
      <c r="H10">
        <v>1</v>
      </c>
      <c r="I10" t="s">
        <v>531</v>
      </c>
      <c r="J10" t="s">
        <v>3</v>
      </c>
      <c r="K10" t="s">
        <v>532</v>
      </c>
      <c r="L10">
        <v>1191</v>
      </c>
      <c r="N10">
        <v>1013</v>
      </c>
      <c r="O10" t="s">
        <v>533</v>
      </c>
      <c r="P10" t="s">
        <v>533</v>
      </c>
      <c r="Q10">
        <v>1</v>
      </c>
      <c r="W10">
        <v>0</v>
      </c>
      <c r="X10">
        <v>476480486</v>
      </c>
      <c r="Y10">
        <v>19.100000000000001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1</v>
      </c>
      <c r="AJ10">
        <v>1</v>
      </c>
      <c r="AK10">
        <v>1</v>
      </c>
      <c r="AL10">
        <v>1</v>
      </c>
      <c r="AN10">
        <v>0</v>
      </c>
      <c r="AO10">
        <v>1</v>
      </c>
      <c r="AP10">
        <v>0</v>
      </c>
      <c r="AQ10">
        <v>0</v>
      </c>
      <c r="AR10">
        <v>0</v>
      </c>
      <c r="AS10" t="s">
        <v>3</v>
      </c>
      <c r="AT10">
        <v>19.100000000000001</v>
      </c>
      <c r="AU10" t="s">
        <v>3</v>
      </c>
      <c r="AV10">
        <v>1</v>
      </c>
      <c r="AW10">
        <v>2</v>
      </c>
      <c r="AX10">
        <v>52422951</v>
      </c>
      <c r="AY10">
        <v>1</v>
      </c>
      <c r="AZ10">
        <v>0</v>
      </c>
      <c r="BA10">
        <v>10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CX10">
        <f>Y10*Source!I39</f>
        <v>0</v>
      </c>
      <c r="CY10">
        <f>AD10</f>
        <v>0</v>
      </c>
      <c r="CZ10">
        <f>AH10</f>
        <v>0</v>
      </c>
      <c r="DA10">
        <f>AL10</f>
        <v>1</v>
      </c>
      <c r="DB10">
        <f t="shared" ref="DB10:DB30" si="5">ROUND(ROUND(AT10*CZ10,2),6)</f>
        <v>0</v>
      </c>
      <c r="DC10">
        <f t="shared" ref="DC10:DC30" si="6">ROUND(ROUND(AT10*AG10,2),6)</f>
        <v>0</v>
      </c>
    </row>
    <row r="11" spans="1:107" x14ac:dyDescent="0.2">
      <c r="A11">
        <f>ROW(Source!A39)</f>
        <v>39</v>
      </c>
      <c r="B11">
        <v>52421674</v>
      </c>
      <c r="C11">
        <v>52422944</v>
      </c>
      <c r="D11">
        <v>51499185</v>
      </c>
      <c r="E11">
        <v>1</v>
      </c>
      <c r="F11">
        <v>1</v>
      </c>
      <c r="G11">
        <v>27</v>
      </c>
      <c r="H11">
        <v>2</v>
      </c>
      <c r="I11" t="s">
        <v>544</v>
      </c>
      <c r="J11" t="s">
        <v>545</v>
      </c>
      <c r="K11" t="s">
        <v>546</v>
      </c>
      <c r="L11">
        <v>1368</v>
      </c>
      <c r="N11">
        <v>1011</v>
      </c>
      <c r="O11" t="s">
        <v>537</v>
      </c>
      <c r="P11" t="s">
        <v>537</v>
      </c>
      <c r="Q11">
        <v>1</v>
      </c>
      <c r="W11">
        <v>0</v>
      </c>
      <c r="X11">
        <v>1846535910</v>
      </c>
      <c r="Y11">
        <v>2.97</v>
      </c>
      <c r="AA11">
        <v>0</v>
      </c>
      <c r="AB11">
        <v>3056.67</v>
      </c>
      <c r="AC11">
        <v>1333.84</v>
      </c>
      <c r="AD11">
        <v>0</v>
      </c>
      <c r="AE11">
        <v>0</v>
      </c>
      <c r="AF11">
        <v>3056.67</v>
      </c>
      <c r="AG11">
        <v>1333.84</v>
      </c>
      <c r="AH11">
        <v>0</v>
      </c>
      <c r="AI11">
        <v>1</v>
      </c>
      <c r="AJ11">
        <v>1</v>
      </c>
      <c r="AK11">
        <v>1</v>
      </c>
      <c r="AL11">
        <v>1</v>
      </c>
      <c r="AN11">
        <v>0</v>
      </c>
      <c r="AO11">
        <v>1</v>
      </c>
      <c r="AP11">
        <v>0</v>
      </c>
      <c r="AQ11">
        <v>0</v>
      </c>
      <c r="AR11">
        <v>0</v>
      </c>
      <c r="AS11" t="s">
        <v>3</v>
      </c>
      <c r="AT11">
        <v>2.97</v>
      </c>
      <c r="AU11" t="s">
        <v>3</v>
      </c>
      <c r="AV11">
        <v>0</v>
      </c>
      <c r="AW11">
        <v>2</v>
      </c>
      <c r="AX11">
        <v>52422952</v>
      </c>
      <c r="AY11">
        <v>1</v>
      </c>
      <c r="AZ11">
        <v>0</v>
      </c>
      <c r="BA11">
        <v>11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CX11">
        <f>Y11*Source!I39</f>
        <v>0</v>
      </c>
      <c r="CY11">
        <f>AB11</f>
        <v>3056.67</v>
      </c>
      <c r="CZ11">
        <f>AF11</f>
        <v>3056.67</v>
      </c>
      <c r="DA11">
        <f>AJ11</f>
        <v>1</v>
      </c>
      <c r="DB11">
        <f t="shared" si="5"/>
        <v>9078.31</v>
      </c>
      <c r="DC11">
        <f t="shared" si="6"/>
        <v>3961.5</v>
      </c>
    </row>
    <row r="12" spans="1:107" x14ac:dyDescent="0.2">
      <c r="A12">
        <f>ROW(Source!A39)</f>
        <v>39</v>
      </c>
      <c r="B12">
        <v>52421674</v>
      </c>
      <c r="C12">
        <v>52422944</v>
      </c>
      <c r="D12">
        <v>51499169</v>
      </c>
      <c r="E12">
        <v>1</v>
      </c>
      <c r="F12">
        <v>1</v>
      </c>
      <c r="G12">
        <v>27</v>
      </c>
      <c r="H12">
        <v>2</v>
      </c>
      <c r="I12" t="s">
        <v>547</v>
      </c>
      <c r="J12" t="s">
        <v>548</v>
      </c>
      <c r="K12" t="s">
        <v>549</v>
      </c>
      <c r="L12">
        <v>1368</v>
      </c>
      <c r="N12">
        <v>1011</v>
      </c>
      <c r="O12" t="s">
        <v>537</v>
      </c>
      <c r="P12" t="s">
        <v>537</v>
      </c>
      <c r="Q12">
        <v>1</v>
      </c>
      <c r="W12">
        <v>0</v>
      </c>
      <c r="X12">
        <v>-1930120489</v>
      </c>
      <c r="Y12">
        <v>3.67</v>
      </c>
      <c r="AA12">
        <v>0</v>
      </c>
      <c r="AB12">
        <v>1261.8699999999999</v>
      </c>
      <c r="AC12">
        <v>530.02</v>
      </c>
      <c r="AD12">
        <v>0</v>
      </c>
      <c r="AE12">
        <v>0</v>
      </c>
      <c r="AF12">
        <v>1261.8699999999999</v>
      </c>
      <c r="AG12">
        <v>530.02</v>
      </c>
      <c r="AH12">
        <v>0</v>
      </c>
      <c r="AI12">
        <v>1</v>
      </c>
      <c r="AJ12">
        <v>1</v>
      </c>
      <c r="AK12">
        <v>1</v>
      </c>
      <c r="AL12">
        <v>1</v>
      </c>
      <c r="AN12">
        <v>0</v>
      </c>
      <c r="AO12">
        <v>1</v>
      </c>
      <c r="AP12">
        <v>0</v>
      </c>
      <c r="AQ12">
        <v>0</v>
      </c>
      <c r="AR12">
        <v>0</v>
      </c>
      <c r="AS12" t="s">
        <v>3</v>
      </c>
      <c r="AT12">
        <v>3.67</v>
      </c>
      <c r="AU12" t="s">
        <v>3</v>
      </c>
      <c r="AV12">
        <v>0</v>
      </c>
      <c r="AW12">
        <v>2</v>
      </c>
      <c r="AX12">
        <v>52422953</v>
      </c>
      <c r="AY12">
        <v>1</v>
      </c>
      <c r="AZ12">
        <v>0</v>
      </c>
      <c r="BA12">
        <v>12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CX12">
        <f>Y12*Source!I39</f>
        <v>0</v>
      </c>
      <c r="CY12">
        <f>AB12</f>
        <v>1261.8699999999999</v>
      </c>
      <c r="CZ12">
        <f>AF12</f>
        <v>1261.8699999999999</v>
      </c>
      <c r="DA12">
        <f>AJ12</f>
        <v>1</v>
      </c>
      <c r="DB12">
        <f t="shared" si="5"/>
        <v>4631.0600000000004</v>
      </c>
      <c r="DC12">
        <f t="shared" si="6"/>
        <v>1945.17</v>
      </c>
    </row>
    <row r="13" spans="1:107" x14ac:dyDescent="0.2">
      <c r="A13">
        <f>ROW(Source!A39)</f>
        <v>39</v>
      </c>
      <c r="B13">
        <v>52421674</v>
      </c>
      <c r="C13">
        <v>52422944</v>
      </c>
      <c r="D13">
        <v>51499170</v>
      </c>
      <c r="E13">
        <v>1</v>
      </c>
      <c r="F13">
        <v>1</v>
      </c>
      <c r="G13">
        <v>27</v>
      </c>
      <c r="H13">
        <v>2</v>
      </c>
      <c r="I13" t="s">
        <v>550</v>
      </c>
      <c r="J13" t="s">
        <v>551</v>
      </c>
      <c r="K13" t="s">
        <v>552</v>
      </c>
      <c r="L13">
        <v>1368</v>
      </c>
      <c r="N13">
        <v>1011</v>
      </c>
      <c r="O13" t="s">
        <v>537</v>
      </c>
      <c r="P13" t="s">
        <v>537</v>
      </c>
      <c r="Q13">
        <v>1</v>
      </c>
      <c r="W13">
        <v>0</v>
      </c>
      <c r="X13">
        <v>1869206802</v>
      </c>
      <c r="Y13">
        <v>11.9</v>
      </c>
      <c r="AA13">
        <v>0</v>
      </c>
      <c r="AB13">
        <v>1827.95</v>
      </c>
      <c r="AC13">
        <v>720.55</v>
      </c>
      <c r="AD13">
        <v>0</v>
      </c>
      <c r="AE13">
        <v>0</v>
      </c>
      <c r="AF13">
        <v>1827.95</v>
      </c>
      <c r="AG13">
        <v>720.55</v>
      </c>
      <c r="AH13">
        <v>0</v>
      </c>
      <c r="AI13">
        <v>1</v>
      </c>
      <c r="AJ13">
        <v>1</v>
      </c>
      <c r="AK13">
        <v>1</v>
      </c>
      <c r="AL13">
        <v>1</v>
      </c>
      <c r="AN13">
        <v>0</v>
      </c>
      <c r="AO13">
        <v>1</v>
      </c>
      <c r="AP13">
        <v>0</v>
      </c>
      <c r="AQ13">
        <v>0</v>
      </c>
      <c r="AR13">
        <v>0</v>
      </c>
      <c r="AS13" t="s">
        <v>3</v>
      </c>
      <c r="AT13">
        <v>11.9</v>
      </c>
      <c r="AU13" t="s">
        <v>3</v>
      </c>
      <c r="AV13">
        <v>0</v>
      </c>
      <c r="AW13">
        <v>2</v>
      </c>
      <c r="AX13">
        <v>52422954</v>
      </c>
      <c r="AY13">
        <v>1</v>
      </c>
      <c r="AZ13">
        <v>0</v>
      </c>
      <c r="BA13">
        <v>13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CX13">
        <f>Y13*Source!I39</f>
        <v>0</v>
      </c>
      <c r="CY13">
        <f>AB13</f>
        <v>1827.95</v>
      </c>
      <c r="CZ13">
        <f>AF13</f>
        <v>1827.95</v>
      </c>
      <c r="DA13">
        <f>AJ13</f>
        <v>1</v>
      </c>
      <c r="DB13">
        <f t="shared" si="5"/>
        <v>21752.61</v>
      </c>
      <c r="DC13">
        <f t="shared" si="6"/>
        <v>8574.5499999999993</v>
      </c>
    </row>
    <row r="14" spans="1:107" x14ac:dyDescent="0.2">
      <c r="A14">
        <f>ROW(Source!A39)</f>
        <v>39</v>
      </c>
      <c r="B14">
        <v>52421674</v>
      </c>
      <c r="C14">
        <v>52422944</v>
      </c>
      <c r="D14">
        <v>51503063</v>
      </c>
      <c r="E14">
        <v>1</v>
      </c>
      <c r="F14">
        <v>1</v>
      </c>
      <c r="G14">
        <v>27</v>
      </c>
      <c r="H14">
        <v>3</v>
      </c>
      <c r="I14" t="s">
        <v>60</v>
      </c>
      <c r="J14" t="s">
        <v>62</v>
      </c>
      <c r="K14" t="s">
        <v>61</v>
      </c>
      <c r="L14">
        <v>1348</v>
      </c>
      <c r="N14">
        <v>1009</v>
      </c>
      <c r="O14" t="s">
        <v>27</v>
      </c>
      <c r="P14" t="s">
        <v>27</v>
      </c>
      <c r="Q14">
        <v>1000</v>
      </c>
      <c r="W14">
        <v>1</v>
      </c>
      <c r="X14">
        <v>-2069439204</v>
      </c>
      <c r="Y14">
        <v>-101</v>
      </c>
      <c r="AA14">
        <v>2690.29</v>
      </c>
      <c r="AB14">
        <v>0</v>
      </c>
      <c r="AC14">
        <v>0</v>
      </c>
      <c r="AD14">
        <v>0</v>
      </c>
      <c r="AE14">
        <v>2690.29</v>
      </c>
      <c r="AF14">
        <v>0</v>
      </c>
      <c r="AG14">
        <v>0</v>
      </c>
      <c r="AH14">
        <v>0</v>
      </c>
      <c r="AI14">
        <v>1</v>
      </c>
      <c r="AJ14">
        <v>1</v>
      </c>
      <c r="AK14">
        <v>1</v>
      </c>
      <c r="AL14">
        <v>1</v>
      </c>
      <c r="AN14">
        <v>0</v>
      </c>
      <c r="AO14">
        <v>1</v>
      </c>
      <c r="AP14">
        <v>0</v>
      </c>
      <c r="AQ14">
        <v>0</v>
      </c>
      <c r="AR14">
        <v>0</v>
      </c>
      <c r="AS14" t="s">
        <v>3</v>
      </c>
      <c r="AT14">
        <v>-101</v>
      </c>
      <c r="AU14" t="s">
        <v>3</v>
      </c>
      <c r="AV14">
        <v>0</v>
      </c>
      <c r="AW14">
        <v>2</v>
      </c>
      <c r="AX14">
        <v>52422955</v>
      </c>
      <c r="AY14">
        <v>1</v>
      </c>
      <c r="AZ14">
        <v>6144</v>
      </c>
      <c r="BA14">
        <v>14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CX14">
        <f>Y14*Source!I39</f>
        <v>0</v>
      </c>
      <c r="CY14">
        <f>AA14</f>
        <v>2690.29</v>
      </c>
      <c r="CZ14">
        <f>AE14</f>
        <v>2690.29</v>
      </c>
      <c r="DA14">
        <f>AI14</f>
        <v>1</v>
      </c>
      <c r="DB14">
        <f t="shared" si="5"/>
        <v>-271719.28999999998</v>
      </c>
      <c r="DC14">
        <f t="shared" si="6"/>
        <v>0</v>
      </c>
    </row>
    <row r="15" spans="1:107" x14ac:dyDescent="0.2">
      <c r="A15">
        <f>ROW(Source!A39)</f>
        <v>39</v>
      </c>
      <c r="B15">
        <v>52421674</v>
      </c>
      <c r="C15">
        <v>52422944</v>
      </c>
      <c r="D15">
        <v>51503080</v>
      </c>
      <c r="E15">
        <v>1</v>
      </c>
      <c r="F15">
        <v>1</v>
      </c>
      <c r="G15">
        <v>27</v>
      </c>
      <c r="H15">
        <v>3</v>
      </c>
      <c r="I15" t="s">
        <v>64</v>
      </c>
      <c r="J15" t="s">
        <v>66</v>
      </c>
      <c r="K15" t="s">
        <v>65</v>
      </c>
      <c r="L15">
        <v>1348</v>
      </c>
      <c r="N15">
        <v>1009</v>
      </c>
      <c r="O15" t="s">
        <v>27</v>
      </c>
      <c r="P15" t="s">
        <v>27</v>
      </c>
      <c r="Q15">
        <v>1000</v>
      </c>
      <c r="W15">
        <v>0</v>
      </c>
      <c r="X15">
        <v>-740831190</v>
      </c>
      <c r="Y15">
        <v>101</v>
      </c>
      <c r="AA15">
        <v>2652.04</v>
      </c>
      <c r="AB15">
        <v>0</v>
      </c>
      <c r="AC15">
        <v>0</v>
      </c>
      <c r="AD15">
        <v>0</v>
      </c>
      <c r="AE15">
        <v>2652.04</v>
      </c>
      <c r="AF15">
        <v>0</v>
      </c>
      <c r="AG15">
        <v>0</v>
      </c>
      <c r="AH15">
        <v>0</v>
      </c>
      <c r="AI15">
        <v>1</v>
      </c>
      <c r="AJ15">
        <v>1</v>
      </c>
      <c r="AK15">
        <v>1</v>
      </c>
      <c r="AL15">
        <v>1</v>
      </c>
      <c r="AN15">
        <v>0</v>
      </c>
      <c r="AO15">
        <v>0</v>
      </c>
      <c r="AP15">
        <v>0</v>
      </c>
      <c r="AQ15">
        <v>0</v>
      </c>
      <c r="AR15">
        <v>0</v>
      </c>
      <c r="AS15" t="s">
        <v>3</v>
      </c>
      <c r="AT15">
        <v>101</v>
      </c>
      <c r="AU15" t="s">
        <v>3</v>
      </c>
      <c r="AV15">
        <v>0</v>
      </c>
      <c r="AW15">
        <v>1</v>
      </c>
      <c r="AX15">
        <v>-1</v>
      </c>
      <c r="AY15">
        <v>0</v>
      </c>
      <c r="AZ15">
        <v>0</v>
      </c>
      <c r="BA15" t="s">
        <v>3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CX15">
        <f>Y15*Source!I39</f>
        <v>0</v>
      </c>
      <c r="CY15">
        <f>AA15</f>
        <v>2652.04</v>
      </c>
      <c r="CZ15">
        <f>AE15</f>
        <v>2652.04</v>
      </c>
      <c r="DA15">
        <f>AI15</f>
        <v>1</v>
      </c>
      <c r="DB15">
        <f t="shared" si="5"/>
        <v>267856.03999999998</v>
      </c>
      <c r="DC15">
        <f t="shared" si="6"/>
        <v>0</v>
      </c>
    </row>
    <row r="16" spans="1:107" x14ac:dyDescent="0.2">
      <c r="A16">
        <f>ROW(Source!A42)</f>
        <v>42</v>
      </c>
      <c r="B16">
        <v>52421674</v>
      </c>
      <c r="C16">
        <v>52422958</v>
      </c>
      <c r="D16">
        <v>51486811</v>
      </c>
      <c r="E16">
        <v>27</v>
      </c>
      <c r="F16">
        <v>1</v>
      </c>
      <c r="G16">
        <v>27</v>
      </c>
      <c r="H16">
        <v>1</v>
      </c>
      <c r="I16" t="s">
        <v>531</v>
      </c>
      <c r="J16" t="s">
        <v>3</v>
      </c>
      <c r="K16" t="s">
        <v>532</v>
      </c>
      <c r="L16">
        <v>1191</v>
      </c>
      <c r="N16">
        <v>1013</v>
      </c>
      <c r="O16" t="s">
        <v>533</v>
      </c>
      <c r="P16" t="s">
        <v>533</v>
      </c>
      <c r="Q16">
        <v>1</v>
      </c>
      <c r="W16">
        <v>0</v>
      </c>
      <c r="X16">
        <v>476480486</v>
      </c>
      <c r="Y16">
        <v>10.3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1</v>
      </c>
      <c r="AJ16">
        <v>1</v>
      </c>
      <c r="AK16">
        <v>1</v>
      </c>
      <c r="AL16">
        <v>1</v>
      </c>
      <c r="AN16">
        <v>0</v>
      </c>
      <c r="AO16">
        <v>1</v>
      </c>
      <c r="AP16">
        <v>0</v>
      </c>
      <c r="AQ16">
        <v>0</v>
      </c>
      <c r="AR16">
        <v>0</v>
      </c>
      <c r="AS16" t="s">
        <v>3</v>
      </c>
      <c r="AT16">
        <v>10.3</v>
      </c>
      <c r="AU16" t="s">
        <v>3</v>
      </c>
      <c r="AV16">
        <v>1</v>
      </c>
      <c r="AW16">
        <v>2</v>
      </c>
      <c r="AX16">
        <v>52422964</v>
      </c>
      <c r="AY16">
        <v>1</v>
      </c>
      <c r="AZ16">
        <v>0</v>
      </c>
      <c r="BA16">
        <v>15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CX16">
        <f>Y16*Source!I42</f>
        <v>0</v>
      </c>
      <c r="CY16">
        <f>AD16</f>
        <v>0</v>
      </c>
      <c r="CZ16">
        <f>AH16</f>
        <v>0</v>
      </c>
      <c r="DA16">
        <f>AL16</f>
        <v>1</v>
      </c>
      <c r="DB16">
        <f t="shared" si="5"/>
        <v>0</v>
      </c>
      <c r="DC16">
        <f t="shared" si="6"/>
        <v>0</v>
      </c>
    </row>
    <row r="17" spans="1:107" x14ac:dyDescent="0.2">
      <c r="A17">
        <f>ROW(Source!A42)</f>
        <v>42</v>
      </c>
      <c r="B17">
        <v>52421674</v>
      </c>
      <c r="C17">
        <v>52422958</v>
      </c>
      <c r="D17">
        <v>51499169</v>
      </c>
      <c r="E17">
        <v>1</v>
      </c>
      <c r="F17">
        <v>1</v>
      </c>
      <c r="G17">
        <v>27</v>
      </c>
      <c r="H17">
        <v>2</v>
      </c>
      <c r="I17" t="s">
        <v>547</v>
      </c>
      <c r="J17" t="s">
        <v>548</v>
      </c>
      <c r="K17" t="s">
        <v>549</v>
      </c>
      <c r="L17">
        <v>1368</v>
      </c>
      <c r="N17">
        <v>1011</v>
      </c>
      <c r="O17" t="s">
        <v>537</v>
      </c>
      <c r="P17" t="s">
        <v>537</v>
      </c>
      <c r="Q17">
        <v>1</v>
      </c>
      <c r="W17">
        <v>0</v>
      </c>
      <c r="X17">
        <v>-1930120489</v>
      </c>
      <c r="Y17">
        <v>0.89</v>
      </c>
      <c r="AA17">
        <v>0</v>
      </c>
      <c r="AB17">
        <v>1261.8699999999999</v>
      </c>
      <c r="AC17">
        <v>530.02</v>
      </c>
      <c r="AD17">
        <v>0</v>
      </c>
      <c r="AE17">
        <v>0</v>
      </c>
      <c r="AF17">
        <v>1261.8699999999999</v>
      </c>
      <c r="AG17">
        <v>530.02</v>
      </c>
      <c r="AH17">
        <v>0</v>
      </c>
      <c r="AI17">
        <v>1</v>
      </c>
      <c r="AJ17">
        <v>1</v>
      </c>
      <c r="AK17">
        <v>1</v>
      </c>
      <c r="AL17">
        <v>1</v>
      </c>
      <c r="AN17">
        <v>0</v>
      </c>
      <c r="AO17">
        <v>1</v>
      </c>
      <c r="AP17">
        <v>0</v>
      </c>
      <c r="AQ17">
        <v>0</v>
      </c>
      <c r="AR17">
        <v>0</v>
      </c>
      <c r="AS17" t="s">
        <v>3</v>
      </c>
      <c r="AT17">
        <v>0.89</v>
      </c>
      <c r="AU17" t="s">
        <v>3</v>
      </c>
      <c r="AV17">
        <v>0</v>
      </c>
      <c r="AW17">
        <v>2</v>
      </c>
      <c r="AX17">
        <v>52422965</v>
      </c>
      <c r="AY17">
        <v>1</v>
      </c>
      <c r="AZ17">
        <v>0</v>
      </c>
      <c r="BA17">
        <v>16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CX17">
        <f>Y17*Source!I42</f>
        <v>0</v>
      </c>
      <c r="CY17">
        <f>AB17</f>
        <v>1261.8699999999999</v>
      </c>
      <c r="CZ17">
        <f>AF17</f>
        <v>1261.8699999999999</v>
      </c>
      <c r="DA17">
        <f>AJ17</f>
        <v>1</v>
      </c>
      <c r="DB17">
        <f t="shared" si="5"/>
        <v>1123.06</v>
      </c>
      <c r="DC17">
        <f t="shared" si="6"/>
        <v>471.72</v>
      </c>
    </row>
    <row r="18" spans="1:107" x14ac:dyDescent="0.2">
      <c r="A18">
        <f>ROW(Source!A42)</f>
        <v>42</v>
      </c>
      <c r="B18">
        <v>52421674</v>
      </c>
      <c r="C18">
        <v>52422958</v>
      </c>
      <c r="D18">
        <v>51499975</v>
      </c>
      <c r="E18">
        <v>1</v>
      </c>
      <c r="F18">
        <v>1</v>
      </c>
      <c r="G18">
        <v>27</v>
      </c>
      <c r="H18">
        <v>3</v>
      </c>
      <c r="I18" t="s">
        <v>553</v>
      </c>
      <c r="J18" t="s">
        <v>554</v>
      </c>
      <c r="K18" t="s">
        <v>555</v>
      </c>
      <c r="L18">
        <v>1348</v>
      </c>
      <c r="N18">
        <v>1009</v>
      </c>
      <c r="O18" t="s">
        <v>27</v>
      </c>
      <c r="P18" t="s">
        <v>27</v>
      </c>
      <c r="Q18">
        <v>1000</v>
      </c>
      <c r="W18">
        <v>0</v>
      </c>
      <c r="X18">
        <v>-298244648</v>
      </c>
      <c r="Y18">
        <v>0.06</v>
      </c>
      <c r="AA18">
        <v>25888.1</v>
      </c>
      <c r="AB18">
        <v>0</v>
      </c>
      <c r="AC18">
        <v>0</v>
      </c>
      <c r="AD18">
        <v>0</v>
      </c>
      <c r="AE18">
        <v>25888.1</v>
      </c>
      <c r="AF18">
        <v>0</v>
      </c>
      <c r="AG18">
        <v>0</v>
      </c>
      <c r="AH18">
        <v>0</v>
      </c>
      <c r="AI18">
        <v>1</v>
      </c>
      <c r="AJ18">
        <v>1</v>
      </c>
      <c r="AK18">
        <v>1</v>
      </c>
      <c r="AL18">
        <v>1</v>
      </c>
      <c r="AN18">
        <v>0</v>
      </c>
      <c r="AO18">
        <v>1</v>
      </c>
      <c r="AP18">
        <v>0</v>
      </c>
      <c r="AQ18">
        <v>0</v>
      </c>
      <c r="AR18">
        <v>0</v>
      </c>
      <c r="AS18" t="s">
        <v>3</v>
      </c>
      <c r="AT18">
        <v>0.06</v>
      </c>
      <c r="AU18" t="s">
        <v>3</v>
      </c>
      <c r="AV18">
        <v>0</v>
      </c>
      <c r="AW18">
        <v>2</v>
      </c>
      <c r="AX18">
        <v>52422966</v>
      </c>
      <c r="AY18">
        <v>1</v>
      </c>
      <c r="AZ18">
        <v>0</v>
      </c>
      <c r="BA18">
        <v>17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CX18">
        <f>Y18*Source!I42</f>
        <v>0</v>
      </c>
      <c r="CY18">
        <f>AA18</f>
        <v>25888.1</v>
      </c>
      <c r="CZ18">
        <f>AE18</f>
        <v>25888.1</v>
      </c>
      <c r="DA18">
        <f>AI18</f>
        <v>1</v>
      </c>
      <c r="DB18">
        <f t="shared" si="5"/>
        <v>1553.29</v>
      </c>
      <c r="DC18">
        <f t="shared" si="6"/>
        <v>0</v>
      </c>
    </row>
    <row r="19" spans="1:107" x14ac:dyDescent="0.2">
      <c r="A19">
        <f>ROW(Source!A42)</f>
        <v>42</v>
      </c>
      <c r="B19">
        <v>52421674</v>
      </c>
      <c r="C19">
        <v>52422958</v>
      </c>
      <c r="D19">
        <v>51503080</v>
      </c>
      <c r="E19">
        <v>1</v>
      </c>
      <c r="F19">
        <v>1</v>
      </c>
      <c r="G19">
        <v>27</v>
      </c>
      <c r="H19">
        <v>3</v>
      </c>
      <c r="I19" t="s">
        <v>64</v>
      </c>
      <c r="J19" t="s">
        <v>66</v>
      </c>
      <c r="K19" t="s">
        <v>65</v>
      </c>
      <c r="L19">
        <v>1348</v>
      </c>
      <c r="N19">
        <v>1009</v>
      </c>
      <c r="O19" t="s">
        <v>27</v>
      </c>
      <c r="P19" t="s">
        <v>27</v>
      </c>
      <c r="Q19">
        <v>1000</v>
      </c>
      <c r="W19">
        <v>1</v>
      </c>
      <c r="X19">
        <v>-740831190</v>
      </c>
      <c r="Y19">
        <v>-7.14</v>
      </c>
      <c r="AA19">
        <v>2652.04</v>
      </c>
      <c r="AB19">
        <v>0</v>
      </c>
      <c r="AC19">
        <v>0</v>
      </c>
      <c r="AD19">
        <v>0</v>
      </c>
      <c r="AE19">
        <v>2652.04</v>
      </c>
      <c r="AF19">
        <v>0</v>
      </c>
      <c r="AG19">
        <v>0</v>
      </c>
      <c r="AH19">
        <v>0</v>
      </c>
      <c r="AI19">
        <v>1</v>
      </c>
      <c r="AJ19">
        <v>1</v>
      </c>
      <c r="AK19">
        <v>1</v>
      </c>
      <c r="AL19">
        <v>1</v>
      </c>
      <c r="AN19">
        <v>0</v>
      </c>
      <c r="AO19">
        <v>1</v>
      </c>
      <c r="AP19">
        <v>0</v>
      </c>
      <c r="AQ19">
        <v>0</v>
      </c>
      <c r="AR19">
        <v>0</v>
      </c>
      <c r="AS19" t="s">
        <v>3</v>
      </c>
      <c r="AT19">
        <v>-7.14</v>
      </c>
      <c r="AU19" t="s">
        <v>3</v>
      </c>
      <c r="AV19">
        <v>0</v>
      </c>
      <c r="AW19">
        <v>2</v>
      </c>
      <c r="AX19">
        <v>52422967</v>
      </c>
      <c r="AY19">
        <v>1</v>
      </c>
      <c r="AZ19">
        <v>6144</v>
      </c>
      <c r="BA19">
        <v>18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CX19">
        <f>Y19*Source!I42</f>
        <v>0</v>
      </c>
      <c r="CY19">
        <f>AA19</f>
        <v>2652.04</v>
      </c>
      <c r="CZ19">
        <f>AE19</f>
        <v>2652.04</v>
      </c>
      <c r="DA19">
        <f>AI19</f>
        <v>1</v>
      </c>
      <c r="DB19">
        <f t="shared" si="5"/>
        <v>-18935.57</v>
      </c>
      <c r="DC19">
        <f t="shared" si="6"/>
        <v>0</v>
      </c>
    </row>
    <row r="20" spans="1:107" x14ac:dyDescent="0.2">
      <c r="A20">
        <f>ROW(Source!A42)</f>
        <v>42</v>
      </c>
      <c r="B20">
        <v>52421674</v>
      </c>
      <c r="C20">
        <v>52422958</v>
      </c>
      <c r="D20">
        <v>51503080</v>
      </c>
      <c r="E20">
        <v>1</v>
      </c>
      <c r="F20">
        <v>1</v>
      </c>
      <c r="G20">
        <v>27</v>
      </c>
      <c r="H20">
        <v>3</v>
      </c>
      <c r="I20" t="s">
        <v>64</v>
      </c>
      <c r="J20" t="s">
        <v>66</v>
      </c>
      <c r="K20" t="s">
        <v>65</v>
      </c>
      <c r="L20">
        <v>1348</v>
      </c>
      <c r="N20">
        <v>1009</v>
      </c>
      <c r="O20" t="s">
        <v>27</v>
      </c>
      <c r="P20" t="s">
        <v>27</v>
      </c>
      <c r="Q20">
        <v>1000</v>
      </c>
      <c r="W20">
        <v>0</v>
      </c>
      <c r="X20">
        <v>-740831190</v>
      </c>
      <c r="Y20">
        <v>11.9</v>
      </c>
      <c r="AA20">
        <v>2652.04</v>
      </c>
      <c r="AB20">
        <v>0</v>
      </c>
      <c r="AC20">
        <v>0</v>
      </c>
      <c r="AD20">
        <v>0</v>
      </c>
      <c r="AE20">
        <v>2652.04</v>
      </c>
      <c r="AF20">
        <v>0</v>
      </c>
      <c r="AG20">
        <v>0</v>
      </c>
      <c r="AH20">
        <v>0</v>
      </c>
      <c r="AI20">
        <v>1</v>
      </c>
      <c r="AJ20">
        <v>1</v>
      </c>
      <c r="AK20">
        <v>1</v>
      </c>
      <c r="AL20">
        <v>1</v>
      </c>
      <c r="AN20">
        <v>0</v>
      </c>
      <c r="AO20">
        <v>0</v>
      </c>
      <c r="AP20">
        <v>0</v>
      </c>
      <c r="AQ20">
        <v>0</v>
      </c>
      <c r="AR20">
        <v>0</v>
      </c>
      <c r="AS20" t="s">
        <v>3</v>
      </c>
      <c r="AT20">
        <v>11.9</v>
      </c>
      <c r="AU20" t="s">
        <v>3</v>
      </c>
      <c r="AV20">
        <v>0</v>
      </c>
      <c r="AW20">
        <v>1</v>
      </c>
      <c r="AX20">
        <v>-1</v>
      </c>
      <c r="AY20">
        <v>0</v>
      </c>
      <c r="AZ20">
        <v>0</v>
      </c>
      <c r="BA20" t="s">
        <v>3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CX20">
        <f>Y20*Source!I42</f>
        <v>0</v>
      </c>
      <c r="CY20">
        <f>AA20</f>
        <v>2652.04</v>
      </c>
      <c r="CZ20">
        <f>AE20</f>
        <v>2652.04</v>
      </c>
      <c r="DA20">
        <f>AI20</f>
        <v>1</v>
      </c>
      <c r="DB20">
        <f t="shared" si="5"/>
        <v>31559.279999999999</v>
      </c>
      <c r="DC20">
        <f t="shared" si="6"/>
        <v>0</v>
      </c>
    </row>
    <row r="21" spans="1:107" x14ac:dyDescent="0.2">
      <c r="A21">
        <f>ROW(Source!A80)</f>
        <v>80</v>
      </c>
      <c r="B21">
        <v>52421674</v>
      </c>
      <c r="C21">
        <v>52423029</v>
      </c>
      <c r="D21">
        <v>51486811</v>
      </c>
      <c r="E21">
        <v>27</v>
      </c>
      <c r="F21">
        <v>1</v>
      </c>
      <c r="G21">
        <v>27</v>
      </c>
      <c r="H21">
        <v>1</v>
      </c>
      <c r="I21" t="s">
        <v>531</v>
      </c>
      <c r="J21" t="s">
        <v>3</v>
      </c>
      <c r="K21" t="s">
        <v>532</v>
      </c>
      <c r="L21">
        <v>1191</v>
      </c>
      <c r="N21">
        <v>1013</v>
      </c>
      <c r="O21" t="s">
        <v>533</v>
      </c>
      <c r="P21" t="s">
        <v>533</v>
      </c>
      <c r="Q21">
        <v>1</v>
      </c>
      <c r="W21">
        <v>0</v>
      </c>
      <c r="X21">
        <v>476480486</v>
      </c>
      <c r="Y21">
        <v>155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1</v>
      </c>
      <c r="AJ21">
        <v>1</v>
      </c>
      <c r="AK21">
        <v>1</v>
      </c>
      <c r="AL21">
        <v>1</v>
      </c>
      <c r="AN21">
        <v>0</v>
      </c>
      <c r="AO21">
        <v>1</v>
      </c>
      <c r="AP21">
        <v>0</v>
      </c>
      <c r="AQ21">
        <v>0</v>
      </c>
      <c r="AR21">
        <v>0</v>
      </c>
      <c r="AS21" t="s">
        <v>3</v>
      </c>
      <c r="AT21">
        <v>155</v>
      </c>
      <c r="AU21" t="s">
        <v>3</v>
      </c>
      <c r="AV21">
        <v>1</v>
      </c>
      <c r="AW21">
        <v>2</v>
      </c>
      <c r="AX21">
        <v>52423081</v>
      </c>
      <c r="AY21">
        <v>1</v>
      </c>
      <c r="AZ21">
        <v>0</v>
      </c>
      <c r="BA21">
        <v>19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CX21">
        <f>Y21*Source!I80</f>
        <v>0</v>
      </c>
      <c r="CY21">
        <f>AD21</f>
        <v>0</v>
      </c>
      <c r="CZ21">
        <f>AH21</f>
        <v>0</v>
      </c>
      <c r="DA21">
        <f>AL21</f>
        <v>1</v>
      </c>
      <c r="DB21">
        <f t="shared" si="5"/>
        <v>0</v>
      </c>
      <c r="DC21">
        <f t="shared" si="6"/>
        <v>0</v>
      </c>
    </row>
    <row r="22" spans="1:107" x14ac:dyDescent="0.2">
      <c r="A22">
        <f>ROW(Source!A80)</f>
        <v>80</v>
      </c>
      <c r="B22">
        <v>52421674</v>
      </c>
      <c r="C22">
        <v>52423029</v>
      </c>
      <c r="D22">
        <v>51499338</v>
      </c>
      <c r="E22">
        <v>1</v>
      </c>
      <c r="F22">
        <v>1</v>
      </c>
      <c r="G22">
        <v>27</v>
      </c>
      <c r="H22">
        <v>2</v>
      </c>
      <c r="I22" t="s">
        <v>556</v>
      </c>
      <c r="J22" t="s">
        <v>557</v>
      </c>
      <c r="K22" t="s">
        <v>558</v>
      </c>
      <c r="L22">
        <v>1368</v>
      </c>
      <c r="N22">
        <v>1011</v>
      </c>
      <c r="O22" t="s">
        <v>537</v>
      </c>
      <c r="P22" t="s">
        <v>537</v>
      </c>
      <c r="Q22">
        <v>1</v>
      </c>
      <c r="W22">
        <v>0</v>
      </c>
      <c r="X22">
        <v>734322642</v>
      </c>
      <c r="Y22">
        <v>37.5</v>
      </c>
      <c r="AA22">
        <v>0</v>
      </c>
      <c r="AB22">
        <v>744.2</v>
      </c>
      <c r="AC22">
        <v>423.17</v>
      </c>
      <c r="AD22">
        <v>0</v>
      </c>
      <c r="AE22">
        <v>0</v>
      </c>
      <c r="AF22">
        <v>744.2</v>
      </c>
      <c r="AG22">
        <v>423.17</v>
      </c>
      <c r="AH22">
        <v>0</v>
      </c>
      <c r="AI22">
        <v>1</v>
      </c>
      <c r="AJ22">
        <v>1</v>
      </c>
      <c r="AK22">
        <v>1</v>
      </c>
      <c r="AL22">
        <v>1</v>
      </c>
      <c r="AN22">
        <v>0</v>
      </c>
      <c r="AO22">
        <v>1</v>
      </c>
      <c r="AP22">
        <v>0</v>
      </c>
      <c r="AQ22">
        <v>0</v>
      </c>
      <c r="AR22">
        <v>0</v>
      </c>
      <c r="AS22" t="s">
        <v>3</v>
      </c>
      <c r="AT22">
        <v>37.5</v>
      </c>
      <c r="AU22" t="s">
        <v>3</v>
      </c>
      <c r="AV22">
        <v>0</v>
      </c>
      <c r="AW22">
        <v>2</v>
      </c>
      <c r="AX22">
        <v>52423082</v>
      </c>
      <c r="AY22">
        <v>1</v>
      </c>
      <c r="AZ22">
        <v>0</v>
      </c>
      <c r="BA22">
        <v>20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CX22">
        <f>Y22*Source!I80</f>
        <v>0</v>
      </c>
      <c r="CY22">
        <f>AB22</f>
        <v>744.2</v>
      </c>
      <c r="CZ22">
        <f>AF22</f>
        <v>744.2</v>
      </c>
      <c r="DA22">
        <f>AJ22</f>
        <v>1</v>
      </c>
      <c r="DB22">
        <f t="shared" si="5"/>
        <v>27907.5</v>
      </c>
      <c r="DC22">
        <f t="shared" si="6"/>
        <v>15868.88</v>
      </c>
    </row>
    <row r="23" spans="1:107" x14ac:dyDescent="0.2">
      <c r="A23">
        <f>ROW(Source!A80)</f>
        <v>80</v>
      </c>
      <c r="B23">
        <v>52421674</v>
      </c>
      <c r="C23">
        <v>52423029</v>
      </c>
      <c r="D23">
        <v>51499853</v>
      </c>
      <c r="E23">
        <v>1</v>
      </c>
      <c r="F23">
        <v>1</v>
      </c>
      <c r="G23">
        <v>27</v>
      </c>
      <c r="H23">
        <v>2</v>
      </c>
      <c r="I23" t="s">
        <v>559</v>
      </c>
      <c r="J23" t="s">
        <v>560</v>
      </c>
      <c r="K23" t="s">
        <v>561</v>
      </c>
      <c r="L23">
        <v>1368</v>
      </c>
      <c r="N23">
        <v>1011</v>
      </c>
      <c r="O23" t="s">
        <v>537</v>
      </c>
      <c r="P23" t="s">
        <v>537</v>
      </c>
      <c r="Q23">
        <v>1</v>
      </c>
      <c r="W23">
        <v>0</v>
      </c>
      <c r="X23">
        <v>1403155342</v>
      </c>
      <c r="Y23">
        <v>75</v>
      </c>
      <c r="AA23">
        <v>0</v>
      </c>
      <c r="AB23">
        <v>6.02</v>
      </c>
      <c r="AC23">
        <v>0.02</v>
      </c>
      <c r="AD23">
        <v>0</v>
      </c>
      <c r="AE23">
        <v>0</v>
      </c>
      <c r="AF23">
        <v>6.02</v>
      </c>
      <c r="AG23">
        <v>0.02</v>
      </c>
      <c r="AH23">
        <v>0</v>
      </c>
      <c r="AI23">
        <v>1</v>
      </c>
      <c r="AJ23">
        <v>1</v>
      </c>
      <c r="AK23">
        <v>1</v>
      </c>
      <c r="AL23">
        <v>1</v>
      </c>
      <c r="AN23">
        <v>0</v>
      </c>
      <c r="AO23">
        <v>1</v>
      </c>
      <c r="AP23">
        <v>0</v>
      </c>
      <c r="AQ23">
        <v>0</v>
      </c>
      <c r="AR23">
        <v>0</v>
      </c>
      <c r="AS23" t="s">
        <v>3</v>
      </c>
      <c r="AT23">
        <v>75</v>
      </c>
      <c r="AU23" t="s">
        <v>3</v>
      </c>
      <c r="AV23">
        <v>0</v>
      </c>
      <c r="AW23">
        <v>2</v>
      </c>
      <c r="AX23">
        <v>52423083</v>
      </c>
      <c r="AY23">
        <v>1</v>
      </c>
      <c r="AZ23">
        <v>0</v>
      </c>
      <c r="BA23">
        <v>21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CX23">
        <f>Y23*Source!I80</f>
        <v>0</v>
      </c>
      <c r="CY23">
        <f>AB23</f>
        <v>6.02</v>
      </c>
      <c r="CZ23">
        <f>AF23</f>
        <v>6.02</v>
      </c>
      <c r="DA23">
        <f>AJ23</f>
        <v>1</v>
      </c>
      <c r="DB23">
        <f t="shared" si="5"/>
        <v>451.5</v>
      </c>
      <c r="DC23">
        <f t="shared" si="6"/>
        <v>1.5</v>
      </c>
    </row>
    <row r="24" spans="1:107" x14ac:dyDescent="0.2">
      <c r="A24">
        <f>ROW(Source!A80)</f>
        <v>80</v>
      </c>
      <c r="B24">
        <v>52421674</v>
      </c>
      <c r="C24">
        <v>52423029</v>
      </c>
      <c r="D24">
        <v>51499208</v>
      </c>
      <c r="E24">
        <v>1</v>
      </c>
      <c r="F24">
        <v>1</v>
      </c>
      <c r="G24">
        <v>27</v>
      </c>
      <c r="H24">
        <v>2</v>
      </c>
      <c r="I24" t="s">
        <v>562</v>
      </c>
      <c r="J24" t="s">
        <v>563</v>
      </c>
      <c r="K24" t="s">
        <v>564</v>
      </c>
      <c r="L24">
        <v>1368</v>
      </c>
      <c r="N24">
        <v>1011</v>
      </c>
      <c r="O24" t="s">
        <v>537</v>
      </c>
      <c r="P24" t="s">
        <v>537</v>
      </c>
      <c r="Q24">
        <v>1</v>
      </c>
      <c r="W24">
        <v>0</v>
      </c>
      <c r="X24">
        <v>41279402</v>
      </c>
      <c r="Y24">
        <v>1.55</v>
      </c>
      <c r="AA24">
        <v>0</v>
      </c>
      <c r="AB24">
        <v>1412.71</v>
      </c>
      <c r="AC24">
        <v>641.32000000000005</v>
      </c>
      <c r="AD24">
        <v>0</v>
      </c>
      <c r="AE24">
        <v>0</v>
      </c>
      <c r="AF24">
        <v>1412.71</v>
      </c>
      <c r="AG24">
        <v>641.32000000000005</v>
      </c>
      <c r="AH24">
        <v>0</v>
      </c>
      <c r="AI24">
        <v>1</v>
      </c>
      <c r="AJ24">
        <v>1</v>
      </c>
      <c r="AK24">
        <v>1</v>
      </c>
      <c r="AL24">
        <v>1</v>
      </c>
      <c r="AN24">
        <v>0</v>
      </c>
      <c r="AO24">
        <v>1</v>
      </c>
      <c r="AP24">
        <v>0</v>
      </c>
      <c r="AQ24">
        <v>0</v>
      </c>
      <c r="AR24">
        <v>0</v>
      </c>
      <c r="AS24" t="s">
        <v>3</v>
      </c>
      <c r="AT24">
        <v>1.55</v>
      </c>
      <c r="AU24" t="s">
        <v>3</v>
      </c>
      <c r="AV24">
        <v>0</v>
      </c>
      <c r="AW24">
        <v>2</v>
      </c>
      <c r="AX24">
        <v>52423084</v>
      </c>
      <c r="AY24">
        <v>1</v>
      </c>
      <c r="AZ24">
        <v>0</v>
      </c>
      <c r="BA24">
        <v>22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CX24">
        <f>Y24*Source!I80</f>
        <v>0</v>
      </c>
      <c r="CY24">
        <f>AB24</f>
        <v>1412.71</v>
      </c>
      <c r="CZ24">
        <f>AF24</f>
        <v>1412.71</v>
      </c>
      <c r="DA24">
        <f>AJ24</f>
        <v>1</v>
      </c>
      <c r="DB24">
        <f t="shared" si="5"/>
        <v>2189.6999999999998</v>
      </c>
      <c r="DC24">
        <f t="shared" si="6"/>
        <v>994.05</v>
      </c>
    </row>
    <row r="25" spans="1:107" x14ac:dyDescent="0.2">
      <c r="A25">
        <f>ROW(Source!A81)</f>
        <v>81</v>
      </c>
      <c r="B25">
        <v>52421674</v>
      </c>
      <c r="C25">
        <v>52423032</v>
      </c>
      <c r="D25">
        <v>51498982</v>
      </c>
      <c r="E25">
        <v>1</v>
      </c>
      <c r="F25">
        <v>1</v>
      </c>
      <c r="G25">
        <v>27</v>
      </c>
      <c r="H25">
        <v>2</v>
      </c>
      <c r="I25" t="s">
        <v>534</v>
      </c>
      <c r="J25" t="s">
        <v>535</v>
      </c>
      <c r="K25" t="s">
        <v>536</v>
      </c>
      <c r="L25">
        <v>1368</v>
      </c>
      <c r="N25">
        <v>1011</v>
      </c>
      <c r="O25" t="s">
        <v>537</v>
      </c>
      <c r="P25" t="s">
        <v>537</v>
      </c>
      <c r="Q25">
        <v>1</v>
      </c>
      <c r="W25">
        <v>0</v>
      </c>
      <c r="X25">
        <v>770341722</v>
      </c>
      <c r="Y25">
        <v>5.3699999999999998E-2</v>
      </c>
      <c r="AA25">
        <v>0</v>
      </c>
      <c r="AB25">
        <v>1494.43</v>
      </c>
      <c r="AC25">
        <v>481.21</v>
      </c>
      <c r="AD25">
        <v>0</v>
      </c>
      <c r="AE25">
        <v>0</v>
      </c>
      <c r="AF25">
        <v>1494.43</v>
      </c>
      <c r="AG25">
        <v>481.21</v>
      </c>
      <c r="AH25">
        <v>0</v>
      </c>
      <c r="AI25">
        <v>1</v>
      </c>
      <c r="AJ25">
        <v>1</v>
      </c>
      <c r="AK25">
        <v>1</v>
      </c>
      <c r="AL25">
        <v>1</v>
      </c>
      <c r="AN25">
        <v>0</v>
      </c>
      <c r="AO25">
        <v>1</v>
      </c>
      <c r="AP25">
        <v>0</v>
      </c>
      <c r="AQ25">
        <v>0</v>
      </c>
      <c r="AR25">
        <v>0</v>
      </c>
      <c r="AS25" t="s">
        <v>3</v>
      </c>
      <c r="AT25">
        <v>5.3699999999999998E-2</v>
      </c>
      <c r="AU25" t="s">
        <v>3</v>
      </c>
      <c r="AV25">
        <v>0</v>
      </c>
      <c r="AW25">
        <v>2</v>
      </c>
      <c r="AX25">
        <v>52423034</v>
      </c>
      <c r="AY25">
        <v>1</v>
      </c>
      <c r="AZ25">
        <v>0</v>
      </c>
      <c r="BA25">
        <v>23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CX25">
        <f>Y25*Source!I81</f>
        <v>0</v>
      </c>
      <c r="CY25">
        <f>AB25</f>
        <v>1494.43</v>
      </c>
      <c r="CZ25">
        <f>AF25</f>
        <v>1494.43</v>
      </c>
      <c r="DA25">
        <f>AJ25</f>
        <v>1</v>
      </c>
      <c r="DB25">
        <f t="shared" si="5"/>
        <v>80.25</v>
      </c>
      <c r="DC25">
        <f t="shared" si="6"/>
        <v>25.84</v>
      </c>
    </row>
    <row r="26" spans="1:107" x14ac:dyDescent="0.2">
      <c r="A26">
        <f>ROW(Source!A82)</f>
        <v>82</v>
      </c>
      <c r="B26">
        <v>52421674</v>
      </c>
      <c r="C26">
        <v>52423035</v>
      </c>
      <c r="D26">
        <v>51486811</v>
      </c>
      <c r="E26">
        <v>27</v>
      </c>
      <c r="F26">
        <v>1</v>
      </c>
      <c r="G26">
        <v>27</v>
      </c>
      <c r="H26">
        <v>1</v>
      </c>
      <c r="I26" t="s">
        <v>531</v>
      </c>
      <c r="J26" t="s">
        <v>3</v>
      </c>
      <c r="K26" t="s">
        <v>532</v>
      </c>
      <c r="L26">
        <v>1191</v>
      </c>
      <c r="N26">
        <v>1013</v>
      </c>
      <c r="O26" t="s">
        <v>533</v>
      </c>
      <c r="P26" t="s">
        <v>533</v>
      </c>
      <c r="Q26">
        <v>1</v>
      </c>
      <c r="W26">
        <v>0</v>
      </c>
      <c r="X26">
        <v>476480486</v>
      </c>
      <c r="Y26">
        <v>1.02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1</v>
      </c>
      <c r="AJ26">
        <v>1</v>
      </c>
      <c r="AK26">
        <v>1</v>
      </c>
      <c r="AL26">
        <v>1</v>
      </c>
      <c r="AN26">
        <v>0</v>
      </c>
      <c r="AO26">
        <v>1</v>
      </c>
      <c r="AP26">
        <v>0</v>
      </c>
      <c r="AQ26">
        <v>0</v>
      </c>
      <c r="AR26">
        <v>0</v>
      </c>
      <c r="AS26" t="s">
        <v>3</v>
      </c>
      <c r="AT26">
        <v>1.02</v>
      </c>
      <c r="AU26" t="s">
        <v>3</v>
      </c>
      <c r="AV26">
        <v>1</v>
      </c>
      <c r="AW26">
        <v>2</v>
      </c>
      <c r="AX26">
        <v>52423037</v>
      </c>
      <c r="AY26">
        <v>1</v>
      </c>
      <c r="AZ26">
        <v>0</v>
      </c>
      <c r="BA26">
        <v>24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CX26">
        <f>Y26*Source!I82</f>
        <v>0</v>
      </c>
      <c r="CY26">
        <f>AD26</f>
        <v>0</v>
      </c>
      <c r="CZ26">
        <f>AH26</f>
        <v>0</v>
      </c>
      <c r="DA26">
        <f>AL26</f>
        <v>1</v>
      </c>
      <c r="DB26">
        <f t="shared" si="5"/>
        <v>0</v>
      </c>
      <c r="DC26">
        <f t="shared" si="6"/>
        <v>0</v>
      </c>
    </row>
    <row r="27" spans="1:107" x14ac:dyDescent="0.2">
      <c r="A27">
        <f>ROW(Source!A83)</f>
        <v>83</v>
      </c>
      <c r="B27">
        <v>52421674</v>
      </c>
      <c r="C27">
        <v>52423038</v>
      </c>
      <c r="D27">
        <v>51499780</v>
      </c>
      <c r="E27">
        <v>1</v>
      </c>
      <c r="F27">
        <v>1</v>
      </c>
      <c r="G27">
        <v>27</v>
      </c>
      <c r="H27">
        <v>2</v>
      </c>
      <c r="I27" t="s">
        <v>538</v>
      </c>
      <c r="J27" t="s">
        <v>539</v>
      </c>
      <c r="K27" t="s">
        <v>540</v>
      </c>
      <c r="L27">
        <v>1368</v>
      </c>
      <c r="N27">
        <v>1011</v>
      </c>
      <c r="O27" t="s">
        <v>537</v>
      </c>
      <c r="P27" t="s">
        <v>537</v>
      </c>
      <c r="Q27">
        <v>1</v>
      </c>
      <c r="W27">
        <v>0</v>
      </c>
      <c r="X27">
        <v>238809398</v>
      </c>
      <c r="Y27">
        <v>0.02</v>
      </c>
      <c r="AA27">
        <v>0</v>
      </c>
      <c r="AB27">
        <v>1009.4</v>
      </c>
      <c r="AC27">
        <v>316.82</v>
      </c>
      <c r="AD27">
        <v>0</v>
      </c>
      <c r="AE27">
        <v>0</v>
      </c>
      <c r="AF27">
        <v>1009.4</v>
      </c>
      <c r="AG27">
        <v>316.82</v>
      </c>
      <c r="AH27">
        <v>0</v>
      </c>
      <c r="AI27">
        <v>1</v>
      </c>
      <c r="AJ27">
        <v>1</v>
      </c>
      <c r="AK27">
        <v>1</v>
      </c>
      <c r="AL27">
        <v>1</v>
      </c>
      <c r="AN27">
        <v>0</v>
      </c>
      <c r="AO27">
        <v>1</v>
      </c>
      <c r="AP27">
        <v>0</v>
      </c>
      <c r="AQ27">
        <v>0</v>
      </c>
      <c r="AR27">
        <v>0</v>
      </c>
      <c r="AS27" t="s">
        <v>3</v>
      </c>
      <c r="AT27">
        <v>0.02</v>
      </c>
      <c r="AU27" t="s">
        <v>3</v>
      </c>
      <c r="AV27">
        <v>0</v>
      </c>
      <c r="AW27">
        <v>2</v>
      </c>
      <c r="AX27">
        <v>52423041</v>
      </c>
      <c r="AY27">
        <v>1</v>
      </c>
      <c r="AZ27">
        <v>0</v>
      </c>
      <c r="BA27">
        <v>25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CX27">
        <f>Y27*Source!I83</f>
        <v>0</v>
      </c>
      <c r="CY27">
        <f t="shared" ref="CY27:CY32" si="7">AB27</f>
        <v>1009.4</v>
      </c>
      <c r="CZ27">
        <f t="shared" ref="CZ27:CZ32" si="8">AF27</f>
        <v>1009.4</v>
      </c>
      <c r="DA27">
        <f t="shared" ref="DA27:DA32" si="9">AJ27</f>
        <v>1</v>
      </c>
      <c r="DB27">
        <f t="shared" si="5"/>
        <v>20.190000000000001</v>
      </c>
      <c r="DC27">
        <f t="shared" si="6"/>
        <v>6.34</v>
      </c>
    </row>
    <row r="28" spans="1:107" x14ac:dyDescent="0.2">
      <c r="A28">
        <f>ROW(Source!A83)</f>
        <v>83</v>
      </c>
      <c r="B28">
        <v>52421674</v>
      </c>
      <c r="C28">
        <v>52423038</v>
      </c>
      <c r="D28">
        <v>51499781</v>
      </c>
      <c r="E28">
        <v>1</v>
      </c>
      <c r="F28">
        <v>1</v>
      </c>
      <c r="G28">
        <v>27</v>
      </c>
      <c r="H28">
        <v>2</v>
      </c>
      <c r="I28" t="s">
        <v>541</v>
      </c>
      <c r="J28" t="s">
        <v>542</v>
      </c>
      <c r="K28" t="s">
        <v>543</v>
      </c>
      <c r="L28">
        <v>1368</v>
      </c>
      <c r="N28">
        <v>1011</v>
      </c>
      <c r="O28" t="s">
        <v>537</v>
      </c>
      <c r="P28" t="s">
        <v>537</v>
      </c>
      <c r="Q28">
        <v>1</v>
      </c>
      <c r="W28">
        <v>0</v>
      </c>
      <c r="X28">
        <v>-1786200580</v>
      </c>
      <c r="Y28">
        <v>1.7999999999999999E-2</v>
      </c>
      <c r="AA28">
        <v>0</v>
      </c>
      <c r="AB28">
        <v>1014.12</v>
      </c>
      <c r="AC28">
        <v>317.13</v>
      </c>
      <c r="AD28">
        <v>0</v>
      </c>
      <c r="AE28">
        <v>0</v>
      </c>
      <c r="AF28">
        <v>1014.12</v>
      </c>
      <c r="AG28">
        <v>317.13</v>
      </c>
      <c r="AH28">
        <v>0</v>
      </c>
      <c r="AI28">
        <v>1</v>
      </c>
      <c r="AJ28">
        <v>1</v>
      </c>
      <c r="AK28">
        <v>1</v>
      </c>
      <c r="AL28">
        <v>1</v>
      </c>
      <c r="AN28">
        <v>0</v>
      </c>
      <c r="AO28">
        <v>1</v>
      </c>
      <c r="AP28">
        <v>0</v>
      </c>
      <c r="AQ28">
        <v>0</v>
      </c>
      <c r="AR28">
        <v>0</v>
      </c>
      <c r="AS28" t="s">
        <v>3</v>
      </c>
      <c r="AT28">
        <v>1.7999999999999999E-2</v>
      </c>
      <c r="AU28" t="s">
        <v>3</v>
      </c>
      <c r="AV28">
        <v>0</v>
      </c>
      <c r="AW28">
        <v>2</v>
      </c>
      <c r="AX28">
        <v>52423042</v>
      </c>
      <c r="AY28">
        <v>1</v>
      </c>
      <c r="AZ28">
        <v>0</v>
      </c>
      <c r="BA28">
        <v>26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CX28">
        <f>Y28*Source!I83</f>
        <v>0</v>
      </c>
      <c r="CY28">
        <f t="shared" si="7"/>
        <v>1014.12</v>
      </c>
      <c r="CZ28">
        <f t="shared" si="8"/>
        <v>1014.12</v>
      </c>
      <c r="DA28">
        <f t="shared" si="9"/>
        <v>1</v>
      </c>
      <c r="DB28">
        <f t="shared" si="5"/>
        <v>18.25</v>
      </c>
      <c r="DC28">
        <f t="shared" si="6"/>
        <v>5.71</v>
      </c>
    </row>
    <row r="29" spans="1:107" x14ac:dyDescent="0.2">
      <c r="A29">
        <f>ROW(Source!A84)</f>
        <v>84</v>
      </c>
      <c r="B29">
        <v>52421674</v>
      </c>
      <c r="C29">
        <v>52423043</v>
      </c>
      <c r="D29">
        <v>51499780</v>
      </c>
      <c r="E29">
        <v>1</v>
      </c>
      <c r="F29">
        <v>1</v>
      </c>
      <c r="G29">
        <v>27</v>
      </c>
      <c r="H29">
        <v>2</v>
      </c>
      <c r="I29" t="s">
        <v>538</v>
      </c>
      <c r="J29" t="s">
        <v>539</v>
      </c>
      <c r="K29" t="s">
        <v>540</v>
      </c>
      <c r="L29">
        <v>1368</v>
      </c>
      <c r="N29">
        <v>1011</v>
      </c>
      <c r="O29" t="s">
        <v>537</v>
      </c>
      <c r="P29" t="s">
        <v>537</v>
      </c>
      <c r="Q29">
        <v>1</v>
      </c>
      <c r="W29">
        <v>0</v>
      </c>
      <c r="X29">
        <v>238809398</v>
      </c>
      <c r="Y29">
        <v>5.3999999999999999E-2</v>
      </c>
      <c r="AA29">
        <v>0</v>
      </c>
      <c r="AB29">
        <v>1009.4</v>
      </c>
      <c r="AC29">
        <v>316.82</v>
      </c>
      <c r="AD29">
        <v>0</v>
      </c>
      <c r="AE29">
        <v>0</v>
      </c>
      <c r="AF29">
        <v>1009.4</v>
      </c>
      <c r="AG29">
        <v>316.82</v>
      </c>
      <c r="AH29">
        <v>0</v>
      </c>
      <c r="AI29">
        <v>1</v>
      </c>
      <c r="AJ29">
        <v>1</v>
      </c>
      <c r="AK29">
        <v>1</v>
      </c>
      <c r="AL29">
        <v>1</v>
      </c>
      <c r="AN29">
        <v>0</v>
      </c>
      <c r="AO29">
        <v>1</v>
      </c>
      <c r="AP29">
        <v>0</v>
      </c>
      <c r="AQ29">
        <v>0</v>
      </c>
      <c r="AR29">
        <v>0</v>
      </c>
      <c r="AS29" t="s">
        <v>3</v>
      </c>
      <c r="AT29">
        <v>5.3999999999999999E-2</v>
      </c>
      <c r="AU29" t="s">
        <v>3</v>
      </c>
      <c r="AV29">
        <v>0</v>
      </c>
      <c r="AW29">
        <v>2</v>
      </c>
      <c r="AX29">
        <v>52423046</v>
      </c>
      <c r="AY29">
        <v>1</v>
      </c>
      <c r="AZ29">
        <v>0</v>
      </c>
      <c r="BA29">
        <v>27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CX29">
        <f>Y29*Source!I84</f>
        <v>0</v>
      </c>
      <c r="CY29">
        <f t="shared" si="7"/>
        <v>1009.4</v>
      </c>
      <c r="CZ29">
        <f t="shared" si="8"/>
        <v>1009.4</v>
      </c>
      <c r="DA29">
        <f t="shared" si="9"/>
        <v>1</v>
      </c>
      <c r="DB29">
        <f t="shared" si="5"/>
        <v>54.51</v>
      </c>
      <c r="DC29">
        <f t="shared" si="6"/>
        <v>17.11</v>
      </c>
    </row>
    <row r="30" spans="1:107" x14ac:dyDescent="0.2">
      <c r="A30">
        <f>ROW(Source!A84)</f>
        <v>84</v>
      </c>
      <c r="B30">
        <v>52421674</v>
      </c>
      <c r="C30">
        <v>52423043</v>
      </c>
      <c r="D30">
        <v>51499781</v>
      </c>
      <c r="E30">
        <v>1</v>
      </c>
      <c r="F30">
        <v>1</v>
      </c>
      <c r="G30">
        <v>27</v>
      </c>
      <c r="H30">
        <v>2</v>
      </c>
      <c r="I30" t="s">
        <v>541</v>
      </c>
      <c r="J30" t="s">
        <v>542</v>
      </c>
      <c r="K30" t="s">
        <v>543</v>
      </c>
      <c r="L30">
        <v>1368</v>
      </c>
      <c r="N30">
        <v>1011</v>
      </c>
      <c r="O30" t="s">
        <v>537</v>
      </c>
      <c r="P30" t="s">
        <v>537</v>
      </c>
      <c r="Q30">
        <v>1</v>
      </c>
      <c r="W30">
        <v>0</v>
      </c>
      <c r="X30">
        <v>-1786200580</v>
      </c>
      <c r="Y30">
        <v>5.5E-2</v>
      </c>
      <c r="AA30">
        <v>0</v>
      </c>
      <c r="AB30">
        <v>1014.12</v>
      </c>
      <c r="AC30">
        <v>317.13</v>
      </c>
      <c r="AD30">
        <v>0</v>
      </c>
      <c r="AE30">
        <v>0</v>
      </c>
      <c r="AF30">
        <v>1014.12</v>
      </c>
      <c r="AG30">
        <v>317.13</v>
      </c>
      <c r="AH30">
        <v>0</v>
      </c>
      <c r="AI30">
        <v>1</v>
      </c>
      <c r="AJ30">
        <v>1</v>
      </c>
      <c r="AK30">
        <v>1</v>
      </c>
      <c r="AL30">
        <v>1</v>
      </c>
      <c r="AN30">
        <v>0</v>
      </c>
      <c r="AO30">
        <v>1</v>
      </c>
      <c r="AP30">
        <v>0</v>
      </c>
      <c r="AQ30">
        <v>0</v>
      </c>
      <c r="AR30">
        <v>0</v>
      </c>
      <c r="AS30" t="s">
        <v>3</v>
      </c>
      <c r="AT30">
        <v>5.5E-2</v>
      </c>
      <c r="AU30" t="s">
        <v>3</v>
      </c>
      <c r="AV30">
        <v>0</v>
      </c>
      <c r="AW30">
        <v>2</v>
      </c>
      <c r="AX30">
        <v>52423047</v>
      </c>
      <c r="AY30">
        <v>1</v>
      </c>
      <c r="AZ30">
        <v>0</v>
      </c>
      <c r="BA30">
        <v>28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CX30">
        <f>Y30*Source!I84</f>
        <v>0</v>
      </c>
      <c r="CY30">
        <f t="shared" si="7"/>
        <v>1014.12</v>
      </c>
      <c r="CZ30">
        <f t="shared" si="8"/>
        <v>1014.12</v>
      </c>
      <c r="DA30">
        <f t="shared" si="9"/>
        <v>1</v>
      </c>
      <c r="DB30">
        <f t="shared" si="5"/>
        <v>55.78</v>
      </c>
      <c r="DC30">
        <f t="shared" si="6"/>
        <v>17.440000000000001</v>
      </c>
    </row>
    <row r="31" spans="1:107" x14ac:dyDescent="0.2">
      <c r="A31">
        <f>ROW(Source!A85)</f>
        <v>85</v>
      </c>
      <c r="B31">
        <v>52421674</v>
      </c>
      <c r="C31">
        <v>52423048</v>
      </c>
      <c r="D31">
        <v>51499780</v>
      </c>
      <c r="E31">
        <v>1</v>
      </c>
      <c r="F31">
        <v>1</v>
      </c>
      <c r="G31">
        <v>27</v>
      </c>
      <c r="H31">
        <v>2</v>
      </c>
      <c r="I31" t="s">
        <v>538</v>
      </c>
      <c r="J31" t="s">
        <v>539</v>
      </c>
      <c r="K31" t="s">
        <v>540</v>
      </c>
      <c r="L31">
        <v>1368</v>
      </c>
      <c r="N31">
        <v>1011</v>
      </c>
      <c r="O31" t="s">
        <v>537</v>
      </c>
      <c r="P31" t="s">
        <v>537</v>
      </c>
      <c r="Q31">
        <v>1</v>
      </c>
      <c r="W31">
        <v>0</v>
      </c>
      <c r="X31">
        <v>238809398</v>
      </c>
      <c r="Y31">
        <v>0.51</v>
      </c>
      <c r="AA31">
        <v>0</v>
      </c>
      <c r="AB31">
        <v>1009.4</v>
      </c>
      <c r="AC31">
        <v>316.82</v>
      </c>
      <c r="AD31">
        <v>0</v>
      </c>
      <c r="AE31">
        <v>0</v>
      </c>
      <c r="AF31">
        <v>1009.4</v>
      </c>
      <c r="AG31">
        <v>316.82</v>
      </c>
      <c r="AH31">
        <v>0</v>
      </c>
      <c r="AI31">
        <v>1</v>
      </c>
      <c r="AJ31">
        <v>1</v>
      </c>
      <c r="AK31">
        <v>1</v>
      </c>
      <c r="AL31">
        <v>1</v>
      </c>
      <c r="AN31">
        <v>0</v>
      </c>
      <c r="AO31">
        <v>1</v>
      </c>
      <c r="AP31">
        <v>1</v>
      </c>
      <c r="AQ31">
        <v>0</v>
      </c>
      <c r="AR31">
        <v>0</v>
      </c>
      <c r="AS31" t="s">
        <v>3</v>
      </c>
      <c r="AT31">
        <v>0.01</v>
      </c>
      <c r="AU31" t="s">
        <v>46</v>
      </c>
      <c r="AV31">
        <v>0</v>
      </c>
      <c r="AW31">
        <v>2</v>
      </c>
      <c r="AX31">
        <v>52423051</v>
      </c>
      <c r="AY31">
        <v>1</v>
      </c>
      <c r="AZ31">
        <v>0</v>
      </c>
      <c r="BA31">
        <v>29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CX31">
        <f>Y31*Source!I85</f>
        <v>0</v>
      </c>
      <c r="CY31">
        <f t="shared" si="7"/>
        <v>1009.4</v>
      </c>
      <c r="CZ31">
        <f t="shared" si="8"/>
        <v>1009.4</v>
      </c>
      <c r="DA31">
        <f t="shared" si="9"/>
        <v>1</v>
      </c>
      <c r="DB31">
        <f>ROUND((ROUND(AT31*CZ31,2)*51),6)</f>
        <v>514.59</v>
      </c>
      <c r="DC31">
        <f>ROUND((ROUND(AT31*AG31,2)*51),6)</f>
        <v>161.66999999999999</v>
      </c>
    </row>
    <row r="32" spans="1:107" x14ac:dyDescent="0.2">
      <c r="A32">
        <f>ROW(Source!A85)</f>
        <v>85</v>
      </c>
      <c r="B32">
        <v>52421674</v>
      </c>
      <c r="C32">
        <v>52423048</v>
      </c>
      <c r="D32">
        <v>51499781</v>
      </c>
      <c r="E32">
        <v>1</v>
      </c>
      <c r="F32">
        <v>1</v>
      </c>
      <c r="G32">
        <v>27</v>
      </c>
      <c r="H32">
        <v>2</v>
      </c>
      <c r="I32" t="s">
        <v>541</v>
      </c>
      <c r="J32" t="s">
        <v>542</v>
      </c>
      <c r="K32" t="s">
        <v>543</v>
      </c>
      <c r="L32">
        <v>1368</v>
      </c>
      <c r="N32">
        <v>1011</v>
      </c>
      <c r="O32" t="s">
        <v>537</v>
      </c>
      <c r="P32" t="s">
        <v>537</v>
      </c>
      <c r="Q32">
        <v>1</v>
      </c>
      <c r="W32">
        <v>0</v>
      </c>
      <c r="X32">
        <v>-1786200580</v>
      </c>
      <c r="Y32">
        <v>0.40800000000000003</v>
      </c>
      <c r="AA32">
        <v>0</v>
      </c>
      <c r="AB32">
        <v>1014.12</v>
      </c>
      <c r="AC32">
        <v>317.13</v>
      </c>
      <c r="AD32">
        <v>0</v>
      </c>
      <c r="AE32">
        <v>0</v>
      </c>
      <c r="AF32">
        <v>1014.12</v>
      </c>
      <c r="AG32">
        <v>317.13</v>
      </c>
      <c r="AH32">
        <v>0</v>
      </c>
      <c r="AI32">
        <v>1</v>
      </c>
      <c r="AJ32">
        <v>1</v>
      </c>
      <c r="AK32">
        <v>1</v>
      </c>
      <c r="AL32">
        <v>1</v>
      </c>
      <c r="AN32">
        <v>0</v>
      </c>
      <c r="AO32">
        <v>1</v>
      </c>
      <c r="AP32">
        <v>1</v>
      </c>
      <c r="AQ32">
        <v>0</v>
      </c>
      <c r="AR32">
        <v>0</v>
      </c>
      <c r="AS32" t="s">
        <v>3</v>
      </c>
      <c r="AT32">
        <v>8.0000000000000002E-3</v>
      </c>
      <c r="AU32" t="s">
        <v>46</v>
      </c>
      <c r="AV32">
        <v>0</v>
      </c>
      <c r="AW32">
        <v>2</v>
      </c>
      <c r="AX32">
        <v>52423052</v>
      </c>
      <c r="AY32">
        <v>1</v>
      </c>
      <c r="AZ32">
        <v>0</v>
      </c>
      <c r="BA32">
        <v>30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CX32">
        <f>Y32*Source!I85</f>
        <v>0</v>
      </c>
      <c r="CY32">
        <f t="shared" si="7"/>
        <v>1014.12</v>
      </c>
      <c r="CZ32">
        <f t="shared" si="8"/>
        <v>1014.12</v>
      </c>
      <c r="DA32">
        <f t="shared" si="9"/>
        <v>1</v>
      </c>
      <c r="DB32">
        <f>ROUND((ROUND(AT32*CZ32,2)*51),6)</f>
        <v>413.61</v>
      </c>
      <c r="DC32">
        <f>ROUND((ROUND(AT32*AG32,2)*51),6)</f>
        <v>129.54</v>
      </c>
    </row>
    <row r="33" spans="1:107" x14ac:dyDescent="0.2">
      <c r="A33">
        <f>ROW(Source!A87)</f>
        <v>87</v>
      </c>
      <c r="B33">
        <v>52421674</v>
      </c>
      <c r="C33">
        <v>52423068</v>
      </c>
      <c r="D33">
        <v>51486811</v>
      </c>
      <c r="E33">
        <v>27</v>
      </c>
      <c r="F33">
        <v>1</v>
      </c>
      <c r="G33">
        <v>27</v>
      </c>
      <c r="H33">
        <v>1</v>
      </c>
      <c r="I33" t="s">
        <v>531</v>
      </c>
      <c r="J33" t="s">
        <v>3</v>
      </c>
      <c r="K33" t="s">
        <v>532</v>
      </c>
      <c r="L33">
        <v>1191</v>
      </c>
      <c r="N33">
        <v>1013</v>
      </c>
      <c r="O33" t="s">
        <v>533</v>
      </c>
      <c r="P33" t="s">
        <v>533</v>
      </c>
      <c r="Q33">
        <v>1</v>
      </c>
      <c r="W33">
        <v>0</v>
      </c>
      <c r="X33">
        <v>476480486</v>
      </c>
      <c r="Y33">
        <v>10.3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1</v>
      </c>
      <c r="AJ33">
        <v>1</v>
      </c>
      <c r="AK33">
        <v>1</v>
      </c>
      <c r="AL33">
        <v>1</v>
      </c>
      <c r="AN33">
        <v>0</v>
      </c>
      <c r="AO33">
        <v>1</v>
      </c>
      <c r="AP33">
        <v>0</v>
      </c>
      <c r="AQ33">
        <v>0</v>
      </c>
      <c r="AR33">
        <v>0</v>
      </c>
      <c r="AS33" t="s">
        <v>3</v>
      </c>
      <c r="AT33">
        <v>10.3</v>
      </c>
      <c r="AU33" t="s">
        <v>3</v>
      </c>
      <c r="AV33">
        <v>1</v>
      </c>
      <c r="AW33">
        <v>2</v>
      </c>
      <c r="AX33">
        <v>52423074</v>
      </c>
      <c r="AY33">
        <v>1</v>
      </c>
      <c r="AZ33">
        <v>0</v>
      </c>
      <c r="BA33">
        <v>31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CX33">
        <f>Y33*Source!I87</f>
        <v>0</v>
      </c>
      <c r="CY33">
        <f>AD33</f>
        <v>0</v>
      </c>
      <c r="CZ33">
        <f>AH33</f>
        <v>0</v>
      </c>
      <c r="DA33">
        <f>AL33</f>
        <v>1</v>
      </c>
      <c r="DB33">
        <f t="shared" ref="DB33:DB44" si="10">ROUND(ROUND(AT33*CZ33,2),6)</f>
        <v>0</v>
      </c>
      <c r="DC33">
        <f t="shared" ref="DC33:DC44" si="11">ROUND(ROUND(AT33*AG33,2),6)</f>
        <v>0</v>
      </c>
    </row>
    <row r="34" spans="1:107" x14ac:dyDescent="0.2">
      <c r="A34">
        <f>ROW(Source!A87)</f>
        <v>87</v>
      </c>
      <c r="B34">
        <v>52421674</v>
      </c>
      <c r="C34">
        <v>52423068</v>
      </c>
      <c r="D34">
        <v>51499169</v>
      </c>
      <c r="E34">
        <v>1</v>
      </c>
      <c r="F34">
        <v>1</v>
      </c>
      <c r="G34">
        <v>27</v>
      </c>
      <c r="H34">
        <v>2</v>
      </c>
      <c r="I34" t="s">
        <v>547</v>
      </c>
      <c r="J34" t="s">
        <v>548</v>
      </c>
      <c r="K34" t="s">
        <v>549</v>
      </c>
      <c r="L34">
        <v>1368</v>
      </c>
      <c r="N34">
        <v>1011</v>
      </c>
      <c r="O34" t="s">
        <v>537</v>
      </c>
      <c r="P34" t="s">
        <v>537</v>
      </c>
      <c r="Q34">
        <v>1</v>
      </c>
      <c r="W34">
        <v>0</v>
      </c>
      <c r="X34">
        <v>-1930120489</v>
      </c>
      <c r="Y34">
        <v>0.89</v>
      </c>
      <c r="AA34">
        <v>0</v>
      </c>
      <c r="AB34">
        <v>1261.8699999999999</v>
      </c>
      <c r="AC34">
        <v>530.02</v>
      </c>
      <c r="AD34">
        <v>0</v>
      </c>
      <c r="AE34">
        <v>0</v>
      </c>
      <c r="AF34">
        <v>1261.8699999999999</v>
      </c>
      <c r="AG34">
        <v>530.02</v>
      </c>
      <c r="AH34">
        <v>0</v>
      </c>
      <c r="AI34">
        <v>1</v>
      </c>
      <c r="AJ34">
        <v>1</v>
      </c>
      <c r="AK34">
        <v>1</v>
      </c>
      <c r="AL34">
        <v>1</v>
      </c>
      <c r="AN34">
        <v>0</v>
      </c>
      <c r="AO34">
        <v>1</v>
      </c>
      <c r="AP34">
        <v>0</v>
      </c>
      <c r="AQ34">
        <v>0</v>
      </c>
      <c r="AR34">
        <v>0</v>
      </c>
      <c r="AS34" t="s">
        <v>3</v>
      </c>
      <c r="AT34">
        <v>0.89</v>
      </c>
      <c r="AU34" t="s">
        <v>3</v>
      </c>
      <c r="AV34">
        <v>0</v>
      </c>
      <c r="AW34">
        <v>2</v>
      </c>
      <c r="AX34">
        <v>52423075</v>
      </c>
      <c r="AY34">
        <v>1</v>
      </c>
      <c r="AZ34">
        <v>0</v>
      </c>
      <c r="BA34">
        <v>32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CX34">
        <f>Y34*Source!I87</f>
        <v>0</v>
      </c>
      <c r="CY34">
        <f>AB34</f>
        <v>1261.8699999999999</v>
      </c>
      <c r="CZ34">
        <f>AF34</f>
        <v>1261.8699999999999</v>
      </c>
      <c r="DA34">
        <f>AJ34</f>
        <v>1</v>
      </c>
      <c r="DB34">
        <f t="shared" si="10"/>
        <v>1123.06</v>
      </c>
      <c r="DC34">
        <f t="shared" si="11"/>
        <v>471.72</v>
      </c>
    </row>
    <row r="35" spans="1:107" x14ac:dyDescent="0.2">
      <c r="A35">
        <f>ROW(Source!A87)</f>
        <v>87</v>
      </c>
      <c r="B35">
        <v>52421674</v>
      </c>
      <c r="C35">
        <v>52423068</v>
      </c>
      <c r="D35">
        <v>51499975</v>
      </c>
      <c r="E35">
        <v>1</v>
      </c>
      <c r="F35">
        <v>1</v>
      </c>
      <c r="G35">
        <v>27</v>
      </c>
      <c r="H35">
        <v>3</v>
      </c>
      <c r="I35" t="s">
        <v>553</v>
      </c>
      <c r="J35" t="s">
        <v>554</v>
      </c>
      <c r="K35" t="s">
        <v>555</v>
      </c>
      <c r="L35">
        <v>1348</v>
      </c>
      <c r="N35">
        <v>1009</v>
      </c>
      <c r="O35" t="s">
        <v>27</v>
      </c>
      <c r="P35" t="s">
        <v>27</v>
      </c>
      <c r="Q35">
        <v>1000</v>
      </c>
      <c r="W35">
        <v>0</v>
      </c>
      <c r="X35">
        <v>-298244648</v>
      </c>
      <c r="Y35">
        <v>0.06</v>
      </c>
      <c r="AA35">
        <v>25888.1</v>
      </c>
      <c r="AB35">
        <v>0</v>
      </c>
      <c r="AC35">
        <v>0</v>
      </c>
      <c r="AD35">
        <v>0</v>
      </c>
      <c r="AE35">
        <v>25888.1</v>
      </c>
      <c r="AF35">
        <v>0</v>
      </c>
      <c r="AG35">
        <v>0</v>
      </c>
      <c r="AH35">
        <v>0</v>
      </c>
      <c r="AI35">
        <v>1</v>
      </c>
      <c r="AJ35">
        <v>1</v>
      </c>
      <c r="AK35">
        <v>1</v>
      </c>
      <c r="AL35">
        <v>1</v>
      </c>
      <c r="AN35">
        <v>0</v>
      </c>
      <c r="AO35">
        <v>1</v>
      </c>
      <c r="AP35">
        <v>0</v>
      </c>
      <c r="AQ35">
        <v>0</v>
      </c>
      <c r="AR35">
        <v>0</v>
      </c>
      <c r="AS35" t="s">
        <v>3</v>
      </c>
      <c r="AT35">
        <v>0.06</v>
      </c>
      <c r="AU35" t="s">
        <v>3</v>
      </c>
      <c r="AV35">
        <v>0</v>
      </c>
      <c r="AW35">
        <v>2</v>
      </c>
      <c r="AX35">
        <v>52423076</v>
      </c>
      <c r="AY35">
        <v>1</v>
      </c>
      <c r="AZ35">
        <v>0</v>
      </c>
      <c r="BA35">
        <v>33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CX35">
        <f>Y35*Source!I87</f>
        <v>0</v>
      </c>
      <c r="CY35">
        <f>AA35</f>
        <v>25888.1</v>
      </c>
      <c r="CZ35">
        <f>AE35</f>
        <v>25888.1</v>
      </c>
      <c r="DA35">
        <f>AI35</f>
        <v>1</v>
      </c>
      <c r="DB35">
        <f t="shared" si="10"/>
        <v>1553.29</v>
      </c>
      <c r="DC35">
        <f t="shared" si="11"/>
        <v>0</v>
      </c>
    </row>
    <row r="36" spans="1:107" x14ac:dyDescent="0.2">
      <c r="A36">
        <f>ROW(Source!A87)</f>
        <v>87</v>
      </c>
      <c r="B36">
        <v>52421674</v>
      </c>
      <c r="C36">
        <v>52423068</v>
      </c>
      <c r="D36">
        <v>51503063</v>
      </c>
      <c r="E36">
        <v>1</v>
      </c>
      <c r="F36">
        <v>1</v>
      </c>
      <c r="G36">
        <v>27</v>
      </c>
      <c r="H36">
        <v>3</v>
      </c>
      <c r="I36" t="s">
        <v>60</v>
      </c>
      <c r="J36" t="s">
        <v>62</v>
      </c>
      <c r="K36" t="s">
        <v>61</v>
      </c>
      <c r="L36">
        <v>1348</v>
      </c>
      <c r="N36">
        <v>1009</v>
      </c>
      <c r="O36" t="s">
        <v>27</v>
      </c>
      <c r="P36" t="s">
        <v>27</v>
      </c>
      <c r="Q36">
        <v>1000</v>
      </c>
      <c r="W36">
        <v>0</v>
      </c>
      <c r="X36">
        <v>-2069439204</v>
      </c>
      <c r="Y36">
        <v>11.9</v>
      </c>
      <c r="AA36">
        <v>2690.29</v>
      </c>
      <c r="AB36">
        <v>0</v>
      </c>
      <c r="AC36">
        <v>0</v>
      </c>
      <c r="AD36">
        <v>0</v>
      </c>
      <c r="AE36">
        <v>2690.29</v>
      </c>
      <c r="AF36">
        <v>0</v>
      </c>
      <c r="AG36">
        <v>0</v>
      </c>
      <c r="AH36">
        <v>0</v>
      </c>
      <c r="AI36">
        <v>1</v>
      </c>
      <c r="AJ36">
        <v>1</v>
      </c>
      <c r="AK36">
        <v>1</v>
      </c>
      <c r="AL36">
        <v>1</v>
      </c>
      <c r="AN36">
        <v>0</v>
      </c>
      <c r="AO36">
        <v>0</v>
      </c>
      <c r="AP36">
        <v>0</v>
      </c>
      <c r="AQ36">
        <v>0</v>
      </c>
      <c r="AR36">
        <v>0</v>
      </c>
      <c r="AS36" t="s">
        <v>3</v>
      </c>
      <c r="AT36">
        <v>11.9</v>
      </c>
      <c r="AU36" t="s">
        <v>3</v>
      </c>
      <c r="AV36">
        <v>0</v>
      </c>
      <c r="AW36">
        <v>1</v>
      </c>
      <c r="AX36">
        <v>-1</v>
      </c>
      <c r="AY36">
        <v>0</v>
      </c>
      <c r="AZ36">
        <v>0</v>
      </c>
      <c r="BA36" t="s">
        <v>3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CX36">
        <f>Y36*Source!I87</f>
        <v>0</v>
      </c>
      <c r="CY36">
        <f>AA36</f>
        <v>2690.29</v>
      </c>
      <c r="CZ36">
        <f>AE36</f>
        <v>2690.29</v>
      </c>
      <c r="DA36">
        <f>AI36</f>
        <v>1</v>
      </c>
      <c r="DB36">
        <f t="shared" si="10"/>
        <v>32014.45</v>
      </c>
      <c r="DC36">
        <f t="shared" si="11"/>
        <v>0</v>
      </c>
    </row>
    <row r="37" spans="1:107" x14ac:dyDescent="0.2">
      <c r="A37">
        <f>ROW(Source!A87)</f>
        <v>87</v>
      </c>
      <c r="B37">
        <v>52421674</v>
      </c>
      <c r="C37">
        <v>52423068</v>
      </c>
      <c r="D37">
        <v>51503080</v>
      </c>
      <c r="E37">
        <v>1</v>
      </c>
      <c r="F37">
        <v>1</v>
      </c>
      <c r="G37">
        <v>27</v>
      </c>
      <c r="H37">
        <v>3</v>
      </c>
      <c r="I37" t="s">
        <v>64</v>
      </c>
      <c r="J37" t="s">
        <v>66</v>
      </c>
      <c r="K37" t="s">
        <v>65</v>
      </c>
      <c r="L37">
        <v>1348</v>
      </c>
      <c r="N37">
        <v>1009</v>
      </c>
      <c r="O37" t="s">
        <v>27</v>
      </c>
      <c r="P37" t="s">
        <v>27</v>
      </c>
      <c r="Q37">
        <v>1000</v>
      </c>
      <c r="W37">
        <v>1</v>
      </c>
      <c r="X37">
        <v>-740831190</v>
      </c>
      <c r="Y37">
        <v>-7.14</v>
      </c>
      <c r="AA37">
        <v>2652.04</v>
      </c>
      <c r="AB37">
        <v>0</v>
      </c>
      <c r="AC37">
        <v>0</v>
      </c>
      <c r="AD37">
        <v>0</v>
      </c>
      <c r="AE37">
        <v>2652.04</v>
      </c>
      <c r="AF37">
        <v>0</v>
      </c>
      <c r="AG37">
        <v>0</v>
      </c>
      <c r="AH37">
        <v>0</v>
      </c>
      <c r="AI37">
        <v>1</v>
      </c>
      <c r="AJ37">
        <v>1</v>
      </c>
      <c r="AK37">
        <v>1</v>
      </c>
      <c r="AL37">
        <v>1</v>
      </c>
      <c r="AN37">
        <v>0</v>
      </c>
      <c r="AO37">
        <v>1</v>
      </c>
      <c r="AP37">
        <v>0</v>
      </c>
      <c r="AQ37">
        <v>0</v>
      </c>
      <c r="AR37">
        <v>0</v>
      </c>
      <c r="AS37" t="s">
        <v>3</v>
      </c>
      <c r="AT37">
        <v>-7.14</v>
      </c>
      <c r="AU37" t="s">
        <v>3</v>
      </c>
      <c r="AV37">
        <v>0</v>
      </c>
      <c r="AW37">
        <v>2</v>
      </c>
      <c r="AX37">
        <v>52423077</v>
      </c>
      <c r="AY37">
        <v>1</v>
      </c>
      <c r="AZ37">
        <v>6144</v>
      </c>
      <c r="BA37">
        <v>34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CX37">
        <f>Y37*Source!I87</f>
        <v>0</v>
      </c>
      <c r="CY37">
        <f>AA37</f>
        <v>2652.04</v>
      </c>
      <c r="CZ37">
        <f>AE37</f>
        <v>2652.04</v>
      </c>
      <c r="DA37">
        <f>AI37</f>
        <v>1</v>
      </c>
      <c r="DB37">
        <f t="shared" si="10"/>
        <v>-18935.57</v>
      </c>
      <c r="DC37">
        <f t="shared" si="11"/>
        <v>0</v>
      </c>
    </row>
    <row r="38" spans="1:107" x14ac:dyDescent="0.2">
      <c r="A38">
        <f>ROW(Source!A125)</f>
        <v>125</v>
      </c>
      <c r="B38">
        <v>52421674</v>
      </c>
      <c r="C38">
        <v>52423146</v>
      </c>
      <c r="D38">
        <v>51486811</v>
      </c>
      <c r="E38">
        <v>27</v>
      </c>
      <c r="F38">
        <v>1</v>
      </c>
      <c r="G38">
        <v>27</v>
      </c>
      <c r="H38">
        <v>1</v>
      </c>
      <c r="I38" t="s">
        <v>531</v>
      </c>
      <c r="J38" t="s">
        <v>3</v>
      </c>
      <c r="K38" t="s">
        <v>532</v>
      </c>
      <c r="L38">
        <v>1191</v>
      </c>
      <c r="N38">
        <v>1013</v>
      </c>
      <c r="O38" t="s">
        <v>533</v>
      </c>
      <c r="P38" t="s">
        <v>533</v>
      </c>
      <c r="Q38">
        <v>1</v>
      </c>
      <c r="W38">
        <v>0</v>
      </c>
      <c r="X38">
        <v>476480486</v>
      </c>
      <c r="Y38">
        <v>76.7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1</v>
      </c>
      <c r="AJ38">
        <v>1</v>
      </c>
      <c r="AK38">
        <v>1</v>
      </c>
      <c r="AL38">
        <v>1</v>
      </c>
      <c r="AN38">
        <v>0</v>
      </c>
      <c r="AO38">
        <v>1</v>
      </c>
      <c r="AP38">
        <v>0</v>
      </c>
      <c r="AQ38">
        <v>0</v>
      </c>
      <c r="AR38">
        <v>0</v>
      </c>
      <c r="AS38" t="s">
        <v>3</v>
      </c>
      <c r="AT38">
        <v>76.7</v>
      </c>
      <c r="AU38" t="s">
        <v>3</v>
      </c>
      <c r="AV38">
        <v>1</v>
      </c>
      <c r="AW38">
        <v>2</v>
      </c>
      <c r="AX38">
        <v>52423147</v>
      </c>
      <c r="AY38">
        <v>1</v>
      </c>
      <c r="AZ38">
        <v>0</v>
      </c>
      <c r="BA38">
        <v>35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CX38">
        <f>Y38*Source!I125</f>
        <v>0</v>
      </c>
      <c r="CY38">
        <f>AD38</f>
        <v>0</v>
      </c>
      <c r="CZ38">
        <f>AH38</f>
        <v>0</v>
      </c>
      <c r="DA38">
        <f>AL38</f>
        <v>1</v>
      </c>
      <c r="DB38">
        <f t="shared" si="10"/>
        <v>0</v>
      </c>
      <c r="DC38">
        <f t="shared" si="11"/>
        <v>0</v>
      </c>
    </row>
    <row r="39" spans="1:107" x14ac:dyDescent="0.2">
      <c r="A39">
        <f>ROW(Source!A126)</f>
        <v>126</v>
      </c>
      <c r="B39">
        <v>52421674</v>
      </c>
      <c r="C39">
        <v>52423174</v>
      </c>
      <c r="D39">
        <v>51498982</v>
      </c>
      <c r="E39">
        <v>1</v>
      </c>
      <c r="F39">
        <v>1</v>
      </c>
      <c r="G39">
        <v>27</v>
      </c>
      <c r="H39">
        <v>2</v>
      </c>
      <c r="I39" t="s">
        <v>534</v>
      </c>
      <c r="J39" t="s">
        <v>535</v>
      </c>
      <c r="K39" t="s">
        <v>536</v>
      </c>
      <c r="L39">
        <v>1368</v>
      </c>
      <c r="N39">
        <v>1011</v>
      </c>
      <c r="O39" t="s">
        <v>537</v>
      </c>
      <c r="P39" t="s">
        <v>537</v>
      </c>
      <c r="Q39">
        <v>1</v>
      </c>
      <c r="W39">
        <v>0</v>
      </c>
      <c r="X39">
        <v>770341722</v>
      </c>
      <c r="Y39">
        <v>5.3699999999999998E-2</v>
      </c>
      <c r="AA39">
        <v>0</v>
      </c>
      <c r="AB39">
        <v>1494.43</v>
      </c>
      <c r="AC39">
        <v>481.21</v>
      </c>
      <c r="AD39">
        <v>0</v>
      </c>
      <c r="AE39">
        <v>0</v>
      </c>
      <c r="AF39">
        <v>1494.43</v>
      </c>
      <c r="AG39">
        <v>481.21</v>
      </c>
      <c r="AH39">
        <v>0</v>
      </c>
      <c r="AI39">
        <v>1</v>
      </c>
      <c r="AJ39">
        <v>1</v>
      </c>
      <c r="AK39">
        <v>1</v>
      </c>
      <c r="AL39">
        <v>1</v>
      </c>
      <c r="AN39">
        <v>0</v>
      </c>
      <c r="AO39">
        <v>1</v>
      </c>
      <c r="AP39">
        <v>0</v>
      </c>
      <c r="AQ39">
        <v>0</v>
      </c>
      <c r="AR39">
        <v>0</v>
      </c>
      <c r="AS39" t="s">
        <v>3</v>
      </c>
      <c r="AT39">
        <v>5.3699999999999998E-2</v>
      </c>
      <c r="AU39" t="s">
        <v>3</v>
      </c>
      <c r="AV39">
        <v>0</v>
      </c>
      <c r="AW39">
        <v>2</v>
      </c>
      <c r="AX39">
        <v>52423176</v>
      </c>
      <c r="AY39">
        <v>1</v>
      </c>
      <c r="AZ39">
        <v>0</v>
      </c>
      <c r="BA39">
        <v>36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CX39">
        <f>Y39*Source!I126</f>
        <v>0</v>
      </c>
      <c r="CY39">
        <f>AB39</f>
        <v>1494.43</v>
      </c>
      <c r="CZ39">
        <f>AF39</f>
        <v>1494.43</v>
      </c>
      <c r="DA39">
        <f>AJ39</f>
        <v>1</v>
      </c>
      <c r="DB39">
        <f t="shared" si="10"/>
        <v>80.25</v>
      </c>
      <c r="DC39">
        <f t="shared" si="11"/>
        <v>25.84</v>
      </c>
    </row>
    <row r="40" spans="1:107" x14ac:dyDescent="0.2">
      <c r="A40">
        <f>ROW(Source!A127)</f>
        <v>127</v>
      </c>
      <c r="B40">
        <v>52421674</v>
      </c>
      <c r="C40">
        <v>52423177</v>
      </c>
      <c r="D40">
        <v>51486811</v>
      </c>
      <c r="E40">
        <v>27</v>
      </c>
      <c r="F40">
        <v>1</v>
      </c>
      <c r="G40">
        <v>27</v>
      </c>
      <c r="H40">
        <v>1</v>
      </c>
      <c r="I40" t="s">
        <v>531</v>
      </c>
      <c r="J40" t="s">
        <v>3</v>
      </c>
      <c r="K40" t="s">
        <v>532</v>
      </c>
      <c r="L40">
        <v>1191</v>
      </c>
      <c r="N40">
        <v>1013</v>
      </c>
      <c r="O40" t="s">
        <v>533</v>
      </c>
      <c r="P40" t="s">
        <v>533</v>
      </c>
      <c r="Q40">
        <v>1</v>
      </c>
      <c r="W40">
        <v>0</v>
      </c>
      <c r="X40">
        <v>476480486</v>
      </c>
      <c r="Y40">
        <v>1.02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1</v>
      </c>
      <c r="AJ40">
        <v>1</v>
      </c>
      <c r="AK40">
        <v>1</v>
      </c>
      <c r="AL40">
        <v>1</v>
      </c>
      <c r="AN40">
        <v>0</v>
      </c>
      <c r="AO40">
        <v>1</v>
      </c>
      <c r="AP40">
        <v>0</v>
      </c>
      <c r="AQ40">
        <v>0</v>
      </c>
      <c r="AR40">
        <v>0</v>
      </c>
      <c r="AS40" t="s">
        <v>3</v>
      </c>
      <c r="AT40">
        <v>1.02</v>
      </c>
      <c r="AU40" t="s">
        <v>3</v>
      </c>
      <c r="AV40">
        <v>1</v>
      </c>
      <c r="AW40">
        <v>2</v>
      </c>
      <c r="AX40">
        <v>52423179</v>
      </c>
      <c r="AY40">
        <v>1</v>
      </c>
      <c r="AZ40">
        <v>0</v>
      </c>
      <c r="BA40">
        <v>37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CX40">
        <f>Y40*Source!I127</f>
        <v>0</v>
      </c>
      <c r="CY40">
        <f>AD40</f>
        <v>0</v>
      </c>
      <c r="CZ40">
        <f>AH40</f>
        <v>0</v>
      </c>
      <c r="DA40">
        <f>AL40</f>
        <v>1</v>
      </c>
      <c r="DB40">
        <f t="shared" si="10"/>
        <v>0</v>
      </c>
      <c r="DC40">
        <f t="shared" si="11"/>
        <v>0</v>
      </c>
    </row>
    <row r="41" spans="1:107" x14ac:dyDescent="0.2">
      <c r="A41">
        <f>ROW(Source!A128)</f>
        <v>128</v>
      </c>
      <c r="B41">
        <v>52421674</v>
      </c>
      <c r="C41">
        <v>52423180</v>
      </c>
      <c r="D41">
        <v>51499780</v>
      </c>
      <c r="E41">
        <v>1</v>
      </c>
      <c r="F41">
        <v>1</v>
      </c>
      <c r="G41">
        <v>27</v>
      </c>
      <c r="H41">
        <v>2</v>
      </c>
      <c r="I41" t="s">
        <v>538</v>
      </c>
      <c r="J41" t="s">
        <v>539</v>
      </c>
      <c r="K41" t="s">
        <v>540</v>
      </c>
      <c r="L41">
        <v>1368</v>
      </c>
      <c r="N41">
        <v>1011</v>
      </c>
      <c r="O41" t="s">
        <v>537</v>
      </c>
      <c r="P41" t="s">
        <v>537</v>
      </c>
      <c r="Q41">
        <v>1</v>
      </c>
      <c r="W41">
        <v>0</v>
      </c>
      <c r="X41">
        <v>238809398</v>
      </c>
      <c r="Y41">
        <v>0.02</v>
      </c>
      <c r="AA41">
        <v>0</v>
      </c>
      <c r="AB41">
        <v>1009.4</v>
      </c>
      <c r="AC41">
        <v>316.82</v>
      </c>
      <c r="AD41">
        <v>0</v>
      </c>
      <c r="AE41">
        <v>0</v>
      </c>
      <c r="AF41">
        <v>1009.4</v>
      </c>
      <c r="AG41">
        <v>316.82</v>
      </c>
      <c r="AH41">
        <v>0</v>
      </c>
      <c r="AI41">
        <v>1</v>
      </c>
      <c r="AJ41">
        <v>1</v>
      </c>
      <c r="AK41">
        <v>1</v>
      </c>
      <c r="AL41">
        <v>1</v>
      </c>
      <c r="AN41">
        <v>0</v>
      </c>
      <c r="AO41">
        <v>1</v>
      </c>
      <c r="AP41">
        <v>0</v>
      </c>
      <c r="AQ41">
        <v>0</v>
      </c>
      <c r="AR41">
        <v>0</v>
      </c>
      <c r="AS41" t="s">
        <v>3</v>
      </c>
      <c r="AT41">
        <v>0.02</v>
      </c>
      <c r="AU41" t="s">
        <v>3</v>
      </c>
      <c r="AV41">
        <v>0</v>
      </c>
      <c r="AW41">
        <v>2</v>
      </c>
      <c r="AX41">
        <v>52423183</v>
      </c>
      <c r="AY41">
        <v>1</v>
      </c>
      <c r="AZ41">
        <v>0</v>
      </c>
      <c r="BA41">
        <v>38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CX41">
        <f>Y41*Source!I128</f>
        <v>0</v>
      </c>
      <c r="CY41">
        <f t="shared" ref="CY41:CY46" si="12">AB41</f>
        <v>1009.4</v>
      </c>
      <c r="CZ41">
        <f t="shared" ref="CZ41:CZ46" si="13">AF41</f>
        <v>1009.4</v>
      </c>
      <c r="DA41">
        <f t="shared" ref="DA41:DA46" si="14">AJ41</f>
        <v>1</v>
      </c>
      <c r="DB41">
        <f t="shared" si="10"/>
        <v>20.190000000000001</v>
      </c>
      <c r="DC41">
        <f t="shared" si="11"/>
        <v>6.34</v>
      </c>
    </row>
    <row r="42" spans="1:107" x14ac:dyDescent="0.2">
      <c r="A42">
        <f>ROW(Source!A128)</f>
        <v>128</v>
      </c>
      <c r="B42">
        <v>52421674</v>
      </c>
      <c r="C42">
        <v>52423180</v>
      </c>
      <c r="D42">
        <v>51499781</v>
      </c>
      <c r="E42">
        <v>1</v>
      </c>
      <c r="F42">
        <v>1</v>
      </c>
      <c r="G42">
        <v>27</v>
      </c>
      <c r="H42">
        <v>2</v>
      </c>
      <c r="I42" t="s">
        <v>541</v>
      </c>
      <c r="J42" t="s">
        <v>542</v>
      </c>
      <c r="K42" t="s">
        <v>543</v>
      </c>
      <c r="L42">
        <v>1368</v>
      </c>
      <c r="N42">
        <v>1011</v>
      </c>
      <c r="O42" t="s">
        <v>537</v>
      </c>
      <c r="P42" t="s">
        <v>537</v>
      </c>
      <c r="Q42">
        <v>1</v>
      </c>
      <c r="W42">
        <v>0</v>
      </c>
      <c r="X42">
        <v>-1786200580</v>
      </c>
      <c r="Y42">
        <v>1.7999999999999999E-2</v>
      </c>
      <c r="AA42">
        <v>0</v>
      </c>
      <c r="AB42">
        <v>1014.12</v>
      </c>
      <c r="AC42">
        <v>317.13</v>
      </c>
      <c r="AD42">
        <v>0</v>
      </c>
      <c r="AE42">
        <v>0</v>
      </c>
      <c r="AF42">
        <v>1014.12</v>
      </c>
      <c r="AG42">
        <v>317.13</v>
      </c>
      <c r="AH42">
        <v>0</v>
      </c>
      <c r="AI42">
        <v>1</v>
      </c>
      <c r="AJ42">
        <v>1</v>
      </c>
      <c r="AK42">
        <v>1</v>
      </c>
      <c r="AL42">
        <v>1</v>
      </c>
      <c r="AN42">
        <v>0</v>
      </c>
      <c r="AO42">
        <v>1</v>
      </c>
      <c r="AP42">
        <v>0</v>
      </c>
      <c r="AQ42">
        <v>0</v>
      </c>
      <c r="AR42">
        <v>0</v>
      </c>
      <c r="AS42" t="s">
        <v>3</v>
      </c>
      <c r="AT42">
        <v>1.7999999999999999E-2</v>
      </c>
      <c r="AU42" t="s">
        <v>3</v>
      </c>
      <c r="AV42">
        <v>0</v>
      </c>
      <c r="AW42">
        <v>2</v>
      </c>
      <c r="AX42">
        <v>52423184</v>
      </c>
      <c r="AY42">
        <v>1</v>
      </c>
      <c r="AZ42">
        <v>0</v>
      </c>
      <c r="BA42">
        <v>39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CX42">
        <f>Y42*Source!I128</f>
        <v>0</v>
      </c>
      <c r="CY42">
        <f t="shared" si="12"/>
        <v>1014.12</v>
      </c>
      <c r="CZ42">
        <f t="shared" si="13"/>
        <v>1014.12</v>
      </c>
      <c r="DA42">
        <f t="shared" si="14"/>
        <v>1</v>
      </c>
      <c r="DB42">
        <f t="shared" si="10"/>
        <v>18.25</v>
      </c>
      <c r="DC42">
        <f t="shared" si="11"/>
        <v>5.71</v>
      </c>
    </row>
    <row r="43" spans="1:107" x14ac:dyDescent="0.2">
      <c r="A43">
        <f>ROW(Source!A129)</f>
        <v>129</v>
      </c>
      <c r="B43">
        <v>52421674</v>
      </c>
      <c r="C43">
        <v>52423185</v>
      </c>
      <c r="D43">
        <v>51499780</v>
      </c>
      <c r="E43">
        <v>1</v>
      </c>
      <c r="F43">
        <v>1</v>
      </c>
      <c r="G43">
        <v>27</v>
      </c>
      <c r="H43">
        <v>2</v>
      </c>
      <c r="I43" t="s">
        <v>538</v>
      </c>
      <c r="J43" t="s">
        <v>539</v>
      </c>
      <c r="K43" t="s">
        <v>540</v>
      </c>
      <c r="L43">
        <v>1368</v>
      </c>
      <c r="N43">
        <v>1011</v>
      </c>
      <c r="O43" t="s">
        <v>537</v>
      </c>
      <c r="P43" t="s">
        <v>537</v>
      </c>
      <c r="Q43">
        <v>1</v>
      </c>
      <c r="W43">
        <v>0</v>
      </c>
      <c r="X43">
        <v>238809398</v>
      </c>
      <c r="Y43">
        <v>5.3999999999999999E-2</v>
      </c>
      <c r="AA43">
        <v>0</v>
      </c>
      <c r="AB43">
        <v>1009.4</v>
      </c>
      <c r="AC43">
        <v>316.82</v>
      </c>
      <c r="AD43">
        <v>0</v>
      </c>
      <c r="AE43">
        <v>0</v>
      </c>
      <c r="AF43">
        <v>1009.4</v>
      </c>
      <c r="AG43">
        <v>316.82</v>
      </c>
      <c r="AH43">
        <v>0</v>
      </c>
      <c r="AI43">
        <v>1</v>
      </c>
      <c r="AJ43">
        <v>1</v>
      </c>
      <c r="AK43">
        <v>1</v>
      </c>
      <c r="AL43">
        <v>1</v>
      </c>
      <c r="AN43">
        <v>0</v>
      </c>
      <c r="AO43">
        <v>1</v>
      </c>
      <c r="AP43">
        <v>0</v>
      </c>
      <c r="AQ43">
        <v>0</v>
      </c>
      <c r="AR43">
        <v>0</v>
      </c>
      <c r="AS43" t="s">
        <v>3</v>
      </c>
      <c r="AT43">
        <v>5.3999999999999999E-2</v>
      </c>
      <c r="AU43" t="s">
        <v>3</v>
      </c>
      <c r="AV43">
        <v>0</v>
      </c>
      <c r="AW43">
        <v>2</v>
      </c>
      <c r="AX43">
        <v>52423188</v>
      </c>
      <c r="AY43">
        <v>1</v>
      </c>
      <c r="AZ43">
        <v>0</v>
      </c>
      <c r="BA43">
        <v>40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CX43">
        <f>Y43*Source!I129</f>
        <v>0</v>
      </c>
      <c r="CY43">
        <f t="shared" si="12"/>
        <v>1009.4</v>
      </c>
      <c r="CZ43">
        <f t="shared" si="13"/>
        <v>1009.4</v>
      </c>
      <c r="DA43">
        <f t="shared" si="14"/>
        <v>1</v>
      </c>
      <c r="DB43">
        <f t="shared" si="10"/>
        <v>54.51</v>
      </c>
      <c r="DC43">
        <f t="shared" si="11"/>
        <v>17.11</v>
      </c>
    </row>
    <row r="44" spans="1:107" x14ac:dyDescent="0.2">
      <c r="A44">
        <f>ROW(Source!A129)</f>
        <v>129</v>
      </c>
      <c r="B44">
        <v>52421674</v>
      </c>
      <c r="C44">
        <v>52423185</v>
      </c>
      <c r="D44">
        <v>51499781</v>
      </c>
      <c r="E44">
        <v>1</v>
      </c>
      <c r="F44">
        <v>1</v>
      </c>
      <c r="G44">
        <v>27</v>
      </c>
      <c r="H44">
        <v>2</v>
      </c>
      <c r="I44" t="s">
        <v>541</v>
      </c>
      <c r="J44" t="s">
        <v>542</v>
      </c>
      <c r="K44" t="s">
        <v>543</v>
      </c>
      <c r="L44">
        <v>1368</v>
      </c>
      <c r="N44">
        <v>1011</v>
      </c>
      <c r="O44" t="s">
        <v>537</v>
      </c>
      <c r="P44" t="s">
        <v>537</v>
      </c>
      <c r="Q44">
        <v>1</v>
      </c>
      <c r="W44">
        <v>0</v>
      </c>
      <c r="X44">
        <v>-1786200580</v>
      </c>
      <c r="Y44">
        <v>5.5E-2</v>
      </c>
      <c r="AA44">
        <v>0</v>
      </c>
      <c r="AB44">
        <v>1014.12</v>
      </c>
      <c r="AC44">
        <v>317.13</v>
      </c>
      <c r="AD44">
        <v>0</v>
      </c>
      <c r="AE44">
        <v>0</v>
      </c>
      <c r="AF44">
        <v>1014.12</v>
      </c>
      <c r="AG44">
        <v>317.13</v>
      </c>
      <c r="AH44">
        <v>0</v>
      </c>
      <c r="AI44">
        <v>1</v>
      </c>
      <c r="AJ44">
        <v>1</v>
      </c>
      <c r="AK44">
        <v>1</v>
      </c>
      <c r="AL44">
        <v>1</v>
      </c>
      <c r="AN44">
        <v>0</v>
      </c>
      <c r="AO44">
        <v>1</v>
      </c>
      <c r="AP44">
        <v>0</v>
      </c>
      <c r="AQ44">
        <v>0</v>
      </c>
      <c r="AR44">
        <v>0</v>
      </c>
      <c r="AS44" t="s">
        <v>3</v>
      </c>
      <c r="AT44">
        <v>5.5E-2</v>
      </c>
      <c r="AU44" t="s">
        <v>3</v>
      </c>
      <c r="AV44">
        <v>0</v>
      </c>
      <c r="AW44">
        <v>2</v>
      </c>
      <c r="AX44">
        <v>52423189</v>
      </c>
      <c r="AY44">
        <v>1</v>
      </c>
      <c r="AZ44">
        <v>0</v>
      </c>
      <c r="BA44">
        <v>41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CX44">
        <f>Y44*Source!I129</f>
        <v>0</v>
      </c>
      <c r="CY44">
        <f t="shared" si="12"/>
        <v>1014.12</v>
      </c>
      <c r="CZ44">
        <f t="shared" si="13"/>
        <v>1014.12</v>
      </c>
      <c r="DA44">
        <f t="shared" si="14"/>
        <v>1</v>
      </c>
      <c r="DB44">
        <f t="shared" si="10"/>
        <v>55.78</v>
      </c>
      <c r="DC44">
        <f t="shared" si="11"/>
        <v>17.440000000000001</v>
      </c>
    </row>
    <row r="45" spans="1:107" x14ac:dyDescent="0.2">
      <c r="A45">
        <f>ROW(Source!A130)</f>
        <v>130</v>
      </c>
      <c r="B45">
        <v>52421674</v>
      </c>
      <c r="C45">
        <v>52423190</v>
      </c>
      <c r="D45">
        <v>51499780</v>
      </c>
      <c r="E45">
        <v>1</v>
      </c>
      <c r="F45">
        <v>1</v>
      </c>
      <c r="G45">
        <v>27</v>
      </c>
      <c r="H45">
        <v>2</v>
      </c>
      <c r="I45" t="s">
        <v>538</v>
      </c>
      <c r="J45" t="s">
        <v>539</v>
      </c>
      <c r="K45" t="s">
        <v>540</v>
      </c>
      <c r="L45">
        <v>1368</v>
      </c>
      <c r="N45">
        <v>1011</v>
      </c>
      <c r="O45" t="s">
        <v>537</v>
      </c>
      <c r="P45" t="s">
        <v>537</v>
      </c>
      <c r="Q45">
        <v>1</v>
      </c>
      <c r="W45">
        <v>0</v>
      </c>
      <c r="X45">
        <v>238809398</v>
      </c>
      <c r="Y45">
        <v>0.51</v>
      </c>
      <c r="AA45">
        <v>0</v>
      </c>
      <c r="AB45">
        <v>1009.4</v>
      </c>
      <c r="AC45">
        <v>316.82</v>
      </c>
      <c r="AD45">
        <v>0</v>
      </c>
      <c r="AE45">
        <v>0</v>
      </c>
      <c r="AF45">
        <v>1009.4</v>
      </c>
      <c r="AG45">
        <v>316.82</v>
      </c>
      <c r="AH45">
        <v>0</v>
      </c>
      <c r="AI45">
        <v>1</v>
      </c>
      <c r="AJ45">
        <v>1</v>
      </c>
      <c r="AK45">
        <v>1</v>
      </c>
      <c r="AL45">
        <v>1</v>
      </c>
      <c r="AN45">
        <v>0</v>
      </c>
      <c r="AO45">
        <v>1</v>
      </c>
      <c r="AP45">
        <v>1</v>
      </c>
      <c r="AQ45">
        <v>0</v>
      </c>
      <c r="AR45">
        <v>0</v>
      </c>
      <c r="AS45" t="s">
        <v>3</v>
      </c>
      <c r="AT45">
        <v>0.01</v>
      </c>
      <c r="AU45" t="s">
        <v>46</v>
      </c>
      <c r="AV45">
        <v>0</v>
      </c>
      <c r="AW45">
        <v>2</v>
      </c>
      <c r="AX45">
        <v>52423193</v>
      </c>
      <c r="AY45">
        <v>1</v>
      </c>
      <c r="AZ45">
        <v>0</v>
      </c>
      <c r="BA45">
        <v>42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CX45">
        <f>Y45*Source!I130</f>
        <v>0</v>
      </c>
      <c r="CY45">
        <f t="shared" si="12"/>
        <v>1009.4</v>
      </c>
      <c r="CZ45">
        <f t="shared" si="13"/>
        <v>1009.4</v>
      </c>
      <c r="DA45">
        <f t="shared" si="14"/>
        <v>1</v>
      </c>
      <c r="DB45">
        <f>ROUND((ROUND(AT45*CZ45,2)*51),6)</f>
        <v>514.59</v>
      </c>
      <c r="DC45">
        <f>ROUND((ROUND(AT45*AG45,2)*51),6)</f>
        <v>161.66999999999999</v>
      </c>
    </row>
    <row r="46" spans="1:107" x14ac:dyDescent="0.2">
      <c r="A46">
        <f>ROW(Source!A130)</f>
        <v>130</v>
      </c>
      <c r="B46">
        <v>52421674</v>
      </c>
      <c r="C46">
        <v>52423190</v>
      </c>
      <c r="D46">
        <v>51499781</v>
      </c>
      <c r="E46">
        <v>1</v>
      </c>
      <c r="F46">
        <v>1</v>
      </c>
      <c r="G46">
        <v>27</v>
      </c>
      <c r="H46">
        <v>2</v>
      </c>
      <c r="I46" t="s">
        <v>541</v>
      </c>
      <c r="J46" t="s">
        <v>542</v>
      </c>
      <c r="K46" t="s">
        <v>543</v>
      </c>
      <c r="L46">
        <v>1368</v>
      </c>
      <c r="N46">
        <v>1011</v>
      </c>
      <c r="O46" t="s">
        <v>537</v>
      </c>
      <c r="P46" t="s">
        <v>537</v>
      </c>
      <c r="Q46">
        <v>1</v>
      </c>
      <c r="W46">
        <v>0</v>
      </c>
      <c r="X46">
        <v>-1786200580</v>
      </c>
      <c r="Y46">
        <v>0.40800000000000003</v>
      </c>
      <c r="AA46">
        <v>0</v>
      </c>
      <c r="AB46">
        <v>1014.12</v>
      </c>
      <c r="AC46">
        <v>317.13</v>
      </c>
      <c r="AD46">
        <v>0</v>
      </c>
      <c r="AE46">
        <v>0</v>
      </c>
      <c r="AF46">
        <v>1014.12</v>
      </c>
      <c r="AG46">
        <v>317.13</v>
      </c>
      <c r="AH46">
        <v>0</v>
      </c>
      <c r="AI46">
        <v>1</v>
      </c>
      <c r="AJ46">
        <v>1</v>
      </c>
      <c r="AK46">
        <v>1</v>
      </c>
      <c r="AL46">
        <v>1</v>
      </c>
      <c r="AN46">
        <v>0</v>
      </c>
      <c r="AO46">
        <v>1</v>
      </c>
      <c r="AP46">
        <v>1</v>
      </c>
      <c r="AQ46">
        <v>0</v>
      </c>
      <c r="AR46">
        <v>0</v>
      </c>
      <c r="AS46" t="s">
        <v>3</v>
      </c>
      <c r="AT46">
        <v>8.0000000000000002E-3</v>
      </c>
      <c r="AU46" t="s">
        <v>46</v>
      </c>
      <c r="AV46">
        <v>0</v>
      </c>
      <c r="AW46">
        <v>2</v>
      </c>
      <c r="AX46">
        <v>52423194</v>
      </c>
      <c r="AY46">
        <v>1</v>
      </c>
      <c r="AZ46">
        <v>0</v>
      </c>
      <c r="BA46">
        <v>43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CX46">
        <f>Y46*Source!I130</f>
        <v>0</v>
      </c>
      <c r="CY46">
        <f t="shared" si="12"/>
        <v>1014.12</v>
      </c>
      <c r="CZ46">
        <f t="shared" si="13"/>
        <v>1014.12</v>
      </c>
      <c r="DA46">
        <f t="shared" si="14"/>
        <v>1</v>
      </c>
      <c r="DB46">
        <f>ROUND((ROUND(AT46*CZ46,2)*51),6)</f>
        <v>413.61</v>
      </c>
      <c r="DC46">
        <f>ROUND((ROUND(AT46*AG46,2)*51),6)</f>
        <v>129.54</v>
      </c>
    </row>
    <row r="47" spans="1:107" x14ac:dyDescent="0.2">
      <c r="A47">
        <f>ROW(Source!A132)</f>
        <v>132</v>
      </c>
      <c r="B47">
        <v>52421674</v>
      </c>
      <c r="C47">
        <v>52423220</v>
      </c>
      <c r="D47">
        <v>51486811</v>
      </c>
      <c r="E47">
        <v>27</v>
      </c>
      <c r="F47">
        <v>1</v>
      </c>
      <c r="G47">
        <v>27</v>
      </c>
      <c r="H47">
        <v>1</v>
      </c>
      <c r="I47" t="s">
        <v>531</v>
      </c>
      <c r="J47" t="s">
        <v>3</v>
      </c>
      <c r="K47" t="s">
        <v>532</v>
      </c>
      <c r="L47">
        <v>1191</v>
      </c>
      <c r="N47">
        <v>1013</v>
      </c>
      <c r="O47" t="s">
        <v>533</v>
      </c>
      <c r="P47" t="s">
        <v>533</v>
      </c>
      <c r="Q47">
        <v>1</v>
      </c>
      <c r="W47">
        <v>0</v>
      </c>
      <c r="X47">
        <v>476480486</v>
      </c>
      <c r="Y47">
        <v>221.6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1</v>
      </c>
      <c r="AJ47">
        <v>1</v>
      </c>
      <c r="AK47">
        <v>1</v>
      </c>
      <c r="AL47">
        <v>1</v>
      </c>
      <c r="AN47">
        <v>0</v>
      </c>
      <c r="AO47">
        <v>1</v>
      </c>
      <c r="AP47">
        <v>0</v>
      </c>
      <c r="AQ47">
        <v>0</v>
      </c>
      <c r="AR47">
        <v>0</v>
      </c>
      <c r="AS47" t="s">
        <v>3</v>
      </c>
      <c r="AT47">
        <v>221.6</v>
      </c>
      <c r="AU47" t="s">
        <v>3</v>
      </c>
      <c r="AV47">
        <v>1</v>
      </c>
      <c r="AW47">
        <v>2</v>
      </c>
      <c r="AX47">
        <v>52423221</v>
      </c>
      <c r="AY47">
        <v>1</v>
      </c>
      <c r="AZ47">
        <v>0</v>
      </c>
      <c r="BA47">
        <v>44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CX47">
        <f>Y47*Source!I132</f>
        <v>0</v>
      </c>
      <c r="CY47">
        <f>AD47</f>
        <v>0</v>
      </c>
      <c r="CZ47">
        <f>AH47</f>
        <v>0</v>
      </c>
      <c r="DA47">
        <f>AL47</f>
        <v>1</v>
      </c>
      <c r="DB47">
        <f>ROUND(ROUND(AT47*CZ47,2),6)</f>
        <v>0</v>
      </c>
      <c r="DC47">
        <f>ROUND(ROUND(AT47*AG47,2),6)</f>
        <v>0</v>
      </c>
    </row>
    <row r="48" spans="1:107" x14ac:dyDescent="0.2">
      <c r="A48">
        <f>ROW(Source!A133)</f>
        <v>133</v>
      </c>
      <c r="B48">
        <v>52421674</v>
      </c>
      <c r="C48">
        <v>52423234</v>
      </c>
      <c r="D48">
        <v>51486811</v>
      </c>
      <c r="E48">
        <v>27</v>
      </c>
      <c r="F48">
        <v>1</v>
      </c>
      <c r="G48">
        <v>27</v>
      </c>
      <c r="H48">
        <v>1</v>
      </c>
      <c r="I48" t="s">
        <v>531</v>
      </c>
      <c r="J48" t="s">
        <v>3</v>
      </c>
      <c r="K48" t="s">
        <v>532</v>
      </c>
      <c r="L48">
        <v>1191</v>
      </c>
      <c r="N48">
        <v>1013</v>
      </c>
      <c r="O48" t="s">
        <v>533</v>
      </c>
      <c r="P48" t="s">
        <v>533</v>
      </c>
      <c r="Q48">
        <v>1</v>
      </c>
      <c r="W48">
        <v>0</v>
      </c>
      <c r="X48">
        <v>476480486</v>
      </c>
      <c r="Y48">
        <v>83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1</v>
      </c>
      <c r="AJ48">
        <v>1</v>
      </c>
      <c r="AK48">
        <v>1</v>
      </c>
      <c r="AL48">
        <v>1</v>
      </c>
      <c r="AN48">
        <v>0</v>
      </c>
      <c r="AO48">
        <v>1</v>
      </c>
      <c r="AP48">
        <v>0</v>
      </c>
      <c r="AQ48">
        <v>0</v>
      </c>
      <c r="AR48">
        <v>0</v>
      </c>
      <c r="AS48" t="s">
        <v>3</v>
      </c>
      <c r="AT48">
        <v>83</v>
      </c>
      <c r="AU48" t="s">
        <v>3</v>
      </c>
      <c r="AV48">
        <v>1</v>
      </c>
      <c r="AW48">
        <v>2</v>
      </c>
      <c r="AX48">
        <v>52423235</v>
      </c>
      <c r="AY48">
        <v>1</v>
      </c>
      <c r="AZ48">
        <v>0</v>
      </c>
      <c r="BA48">
        <v>45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CX48">
        <f>Y48*Source!I133</f>
        <v>0</v>
      </c>
      <c r="CY48">
        <f>AD48</f>
        <v>0</v>
      </c>
      <c r="CZ48">
        <f>AH48</f>
        <v>0</v>
      </c>
      <c r="DA48">
        <f>AL48</f>
        <v>1</v>
      </c>
      <c r="DB48">
        <f>ROUND(ROUND(AT48*CZ48,2),6)</f>
        <v>0</v>
      </c>
      <c r="DC48">
        <f>ROUND(ROUND(AT48*AG48,2),6)</f>
        <v>0</v>
      </c>
    </row>
    <row r="49" spans="1:107" x14ac:dyDescent="0.2">
      <c r="A49">
        <f>ROW(Source!A134)</f>
        <v>134</v>
      </c>
      <c r="B49">
        <v>52421674</v>
      </c>
      <c r="C49">
        <v>52423239</v>
      </c>
      <c r="D49">
        <v>51499781</v>
      </c>
      <c r="E49">
        <v>1</v>
      </c>
      <c r="F49">
        <v>1</v>
      </c>
      <c r="G49">
        <v>27</v>
      </c>
      <c r="H49">
        <v>2</v>
      </c>
      <c r="I49" t="s">
        <v>541</v>
      </c>
      <c r="J49" t="s">
        <v>542</v>
      </c>
      <c r="K49" t="s">
        <v>543</v>
      </c>
      <c r="L49">
        <v>1368</v>
      </c>
      <c r="N49">
        <v>1011</v>
      </c>
      <c r="O49" t="s">
        <v>537</v>
      </c>
      <c r="P49" t="s">
        <v>537</v>
      </c>
      <c r="Q49">
        <v>1</v>
      </c>
      <c r="W49">
        <v>0</v>
      </c>
      <c r="X49">
        <v>-1786200580</v>
      </c>
      <c r="Y49">
        <v>3.1E-2</v>
      </c>
      <c r="AA49">
        <v>0</v>
      </c>
      <c r="AB49">
        <v>1014.12</v>
      </c>
      <c r="AC49">
        <v>317.13</v>
      </c>
      <c r="AD49">
        <v>0</v>
      </c>
      <c r="AE49">
        <v>0</v>
      </c>
      <c r="AF49">
        <v>1014.12</v>
      </c>
      <c r="AG49">
        <v>317.13</v>
      </c>
      <c r="AH49">
        <v>0</v>
      </c>
      <c r="AI49">
        <v>1</v>
      </c>
      <c r="AJ49">
        <v>1</v>
      </c>
      <c r="AK49">
        <v>1</v>
      </c>
      <c r="AL49">
        <v>1</v>
      </c>
      <c r="AN49">
        <v>0</v>
      </c>
      <c r="AO49">
        <v>1</v>
      </c>
      <c r="AP49">
        <v>0</v>
      </c>
      <c r="AQ49">
        <v>0</v>
      </c>
      <c r="AR49">
        <v>0</v>
      </c>
      <c r="AS49" t="s">
        <v>3</v>
      </c>
      <c r="AT49">
        <v>3.1E-2</v>
      </c>
      <c r="AU49" t="s">
        <v>3</v>
      </c>
      <c r="AV49">
        <v>0</v>
      </c>
      <c r="AW49">
        <v>2</v>
      </c>
      <c r="AX49">
        <v>52423240</v>
      </c>
      <c r="AY49">
        <v>1</v>
      </c>
      <c r="AZ49">
        <v>0</v>
      </c>
      <c r="BA49">
        <v>46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CX49">
        <f>Y49*Source!I134</f>
        <v>0</v>
      </c>
      <c r="CY49">
        <f>AB49</f>
        <v>1014.12</v>
      </c>
      <c r="CZ49">
        <f>AF49</f>
        <v>1014.12</v>
      </c>
      <c r="DA49">
        <f>AJ49</f>
        <v>1</v>
      </c>
      <c r="DB49">
        <f>ROUND(ROUND(AT49*CZ49,2),6)</f>
        <v>31.44</v>
      </c>
      <c r="DC49">
        <f>ROUND(ROUND(AT49*AG49,2),6)</f>
        <v>9.83</v>
      </c>
    </row>
    <row r="50" spans="1:107" x14ac:dyDescent="0.2">
      <c r="A50">
        <f>ROW(Source!A135)</f>
        <v>135</v>
      </c>
      <c r="B50">
        <v>52421674</v>
      </c>
      <c r="C50">
        <v>52423241</v>
      </c>
      <c r="D50">
        <v>51499781</v>
      </c>
      <c r="E50">
        <v>1</v>
      </c>
      <c r="F50">
        <v>1</v>
      </c>
      <c r="G50">
        <v>27</v>
      </c>
      <c r="H50">
        <v>2</v>
      </c>
      <c r="I50" t="s">
        <v>541</v>
      </c>
      <c r="J50" t="s">
        <v>542</v>
      </c>
      <c r="K50" t="s">
        <v>543</v>
      </c>
      <c r="L50">
        <v>1368</v>
      </c>
      <c r="N50">
        <v>1011</v>
      </c>
      <c r="O50" t="s">
        <v>537</v>
      </c>
      <c r="P50" t="s">
        <v>537</v>
      </c>
      <c r="Q50">
        <v>1</v>
      </c>
      <c r="W50">
        <v>0</v>
      </c>
      <c r="X50">
        <v>-1786200580</v>
      </c>
      <c r="Y50">
        <v>0.54</v>
      </c>
      <c r="AA50">
        <v>0</v>
      </c>
      <c r="AB50">
        <v>1014.12</v>
      </c>
      <c r="AC50">
        <v>317.13</v>
      </c>
      <c r="AD50">
        <v>0</v>
      </c>
      <c r="AE50">
        <v>0</v>
      </c>
      <c r="AF50">
        <v>1014.12</v>
      </c>
      <c r="AG50">
        <v>317.13</v>
      </c>
      <c r="AH50">
        <v>0</v>
      </c>
      <c r="AI50">
        <v>1</v>
      </c>
      <c r="AJ50">
        <v>1</v>
      </c>
      <c r="AK50">
        <v>1</v>
      </c>
      <c r="AL50">
        <v>1</v>
      </c>
      <c r="AN50">
        <v>0</v>
      </c>
      <c r="AO50">
        <v>1</v>
      </c>
      <c r="AP50">
        <v>1</v>
      </c>
      <c r="AQ50">
        <v>0</v>
      </c>
      <c r="AR50">
        <v>0</v>
      </c>
      <c r="AS50" t="s">
        <v>3</v>
      </c>
      <c r="AT50">
        <v>0.01</v>
      </c>
      <c r="AU50" t="s">
        <v>172</v>
      </c>
      <c r="AV50">
        <v>0</v>
      </c>
      <c r="AW50">
        <v>2</v>
      </c>
      <c r="AX50">
        <v>52423242</v>
      </c>
      <c r="AY50">
        <v>1</v>
      </c>
      <c r="AZ50">
        <v>0</v>
      </c>
      <c r="BA50">
        <v>47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CX50">
        <f>Y50*Source!I135</f>
        <v>0</v>
      </c>
      <c r="CY50">
        <f>AB50</f>
        <v>1014.12</v>
      </c>
      <c r="CZ50">
        <f>AF50</f>
        <v>1014.12</v>
      </c>
      <c r="DA50">
        <f>AJ50</f>
        <v>1</v>
      </c>
      <c r="DB50">
        <f>ROUND((ROUND(AT50*CZ50,2)*54),6)</f>
        <v>547.55999999999995</v>
      </c>
      <c r="DC50">
        <f>ROUND((ROUND(AT50*AG50,2)*54),6)</f>
        <v>171.18</v>
      </c>
    </row>
    <row r="51" spans="1:107" x14ac:dyDescent="0.2">
      <c r="A51">
        <f>ROW(Source!A137)</f>
        <v>137</v>
      </c>
      <c r="B51">
        <v>52421674</v>
      </c>
      <c r="C51">
        <v>52423168</v>
      </c>
      <c r="D51">
        <v>51486811</v>
      </c>
      <c r="E51">
        <v>27</v>
      </c>
      <c r="F51">
        <v>1</v>
      </c>
      <c r="G51">
        <v>27</v>
      </c>
      <c r="H51">
        <v>1</v>
      </c>
      <c r="I51" t="s">
        <v>531</v>
      </c>
      <c r="J51" t="s">
        <v>3</v>
      </c>
      <c r="K51" t="s">
        <v>532</v>
      </c>
      <c r="L51">
        <v>1191</v>
      </c>
      <c r="N51">
        <v>1013</v>
      </c>
      <c r="O51" t="s">
        <v>533</v>
      </c>
      <c r="P51" t="s">
        <v>533</v>
      </c>
      <c r="Q51">
        <v>1</v>
      </c>
      <c r="W51">
        <v>0</v>
      </c>
      <c r="X51">
        <v>476480486</v>
      </c>
      <c r="Y51">
        <v>115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1</v>
      </c>
      <c r="AJ51">
        <v>1</v>
      </c>
      <c r="AK51">
        <v>1</v>
      </c>
      <c r="AL51">
        <v>1</v>
      </c>
      <c r="AN51">
        <v>0</v>
      </c>
      <c r="AO51">
        <v>1</v>
      </c>
      <c r="AP51">
        <v>0</v>
      </c>
      <c r="AQ51">
        <v>0</v>
      </c>
      <c r="AR51">
        <v>0</v>
      </c>
      <c r="AS51" t="s">
        <v>3</v>
      </c>
      <c r="AT51">
        <v>115</v>
      </c>
      <c r="AU51" t="s">
        <v>3</v>
      </c>
      <c r="AV51">
        <v>1</v>
      </c>
      <c r="AW51">
        <v>2</v>
      </c>
      <c r="AX51">
        <v>52423169</v>
      </c>
      <c r="AY51">
        <v>1</v>
      </c>
      <c r="AZ51">
        <v>0</v>
      </c>
      <c r="BA51">
        <v>48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CX51">
        <f>Y51*Source!I137</f>
        <v>0</v>
      </c>
      <c r="CY51">
        <f>AD51</f>
        <v>0</v>
      </c>
      <c r="CZ51">
        <f>AH51</f>
        <v>0</v>
      </c>
      <c r="DA51">
        <f>AL51</f>
        <v>1</v>
      </c>
      <c r="DB51">
        <f t="shared" ref="DB51:DB83" si="15">ROUND(ROUND(AT51*CZ51,2),6)</f>
        <v>0</v>
      </c>
      <c r="DC51">
        <f t="shared" ref="DC51:DC83" si="16">ROUND(ROUND(AT51*AG51,2),6)</f>
        <v>0</v>
      </c>
    </row>
    <row r="52" spans="1:107" x14ac:dyDescent="0.2">
      <c r="A52">
        <f>ROW(Source!A137)</f>
        <v>137</v>
      </c>
      <c r="B52">
        <v>52421674</v>
      </c>
      <c r="C52">
        <v>52423168</v>
      </c>
      <c r="D52">
        <v>51502851</v>
      </c>
      <c r="E52">
        <v>1</v>
      </c>
      <c r="F52">
        <v>1</v>
      </c>
      <c r="G52">
        <v>27</v>
      </c>
      <c r="H52">
        <v>3</v>
      </c>
      <c r="I52" t="s">
        <v>565</v>
      </c>
      <c r="J52" t="s">
        <v>566</v>
      </c>
      <c r="K52" t="s">
        <v>567</v>
      </c>
      <c r="L52">
        <v>1339</v>
      </c>
      <c r="N52">
        <v>1007</v>
      </c>
      <c r="O52" t="s">
        <v>166</v>
      </c>
      <c r="P52" t="s">
        <v>166</v>
      </c>
      <c r="Q52">
        <v>1</v>
      </c>
      <c r="W52">
        <v>0</v>
      </c>
      <c r="X52">
        <v>-697630842</v>
      </c>
      <c r="Y52">
        <v>5.9</v>
      </c>
      <c r="AA52">
        <v>3714.73</v>
      </c>
      <c r="AB52">
        <v>0</v>
      </c>
      <c r="AC52">
        <v>0</v>
      </c>
      <c r="AD52">
        <v>0</v>
      </c>
      <c r="AE52">
        <v>3714.73</v>
      </c>
      <c r="AF52">
        <v>0</v>
      </c>
      <c r="AG52">
        <v>0</v>
      </c>
      <c r="AH52">
        <v>0</v>
      </c>
      <c r="AI52">
        <v>1</v>
      </c>
      <c r="AJ52">
        <v>1</v>
      </c>
      <c r="AK52">
        <v>1</v>
      </c>
      <c r="AL52">
        <v>1</v>
      </c>
      <c r="AN52">
        <v>0</v>
      </c>
      <c r="AO52">
        <v>1</v>
      </c>
      <c r="AP52">
        <v>0</v>
      </c>
      <c r="AQ52">
        <v>0</v>
      </c>
      <c r="AR52">
        <v>0</v>
      </c>
      <c r="AS52" t="s">
        <v>3</v>
      </c>
      <c r="AT52">
        <v>5.9</v>
      </c>
      <c r="AU52" t="s">
        <v>3</v>
      </c>
      <c r="AV52">
        <v>0</v>
      </c>
      <c r="AW52">
        <v>2</v>
      </c>
      <c r="AX52">
        <v>52423170</v>
      </c>
      <c r="AY52">
        <v>1</v>
      </c>
      <c r="AZ52">
        <v>0</v>
      </c>
      <c r="BA52">
        <v>49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CX52">
        <f>Y52*Source!I137</f>
        <v>0</v>
      </c>
      <c r="CY52">
        <f>AA52</f>
        <v>3714.73</v>
      </c>
      <c r="CZ52">
        <f>AE52</f>
        <v>3714.73</v>
      </c>
      <c r="DA52">
        <f>AI52</f>
        <v>1</v>
      </c>
      <c r="DB52">
        <f t="shared" si="15"/>
        <v>21916.91</v>
      </c>
      <c r="DC52">
        <f t="shared" si="16"/>
        <v>0</v>
      </c>
    </row>
    <row r="53" spans="1:107" x14ac:dyDescent="0.2">
      <c r="A53">
        <f>ROW(Source!A137)</f>
        <v>137</v>
      </c>
      <c r="B53">
        <v>52421674</v>
      </c>
      <c r="C53">
        <v>52423168</v>
      </c>
      <c r="D53">
        <v>51502927</v>
      </c>
      <c r="E53">
        <v>1</v>
      </c>
      <c r="F53">
        <v>1</v>
      </c>
      <c r="G53">
        <v>27</v>
      </c>
      <c r="H53">
        <v>3</v>
      </c>
      <c r="I53" t="s">
        <v>568</v>
      </c>
      <c r="J53" t="s">
        <v>569</v>
      </c>
      <c r="K53" t="s">
        <v>570</v>
      </c>
      <c r="L53">
        <v>1339</v>
      </c>
      <c r="N53">
        <v>1007</v>
      </c>
      <c r="O53" t="s">
        <v>166</v>
      </c>
      <c r="P53" t="s">
        <v>166</v>
      </c>
      <c r="Q53">
        <v>1</v>
      </c>
      <c r="W53">
        <v>0</v>
      </c>
      <c r="X53">
        <v>253260963</v>
      </c>
      <c r="Y53">
        <v>0.06</v>
      </c>
      <c r="AA53">
        <v>3392.59</v>
      </c>
      <c r="AB53">
        <v>0</v>
      </c>
      <c r="AC53">
        <v>0</v>
      </c>
      <c r="AD53">
        <v>0</v>
      </c>
      <c r="AE53">
        <v>3392.59</v>
      </c>
      <c r="AF53">
        <v>0</v>
      </c>
      <c r="AG53">
        <v>0</v>
      </c>
      <c r="AH53">
        <v>0</v>
      </c>
      <c r="AI53">
        <v>1</v>
      </c>
      <c r="AJ53">
        <v>1</v>
      </c>
      <c r="AK53">
        <v>1</v>
      </c>
      <c r="AL53">
        <v>1</v>
      </c>
      <c r="AN53">
        <v>0</v>
      </c>
      <c r="AO53">
        <v>1</v>
      </c>
      <c r="AP53">
        <v>0</v>
      </c>
      <c r="AQ53">
        <v>0</v>
      </c>
      <c r="AR53">
        <v>0</v>
      </c>
      <c r="AS53" t="s">
        <v>3</v>
      </c>
      <c r="AT53">
        <v>0.06</v>
      </c>
      <c r="AU53" t="s">
        <v>3</v>
      </c>
      <c r="AV53">
        <v>0</v>
      </c>
      <c r="AW53">
        <v>2</v>
      </c>
      <c r="AX53">
        <v>52423171</v>
      </c>
      <c r="AY53">
        <v>1</v>
      </c>
      <c r="AZ53">
        <v>0</v>
      </c>
      <c r="BA53">
        <v>50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CX53">
        <f>Y53*Source!I137</f>
        <v>0</v>
      </c>
      <c r="CY53">
        <f>AA53</f>
        <v>3392.59</v>
      </c>
      <c r="CZ53">
        <f>AE53</f>
        <v>3392.59</v>
      </c>
      <c r="DA53">
        <f>AI53</f>
        <v>1</v>
      </c>
      <c r="DB53">
        <f t="shared" si="15"/>
        <v>203.56</v>
      </c>
      <c r="DC53">
        <f t="shared" si="16"/>
        <v>0</v>
      </c>
    </row>
    <row r="54" spans="1:107" x14ac:dyDescent="0.2">
      <c r="A54">
        <f>ROW(Source!A173)</f>
        <v>173</v>
      </c>
      <c r="B54">
        <v>52421674</v>
      </c>
      <c r="C54">
        <v>52423409</v>
      </c>
      <c r="D54">
        <v>51486811</v>
      </c>
      <c r="E54">
        <v>27</v>
      </c>
      <c r="F54">
        <v>1</v>
      </c>
      <c r="G54">
        <v>27</v>
      </c>
      <c r="H54">
        <v>1</v>
      </c>
      <c r="I54" t="s">
        <v>531</v>
      </c>
      <c r="J54" t="s">
        <v>3</v>
      </c>
      <c r="K54" t="s">
        <v>532</v>
      </c>
      <c r="L54">
        <v>1191</v>
      </c>
      <c r="N54">
        <v>1013</v>
      </c>
      <c r="O54" t="s">
        <v>533</v>
      </c>
      <c r="P54" t="s">
        <v>533</v>
      </c>
      <c r="Q54">
        <v>1</v>
      </c>
      <c r="W54">
        <v>0</v>
      </c>
      <c r="X54">
        <v>476480486</v>
      </c>
      <c r="Y54">
        <v>2.35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1</v>
      </c>
      <c r="AJ54">
        <v>1</v>
      </c>
      <c r="AK54">
        <v>1</v>
      </c>
      <c r="AL54">
        <v>1</v>
      </c>
      <c r="AN54">
        <v>0</v>
      </c>
      <c r="AO54">
        <v>1</v>
      </c>
      <c r="AP54">
        <v>0</v>
      </c>
      <c r="AQ54">
        <v>0</v>
      </c>
      <c r="AR54">
        <v>0</v>
      </c>
      <c r="AS54" t="s">
        <v>3</v>
      </c>
      <c r="AT54">
        <v>2.35</v>
      </c>
      <c r="AU54" t="s">
        <v>3</v>
      </c>
      <c r="AV54">
        <v>1</v>
      </c>
      <c r="AW54">
        <v>2</v>
      </c>
      <c r="AX54">
        <v>52423416</v>
      </c>
      <c r="AY54">
        <v>1</v>
      </c>
      <c r="AZ54">
        <v>0</v>
      </c>
      <c r="BA54">
        <v>52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CX54">
        <f>Y54*Source!I173</f>
        <v>0</v>
      </c>
      <c r="CY54">
        <f>AD54</f>
        <v>0</v>
      </c>
      <c r="CZ54">
        <f>AH54</f>
        <v>0</v>
      </c>
      <c r="DA54">
        <f>AL54</f>
        <v>1</v>
      </c>
      <c r="DB54">
        <f t="shared" si="15"/>
        <v>0</v>
      </c>
      <c r="DC54">
        <f t="shared" si="16"/>
        <v>0</v>
      </c>
    </row>
    <row r="55" spans="1:107" x14ac:dyDescent="0.2">
      <c r="A55">
        <f>ROW(Source!A173)</f>
        <v>173</v>
      </c>
      <c r="B55">
        <v>52421674</v>
      </c>
      <c r="C55">
        <v>52423409</v>
      </c>
      <c r="D55">
        <v>51499345</v>
      </c>
      <c r="E55">
        <v>1</v>
      </c>
      <c r="F55">
        <v>1</v>
      </c>
      <c r="G55">
        <v>27</v>
      </c>
      <c r="H55">
        <v>2</v>
      </c>
      <c r="I55" t="s">
        <v>571</v>
      </c>
      <c r="J55" t="s">
        <v>572</v>
      </c>
      <c r="K55" t="s">
        <v>573</v>
      </c>
      <c r="L55">
        <v>1368</v>
      </c>
      <c r="N55">
        <v>1011</v>
      </c>
      <c r="O55" t="s">
        <v>537</v>
      </c>
      <c r="P55" t="s">
        <v>537</v>
      </c>
      <c r="Q55">
        <v>1</v>
      </c>
      <c r="W55">
        <v>0</v>
      </c>
      <c r="X55">
        <v>231409664</v>
      </c>
      <c r="Y55">
        <v>0.51</v>
      </c>
      <c r="AA55">
        <v>0</v>
      </c>
      <c r="AB55">
        <v>98.05</v>
      </c>
      <c r="AC55">
        <v>33.06</v>
      </c>
      <c r="AD55">
        <v>0</v>
      </c>
      <c r="AE55">
        <v>0</v>
      </c>
      <c r="AF55">
        <v>98.05</v>
      </c>
      <c r="AG55">
        <v>33.06</v>
      </c>
      <c r="AH55">
        <v>0</v>
      </c>
      <c r="AI55">
        <v>1</v>
      </c>
      <c r="AJ55">
        <v>1</v>
      </c>
      <c r="AK55">
        <v>1</v>
      </c>
      <c r="AL55">
        <v>1</v>
      </c>
      <c r="AN55">
        <v>0</v>
      </c>
      <c r="AO55">
        <v>1</v>
      </c>
      <c r="AP55">
        <v>0</v>
      </c>
      <c r="AQ55">
        <v>0</v>
      </c>
      <c r="AR55">
        <v>0</v>
      </c>
      <c r="AS55" t="s">
        <v>3</v>
      </c>
      <c r="AT55">
        <v>0.51</v>
      </c>
      <c r="AU55" t="s">
        <v>3</v>
      </c>
      <c r="AV55">
        <v>0</v>
      </c>
      <c r="AW55">
        <v>2</v>
      </c>
      <c r="AX55">
        <v>52423417</v>
      </c>
      <c r="AY55">
        <v>1</v>
      </c>
      <c r="AZ55">
        <v>0</v>
      </c>
      <c r="BA55">
        <v>53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CX55">
        <f>Y55*Source!I173</f>
        <v>0</v>
      </c>
      <c r="CY55">
        <f>AB55</f>
        <v>98.05</v>
      </c>
      <c r="CZ55">
        <f>AF55</f>
        <v>98.05</v>
      </c>
      <c r="DA55">
        <f>AJ55</f>
        <v>1</v>
      </c>
      <c r="DB55">
        <f t="shared" si="15"/>
        <v>50.01</v>
      </c>
      <c r="DC55">
        <f t="shared" si="16"/>
        <v>16.86</v>
      </c>
    </row>
    <row r="56" spans="1:107" x14ac:dyDescent="0.2">
      <c r="A56">
        <f>ROW(Source!A173)</f>
        <v>173</v>
      </c>
      <c r="B56">
        <v>52421674</v>
      </c>
      <c r="C56">
        <v>52423409</v>
      </c>
      <c r="D56">
        <v>51499423</v>
      </c>
      <c r="E56">
        <v>1</v>
      </c>
      <c r="F56">
        <v>1</v>
      </c>
      <c r="G56">
        <v>27</v>
      </c>
      <c r="H56">
        <v>2</v>
      </c>
      <c r="I56" t="s">
        <v>574</v>
      </c>
      <c r="J56" t="s">
        <v>575</v>
      </c>
      <c r="K56" t="s">
        <v>576</v>
      </c>
      <c r="L56">
        <v>1368</v>
      </c>
      <c r="N56">
        <v>1011</v>
      </c>
      <c r="O56" t="s">
        <v>537</v>
      </c>
      <c r="P56" t="s">
        <v>537</v>
      </c>
      <c r="Q56">
        <v>1</v>
      </c>
      <c r="W56">
        <v>0</v>
      </c>
      <c r="X56">
        <v>-1646301120</v>
      </c>
      <c r="Y56">
        <v>0.51</v>
      </c>
      <c r="AA56">
        <v>0</v>
      </c>
      <c r="AB56">
        <v>564.1</v>
      </c>
      <c r="AC56">
        <v>358.8</v>
      </c>
      <c r="AD56">
        <v>0</v>
      </c>
      <c r="AE56">
        <v>0</v>
      </c>
      <c r="AF56">
        <v>564.1</v>
      </c>
      <c r="AG56">
        <v>358.8</v>
      </c>
      <c r="AH56">
        <v>0</v>
      </c>
      <c r="AI56">
        <v>1</v>
      </c>
      <c r="AJ56">
        <v>1</v>
      </c>
      <c r="AK56">
        <v>1</v>
      </c>
      <c r="AL56">
        <v>1</v>
      </c>
      <c r="AN56">
        <v>0</v>
      </c>
      <c r="AO56">
        <v>1</v>
      </c>
      <c r="AP56">
        <v>0</v>
      </c>
      <c r="AQ56">
        <v>0</v>
      </c>
      <c r="AR56">
        <v>0</v>
      </c>
      <c r="AS56" t="s">
        <v>3</v>
      </c>
      <c r="AT56">
        <v>0.51</v>
      </c>
      <c r="AU56" t="s">
        <v>3</v>
      </c>
      <c r="AV56">
        <v>0</v>
      </c>
      <c r="AW56">
        <v>2</v>
      </c>
      <c r="AX56">
        <v>52423418</v>
      </c>
      <c r="AY56">
        <v>1</v>
      </c>
      <c r="AZ56">
        <v>0</v>
      </c>
      <c r="BA56">
        <v>54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CX56">
        <f>Y56*Source!I173</f>
        <v>0</v>
      </c>
      <c r="CY56">
        <f>AB56</f>
        <v>564.1</v>
      </c>
      <c r="CZ56">
        <f>AF56</f>
        <v>564.1</v>
      </c>
      <c r="DA56">
        <f>AJ56</f>
        <v>1</v>
      </c>
      <c r="DB56">
        <f t="shared" si="15"/>
        <v>287.69</v>
      </c>
      <c r="DC56">
        <f t="shared" si="16"/>
        <v>182.99</v>
      </c>
    </row>
    <row r="57" spans="1:107" x14ac:dyDescent="0.2">
      <c r="A57">
        <f>ROW(Source!A173)</f>
        <v>173</v>
      </c>
      <c r="B57">
        <v>52421674</v>
      </c>
      <c r="C57">
        <v>52423409</v>
      </c>
      <c r="D57">
        <v>51502000</v>
      </c>
      <c r="E57">
        <v>1</v>
      </c>
      <c r="F57">
        <v>1</v>
      </c>
      <c r="G57">
        <v>27</v>
      </c>
      <c r="H57">
        <v>3</v>
      </c>
      <c r="I57" t="s">
        <v>577</v>
      </c>
      <c r="J57" t="s">
        <v>578</v>
      </c>
      <c r="K57" t="s">
        <v>579</v>
      </c>
      <c r="L57">
        <v>1301</v>
      </c>
      <c r="N57">
        <v>1003</v>
      </c>
      <c r="O57" t="s">
        <v>580</v>
      </c>
      <c r="P57" t="s">
        <v>580</v>
      </c>
      <c r="Q57">
        <v>1</v>
      </c>
      <c r="W57">
        <v>0</v>
      </c>
      <c r="X57">
        <v>852130430</v>
      </c>
      <c r="Y57">
        <v>12</v>
      </c>
      <c r="AA57">
        <v>26.54</v>
      </c>
      <c r="AB57">
        <v>0</v>
      </c>
      <c r="AC57">
        <v>0</v>
      </c>
      <c r="AD57">
        <v>0</v>
      </c>
      <c r="AE57">
        <v>26.54</v>
      </c>
      <c r="AF57">
        <v>0</v>
      </c>
      <c r="AG57">
        <v>0</v>
      </c>
      <c r="AH57">
        <v>0</v>
      </c>
      <c r="AI57">
        <v>1</v>
      </c>
      <c r="AJ57">
        <v>1</v>
      </c>
      <c r="AK57">
        <v>1</v>
      </c>
      <c r="AL57">
        <v>1</v>
      </c>
      <c r="AN57">
        <v>0</v>
      </c>
      <c r="AO57">
        <v>1</v>
      </c>
      <c r="AP57">
        <v>0</v>
      </c>
      <c r="AQ57">
        <v>0</v>
      </c>
      <c r="AR57">
        <v>0</v>
      </c>
      <c r="AS57" t="s">
        <v>3</v>
      </c>
      <c r="AT57">
        <v>12</v>
      </c>
      <c r="AU57" t="s">
        <v>3</v>
      </c>
      <c r="AV57">
        <v>0</v>
      </c>
      <c r="AW57">
        <v>2</v>
      </c>
      <c r="AX57">
        <v>52423419</v>
      </c>
      <c r="AY57">
        <v>1</v>
      </c>
      <c r="AZ57">
        <v>0</v>
      </c>
      <c r="BA57">
        <v>55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CX57">
        <f>Y57*Source!I173</f>
        <v>0</v>
      </c>
      <c r="CY57">
        <f>AA57</f>
        <v>26.54</v>
      </c>
      <c r="CZ57">
        <f>AE57</f>
        <v>26.54</v>
      </c>
      <c r="DA57">
        <f>AI57</f>
        <v>1</v>
      </c>
      <c r="DB57">
        <f t="shared" si="15"/>
        <v>318.48</v>
      </c>
      <c r="DC57">
        <f t="shared" si="16"/>
        <v>0</v>
      </c>
    </row>
    <row r="58" spans="1:107" x14ac:dyDescent="0.2">
      <c r="A58">
        <f>ROW(Source!A173)</f>
        <v>173</v>
      </c>
      <c r="B58">
        <v>52421674</v>
      </c>
      <c r="C58">
        <v>52423409</v>
      </c>
      <c r="D58">
        <v>51502424</v>
      </c>
      <c r="E58">
        <v>1</v>
      </c>
      <c r="F58">
        <v>1</v>
      </c>
      <c r="G58">
        <v>27</v>
      </c>
      <c r="H58">
        <v>3</v>
      </c>
      <c r="I58" t="s">
        <v>188</v>
      </c>
      <c r="J58" t="s">
        <v>191</v>
      </c>
      <c r="K58" t="s">
        <v>189</v>
      </c>
      <c r="L58">
        <v>1346</v>
      </c>
      <c r="N58">
        <v>1009</v>
      </c>
      <c r="O58" t="s">
        <v>190</v>
      </c>
      <c r="P58" t="s">
        <v>190</v>
      </c>
      <c r="Q58">
        <v>1</v>
      </c>
      <c r="W58">
        <v>1</v>
      </c>
      <c r="X58">
        <v>-892265338</v>
      </c>
      <c r="Y58">
        <v>-6.6</v>
      </c>
      <c r="AA58">
        <v>124.03</v>
      </c>
      <c r="AB58">
        <v>0</v>
      </c>
      <c r="AC58">
        <v>0</v>
      </c>
      <c r="AD58">
        <v>0</v>
      </c>
      <c r="AE58">
        <v>124.03</v>
      </c>
      <c r="AF58">
        <v>0</v>
      </c>
      <c r="AG58">
        <v>0</v>
      </c>
      <c r="AH58">
        <v>0</v>
      </c>
      <c r="AI58">
        <v>1</v>
      </c>
      <c r="AJ58">
        <v>1</v>
      </c>
      <c r="AK58">
        <v>1</v>
      </c>
      <c r="AL58">
        <v>1</v>
      </c>
      <c r="AN58">
        <v>0</v>
      </c>
      <c r="AO58">
        <v>1</v>
      </c>
      <c r="AP58">
        <v>0</v>
      </c>
      <c r="AQ58">
        <v>0</v>
      </c>
      <c r="AR58">
        <v>0</v>
      </c>
      <c r="AS58" t="s">
        <v>3</v>
      </c>
      <c r="AT58">
        <v>-6.6</v>
      </c>
      <c r="AU58" t="s">
        <v>3</v>
      </c>
      <c r="AV58">
        <v>0</v>
      </c>
      <c r="AW58">
        <v>2</v>
      </c>
      <c r="AX58">
        <v>52423420</v>
      </c>
      <c r="AY58">
        <v>1</v>
      </c>
      <c r="AZ58">
        <v>6144</v>
      </c>
      <c r="BA58">
        <v>56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CX58">
        <f>Y58*Source!I173</f>
        <v>0</v>
      </c>
      <c r="CY58">
        <f>AA58</f>
        <v>124.03</v>
      </c>
      <c r="CZ58">
        <f>AE58</f>
        <v>124.03</v>
      </c>
      <c r="DA58">
        <f>AI58</f>
        <v>1</v>
      </c>
      <c r="DB58">
        <f t="shared" si="15"/>
        <v>-818.6</v>
      </c>
      <c r="DC58">
        <f t="shared" si="16"/>
        <v>0</v>
      </c>
    </row>
    <row r="59" spans="1:107" x14ac:dyDescent="0.2">
      <c r="A59">
        <f>ROW(Source!A173)</f>
        <v>173</v>
      </c>
      <c r="B59">
        <v>52421674</v>
      </c>
      <c r="C59">
        <v>52423409</v>
      </c>
      <c r="D59">
        <v>51502463</v>
      </c>
      <c r="E59">
        <v>1</v>
      </c>
      <c r="F59">
        <v>1</v>
      </c>
      <c r="G59">
        <v>27</v>
      </c>
      <c r="H59">
        <v>3</v>
      </c>
      <c r="I59" t="s">
        <v>193</v>
      </c>
      <c r="J59" t="s">
        <v>195</v>
      </c>
      <c r="K59" t="s">
        <v>194</v>
      </c>
      <c r="L59">
        <v>1346</v>
      </c>
      <c r="N59">
        <v>1009</v>
      </c>
      <c r="O59" t="s">
        <v>190</v>
      </c>
      <c r="P59" t="s">
        <v>190</v>
      </c>
      <c r="Q59">
        <v>1</v>
      </c>
      <c r="W59">
        <v>0</v>
      </c>
      <c r="X59">
        <v>326718089</v>
      </c>
      <c r="Y59">
        <v>6.6</v>
      </c>
      <c r="AA59">
        <v>129.55000000000001</v>
      </c>
      <c r="AB59">
        <v>0</v>
      </c>
      <c r="AC59">
        <v>0</v>
      </c>
      <c r="AD59">
        <v>0</v>
      </c>
      <c r="AE59">
        <v>129.55000000000001</v>
      </c>
      <c r="AF59">
        <v>0</v>
      </c>
      <c r="AG59">
        <v>0</v>
      </c>
      <c r="AH59">
        <v>0</v>
      </c>
      <c r="AI59">
        <v>1</v>
      </c>
      <c r="AJ59">
        <v>1</v>
      </c>
      <c r="AK59">
        <v>1</v>
      </c>
      <c r="AL59">
        <v>1</v>
      </c>
      <c r="AN59">
        <v>0</v>
      </c>
      <c r="AO59">
        <v>0</v>
      </c>
      <c r="AP59">
        <v>0</v>
      </c>
      <c r="AQ59">
        <v>0</v>
      </c>
      <c r="AR59">
        <v>0</v>
      </c>
      <c r="AS59" t="s">
        <v>3</v>
      </c>
      <c r="AT59">
        <v>6.6</v>
      </c>
      <c r="AU59" t="s">
        <v>3</v>
      </c>
      <c r="AV59">
        <v>0</v>
      </c>
      <c r="AW59">
        <v>1</v>
      </c>
      <c r="AX59">
        <v>-1</v>
      </c>
      <c r="AY59">
        <v>0</v>
      </c>
      <c r="AZ59">
        <v>0</v>
      </c>
      <c r="BA59" t="s">
        <v>3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CX59">
        <f>Y59*Source!I173</f>
        <v>0</v>
      </c>
      <c r="CY59">
        <f>AA59</f>
        <v>129.55000000000001</v>
      </c>
      <c r="CZ59">
        <f>AE59</f>
        <v>129.55000000000001</v>
      </c>
      <c r="DA59">
        <f>AI59</f>
        <v>1</v>
      </c>
      <c r="DB59">
        <f t="shared" si="15"/>
        <v>855.03</v>
      </c>
      <c r="DC59">
        <f t="shared" si="16"/>
        <v>0</v>
      </c>
    </row>
    <row r="60" spans="1:107" x14ac:dyDescent="0.2">
      <c r="A60">
        <f>ROW(Source!A176)</f>
        <v>176</v>
      </c>
      <c r="B60">
        <v>52421674</v>
      </c>
      <c r="C60">
        <v>52423423</v>
      </c>
      <c r="D60">
        <v>51486811</v>
      </c>
      <c r="E60">
        <v>27</v>
      </c>
      <c r="F60">
        <v>1</v>
      </c>
      <c r="G60">
        <v>27</v>
      </c>
      <c r="H60">
        <v>1</v>
      </c>
      <c r="I60" t="s">
        <v>531</v>
      </c>
      <c r="J60" t="s">
        <v>3</v>
      </c>
      <c r="K60" t="s">
        <v>532</v>
      </c>
      <c r="L60">
        <v>1191</v>
      </c>
      <c r="N60">
        <v>1013</v>
      </c>
      <c r="O60" t="s">
        <v>533</v>
      </c>
      <c r="P60" t="s">
        <v>533</v>
      </c>
      <c r="Q60">
        <v>1</v>
      </c>
      <c r="W60">
        <v>0</v>
      </c>
      <c r="X60">
        <v>476480486</v>
      </c>
      <c r="Y60">
        <v>2.35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1</v>
      </c>
      <c r="AJ60">
        <v>1</v>
      </c>
      <c r="AK60">
        <v>1</v>
      </c>
      <c r="AL60">
        <v>1</v>
      </c>
      <c r="AN60">
        <v>0</v>
      </c>
      <c r="AO60">
        <v>1</v>
      </c>
      <c r="AP60">
        <v>0</v>
      </c>
      <c r="AQ60">
        <v>0</v>
      </c>
      <c r="AR60">
        <v>0</v>
      </c>
      <c r="AS60" t="s">
        <v>3</v>
      </c>
      <c r="AT60">
        <v>2.35</v>
      </c>
      <c r="AU60" t="s">
        <v>3</v>
      </c>
      <c r="AV60">
        <v>1</v>
      </c>
      <c r="AW60">
        <v>2</v>
      </c>
      <c r="AX60">
        <v>52423429</v>
      </c>
      <c r="AY60">
        <v>1</v>
      </c>
      <c r="AZ60">
        <v>0</v>
      </c>
      <c r="BA60">
        <v>57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CX60">
        <f>Y60*Source!I176</f>
        <v>0</v>
      </c>
      <c r="CY60">
        <f>AD60</f>
        <v>0</v>
      </c>
      <c r="CZ60">
        <f>AH60</f>
        <v>0</v>
      </c>
      <c r="DA60">
        <f>AL60</f>
        <v>1</v>
      </c>
      <c r="DB60">
        <f t="shared" si="15"/>
        <v>0</v>
      </c>
      <c r="DC60">
        <f t="shared" si="16"/>
        <v>0</v>
      </c>
    </row>
    <row r="61" spans="1:107" x14ac:dyDescent="0.2">
      <c r="A61">
        <f>ROW(Source!A176)</f>
        <v>176</v>
      </c>
      <c r="B61">
        <v>52421674</v>
      </c>
      <c r="C61">
        <v>52423423</v>
      </c>
      <c r="D61">
        <v>51499345</v>
      </c>
      <c r="E61">
        <v>1</v>
      </c>
      <c r="F61">
        <v>1</v>
      </c>
      <c r="G61">
        <v>27</v>
      </c>
      <c r="H61">
        <v>2</v>
      </c>
      <c r="I61" t="s">
        <v>571</v>
      </c>
      <c r="J61" t="s">
        <v>572</v>
      </c>
      <c r="K61" t="s">
        <v>573</v>
      </c>
      <c r="L61">
        <v>1368</v>
      </c>
      <c r="N61">
        <v>1011</v>
      </c>
      <c r="O61" t="s">
        <v>537</v>
      </c>
      <c r="P61" t="s">
        <v>537</v>
      </c>
      <c r="Q61">
        <v>1</v>
      </c>
      <c r="W61">
        <v>0</v>
      </c>
      <c r="X61">
        <v>231409664</v>
      </c>
      <c r="Y61">
        <v>0.51</v>
      </c>
      <c r="AA61">
        <v>0</v>
      </c>
      <c r="AB61">
        <v>98.05</v>
      </c>
      <c r="AC61">
        <v>33.06</v>
      </c>
      <c r="AD61">
        <v>0</v>
      </c>
      <c r="AE61">
        <v>0</v>
      </c>
      <c r="AF61">
        <v>98.05</v>
      </c>
      <c r="AG61">
        <v>33.06</v>
      </c>
      <c r="AH61">
        <v>0</v>
      </c>
      <c r="AI61">
        <v>1</v>
      </c>
      <c r="AJ61">
        <v>1</v>
      </c>
      <c r="AK61">
        <v>1</v>
      </c>
      <c r="AL61">
        <v>1</v>
      </c>
      <c r="AN61">
        <v>0</v>
      </c>
      <c r="AO61">
        <v>1</v>
      </c>
      <c r="AP61">
        <v>0</v>
      </c>
      <c r="AQ61">
        <v>0</v>
      </c>
      <c r="AR61">
        <v>0</v>
      </c>
      <c r="AS61" t="s">
        <v>3</v>
      </c>
      <c r="AT61">
        <v>0.51</v>
      </c>
      <c r="AU61" t="s">
        <v>3</v>
      </c>
      <c r="AV61">
        <v>0</v>
      </c>
      <c r="AW61">
        <v>2</v>
      </c>
      <c r="AX61">
        <v>52423430</v>
      </c>
      <c r="AY61">
        <v>1</v>
      </c>
      <c r="AZ61">
        <v>0</v>
      </c>
      <c r="BA61">
        <v>58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CX61">
        <f>Y61*Source!I176</f>
        <v>0</v>
      </c>
      <c r="CY61">
        <f>AB61</f>
        <v>98.05</v>
      </c>
      <c r="CZ61">
        <f>AF61</f>
        <v>98.05</v>
      </c>
      <c r="DA61">
        <f>AJ61</f>
        <v>1</v>
      </c>
      <c r="DB61">
        <f t="shared" si="15"/>
        <v>50.01</v>
      </c>
      <c r="DC61">
        <f t="shared" si="16"/>
        <v>16.86</v>
      </c>
    </row>
    <row r="62" spans="1:107" x14ac:dyDescent="0.2">
      <c r="A62">
        <f>ROW(Source!A176)</f>
        <v>176</v>
      </c>
      <c r="B62">
        <v>52421674</v>
      </c>
      <c r="C62">
        <v>52423423</v>
      </c>
      <c r="D62">
        <v>51499423</v>
      </c>
      <c r="E62">
        <v>1</v>
      </c>
      <c r="F62">
        <v>1</v>
      </c>
      <c r="G62">
        <v>27</v>
      </c>
      <c r="H62">
        <v>2</v>
      </c>
      <c r="I62" t="s">
        <v>574</v>
      </c>
      <c r="J62" t="s">
        <v>575</v>
      </c>
      <c r="K62" t="s">
        <v>576</v>
      </c>
      <c r="L62">
        <v>1368</v>
      </c>
      <c r="N62">
        <v>1011</v>
      </c>
      <c r="O62" t="s">
        <v>537</v>
      </c>
      <c r="P62" t="s">
        <v>537</v>
      </c>
      <c r="Q62">
        <v>1</v>
      </c>
      <c r="W62">
        <v>0</v>
      </c>
      <c r="X62">
        <v>-1646301120</v>
      </c>
      <c r="Y62">
        <v>0.51</v>
      </c>
      <c r="AA62">
        <v>0</v>
      </c>
      <c r="AB62">
        <v>564.1</v>
      </c>
      <c r="AC62">
        <v>358.8</v>
      </c>
      <c r="AD62">
        <v>0</v>
      </c>
      <c r="AE62">
        <v>0</v>
      </c>
      <c r="AF62">
        <v>564.1</v>
      </c>
      <c r="AG62">
        <v>358.8</v>
      </c>
      <c r="AH62">
        <v>0</v>
      </c>
      <c r="AI62">
        <v>1</v>
      </c>
      <c r="AJ62">
        <v>1</v>
      </c>
      <c r="AK62">
        <v>1</v>
      </c>
      <c r="AL62">
        <v>1</v>
      </c>
      <c r="AN62">
        <v>0</v>
      </c>
      <c r="AO62">
        <v>1</v>
      </c>
      <c r="AP62">
        <v>0</v>
      </c>
      <c r="AQ62">
        <v>0</v>
      </c>
      <c r="AR62">
        <v>0</v>
      </c>
      <c r="AS62" t="s">
        <v>3</v>
      </c>
      <c r="AT62">
        <v>0.51</v>
      </c>
      <c r="AU62" t="s">
        <v>3</v>
      </c>
      <c r="AV62">
        <v>0</v>
      </c>
      <c r="AW62">
        <v>2</v>
      </c>
      <c r="AX62">
        <v>52423431</v>
      </c>
      <c r="AY62">
        <v>1</v>
      </c>
      <c r="AZ62">
        <v>0</v>
      </c>
      <c r="BA62">
        <v>59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CX62">
        <f>Y62*Source!I176</f>
        <v>0</v>
      </c>
      <c r="CY62">
        <f>AB62</f>
        <v>564.1</v>
      </c>
      <c r="CZ62">
        <f>AF62</f>
        <v>564.1</v>
      </c>
      <c r="DA62">
        <f>AJ62</f>
        <v>1</v>
      </c>
      <c r="DB62">
        <f t="shared" si="15"/>
        <v>287.69</v>
      </c>
      <c r="DC62">
        <f t="shared" si="16"/>
        <v>182.99</v>
      </c>
    </row>
    <row r="63" spans="1:107" x14ac:dyDescent="0.2">
      <c r="A63">
        <f>ROW(Source!A176)</f>
        <v>176</v>
      </c>
      <c r="B63">
        <v>52421674</v>
      </c>
      <c r="C63">
        <v>52423423</v>
      </c>
      <c r="D63">
        <v>51502000</v>
      </c>
      <c r="E63">
        <v>1</v>
      </c>
      <c r="F63">
        <v>1</v>
      </c>
      <c r="G63">
        <v>27</v>
      </c>
      <c r="H63">
        <v>3</v>
      </c>
      <c r="I63" t="s">
        <v>577</v>
      </c>
      <c r="J63" t="s">
        <v>578</v>
      </c>
      <c r="K63" t="s">
        <v>579</v>
      </c>
      <c r="L63">
        <v>1301</v>
      </c>
      <c r="N63">
        <v>1003</v>
      </c>
      <c r="O63" t="s">
        <v>580</v>
      </c>
      <c r="P63" t="s">
        <v>580</v>
      </c>
      <c r="Q63">
        <v>1</v>
      </c>
      <c r="W63">
        <v>0</v>
      </c>
      <c r="X63">
        <v>852130430</v>
      </c>
      <c r="Y63">
        <v>12</v>
      </c>
      <c r="AA63">
        <v>26.54</v>
      </c>
      <c r="AB63">
        <v>0</v>
      </c>
      <c r="AC63">
        <v>0</v>
      </c>
      <c r="AD63">
        <v>0</v>
      </c>
      <c r="AE63">
        <v>26.54</v>
      </c>
      <c r="AF63">
        <v>0</v>
      </c>
      <c r="AG63">
        <v>0</v>
      </c>
      <c r="AH63">
        <v>0</v>
      </c>
      <c r="AI63">
        <v>1</v>
      </c>
      <c r="AJ63">
        <v>1</v>
      </c>
      <c r="AK63">
        <v>1</v>
      </c>
      <c r="AL63">
        <v>1</v>
      </c>
      <c r="AN63">
        <v>0</v>
      </c>
      <c r="AO63">
        <v>1</v>
      </c>
      <c r="AP63">
        <v>0</v>
      </c>
      <c r="AQ63">
        <v>0</v>
      </c>
      <c r="AR63">
        <v>0</v>
      </c>
      <c r="AS63" t="s">
        <v>3</v>
      </c>
      <c r="AT63">
        <v>12</v>
      </c>
      <c r="AU63" t="s">
        <v>3</v>
      </c>
      <c r="AV63">
        <v>0</v>
      </c>
      <c r="AW63">
        <v>2</v>
      </c>
      <c r="AX63">
        <v>52423432</v>
      </c>
      <c r="AY63">
        <v>1</v>
      </c>
      <c r="AZ63">
        <v>0</v>
      </c>
      <c r="BA63">
        <v>60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CX63">
        <f>Y63*Source!I176</f>
        <v>0</v>
      </c>
      <c r="CY63">
        <f>AA63</f>
        <v>26.54</v>
      </c>
      <c r="CZ63">
        <f>AE63</f>
        <v>26.54</v>
      </c>
      <c r="DA63">
        <f>AI63</f>
        <v>1</v>
      </c>
      <c r="DB63">
        <f t="shared" si="15"/>
        <v>318.48</v>
      </c>
      <c r="DC63">
        <f t="shared" si="16"/>
        <v>0</v>
      </c>
    </row>
    <row r="64" spans="1:107" x14ac:dyDescent="0.2">
      <c r="A64">
        <f>ROW(Source!A176)</f>
        <v>176</v>
      </c>
      <c r="B64">
        <v>52421674</v>
      </c>
      <c r="C64">
        <v>52423423</v>
      </c>
      <c r="D64">
        <v>51502464</v>
      </c>
      <c r="E64">
        <v>1</v>
      </c>
      <c r="F64">
        <v>1</v>
      </c>
      <c r="G64">
        <v>27</v>
      </c>
      <c r="H64">
        <v>3</v>
      </c>
      <c r="I64" t="s">
        <v>581</v>
      </c>
      <c r="J64" t="s">
        <v>582</v>
      </c>
      <c r="K64" t="s">
        <v>583</v>
      </c>
      <c r="L64">
        <v>1346</v>
      </c>
      <c r="N64">
        <v>1009</v>
      </c>
      <c r="O64" t="s">
        <v>190</v>
      </c>
      <c r="P64" t="s">
        <v>190</v>
      </c>
      <c r="Q64">
        <v>1</v>
      </c>
      <c r="W64">
        <v>0</v>
      </c>
      <c r="X64">
        <v>-839179344</v>
      </c>
      <c r="Y64">
        <v>6.6</v>
      </c>
      <c r="AA64">
        <v>133.80000000000001</v>
      </c>
      <c r="AB64">
        <v>0</v>
      </c>
      <c r="AC64">
        <v>0</v>
      </c>
      <c r="AD64">
        <v>0</v>
      </c>
      <c r="AE64">
        <v>133.80000000000001</v>
      </c>
      <c r="AF64">
        <v>0</v>
      </c>
      <c r="AG64">
        <v>0</v>
      </c>
      <c r="AH64">
        <v>0</v>
      </c>
      <c r="AI64">
        <v>1</v>
      </c>
      <c r="AJ64">
        <v>1</v>
      </c>
      <c r="AK64">
        <v>1</v>
      </c>
      <c r="AL64">
        <v>1</v>
      </c>
      <c r="AN64">
        <v>0</v>
      </c>
      <c r="AO64">
        <v>1</v>
      </c>
      <c r="AP64">
        <v>0</v>
      </c>
      <c r="AQ64">
        <v>0</v>
      </c>
      <c r="AR64">
        <v>0</v>
      </c>
      <c r="AS64" t="s">
        <v>3</v>
      </c>
      <c r="AT64">
        <v>6.6</v>
      </c>
      <c r="AU64" t="s">
        <v>3</v>
      </c>
      <c r="AV64">
        <v>0</v>
      </c>
      <c r="AW64">
        <v>2</v>
      </c>
      <c r="AX64">
        <v>52423433</v>
      </c>
      <c r="AY64">
        <v>1</v>
      </c>
      <c r="AZ64">
        <v>0</v>
      </c>
      <c r="BA64">
        <v>61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CX64">
        <f>Y64*Source!I176</f>
        <v>0</v>
      </c>
      <c r="CY64">
        <f>AA64</f>
        <v>133.80000000000001</v>
      </c>
      <c r="CZ64">
        <f>AE64</f>
        <v>133.80000000000001</v>
      </c>
      <c r="DA64">
        <f>AI64</f>
        <v>1</v>
      </c>
      <c r="DB64">
        <f t="shared" si="15"/>
        <v>883.08</v>
      </c>
      <c r="DC64">
        <f t="shared" si="16"/>
        <v>0</v>
      </c>
    </row>
    <row r="65" spans="1:107" x14ac:dyDescent="0.2">
      <c r="A65">
        <f>ROW(Source!A177)</f>
        <v>177</v>
      </c>
      <c r="B65">
        <v>52421674</v>
      </c>
      <c r="C65">
        <v>52423434</v>
      </c>
      <c r="D65">
        <v>51486811</v>
      </c>
      <c r="E65">
        <v>27</v>
      </c>
      <c r="F65">
        <v>1</v>
      </c>
      <c r="G65">
        <v>27</v>
      </c>
      <c r="H65">
        <v>1</v>
      </c>
      <c r="I65" t="s">
        <v>531</v>
      </c>
      <c r="J65" t="s">
        <v>3</v>
      </c>
      <c r="K65" t="s">
        <v>532</v>
      </c>
      <c r="L65">
        <v>1191</v>
      </c>
      <c r="N65">
        <v>1013</v>
      </c>
      <c r="O65" t="s">
        <v>533</v>
      </c>
      <c r="P65" t="s">
        <v>533</v>
      </c>
      <c r="Q65">
        <v>1</v>
      </c>
      <c r="W65">
        <v>0</v>
      </c>
      <c r="X65">
        <v>476480486</v>
      </c>
      <c r="Y65">
        <v>0.06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1</v>
      </c>
      <c r="AJ65">
        <v>1</v>
      </c>
      <c r="AK65">
        <v>1</v>
      </c>
      <c r="AL65">
        <v>1</v>
      </c>
      <c r="AN65">
        <v>0</v>
      </c>
      <c r="AO65">
        <v>1</v>
      </c>
      <c r="AP65">
        <v>0</v>
      </c>
      <c r="AQ65">
        <v>0</v>
      </c>
      <c r="AR65">
        <v>0</v>
      </c>
      <c r="AS65" t="s">
        <v>3</v>
      </c>
      <c r="AT65">
        <v>0.06</v>
      </c>
      <c r="AU65" t="s">
        <v>3</v>
      </c>
      <c r="AV65">
        <v>1</v>
      </c>
      <c r="AW65">
        <v>2</v>
      </c>
      <c r="AX65">
        <v>52423438</v>
      </c>
      <c r="AY65">
        <v>1</v>
      </c>
      <c r="AZ65">
        <v>0</v>
      </c>
      <c r="BA65">
        <v>62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CX65">
        <f>Y65*Source!I177</f>
        <v>0</v>
      </c>
      <c r="CY65">
        <f>AD65</f>
        <v>0</v>
      </c>
      <c r="CZ65">
        <f>AH65</f>
        <v>0</v>
      </c>
      <c r="DA65">
        <f>AL65</f>
        <v>1</v>
      </c>
      <c r="DB65">
        <f t="shared" si="15"/>
        <v>0</v>
      </c>
      <c r="DC65">
        <f t="shared" si="16"/>
        <v>0</v>
      </c>
    </row>
    <row r="66" spans="1:107" x14ac:dyDescent="0.2">
      <c r="A66">
        <f>ROW(Source!A177)</f>
        <v>177</v>
      </c>
      <c r="B66">
        <v>52421674</v>
      </c>
      <c r="C66">
        <v>52423434</v>
      </c>
      <c r="D66">
        <v>51502386</v>
      </c>
      <c r="E66">
        <v>1</v>
      </c>
      <c r="F66">
        <v>1</v>
      </c>
      <c r="G66">
        <v>27</v>
      </c>
      <c r="H66">
        <v>3</v>
      </c>
      <c r="I66" t="s">
        <v>205</v>
      </c>
      <c r="J66" t="s">
        <v>207</v>
      </c>
      <c r="K66" t="s">
        <v>206</v>
      </c>
      <c r="L66">
        <v>1346</v>
      </c>
      <c r="N66">
        <v>1009</v>
      </c>
      <c r="O66" t="s">
        <v>190</v>
      </c>
      <c r="P66" t="s">
        <v>190</v>
      </c>
      <c r="Q66">
        <v>1</v>
      </c>
      <c r="W66">
        <v>1</v>
      </c>
      <c r="X66">
        <v>-1239380159</v>
      </c>
      <c r="Y66">
        <v>-0.35</v>
      </c>
      <c r="AA66">
        <v>31.8</v>
      </c>
      <c r="AB66">
        <v>0</v>
      </c>
      <c r="AC66">
        <v>0</v>
      </c>
      <c r="AD66">
        <v>0</v>
      </c>
      <c r="AE66">
        <v>31.8</v>
      </c>
      <c r="AF66">
        <v>0</v>
      </c>
      <c r="AG66">
        <v>0</v>
      </c>
      <c r="AH66">
        <v>0</v>
      </c>
      <c r="AI66">
        <v>1</v>
      </c>
      <c r="AJ66">
        <v>1</v>
      </c>
      <c r="AK66">
        <v>1</v>
      </c>
      <c r="AL66">
        <v>1</v>
      </c>
      <c r="AN66">
        <v>0</v>
      </c>
      <c r="AO66">
        <v>1</v>
      </c>
      <c r="AP66">
        <v>0</v>
      </c>
      <c r="AQ66">
        <v>0</v>
      </c>
      <c r="AR66">
        <v>0</v>
      </c>
      <c r="AS66" t="s">
        <v>3</v>
      </c>
      <c r="AT66">
        <v>-0.35</v>
      </c>
      <c r="AU66" t="s">
        <v>3</v>
      </c>
      <c r="AV66">
        <v>0</v>
      </c>
      <c r="AW66">
        <v>2</v>
      </c>
      <c r="AX66">
        <v>52423439</v>
      </c>
      <c r="AY66">
        <v>1</v>
      </c>
      <c r="AZ66">
        <v>6144</v>
      </c>
      <c r="BA66">
        <v>63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CX66">
        <f>Y66*Source!I177</f>
        <v>0</v>
      </c>
      <c r="CY66">
        <f>AA66</f>
        <v>31.8</v>
      </c>
      <c r="CZ66">
        <f>AE66</f>
        <v>31.8</v>
      </c>
      <c r="DA66">
        <f>AI66</f>
        <v>1</v>
      </c>
      <c r="DB66">
        <f t="shared" si="15"/>
        <v>-11.13</v>
      </c>
      <c r="DC66">
        <f t="shared" si="16"/>
        <v>0</v>
      </c>
    </row>
    <row r="67" spans="1:107" x14ac:dyDescent="0.2">
      <c r="A67">
        <f>ROW(Source!A177)</f>
        <v>177</v>
      </c>
      <c r="B67">
        <v>52421674</v>
      </c>
      <c r="C67">
        <v>52423434</v>
      </c>
      <c r="D67">
        <v>51502426</v>
      </c>
      <c r="E67">
        <v>1</v>
      </c>
      <c r="F67">
        <v>1</v>
      </c>
      <c r="G67">
        <v>27</v>
      </c>
      <c r="H67">
        <v>3</v>
      </c>
      <c r="I67" t="s">
        <v>209</v>
      </c>
      <c r="J67" t="s">
        <v>211</v>
      </c>
      <c r="K67" t="s">
        <v>210</v>
      </c>
      <c r="L67">
        <v>1348</v>
      </c>
      <c r="N67">
        <v>1009</v>
      </c>
      <c r="O67" t="s">
        <v>27</v>
      </c>
      <c r="P67" t="s">
        <v>27</v>
      </c>
      <c r="Q67">
        <v>1000</v>
      </c>
      <c r="W67">
        <v>0</v>
      </c>
      <c r="X67">
        <v>-1477556458</v>
      </c>
      <c r="Y67">
        <v>3.5E-4</v>
      </c>
      <c r="AA67">
        <v>68136.09</v>
      </c>
      <c r="AB67">
        <v>0</v>
      </c>
      <c r="AC67">
        <v>0</v>
      </c>
      <c r="AD67">
        <v>0</v>
      </c>
      <c r="AE67">
        <v>68136.09</v>
      </c>
      <c r="AF67">
        <v>0</v>
      </c>
      <c r="AG67">
        <v>0</v>
      </c>
      <c r="AH67">
        <v>0</v>
      </c>
      <c r="AI67">
        <v>1</v>
      </c>
      <c r="AJ67">
        <v>1</v>
      </c>
      <c r="AK67">
        <v>1</v>
      </c>
      <c r="AL67">
        <v>1</v>
      </c>
      <c r="AN67">
        <v>0</v>
      </c>
      <c r="AO67">
        <v>0</v>
      </c>
      <c r="AP67">
        <v>0</v>
      </c>
      <c r="AQ67">
        <v>0</v>
      </c>
      <c r="AR67">
        <v>0</v>
      </c>
      <c r="AS67" t="s">
        <v>3</v>
      </c>
      <c r="AT67">
        <v>3.5E-4</v>
      </c>
      <c r="AU67" t="s">
        <v>3</v>
      </c>
      <c r="AV67">
        <v>0</v>
      </c>
      <c r="AW67">
        <v>1</v>
      </c>
      <c r="AX67">
        <v>-1</v>
      </c>
      <c r="AY67">
        <v>0</v>
      </c>
      <c r="AZ67">
        <v>0</v>
      </c>
      <c r="BA67" t="s">
        <v>3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CX67">
        <f>Y67*Source!I177</f>
        <v>0</v>
      </c>
      <c r="CY67">
        <f>AA67</f>
        <v>68136.09</v>
      </c>
      <c r="CZ67">
        <f>AE67</f>
        <v>68136.09</v>
      </c>
      <c r="DA67">
        <f>AI67</f>
        <v>1</v>
      </c>
      <c r="DB67">
        <f t="shared" si="15"/>
        <v>23.85</v>
      </c>
      <c r="DC67">
        <f t="shared" si="16"/>
        <v>0</v>
      </c>
    </row>
    <row r="68" spans="1:107" x14ac:dyDescent="0.2">
      <c r="A68">
        <f>ROW(Source!A215)</f>
        <v>215</v>
      </c>
      <c r="B68">
        <v>52421674</v>
      </c>
      <c r="C68">
        <v>52423300</v>
      </c>
      <c r="D68">
        <v>51486811</v>
      </c>
      <c r="E68">
        <v>27</v>
      </c>
      <c r="F68">
        <v>1</v>
      </c>
      <c r="G68">
        <v>27</v>
      </c>
      <c r="H68">
        <v>1</v>
      </c>
      <c r="I68" t="s">
        <v>531</v>
      </c>
      <c r="J68" t="s">
        <v>3</v>
      </c>
      <c r="K68" t="s">
        <v>532</v>
      </c>
      <c r="L68">
        <v>1191</v>
      </c>
      <c r="N68">
        <v>1013</v>
      </c>
      <c r="O68" t="s">
        <v>533</v>
      </c>
      <c r="P68" t="s">
        <v>533</v>
      </c>
      <c r="Q68">
        <v>1</v>
      </c>
      <c r="W68">
        <v>0</v>
      </c>
      <c r="X68">
        <v>476480486</v>
      </c>
      <c r="Y68">
        <v>342.54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1</v>
      </c>
      <c r="AJ68">
        <v>1</v>
      </c>
      <c r="AK68">
        <v>1</v>
      </c>
      <c r="AL68">
        <v>1</v>
      </c>
      <c r="AN68">
        <v>0</v>
      </c>
      <c r="AO68">
        <v>1</v>
      </c>
      <c r="AP68">
        <v>0</v>
      </c>
      <c r="AQ68">
        <v>0</v>
      </c>
      <c r="AR68">
        <v>0</v>
      </c>
      <c r="AS68" t="s">
        <v>3</v>
      </c>
      <c r="AT68">
        <v>342.54</v>
      </c>
      <c r="AU68" t="s">
        <v>3</v>
      </c>
      <c r="AV68">
        <v>1</v>
      </c>
      <c r="AW68">
        <v>2</v>
      </c>
      <c r="AX68">
        <v>52423342</v>
      </c>
      <c r="AY68">
        <v>1</v>
      </c>
      <c r="AZ68">
        <v>0</v>
      </c>
      <c r="BA68">
        <v>64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CX68">
        <f>Y68*Source!I215</f>
        <v>0</v>
      </c>
      <c r="CY68">
        <f>AD68</f>
        <v>0</v>
      </c>
      <c r="CZ68">
        <f>AH68</f>
        <v>0</v>
      </c>
      <c r="DA68">
        <f>AL68</f>
        <v>1</v>
      </c>
      <c r="DB68">
        <f t="shared" si="15"/>
        <v>0</v>
      </c>
      <c r="DC68">
        <f t="shared" si="16"/>
        <v>0</v>
      </c>
    </row>
    <row r="69" spans="1:107" x14ac:dyDescent="0.2">
      <c r="A69">
        <f>ROW(Source!A215)</f>
        <v>215</v>
      </c>
      <c r="B69">
        <v>52421674</v>
      </c>
      <c r="C69">
        <v>52423300</v>
      </c>
      <c r="D69">
        <v>51499305</v>
      </c>
      <c r="E69">
        <v>1</v>
      </c>
      <c r="F69">
        <v>1</v>
      </c>
      <c r="G69">
        <v>27</v>
      </c>
      <c r="H69">
        <v>2</v>
      </c>
      <c r="I69" t="s">
        <v>584</v>
      </c>
      <c r="J69" t="s">
        <v>585</v>
      </c>
      <c r="K69" t="s">
        <v>586</v>
      </c>
      <c r="L69">
        <v>1368</v>
      </c>
      <c r="N69">
        <v>1011</v>
      </c>
      <c r="O69" t="s">
        <v>537</v>
      </c>
      <c r="P69" t="s">
        <v>537</v>
      </c>
      <c r="Q69">
        <v>1</v>
      </c>
      <c r="W69">
        <v>0</v>
      </c>
      <c r="X69">
        <v>-1749865602</v>
      </c>
      <c r="Y69">
        <v>13.75</v>
      </c>
      <c r="AA69">
        <v>0</v>
      </c>
      <c r="AB69">
        <v>1289.26</v>
      </c>
      <c r="AC69">
        <v>637.17999999999995</v>
      </c>
      <c r="AD69">
        <v>0</v>
      </c>
      <c r="AE69">
        <v>0</v>
      </c>
      <c r="AF69">
        <v>1289.26</v>
      </c>
      <c r="AG69">
        <v>637.17999999999995</v>
      </c>
      <c r="AH69">
        <v>0</v>
      </c>
      <c r="AI69">
        <v>1</v>
      </c>
      <c r="AJ69">
        <v>1</v>
      </c>
      <c r="AK69">
        <v>1</v>
      </c>
      <c r="AL69">
        <v>1</v>
      </c>
      <c r="AN69">
        <v>0</v>
      </c>
      <c r="AO69">
        <v>1</v>
      </c>
      <c r="AP69">
        <v>0</v>
      </c>
      <c r="AQ69">
        <v>0</v>
      </c>
      <c r="AR69">
        <v>0</v>
      </c>
      <c r="AS69" t="s">
        <v>3</v>
      </c>
      <c r="AT69">
        <v>13.75</v>
      </c>
      <c r="AU69" t="s">
        <v>3</v>
      </c>
      <c r="AV69">
        <v>0</v>
      </c>
      <c r="AW69">
        <v>2</v>
      </c>
      <c r="AX69">
        <v>52423343</v>
      </c>
      <c r="AY69">
        <v>1</v>
      </c>
      <c r="AZ69">
        <v>0</v>
      </c>
      <c r="BA69">
        <v>65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CX69">
        <f>Y69*Source!I215</f>
        <v>0</v>
      </c>
      <c r="CY69">
        <f>AB69</f>
        <v>1289.26</v>
      </c>
      <c r="CZ69">
        <f>AF69</f>
        <v>1289.26</v>
      </c>
      <c r="DA69">
        <f>AJ69</f>
        <v>1</v>
      </c>
      <c r="DB69">
        <f t="shared" si="15"/>
        <v>17727.330000000002</v>
      </c>
      <c r="DC69">
        <f t="shared" si="16"/>
        <v>8761.23</v>
      </c>
    </row>
    <row r="70" spans="1:107" x14ac:dyDescent="0.2">
      <c r="A70">
        <f>ROW(Source!A215)</f>
        <v>215</v>
      </c>
      <c r="B70">
        <v>52421674</v>
      </c>
      <c r="C70">
        <v>52423300</v>
      </c>
      <c r="D70">
        <v>51500925</v>
      </c>
      <c r="E70">
        <v>1</v>
      </c>
      <c r="F70">
        <v>1</v>
      </c>
      <c r="G70">
        <v>27</v>
      </c>
      <c r="H70">
        <v>3</v>
      </c>
      <c r="I70" t="s">
        <v>587</v>
      </c>
      <c r="J70" t="s">
        <v>588</v>
      </c>
      <c r="K70" t="s">
        <v>589</v>
      </c>
      <c r="L70">
        <v>1348</v>
      </c>
      <c r="N70">
        <v>1009</v>
      </c>
      <c r="O70" t="s">
        <v>27</v>
      </c>
      <c r="P70" t="s">
        <v>27</v>
      </c>
      <c r="Q70">
        <v>1000</v>
      </c>
      <c r="W70">
        <v>0</v>
      </c>
      <c r="X70">
        <v>-1651770909</v>
      </c>
      <c r="Y70">
        <v>4.8000000000000001E-2</v>
      </c>
      <c r="AA70">
        <v>116855.43</v>
      </c>
      <c r="AB70">
        <v>0</v>
      </c>
      <c r="AC70">
        <v>0</v>
      </c>
      <c r="AD70">
        <v>0</v>
      </c>
      <c r="AE70">
        <v>116855.43</v>
      </c>
      <c r="AF70">
        <v>0</v>
      </c>
      <c r="AG70">
        <v>0</v>
      </c>
      <c r="AH70">
        <v>0</v>
      </c>
      <c r="AI70">
        <v>1</v>
      </c>
      <c r="AJ70">
        <v>1</v>
      </c>
      <c r="AK70">
        <v>1</v>
      </c>
      <c r="AL70">
        <v>1</v>
      </c>
      <c r="AN70">
        <v>0</v>
      </c>
      <c r="AO70">
        <v>1</v>
      </c>
      <c r="AP70">
        <v>0</v>
      </c>
      <c r="AQ70">
        <v>0</v>
      </c>
      <c r="AR70">
        <v>0</v>
      </c>
      <c r="AS70" t="s">
        <v>3</v>
      </c>
      <c r="AT70">
        <v>4.8000000000000001E-2</v>
      </c>
      <c r="AU70" t="s">
        <v>3</v>
      </c>
      <c r="AV70">
        <v>0</v>
      </c>
      <c r="AW70">
        <v>2</v>
      </c>
      <c r="AX70">
        <v>52423344</v>
      </c>
      <c r="AY70">
        <v>1</v>
      </c>
      <c r="AZ70">
        <v>0</v>
      </c>
      <c r="BA70">
        <v>66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CX70">
        <f>Y70*Source!I215</f>
        <v>0</v>
      </c>
      <c r="CY70">
        <f>AA70</f>
        <v>116855.43</v>
      </c>
      <c r="CZ70">
        <f>AE70</f>
        <v>116855.43</v>
      </c>
      <c r="DA70">
        <f>AI70</f>
        <v>1</v>
      </c>
      <c r="DB70">
        <f t="shared" si="15"/>
        <v>5609.06</v>
      </c>
      <c r="DC70">
        <f t="shared" si="16"/>
        <v>0</v>
      </c>
    </row>
    <row r="71" spans="1:107" x14ac:dyDescent="0.2">
      <c r="A71">
        <f>ROW(Source!A215)</f>
        <v>215</v>
      </c>
      <c r="B71">
        <v>52421674</v>
      </c>
      <c r="C71">
        <v>52423300</v>
      </c>
      <c r="D71">
        <v>51504654</v>
      </c>
      <c r="E71">
        <v>1</v>
      </c>
      <c r="F71">
        <v>1</v>
      </c>
      <c r="G71">
        <v>27</v>
      </c>
      <c r="H71">
        <v>3</v>
      </c>
      <c r="I71" t="s">
        <v>590</v>
      </c>
      <c r="J71" t="s">
        <v>591</v>
      </c>
      <c r="K71" t="s">
        <v>592</v>
      </c>
      <c r="L71">
        <v>1354</v>
      </c>
      <c r="N71">
        <v>1010</v>
      </c>
      <c r="O71" t="s">
        <v>221</v>
      </c>
      <c r="P71" t="s">
        <v>221</v>
      </c>
      <c r="Q71">
        <v>1</v>
      </c>
      <c r="W71">
        <v>0</v>
      </c>
      <c r="X71">
        <v>611244235</v>
      </c>
      <c r="Y71">
        <v>100</v>
      </c>
      <c r="AA71">
        <v>1800.41</v>
      </c>
      <c r="AB71">
        <v>0</v>
      </c>
      <c r="AC71">
        <v>0</v>
      </c>
      <c r="AD71">
        <v>0</v>
      </c>
      <c r="AE71">
        <v>1800.41</v>
      </c>
      <c r="AF71">
        <v>0</v>
      </c>
      <c r="AG71">
        <v>0</v>
      </c>
      <c r="AH71">
        <v>0</v>
      </c>
      <c r="AI71">
        <v>1</v>
      </c>
      <c r="AJ71">
        <v>1</v>
      </c>
      <c r="AK71">
        <v>1</v>
      </c>
      <c r="AL71">
        <v>1</v>
      </c>
      <c r="AN71">
        <v>0</v>
      </c>
      <c r="AO71">
        <v>1</v>
      </c>
      <c r="AP71">
        <v>0</v>
      </c>
      <c r="AQ71">
        <v>0</v>
      </c>
      <c r="AR71">
        <v>0</v>
      </c>
      <c r="AS71" t="s">
        <v>3</v>
      </c>
      <c r="AT71">
        <v>100</v>
      </c>
      <c r="AU71" t="s">
        <v>3</v>
      </c>
      <c r="AV71">
        <v>0</v>
      </c>
      <c r="AW71">
        <v>2</v>
      </c>
      <c r="AX71">
        <v>52423345</v>
      </c>
      <c r="AY71">
        <v>1</v>
      </c>
      <c r="AZ71">
        <v>0</v>
      </c>
      <c r="BA71">
        <v>67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CX71">
        <f>Y71*Source!I215</f>
        <v>0</v>
      </c>
      <c r="CY71">
        <f>AA71</f>
        <v>1800.41</v>
      </c>
      <c r="CZ71">
        <f>AE71</f>
        <v>1800.41</v>
      </c>
      <c r="DA71">
        <f>AI71</f>
        <v>1</v>
      </c>
      <c r="DB71">
        <f t="shared" si="15"/>
        <v>180041</v>
      </c>
      <c r="DC71">
        <f t="shared" si="16"/>
        <v>0</v>
      </c>
    </row>
    <row r="72" spans="1:107" x14ac:dyDescent="0.2">
      <c r="A72">
        <f>ROW(Source!A219)</f>
        <v>219</v>
      </c>
      <c r="B72">
        <v>52421674</v>
      </c>
      <c r="C72">
        <v>52423310</v>
      </c>
      <c r="D72">
        <v>51486811</v>
      </c>
      <c r="E72">
        <v>27</v>
      </c>
      <c r="F72">
        <v>1</v>
      </c>
      <c r="G72">
        <v>27</v>
      </c>
      <c r="H72">
        <v>1</v>
      </c>
      <c r="I72" t="s">
        <v>531</v>
      </c>
      <c r="J72" t="s">
        <v>3</v>
      </c>
      <c r="K72" t="s">
        <v>532</v>
      </c>
      <c r="L72">
        <v>1191</v>
      </c>
      <c r="N72">
        <v>1013</v>
      </c>
      <c r="O72" t="s">
        <v>533</v>
      </c>
      <c r="P72" t="s">
        <v>533</v>
      </c>
      <c r="Q72">
        <v>1</v>
      </c>
      <c r="W72">
        <v>0</v>
      </c>
      <c r="X72">
        <v>476480486</v>
      </c>
      <c r="Y72">
        <v>79.349999999999994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1</v>
      </c>
      <c r="AJ72">
        <v>1</v>
      </c>
      <c r="AK72">
        <v>1</v>
      </c>
      <c r="AL72">
        <v>1</v>
      </c>
      <c r="AN72">
        <v>0</v>
      </c>
      <c r="AO72">
        <v>1</v>
      </c>
      <c r="AP72">
        <v>0</v>
      </c>
      <c r="AQ72">
        <v>0</v>
      </c>
      <c r="AR72">
        <v>0</v>
      </c>
      <c r="AS72" t="s">
        <v>3</v>
      </c>
      <c r="AT72">
        <v>79.349999999999994</v>
      </c>
      <c r="AU72" t="s">
        <v>3</v>
      </c>
      <c r="AV72">
        <v>1</v>
      </c>
      <c r="AW72">
        <v>2</v>
      </c>
      <c r="AX72">
        <v>52423326</v>
      </c>
      <c r="AY72">
        <v>1</v>
      </c>
      <c r="AZ72">
        <v>0</v>
      </c>
      <c r="BA72">
        <v>69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CX72">
        <f>Y72*Source!I219</f>
        <v>0</v>
      </c>
      <c r="CY72">
        <f>AD72</f>
        <v>0</v>
      </c>
      <c r="CZ72">
        <f>AH72</f>
        <v>0</v>
      </c>
      <c r="DA72">
        <f>AL72</f>
        <v>1</v>
      </c>
      <c r="DB72">
        <f t="shared" si="15"/>
        <v>0</v>
      </c>
      <c r="DC72">
        <f t="shared" si="16"/>
        <v>0</v>
      </c>
    </row>
    <row r="73" spans="1:107" x14ac:dyDescent="0.2">
      <c r="A73">
        <f>ROW(Source!A219)</f>
        <v>219</v>
      </c>
      <c r="B73">
        <v>52421674</v>
      </c>
      <c r="C73">
        <v>52423310</v>
      </c>
      <c r="D73">
        <v>51504655</v>
      </c>
      <c r="E73">
        <v>1</v>
      </c>
      <c r="F73">
        <v>1</v>
      </c>
      <c r="G73">
        <v>27</v>
      </c>
      <c r="H73">
        <v>3</v>
      </c>
      <c r="I73" t="s">
        <v>219</v>
      </c>
      <c r="J73" t="s">
        <v>222</v>
      </c>
      <c r="K73" t="s">
        <v>220</v>
      </c>
      <c r="L73">
        <v>1354</v>
      </c>
      <c r="N73">
        <v>1010</v>
      </c>
      <c r="O73" t="s">
        <v>221</v>
      </c>
      <c r="P73" t="s">
        <v>221</v>
      </c>
      <c r="Q73">
        <v>1</v>
      </c>
      <c r="W73">
        <v>0</v>
      </c>
      <c r="X73">
        <v>556862733</v>
      </c>
      <c r="Y73">
        <v>100</v>
      </c>
      <c r="AA73">
        <v>127.21</v>
      </c>
      <c r="AB73">
        <v>0</v>
      </c>
      <c r="AC73">
        <v>0</v>
      </c>
      <c r="AD73">
        <v>0</v>
      </c>
      <c r="AE73">
        <v>127.21</v>
      </c>
      <c r="AF73">
        <v>0</v>
      </c>
      <c r="AG73">
        <v>0</v>
      </c>
      <c r="AH73">
        <v>0</v>
      </c>
      <c r="AI73">
        <v>1</v>
      </c>
      <c r="AJ73">
        <v>1</v>
      </c>
      <c r="AK73">
        <v>1</v>
      </c>
      <c r="AL73">
        <v>1</v>
      </c>
      <c r="AN73">
        <v>0</v>
      </c>
      <c r="AO73">
        <v>1</v>
      </c>
      <c r="AP73">
        <v>0</v>
      </c>
      <c r="AQ73">
        <v>0</v>
      </c>
      <c r="AR73">
        <v>0</v>
      </c>
      <c r="AS73" t="s">
        <v>3</v>
      </c>
      <c r="AT73">
        <v>100</v>
      </c>
      <c r="AU73" t="s">
        <v>3</v>
      </c>
      <c r="AV73">
        <v>0</v>
      </c>
      <c r="AW73">
        <v>2</v>
      </c>
      <c r="AX73">
        <v>52423327</v>
      </c>
      <c r="AY73">
        <v>1</v>
      </c>
      <c r="AZ73">
        <v>0</v>
      </c>
      <c r="BA73">
        <v>70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CX73">
        <f>Y73*Source!I219</f>
        <v>0</v>
      </c>
      <c r="CY73">
        <f>AA73</f>
        <v>127.21</v>
      </c>
      <c r="CZ73">
        <f>AE73</f>
        <v>127.21</v>
      </c>
      <c r="DA73">
        <f>AI73</f>
        <v>1</v>
      </c>
      <c r="DB73">
        <f t="shared" si="15"/>
        <v>12721</v>
      </c>
      <c r="DC73">
        <f t="shared" si="16"/>
        <v>0</v>
      </c>
    </row>
    <row r="74" spans="1:107" x14ac:dyDescent="0.2">
      <c r="A74">
        <f>ROW(Source!A219)</f>
        <v>219</v>
      </c>
      <c r="B74">
        <v>52421674</v>
      </c>
      <c r="C74">
        <v>52423310</v>
      </c>
      <c r="D74">
        <v>51504655</v>
      </c>
      <c r="E74">
        <v>1</v>
      </c>
      <c r="F74">
        <v>1</v>
      </c>
      <c r="G74">
        <v>27</v>
      </c>
      <c r="H74">
        <v>3</v>
      </c>
      <c r="I74" t="s">
        <v>219</v>
      </c>
      <c r="J74" t="s">
        <v>222</v>
      </c>
      <c r="K74" t="s">
        <v>220</v>
      </c>
      <c r="L74">
        <v>1354</v>
      </c>
      <c r="N74">
        <v>1010</v>
      </c>
      <c r="O74" t="s">
        <v>221</v>
      </c>
      <c r="P74" t="s">
        <v>221</v>
      </c>
      <c r="Q74">
        <v>1</v>
      </c>
      <c r="W74">
        <v>0</v>
      </c>
      <c r="X74">
        <v>556862733</v>
      </c>
      <c r="Y74">
        <v>100</v>
      </c>
      <c r="AA74">
        <v>127.21</v>
      </c>
      <c r="AB74">
        <v>0</v>
      </c>
      <c r="AC74">
        <v>0</v>
      </c>
      <c r="AD74">
        <v>0</v>
      </c>
      <c r="AE74">
        <v>127.21</v>
      </c>
      <c r="AF74">
        <v>0</v>
      </c>
      <c r="AG74">
        <v>0</v>
      </c>
      <c r="AH74">
        <v>0</v>
      </c>
      <c r="AI74">
        <v>1</v>
      </c>
      <c r="AJ74">
        <v>1</v>
      </c>
      <c r="AK74">
        <v>1</v>
      </c>
      <c r="AL74">
        <v>1</v>
      </c>
      <c r="AN74">
        <v>0</v>
      </c>
      <c r="AO74">
        <v>0</v>
      </c>
      <c r="AP74">
        <v>0</v>
      </c>
      <c r="AQ74">
        <v>0</v>
      </c>
      <c r="AR74">
        <v>0</v>
      </c>
      <c r="AS74" t="s">
        <v>3</v>
      </c>
      <c r="AT74">
        <v>100</v>
      </c>
      <c r="AU74" t="s">
        <v>3</v>
      </c>
      <c r="AV74">
        <v>0</v>
      </c>
      <c r="AW74">
        <v>1</v>
      </c>
      <c r="AX74">
        <v>-1</v>
      </c>
      <c r="AY74">
        <v>0</v>
      </c>
      <c r="AZ74">
        <v>0</v>
      </c>
      <c r="BA74" t="s">
        <v>3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CX74">
        <f>Y74*Source!I219</f>
        <v>0</v>
      </c>
      <c r="CY74">
        <f>AA74</f>
        <v>127.21</v>
      </c>
      <c r="CZ74">
        <f>AE74</f>
        <v>127.21</v>
      </c>
      <c r="DA74">
        <f>AI74</f>
        <v>1</v>
      </c>
      <c r="DB74">
        <f t="shared" si="15"/>
        <v>12721</v>
      </c>
      <c r="DC74">
        <f t="shared" si="16"/>
        <v>0</v>
      </c>
    </row>
    <row r="75" spans="1:107" x14ac:dyDescent="0.2">
      <c r="A75">
        <f>ROW(Source!A219)</f>
        <v>219</v>
      </c>
      <c r="B75">
        <v>52421674</v>
      </c>
      <c r="C75">
        <v>52423310</v>
      </c>
      <c r="D75">
        <v>0</v>
      </c>
      <c r="E75">
        <v>27</v>
      </c>
      <c r="F75">
        <v>1</v>
      </c>
      <c r="G75">
        <v>27</v>
      </c>
      <c r="H75">
        <v>3</v>
      </c>
      <c r="I75" t="s">
        <v>224</v>
      </c>
      <c r="J75" t="s">
        <v>3</v>
      </c>
      <c r="K75" t="s">
        <v>225</v>
      </c>
      <c r="L75">
        <v>1354</v>
      </c>
      <c r="N75">
        <v>1010</v>
      </c>
      <c r="O75" t="s">
        <v>221</v>
      </c>
      <c r="P75" t="s">
        <v>221</v>
      </c>
      <c r="Q75">
        <v>1</v>
      </c>
      <c r="W75">
        <v>0</v>
      </c>
      <c r="X75">
        <v>-301994752</v>
      </c>
      <c r="Y75">
        <v>50</v>
      </c>
      <c r="AA75">
        <v>2686.67</v>
      </c>
      <c r="AB75">
        <v>0</v>
      </c>
      <c r="AC75">
        <v>0</v>
      </c>
      <c r="AD75">
        <v>0</v>
      </c>
      <c r="AE75">
        <v>2686.67</v>
      </c>
      <c r="AF75">
        <v>0</v>
      </c>
      <c r="AG75">
        <v>0</v>
      </c>
      <c r="AH75">
        <v>0</v>
      </c>
      <c r="AI75">
        <v>1</v>
      </c>
      <c r="AJ75">
        <v>1</v>
      </c>
      <c r="AK75">
        <v>1</v>
      </c>
      <c r="AL75">
        <v>1</v>
      </c>
      <c r="AN75">
        <v>0</v>
      </c>
      <c r="AO75">
        <v>0</v>
      </c>
      <c r="AP75">
        <v>0</v>
      </c>
      <c r="AQ75">
        <v>0</v>
      </c>
      <c r="AR75">
        <v>0</v>
      </c>
      <c r="AS75" t="s">
        <v>3</v>
      </c>
      <c r="AT75">
        <v>50</v>
      </c>
      <c r="AU75" t="s">
        <v>3</v>
      </c>
      <c r="AV75">
        <v>0</v>
      </c>
      <c r="AW75">
        <v>1</v>
      </c>
      <c r="AX75">
        <v>-1</v>
      </c>
      <c r="AY75">
        <v>0</v>
      </c>
      <c r="AZ75">
        <v>0</v>
      </c>
      <c r="BA75" t="s">
        <v>3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CX75">
        <f>Y75*Source!I219</f>
        <v>0</v>
      </c>
      <c r="CY75">
        <f>AA75</f>
        <v>2686.67</v>
      </c>
      <c r="CZ75">
        <f>AE75</f>
        <v>2686.67</v>
      </c>
      <c r="DA75">
        <f>AI75</f>
        <v>1</v>
      </c>
      <c r="DB75">
        <f t="shared" si="15"/>
        <v>134333.5</v>
      </c>
      <c r="DC75">
        <f t="shared" si="16"/>
        <v>0</v>
      </c>
    </row>
    <row r="76" spans="1:107" x14ac:dyDescent="0.2">
      <c r="A76">
        <f>ROW(Source!A219)</f>
        <v>219</v>
      </c>
      <c r="B76">
        <v>52421674</v>
      </c>
      <c r="C76">
        <v>52423310</v>
      </c>
      <c r="D76">
        <v>0</v>
      </c>
      <c r="E76">
        <v>27</v>
      </c>
      <c r="F76">
        <v>1</v>
      </c>
      <c r="G76">
        <v>27</v>
      </c>
      <c r="H76">
        <v>3</v>
      </c>
      <c r="I76" t="s">
        <v>224</v>
      </c>
      <c r="J76" t="s">
        <v>3</v>
      </c>
      <c r="K76" t="s">
        <v>229</v>
      </c>
      <c r="L76">
        <v>1354</v>
      </c>
      <c r="N76">
        <v>1010</v>
      </c>
      <c r="O76" t="s">
        <v>221</v>
      </c>
      <c r="P76" t="s">
        <v>221</v>
      </c>
      <c r="Q76">
        <v>1</v>
      </c>
      <c r="W76">
        <v>0</v>
      </c>
      <c r="X76">
        <v>-870334828</v>
      </c>
      <c r="Y76">
        <v>50</v>
      </c>
      <c r="AA76">
        <v>2686.67</v>
      </c>
      <c r="AB76">
        <v>0</v>
      </c>
      <c r="AC76">
        <v>0</v>
      </c>
      <c r="AD76">
        <v>0</v>
      </c>
      <c r="AE76">
        <v>2686.67</v>
      </c>
      <c r="AF76">
        <v>0</v>
      </c>
      <c r="AG76">
        <v>0</v>
      </c>
      <c r="AH76">
        <v>0</v>
      </c>
      <c r="AI76">
        <v>1</v>
      </c>
      <c r="AJ76">
        <v>1</v>
      </c>
      <c r="AK76">
        <v>1</v>
      </c>
      <c r="AL76">
        <v>1</v>
      </c>
      <c r="AN76">
        <v>0</v>
      </c>
      <c r="AO76">
        <v>0</v>
      </c>
      <c r="AP76">
        <v>0</v>
      </c>
      <c r="AQ76">
        <v>0</v>
      </c>
      <c r="AR76">
        <v>0</v>
      </c>
      <c r="AS76" t="s">
        <v>3</v>
      </c>
      <c r="AT76">
        <v>50</v>
      </c>
      <c r="AU76" t="s">
        <v>3</v>
      </c>
      <c r="AV76">
        <v>0</v>
      </c>
      <c r="AW76">
        <v>1</v>
      </c>
      <c r="AX76">
        <v>-1</v>
      </c>
      <c r="AY76">
        <v>0</v>
      </c>
      <c r="AZ76">
        <v>0</v>
      </c>
      <c r="BA76" t="s">
        <v>3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CX76">
        <f>Y76*Source!I219</f>
        <v>0</v>
      </c>
      <c r="CY76">
        <f>AA76</f>
        <v>2686.67</v>
      </c>
      <c r="CZ76">
        <f>AE76</f>
        <v>2686.67</v>
      </c>
      <c r="DA76">
        <f>AI76</f>
        <v>1</v>
      </c>
      <c r="DB76">
        <f t="shared" si="15"/>
        <v>134333.5</v>
      </c>
      <c r="DC76">
        <f t="shared" si="16"/>
        <v>0</v>
      </c>
    </row>
    <row r="77" spans="1:107" x14ac:dyDescent="0.2">
      <c r="A77">
        <f>ROW(Source!A326)</f>
        <v>326</v>
      </c>
      <c r="B77">
        <v>52421674</v>
      </c>
      <c r="C77">
        <v>52423616</v>
      </c>
      <c r="D77">
        <v>51486811</v>
      </c>
      <c r="E77">
        <v>27</v>
      </c>
      <c r="F77">
        <v>1</v>
      </c>
      <c r="G77">
        <v>27</v>
      </c>
      <c r="H77">
        <v>1</v>
      </c>
      <c r="I77" t="s">
        <v>531</v>
      </c>
      <c r="J77" t="s">
        <v>3</v>
      </c>
      <c r="K77" t="s">
        <v>532</v>
      </c>
      <c r="L77">
        <v>1191</v>
      </c>
      <c r="N77">
        <v>1013</v>
      </c>
      <c r="O77" t="s">
        <v>533</v>
      </c>
      <c r="P77" t="s">
        <v>533</v>
      </c>
      <c r="Q77">
        <v>1</v>
      </c>
      <c r="W77">
        <v>0</v>
      </c>
      <c r="X77">
        <v>476480486</v>
      </c>
      <c r="Y77">
        <v>59.6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1</v>
      </c>
      <c r="AJ77">
        <v>1</v>
      </c>
      <c r="AK77">
        <v>1</v>
      </c>
      <c r="AL77">
        <v>1</v>
      </c>
      <c r="AN77">
        <v>0</v>
      </c>
      <c r="AO77">
        <v>1</v>
      </c>
      <c r="AP77">
        <v>0</v>
      </c>
      <c r="AQ77">
        <v>0</v>
      </c>
      <c r="AR77">
        <v>0</v>
      </c>
      <c r="AS77" t="s">
        <v>3</v>
      </c>
      <c r="AT77">
        <v>59.6</v>
      </c>
      <c r="AU77" t="s">
        <v>3</v>
      </c>
      <c r="AV77">
        <v>1</v>
      </c>
      <c r="AW77">
        <v>2</v>
      </c>
      <c r="AX77">
        <v>52423618</v>
      </c>
      <c r="AY77">
        <v>1</v>
      </c>
      <c r="AZ77">
        <v>0</v>
      </c>
      <c r="BA77">
        <v>72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CX77">
        <f>Y77*Source!I326</f>
        <v>0</v>
      </c>
      <c r="CY77">
        <f>AD77</f>
        <v>0</v>
      </c>
      <c r="CZ77">
        <f>AH77</f>
        <v>0</v>
      </c>
      <c r="DA77">
        <f>AL77</f>
        <v>1</v>
      </c>
      <c r="DB77">
        <f t="shared" si="15"/>
        <v>0</v>
      </c>
      <c r="DC77">
        <f t="shared" si="16"/>
        <v>0</v>
      </c>
    </row>
    <row r="78" spans="1:107" x14ac:dyDescent="0.2">
      <c r="A78">
        <f>ROW(Source!A327)</f>
        <v>327</v>
      </c>
      <c r="B78">
        <v>52421674</v>
      </c>
      <c r="C78">
        <v>52423619</v>
      </c>
      <c r="D78">
        <v>51498982</v>
      </c>
      <c r="E78">
        <v>1</v>
      </c>
      <c r="F78">
        <v>1</v>
      </c>
      <c r="G78">
        <v>27</v>
      </c>
      <c r="H78">
        <v>2</v>
      </c>
      <c r="I78" t="s">
        <v>534</v>
      </c>
      <c r="J78" t="s">
        <v>535</v>
      </c>
      <c r="K78" t="s">
        <v>536</v>
      </c>
      <c r="L78">
        <v>1368</v>
      </c>
      <c r="N78">
        <v>1011</v>
      </c>
      <c r="O78" t="s">
        <v>537</v>
      </c>
      <c r="P78" t="s">
        <v>537</v>
      </c>
      <c r="Q78">
        <v>1</v>
      </c>
      <c r="W78">
        <v>0</v>
      </c>
      <c r="X78">
        <v>770341722</v>
      </c>
      <c r="Y78">
        <v>5.3699999999999998E-2</v>
      </c>
      <c r="AA78">
        <v>0</v>
      </c>
      <c r="AB78">
        <v>1494.43</v>
      </c>
      <c r="AC78">
        <v>481.21</v>
      </c>
      <c r="AD78">
        <v>0</v>
      </c>
      <c r="AE78">
        <v>0</v>
      </c>
      <c r="AF78">
        <v>1494.43</v>
      </c>
      <c r="AG78">
        <v>481.21</v>
      </c>
      <c r="AH78">
        <v>0</v>
      </c>
      <c r="AI78">
        <v>1</v>
      </c>
      <c r="AJ78">
        <v>1</v>
      </c>
      <c r="AK78">
        <v>1</v>
      </c>
      <c r="AL78">
        <v>1</v>
      </c>
      <c r="AN78">
        <v>0</v>
      </c>
      <c r="AO78">
        <v>1</v>
      </c>
      <c r="AP78">
        <v>0</v>
      </c>
      <c r="AQ78">
        <v>0</v>
      </c>
      <c r="AR78">
        <v>0</v>
      </c>
      <c r="AS78" t="s">
        <v>3</v>
      </c>
      <c r="AT78">
        <v>5.3699999999999998E-2</v>
      </c>
      <c r="AU78" t="s">
        <v>3</v>
      </c>
      <c r="AV78">
        <v>0</v>
      </c>
      <c r="AW78">
        <v>2</v>
      </c>
      <c r="AX78">
        <v>52423621</v>
      </c>
      <c r="AY78">
        <v>1</v>
      </c>
      <c r="AZ78">
        <v>0</v>
      </c>
      <c r="BA78">
        <v>73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CX78">
        <f>Y78*Source!I327</f>
        <v>0</v>
      </c>
      <c r="CY78">
        <f>AB78</f>
        <v>1494.43</v>
      </c>
      <c r="CZ78">
        <f>AF78</f>
        <v>1494.43</v>
      </c>
      <c r="DA78">
        <f>AJ78</f>
        <v>1</v>
      </c>
      <c r="DB78">
        <f t="shared" si="15"/>
        <v>80.25</v>
      </c>
      <c r="DC78">
        <f t="shared" si="16"/>
        <v>25.84</v>
      </c>
    </row>
    <row r="79" spans="1:107" x14ac:dyDescent="0.2">
      <c r="A79">
        <f>ROW(Source!A328)</f>
        <v>328</v>
      </c>
      <c r="B79">
        <v>52421674</v>
      </c>
      <c r="C79">
        <v>52423622</v>
      </c>
      <c r="D79">
        <v>51486811</v>
      </c>
      <c r="E79">
        <v>27</v>
      </c>
      <c r="F79">
        <v>1</v>
      </c>
      <c r="G79">
        <v>27</v>
      </c>
      <c r="H79">
        <v>1</v>
      </c>
      <c r="I79" t="s">
        <v>531</v>
      </c>
      <c r="J79" t="s">
        <v>3</v>
      </c>
      <c r="K79" t="s">
        <v>532</v>
      </c>
      <c r="L79">
        <v>1191</v>
      </c>
      <c r="N79">
        <v>1013</v>
      </c>
      <c r="O79" t="s">
        <v>533</v>
      </c>
      <c r="P79" t="s">
        <v>533</v>
      </c>
      <c r="Q79">
        <v>1</v>
      </c>
      <c r="W79">
        <v>0</v>
      </c>
      <c r="X79">
        <v>476480486</v>
      </c>
      <c r="Y79">
        <v>1.02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1</v>
      </c>
      <c r="AJ79">
        <v>1</v>
      </c>
      <c r="AK79">
        <v>1</v>
      </c>
      <c r="AL79">
        <v>1</v>
      </c>
      <c r="AN79">
        <v>0</v>
      </c>
      <c r="AO79">
        <v>1</v>
      </c>
      <c r="AP79">
        <v>0</v>
      </c>
      <c r="AQ79">
        <v>0</v>
      </c>
      <c r="AR79">
        <v>0</v>
      </c>
      <c r="AS79" t="s">
        <v>3</v>
      </c>
      <c r="AT79">
        <v>1.02</v>
      </c>
      <c r="AU79" t="s">
        <v>3</v>
      </c>
      <c r="AV79">
        <v>1</v>
      </c>
      <c r="AW79">
        <v>2</v>
      </c>
      <c r="AX79">
        <v>52423624</v>
      </c>
      <c r="AY79">
        <v>1</v>
      </c>
      <c r="AZ79">
        <v>0</v>
      </c>
      <c r="BA79">
        <v>74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CX79">
        <f>Y79*Source!I328</f>
        <v>0</v>
      </c>
      <c r="CY79">
        <f>AD79</f>
        <v>0</v>
      </c>
      <c r="CZ79">
        <f>AH79</f>
        <v>0</v>
      </c>
      <c r="DA79">
        <f>AL79</f>
        <v>1</v>
      </c>
      <c r="DB79">
        <f t="shared" si="15"/>
        <v>0</v>
      </c>
      <c r="DC79">
        <f t="shared" si="16"/>
        <v>0</v>
      </c>
    </row>
    <row r="80" spans="1:107" x14ac:dyDescent="0.2">
      <c r="A80">
        <f>ROW(Source!A329)</f>
        <v>329</v>
      </c>
      <c r="B80">
        <v>52421674</v>
      </c>
      <c r="C80">
        <v>52423625</v>
      </c>
      <c r="D80">
        <v>51499780</v>
      </c>
      <c r="E80">
        <v>1</v>
      </c>
      <c r="F80">
        <v>1</v>
      </c>
      <c r="G80">
        <v>27</v>
      </c>
      <c r="H80">
        <v>2</v>
      </c>
      <c r="I80" t="s">
        <v>538</v>
      </c>
      <c r="J80" t="s">
        <v>539</v>
      </c>
      <c r="K80" t="s">
        <v>540</v>
      </c>
      <c r="L80">
        <v>1368</v>
      </c>
      <c r="N80">
        <v>1011</v>
      </c>
      <c r="O80" t="s">
        <v>537</v>
      </c>
      <c r="P80" t="s">
        <v>537</v>
      </c>
      <c r="Q80">
        <v>1</v>
      </c>
      <c r="W80">
        <v>0</v>
      </c>
      <c r="X80">
        <v>238809398</v>
      </c>
      <c r="Y80">
        <v>0.02</v>
      </c>
      <c r="AA80">
        <v>0</v>
      </c>
      <c r="AB80">
        <v>1009.4</v>
      </c>
      <c r="AC80">
        <v>316.82</v>
      </c>
      <c r="AD80">
        <v>0</v>
      </c>
      <c r="AE80">
        <v>0</v>
      </c>
      <c r="AF80">
        <v>1009.4</v>
      </c>
      <c r="AG80">
        <v>316.82</v>
      </c>
      <c r="AH80">
        <v>0</v>
      </c>
      <c r="AI80">
        <v>1</v>
      </c>
      <c r="AJ80">
        <v>1</v>
      </c>
      <c r="AK80">
        <v>1</v>
      </c>
      <c r="AL80">
        <v>1</v>
      </c>
      <c r="AN80">
        <v>0</v>
      </c>
      <c r="AO80">
        <v>1</v>
      </c>
      <c r="AP80">
        <v>0</v>
      </c>
      <c r="AQ80">
        <v>0</v>
      </c>
      <c r="AR80">
        <v>0</v>
      </c>
      <c r="AS80" t="s">
        <v>3</v>
      </c>
      <c r="AT80">
        <v>0.02</v>
      </c>
      <c r="AU80" t="s">
        <v>3</v>
      </c>
      <c r="AV80">
        <v>0</v>
      </c>
      <c r="AW80">
        <v>2</v>
      </c>
      <c r="AX80">
        <v>52423628</v>
      </c>
      <c r="AY80">
        <v>1</v>
      </c>
      <c r="AZ80">
        <v>0</v>
      </c>
      <c r="BA80">
        <v>75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CX80">
        <f>Y80*Source!I329</f>
        <v>0</v>
      </c>
      <c r="CY80">
        <f t="shared" ref="CY80:CY85" si="17">AB80</f>
        <v>1009.4</v>
      </c>
      <c r="CZ80">
        <f t="shared" ref="CZ80:CZ85" si="18">AF80</f>
        <v>1009.4</v>
      </c>
      <c r="DA80">
        <f t="shared" ref="DA80:DA85" si="19">AJ80</f>
        <v>1</v>
      </c>
      <c r="DB80">
        <f t="shared" si="15"/>
        <v>20.190000000000001</v>
      </c>
      <c r="DC80">
        <f t="shared" si="16"/>
        <v>6.34</v>
      </c>
    </row>
    <row r="81" spans="1:107" x14ac:dyDescent="0.2">
      <c r="A81">
        <f>ROW(Source!A329)</f>
        <v>329</v>
      </c>
      <c r="B81">
        <v>52421674</v>
      </c>
      <c r="C81">
        <v>52423625</v>
      </c>
      <c r="D81">
        <v>51499781</v>
      </c>
      <c r="E81">
        <v>1</v>
      </c>
      <c r="F81">
        <v>1</v>
      </c>
      <c r="G81">
        <v>27</v>
      </c>
      <c r="H81">
        <v>2</v>
      </c>
      <c r="I81" t="s">
        <v>541</v>
      </c>
      <c r="J81" t="s">
        <v>542</v>
      </c>
      <c r="K81" t="s">
        <v>543</v>
      </c>
      <c r="L81">
        <v>1368</v>
      </c>
      <c r="N81">
        <v>1011</v>
      </c>
      <c r="O81" t="s">
        <v>537</v>
      </c>
      <c r="P81" t="s">
        <v>537</v>
      </c>
      <c r="Q81">
        <v>1</v>
      </c>
      <c r="W81">
        <v>0</v>
      </c>
      <c r="X81">
        <v>-1786200580</v>
      </c>
      <c r="Y81">
        <v>1.7999999999999999E-2</v>
      </c>
      <c r="AA81">
        <v>0</v>
      </c>
      <c r="AB81">
        <v>1014.12</v>
      </c>
      <c r="AC81">
        <v>317.13</v>
      </c>
      <c r="AD81">
        <v>0</v>
      </c>
      <c r="AE81">
        <v>0</v>
      </c>
      <c r="AF81">
        <v>1014.12</v>
      </c>
      <c r="AG81">
        <v>317.13</v>
      </c>
      <c r="AH81">
        <v>0</v>
      </c>
      <c r="AI81">
        <v>1</v>
      </c>
      <c r="AJ81">
        <v>1</v>
      </c>
      <c r="AK81">
        <v>1</v>
      </c>
      <c r="AL81">
        <v>1</v>
      </c>
      <c r="AN81">
        <v>0</v>
      </c>
      <c r="AO81">
        <v>1</v>
      </c>
      <c r="AP81">
        <v>0</v>
      </c>
      <c r="AQ81">
        <v>0</v>
      </c>
      <c r="AR81">
        <v>0</v>
      </c>
      <c r="AS81" t="s">
        <v>3</v>
      </c>
      <c r="AT81">
        <v>1.7999999999999999E-2</v>
      </c>
      <c r="AU81" t="s">
        <v>3</v>
      </c>
      <c r="AV81">
        <v>0</v>
      </c>
      <c r="AW81">
        <v>2</v>
      </c>
      <c r="AX81">
        <v>52423629</v>
      </c>
      <c r="AY81">
        <v>1</v>
      </c>
      <c r="AZ81">
        <v>0</v>
      </c>
      <c r="BA81">
        <v>76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CX81">
        <f>Y81*Source!I329</f>
        <v>0</v>
      </c>
      <c r="CY81">
        <f t="shared" si="17"/>
        <v>1014.12</v>
      </c>
      <c r="CZ81">
        <f t="shared" si="18"/>
        <v>1014.12</v>
      </c>
      <c r="DA81">
        <f t="shared" si="19"/>
        <v>1</v>
      </c>
      <c r="DB81">
        <f t="shared" si="15"/>
        <v>18.25</v>
      </c>
      <c r="DC81">
        <f t="shared" si="16"/>
        <v>5.71</v>
      </c>
    </row>
    <row r="82" spans="1:107" x14ac:dyDescent="0.2">
      <c r="A82">
        <f>ROW(Source!A330)</f>
        <v>330</v>
      </c>
      <c r="B82">
        <v>52421674</v>
      </c>
      <c r="C82">
        <v>52423630</v>
      </c>
      <c r="D82">
        <v>51499780</v>
      </c>
      <c r="E82">
        <v>1</v>
      </c>
      <c r="F82">
        <v>1</v>
      </c>
      <c r="G82">
        <v>27</v>
      </c>
      <c r="H82">
        <v>2</v>
      </c>
      <c r="I82" t="s">
        <v>538</v>
      </c>
      <c r="J82" t="s">
        <v>539</v>
      </c>
      <c r="K82" t="s">
        <v>540</v>
      </c>
      <c r="L82">
        <v>1368</v>
      </c>
      <c r="N82">
        <v>1011</v>
      </c>
      <c r="O82" t="s">
        <v>537</v>
      </c>
      <c r="P82" t="s">
        <v>537</v>
      </c>
      <c r="Q82">
        <v>1</v>
      </c>
      <c r="W82">
        <v>0</v>
      </c>
      <c r="X82">
        <v>238809398</v>
      </c>
      <c r="Y82">
        <v>5.3999999999999999E-2</v>
      </c>
      <c r="AA82">
        <v>0</v>
      </c>
      <c r="AB82">
        <v>1009.4</v>
      </c>
      <c r="AC82">
        <v>316.82</v>
      </c>
      <c r="AD82">
        <v>0</v>
      </c>
      <c r="AE82">
        <v>0</v>
      </c>
      <c r="AF82">
        <v>1009.4</v>
      </c>
      <c r="AG82">
        <v>316.82</v>
      </c>
      <c r="AH82">
        <v>0</v>
      </c>
      <c r="AI82">
        <v>1</v>
      </c>
      <c r="AJ82">
        <v>1</v>
      </c>
      <c r="AK82">
        <v>1</v>
      </c>
      <c r="AL82">
        <v>1</v>
      </c>
      <c r="AN82">
        <v>0</v>
      </c>
      <c r="AO82">
        <v>1</v>
      </c>
      <c r="AP82">
        <v>0</v>
      </c>
      <c r="AQ82">
        <v>0</v>
      </c>
      <c r="AR82">
        <v>0</v>
      </c>
      <c r="AS82" t="s">
        <v>3</v>
      </c>
      <c r="AT82">
        <v>5.3999999999999999E-2</v>
      </c>
      <c r="AU82" t="s">
        <v>3</v>
      </c>
      <c r="AV82">
        <v>0</v>
      </c>
      <c r="AW82">
        <v>2</v>
      </c>
      <c r="AX82">
        <v>52423633</v>
      </c>
      <c r="AY82">
        <v>1</v>
      </c>
      <c r="AZ82">
        <v>0</v>
      </c>
      <c r="BA82">
        <v>77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CX82">
        <f>Y82*Source!I330</f>
        <v>0</v>
      </c>
      <c r="CY82">
        <f t="shared" si="17"/>
        <v>1009.4</v>
      </c>
      <c r="CZ82">
        <f t="shared" si="18"/>
        <v>1009.4</v>
      </c>
      <c r="DA82">
        <f t="shared" si="19"/>
        <v>1</v>
      </c>
      <c r="DB82">
        <f t="shared" si="15"/>
        <v>54.51</v>
      </c>
      <c r="DC82">
        <f t="shared" si="16"/>
        <v>17.11</v>
      </c>
    </row>
    <row r="83" spans="1:107" x14ac:dyDescent="0.2">
      <c r="A83">
        <f>ROW(Source!A330)</f>
        <v>330</v>
      </c>
      <c r="B83">
        <v>52421674</v>
      </c>
      <c r="C83">
        <v>52423630</v>
      </c>
      <c r="D83">
        <v>51499781</v>
      </c>
      <c r="E83">
        <v>1</v>
      </c>
      <c r="F83">
        <v>1</v>
      </c>
      <c r="G83">
        <v>27</v>
      </c>
      <c r="H83">
        <v>2</v>
      </c>
      <c r="I83" t="s">
        <v>541</v>
      </c>
      <c r="J83" t="s">
        <v>542</v>
      </c>
      <c r="K83" t="s">
        <v>543</v>
      </c>
      <c r="L83">
        <v>1368</v>
      </c>
      <c r="N83">
        <v>1011</v>
      </c>
      <c r="O83" t="s">
        <v>537</v>
      </c>
      <c r="P83" t="s">
        <v>537</v>
      </c>
      <c r="Q83">
        <v>1</v>
      </c>
      <c r="W83">
        <v>0</v>
      </c>
      <c r="X83">
        <v>-1786200580</v>
      </c>
      <c r="Y83">
        <v>5.5E-2</v>
      </c>
      <c r="AA83">
        <v>0</v>
      </c>
      <c r="AB83">
        <v>1014.12</v>
      </c>
      <c r="AC83">
        <v>317.13</v>
      </c>
      <c r="AD83">
        <v>0</v>
      </c>
      <c r="AE83">
        <v>0</v>
      </c>
      <c r="AF83">
        <v>1014.12</v>
      </c>
      <c r="AG83">
        <v>317.13</v>
      </c>
      <c r="AH83">
        <v>0</v>
      </c>
      <c r="AI83">
        <v>1</v>
      </c>
      <c r="AJ83">
        <v>1</v>
      </c>
      <c r="AK83">
        <v>1</v>
      </c>
      <c r="AL83">
        <v>1</v>
      </c>
      <c r="AN83">
        <v>0</v>
      </c>
      <c r="AO83">
        <v>1</v>
      </c>
      <c r="AP83">
        <v>0</v>
      </c>
      <c r="AQ83">
        <v>0</v>
      </c>
      <c r="AR83">
        <v>0</v>
      </c>
      <c r="AS83" t="s">
        <v>3</v>
      </c>
      <c r="AT83">
        <v>5.5E-2</v>
      </c>
      <c r="AU83" t="s">
        <v>3</v>
      </c>
      <c r="AV83">
        <v>0</v>
      </c>
      <c r="AW83">
        <v>2</v>
      </c>
      <c r="AX83">
        <v>52423634</v>
      </c>
      <c r="AY83">
        <v>1</v>
      </c>
      <c r="AZ83">
        <v>0</v>
      </c>
      <c r="BA83">
        <v>78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CX83">
        <f>Y83*Source!I330</f>
        <v>0</v>
      </c>
      <c r="CY83">
        <f t="shared" si="17"/>
        <v>1014.12</v>
      </c>
      <c r="CZ83">
        <f t="shared" si="18"/>
        <v>1014.12</v>
      </c>
      <c r="DA83">
        <f t="shared" si="19"/>
        <v>1</v>
      </c>
      <c r="DB83">
        <f t="shared" si="15"/>
        <v>55.78</v>
      </c>
      <c r="DC83">
        <f t="shared" si="16"/>
        <v>17.440000000000001</v>
      </c>
    </row>
    <row r="84" spans="1:107" x14ac:dyDescent="0.2">
      <c r="A84">
        <f>ROW(Source!A331)</f>
        <v>331</v>
      </c>
      <c r="B84">
        <v>52421674</v>
      </c>
      <c r="C84">
        <v>52423635</v>
      </c>
      <c r="D84">
        <v>51499780</v>
      </c>
      <c r="E84">
        <v>1</v>
      </c>
      <c r="F84">
        <v>1</v>
      </c>
      <c r="G84">
        <v>27</v>
      </c>
      <c r="H84">
        <v>2</v>
      </c>
      <c r="I84" t="s">
        <v>538</v>
      </c>
      <c r="J84" t="s">
        <v>539</v>
      </c>
      <c r="K84" t="s">
        <v>540</v>
      </c>
      <c r="L84">
        <v>1368</v>
      </c>
      <c r="N84">
        <v>1011</v>
      </c>
      <c r="O84" t="s">
        <v>537</v>
      </c>
      <c r="P84" t="s">
        <v>537</v>
      </c>
      <c r="Q84">
        <v>1</v>
      </c>
      <c r="W84">
        <v>0</v>
      </c>
      <c r="X84">
        <v>238809398</v>
      </c>
      <c r="Y84">
        <v>0.51</v>
      </c>
      <c r="AA84">
        <v>0</v>
      </c>
      <c r="AB84">
        <v>1009.4</v>
      </c>
      <c r="AC84">
        <v>316.82</v>
      </c>
      <c r="AD84">
        <v>0</v>
      </c>
      <c r="AE84">
        <v>0</v>
      </c>
      <c r="AF84">
        <v>1009.4</v>
      </c>
      <c r="AG84">
        <v>316.82</v>
      </c>
      <c r="AH84">
        <v>0</v>
      </c>
      <c r="AI84">
        <v>1</v>
      </c>
      <c r="AJ84">
        <v>1</v>
      </c>
      <c r="AK84">
        <v>1</v>
      </c>
      <c r="AL84">
        <v>1</v>
      </c>
      <c r="AN84">
        <v>0</v>
      </c>
      <c r="AO84">
        <v>1</v>
      </c>
      <c r="AP84">
        <v>1</v>
      </c>
      <c r="AQ84">
        <v>0</v>
      </c>
      <c r="AR84">
        <v>0</v>
      </c>
      <c r="AS84" t="s">
        <v>3</v>
      </c>
      <c r="AT84">
        <v>0.01</v>
      </c>
      <c r="AU84" t="s">
        <v>46</v>
      </c>
      <c r="AV84">
        <v>0</v>
      </c>
      <c r="AW84">
        <v>2</v>
      </c>
      <c r="AX84">
        <v>52423638</v>
      </c>
      <c r="AY84">
        <v>1</v>
      </c>
      <c r="AZ84">
        <v>0</v>
      </c>
      <c r="BA84">
        <v>79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CX84">
        <f>Y84*Source!I331</f>
        <v>0</v>
      </c>
      <c r="CY84">
        <f t="shared" si="17"/>
        <v>1009.4</v>
      </c>
      <c r="CZ84">
        <f t="shared" si="18"/>
        <v>1009.4</v>
      </c>
      <c r="DA84">
        <f t="shared" si="19"/>
        <v>1</v>
      </c>
      <c r="DB84">
        <f>ROUND((ROUND(AT84*CZ84,2)*51),6)</f>
        <v>514.59</v>
      </c>
      <c r="DC84">
        <f>ROUND((ROUND(AT84*AG84,2)*51),6)</f>
        <v>161.66999999999999</v>
      </c>
    </row>
    <row r="85" spans="1:107" x14ac:dyDescent="0.2">
      <c r="A85">
        <f>ROW(Source!A331)</f>
        <v>331</v>
      </c>
      <c r="B85">
        <v>52421674</v>
      </c>
      <c r="C85">
        <v>52423635</v>
      </c>
      <c r="D85">
        <v>51499781</v>
      </c>
      <c r="E85">
        <v>1</v>
      </c>
      <c r="F85">
        <v>1</v>
      </c>
      <c r="G85">
        <v>27</v>
      </c>
      <c r="H85">
        <v>2</v>
      </c>
      <c r="I85" t="s">
        <v>541</v>
      </c>
      <c r="J85" t="s">
        <v>542</v>
      </c>
      <c r="K85" t="s">
        <v>543</v>
      </c>
      <c r="L85">
        <v>1368</v>
      </c>
      <c r="N85">
        <v>1011</v>
      </c>
      <c r="O85" t="s">
        <v>537</v>
      </c>
      <c r="P85" t="s">
        <v>537</v>
      </c>
      <c r="Q85">
        <v>1</v>
      </c>
      <c r="W85">
        <v>0</v>
      </c>
      <c r="X85">
        <v>-1786200580</v>
      </c>
      <c r="Y85">
        <v>0.40800000000000003</v>
      </c>
      <c r="AA85">
        <v>0</v>
      </c>
      <c r="AB85">
        <v>1014.12</v>
      </c>
      <c r="AC85">
        <v>317.13</v>
      </c>
      <c r="AD85">
        <v>0</v>
      </c>
      <c r="AE85">
        <v>0</v>
      </c>
      <c r="AF85">
        <v>1014.12</v>
      </c>
      <c r="AG85">
        <v>317.13</v>
      </c>
      <c r="AH85">
        <v>0</v>
      </c>
      <c r="AI85">
        <v>1</v>
      </c>
      <c r="AJ85">
        <v>1</v>
      </c>
      <c r="AK85">
        <v>1</v>
      </c>
      <c r="AL85">
        <v>1</v>
      </c>
      <c r="AN85">
        <v>0</v>
      </c>
      <c r="AO85">
        <v>1</v>
      </c>
      <c r="AP85">
        <v>1</v>
      </c>
      <c r="AQ85">
        <v>0</v>
      </c>
      <c r="AR85">
        <v>0</v>
      </c>
      <c r="AS85" t="s">
        <v>3</v>
      </c>
      <c r="AT85">
        <v>8.0000000000000002E-3</v>
      </c>
      <c r="AU85" t="s">
        <v>46</v>
      </c>
      <c r="AV85">
        <v>0</v>
      </c>
      <c r="AW85">
        <v>2</v>
      </c>
      <c r="AX85">
        <v>52423639</v>
      </c>
      <c r="AY85">
        <v>1</v>
      </c>
      <c r="AZ85">
        <v>0</v>
      </c>
      <c r="BA85">
        <v>80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CX85">
        <f>Y85*Source!I331</f>
        <v>0</v>
      </c>
      <c r="CY85">
        <f t="shared" si="17"/>
        <v>1014.12</v>
      </c>
      <c r="CZ85">
        <f t="shared" si="18"/>
        <v>1014.12</v>
      </c>
      <c r="DA85">
        <f t="shared" si="19"/>
        <v>1</v>
      </c>
      <c r="DB85">
        <f>ROUND((ROUND(AT85*CZ85,2)*51),6)</f>
        <v>413.61</v>
      </c>
      <c r="DC85">
        <f>ROUND((ROUND(AT85*AG85,2)*51),6)</f>
        <v>129.54</v>
      </c>
    </row>
    <row r="86" spans="1:107" x14ac:dyDescent="0.2">
      <c r="A86">
        <f>ROW(Source!A333)</f>
        <v>333</v>
      </c>
      <c r="B86">
        <v>52421674</v>
      </c>
      <c r="C86">
        <v>52423641</v>
      </c>
      <c r="D86">
        <v>51486811</v>
      </c>
      <c r="E86">
        <v>27</v>
      </c>
      <c r="F86">
        <v>1</v>
      </c>
      <c r="G86">
        <v>27</v>
      </c>
      <c r="H86">
        <v>1</v>
      </c>
      <c r="I86" t="s">
        <v>531</v>
      </c>
      <c r="J86" t="s">
        <v>3</v>
      </c>
      <c r="K86" t="s">
        <v>532</v>
      </c>
      <c r="L86">
        <v>1191</v>
      </c>
      <c r="N86">
        <v>1013</v>
      </c>
      <c r="O86" t="s">
        <v>533</v>
      </c>
      <c r="P86" t="s">
        <v>533</v>
      </c>
      <c r="Q86">
        <v>1</v>
      </c>
      <c r="W86">
        <v>0</v>
      </c>
      <c r="X86">
        <v>476480486</v>
      </c>
      <c r="Y86">
        <v>19.100000000000001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1</v>
      </c>
      <c r="AJ86">
        <v>1</v>
      </c>
      <c r="AK86">
        <v>1</v>
      </c>
      <c r="AL86">
        <v>1</v>
      </c>
      <c r="AN86">
        <v>0</v>
      </c>
      <c r="AO86">
        <v>1</v>
      </c>
      <c r="AP86">
        <v>0</v>
      </c>
      <c r="AQ86">
        <v>0</v>
      </c>
      <c r="AR86">
        <v>0</v>
      </c>
      <c r="AS86" t="s">
        <v>3</v>
      </c>
      <c r="AT86">
        <v>19.100000000000001</v>
      </c>
      <c r="AU86" t="s">
        <v>3</v>
      </c>
      <c r="AV86">
        <v>1</v>
      </c>
      <c r="AW86">
        <v>2</v>
      </c>
      <c r="AX86">
        <v>52423648</v>
      </c>
      <c r="AY86">
        <v>1</v>
      </c>
      <c r="AZ86">
        <v>0</v>
      </c>
      <c r="BA86">
        <v>81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CX86">
        <f>Y86*Source!I333</f>
        <v>0</v>
      </c>
      <c r="CY86">
        <f>AD86</f>
        <v>0</v>
      </c>
      <c r="CZ86">
        <f>AH86</f>
        <v>0</v>
      </c>
      <c r="DA86">
        <f>AL86</f>
        <v>1</v>
      </c>
      <c r="DB86">
        <f t="shared" ref="DB86:DB106" si="20">ROUND(ROUND(AT86*CZ86,2),6)</f>
        <v>0</v>
      </c>
      <c r="DC86">
        <f t="shared" ref="DC86:DC106" si="21">ROUND(ROUND(AT86*AG86,2),6)</f>
        <v>0</v>
      </c>
    </row>
    <row r="87" spans="1:107" x14ac:dyDescent="0.2">
      <c r="A87">
        <f>ROW(Source!A333)</f>
        <v>333</v>
      </c>
      <c r="B87">
        <v>52421674</v>
      </c>
      <c r="C87">
        <v>52423641</v>
      </c>
      <c r="D87">
        <v>51499185</v>
      </c>
      <c r="E87">
        <v>1</v>
      </c>
      <c r="F87">
        <v>1</v>
      </c>
      <c r="G87">
        <v>27</v>
      </c>
      <c r="H87">
        <v>2</v>
      </c>
      <c r="I87" t="s">
        <v>544</v>
      </c>
      <c r="J87" t="s">
        <v>545</v>
      </c>
      <c r="K87" t="s">
        <v>546</v>
      </c>
      <c r="L87">
        <v>1368</v>
      </c>
      <c r="N87">
        <v>1011</v>
      </c>
      <c r="O87" t="s">
        <v>537</v>
      </c>
      <c r="P87" t="s">
        <v>537</v>
      </c>
      <c r="Q87">
        <v>1</v>
      </c>
      <c r="W87">
        <v>0</v>
      </c>
      <c r="X87">
        <v>1846535910</v>
      </c>
      <c r="Y87">
        <v>2.97</v>
      </c>
      <c r="AA87">
        <v>0</v>
      </c>
      <c r="AB87">
        <v>3056.67</v>
      </c>
      <c r="AC87">
        <v>1333.84</v>
      </c>
      <c r="AD87">
        <v>0</v>
      </c>
      <c r="AE87">
        <v>0</v>
      </c>
      <c r="AF87">
        <v>3056.67</v>
      </c>
      <c r="AG87">
        <v>1333.84</v>
      </c>
      <c r="AH87">
        <v>0</v>
      </c>
      <c r="AI87">
        <v>1</v>
      </c>
      <c r="AJ87">
        <v>1</v>
      </c>
      <c r="AK87">
        <v>1</v>
      </c>
      <c r="AL87">
        <v>1</v>
      </c>
      <c r="AN87">
        <v>0</v>
      </c>
      <c r="AO87">
        <v>1</v>
      </c>
      <c r="AP87">
        <v>0</v>
      </c>
      <c r="AQ87">
        <v>0</v>
      </c>
      <c r="AR87">
        <v>0</v>
      </c>
      <c r="AS87" t="s">
        <v>3</v>
      </c>
      <c r="AT87">
        <v>2.97</v>
      </c>
      <c r="AU87" t="s">
        <v>3</v>
      </c>
      <c r="AV87">
        <v>0</v>
      </c>
      <c r="AW87">
        <v>2</v>
      </c>
      <c r="AX87">
        <v>52423649</v>
      </c>
      <c r="AY87">
        <v>1</v>
      </c>
      <c r="AZ87">
        <v>0</v>
      </c>
      <c r="BA87">
        <v>82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CX87">
        <f>Y87*Source!I333</f>
        <v>0</v>
      </c>
      <c r="CY87">
        <f>AB87</f>
        <v>3056.67</v>
      </c>
      <c r="CZ87">
        <f>AF87</f>
        <v>3056.67</v>
      </c>
      <c r="DA87">
        <f>AJ87</f>
        <v>1</v>
      </c>
      <c r="DB87">
        <f t="shared" si="20"/>
        <v>9078.31</v>
      </c>
      <c r="DC87">
        <f t="shared" si="21"/>
        <v>3961.5</v>
      </c>
    </row>
    <row r="88" spans="1:107" x14ac:dyDescent="0.2">
      <c r="A88">
        <f>ROW(Source!A333)</f>
        <v>333</v>
      </c>
      <c r="B88">
        <v>52421674</v>
      </c>
      <c r="C88">
        <v>52423641</v>
      </c>
      <c r="D88">
        <v>51499169</v>
      </c>
      <c r="E88">
        <v>1</v>
      </c>
      <c r="F88">
        <v>1</v>
      </c>
      <c r="G88">
        <v>27</v>
      </c>
      <c r="H88">
        <v>2</v>
      </c>
      <c r="I88" t="s">
        <v>547</v>
      </c>
      <c r="J88" t="s">
        <v>548</v>
      </c>
      <c r="K88" t="s">
        <v>549</v>
      </c>
      <c r="L88">
        <v>1368</v>
      </c>
      <c r="N88">
        <v>1011</v>
      </c>
      <c r="O88" t="s">
        <v>537</v>
      </c>
      <c r="P88" t="s">
        <v>537</v>
      </c>
      <c r="Q88">
        <v>1</v>
      </c>
      <c r="W88">
        <v>0</v>
      </c>
      <c r="X88">
        <v>-1930120489</v>
      </c>
      <c r="Y88">
        <v>3.67</v>
      </c>
      <c r="AA88">
        <v>0</v>
      </c>
      <c r="AB88">
        <v>1261.8699999999999</v>
      </c>
      <c r="AC88">
        <v>530.02</v>
      </c>
      <c r="AD88">
        <v>0</v>
      </c>
      <c r="AE88">
        <v>0</v>
      </c>
      <c r="AF88">
        <v>1261.8699999999999</v>
      </c>
      <c r="AG88">
        <v>530.02</v>
      </c>
      <c r="AH88">
        <v>0</v>
      </c>
      <c r="AI88">
        <v>1</v>
      </c>
      <c r="AJ88">
        <v>1</v>
      </c>
      <c r="AK88">
        <v>1</v>
      </c>
      <c r="AL88">
        <v>1</v>
      </c>
      <c r="AN88">
        <v>0</v>
      </c>
      <c r="AO88">
        <v>1</v>
      </c>
      <c r="AP88">
        <v>0</v>
      </c>
      <c r="AQ88">
        <v>0</v>
      </c>
      <c r="AR88">
        <v>0</v>
      </c>
      <c r="AS88" t="s">
        <v>3</v>
      </c>
      <c r="AT88">
        <v>3.67</v>
      </c>
      <c r="AU88" t="s">
        <v>3</v>
      </c>
      <c r="AV88">
        <v>0</v>
      </c>
      <c r="AW88">
        <v>2</v>
      </c>
      <c r="AX88">
        <v>52423650</v>
      </c>
      <c r="AY88">
        <v>1</v>
      </c>
      <c r="AZ88">
        <v>0</v>
      </c>
      <c r="BA88">
        <v>83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CX88">
        <f>Y88*Source!I333</f>
        <v>0</v>
      </c>
      <c r="CY88">
        <f>AB88</f>
        <v>1261.8699999999999</v>
      </c>
      <c r="CZ88">
        <f>AF88</f>
        <v>1261.8699999999999</v>
      </c>
      <c r="DA88">
        <f>AJ88</f>
        <v>1</v>
      </c>
      <c r="DB88">
        <f t="shared" si="20"/>
        <v>4631.0600000000004</v>
      </c>
      <c r="DC88">
        <f t="shared" si="21"/>
        <v>1945.17</v>
      </c>
    </row>
    <row r="89" spans="1:107" x14ac:dyDescent="0.2">
      <c r="A89">
        <f>ROW(Source!A333)</f>
        <v>333</v>
      </c>
      <c r="B89">
        <v>52421674</v>
      </c>
      <c r="C89">
        <v>52423641</v>
      </c>
      <c r="D89">
        <v>51499170</v>
      </c>
      <c r="E89">
        <v>1</v>
      </c>
      <c r="F89">
        <v>1</v>
      </c>
      <c r="G89">
        <v>27</v>
      </c>
      <c r="H89">
        <v>2</v>
      </c>
      <c r="I89" t="s">
        <v>550</v>
      </c>
      <c r="J89" t="s">
        <v>551</v>
      </c>
      <c r="K89" t="s">
        <v>552</v>
      </c>
      <c r="L89">
        <v>1368</v>
      </c>
      <c r="N89">
        <v>1011</v>
      </c>
      <c r="O89" t="s">
        <v>537</v>
      </c>
      <c r="P89" t="s">
        <v>537</v>
      </c>
      <c r="Q89">
        <v>1</v>
      </c>
      <c r="W89">
        <v>0</v>
      </c>
      <c r="X89">
        <v>1869206802</v>
      </c>
      <c r="Y89">
        <v>11.9</v>
      </c>
      <c r="AA89">
        <v>0</v>
      </c>
      <c r="AB89">
        <v>1827.95</v>
      </c>
      <c r="AC89">
        <v>720.55</v>
      </c>
      <c r="AD89">
        <v>0</v>
      </c>
      <c r="AE89">
        <v>0</v>
      </c>
      <c r="AF89">
        <v>1827.95</v>
      </c>
      <c r="AG89">
        <v>720.55</v>
      </c>
      <c r="AH89">
        <v>0</v>
      </c>
      <c r="AI89">
        <v>1</v>
      </c>
      <c r="AJ89">
        <v>1</v>
      </c>
      <c r="AK89">
        <v>1</v>
      </c>
      <c r="AL89">
        <v>1</v>
      </c>
      <c r="AN89">
        <v>0</v>
      </c>
      <c r="AO89">
        <v>1</v>
      </c>
      <c r="AP89">
        <v>0</v>
      </c>
      <c r="AQ89">
        <v>0</v>
      </c>
      <c r="AR89">
        <v>0</v>
      </c>
      <c r="AS89" t="s">
        <v>3</v>
      </c>
      <c r="AT89">
        <v>11.9</v>
      </c>
      <c r="AU89" t="s">
        <v>3</v>
      </c>
      <c r="AV89">
        <v>0</v>
      </c>
      <c r="AW89">
        <v>2</v>
      </c>
      <c r="AX89">
        <v>52423651</v>
      </c>
      <c r="AY89">
        <v>1</v>
      </c>
      <c r="AZ89">
        <v>0</v>
      </c>
      <c r="BA89">
        <v>84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CX89">
        <f>Y89*Source!I333</f>
        <v>0</v>
      </c>
      <c r="CY89">
        <f>AB89</f>
        <v>1827.95</v>
      </c>
      <c r="CZ89">
        <f>AF89</f>
        <v>1827.95</v>
      </c>
      <c r="DA89">
        <f>AJ89</f>
        <v>1</v>
      </c>
      <c r="DB89">
        <f t="shared" si="20"/>
        <v>21752.61</v>
      </c>
      <c r="DC89">
        <f t="shared" si="21"/>
        <v>8574.5499999999993</v>
      </c>
    </row>
    <row r="90" spans="1:107" x14ac:dyDescent="0.2">
      <c r="A90">
        <f>ROW(Source!A333)</f>
        <v>333</v>
      </c>
      <c r="B90">
        <v>52421674</v>
      </c>
      <c r="C90">
        <v>52423641</v>
      </c>
      <c r="D90">
        <v>51503063</v>
      </c>
      <c r="E90">
        <v>1</v>
      </c>
      <c r="F90">
        <v>1</v>
      </c>
      <c r="G90">
        <v>27</v>
      </c>
      <c r="H90">
        <v>3</v>
      </c>
      <c r="I90" t="s">
        <v>60</v>
      </c>
      <c r="J90" t="s">
        <v>62</v>
      </c>
      <c r="K90" t="s">
        <v>61</v>
      </c>
      <c r="L90">
        <v>1348</v>
      </c>
      <c r="N90">
        <v>1009</v>
      </c>
      <c r="O90" t="s">
        <v>27</v>
      </c>
      <c r="P90" t="s">
        <v>27</v>
      </c>
      <c r="Q90">
        <v>1000</v>
      </c>
      <c r="W90">
        <v>1</v>
      </c>
      <c r="X90">
        <v>-2069439204</v>
      </c>
      <c r="Y90">
        <v>-101</v>
      </c>
      <c r="AA90">
        <v>2690.29</v>
      </c>
      <c r="AB90">
        <v>0</v>
      </c>
      <c r="AC90">
        <v>0</v>
      </c>
      <c r="AD90">
        <v>0</v>
      </c>
      <c r="AE90">
        <v>2690.29</v>
      </c>
      <c r="AF90">
        <v>0</v>
      </c>
      <c r="AG90">
        <v>0</v>
      </c>
      <c r="AH90">
        <v>0</v>
      </c>
      <c r="AI90">
        <v>1</v>
      </c>
      <c r="AJ90">
        <v>1</v>
      </c>
      <c r="AK90">
        <v>1</v>
      </c>
      <c r="AL90">
        <v>1</v>
      </c>
      <c r="AN90">
        <v>0</v>
      </c>
      <c r="AO90">
        <v>1</v>
      </c>
      <c r="AP90">
        <v>0</v>
      </c>
      <c r="AQ90">
        <v>0</v>
      </c>
      <c r="AR90">
        <v>0</v>
      </c>
      <c r="AS90" t="s">
        <v>3</v>
      </c>
      <c r="AT90">
        <v>-101</v>
      </c>
      <c r="AU90" t="s">
        <v>3</v>
      </c>
      <c r="AV90">
        <v>0</v>
      </c>
      <c r="AW90">
        <v>2</v>
      </c>
      <c r="AX90">
        <v>52423652</v>
      </c>
      <c r="AY90">
        <v>1</v>
      </c>
      <c r="AZ90">
        <v>6144</v>
      </c>
      <c r="BA90">
        <v>85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CX90">
        <f>Y90*Source!I333</f>
        <v>0</v>
      </c>
      <c r="CY90">
        <f>AA90</f>
        <v>2690.29</v>
      </c>
      <c r="CZ90">
        <f>AE90</f>
        <v>2690.29</v>
      </c>
      <c r="DA90">
        <f>AI90</f>
        <v>1</v>
      </c>
      <c r="DB90">
        <f t="shared" si="20"/>
        <v>-271719.28999999998</v>
      </c>
      <c r="DC90">
        <f t="shared" si="21"/>
        <v>0</v>
      </c>
    </row>
    <row r="91" spans="1:107" x14ac:dyDescent="0.2">
      <c r="A91">
        <f>ROW(Source!A333)</f>
        <v>333</v>
      </c>
      <c r="B91">
        <v>52421674</v>
      </c>
      <c r="C91">
        <v>52423641</v>
      </c>
      <c r="D91">
        <v>51503080</v>
      </c>
      <c r="E91">
        <v>1</v>
      </c>
      <c r="F91">
        <v>1</v>
      </c>
      <c r="G91">
        <v>27</v>
      </c>
      <c r="H91">
        <v>3</v>
      </c>
      <c r="I91" t="s">
        <v>64</v>
      </c>
      <c r="J91" t="s">
        <v>66</v>
      </c>
      <c r="K91" t="s">
        <v>65</v>
      </c>
      <c r="L91">
        <v>1348</v>
      </c>
      <c r="N91">
        <v>1009</v>
      </c>
      <c r="O91" t="s">
        <v>27</v>
      </c>
      <c r="P91" t="s">
        <v>27</v>
      </c>
      <c r="Q91">
        <v>1000</v>
      </c>
      <c r="W91">
        <v>0</v>
      </c>
      <c r="X91">
        <v>-740831190</v>
      </c>
      <c r="Y91">
        <v>101</v>
      </c>
      <c r="AA91">
        <v>2652.04</v>
      </c>
      <c r="AB91">
        <v>0</v>
      </c>
      <c r="AC91">
        <v>0</v>
      </c>
      <c r="AD91">
        <v>0</v>
      </c>
      <c r="AE91">
        <v>2652.04</v>
      </c>
      <c r="AF91">
        <v>0</v>
      </c>
      <c r="AG91">
        <v>0</v>
      </c>
      <c r="AH91">
        <v>0</v>
      </c>
      <c r="AI91">
        <v>1</v>
      </c>
      <c r="AJ91">
        <v>1</v>
      </c>
      <c r="AK91">
        <v>1</v>
      </c>
      <c r="AL91">
        <v>1</v>
      </c>
      <c r="AN91">
        <v>0</v>
      </c>
      <c r="AO91">
        <v>0</v>
      </c>
      <c r="AP91">
        <v>0</v>
      </c>
      <c r="AQ91">
        <v>0</v>
      </c>
      <c r="AR91">
        <v>0</v>
      </c>
      <c r="AS91" t="s">
        <v>3</v>
      </c>
      <c r="AT91">
        <v>101</v>
      </c>
      <c r="AU91" t="s">
        <v>3</v>
      </c>
      <c r="AV91">
        <v>0</v>
      </c>
      <c r="AW91">
        <v>1</v>
      </c>
      <c r="AX91">
        <v>-1</v>
      </c>
      <c r="AY91">
        <v>0</v>
      </c>
      <c r="AZ91">
        <v>0</v>
      </c>
      <c r="BA91" t="s">
        <v>3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CX91">
        <f>Y91*Source!I333</f>
        <v>0</v>
      </c>
      <c r="CY91">
        <f>AA91</f>
        <v>2652.04</v>
      </c>
      <c r="CZ91">
        <f>AE91</f>
        <v>2652.04</v>
      </c>
      <c r="DA91">
        <f>AI91</f>
        <v>1</v>
      </c>
      <c r="DB91">
        <f t="shared" si="20"/>
        <v>267856.03999999998</v>
      </c>
      <c r="DC91">
        <f t="shared" si="21"/>
        <v>0</v>
      </c>
    </row>
    <row r="92" spans="1:107" x14ac:dyDescent="0.2">
      <c r="A92">
        <f>ROW(Source!A336)</f>
        <v>336</v>
      </c>
      <c r="B92">
        <v>52421674</v>
      </c>
      <c r="C92">
        <v>52423655</v>
      </c>
      <c r="D92">
        <v>51486811</v>
      </c>
      <c r="E92">
        <v>27</v>
      </c>
      <c r="F92">
        <v>1</v>
      </c>
      <c r="G92">
        <v>27</v>
      </c>
      <c r="H92">
        <v>1</v>
      </c>
      <c r="I92" t="s">
        <v>531</v>
      </c>
      <c r="J92" t="s">
        <v>3</v>
      </c>
      <c r="K92" t="s">
        <v>532</v>
      </c>
      <c r="L92">
        <v>1191</v>
      </c>
      <c r="N92">
        <v>1013</v>
      </c>
      <c r="O92" t="s">
        <v>533</v>
      </c>
      <c r="P92" t="s">
        <v>533</v>
      </c>
      <c r="Q92">
        <v>1</v>
      </c>
      <c r="W92">
        <v>0</v>
      </c>
      <c r="X92">
        <v>476480486</v>
      </c>
      <c r="Y92">
        <v>10.3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1</v>
      </c>
      <c r="AJ92">
        <v>1</v>
      </c>
      <c r="AK92">
        <v>1</v>
      </c>
      <c r="AL92">
        <v>1</v>
      </c>
      <c r="AN92">
        <v>0</v>
      </c>
      <c r="AO92">
        <v>1</v>
      </c>
      <c r="AP92">
        <v>0</v>
      </c>
      <c r="AQ92">
        <v>0</v>
      </c>
      <c r="AR92">
        <v>0</v>
      </c>
      <c r="AS92" t="s">
        <v>3</v>
      </c>
      <c r="AT92">
        <v>10.3</v>
      </c>
      <c r="AU92" t="s">
        <v>3</v>
      </c>
      <c r="AV92">
        <v>1</v>
      </c>
      <c r="AW92">
        <v>2</v>
      </c>
      <c r="AX92">
        <v>52423661</v>
      </c>
      <c r="AY92">
        <v>1</v>
      </c>
      <c r="AZ92">
        <v>0</v>
      </c>
      <c r="BA92">
        <v>86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CX92">
        <f>Y92*Source!I336</f>
        <v>0</v>
      </c>
      <c r="CY92">
        <f>AD92</f>
        <v>0</v>
      </c>
      <c r="CZ92">
        <f>AH92</f>
        <v>0</v>
      </c>
      <c r="DA92">
        <f>AL92</f>
        <v>1</v>
      </c>
      <c r="DB92">
        <f t="shared" si="20"/>
        <v>0</v>
      </c>
      <c r="DC92">
        <f t="shared" si="21"/>
        <v>0</v>
      </c>
    </row>
    <row r="93" spans="1:107" x14ac:dyDescent="0.2">
      <c r="A93">
        <f>ROW(Source!A336)</f>
        <v>336</v>
      </c>
      <c r="B93">
        <v>52421674</v>
      </c>
      <c r="C93">
        <v>52423655</v>
      </c>
      <c r="D93">
        <v>51499169</v>
      </c>
      <c r="E93">
        <v>1</v>
      </c>
      <c r="F93">
        <v>1</v>
      </c>
      <c r="G93">
        <v>27</v>
      </c>
      <c r="H93">
        <v>2</v>
      </c>
      <c r="I93" t="s">
        <v>547</v>
      </c>
      <c r="J93" t="s">
        <v>548</v>
      </c>
      <c r="K93" t="s">
        <v>549</v>
      </c>
      <c r="L93">
        <v>1368</v>
      </c>
      <c r="N93">
        <v>1011</v>
      </c>
      <c r="O93" t="s">
        <v>537</v>
      </c>
      <c r="P93" t="s">
        <v>537</v>
      </c>
      <c r="Q93">
        <v>1</v>
      </c>
      <c r="W93">
        <v>0</v>
      </c>
      <c r="X93">
        <v>-1930120489</v>
      </c>
      <c r="Y93">
        <v>0.89</v>
      </c>
      <c r="AA93">
        <v>0</v>
      </c>
      <c r="AB93">
        <v>1261.8699999999999</v>
      </c>
      <c r="AC93">
        <v>530.02</v>
      </c>
      <c r="AD93">
        <v>0</v>
      </c>
      <c r="AE93">
        <v>0</v>
      </c>
      <c r="AF93">
        <v>1261.8699999999999</v>
      </c>
      <c r="AG93">
        <v>530.02</v>
      </c>
      <c r="AH93">
        <v>0</v>
      </c>
      <c r="AI93">
        <v>1</v>
      </c>
      <c r="AJ93">
        <v>1</v>
      </c>
      <c r="AK93">
        <v>1</v>
      </c>
      <c r="AL93">
        <v>1</v>
      </c>
      <c r="AN93">
        <v>0</v>
      </c>
      <c r="AO93">
        <v>1</v>
      </c>
      <c r="AP93">
        <v>0</v>
      </c>
      <c r="AQ93">
        <v>0</v>
      </c>
      <c r="AR93">
        <v>0</v>
      </c>
      <c r="AS93" t="s">
        <v>3</v>
      </c>
      <c r="AT93">
        <v>0.89</v>
      </c>
      <c r="AU93" t="s">
        <v>3</v>
      </c>
      <c r="AV93">
        <v>0</v>
      </c>
      <c r="AW93">
        <v>2</v>
      </c>
      <c r="AX93">
        <v>52423662</v>
      </c>
      <c r="AY93">
        <v>1</v>
      </c>
      <c r="AZ93">
        <v>0</v>
      </c>
      <c r="BA93">
        <v>87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CX93">
        <f>Y93*Source!I336</f>
        <v>0</v>
      </c>
      <c r="CY93">
        <f>AB93</f>
        <v>1261.8699999999999</v>
      </c>
      <c r="CZ93">
        <f>AF93</f>
        <v>1261.8699999999999</v>
      </c>
      <c r="DA93">
        <f>AJ93</f>
        <v>1</v>
      </c>
      <c r="DB93">
        <f t="shared" si="20"/>
        <v>1123.06</v>
      </c>
      <c r="DC93">
        <f t="shared" si="21"/>
        <v>471.72</v>
      </c>
    </row>
    <row r="94" spans="1:107" x14ac:dyDescent="0.2">
      <c r="A94">
        <f>ROW(Source!A336)</f>
        <v>336</v>
      </c>
      <c r="B94">
        <v>52421674</v>
      </c>
      <c r="C94">
        <v>52423655</v>
      </c>
      <c r="D94">
        <v>51499975</v>
      </c>
      <c r="E94">
        <v>1</v>
      </c>
      <c r="F94">
        <v>1</v>
      </c>
      <c r="G94">
        <v>27</v>
      </c>
      <c r="H94">
        <v>3</v>
      </c>
      <c r="I94" t="s">
        <v>553</v>
      </c>
      <c r="J94" t="s">
        <v>554</v>
      </c>
      <c r="K94" t="s">
        <v>555</v>
      </c>
      <c r="L94">
        <v>1348</v>
      </c>
      <c r="N94">
        <v>1009</v>
      </c>
      <c r="O94" t="s">
        <v>27</v>
      </c>
      <c r="P94" t="s">
        <v>27</v>
      </c>
      <c r="Q94">
        <v>1000</v>
      </c>
      <c r="W94">
        <v>0</v>
      </c>
      <c r="X94">
        <v>-298244648</v>
      </c>
      <c r="Y94">
        <v>0.06</v>
      </c>
      <c r="AA94">
        <v>25888.1</v>
      </c>
      <c r="AB94">
        <v>0</v>
      </c>
      <c r="AC94">
        <v>0</v>
      </c>
      <c r="AD94">
        <v>0</v>
      </c>
      <c r="AE94">
        <v>25888.1</v>
      </c>
      <c r="AF94">
        <v>0</v>
      </c>
      <c r="AG94">
        <v>0</v>
      </c>
      <c r="AH94">
        <v>0</v>
      </c>
      <c r="AI94">
        <v>1</v>
      </c>
      <c r="AJ94">
        <v>1</v>
      </c>
      <c r="AK94">
        <v>1</v>
      </c>
      <c r="AL94">
        <v>1</v>
      </c>
      <c r="AN94">
        <v>0</v>
      </c>
      <c r="AO94">
        <v>1</v>
      </c>
      <c r="AP94">
        <v>0</v>
      </c>
      <c r="AQ94">
        <v>0</v>
      </c>
      <c r="AR94">
        <v>0</v>
      </c>
      <c r="AS94" t="s">
        <v>3</v>
      </c>
      <c r="AT94">
        <v>0.06</v>
      </c>
      <c r="AU94" t="s">
        <v>3</v>
      </c>
      <c r="AV94">
        <v>0</v>
      </c>
      <c r="AW94">
        <v>2</v>
      </c>
      <c r="AX94">
        <v>52423663</v>
      </c>
      <c r="AY94">
        <v>1</v>
      </c>
      <c r="AZ94">
        <v>0</v>
      </c>
      <c r="BA94">
        <v>88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CX94">
        <f>Y94*Source!I336</f>
        <v>0</v>
      </c>
      <c r="CY94">
        <f>AA94</f>
        <v>25888.1</v>
      </c>
      <c r="CZ94">
        <f>AE94</f>
        <v>25888.1</v>
      </c>
      <c r="DA94">
        <f>AI94</f>
        <v>1</v>
      </c>
      <c r="DB94">
        <f t="shared" si="20"/>
        <v>1553.29</v>
      </c>
      <c r="DC94">
        <f t="shared" si="21"/>
        <v>0</v>
      </c>
    </row>
    <row r="95" spans="1:107" x14ac:dyDescent="0.2">
      <c r="A95">
        <f>ROW(Source!A336)</f>
        <v>336</v>
      </c>
      <c r="B95">
        <v>52421674</v>
      </c>
      <c r="C95">
        <v>52423655</v>
      </c>
      <c r="D95">
        <v>51503080</v>
      </c>
      <c r="E95">
        <v>1</v>
      </c>
      <c r="F95">
        <v>1</v>
      </c>
      <c r="G95">
        <v>27</v>
      </c>
      <c r="H95">
        <v>3</v>
      </c>
      <c r="I95" t="s">
        <v>64</v>
      </c>
      <c r="J95" t="s">
        <v>66</v>
      </c>
      <c r="K95" t="s">
        <v>65</v>
      </c>
      <c r="L95">
        <v>1348</v>
      </c>
      <c r="N95">
        <v>1009</v>
      </c>
      <c r="O95" t="s">
        <v>27</v>
      </c>
      <c r="P95" t="s">
        <v>27</v>
      </c>
      <c r="Q95">
        <v>1000</v>
      </c>
      <c r="W95">
        <v>1</v>
      </c>
      <c r="X95">
        <v>-740831190</v>
      </c>
      <c r="Y95">
        <v>-7.14</v>
      </c>
      <c r="AA95">
        <v>2652.04</v>
      </c>
      <c r="AB95">
        <v>0</v>
      </c>
      <c r="AC95">
        <v>0</v>
      </c>
      <c r="AD95">
        <v>0</v>
      </c>
      <c r="AE95">
        <v>2652.04</v>
      </c>
      <c r="AF95">
        <v>0</v>
      </c>
      <c r="AG95">
        <v>0</v>
      </c>
      <c r="AH95">
        <v>0</v>
      </c>
      <c r="AI95">
        <v>1</v>
      </c>
      <c r="AJ95">
        <v>1</v>
      </c>
      <c r="AK95">
        <v>1</v>
      </c>
      <c r="AL95">
        <v>1</v>
      </c>
      <c r="AN95">
        <v>0</v>
      </c>
      <c r="AO95">
        <v>1</v>
      </c>
      <c r="AP95">
        <v>0</v>
      </c>
      <c r="AQ95">
        <v>0</v>
      </c>
      <c r="AR95">
        <v>0</v>
      </c>
      <c r="AS95" t="s">
        <v>3</v>
      </c>
      <c r="AT95">
        <v>-7.14</v>
      </c>
      <c r="AU95" t="s">
        <v>3</v>
      </c>
      <c r="AV95">
        <v>0</v>
      </c>
      <c r="AW95">
        <v>2</v>
      </c>
      <c r="AX95">
        <v>52423664</v>
      </c>
      <c r="AY95">
        <v>1</v>
      </c>
      <c r="AZ95">
        <v>6144</v>
      </c>
      <c r="BA95">
        <v>89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CX95">
        <f>Y95*Source!I336</f>
        <v>0</v>
      </c>
      <c r="CY95">
        <f>AA95</f>
        <v>2652.04</v>
      </c>
      <c r="CZ95">
        <f>AE95</f>
        <v>2652.04</v>
      </c>
      <c r="DA95">
        <f>AI95</f>
        <v>1</v>
      </c>
      <c r="DB95">
        <f t="shared" si="20"/>
        <v>-18935.57</v>
      </c>
      <c r="DC95">
        <f t="shared" si="21"/>
        <v>0</v>
      </c>
    </row>
    <row r="96" spans="1:107" x14ac:dyDescent="0.2">
      <c r="A96">
        <f>ROW(Source!A336)</f>
        <v>336</v>
      </c>
      <c r="B96">
        <v>52421674</v>
      </c>
      <c r="C96">
        <v>52423655</v>
      </c>
      <c r="D96">
        <v>51503080</v>
      </c>
      <c r="E96">
        <v>1</v>
      </c>
      <c r="F96">
        <v>1</v>
      </c>
      <c r="G96">
        <v>27</v>
      </c>
      <c r="H96">
        <v>3</v>
      </c>
      <c r="I96" t="s">
        <v>64</v>
      </c>
      <c r="J96" t="s">
        <v>66</v>
      </c>
      <c r="K96" t="s">
        <v>65</v>
      </c>
      <c r="L96">
        <v>1348</v>
      </c>
      <c r="N96">
        <v>1009</v>
      </c>
      <c r="O96" t="s">
        <v>27</v>
      </c>
      <c r="P96" t="s">
        <v>27</v>
      </c>
      <c r="Q96">
        <v>1000</v>
      </c>
      <c r="W96">
        <v>0</v>
      </c>
      <c r="X96">
        <v>-740831190</v>
      </c>
      <c r="Y96">
        <v>11.9</v>
      </c>
      <c r="AA96">
        <v>2652.04</v>
      </c>
      <c r="AB96">
        <v>0</v>
      </c>
      <c r="AC96">
        <v>0</v>
      </c>
      <c r="AD96">
        <v>0</v>
      </c>
      <c r="AE96">
        <v>2652.04</v>
      </c>
      <c r="AF96">
        <v>0</v>
      </c>
      <c r="AG96">
        <v>0</v>
      </c>
      <c r="AH96">
        <v>0</v>
      </c>
      <c r="AI96">
        <v>1</v>
      </c>
      <c r="AJ96">
        <v>1</v>
      </c>
      <c r="AK96">
        <v>1</v>
      </c>
      <c r="AL96">
        <v>1</v>
      </c>
      <c r="AN96">
        <v>0</v>
      </c>
      <c r="AO96">
        <v>0</v>
      </c>
      <c r="AP96">
        <v>0</v>
      </c>
      <c r="AQ96">
        <v>0</v>
      </c>
      <c r="AR96">
        <v>0</v>
      </c>
      <c r="AS96" t="s">
        <v>3</v>
      </c>
      <c r="AT96">
        <v>11.9</v>
      </c>
      <c r="AU96" t="s">
        <v>3</v>
      </c>
      <c r="AV96">
        <v>0</v>
      </c>
      <c r="AW96">
        <v>1</v>
      </c>
      <c r="AX96">
        <v>-1</v>
      </c>
      <c r="AY96">
        <v>0</v>
      </c>
      <c r="AZ96">
        <v>0</v>
      </c>
      <c r="BA96" t="s">
        <v>3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CX96">
        <f>Y96*Source!I336</f>
        <v>0</v>
      </c>
      <c r="CY96">
        <f>AA96</f>
        <v>2652.04</v>
      </c>
      <c r="CZ96">
        <f>AE96</f>
        <v>2652.04</v>
      </c>
      <c r="DA96">
        <f>AI96</f>
        <v>1</v>
      </c>
      <c r="DB96">
        <f t="shared" si="20"/>
        <v>31559.279999999999</v>
      </c>
      <c r="DC96">
        <f t="shared" si="21"/>
        <v>0</v>
      </c>
    </row>
    <row r="97" spans="1:107" x14ac:dyDescent="0.2">
      <c r="A97">
        <f>ROW(Source!A374)</f>
        <v>374</v>
      </c>
      <c r="B97">
        <v>52421674</v>
      </c>
      <c r="C97">
        <v>52423905</v>
      </c>
      <c r="D97">
        <v>51486811</v>
      </c>
      <c r="E97">
        <v>27</v>
      </c>
      <c r="F97">
        <v>1</v>
      </c>
      <c r="G97">
        <v>27</v>
      </c>
      <c r="H97">
        <v>1</v>
      </c>
      <c r="I97" t="s">
        <v>531</v>
      </c>
      <c r="J97" t="s">
        <v>3</v>
      </c>
      <c r="K97" t="s">
        <v>532</v>
      </c>
      <c r="L97">
        <v>1191</v>
      </c>
      <c r="N97">
        <v>1013</v>
      </c>
      <c r="O97" t="s">
        <v>533</v>
      </c>
      <c r="P97" t="s">
        <v>533</v>
      </c>
      <c r="Q97">
        <v>1</v>
      </c>
      <c r="W97">
        <v>0</v>
      </c>
      <c r="X97">
        <v>476480486</v>
      </c>
      <c r="Y97">
        <v>18.68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1</v>
      </c>
      <c r="AJ97">
        <v>1</v>
      </c>
      <c r="AK97">
        <v>1</v>
      </c>
      <c r="AL97">
        <v>1</v>
      </c>
      <c r="AN97">
        <v>0</v>
      </c>
      <c r="AO97">
        <v>1</v>
      </c>
      <c r="AP97">
        <v>0</v>
      </c>
      <c r="AQ97">
        <v>0</v>
      </c>
      <c r="AR97">
        <v>0</v>
      </c>
      <c r="AS97" t="s">
        <v>3</v>
      </c>
      <c r="AT97">
        <v>18.68</v>
      </c>
      <c r="AU97" t="s">
        <v>3</v>
      </c>
      <c r="AV97">
        <v>1</v>
      </c>
      <c r="AW97">
        <v>2</v>
      </c>
      <c r="AX97">
        <v>52423907</v>
      </c>
      <c r="AY97">
        <v>1</v>
      </c>
      <c r="AZ97">
        <v>0</v>
      </c>
      <c r="BA97">
        <v>90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CX97">
        <f>Y97*Source!I374</f>
        <v>0</v>
      </c>
      <c r="CY97">
        <f>AD97</f>
        <v>0</v>
      </c>
      <c r="CZ97">
        <f>AH97</f>
        <v>0</v>
      </c>
      <c r="DA97">
        <f>AL97</f>
        <v>1</v>
      </c>
      <c r="DB97">
        <f t="shared" si="20"/>
        <v>0</v>
      </c>
      <c r="DC97">
        <f t="shared" si="21"/>
        <v>0</v>
      </c>
    </row>
    <row r="98" spans="1:107" x14ac:dyDescent="0.2">
      <c r="A98">
        <f>ROW(Source!A375)</f>
        <v>375</v>
      </c>
      <c r="B98">
        <v>52421674</v>
      </c>
      <c r="C98">
        <v>52423908</v>
      </c>
      <c r="D98">
        <v>51486811</v>
      </c>
      <c r="E98">
        <v>27</v>
      </c>
      <c r="F98">
        <v>1</v>
      </c>
      <c r="G98">
        <v>27</v>
      </c>
      <c r="H98">
        <v>1</v>
      </c>
      <c r="I98" t="s">
        <v>531</v>
      </c>
      <c r="J98" t="s">
        <v>3</v>
      </c>
      <c r="K98" t="s">
        <v>532</v>
      </c>
      <c r="L98">
        <v>1191</v>
      </c>
      <c r="N98">
        <v>1013</v>
      </c>
      <c r="O98" t="s">
        <v>533</v>
      </c>
      <c r="P98" t="s">
        <v>533</v>
      </c>
      <c r="Q98">
        <v>1</v>
      </c>
      <c r="W98">
        <v>0</v>
      </c>
      <c r="X98">
        <v>476480486</v>
      </c>
      <c r="Y98">
        <v>11.7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1</v>
      </c>
      <c r="AJ98">
        <v>1</v>
      </c>
      <c r="AK98">
        <v>1</v>
      </c>
      <c r="AL98">
        <v>1</v>
      </c>
      <c r="AN98">
        <v>0</v>
      </c>
      <c r="AO98">
        <v>1</v>
      </c>
      <c r="AP98">
        <v>0</v>
      </c>
      <c r="AQ98">
        <v>0</v>
      </c>
      <c r="AR98">
        <v>0</v>
      </c>
      <c r="AS98" t="s">
        <v>3</v>
      </c>
      <c r="AT98">
        <v>11.7</v>
      </c>
      <c r="AU98" t="s">
        <v>3</v>
      </c>
      <c r="AV98">
        <v>1</v>
      </c>
      <c r="AW98">
        <v>2</v>
      </c>
      <c r="AX98">
        <v>52423912</v>
      </c>
      <c r="AY98">
        <v>1</v>
      </c>
      <c r="AZ98">
        <v>0</v>
      </c>
      <c r="BA98">
        <v>91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CX98">
        <f>Y98*Source!I375</f>
        <v>0</v>
      </c>
      <c r="CY98">
        <f>AD98</f>
        <v>0</v>
      </c>
      <c r="CZ98">
        <f>AH98</f>
        <v>0</v>
      </c>
      <c r="DA98">
        <f>AL98</f>
        <v>1</v>
      </c>
      <c r="DB98">
        <f t="shared" si="20"/>
        <v>0</v>
      </c>
      <c r="DC98">
        <f t="shared" si="21"/>
        <v>0</v>
      </c>
    </row>
    <row r="99" spans="1:107" x14ac:dyDescent="0.2">
      <c r="A99">
        <f>ROW(Source!A375)</f>
        <v>375</v>
      </c>
      <c r="B99">
        <v>52421674</v>
      </c>
      <c r="C99">
        <v>52423908</v>
      </c>
      <c r="D99">
        <v>51499026</v>
      </c>
      <c r="E99">
        <v>1</v>
      </c>
      <c r="F99">
        <v>1</v>
      </c>
      <c r="G99">
        <v>27</v>
      </c>
      <c r="H99">
        <v>2</v>
      </c>
      <c r="I99" t="s">
        <v>593</v>
      </c>
      <c r="J99" t="s">
        <v>594</v>
      </c>
      <c r="K99" t="s">
        <v>595</v>
      </c>
      <c r="L99">
        <v>1368</v>
      </c>
      <c r="N99">
        <v>1011</v>
      </c>
      <c r="O99" t="s">
        <v>537</v>
      </c>
      <c r="P99" t="s">
        <v>537</v>
      </c>
      <c r="Q99">
        <v>1</v>
      </c>
      <c r="W99">
        <v>0</v>
      </c>
      <c r="X99">
        <v>-714750861</v>
      </c>
      <c r="Y99">
        <v>1.26</v>
      </c>
      <c r="AA99">
        <v>0</v>
      </c>
      <c r="AB99">
        <v>740.94</v>
      </c>
      <c r="AC99">
        <v>413.22</v>
      </c>
      <c r="AD99">
        <v>0</v>
      </c>
      <c r="AE99">
        <v>0</v>
      </c>
      <c r="AF99">
        <v>740.94</v>
      </c>
      <c r="AG99">
        <v>413.22</v>
      </c>
      <c r="AH99">
        <v>0</v>
      </c>
      <c r="AI99">
        <v>1</v>
      </c>
      <c r="AJ99">
        <v>1</v>
      </c>
      <c r="AK99">
        <v>1</v>
      </c>
      <c r="AL99">
        <v>1</v>
      </c>
      <c r="AN99">
        <v>0</v>
      </c>
      <c r="AO99">
        <v>1</v>
      </c>
      <c r="AP99">
        <v>0</v>
      </c>
      <c r="AQ99">
        <v>0</v>
      </c>
      <c r="AR99">
        <v>0</v>
      </c>
      <c r="AS99" t="s">
        <v>3</v>
      </c>
      <c r="AT99">
        <v>1.26</v>
      </c>
      <c r="AU99" t="s">
        <v>3</v>
      </c>
      <c r="AV99">
        <v>0</v>
      </c>
      <c r="AW99">
        <v>2</v>
      </c>
      <c r="AX99">
        <v>52423913</v>
      </c>
      <c r="AY99">
        <v>1</v>
      </c>
      <c r="AZ99">
        <v>0</v>
      </c>
      <c r="BA99">
        <v>92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CX99">
        <f>Y99*Source!I375</f>
        <v>0</v>
      </c>
      <c r="CY99">
        <f>AB99</f>
        <v>740.94</v>
      </c>
      <c r="CZ99">
        <f>AF99</f>
        <v>740.94</v>
      </c>
      <c r="DA99">
        <f>AJ99</f>
        <v>1</v>
      </c>
      <c r="DB99">
        <f t="shared" si="20"/>
        <v>933.58</v>
      </c>
      <c r="DC99">
        <f t="shared" si="21"/>
        <v>520.66</v>
      </c>
    </row>
    <row r="100" spans="1:107" x14ac:dyDescent="0.2">
      <c r="A100">
        <f>ROW(Source!A375)</f>
        <v>375</v>
      </c>
      <c r="B100">
        <v>52421674</v>
      </c>
      <c r="C100">
        <v>52423908</v>
      </c>
      <c r="D100">
        <v>51499208</v>
      </c>
      <c r="E100">
        <v>1</v>
      </c>
      <c r="F100">
        <v>1</v>
      </c>
      <c r="G100">
        <v>27</v>
      </c>
      <c r="H100">
        <v>2</v>
      </c>
      <c r="I100" t="s">
        <v>562</v>
      </c>
      <c r="J100" t="s">
        <v>563</v>
      </c>
      <c r="K100" t="s">
        <v>564</v>
      </c>
      <c r="L100">
        <v>1368</v>
      </c>
      <c r="N100">
        <v>1011</v>
      </c>
      <c r="O100" t="s">
        <v>537</v>
      </c>
      <c r="P100" t="s">
        <v>537</v>
      </c>
      <c r="Q100">
        <v>1</v>
      </c>
      <c r="W100">
        <v>0</v>
      </c>
      <c r="X100">
        <v>41279402</v>
      </c>
      <c r="Y100">
        <v>1.7</v>
      </c>
      <c r="AA100">
        <v>0</v>
      </c>
      <c r="AB100">
        <v>1412.71</v>
      </c>
      <c r="AC100">
        <v>641.32000000000005</v>
      </c>
      <c r="AD100">
        <v>0</v>
      </c>
      <c r="AE100">
        <v>0</v>
      </c>
      <c r="AF100">
        <v>1412.71</v>
      </c>
      <c r="AG100">
        <v>641.32000000000005</v>
      </c>
      <c r="AH100">
        <v>0</v>
      </c>
      <c r="AI100">
        <v>1</v>
      </c>
      <c r="AJ100">
        <v>1</v>
      </c>
      <c r="AK100">
        <v>1</v>
      </c>
      <c r="AL100">
        <v>1</v>
      </c>
      <c r="AN100">
        <v>0</v>
      </c>
      <c r="AO100">
        <v>1</v>
      </c>
      <c r="AP100">
        <v>0</v>
      </c>
      <c r="AQ100">
        <v>0</v>
      </c>
      <c r="AR100">
        <v>0</v>
      </c>
      <c r="AS100" t="s">
        <v>3</v>
      </c>
      <c r="AT100">
        <v>1.7</v>
      </c>
      <c r="AU100" t="s">
        <v>3</v>
      </c>
      <c r="AV100">
        <v>0</v>
      </c>
      <c r="AW100">
        <v>2</v>
      </c>
      <c r="AX100">
        <v>52423914</v>
      </c>
      <c r="AY100">
        <v>1</v>
      </c>
      <c r="AZ100">
        <v>0</v>
      </c>
      <c r="BA100">
        <v>93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CX100">
        <f>Y100*Source!I375</f>
        <v>0</v>
      </c>
      <c r="CY100">
        <f>AB100</f>
        <v>1412.71</v>
      </c>
      <c r="CZ100">
        <f>AF100</f>
        <v>1412.71</v>
      </c>
      <c r="DA100">
        <f>AJ100</f>
        <v>1</v>
      </c>
      <c r="DB100">
        <f t="shared" si="20"/>
        <v>2401.61</v>
      </c>
      <c r="DC100">
        <f t="shared" si="21"/>
        <v>1090.24</v>
      </c>
    </row>
    <row r="101" spans="1:107" x14ac:dyDescent="0.2">
      <c r="A101">
        <f>ROW(Source!A376)</f>
        <v>376</v>
      </c>
      <c r="B101">
        <v>52421674</v>
      </c>
      <c r="C101">
        <v>52423915</v>
      </c>
      <c r="D101">
        <v>51498982</v>
      </c>
      <c r="E101">
        <v>1</v>
      </c>
      <c r="F101">
        <v>1</v>
      </c>
      <c r="G101">
        <v>27</v>
      </c>
      <c r="H101">
        <v>2</v>
      </c>
      <c r="I101" t="s">
        <v>534</v>
      </c>
      <c r="J101" t="s">
        <v>535</v>
      </c>
      <c r="K101" t="s">
        <v>536</v>
      </c>
      <c r="L101">
        <v>1368</v>
      </c>
      <c r="N101">
        <v>1011</v>
      </c>
      <c r="O101" t="s">
        <v>537</v>
      </c>
      <c r="P101" t="s">
        <v>537</v>
      </c>
      <c r="Q101">
        <v>1</v>
      </c>
      <c r="W101">
        <v>0</v>
      </c>
      <c r="X101">
        <v>770341722</v>
      </c>
      <c r="Y101">
        <v>5.3699999999999998E-2</v>
      </c>
      <c r="AA101">
        <v>0</v>
      </c>
      <c r="AB101">
        <v>1494.43</v>
      </c>
      <c r="AC101">
        <v>481.21</v>
      </c>
      <c r="AD101">
        <v>0</v>
      </c>
      <c r="AE101">
        <v>0</v>
      </c>
      <c r="AF101">
        <v>1494.43</v>
      </c>
      <c r="AG101">
        <v>481.21</v>
      </c>
      <c r="AH101">
        <v>0</v>
      </c>
      <c r="AI101">
        <v>1</v>
      </c>
      <c r="AJ101">
        <v>1</v>
      </c>
      <c r="AK101">
        <v>1</v>
      </c>
      <c r="AL101">
        <v>1</v>
      </c>
      <c r="AN101">
        <v>0</v>
      </c>
      <c r="AO101">
        <v>1</v>
      </c>
      <c r="AP101">
        <v>0</v>
      </c>
      <c r="AQ101">
        <v>0</v>
      </c>
      <c r="AR101">
        <v>0</v>
      </c>
      <c r="AS101" t="s">
        <v>3</v>
      </c>
      <c r="AT101">
        <v>5.3699999999999998E-2</v>
      </c>
      <c r="AU101" t="s">
        <v>3</v>
      </c>
      <c r="AV101">
        <v>0</v>
      </c>
      <c r="AW101">
        <v>2</v>
      </c>
      <c r="AX101">
        <v>52423917</v>
      </c>
      <c r="AY101">
        <v>1</v>
      </c>
      <c r="AZ101">
        <v>0</v>
      </c>
      <c r="BA101">
        <v>94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CX101">
        <f>Y101*Source!I376</f>
        <v>0</v>
      </c>
      <c r="CY101">
        <f>AB101</f>
        <v>1494.43</v>
      </c>
      <c r="CZ101">
        <f>AF101</f>
        <v>1494.43</v>
      </c>
      <c r="DA101">
        <f>AJ101</f>
        <v>1</v>
      </c>
      <c r="DB101">
        <f t="shared" si="20"/>
        <v>80.25</v>
      </c>
      <c r="DC101">
        <f t="shared" si="21"/>
        <v>25.84</v>
      </c>
    </row>
    <row r="102" spans="1:107" x14ac:dyDescent="0.2">
      <c r="A102">
        <f>ROW(Source!A377)</f>
        <v>377</v>
      </c>
      <c r="B102">
        <v>52421674</v>
      </c>
      <c r="C102">
        <v>52423918</v>
      </c>
      <c r="D102">
        <v>51499780</v>
      </c>
      <c r="E102">
        <v>1</v>
      </c>
      <c r="F102">
        <v>1</v>
      </c>
      <c r="G102">
        <v>27</v>
      </c>
      <c r="H102">
        <v>2</v>
      </c>
      <c r="I102" t="s">
        <v>538</v>
      </c>
      <c r="J102" t="s">
        <v>539</v>
      </c>
      <c r="K102" t="s">
        <v>540</v>
      </c>
      <c r="L102">
        <v>1368</v>
      </c>
      <c r="N102">
        <v>1011</v>
      </c>
      <c r="O102" t="s">
        <v>537</v>
      </c>
      <c r="P102" t="s">
        <v>537</v>
      </c>
      <c r="Q102">
        <v>1</v>
      </c>
      <c r="W102">
        <v>0</v>
      </c>
      <c r="X102">
        <v>238809398</v>
      </c>
      <c r="Y102">
        <v>0.02</v>
      </c>
      <c r="AA102">
        <v>0</v>
      </c>
      <c r="AB102">
        <v>1009.4</v>
      </c>
      <c r="AC102">
        <v>316.82</v>
      </c>
      <c r="AD102">
        <v>0</v>
      </c>
      <c r="AE102">
        <v>0</v>
      </c>
      <c r="AF102">
        <v>1009.4</v>
      </c>
      <c r="AG102">
        <v>316.82</v>
      </c>
      <c r="AH102">
        <v>0</v>
      </c>
      <c r="AI102">
        <v>1</v>
      </c>
      <c r="AJ102">
        <v>1</v>
      </c>
      <c r="AK102">
        <v>1</v>
      </c>
      <c r="AL102">
        <v>1</v>
      </c>
      <c r="AN102">
        <v>0</v>
      </c>
      <c r="AO102">
        <v>1</v>
      </c>
      <c r="AP102">
        <v>0</v>
      </c>
      <c r="AQ102">
        <v>0</v>
      </c>
      <c r="AR102">
        <v>0</v>
      </c>
      <c r="AS102" t="s">
        <v>3</v>
      </c>
      <c r="AT102">
        <v>0.02</v>
      </c>
      <c r="AU102" t="s">
        <v>3</v>
      </c>
      <c r="AV102">
        <v>0</v>
      </c>
      <c r="AW102">
        <v>2</v>
      </c>
      <c r="AX102">
        <v>52423921</v>
      </c>
      <c r="AY102">
        <v>1</v>
      </c>
      <c r="AZ102">
        <v>0</v>
      </c>
      <c r="BA102">
        <v>95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CX102">
        <f>Y102*Source!I377</f>
        <v>0</v>
      </c>
      <c r="CY102">
        <f>AB102</f>
        <v>1009.4</v>
      </c>
      <c r="CZ102">
        <f>AF102</f>
        <v>1009.4</v>
      </c>
      <c r="DA102">
        <f>AJ102</f>
        <v>1</v>
      </c>
      <c r="DB102">
        <f t="shared" si="20"/>
        <v>20.190000000000001</v>
      </c>
      <c r="DC102">
        <f t="shared" si="21"/>
        <v>6.34</v>
      </c>
    </row>
    <row r="103" spans="1:107" x14ac:dyDescent="0.2">
      <c r="A103">
        <f>ROW(Source!A377)</f>
        <v>377</v>
      </c>
      <c r="B103">
        <v>52421674</v>
      </c>
      <c r="C103">
        <v>52423918</v>
      </c>
      <c r="D103">
        <v>51499781</v>
      </c>
      <c r="E103">
        <v>1</v>
      </c>
      <c r="F103">
        <v>1</v>
      </c>
      <c r="G103">
        <v>27</v>
      </c>
      <c r="H103">
        <v>2</v>
      </c>
      <c r="I103" t="s">
        <v>541</v>
      </c>
      <c r="J103" t="s">
        <v>542</v>
      </c>
      <c r="K103" t="s">
        <v>543</v>
      </c>
      <c r="L103">
        <v>1368</v>
      </c>
      <c r="N103">
        <v>1011</v>
      </c>
      <c r="O103" t="s">
        <v>537</v>
      </c>
      <c r="P103" t="s">
        <v>537</v>
      </c>
      <c r="Q103">
        <v>1</v>
      </c>
      <c r="W103">
        <v>0</v>
      </c>
      <c r="X103">
        <v>-1786200580</v>
      </c>
      <c r="Y103">
        <v>1.7999999999999999E-2</v>
      </c>
      <c r="AA103">
        <v>0</v>
      </c>
      <c r="AB103">
        <v>1014.12</v>
      </c>
      <c r="AC103">
        <v>317.13</v>
      </c>
      <c r="AD103">
        <v>0</v>
      </c>
      <c r="AE103">
        <v>0</v>
      </c>
      <c r="AF103">
        <v>1014.12</v>
      </c>
      <c r="AG103">
        <v>317.13</v>
      </c>
      <c r="AH103">
        <v>0</v>
      </c>
      <c r="AI103">
        <v>1</v>
      </c>
      <c r="AJ103">
        <v>1</v>
      </c>
      <c r="AK103">
        <v>1</v>
      </c>
      <c r="AL103">
        <v>1</v>
      </c>
      <c r="AN103">
        <v>0</v>
      </c>
      <c r="AO103">
        <v>1</v>
      </c>
      <c r="AP103">
        <v>0</v>
      </c>
      <c r="AQ103">
        <v>0</v>
      </c>
      <c r="AR103">
        <v>0</v>
      </c>
      <c r="AS103" t="s">
        <v>3</v>
      </c>
      <c r="AT103">
        <v>1.7999999999999999E-2</v>
      </c>
      <c r="AU103" t="s">
        <v>3</v>
      </c>
      <c r="AV103">
        <v>0</v>
      </c>
      <c r="AW103">
        <v>2</v>
      </c>
      <c r="AX103">
        <v>52423922</v>
      </c>
      <c r="AY103">
        <v>1</v>
      </c>
      <c r="AZ103">
        <v>0</v>
      </c>
      <c r="BA103">
        <v>96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CX103">
        <f>Y103*Source!I377</f>
        <v>0</v>
      </c>
      <c r="CY103">
        <f>AB103</f>
        <v>1014.12</v>
      </c>
      <c r="CZ103">
        <f>AF103</f>
        <v>1014.12</v>
      </c>
      <c r="DA103">
        <f>AJ103</f>
        <v>1</v>
      </c>
      <c r="DB103">
        <f t="shared" si="20"/>
        <v>18.25</v>
      </c>
      <c r="DC103">
        <f t="shared" si="21"/>
        <v>5.71</v>
      </c>
    </row>
    <row r="104" spans="1:107" x14ac:dyDescent="0.2">
      <c r="A104">
        <f>ROW(Source!A378)</f>
        <v>378</v>
      </c>
      <c r="B104">
        <v>52421674</v>
      </c>
      <c r="C104">
        <v>52423923</v>
      </c>
      <c r="D104">
        <v>51486811</v>
      </c>
      <c r="E104">
        <v>27</v>
      </c>
      <c r="F104">
        <v>1</v>
      </c>
      <c r="G104">
        <v>27</v>
      </c>
      <c r="H104">
        <v>1</v>
      </c>
      <c r="I104" t="s">
        <v>531</v>
      </c>
      <c r="J104" t="s">
        <v>3</v>
      </c>
      <c r="K104" t="s">
        <v>532</v>
      </c>
      <c r="L104">
        <v>1191</v>
      </c>
      <c r="N104">
        <v>1013</v>
      </c>
      <c r="O104" t="s">
        <v>533</v>
      </c>
      <c r="P104" t="s">
        <v>533</v>
      </c>
      <c r="Q104">
        <v>1</v>
      </c>
      <c r="W104">
        <v>0</v>
      </c>
      <c r="X104">
        <v>476480486</v>
      </c>
      <c r="Y104">
        <v>1.02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1</v>
      </c>
      <c r="AJ104">
        <v>1</v>
      </c>
      <c r="AK104">
        <v>1</v>
      </c>
      <c r="AL104">
        <v>1</v>
      </c>
      <c r="AN104">
        <v>0</v>
      </c>
      <c r="AO104">
        <v>1</v>
      </c>
      <c r="AP104">
        <v>0</v>
      </c>
      <c r="AQ104">
        <v>0</v>
      </c>
      <c r="AR104">
        <v>0</v>
      </c>
      <c r="AS104" t="s">
        <v>3</v>
      </c>
      <c r="AT104">
        <v>1.02</v>
      </c>
      <c r="AU104" t="s">
        <v>3</v>
      </c>
      <c r="AV104">
        <v>1</v>
      </c>
      <c r="AW104">
        <v>2</v>
      </c>
      <c r="AX104">
        <v>52423925</v>
      </c>
      <c r="AY104">
        <v>1</v>
      </c>
      <c r="AZ104">
        <v>0</v>
      </c>
      <c r="BA104">
        <v>97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CX104">
        <f>Y104*Source!I378</f>
        <v>0</v>
      </c>
      <c r="CY104">
        <f>AD104</f>
        <v>0</v>
      </c>
      <c r="CZ104">
        <f>AH104</f>
        <v>0</v>
      </c>
      <c r="DA104">
        <f>AL104</f>
        <v>1</v>
      </c>
      <c r="DB104">
        <f t="shared" si="20"/>
        <v>0</v>
      </c>
      <c r="DC104">
        <f t="shared" si="21"/>
        <v>0</v>
      </c>
    </row>
    <row r="105" spans="1:107" x14ac:dyDescent="0.2">
      <c r="A105">
        <f>ROW(Source!A379)</f>
        <v>379</v>
      </c>
      <c r="B105">
        <v>52421674</v>
      </c>
      <c r="C105">
        <v>52423926</v>
      </c>
      <c r="D105">
        <v>51499780</v>
      </c>
      <c r="E105">
        <v>1</v>
      </c>
      <c r="F105">
        <v>1</v>
      </c>
      <c r="G105">
        <v>27</v>
      </c>
      <c r="H105">
        <v>2</v>
      </c>
      <c r="I105" t="s">
        <v>538</v>
      </c>
      <c r="J105" t="s">
        <v>539</v>
      </c>
      <c r="K105" t="s">
        <v>540</v>
      </c>
      <c r="L105">
        <v>1368</v>
      </c>
      <c r="N105">
        <v>1011</v>
      </c>
      <c r="O105" t="s">
        <v>537</v>
      </c>
      <c r="P105" t="s">
        <v>537</v>
      </c>
      <c r="Q105">
        <v>1</v>
      </c>
      <c r="W105">
        <v>0</v>
      </c>
      <c r="X105">
        <v>238809398</v>
      </c>
      <c r="Y105">
        <v>5.3999999999999999E-2</v>
      </c>
      <c r="AA105">
        <v>0</v>
      </c>
      <c r="AB105">
        <v>1009.4</v>
      </c>
      <c r="AC105">
        <v>316.82</v>
      </c>
      <c r="AD105">
        <v>0</v>
      </c>
      <c r="AE105">
        <v>0</v>
      </c>
      <c r="AF105">
        <v>1009.4</v>
      </c>
      <c r="AG105">
        <v>316.82</v>
      </c>
      <c r="AH105">
        <v>0</v>
      </c>
      <c r="AI105">
        <v>1</v>
      </c>
      <c r="AJ105">
        <v>1</v>
      </c>
      <c r="AK105">
        <v>1</v>
      </c>
      <c r="AL105">
        <v>1</v>
      </c>
      <c r="AN105">
        <v>0</v>
      </c>
      <c r="AO105">
        <v>1</v>
      </c>
      <c r="AP105">
        <v>0</v>
      </c>
      <c r="AQ105">
        <v>0</v>
      </c>
      <c r="AR105">
        <v>0</v>
      </c>
      <c r="AS105" t="s">
        <v>3</v>
      </c>
      <c r="AT105">
        <v>5.3999999999999999E-2</v>
      </c>
      <c r="AU105" t="s">
        <v>3</v>
      </c>
      <c r="AV105">
        <v>0</v>
      </c>
      <c r="AW105">
        <v>2</v>
      </c>
      <c r="AX105">
        <v>52423929</v>
      </c>
      <c r="AY105">
        <v>1</v>
      </c>
      <c r="AZ105">
        <v>0</v>
      </c>
      <c r="BA105">
        <v>98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CX105">
        <f>Y105*Source!I379</f>
        <v>0</v>
      </c>
      <c r="CY105">
        <f>AB105</f>
        <v>1009.4</v>
      </c>
      <c r="CZ105">
        <f>AF105</f>
        <v>1009.4</v>
      </c>
      <c r="DA105">
        <f>AJ105</f>
        <v>1</v>
      </c>
      <c r="DB105">
        <f t="shared" si="20"/>
        <v>54.51</v>
      </c>
      <c r="DC105">
        <f t="shared" si="21"/>
        <v>17.11</v>
      </c>
    </row>
    <row r="106" spans="1:107" x14ac:dyDescent="0.2">
      <c r="A106">
        <f>ROW(Source!A379)</f>
        <v>379</v>
      </c>
      <c r="B106">
        <v>52421674</v>
      </c>
      <c r="C106">
        <v>52423926</v>
      </c>
      <c r="D106">
        <v>51499781</v>
      </c>
      <c r="E106">
        <v>1</v>
      </c>
      <c r="F106">
        <v>1</v>
      </c>
      <c r="G106">
        <v>27</v>
      </c>
      <c r="H106">
        <v>2</v>
      </c>
      <c r="I106" t="s">
        <v>541</v>
      </c>
      <c r="J106" t="s">
        <v>542</v>
      </c>
      <c r="K106" t="s">
        <v>543</v>
      </c>
      <c r="L106">
        <v>1368</v>
      </c>
      <c r="N106">
        <v>1011</v>
      </c>
      <c r="O106" t="s">
        <v>537</v>
      </c>
      <c r="P106" t="s">
        <v>537</v>
      </c>
      <c r="Q106">
        <v>1</v>
      </c>
      <c r="W106">
        <v>0</v>
      </c>
      <c r="X106">
        <v>-1786200580</v>
      </c>
      <c r="Y106">
        <v>5.5E-2</v>
      </c>
      <c r="AA106">
        <v>0</v>
      </c>
      <c r="AB106">
        <v>1014.12</v>
      </c>
      <c r="AC106">
        <v>317.13</v>
      </c>
      <c r="AD106">
        <v>0</v>
      </c>
      <c r="AE106">
        <v>0</v>
      </c>
      <c r="AF106">
        <v>1014.12</v>
      </c>
      <c r="AG106">
        <v>317.13</v>
      </c>
      <c r="AH106">
        <v>0</v>
      </c>
      <c r="AI106">
        <v>1</v>
      </c>
      <c r="AJ106">
        <v>1</v>
      </c>
      <c r="AK106">
        <v>1</v>
      </c>
      <c r="AL106">
        <v>1</v>
      </c>
      <c r="AN106">
        <v>0</v>
      </c>
      <c r="AO106">
        <v>1</v>
      </c>
      <c r="AP106">
        <v>0</v>
      </c>
      <c r="AQ106">
        <v>0</v>
      </c>
      <c r="AR106">
        <v>0</v>
      </c>
      <c r="AS106" t="s">
        <v>3</v>
      </c>
      <c r="AT106">
        <v>5.5E-2</v>
      </c>
      <c r="AU106" t="s">
        <v>3</v>
      </c>
      <c r="AV106">
        <v>0</v>
      </c>
      <c r="AW106">
        <v>2</v>
      </c>
      <c r="AX106">
        <v>52423930</v>
      </c>
      <c r="AY106">
        <v>1</v>
      </c>
      <c r="AZ106">
        <v>0</v>
      </c>
      <c r="BA106">
        <v>99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CX106">
        <f>Y106*Source!I379</f>
        <v>0</v>
      </c>
      <c r="CY106">
        <f>AB106</f>
        <v>1014.12</v>
      </c>
      <c r="CZ106">
        <f>AF106</f>
        <v>1014.12</v>
      </c>
      <c r="DA106">
        <f>AJ106</f>
        <v>1</v>
      </c>
      <c r="DB106">
        <f t="shared" si="20"/>
        <v>55.78</v>
      </c>
      <c r="DC106">
        <f t="shared" si="21"/>
        <v>17.440000000000001</v>
      </c>
    </row>
    <row r="107" spans="1:107" x14ac:dyDescent="0.2">
      <c r="A107">
        <f>ROW(Source!A380)</f>
        <v>380</v>
      </c>
      <c r="B107">
        <v>52421674</v>
      </c>
      <c r="C107">
        <v>52423931</v>
      </c>
      <c r="D107">
        <v>51499780</v>
      </c>
      <c r="E107">
        <v>1</v>
      </c>
      <c r="F107">
        <v>1</v>
      </c>
      <c r="G107">
        <v>27</v>
      </c>
      <c r="H107">
        <v>2</v>
      </c>
      <c r="I107" t="s">
        <v>538</v>
      </c>
      <c r="J107" t="s">
        <v>539</v>
      </c>
      <c r="K107" t="s">
        <v>540</v>
      </c>
      <c r="L107">
        <v>1368</v>
      </c>
      <c r="N107">
        <v>1011</v>
      </c>
      <c r="O107" t="s">
        <v>537</v>
      </c>
      <c r="P107" t="s">
        <v>537</v>
      </c>
      <c r="Q107">
        <v>1</v>
      </c>
      <c r="W107">
        <v>0</v>
      </c>
      <c r="X107">
        <v>238809398</v>
      </c>
      <c r="Y107">
        <v>0.51</v>
      </c>
      <c r="AA107">
        <v>0</v>
      </c>
      <c r="AB107">
        <v>1009.4</v>
      </c>
      <c r="AC107">
        <v>316.82</v>
      </c>
      <c r="AD107">
        <v>0</v>
      </c>
      <c r="AE107">
        <v>0</v>
      </c>
      <c r="AF107">
        <v>1009.4</v>
      </c>
      <c r="AG107">
        <v>316.82</v>
      </c>
      <c r="AH107">
        <v>0</v>
      </c>
      <c r="AI107">
        <v>1</v>
      </c>
      <c r="AJ107">
        <v>1</v>
      </c>
      <c r="AK107">
        <v>1</v>
      </c>
      <c r="AL107">
        <v>1</v>
      </c>
      <c r="AN107">
        <v>0</v>
      </c>
      <c r="AO107">
        <v>1</v>
      </c>
      <c r="AP107">
        <v>1</v>
      </c>
      <c r="AQ107">
        <v>0</v>
      </c>
      <c r="AR107">
        <v>0</v>
      </c>
      <c r="AS107" t="s">
        <v>3</v>
      </c>
      <c r="AT107">
        <v>0.01</v>
      </c>
      <c r="AU107" t="s">
        <v>242</v>
      </c>
      <c r="AV107">
        <v>0</v>
      </c>
      <c r="AW107">
        <v>2</v>
      </c>
      <c r="AX107">
        <v>52423934</v>
      </c>
      <c r="AY107">
        <v>1</v>
      </c>
      <c r="AZ107">
        <v>0</v>
      </c>
      <c r="BA107">
        <v>100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CX107">
        <f>Y107*Source!I380</f>
        <v>0</v>
      </c>
      <c r="CY107">
        <f>AB107</f>
        <v>1009.4</v>
      </c>
      <c r="CZ107">
        <f>AF107</f>
        <v>1009.4</v>
      </c>
      <c r="DA107">
        <f>AJ107</f>
        <v>1</v>
      </c>
      <c r="DB107">
        <f>ROUND((ROUND(AT107*CZ107,2)*51),6)</f>
        <v>514.59</v>
      </c>
      <c r="DC107">
        <f>ROUND((ROUND(AT107*AG107,2)*51),6)</f>
        <v>161.66999999999999</v>
      </c>
    </row>
    <row r="108" spans="1:107" x14ac:dyDescent="0.2">
      <c r="A108">
        <f>ROW(Source!A380)</f>
        <v>380</v>
      </c>
      <c r="B108">
        <v>52421674</v>
      </c>
      <c r="C108">
        <v>52423931</v>
      </c>
      <c r="D108">
        <v>51499781</v>
      </c>
      <c r="E108">
        <v>1</v>
      </c>
      <c r="F108">
        <v>1</v>
      </c>
      <c r="G108">
        <v>27</v>
      </c>
      <c r="H108">
        <v>2</v>
      </c>
      <c r="I108" t="s">
        <v>541</v>
      </c>
      <c r="J108" t="s">
        <v>542</v>
      </c>
      <c r="K108" t="s">
        <v>543</v>
      </c>
      <c r="L108">
        <v>1368</v>
      </c>
      <c r="N108">
        <v>1011</v>
      </c>
      <c r="O108" t="s">
        <v>537</v>
      </c>
      <c r="P108" t="s">
        <v>537</v>
      </c>
      <c r="Q108">
        <v>1</v>
      </c>
      <c r="W108">
        <v>0</v>
      </c>
      <c r="X108">
        <v>-1786200580</v>
      </c>
      <c r="Y108">
        <v>0.40800000000000003</v>
      </c>
      <c r="AA108">
        <v>0</v>
      </c>
      <c r="AB108">
        <v>1014.12</v>
      </c>
      <c r="AC108">
        <v>317.13</v>
      </c>
      <c r="AD108">
        <v>0</v>
      </c>
      <c r="AE108">
        <v>0</v>
      </c>
      <c r="AF108">
        <v>1014.12</v>
      </c>
      <c r="AG108">
        <v>317.13</v>
      </c>
      <c r="AH108">
        <v>0</v>
      </c>
      <c r="AI108">
        <v>1</v>
      </c>
      <c r="AJ108">
        <v>1</v>
      </c>
      <c r="AK108">
        <v>1</v>
      </c>
      <c r="AL108">
        <v>1</v>
      </c>
      <c r="AN108">
        <v>0</v>
      </c>
      <c r="AO108">
        <v>1</v>
      </c>
      <c r="AP108">
        <v>1</v>
      </c>
      <c r="AQ108">
        <v>0</v>
      </c>
      <c r="AR108">
        <v>0</v>
      </c>
      <c r="AS108" t="s">
        <v>3</v>
      </c>
      <c r="AT108">
        <v>8.0000000000000002E-3</v>
      </c>
      <c r="AU108" t="s">
        <v>242</v>
      </c>
      <c r="AV108">
        <v>0</v>
      </c>
      <c r="AW108">
        <v>2</v>
      </c>
      <c r="AX108">
        <v>52423935</v>
      </c>
      <c r="AY108">
        <v>1</v>
      </c>
      <c r="AZ108">
        <v>0</v>
      </c>
      <c r="BA108">
        <v>101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CX108">
        <f>Y108*Source!I380</f>
        <v>0</v>
      </c>
      <c r="CY108">
        <f>AB108</f>
        <v>1014.12</v>
      </c>
      <c r="CZ108">
        <f>AF108</f>
        <v>1014.12</v>
      </c>
      <c r="DA108">
        <f>AJ108</f>
        <v>1</v>
      </c>
      <c r="DB108">
        <f>ROUND((ROUND(AT108*CZ108,2)*51),6)</f>
        <v>413.61</v>
      </c>
      <c r="DC108">
        <f>ROUND((ROUND(AT108*AG108,2)*51),6)</f>
        <v>129.54</v>
      </c>
    </row>
    <row r="109" spans="1:107" x14ac:dyDescent="0.2">
      <c r="A109">
        <f>ROW(Source!A383)</f>
        <v>383</v>
      </c>
      <c r="B109">
        <v>52421674</v>
      </c>
      <c r="C109">
        <v>52423938</v>
      </c>
      <c r="D109">
        <v>51486811</v>
      </c>
      <c r="E109">
        <v>27</v>
      </c>
      <c r="F109">
        <v>1</v>
      </c>
      <c r="G109">
        <v>27</v>
      </c>
      <c r="H109">
        <v>1</v>
      </c>
      <c r="I109" t="s">
        <v>531</v>
      </c>
      <c r="J109" t="s">
        <v>3</v>
      </c>
      <c r="K109" t="s">
        <v>532</v>
      </c>
      <c r="L109">
        <v>1191</v>
      </c>
      <c r="N109">
        <v>1013</v>
      </c>
      <c r="O109" t="s">
        <v>533</v>
      </c>
      <c r="P109" t="s">
        <v>533</v>
      </c>
      <c r="Q109">
        <v>1</v>
      </c>
      <c r="W109">
        <v>0</v>
      </c>
      <c r="X109">
        <v>476480486</v>
      </c>
      <c r="Y109">
        <v>451.95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1</v>
      </c>
      <c r="AJ109">
        <v>1</v>
      </c>
      <c r="AK109">
        <v>1</v>
      </c>
      <c r="AL109">
        <v>1</v>
      </c>
      <c r="AN109">
        <v>0</v>
      </c>
      <c r="AO109">
        <v>1</v>
      </c>
      <c r="AP109">
        <v>0</v>
      </c>
      <c r="AQ109">
        <v>0</v>
      </c>
      <c r="AR109">
        <v>0</v>
      </c>
      <c r="AS109" t="s">
        <v>3</v>
      </c>
      <c r="AT109">
        <v>451.95</v>
      </c>
      <c r="AU109" t="s">
        <v>3</v>
      </c>
      <c r="AV109">
        <v>1</v>
      </c>
      <c r="AW109">
        <v>2</v>
      </c>
      <c r="AX109">
        <v>52423946</v>
      </c>
      <c r="AY109">
        <v>1</v>
      </c>
      <c r="AZ109">
        <v>0</v>
      </c>
      <c r="BA109">
        <v>102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CX109">
        <f>Y109*Source!I383</f>
        <v>0</v>
      </c>
      <c r="CY109">
        <f>AD109</f>
        <v>0</v>
      </c>
      <c r="CZ109">
        <f>AH109</f>
        <v>0</v>
      </c>
      <c r="DA109">
        <f>AL109</f>
        <v>1</v>
      </c>
      <c r="DB109">
        <f t="shared" ref="DB109:DB126" si="22">ROUND(ROUND(AT109*CZ109,2),6)</f>
        <v>0</v>
      </c>
      <c r="DC109">
        <f t="shared" ref="DC109:DC126" si="23">ROUND(ROUND(AT109*AG109,2),6)</f>
        <v>0</v>
      </c>
    </row>
    <row r="110" spans="1:107" x14ac:dyDescent="0.2">
      <c r="A110">
        <f>ROW(Source!A383)</f>
        <v>383</v>
      </c>
      <c r="B110">
        <v>52421674</v>
      </c>
      <c r="C110">
        <v>52423938</v>
      </c>
      <c r="D110">
        <v>51499098</v>
      </c>
      <c r="E110">
        <v>1</v>
      </c>
      <c r="F110">
        <v>1</v>
      </c>
      <c r="G110">
        <v>27</v>
      </c>
      <c r="H110">
        <v>2</v>
      </c>
      <c r="I110" t="s">
        <v>596</v>
      </c>
      <c r="J110" t="s">
        <v>597</v>
      </c>
      <c r="K110" t="s">
        <v>598</v>
      </c>
      <c r="L110">
        <v>1368</v>
      </c>
      <c r="N110">
        <v>1011</v>
      </c>
      <c r="O110" t="s">
        <v>537</v>
      </c>
      <c r="P110" t="s">
        <v>537</v>
      </c>
      <c r="Q110">
        <v>1</v>
      </c>
      <c r="W110">
        <v>0</v>
      </c>
      <c r="X110">
        <v>-1309569954</v>
      </c>
      <c r="Y110">
        <v>1.31</v>
      </c>
      <c r="AA110">
        <v>0</v>
      </c>
      <c r="AB110">
        <v>683.9</v>
      </c>
      <c r="AC110">
        <v>371.27</v>
      </c>
      <c r="AD110">
        <v>0</v>
      </c>
      <c r="AE110">
        <v>0</v>
      </c>
      <c r="AF110">
        <v>683.9</v>
      </c>
      <c r="AG110">
        <v>371.27</v>
      </c>
      <c r="AH110">
        <v>0</v>
      </c>
      <c r="AI110">
        <v>1</v>
      </c>
      <c r="AJ110">
        <v>1</v>
      </c>
      <c r="AK110">
        <v>1</v>
      </c>
      <c r="AL110">
        <v>1</v>
      </c>
      <c r="AN110">
        <v>0</v>
      </c>
      <c r="AO110">
        <v>1</v>
      </c>
      <c r="AP110">
        <v>0</v>
      </c>
      <c r="AQ110">
        <v>0</v>
      </c>
      <c r="AR110">
        <v>0</v>
      </c>
      <c r="AS110" t="s">
        <v>3</v>
      </c>
      <c r="AT110">
        <v>1.31</v>
      </c>
      <c r="AU110" t="s">
        <v>3</v>
      </c>
      <c r="AV110">
        <v>0</v>
      </c>
      <c r="AW110">
        <v>2</v>
      </c>
      <c r="AX110">
        <v>52423947</v>
      </c>
      <c r="AY110">
        <v>1</v>
      </c>
      <c r="AZ110">
        <v>0</v>
      </c>
      <c r="BA110">
        <v>103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CX110">
        <f>Y110*Source!I383</f>
        <v>0</v>
      </c>
      <c r="CY110">
        <f>AB110</f>
        <v>683.9</v>
      </c>
      <c r="CZ110">
        <f>AF110</f>
        <v>683.9</v>
      </c>
      <c r="DA110">
        <f>AJ110</f>
        <v>1</v>
      </c>
      <c r="DB110">
        <f t="shared" si="22"/>
        <v>895.91</v>
      </c>
      <c r="DC110">
        <f t="shared" si="23"/>
        <v>486.36</v>
      </c>
    </row>
    <row r="111" spans="1:107" x14ac:dyDescent="0.2">
      <c r="A111">
        <f>ROW(Source!A383)</f>
        <v>383</v>
      </c>
      <c r="B111">
        <v>52421674</v>
      </c>
      <c r="C111">
        <v>52423938</v>
      </c>
      <c r="D111">
        <v>51499184</v>
      </c>
      <c r="E111">
        <v>1</v>
      </c>
      <c r="F111">
        <v>1</v>
      </c>
      <c r="G111">
        <v>27</v>
      </c>
      <c r="H111">
        <v>2</v>
      </c>
      <c r="I111" t="s">
        <v>599</v>
      </c>
      <c r="J111" t="s">
        <v>600</v>
      </c>
      <c r="K111" t="s">
        <v>601</v>
      </c>
      <c r="L111">
        <v>1368</v>
      </c>
      <c r="N111">
        <v>1011</v>
      </c>
      <c r="O111" t="s">
        <v>537</v>
      </c>
      <c r="P111" t="s">
        <v>537</v>
      </c>
      <c r="Q111">
        <v>1</v>
      </c>
      <c r="W111">
        <v>0</v>
      </c>
      <c r="X111">
        <v>351519474</v>
      </c>
      <c r="Y111">
        <v>1.65</v>
      </c>
      <c r="AA111">
        <v>0</v>
      </c>
      <c r="AB111">
        <v>2020.59</v>
      </c>
      <c r="AC111">
        <v>458.56</v>
      </c>
      <c r="AD111">
        <v>0</v>
      </c>
      <c r="AE111">
        <v>0</v>
      </c>
      <c r="AF111">
        <v>2020.59</v>
      </c>
      <c r="AG111">
        <v>458.56</v>
      </c>
      <c r="AH111">
        <v>0</v>
      </c>
      <c r="AI111">
        <v>1</v>
      </c>
      <c r="AJ111">
        <v>1</v>
      </c>
      <c r="AK111">
        <v>1</v>
      </c>
      <c r="AL111">
        <v>1</v>
      </c>
      <c r="AN111">
        <v>0</v>
      </c>
      <c r="AO111">
        <v>1</v>
      </c>
      <c r="AP111">
        <v>0</v>
      </c>
      <c r="AQ111">
        <v>0</v>
      </c>
      <c r="AR111">
        <v>0</v>
      </c>
      <c r="AS111" t="s">
        <v>3</v>
      </c>
      <c r="AT111">
        <v>1.65</v>
      </c>
      <c r="AU111" t="s">
        <v>3</v>
      </c>
      <c r="AV111">
        <v>0</v>
      </c>
      <c r="AW111">
        <v>2</v>
      </c>
      <c r="AX111">
        <v>52423948</v>
      </c>
      <c r="AY111">
        <v>1</v>
      </c>
      <c r="AZ111">
        <v>0</v>
      </c>
      <c r="BA111">
        <v>104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CX111">
        <f>Y111*Source!I383</f>
        <v>0</v>
      </c>
      <c r="CY111">
        <f>AB111</f>
        <v>2020.59</v>
      </c>
      <c r="CZ111">
        <f>AF111</f>
        <v>2020.59</v>
      </c>
      <c r="DA111">
        <f>AJ111</f>
        <v>1</v>
      </c>
      <c r="DB111">
        <f t="shared" si="22"/>
        <v>3333.97</v>
      </c>
      <c r="DC111">
        <f t="shared" si="23"/>
        <v>756.62</v>
      </c>
    </row>
    <row r="112" spans="1:107" x14ac:dyDescent="0.2">
      <c r="A112">
        <f>ROW(Source!A383)</f>
        <v>383</v>
      </c>
      <c r="B112">
        <v>52421674</v>
      </c>
      <c r="C112">
        <v>52423938</v>
      </c>
      <c r="D112">
        <v>51505343</v>
      </c>
      <c r="E112">
        <v>1</v>
      </c>
      <c r="F112">
        <v>1</v>
      </c>
      <c r="G112">
        <v>27</v>
      </c>
      <c r="H112">
        <v>3</v>
      </c>
      <c r="I112" t="s">
        <v>254</v>
      </c>
      <c r="J112" t="s">
        <v>256</v>
      </c>
      <c r="K112" t="s">
        <v>255</v>
      </c>
      <c r="L112">
        <v>1327</v>
      </c>
      <c r="N112">
        <v>1005</v>
      </c>
      <c r="O112" t="s">
        <v>184</v>
      </c>
      <c r="P112" t="s">
        <v>184</v>
      </c>
      <c r="Q112">
        <v>1</v>
      </c>
      <c r="W112">
        <v>0</v>
      </c>
      <c r="X112">
        <v>1315487449</v>
      </c>
      <c r="Y112">
        <v>40</v>
      </c>
      <c r="AA112">
        <v>5367.33</v>
      </c>
      <c r="AB112">
        <v>0</v>
      </c>
      <c r="AC112">
        <v>0</v>
      </c>
      <c r="AD112">
        <v>0</v>
      </c>
      <c r="AE112">
        <v>5367.33</v>
      </c>
      <c r="AF112">
        <v>0</v>
      </c>
      <c r="AG112">
        <v>0</v>
      </c>
      <c r="AH112">
        <v>0</v>
      </c>
      <c r="AI112">
        <v>1</v>
      </c>
      <c r="AJ112">
        <v>1</v>
      </c>
      <c r="AK112">
        <v>1</v>
      </c>
      <c r="AL112">
        <v>1</v>
      </c>
      <c r="AN112">
        <v>0</v>
      </c>
      <c r="AO112">
        <v>0</v>
      </c>
      <c r="AP112">
        <v>0</v>
      </c>
      <c r="AQ112">
        <v>0</v>
      </c>
      <c r="AR112">
        <v>0</v>
      </c>
      <c r="AS112" t="s">
        <v>3</v>
      </c>
      <c r="AT112">
        <v>40</v>
      </c>
      <c r="AU112" t="s">
        <v>3</v>
      </c>
      <c r="AV112">
        <v>0</v>
      </c>
      <c r="AW112">
        <v>1</v>
      </c>
      <c r="AX112">
        <v>-1</v>
      </c>
      <c r="AY112">
        <v>0</v>
      </c>
      <c r="AZ112">
        <v>0</v>
      </c>
      <c r="BA112" t="s">
        <v>3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CX112">
        <f>Y112*Source!I383</f>
        <v>0</v>
      </c>
      <c r="CY112">
        <f>AA112</f>
        <v>5367.33</v>
      </c>
      <c r="CZ112">
        <f>AE112</f>
        <v>5367.33</v>
      </c>
      <c r="DA112">
        <f>AI112</f>
        <v>1</v>
      </c>
      <c r="DB112">
        <f t="shared" si="22"/>
        <v>214693.2</v>
      </c>
      <c r="DC112">
        <f t="shared" si="23"/>
        <v>0</v>
      </c>
    </row>
    <row r="113" spans="1:107" x14ac:dyDescent="0.2">
      <c r="A113">
        <f>ROW(Source!A383)</f>
        <v>383</v>
      </c>
      <c r="B113">
        <v>52421674</v>
      </c>
      <c r="C113">
        <v>52423938</v>
      </c>
      <c r="D113">
        <v>51505376</v>
      </c>
      <c r="E113">
        <v>1</v>
      </c>
      <c r="F113">
        <v>1</v>
      </c>
      <c r="G113">
        <v>27</v>
      </c>
      <c r="H113">
        <v>3</v>
      </c>
      <c r="I113" t="s">
        <v>250</v>
      </c>
      <c r="J113" t="s">
        <v>252</v>
      </c>
      <c r="K113" t="s">
        <v>251</v>
      </c>
      <c r="L113">
        <v>1327</v>
      </c>
      <c r="N113">
        <v>1005</v>
      </c>
      <c r="O113" t="s">
        <v>184</v>
      </c>
      <c r="P113" t="s">
        <v>184</v>
      </c>
      <c r="Q113">
        <v>1</v>
      </c>
      <c r="W113">
        <v>0</v>
      </c>
      <c r="X113">
        <v>1061162857</v>
      </c>
      <c r="Y113">
        <v>60</v>
      </c>
      <c r="AA113">
        <v>6531.13</v>
      </c>
      <c r="AB113">
        <v>0</v>
      </c>
      <c r="AC113">
        <v>0</v>
      </c>
      <c r="AD113">
        <v>0</v>
      </c>
      <c r="AE113">
        <v>6531.13</v>
      </c>
      <c r="AF113">
        <v>0</v>
      </c>
      <c r="AG113">
        <v>0</v>
      </c>
      <c r="AH113">
        <v>0</v>
      </c>
      <c r="AI113">
        <v>1</v>
      </c>
      <c r="AJ113">
        <v>1</v>
      </c>
      <c r="AK113">
        <v>1</v>
      </c>
      <c r="AL113">
        <v>1</v>
      </c>
      <c r="AN113">
        <v>0</v>
      </c>
      <c r="AO113">
        <v>0</v>
      </c>
      <c r="AP113">
        <v>0</v>
      </c>
      <c r="AQ113">
        <v>0</v>
      </c>
      <c r="AR113">
        <v>0</v>
      </c>
      <c r="AS113" t="s">
        <v>3</v>
      </c>
      <c r="AT113">
        <v>60</v>
      </c>
      <c r="AU113" t="s">
        <v>3</v>
      </c>
      <c r="AV113">
        <v>0</v>
      </c>
      <c r="AW113">
        <v>1</v>
      </c>
      <c r="AX113">
        <v>-1</v>
      </c>
      <c r="AY113">
        <v>0</v>
      </c>
      <c r="AZ113">
        <v>0</v>
      </c>
      <c r="BA113" t="s">
        <v>3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CX113">
        <f>Y113*Source!I383</f>
        <v>0</v>
      </c>
      <c r="CY113">
        <f>AA113</f>
        <v>6531.13</v>
      </c>
      <c r="CZ113">
        <f>AE113</f>
        <v>6531.13</v>
      </c>
      <c r="DA113">
        <f>AI113</f>
        <v>1</v>
      </c>
      <c r="DB113">
        <f t="shared" si="22"/>
        <v>391867.8</v>
      </c>
      <c r="DC113">
        <f t="shared" si="23"/>
        <v>0</v>
      </c>
    </row>
    <row r="114" spans="1:107" x14ac:dyDescent="0.2">
      <c r="A114">
        <f>ROW(Source!A383)</f>
        <v>383</v>
      </c>
      <c r="B114">
        <v>52421674</v>
      </c>
      <c r="C114">
        <v>52423938</v>
      </c>
      <c r="D114">
        <v>51501882</v>
      </c>
      <c r="E114">
        <v>1</v>
      </c>
      <c r="F114">
        <v>1</v>
      </c>
      <c r="G114">
        <v>27</v>
      </c>
      <c r="H114">
        <v>3</v>
      </c>
      <c r="I114" t="s">
        <v>602</v>
      </c>
      <c r="J114" t="s">
        <v>603</v>
      </c>
      <c r="K114" t="s">
        <v>604</v>
      </c>
      <c r="L114">
        <v>1339</v>
      </c>
      <c r="N114">
        <v>1007</v>
      </c>
      <c r="O114" t="s">
        <v>166</v>
      </c>
      <c r="P114" t="s">
        <v>166</v>
      </c>
      <c r="Q114">
        <v>1</v>
      </c>
      <c r="W114">
        <v>0</v>
      </c>
      <c r="X114">
        <v>2028445372</v>
      </c>
      <c r="Y114">
        <v>1</v>
      </c>
      <c r="AA114">
        <v>35.25</v>
      </c>
      <c r="AB114">
        <v>0</v>
      </c>
      <c r="AC114">
        <v>0</v>
      </c>
      <c r="AD114">
        <v>0</v>
      </c>
      <c r="AE114">
        <v>35.25</v>
      </c>
      <c r="AF114">
        <v>0</v>
      </c>
      <c r="AG114">
        <v>0</v>
      </c>
      <c r="AH114">
        <v>0</v>
      </c>
      <c r="AI114">
        <v>1</v>
      </c>
      <c r="AJ114">
        <v>1</v>
      </c>
      <c r="AK114">
        <v>1</v>
      </c>
      <c r="AL114">
        <v>1</v>
      </c>
      <c r="AN114">
        <v>0</v>
      </c>
      <c r="AO114">
        <v>1</v>
      </c>
      <c r="AP114">
        <v>0</v>
      </c>
      <c r="AQ114">
        <v>0</v>
      </c>
      <c r="AR114">
        <v>0</v>
      </c>
      <c r="AS114" t="s">
        <v>3</v>
      </c>
      <c r="AT114">
        <v>1</v>
      </c>
      <c r="AU114" t="s">
        <v>3</v>
      </c>
      <c r="AV114">
        <v>0</v>
      </c>
      <c r="AW114">
        <v>2</v>
      </c>
      <c r="AX114">
        <v>52423949</v>
      </c>
      <c r="AY114">
        <v>1</v>
      </c>
      <c r="AZ114">
        <v>0</v>
      </c>
      <c r="BA114">
        <v>105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CX114">
        <f>Y114*Source!I383</f>
        <v>0</v>
      </c>
      <c r="CY114">
        <f>AA114</f>
        <v>35.25</v>
      </c>
      <c r="CZ114">
        <f>AE114</f>
        <v>35.25</v>
      </c>
      <c r="DA114">
        <f>AI114</f>
        <v>1</v>
      </c>
      <c r="DB114">
        <f t="shared" si="22"/>
        <v>35.25</v>
      </c>
      <c r="DC114">
        <f t="shared" si="23"/>
        <v>0</v>
      </c>
    </row>
    <row r="115" spans="1:107" x14ac:dyDescent="0.2">
      <c r="A115">
        <f>ROW(Source!A383)</f>
        <v>383</v>
      </c>
      <c r="B115">
        <v>52421674</v>
      </c>
      <c r="C115">
        <v>52423938</v>
      </c>
      <c r="D115">
        <v>51502959</v>
      </c>
      <c r="E115">
        <v>1</v>
      </c>
      <c r="F115">
        <v>1</v>
      </c>
      <c r="G115">
        <v>27</v>
      </c>
      <c r="H115">
        <v>3</v>
      </c>
      <c r="I115" t="s">
        <v>605</v>
      </c>
      <c r="J115" t="s">
        <v>606</v>
      </c>
      <c r="K115" t="s">
        <v>607</v>
      </c>
      <c r="L115">
        <v>1348</v>
      </c>
      <c r="N115">
        <v>1009</v>
      </c>
      <c r="O115" t="s">
        <v>27</v>
      </c>
      <c r="P115" t="s">
        <v>27</v>
      </c>
      <c r="Q115">
        <v>1000</v>
      </c>
      <c r="W115">
        <v>0</v>
      </c>
      <c r="X115">
        <v>-487600674</v>
      </c>
      <c r="Y115">
        <v>10</v>
      </c>
      <c r="AA115">
        <v>3886.85</v>
      </c>
      <c r="AB115">
        <v>0</v>
      </c>
      <c r="AC115">
        <v>0</v>
      </c>
      <c r="AD115">
        <v>0</v>
      </c>
      <c r="AE115">
        <v>3886.85</v>
      </c>
      <c r="AF115">
        <v>0</v>
      </c>
      <c r="AG115">
        <v>0</v>
      </c>
      <c r="AH115">
        <v>0</v>
      </c>
      <c r="AI115">
        <v>1</v>
      </c>
      <c r="AJ115">
        <v>1</v>
      </c>
      <c r="AK115">
        <v>1</v>
      </c>
      <c r="AL115">
        <v>1</v>
      </c>
      <c r="AN115">
        <v>0</v>
      </c>
      <c r="AO115">
        <v>1</v>
      </c>
      <c r="AP115">
        <v>0</v>
      </c>
      <c r="AQ115">
        <v>0</v>
      </c>
      <c r="AR115">
        <v>0</v>
      </c>
      <c r="AS115" t="s">
        <v>3</v>
      </c>
      <c r="AT115">
        <v>10</v>
      </c>
      <c r="AU115" t="s">
        <v>3</v>
      </c>
      <c r="AV115">
        <v>0</v>
      </c>
      <c r="AW115">
        <v>2</v>
      </c>
      <c r="AX115">
        <v>52423950</v>
      </c>
      <c r="AY115">
        <v>1</v>
      </c>
      <c r="AZ115">
        <v>0</v>
      </c>
      <c r="BA115">
        <v>106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CX115">
        <f>Y115*Source!I383</f>
        <v>0</v>
      </c>
      <c r="CY115">
        <f>AA115</f>
        <v>3886.85</v>
      </c>
      <c r="CZ115">
        <f>AE115</f>
        <v>3886.85</v>
      </c>
      <c r="DA115">
        <f>AI115</f>
        <v>1</v>
      </c>
      <c r="DB115">
        <f t="shared" si="22"/>
        <v>38868.5</v>
      </c>
      <c r="DC115">
        <f t="shared" si="23"/>
        <v>0</v>
      </c>
    </row>
    <row r="116" spans="1:107" x14ac:dyDescent="0.2">
      <c r="A116">
        <f>ROW(Source!A386)</f>
        <v>386</v>
      </c>
      <c r="B116">
        <v>52421674</v>
      </c>
      <c r="C116">
        <v>52423954</v>
      </c>
      <c r="D116">
        <v>51486811</v>
      </c>
      <c r="E116">
        <v>27</v>
      </c>
      <c r="F116">
        <v>1</v>
      </c>
      <c r="G116">
        <v>27</v>
      </c>
      <c r="H116">
        <v>1</v>
      </c>
      <c r="I116" t="s">
        <v>531</v>
      </c>
      <c r="J116" t="s">
        <v>3</v>
      </c>
      <c r="K116" t="s">
        <v>532</v>
      </c>
      <c r="L116">
        <v>1191</v>
      </c>
      <c r="N116">
        <v>1013</v>
      </c>
      <c r="O116" t="s">
        <v>533</v>
      </c>
      <c r="P116" t="s">
        <v>533</v>
      </c>
      <c r="Q116">
        <v>1</v>
      </c>
      <c r="W116">
        <v>0</v>
      </c>
      <c r="X116">
        <v>476480486</v>
      </c>
      <c r="Y116">
        <v>37.840000000000003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1</v>
      </c>
      <c r="AJ116">
        <v>1</v>
      </c>
      <c r="AK116">
        <v>1</v>
      </c>
      <c r="AL116">
        <v>1</v>
      </c>
      <c r="AN116">
        <v>0</v>
      </c>
      <c r="AO116">
        <v>1</v>
      </c>
      <c r="AP116">
        <v>0</v>
      </c>
      <c r="AQ116">
        <v>0</v>
      </c>
      <c r="AR116">
        <v>0</v>
      </c>
      <c r="AS116" t="s">
        <v>3</v>
      </c>
      <c r="AT116">
        <v>37.840000000000003</v>
      </c>
      <c r="AU116" t="s">
        <v>3</v>
      </c>
      <c r="AV116">
        <v>1</v>
      </c>
      <c r="AW116">
        <v>2</v>
      </c>
      <c r="AX116">
        <v>52423959</v>
      </c>
      <c r="AY116">
        <v>1</v>
      </c>
      <c r="AZ116">
        <v>0</v>
      </c>
      <c r="BA116">
        <v>108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CX116">
        <f>Y116*Source!I386</f>
        <v>0</v>
      </c>
      <c r="CY116">
        <f>AD116</f>
        <v>0</v>
      </c>
      <c r="CZ116">
        <f>AH116</f>
        <v>0</v>
      </c>
      <c r="DA116">
        <f>AL116</f>
        <v>1</v>
      </c>
      <c r="DB116">
        <f t="shared" si="22"/>
        <v>0</v>
      </c>
      <c r="DC116">
        <f t="shared" si="23"/>
        <v>0</v>
      </c>
    </row>
    <row r="117" spans="1:107" x14ac:dyDescent="0.2">
      <c r="A117">
        <f>ROW(Source!A386)</f>
        <v>386</v>
      </c>
      <c r="B117">
        <v>52421674</v>
      </c>
      <c r="C117">
        <v>52423954</v>
      </c>
      <c r="D117">
        <v>51499871</v>
      </c>
      <c r="E117">
        <v>1</v>
      </c>
      <c r="F117">
        <v>1</v>
      </c>
      <c r="G117">
        <v>27</v>
      </c>
      <c r="H117">
        <v>2</v>
      </c>
      <c r="I117" t="s">
        <v>608</v>
      </c>
      <c r="J117" t="s">
        <v>609</v>
      </c>
      <c r="K117" t="s">
        <v>610</v>
      </c>
      <c r="L117">
        <v>1368</v>
      </c>
      <c r="N117">
        <v>1011</v>
      </c>
      <c r="O117" t="s">
        <v>537</v>
      </c>
      <c r="P117" t="s">
        <v>537</v>
      </c>
      <c r="Q117">
        <v>1</v>
      </c>
      <c r="W117">
        <v>0</v>
      </c>
      <c r="X117">
        <v>2072646545</v>
      </c>
      <c r="Y117">
        <v>31.5</v>
      </c>
      <c r="AA117">
        <v>0</v>
      </c>
      <c r="AB117">
        <v>468.3</v>
      </c>
      <c r="AC117">
        <v>400.96</v>
      </c>
      <c r="AD117">
        <v>0</v>
      </c>
      <c r="AE117">
        <v>0</v>
      </c>
      <c r="AF117">
        <v>468.3</v>
      </c>
      <c r="AG117">
        <v>400.96</v>
      </c>
      <c r="AH117">
        <v>0</v>
      </c>
      <c r="AI117">
        <v>1</v>
      </c>
      <c r="AJ117">
        <v>1</v>
      </c>
      <c r="AK117">
        <v>1</v>
      </c>
      <c r="AL117">
        <v>1</v>
      </c>
      <c r="AN117">
        <v>0</v>
      </c>
      <c r="AO117">
        <v>1</v>
      </c>
      <c r="AP117">
        <v>0</v>
      </c>
      <c r="AQ117">
        <v>0</v>
      </c>
      <c r="AR117">
        <v>0</v>
      </c>
      <c r="AS117" t="s">
        <v>3</v>
      </c>
      <c r="AT117">
        <v>31.5</v>
      </c>
      <c r="AU117" t="s">
        <v>3</v>
      </c>
      <c r="AV117">
        <v>0</v>
      </c>
      <c r="AW117">
        <v>2</v>
      </c>
      <c r="AX117">
        <v>52423960</v>
      </c>
      <c r="AY117">
        <v>1</v>
      </c>
      <c r="AZ117">
        <v>0</v>
      </c>
      <c r="BA117">
        <v>109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CX117">
        <f>Y117*Source!I386</f>
        <v>0</v>
      </c>
      <c r="CY117">
        <f>AB117</f>
        <v>468.3</v>
      </c>
      <c r="CZ117">
        <f>AF117</f>
        <v>468.3</v>
      </c>
      <c r="DA117">
        <f>AJ117</f>
        <v>1</v>
      </c>
      <c r="DB117">
        <f t="shared" si="22"/>
        <v>14751.45</v>
      </c>
      <c r="DC117">
        <f t="shared" si="23"/>
        <v>12630.24</v>
      </c>
    </row>
    <row r="118" spans="1:107" x14ac:dyDescent="0.2">
      <c r="A118">
        <f>ROW(Source!A386)</f>
        <v>386</v>
      </c>
      <c r="B118">
        <v>52421674</v>
      </c>
      <c r="C118">
        <v>52423954</v>
      </c>
      <c r="D118">
        <v>51501882</v>
      </c>
      <c r="E118">
        <v>1</v>
      </c>
      <c r="F118">
        <v>1</v>
      </c>
      <c r="G118">
        <v>27</v>
      </c>
      <c r="H118">
        <v>3</v>
      </c>
      <c r="I118" t="s">
        <v>602</v>
      </c>
      <c r="J118" t="s">
        <v>603</v>
      </c>
      <c r="K118" t="s">
        <v>604</v>
      </c>
      <c r="L118">
        <v>1339</v>
      </c>
      <c r="N118">
        <v>1007</v>
      </c>
      <c r="O118" t="s">
        <v>166</v>
      </c>
      <c r="P118" t="s">
        <v>166</v>
      </c>
      <c r="Q118">
        <v>1</v>
      </c>
      <c r="W118">
        <v>0</v>
      </c>
      <c r="X118">
        <v>2028445372</v>
      </c>
      <c r="Y118">
        <v>0.3</v>
      </c>
      <c r="AA118">
        <v>35.25</v>
      </c>
      <c r="AB118">
        <v>0</v>
      </c>
      <c r="AC118">
        <v>0</v>
      </c>
      <c r="AD118">
        <v>0</v>
      </c>
      <c r="AE118">
        <v>35.25</v>
      </c>
      <c r="AF118">
        <v>0</v>
      </c>
      <c r="AG118">
        <v>0</v>
      </c>
      <c r="AH118">
        <v>0</v>
      </c>
      <c r="AI118">
        <v>1</v>
      </c>
      <c r="AJ118">
        <v>1</v>
      </c>
      <c r="AK118">
        <v>1</v>
      </c>
      <c r="AL118">
        <v>1</v>
      </c>
      <c r="AN118">
        <v>0</v>
      </c>
      <c r="AO118">
        <v>1</v>
      </c>
      <c r="AP118">
        <v>0</v>
      </c>
      <c r="AQ118">
        <v>0</v>
      </c>
      <c r="AR118">
        <v>0</v>
      </c>
      <c r="AS118" t="s">
        <v>3</v>
      </c>
      <c r="AT118">
        <v>0.3</v>
      </c>
      <c r="AU118" t="s">
        <v>3</v>
      </c>
      <c r="AV118">
        <v>0</v>
      </c>
      <c r="AW118">
        <v>2</v>
      </c>
      <c r="AX118">
        <v>52423961</v>
      </c>
      <c r="AY118">
        <v>1</v>
      </c>
      <c r="AZ118">
        <v>0</v>
      </c>
      <c r="BA118">
        <v>110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CX118">
        <f>Y118*Source!I386</f>
        <v>0</v>
      </c>
      <c r="CY118">
        <f>AA118</f>
        <v>35.25</v>
      </c>
      <c r="CZ118">
        <f>AE118</f>
        <v>35.25</v>
      </c>
      <c r="DA118">
        <f>AI118</f>
        <v>1</v>
      </c>
      <c r="DB118">
        <f t="shared" si="22"/>
        <v>10.58</v>
      </c>
      <c r="DC118">
        <f t="shared" si="23"/>
        <v>0</v>
      </c>
    </row>
    <row r="119" spans="1:107" x14ac:dyDescent="0.2">
      <c r="A119">
        <f>ROW(Source!A386)</f>
        <v>386</v>
      </c>
      <c r="B119">
        <v>52421674</v>
      </c>
      <c r="C119">
        <v>52423954</v>
      </c>
      <c r="D119">
        <v>51504112</v>
      </c>
      <c r="E119">
        <v>1</v>
      </c>
      <c r="F119">
        <v>1</v>
      </c>
      <c r="G119">
        <v>27</v>
      </c>
      <c r="H119">
        <v>3</v>
      </c>
      <c r="I119" t="s">
        <v>611</v>
      </c>
      <c r="J119" t="s">
        <v>612</v>
      </c>
      <c r="K119" t="s">
        <v>613</v>
      </c>
      <c r="L119">
        <v>1354</v>
      </c>
      <c r="N119">
        <v>1010</v>
      </c>
      <c r="O119" t="s">
        <v>221</v>
      </c>
      <c r="P119" t="s">
        <v>221</v>
      </c>
      <c r="Q119">
        <v>1</v>
      </c>
      <c r="W119">
        <v>0</v>
      </c>
      <c r="X119">
        <v>-546773723</v>
      </c>
      <c r="Y119">
        <v>0.67</v>
      </c>
      <c r="AA119">
        <v>1415.51</v>
      </c>
      <c r="AB119">
        <v>0</v>
      </c>
      <c r="AC119">
        <v>0</v>
      </c>
      <c r="AD119">
        <v>0</v>
      </c>
      <c r="AE119">
        <v>1415.51</v>
      </c>
      <c r="AF119">
        <v>0</v>
      </c>
      <c r="AG119">
        <v>0</v>
      </c>
      <c r="AH119">
        <v>0</v>
      </c>
      <c r="AI119">
        <v>1</v>
      </c>
      <c r="AJ119">
        <v>1</v>
      </c>
      <c r="AK119">
        <v>1</v>
      </c>
      <c r="AL119">
        <v>1</v>
      </c>
      <c r="AN119">
        <v>0</v>
      </c>
      <c r="AO119">
        <v>1</v>
      </c>
      <c r="AP119">
        <v>0</v>
      </c>
      <c r="AQ119">
        <v>0</v>
      </c>
      <c r="AR119">
        <v>0</v>
      </c>
      <c r="AS119" t="s">
        <v>3</v>
      </c>
      <c r="AT119">
        <v>0.67</v>
      </c>
      <c r="AU119" t="s">
        <v>3</v>
      </c>
      <c r="AV119">
        <v>0</v>
      </c>
      <c r="AW119">
        <v>2</v>
      </c>
      <c r="AX119">
        <v>52423962</v>
      </c>
      <c r="AY119">
        <v>1</v>
      </c>
      <c r="AZ119">
        <v>0</v>
      </c>
      <c r="BA119">
        <v>111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CX119">
        <f>Y119*Source!I386</f>
        <v>0</v>
      </c>
      <c r="CY119">
        <f>AA119</f>
        <v>1415.51</v>
      </c>
      <c r="CZ119">
        <f>AE119</f>
        <v>1415.51</v>
      </c>
      <c r="DA119">
        <f>AI119</f>
        <v>1</v>
      </c>
      <c r="DB119">
        <f t="shared" si="22"/>
        <v>948.39</v>
      </c>
      <c r="DC119">
        <f t="shared" si="23"/>
        <v>0</v>
      </c>
    </row>
    <row r="120" spans="1:107" x14ac:dyDescent="0.2">
      <c r="A120">
        <f>ROW(Source!A422)</f>
        <v>422</v>
      </c>
      <c r="B120">
        <v>52421674</v>
      </c>
      <c r="C120">
        <v>52424020</v>
      </c>
      <c r="D120">
        <v>51486811</v>
      </c>
      <c r="E120">
        <v>27</v>
      </c>
      <c r="F120">
        <v>1</v>
      </c>
      <c r="G120">
        <v>27</v>
      </c>
      <c r="H120">
        <v>1</v>
      </c>
      <c r="I120" t="s">
        <v>531</v>
      </c>
      <c r="J120" t="s">
        <v>3</v>
      </c>
      <c r="K120" t="s">
        <v>532</v>
      </c>
      <c r="L120">
        <v>1191</v>
      </c>
      <c r="N120">
        <v>1013</v>
      </c>
      <c r="O120" t="s">
        <v>533</v>
      </c>
      <c r="P120" t="s">
        <v>533</v>
      </c>
      <c r="Q120">
        <v>1</v>
      </c>
      <c r="W120">
        <v>0</v>
      </c>
      <c r="X120">
        <v>476480486</v>
      </c>
      <c r="Y120">
        <v>76.7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1</v>
      </c>
      <c r="AJ120">
        <v>1</v>
      </c>
      <c r="AK120">
        <v>1</v>
      </c>
      <c r="AL120">
        <v>1</v>
      </c>
      <c r="AN120">
        <v>0</v>
      </c>
      <c r="AO120">
        <v>1</v>
      </c>
      <c r="AP120">
        <v>0</v>
      </c>
      <c r="AQ120">
        <v>0</v>
      </c>
      <c r="AR120">
        <v>0</v>
      </c>
      <c r="AS120" t="s">
        <v>3</v>
      </c>
      <c r="AT120">
        <v>76.7</v>
      </c>
      <c r="AU120" t="s">
        <v>3</v>
      </c>
      <c r="AV120">
        <v>1</v>
      </c>
      <c r="AW120">
        <v>2</v>
      </c>
      <c r="AX120">
        <v>52424022</v>
      </c>
      <c r="AY120">
        <v>1</v>
      </c>
      <c r="AZ120">
        <v>0</v>
      </c>
      <c r="BA120">
        <v>112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CX120">
        <f>Y120*Source!I422</f>
        <v>0</v>
      </c>
      <c r="CY120">
        <f>AD120</f>
        <v>0</v>
      </c>
      <c r="CZ120">
        <f>AH120</f>
        <v>0</v>
      </c>
      <c r="DA120">
        <f>AL120</f>
        <v>1</v>
      </c>
      <c r="DB120">
        <f t="shared" si="22"/>
        <v>0</v>
      </c>
      <c r="DC120">
        <f t="shared" si="23"/>
        <v>0</v>
      </c>
    </row>
    <row r="121" spans="1:107" x14ac:dyDescent="0.2">
      <c r="A121">
        <f>ROW(Source!A423)</f>
        <v>423</v>
      </c>
      <c r="B121">
        <v>52421674</v>
      </c>
      <c r="C121">
        <v>52424023</v>
      </c>
      <c r="D121">
        <v>51498982</v>
      </c>
      <c r="E121">
        <v>1</v>
      </c>
      <c r="F121">
        <v>1</v>
      </c>
      <c r="G121">
        <v>27</v>
      </c>
      <c r="H121">
        <v>2</v>
      </c>
      <c r="I121" t="s">
        <v>534</v>
      </c>
      <c r="J121" t="s">
        <v>535</v>
      </c>
      <c r="K121" t="s">
        <v>536</v>
      </c>
      <c r="L121">
        <v>1368</v>
      </c>
      <c r="N121">
        <v>1011</v>
      </c>
      <c r="O121" t="s">
        <v>537</v>
      </c>
      <c r="P121" t="s">
        <v>537</v>
      </c>
      <c r="Q121">
        <v>1</v>
      </c>
      <c r="W121">
        <v>0</v>
      </c>
      <c r="X121">
        <v>770341722</v>
      </c>
      <c r="Y121">
        <v>5.3699999999999998E-2</v>
      </c>
      <c r="AA121">
        <v>0</v>
      </c>
      <c r="AB121">
        <v>1494.43</v>
      </c>
      <c r="AC121">
        <v>481.21</v>
      </c>
      <c r="AD121">
        <v>0</v>
      </c>
      <c r="AE121">
        <v>0</v>
      </c>
      <c r="AF121">
        <v>1494.43</v>
      </c>
      <c r="AG121">
        <v>481.21</v>
      </c>
      <c r="AH121">
        <v>0</v>
      </c>
      <c r="AI121">
        <v>1</v>
      </c>
      <c r="AJ121">
        <v>1</v>
      </c>
      <c r="AK121">
        <v>1</v>
      </c>
      <c r="AL121">
        <v>1</v>
      </c>
      <c r="AN121">
        <v>0</v>
      </c>
      <c r="AO121">
        <v>1</v>
      </c>
      <c r="AP121">
        <v>0</v>
      </c>
      <c r="AQ121">
        <v>0</v>
      </c>
      <c r="AR121">
        <v>0</v>
      </c>
      <c r="AS121" t="s">
        <v>3</v>
      </c>
      <c r="AT121">
        <v>5.3699999999999998E-2</v>
      </c>
      <c r="AU121" t="s">
        <v>3</v>
      </c>
      <c r="AV121">
        <v>0</v>
      </c>
      <c r="AW121">
        <v>2</v>
      </c>
      <c r="AX121">
        <v>52424025</v>
      </c>
      <c r="AY121">
        <v>1</v>
      </c>
      <c r="AZ121">
        <v>0</v>
      </c>
      <c r="BA121">
        <v>113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CX121">
        <f>Y121*Source!I423</f>
        <v>0</v>
      </c>
      <c r="CY121">
        <f>AB121</f>
        <v>1494.43</v>
      </c>
      <c r="CZ121">
        <f>AF121</f>
        <v>1494.43</v>
      </c>
      <c r="DA121">
        <f>AJ121</f>
        <v>1</v>
      </c>
      <c r="DB121">
        <f t="shared" si="22"/>
        <v>80.25</v>
      </c>
      <c r="DC121">
        <f t="shared" si="23"/>
        <v>25.84</v>
      </c>
    </row>
    <row r="122" spans="1:107" x14ac:dyDescent="0.2">
      <c r="A122">
        <f>ROW(Source!A424)</f>
        <v>424</v>
      </c>
      <c r="B122">
        <v>52421674</v>
      </c>
      <c r="C122">
        <v>52424026</v>
      </c>
      <c r="D122">
        <v>51486811</v>
      </c>
      <c r="E122">
        <v>27</v>
      </c>
      <c r="F122">
        <v>1</v>
      </c>
      <c r="G122">
        <v>27</v>
      </c>
      <c r="H122">
        <v>1</v>
      </c>
      <c r="I122" t="s">
        <v>531</v>
      </c>
      <c r="J122" t="s">
        <v>3</v>
      </c>
      <c r="K122" t="s">
        <v>532</v>
      </c>
      <c r="L122">
        <v>1191</v>
      </c>
      <c r="N122">
        <v>1013</v>
      </c>
      <c r="O122" t="s">
        <v>533</v>
      </c>
      <c r="P122" t="s">
        <v>533</v>
      </c>
      <c r="Q122">
        <v>1</v>
      </c>
      <c r="W122">
        <v>0</v>
      </c>
      <c r="X122">
        <v>476480486</v>
      </c>
      <c r="Y122">
        <v>1.02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1</v>
      </c>
      <c r="AJ122">
        <v>1</v>
      </c>
      <c r="AK122">
        <v>1</v>
      </c>
      <c r="AL122">
        <v>1</v>
      </c>
      <c r="AN122">
        <v>0</v>
      </c>
      <c r="AO122">
        <v>1</v>
      </c>
      <c r="AP122">
        <v>0</v>
      </c>
      <c r="AQ122">
        <v>0</v>
      </c>
      <c r="AR122">
        <v>0</v>
      </c>
      <c r="AS122" t="s">
        <v>3</v>
      </c>
      <c r="AT122">
        <v>1.02</v>
      </c>
      <c r="AU122" t="s">
        <v>3</v>
      </c>
      <c r="AV122">
        <v>1</v>
      </c>
      <c r="AW122">
        <v>2</v>
      </c>
      <c r="AX122">
        <v>52424028</v>
      </c>
      <c r="AY122">
        <v>1</v>
      </c>
      <c r="AZ122">
        <v>0</v>
      </c>
      <c r="BA122">
        <v>114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CX122">
        <f>Y122*Source!I424</f>
        <v>0</v>
      </c>
      <c r="CY122">
        <f>AD122</f>
        <v>0</v>
      </c>
      <c r="CZ122">
        <f>AH122</f>
        <v>0</v>
      </c>
      <c r="DA122">
        <f>AL122</f>
        <v>1</v>
      </c>
      <c r="DB122">
        <f t="shared" si="22"/>
        <v>0</v>
      </c>
      <c r="DC122">
        <f t="shared" si="23"/>
        <v>0</v>
      </c>
    </row>
    <row r="123" spans="1:107" x14ac:dyDescent="0.2">
      <c r="A123">
        <f>ROW(Source!A425)</f>
        <v>425</v>
      </c>
      <c r="B123">
        <v>52421674</v>
      </c>
      <c r="C123">
        <v>52424029</v>
      </c>
      <c r="D123">
        <v>51499780</v>
      </c>
      <c r="E123">
        <v>1</v>
      </c>
      <c r="F123">
        <v>1</v>
      </c>
      <c r="G123">
        <v>27</v>
      </c>
      <c r="H123">
        <v>2</v>
      </c>
      <c r="I123" t="s">
        <v>538</v>
      </c>
      <c r="J123" t="s">
        <v>539</v>
      </c>
      <c r="K123" t="s">
        <v>540</v>
      </c>
      <c r="L123">
        <v>1368</v>
      </c>
      <c r="N123">
        <v>1011</v>
      </c>
      <c r="O123" t="s">
        <v>537</v>
      </c>
      <c r="P123" t="s">
        <v>537</v>
      </c>
      <c r="Q123">
        <v>1</v>
      </c>
      <c r="W123">
        <v>0</v>
      </c>
      <c r="X123">
        <v>238809398</v>
      </c>
      <c r="Y123">
        <v>0.02</v>
      </c>
      <c r="AA123">
        <v>0</v>
      </c>
      <c r="AB123">
        <v>1009.4</v>
      </c>
      <c r="AC123">
        <v>316.82</v>
      </c>
      <c r="AD123">
        <v>0</v>
      </c>
      <c r="AE123">
        <v>0</v>
      </c>
      <c r="AF123">
        <v>1009.4</v>
      </c>
      <c r="AG123">
        <v>316.82</v>
      </c>
      <c r="AH123">
        <v>0</v>
      </c>
      <c r="AI123">
        <v>1</v>
      </c>
      <c r="AJ123">
        <v>1</v>
      </c>
      <c r="AK123">
        <v>1</v>
      </c>
      <c r="AL123">
        <v>1</v>
      </c>
      <c r="AN123">
        <v>0</v>
      </c>
      <c r="AO123">
        <v>1</v>
      </c>
      <c r="AP123">
        <v>0</v>
      </c>
      <c r="AQ123">
        <v>0</v>
      </c>
      <c r="AR123">
        <v>0</v>
      </c>
      <c r="AS123" t="s">
        <v>3</v>
      </c>
      <c r="AT123">
        <v>0.02</v>
      </c>
      <c r="AU123" t="s">
        <v>3</v>
      </c>
      <c r="AV123">
        <v>0</v>
      </c>
      <c r="AW123">
        <v>2</v>
      </c>
      <c r="AX123">
        <v>52424032</v>
      </c>
      <c r="AY123">
        <v>1</v>
      </c>
      <c r="AZ123">
        <v>0</v>
      </c>
      <c r="BA123">
        <v>115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CX123">
        <f>Y123*Source!I425</f>
        <v>0</v>
      </c>
      <c r="CY123">
        <f t="shared" ref="CY123:CY128" si="24">AB123</f>
        <v>1009.4</v>
      </c>
      <c r="CZ123">
        <f t="shared" ref="CZ123:CZ128" si="25">AF123</f>
        <v>1009.4</v>
      </c>
      <c r="DA123">
        <f t="shared" ref="DA123:DA128" si="26">AJ123</f>
        <v>1</v>
      </c>
      <c r="DB123">
        <f t="shared" si="22"/>
        <v>20.190000000000001</v>
      </c>
      <c r="DC123">
        <f t="shared" si="23"/>
        <v>6.34</v>
      </c>
    </row>
    <row r="124" spans="1:107" x14ac:dyDescent="0.2">
      <c r="A124">
        <f>ROW(Source!A425)</f>
        <v>425</v>
      </c>
      <c r="B124">
        <v>52421674</v>
      </c>
      <c r="C124">
        <v>52424029</v>
      </c>
      <c r="D124">
        <v>51499781</v>
      </c>
      <c r="E124">
        <v>1</v>
      </c>
      <c r="F124">
        <v>1</v>
      </c>
      <c r="G124">
        <v>27</v>
      </c>
      <c r="H124">
        <v>2</v>
      </c>
      <c r="I124" t="s">
        <v>541</v>
      </c>
      <c r="J124" t="s">
        <v>542</v>
      </c>
      <c r="K124" t="s">
        <v>543</v>
      </c>
      <c r="L124">
        <v>1368</v>
      </c>
      <c r="N124">
        <v>1011</v>
      </c>
      <c r="O124" t="s">
        <v>537</v>
      </c>
      <c r="P124" t="s">
        <v>537</v>
      </c>
      <c r="Q124">
        <v>1</v>
      </c>
      <c r="W124">
        <v>0</v>
      </c>
      <c r="X124">
        <v>-1786200580</v>
      </c>
      <c r="Y124">
        <v>1.7999999999999999E-2</v>
      </c>
      <c r="AA124">
        <v>0</v>
      </c>
      <c r="AB124">
        <v>1014.12</v>
      </c>
      <c r="AC124">
        <v>317.13</v>
      </c>
      <c r="AD124">
        <v>0</v>
      </c>
      <c r="AE124">
        <v>0</v>
      </c>
      <c r="AF124">
        <v>1014.12</v>
      </c>
      <c r="AG124">
        <v>317.13</v>
      </c>
      <c r="AH124">
        <v>0</v>
      </c>
      <c r="AI124">
        <v>1</v>
      </c>
      <c r="AJ124">
        <v>1</v>
      </c>
      <c r="AK124">
        <v>1</v>
      </c>
      <c r="AL124">
        <v>1</v>
      </c>
      <c r="AN124">
        <v>0</v>
      </c>
      <c r="AO124">
        <v>1</v>
      </c>
      <c r="AP124">
        <v>0</v>
      </c>
      <c r="AQ124">
        <v>0</v>
      </c>
      <c r="AR124">
        <v>0</v>
      </c>
      <c r="AS124" t="s">
        <v>3</v>
      </c>
      <c r="AT124">
        <v>1.7999999999999999E-2</v>
      </c>
      <c r="AU124" t="s">
        <v>3</v>
      </c>
      <c r="AV124">
        <v>0</v>
      </c>
      <c r="AW124">
        <v>2</v>
      </c>
      <c r="AX124">
        <v>52424033</v>
      </c>
      <c r="AY124">
        <v>1</v>
      </c>
      <c r="AZ124">
        <v>0</v>
      </c>
      <c r="BA124">
        <v>116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CX124">
        <f>Y124*Source!I425</f>
        <v>0</v>
      </c>
      <c r="CY124">
        <f t="shared" si="24"/>
        <v>1014.12</v>
      </c>
      <c r="CZ124">
        <f t="shared" si="25"/>
        <v>1014.12</v>
      </c>
      <c r="DA124">
        <f t="shared" si="26"/>
        <v>1</v>
      </c>
      <c r="DB124">
        <f t="shared" si="22"/>
        <v>18.25</v>
      </c>
      <c r="DC124">
        <f t="shared" si="23"/>
        <v>5.71</v>
      </c>
    </row>
    <row r="125" spans="1:107" x14ac:dyDescent="0.2">
      <c r="A125">
        <f>ROW(Source!A426)</f>
        <v>426</v>
      </c>
      <c r="B125">
        <v>52421674</v>
      </c>
      <c r="C125">
        <v>52424034</v>
      </c>
      <c r="D125">
        <v>51499780</v>
      </c>
      <c r="E125">
        <v>1</v>
      </c>
      <c r="F125">
        <v>1</v>
      </c>
      <c r="G125">
        <v>27</v>
      </c>
      <c r="H125">
        <v>2</v>
      </c>
      <c r="I125" t="s">
        <v>538</v>
      </c>
      <c r="J125" t="s">
        <v>539</v>
      </c>
      <c r="K125" t="s">
        <v>540</v>
      </c>
      <c r="L125">
        <v>1368</v>
      </c>
      <c r="N125">
        <v>1011</v>
      </c>
      <c r="O125" t="s">
        <v>537</v>
      </c>
      <c r="P125" t="s">
        <v>537</v>
      </c>
      <c r="Q125">
        <v>1</v>
      </c>
      <c r="W125">
        <v>0</v>
      </c>
      <c r="X125">
        <v>238809398</v>
      </c>
      <c r="Y125">
        <v>5.3999999999999999E-2</v>
      </c>
      <c r="AA125">
        <v>0</v>
      </c>
      <c r="AB125">
        <v>1009.4</v>
      </c>
      <c r="AC125">
        <v>316.82</v>
      </c>
      <c r="AD125">
        <v>0</v>
      </c>
      <c r="AE125">
        <v>0</v>
      </c>
      <c r="AF125">
        <v>1009.4</v>
      </c>
      <c r="AG125">
        <v>316.82</v>
      </c>
      <c r="AH125">
        <v>0</v>
      </c>
      <c r="AI125">
        <v>1</v>
      </c>
      <c r="AJ125">
        <v>1</v>
      </c>
      <c r="AK125">
        <v>1</v>
      </c>
      <c r="AL125">
        <v>1</v>
      </c>
      <c r="AN125">
        <v>0</v>
      </c>
      <c r="AO125">
        <v>1</v>
      </c>
      <c r="AP125">
        <v>0</v>
      </c>
      <c r="AQ125">
        <v>0</v>
      </c>
      <c r="AR125">
        <v>0</v>
      </c>
      <c r="AS125" t="s">
        <v>3</v>
      </c>
      <c r="AT125">
        <v>5.3999999999999999E-2</v>
      </c>
      <c r="AU125" t="s">
        <v>3</v>
      </c>
      <c r="AV125">
        <v>0</v>
      </c>
      <c r="AW125">
        <v>2</v>
      </c>
      <c r="AX125">
        <v>52424037</v>
      </c>
      <c r="AY125">
        <v>1</v>
      </c>
      <c r="AZ125">
        <v>0</v>
      </c>
      <c r="BA125">
        <v>117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CX125">
        <f>Y125*Source!I426</f>
        <v>0</v>
      </c>
      <c r="CY125">
        <f t="shared" si="24"/>
        <v>1009.4</v>
      </c>
      <c r="CZ125">
        <f t="shared" si="25"/>
        <v>1009.4</v>
      </c>
      <c r="DA125">
        <f t="shared" si="26"/>
        <v>1</v>
      </c>
      <c r="DB125">
        <f t="shared" si="22"/>
        <v>54.51</v>
      </c>
      <c r="DC125">
        <f t="shared" si="23"/>
        <v>17.11</v>
      </c>
    </row>
    <row r="126" spans="1:107" x14ac:dyDescent="0.2">
      <c r="A126">
        <f>ROW(Source!A426)</f>
        <v>426</v>
      </c>
      <c r="B126">
        <v>52421674</v>
      </c>
      <c r="C126">
        <v>52424034</v>
      </c>
      <c r="D126">
        <v>51499781</v>
      </c>
      <c r="E126">
        <v>1</v>
      </c>
      <c r="F126">
        <v>1</v>
      </c>
      <c r="G126">
        <v>27</v>
      </c>
      <c r="H126">
        <v>2</v>
      </c>
      <c r="I126" t="s">
        <v>541</v>
      </c>
      <c r="J126" t="s">
        <v>542</v>
      </c>
      <c r="K126" t="s">
        <v>543</v>
      </c>
      <c r="L126">
        <v>1368</v>
      </c>
      <c r="N126">
        <v>1011</v>
      </c>
      <c r="O126" t="s">
        <v>537</v>
      </c>
      <c r="P126" t="s">
        <v>537</v>
      </c>
      <c r="Q126">
        <v>1</v>
      </c>
      <c r="W126">
        <v>0</v>
      </c>
      <c r="X126">
        <v>-1786200580</v>
      </c>
      <c r="Y126">
        <v>5.5E-2</v>
      </c>
      <c r="AA126">
        <v>0</v>
      </c>
      <c r="AB126">
        <v>1014.12</v>
      </c>
      <c r="AC126">
        <v>317.13</v>
      </c>
      <c r="AD126">
        <v>0</v>
      </c>
      <c r="AE126">
        <v>0</v>
      </c>
      <c r="AF126">
        <v>1014.12</v>
      </c>
      <c r="AG126">
        <v>317.13</v>
      </c>
      <c r="AH126">
        <v>0</v>
      </c>
      <c r="AI126">
        <v>1</v>
      </c>
      <c r="AJ126">
        <v>1</v>
      </c>
      <c r="AK126">
        <v>1</v>
      </c>
      <c r="AL126">
        <v>1</v>
      </c>
      <c r="AN126">
        <v>0</v>
      </c>
      <c r="AO126">
        <v>1</v>
      </c>
      <c r="AP126">
        <v>0</v>
      </c>
      <c r="AQ126">
        <v>0</v>
      </c>
      <c r="AR126">
        <v>0</v>
      </c>
      <c r="AS126" t="s">
        <v>3</v>
      </c>
      <c r="AT126">
        <v>5.5E-2</v>
      </c>
      <c r="AU126" t="s">
        <v>3</v>
      </c>
      <c r="AV126">
        <v>0</v>
      </c>
      <c r="AW126">
        <v>2</v>
      </c>
      <c r="AX126">
        <v>52424038</v>
      </c>
      <c r="AY126">
        <v>1</v>
      </c>
      <c r="AZ126">
        <v>0</v>
      </c>
      <c r="BA126">
        <v>118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CX126">
        <f>Y126*Source!I426</f>
        <v>0</v>
      </c>
      <c r="CY126">
        <f t="shared" si="24"/>
        <v>1014.12</v>
      </c>
      <c r="CZ126">
        <f t="shared" si="25"/>
        <v>1014.12</v>
      </c>
      <c r="DA126">
        <f t="shared" si="26"/>
        <v>1</v>
      </c>
      <c r="DB126">
        <f t="shared" si="22"/>
        <v>55.78</v>
      </c>
      <c r="DC126">
        <f t="shared" si="23"/>
        <v>17.440000000000001</v>
      </c>
    </row>
    <row r="127" spans="1:107" x14ac:dyDescent="0.2">
      <c r="A127">
        <f>ROW(Source!A427)</f>
        <v>427</v>
      </c>
      <c r="B127">
        <v>52421674</v>
      </c>
      <c r="C127">
        <v>52424039</v>
      </c>
      <c r="D127">
        <v>51499780</v>
      </c>
      <c r="E127">
        <v>1</v>
      </c>
      <c r="F127">
        <v>1</v>
      </c>
      <c r="G127">
        <v>27</v>
      </c>
      <c r="H127">
        <v>2</v>
      </c>
      <c r="I127" t="s">
        <v>538</v>
      </c>
      <c r="J127" t="s">
        <v>539</v>
      </c>
      <c r="K127" t="s">
        <v>540</v>
      </c>
      <c r="L127">
        <v>1368</v>
      </c>
      <c r="N127">
        <v>1011</v>
      </c>
      <c r="O127" t="s">
        <v>537</v>
      </c>
      <c r="P127" t="s">
        <v>537</v>
      </c>
      <c r="Q127">
        <v>1</v>
      </c>
      <c r="W127">
        <v>0</v>
      </c>
      <c r="X127">
        <v>238809398</v>
      </c>
      <c r="Y127">
        <v>0.51</v>
      </c>
      <c r="AA127">
        <v>0</v>
      </c>
      <c r="AB127">
        <v>1009.4</v>
      </c>
      <c r="AC127">
        <v>316.82</v>
      </c>
      <c r="AD127">
        <v>0</v>
      </c>
      <c r="AE127">
        <v>0</v>
      </c>
      <c r="AF127">
        <v>1009.4</v>
      </c>
      <c r="AG127">
        <v>316.82</v>
      </c>
      <c r="AH127">
        <v>0</v>
      </c>
      <c r="AI127">
        <v>1</v>
      </c>
      <c r="AJ127">
        <v>1</v>
      </c>
      <c r="AK127">
        <v>1</v>
      </c>
      <c r="AL127">
        <v>1</v>
      </c>
      <c r="AN127">
        <v>0</v>
      </c>
      <c r="AO127">
        <v>1</v>
      </c>
      <c r="AP127">
        <v>1</v>
      </c>
      <c r="AQ127">
        <v>0</v>
      </c>
      <c r="AR127">
        <v>0</v>
      </c>
      <c r="AS127" t="s">
        <v>3</v>
      </c>
      <c r="AT127">
        <v>0.01</v>
      </c>
      <c r="AU127" t="s">
        <v>46</v>
      </c>
      <c r="AV127">
        <v>0</v>
      </c>
      <c r="AW127">
        <v>2</v>
      </c>
      <c r="AX127">
        <v>52424042</v>
      </c>
      <c r="AY127">
        <v>1</v>
      </c>
      <c r="AZ127">
        <v>0</v>
      </c>
      <c r="BA127">
        <v>119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CX127">
        <f>Y127*Source!I427</f>
        <v>0</v>
      </c>
      <c r="CY127">
        <f t="shared" si="24"/>
        <v>1009.4</v>
      </c>
      <c r="CZ127">
        <f t="shared" si="25"/>
        <v>1009.4</v>
      </c>
      <c r="DA127">
        <f t="shared" si="26"/>
        <v>1</v>
      </c>
      <c r="DB127">
        <f>ROUND((ROUND(AT127*CZ127,2)*51),6)</f>
        <v>514.59</v>
      </c>
      <c r="DC127">
        <f>ROUND((ROUND(AT127*AG127,2)*51),6)</f>
        <v>161.66999999999999</v>
      </c>
    </row>
    <row r="128" spans="1:107" x14ac:dyDescent="0.2">
      <c r="A128">
        <f>ROW(Source!A427)</f>
        <v>427</v>
      </c>
      <c r="B128">
        <v>52421674</v>
      </c>
      <c r="C128">
        <v>52424039</v>
      </c>
      <c r="D128">
        <v>51499781</v>
      </c>
      <c r="E128">
        <v>1</v>
      </c>
      <c r="F128">
        <v>1</v>
      </c>
      <c r="G128">
        <v>27</v>
      </c>
      <c r="H128">
        <v>2</v>
      </c>
      <c r="I128" t="s">
        <v>541</v>
      </c>
      <c r="J128" t="s">
        <v>542</v>
      </c>
      <c r="K128" t="s">
        <v>543</v>
      </c>
      <c r="L128">
        <v>1368</v>
      </c>
      <c r="N128">
        <v>1011</v>
      </c>
      <c r="O128" t="s">
        <v>537</v>
      </c>
      <c r="P128" t="s">
        <v>537</v>
      </c>
      <c r="Q128">
        <v>1</v>
      </c>
      <c r="W128">
        <v>0</v>
      </c>
      <c r="X128">
        <v>-1786200580</v>
      </c>
      <c r="Y128">
        <v>0.40800000000000003</v>
      </c>
      <c r="AA128">
        <v>0</v>
      </c>
      <c r="AB128">
        <v>1014.12</v>
      </c>
      <c r="AC128">
        <v>317.13</v>
      </c>
      <c r="AD128">
        <v>0</v>
      </c>
      <c r="AE128">
        <v>0</v>
      </c>
      <c r="AF128">
        <v>1014.12</v>
      </c>
      <c r="AG128">
        <v>317.13</v>
      </c>
      <c r="AH128">
        <v>0</v>
      </c>
      <c r="AI128">
        <v>1</v>
      </c>
      <c r="AJ128">
        <v>1</v>
      </c>
      <c r="AK128">
        <v>1</v>
      </c>
      <c r="AL128">
        <v>1</v>
      </c>
      <c r="AN128">
        <v>0</v>
      </c>
      <c r="AO128">
        <v>1</v>
      </c>
      <c r="AP128">
        <v>1</v>
      </c>
      <c r="AQ128">
        <v>0</v>
      </c>
      <c r="AR128">
        <v>0</v>
      </c>
      <c r="AS128" t="s">
        <v>3</v>
      </c>
      <c r="AT128">
        <v>8.0000000000000002E-3</v>
      </c>
      <c r="AU128" t="s">
        <v>46</v>
      </c>
      <c r="AV128">
        <v>0</v>
      </c>
      <c r="AW128">
        <v>2</v>
      </c>
      <c r="AX128">
        <v>52424043</v>
      </c>
      <c r="AY128">
        <v>1</v>
      </c>
      <c r="AZ128">
        <v>0</v>
      </c>
      <c r="BA128">
        <v>120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CX128">
        <f>Y128*Source!I427</f>
        <v>0</v>
      </c>
      <c r="CY128">
        <f t="shared" si="24"/>
        <v>1014.12</v>
      </c>
      <c r="CZ128">
        <f t="shared" si="25"/>
        <v>1014.12</v>
      </c>
      <c r="DA128">
        <f t="shared" si="26"/>
        <v>1</v>
      </c>
      <c r="DB128">
        <f>ROUND((ROUND(AT128*CZ128,2)*51),6)</f>
        <v>413.61</v>
      </c>
      <c r="DC128">
        <f>ROUND((ROUND(AT128*AG128,2)*51),6)</f>
        <v>129.54</v>
      </c>
    </row>
    <row r="129" spans="1:107" x14ac:dyDescent="0.2">
      <c r="A129">
        <f>ROW(Source!A429)</f>
        <v>429</v>
      </c>
      <c r="B129">
        <v>52421674</v>
      </c>
      <c r="C129">
        <v>52424045</v>
      </c>
      <c r="D129">
        <v>51486811</v>
      </c>
      <c r="E129">
        <v>27</v>
      </c>
      <c r="F129">
        <v>1</v>
      </c>
      <c r="G129">
        <v>27</v>
      </c>
      <c r="H129">
        <v>1</v>
      </c>
      <c r="I129" t="s">
        <v>531</v>
      </c>
      <c r="J129" t="s">
        <v>3</v>
      </c>
      <c r="K129" t="s">
        <v>532</v>
      </c>
      <c r="L129">
        <v>1191</v>
      </c>
      <c r="N129">
        <v>1013</v>
      </c>
      <c r="O129" t="s">
        <v>533</v>
      </c>
      <c r="P129" t="s">
        <v>533</v>
      </c>
      <c r="Q129">
        <v>1</v>
      </c>
      <c r="W129">
        <v>0</v>
      </c>
      <c r="X129">
        <v>476480486</v>
      </c>
      <c r="Y129">
        <v>221.6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1</v>
      </c>
      <c r="AJ129">
        <v>1</v>
      </c>
      <c r="AK129">
        <v>1</v>
      </c>
      <c r="AL129">
        <v>1</v>
      </c>
      <c r="AN129">
        <v>0</v>
      </c>
      <c r="AO129">
        <v>1</v>
      </c>
      <c r="AP129">
        <v>0</v>
      </c>
      <c r="AQ129">
        <v>0</v>
      </c>
      <c r="AR129">
        <v>0</v>
      </c>
      <c r="AS129" t="s">
        <v>3</v>
      </c>
      <c r="AT129">
        <v>221.6</v>
      </c>
      <c r="AU129" t="s">
        <v>3</v>
      </c>
      <c r="AV129">
        <v>1</v>
      </c>
      <c r="AW129">
        <v>2</v>
      </c>
      <c r="AX129">
        <v>52424047</v>
      </c>
      <c r="AY129">
        <v>1</v>
      </c>
      <c r="AZ129">
        <v>0</v>
      </c>
      <c r="BA129">
        <v>121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CX129">
        <f>Y129*Source!I429</f>
        <v>0</v>
      </c>
      <c r="CY129">
        <f>AD129</f>
        <v>0</v>
      </c>
      <c r="CZ129">
        <f>AH129</f>
        <v>0</v>
      </c>
      <c r="DA129">
        <f>AL129</f>
        <v>1</v>
      </c>
      <c r="DB129">
        <f>ROUND(ROUND(AT129*CZ129,2),6)</f>
        <v>0</v>
      </c>
      <c r="DC129">
        <f>ROUND(ROUND(AT129*AG129,2),6)</f>
        <v>0</v>
      </c>
    </row>
    <row r="130" spans="1:107" x14ac:dyDescent="0.2">
      <c r="A130">
        <f>ROW(Source!A430)</f>
        <v>430</v>
      </c>
      <c r="B130">
        <v>52421674</v>
      </c>
      <c r="C130">
        <v>52424048</v>
      </c>
      <c r="D130">
        <v>51486811</v>
      </c>
      <c r="E130">
        <v>27</v>
      </c>
      <c r="F130">
        <v>1</v>
      </c>
      <c r="G130">
        <v>27</v>
      </c>
      <c r="H130">
        <v>1</v>
      </c>
      <c r="I130" t="s">
        <v>531</v>
      </c>
      <c r="J130" t="s">
        <v>3</v>
      </c>
      <c r="K130" t="s">
        <v>532</v>
      </c>
      <c r="L130">
        <v>1191</v>
      </c>
      <c r="N130">
        <v>1013</v>
      </c>
      <c r="O130" t="s">
        <v>533</v>
      </c>
      <c r="P130" t="s">
        <v>533</v>
      </c>
      <c r="Q130">
        <v>1</v>
      </c>
      <c r="W130">
        <v>0</v>
      </c>
      <c r="X130">
        <v>476480486</v>
      </c>
      <c r="Y130">
        <v>83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1</v>
      </c>
      <c r="AJ130">
        <v>1</v>
      </c>
      <c r="AK130">
        <v>1</v>
      </c>
      <c r="AL130">
        <v>1</v>
      </c>
      <c r="AN130">
        <v>0</v>
      </c>
      <c r="AO130">
        <v>1</v>
      </c>
      <c r="AP130">
        <v>0</v>
      </c>
      <c r="AQ130">
        <v>0</v>
      </c>
      <c r="AR130">
        <v>0</v>
      </c>
      <c r="AS130" t="s">
        <v>3</v>
      </c>
      <c r="AT130">
        <v>83</v>
      </c>
      <c r="AU130" t="s">
        <v>3</v>
      </c>
      <c r="AV130">
        <v>1</v>
      </c>
      <c r="AW130">
        <v>2</v>
      </c>
      <c r="AX130">
        <v>52424050</v>
      </c>
      <c r="AY130">
        <v>1</v>
      </c>
      <c r="AZ130">
        <v>0</v>
      </c>
      <c r="BA130">
        <v>122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CX130">
        <f>Y130*Source!I430</f>
        <v>0</v>
      </c>
      <c r="CY130">
        <f>AD130</f>
        <v>0</v>
      </c>
      <c r="CZ130">
        <f>AH130</f>
        <v>0</v>
      </c>
      <c r="DA130">
        <f>AL130</f>
        <v>1</v>
      </c>
      <c r="DB130">
        <f>ROUND(ROUND(AT130*CZ130,2),6)</f>
        <v>0</v>
      </c>
      <c r="DC130">
        <f>ROUND(ROUND(AT130*AG130,2),6)</f>
        <v>0</v>
      </c>
    </row>
    <row r="131" spans="1:107" x14ac:dyDescent="0.2">
      <c r="A131">
        <f>ROW(Source!A431)</f>
        <v>431</v>
      </c>
      <c r="B131">
        <v>52421674</v>
      </c>
      <c r="C131">
        <v>52424051</v>
      </c>
      <c r="D131">
        <v>51499781</v>
      </c>
      <c r="E131">
        <v>1</v>
      </c>
      <c r="F131">
        <v>1</v>
      </c>
      <c r="G131">
        <v>27</v>
      </c>
      <c r="H131">
        <v>2</v>
      </c>
      <c r="I131" t="s">
        <v>541</v>
      </c>
      <c r="J131" t="s">
        <v>542</v>
      </c>
      <c r="K131" t="s">
        <v>543</v>
      </c>
      <c r="L131">
        <v>1368</v>
      </c>
      <c r="N131">
        <v>1011</v>
      </c>
      <c r="O131" t="s">
        <v>537</v>
      </c>
      <c r="P131" t="s">
        <v>537</v>
      </c>
      <c r="Q131">
        <v>1</v>
      </c>
      <c r="W131">
        <v>0</v>
      </c>
      <c r="X131">
        <v>-1786200580</v>
      </c>
      <c r="Y131">
        <v>3.1E-2</v>
      </c>
      <c r="AA131">
        <v>0</v>
      </c>
      <c r="AB131">
        <v>1014.12</v>
      </c>
      <c r="AC131">
        <v>317.13</v>
      </c>
      <c r="AD131">
        <v>0</v>
      </c>
      <c r="AE131">
        <v>0</v>
      </c>
      <c r="AF131">
        <v>1014.12</v>
      </c>
      <c r="AG131">
        <v>317.13</v>
      </c>
      <c r="AH131">
        <v>0</v>
      </c>
      <c r="AI131">
        <v>1</v>
      </c>
      <c r="AJ131">
        <v>1</v>
      </c>
      <c r="AK131">
        <v>1</v>
      </c>
      <c r="AL131">
        <v>1</v>
      </c>
      <c r="AN131">
        <v>0</v>
      </c>
      <c r="AO131">
        <v>1</v>
      </c>
      <c r="AP131">
        <v>0</v>
      </c>
      <c r="AQ131">
        <v>0</v>
      </c>
      <c r="AR131">
        <v>0</v>
      </c>
      <c r="AS131" t="s">
        <v>3</v>
      </c>
      <c r="AT131">
        <v>3.1E-2</v>
      </c>
      <c r="AU131" t="s">
        <v>3</v>
      </c>
      <c r="AV131">
        <v>0</v>
      </c>
      <c r="AW131">
        <v>2</v>
      </c>
      <c r="AX131">
        <v>52424053</v>
      </c>
      <c r="AY131">
        <v>1</v>
      </c>
      <c r="AZ131">
        <v>0</v>
      </c>
      <c r="BA131">
        <v>123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CX131">
        <f>Y131*Source!I431</f>
        <v>0</v>
      </c>
      <c r="CY131">
        <f>AB131</f>
        <v>1014.12</v>
      </c>
      <c r="CZ131">
        <f>AF131</f>
        <v>1014.12</v>
      </c>
      <c r="DA131">
        <f>AJ131</f>
        <v>1</v>
      </c>
      <c r="DB131">
        <f>ROUND(ROUND(AT131*CZ131,2),6)</f>
        <v>31.44</v>
      </c>
      <c r="DC131">
        <f>ROUND(ROUND(AT131*AG131,2),6)</f>
        <v>9.83</v>
      </c>
    </row>
    <row r="132" spans="1:107" x14ac:dyDescent="0.2">
      <c r="A132">
        <f>ROW(Source!A432)</f>
        <v>432</v>
      </c>
      <c r="B132">
        <v>52421674</v>
      </c>
      <c r="C132">
        <v>52424054</v>
      </c>
      <c r="D132">
        <v>51499781</v>
      </c>
      <c r="E132">
        <v>1</v>
      </c>
      <c r="F132">
        <v>1</v>
      </c>
      <c r="G132">
        <v>27</v>
      </c>
      <c r="H132">
        <v>2</v>
      </c>
      <c r="I132" t="s">
        <v>541</v>
      </c>
      <c r="J132" t="s">
        <v>542</v>
      </c>
      <c r="K132" t="s">
        <v>543</v>
      </c>
      <c r="L132">
        <v>1368</v>
      </c>
      <c r="N132">
        <v>1011</v>
      </c>
      <c r="O132" t="s">
        <v>537</v>
      </c>
      <c r="P132" t="s">
        <v>537</v>
      </c>
      <c r="Q132">
        <v>1</v>
      </c>
      <c r="W132">
        <v>0</v>
      </c>
      <c r="X132">
        <v>-1786200580</v>
      </c>
      <c r="Y132">
        <v>0.54</v>
      </c>
      <c r="AA132">
        <v>0</v>
      </c>
      <c r="AB132">
        <v>1014.12</v>
      </c>
      <c r="AC132">
        <v>317.13</v>
      </c>
      <c r="AD132">
        <v>0</v>
      </c>
      <c r="AE132">
        <v>0</v>
      </c>
      <c r="AF132">
        <v>1014.12</v>
      </c>
      <c r="AG132">
        <v>317.13</v>
      </c>
      <c r="AH132">
        <v>0</v>
      </c>
      <c r="AI132">
        <v>1</v>
      </c>
      <c r="AJ132">
        <v>1</v>
      </c>
      <c r="AK132">
        <v>1</v>
      </c>
      <c r="AL132">
        <v>1</v>
      </c>
      <c r="AN132">
        <v>0</v>
      </c>
      <c r="AO132">
        <v>1</v>
      </c>
      <c r="AP132">
        <v>1</v>
      </c>
      <c r="AQ132">
        <v>0</v>
      </c>
      <c r="AR132">
        <v>0</v>
      </c>
      <c r="AS132" t="s">
        <v>3</v>
      </c>
      <c r="AT132">
        <v>0.01</v>
      </c>
      <c r="AU132" t="s">
        <v>172</v>
      </c>
      <c r="AV132">
        <v>0</v>
      </c>
      <c r="AW132">
        <v>2</v>
      </c>
      <c r="AX132">
        <v>52424056</v>
      </c>
      <c r="AY132">
        <v>1</v>
      </c>
      <c r="AZ132">
        <v>0</v>
      </c>
      <c r="BA132">
        <v>124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CX132">
        <f>Y132*Source!I432</f>
        <v>0</v>
      </c>
      <c r="CY132">
        <f>AB132</f>
        <v>1014.12</v>
      </c>
      <c r="CZ132">
        <f>AF132</f>
        <v>1014.12</v>
      </c>
      <c r="DA132">
        <f>AJ132</f>
        <v>1</v>
      </c>
      <c r="DB132">
        <f>ROUND((ROUND(AT132*CZ132,2)*54),6)</f>
        <v>547.55999999999995</v>
      </c>
      <c r="DC132">
        <f>ROUND((ROUND(AT132*AG132,2)*54),6)</f>
        <v>171.18</v>
      </c>
    </row>
    <row r="133" spans="1:107" x14ac:dyDescent="0.2">
      <c r="A133">
        <f>ROW(Source!A434)</f>
        <v>434</v>
      </c>
      <c r="B133">
        <v>52421674</v>
      </c>
      <c r="C133">
        <v>52424058</v>
      </c>
      <c r="D133">
        <v>51486811</v>
      </c>
      <c r="E133">
        <v>27</v>
      </c>
      <c r="F133">
        <v>1</v>
      </c>
      <c r="G133">
        <v>27</v>
      </c>
      <c r="H133">
        <v>1</v>
      </c>
      <c r="I133" t="s">
        <v>531</v>
      </c>
      <c r="J133" t="s">
        <v>3</v>
      </c>
      <c r="K133" t="s">
        <v>532</v>
      </c>
      <c r="L133">
        <v>1191</v>
      </c>
      <c r="N133">
        <v>1013</v>
      </c>
      <c r="O133" t="s">
        <v>533</v>
      </c>
      <c r="P133" t="s">
        <v>533</v>
      </c>
      <c r="Q133">
        <v>1</v>
      </c>
      <c r="W133">
        <v>0</v>
      </c>
      <c r="X133">
        <v>476480486</v>
      </c>
      <c r="Y133">
        <v>115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1</v>
      </c>
      <c r="AJ133">
        <v>1</v>
      </c>
      <c r="AK133">
        <v>1</v>
      </c>
      <c r="AL133">
        <v>1</v>
      </c>
      <c r="AN133">
        <v>0</v>
      </c>
      <c r="AO133">
        <v>1</v>
      </c>
      <c r="AP133">
        <v>0</v>
      </c>
      <c r="AQ133">
        <v>0</v>
      </c>
      <c r="AR133">
        <v>0</v>
      </c>
      <c r="AS133" t="s">
        <v>3</v>
      </c>
      <c r="AT133">
        <v>115</v>
      </c>
      <c r="AU133" t="s">
        <v>3</v>
      </c>
      <c r="AV133">
        <v>1</v>
      </c>
      <c r="AW133">
        <v>2</v>
      </c>
      <c r="AX133">
        <v>52424062</v>
      </c>
      <c r="AY133">
        <v>1</v>
      </c>
      <c r="AZ133">
        <v>0</v>
      </c>
      <c r="BA133">
        <v>125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CX133">
        <f>Y133*Source!I434</f>
        <v>0</v>
      </c>
      <c r="CY133">
        <f>AD133</f>
        <v>0</v>
      </c>
      <c r="CZ133">
        <f>AH133</f>
        <v>0</v>
      </c>
      <c r="DA133">
        <f>AL133</f>
        <v>1</v>
      </c>
      <c r="DB133">
        <f t="shared" ref="DB133:DB165" si="27">ROUND(ROUND(AT133*CZ133,2),6)</f>
        <v>0</v>
      </c>
      <c r="DC133">
        <f t="shared" ref="DC133:DC165" si="28">ROUND(ROUND(AT133*AG133,2),6)</f>
        <v>0</v>
      </c>
    </row>
    <row r="134" spans="1:107" x14ac:dyDescent="0.2">
      <c r="A134">
        <f>ROW(Source!A434)</f>
        <v>434</v>
      </c>
      <c r="B134">
        <v>52421674</v>
      </c>
      <c r="C134">
        <v>52424058</v>
      </c>
      <c r="D134">
        <v>51502851</v>
      </c>
      <c r="E134">
        <v>1</v>
      </c>
      <c r="F134">
        <v>1</v>
      </c>
      <c r="G134">
        <v>27</v>
      </c>
      <c r="H134">
        <v>3</v>
      </c>
      <c r="I134" t="s">
        <v>565</v>
      </c>
      <c r="J134" t="s">
        <v>566</v>
      </c>
      <c r="K134" t="s">
        <v>567</v>
      </c>
      <c r="L134">
        <v>1339</v>
      </c>
      <c r="N134">
        <v>1007</v>
      </c>
      <c r="O134" t="s">
        <v>166</v>
      </c>
      <c r="P134" t="s">
        <v>166</v>
      </c>
      <c r="Q134">
        <v>1</v>
      </c>
      <c r="W134">
        <v>0</v>
      </c>
      <c r="X134">
        <v>-697630842</v>
      </c>
      <c r="Y134">
        <v>5.9</v>
      </c>
      <c r="AA134">
        <v>3714.73</v>
      </c>
      <c r="AB134">
        <v>0</v>
      </c>
      <c r="AC134">
        <v>0</v>
      </c>
      <c r="AD134">
        <v>0</v>
      </c>
      <c r="AE134">
        <v>3714.73</v>
      </c>
      <c r="AF134">
        <v>0</v>
      </c>
      <c r="AG134">
        <v>0</v>
      </c>
      <c r="AH134">
        <v>0</v>
      </c>
      <c r="AI134">
        <v>1</v>
      </c>
      <c r="AJ134">
        <v>1</v>
      </c>
      <c r="AK134">
        <v>1</v>
      </c>
      <c r="AL134">
        <v>1</v>
      </c>
      <c r="AN134">
        <v>0</v>
      </c>
      <c r="AO134">
        <v>1</v>
      </c>
      <c r="AP134">
        <v>0</v>
      </c>
      <c r="AQ134">
        <v>0</v>
      </c>
      <c r="AR134">
        <v>0</v>
      </c>
      <c r="AS134" t="s">
        <v>3</v>
      </c>
      <c r="AT134">
        <v>5.9</v>
      </c>
      <c r="AU134" t="s">
        <v>3</v>
      </c>
      <c r="AV134">
        <v>0</v>
      </c>
      <c r="AW134">
        <v>2</v>
      </c>
      <c r="AX134">
        <v>52424063</v>
      </c>
      <c r="AY134">
        <v>1</v>
      </c>
      <c r="AZ134">
        <v>0</v>
      </c>
      <c r="BA134">
        <v>126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CX134">
        <f>Y134*Source!I434</f>
        <v>0</v>
      </c>
      <c r="CY134">
        <f>AA134</f>
        <v>3714.73</v>
      </c>
      <c r="CZ134">
        <f>AE134</f>
        <v>3714.73</v>
      </c>
      <c r="DA134">
        <f>AI134</f>
        <v>1</v>
      </c>
      <c r="DB134">
        <f t="shared" si="27"/>
        <v>21916.91</v>
      </c>
      <c r="DC134">
        <f t="shared" si="28"/>
        <v>0</v>
      </c>
    </row>
    <row r="135" spans="1:107" x14ac:dyDescent="0.2">
      <c r="A135">
        <f>ROW(Source!A434)</f>
        <v>434</v>
      </c>
      <c r="B135">
        <v>52421674</v>
      </c>
      <c r="C135">
        <v>52424058</v>
      </c>
      <c r="D135">
        <v>51502927</v>
      </c>
      <c r="E135">
        <v>1</v>
      </c>
      <c r="F135">
        <v>1</v>
      </c>
      <c r="G135">
        <v>27</v>
      </c>
      <c r="H135">
        <v>3</v>
      </c>
      <c r="I135" t="s">
        <v>568</v>
      </c>
      <c r="J135" t="s">
        <v>569</v>
      </c>
      <c r="K135" t="s">
        <v>570</v>
      </c>
      <c r="L135">
        <v>1339</v>
      </c>
      <c r="N135">
        <v>1007</v>
      </c>
      <c r="O135" t="s">
        <v>166</v>
      </c>
      <c r="P135" t="s">
        <v>166</v>
      </c>
      <c r="Q135">
        <v>1</v>
      </c>
      <c r="W135">
        <v>0</v>
      </c>
      <c r="X135">
        <v>253260963</v>
      </c>
      <c r="Y135">
        <v>0.06</v>
      </c>
      <c r="AA135">
        <v>3392.59</v>
      </c>
      <c r="AB135">
        <v>0</v>
      </c>
      <c r="AC135">
        <v>0</v>
      </c>
      <c r="AD135">
        <v>0</v>
      </c>
      <c r="AE135">
        <v>3392.59</v>
      </c>
      <c r="AF135">
        <v>0</v>
      </c>
      <c r="AG135">
        <v>0</v>
      </c>
      <c r="AH135">
        <v>0</v>
      </c>
      <c r="AI135">
        <v>1</v>
      </c>
      <c r="AJ135">
        <v>1</v>
      </c>
      <c r="AK135">
        <v>1</v>
      </c>
      <c r="AL135">
        <v>1</v>
      </c>
      <c r="AN135">
        <v>0</v>
      </c>
      <c r="AO135">
        <v>1</v>
      </c>
      <c r="AP135">
        <v>0</v>
      </c>
      <c r="AQ135">
        <v>0</v>
      </c>
      <c r="AR135">
        <v>0</v>
      </c>
      <c r="AS135" t="s">
        <v>3</v>
      </c>
      <c r="AT135">
        <v>0.06</v>
      </c>
      <c r="AU135" t="s">
        <v>3</v>
      </c>
      <c r="AV135">
        <v>0</v>
      </c>
      <c r="AW135">
        <v>2</v>
      </c>
      <c r="AX135">
        <v>52424064</v>
      </c>
      <c r="AY135">
        <v>1</v>
      </c>
      <c r="AZ135">
        <v>0</v>
      </c>
      <c r="BA135">
        <v>127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CX135">
        <f>Y135*Source!I434</f>
        <v>0</v>
      </c>
      <c r="CY135">
        <f>AA135</f>
        <v>3392.59</v>
      </c>
      <c r="CZ135">
        <f>AE135</f>
        <v>3392.59</v>
      </c>
      <c r="DA135">
        <f>AI135</f>
        <v>1</v>
      </c>
      <c r="DB135">
        <f t="shared" si="27"/>
        <v>203.56</v>
      </c>
      <c r="DC135">
        <f t="shared" si="28"/>
        <v>0</v>
      </c>
    </row>
    <row r="136" spans="1:107" x14ac:dyDescent="0.2">
      <c r="A136">
        <f>ROW(Source!A470)</f>
        <v>470</v>
      </c>
      <c r="B136">
        <v>52421674</v>
      </c>
      <c r="C136">
        <v>52424164</v>
      </c>
      <c r="D136">
        <v>51486811</v>
      </c>
      <c r="E136">
        <v>27</v>
      </c>
      <c r="F136">
        <v>1</v>
      </c>
      <c r="G136">
        <v>27</v>
      </c>
      <c r="H136">
        <v>1</v>
      </c>
      <c r="I136" t="s">
        <v>531</v>
      </c>
      <c r="J136" t="s">
        <v>3</v>
      </c>
      <c r="K136" t="s">
        <v>532</v>
      </c>
      <c r="L136">
        <v>1191</v>
      </c>
      <c r="N136">
        <v>1013</v>
      </c>
      <c r="O136" t="s">
        <v>533</v>
      </c>
      <c r="P136" t="s">
        <v>533</v>
      </c>
      <c r="Q136">
        <v>1</v>
      </c>
      <c r="W136">
        <v>0</v>
      </c>
      <c r="X136">
        <v>476480486</v>
      </c>
      <c r="Y136">
        <v>0.82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1</v>
      </c>
      <c r="AJ136">
        <v>1</v>
      </c>
      <c r="AK136">
        <v>1</v>
      </c>
      <c r="AL136">
        <v>1</v>
      </c>
      <c r="AN136">
        <v>0</v>
      </c>
      <c r="AO136">
        <v>1</v>
      </c>
      <c r="AP136">
        <v>0</v>
      </c>
      <c r="AQ136">
        <v>0</v>
      </c>
      <c r="AR136">
        <v>0</v>
      </c>
      <c r="AS136" t="s">
        <v>3</v>
      </c>
      <c r="AT136">
        <v>0.82</v>
      </c>
      <c r="AU136" t="s">
        <v>3</v>
      </c>
      <c r="AV136">
        <v>1</v>
      </c>
      <c r="AW136">
        <v>2</v>
      </c>
      <c r="AX136">
        <v>52424165</v>
      </c>
      <c r="AY136">
        <v>1</v>
      </c>
      <c r="AZ136">
        <v>0</v>
      </c>
      <c r="BA136">
        <v>129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CX136">
        <f>Y136*Source!I470</f>
        <v>0</v>
      </c>
      <c r="CY136">
        <f>AD136</f>
        <v>0</v>
      </c>
      <c r="CZ136">
        <f>AH136</f>
        <v>0</v>
      </c>
      <c r="DA136">
        <f>AL136</f>
        <v>1</v>
      </c>
      <c r="DB136">
        <f t="shared" si="27"/>
        <v>0</v>
      </c>
      <c r="DC136">
        <f t="shared" si="28"/>
        <v>0</v>
      </c>
    </row>
    <row r="137" spans="1:107" x14ac:dyDescent="0.2">
      <c r="A137">
        <f>ROW(Source!A470)</f>
        <v>470</v>
      </c>
      <c r="B137">
        <v>52421674</v>
      </c>
      <c r="C137">
        <v>52424164</v>
      </c>
      <c r="D137">
        <v>51499184</v>
      </c>
      <c r="E137">
        <v>1</v>
      </c>
      <c r="F137">
        <v>1</v>
      </c>
      <c r="G137">
        <v>27</v>
      </c>
      <c r="H137">
        <v>2</v>
      </c>
      <c r="I137" t="s">
        <v>599</v>
      </c>
      <c r="J137" t="s">
        <v>600</v>
      </c>
      <c r="K137" t="s">
        <v>601</v>
      </c>
      <c r="L137">
        <v>1368</v>
      </c>
      <c r="N137">
        <v>1011</v>
      </c>
      <c r="O137" t="s">
        <v>537</v>
      </c>
      <c r="P137" t="s">
        <v>537</v>
      </c>
      <c r="Q137">
        <v>1</v>
      </c>
      <c r="W137">
        <v>0</v>
      </c>
      <c r="X137">
        <v>351519474</v>
      </c>
      <c r="Y137">
        <v>0.04</v>
      </c>
      <c r="AA137">
        <v>0</v>
      </c>
      <c r="AB137">
        <v>2020.59</v>
      </c>
      <c r="AC137">
        <v>458.56</v>
      </c>
      <c r="AD137">
        <v>0</v>
      </c>
      <c r="AE137">
        <v>0</v>
      </c>
      <c r="AF137">
        <v>2020.59</v>
      </c>
      <c r="AG137">
        <v>458.56</v>
      </c>
      <c r="AH137">
        <v>0</v>
      </c>
      <c r="AI137">
        <v>1</v>
      </c>
      <c r="AJ137">
        <v>1</v>
      </c>
      <c r="AK137">
        <v>1</v>
      </c>
      <c r="AL137">
        <v>1</v>
      </c>
      <c r="AN137">
        <v>0</v>
      </c>
      <c r="AO137">
        <v>1</v>
      </c>
      <c r="AP137">
        <v>0</v>
      </c>
      <c r="AQ137">
        <v>0</v>
      </c>
      <c r="AR137">
        <v>0</v>
      </c>
      <c r="AS137" t="s">
        <v>3</v>
      </c>
      <c r="AT137">
        <v>0.04</v>
      </c>
      <c r="AU137" t="s">
        <v>3</v>
      </c>
      <c r="AV137">
        <v>0</v>
      </c>
      <c r="AW137">
        <v>2</v>
      </c>
      <c r="AX137">
        <v>52424166</v>
      </c>
      <c r="AY137">
        <v>1</v>
      </c>
      <c r="AZ137">
        <v>0</v>
      </c>
      <c r="BA137">
        <v>130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CX137">
        <f>Y137*Source!I470</f>
        <v>0</v>
      </c>
      <c r="CY137">
        <f>AB137</f>
        <v>2020.59</v>
      </c>
      <c r="CZ137">
        <f>AF137</f>
        <v>2020.59</v>
      </c>
      <c r="DA137">
        <f>AJ137</f>
        <v>1</v>
      </c>
      <c r="DB137">
        <f t="shared" si="27"/>
        <v>80.819999999999993</v>
      </c>
      <c r="DC137">
        <f t="shared" si="28"/>
        <v>18.34</v>
      </c>
    </row>
    <row r="138" spans="1:107" x14ac:dyDescent="0.2">
      <c r="A138">
        <f>ROW(Source!A470)</f>
        <v>470</v>
      </c>
      <c r="B138">
        <v>52421674</v>
      </c>
      <c r="C138">
        <v>52424164</v>
      </c>
      <c r="D138">
        <v>51499210</v>
      </c>
      <c r="E138">
        <v>1</v>
      </c>
      <c r="F138">
        <v>1</v>
      </c>
      <c r="G138">
        <v>27</v>
      </c>
      <c r="H138">
        <v>2</v>
      </c>
      <c r="I138" t="s">
        <v>614</v>
      </c>
      <c r="J138" t="s">
        <v>615</v>
      </c>
      <c r="K138" t="s">
        <v>616</v>
      </c>
      <c r="L138">
        <v>1368</v>
      </c>
      <c r="N138">
        <v>1011</v>
      </c>
      <c r="O138" t="s">
        <v>537</v>
      </c>
      <c r="P138" t="s">
        <v>537</v>
      </c>
      <c r="Q138">
        <v>1</v>
      </c>
      <c r="W138">
        <v>0</v>
      </c>
      <c r="X138">
        <v>1239588482</v>
      </c>
      <c r="Y138">
        <v>0.41</v>
      </c>
      <c r="AA138">
        <v>0</v>
      </c>
      <c r="AB138">
        <v>1024.3699999999999</v>
      </c>
      <c r="AC138">
        <v>730.58</v>
      </c>
      <c r="AD138">
        <v>0</v>
      </c>
      <c r="AE138">
        <v>0</v>
      </c>
      <c r="AF138">
        <v>1024.3699999999999</v>
      </c>
      <c r="AG138">
        <v>730.58</v>
      </c>
      <c r="AH138">
        <v>0</v>
      </c>
      <c r="AI138">
        <v>1</v>
      </c>
      <c r="AJ138">
        <v>1</v>
      </c>
      <c r="AK138">
        <v>1</v>
      </c>
      <c r="AL138">
        <v>1</v>
      </c>
      <c r="AN138">
        <v>0</v>
      </c>
      <c r="AO138">
        <v>1</v>
      </c>
      <c r="AP138">
        <v>0</v>
      </c>
      <c r="AQ138">
        <v>0</v>
      </c>
      <c r="AR138">
        <v>0</v>
      </c>
      <c r="AS138" t="s">
        <v>3</v>
      </c>
      <c r="AT138">
        <v>0.41</v>
      </c>
      <c r="AU138" t="s">
        <v>3</v>
      </c>
      <c r="AV138">
        <v>0</v>
      </c>
      <c r="AW138">
        <v>2</v>
      </c>
      <c r="AX138">
        <v>52424167</v>
      </c>
      <c r="AY138">
        <v>1</v>
      </c>
      <c r="AZ138">
        <v>0</v>
      </c>
      <c r="BA138">
        <v>131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CX138">
        <f>Y138*Source!I470</f>
        <v>0</v>
      </c>
      <c r="CY138">
        <f>AB138</f>
        <v>1024.3699999999999</v>
      </c>
      <c r="CZ138">
        <f>AF138</f>
        <v>1024.3699999999999</v>
      </c>
      <c r="DA138">
        <f>AJ138</f>
        <v>1</v>
      </c>
      <c r="DB138">
        <f t="shared" si="27"/>
        <v>419.99</v>
      </c>
      <c r="DC138">
        <f t="shared" si="28"/>
        <v>299.54000000000002</v>
      </c>
    </row>
    <row r="139" spans="1:107" x14ac:dyDescent="0.2">
      <c r="A139">
        <f>ROW(Source!A470)</f>
        <v>470</v>
      </c>
      <c r="B139">
        <v>52421674</v>
      </c>
      <c r="C139">
        <v>52424164</v>
      </c>
      <c r="D139">
        <v>51504653</v>
      </c>
      <c r="E139">
        <v>1</v>
      </c>
      <c r="F139">
        <v>1</v>
      </c>
      <c r="G139">
        <v>27</v>
      </c>
      <c r="H139">
        <v>3</v>
      </c>
      <c r="I139" t="s">
        <v>265</v>
      </c>
      <c r="J139" t="s">
        <v>268</v>
      </c>
      <c r="K139" t="s">
        <v>266</v>
      </c>
      <c r="L139">
        <v>1035</v>
      </c>
      <c r="N139">
        <v>1013</v>
      </c>
      <c r="O139" t="s">
        <v>267</v>
      </c>
      <c r="P139" t="s">
        <v>267</v>
      </c>
      <c r="Q139">
        <v>1</v>
      </c>
      <c r="W139">
        <v>0</v>
      </c>
      <c r="X139">
        <v>-504864471</v>
      </c>
      <c r="Y139">
        <v>4.0000000000000001E-3</v>
      </c>
      <c r="AA139">
        <v>32364.66</v>
      </c>
      <c r="AB139">
        <v>0</v>
      </c>
      <c r="AC139">
        <v>0</v>
      </c>
      <c r="AD139">
        <v>0</v>
      </c>
      <c r="AE139">
        <v>32364.66</v>
      </c>
      <c r="AF139">
        <v>0</v>
      </c>
      <c r="AG139">
        <v>0</v>
      </c>
      <c r="AH139">
        <v>0</v>
      </c>
      <c r="AI139">
        <v>1</v>
      </c>
      <c r="AJ139">
        <v>1</v>
      </c>
      <c r="AK139">
        <v>1</v>
      </c>
      <c r="AL139">
        <v>1</v>
      </c>
      <c r="AN139">
        <v>0</v>
      </c>
      <c r="AO139">
        <v>0</v>
      </c>
      <c r="AP139">
        <v>0</v>
      </c>
      <c r="AQ139">
        <v>0</v>
      </c>
      <c r="AR139">
        <v>0</v>
      </c>
      <c r="AS139" t="s">
        <v>3</v>
      </c>
      <c r="AT139">
        <v>4.0000000000000001E-3</v>
      </c>
      <c r="AU139" t="s">
        <v>3</v>
      </c>
      <c r="AV139">
        <v>0</v>
      </c>
      <c r="AW139">
        <v>1</v>
      </c>
      <c r="AX139">
        <v>-1</v>
      </c>
      <c r="AY139">
        <v>0</v>
      </c>
      <c r="AZ139">
        <v>0</v>
      </c>
      <c r="BA139" t="s">
        <v>3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CX139">
        <f>Y139*Source!I470</f>
        <v>0</v>
      </c>
      <c r="CY139">
        <f>AA139</f>
        <v>32364.66</v>
      </c>
      <c r="CZ139">
        <f>AE139</f>
        <v>32364.66</v>
      </c>
      <c r="DA139">
        <f>AI139</f>
        <v>1</v>
      </c>
      <c r="DB139">
        <f t="shared" si="27"/>
        <v>129.46</v>
      </c>
      <c r="DC139">
        <f t="shared" si="28"/>
        <v>0</v>
      </c>
    </row>
    <row r="140" spans="1:107" x14ac:dyDescent="0.2">
      <c r="A140">
        <f>ROW(Source!A472)</f>
        <v>472</v>
      </c>
      <c r="B140">
        <v>52421674</v>
      </c>
      <c r="C140">
        <v>52424172</v>
      </c>
      <c r="D140">
        <v>51486811</v>
      </c>
      <c r="E140">
        <v>27</v>
      </c>
      <c r="F140">
        <v>1</v>
      </c>
      <c r="G140">
        <v>27</v>
      </c>
      <c r="H140">
        <v>1</v>
      </c>
      <c r="I140" t="s">
        <v>531</v>
      </c>
      <c r="J140" t="s">
        <v>3</v>
      </c>
      <c r="K140" t="s">
        <v>532</v>
      </c>
      <c r="L140">
        <v>1191</v>
      </c>
      <c r="N140">
        <v>1013</v>
      </c>
      <c r="O140" t="s">
        <v>533</v>
      </c>
      <c r="P140" t="s">
        <v>533</v>
      </c>
      <c r="Q140">
        <v>1</v>
      </c>
      <c r="W140">
        <v>0</v>
      </c>
      <c r="X140">
        <v>476480486</v>
      </c>
      <c r="Y140">
        <v>0.16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1</v>
      </c>
      <c r="AJ140">
        <v>1</v>
      </c>
      <c r="AK140">
        <v>1</v>
      </c>
      <c r="AL140">
        <v>1</v>
      </c>
      <c r="AN140">
        <v>0</v>
      </c>
      <c r="AO140">
        <v>1</v>
      </c>
      <c r="AP140">
        <v>0</v>
      </c>
      <c r="AQ140">
        <v>0</v>
      </c>
      <c r="AR140">
        <v>0</v>
      </c>
      <c r="AS140" t="s">
        <v>3</v>
      </c>
      <c r="AT140">
        <v>0.16</v>
      </c>
      <c r="AU140" t="s">
        <v>3</v>
      </c>
      <c r="AV140">
        <v>1</v>
      </c>
      <c r="AW140">
        <v>2</v>
      </c>
      <c r="AX140">
        <v>52424177</v>
      </c>
      <c r="AY140">
        <v>1</v>
      </c>
      <c r="AZ140">
        <v>0</v>
      </c>
      <c r="BA140">
        <v>133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CX140">
        <f>Y140*Source!I472</f>
        <v>0</v>
      </c>
      <c r="CY140">
        <f>AD140</f>
        <v>0</v>
      </c>
      <c r="CZ140">
        <f>AH140</f>
        <v>0</v>
      </c>
      <c r="DA140">
        <f>AL140</f>
        <v>1</v>
      </c>
      <c r="DB140">
        <f t="shared" si="27"/>
        <v>0</v>
      </c>
      <c r="DC140">
        <f t="shared" si="28"/>
        <v>0</v>
      </c>
    </row>
    <row r="141" spans="1:107" x14ac:dyDescent="0.2">
      <c r="A141">
        <f>ROW(Source!A472)</f>
        <v>472</v>
      </c>
      <c r="B141">
        <v>52421674</v>
      </c>
      <c r="C141">
        <v>52424172</v>
      </c>
      <c r="D141">
        <v>51499213</v>
      </c>
      <c r="E141">
        <v>1</v>
      </c>
      <c r="F141">
        <v>1</v>
      </c>
      <c r="G141">
        <v>27</v>
      </c>
      <c r="H141">
        <v>2</v>
      </c>
      <c r="I141" t="s">
        <v>617</v>
      </c>
      <c r="J141" t="s">
        <v>618</v>
      </c>
      <c r="K141" t="s">
        <v>619</v>
      </c>
      <c r="L141">
        <v>1368</v>
      </c>
      <c r="N141">
        <v>1011</v>
      </c>
      <c r="O141" t="s">
        <v>537</v>
      </c>
      <c r="P141" t="s">
        <v>537</v>
      </c>
      <c r="Q141">
        <v>1</v>
      </c>
      <c r="W141">
        <v>0</v>
      </c>
      <c r="X141">
        <v>-2099648192</v>
      </c>
      <c r="Y141">
        <v>0.04</v>
      </c>
      <c r="AA141">
        <v>0</v>
      </c>
      <c r="AB141">
        <v>1376.39</v>
      </c>
      <c r="AC141">
        <v>1154.8399999999999</v>
      </c>
      <c r="AD141">
        <v>0</v>
      </c>
      <c r="AE141">
        <v>0</v>
      </c>
      <c r="AF141">
        <v>1376.39</v>
      </c>
      <c r="AG141">
        <v>1154.8399999999999</v>
      </c>
      <c r="AH141">
        <v>0</v>
      </c>
      <c r="AI141">
        <v>1</v>
      </c>
      <c r="AJ141">
        <v>1</v>
      </c>
      <c r="AK141">
        <v>1</v>
      </c>
      <c r="AL141">
        <v>1</v>
      </c>
      <c r="AN141">
        <v>0</v>
      </c>
      <c r="AO141">
        <v>1</v>
      </c>
      <c r="AP141">
        <v>0</v>
      </c>
      <c r="AQ141">
        <v>0</v>
      </c>
      <c r="AR141">
        <v>0</v>
      </c>
      <c r="AS141" t="s">
        <v>3</v>
      </c>
      <c r="AT141">
        <v>0.04</v>
      </c>
      <c r="AU141" t="s">
        <v>3</v>
      </c>
      <c r="AV141">
        <v>0</v>
      </c>
      <c r="AW141">
        <v>2</v>
      </c>
      <c r="AX141">
        <v>52424178</v>
      </c>
      <c r="AY141">
        <v>1</v>
      </c>
      <c r="AZ141">
        <v>0</v>
      </c>
      <c r="BA141">
        <v>134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CX141">
        <f>Y141*Source!I472</f>
        <v>0</v>
      </c>
      <c r="CY141">
        <f>AB141</f>
        <v>1376.39</v>
      </c>
      <c r="CZ141">
        <f>AF141</f>
        <v>1376.39</v>
      </c>
      <c r="DA141">
        <f>AJ141</f>
        <v>1</v>
      </c>
      <c r="DB141">
        <f t="shared" si="27"/>
        <v>55.06</v>
      </c>
      <c r="DC141">
        <f t="shared" si="28"/>
        <v>46.19</v>
      </c>
    </row>
    <row r="142" spans="1:107" x14ac:dyDescent="0.2">
      <c r="A142">
        <f>ROW(Source!A472)</f>
        <v>472</v>
      </c>
      <c r="B142">
        <v>52421674</v>
      </c>
      <c r="C142">
        <v>52424172</v>
      </c>
      <c r="D142">
        <v>51499220</v>
      </c>
      <c r="E142">
        <v>1</v>
      </c>
      <c r="F142">
        <v>1</v>
      </c>
      <c r="G142">
        <v>27</v>
      </c>
      <c r="H142">
        <v>2</v>
      </c>
      <c r="I142" t="s">
        <v>620</v>
      </c>
      <c r="J142" t="s">
        <v>621</v>
      </c>
      <c r="K142" t="s">
        <v>622</v>
      </c>
      <c r="L142">
        <v>1368</v>
      </c>
      <c r="N142">
        <v>1011</v>
      </c>
      <c r="O142" t="s">
        <v>537</v>
      </c>
      <c r="P142" t="s">
        <v>537</v>
      </c>
      <c r="Q142">
        <v>1</v>
      </c>
      <c r="W142">
        <v>0</v>
      </c>
      <c r="X142">
        <v>-1903850885</v>
      </c>
      <c r="Y142">
        <v>0.02</v>
      </c>
      <c r="AA142">
        <v>0</v>
      </c>
      <c r="AB142">
        <v>2219.16</v>
      </c>
      <c r="AC142">
        <v>428.75</v>
      </c>
      <c r="AD142">
        <v>0</v>
      </c>
      <c r="AE142">
        <v>0</v>
      </c>
      <c r="AF142">
        <v>2219.16</v>
      </c>
      <c r="AG142">
        <v>428.75</v>
      </c>
      <c r="AH142">
        <v>0</v>
      </c>
      <c r="AI142">
        <v>1</v>
      </c>
      <c r="AJ142">
        <v>1</v>
      </c>
      <c r="AK142">
        <v>1</v>
      </c>
      <c r="AL142">
        <v>1</v>
      </c>
      <c r="AN142">
        <v>0</v>
      </c>
      <c r="AO142">
        <v>1</v>
      </c>
      <c r="AP142">
        <v>0</v>
      </c>
      <c r="AQ142">
        <v>0</v>
      </c>
      <c r="AR142">
        <v>0</v>
      </c>
      <c r="AS142" t="s">
        <v>3</v>
      </c>
      <c r="AT142">
        <v>0.02</v>
      </c>
      <c r="AU142" t="s">
        <v>3</v>
      </c>
      <c r="AV142">
        <v>0</v>
      </c>
      <c r="AW142">
        <v>2</v>
      </c>
      <c r="AX142">
        <v>52424179</v>
      </c>
      <c r="AY142">
        <v>1</v>
      </c>
      <c r="AZ142">
        <v>0</v>
      </c>
      <c r="BA142">
        <v>135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CX142">
        <f>Y142*Source!I472</f>
        <v>0</v>
      </c>
      <c r="CY142">
        <f>AB142</f>
        <v>2219.16</v>
      </c>
      <c r="CZ142">
        <f>AF142</f>
        <v>2219.16</v>
      </c>
      <c r="DA142">
        <f>AJ142</f>
        <v>1</v>
      </c>
      <c r="DB142">
        <f t="shared" si="27"/>
        <v>44.38</v>
      </c>
      <c r="DC142">
        <f t="shared" si="28"/>
        <v>8.58</v>
      </c>
    </row>
    <row r="143" spans="1:107" x14ac:dyDescent="0.2">
      <c r="A143">
        <f>ROW(Source!A472)</f>
        <v>472</v>
      </c>
      <c r="B143">
        <v>52421674</v>
      </c>
      <c r="C143">
        <v>52424172</v>
      </c>
      <c r="D143">
        <v>51502453</v>
      </c>
      <c r="E143">
        <v>1</v>
      </c>
      <c r="F143">
        <v>1</v>
      </c>
      <c r="G143">
        <v>27</v>
      </c>
      <c r="H143">
        <v>3</v>
      </c>
      <c r="I143" t="s">
        <v>623</v>
      </c>
      <c r="J143" t="s">
        <v>624</v>
      </c>
      <c r="K143" t="s">
        <v>625</v>
      </c>
      <c r="L143">
        <v>1346</v>
      </c>
      <c r="N143">
        <v>1009</v>
      </c>
      <c r="O143" t="s">
        <v>190</v>
      </c>
      <c r="P143" t="s">
        <v>190</v>
      </c>
      <c r="Q143">
        <v>1</v>
      </c>
      <c r="W143">
        <v>0</v>
      </c>
      <c r="X143">
        <v>55069639</v>
      </c>
      <c r="Y143">
        <v>8.19</v>
      </c>
      <c r="AA143">
        <v>75.989999999999995</v>
      </c>
      <c r="AB143">
        <v>0</v>
      </c>
      <c r="AC143">
        <v>0</v>
      </c>
      <c r="AD143">
        <v>0</v>
      </c>
      <c r="AE143">
        <v>75.989999999999995</v>
      </c>
      <c r="AF143">
        <v>0</v>
      </c>
      <c r="AG143">
        <v>0</v>
      </c>
      <c r="AH143">
        <v>0</v>
      </c>
      <c r="AI143">
        <v>1</v>
      </c>
      <c r="AJ143">
        <v>1</v>
      </c>
      <c r="AK143">
        <v>1</v>
      </c>
      <c r="AL143">
        <v>1</v>
      </c>
      <c r="AN143">
        <v>0</v>
      </c>
      <c r="AO143">
        <v>1</v>
      </c>
      <c r="AP143">
        <v>0</v>
      </c>
      <c r="AQ143">
        <v>0</v>
      </c>
      <c r="AR143">
        <v>0</v>
      </c>
      <c r="AS143" t="s">
        <v>3</v>
      </c>
      <c r="AT143">
        <v>8.19</v>
      </c>
      <c r="AU143" t="s">
        <v>3</v>
      </c>
      <c r="AV143">
        <v>0</v>
      </c>
      <c r="AW143">
        <v>2</v>
      </c>
      <c r="AX143">
        <v>52424180</v>
      </c>
      <c r="AY143">
        <v>1</v>
      </c>
      <c r="AZ143">
        <v>0</v>
      </c>
      <c r="BA143">
        <v>136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CX143">
        <f>Y143*Source!I472</f>
        <v>0</v>
      </c>
      <c r="CY143">
        <f>AA143</f>
        <v>75.989999999999995</v>
      </c>
      <c r="CZ143">
        <f>AE143</f>
        <v>75.989999999999995</v>
      </c>
      <c r="DA143">
        <f>AI143</f>
        <v>1</v>
      </c>
      <c r="DB143">
        <f t="shared" si="27"/>
        <v>622.36</v>
      </c>
      <c r="DC143">
        <f t="shared" si="28"/>
        <v>0</v>
      </c>
    </row>
    <row r="144" spans="1:107" x14ac:dyDescent="0.2">
      <c r="A144">
        <f>ROW(Source!A473)</f>
        <v>473</v>
      </c>
      <c r="B144">
        <v>52421674</v>
      </c>
      <c r="C144">
        <v>52424181</v>
      </c>
      <c r="D144">
        <v>51486811</v>
      </c>
      <c r="E144">
        <v>27</v>
      </c>
      <c r="F144">
        <v>1</v>
      </c>
      <c r="G144">
        <v>27</v>
      </c>
      <c r="H144">
        <v>1</v>
      </c>
      <c r="I144" t="s">
        <v>531</v>
      </c>
      <c r="J144" t="s">
        <v>3</v>
      </c>
      <c r="K144" t="s">
        <v>532</v>
      </c>
      <c r="L144">
        <v>1191</v>
      </c>
      <c r="N144">
        <v>1013</v>
      </c>
      <c r="O144" t="s">
        <v>533</v>
      </c>
      <c r="P144" t="s">
        <v>533</v>
      </c>
      <c r="Q144">
        <v>1</v>
      </c>
      <c r="W144">
        <v>0</v>
      </c>
      <c r="X144">
        <v>476480486</v>
      </c>
      <c r="Y144">
        <v>0.38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1</v>
      </c>
      <c r="AJ144">
        <v>1</v>
      </c>
      <c r="AK144">
        <v>1</v>
      </c>
      <c r="AL144">
        <v>1</v>
      </c>
      <c r="AN144">
        <v>0</v>
      </c>
      <c r="AO144">
        <v>1</v>
      </c>
      <c r="AP144">
        <v>0</v>
      </c>
      <c r="AQ144">
        <v>0</v>
      </c>
      <c r="AR144">
        <v>0</v>
      </c>
      <c r="AS144" t="s">
        <v>3</v>
      </c>
      <c r="AT144">
        <v>0.38</v>
      </c>
      <c r="AU144" t="s">
        <v>3</v>
      </c>
      <c r="AV144">
        <v>1</v>
      </c>
      <c r="AW144">
        <v>2</v>
      </c>
      <c r="AX144">
        <v>52424186</v>
      </c>
      <c r="AY144">
        <v>1</v>
      </c>
      <c r="AZ144">
        <v>0</v>
      </c>
      <c r="BA144">
        <v>137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CX144">
        <f>Y144*Source!I473</f>
        <v>0</v>
      </c>
      <c r="CY144">
        <f>AD144</f>
        <v>0</v>
      </c>
      <c r="CZ144">
        <f>AH144</f>
        <v>0</v>
      </c>
      <c r="DA144">
        <f>AL144</f>
        <v>1</v>
      </c>
      <c r="DB144">
        <f t="shared" si="27"/>
        <v>0</v>
      </c>
      <c r="DC144">
        <f t="shared" si="28"/>
        <v>0</v>
      </c>
    </row>
    <row r="145" spans="1:107" x14ac:dyDescent="0.2">
      <c r="A145">
        <f>ROW(Source!A473)</f>
        <v>473</v>
      </c>
      <c r="B145">
        <v>52421674</v>
      </c>
      <c r="C145">
        <v>52424181</v>
      </c>
      <c r="D145">
        <v>51499213</v>
      </c>
      <c r="E145">
        <v>1</v>
      </c>
      <c r="F145">
        <v>1</v>
      </c>
      <c r="G145">
        <v>27</v>
      </c>
      <c r="H145">
        <v>2</v>
      </c>
      <c r="I145" t="s">
        <v>617</v>
      </c>
      <c r="J145" t="s">
        <v>618</v>
      </c>
      <c r="K145" t="s">
        <v>619</v>
      </c>
      <c r="L145">
        <v>1368</v>
      </c>
      <c r="N145">
        <v>1011</v>
      </c>
      <c r="O145" t="s">
        <v>537</v>
      </c>
      <c r="P145" t="s">
        <v>537</v>
      </c>
      <c r="Q145">
        <v>1</v>
      </c>
      <c r="W145">
        <v>0</v>
      </c>
      <c r="X145">
        <v>-2099648192</v>
      </c>
      <c r="Y145">
        <v>0.1</v>
      </c>
      <c r="AA145">
        <v>0</v>
      </c>
      <c r="AB145">
        <v>1376.39</v>
      </c>
      <c r="AC145">
        <v>1154.8399999999999</v>
      </c>
      <c r="AD145">
        <v>0</v>
      </c>
      <c r="AE145">
        <v>0</v>
      </c>
      <c r="AF145">
        <v>1376.39</v>
      </c>
      <c r="AG145">
        <v>1154.8399999999999</v>
      </c>
      <c r="AH145">
        <v>0</v>
      </c>
      <c r="AI145">
        <v>1</v>
      </c>
      <c r="AJ145">
        <v>1</v>
      </c>
      <c r="AK145">
        <v>1</v>
      </c>
      <c r="AL145">
        <v>1</v>
      </c>
      <c r="AN145">
        <v>0</v>
      </c>
      <c r="AO145">
        <v>1</v>
      </c>
      <c r="AP145">
        <v>0</v>
      </c>
      <c r="AQ145">
        <v>0</v>
      </c>
      <c r="AR145">
        <v>0</v>
      </c>
      <c r="AS145" t="s">
        <v>3</v>
      </c>
      <c r="AT145">
        <v>0.1</v>
      </c>
      <c r="AU145" t="s">
        <v>3</v>
      </c>
      <c r="AV145">
        <v>0</v>
      </c>
      <c r="AW145">
        <v>2</v>
      </c>
      <c r="AX145">
        <v>52424187</v>
      </c>
      <c r="AY145">
        <v>1</v>
      </c>
      <c r="AZ145">
        <v>0</v>
      </c>
      <c r="BA145">
        <v>138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CX145">
        <f>Y145*Source!I473</f>
        <v>0</v>
      </c>
      <c r="CY145">
        <f>AB145</f>
        <v>1376.39</v>
      </c>
      <c r="CZ145">
        <f>AF145</f>
        <v>1376.39</v>
      </c>
      <c r="DA145">
        <f>AJ145</f>
        <v>1</v>
      </c>
      <c r="DB145">
        <f t="shared" si="27"/>
        <v>137.63999999999999</v>
      </c>
      <c r="DC145">
        <f t="shared" si="28"/>
        <v>115.48</v>
      </c>
    </row>
    <row r="146" spans="1:107" x14ac:dyDescent="0.2">
      <c r="A146">
        <f>ROW(Source!A473)</f>
        <v>473</v>
      </c>
      <c r="B146">
        <v>52421674</v>
      </c>
      <c r="C146">
        <v>52424181</v>
      </c>
      <c r="D146">
        <v>51499220</v>
      </c>
      <c r="E146">
        <v>1</v>
      </c>
      <c r="F146">
        <v>1</v>
      </c>
      <c r="G146">
        <v>27</v>
      </c>
      <c r="H146">
        <v>2</v>
      </c>
      <c r="I146" t="s">
        <v>620</v>
      </c>
      <c r="J146" t="s">
        <v>621</v>
      </c>
      <c r="K146" t="s">
        <v>622</v>
      </c>
      <c r="L146">
        <v>1368</v>
      </c>
      <c r="N146">
        <v>1011</v>
      </c>
      <c r="O146" t="s">
        <v>537</v>
      </c>
      <c r="P146" t="s">
        <v>537</v>
      </c>
      <c r="Q146">
        <v>1</v>
      </c>
      <c r="W146">
        <v>0</v>
      </c>
      <c r="X146">
        <v>-1903850885</v>
      </c>
      <c r="Y146">
        <v>0.08</v>
      </c>
      <c r="AA146">
        <v>0</v>
      </c>
      <c r="AB146">
        <v>2219.16</v>
      </c>
      <c r="AC146">
        <v>428.75</v>
      </c>
      <c r="AD146">
        <v>0</v>
      </c>
      <c r="AE146">
        <v>0</v>
      </c>
      <c r="AF146">
        <v>2219.16</v>
      </c>
      <c r="AG146">
        <v>428.75</v>
      </c>
      <c r="AH146">
        <v>0</v>
      </c>
      <c r="AI146">
        <v>1</v>
      </c>
      <c r="AJ146">
        <v>1</v>
      </c>
      <c r="AK146">
        <v>1</v>
      </c>
      <c r="AL146">
        <v>1</v>
      </c>
      <c r="AN146">
        <v>0</v>
      </c>
      <c r="AO146">
        <v>1</v>
      </c>
      <c r="AP146">
        <v>0</v>
      </c>
      <c r="AQ146">
        <v>0</v>
      </c>
      <c r="AR146">
        <v>0</v>
      </c>
      <c r="AS146" t="s">
        <v>3</v>
      </c>
      <c r="AT146">
        <v>0.08</v>
      </c>
      <c r="AU146" t="s">
        <v>3</v>
      </c>
      <c r="AV146">
        <v>0</v>
      </c>
      <c r="AW146">
        <v>2</v>
      </c>
      <c r="AX146">
        <v>52424188</v>
      </c>
      <c r="AY146">
        <v>1</v>
      </c>
      <c r="AZ146">
        <v>0</v>
      </c>
      <c r="BA146">
        <v>139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CX146">
        <f>Y146*Source!I473</f>
        <v>0</v>
      </c>
      <c r="CY146">
        <f>AB146</f>
        <v>2219.16</v>
      </c>
      <c r="CZ146">
        <f>AF146</f>
        <v>2219.16</v>
      </c>
      <c r="DA146">
        <f>AJ146</f>
        <v>1</v>
      </c>
      <c r="DB146">
        <f t="shared" si="27"/>
        <v>177.53</v>
      </c>
      <c r="DC146">
        <f t="shared" si="28"/>
        <v>34.299999999999997</v>
      </c>
    </row>
    <row r="147" spans="1:107" x14ac:dyDescent="0.2">
      <c r="A147">
        <f>ROW(Source!A473)</f>
        <v>473</v>
      </c>
      <c r="B147">
        <v>52421674</v>
      </c>
      <c r="C147">
        <v>52424181</v>
      </c>
      <c r="D147">
        <v>51502453</v>
      </c>
      <c r="E147">
        <v>1</v>
      </c>
      <c r="F147">
        <v>1</v>
      </c>
      <c r="G147">
        <v>27</v>
      </c>
      <c r="H147">
        <v>3</v>
      </c>
      <c r="I147" t="s">
        <v>623</v>
      </c>
      <c r="J147" t="s">
        <v>624</v>
      </c>
      <c r="K147" t="s">
        <v>625</v>
      </c>
      <c r="L147">
        <v>1346</v>
      </c>
      <c r="N147">
        <v>1009</v>
      </c>
      <c r="O147" t="s">
        <v>190</v>
      </c>
      <c r="P147" t="s">
        <v>190</v>
      </c>
      <c r="Q147">
        <v>1</v>
      </c>
      <c r="W147">
        <v>0</v>
      </c>
      <c r="X147">
        <v>55069639</v>
      </c>
      <c r="Y147">
        <v>8.19</v>
      </c>
      <c r="AA147">
        <v>75.989999999999995</v>
      </c>
      <c r="AB147">
        <v>0</v>
      </c>
      <c r="AC147">
        <v>0</v>
      </c>
      <c r="AD147">
        <v>0</v>
      </c>
      <c r="AE147">
        <v>75.989999999999995</v>
      </c>
      <c r="AF147">
        <v>0</v>
      </c>
      <c r="AG147">
        <v>0</v>
      </c>
      <c r="AH147">
        <v>0</v>
      </c>
      <c r="AI147">
        <v>1</v>
      </c>
      <c r="AJ147">
        <v>1</v>
      </c>
      <c r="AK147">
        <v>1</v>
      </c>
      <c r="AL147">
        <v>1</v>
      </c>
      <c r="AN147">
        <v>0</v>
      </c>
      <c r="AO147">
        <v>1</v>
      </c>
      <c r="AP147">
        <v>0</v>
      </c>
      <c r="AQ147">
        <v>0</v>
      </c>
      <c r="AR147">
        <v>0</v>
      </c>
      <c r="AS147" t="s">
        <v>3</v>
      </c>
      <c r="AT147">
        <v>8.19</v>
      </c>
      <c r="AU147" t="s">
        <v>3</v>
      </c>
      <c r="AV147">
        <v>0</v>
      </c>
      <c r="AW147">
        <v>2</v>
      </c>
      <c r="AX147">
        <v>52424189</v>
      </c>
      <c r="AY147">
        <v>1</v>
      </c>
      <c r="AZ147">
        <v>0</v>
      </c>
      <c r="BA147">
        <v>140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CX147">
        <f>Y147*Source!I473</f>
        <v>0</v>
      </c>
      <c r="CY147">
        <f>AA147</f>
        <v>75.989999999999995</v>
      </c>
      <c r="CZ147">
        <f>AE147</f>
        <v>75.989999999999995</v>
      </c>
      <c r="DA147">
        <f>AI147</f>
        <v>1</v>
      </c>
      <c r="DB147">
        <f t="shared" si="27"/>
        <v>622.36</v>
      </c>
      <c r="DC147">
        <f t="shared" si="28"/>
        <v>0</v>
      </c>
    </row>
    <row r="148" spans="1:107" x14ac:dyDescent="0.2">
      <c r="A148">
        <f>ROW(Source!A474)</f>
        <v>474</v>
      </c>
      <c r="B148">
        <v>52421674</v>
      </c>
      <c r="C148">
        <v>52424201</v>
      </c>
      <c r="D148">
        <v>51486811</v>
      </c>
      <c r="E148">
        <v>27</v>
      </c>
      <c r="F148">
        <v>1</v>
      </c>
      <c r="G148">
        <v>27</v>
      </c>
      <c r="H148">
        <v>1</v>
      </c>
      <c r="I148" t="s">
        <v>531</v>
      </c>
      <c r="J148" t="s">
        <v>3</v>
      </c>
      <c r="K148" t="s">
        <v>532</v>
      </c>
      <c r="L148">
        <v>1191</v>
      </c>
      <c r="N148">
        <v>1013</v>
      </c>
      <c r="O148" t="s">
        <v>533</v>
      </c>
      <c r="P148" t="s">
        <v>533</v>
      </c>
      <c r="Q148">
        <v>1</v>
      </c>
      <c r="W148">
        <v>0</v>
      </c>
      <c r="X148">
        <v>476480486</v>
      </c>
      <c r="Y148">
        <v>1.96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1</v>
      </c>
      <c r="AJ148">
        <v>1</v>
      </c>
      <c r="AK148">
        <v>1</v>
      </c>
      <c r="AL148">
        <v>1</v>
      </c>
      <c r="AN148">
        <v>0</v>
      </c>
      <c r="AO148">
        <v>1</v>
      </c>
      <c r="AP148">
        <v>0</v>
      </c>
      <c r="AQ148">
        <v>0</v>
      </c>
      <c r="AR148">
        <v>0</v>
      </c>
      <c r="AS148" t="s">
        <v>3</v>
      </c>
      <c r="AT148">
        <v>1.96</v>
      </c>
      <c r="AU148" t="s">
        <v>3</v>
      </c>
      <c r="AV148">
        <v>1</v>
      </c>
      <c r="AW148">
        <v>2</v>
      </c>
      <c r="AX148">
        <v>52424202</v>
      </c>
      <c r="AY148">
        <v>1</v>
      </c>
      <c r="AZ148">
        <v>0</v>
      </c>
      <c r="BA148">
        <v>141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CX148">
        <f>Y148*Source!I474</f>
        <v>0</v>
      </c>
      <c r="CY148">
        <f>AD148</f>
        <v>0</v>
      </c>
      <c r="CZ148">
        <f>AH148</f>
        <v>0</v>
      </c>
      <c r="DA148">
        <f>AL148</f>
        <v>1</v>
      </c>
      <c r="DB148">
        <f t="shared" si="27"/>
        <v>0</v>
      </c>
      <c r="DC148">
        <f t="shared" si="28"/>
        <v>0</v>
      </c>
    </row>
    <row r="149" spans="1:107" x14ac:dyDescent="0.2">
      <c r="A149">
        <f>ROW(Source!A474)</f>
        <v>474</v>
      </c>
      <c r="B149">
        <v>52421674</v>
      </c>
      <c r="C149">
        <v>52424201</v>
      </c>
      <c r="D149">
        <v>51499222</v>
      </c>
      <c r="E149">
        <v>1</v>
      </c>
      <c r="F149">
        <v>1</v>
      </c>
      <c r="G149">
        <v>27</v>
      </c>
      <c r="H149">
        <v>2</v>
      </c>
      <c r="I149" t="s">
        <v>626</v>
      </c>
      <c r="J149" t="s">
        <v>627</v>
      </c>
      <c r="K149" t="s">
        <v>628</v>
      </c>
      <c r="L149">
        <v>1368</v>
      </c>
      <c r="N149">
        <v>1011</v>
      </c>
      <c r="O149" t="s">
        <v>537</v>
      </c>
      <c r="P149" t="s">
        <v>537</v>
      </c>
      <c r="Q149">
        <v>1</v>
      </c>
      <c r="W149">
        <v>0</v>
      </c>
      <c r="X149">
        <v>-796817856</v>
      </c>
      <c r="Y149">
        <v>0.34</v>
      </c>
      <c r="AA149">
        <v>0</v>
      </c>
      <c r="AB149">
        <v>460.35</v>
      </c>
      <c r="AC149">
        <v>112.77</v>
      </c>
      <c r="AD149">
        <v>0</v>
      </c>
      <c r="AE149">
        <v>0</v>
      </c>
      <c r="AF149">
        <v>460.35</v>
      </c>
      <c r="AG149">
        <v>112.77</v>
      </c>
      <c r="AH149">
        <v>0</v>
      </c>
      <c r="AI149">
        <v>1</v>
      </c>
      <c r="AJ149">
        <v>1</v>
      </c>
      <c r="AK149">
        <v>1</v>
      </c>
      <c r="AL149">
        <v>1</v>
      </c>
      <c r="AN149">
        <v>0</v>
      </c>
      <c r="AO149">
        <v>1</v>
      </c>
      <c r="AP149">
        <v>0</v>
      </c>
      <c r="AQ149">
        <v>0</v>
      </c>
      <c r="AR149">
        <v>0</v>
      </c>
      <c r="AS149" t="s">
        <v>3</v>
      </c>
      <c r="AT149">
        <v>0.34</v>
      </c>
      <c r="AU149" t="s">
        <v>3</v>
      </c>
      <c r="AV149">
        <v>0</v>
      </c>
      <c r="AW149">
        <v>2</v>
      </c>
      <c r="AX149">
        <v>52424203</v>
      </c>
      <c r="AY149">
        <v>1</v>
      </c>
      <c r="AZ149">
        <v>0</v>
      </c>
      <c r="BA149">
        <v>142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CX149">
        <f>Y149*Source!I474</f>
        <v>0</v>
      </c>
      <c r="CY149">
        <f>AB149</f>
        <v>460.35</v>
      </c>
      <c r="CZ149">
        <f>AF149</f>
        <v>460.35</v>
      </c>
      <c r="DA149">
        <f>AJ149</f>
        <v>1</v>
      </c>
      <c r="DB149">
        <f t="shared" si="27"/>
        <v>156.52000000000001</v>
      </c>
      <c r="DC149">
        <f t="shared" si="28"/>
        <v>38.340000000000003</v>
      </c>
    </row>
    <row r="150" spans="1:107" x14ac:dyDescent="0.2">
      <c r="A150">
        <f>ROW(Source!A474)</f>
        <v>474</v>
      </c>
      <c r="B150">
        <v>52421674</v>
      </c>
      <c r="C150">
        <v>52424201</v>
      </c>
      <c r="D150">
        <v>51500797</v>
      </c>
      <c r="E150">
        <v>1</v>
      </c>
      <c r="F150">
        <v>1</v>
      </c>
      <c r="G150">
        <v>27</v>
      </c>
      <c r="H150">
        <v>3</v>
      </c>
      <c r="I150" t="s">
        <v>629</v>
      </c>
      <c r="J150" t="s">
        <v>630</v>
      </c>
      <c r="K150" t="s">
        <v>631</v>
      </c>
      <c r="L150">
        <v>1348</v>
      </c>
      <c r="N150">
        <v>1009</v>
      </c>
      <c r="O150" t="s">
        <v>27</v>
      </c>
      <c r="P150" t="s">
        <v>27</v>
      </c>
      <c r="Q150">
        <v>1000</v>
      </c>
      <c r="W150">
        <v>0</v>
      </c>
      <c r="X150">
        <v>-152018044</v>
      </c>
      <c r="Y150">
        <v>3.5E-4</v>
      </c>
      <c r="AA150">
        <v>53313.54</v>
      </c>
      <c r="AB150">
        <v>0</v>
      </c>
      <c r="AC150">
        <v>0</v>
      </c>
      <c r="AD150">
        <v>0</v>
      </c>
      <c r="AE150">
        <v>53313.54</v>
      </c>
      <c r="AF150">
        <v>0</v>
      </c>
      <c r="AG150">
        <v>0</v>
      </c>
      <c r="AH150">
        <v>0</v>
      </c>
      <c r="AI150">
        <v>1</v>
      </c>
      <c r="AJ150">
        <v>1</v>
      </c>
      <c r="AK150">
        <v>1</v>
      </c>
      <c r="AL150">
        <v>1</v>
      </c>
      <c r="AN150">
        <v>0</v>
      </c>
      <c r="AO150">
        <v>1</v>
      </c>
      <c r="AP150">
        <v>0</v>
      </c>
      <c r="AQ150">
        <v>0</v>
      </c>
      <c r="AR150">
        <v>0</v>
      </c>
      <c r="AS150" t="s">
        <v>3</v>
      </c>
      <c r="AT150">
        <v>3.5E-4</v>
      </c>
      <c r="AU150" t="s">
        <v>3</v>
      </c>
      <c r="AV150">
        <v>0</v>
      </c>
      <c r="AW150">
        <v>2</v>
      </c>
      <c r="AX150">
        <v>52424204</v>
      </c>
      <c r="AY150">
        <v>1</v>
      </c>
      <c r="AZ150">
        <v>0</v>
      </c>
      <c r="BA150">
        <v>143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CX150">
        <f>Y150*Source!I474</f>
        <v>0</v>
      </c>
      <c r="CY150">
        <f>AA150</f>
        <v>53313.54</v>
      </c>
      <c r="CZ150">
        <f>AE150</f>
        <v>53313.54</v>
      </c>
      <c r="DA150">
        <f>AI150</f>
        <v>1</v>
      </c>
      <c r="DB150">
        <f t="shared" si="27"/>
        <v>18.66</v>
      </c>
      <c r="DC150">
        <f t="shared" si="28"/>
        <v>0</v>
      </c>
    </row>
    <row r="151" spans="1:107" x14ac:dyDescent="0.2">
      <c r="A151">
        <f>ROW(Source!A474)</f>
        <v>474</v>
      </c>
      <c r="B151">
        <v>52421674</v>
      </c>
      <c r="C151">
        <v>52424201</v>
      </c>
      <c r="D151">
        <v>51500478</v>
      </c>
      <c r="E151">
        <v>1</v>
      </c>
      <c r="F151">
        <v>1</v>
      </c>
      <c r="G151">
        <v>27</v>
      </c>
      <c r="H151">
        <v>3</v>
      </c>
      <c r="I151" t="s">
        <v>632</v>
      </c>
      <c r="J151" t="s">
        <v>633</v>
      </c>
      <c r="K151" t="s">
        <v>634</v>
      </c>
      <c r="L151">
        <v>1348</v>
      </c>
      <c r="N151">
        <v>1009</v>
      </c>
      <c r="O151" t="s">
        <v>27</v>
      </c>
      <c r="P151" t="s">
        <v>27</v>
      </c>
      <c r="Q151">
        <v>1000</v>
      </c>
      <c r="W151">
        <v>0</v>
      </c>
      <c r="X151">
        <v>510578842</v>
      </c>
      <c r="Y151">
        <v>5.5000000000000003E-4</v>
      </c>
      <c r="AA151">
        <v>80596.63</v>
      </c>
      <c r="AB151">
        <v>0</v>
      </c>
      <c r="AC151">
        <v>0</v>
      </c>
      <c r="AD151">
        <v>0</v>
      </c>
      <c r="AE151">
        <v>80596.63</v>
      </c>
      <c r="AF151">
        <v>0</v>
      </c>
      <c r="AG151">
        <v>0</v>
      </c>
      <c r="AH151">
        <v>0</v>
      </c>
      <c r="AI151">
        <v>1</v>
      </c>
      <c r="AJ151">
        <v>1</v>
      </c>
      <c r="AK151">
        <v>1</v>
      </c>
      <c r="AL151">
        <v>1</v>
      </c>
      <c r="AN151">
        <v>0</v>
      </c>
      <c r="AO151">
        <v>1</v>
      </c>
      <c r="AP151">
        <v>0</v>
      </c>
      <c r="AQ151">
        <v>0</v>
      </c>
      <c r="AR151">
        <v>0</v>
      </c>
      <c r="AS151" t="s">
        <v>3</v>
      </c>
      <c r="AT151">
        <v>5.5000000000000003E-4</v>
      </c>
      <c r="AU151" t="s">
        <v>3</v>
      </c>
      <c r="AV151">
        <v>0</v>
      </c>
      <c r="AW151">
        <v>2</v>
      </c>
      <c r="AX151">
        <v>52424205</v>
      </c>
      <c r="AY151">
        <v>1</v>
      </c>
      <c r="AZ151">
        <v>0</v>
      </c>
      <c r="BA151">
        <v>144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CX151">
        <f>Y151*Source!I474</f>
        <v>0</v>
      </c>
      <c r="CY151">
        <f>AA151</f>
        <v>80596.63</v>
      </c>
      <c r="CZ151">
        <f>AE151</f>
        <v>80596.63</v>
      </c>
      <c r="DA151">
        <f>AI151</f>
        <v>1</v>
      </c>
      <c r="DB151">
        <f t="shared" si="27"/>
        <v>44.33</v>
      </c>
      <c r="DC151">
        <f t="shared" si="28"/>
        <v>0</v>
      </c>
    </row>
    <row r="152" spans="1:107" x14ac:dyDescent="0.2">
      <c r="A152">
        <f>ROW(Source!A475)</f>
        <v>475</v>
      </c>
      <c r="B152">
        <v>52421674</v>
      </c>
      <c r="C152">
        <v>52424123</v>
      </c>
      <c r="D152">
        <v>51486811</v>
      </c>
      <c r="E152">
        <v>27</v>
      </c>
      <c r="F152">
        <v>1</v>
      </c>
      <c r="G152">
        <v>27</v>
      </c>
      <c r="H152">
        <v>1</v>
      </c>
      <c r="I152" t="s">
        <v>531</v>
      </c>
      <c r="J152" t="s">
        <v>3</v>
      </c>
      <c r="K152" t="s">
        <v>532</v>
      </c>
      <c r="L152">
        <v>1191</v>
      </c>
      <c r="N152">
        <v>1013</v>
      </c>
      <c r="O152" t="s">
        <v>533</v>
      </c>
      <c r="P152" t="s">
        <v>533</v>
      </c>
      <c r="Q152">
        <v>1</v>
      </c>
      <c r="W152">
        <v>0</v>
      </c>
      <c r="X152">
        <v>476480486</v>
      </c>
      <c r="Y152">
        <v>2.35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1</v>
      </c>
      <c r="AJ152">
        <v>1</v>
      </c>
      <c r="AK152">
        <v>1</v>
      </c>
      <c r="AL152">
        <v>1</v>
      </c>
      <c r="AN152">
        <v>0</v>
      </c>
      <c r="AO152">
        <v>1</v>
      </c>
      <c r="AP152">
        <v>0</v>
      </c>
      <c r="AQ152">
        <v>0</v>
      </c>
      <c r="AR152">
        <v>0</v>
      </c>
      <c r="AS152" t="s">
        <v>3</v>
      </c>
      <c r="AT152">
        <v>2.35</v>
      </c>
      <c r="AU152" t="s">
        <v>3</v>
      </c>
      <c r="AV152">
        <v>1</v>
      </c>
      <c r="AW152">
        <v>2</v>
      </c>
      <c r="AX152">
        <v>52424130</v>
      </c>
      <c r="AY152">
        <v>1</v>
      </c>
      <c r="AZ152">
        <v>0</v>
      </c>
      <c r="BA152">
        <v>145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CX152">
        <f>Y152*Source!I475</f>
        <v>0</v>
      </c>
      <c r="CY152">
        <f>AD152</f>
        <v>0</v>
      </c>
      <c r="CZ152">
        <f>AH152</f>
        <v>0</v>
      </c>
      <c r="DA152">
        <f>AL152</f>
        <v>1</v>
      </c>
      <c r="DB152">
        <f t="shared" si="27"/>
        <v>0</v>
      </c>
      <c r="DC152">
        <f t="shared" si="28"/>
        <v>0</v>
      </c>
    </row>
    <row r="153" spans="1:107" x14ac:dyDescent="0.2">
      <c r="A153">
        <f>ROW(Source!A475)</f>
        <v>475</v>
      </c>
      <c r="B153">
        <v>52421674</v>
      </c>
      <c r="C153">
        <v>52424123</v>
      </c>
      <c r="D153">
        <v>51499345</v>
      </c>
      <c r="E153">
        <v>1</v>
      </c>
      <c r="F153">
        <v>1</v>
      </c>
      <c r="G153">
        <v>27</v>
      </c>
      <c r="H153">
        <v>2</v>
      </c>
      <c r="I153" t="s">
        <v>571</v>
      </c>
      <c r="J153" t="s">
        <v>572</v>
      </c>
      <c r="K153" t="s">
        <v>573</v>
      </c>
      <c r="L153">
        <v>1368</v>
      </c>
      <c r="N153">
        <v>1011</v>
      </c>
      <c r="O153" t="s">
        <v>537</v>
      </c>
      <c r="P153" t="s">
        <v>537</v>
      </c>
      <c r="Q153">
        <v>1</v>
      </c>
      <c r="W153">
        <v>0</v>
      </c>
      <c r="X153">
        <v>231409664</v>
      </c>
      <c r="Y153">
        <v>0.51</v>
      </c>
      <c r="AA153">
        <v>0</v>
      </c>
      <c r="AB153">
        <v>98.05</v>
      </c>
      <c r="AC153">
        <v>33.06</v>
      </c>
      <c r="AD153">
        <v>0</v>
      </c>
      <c r="AE153">
        <v>0</v>
      </c>
      <c r="AF153">
        <v>98.05</v>
      </c>
      <c r="AG153">
        <v>33.06</v>
      </c>
      <c r="AH153">
        <v>0</v>
      </c>
      <c r="AI153">
        <v>1</v>
      </c>
      <c r="AJ153">
        <v>1</v>
      </c>
      <c r="AK153">
        <v>1</v>
      </c>
      <c r="AL153">
        <v>1</v>
      </c>
      <c r="AN153">
        <v>0</v>
      </c>
      <c r="AO153">
        <v>1</v>
      </c>
      <c r="AP153">
        <v>0</v>
      </c>
      <c r="AQ153">
        <v>0</v>
      </c>
      <c r="AR153">
        <v>0</v>
      </c>
      <c r="AS153" t="s">
        <v>3</v>
      </c>
      <c r="AT153">
        <v>0.51</v>
      </c>
      <c r="AU153" t="s">
        <v>3</v>
      </c>
      <c r="AV153">
        <v>0</v>
      </c>
      <c r="AW153">
        <v>2</v>
      </c>
      <c r="AX153">
        <v>52424131</v>
      </c>
      <c r="AY153">
        <v>1</v>
      </c>
      <c r="AZ153">
        <v>0</v>
      </c>
      <c r="BA153">
        <v>146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CX153">
        <f>Y153*Source!I475</f>
        <v>0</v>
      </c>
      <c r="CY153">
        <f>AB153</f>
        <v>98.05</v>
      </c>
      <c r="CZ153">
        <f>AF153</f>
        <v>98.05</v>
      </c>
      <c r="DA153">
        <f>AJ153</f>
        <v>1</v>
      </c>
      <c r="DB153">
        <f t="shared" si="27"/>
        <v>50.01</v>
      </c>
      <c r="DC153">
        <f t="shared" si="28"/>
        <v>16.86</v>
      </c>
    </row>
    <row r="154" spans="1:107" x14ac:dyDescent="0.2">
      <c r="A154">
        <f>ROW(Source!A475)</f>
        <v>475</v>
      </c>
      <c r="B154">
        <v>52421674</v>
      </c>
      <c r="C154">
        <v>52424123</v>
      </c>
      <c r="D154">
        <v>51499423</v>
      </c>
      <c r="E154">
        <v>1</v>
      </c>
      <c r="F154">
        <v>1</v>
      </c>
      <c r="G154">
        <v>27</v>
      </c>
      <c r="H154">
        <v>2</v>
      </c>
      <c r="I154" t="s">
        <v>574</v>
      </c>
      <c r="J154" t="s">
        <v>575</v>
      </c>
      <c r="K154" t="s">
        <v>576</v>
      </c>
      <c r="L154">
        <v>1368</v>
      </c>
      <c r="N154">
        <v>1011</v>
      </c>
      <c r="O154" t="s">
        <v>537</v>
      </c>
      <c r="P154" t="s">
        <v>537</v>
      </c>
      <c r="Q154">
        <v>1</v>
      </c>
      <c r="W154">
        <v>0</v>
      </c>
      <c r="X154">
        <v>-1646301120</v>
      </c>
      <c r="Y154">
        <v>0.51</v>
      </c>
      <c r="AA154">
        <v>0</v>
      </c>
      <c r="AB154">
        <v>564.1</v>
      </c>
      <c r="AC154">
        <v>358.8</v>
      </c>
      <c r="AD154">
        <v>0</v>
      </c>
      <c r="AE154">
        <v>0</v>
      </c>
      <c r="AF154">
        <v>564.1</v>
      </c>
      <c r="AG154">
        <v>358.8</v>
      </c>
      <c r="AH154">
        <v>0</v>
      </c>
      <c r="AI154">
        <v>1</v>
      </c>
      <c r="AJ154">
        <v>1</v>
      </c>
      <c r="AK154">
        <v>1</v>
      </c>
      <c r="AL154">
        <v>1</v>
      </c>
      <c r="AN154">
        <v>0</v>
      </c>
      <c r="AO154">
        <v>1</v>
      </c>
      <c r="AP154">
        <v>0</v>
      </c>
      <c r="AQ154">
        <v>0</v>
      </c>
      <c r="AR154">
        <v>0</v>
      </c>
      <c r="AS154" t="s">
        <v>3</v>
      </c>
      <c r="AT154">
        <v>0.51</v>
      </c>
      <c r="AU154" t="s">
        <v>3</v>
      </c>
      <c r="AV154">
        <v>0</v>
      </c>
      <c r="AW154">
        <v>2</v>
      </c>
      <c r="AX154">
        <v>52424132</v>
      </c>
      <c r="AY154">
        <v>1</v>
      </c>
      <c r="AZ154">
        <v>0</v>
      </c>
      <c r="BA154">
        <v>147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CX154">
        <f>Y154*Source!I475</f>
        <v>0</v>
      </c>
      <c r="CY154">
        <f>AB154</f>
        <v>564.1</v>
      </c>
      <c r="CZ154">
        <f>AF154</f>
        <v>564.1</v>
      </c>
      <c r="DA154">
        <f>AJ154</f>
        <v>1</v>
      </c>
      <c r="DB154">
        <f t="shared" si="27"/>
        <v>287.69</v>
      </c>
      <c r="DC154">
        <f t="shared" si="28"/>
        <v>182.99</v>
      </c>
    </row>
    <row r="155" spans="1:107" x14ac:dyDescent="0.2">
      <c r="A155">
        <f>ROW(Source!A475)</f>
        <v>475</v>
      </c>
      <c r="B155">
        <v>52421674</v>
      </c>
      <c r="C155">
        <v>52424123</v>
      </c>
      <c r="D155">
        <v>51502000</v>
      </c>
      <c r="E155">
        <v>1</v>
      </c>
      <c r="F155">
        <v>1</v>
      </c>
      <c r="G155">
        <v>27</v>
      </c>
      <c r="H155">
        <v>3</v>
      </c>
      <c r="I155" t="s">
        <v>577</v>
      </c>
      <c r="J155" t="s">
        <v>578</v>
      </c>
      <c r="K155" t="s">
        <v>579</v>
      </c>
      <c r="L155">
        <v>1301</v>
      </c>
      <c r="N155">
        <v>1003</v>
      </c>
      <c r="O155" t="s">
        <v>580</v>
      </c>
      <c r="P155" t="s">
        <v>580</v>
      </c>
      <c r="Q155">
        <v>1</v>
      </c>
      <c r="W155">
        <v>0</v>
      </c>
      <c r="X155">
        <v>852130430</v>
      </c>
      <c r="Y155">
        <v>12</v>
      </c>
      <c r="AA155">
        <v>26.54</v>
      </c>
      <c r="AB155">
        <v>0</v>
      </c>
      <c r="AC155">
        <v>0</v>
      </c>
      <c r="AD155">
        <v>0</v>
      </c>
      <c r="AE155">
        <v>26.54</v>
      </c>
      <c r="AF155">
        <v>0</v>
      </c>
      <c r="AG155">
        <v>0</v>
      </c>
      <c r="AH155">
        <v>0</v>
      </c>
      <c r="AI155">
        <v>1</v>
      </c>
      <c r="AJ155">
        <v>1</v>
      </c>
      <c r="AK155">
        <v>1</v>
      </c>
      <c r="AL155">
        <v>1</v>
      </c>
      <c r="AN155">
        <v>0</v>
      </c>
      <c r="AO155">
        <v>1</v>
      </c>
      <c r="AP155">
        <v>0</v>
      </c>
      <c r="AQ155">
        <v>0</v>
      </c>
      <c r="AR155">
        <v>0</v>
      </c>
      <c r="AS155" t="s">
        <v>3</v>
      </c>
      <c r="AT155">
        <v>12</v>
      </c>
      <c r="AU155" t="s">
        <v>3</v>
      </c>
      <c r="AV155">
        <v>0</v>
      </c>
      <c r="AW155">
        <v>2</v>
      </c>
      <c r="AX155">
        <v>52424133</v>
      </c>
      <c r="AY155">
        <v>1</v>
      </c>
      <c r="AZ155">
        <v>0</v>
      </c>
      <c r="BA155">
        <v>148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CX155">
        <f>Y155*Source!I475</f>
        <v>0</v>
      </c>
      <c r="CY155">
        <f>AA155</f>
        <v>26.54</v>
      </c>
      <c r="CZ155">
        <f>AE155</f>
        <v>26.54</v>
      </c>
      <c r="DA155">
        <f>AI155</f>
        <v>1</v>
      </c>
      <c r="DB155">
        <f t="shared" si="27"/>
        <v>318.48</v>
      </c>
      <c r="DC155">
        <f t="shared" si="28"/>
        <v>0</v>
      </c>
    </row>
    <row r="156" spans="1:107" x14ac:dyDescent="0.2">
      <c r="A156">
        <f>ROW(Source!A475)</f>
        <v>475</v>
      </c>
      <c r="B156">
        <v>52421674</v>
      </c>
      <c r="C156">
        <v>52424123</v>
      </c>
      <c r="D156">
        <v>51502424</v>
      </c>
      <c r="E156">
        <v>1</v>
      </c>
      <c r="F156">
        <v>1</v>
      </c>
      <c r="G156">
        <v>27</v>
      </c>
      <c r="H156">
        <v>3</v>
      </c>
      <c r="I156" t="s">
        <v>188</v>
      </c>
      <c r="J156" t="s">
        <v>191</v>
      </c>
      <c r="K156" t="s">
        <v>189</v>
      </c>
      <c r="L156">
        <v>1346</v>
      </c>
      <c r="N156">
        <v>1009</v>
      </c>
      <c r="O156" t="s">
        <v>190</v>
      </c>
      <c r="P156" t="s">
        <v>190</v>
      </c>
      <c r="Q156">
        <v>1</v>
      </c>
      <c r="W156">
        <v>1</v>
      </c>
      <c r="X156">
        <v>-892265338</v>
      </c>
      <c r="Y156">
        <v>-6.6</v>
      </c>
      <c r="AA156">
        <v>124.03</v>
      </c>
      <c r="AB156">
        <v>0</v>
      </c>
      <c r="AC156">
        <v>0</v>
      </c>
      <c r="AD156">
        <v>0</v>
      </c>
      <c r="AE156">
        <v>124.03</v>
      </c>
      <c r="AF156">
        <v>0</v>
      </c>
      <c r="AG156">
        <v>0</v>
      </c>
      <c r="AH156">
        <v>0</v>
      </c>
      <c r="AI156">
        <v>1</v>
      </c>
      <c r="AJ156">
        <v>1</v>
      </c>
      <c r="AK156">
        <v>1</v>
      </c>
      <c r="AL156">
        <v>1</v>
      </c>
      <c r="AN156">
        <v>0</v>
      </c>
      <c r="AO156">
        <v>1</v>
      </c>
      <c r="AP156">
        <v>0</v>
      </c>
      <c r="AQ156">
        <v>0</v>
      </c>
      <c r="AR156">
        <v>0</v>
      </c>
      <c r="AS156" t="s">
        <v>3</v>
      </c>
      <c r="AT156">
        <v>-6.6</v>
      </c>
      <c r="AU156" t="s">
        <v>3</v>
      </c>
      <c r="AV156">
        <v>0</v>
      </c>
      <c r="AW156">
        <v>2</v>
      </c>
      <c r="AX156">
        <v>52424134</v>
      </c>
      <c r="AY156">
        <v>1</v>
      </c>
      <c r="AZ156">
        <v>6144</v>
      </c>
      <c r="BA156">
        <v>149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CX156">
        <f>Y156*Source!I475</f>
        <v>0</v>
      </c>
      <c r="CY156">
        <f>AA156</f>
        <v>124.03</v>
      </c>
      <c r="CZ156">
        <f>AE156</f>
        <v>124.03</v>
      </c>
      <c r="DA156">
        <f>AI156</f>
        <v>1</v>
      </c>
      <c r="DB156">
        <f t="shared" si="27"/>
        <v>-818.6</v>
      </c>
      <c r="DC156">
        <f t="shared" si="28"/>
        <v>0</v>
      </c>
    </row>
    <row r="157" spans="1:107" x14ac:dyDescent="0.2">
      <c r="A157">
        <f>ROW(Source!A475)</f>
        <v>475</v>
      </c>
      <c r="B157">
        <v>52421674</v>
      </c>
      <c r="C157">
        <v>52424123</v>
      </c>
      <c r="D157">
        <v>51502463</v>
      </c>
      <c r="E157">
        <v>1</v>
      </c>
      <c r="F157">
        <v>1</v>
      </c>
      <c r="G157">
        <v>27</v>
      </c>
      <c r="H157">
        <v>3</v>
      </c>
      <c r="I157" t="s">
        <v>193</v>
      </c>
      <c r="J157" t="s">
        <v>195</v>
      </c>
      <c r="K157" t="s">
        <v>194</v>
      </c>
      <c r="L157">
        <v>1346</v>
      </c>
      <c r="N157">
        <v>1009</v>
      </c>
      <c r="O157" t="s">
        <v>190</v>
      </c>
      <c r="P157" t="s">
        <v>190</v>
      </c>
      <c r="Q157">
        <v>1</v>
      </c>
      <c r="W157">
        <v>0</v>
      </c>
      <c r="X157">
        <v>326718089</v>
      </c>
      <c r="Y157">
        <v>6.6</v>
      </c>
      <c r="AA157">
        <v>129.55000000000001</v>
      </c>
      <c r="AB157">
        <v>0</v>
      </c>
      <c r="AC157">
        <v>0</v>
      </c>
      <c r="AD157">
        <v>0</v>
      </c>
      <c r="AE157">
        <v>129.55000000000001</v>
      </c>
      <c r="AF157">
        <v>0</v>
      </c>
      <c r="AG157">
        <v>0</v>
      </c>
      <c r="AH157">
        <v>0</v>
      </c>
      <c r="AI157">
        <v>1</v>
      </c>
      <c r="AJ157">
        <v>1</v>
      </c>
      <c r="AK157">
        <v>1</v>
      </c>
      <c r="AL157">
        <v>1</v>
      </c>
      <c r="AN157">
        <v>0</v>
      </c>
      <c r="AO157">
        <v>0</v>
      </c>
      <c r="AP157">
        <v>0</v>
      </c>
      <c r="AQ157">
        <v>0</v>
      </c>
      <c r="AR157">
        <v>0</v>
      </c>
      <c r="AS157" t="s">
        <v>3</v>
      </c>
      <c r="AT157">
        <v>6.6</v>
      </c>
      <c r="AU157" t="s">
        <v>3</v>
      </c>
      <c r="AV157">
        <v>0</v>
      </c>
      <c r="AW157">
        <v>1</v>
      </c>
      <c r="AX157">
        <v>-1</v>
      </c>
      <c r="AY157">
        <v>0</v>
      </c>
      <c r="AZ157">
        <v>0</v>
      </c>
      <c r="BA157" t="s">
        <v>3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CX157">
        <f>Y157*Source!I475</f>
        <v>0</v>
      </c>
      <c r="CY157">
        <f>AA157</f>
        <v>129.55000000000001</v>
      </c>
      <c r="CZ157">
        <f>AE157</f>
        <v>129.55000000000001</v>
      </c>
      <c r="DA157">
        <f>AI157</f>
        <v>1</v>
      </c>
      <c r="DB157">
        <f t="shared" si="27"/>
        <v>855.03</v>
      </c>
      <c r="DC157">
        <f t="shared" si="28"/>
        <v>0</v>
      </c>
    </row>
    <row r="158" spans="1:107" x14ac:dyDescent="0.2">
      <c r="A158">
        <f>ROW(Source!A478)</f>
        <v>478</v>
      </c>
      <c r="B158">
        <v>52421674</v>
      </c>
      <c r="C158">
        <v>52424137</v>
      </c>
      <c r="D158">
        <v>51486811</v>
      </c>
      <c r="E158">
        <v>27</v>
      </c>
      <c r="F158">
        <v>1</v>
      </c>
      <c r="G158">
        <v>27</v>
      </c>
      <c r="H158">
        <v>1</v>
      </c>
      <c r="I158" t="s">
        <v>531</v>
      </c>
      <c r="J158" t="s">
        <v>3</v>
      </c>
      <c r="K158" t="s">
        <v>532</v>
      </c>
      <c r="L158">
        <v>1191</v>
      </c>
      <c r="N158">
        <v>1013</v>
      </c>
      <c r="O158" t="s">
        <v>533</v>
      </c>
      <c r="P158" t="s">
        <v>533</v>
      </c>
      <c r="Q158">
        <v>1</v>
      </c>
      <c r="W158">
        <v>0</v>
      </c>
      <c r="X158">
        <v>476480486</v>
      </c>
      <c r="Y158">
        <v>2.35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1</v>
      </c>
      <c r="AJ158">
        <v>1</v>
      </c>
      <c r="AK158">
        <v>1</v>
      </c>
      <c r="AL158">
        <v>1</v>
      </c>
      <c r="AN158">
        <v>0</v>
      </c>
      <c r="AO158">
        <v>1</v>
      </c>
      <c r="AP158">
        <v>0</v>
      </c>
      <c r="AQ158">
        <v>0</v>
      </c>
      <c r="AR158">
        <v>0</v>
      </c>
      <c r="AS158" t="s">
        <v>3</v>
      </c>
      <c r="AT158">
        <v>2.35</v>
      </c>
      <c r="AU158" t="s">
        <v>3</v>
      </c>
      <c r="AV158">
        <v>1</v>
      </c>
      <c r="AW158">
        <v>2</v>
      </c>
      <c r="AX158">
        <v>52424143</v>
      </c>
      <c r="AY158">
        <v>1</v>
      </c>
      <c r="AZ158">
        <v>0</v>
      </c>
      <c r="BA158">
        <v>150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CX158">
        <f>Y158*Source!I478</f>
        <v>0</v>
      </c>
      <c r="CY158">
        <f>AD158</f>
        <v>0</v>
      </c>
      <c r="CZ158">
        <f>AH158</f>
        <v>0</v>
      </c>
      <c r="DA158">
        <f>AL158</f>
        <v>1</v>
      </c>
      <c r="DB158">
        <f t="shared" si="27"/>
        <v>0</v>
      </c>
      <c r="DC158">
        <f t="shared" si="28"/>
        <v>0</v>
      </c>
    </row>
    <row r="159" spans="1:107" x14ac:dyDescent="0.2">
      <c r="A159">
        <f>ROW(Source!A478)</f>
        <v>478</v>
      </c>
      <c r="B159">
        <v>52421674</v>
      </c>
      <c r="C159">
        <v>52424137</v>
      </c>
      <c r="D159">
        <v>51499345</v>
      </c>
      <c r="E159">
        <v>1</v>
      </c>
      <c r="F159">
        <v>1</v>
      </c>
      <c r="G159">
        <v>27</v>
      </c>
      <c r="H159">
        <v>2</v>
      </c>
      <c r="I159" t="s">
        <v>571</v>
      </c>
      <c r="J159" t="s">
        <v>572</v>
      </c>
      <c r="K159" t="s">
        <v>573</v>
      </c>
      <c r="L159">
        <v>1368</v>
      </c>
      <c r="N159">
        <v>1011</v>
      </c>
      <c r="O159" t="s">
        <v>537</v>
      </c>
      <c r="P159" t="s">
        <v>537</v>
      </c>
      <c r="Q159">
        <v>1</v>
      </c>
      <c r="W159">
        <v>0</v>
      </c>
      <c r="X159">
        <v>231409664</v>
      </c>
      <c r="Y159">
        <v>0.51</v>
      </c>
      <c r="AA159">
        <v>0</v>
      </c>
      <c r="AB159">
        <v>98.05</v>
      </c>
      <c r="AC159">
        <v>33.06</v>
      </c>
      <c r="AD159">
        <v>0</v>
      </c>
      <c r="AE159">
        <v>0</v>
      </c>
      <c r="AF159">
        <v>98.05</v>
      </c>
      <c r="AG159">
        <v>33.06</v>
      </c>
      <c r="AH159">
        <v>0</v>
      </c>
      <c r="AI159">
        <v>1</v>
      </c>
      <c r="AJ159">
        <v>1</v>
      </c>
      <c r="AK159">
        <v>1</v>
      </c>
      <c r="AL159">
        <v>1</v>
      </c>
      <c r="AN159">
        <v>0</v>
      </c>
      <c r="AO159">
        <v>1</v>
      </c>
      <c r="AP159">
        <v>0</v>
      </c>
      <c r="AQ159">
        <v>0</v>
      </c>
      <c r="AR159">
        <v>0</v>
      </c>
      <c r="AS159" t="s">
        <v>3</v>
      </c>
      <c r="AT159">
        <v>0.51</v>
      </c>
      <c r="AU159" t="s">
        <v>3</v>
      </c>
      <c r="AV159">
        <v>0</v>
      </c>
      <c r="AW159">
        <v>2</v>
      </c>
      <c r="AX159">
        <v>52424144</v>
      </c>
      <c r="AY159">
        <v>1</v>
      </c>
      <c r="AZ159">
        <v>0</v>
      </c>
      <c r="BA159">
        <v>151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CX159">
        <f>Y159*Source!I478</f>
        <v>0</v>
      </c>
      <c r="CY159">
        <f>AB159</f>
        <v>98.05</v>
      </c>
      <c r="CZ159">
        <f>AF159</f>
        <v>98.05</v>
      </c>
      <c r="DA159">
        <f>AJ159</f>
        <v>1</v>
      </c>
      <c r="DB159">
        <f t="shared" si="27"/>
        <v>50.01</v>
      </c>
      <c r="DC159">
        <f t="shared" si="28"/>
        <v>16.86</v>
      </c>
    </row>
    <row r="160" spans="1:107" x14ac:dyDescent="0.2">
      <c r="A160">
        <f>ROW(Source!A478)</f>
        <v>478</v>
      </c>
      <c r="B160">
        <v>52421674</v>
      </c>
      <c r="C160">
        <v>52424137</v>
      </c>
      <c r="D160">
        <v>51499423</v>
      </c>
      <c r="E160">
        <v>1</v>
      </c>
      <c r="F160">
        <v>1</v>
      </c>
      <c r="G160">
        <v>27</v>
      </c>
      <c r="H160">
        <v>2</v>
      </c>
      <c r="I160" t="s">
        <v>574</v>
      </c>
      <c r="J160" t="s">
        <v>575</v>
      </c>
      <c r="K160" t="s">
        <v>576</v>
      </c>
      <c r="L160">
        <v>1368</v>
      </c>
      <c r="N160">
        <v>1011</v>
      </c>
      <c r="O160" t="s">
        <v>537</v>
      </c>
      <c r="P160" t="s">
        <v>537</v>
      </c>
      <c r="Q160">
        <v>1</v>
      </c>
      <c r="W160">
        <v>0</v>
      </c>
      <c r="X160">
        <v>-1646301120</v>
      </c>
      <c r="Y160">
        <v>0.51</v>
      </c>
      <c r="AA160">
        <v>0</v>
      </c>
      <c r="AB160">
        <v>564.1</v>
      </c>
      <c r="AC160">
        <v>358.8</v>
      </c>
      <c r="AD160">
        <v>0</v>
      </c>
      <c r="AE160">
        <v>0</v>
      </c>
      <c r="AF160">
        <v>564.1</v>
      </c>
      <c r="AG160">
        <v>358.8</v>
      </c>
      <c r="AH160">
        <v>0</v>
      </c>
      <c r="AI160">
        <v>1</v>
      </c>
      <c r="AJ160">
        <v>1</v>
      </c>
      <c r="AK160">
        <v>1</v>
      </c>
      <c r="AL160">
        <v>1</v>
      </c>
      <c r="AN160">
        <v>0</v>
      </c>
      <c r="AO160">
        <v>1</v>
      </c>
      <c r="AP160">
        <v>0</v>
      </c>
      <c r="AQ160">
        <v>0</v>
      </c>
      <c r="AR160">
        <v>0</v>
      </c>
      <c r="AS160" t="s">
        <v>3</v>
      </c>
      <c r="AT160">
        <v>0.51</v>
      </c>
      <c r="AU160" t="s">
        <v>3</v>
      </c>
      <c r="AV160">
        <v>0</v>
      </c>
      <c r="AW160">
        <v>2</v>
      </c>
      <c r="AX160">
        <v>52424145</v>
      </c>
      <c r="AY160">
        <v>1</v>
      </c>
      <c r="AZ160">
        <v>0</v>
      </c>
      <c r="BA160">
        <v>152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CX160">
        <f>Y160*Source!I478</f>
        <v>0</v>
      </c>
      <c r="CY160">
        <f>AB160</f>
        <v>564.1</v>
      </c>
      <c r="CZ160">
        <f>AF160</f>
        <v>564.1</v>
      </c>
      <c r="DA160">
        <f>AJ160</f>
        <v>1</v>
      </c>
      <c r="DB160">
        <f t="shared" si="27"/>
        <v>287.69</v>
      </c>
      <c r="DC160">
        <f t="shared" si="28"/>
        <v>182.99</v>
      </c>
    </row>
    <row r="161" spans="1:107" x14ac:dyDescent="0.2">
      <c r="A161">
        <f>ROW(Source!A478)</f>
        <v>478</v>
      </c>
      <c r="B161">
        <v>52421674</v>
      </c>
      <c r="C161">
        <v>52424137</v>
      </c>
      <c r="D161">
        <v>51502000</v>
      </c>
      <c r="E161">
        <v>1</v>
      </c>
      <c r="F161">
        <v>1</v>
      </c>
      <c r="G161">
        <v>27</v>
      </c>
      <c r="H161">
        <v>3</v>
      </c>
      <c r="I161" t="s">
        <v>577</v>
      </c>
      <c r="J161" t="s">
        <v>578</v>
      </c>
      <c r="K161" t="s">
        <v>579</v>
      </c>
      <c r="L161">
        <v>1301</v>
      </c>
      <c r="N161">
        <v>1003</v>
      </c>
      <c r="O161" t="s">
        <v>580</v>
      </c>
      <c r="P161" t="s">
        <v>580</v>
      </c>
      <c r="Q161">
        <v>1</v>
      </c>
      <c r="W161">
        <v>0</v>
      </c>
      <c r="X161">
        <v>852130430</v>
      </c>
      <c r="Y161">
        <v>12</v>
      </c>
      <c r="AA161">
        <v>26.54</v>
      </c>
      <c r="AB161">
        <v>0</v>
      </c>
      <c r="AC161">
        <v>0</v>
      </c>
      <c r="AD161">
        <v>0</v>
      </c>
      <c r="AE161">
        <v>26.54</v>
      </c>
      <c r="AF161">
        <v>0</v>
      </c>
      <c r="AG161">
        <v>0</v>
      </c>
      <c r="AH161">
        <v>0</v>
      </c>
      <c r="AI161">
        <v>1</v>
      </c>
      <c r="AJ161">
        <v>1</v>
      </c>
      <c r="AK161">
        <v>1</v>
      </c>
      <c r="AL161">
        <v>1</v>
      </c>
      <c r="AN161">
        <v>0</v>
      </c>
      <c r="AO161">
        <v>1</v>
      </c>
      <c r="AP161">
        <v>0</v>
      </c>
      <c r="AQ161">
        <v>0</v>
      </c>
      <c r="AR161">
        <v>0</v>
      </c>
      <c r="AS161" t="s">
        <v>3</v>
      </c>
      <c r="AT161">
        <v>12</v>
      </c>
      <c r="AU161" t="s">
        <v>3</v>
      </c>
      <c r="AV161">
        <v>0</v>
      </c>
      <c r="AW161">
        <v>2</v>
      </c>
      <c r="AX161">
        <v>52424146</v>
      </c>
      <c r="AY161">
        <v>1</v>
      </c>
      <c r="AZ161">
        <v>0</v>
      </c>
      <c r="BA161">
        <v>153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CX161">
        <f>Y161*Source!I478</f>
        <v>0</v>
      </c>
      <c r="CY161">
        <f>AA161</f>
        <v>26.54</v>
      </c>
      <c r="CZ161">
        <f>AE161</f>
        <v>26.54</v>
      </c>
      <c r="DA161">
        <f>AI161</f>
        <v>1</v>
      </c>
      <c r="DB161">
        <f t="shared" si="27"/>
        <v>318.48</v>
      </c>
      <c r="DC161">
        <f t="shared" si="28"/>
        <v>0</v>
      </c>
    </row>
    <row r="162" spans="1:107" x14ac:dyDescent="0.2">
      <c r="A162">
        <f>ROW(Source!A478)</f>
        <v>478</v>
      </c>
      <c r="B162">
        <v>52421674</v>
      </c>
      <c r="C162">
        <v>52424137</v>
      </c>
      <c r="D162">
        <v>51502464</v>
      </c>
      <c r="E162">
        <v>1</v>
      </c>
      <c r="F162">
        <v>1</v>
      </c>
      <c r="G162">
        <v>27</v>
      </c>
      <c r="H162">
        <v>3</v>
      </c>
      <c r="I162" t="s">
        <v>581</v>
      </c>
      <c r="J162" t="s">
        <v>582</v>
      </c>
      <c r="K162" t="s">
        <v>583</v>
      </c>
      <c r="L162">
        <v>1346</v>
      </c>
      <c r="N162">
        <v>1009</v>
      </c>
      <c r="O162" t="s">
        <v>190</v>
      </c>
      <c r="P162" t="s">
        <v>190</v>
      </c>
      <c r="Q162">
        <v>1</v>
      </c>
      <c r="W162">
        <v>0</v>
      </c>
      <c r="X162">
        <v>-839179344</v>
      </c>
      <c r="Y162">
        <v>6.6</v>
      </c>
      <c r="AA162">
        <v>133.80000000000001</v>
      </c>
      <c r="AB162">
        <v>0</v>
      </c>
      <c r="AC162">
        <v>0</v>
      </c>
      <c r="AD162">
        <v>0</v>
      </c>
      <c r="AE162">
        <v>133.80000000000001</v>
      </c>
      <c r="AF162">
        <v>0</v>
      </c>
      <c r="AG162">
        <v>0</v>
      </c>
      <c r="AH162">
        <v>0</v>
      </c>
      <c r="AI162">
        <v>1</v>
      </c>
      <c r="AJ162">
        <v>1</v>
      </c>
      <c r="AK162">
        <v>1</v>
      </c>
      <c r="AL162">
        <v>1</v>
      </c>
      <c r="AN162">
        <v>0</v>
      </c>
      <c r="AO162">
        <v>1</v>
      </c>
      <c r="AP162">
        <v>0</v>
      </c>
      <c r="AQ162">
        <v>0</v>
      </c>
      <c r="AR162">
        <v>0</v>
      </c>
      <c r="AS162" t="s">
        <v>3</v>
      </c>
      <c r="AT162">
        <v>6.6</v>
      </c>
      <c r="AU162" t="s">
        <v>3</v>
      </c>
      <c r="AV162">
        <v>0</v>
      </c>
      <c r="AW162">
        <v>2</v>
      </c>
      <c r="AX162">
        <v>52424147</v>
      </c>
      <c r="AY162">
        <v>1</v>
      </c>
      <c r="AZ162">
        <v>0</v>
      </c>
      <c r="BA162">
        <v>154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CX162">
        <f>Y162*Source!I478</f>
        <v>0</v>
      </c>
      <c r="CY162">
        <f>AA162</f>
        <v>133.80000000000001</v>
      </c>
      <c r="CZ162">
        <f>AE162</f>
        <v>133.80000000000001</v>
      </c>
      <c r="DA162">
        <f>AI162</f>
        <v>1</v>
      </c>
      <c r="DB162">
        <f t="shared" si="27"/>
        <v>883.08</v>
      </c>
      <c r="DC162">
        <f t="shared" si="28"/>
        <v>0</v>
      </c>
    </row>
    <row r="163" spans="1:107" x14ac:dyDescent="0.2">
      <c r="A163">
        <f>ROW(Source!A479)</f>
        <v>479</v>
      </c>
      <c r="B163">
        <v>52421674</v>
      </c>
      <c r="C163">
        <v>52424148</v>
      </c>
      <c r="D163">
        <v>51486811</v>
      </c>
      <c r="E163">
        <v>27</v>
      </c>
      <c r="F163">
        <v>1</v>
      </c>
      <c r="G163">
        <v>27</v>
      </c>
      <c r="H163">
        <v>1</v>
      </c>
      <c r="I163" t="s">
        <v>531</v>
      </c>
      <c r="J163" t="s">
        <v>3</v>
      </c>
      <c r="K163" t="s">
        <v>532</v>
      </c>
      <c r="L163">
        <v>1191</v>
      </c>
      <c r="N163">
        <v>1013</v>
      </c>
      <c r="O163" t="s">
        <v>533</v>
      </c>
      <c r="P163" t="s">
        <v>533</v>
      </c>
      <c r="Q163">
        <v>1</v>
      </c>
      <c r="W163">
        <v>0</v>
      </c>
      <c r="X163">
        <v>476480486</v>
      </c>
      <c r="Y163">
        <v>0.06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1</v>
      </c>
      <c r="AJ163">
        <v>1</v>
      </c>
      <c r="AK163">
        <v>1</v>
      </c>
      <c r="AL163">
        <v>1</v>
      </c>
      <c r="AN163">
        <v>0</v>
      </c>
      <c r="AO163">
        <v>1</v>
      </c>
      <c r="AP163">
        <v>0</v>
      </c>
      <c r="AQ163">
        <v>0</v>
      </c>
      <c r="AR163">
        <v>0</v>
      </c>
      <c r="AS163" t="s">
        <v>3</v>
      </c>
      <c r="AT163">
        <v>0.06</v>
      </c>
      <c r="AU163" t="s">
        <v>3</v>
      </c>
      <c r="AV163">
        <v>1</v>
      </c>
      <c r="AW163">
        <v>2</v>
      </c>
      <c r="AX163">
        <v>52424152</v>
      </c>
      <c r="AY163">
        <v>1</v>
      </c>
      <c r="AZ163">
        <v>0</v>
      </c>
      <c r="BA163">
        <v>155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CX163">
        <f>Y163*Source!I479</f>
        <v>0</v>
      </c>
      <c r="CY163">
        <f>AD163</f>
        <v>0</v>
      </c>
      <c r="CZ163">
        <f>AH163</f>
        <v>0</v>
      </c>
      <c r="DA163">
        <f>AL163</f>
        <v>1</v>
      </c>
      <c r="DB163">
        <f t="shared" si="27"/>
        <v>0</v>
      </c>
      <c r="DC163">
        <f t="shared" si="28"/>
        <v>0</v>
      </c>
    </row>
    <row r="164" spans="1:107" x14ac:dyDescent="0.2">
      <c r="A164">
        <f>ROW(Source!A479)</f>
        <v>479</v>
      </c>
      <c r="B164">
        <v>52421674</v>
      </c>
      <c r="C164">
        <v>52424148</v>
      </c>
      <c r="D164">
        <v>51502386</v>
      </c>
      <c r="E164">
        <v>1</v>
      </c>
      <c r="F164">
        <v>1</v>
      </c>
      <c r="G164">
        <v>27</v>
      </c>
      <c r="H164">
        <v>3</v>
      </c>
      <c r="I164" t="s">
        <v>205</v>
      </c>
      <c r="J164" t="s">
        <v>207</v>
      </c>
      <c r="K164" t="s">
        <v>206</v>
      </c>
      <c r="L164">
        <v>1346</v>
      </c>
      <c r="N164">
        <v>1009</v>
      </c>
      <c r="O164" t="s">
        <v>190</v>
      </c>
      <c r="P164" t="s">
        <v>190</v>
      </c>
      <c r="Q164">
        <v>1</v>
      </c>
      <c r="W164">
        <v>1</v>
      </c>
      <c r="X164">
        <v>-1239380159</v>
      </c>
      <c r="Y164">
        <v>-0.35</v>
      </c>
      <c r="AA164">
        <v>31.8</v>
      </c>
      <c r="AB164">
        <v>0</v>
      </c>
      <c r="AC164">
        <v>0</v>
      </c>
      <c r="AD164">
        <v>0</v>
      </c>
      <c r="AE164">
        <v>31.8</v>
      </c>
      <c r="AF164">
        <v>0</v>
      </c>
      <c r="AG164">
        <v>0</v>
      </c>
      <c r="AH164">
        <v>0</v>
      </c>
      <c r="AI164">
        <v>1</v>
      </c>
      <c r="AJ164">
        <v>1</v>
      </c>
      <c r="AK164">
        <v>1</v>
      </c>
      <c r="AL164">
        <v>1</v>
      </c>
      <c r="AN164">
        <v>0</v>
      </c>
      <c r="AO164">
        <v>1</v>
      </c>
      <c r="AP164">
        <v>0</v>
      </c>
      <c r="AQ164">
        <v>0</v>
      </c>
      <c r="AR164">
        <v>0</v>
      </c>
      <c r="AS164" t="s">
        <v>3</v>
      </c>
      <c r="AT164">
        <v>-0.35</v>
      </c>
      <c r="AU164" t="s">
        <v>3</v>
      </c>
      <c r="AV164">
        <v>0</v>
      </c>
      <c r="AW164">
        <v>2</v>
      </c>
      <c r="AX164">
        <v>52424153</v>
      </c>
      <c r="AY164">
        <v>1</v>
      </c>
      <c r="AZ164">
        <v>6144</v>
      </c>
      <c r="BA164">
        <v>156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CX164">
        <f>Y164*Source!I479</f>
        <v>0</v>
      </c>
      <c r="CY164">
        <f>AA164</f>
        <v>31.8</v>
      </c>
      <c r="CZ164">
        <f>AE164</f>
        <v>31.8</v>
      </c>
      <c r="DA164">
        <f>AI164</f>
        <v>1</v>
      </c>
      <c r="DB164">
        <f t="shared" si="27"/>
        <v>-11.13</v>
      </c>
      <c r="DC164">
        <f t="shared" si="28"/>
        <v>0</v>
      </c>
    </row>
    <row r="165" spans="1:107" x14ac:dyDescent="0.2">
      <c r="A165">
        <f>ROW(Source!A479)</f>
        <v>479</v>
      </c>
      <c r="B165">
        <v>52421674</v>
      </c>
      <c r="C165">
        <v>52424148</v>
      </c>
      <c r="D165">
        <v>51502426</v>
      </c>
      <c r="E165">
        <v>1</v>
      </c>
      <c r="F165">
        <v>1</v>
      </c>
      <c r="G165">
        <v>27</v>
      </c>
      <c r="H165">
        <v>3</v>
      </c>
      <c r="I165" t="s">
        <v>209</v>
      </c>
      <c r="J165" t="s">
        <v>211</v>
      </c>
      <c r="K165" t="s">
        <v>210</v>
      </c>
      <c r="L165">
        <v>1348</v>
      </c>
      <c r="N165">
        <v>1009</v>
      </c>
      <c r="O165" t="s">
        <v>27</v>
      </c>
      <c r="P165" t="s">
        <v>27</v>
      </c>
      <c r="Q165">
        <v>1000</v>
      </c>
      <c r="W165">
        <v>0</v>
      </c>
      <c r="X165">
        <v>-1477556458</v>
      </c>
      <c r="Y165">
        <v>3.5E-4</v>
      </c>
      <c r="AA165">
        <v>68136.09</v>
      </c>
      <c r="AB165">
        <v>0</v>
      </c>
      <c r="AC165">
        <v>0</v>
      </c>
      <c r="AD165">
        <v>0</v>
      </c>
      <c r="AE165">
        <v>68136.09</v>
      </c>
      <c r="AF165">
        <v>0</v>
      </c>
      <c r="AG165">
        <v>0</v>
      </c>
      <c r="AH165">
        <v>0</v>
      </c>
      <c r="AI165">
        <v>1</v>
      </c>
      <c r="AJ165">
        <v>1</v>
      </c>
      <c r="AK165">
        <v>1</v>
      </c>
      <c r="AL165">
        <v>1</v>
      </c>
      <c r="AN165">
        <v>0</v>
      </c>
      <c r="AO165">
        <v>0</v>
      </c>
      <c r="AP165">
        <v>0</v>
      </c>
      <c r="AQ165">
        <v>0</v>
      </c>
      <c r="AR165">
        <v>0</v>
      </c>
      <c r="AS165" t="s">
        <v>3</v>
      </c>
      <c r="AT165">
        <v>3.5E-4</v>
      </c>
      <c r="AU165" t="s">
        <v>3</v>
      </c>
      <c r="AV165">
        <v>0</v>
      </c>
      <c r="AW165">
        <v>1</v>
      </c>
      <c r="AX165">
        <v>-1</v>
      </c>
      <c r="AY165">
        <v>0</v>
      </c>
      <c r="AZ165">
        <v>0</v>
      </c>
      <c r="BA165" t="s">
        <v>3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CX165">
        <f>Y165*Source!I479</f>
        <v>0</v>
      </c>
      <c r="CY165">
        <f>AA165</f>
        <v>68136.09</v>
      </c>
      <c r="CZ165">
        <f>AE165</f>
        <v>68136.09</v>
      </c>
      <c r="DA165">
        <f>AI165</f>
        <v>1</v>
      </c>
      <c r="DB165">
        <f t="shared" si="27"/>
        <v>23.85</v>
      </c>
      <c r="DC165">
        <f t="shared" si="28"/>
        <v>0</v>
      </c>
    </row>
    <row r="166" spans="1:107" x14ac:dyDescent="0.2">
      <c r="A166">
        <f>ROW(Source!A517)</f>
        <v>517</v>
      </c>
      <c r="B166">
        <v>52421674</v>
      </c>
      <c r="C166">
        <v>52424263</v>
      </c>
      <c r="D166">
        <v>51486811</v>
      </c>
      <c r="E166">
        <v>27</v>
      </c>
      <c r="F166">
        <v>1</v>
      </c>
      <c r="G166">
        <v>27</v>
      </c>
      <c r="H166">
        <v>1</v>
      </c>
      <c r="I166" t="s">
        <v>531</v>
      </c>
      <c r="J166" t="s">
        <v>3</v>
      </c>
      <c r="K166" t="s">
        <v>532</v>
      </c>
      <c r="L166">
        <v>1191</v>
      </c>
      <c r="N166">
        <v>1013</v>
      </c>
      <c r="O166" t="s">
        <v>533</v>
      </c>
      <c r="P166" t="s">
        <v>533</v>
      </c>
      <c r="Q166">
        <v>1</v>
      </c>
      <c r="W166">
        <v>0</v>
      </c>
      <c r="X166">
        <v>476480486</v>
      </c>
      <c r="Y166">
        <v>68.50800000000001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1</v>
      </c>
      <c r="AJ166">
        <v>1</v>
      </c>
      <c r="AK166">
        <v>1</v>
      </c>
      <c r="AL166">
        <v>1</v>
      </c>
      <c r="AN166">
        <v>0</v>
      </c>
      <c r="AO166">
        <v>1</v>
      </c>
      <c r="AP166">
        <v>1</v>
      </c>
      <c r="AQ166">
        <v>0</v>
      </c>
      <c r="AR166">
        <v>0</v>
      </c>
      <c r="AS166" t="s">
        <v>3</v>
      </c>
      <c r="AT166">
        <v>342.54</v>
      </c>
      <c r="AU166" t="s">
        <v>288</v>
      </c>
      <c r="AV166">
        <v>1</v>
      </c>
      <c r="AW166">
        <v>2</v>
      </c>
      <c r="AX166">
        <v>52424268</v>
      </c>
      <c r="AY166">
        <v>1</v>
      </c>
      <c r="AZ166">
        <v>0</v>
      </c>
      <c r="BA166">
        <v>157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CX166">
        <f>Y166*Source!I517</f>
        <v>0</v>
      </c>
      <c r="CY166">
        <f>AD166</f>
        <v>0</v>
      </c>
      <c r="CZ166">
        <f>AH166</f>
        <v>0</v>
      </c>
      <c r="DA166">
        <f>AL166</f>
        <v>1</v>
      </c>
      <c r="DB166">
        <f>ROUND((ROUND(AT166*CZ166,2)*0.2),6)</f>
        <v>0</v>
      </c>
      <c r="DC166">
        <f>ROUND((ROUND(AT166*AG166,2)*0.2),6)</f>
        <v>0</v>
      </c>
    </row>
    <row r="167" spans="1:107" x14ac:dyDescent="0.2">
      <c r="A167">
        <f>ROW(Source!A517)</f>
        <v>517</v>
      </c>
      <c r="B167">
        <v>52421674</v>
      </c>
      <c r="C167">
        <v>52424263</v>
      </c>
      <c r="D167">
        <v>51499305</v>
      </c>
      <c r="E167">
        <v>1</v>
      </c>
      <c r="F167">
        <v>1</v>
      </c>
      <c r="G167">
        <v>27</v>
      </c>
      <c r="H167">
        <v>2</v>
      </c>
      <c r="I167" t="s">
        <v>584</v>
      </c>
      <c r="J167" t="s">
        <v>585</v>
      </c>
      <c r="K167" t="s">
        <v>586</v>
      </c>
      <c r="L167">
        <v>1368</v>
      </c>
      <c r="N167">
        <v>1011</v>
      </c>
      <c r="O167" t="s">
        <v>537</v>
      </c>
      <c r="P167" t="s">
        <v>537</v>
      </c>
      <c r="Q167">
        <v>1</v>
      </c>
      <c r="W167">
        <v>0</v>
      </c>
      <c r="X167">
        <v>-1749865602</v>
      </c>
      <c r="Y167">
        <v>2.75</v>
      </c>
      <c r="AA167">
        <v>0</v>
      </c>
      <c r="AB167">
        <v>1289.26</v>
      </c>
      <c r="AC167">
        <v>637.17999999999995</v>
      </c>
      <c r="AD167">
        <v>0</v>
      </c>
      <c r="AE167">
        <v>0</v>
      </c>
      <c r="AF167">
        <v>1289.26</v>
      </c>
      <c r="AG167">
        <v>637.17999999999995</v>
      </c>
      <c r="AH167">
        <v>0</v>
      </c>
      <c r="AI167">
        <v>1</v>
      </c>
      <c r="AJ167">
        <v>1</v>
      </c>
      <c r="AK167">
        <v>1</v>
      </c>
      <c r="AL167">
        <v>1</v>
      </c>
      <c r="AN167">
        <v>0</v>
      </c>
      <c r="AO167">
        <v>1</v>
      </c>
      <c r="AP167">
        <v>1</v>
      </c>
      <c r="AQ167">
        <v>0</v>
      </c>
      <c r="AR167">
        <v>0</v>
      </c>
      <c r="AS167" t="s">
        <v>3</v>
      </c>
      <c r="AT167">
        <v>13.75</v>
      </c>
      <c r="AU167" t="s">
        <v>288</v>
      </c>
      <c r="AV167">
        <v>0</v>
      </c>
      <c r="AW167">
        <v>2</v>
      </c>
      <c r="AX167">
        <v>52424269</v>
      </c>
      <c r="AY167">
        <v>1</v>
      </c>
      <c r="AZ167">
        <v>0</v>
      </c>
      <c r="BA167">
        <v>158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CX167">
        <f>Y167*Source!I517</f>
        <v>0</v>
      </c>
      <c r="CY167">
        <f>AB167</f>
        <v>1289.26</v>
      </c>
      <c r="CZ167">
        <f>AF167</f>
        <v>1289.26</v>
      </c>
      <c r="DA167">
        <f>AJ167</f>
        <v>1</v>
      </c>
      <c r="DB167">
        <f>ROUND((ROUND(AT167*CZ167,2)*0.2),6)</f>
        <v>3545.4659999999999</v>
      </c>
      <c r="DC167">
        <f>ROUND((ROUND(AT167*AG167,2)*0.2),6)</f>
        <v>1752.2460000000001</v>
      </c>
    </row>
    <row r="168" spans="1:107" x14ac:dyDescent="0.2">
      <c r="A168">
        <f>ROW(Source!A517)</f>
        <v>517</v>
      </c>
      <c r="B168">
        <v>52421674</v>
      </c>
      <c r="C168">
        <v>52424263</v>
      </c>
      <c r="D168">
        <v>51500925</v>
      </c>
      <c r="E168">
        <v>1</v>
      </c>
      <c r="F168">
        <v>1</v>
      </c>
      <c r="G168">
        <v>27</v>
      </c>
      <c r="H168">
        <v>3</v>
      </c>
      <c r="I168" t="s">
        <v>587</v>
      </c>
      <c r="J168" t="s">
        <v>588</v>
      </c>
      <c r="K168" t="s">
        <v>589</v>
      </c>
      <c r="L168">
        <v>1348</v>
      </c>
      <c r="N168">
        <v>1009</v>
      </c>
      <c r="O168" t="s">
        <v>27</v>
      </c>
      <c r="P168" t="s">
        <v>27</v>
      </c>
      <c r="Q168">
        <v>1000</v>
      </c>
      <c r="W168">
        <v>0</v>
      </c>
      <c r="X168">
        <v>-1651770909</v>
      </c>
      <c r="Y168">
        <v>0</v>
      </c>
      <c r="AA168">
        <v>116855.43</v>
      </c>
      <c r="AB168">
        <v>0</v>
      </c>
      <c r="AC168">
        <v>0</v>
      </c>
      <c r="AD168">
        <v>0</v>
      </c>
      <c r="AE168">
        <v>116855.43</v>
      </c>
      <c r="AF168">
        <v>0</v>
      </c>
      <c r="AG168">
        <v>0</v>
      </c>
      <c r="AH168">
        <v>0</v>
      </c>
      <c r="AI168">
        <v>1</v>
      </c>
      <c r="AJ168">
        <v>1</v>
      </c>
      <c r="AK168">
        <v>1</v>
      </c>
      <c r="AL168">
        <v>1</v>
      </c>
      <c r="AN168">
        <v>0</v>
      </c>
      <c r="AO168">
        <v>1</v>
      </c>
      <c r="AP168">
        <v>1</v>
      </c>
      <c r="AQ168">
        <v>0</v>
      </c>
      <c r="AR168">
        <v>0</v>
      </c>
      <c r="AS168" t="s">
        <v>3</v>
      </c>
      <c r="AT168">
        <v>4.8000000000000001E-2</v>
      </c>
      <c r="AU168" t="s">
        <v>287</v>
      </c>
      <c r="AV168">
        <v>0</v>
      </c>
      <c r="AW168">
        <v>2</v>
      </c>
      <c r="AX168">
        <v>52424270</v>
      </c>
      <c r="AY168">
        <v>1</v>
      </c>
      <c r="AZ168">
        <v>0</v>
      </c>
      <c r="BA168">
        <v>159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CX168">
        <f>Y168*Source!I517</f>
        <v>0</v>
      </c>
      <c r="CY168">
        <f>AA168</f>
        <v>116855.43</v>
      </c>
      <c r="CZ168">
        <f>AE168</f>
        <v>116855.43</v>
      </c>
      <c r="DA168">
        <f>AI168</f>
        <v>1</v>
      </c>
      <c r="DB168">
        <f>ROUND((ROUND(AT168*CZ168,2)*0),6)</f>
        <v>0</v>
      </c>
      <c r="DC168">
        <f>ROUND((ROUND(AT168*AG168,2)*0),6)</f>
        <v>0</v>
      </c>
    </row>
    <row r="169" spans="1:107" x14ac:dyDescent="0.2">
      <c r="A169">
        <f>ROW(Source!A517)</f>
        <v>517</v>
      </c>
      <c r="B169">
        <v>52421674</v>
      </c>
      <c r="C169">
        <v>52424263</v>
      </c>
      <c r="D169">
        <v>51504654</v>
      </c>
      <c r="E169">
        <v>1</v>
      </c>
      <c r="F169">
        <v>1</v>
      </c>
      <c r="G169">
        <v>27</v>
      </c>
      <c r="H169">
        <v>3</v>
      </c>
      <c r="I169" t="s">
        <v>590</v>
      </c>
      <c r="J169" t="s">
        <v>591</v>
      </c>
      <c r="K169" t="s">
        <v>592</v>
      </c>
      <c r="L169">
        <v>1354</v>
      </c>
      <c r="N169">
        <v>1010</v>
      </c>
      <c r="O169" t="s">
        <v>221</v>
      </c>
      <c r="P169" t="s">
        <v>221</v>
      </c>
      <c r="Q169">
        <v>1</v>
      </c>
      <c r="W169">
        <v>0</v>
      </c>
      <c r="X169">
        <v>611244235</v>
      </c>
      <c r="Y169">
        <v>0</v>
      </c>
      <c r="AA169">
        <v>1800.41</v>
      </c>
      <c r="AB169">
        <v>0</v>
      </c>
      <c r="AC169">
        <v>0</v>
      </c>
      <c r="AD169">
        <v>0</v>
      </c>
      <c r="AE169">
        <v>1800.41</v>
      </c>
      <c r="AF169">
        <v>0</v>
      </c>
      <c r="AG169">
        <v>0</v>
      </c>
      <c r="AH169">
        <v>0</v>
      </c>
      <c r="AI169">
        <v>1</v>
      </c>
      <c r="AJ169">
        <v>1</v>
      </c>
      <c r="AK169">
        <v>1</v>
      </c>
      <c r="AL169">
        <v>1</v>
      </c>
      <c r="AN169">
        <v>0</v>
      </c>
      <c r="AO169">
        <v>1</v>
      </c>
      <c r="AP169">
        <v>1</v>
      </c>
      <c r="AQ169">
        <v>0</v>
      </c>
      <c r="AR169">
        <v>0</v>
      </c>
      <c r="AS169" t="s">
        <v>3</v>
      </c>
      <c r="AT169">
        <v>100</v>
      </c>
      <c r="AU169" t="s">
        <v>287</v>
      </c>
      <c r="AV169">
        <v>0</v>
      </c>
      <c r="AW169">
        <v>2</v>
      </c>
      <c r="AX169">
        <v>52424271</v>
      </c>
      <c r="AY169">
        <v>1</v>
      </c>
      <c r="AZ169">
        <v>0</v>
      </c>
      <c r="BA169">
        <v>160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CX169">
        <f>Y169*Source!I517</f>
        <v>0</v>
      </c>
      <c r="CY169">
        <f>AA169</f>
        <v>1800.41</v>
      </c>
      <c r="CZ169">
        <f>AE169</f>
        <v>1800.41</v>
      </c>
      <c r="DA169">
        <f>AI169</f>
        <v>1</v>
      </c>
      <c r="DB169">
        <f>ROUND((ROUND(AT169*CZ169,2)*0),6)</f>
        <v>0</v>
      </c>
      <c r="DC169">
        <f>ROUND((ROUND(AT169*AG169,2)*0),6)</f>
        <v>0</v>
      </c>
    </row>
    <row r="170" spans="1:107" x14ac:dyDescent="0.2">
      <c r="A170">
        <f>ROW(Source!A518)</f>
        <v>518</v>
      </c>
      <c r="B170">
        <v>52421674</v>
      </c>
      <c r="C170">
        <v>52424273</v>
      </c>
      <c r="D170">
        <v>51486811</v>
      </c>
      <c r="E170">
        <v>27</v>
      </c>
      <c r="F170">
        <v>1</v>
      </c>
      <c r="G170">
        <v>27</v>
      </c>
      <c r="H170">
        <v>1</v>
      </c>
      <c r="I170" t="s">
        <v>531</v>
      </c>
      <c r="J170" t="s">
        <v>3</v>
      </c>
      <c r="K170" t="s">
        <v>532</v>
      </c>
      <c r="L170">
        <v>1191</v>
      </c>
      <c r="N170">
        <v>1013</v>
      </c>
      <c r="O170" t="s">
        <v>533</v>
      </c>
      <c r="P170" t="s">
        <v>533</v>
      </c>
      <c r="Q170">
        <v>1</v>
      </c>
      <c r="W170">
        <v>0</v>
      </c>
      <c r="X170">
        <v>476480486</v>
      </c>
      <c r="Y170">
        <v>15.87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1</v>
      </c>
      <c r="AJ170">
        <v>1</v>
      </c>
      <c r="AK170">
        <v>1</v>
      </c>
      <c r="AL170">
        <v>1</v>
      </c>
      <c r="AN170">
        <v>0</v>
      </c>
      <c r="AO170">
        <v>1</v>
      </c>
      <c r="AP170">
        <v>1</v>
      </c>
      <c r="AQ170">
        <v>0</v>
      </c>
      <c r="AR170">
        <v>0</v>
      </c>
      <c r="AS170" t="s">
        <v>3</v>
      </c>
      <c r="AT170">
        <v>79.349999999999994</v>
      </c>
      <c r="AU170" t="s">
        <v>288</v>
      </c>
      <c r="AV170">
        <v>1</v>
      </c>
      <c r="AW170">
        <v>2</v>
      </c>
      <c r="AX170">
        <v>52424276</v>
      </c>
      <c r="AY170">
        <v>1</v>
      </c>
      <c r="AZ170">
        <v>0</v>
      </c>
      <c r="BA170">
        <v>162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CX170">
        <f>Y170*Source!I518</f>
        <v>0</v>
      </c>
      <c r="CY170">
        <f>AD170</f>
        <v>0</v>
      </c>
      <c r="CZ170">
        <f>AH170</f>
        <v>0</v>
      </c>
      <c r="DA170">
        <f>AL170</f>
        <v>1</v>
      </c>
      <c r="DB170">
        <f>ROUND((ROUND(AT170*CZ170,2)*0.2),6)</f>
        <v>0</v>
      </c>
      <c r="DC170">
        <f>ROUND((ROUND(AT170*AG170,2)*0.2),6)</f>
        <v>0</v>
      </c>
    </row>
    <row r="171" spans="1:107" x14ac:dyDescent="0.2">
      <c r="A171">
        <f>ROW(Source!A518)</f>
        <v>518</v>
      </c>
      <c r="B171">
        <v>52421674</v>
      </c>
      <c r="C171">
        <v>52424273</v>
      </c>
      <c r="D171">
        <v>51504655</v>
      </c>
      <c r="E171">
        <v>1</v>
      </c>
      <c r="F171">
        <v>1</v>
      </c>
      <c r="G171">
        <v>27</v>
      </c>
      <c r="H171">
        <v>3</v>
      </c>
      <c r="I171" t="s">
        <v>219</v>
      </c>
      <c r="J171" t="s">
        <v>222</v>
      </c>
      <c r="K171" t="s">
        <v>220</v>
      </c>
      <c r="L171">
        <v>1354</v>
      </c>
      <c r="N171">
        <v>1010</v>
      </c>
      <c r="O171" t="s">
        <v>221</v>
      </c>
      <c r="P171" t="s">
        <v>221</v>
      </c>
      <c r="Q171">
        <v>1</v>
      </c>
      <c r="W171">
        <v>0</v>
      </c>
      <c r="X171">
        <v>556862733</v>
      </c>
      <c r="Y171">
        <v>0</v>
      </c>
      <c r="AA171">
        <v>127.21</v>
      </c>
      <c r="AB171">
        <v>0</v>
      </c>
      <c r="AC171">
        <v>0</v>
      </c>
      <c r="AD171">
        <v>0</v>
      </c>
      <c r="AE171">
        <v>127.21</v>
      </c>
      <c r="AF171">
        <v>0</v>
      </c>
      <c r="AG171">
        <v>0</v>
      </c>
      <c r="AH171">
        <v>0</v>
      </c>
      <c r="AI171">
        <v>1</v>
      </c>
      <c r="AJ171">
        <v>1</v>
      </c>
      <c r="AK171">
        <v>1</v>
      </c>
      <c r="AL171">
        <v>1</v>
      </c>
      <c r="AN171">
        <v>0</v>
      </c>
      <c r="AO171">
        <v>1</v>
      </c>
      <c r="AP171">
        <v>1</v>
      </c>
      <c r="AQ171">
        <v>0</v>
      </c>
      <c r="AR171">
        <v>0</v>
      </c>
      <c r="AS171" t="s">
        <v>3</v>
      </c>
      <c r="AT171">
        <v>100</v>
      </c>
      <c r="AU171" t="s">
        <v>287</v>
      </c>
      <c r="AV171">
        <v>0</v>
      </c>
      <c r="AW171">
        <v>2</v>
      </c>
      <c r="AX171">
        <v>52424277</v>
      </c>
      <c r="AY171">
        <v>1</v>
      </c>
      <c r="AZ171">
        <v>0</v>
      </c>
      <c r="BA171">
        <v>163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CX171">
        <f>Y171*Source!I518</f>
        <v>0</v>
      </c>
      <c r="CY171">
        <f>AA171</f>
        <v>127.21</v>
      </c>
      <c r="CZ171">
        <f>AE171</f>
        <v>127.21</v>
      </c>
      <c r="DA171">
        <f>AI171</f>
        <v>1</v>
      </c>
      <c r="DB171">
        <f>ROUND((ROUND(AT171*CZ171,2)*0),6)</f>
        <v>0</v>
      </c>
      <c r="DC171">
        <f>ROUND((ROUND(AT171*AG171,2)*0),6)</f>
        <v>0</v>
      </c>
    </row>
    <row r="172" spans="1:107" x14ac:dyDescent="0.2">
      <c r="A172">
        <f>ROW(Source!A519)</f>
        <v>519</v>
      </c>
      <c r="B172">
        <v>52421674</v>
      </c>
      <c r="C172">
        <v>52424279</v>
      </c>
      <c r="D172">
        <v>51486811</v>
      </c>
      <c r="E172">
        <v>27</v>
      </c>
      <c r="F172">
        <v>1</v>
      </c>
      <c r="G172">
        <v>27</v>
      </c>
      <c r="H172">
        <v>1</v>
      </c>
      <c r="I172" t="s">
        <v>531</v>
      </c>
      <c r="J172" t="s">
        <v>3</v>
      </c>
      <c r="K172" t="s">
        <v>532</v>
      </c>
      <c r="L172">
        <v>1191</v>
      </c>
      <c r="N172">
        <v>1013</v>
      </c>
      <c r="O172" t="s">
        <v>533</v>
      </c>
      <c r="P172" t="s">
        <v>533</v>
      </c>
      <c r="Q172">
        <v>1</v>
      </c>
      <c r="W172">
        <v>0</v>
      </c>
      <c r="X172">
        <v>476480486</v>
      </c>
      <c r="Y172">
        <v>342.54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1</v>
      </c>
      <c r="AJ172">
        <v>1</v>
      </c>
      <c r="AK172">
        <v>1</v>
      </c>
      <c r="AL172">
        <v>1</v>
      </c>
      <c r="AN172">
        <v>0</v>
      </c>
      <c r="AO172">
        <v>1</v>
      </c>
      <c r="AP172">
        <v>0</v>
      </c>
      <c r="AQ172">
        <v>0</v>
      </c>
      <c r="AR172">
        <v>0</v>
      </c>
      <c r="AS172" t="s">
        <v>3</v>
      </c>
      <c r="AT172">
        <v>342.54</v>
      </c>
      <c r="AU172" t="s">
        <v>3</v>
      </c>
      <c r="AV172">
        <v>1</v>
      </c>
      <c r="AW172">
        <v>2</v>
      </c>
      <c r="AX172">
        <v>52424296</v>
      </c>
      <c r="AY172">
        <v>1</v>
      </c>
      <c r="AZ172">
        <v>0</v>
      </c>
      <c r="BA172">
        <v>165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CX172">
        <f>Y172*Source!I519</f>
        <v>0</v>
      </c>
      <c r="CY172">
        <f>AD172</f>
        <v>0</v>
      </c>
      <c r="CZ172">
        <f>AH172</f>
        <v>0</v>
      </c>
      <c r="DA172">
        <f>AL172</f>
        <v>1</v>
      </c>
      <c r="DB172">
        <f t="shared" ref="DB172:DB184" si="29">ROUND(ROUND(AT172*CZ172,2),6)</f>
        <v>0</v>
      </c>
      <c r="DC172">
        <f t="shared" ref="DC172:DC184" si="30">ROUND(ROUND(AT172*AG172,2),6)</f>
        <v>0</v>
      </c>
    </row>
    <row r="173" spans="1:107" x14ac:dyDescent="0.2">
      <c r="A173">
        <f>ROW(Source!A519)</f>
        <v>519</v>
      </c>
      <c r="B173">
        <v>52421674</v>
      </c>
      <c r="C173">
        <v>52424279</v>
      </c>
      <c r="D173">
        <v>51499305</v>
      </c>
      <c r="E173">
        <v>1</v>
      </c>
      <c r="F173">
        <v>1</v>
      </c>
      <c r="G173">
        <v>27</v>
      </c>
      <c r="H173">
        <v>2</v>
      </c>
      <c r="I173" t="s">
        <v>584</v>
      </c>
      <c r="J173" t="s">
        <v>585</v>
      </c>
      <c r="K173" t="s">
        <v>586</v>
      </c>
      <c r="L173">
        <v>1368</v>
      </c>
      <c r="N173">
        <v>1011</v>
      </c>
      <c r="O173" t="s">
        <v>537</v>
      </c>
      <c r="P173" t="s">
        <v>537</v>
      </c>
      <c r="Q173">
        <v>1</v>
      </c>
      <c r="W173">
        <v>0</v>
      </c>
      <c r="X173">
        <v>-1749865602</v>
      </c>
      <c r="Y173">
        <v>13.75</v>
      </c>
      <c r="AA173">
        <v>0</v>
      </c>
      <c r="AB173">
        <v>1289.26</v>
      </c>
      <c r="AC173">
        <v>637.17999999999995</v>
      </c>
      <c r="AD173">
        <v>0</v>
      </c>
      <c r="AE173">
        <v>0</v>
      </c>
      <c r="AF173">
        <v>1289.26</v>
      </c>
      <c r="AG173">
        <v>637.17999999999995</v>
      </c>
      <c r="AH173">
        <v>0</v>
      </c>
      <c r="AI173">
        <v>1</v>
      </c>
      <c r="AJ173">
        <v>1</v>
      </c>
      <c r="AK173">
        <v>1</v>
      </c>
      <c r="AL173">
        <v>1</v>
      </c>
      <c r="AN173">
        <v>0</v>
      </c>
      <c r="AO173">
        <v>1</v>
      </c>
      <c r="AP173">
        <v>0</v>
      </c>
      <c r="AQ173">
        <v>0</v>
      </c>
      <c r="AR173">
        <v>0</v>
      </c>
      <c r="AS173" t="s">
        <v>3</v>
      </c>
      <c r="AT173">
        <v>13.75</v>
      </c>
      <c r="AU173" t="s">
        <v>3</v>
      </c>
      <c r="AV173">
        <v>0</v>
      </c>
      <c r="AW173">
        <v>2</v>
      </c>
      <c r="AX173">
        <v>52424297</v>
      </c>
      <c r="AY173">
        <v>1</v>
      </c>
      <c r="AZ173">
        <v>0</v>
      </c>
      <c r="BA173">
        <v>166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CX173">
        <f>Y173*Source!I519</f>
        <v>0</v>
      </c>
      <c r="CY173">
        <f>AB173</f>
        <v>1289.26</v>
      </c>
      <c r="CZ173">
        <f>AF173</f>
        <v>1289.26</v>
      </c>
      <c r="DA173">
        <f>AJ173</f>
        <v>1</v>
      </c>
      <c r="DB173">
        <f t="shared" si="29"/>
        <v>17727.330000000002</v>
      </c>
      <c r="DC173">
        <f t="shared" si="30"/>
        <v>8761.23</v>
      </c>
    </row>
    <row r="174" spans="1:107" x14ac:dyDescent="0.2">
      <c r="A174">
        <f>ROW(Source!A519)</f>
        <v>519</v>
      </c>
      <c r="B174">
        <v>52421674</v>
      </c>
      <c r="C174">
        <v>52424279</v>
      </c>
      <c r="D174">
        <v>51500925</v>
      </c>
      <c r="E174">
        <v>1</v>
      </c>
      <c r="F174">
        <v>1</v>
      </c>
      <c r="G174">
        <v>27</v>
      </c>
      <c r="H174">
        <v>3</v>
      </c>
      <c r="I174" t="s">
        <v>587</v>
      </c>
      <c r="J174" t="s">
        <v>588</v>
      </c>
      <c r="K174" t="s">
        <v>589</v>
      </c>
      <c r="L174">
        <v>1348</v>
      </c>
      <c r="N174">
        <v>1009</v>
      </c>
      <c r="O174" t="s">
        <v>27</v>
      </c>
      <c r="P174" t="s">
        <v>27</v>
      </c>
      <c r="Q174">
        <v>1000</v>
      </c>
      <c r="W174">
        <v>0</v>
      </c>
      <c r="X174">
        <v>-1651770909</v>
      </c>
      <c r="Y174">
        <v>4.8000000000000001E-2</v>
      </c>
      <c r="AA174">
        <v>116855.43</v>
      </c>
      <c r="AB174">
        <v>0</v>
      </c>
      <c r="AC174">
        <v>0</v>
      </c>
      <c r="AD174">
        <v>0</v>
      </c>
      <c r="AE174">
        <v>116855.43</v>
      </c>
      <c r="AF174">
        <v>0</v>
      </c>
      <c r="AG174">
        <v>0</v>
      </c>
      <c r="AH174">
        <v>0</v>
      </c>
      <c r="AI174">
        <v>1</v>
      </c>
      <c r="AJ174">
        <v>1</v>
      </c>
      <c r="AK174">
        <v>1</v>
      </c>
      <c r="AL174">
        <v>1</v>
      </c>
      <c r="AN174">
        <v>0</v>
      </c>
      <c r="AO174">
        <v>1</v>
      </c>
      <c r="AP174">
        <v>0</v>
      </c>
      <c r="AQ174">
        <v>0</v>
      </c>
      <c r="AR174">
        <v>0</v>
      </c>
      <c r="AS174" t="s">
        <v>3</v>
      </c>
      <c r="AT174">
        <v>4.8000000000000001E-2</v>
      </c>
      <c r="AU174" t="s">
        <v>3</v>
      </c>
      <c r="AV174">
        <v>0</v>
      </c>
      <c r="AW174">
        <v>2</v>
      </c>
      <c r="AX174">
        <v>52424298</v>
      </c>
      <c r="AY174">
        <v>1</v>
      </c>
      <c r="AZ174">
        <v>0</v>
      </c>
      <c r="BA174">
        <v>167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CX174">
        <f>Y174*Source!I519</f>
        <v>0</v>
      </c>
      <c r="CY174">
        <f>AA174</f>
        <v>116855.43</v>
      </c>
      <c r="CZ174">
        <f>AE174</f>
        <v>116855.43</v>
      </c>
      <c r="DA174">
        <f>AI174</f>
        <v>1</v>
      </c>
      <c r="DB174">
        <f t="shared" si="29"/>
        <v>5609.06</v>
      </c>
      <c r="DC174">
        <f t="shared" si="30"/>
        <v>0</v>
      </c>
    </row>
    <row r="175" spans="1:107" x14ac:dyDescent="0.2">
      <c r="A175">
        <f>ROW(Source!A519)</f>
        <v>519</v>
      </c>
      <c r="B175">
        <v>52421674</v>
      </c>
      <c r="C175">
        <v>52424279</v>
      </c>
      <c r="D175">
        <v>51504654</v>
      </c>
      <c r="E175">
        <v>1</v>
      </c>
      <c r="F175">
        <v>1</v>
      </c>
      <c r="G175">
        <v>27</v>
      </c>
      <c r="H175">
        <v>3</v>
      </c>
      <c r="I175" t="s">
        <v>590</v>
      </c>
      <c r="J175" t="s">
        <v>591</v>
      </c>
      <c r="K175" t="s">
        <v>592</v>
      </c>
      <c r="L175">
        <v>1354</v>
      </c>
      <c r="N175">
        <v>1010</v>
      </c>
      <c r="O175" t="s">
        <v>221</v>
      </c>
      <c r="P175" t="s">
        <v>221</v>
      </c>
      <c r="Q175">
        <v>1</v>
      </c>
      <c r="W175">
        <v>0</v>
      </c>
      <c r="X175">
        <v>611244235</v>
      </c>
      <c r="Y175">
        <v>100</v>
      </c>
      <c r="AA175">
        <v>1800.41</v>
      </c>
      <c r="AB175">
        <v>0</v>
      </c>
      <c r="AC175">
        <v>0</v>
      </c>
      <c r="AD175">
        <v>0</v>
      </c>
      <c r="AE175">
        <v>1800.41</v>
      </c>
      <c r="AF175">
        <v>0</v>
      </c>
      <c r="AG175">
        <v>0</v>
      </c>
      <c r="AH175">
        <v>0</v>
      </c>
      <c r="AI175">
        <v>1</v>
      </c>
      <c r="AJ175">
        <v>1</v>
      </c>
      <c r="AK175">
        <v>1</v>
      </c>
      <c r="AL175">
        <v>1</v>
      </c>
      <c r="AN175">
        <v>0</v>
      </c>
      <c r="AO175">
        <v>1</v>
      </c>
      <c r="AP175">
        <v>0</v>
      </c>
      <c r="AQ175">
        <v>0</v>
      </c>
      <c r="AR175">
        <v>0</v>
      </c>
      <c r="AS175" t="s">
        <v>3</v>
      </c>
      <c r="AT175">
        <v>100</v>
      </c>
      <c r="AU175" t="s">
        <v>3</v>
      </c>
      <c r="AV175">
        <v>0</v>
      </c>
      <c r="AW175">
        <v>2</v>
      </c>
      <c r="AX175">
        <v>52424299</v>
      </c>
      <c r="AY175">
        <v>1</v>
      </c>
      <c r="AZ175">
        <v>0</v>
      </c>
      <c r="BA175">
        <v>168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CX175">
        <f>Y175*Source!I519</f>
        <v>0</v>
      </c>
      <c r="CY175">
        <f>AA175</f>
        <v>1800.41</v>
      </c>
      <c r="CZ175">
        <f>AE175</f>
        <v>1800.41</v>
      </c>
      <c r="DA175">
        <f>AI175</f>
        <v>1</v>
      </c>
      <c r="DB175">
        <f t="shared" si="29"/>
        <v>180041</v>
      </c>
      <c r="DC175">
        <f t="shared" si="30"/>
        <v>0</v>
      </c>
    </row>
    <row r="176" spans="1:107" x14ac:dyDescent="0.2">
      <c r="A176">
        <f>ROW(Source!A520)</f>
        <v>520</v>
      </c>
      <c r="B176">
        <v>52421674</v>
      </c>
      <c r="C176">
        <v>52424290</v>
      </c>
      <c r="D176">
        <v>51486811</v>
      </c>
      <c r="E176">
        <v>27</v>
      </c>
      <c r="F176">
        <v>1</v>
      </c>
      <c r="G176">
        <v>27</v>
      </c>
      <c r="H176">
        <v>1</v>
      </c>
      <c r="I176" t="s">
        <v>531</v>
      </c>
      <c r="J176" t="s">
        <v>3</v>
      </c>
      <c r="K176" t="s">
        <v>532</v>
      </c>
      <c r="L176">
        <v>1191</v>
      </c>
      <c r="N176">
        <v>1013</v>
      </c>
      <c r="O176" t="s">
        <v>533</v>
      </c>
      <c r="P176" t="s">
        <v>533</v>
      </c>
      <c r="Q176">
        <v>1</v>
      </c>
      <c r="W176">
        <v>0</v>
      </c>
      <c r="X176">
        <v>476480486</v>
      </c>
      <c r="Y176">
        <v>79.349999999999994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1</v>
      </c>
      <c r="AJ176">
        <v>1</v>
      </c>
      <c r="AK176">
        <v>1</v>
      </c>
      <c r="AL176">
        <v>1</v>
      </c>
      <c r="AN176">
        <v>0</v>
      </c>
      <c r="AO176">
        <v>1</v>
      </c>
      <c r="AP176">
        <v>0</v>
      </c>
      <c r="AQ176">
        <v>0</v>
      </c>
      <c r="AR176">
        <v>0</v>
      </c>
      <c r="AS176" t="s">
        <v>3</v>
      </c>
      <c r="AT176">
        <v>79.349999999999994</v>
      </c>
      <c r="AU176" t="s">
        <v>3</v>
      </c>
      <c r="AV176">
        <v>1</v>
      </c>
      <c r="AW176">
        <v>2</v>
      </c>
      <c r="AX176">
        <v>52424293</v>
      </c>
      <c r="AY176">
        <v>1</v>
      </c>
      <c r="AZ176">
        <v>0</v>
      </c>
      <c r="BA176">
        <v>170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CX176">
        <f>Y176*Source!I520</f>
        <v>0</v>
      </c>
      <c r="CY176">
        <f>AD176</f>
        <v>0</v>
      </c>
      <c r="CZ176">
        <f>AH176</f>
        <v>0</v>
      </c>
      <c r="DA176">
        <f>AL176</f>
        <v>1</v>
      </c>
      <c r="DB176">
        <f t="shared" si="29"/>
        <v>0</v>
      </c>
      <c r="DC176">
        <f t="shared" si="30"/>
        <v>0</v>
      </c>
    </row>
    <row r="177" spans="1:107" x14ac:dyDescent="0.2">
      <c r="A177">
        <f>ROW(Source!A520)</f>
        <v>520</v>
      </c>
      <c r="B177">
        <v>52421674</v>
      </c>
      <c r="C177">
        <v>52424290</v>
      </c>
      <c r="D177">
        <v>51504655</v>
      </c>
      <c r="E177">
        <v>1</v>
      </c>
      <c r="F177">
        <v>1</v>
      </c>
      <c r="G177">
        <v>27</v>
      </c>
      <c r="H177">
        <v>3</v>
      </c>
      <c r="I177" t="s">
        <v>219</v>
      </c>
      <c r="J177" t="s">
        <v>222</v>
      </c>
      <c r="K177" t="s">
        <v>220</v>
      </c>
      <c r="L177">
        <v>1354</v>
      </c>
      <c r="N177">
        <v>1010</v>
      </c>
      <c r="O177" t="s">
        <v>221</v>
      </c>
      <c r="P177" t="s">
        <v>221</v>
      </c>
      <c r="Q177">
        <v>1</v>
      </c>
      <c r="W177">
        <v>0</v>
      </c>
      <c r="X177">
        <v>556862733</v>
      </c>
      <c r="Y177">
        <v>100</v>
      </c>
      <c r="AA177">
        <v>127.21</v>
      </c>
      <c r="AB177">
        <v>0</v>
      </c>
      <c r="AC177">
        <v>0</v>
      </c>
      <c r="AD177">
        <v>0</v>
      </c>
      <c r="AE177">
        <v>127.21</v>
      </c>
      <c r="AF177">
        <v>0</v>
      </c>
      <c r="AG177">
        <v>0</v>
      </c>
      <c r="AH177">
        <v>0</v>
      </c>
      <c r="AI177">
        <v>1</v>
      </c>
      <c r="AJ177">
        <v>1</v>
      </c>
      <c r="AK177">
        <v>1</v>
      </c>
      <c r="AL177">
        <v>1</v>
      </c>
      <c r="AN177">
        <v>0</v>
      </c>
      <c r="AO177">
        <v>1</v>
      </c>
      <c r="AP177">
        <v>0</v>
      </c>
      <c r="AQ177">
        <v>0</v>
      </c>
      <c r="AR177">
        <v>0</v>
      </c>
      <c r="AS177" t="s">
        <v>3</v>
      </c>
      <c r="AT177">
        <v>100</v>
      </c>
      <c r="AU177" t="s">
        <v>3</v>
      </c>
      <c r="AV177">
        <v>0</v>
      </c>
      <c r="AW177">
        <v>2</v>
      </c>
      <c r="AX177">
        <v>52424294</v>
      </c>
      <c r="AY177">
        <v>1</v>
      </c>
      <c r="AZ177">
        <v>0</v>
      </c>
      <c r="BA177">
        <v>171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CX177">
        <f>Y177*Source!I520</f>
        <v>0</v>
      </c>
      <c r="CY177">
        <f>AA177</f>
        <v>127.21</v>
      </c>
      <c r="CZ177">
        <f>AE177</f>
        <v>127.21</v>
      </c>
      <c r="DA177">
        <f>AI177</f>
        <v>1</v>
      </c>
      <c r="DB177">
        <f t="shared" si="29"/>
        <v>12721</v>
      </c>
      <c r="DC177">
        <f t="shared" si="30"/>
        <v>0</v>
      </c>
    </row>
    <row r="178" spans="1:107" x14ac:dyDescent="0.2">
      <c r="A178">
        <f>ROW(Source!A610)</f>
        <v>610</v>
      </c>
      <c r="B178">
        <v>52421674</v>
      </c>
      <c r="C178">
        <v>52424534</v>
      </c>
      <c r="D178">
        <v>51486811</v>
      </c>
      <c r="E178">
        <v>27</v>
      </c>
      <c r="F178">
        <v>1</v>
      </c>
      <c r="G178">
        <v>27</v>
      </c>
      <c r="H178">
        <v>1</v>
      </c>
      <c r="I178" t="s">
        <v>531</v>
      </c>
      <c r="J178" t="s">
        <v>3</v>
      </c>
      <c r="K178" t="s">
        <v>532</v>
      </c>
      <c r="L178">
        <v>1191</v>
      </c>
      <c r="N178">
        <v>1013</v>
      </c>
      <c r="O178" t="s">
        <v>533</v>
      </c>
      <c r="P178" t="s">
        <v>533</v>
      </c>
      <c r="Q178">
        <v>1</v>
      </c>
      <c r="W178">
        <v>0</v>
      </c>
      <c r="X178">
        <v>476480486</v>
      </c>
      <c r="Y178">
        <v>59.6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1</v>
      </c>
      <c r="AJ178">
        <v>1</v>
      </c>
      <c r="AK178">
        <v>1</v>
      </c>
      <c r="AL178">
        <v>1</v>
      </c>
      <c r="AN178">
        <v>0</v>
      </c>
      <c r="AO178">
        <v>1</v>
      </c>
      <c r="AP178">
        <v>0</v>
      </c>
      <c r="AQ178">
        <v>0</v>
      </c>
      <c r="AR178">
        <v>0</v>
      </c>
      <c r="AS178" t="s">
        <v>3</v>
      </c>
      <c r="AT178">
        <v>59.6</v>
      </c>
      <c r="AU178" t="s">
        <v>3</v>
      </c>
      <c r="AV178">
        <v>1</v>
      </c>
      <c r="AW178">
        <v>2</v>
      </c>
      <c r="AX178">
        <v>52424536</v>
      </c>
      <c r="AY178">
        <v>1</v>
      </c>
      <c r="AZ178">
        <v>0</v>
      </c>
      <c r="BA178">
        <v>173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CX178">
        <f>Y178*Source!I610</f>
        <v>0</v>
      </c>
      <c r="CY178">
        <f>AD178</f>
        <v>0</v>
      </c>
      <c r="CZ178">
        <f>AH178</f>
        <v>0</v>
      </c>
      <c r="DA178">
        <f>AL178</f>
        <v>1</v>
      </c>
      <c r="DB178">
        <f t="shared" si="29"/>
        <v>0</v>
      </c>
      <c r="DC178">
        <f t="shared" si="30"/>
        <v>0</v>
      </c>
    </row>
    <row r="179" spans="1:107" x14ac:dyDescent="0.2">
      <c r="A179">
        <f>ROW(Source!A611)</f>
        <v>611</v>
      </c>
      <c r="B179">
        <v>52421674</v>
      </c>
      <c r="C179">
        <v>52424537</v>
      </c>
      <c r="D179">
        <v>51498982</v>
      </c>
      <c r="E179">
        <v>1</v>
      </c>
      <c r="F179">
        <v>1</v>
      </c>
      <c r="G179">
        <v>27</v>
      </c>
      <c r="H179">
        <v>2</v>
      </c>
      <c r="I179" t="s">
        <v>534</v>
      </c>
      <c r="J179" t="s">
        <v>535</v>
      </c>
      <c r="K179" t="s">
        <v>536</v>
      </c>
      <c r="L179">
        <v>1368</v>
      </c>
      <c r="N179">
        <v>1011</v>
      </c>
      <c r="O179" t="s">
        <v>537</v>
      </c>
      <c r="P179" t="s">
        <v>537</v>
      </c>
      <c r="Q179">
        <v>1</v>
      </c>
      <c r="W179">
        <v>0</v>
      </c>
      <c r="X179">
        <v>770341722</v>
      </c>
      <c r="Y179">
        <v>5.3699999999999998E-2</v>
      </c>
      <c r="AA179">
        <v>0</v>
      </c>
      <c r="AB179">
        <v>1494.43</v>
      </c>
      <c r="AC179">
        <v>481.21</v>
      </c>
      <c r="AD179">
        <v>0</v>
      </c>
      <c r="AE179">
        <v>0</v>
      </c>
      <c r="AF179">
        <v>1494.43</v>
      </c>
      <c r="AG179">
        <v>481.21</v>
      </c>
      <c r="AH179">
        <v>0</v>
      </c>
      <c r="AI179">
        <v>1</v>
      </c>
      <c r="AJ179">
        <v>1</v>
      </c>
      <c r="AK179">
        <v>1</v>
      </c>
      <c r="AL179">
        <v>1</v>
      </c>
      <c r="AN179">
        <v>0</v>
      </c>
      <c r="AO179">
        <v>1</v>
      </c>
      <c r="AP179">
        <v>0</v>
      </c>
      <c r="AQ179">
        <v>0</v>
      </c>
      <c r="AR179">
        <v>0</v>
      </c>
      <c r="AS179" t="s">
        <v>3</v>
      </c>
      <c r="AT179">
        <v>5.3699999999999998E-2</v>
      </c>
      <c r="AU179" t="s">
        <v>3</v>
      </c>
      <c r="AV179">
        <v>0</v>
      </c>
      <c r="AW179">
        <v>2</v>
      </c>
      <c r="AX179">
        <v>52424539</v>
      </c>
      <c r="AY179">
        <v>1</v>
      </c>
      <c r="AZ179">
        <v>0</v>
      </c>
      <c r="BA179">
        <v>174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CX179">
        <f>Y179*Source!I611</f>
        <v>0</v>
      </c>
      <c r="CY179">
        <f>AB179</f>
        <v>1494.43</v>
      </c>
      <c r="CZ179">
        <f>AF179</f>
        <v>1494.43</v>
      </c>
      <c r="DA179">
        <f>AJ179</f>
        <v>1</v>
      </c>
      <c r="DB179">
        <f t="shared" si="29"/>
        <v>80.25</v>
      </c>
      <c r="DC179">
        <f t="shared" si="30"/>
        <v>25.84</v>
      </c>
    </row>
    <row r="180" spans="1:107" x14ac:dyDescent="0.2">
      <c r="A180">
        <f>ROW(Source!A612)</f>
        <v>612</v>
      </c>
      <c r="B180">
        <v>52421674</v>
      </c>
      <c r="C180">
        <v>52424540</v>
      </c>
      <c r="D180">
        <v>51486811</v>
      </c>
      <c r="E180">
        <v>27</v>
      </c>
      <c r="F180">
        <v>1</v>
      </c>
      <c r="G180">
        <v>27</v>
      </c>
      <c r="H180">
        <v>1</v>
      </c>
      <c r="I180" t="s">
        <v>531</v>
      </c>
      <c r="J180" t="s">
        <v>3</v>
      </c>
      <c r="K180" t="s">
        <v>532</v>
      </c>
      <c r="L180">
        <v>1191</v>
      </c>
      <c r="N180">
        <v>1013</v>
      </c>
      <c r="O180" t="s">
        <v>533</v>
      </c>
      <c r="P180" t="s">
        <v>533</v>
      </c>
      <c r="Q180">
        <v>1</v>
      </c>
      <c r="W180">
        <v>0</v>
      </c>
      <c r="X180">
        <v>476480486</v>
      </c>
      <c r="Y180">
        <v>1.02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1</v>
      </c>
      <c r="AJ180">
        <v>1</v>
      </c>
      <c r="AK180">
        <v>1</v>
      </c>
      <c r="AL180">
        <v>1</v>
      </c>
      <c r="AN180">
        <v>0</v>
      </c>
      <c r="AO180">
        <v>1</v>
      </c>
      <c r="AP180">
        <v>0</v>
      </c>
      <c r="AQ180">
        <v>0</v>
      </c>
      <c r="AR180">
        <v>0</v>
      </c>
      <c r="AS180" t="s">
        <v>3</v>
      </c>
      <c r="AT180">
        <v>1.02</v>
      </c>
      <c r="AU180" t="s">
        <v>3</v>
      </c>
      <c r="AV180">
        <v>1</v>
      </c>
      <c r="AW180">
        <v>2</v>
      </c>
      <c r="AX180">
        <v>52424542</v>
      </c>
      <c r="AY180">
        <v>1</v>
      </c>
      <c r="AZ180">
        <v>0</v>
      </c>
      <c r="BA180">
        <v>175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CX180">
        <f>Y180*Source!I612</f>
        <v>0</v>
      </c>
      <c r="CY180">
        <f>AD180</f>
        <v>0</v>
      </c>
      <c r="CZ180">
        <f>AH180</f>
        <v>0</v>
      </c>
      <c r="DA180">
        <f>AL180</f>
        <v>1</v>
      </c>
      <c r="DB180">
        <f t="shared" si="29"/>
        <v>0</v>
      </c>
      <c r="DC180">
        <f t="shared" si="30"/>
        <v>0</v>
      </c>
    </row>
    <row r="181" spans="1:107" x14ac:dyDescent="0.2">
      <c r="A181">
        <f>ROW(Source!A613)</f>
        <v>613</v>
      </c>
      <c r="B181">
        <v>52421674</v>
      </c>
      <c r="C181">
        <v>52424543</v>
      </c>
      <c r="D181">
        <v>51499780</v>
      </c>
      <c r="E181">
        <v>1</v>
      </c>
      <c r="F181">
        <v>1</v>
      </c>
      <c r="G181">
        <v>27</v>
      </c>
      <c r="H181">
        <v>2</v>
      </c>
      <c r="I181" t="s">
        <v>538</v>
      </c>
      <c r="J181" t="s">
        <v>539</v>
      </c>
      <c r="K181" t="s">
        <v>540</v>
      </c>
      <c r="L181">
        <v>1368</v>
      </c>
      <c r="N181">
        <v>1011</v>
      </c>
      <c r="O181" t="s">
        <v>537</v>
      </c>
      <c r="P181" t="s">
        <v>537</v>
      </c>
      <c r="Q181">
        <v>1</v>
      </c>
      <c r="W181">
        <v>0</v>
      </c>
      <c r="X181">
        <v>238809398</v>
      </c>
      <c r="Y181">
        <v>0.02</v>
      </c>
      <c r="AA181">
        <v>0</v>
      </c>
      <c r="AB181">
        <v>1009.4</v>
      </c>
      <c r="AC181">
        <v>316.82</v>
      </c>
      <c r="AD181">
        <v>0</v>
      </c>
      <c r="AE181">
        <v>0</v>
      </c>
      <c r="AF181">
        <v>1009.4</v>
      </c>
      <c r="AG181">
        <v>316.82</v>
      </c>
      <c r="AH181">
        <v>0</v>
      </c>
      <c r="AI181">
        <v>1</v>
      </c>
      <c r="AJ181">
        <v>1</v>
      </c>
      <c r="AK181">
        <v>1</v>
      </c>
      <c r="AL181">
        <v>1</v>
      </c>
      <c r="AN181">
        <v>0</v>
      </c>
      <c r="AO181">
        <v>1</v>
      </c>
      <c r="AP181">
        <v>0</v>
      </c>
      <c r="AQ181">
        <v>0</v>
      </c>
      <c r="AR181">
        <v>0</v>
      </c>
      <c r="AS181" t="s">
        <v>3</v>
      </c>
      <c r="AT181">
        <v>0.02</v>
      </c>
      <c r="AU181" t="s">
        <v>3</v>
      </c>
      <c r="AV181">
        <v>0</v>
      </c>
      <c r="AW181">
        <v>2</v>
      </c>
      <c r="AX181">
        <v>52424546</v>
      </c>
      <c r="AY181">
        <v>1</v>
      </c>
      <c r="AZ181">
        <v>0</v>
      </c>
      <c r="BA181">
        <v>176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CX181">
        <f>Y181*Source!I613</f>
        <v>0</v>
      </c>
      <c r="CY181">
        <f t="shared" ref="CY181:CY186" si="31">AB181</f>
        <v>1009.4</v>
      </c>
      <c r="CZ181">
        <f t="shared" ref="CZ181:CZ186" si="32">AF181</f>
        <v>1009.4</v>
      </c>
      <c r="DA181">
        <f t="shared" ref="DA181:DA186" si="33">AJ181</f>
        <v>1</v>
      </c>
      <c r="DB181">
        <f t="shared" si="29"/>
        <v>20.190000000000001</v>
      </c>
      <c r="DC181">
        <f t="shared" si="30"/>
        <v>6.34</v>
      </c>
    </row>
    <row r="182" spans="1:107" x14ac:dyDescent="0.2">
      <c r="A182">
        <f>ROW(Source!A613)</f>
        <v>613</v>
      </c>
      <c r="B182">
        <v>52421674</v>
      </c>
      <c r="C182">
        <v>52424543</v>
      </c>
      <c r="D182">
        <v>51499781</v>
      </c>
      <c r="E182">
        <v>1</v>
      </c>
      <c r="F182">
        <v>1</v>
      </c>
      <c r="G182">
        <v>27</v>
      </c>
      <c r="H182">
        <v>2</v>
      </c>
      <c r="I182" t="s">
        <v>541</v>
      </c>
      <c r="J182" t="s">
        <v>542</v>
      </c>
      <c r="K182" t="s">
        <v>543</v>
      </c>
      <c r="L182">
        <v>1368</v>
      </c>
      <c r="N182">
        <v>1011</v>
      </c>
      <c r="O182" t="s">
        <v>537</v>
      </c>
      <c r="P182" t="s">
        <v>537</v>
      </c>
      <c r="Q182">
        <v>1</v>
      </c>
      <c r="W182">
        <v>0</v>
      </c>
      <c r="X182">
        <v>-1786200580</v>
      </c>
      <c r="Y182">
        <v>1.7999999999999999E-2</v>
      </c>
      <c r="AA182">
        <v>0</v>
      </c>
      <c r="AB182">
        <v>1014.12</v>
      </c>
      <c r="AC182">
        <v>317.13</v>
      </c>
      <c r="AD182">
        <v>0</v>
      </c>
      <c r="AE182">
        <v>0</v>
      </c>
      <c r="AF182">
        <v>1014.12</v>
      </c>
      <c r="AG182">
        <v>317.13</v>
      </c>
      <c r="AH182">
        <v>0</v>
      </c>
      <c r="AI182">
        <v>1</v>
      </c>
      <c r="AJ182">
        <v>1</v>
      </c>
      <c r="AK182">
        <v>1</v>
      </c>
      <c r="AL182">
        <v>1</v>
      </c>
      <c r="AN182">
        <v>0</v>
      </c>
      <c r="AO182">
        <v>1</v>
      </c>
      <c r="AP182">
        <v>0</v>
      </c>
      <c r="AQ182">
        <v>0</v>
      </c>
      <c r="AR182">
        <v>0</v>
      </c>
      <c r="AS182" t="s">
        <v>3</v>
      </c>
      <c r="AT182">
        <v>1.7999999999999999E-2</v>
      </c>
      <c r="AU182" t="s">
        <v>3</v>
      </c>
      <c r="AV182">
        <v>0</v>
      </c>
      <c r="AW182">
        <v>2</v>
      </c>
      <c r="AX182">
        <v>52424547</v>
      </c>
      <c r="AY182">
        <v>1</v>
      </c>
      <c r="AZ182">
        <v>0</v>
      </c>
      <c r="BA182">
        <v>177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CX182">
        <f>Y182*Source!I613</f>
        <v>0</v>
      </c>
      <c r="CY182">
        <f t="shared" si="31"/>
        <v>1014.12</v>
      </c>
      <c r="CZ182">
        <f t="shared" si="32"/>
        <v>1014.12</v>
      </c>
      <c r="DA182">
        <f t="shared" si="33"/>
        <v>1</v>
      </c>
      <c r="DB182">
        <f t="shared" si="29"/>
        <v>18.25</v>
      </c>
      <c r="DC182">
        <f t="shared" si="30"/>
        <v>5.71</v>
      </c>
    </row>
    <row r="183" spans="1:107" x14ac:dyDescent="0.2">
      <c r="A183">
        <f>ROW(Source!A614)</f>
        <v>614</v>
      </c>
      <c r="B183">
        <v>52421674</v>
      </c>
      <c r="C183">
        <v>52424548</v>
      </c>
      <c r="D183">
        <v>51499780</v>
      </c>
      <c r="E183">
        <v>1</v>
      </c>
      <c r="F183">
        <v>1</v>
      </c>
      <c r="G183">
        <v>27</v>
      </c>
      <c r="H183">
        <v>2</v>
      </c>
      <c r="I183" t="s">
        <v>538</v>
      </c>
      <c r="J183" t="s">
        <v>539</v>
      </c>
      <c r="K183" t="s">
        <v>540</v>
      </c>
      <c r="L183">
        <v>1368</v>
      </c>
      <c r="N183">
        <v>1011</v>
      </c>
      <c r="O183" t="s">
        <v>537</v>
      </c>
      <c r="P183" t="s">
        <v>537</v>
      </c>
      <c r="Q183">
        <v>1</v>
      </c>
      <c r="W183">
        <v>0</v>
      </c>
      <c r="X183">
        <v>238809398</v>
      </c>
      <c r="Y183">
        <v>5.3999999999999999E-2</v>
      </c>
      <c r="AA183">
        <v>0</v>
      </c>
      <c r="AB183">
        <v>1009.4</v>
      </c>
      <c r="AC183">
        <v>316.82</v>
      </c>
      <c r="AD183">
        <v>0</v>
      </c>
      <c r="AE183">
        <v>0</v>
      </c>
      <c r="AF183">
        <v>1009.4</v>
      </c>
      <c r="AG183">
        <v>316.82</v>
      </c>
      <c r="AH183">
        <v>0</v>
      </c>
      <c r="AI183">
        <v>1</v>
      </c>
      <c r="AJ183">
        <v>1</v>
      </c>
      <c r="AK183">
        <v>1</v>
      </c>
      <c r="AL183">
        <v>1</v>
      </c>
      <c r="AN183">
        <v>0</v>
      </c>
      <c r="AO183">
        <v>1</v>
      </c>
      <c r="AP183">
        <v>0</v>
      </c>
      <c r="AQ183">
        <v>0</v>
      </c>
      <c r="AR183">
        <v>0</v>
      </c>
      <c r="AS183" t="s">
        <v>3</v>
      </c>
      <c r="AT183">
        <v>5.3999999999999999E-2</v>
      </c>
      <c r="AU183" t="s">
        <v>3</v>
      </c>
      <c r="AV183">
        <v>0</v>
      </c>
      <c r="AW183">
        <v>2</v>
      </c>
      <c r="AX183">
        <v>52424551</v>
      </c>
      <c r="AY183">
        <v>1</v>
      </c>
      <c r="AZ183">
        <v>0</v>
      </c>
      <c r="BA183">
        <v>178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CX183">
        <f>Y183*Source!I614</f>
        <v>0</v>
      </c>
      <c r="CY183">
        <f t="shared" si="31"/>
        <v>1009.4</v>
      </c>
      <c r="CZ183">
        <f t="shared" si="32"/>
        <v>1009.4</v>
      </c>
      <c r="DA183">
        <f t="shared" si="33"/>
        <v>1</v>
      </c>
      <c r="DB183">
        <f t="shared" si="29"/>
        <v>54.51</v>
      </c>
      <c r="DC183">
        <f t="shared" si="30"/>
        <v>17.11</v>
      </c>
    </row>
    <row r="184" spans="1:107" x14ac:dyDescent="0.2">
      <c r="A184">
        <f>ROW(Source!A614)</f>
        <v>614</v>
      </c>
      <c r="B184">
        <v>52421674</v>
      </c>
      <c r="C184">
        <v>52424548</v>
      </c>
      <c r="D184">
        <v>51499781</v>
      </c>
      <c r="E184">
        <v>1</v>
      </c>
      <c r="F184">
        <v>1</v>
      </c>
      <c r="G184">
        <v>27</v>
      </c>
      <c r="H184">
        <v>2</v>
      </c>
      <c r="I184" t="s">
        <v>541</v>
      </c>
      <c r="J184" t="s">
        <v>542</v>
      </c>
      <c r="K184" t="s">
        <v>543</v>
      </c>
      <c r="L184">
        <v>1368</v>
      </c>
      <c r="N184">
        <v>1011</v>
      </c>
      <c r="O184" t="s">
        <v>537</v>
      </c>
      <c r="P184" t="s">
        <v>537</v>
      </c>
      <c r="Q184">
        <v>1</v>
      </c>
      <c r="W184">
        <v>0</v>
      </c>
      <c r="X184">
        <v>-1786200580</v>
      </c>
      <c r="Y184">
        <v>5.5E-2</v>
      </c>
      <c r="AA184">
        <v>0</v>
      </c>
      <c r="AB184">
        <v>1014.12</v>
      </c>
      <c r="AC184">
        <v>317.13</v>
      </c>
      <c r="AD184">
        <v>0</v>
      </c>
      <c r="AE184">
        <v>0</v>
      </c>
      <c r="AF184">
        <v>1014.12</v>
      </c>
      <c r="AG184">
        <v>317.13</v>
      </c>
      <c r="AH184">
        <v>0</v>
      </c>
      <c r="AI184">
        <v>1</v>
      </c>
      <c r="AJ184">
        <v>1</v>
      </c>
      <c r="AK184">
        <v>1</v>
      </c>
      <c r="AL184">
        <v>1</v>
      </c>
      <c r="AN184">
        <v>0</v>
      </c>
      <c r="AO184">
        <v>1</v>
      </c>
      <c r="AP184">
        <v>0</v>
      </c>
      <c r="AQ184">
        <v>0</v>
      </c>
      <c r="AR184">
        <v>0</v>
      </c>
      <c r="AS184" t="s">
        <v>3</v>
      </c>
      <c r="AT184">
        <v>5.5E-2</v>
      </c>
      <c r="AU184" t="s">
        <v>3</v>
      </c>
      <c r="AV184">
        <v>0</v>
      </c>
      <c r="AW184">
        <v>2</v>
      </c>
      <c r="AX184">
        <v>52424552</v>
      </c>
      <c r="AY184">
        <v>1</v>
      </c>
      <c r="AZ184">
        <v>0</v>
      </c>
      <c r="BA184">
        <v>179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CX184">
        <f>Y184*Source!I614</f>
        <v>0</v>
      </c>
      <c r="CY184">
        <f t="shared" si="31"/>
        <v>1014.12</v>
      </c>
      <c r="CZ184">
        <f t="shared" si="32"/>
        <v>1014.12</v>
      </c>
      <c r="DA184">
        <f t="shared" si="33"/>
        <v>1</v>
      </c>
      <c r="DB184">
        <f t="shared" si="29"/>
        <v>55.78</v>
      </c>
      <c r="DC184">
        <f t="shared" si="30"/>
        <v>17.440000000000001</v>
      </c>
    </row>
    <row r="185" spans="1:107" x14ac:dyDescent="0.2">
      <c r="A185">
        <f>ROW(Source!A615)</f>
        <v>615</v>
      </c>
      <c r="B185">
        <v>52421674</v>
      </c>
      <c r="C185">
        <v>52424553</v>
      </c>
      <c r="D185">
        <v>51499780</v>
      </c>
      <c r="E185">
        <v>1</v>
      </c>
      <c r="F185">
        <v>1</v>
      </c>
      <c r="G185">
        <v>27</v>
      </c>
      <c r="H185">
        <v>2</v>
      </c>
      <c r="I185" t="s">
        <v>538</v>
      </c>
      <c r="J185" t="s">
        <v>539</v>
      </c>
      <c r="K185" t="s">
        <v>540</v>
      </c>
      <c r="L185">
        <v>1368</v>
      </c>
      <c r="N185">
        <v>1011</v>
      </c>
      <c r="O185" t="s">
        <v>537</v>
      </c>
      <c r="P185" t="s">
        <v>537</v>
      </c>
      <c r="Q185">
        <v>1</v>
      </c>
      <c r="W185">
        <v>0</v>
      </c>
      <c r="X185">
        <v>238809398</v>
      </c>
      <c r="Y185">
        <v>0.51</v>
      </c>
      <c r="AA185">
        <v>0</v>
      </c>
      <c r="AB185">
        <v>1009.4</v>
      </c>
      <c r="AC185">
        <v>316.82</v>
      </c>
      <c r="AD185">
        <v>0</v>
      </c>
      <c r="AE185">
        <v>0</v>
      </c>
      <c r="AF185">
        <v>1009.4</v>
      </c>
      <c r="AG185">
        <v>316.82</v>
      </c>
      <c r="AH185">
        <v>0</v>
      </c>
      <c r="AI185">
        <v>1</v>
      </c>
      <c r="AJ185">
        <v>1</v>
      </c>
      <c r="AK185">
        <v>1</v>
      </c>
      <c r="AL185">
        <v>1</v>
      </c>
      <c r="AN185">
        <v>0</v>
      </c>
      <c r="AO185">
        <v>1</v>
      </c>
      <c r="AP185">
        <v>1</v>
      </c>
      <c r="AQ185">
        <v>0</v>
      </c>
      <c r="AR185">
        <v>0</v>
      </c>
      <c r="AS185" t="s">
        <v>3</v>
      </c>
      <c r="AT185">
        <v>0.01</v>
      </c>
      <c r="AU185" t="s">
        <v>46</v>
      </c>
      <c r="AV185">
        <v>0</v>
      </c>
      <c r="AW185">
        <v>2</v>
      </c>
      <c r="AX185">
        <v>52424556</v>
      </c>
      <c r="AY185">
        <v>1</v>
      </c>
      <c r="AZ185">
        <v>0</v>
      </c>
      <c r="BA185">
        <v>180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CX185">
        <f>Y185*Source!I615</f>
        <v>0</v>
      </c>
      <c r="CY185">
        <f t="shared" si="31"/>
        <v>1009.4</v>
      </c>
      <c r="CZ185">
        <f t="shared" si="32"/>
        <v>1009.4</v>
      </c>
      <c r="DA185">
        <f t="shared" si="33"/>
        <v>1</v>
      </c>
      <c r="DB185">
        <f>ROUND((ROUND(AT185*CZ185,2)*51),6)</f>
        <v>514.59</v>
      </c>
      <c r="DC185">
        <f>ROUND((ROUND(AT185*AG185,2)*51),6)</f>
        <v>161.66999999999999</v>
      </c>
    </row>
    <row r="186" spans="1:107" x14ac:dyDescent="0.2">
      <c r="A186">
        <f>ROW(Source!A615)</f>
        <v>615</v>
      </c>
      <c r="B186">
        <v>52421674</v>
      </c>
      <c r="C186">
        <v>52424553</v>
      </c>
      <c r="D186">
        <v>51499781</v>
      </c>
      <c r="E186">
        <v>1</v>
      </c>
      <c r="F186">
        <v>1</v>
      </c>
      <c r="G186">
        <v>27</v>
      </c>
      <c r="H186">
        <v>2</v>
      </c>
      <c r="I186" t="s">
        <v>541</v>
      </c>
      <c r="J186" t="s">
        <v>542</v>
      </c>
      <c r="K186" t="s">
        <v>543</v>
      </c>
      <c r="L186">
        <v>1368</v>
      </c>
      <c r="N186">
        <v>1011</v>
      </c>
      <c r="O186" t="s">
        <v>537</v>
      </c>
      <c r="P186" t="s">
        <v>537</v>
      </c>
      <c r="Q186">
        <v>1</v>
      </c>
      <c r="W186">
        <v>0</v>
      </c>
      <c r="X186">
        <v>-1786200580</v>
      </c>
      <c r="Y186">
        <v>0.40800000000000003</v>
      </c>
      <c r="AA186">
        <v>0</v>
      </c>
      <c r="AB186">
        <v>1014.12</v>
      </c>
      <c r="AC186">
        <v>317.13</v>
      </c>
      <c r="AD186">
        <v>0</v>
      </c>
      <c r="AE186">
        <v>0</v>
      </c>
      <c r="AF186">
        <v>1014.12</v>
      </c>
      <c r="AG186">
        <v>317.13</v>
      </c>
      <c r="AH186">
        <v>0</v>
      </c>
      <c r="AI186">
        <v>1</v>
      </c>
      <c r="AJ186">
        <v>1</v>
      </c>
      <c r="AK186">
        <v>1</v>
      </c>
      <c r="AL186">
        <v>1</v>
      </c>
      <c r="AN186">
        <v>0</v>
      </c>
      <c r="AO186">
        <v>1</v>
      </c>
      <c r="AP186">
        <v>1</v>
      </c>
      <c r="AQ186">
        <v>0</v>
      </c>
      <c r="AR186">
        <v>0</v>
      </c>
      <c r="AS186" t="s">
        <v>3</v>
      </c>
      <c r="AT186">
        <v>8.0000000000000002E-3</v>
      </c>
      <c r="AU186" t="s">
        <v>46</v>
      </c>
      <c r="AV186">
        <v>0</v>
      </c>
      <c r="AW186">
        <v>2</v>
      </c>
      <c r="AX186">
        <v>52424557</v>
      </c>
      <c r="AY186">
        <v>1</v>
      </c>
      <c r="AZ186">
        <v>0</v>
      </c>
      <c r="BA186">
        <v>181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CX186">
        <f>Y186*Source!I615</f>
        <v>0</v>
      </c>
      <c r="CY186">
        <f t="shared" si="31"/>
        <v>1014.12</v>
      </c>
      <c r="CZ186">
        <f t="shared" si="32"/>
        <v>1014.12</v>
      </c>
      <c r="DA186">
        <f t="shared" si="33"/>
        <v>1</v>
      </c>
      <c r="DB186">
        <f>ROUND((ROUND(AT186*CZ186,2)*51),6)</f>
        <v>413.61</v>
      </c>
      <c r="DC186">
        <f>ROUND((ROUND(AT186*AG186,2)*51),6)</f>
        <v>129.54</v>
      </c>
    </row>
    <row r="187" spans="1:107" x14ac:dyDescent="0.2">
      <c r="A187">
        <f>ROW(Source!A617)</f>
        <v>617</v>
      </c>
      <c r="B187">
        <v>52421674</v>
      </c>
      <c r="C187">
        <v>52424559</v>
      </c>
      <c r="D187">
        <v>51486811</v>
      </c>
      <c r="E187">
        <v>27</v>
      </c>
      <c r="F187">
        <v>1</v>
      </c>
      <c r="G187">
        <v>27</v>
      </c>
      <c r="H187">
        <v>1</v>
      </c>
      <c r="I187" t="s">
        <v>531</v>
      </c>
      <c r="J187" t="s">
        <v>3</v>
      </c>
      <c r="K187" t="s">
        <v>532</v>
      </c>
      <c r="L187">
        <v>1191</v>
      </c>
      <c r="N187">
        <v>1013</v>
      </c>
      <c r="O187" t="s">
        <v>533</v>
      </c>
      <c r="P187" t="s">
        <v>533</v>
      </c>
      <c r="Q187">
        <v>1</v>
      </c>
      <c r="W187">
        <v>0</v>
      </c>
      <c r="X187">
        <v>476480486</v>
      </c>
      <c r="Y187">
        <v>19.100000000000001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1</v>
      </c>
      <c r="AJ187">
        <v>1</v>
      </c>
      <c r="AK187">
        <v>1</v>
      </c>
      <c r="AL187">
        <v>1</v>
      </c>
      <c r="AN187">
        <v>0</v>
      </c>
      <c r="AO187">
        <v>1</v>
      </c>
      <c r="AP187">
        <v>0</v>
      </c>
      <c r="AQ187">
        <v>0</v>
      </c>
      <c r="AR187">
        <v>0</v>
      </c>
      <c r="AS187" t="s">
        <v>3</v>
      </c>
      <c r="AT187">
        <v>19.100000000000001</v>
      </c>
      <c r="AU187" t="s">
        <v>3</v>
      </c>
      <c r="AV187">
        <v>1</v>
      </c>
      <c r="AW187">
        <v>2</v>
      </c>
      <c r="AX187">
        <v>52424566</v>
      </c>
      <c r="AY187">
        <v>1</v>
      </c>
      <c r="AZ187">
        <v>0</v>
      </c>
      <c r="BA187">
        <v>182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CX187">
        <f>Y187*Source!I617</f>
        <v>0</v>
      </c>
      <c r="CY187">
        <f>AD187</f>
        <v>0</v>
      </c>
      <c r="CZ187">
        <f>AH187</f>
        <v>0</v>
      </c>
      <c r="DA187">
        <f>AL187</f>
        <v>1</v>
      </c>
      <c r="DB187">
        <f t="shared" ref="DB187:DB207" si="34">ROUND(ROUND(AT187*CZ187,2),6)</f>
        <v>0</v>
      </c>
      <c r="DC187">
        <f t="shared" ref="DC187:DC207" si="35">ROUND(ROUND(AT187*AG187,2),6)</f>
        <v>0</v>
      </c>
    </row>
    <row r="188" spans="1:107" x14ac:dyDescent="0.2">
      <c r="A188">
        <f>ROW(Source!A617)</f>
        <v>617</v>
      </c>
      <c r="B188">
        <v>52421674</v>
      </c>
      <c r="C188">
        <v>52424559</v>
      </c>
      <c r="D188">
        <v>51499185</v>
      </c>
      <c r="E188">
        <v>1</v>
      </c>
      <c r="F188">
        <v>1</v>
      </c>
      <c r="G188">
        <v>27</v>
      </c>
      <c r="H188">
        <v>2</v>
      </c>
      <c r="I188" t="s">
        <v>544</v>
      </c>
      <c r="J188" t="s">
        <v>545</v>
      </c>
      <c r="K188" t="s">
        <v>546</v>
      </c>
      <c r="L188">
        <v>1368</v>
      </c>
      <c r="N188">
        <v>1011</v>
      </c>
      <c r="O188" t="s">
        <v>537</v>
      </c>
      <c r="P188" t="s">
        <v>537</v>
      </c>
      <c r="Q188">
        <v>1</v>
      </c>
      <c r="W188">
        <v>0</v>
      </c>
      <c r="X188">
        <v>1846535910</v>
      </c>
      <c r="Y188">
        <v>2.97</v>
      </c>
      <c r="AA188">
        <v>0</v>
      </c>
      <c r="AB188">
        <v>3056.67</v>
      </c>
      <c r="AC188">
        <v>1333.84</v>
      </c>
      <c r="AD188">
        <v>0</v>
      </c>
      <c r="AE188">
        <v>0</v>
      </c>
      <c r="AF188">
        <v>3056.67</v>
      </c>
      <c r="AG188">
        <v>1333.84</v>
      </c>
      <c r="AH188">
        <v>0</v>
      </c>
      <c r="AI188">
        <v>1</v>
      </c>
      <c r="AJ188">
        <v>1</v>
      </c>
      <c r="AK188">
        <v>1</v>
      </c>
      <c r="AL188">
        <v>1</v>
      </c>
      <c r="AN188">
        <v>0</v>
      </c>
      <c r="AO188">
        <v>1</v>
      </c>
      <c r="AP188">
        <v>0</v>
      </c>
      <c r="AQ188">
        <v>0</v>
      </c>
      <c r="AR188">
        <v>0</v>
      </c>
      <c r="AS188" t="s">
        <v>3</v>
      </c>
      <c r="AT188">
        <v>2.97</v>
      </c>
      <c r="AU188" t="s">
        <v>3</v>
      </c>
      <c r="AV188">
        <v>0</v>
      </c>
      <c r="AW188">
        <v>2</v>
      </c>
      <c r="AX188">
        <v>52424567</v>
      </c>
      <c r="AY188">
        <v>1</v>
      </c>
      <c r="AZ188">
        <v>0</v>
      </c>
      <c r="BA188">
        <v>183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CX188">
        <f>Y188*Source!I617</f>
        <v>0</v>
      </c>
      <c r="CY188">
        <f>AB188</f>
        <v>3056.67</v>
      </c>
      <c r="CZ188">
        <f>AF188</f>
        <v>3056.67</v>
      </c>
      <c r="DA188">
        <f>AJ188</f>
        <v>1</v>
      </c>
      <c r="DB188">
        <f t="shared" si="34"/>
        <v>9078.31</v>
      </c>
      <c r="DC188">
        <f t="shared" si="35"/>
        <v>3961.5</v>
      </c>
    </row>
    <row r="189" spans="1:107" x14ac:dyDescent="0.2">
      <c r="A189">
        <f>ROW(Source!A617)</f>
        <v>617</v>
      </c>
      <c r="B189">
        <v>52421674</v>
      </c>
      <c r="C189">
        <v>52424559</v>
      </c>
      <c r="D189">
        <v>51499169</v>
      </c>
      <c r="E189">
        <v>1</v>
      </c>
      <c r="F189">
        <v>1</v>
      </c>
      <c r="G189">
        <v>27</v>
      </c>
      <c r="H189">
        <v>2</v>
      </c>
      <c r="I189" t="s">
        <v>547</v>
      </c>
      <c r="J189" t="s">
        <v>548</v>
      </c>
      <c r="K189" t="s">
        <v>549</v>
      </c>
      <c r="L189">
        <v>1368</v>
      </c>
      <c r="N189">
        <v>1011</v>
      </c>
      <c r="O189" t="s">
        <v>537</v>
      </c>
      <c r="P189" t="s">
        <v>537</v>
      </c>
      <c r="Q189">
        <v>1</v>
      </c>
      <c r="W189">
        <v>0</v>
      </c>
      <c r="X189">
        <v>-1930120489</v>
      </c>
      <c r="Y189">
        <v>3.67</v>
      </c>
      <c r="AA189">
        <v>0</v>
      </c>
      <c r="AB189">
        <v>1261.8699999999999</v>
      </c>
      <c r="AC189">
        <v>530.02</v>
      </c>
      <c r="AD189">
        <v>0</v>
      </c>
      <c r="AE189">
        <v>0</v>
      </c>
      <c r="AF189">
        <v>1261.8699999999999</v>
      </c>
      <c r="AG189">
        <v>530.02</v>
      </c>
      <c r="AH189">
        <v>0</v>
      </c>
      <c r="AI189">
        <v>1</v>
      </c>
      <c r="AJ189">
        <v>1</v>
      </c>
      <c r="AK189">
        <v>1</v>
      </c>
      <c r="AL189">
        <v>1</v>
      </c>
      <c r="AN189">
        <v>0</v>
      </c>
      <c r="AO189">
        <v>1</v>
      </c>
      <c r="AP189">
        <v>0</v>
      </c>
      <c r="AQ189">
        <v>0</v>
      </c>
      <c r="AR189">
        <v>0</v>
      </c>
      <c r="AS189" t="s">
        <v>3</v>
      </c>
      <c r="AT189">
        <v>3.67</v>
      </c>
      <c r="AU189" t="s">
        <v>3</v>
      </c>
      <c r="AV189">
        <v>0</v>
      </c>
      <c r="AW189">
        <v>2</v>
      </c>
      <c r="AX189">
        <v>52424568</v>
      </c>
      <c r="AY189">
        <v>1</v>
      </c>
      <c r="AZ189">
        <v>0</v>
      </c>
      <c r="BA189">
        <v>184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CX189">
        <f>Y189*Source!I617</f>
        <v>0</v>
      </c>
      <c r="CY189">
        <f>AB189</f>
        <v>1261.8699999999999</v>
      </c>
      <c r="CZ189">
        <f>AF189</f>
        <v>1261.8699999999999</v>
      </c>
      <c r="DA189">
        <f>AJ189</f>
        <v>1</v>
      </c>
      <c r="DB189">
        <f t="shared" si="34"/>
        <v>4631.0600000000004</v>
      </c>
      <c r="DC189">
        <f t="shared" si="35"/>
        <v>1945.17</v>
      </c>
    </row>
    <row r="190" spans="1:107" x14ac:dyDescent="0.2">
      <c r="A190">
        <f>ROW(Source!A617)</f>
        <v>617</v>
      </c>
      <c r="B190">
        <v>52421674</v>
      </c>
      <c r="C190">
        <v>52424559</v>
      </c>
      <c r="D190">
        <v>51499170</v>
      </c>
      <c r="E190">
        <v>1</v>
      </c>
      <c r="F190">
        <v>1</v>
      </c>
      <c r="G190">
        <v>27</v>
      </c>
      <c r="H190">
        <v>2</v>
      </c>
      <c r="I190" t="s">
        <v>550</v>
      </c>
      <c r="J190" t="s">
        <v>551</v>
      </c>
      <c r="K190" t="s">
        <v>552</v>
      </c>
      <c r="L190">
        <v>1368</v>
      </c>
      <c r="N190">
        <v>1011</v>
      </c>
      <c r="O190" t="s">
        <v>537</v>
      </c>
      <c r="P190" t="s">
        <v>537</v>
      </c>
      <c r="Q190">
        <v>1</v>
      </c>
      <c r="W190">
        <v>0</v>
      </c>
      <c r="X190">
        <v>1869206802</v>
      </c>
      <c r="Y190">
        <v>11.9</v>
      </c>
      <c r="AA190">
        <v>0</v>
      </c>
      <c r="AB190">
        <v>1827.95</v>
      </c>
      <c r="AC190">
        <v>720.55</v>
      </c>
      <c r="AD190">
        <v>0</v>
      </c>
      <c r="AE190">
        <v>0</v>
      </c>
      <c r="AF190">
        <v>1827.95</v>
      </c>
      <c r="AG190">
        <v>720.55</v>
      </c>
      <c r="AH190">
        <v>0</v>
      </c>
      <c r="AI190">
        <v>1</v>
      </c>
      <c r="AJ190">
        <v>1</v>
      </c>
      <c r="AK190">
        <v>1</v>
      </c>
      <c r="AL190">
        <v>1</v>
      </c>
      <c r="AN190">
        <v>0</v>
      </c>
      <c r="AO190">
        <v>1</v>
      </c>
      <c r="AP190">
        <v>0</v>
      </c>
      <c r="AQ190">
        <v>0</v>
      </c>
      <c r="AR190">
        <v>0</v>
      </c>
      <c r="AS190" t="s">
        <v>3</v>
      </c>
      <c r="AT190">
        <v>11.9</v>
      </c>
      <c r="AU190" t="s">
        <v>3</v>
      </c>
      <c r="AV190">
        <v>0</v>
      </c>
      <c r="AW190">
        <v>2</v>
      </c>
      <c r="AX190">
        <v>52424569</v>
      </c>
      <c r="AY190">
        <v>1</v>
      </c>
      <c r="AZ190">
        <v>0</v>
      </c>
      <c r="BA190">
        <v>185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CX190">
        <f>Y190*Source!I617</f>
        <v>0</v>
      </c>
      <c r="CY190">
        <f>AB190</f>
        <v>1827.95</v>
      </c>
      <c r="CZ190">
        <f>AF190</f>
        <v>1827.95</v>
      </c>
      <c r="DA190">
        <f>AJ190</f>
        <v>1</v>
      </c>
      <c r="DB190">
        <f t="shared" si="34"/>
        <v>21752.61</v>
      </c>
      <c r="DC190">
        <f t="shared" si="35"/>
        <v>8574.5499999999993</v>
      </c>
    </row>
    <row r="191" spans="1:107" x14ac:dyDescent="0.2">
      <c r="A191">
        <f>ROW(Source!A617)</f>
        <v>617</v>
      </c>
      <c r="B191">
        <v>52421674</v>
      </c>
      <c r="C191">
        <v>52424559</v>
      </c>
      <c r="D191">
        <v>51503063</v>
      </c>
      <c r="E191">
        <v>1</v>
      </c>
      <c r="F191">
        <v>1</v>
      </c>
      <c r="G191">
        <v>27</v>
      </c>
      <c r="H191">
        <v>3</v>
      </c>
      <c r="I191" t="s">
        <v>60</v>
      </c>
      <c r="J191" t="s">
        <v>62</v>
      </c>
      <c r="K191" t="s">
        <v>61</v>
      </c>
      <c r="L191">
        <v>1348</v>
      </c>
      <c r="N191">
        <v>1009</v>
      </c>
      <c r="O191" t="s">
        <v>27</v>
      </c>
      <c r="P191" t="s">
        <v>27</v>
      </c>
      <c r="Q191">
        <v>1000</v>
      </c>
      <c r="W191">
        <v>1</v>
      </c>
      <c r="X191">
        <v>-2069439204</v>
      </c>
      <c r="Y191">
        <v>-101</v>
      </c>
      <c r="AA191">
        <v>2690.29</v>
      </c>
      <c r="AB191">
        <v>0</v>
      </c>
      <c r="AC191">
        <v>0</v>
      </c>
      <c r="AD191">
        <v>0</v>
      </c>
      <c r="AE191">
        <v>2690.29</v>
      </c>
      <c r="AF191">
        <v>0</v>
      </c>
      <c r="AG191">
        <v>0</v>
      </c>
      <c r="AH191">
        <v>0</v>
      </c>
      <c r="AI191">
        <v>1</v>
      </c>
      <c r="AJ191">
        <v>1</v>
      </c>
      <c r="AK191">
        <v>1</v>
      </c>
      <c r="AL191">
        <v>1</v>
      </c>
      <c r="AN191">
        <v>0</v>
      </c>
      <c r="AO191">
        <v>1</v>
      </c>
      <c r="AP191">
        <v>0</v>
      </c>
      <c r="AQ191">
        <v>0</v>
      </c>
      <c r="AR191">
        <v>0</v>
      </c>
      <c r="AS191" t="s">
        <v>3</v>
      </c>
      <c r="AT191">
        <v>-101</v>
      </c>
      <c r="AU191" t="s">
        <v>3</v>
      </c>
      <c r="AV191">
        <v>0</v>
      </c>
      <c r="AW191">
        <v>2</v>
      </c>
      <c r="AX191">
        <v>52424570</v>
      </c>
      <c r="AY191">
        <v>1</v>
      </c>
      <c r="AZ191">
        <v>6144</v>
      </c>
      <c r="BA191">
        <v>186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CX191">
        <f>Y191*Source!I617</f>
        <v>0</v>
      </c>
      <c r="CY191">
        <f>AA191</f>
        <v>2690.29</v>
      </c>
      <c r="CZ191">
        <f>AE191</f>
        <v>2690.29</v>
      </c>
      <c r="DA191">
        <f>AI191</f>
        <v>1</v>
      </c>
      <c r="DB191">
        <f t="shared" si="34"/>
        <v>-271719.28999999998</v>
      </c>
      <c r="DC191">
        <f t="shared" si="35"/>
        <v>0</v>
      </c>
    </row>
    <row r="192" spans="1:107" x14ac:dyDescent="0.2">
      <c r="A192">
        <f>ROW(Source!A617)</f>
        <v>617</v>
      </c>
      <c r="B192">
        <v>52421674</v>
      </c>
      <c r="C192">
        <v>52424559</v>
      </c>
      <c r="D192">
        <v>51503080</v>
      </c>
      <c r="E192">
        <v>1</v>
      </c>
      <c r="F192">
        <v>1</v>
      </c>
      <c r="G192">
        <v>27</v>
      </c>
      <c r="H192">
        <v>3</v>
      </c>
      <c r="I192" t="s">
        <v>64</v>
      </c>
      <c r="J192" t="s">
        <v>66</v>
      </c>
      <c r="K192" t="s">
        <v>65</v>
      </c>
      <c r="L192">
        <v>1348</v>
      </c>
      <c r="N192">
        <v>1009</v>
      </c>
      <c r="O192" t="s">
        <v>27</v>
      </c>
      <c r="P192" t="s">
        <v>27</v>
      </c>
      <c r="Q192">
        <v>1000</v>
      </c>
      <c r="W192">
        <v>0</v>
      </c>
      <c r="X192">
        <v>-740831190</v>
      </c>
      <c r="Y192">
        <v>101</v>
      </c>
      <c r="AA192">
        <v>2652.04</v>
      </c>
      <c r="AB192">
        <v>0</v>
      </c>
      <c r="AC192">
        <v>0</v>
      </c>
      <c r="AD192">
        <v>0</v>
      </c>
      <c r="AE192">
        <v>2652.04</v>
      </c>
      <c r="AF192">
        <v>0</v>
      </c>
      <c r="AG192">
        <v>0</v>
      </c>
      <c r="AH192">
        <v>0</v>
      </c>
      <c r="AI192">
        <v>1</v>
      </c>
      <c r="AJ192">
        <v>1</v>
      </c>
      <c r="AK192">
        <v>1</v>
      </c>
      <c r="AL192">
        <v>1</v>
      </c>
      <c r="AN192">
        <v>0</v>
      </c>
      <c r="AO192">
        <v>0</v>
      </c>
      <c r="AP192">
        <v>0</v>
      </c>
      <c r="AQ192">
        <v>0</v>
      </c>
      <c r="AR192">
        <v>0</v>
      </c>
      <c r="AS192" t="s">
        <v>3</v>
      </c>
      <c r="AT192">
        <v>101</v>
      </c>
      <c r="AU192" t="s">
        <v>3</v>
      </c>
      <c r="AV192">
        <v>0</v>
      </c>
      <c r="AW192">
        <v>1</v>
      </c>
      <c r="AX192">
        <v>-1</v>
      </c>
      <c r="AY192">
        <v>0</v>
      </c>
      <c r="AZ192">
        <v>0</v>
      </c>
      <c r="BA192" t="s">
        <v>3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CX192">
        <f>Y192*Source!I617</f>
        <v>0</v>
      </c>
      <c r="CY192">
        <f>AA192</f>
        <v>2652.04</v>
      </c>
      <c r="CZ192">
        <f>AE192</f>
        <v>2652.04</v>
      </c>
      <c r="DA192">
        <f>AI192</f>
        <v>1</v>
      </c>
      <c r="DB192">
        <f t="shared" si="34"/>
        <v>267856.03999999998</v>
      </c>
      <c r="DC192">
        <f t="shared" si="35"/>
        <v>0</v>
      </c>
    </row>
    <row r="193" spans="1:107" x14ac:dyDescent="0.2">
      <c r="A193">
        <f>ROW(Source!A620)</f>
        <v>620</v>
      </c>
      <c r="B193">
        <v>52421674</v>
      </c>
      <c r="C193">
        <v>52424573</v>
      </c>
      <c r="D193">
        <v>51486811</v>
      </c>
      <c r="E193">
        <v>27</v>
      </c>
      <c r="F193">
        <v>1</v>
      </c>
      <c r="G193">
        <v>27</v>
      </c>
      <c r="H193">
        <v>1</v>
      </c>
      <c r="I193" t="s">
        <v>531</v>
      </c>
      <c r="J193" t="s">
        <v>3</v>
      </c>
      <c r="K193" t="s">
        <v>532</v>
      </c>
      <c r="L193">
        <v>1191</v>
      </c>
      <c r="N193">
        <v>1013</v>
      </c>
      <c r="O193" t="s">
        <v>533</v>
      </c>
      <c r="P193" t="s">
        <v>533</v>
      </c>
      <c r="Q193">
        <v>1</v>
      </c>
      <c r="W193">
        <v>0</v>
      </c>
      <c r="X193">
        <v>476480486</v>
      </c>
      <c r="Y193">
        <v>10.3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1</v>
      </c>
      <c r="AJ193">
        <v>1</v>
      </c>
      <c r="AK193">
        <v>1</v>
      </c>
      <c r="AL193">
        <v>1</v>
      </c>
      <c r="AN193">
        <v>0</v>
      </c>
      <c r="AO193">
        <v>1</v>
      </c>
      <c r="AP193">
        <v>0</v>
      </c>
      <c r="AQ193">
        <v>0</v>
      </c>
      <c r="AR193">
        <v>0</v>
      </c>
      <c r="AS193" t="s">
        <v>3</v>
      </c>
      <c r="AT193">
        <v>10.3</v>
      </c>
      <c r="AU193" t="s">
        <v>3</v>
      </c>
      <c r="AV193">
        <v>1</v>
      </c>
      <c r="AW193">
        <v>2</v>
      </c>
      <c r="AX193">
        <v>52424579</v>
      </c>
      <c r="AY193">
        <v>1</v>
      </c>
      <c r="AZ193">
        <v>0</v>
      </c>
      <c r="BA193">
        <v>187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CX193">
        <f>Y193*Source!I620</f>
        <v>0</v>
      </c>
      <c r="CY193">
        <f>AD193</f>
        <v>0</v>
      </c>
      <c r="CZ193">
        <f>AH193</f>
        <v>0</v>
      </c>
      <c r="DA193">
        <f>AL193</f>
        <v>1</v>
      </c>
      <c r="DB193">
        <f t="shared" si="34"/>
        <v>0</v>
      </c>
      <c r="DC193">
        <f t="shared" si="35"/>
        <v>0</v>
      </c>
    </row>
    <row r="194" spans="1:107" x14ac:dyDescent="0.2">
      <c r="A194">
        <f>ROW(Source!A620)</f>
        <v>620</v>
      </c>
      <c r="B194">
        <v>52421674</v>
      </c>
      <c r="C194">
        <v>52424573</v>
      </c>
      <c r="D194">
        <v>51499169</v>
      </c>
      <c r="E194">
        <v>1</v>
      </c>
      <c r="F194">
        <v>1</v>
      </c>
      <c r="G194">
        <v>27</v>
      </c>
      <c r="H194">
        <v>2</v>
      </c>
      <c r="I194" t="s">
        <v>547</v>
      </c>
      <c r="J194" t="s">
        <v>548</v>
      </c>
      <c r="K194" t="s">
        <v>549</v>
      </c>
      <c r="L194">
        <v>1368</v>
      </c>
      <c r="N194">
        <v>1011</v>
      </c>
      <c r="O194" t="s">
        <v>537</v>
      </c>
      <c r="P194" t="s">
        <v>537</v>
      </c>
      <c r="Q194">
        <v>1</v>
      </c>
      <c r="W194">
        <v>0</v>
      </c>
      <c r="X194">
        <v>-1930120489</v>
      </c>
      <c r="Y194">
        <v>0.89</v>
      </c>
      <c r="AA194">
        <v>0</v>
      </c>
      <c r="AB194">
        <v>1261.8699999999999</v>
      </c>
      <c r="AC194">
        <v>530.02</v>
      </c>
      <c r="AD194">
        <v>0</v>
      </c>
      <c r="AE194">
        <v>0</v>
      </c>
      <c r="AF194">
        <v>1261.8699999999999</v>
      </c>
      <c r="AG194">
        <v>530.02</v>
      </c>
      <c r="AH194">
        <v>0</v>
      </c>
      <c r="AI194">
        <v>1</v>
      </c>
      <c r="AJ194">
        <v>1</v>
      </c>
      <c r="AK194">
        <v>1</v>
      </c>
      <c r="AL194">
        <v>1</v>
      </c>
      <c r="AN194">
        <v>0</v>
      </c>
      <c r="AO194">
        <v>1</v>
      </c>
      <c r="AP194">
        <v>0</v>
      </c>
      <c r="AQ194">
        <v>0</v>
      </c>
      <c r="AR194">
        <v>0</v>
      </c>
      <c r="AS194" t="s">
        <v>3</v>
      </c>
      <c r="AT194">
        <v>0.89</v>
      </c>
      <c r="AU194" t="s">
        <v>3</v>
      </c>
      <c r="AV194">
        <v>0</v>
      </c>
      <c r="AW194">
        <v>2</v>
      </c>
      <c r="AX194">
        <v>52424580</v>
      </c>
      <c r="AY194">
        <v>1</v>
      </c>
      <c r="AZ194">
        <v>0</v>
      </c>
      <c r="BA194">
        <v>188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CX194">
        <f>Y194*Source!I620</f>
        <v>0</v>
      </c>
      <c r="CY194">
        <f>AB194</f>
        <v>1261.8699999999999</v>
      </c>
      <c r="CZ194">
        <f>AF194</f>
        <v>1261.8699999999999</v>
      </c>
      <c r="DA194">
        <f>AJ194</f>
        <v>1</v>
      </c>
      <c r="DB194">
        <f t="shared" si="34"/>
        <v>1123.06</v>
      </c>
      <c r="DC194">
        <f t="shared" si="35"/>
        <v>471.72</v>
      </c>
    </row>
    <row r="195" spans="1:107" x14ac:dyDescent="0.2">
      <c r="A195">
        <f>ROW(Source!A620)</f>
        <v>620</v>
      </c>
      <c r="B195">
        <v>52421674</v>
      </c>
      <c r="C195">
        <v>52424573</v>
      </c>
      <c r="D195">
        <v>51499975</v>
      </c>
      <c r="E195">
        <v>1</v>
      </c>
      <c r="F195">
        <v>1</v>
      </c>
      <c r="G195">
        <v>27</v>
      </c>
      <c r="H195">
        <v>3</v>
      </c>
      <c r="I195" t="s">
        <v>553</v>
      </c>
      <c r="J195" t="s">
        <v>554</v>
      </c>
      <c r="K195" t="s">
        <v>555</v>
      </c>
      <c r="L195">
        <v>1348</v>
      </c>
      <c r="N195">
        <v>1009</v>
      </c>
      <c r="O195" t="s">
        <v>27</v>
      </c>
      <c r="P195" t="s">
        <v>27</v>
      </c>
      <c r="Q195">
        <v>1000</v>
      </c>
      <c r="W195">
        <v>0</v>
      </c>
      <c r="X195">
        <v>-298244648</v>
      </c>
      <c r="Y195">
        <v>0.06</v>
      </c>
      <c r="AA195">
        <v>25888.1</v>
      </c>
      <c r="AB195">
        <v>0</v>
      </c>
      <c r="AC195">
        <v>0</v>
      </c>
      <c r="AD195">
        <v>0</v>
      </c>
      <c r="AE195">
        <v>25888.1</v>
      </c>
      <c r="AF195">
        <v>0</v>
      </c>
      <c r="AG195">
        <v>0</v>
      </c>
      <c r="AH195">
        <v>0</v>
      </c>
      <c r="AI195">
        <v>1</v>
      </c>
      <c r="AJ195">
        <v>1</v>
      </c>
      <c r="AK195">
        <v>1</v>
      </c>
      <c r="AL195">
        <v>1</v>
      </c>
      <c r="AN195">
        <v>0</v>
      </c>
      <c r="AO195">
        <v>1</v>
      </c>
      <c r="AP195">
        <v>0</v>
      </c>
      <c r="AQ195">
        <v>0</v>
      </c>
      <c r="AR195">
        <v>0</v>
      </c>
      <c r="AS195" t="s">
        <v>3</v>
      </c>
      <c r="AT195">
        <v>0.06</v>
      </c>
      <c r="AU195" t="s">
        <v>3</v>
      </c>
      <c r="AV195">
        <v>0</v>
      </c>
      <c r="AW195">
        <v>2</v>
      </c>
      <c r="AX195">
        <v>52424581</v>
      </c>
      <c r="AY195">
        <v>1</v>
      </c>
      <c r="AZ195">
        <v>0</v>
      </c>
      <c r="BA195">
        <v>189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CX195">
        <f>Y195*Source!I620</f>
        <v>0</v>
      </c>
      <c r="CY195">
        <f>AA195</f>
        <v>25888.1</v>
      </c>
      <c r="CZ195">
        <f>AE195</f>
        <v>25888.1</v>
      </c>
      <c r="DA195">
        <f>AI195</f>
        <v>1</v>
      </c>
      <c r="DB195">
        <f t="shared" si="34"/>
        <v>1553.29</v>
      </c>
      <c r="DC195">
        <f t="shared" si="35"/>
        <v>0</v>
      </c>
    </row>
    <row r="196" spans="1:107" x14ac:dyDescent="0.2">
      <c r="A196">
        <f>ROW(Source!A620)</f>
        <v>620</v>
      </c>
      <c r="B196">
        <v>52421674</v>
      </c>
      <c r="C196">
        <v>52424573</v>
      </c>
      <c r="D196">
        <v>51503080</v>
      </c>
      <c r="E196">
        <v>1</v>
      </c>
      <c r="F196">
        <v>1</v>
      </c>
      <c r="G196">
        <v>27</v>
      </c>
      <c r="H196">
        <v>3</v>
      </c>
      <c r="I196" t="s">
        <v>64</v>
      </c>
      <c r="J196" t="s">
        <v>66</v>
      </c>
      <c r="K196" t="s">
        <v>65</v>
      </c>
      <c r="L196">
        <v>1348</v>
      </c>
      <c r="N196">
        <v>1009</v>
      </c>
      <c r="O196" t="s">
        <v>27</v>
      </c>
      <c r="P196" t="s">
        <v>27</v>
      </c>
      <c r="Q196">
        <v>1000</v>
      </c>
      <c r="W196">
        <v>1</v>
      </c>
      <c r="X196">
        <v>-740831190</v>
      </c>
      <c r="Y196">
        <v>-7.14</v>
      </c>
      <c r="AA196">
        <v>2652.04</v>
      </c>
      <c r="AB196">
        <v>0</v>
      </c>
      <c r="AC196">
        <v>0</v>
      </c>
      <c r="AD196">
        <v>0</v>
      </c>
      <c r="AE196">
        <v>2652.04</v>
      </c>
      <c r="AF196">
        <v>0</v>
      </c>
      <c r="AG196">
        <v>0</v>
      </c>
      <c r="AH196">
        <v>0</v>
      </c>
      <c r="AI196">
        <v>1</v>
      </c>
      <c r="AJ196">
        <v>1</v>
      </c>
      <c r="AK196">
        <v>1</v>
      </c>
      <c r="AL196">
        <v>1</v>
      </c>
      <c r="AN196">
        <v>0</v>
      </c>
      <c r="AO196">
        <v>1</v>
      </c>
      <c r="AP196">
        <v>0</v>
      </c>
      <c r="AQ196">
        <v>0</v>
      </c>
      <c r="AR196">
        <v>0</v>
      </c>
      <c r="AS196" t="s">
        <v>3</v>
      </c>
      <c r="AT196">
        <v>-7.14</v>
      </c>
      <c r="AU196" t="s">
        <v>3</v>
      </c>
      <c r="AV196">
        <v>0</v>
      </c>
      <c r="AW196">
        <v>2</v>
      </c>
      <c r="AX196">
        <v>52424582</v>
      </c>
      <c r="AY196">
        <v>1</v>
      </c>
      <c r="AZ196">
        <v>6144</v>
      </c>
      <c r="BA196">
        <v>190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CX196">
        <f>Y196*Source!I620</f>
        <v>0</v>
      </c>
      <c r="CY196">
        <f>AA196</f>
        <v>2652.04</v>
      </c>
      <c r="CZ196">
        <f>AE196</f>
        <v>2652.04</v>
      </c>
      <c r="DA196">
        <f>AI196</f>
        <v>1</v>
      </c>
      <c r="DB196">
        <f t="shared" si="34"/>
        <v>-18935.57</v>
      </c>
      <c r="DC196">
        <f t="shared" si="35"/>
        <v>0</v>
      </c>
    </row>
    <row r="197" spans="1:107" x14ac:dyDescent="0.2">
      <c r="A197">
        <f>ROW(Source!A620)</f>
        <v>620</v>
      </c>
      <c r="B197">
        <v>52421674</v>
      </c>
      <c r="C197">
        <v>52424573</v>
      </c>
      <c r="D197">
        <v>51503080</v>
      </c>
      <c r="E197">
        <v>1</v>
      </c>
      <c r="F197">
        <v>1</v>
      </c>
      <c r="G197">
        <v>27</v>
      </c>
      <c r="H197">
        <v>3</v>
      </c>
      <c r="I197" t="s">
        <v>64</v>
      </c>
      <c r="J197" t="s">
        <v>66</v>
      </c>
      <c r="K197" t="s">
        <v>65</v>
      </c>
      <c r="L197">
        <v>1348</v>
      </c>
      <c r="N197">
        <v>1009</v>
      </c>
      <c r="O197" t="s">
        <v>27</v>
      </c>
      <c r="P197" t="s">
        <v>27</v>
      </c>
      <c r="Q197">
        <v>1000</v>
      </c>
      <c r="W197">
        <v>0</v>
      </c>
      <c r="X197">
        <v>-740831190</v>
      </c>
      <c r="Y197">
        <v>11.9</v>
      </c>
      <c r="AA197">
        <v>2652.04</v>
      </c>
      <c r="AB197">
        <v>0</v>
      </c>
      <c r="AC197">
        <v>0</v>
      </c>
      <c r="AD197">
        <v>0</v>
      </c>
      <c r="AE197">
        <v>2652.04</v>
      </c>
      <c r="AF197">
        <v>0</v>
      </c>
      <c r="AG197">
        <v>0</v>
      </c>
      <c r="AH197">
        <v>0</v>
      </c>
      <c r="AI197">
        <v>1</v>
      </c>
      <c r="AJ197">
        <v>1</v>
      </c>
      <c r="AK197">
        <v>1</v>
      </c>
      <c r="AL197">
        <v>1</v>
      </c>
      <c r="AN197">
        <v>0</v>
      </c>
      <c r="AO197">
        <v>0</v>
      </c>
      <c r="AP197">
        <v>0</v>
      </c>
      <c r="AQ197">
        <v>0</v>
      </c>
      <c r="AR197">
        <v>0</v>
      </c>
      <c r="AS197" t="s">
        <v>3</v>
      </c>
      <c r="AT197">
        <v>11.9</v>
      </c>
      <c r="AU197" t="s">
        <v>3</v>
      </c>
      <c r="AV197">
        <v>0</v>
      </c>
      <c r="AW197">
        <v>1</v>
      </c>
      <c r="AX197">
        <v>-1</v>
      </c>
      <c r="AY197">
        <v>0</v>
      </c>
      <c r="AZ197">
        <v>0</v>
      </c>
      <c r="BA197" t="s">
        <v>3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CX197">
        <f>Y197*Source!I620</f>
        <v>0</v>
      </c>
      <c r="CY197">
        <f>AA197</f>
        <v>2652.04</v>
      </c>
      <c r="CZ197">
        <f>AE197</f>
        <v>2652.04</v>
      </c>
      <c r="DA197">
        <f>AI197</f>
        <v>1</v>
      </c>
      <c r="DB197">
        <f t="shared" si="34"/>
        <v>31559.279999999999</v>
      </c>
      <c r="DC197">
        <f t="shared" si="35"/>
        <v>0</v>
      </c>
    </row>
    <row r="198" spans="1:107" x14ac:dyDescent="0.2">
      <c r="A198">
        <f>ROW(Source!A658)</f>
        <v>658</v>
      </c>
      <c r="B198">
        <v>52421674</v>
      </c>
      <c r="C198">
        <v>52424642</v>
      </c>
      <c r="D198">
        <v>51486811</v>
      </c>
      <c r="E198">
        <v>27</v>
      </c>
      <c r="F198">
        <v>1</v>
      </c>
      <c r="G198">
        <v>27</v>
      </c>
      <c r="H198">
        <v>1</v>
      </c>
      <c r="I198" t="s">
        <v>531</v>
      </c>
      <c r="J198" t="s">
        <v>3</v>
      </c>
      <c r="K198" t="s">
        <v>532</v>
      </c>
      <c r="L198">
        <v>1191</v>
      </c>
      <c r="N198">
        <v>1013</v>
      </c>
      <c r="O198" t="s">
        <v>533</v>
      </c>
      <c r="P198" t="s">
        <v>533</v>
      </c>
      <c r="Q198">
        <v>1</v>
      </c>
      <c r="W198">
        <v>0</v>
      </c>
      <c r="X198">
        <v>476480486</v>
      </c>
      <c r="Y198">
        <v>18.68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1</v>
      </c>
      <c r="AJ198">
        <v>1</v>
      </c>
      <c r="AK198">
        <v>1</v>
      </c>
      <c r="AL198">
        <v>1</v>
      </c>
      <c r="AN198">
        <v>0</v>
      </c>
      <c r="AO198">
        <v>1</v>
      </c>
      <c r="AP198">
        <v>0</v>
      </c>
      <c r="AQ198">
        <v>0</v>
      </c>
      <c r="AR198">
        <v>0</v>
      </c>
      <c r="AS198" t="s">
        <v>3</v>
      </c>
      <c r="AT198">
        <v>18.68</v>
      </c>
      <c r="AU198" t="s">
        <v>3</v>
      </c>
      <c r="AV198">
        <v>1</v>
      </c>
      <c r="AW198">
        <v>2</v>
      </c>
      <c r="AX198">
        <v>52424644</v>
      </c>
      <c r="AY198">
        <v>1</v>
      </c>
      <c r="AZ198">
        <v>0</v>
      </c>
      <c r="BA198">
        <v>191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CX198">
        <f>Y198*Source!I658</f>
        <v>0</v>
      </c>
      <c r="CY198">
        <f>AD198</f>
        <v>0</v>
      </c>
      <c r="CZ198">
        <f>AH198</f>
        <v>0</v>
      </c>
      <c r="DA198">
        <f>AL198</f>
        <v>1</v>
      </c>
      <c r="DB198">
        <f t="shared" si="34"/>
        <v>0</v>
      </c>
      <c r="DC198">
        <f t="shared" si="35"/>
        <v>0</v>
      </c>
    </row>
    <row r="199" spans="1:107" x14ac:dyDescent="0.2">
      <c r="A199">
        <f>ROW(Source!A659)</f>
        <v>659</v>
      </c>
      <c r="B199">
        <v>52421674</v>
      </c>
      <c r="C199">
        <v>52424645</v>
      </c>
      <c r="D199">
        <v>51486811</v>
      </c>
      <c r="E199">
        <v>27</v>
      </c>
      <c r="F199">
        <v>1</v>
      </c>
      <c r="G199">
        <v>27</v>
      </c>
      <c r="H199">
        <v>1</v>
      </c>
      <c r="I199" t="s">
        <v>531</v>
      </c>
      <c r="J199" t="s">
        <v>3</v>
      </c>
      <c r="K199" t="s">
        <v>532</v>
      </c>
      <c r="L199">
        <v>1191</v>
      </c>
      <c r="N199">
        <v>1013</v>
      </c>
      <c r="O199" t="s">
        <v>533</v>
      </c>
      <c r="P199" t="s">
        <v>533</v>
      </c>
      <c r="Q199">
        <v>1</v>
      </c>
      <c r="W199">
        <v>0</v>
      </c>
      <c r="X199">
        <v>476480486</v>
      </c>
      <c r="Y199">
        <v>11.7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1</v>
      </c>
      <c r="AJ199">
        <v>1</v>
      </c>
      <c r="AK199">
        <v>1</v>
      </c>
      <c r="AL199">
        <v>1</v>
      </c>
      <c r="AN199">
        <v>0</v>
      </c>
      <c r="AO199">
        <v>1</v>
      </c>
      <c r="AP199">
        <v>0</v>
      </c>
      <c r="AQ199">
        <v>0</v>
      </c>
      <c r="AR199">
        <v>0</v>
      </c>
      <c r="AS199" t="s">
        <v>3</v>
      </c>
      <c r="AT199">
        <v>11.7</v>
      </c>
      <c r="AU199" t="s">
        <v>3</v>
      </c>
      <c r="AV199">
        <v>1</v>
      </c>
      <c r="AW199">
        <v>2</v>
      </c>
      <c r="AX199">
        <v>52424649</v>
      </c>
      <c r="AY199">
        <v>1</v>
      </c>
      <c r="AZ199">
        <v>0</v>
      </c>
      <c r="BA199">
        <v>192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CX199">
        <f>Y199*Source!I659</f>
        <v>0</v>
      </c>
      <c r="CY199">
        <f>AD199</f>
        <v>0</v>
      </c>
      <c r="CZ199">
        <f>AH199</f>
        <v>0</v>
      </c>
      <c r="DA199">
        <f>AL199</f>
        <v>1</v>
      </c>
      <c r="DB199">
        <f t="shared" si="34"/>
        <v>0</v>
      </c>
      <c r="DC199">
        <f t="shared" si="35"/>
        <v>0</v>
      </c>
    </row>
    <row r="200" spans="1:107" x14ac:dyDescent="0.2">
      <c r="A200">
        <f>ROW(Source!A659)</f>
        <v>659</v>
      </c>
      <c r="B200">
        <v>52421674</v>
      </c>
      <c r="C200">
        <v>52424645</v>
      </c>
      <c r="D200">
        <v>51499026</v>
      </c>
      <c r="E200">
        <v>1</v>
      </c>
      <c r="F200">
        <v>1</v>
      </c>
      <c r="G200">
        <v>27</v>
      </c>
      <c r="H200">
        <v>2</v>
      </c>
      <c r="I200" t="s">
        <v>593</v>
      </c>
      <c r="J200" t="s">
        <v>594</v>
      </c>
      <c r="K200" t="s">
        <v>595</v>
      </c>
      <c r="L200">
        <v>1368</v>
      </c>
      <c r="N200">
        <v>1011</v>
      </c>
      <c r="O200" t="s">
        <v>537</v>
      </c>
      <c r="P200" t="s">
        <v>537</v>
      </c>
      <c r="Q200">
        <v>1</v>
      </c>
      <c r="W200">
        <v>0</v>
      </c>
      <c r="X200">
        <v>-714750861</v>
      </c>
      <c r="Y200">
        <v>1.26</v>
      </c>
      <c r="AA200">
        <v>0</v>
      </c>
      <c r="AB200">
        <v>740.94</v>
      </c>
      <c r="AC200">
        <v>413.22</v>
      </c>
      <c r="AD200">
        <v>0</v>
      </c>
      <c r="AE200">
        <v>0</v>
      </c>
      <c r="AF200">
        <v>740.94</v>
      </c>
      <c r="AG200">
        <v>413.22</v>
      </c>
      <c r="AH200">
        <v>0</v>
      </c>
      <c r="AI200">
        <v>1</v>
      </c>
      <c r="AJ200">
        <v>1</v>
      </c>
      <c r="AK200">
        <v>1</v>
      </c>
      <c r="AL200">
        <v>1</v>
      </c>
      <c r="AN200">
        <v>0</v>
      </c>
      <c r="AO200">
        <v>1</v>
      </c>
      <c r="AP200">
        <v>0</v>
      </c>
      <c r="AQ200">
        <v>0</v>
      </c>
      <c r="AR200">
        <v>0</v>
      </c>
      <c r="AS200" t="s">
        <v>3</v>
      </c>
      <c r="AT200">
        <v>1.26</v>
      </c>
      <c r="AU200" t="s">
        <v>3</v>
      </c>
      <c r="AV200">
        <v>0</v>
      </c>
      <c r="AW200">
        <v>2</v>
      </c>
      <c r="AX200">
        <v>52424650</v>
      </c>
      <c r="AY200">
        <v>1</v>
      </c>
      <c r="AZ200">
        <v>0</v>
      </c>
      <c r="BA200">
        <v>193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CX200">
        <f>Y200*Source!I659</f>
        <v>0</v>
      </c>
      <c r="CY200">
        <f>AB200</f>
        <v>740.94</v>
      </c>
      <c r="CZ200">
        <f>AF200</f>
        <v>740.94</v>
      </c>
      <c r="DA200">
        <f>AJ200</f>
        <v>1</v>
      </c>
      <c r="DB200">
        <f t="shared" si="34"/>
        <v>933.58</v>
      </c>
      <c r="DC200">
        <f t="shared" si="35"/>
        <v>520.66</v>
      </c>
    </row>
    <row r="201" spans="1:107" x14ac:dyDescent="0.2">
      <c r="A201">
        <f>ROW(Source!A659)</f>
        <v>659</v>
      </c>
      <c r="B201">
        <v>52421674</v>
      </c>
      <c r="C201">
        <v>52424645</v>
      </c>
      <c r="D201">
        <v>51499208</v>
      </c>
      <c r="E201">
        <v>1</v>
      </c>
      <c r="F201">
        <v>1</v>
      </c>
      <c r="G201">
        <v>27</v>
      </c>
      <c r="H201">
        <v>2</v>
      </c>
      <c r="I201" t="s">
        <v>562</v>
      </c>
      <c r="J201" t="s">
        <v>563</v>
      </c>
      <c r="K201" t="s">
        <v>564</v>
      </c>
      <c r="L201">
        <v>1368</v>
      </c>
      <c r="N201">
        <v>1011</v>
      </c>
      <c r="O201" t="s">
        <v>537</v>
      </c>
      <c r="P201" t="s">
        <v>537</v>
      </c>
      <c r="Q201">
        <v>1</v>
      </c>
      <c r="W201">
        <v>0</v>
      </c>
      <c r="X201">
        <v>41279402</v>
      </c>
      <c r="Y201">
        <v>1.7</v>
      </c>
      <c r="AA201">
        <v>0</v>
      </c>
      <c r="AB201">
        <v>1412.71</v>
      </c>
      <c r="AC201">
        <v>641.32000000000005</v>
      </c>
      <c r="AD201">
        <v>0</v>
      </c>
      <c r="AE201">
        <v>0</v>
      </c>
      <c r="AF201">
        <v>1412.71</v>
      </c>
      <c r="AG201">
        <v>641.32000000000005</v>
      </c>
      <c r="AH201">
        <v>0</v>
      </c>
      <c r="AI201">
        <v>1</v>
      </c>
      <c r="AJ201">
        <v>1</v>
      </c>
      <c r="AK201">
        <v>1</v>
      </c>
      <c r="AL201">
        <v>1</v>
      </c>
      <c r="AN201">
        <v>0</v>
      </c>
      <c r="AO201">
        <v>1</v>
      </c>
      <c r="AP201">
        <v>0</v>
      </c>
      <c r="AQ201">
        <v>0</v>
      </c>
      <c r="AR201">
        <v>0</v>
      </c>
      <c r="AS201" t="s">
        <v>3</v>
      </c>
      <c r="AT201">
        <v>1.7</v>
      </c>
      <c r="AU201" t="s">
        <v>3</v>
      </c>
      <c r="AV201">
        <v>0</v>
      </c>
      <c r="AW201">
        <v>2</v>
      </c>
      <c r="AX201">
        <v>52424651</v>
      </c>
      <c r="AY201">
        <v>1</v>
      </c>
      <c r="AZ201">
        <v>0</v>
      </c>
      <c r="BA201">
        <v>194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CX201">
        <f>Y201*Source!I659</f>
        <v>0</v>
      </c>
      <c r="CY201">
        <f>AB201</f>
        <v>1412.71</v>
      </c>
      <c r="CZ201">
        <f>AF201</f>
        <v>1412.71</v>
      </c>
      <c r="DA201">
        <f>AJ201</f>
        <v>1</v>
      </c>
      <c r="DB201">
        <f t="shared" si="34"/>
        <v>2401.61</v>
      </c>
      <c r="DC201">
        <f t="shared" si="35"/>
        <v>1090.24</v>
      </c>
    </row>
    <row r="202" spans="1:107" x14ac:dyDescent="0.2">
      <c r="A202">
        <f>ROW(Source!A660)</f>
        <v>660</v>
      </c>
      <c r="B202">
        <v>52421674</v>
      </c>
      <c r="C202">
        <v>52424652</v>
      </c>
      <c r="D202">
        <v>51498982</v>
      </c>
      <c r="E202">
        <v>1</v>
      </c>
      <c r="F202">
        <v>1</v>
      </c>
      <c r="G202">
        <v>27</v>
      </c>
      <c r="H202">
        <v>2</v>
      </c>
      <c r="I202" t="s">
        <v>534</v>
      </c>
      <c r="J202" t="s">
        <v>535</v>
      </c>
      <c r="K202" t="s">
        <v>536</v>
      </c>
      <c r="L202">
        <v>1368</v>
      </c>
      <c r="N202">
        <v>1011</v>
      </c>
      <c r="O202" t="s">
        <v>537</v>
      </c>
      <c r="P202" t="s">
        <v>537</v>
      </c>
      <c r="Q202">
        <v>1</v>
      </c>
      <c r="W202">
        <v>0</v>
      </c>
      <c r="X202">
        <v>770341722</v>
      </c>
      <c r="Y202">
        <v>5.3699999999999998E-2</v>
      </c>
      <c r="AA202">
        <v>0</v>
      </c>
      <c r="AB202">
        <v>1494.43</v>
      </c>
      <c r="AC202">
        <v>481.21</v>
      </c>
      <c r="AD202">
        <v>0</v>
      </c>
      <c r="AE202">
        <v>0</v>
      </c>
      <c r="AF202">
        <v>1494.43</v>
      </c>
      <c r="AG202">
        <v>481.21</v>
      </c>
      <c r="AH202">
        <v>0</v>
      </c>
      <c r="AI202">
        <v>1</v>
      </c>
      <c r="AJ202">
        <v>1</v>
      </c>
      <c r="AK202">
        <v>1</v>
      </c>
      <c r="AL202">
        <v>1</v>
      </c>
      <c r="AN202">
        <v>0</v>
      </c>
      <c r="AO202">
        <v>1</v>
      </c>
      <c r="AP202">
        <v>0</v>
      </c>
      <c r="AQ202">
        <v>0</v>
      </c>
      <c r="AR202">
        <v>0</v>
      </c>
      <c r="AS202" t="s">
        <v>3</v>
      </c>
      <c r="AT202">
        <v>5.3699999999999998E-2</v>
      </c>
      <c r="AU202" t="s">
        <v>3</v>
      </c>
      <c r="AV202">
        <v>0</v>
      </c>
      <c r="AW202">
        <v>2</v>
      </c>
      <c r="AX202">
        <v>52424654</v>
      </c>
      <c r="AY202">
        <v>1</v>
      </c>
      <c r="AZ202">
        <v>0</v>
      </c>
      <c r="BA202">
        <v>195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CX202">
        <f>Y202*Source!I660</f>
        <v>0</v>
      </c>
      <c r="CY202">
        <f>AB202</f>
        <v>1494.43</v>
      </c>
      <c r="CZ202">
        <f>AF202</f>
        <v>1494.43</v>
      </c>
      <c r="DA202">
        <f>AJ202</f>
        <v>1</v>
      </c>
      <c r="DB202">
        <f t="shared" si="34"/>
        <v>80.25</v>
      </c>
      <c r="DC202">
        <f t="shared" si="35"/>
        <v>25.84</v>
      </c>
    </row>
    <row r="203" spans="1:107" x14ac:dyDescent="0.2">
      <c r="A203">
        <f>ROW(Source!A661)</f>
        <v>661</v>
      </c>
      <c r="B203">
        <v>52421674</v>
      </c>
      <c r="C203">
        <v>52424655</v>
      </c>
      <c r="D203">
        <v>51499780</v>
      </c>
      <c r="E203">
        <v>1</v>
      </c>
      <c r="F203">
        <v>1</v>
      </c>
      <c r="G203">
        <v>27</v>
      </c>
      <c r="H203">
        <v>2</v>
      </c>
      <c r="I203" t="s">
        <v>538</v>
      </c>
      <c r="J203" t="s">
        <v>539</v>
      </c>
      <c r="K203" t="s">
        <v>540</v>
      </c>
      <c r="L203">
        <v>1368</v>
      </c>
      <c r="N203">
        <v>1011</v>
      </c>
      <c r="O203" t="s">
        <v>537</v>
      </c>
      <c r="P203" t="s">
        <v>537</v>
      </c>
      <c r="Q203">
        <v>1</v>
      </c>
      <c r="W203">
        <v>0</v>
      </c>
      <c r="X203">
        <v>238809398</v>
      </c>
      <c r="Y203">
        <v>0.02</v>
      </c>
      <c r="AA203">
        <v>0</v>
      </c>
      <c r="AB203">
        <v>1009.4</v>
      </c>
      <c r="AC203">
        <v>316.82</v>
      </c>
      <c r="AD203">
        <v>0</v>
      </c>
      <c r="AE203">
        <v>0</v>
      </c>
      <c r="AF203">
        <v>1009.4</v>
      </c>
      <c r="AG203">
        <v>316.82</v>
      </c>
      <c r="AH203">
        <v>0</v>
      </c>
      <c r="AI203">
        <v>1</v>
      </c>
      <c r="AJ203">
        <v>1</v>
      </c>
      <c r="AK203">
        <v>1</v>
      </c>
      <c r="AL203">
        <v>1</v>
      </c>
      <c r="AN203">
        <v>0</v>
      </c>
      <c r="AO203">
        <v>1</v>
      </c>
      <c r="AP203">
        <v>0</v>
      </c>
      <c r="AQ203">
        <v>0</v>
      </c>
      <c r="AR203">
        <v>0</v>
      </c>
      <c r="AS203" t="s">
        <v>3</v>
      </c>
      <c r="AT203">
        <v>0.02</v>
      </c>
      <c r="AU203" t="s">
        <v>3</v>
      </c>
      <c r="AV203">
        <v>0</v>
      </c>
      <c r="AW203">
        <v>2</v>
      </c>
      <c r="AX203">
        <v>52424658</v>
      </c>
      <c r="AY203">
        <v>1</v>
      </c>
      <c r="AZ203">
        <v>0</v>
      </c>
      <c r="BA203">
        <v>196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CX203">
        <f>Y203*Source!I661</f>
        <v>0</v>
      </c>
      <c r="CY203">
        <f>AB203</f>
        <v>1009.4</v>
      </c>
      <c r="CZ203">
        <f>AF203</f>
        <v>1009.4</v>
      </c>
      <c r="DA203">
        <f>AJ203</f>
        <v>1</v>
      </c>
      <c r="DB203">
        <f t="shared" si="34"/>
        <v>20.190000000000001</v>
      </c>
      <c r="DC203">
        <f t="shared" si="35"/>
        <v>6.34</v>
      </c>
    </row>
    <row r="204" spans="1:107" x14ac:dyDescent="0.2">
      <c r="A204">
        <f>ROW(Source!A661)</f>
        <v>661</v>
      </c>
      <c r="B204">
        <v>52421674</v>
      </c>
      <c r="C204">
        <v>52424655</v>
      </c>
      <c r="D204">
        <v>51499781</v>
      </c>
      <c r="E204">
        <v>1</v>
      </c>
      <c r="F204">
        <v>1</v>
      </c>
      <c r="G204">
        <v>27</v>
      </c>
      <c r="H204">
        <v>2</v>
      </c>
      <c r="I204" t="s">
        <v>541</v>
      </c>
      <c r="J204" t="s">
        <v>542</v>
      </c>
      <c r="K204" t="s">
        <v>543</v>
      </c>
      <c r="L204">
        <v>1368</v>
      </c>
      <c r="N204">
        <v>1011</v>
      </c>
      <c r="O204" t="s">
        <v>537</v>
      </c>
      <c r="P204" t="s">
        <v>537</v>
      </c>
      <c r="Q204">
        <v>1</v>
      </c>
      <c r="W204">
        <v>0</v>
      </c>
      <c r="X204">
        <v>-1786200580</v>
      </c>
      <c r="Y204">
        <v>1.7999999999999999E-2</v>
      </c>
      <c r="AA204">
        <v>0</v>
      </c>
      <c r="AB204">
        <v>1014.12</v>
      </c>
      <c r="AC204">
        <v>317.13</v>
      </c>
      <c r="AD204">
        <v>0</v>
      </c>
      <c r="AE204">
        <v>0</v>
      </c>
      <c r="AF204">
        <v>1014.12</v>
      </c>
      <c r="AG204">
        <v>317.13</v>
      </c>
      <c r="AH204">
        <v>0</v>
      </c>
      <c r="AI204">
        <v>1</v>
      </c>
      <c r="AJ204">
        <v>1</v>
      </c>
      <c r="AK204">
        <v>1</v>
      </c>
      <c r="AL204">
        <v>1</v>
      </c>
      <c r="AN204">
        <v>0</v>
      </c>
      <c r="AO204">
        <v>1</v>
      </c>
      <c r="AP204">
        <v>0</v>
      </c>
      <c r="AQ204">
        <v>0</v>
      </c>
      <c r="AR204">
        <v>0</v>
      </c>
      <c r="AS204" t="s">
        <v>3</v>
      </c>
      <c r="AT204">
        <v>1.7999999999999999E-2</v>
      </c>
      <c r="AU204" t="s">
        <v>3</v>
      </c>
      <c r="AV204">
        <v>0</v>
      </c>
      <c r="AW204">
        <v>2</v>
      </c>
      <c r="AX204">
        <v>52424659</v>
      </c>
      <c r="AY204">
        <v>1</v>
      </c>
      <c r="AZ204">
        <v>0</v>
      </c>
      <c r="BA204">
        <v>197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CX204">
        <f>Y204*Source!I661</f>
        <v>0</v>
      </c>
      <c r="CY204">
        <f>AB204</f>
        <v>1014.12</v>
      </c>
      <c r="CZ204">
        <f>AF204</f>
        <v>1014.12</v>
      </c>
      <c r="DA204">
        <f>AJ204</f>
        <v>1</v>
      </c>
      <c r="DB204">
        <f t="shared" si="34"/>
        <v>18.25</v>
      </c>
      <c r="DC204">
        <f t="shared" si="35"/>
        <v>5.71</v>
      </c>
    </row>
    <row r="205" spans="1:107" x14ac:dyDescent="0.2">
      <c r="A205">
        <f>ROW(Source!A662)</f>
        <v>662</v>
      </c>
      <c r="B205">
        <v>52421674</v>
      </c>
      <c r="C205">
        <v>52424660</v>
      </c>
      <c r="D205">
        <v>51486811</v>
      </c>
      <c r="E205">
        <v>27</v>
      </c>
      <c r="F205">
        <v>1</v>
      </c>
      <c r="G205">
        <v>27</v>
      </c>
      <c r="H205">
        <v>1</v>
      </c>
      <c r="I205" t="s">
        <v>531</v>
      </c>
      <c r="J205" t="s">
        <v>3</v>
      </c>
      <c r="K205" t="s">
        <v>532</v>
      </c>
      <c r="L205">
        <v>1191</v>
      </c>
      <c r="N205">
        <v>1013</v>
      </c>
      <c r="O205" t="s">
        <v>533</v>
      </c>
      <c r="P205" t="s">
        <v>533</v>
      </c>
      <c r="Q205">
        <v>1</v>
      </c>
      <c r="W205">
        <v>0</v>
      </c>
      <c r="X205">
        <v>476480486</v>
      </c>
      <c r="Y205">
        <v>1.02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1</v>
      </c>
      <c r="AJ205">
        <v>1</v>
      </c>
      <c r="AK205">
        <v>1</v>
      </c>
      <c r="AL205">
        <v>1</v>
      </c>
      <c r="AN205">
        <v>0</v>
      </c>
      <c r="AO205">
        <v>1</v>
      </c>
      <c r="AP205">
        <v>0</v>
      </c>
      <c r="AQ205">
        <v>0</v>
      </c>
      <c r="AR205">
        <v>0</v>
      </c>
      <c r="AS205" t="s">
        <v>3</v>
      </c>
      <c r="AT205">
        <v>1.02</v>
      </c>
      <c r="AU205" t="s">
        <v>3</v>
      </c>
      <c r="AV205">
        <v>1</v>
      </c>
      <c r="AW205">
        <v>2</v>
      </c>
      <c r="AX205">
        <v>52424662</v>
      </c>
      <c r="AY205">
        <v>1</v>
      </c>
      <c r="AZ205">
        <v>0</v>
      </c>
      <c r="BA205">
        <v>198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CX205">
        <f>Y205*Source!I662</f>
        <v>0</v>
      </c>
      <c r="CY205">
        <f>AD205</f>
        <v>0</v>
      </c>
      <c r="CZ205">
        <f>AH205</f>
        <v>0</v>
      </c>
      <c r="DA205">
        <f>AL205</f>
        <v>1</v>
      </c>
      <c r="DB205">
        <f t="shared" si="34"/>
        <v>0</v>
      </c>
      <c r="DC205">
        <f t="shared" si="35"/>
        <v>0</v>
      </c>
    </row>
    <row r="206" spans="1:107" x14ac:dyDescent="0.2">
      <c r="A206">
        <f>ROW(Source!A663)</f>
        <v>663</v>
      </c>
      <c r="B206">
        <v>52421674</v>
      </c>
      <c r="C206">
        <v>52424663</v>
      </c>
      <c r="D206">
        <v>51499780</v>
      </c>
      <c r="E206">
        <v>1</v>
      </c>
      <c r="F206">
        <v>1</v>
      </c>
      <c r="G206">
        <v>27</v>
      </c>
      <c r="H206">
        <v>2</v>
      </c>
      <c r="I206" t="s">
        <v>538</v>
      </c>
      <c r="J206" t="s">
        <v>539</v>
      </c>
      <c r="K206" t="s">
        <v>540</v>
      </c>
      <c r="L206">
        <v>1368</v>
      </c>
      <c r="N206">
        <v>1011</v>
      </c>
      <c r="O206" t="s">
        <v>537</v>
      </c>
      <c r="P206" t="s">
        <v>537</v>
      </c>
      <c r="Q206">
        <v>1</v>
      </c>
      <c r="W206">
        <v>0</v>
      </c>
      <c r="X206">
        <v>238809398</v>
      </c>
      <c r="Y206">
        <v>5.3999999999999999E-2</v>
      </c>
      <c r="AA206">
        <v>0</v>
      </c>
      <c r="AB206">
        <v>1009.4</v>
      </c>
      <c r="AC206">
        <v>316.82</v>
      </c>
      <c r="AD206">
        <v>0</v>
      </c>
      <c r="AE206">
        <v>0</v>
      </c>
      <c r="AF206">
        <v>1009.4</v>
      </c>
      <c r="AG206">
        <v>316.82</v>
      </c>
      <c r="AH206">
        <v>0</v>
      </c>
      <c r="AI206">
        <v>1</v>
      </c>
      <c r="AJ206">
        <v>1</v>
      </c>
      <c r="AK206">
        <v>1</v>
      </c>
      <c r="AL206">
        <v>1</v>
      </c>
      <c r="AN206">
        <v>0</v>
      </c>
      <c r="AO206">
        <v>1</v>
      </c>
      <c r="AP206">
        <v>0</v>
      </c>
      <c r="AQ206">
        <v>0</v>
      </c>
      <c r="AR206">
        <v>0</v>
      </c>
      <c r="AS206" t="s">
        <v>3</v>
      </c>
      <c r="AT206">
        <v>5.3999999999999999E-2</v>
      </c>
      <c r="AU206" t="s">
        <v>3</v>
      </c>
      <c r="AV206">
        <v>0</v>
      </c>
      <c r="AW206">
        <v>2</v>
      </c>
      <c r="AX206">
        <v>52424666</v>
      </c>
      <c r="AY206">
        <v>1</v>
      </c>
      <c r="AZ206">
        <v>0</v>
      </c>
      <c r="BA206">
        <v>199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CX206">
        <f>Y206*Source!I663</f>
        <v>0</v>
      </c>
      <c r="CY206">
        <f>AB206</f>
        <v>1009.4</v>
      </c>
      <c r="CZ206">
        <f>AF206</f>
        <v>1009.4</v>
      </c>
      <c r="DA206">
        <f>AJ206</f>
        <v>1</v>
      </c>
      <c r="DB206">
        <f t="shared" si="34"/>
        <v>54.51</v>
      </c>
      <c r="DC206">
        <f t="shared" si="35"/>
        <v>17.11</v>
      </c>
    </row>
    <row r="207" spans="1:107" x14ac:dyDescent="0.2">
      <c r="A207">
        <f>ROW(Source!A663)</f>
        <v>663</v>
      </c>
      <c r="B207">
        <v>52421674</v>
      </c>
      <c r="C207">
        <v>52424663</v>
      </c>
      <c r="D207">
        <v>51499781</v>
      </c>
      <c r="E207">
        <v>1</v>
      </c>
      <c r="F207">
        <v>1</v>
      </c>
      <c r="G207">
        <v>27</v>
      </c>
      <c r="H207">
        <v>2</v>
      </c>
      <c r="I207" t="s">
        <v>541</v>
      </c>
      <c r="J207" t="s">
        <v>542</v>
      </c>
      <c r="K207" t="s">
        <v>543</v>
      </c>
      <c r="L207">
        <v>1368</v>
      </c>
      <c r="N207">
        <v>1011</v>
      </c>
      <c r="O207" t="s">
        <v>537</v>
      </c>
      <c r="P207" t="s">
        <v>537</v>
      </c>
      <c r="Q207">
        <v>1</v>
      </c>
      <c r="W207">
        <v>0</v>
      </c>
      <c r="X207">
        <v>-1786200580</v>
      </c>
      <c r="Y207">
        <v>5.5E-2</v>
      </c>
      <c r="AA207">
        <v>0</v>
      </c>
      <c r="AB207">
        <v>1014.12</v>
      </c>
      <c r="AC207">
        <v>317.13</v>
      </c>
      <c r="AD207">
        <v>0</v>
      </c>
      <c r="AE207">
        <v>0</v>
      </c>
      <c r="AF207">
        <v>1014.12</v>
      </c>
      <c r="AG207">
        <v>317.13</v>
      </c>
      <c r="AH207">
        <v>0</v>
      </c>
      <c r="AI207">
        <v>1</v>
      </c>
      <c r="AJ207">
        <v>1</v>
      </c>
      <c r="AK207">
        <v>1</v>
      </c>
      <c r="AL207">
        <v>1</v>
      </c>
      <c r="AN207">
        <v>0</v>
      </c>
      <c r="AO207">
        <v>1</v>
      </c>
      <c r="AP207">
        <v>0</v>
      </c>
      <c r="AQ207">
        <v>0</v>
      </c>
      <c r="AR207">
        <v>0</v>
      </c>
      <c r="AS207" t="s">
        <v>3</v>
      </c>
      <c r="AT207">
        <v>5.5E-2</v>
      </c>
      <c r="AU207" t="s">
        <v>3</v>
      </c>
      <c r="AV207">
        <v>0</v>
      </c>
      <c r="AW207">
        <v>2</v>
      </c>
      <c r="AX207">
        <v>52424667</v>
      </c>
      <c r="AY207">
        <v>1</v>
      </c>
      <c r="AZ207">
        <v>0</v>
      </c>
      <c r="BA207">
        <v>200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CX207">
        <f>Y207*Source!I663</f>
        <v>0</v>
      </c>
      <c r="CY207">
        <f>AB207</f>
        <v>1014.12</v>
      </c>
      <c r="CZ207">
        <f>AF207</f>
        <v>1014.12</v>
      </c>
      <c r="DA207">
        <f>AJ207</f>
        <v>1</v>
      </c>
      <c r="DB207">
        <f t="shared" si="34"/>
        <v>55.78</v>
      </c>
      <c r="DC207">
        <f t="shared" si="35"/>
        <v>17.440000000000001</v>
      </c>
    </row>
    <row r="208" spans="1:107" x14ac:dyDescent="0.2">
      <c r="A208">
        <f>ROW(Source!A664)</f>
        <v>664</v>
      </c>
      <c r="B208">
        <v>52421674</v>
      </c>
      <c r="C208">
        <v>52424668</v>
      </c>
      <c r="D208">
        <v>51499780</v>
      </c>
      <c r="E208">
        <v>1</v>
      </c>
      <c r="F208">
        <v>1</v>
      </c>
      <c r="G208">
        <v>27</v>
      </c>
      <c r="H208">
        <v>2</v>
      </c>
      <c r="I208" t="s">
        <v>538</v>
      </c>
      <c r="J208" t="s">
        <v>539</v>
      </c>
      <c r="K208" t="s">
        <v>540</v>
      </c>
      <c r="L208">
        <v>1368</v>
      </c>
      <c r="N208">
        <v>1011</v>
      </c>
      <c r="O208" t="s">
        <v>537</v>
      </c>
      <c r="P208" t="s">
        <v>537</v>
      </c>
      <c r="Q208">
        <v>1</v>
      </c>
      <c r="W208">
        <v>0</v>
      </c>
      <c r="X208">
        <v>238809398</v>
      </c>
      <c r="Y208">
        <v>0.51</v>
      </c>
      <c r="AA208">
        <v>0</v>
      </c>
      <c r="AB208">
        <v>1009.4</v>
      </c>
      <c r="AC208">
        <v>316.82</v>
      </c>
      <c r="AD208">
        <v>0</v>
      </c>
      <c r="AE208">
        <v>0</v>
      </c>
      <c r="AF208">
        <v>1009.4</v>
      </c>
      <c r="AG208">
        <v>316.82</v>
      </c>
      <c r="AH208">
        <v>0</v>
      </c>
      <c r="AI208">
        <v>1</v>
      </c>
      <c r="AJ208">
        <v>1</v>
      </c>
      <c r="AK208">
        <v>1</v>
      </c>
      <c r="AL208">
        <v>1</v>
      </c>
      <c r="AN208">
        <v>0</v>
      </c>
      <c r="AO208">
        <v>1</v>
      </c>
      <c r="AP208">
        <v>1</v>
      </c>
      <c r="AQ208">
        <v>0</v>
      </c>
      <c r="AR208">
        <v>0</v>
      </c>
      <c r="AS208" t="s">
        <v>3</v>
      </c>
      <c r="AT208">
        <v>0.01</v>
      </c>
      <c r="AU208" t="s">
        <v>242</v>
      </c>
      <c r="AV208">
        <v>0</v>
      </c>
      <c r="AW208">
        <v>2</v>
      </c>
      <c r="AX208">
        <v>52424671</v>
      </c>
      <c r="AY208">
        <v>1</v>
      </c>
      <c r="AZ208">
        <v>0</v>
      </c>
      <c r="BA208">
        <v>201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CX208">
        <f>Y208*Source!I664</f>
        <v>0</v>
      </c>
      <c r="CY208">
        <f>AB208</f>
        <v>1009.4</v>
      </c>
      <c r="CZ208">
        <f>AF208</f>
        <v>1009.4</v>
      </c>
      <c r="DA208">
        <f>AJ208</f>
        <v>1</v>
      </c>
      <c r="DB208">
        <f>ROUND((ROUND(AT208*CZ208,2)*51),6)</f>
        <v>514.59</v>
      </c>
      <c r="DC208">
        <f>ROUND((ROUND(AT208*AG208,2)*51),6)</f>
        <v>161.66999999999999</v>
      </c>
    </row>
    <row r="209" spans="1:107" x14ac:dyDescent="0.2">
      <c r="A209">
        <f>ROW(Source!A664)</f>
        <v>664</v>
      </c>
      <c r="B209">
        <v>52421674</v>
      </c>
      <c r="C209">
        <v>52424668</v>
      </c>
      <c r="D209">
        <v>51499781</v>
      </c>
      <c r="E209">
        <v>1</v>
      </c>
      <c r="F209">
        <v>1</v>
      </c>
      <c r="G209">
        <v>27</v>
      </c>
      <c r="H209">
        <v>2</v>
      </c>
      <c r="I209" t="s">
        <v>541</v>
      </c>
      <c r="J209" t="s">
        <v>542</v>
      </c>
      <c r="K209" t="s">
        <v>543</v>
      </c>
      <c r="L209">
        <v>1368</v>
      </c>
      <c r="N209">
        <v>1011</v>
      </c>
      <c r="O209" t="s">
        <v>537</v>
      </c>
      <c r="P209" t="s">
        <v>537</v>
      </c>
      <c r="Q209">
        <v>1</v>
      </c>
      <c r="W209">
        <v>0</v>
      </c>
      <c r="X209">
        <v>-1786200580</v>
      </c>
      <c r="Y209">
        <v>0.40800000000000003</v>
      </c>
      <c r="AA209">
        <v>0</v>
      </c>
      <c r="AB209">
        <v>1014.12</v>
      </c>
      <c r="AC209">
        <v>317.13</v>
      </c>
      <c r="AD209">
        <v>0</v>
      </c>
      <c r="AE209">
        <v>0</v>
      </c>
      <c r="AF209">
        <v>1014.12</v>
      </c>
      <c r="AG209">
        <v>317.13</v>
      </c>
      <c r="AH209">
        <v>0</v>
      </c>
      <c r="AI209">
        <v>1</v>
      </c>
      <c r="AJ209">
        <v>1</v>
      </c>
      <c r="AK209">
        <v>1</v>
      </c>
      <c r="AL209">
        <v>1</v>
      </c>
      <c r="AN209">
        <v>0</v>
      </c>
      <c r="AO209">
        <v>1</v>
      </c>
      <c r="AP209">
        <v>1</v>
      </c>
      <c r="AQ209">
        <v>0</v>
      </c>
      <c r="AR209">
        <v>0</v>
      </c>
      <c r="AS209" t="s">
        <v>3</v>
      </c>
      <c r="AT209">
        <v>8.0000000000000002E-3</v>
      </c>
      <c r="AU209" t="s">
        <v>242</v>
      </c>
      <c r="AV209">
        <v>0</v>
      </c>
      <c r="AW209">
        <v>2</v>
      </c>
      <c r="AX209">
        <v>52424672</v>
      </c>
      <c r="AY209">
        <v>1</v>
      </c>
      <c r="AZ209">
        <v>0</v>
      </c>
      <c r="BA209">
        <v>202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CX209">
        <f>Y209*Source!I664</f>
        <v>0</v>
      </c>
      <c r="CY209">
        <f>AB209</f>
        <v>1014.12</v>
      </c>
      <c r="CZ209">
        <f>AF209</f>
        <v>1014.12</v>
      </c>
      <c r="DA209">
        <f>AJ209</f>
        <v>1</v>
      </c>
      <c r="DB209">
        <f>ROUND((ROUND(AT209*CZ209,2)*51),6)</f>
        <v>413.61</v>
      </c>
      <c r="DC209">
        <f>ROUND((ROUND(AT209*AG209,2)*51),6)</f>
        <v>129.54</v>
      </c>
    </row>
    <row r="210" spans="1:107" x14ac:dyDescent="0.2">
      <c r="A210">
        <f>ROW(Source!A667)</f>
        <v>667</v>
      </c>
      <c r="B210">
        <v>52421674</v>
      </c>
      <c r="C210">
        <v>52424675</v>
      </c>
      <c r="D210">
        <v>51486811</v>
      </c>
      <c r="E210">
        <v>27</v>
      </c>
      <c r="F210">
        <v>1</v>
      </c>
      <c r="G210">
        <v>27</v>
      </c>
      <c r="H210">
        <v>1</v>
      </c>
      <c r="I210" t="s">
        <v>531</v>
      </c>
      <c r="J210" t="s">
        <v>3</v>
      </c>
      <c r="K210" t="s">
        <v>532</v>
      </c>
      <c r="L210">
        <v>1191</v>
      </c>
      <c r="N210">
        <v>1013</v>
      </c>
      <c r="O210" t="s">
        <v>533</v>
      </c>
      <c r="P210" t="s">
        <v>533</v>
      </c>
      <c r="Q210">
        <v>1</v>
      </c>
      <c r="W210">
        <v>0</v>
      </c>
      <c r="X210">
        <v>476480486</v>
      </c>
      <c r="Y210">
        <v>451.95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1</v>
      </c>
      <c r="AJ210">
        <v>1</v>
      </c>
      <c r="AK210">
        <v>1</v>
      </c>
      <c r="AL210">
        <v>1</v>
      </c>
      <c r="AN210">
        <v>0</v>
      </c>
      <c r="AO210">
        <v>1</v>
      </c>
      <c r="AP210">
        <v>0</v>
      </c>
      <c r="AQ210">
        <v>0</v>
      </c>
      <c r="AR210">
        <v>0</v>
      </c>
      <c r="AS210" t="s">
        <v>3</v>
      </c>
      <c r="AT210">
        <v>451.95</v>
      </c>
      <c r="AU210" t="s">
        <v>3</v>
      </c>
      <c r="AV210">
        <v>1</v>
      </c>
      <c r="AW210">
        <v>2</v>
      </c>
      <c r="AX210">
        <v>52424683</v>
      </c>
      <c r="AY210">
        <v>1</v>
      </c>
      <c r="AZ210">
        <v>0</v>
      </c>
      <c r="BA210">
        <v>203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CX210">
        <f>Y210*Source!I667</f>
        <v>0</v>
      </c>
      <c r="CY210">
        <f>AD210</f>
        <v>0</v>
      </c>
      <c r="CZ210">
        <f>AH210</f>
        <v>0</v>
      </c>
      <c r="DA210">
        <f>AL210</f>
        <v>1</v>
      </c>
      <c r="DB210">
        <f t="shared" ref="DB210:DB227" si="36">ROUND(ROUND(AT210*CZ210,2),6)</f>
        <v>0</v>
      </c>
      <c r="DC210">
        <f t="shared" ref="DC210:DC227" si="37">ROUND(ROUND(AT210*AG210,2),6)</f>
        <v>0</v>
      </c>
    </row>
    <row r="211" spans="1:107" x14ac:dyDescent="0.2">
      <c r="A211">
        <f>ROW(Source!A667)</f>
        <v>667</v>
      </c>
      <c r="B211">
        <v>52421674</v>
      </c>
      <c r="C211">
        <v>52424675</v>
      </c>
      <c r="D211">
        <v>51499098</v>
      </c>
      <c r="E211">
        <v>1</v>
      </c>
      <c r="F211">
        <v>1</v>
      </c>
      <c r="G211">
        <v>27</v>
      </c>
      <c r="H211">
        <v>2</v>
      </c>
      <c r="I211" t="s">
        <v>596</v>
      </c>
      <c r="J211" t="s">
        <v>597</v>
      </c>
      <c r="K211" t="s">
        <v>598</v>
      </c>
      <c r="L211">
        <v>1368</v>
      </c>
      <c r="N211">
        <v>1011</v>
      </c>
      <c r="O211" t="s">
        <v>537</v>
      </c>
      <c r="P211" t="s">
        <v>537</v>
      </c>
      <c r="Q211">
        <v>1</v>
      </c>
      <c r="W211">
        <v>0</v>
      </c>
      <c r="X211">
        <v>-1309569954</v>
      </c>
      <c r="Y211">
        <v>1.31</v>
      </c>
      <c r="AA211">
        <v>0</v>
      </c>
      <c r="AB211">
        <v>683.9</v>
      </c>
      <c r="AC211">
        <v>371.27</v>
      </c>
      <c r="AD211">
        <v>0</v>
      </c>
      <c r="AE211">
        <v>0</v>
      </c>
      <c r="AF211">
        <v>683.9</v>
      </c>
      <c r="AG211">
        <v>371.27</v>
      </c>
      <c r="AH211">
        <v>0</v>
      </c>
      <c r="AI211">
        <v>1</v>
      </c>
      <c r="AJ211">
        <v>1</v>
      </c>
      <c r="AK211">
        <v>1</v>
      </c>
      <c r="AL211">
        <v>1</v>
      </c>
      <c r="AN211">
        <v>0</v>
      </c>
      <c r="AO211">
        <v>1</v>
      </c>
      <c r="AP211">
        <v>0</v>
      </c>
      <c r="AQ211">
        <v>0</v>
      </c>
      <c r="AR211">
        <v>0</v>
      </c>
      <c r="AS211" t="s">
        <v>3</v>
      </c>
      <c r="AT211">
        <v>1.31</v>
      </c>
      <c r="AU211" t="s">
        <v>3</v>
      </c>
      <c r="AV211">
        <v>0</v>
      </c>
      <c r="AW211">
        <v>2</v>
      </c>
      <c r="AX211">
        <v>52424684</v>
      </c>
      <c r="AY211">
        <v>1</v>
      </c>
      <c r="AZ211">
        <v>0</v>
      </c>
      <c r="BA211">
        <v>204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CX211">
        <f>Y211*Source!I667</f>
        <v>0</v>
      </c>
      <c r="CY211">
        <f>AB211</f>
        <v>683.9</v>
      </c>
      <c r="CZ211">
        <f>AF211</f>
        <v>683.9</v>
      </c>
      <c r="DA211">
        <f>AJ211</f>
        <v>1</v>
      </c>
      <c r="DB211">
        <f t="shared" si="36"/>
        <v>895.91</v>
      </c>
      <c r="DC211">
        <f t="shared" si="37"/>
        <v>486.36</v>
      </c>
    </row>
    <row r="212" spans="1:107" x14ac:dyDescent="0.2">
      <c r="A212">
        <f>ROW(Source!A667)</f>
        <v>667</v>
      </c>
      <c r="B212">
        <v>52421674</v>
      </c>
      <c r="C212">
        <v>52424675</v>
      </c>
      <c r="D212">
        <v>51499184</v>
      </c>
      <c r="E212">
        <v>1</v>
      </c>
      <c r="F212">
        <v>1</v>
      </c>
      <c r="G212">
        <v>27</v>
      </c>
      <c r="H212">
        <v>2</v>
      </c>
      <c r="I212" t="s">
        <v>599</v>
      </c>
      <c r="J212" t="s">
        <v>600</v>
      </c>
      <c r="K212" t="s">
        <v>601</v>
      </c>
      <c r="L212">
        <v>1368</v>
      </c>
      <c r="N212">
        <v>1011</v>
      </c>
      <c r="O212" t="s">
        <v>537</v>
      </c>
      <c r="P212" t="s">
        <v>537</v>
      </c>
      <c r="Q212">
        <v>1</v>
      </c>
      <c r="W212">
        <v>0</v>
      </c>
      <c r="X212">
        <v>351519474</v>
      </c>
      <c r="Y212">
        <v>1.65</v>
      </c>
      <c r="AA212">
        <v>0</v>
      </c>
      <c r="AB212">
        <v>2020.59</v>
      </c>
      <c r="AC212">
        <v>458.56</v>
      </c>
      <c r="AD212">
        <v>0</v>
      </c>
      <c r="AE212">
        <v>0</v>
      </c>
      <c r="AF212">
        <v>2020.59</v>
      </c>
      <c r="AG212">
        <v>458.56</v>
      </c>
      <c r="AH212">
        <v>0</v>
      </c>
      <c r="AI212">
        <v>1</v>
      </c>
      <c r="AJ212">
        <v>1</v>
      </c>
      <c r="AK212">
        <v>1</v>
      </c>
      <c r="AL212">
        <v>1</v>
      </c>
      <c r="AN212">
        <v>0</v>
      </c>
      <c r="AO212">
        <v>1</v>
      </c>
      <c r="AP212">
        <v>0</v>
      </c>
      <c r="AQ212">
        <v>0</v>
      </c>
      <c r="AR212">
        <v>0</v>
      </c>
      <c r="AS212" t="s">
        <v>3</v>
      </c>
      <c r="AT212">
        <v>1.65</v>
      </c>
      <c r="AU212" t="s">
        <v>3</v>
      </c>
      <c r="AV212">
        <v>0</v>
      </c>
      <c r="AW212">
        <v>2</v>
      </c>
      <c r="AX212">
        <v>52424685</v>
      </c>
      <c r="AY212">
        <v>1</v>
      </c>
      <c r="AZ212">
        <v>0</v>
      </c>
      <c r="BA212">
        <v>205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CX212">
        <f>Y212*Source!I667</f>
        <v>0</v>
      </c>
      <c r="CY212">
        <f>AB212</f>
        <v>2020.59</v>
      </c>
      <c r="CZ212">
        <f>AF212</f>
        <v>2020.59</v>
      </c>
      <c r="DA212">
        <f>AJ212</f>
        <v>1</v>
      </c>
      <c r="DB212">
        <f t="shared" si="36"/>
        <v>3333.97</v>
      </c>
      <c r="DC212">
        <f t="shared" si="37"/>
        <v>756.62</v>
      </c>
    </row>
    <row r="213" spans="1:107" x14ac:dyDescent="0.2">
      <c r="A213">
        <f>ROW(Source!A667)</f>
        <v>667</v>
      </c>
      <c r="B213">
        <v>52421674</v>
      </c>
      <c r="C213">
        <v>52424675</v>
      </c>
      <c r="D213">
        <v>51505343</v>
      </c>
      <c r="E213">
        <v>1</v>
      </c>
      <c r="F213">
        <v>1</v>
      </c>
      <c r="G213">
        <v>27</v>
      </c>
      <c r="H213">
        <v>3</v>
      </c>
      <c r="I213" t="s">
        <v>254</v>
      </c>
      <c r="J213" t="s">
        <v>256</v>
      </c>
      <c r="K213" t="s">
        <v>255</v>
      </c>
      <c r="L213">
        <v>1327</v>
      </c>
      <c r="N213">
        <v>1005</v>
      </c>
      <c r="O213" t="s">
        <v>184</v>
      </c>
      <c r="P213" t="s">
        <v>184</v>
      </c>
      <c r="Q213">
        <v>1</v>
      </c>
      <c r="W213">
        <v>0</v>
      </c>
      <c r="X213">
        <v>1315487449</v>
      </c>
      <c r="Y213">
        <v>40</v>
      </c>
      <c r="AA213">
        <v>5367.33</v>
      </c>
      <c r="AB213">
        <v>0</v>
      </c>
      <c r="AC213">
        <v>0</v>
      </c>
      <c r="AD213">
        <v>0</v>
      </c>
      <c r="AE213">
        <v>5367.33</v>
      </c>
      <c r="AF213">
        <v>0</v>
      </c>
      <c r="AG213">
        <v>0</v>
      </c>
      <c r="AH213">
        <v>0</v>
      </c>
      <c r="AI213">
        <v>1</v>
      </c>
      <c r="AJ213">
        <v>1</v>
      </c>
      <c r="AK213">
        <v>1</v>
      </c>
      <c r="AL213">
        <v>1</v>
      </c>
      <c r="AN213">
        <v>0</v>
      </c>
      <c r="AO213">
        <v>0</v>
      </c>
      <c r="AP213">
        <v>0</v>
      </c>
      <c r="AQ213">
        <v>0</v>
      </c>
      <c r="AR213">
        <v>0</v>
      </c>
      <c r="AS213" t="s">
        <v>3</v>
      </c>
      <c r="AT213">
        <v>40</v>
      </c>
      <c r="AU213" t="s">
        <v>3</v>
      </c>
      <c r="AV213">
        <v>0</v>
      </c>
      <c r="AW213">
        <v>1</v>
      </c>
      <c r="AX213">
        <v>-1</v>
      </c>
      <c r="AY213">
        <v>0</v>
      </c>
      <c r="AZ213">
        <v>0</v>
      </c>
      <c r="BA213" t="s">
        <v>3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CX213">
        <f>Y213*Source!I667</f>
        <v>0</v>
      </c>
      <c r="CY213">
        <f>AA213</f>
        <v>5367.33</v>
      </c>
      <c r="CZ213">
        <f>AE213</f>
        <v>5367.33</v>
      </c>
      <c r="DA213">
        <f>AI213</f>
        <v>1</v>
      </c>
      <c r="DB213">
        <f t="shared" si="36"/>
        <v>214693.2</v>
      </c>
      <c r="DC213">
        <f t="shared" si="37"/>
        <v>0</v>
      </c>
    </row>
    <row r="214" spans="1:107" x14ac:dyDescent="0.2">
      <c r="A214">
        <f>ROW(Source!A667)</f>
        <v>667</v>
      </c>
      <c r="B214">
        <v>52421674</v>
      </c>
      <c r="C214">
        <v>52424675</v>
      </c>
      <c r="D214">
        <v>51505376</v>
      </c>
      <c r="E214">
        <v>1</v>
      </c>
      <c r="F214">
        <v>1</v>
      </c>
      <c r="G214">
        <v>27</v>
      </c>
      <c r="H214">
        <v>3</v>
      </c>
      <c r="I214" t="s">
        <v>250</v>
      </c>
      <c r="J214" t="s">
        <v>252</v>
      </c>
      <c r="K214" t="s">
        <v>251</v>
      </c>
      <c r="L214">
        <v>1327</v>
      </c>
      <c r="N214">
        <v>1005</v>
      </c>
      <c r="O214" t="s">
        <v>184</v>
      </c>
      <c r="P214" t="s">
        <v>184</v>
      </c>
      <c r="Q214">
        <v>1</v>
      </c>
      <c r="W214">
        <v>0</v>
      </c>
      <c r="X214">
        <v>1061162857</v>
      </c>
      <c r="Y214">
        <v>60</v>
      </c>
      <c r="AA214">
        <v>6531.13</v>
      </c>
      <c r="AB214">
        <v>0</v>
      </c>
      <c r="AC214">
        <v>0</v>
      </c>
      <c r="AD214">
        <v>0</v>
      </c>
      <c r="AE214">
        <v>6531.13</v>
      </c>
      <c r="AF214">
        <v>0</v>
      </c>
      <c r="AG214">
        <v>0</v>
      </c>
      <c r="AH214">
        <v>0</v>
      </c>
      <c r="AI214">
        <v>1</v>
      </c>
      <c r="AJ214">
        <v>1</v>
      </c>
      <c r="AK214">
        <v>1</v>
      </c>
      <c r="AL214">
        <v>1</v>
      </c>
      <c r="AN214">
        <v>0</v>
      </c>
      <c r="AO214">
        <v>0</v>
      </c>
      <c r="AP214">
        <v>0</v>
      </c>
      <c r="AQ214">
        <v>0</v>
      </c>
      <c r="AR214">
        <v>0</v>
      </c>
      <c r="AS214" t="s">
        <v>3</v>
      </c>
      <c r="AT214">
        <v>60</v>
      </c>
      <c r="AU214" t="s">
        <v>3</v>
      </c>
      <c r="AV214">
        <v>0</v>
      </c>
      <c r="AW214">
        <v>1</v>
      </c>
      <c r="AX214">
        <v>-1</v>
      </c>
      <c r="AY214">
        <v>0</v>
      </c>
      <c r="AZ214">
        <v>0</v>
      </c>
      <c r="BA214" t="s">
        <v>3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CX214">
        <f>Y214*Source!I667</f>
        <v>0</v>
      </c>
      <c r="CY214">
        <f>AA214</f>
        <v>6531.13</v>
      </c>
      <c r="CZ214">
        <f>AE214</f>
        <v>6531.13</v>
      </c>
      <c r="DA214">
        <f>AI214</f>
        <v>1</v>
      </c>
      <c r="DB214">
        <f t="shared" si="36"/>
        <v>391867.8</v>
      </c>
      <c r="DC214">
        <f t="shared" si="37"/>
        <v>0</v>
      </c>
    </row>
    <row r="215" spans="1:107" x14ac:dyDescent="0.2">
      <c r="A215">
        <f>ROW(Source!A667)</f>
        <v>667</v>
      </c>
      <c r="B215">
        <v>52421674</v>
      </c>
      <c r="C215">
        <v>52424675</v>
      </c>
      <c r="D215">
        <v>51501882</v>
      </c>
      <c r="E215">
        <v>1</v>
      </c>
      <c r="F215">
        <v>1</v>
      </c>
      <c r="G215">
        <v>27</v>
      </c>
      <c r="H215">
        <v>3</v>
      </c>
      <c r="I215" t="s">
        <v>602</v>
      </c>
      <c r="J215" t="s">
        <v>603</v>
      </c>
      <c r="K215" t="s">
        <v>604</v>
      </c>
      <c r="L215">
        <v>1339</v>
      </c>
      <c r="N215">
        <v>1007</v>
      </c>
      <c r="O215" t="s">
        <v>166</v>
      </c>
      <c r="P215" t="s">
        <v>166</v>
      </c>
      <c r="Q215">
        <v>1</v>
      </c>
      <c r="W215">
        <v>0</v>
      </c>
      <c r="X215">
        <v>2028445372</v>
      </c>
      <c r="Y215">
        <v>1</v>
      </c>
      <c r="AA215">
        <v>35.25</v>
      </c>
      <c r="AB215">
        <v>0</v>
      </c>
      <c r="AC215">
        <v>0</v>
      </c>
      <c r="AD215">
        <v>0</v>
      </c>
      <c r="AE215">
        <v>35.25</v>
      </c>
      <c r="AF215">
        <v>0</v>
      </c>
      <c r="AG215">
        <v>0</v>
      </c>
      <c r="AH215">
        <v>0</v>
      </c>
      <c r="AI215">
        <v>1</v>
      </c>
      <c r="AJ215">
        <v>1</v>
      </c>
      <c r="AK215">
        <v>1</v>
      </c>
      <c r="AL215">
        <v>1</v>
      </c>
      <c r="AN215">
        <v>0</v>
      </c>
      <c r="AO215">
        <v>1</v>
      </c>
      <c r="AP215">
        <v>0</v>
      </c>
      <c r="AQ215">
        <v>0</v>
      </c>
      <c r="AR215">
        <v>0</v>
      </c>
      <c r="AS215" t="s">
        <v>3</v>
      </c>
      <c r="AT215">
        <v>1</v>
      </c>
      <c r="AU215" t="s">
        <v>3</v>
      </c>
      <c r="AV215">
        <v>0</v>
      </c>
      <c r="AW215">
        <v>2</v>
      </c>
      <c r="AX215">
        <v>52424686</v>
      </c>
      <c r="AY215">
        <v>1</v>
      </c>
      <c r="AZ215">
        <v>0</v>
      </c>
      <c r="BA215">
        <v>206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CX215">
        <f>Y215*Source!I667</f>
        <v>0</v>
      </c>
      <c r="CY215">
        <f>AA215</f>
        <v>35.25</v>
      </c>
      <c r="CZ215">
        <f>AE215</f>
        <v>35.25</v>
      </c>
      <c r="DA215">
        <f>AI215</f>
        <v>1</v>
      </c>
      <c r="DB215">
        <f t="shared" si="36"/>
        <v>35.25</v>
      </c>
      <c r="DC215">
        <f t="shared" si="37"/>
        <v>0</v>
      </c>
    </row>
    <row r="216" spans="1:107" x14ac:dyDescent="0.2">
      <c r="A216">
        <f>ROW(Source!A667)</f>
        <v>667</v>
      </c>
      <c r="B216">
        <v>52421674</v>
      </c>
      <c r="C216">
        <v>52424675</v>
      </c>
      <c r="D216">
        <v>51502959</v>
      </c>
      <c r="E216">
        <v>1</v>
      </c>
      <c r="F216">
        <v>1</v>
      </c>
      <c r="G216">
        <v>27</v>
      </c>
      <c r="H216">
        <v>3</v>
      </c>
      <c r="I216" t="s">
        <v>605</v>
      </c>
      <c r="J216" t="s">
        <v>606</v>
      </c>
      <c r="K216" t="s">
        <v>607</v>
      </c>
      <c r="L216">
        <v>1348</v>
      </c>
      <c r="N216">
        <v>1009</v>
      </c>
      <c r="O216" t="s">
        <v>27</v>
      </c>
      <c r="P216" t="s">
        <v>27</v>
      </c>
      <c r="Q216">
        <v>1000</v>
      </c>
      <c r="W216">
        <v>0</v>
      </c>
      <c r="X216">
        <v>-487600674</v>
      </c>
      <c r="Y216">
        <v>10</v>
      </c>
      <c r="AA216">
        <v>3886.85</v>
      </c>
      <c r="AB216">
        <v>0</v>
      </c>
      <c r="AC216">
        <v>0</v>
      </c>
      <c r="AD216">
        <v>0</v>
      </c>
      <c r="AE216">
        <v>3886.85</v>
      </c>
      <c r="AF216">
        <v>0</v>
      </c>
      <c r="AG216">
        <v>0</v>
      </c>
      <c r="AH216">
        <v>0</v>
      </c>
      <c r="AI216">
        <v>1</v>
      </c>
      <c r="AJ216">
        <v>1</v>
      </c>
      <c r="AK216">
        <v>1</v>
      </c>
      <c r="AL216">
        <v>1</v>
      </c>
      <c r="AN216">
        <v>0</v>
      </c>
      <c r="AO216">
        <v>1</v>
      </c>
      <c r="AP216">
        <v>0</v>
      </c>
      <c r="AQ216">
        <v>0</v>
      </c>
      <c r="AR216">
        <v>0</v>
      </c>
      <c r="AS216" t="s">
        <v>3</v>
      </c>
      <c r="AT216">
        <v>10</v>
      </c>
      <c r="AU216" t="s">
        <v>3</v>
      </c>
      <c r="AV216">
        <v>0</v>
      </c>
      <c r="AW216">
        <v>2</v>
      </c>
      <c r="AX216">
        <v>52424687</v>
      </c>
      <c r="AY216">
        <v>1</v>
      </c>
      <c r="AZ216">
        <v>0</v>
      </c>
      <c r="BA216">
        <v>207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CX216">
        <f>Y216*Source!I667</f>
        <v>0</v>
      </c>
      <c r="CY216">
        <f>AA216</f>
        <v>3886.85</v>
      </c>
      <c r="CZ216">
        <f>AE216</f>
        <v>3886.85</v>
      </c>
      <c r="DA216">
        <f>AI216</f>
        <v>1</v>
      </c>
      <c r="DB216">
        <f t="shared" si="36"/>
        <v>38868.5</v>
      </c>
      <c r="DC216">
        <f t="shared" si="37"/>
        <v>0</v>
      </c>
    </row>
    <row r="217" spans="1:107" x14ac:dyDescent="0.2">
      <c r="A217">
        <f>ROW(Source!A670)</f>
        <v>670</v>
      </c>
      <c r="B217">
        <v>52421674</v>
      </c>
      <c r="C217">
        <v>52424691</v>
      </c>
      <c r="D217">
        <v>51486811</v>
      </c>
      <c r="E217">
        <v>27</v>
      </c>
      <c r="F217">
        <v>1</v>
      </c>
      <c r="G217">
        <v>27</v>
      </c>
      <c r="H217">
        <v>1</v>
      </c>
      <c r="I217" t="s">
        <v>531</v>
      </c>
      <c r="J217" t="s">
        <v>3</v>
      </c>
      <c r="K217" t="s">
        <v>532</v>
      </c>
      <c r="L217">
        <v>1191</v>
      </c>
      <c r="N217">
        <v>1013</v>
      </c>
      <c r="O217" t="s">
        <v>533</v>
      </c>
      <c r="P217" t="s">
        <v>533</v>
      </c>
      <c r="Q217">
        <v>1</v>
      </c>
      <c r="W217">
        <v>0</v>
      </c>
      <c r="X217">
        <v>476480486</v>
      </c>
      <c r="Y217">
        <v>37.840000000000003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1</v>
      </c>
      <c r="AJ217">
        <v>1</v>
      </c>
      <c r="AK217">
        <v>1</v>
      </c>
      <c r="AL217">
        <v>1</v>
      </c>
      <c r="AN217">
        <v>0</v>
      </c>
      <c r="AO217">
        <v>1</v>
      </c>
      <c r="AP217">
        <v>0</v>
      </c>
      <c r="AQ217">
        <v>0</v>
      </c>
      <c r="AR217">
        <v>0</v>
      </c>
      <c r="AS217" t="s">
        <v>3</v>
      </c>
      <c r="AT217">
        <v>37.840000000000003</v>
      </c>
      <c r="AU217" t="s">
        <v>3</v>
      </c>
      <c r="AV217">
        <v>1</v>
      </c>
      <c r="AW217">
        <v>2</v>
      </c>
      <c r="AX217">
        <v>52424696</v>
      </c>
      <c r="AY217">
        <v>1</v>
      </c>
      <c r="AZ217">
        <v>0</v>
      </c>
      <c r="BA217">
        <v>209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CX217">
        <f>Y217*Source!I670</f>
        <v>0</v>
      </c>
      <c r="CY217">
        <f>AD217</f>
        <v>0</v>
      </c>
      <c r="CZ217">
        <f>AH217</f>
        <v>0</v>
      </c>
      <c r="DA217">
        <f>AL217</f>
        <v>1</v>
      </c>
      <c r="DB217">
        <f t="shared" si="36"/>
        <v>0</v>
      </c>
      <c r="DC217">
        <f t="shared" si="37"/>
        <v>0</v>
      </c>
    </row>
    <row r="218" spans="1:107" x14ac:dyDescent="0.2">
      <c r="A218">
        <f>ROW(Source!A670)</f>
        <v>670</v>
      </c>
      <c r="B218">
        <v>52421674</v>
      </c>
      <c r="C218">
        <v>52424691</v>
      </c>
      <c r="D218">
        <v>51499871</v>
      </c>
      <c r="E218">
        <v>1</v>
      </c>
      <c r="F218">
        <v>1</v>
      </c>
      <c r="G218">
        <v>27</v>
      </c>
      <c r="H218">
        <v>2</v>
      </c>
      <c r="I218" t="s">
        <v>608</v>
      </c>
      <c r="J218" t="s">
        <v>609</v>
      </c>
      <c r="K218" t="s">
        <v>610</v>
      </c>
      <c r="L218">
        <v>1368</v>
      </c>
      <c r="N218">
        <v>1011</v>
      </c>
      <c r="O218" t="s">
        <v>537</v>
      </c>
      <c r="P218" t="s">
        <v>537</v>
      </c>
      <c r="Q218">
        <v>1</v>
      </c>
      <c r="W218">
        <v>0</v>
      </c>
      <c r="X218">
        <v>2072646545</v>
      </c>
      <c r="Y218">
        <v>31.5</v>
      </c>
      <c r="AA218">
        <v>0</v>
      </c>
      <c r="AB218">
        <v>468.3</v>
      </c>
      <c r="AC218">
        <v>400.96</v>
      </c>
      <c r="AD218">
        <v>0</v>
      </c>
      <c r="AE218">
        <v>0</v>
      </c>
      <c r="AF218">
        <v>468.3</v>
      </c>
      <c r="AG218">
        <v>400.96</v>
      </c>
      <c r="AH218">
        <v>0</v>
      </c>
      <c r="AI218">
        <v>1</v>
      </c>
      <c r="AJ218">
        <v>1</v>
      </c>
      <c r="AK218">
        <v>1</v>
      </c>
      <c r="AL218">
        <v>1</v>
      </c>
      <c r="AN218">
        <v>0</v>
      </c>
      <c r="AO218">
        <v>1</v>
      </c>
      <c r="AP218">
        <v>0</v>
      </c>
      <c r="AQ218">
        <v>0</v>
      </c>
      <c r="AR218">
        <v>0</v>
      </c>
      <c r="AS218" t="s">
        <v>3</v>
      </c>
      <c r="AT218">
        <v>31.5</v>
      </c>
      <c r="AU218" t="s">
        <v>3</v>
      </c>
      <c r="AV218">
        <v>0</v>
      </c>
      <c r="AW218">
        <v>2</v>
      </c>
      <c r="AX218">
        <v>52424697</v>
      </c>
      <c r="AY218">
        <v>1</v>
      </c>
      <c r="AZ218">
        <v>0</v>
      </c>
      <c r="BA218">
        <v>210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CX218">
        <f>Y218*Source!I670</f>
        <v>0</v>
      </c>
      <c r="CY218">
        <f>AB218</f>
        <v>468.3</v>
      </c>
      <c r="CZ218">
        <f>AF218</f>
        <v>468.3</v>
      </c>
      <c r="DA218">
        <f>AJ218</f>
        <v>1</v>
      </c>
      <c r="DB218">
        <f t="shared" si="36"/>
        <v>14751.45</v>
      </c>
      <c r="DC218">
        <f t="shared" si="37"/>
        <v>12630.24</v>
      </c>
    </row>
    <row r="219" spans="1:107" x14ac:dyDescent="0.2">
      <c r="A219">
        <f>ROW(Source!A670)</f>
        <v>670</v>
      </c>
      <c r="B219">
        <v>52421674</v>
      </c>
      <c r="C219">
        <v>52424691</v>
      </c>
      <c r="D219">
        <v>51501882</v>
      </c>
      <c r="E219">
        <v>1</v>
      </c>
      <c r="F219">
        <v>1</v>
      </c>
      <c r="G219">
        <v>27</v>
      </c>
      <c r="H219">
        <v>3</v>
      </c>
      <c r="I219" t="s">
        <v>602</v>
      </c>
      <c r="J219" t="s">
        <v>603</v>
      </c>
      <c r="K219" t="s">
        <v>604</v>
      </c>
      <c r="L219">
        <v>1339</v>
      </c>
      <c r="N219">
        <v>1007</v>
      </c>
      <c r="O219" t="s">
        <v>166</v>
      </c>
      <c r="P219" t="s">
        <v>166</v>
      </c>
      <c r="Q219">
        <v>1</v>
      </c>
      <c r="W219">
        <v>0</v>
      </c>
      <c r="X219">
        <v>2028445372</v>
      </c>
      <c r="Y219">
        <v>0.3</v>
      </c>
      <c r="AA219">
        <v>35.25</v>
      </c>
      <c r="AB219">
        <v>0</v>
      </c>
      <c r="AC219">
        <v>0</v>
      </c>
      <c r="AD219">
        <v>0</v>
      </c>
      <c r="AE219">
        <v>35.25</v>
      </c>
      <c r="AF219">
        <v>0</v>
      </c>
      <c r="AG219">
        <v>0</v>
      </c>
      <c r="AH219">
        <v>0</v>
      </c>
      <c r="AI219">
        <v>1</v>
      </c>
      <c r="AJ219">
        <v>1</v>
      </c>
      <c r="AK219">
        <v>1</v>
      </c>
      <c r="AL219">
        <v>1</v>
      </c>
      <c r="AN219">
        <v>0</v>
      </c>
      <c r="AO219">
        <v>1</v>
      </c>
      <c r="AP219">
        <v>0</v>
      </c>
      <c r="AQ219">
        <v>0</v>
      </c>
      <c r="AR219">
        <v>0</v>
      </c>
      <c r="AS219" t="s">
        <v>3</v>
      </c>
      <c r="AT219">
        <v>0.3</v>
      </c>
      <c r="AU219" t="s">
        <v>3</v>
      </c>
      <c r="AV219">
        <v>0</v>
      </c>
      <c r="AW219">
        <v>2</v>
      </c>
      <c r="AX219">
        <v>52424698</v>
      </c>
      <c r="AY219">
        <v>1</v>
      </c>
      <c r="AZ219">
        <v>0</v>
      </c>
      <c r="BA219">
        <v>211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CX219">
        <f>Y219*Source!I670</f>
        <v>0</v>
      </c>
      <c r="CY219">
        <f>AA219</f>
        <v>35.25</v>
      </c>
      <c r="CZ219">
        <f>AE219</f>
        <v>35.25</v>
      </c>
      <c r="DA219">
        <f>AI219</f>
        <v>1</v>
      </c>
      <c r="DB219">
        <f t="shared" si="36"/>
        <v>10.58</v>
      </c>
      <c r="DC219">
        <f t="shared" si="37"/>
        <v>0</v>
      </c>
    </row>
    <row r="220" spans="1:107" x14ac:dyDescent="0.2">
      <c r="A220">
        <f>ROW(Source!A670)</f>
        <v>670</v>
      </c>
      <c r="B220">
        <v>52421674</v>
      </c>
      <c r="C220">
        <v>52424691</v>
      </c>
      <c r="D220">
        <v>51504112</v>
      </c>
      <c r="E220">
        <v>1</v>
      </c>
      <c r="F220">
        <v>1</v>
      </c>
      <c r="G220">
        <v>27</v>
      </c>
      <c r="H220">
        <v>3</v>
      </c>
      <c r="I220" t="s">
        <v>611</v>
      </c>
      <c r="J220" t="s">
        <v>612</v>
      </c>
      <c r="K220" t="s">
        <v>613</v>
      </c>
      <c r="L220">
        <v>1354</v>
      </c>
      <c r="N220">
        <v>1010</v>
      </c>
      <c r="O220" t="s">
        <v>221</v>
      </c>
      <c r="P220" t="s">
        <v>221</v>
      </c>
      <c r="Q220">
        <v>1</v>
      </c>
      <c r="W220">
        <v>0</v>
      </c>
      <c r="X220">
        <v>-546773723</v>
      </c>
      <c r="Y220">
        <v>0.67</v>
      </c>
      <c r="AA220">
        <v>1415.51</v>
      </c>
      <c r="AB220">
        <v>0</v>
      </c>
      <c r="AC220">
        <v>0</v>
      </c>
      <c r="AD220">
        <v>0</v>
      </c>
      <c r="AE220">
        <v>1415.51</v>
      </c>
      <c r="AF220">
        <v>0</v>
      </c>
      <c r="AG220">
        <v>0</v>
      </c>
      <c r="AH220">
        <v>0</v>
      </c>
      <c r="AI220">
        <v>1</v>
      </c>
      <c r="AJ220">
        <v>1</v>
      </c>
      <c r="AK220">
        <v>1</v>
      </c>
      <c r="AL220">
        <v>1</v>
      </c>
      <c r="AN220">
        <v>0</v>
      </c>
      <c r="AO220">
        <v>1</v>
      </c>
      <c r="AP220">
        <v>0</v>
      </c>
      <c r="AQ220">
        <v>0</v>
      </c>
      <c r="AR220">
        <v>0</v>
      </c>
      <c r="AS220" t="s">
        <v>3</v>
      </c>
      <c r="AT220">
        <v>0.67</v>
      </c>
      <c r="AU220" t="s">
        <v>3</v>
      </c>
      <c r="AV220">
        <v>0</v>
      </c>
      <c r="AW220">
        <v>2</v>
      </c>
      <c r="AX220">
        <v>52424699</v>
      </c>
      <c r="AY220">
        <v>1</v>
      </c>
      <c r="AZ220">
        <v>0</v>
      </c>
      <c r="BA220">
        <v>212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CX220">
        <f>Y220*Source!I670</f>
        <v>0</v>
      </c>
      <c r="CY220">
        <f>AA220</f>
        <v>1415.51</v>
      </c>
      <c r="CZ220">
        <f>AE220</f>
        <v>1415.51</v>
      </c>
      <c r="DA220">
        <f>AI220</f>
        <v>1</v>
      </c>
      <c r="DB220">
        <f t="shared" si="36"/>
        <v>948.39</v>
      </c>
      <c r="DC220">
        <f t="shared" si="37"/>
        <v>0</v>
      </c>
    </row>
    <row r="221" spans="1:107" x14ac:dyDescent="0.2">
      <c r="A221">
        <f>ROW(Source!A706)</f>
        <v>706</v>
      </c>
      <c r="B221">
        <v>52421674</v>
      </c>
      <c r="C221">
        <v>52424757</v>
      </c>
      <c r="D221">
        <v>51486811</v>
      </c>
      <c r="E221">
        <v>27</v>
      </c>
      <c r="F221">
        <v>1</v>
      </c>
      <c r="G221">
        <v>27</v>
      </c>
      <c r="H221">
        <v>1</v>
      </c>
      <c r="I221" t="s">
        <v>531</v>
      </c>
      <c r="J221" t="s">
        <v>3</v>
      </c>
      <c r="K221" t="s">
        <v>532</v>
      </c>
      <c r="L221">
        <v>1191</v>
      </c>
      <c r="N221">
        <v>1013</v>
      </c>
      <c r="O221" t="s">
        <v>533</v>
      </c>
      <c r="P221" t="s">
        <v>533</v>
      </c>
      <c r="Q221">
        <v>1</v>
      </c>
      <c r="W221">
        <v>0</v>
      </c>
      <c r="X221">
        <v>476480486</v>
      </c>
      <c r="Y221">
        <v>76.7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1</v>
      </c>
      <c r="AJ221">
        <v>1</v>
      </c>
      <c r="AK221">
        <v>1</v>
      </c>
      <c r="AL221">
        <v>1</v>
      </c>
      <c r="AN221">
        <v>0</v>
      </c>
      <c r="AO221">
        <v>1</v>
      </c>
      <c r="AP221">
        <v>0</v>
      </c>
      <c r="AQ221">
        <v>0</v>
      </c>
      <c r="AR221">
        <v>0</v>
      </c>
      <c r="AS221" t="s">
        <v>3</v>
      </c>
      <c r="AT221">
        <v>76.7</v>
      </c>
      <c r="AU221" t="s">
        <v>3</v>
      </c>
      <c r="AV221">
        <v>1</v>
      </c>
      <c r="AW221">
        <v>2</v>
      </c>
      <c r="AX221">
        <v>52424759</v>
      </c>
      <c r="AY221">
        <v>1</v>
      </c>
      <c r="AZ221">
        <v>0</v>
      </c>
      <c r="BA221">
        <v>213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CX221">
        <f>Y221*Source!I706</f>
        <v>0</v>
      </c>
      <c r="CY221">
        <f>AD221</f>
        <v>0</v>
      </c>
      <c r="CZ221">
        <f>AH221</f>
        <v>0</v>
      </c>
      <c r="DA221">
        <f>AL221</f>
        <v>1</v>
      </c>
      <c r="DB221">
        <f t="shared" si="36"/>
        <v>0</v>
      </c>
      <c r="DC221">
        <f t="shared" si="37"/>
        <v>0</v>
      </c>
    </row>
    <row r="222" spans="1:107" x14ac:dyDescent="0.2">
      <c r="A222">
        <f>ROW(Source!A707)</f>
        <v>707</v>
      </c>
      <c r="B222">
        <v>52421674</v>
      </c>
      <c r="C222">
        <v>52424760</v>
      </c>
      <c r="D222">
        <v>51498982</v>
      </c>
      <c r="E222">
        <v>1</v>
      </c>
      <c r="F222">
        <v>1</v>
      </c>
      <c r="G222">
        <v>27</v>
      </c>
      <c r="H222">
        <v>2</v>
      </c>
      <c r="I222" t="s">
        <v>534</v>
      </c>
      <c r="J222" t="s">
        <v>535</v>
      </c>
      <c r="K222" t="s">
        <v>536</v>
      </c>
      <c r="L222">
        <v>1368</v>
      </c>
      <c r="N222">
        <v>1011</v>
      </c>
      <c r="O222" t="s">
        <v>537</v>
      </c>
      <c r="P222" t="s">
        <v>537</v>
      </c>
      <c r="Q222">
        <v>1</v>
      </c>
      <c r="W222">
        <v>0</v>
      </c>
      <c r="X222">
        <v>770341722</v>
      </c>
      <c r="Y222">
        <v>5.3699999999999998E-2</v>
      </c>
      <c r="AA222">
        <v>0</v>
      </c>
      <c r="AB222">
        <v>1494.43</v>
      </c>
      <c r="AC222">
        <v>481.21</v>
      </c>
      <c r="AD222">
        <v>0</v>
      </c>
      <c r="AE222">
        <v>0</v>
      </c>
      <c r="AF222">
        <v>1494.43</v>
      </c>
      <c r="AG222">
        <v>481.21</v>
      </c>
      <c r="AH222">
        <v>0</v>
      </c>
      <c r="AI222">
        <v>1</v>
      </c>
      <c r="AJ222">
        <v>1</v>
      </c>
      <c r="AK222">
        <v>1</v>
      </c>
      <c r="AL222">
        <v>1</v>
      </c>
      <c r="AN222">
        <v>0</v>
      </c>
      <c r="AO222">
        <v>1</v>
      </c>
      <c r="AP222">
        <v>0</v>
      </c>
      <c r="AQ222">
        <v>0</v>
      </c>
      <c r="AR222">
        <v>0</v>
      </c>
      <c r="AS222" t="s">
        <v>3</v>
      </c>
      <c r="AT222">
        <v>5.3699999999999998E-2</v>
      </c>
      <c r="AU222" t="s">
        <v>3</v>
      </c>
      <c r="AV222">
        <v>0</v>
      </c>
      <c r="AW222">
        <v>2</v>
      </c>
      <c r="AX222">
        <v>52424762</v>
      </c>
      <c r="AY222">
        <v>1</v>
      </c>
      <c r="AZ222">
        <v>0</v>
      </c>
      <c r="BA222">
        <v>214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CX222">
        <f>Y222*Source!I707</f>
        <v>0</v>
      </c>
      <c r="CY222">
        <f>AB222</f>
        <v>1494.43</v>
      </c>
      <c r="CZ222">
        <f>AF222</f>
        <v>1494.43</v>
      </c>
      <c r="DA222">
        <f>AJ222</f>
        <v>1</v>
      </c>
      <c r="DB222">
        <f t="shared" si="36"/>
        <v>80.25</v>
      </c>
      <c r="DC222">
        <f t="shared" si="37"/>
        <v>25.84</v>
      </c>
    </row>
    <row r="223" spans="1:107" x14ac:dyDescent="0.2">
      <c r="A223">
        <f>ROW(Source!A708)</f>
        <v>708</v>
      </c>
      <c r="B223">
        <v>52421674</v>
      </c>
      <c r="C223">
        <v>52424763</v>
      </c>
      <c r="D223">
        <v>51486811</v>
      </c>
      <c r="E223">
        <v>27</v>
      </c>
      <c r="F223">
        <v>1</v>
      </c>
      <c r="G223">
        <v>27</v>
      </c>
      <c r="H223">
        <v>1</v>
      </c>
      <c r="I223" t="s">
        <v>531</v>
      </c>
      <c r="J223" t="s">
        <v>3</v>
      </c>
      <c r="K223" t="s">
        <v>532</v>
      </c>
      <c r="L223">
        <v>1191</v>
      </c>
      <c r="N223">
        <v>1013</v>
      </c>
      <c r="O223" t="s">
        <v>533</v>
      </c>
      <c r="P223" t="s">
        <v>533</v>
      </c>
      <c r="Q223">
        <v>1</v>
      </c>
      <c r="W223">
        <v>0</v>
      </c>
      <c r="X223">
        <v>476480486</v>
      </c>
      <c r="Y223">
        <v>1.02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1</v>
      </c>
      <c r="AJ223">
        <v>1</v>
      </c>
      <c r="AK223">
        <v>1</v>
      </c>
      <c r="AL223">
        <v>1</v>
      </c>
      <c r="AN223">
        <v>0</v>
      </c>
      <c r="AO223">
        <v>1</v>
      </c>
      <c r="AP223">
        <v>0</v>
      </c>
      <c r="AQ223">
        <v>0</v>
      </c>
      <c r="AR223">
        <v>0</v>
      </c>
      <c r="AS223" t="s">
        <v>3</v>
      </c>
      <c r="AT223">
        <v>1.02</v>
      </c>
      <c r="AU223" t="s">
        <v>3</v>
      </c>
      <c r="AV223">
        <v>1</v>
      </c>
      <c r="AW223">
        <v>2</v>
      </c>
      <c r="AX223">
        <v>52424765</v>
      </c>
      <c r="AY223">
        <v>1</v>
      </c>
      <c r="AZ223">
        <v>0</v>
      </c>
      <c r="BA223">
        <v>215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CX223">
        <f>Y223*Source!I708</f>
        <v>0</v>
      </c>
      <c r="CY223">
        <f>AD223</f>
        <v>0</v>
      </c>
      <c r="CZ223">
        <f>AH223</f>
        <v>0</v>
      </c>
      <c r="DA223">
        <f>AL223</f>
        <v>1</v>
      </c>
      <c r="DB223">
        <f t="shared" si="36"/>
        <v>0</v>
      </c>
      <c r="DC223">
        <f t="shared" si="37"/>
        <v>0</v>
      </c>
    </row>
    <row r="224" spans="1:107" x14ac:dyDescent="0.2">
      <c r="A224">
        <f>ROW(Source!A709)</f>
        <v>709</v>
      </c>
      <c r="B224">
        <v>52421674</v>
      </c>
      <c r="C224">
        <v>52424766</v>
      </c>
      <c r="D224">
        <v>51499780</v>
      </c>
      <c r="E224">
        <v>1</v>
      </c>
      <c r="F224">
        <v>1</v>
      </c>
      <c r="G224">
        <v>27</v>
      </c>
      <c r="H224">
        <v>2</v>
      </c>
      <c r="I224" t="s">
        <v>538</v>
      </c>
      <c r="J224" t="s">
        <v>539</v>
      </c>
      <c r="K224" t="s">
        <v>540</v>
      </c>
      <c r="L224">
        <v>1368</v>
      </c>
      <c r="N224">
        <v>1011</v>
      </c>
      <c r="O224" t="s">
        <v>537</v>
      </c>
      <c r="P224" t="s">
        <v>537</v>
      </c>
      <c r="Q224">
        <v>1</v>
      </c>
      <c r="W224">
        <v>0</v>
      </c>
      <c r="X224">
        <v>238809398</v>
      </c>
      <c r="Y224">
        <v>0.02</v>
      </c>
      <c r="AA224">
        <v>0</v>
      </c>
      <c r="AB224">
        <v>1009.4</v>
      </c>
      <c r="AC224">
        <v>316.82</v>
      </c>
      <c r="AD224">
        <v>0</v>
      </c>
      <c r="AE224">
        <v>0</v>
      </c>
      <c r="AF224">
        <v>1009.4</v>
      </c>
      <c r="AG224">
        <v>316.82</v>
      </c>
      <c r="AH224">
        <v>0</v>
      </c>
      <c r="AI224">
        <v>1</v>
      </c>
      <c r="AJ224">
        <v>1</v>
      </c>
      <c r="AK224">
        <v>1</v>
      </c>
      <c r="AL224">
        <v>1</v>
      </c>
      <c r="AN224">
        <v>0</v>
      </c>
      <c r="AO224">
        <v>1</v>
      </c>
      <c r="AP224">
        <v>0</v>
      </c>
      <c r="AQ224">
        <v>0</v>
      </c>
      <c r="AR224">
        <v>0</v>
      </c>
      <c r="AS224" t="s">
        <v>3</v>
      </c>
      <c r="AT224">
        <v>0.02</v>
      </c>
      <c r="AU224" t="s">
        <v>3</v>
      </c>
      <c r="AV224">
        <v>0</v>
      </c>
      <c r="AW224">
        <v>2</v>
      </c>
      <c r="AX224">
        <v>52424769</v>
      </c>
      <c r="AY224">
        <v>1</v>
      </c>
      <c r="AZ224">
        <v>0</v>
      </c>
      <c r="BA224">
        <v>216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CX224">
        <f>Y224*Source!I709</f>
        <v>0</v>
      </c>
      <c r="CY224">
        <f t="shared" ref="CY224:CY229" si="38">AB224</f>
        <v>1009.4</v>
      </c>
      <c r="CZ224">
        <f t="shared" ref="CZ224:CZ229" si="39">AF224</f>
        <v>1009.4</v>
      </c>
      <c r="DA224">
        <f t="shared" ref="DA224:DA229" si="40">AJ224</f>
        <v>1</v>
      </c>
      <c r="DB224">
        <f t="shared" si="36"/>
        <v>20.190000000000001</v>
      </c>
      <c r="DC224">
        <f t="shared" si="37"/>
        <v>6.34</v>
      </c>
    </row>
    <row r="225" spans="1:107" x14ac:dyDescent="0.2">
      <c r="A225">
        <f>ROW(Source!A709)</f>
        <v>709</v>
      </c>
      <c r="B225">
        <v>52421674</v>
      </c>
      <c r="C225">
        <v>52424766</v>
      </c>
      <c r="D225">
        <v>51499781</v>
      </c>
      <c r="E225">
        <v>1</v>
      </c>
      <c r="F225">
        <v>1</v>
      </c>
      <c r="G225">
        <v>27</v>
      </c>
      <c r="H225">
        <v>2</v>
      </c>
      <c r="I225" t="s">
        <v>541</v>
      </c>
      <c r="J225" t="s">
        <v>542</v>
      </c>
      <c r="K225" t="s">
        <v>543</v>
      </c>
      <c r="L225">
        <v>1368</v>
      </c>
      <c r="N225">
        <v>1011</v>
      </c>
      <c r="O225" t="s">
        <v>537</v>
      </c>
      <c r="P225" t="s">
        <v>537</v>
      </c>
      <c r="Q225">
        <v>1</v>
      </c>
      <c r="W225">
        <v>0</v>
      </c>
      <c r="X225">
        <v>-1786200580</v>
      </c>
      <c r="Y225">
        <v>1.7999999999999999E-2</v>
      </c>
      <c r="AA225">
        <v>0</v>
      </c>
      <c r="AB225">
        <v>1014.12</v>
      </c>
      <c r="AC225">
        <v>317.13</v>
      </c>
      <c r="AD225">
        <v>0</v>
      </c>
      <c r="AE225">
        <v>0</v>
      </c>
      <c r="AF225">
        <v>1014.12</v>
      </c>
      <c r="AG225">
        <v>317.13</v>
      </c>
      <c r="AH225">
        <v>0</v>
      </c>
      <c r="AI225">
        <v>1</v>
      </c>
      <c r="AJ225">
        <v>1</v>
      </c>
      <c r="AK225">
        <v>1</v>
      </c>
      <c r="AL225">
        <v>1</v>
      </c>
      <c r="AN225">
        <v>0</v>
      </c>
      <c r="AO225">
        <v>1</v>
      </c>
      <c r="AP225">
        <v>0</v>
      </c>
      <c r="AQ225">
        <v>0</v>
      </c>
      <c r="AR225">
        <v>0</v>
      </c>
      <c r="AS225" t="s">
        <v>3</v>
      </c>
      <c r="AT225">
        <v>1.7999999999999999E-2</v>
      </c>
      <c r="AU225" t="s">
        <v>3</v>
      </c>
      <c r="AV225">
        <v>0</v>
      </c>
      <c r="AW225">
        <v>2</v>
      </c>
      <c r="AX225">
        <v>52424770</v>
      </c>
      <c r="AY225">
        <v>1</v>
      </c>
      <c r="AZ225">
        <v>0</v>
      </c>
      <c r="BA225">
        <v>217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CX225">
        <f>Y225*Source!I709</f>
        <v>0</v>
      </c>
      <c r="CY225">
        <f t="shared" si="38"/>
        <v>1014.12</v>
      </c>
      <c r="CZ225">
        <f t="shared" si="39"/>
        <v>1014.12</v>
      </c>
      <c r="DA225">
        <f t="shared" si="40"/>
        <v>1</v>
      </c>
      <c r="DB225">
        <f t="shared" si="36"/>
        <v>18.25</v>
      </c>
      <c r="DC225">
        <f t="shared" si="37"/>
        <v>5.71</v>
      </c>
    </row>
    <row r="226" spans="1:107" x14ac:dyDescent="0.2">
      <c r="A226">
        <f>ROW(Source!A710)</f>
        <v>710</v>
      </c>
      <c r="B226">
        <v>52421674</v>
      </c>
      <c r="C226">
        <v>52424771</v>
      </c>
      <c r="D226">
        <v>51499780</v>
      </c>
      <c r="E226">
        <v>1</v>
      </c>
      <c r="F226">
        <v>1</v>
      </c>
      <c r="G226">
        <v>27</v>
      </c>
      <c r="H226">
        <v>2</v>
      </c>
      <c r="I226" t="s">
        <v>538</v>
      </c>
      <c r="J226" t="s">
        <v>539</v>
      </c>
      <c r="K226" t="s">
        <v>540</v>
      </c>
      <c r="L226">
        <v>1368</v>
      </c>
      <c r="N226">
        <v>1011</v>
      </c>
      <c r="O226" t="s">
        <v>537</v>
      </c>
      <c r="P226" t="s">
        <v>537</v>
      </c>
      <c r="Q226">
        <v>1</v>
      </c>
      <c r="W226">
        <v>0</v>
      </c>
      <c r="X226">
        <v>238809398</v>
      </c>
      <c r="Y226">
        <v>5.3999999999999999E-2</v>
      </c>
      <c r="AA226">
        <v>0</v>
      </c>
      <c r="AB226">
        <v>1009.4</v>
      </c>
      <c r="AC226">
        <v>316.82</v>
      </c>
      <c r="AD226">
        <v>0</v>
      </c>
      <c r="AE226">
        <v>0</v>
      </c>
      <c r="AF226">
        <v>1009.4</v>
      </c>
      <c r="AG226">
        <v>316.82</v>
      </c>
      <c r="AH226">
        <v>0</v>
      </c>
      <c r="AI226">
        <v>1</v>
      </c>
      <c r="AJ226">
        <v>1</v>
      </c>
      <c r="AK226">
        <v>1</v>
      </c>
      <c r="AL226">
        <v>1</v>
      </c>
      <c r="AN226">
        <v>0</v>
      </c>
      <c r="AO226">
        <v>1</v>
      </c>
      <c r="AP226">
        <v>0</v>
      </c>
      <c r="AQ226">
        <v>0</v>
      </c>
      <c r="AR226">
        <v>0</v>
      </c>
      <c r="AS226" t="s">
        <v>3</v>
      </c>
      <c r="AT226">
        <v>5.3999999999999999E-2</v>
      </c>
      <c r="AU226" t="s">
        <v>3</v>
      </c>
      <c r="AV226">
        <v>0</v>
      </c>
      <c r="AW226">
        <v>2</v>
      </c>
      <c r="AX226">
        <v>52424774</v>
      </c>
      <c r="AY226">
        <v>1</v>
      </c>
      <c r="AZ226">
        <v>0</v>
      </c>
      <c r="BA226">
        <v>218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CX226">
        <f>Y226*Source!I710</f>
        <v>0</v>
      </c>
      <c r="CY226">
        <f t="shared" si="38"/>
        <v>1009.4</v>
      </c>
      <c r="CZ226">
        <f t="shared" si="39"/>
        <v>1009.4</v>
      </c>
      <c r="DA226">
        <f t="shared" si="40"/>
        <v>1</v>
      </c>
      <c r="DB226">
        <f t="shared" si="36"/>
        <v>54.51</v>
      </c>
      <c r="DC226">
        <f t="shared" si="37"/>
        <v>17.11</v>
      </c>
    </row>
    <row r="227" spans="1:107" x14ac:dyDescent="0.2">
      <c r="A227">
        <f>ROW(Source!A710)</f>
        <v>710</v>
      </c>
      <c r="B227">
        <v>52421674</v>
      </c>
      <c r="C227">
        <v>52424771</v>
      </c>
      <c r="D227">
        <v>51499781</v>
      </c>
      <c r="E227">
        <v>1</v>
      </c>
      <c r="F227">
        <v>1</v>
      </c>
      <c r="G227">
        <v>27</v>
      </c>
      <c r="H227">
        <v>2</v>
      </c>
      <c r="I227" t="s">
        <v>541</v>
      </c>
      <c r="J227" t="s">
        <v>542</v>
      </c>
      <c r="K227" t="s">
        <v>543</v>
      </c>
      <c r="L227">
        <v>1368</v>
      </c>
      <c r="N227">
        <v>1011</v>
      </c>
      <c r="O227" t="s">
        <v>537</v>
      </c>
      <c r="P227" t="s">
        <v>537</v>
      </c>
      <c r="Q227">
        <v>1</v>
      </c>
      <c r="W227">
        <v>0</v>
      </c>
      <c r="X227">
        <v>-1786200580</v>
      </c>
      <c r="Y227">
        <v>5.5E-2</v>
      </c>
      <c r="AA227">
        <v>0</v>
      </c>
      <c r="AB227">
        <v>1014.12</v>
      </c>
      <c r="AC227">
        <v>317.13</v>
      </c>
      <c r="AD227">
        <v>0</v>
      </c>
      <c r="AE227">
        <v>0</v>
      </c>
      <c r="AF227">
        <v>1014.12</v>
      </c>
      <c r="AG227">
        <v>317.13</v>
      </c>
      <c r="AH227">
        <v>0</v>
      </c>
      <c r="AI227">
        <v>1</v>
      </c>
      <c r="AJ227">
        <v>1</v>
      </c>
      <c r="AK227">
        <v>1</v>
      </c>
      <c r="AL227">
        <v>1</v>
      </c>
      <c r="AN227">
        <v>0</v>
      </c>
      <c r="AO227">
        <v>1</v>
      </c>
      <c r="AP227">
        <v>0</v>
      </c>
      <c r="AQ227">
        <v>0</v>
      </c>
      <c r="AR227">
        <v>0</v>
      </c>
      <c r="AS227" t="s">
        <v>3</v>
      </c>
      <c r="AT227">
        <v>5.5E-2</v>
      </c>
      <c r="AU227" t="s">
        <v>3</v>
      </c>
      <c r="AV227">
        <v>0</v>
      </c>
      <c r="AW227">
        <v>2</v>
      </c>
      <c r="AX227">
        <v>52424775</v>
      </c>
      <c r="AY227">
        <v>1</v>
      </c>
      <c r="AZ227">
        <v>0</v>
      </c>
      <c r="BA227">
        <v>219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CX227">
        <f>Y227*Source!I710</f>
        <v>0</v>
      </c>
      <c r="CY227">
        <f t="shared" si="38"/>
        <v>1014.12</v>
      </c>
      <c r="CZ227">
        <f t="shared" si="39"/>
        <v>1014.12</v>
      </c>
      <c r="DA227">
        <f t="shared" si="40"/>
        <v>1</v>
      </c>
      <c r="DB227">
        <f t="shared" si="36"/>
        <v>55.78</v>
      </c>
      <c r="DC227">
        <f t="shared" si="37"/>
        <v>17.440000000000001</v>
      </c>
    </row>
    <row r="228" spans="1:107" x14ac:dyDescent="0.2">
      <c r="A228">
        <f>ROW(Source!A711)</f>
        <v>711</v>
      </c>
      <c r="B228">
        <v>52421674</v>
      </c>
      <c r="C228">
        <v>52424776</v>
      </c>
      <c r="D228">
        <v>51499780</v>
      </c>
      <c r="E228">
        <v>1</v>
      </c>
      <c r="F228">
        <v>1</v>
      </c>
      <c r="G228">
        <v>27</v>
      </c>
      <c r="H228">
        <v>2</v>
      </c>
      <c r="I228" t="s">
        <v>538</v>
      </c>
      <c r="J228" t="s">
        <v>539</v>
      </c>
      <c r="K228" t="s">
        <v>540</v>
      </c>
      <c r="L228">
        <v>1368</v>
      </c>
      <c r="N228">
        <v>1011</v>
      </c>
      <c r="O228" t="s">
        <v>537</v>
      </c>
      <c r="P228" t="s">
        <v>537</v>
      </c>
      <c r="Q228">
        <v>1</v>
      </c>
      <c r="W228">
        <v>0</v>
      </c>
      <c r="X228">
        <v>238809398</v>
      </c>
      <c r="Y228">
        <v>0.51</v>
      </c>
      <c r="AA228">
        <v>0</v>
      </c>
      <c r="AB228">
        <v>1009.4</v>
      </c>
      <c r="AC228">
        <v>316.82</v>
      </c>
      <c r="AD228">
        <v>0</v>
      </c>
      <c r="AE228">
        <v>0</v>
      </c>
      <c r="AF228">
        <v>1009.4</v>
      </c>
      <c r="AG228">
        <v>316.82</v>
      </c>
      <c r="AH228">
        <v>0</v>
      </c>
      <c r="AI228">
        <v>1</v>
      </c>
      <c r="AJ228">
        <v>1</v>
      </c>
      <c r="AK228">
        <v>1</v>
      </c>
      <c r="AL228">
        <v>1</v>
      </c>
      <c r="AN228">
        <v>0</v>
      </c>
      <c r="AO228">
        <v>1</v>
      </c>
      <c r="AP228">
        <v>1</v>
      </c>
      <c r="AQ228">
        <v>0</v>
      </c>
      <c r="AR228">
        <v>0</v>
      </c>
      <c r="AS228" t="s">
        <v>3</v>
      </c>
      <c r="AT228">
        <v>0.01</v>
      </c>
      <c r="AU228" t="s">
        <v>46</v>
      </c>
      <c r="AV228">
        <v>0</v>
      </c>
      <c r="AW228">
        <v>2</v>
      </c>
      <c r="AX228">
        <v>52424779</v>
      </c>
      <c r="AY228">
        <v>1</v>
      </c>
      <c r="AZ228">
        <v>0</v>
      </c>
      <c r="BA228">
        <v>220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CX228">
        <f>Y228*Source!I711</f>
        <v>0</v>
      </c>
      <c r="CY228">
        <f t="shared" si="38"/>
        <v>1009.4</v>
      </c>
      <c r="CZ228">
        <f t="shared" si="39"/>
        <v>1009.4</v>
      </c>
      <c r="DA228">
        <f t="shared" si="40"/>
        <v>1</v>
      </c>
      <c r="DB228">
        <f>ROUND((ROUND(AT228*CZ228,2)*51),6)</f>
        <v>514.59</v>
      </c>
      <c r="DC228">
        <f>ROUND((ROUND(AT228*AG228,2)*51),6)</f>
        <v>161.66999999999999</v>
      </c>
    </row>
    <row r="229" spans="1:107" x14ac:dyDescent="0.2">
      <c r="A229">
        <f>ROW(Source!A711)</f>
        <v>711</v>
      </c>
      <c r="B229">
        <v>52421674</v>
      </c>
      <c r="C229">
        <v>52424776</v>
      </c>
      <c r="D229">
        <v>51499781</v>
      </c>
      <c r="E229">
        <v>1</v>
      </c>
      <c r="F229">
        <v>1</v>
      </c>
      <c r="G229">
        <v>27</v>
      </c>
      <c r="H229">
        <v>2</v>
      </c>
      <c r="I229" t="s">
        <v>541</v>
      </c>
      <c r="J229" t="s">
        <v>542</v>
      </c>
      <c r="K229" t="s">
        <v>543</v>
      </c>
      <c r="L229">
        <v>1368</v>
      </c>
      <c r="N229">
        <v>1011</v>
      </c>
      <c r="O229" t="s">
        <v>537</v>
      </c>
      <c r="P229" t="s">
        <v>537</v>
      </c>
      <c r="Q229">
        <v>1</v>
      </c>
      <c r="W229">
        <v>0</v>
      </c>
      <c r="X229">
        <v>-1786200580</v>
      </c>
      <c r="Y229">
        <v>0.40800000000000003</v>
      </c>
      <c r="AA229">
        <v>0</v>
      </c>
      <c r="AB229">
        <v>1014.12</v>
      </c>
      <c r="AC229">
        <v>317.13</v>
      </c>
      <c r="AD229">
        <v>0</v>
      </c>
      <c r="AE229">
        <v>0</v>
      </c>
      <c r="AF229">
        <v>1014.12</v>
      </c>
      <c r="AG229">
        <v>317.13</v>
      </c>
      <c r="AH229">
        <v>0</v>
      </c>
      <c r="AI229">
        <v>1</v>
      </c>
      <c r="AJ229">
        <v>1</v>
      </c>
      <c r="AK229">
        <v>1</v>
      </c>
      <c r="AL229">
        <v>1</v>
      </c>
      <c r="AN229">
        <v>0</v>
      </c>
      <c r="AO229">
        <v>1</v>
      </c>
      <c r="AP229">
        <v>1</v>
      </c>
      <c r="AQ229">
        <v>0</v>
      </c>
      <c r="AR229">
        <v>0</v>
      </c>
      <c r="AS229" t="s">
        <v>3</v>
      </c>
      <c r="AT229">
        <v>8.0000000000000002E-3</v>
      </c>
      <c r="AU229" t="s">
        <v>46</v>
      </c>
      <c r="AV229">
        <v>0</v>
      </c>
      <c r="AW229">
        <v>2</v>
      </c>
      <c r="AX229">
        <v>52424780</v>
      </c>
      <c r="AY229">
        <v>1</v>
      </c>
      <c r="AZ229">
        <v>0</v>
      </c>
      <c r="BA229">
        <v>221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CX229">
        <f>Y229*Source!I711</f>
        <v>0</v>
      </c>
      <c r="CY229">
        <f t="shared" si="38"/>
        <v>1014.12</v>
      </c>
      <c r="CZ229">
        <f t="shared" si="39"/>
        <v>1014.12</v>
      </c>
      <c r="DA229">
        <f t="shared" si="40"/>
        <v>1</v>
      </c>
      <c r="DB229">
        <f>ROUND((ROUND(AT229*CZ229,2)*51),6)</f>
        <v>413.61</v>
      </c>
      <c r="DC229">
        <f>ROUND((ROUND(AT229*AG229,2)*51),6)</f>
        <v>129.54</v>
      </c>
    </row>
    <row r="230" spans="1:107" x14ac:dyDescent="0.2">
      <c r="A230">
        <f>ROW(Source!A713)</f>
        <v>713</v>
      </c>
      <c r="B230">
        <v>52421674</v>
      </c>
      <c r="C230">
        <v>52424782</v>
      </c>
      <c r="D230">
        <v>51486811</v>
      </c>
      <c r="E230">
        <v>27</v>
      </c>
      <c r="F230">
        <v>1</v>
      </c>
      <c r="G230">
        <v>27</v>
      </c>
      <c r="H230">
        <v>1</v>
      </c>
      <c r="I230" t="s">
        <v>531</v>
      </c>
      <c r="J230" t="s">
        <v>3</v>
      </c>
      <c r="K230" t="s">
        <v>532</v>
      </c>
      <c r="L230">
        <v>1191</v>
      </c>
      <c r="N230">
        <v>1013</v>
      </c>
      <c r="O230" t="s">
        <v>533</v>
      </c>
      <c r="P230" t="s">
        <v>533</v>
      </c>
      <c r="Q230">
        <v>1</v>
      </c>
      <c r="W230">
        <v>0</v>
      </c>
      <c r="X230">
        <v>476480486</v>
      </c>
      <c r="Y230">
        <v>221.6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1</v>
      </c>
      <c r="AJ230">
        <v>1</v>
      </c>
      <c r="AK230">
        <v>1</v>
      </c>
      <c r="AL230">
        <v>1</v>
      </c>
      <c r="AN230">
        <v>0</v>
      </c>
      <c r="AO230">
        <v>1</v>
      </c>
      <c r="AP230">
        <v>0</v>
      </c>
      <c r="AQ230">
        <v>0</v>
      </c>
      <c r="AR230">
        <v>0</v>
      </c>
      <c r="AS230" t="s">
        <v>3</v>
      </c>
      <c r="AT230">
        <v>221.6</v>
      </c>
      <c r="AU230" t="s">
        <v>3</v>
      </c>
      <c r="AV230">
        <v>1</v>
      </c>
      <c r="AW230">
        <v>2</v>
      </c>
      <c r="AX230">
        <v>52424784</v>
      </c>
      <c r="AY230">
        <v>1</v>
      </c>
      <c r="AZ230">
        <v>0</v>
      </c>
      <c r="BA230">
        <v>222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CX230">
        <f>Y230*Source!I713</f>
        <v>0</v>
      </c>
      <c r="CY230">
        <f>AD230</f>
        <v>0</v>
      </c>
      <c r="CZ230">
        <f>AH230</f>
        <v>0</v>
      </c>
      <c r="DA230">
        <f>AL230</f>
        <v>1</v>
      </c>
      <c r="DB230">
        <f>ROUND(ROUND(AT230*CZ230,2),6)</f>
        <v>0</v>
      </c>
      <c r="DC230">
        <f>ROUND(ROUND(AT230*AG230,2),6)</f>
        <v>0</v>
      </c>
    </row>
    <row r="231" spans="1:107" x14ac:dyDescent="0.2">
      <c r="A231">
        <f>ROW(Source!A714)</f>
        <v>714</v>
      </c>
      <c r="B231">
        <v>52421674</v>
      </c>
      <c r="C231">
        <v>52424785</v>
      </c>
      <c r="D231">
        <v>51486811</v>
      </c>
      <c r="E231">
        <v>27</v>
      </c>
      <c r="F231">
        <v>1</v>
      </c>
      <c r="G231">
        <v>27</v>
      </c>
      <c r="H231">
        <v>1</v>
      </c>
      <c r="I231" t="s">
        <v>531</v>
      </c>
      <c r="J231" t="s">
        <v>3</v>
      </c>
      <c r="K231" t="s">
        <v>532</v>
      </c>
      <c r="L231">
        <v>1191</v>
      </c>
      <c r="N231">
        <v>1013</v>
      </c>
      <c r="O231" t="s">
        <v>533</v>
      </c>
      <c r="P231" t="s">
        <v>533</v>
      </c>
      <c r="Q231">
        <v>1</v>
      </c>
      <c r="W231">
        <v>0</v>
      </c>
      <c r="X231">
        <v>476480486</v>
      </c>
      <c r="Y231">
        <v>83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1</v>
      </c>
      <c r="AJ231">
        <v>1</v>
      </c>
      <c r="AK231">
        <v>1</v>
      </c>
      <c r="AL231">
        <v>1</v>
      </c>
      <c r="AN231">
        <v>0</v>
      </c>
      <c r="AO231">
        <v>1</v>
      </c>
      <c r="AP231">
        <v>0</v>
      </c>
      <c r="AQ231">
        <v>0</v>
      </c>
      <c r="AR231">
        <v>0</v>
      </c>
      <c r="AS231" t="s">
        <v>3</v>
      </c>
      <c r="AT231">
        <v>83</v>
      </c>
      <c r="AU231" t="s">
        <v>3</v>
      </c>
      <c r="AV231">
        <v>1</v>
      </c>
      <c r="AW231">
        <v>2</v>
      </c>
      <c r="AX231">
        <v>52424787</v>
      </c>
      <c r="AY231">
        <v>1</v>
      </c>
      <c r="AZ231">
        <v>0</v>
      </c>
      <c r="BA231">
        <v>223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CX231">
        <f>Y231*Source!I714</f>
        <v>0</v>
      </c>
      <c r="CY231">
        <f>AD231</f>
        <v>0</v>
      </c>
      <c r="CZ231">
        <f>AH231</f>
        <v>0</v>
      </c>
      <c r="DA231">
        <f>AL231</f>
        <v>1</v>
      </c>
      <c r="DB231">
        <f>ROUND(ROUND(AT231*CZ231,2),6)</f>
        <v>0</v>
      </c>
      <c r="DC231">
        <f>ROUND(ROUND(AT231*AG231,2),6)</f>
        <v>0</v>
      </c>
    </row>
    <row r="232" spans="1:107" x14ac:dyDescent="0.2">
      <c r="A232">
        <f>ROW(Source!A715)</f>
        <v>715</v>
      </c>
      <c r="B232">
        <v>52421674</v>
      </c>
      <c r="C232">
        <v>52424788</v>
      </c>
      <c r="D232">
        <v>51499781</v>
      </c>
      <c r="E232">
        <v>1</v>
      </c>
      <c r="F232">
        <v>1</v>
      </c>
      <c r="G232">
        <v>27</v>
      </c>
      <c r="H232">
        <v>2</v>
      </c>
      <c r="I232" t="s">
        <v>541</v>
      </c>
      <c r="J232" t="s">
        <v>542</v>
      </c>
      <c r="K232" t="s">
        <v>543</v>
      </c>
      <c r="L232">
        <v>1368</v>
      </c>
      <c r="N232">
        <v>1011</v>
      </c>
      <c r="O232" t="s">
        <v>537</v>
      </c>
      <c r="P232" t="s">
        <v>537</v>
      </c>
      <c r="Q232">
        <v>1</v>
      </c>
      <c r="W232">
        <v>0</v>
      </c>
      <c r="X232">
        <v>-1786200580</v>
      </c>
      <c r="Y232">
        <v>3.1E-2</v>
      </c>
      <c r="AA232">
        <v>0</v>
      </c>
      <c r="AB232">
        <v>1014.12</v>
      </c>
      <c r="AC232">
        <v>317.13</v>
      </c>
      <c r="AD232">
        <v>0</v>
      </c>
      <c r="AE232">
        <v>0</v>
      </c>
      <c r="AF232">
        <v>1014.12</v>
      </c>
      <c r="AG232">
        <v>317.13</v>
      </c>
      <c r="AH232">
        <v>0</v>
      </c>
      <c r="AI232">
        <v>1</v>
      </c>
      <c r="AJ232">
        <v>1</v>
      </c>
      <c r="AK232">
        <v>1</v>
      </c>
      <c r="AL232">
        <v>1</v>
      </c>
      <c r="AN232">
        <v>0</v>
      </c>
      <c r="AO232">
        <v>1</v>
      </c>
      <c r="AP232">
        <v>0</v>
      </c>
      <c r="AQ232">
        <v>0</v>
      </c>
      <c r="AR232">
        <v>0</v>
      </c>
      <c r="AS232" t="s">
        <v>3</v>
      </c>
      <c r="AT232">
        <v>3.1E-2</v>
      </c>
      <c r="AU232" t="s">
        <v>3</v>
      </c>
      <c r="AV232">
        <v>0</v>
      </c>
      <c r="AW232">
        <v>2</v>
      </c>
      <c r="AX232">
        <v>52424790</v>
      </c>
      <c r="AY232">
        <v>1</v>
      </c>
      <c r="AZ232">
        <v>0</v>
      </c>
      <c r="BA232">
        <v>224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CX232">
        <f>Y232*Source!I715</f>
        <v>0</v>
      </c>
      <c r="CY232">
        <f>AB232</f>
        <v>1014.12</v>
      </c>
      <c r="CZ232">
        <f>AF232</f>
        <v>1014.12</v>
      </c>
      <c r="DA232">
        <f>AJ232</f>
        <v>1</v>
      </c>
      <c r="DB232">
        <f>ROUND(ROUND(AT232*CZ232,2),6)</f>
        <v>31.44</v>
      </c>
      <c r="DC232">
        <f>ROUND(ROUND(AT232*AG232,2),6)</f>
        <v>9.83</v>
      </c>
    </row>
    <row r="233" spans="1:107" x14ac:dyDescent="0.2">
      <c r="A233">
        <f>ROW(Source!A716)</f>
        <v>716</v>
      </c>
      <c r="B233">
        <v>52421674</v>
      </c>
      <c r="C233">
        <v>52424791</v>
      </c>
      <c r="D233">
        <v>51499781</v>
      </c>
      <c r="E233">
        <v>1</v>
      </c>
      <c r="F233">
        <v>1</v>
      </c>
      <c r="G233">
        <v>27</v>
      </c>
      <c r="H233">
        <v>2</v>
      </c>
      <c r="I233" t="s">
        <v>541</v>
      </c>
      <c r="J233" t="s">
        <v>542</v>
      </c>
      <c r="K233" t="s">
        <v>543</v>
      </c>
      <c r="L233">
        <v>1368</v>
      </c>
      <c r="N233">
        <v>1011</v>
      </c>
      <c r="O233" t="s">
        <v>537</v>
      </c>
      <c r="P233" t="s">
        <v>537</v>
      </c>
      <c r="Q233">
        <v>1</v>
      </c>
      <c r="W233">
        <v>0</v>
      </c>
      <c r="X233">
        <v>-1786200580</v>
      </c>
      <c r="Y233">
        <v>0.54</v>
      </c>
      <c r="AA233">
        <v>0</v>
      </c>
      <c r="AB233">
        <v>1014.12</v>
      </c>
      <c r="AC233">
        <v>317.13</v>
      </c>
      <c r="AD233">
        <v>0</v>
      </c>
      <c r="AE233">
        <v>0</v>
      </c>
      <c r="AF233">
        <v>1014.12</v>
      </c>
      <c r="AG233">
        <v>317.13</v>
      </c>
      <c r="AH233">
        <v>0</v>
      </c>
      <c r="AI233">
        <v>1</v>
      </c>
      <c r="AJ233">
        <v>1</v>
      </c>
      <c r="AK233">
        <v>1</v>
      </c>
      <c r="AL233">
        <v>1</v>
      </c>
      <c r="AN233">
        <v>0</v>
      </c>
      <c r="AO233">
        <v>1</v>
      </c>
      <c r="AP233">
        <v>1</v>
      </c>
      <c r="AQ233">
        <v>0</v>
      </c>
      <c r="AR233">
        <v>0</v>
      </c>
      <c r="AS233" t="s">
        <v>3</v>
      </c>
      <c r="AT233">
        <v>0.01</v>
      </c>
      <c r="AU233" t="s">
        <v>172</v>
      </c>
      <c r="AV233">
        <v>0</v>
      </c>
      <c r="AW233">
        <v>2</v>
      </c>
      <c r="AX233">
        <v>52424793</v>
      </c>
      <c r="AY233">
        <v>1</v>
      </c>
      <c r="AZ233">
        <v>0</v>
      </c>
      <c r="BA233">
        <v>225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CX233">
        <f>Y233*Source!I716</f>
        <v>0</v>
      </c>
      <c r="CY233">
        <f>AB233</f>
        <v>1014.12</v>
      </c>
      <c r="CZ233">
        <f>AF233</f>
        <v>1014.12</v>
      </c>
      <c r="DA233">
        <f>AJ233</f>
        <v>1</v>
      </c>
      <c r="DB233">
        <f>ROUND((ROUND(AT233*CZ233,2)*54),6)</f>
        <v>547.55999999999995</v>
      </c>
      <c r="DC233">
        <f>ROUND((ROUND(AT233*AG233,2)*54),6)</f>
        <v>171.18</v>
      </c>
    </row>
    <row r="234" spans="1:107" x14ac:dyDescent="0.2">
      <c r="A234">
        <f>ROW(Source!A718)</f>
        <v>718</v>
      </c>
      <c r="B234">
        <v>52421674</v>
      </c>
      <c r="C234">
        <v>52424815</v>
      </c>
      <c r="D234">
        <v>51486811</v>
      </c>
      <c r="E234">
        <v>27</v>
      </c>
      <c r="F234">
        <v>1</v>
      </c>
      <c r="G234">
        <v>27</v>
      </c>
      <c r="H234">
        <v>1</v>
      </c>
      <c r="I234" t="s">
        <v>531</v>
      </c>
      <c r="J234" t="s">
        <v>3</v>
      </c>
      <c r="K234" t="s">
        <v>532</v>
      </c>
      <c r="L234">
        <v>1191</v>
      </c>
      <c r="N234">
        <v>1013</v>
      </c>
      <c r="O234" t="s">
        <v>533</v>
      </c>
      <c r="P234" t="s">
        <v>533</v>
      </c>
      <c r="Q234">
        <v>1</v>
      </c>
      <c r="W234">
        <v>0</v>
      </c>
      <c r="X234">
        <v>476480486</v>
      </c>
      <c r="Y234">
        <v>16.559999999999999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1</v>
      </c>
      <c r="AJ234">
        <v>1</v>
      </c>
      <c r="AK234">
        <v>1</v>
      </c>
      <c r="AL234">
        <v>1</v>
      </c>
      <c r="AN234">
        <v>0</v>
      </c>
      <c r="AO234">
        <v>1</v>
      </c>
      <c r="AP234">
        <v>0</v>
      </c>
      <c r="AQ234">
        <v>0</v>
      </c>
      <c r="AR234">
        <v>0</v>
      </c>
      <c r="AS234" t="s">
        <v>3</v>
      </c>
      <c r="AT234">
        <v>16.559999999999999</v>
      </c>
      <c r="AU234" t="s">
        <v>3</v>
      </c>
      <c r="AV234">
        <v>1</v>
      </c>
      <c r="AW234">
        <v>2</v>
      </c>
      <c r="AX234">
        <v>52424825</v>
      </c>
      <c r="AY234">
        <v>1</v>
      </c>
      <c r="AZ234">
        <v>0</v>
      </c>
      <c r="BA234">
        <v>226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CX234">
        <f>Y234*Source!I718</f>
        <v>0</v>
      </c>
      <c r="CY234">
        <f>AD234</f>
        <v>0</v>
      </c>
      <c r="CZ234">
        <f>AH234</f>
        <v>0</v>
      </c>
      <c r="DA234">
        <f>AL234</f>
        <v>1</v>
      </c>
      <c r="DB234">
        <f t="shared" ref="DB234:DB268" si="41">ROUND(ROUND(AT234*CZ234,2),6)</f>
        <v>0</v>
      </c>
      <c r="DC234">
        <f t="shared" ref="DC234:DC268" si="42">ROUND(ROUND(AT234*AG234,2),6)</f>
        <v>0</v>
      </c>
    </row>
    <row r="235" spans="1:107" x14ac:dyDescent="0.2">
      <c r="A235">
        <f>ROW(Source!A718)</f>
        <v>718</v>
      </c>
      <c r="B235">
        <v>52421674</v>
      </c>
      <c r="C235">
        <v>52424815</v>
      </c>
      <c r="D235">
        <v>51499026</v>
      </c>
      <c r="E235">
        <v>1</v>
      </c>
      <c r="F235">
        <v>1</v>
      </c>
      <c r="G235">
        <v>27</v>
      </c>
      <c r="H235">
        <v>2</v>
      </c>
      <c r="I235" t="s">
        <v>593</v>
      </c>
      <c r="J235" t="s">
        <v>594</v>
      </c>
      <c r="K235" t="s">
        <v>595</v>
      </c>
      <c r="L235">
        <v>1368</v>
      </c>
      <c r="N235">
        <v>1011</v>
      </c>
      <c r="O235" t="s">
        <v>537</v>
      </c>
      <c r="P235" t="s">
        <v>537</v>
      </c>
      <c r="Q235">
        <v>1</v>
      </c>
      <c r="W235">
        <v>0</v>
      </c>
      <c r="X235">
        <v>-714750861</v>
      </c>
      <c r="Y235">
        <v>2.08</v>
      </c>
      <c r="AA235">
        <v>0</v>
      </c>
      <c r="AB235">
        <v>740.94</v>
      </c>
      <c r="AC235">
        <v>413.22</v>
      </c>
      <c r="AD235">
        <v>0</v>
      </c>
      <c r="AE235">
        <v>0</v>
      </c>
      <c r="AF235">
        <v>740.94</v>
      </c>
      <c r="AG235">
        <v>413.22</v>
      </c>
      <c r="AH235">
        <v>0</v>
      </c>
      <c r="AI235">
        <v>1</v>
      </c>
      <c r="AJ235">
        <v>1</v>
      </c>
      <c r="AK235">
        <v>1</v>
      </c>
      <c r="AL235">
        <v>1</v>
      </c>
      <c r="AN235">
        <v>0</v>
      </c>
      <c r="AO235">
        <v>1</v>
      </c>
      <c r="AP235">
        <v>0</v>
      </c>
      <c r="AQ235">
        <v>0</v>
      </c>
      <c r="AR235">
        <v>0</v>
      </c>
      <c r="AS235" t="s">
        <v>3</v>
      </c>
      <c r="AT235">
        <v>2.08</v>
      </c>
      <c r="AU235" t="s">
        <v>3</v>
      </c>
      <c r="AV235">
        <v>0</v>
      </c>
      <c r="AW235">
        <v>2</v>
      </c>
      <c r="AX235">
        <v>52424826</v>
      </c>
      <c r="AY235">
        <v>1</v>
      </c>
      <c r="AZ235">
        <v>0</v>
      </c>
      <c r="BA235">
        <v>227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CX235">
        <f>Y235*Source!I718</f>
        <v>0</v>
      </c>
      <c r="CY235">
        <f>AB235</f>
        <v>740.94</v>
      </c>
      <c r="CZ235">
        <f>AF235</f>
        <v>740.94</v>
      </c>
      <c r="DA235">
        <f>AJ235</f>
        <v>1</v>
      </c>
      <c r="DB235">
        <f t="shared" si="41"/>
        <v>1541.16</v>
      </c>
      <c r="DC235">
        <f t="shared" si="42"/>
        <v>859.5</v>
      </c>
    </row>
    <row r="236" spans="1:107" x14ac:dyDescent="0.2">
      <c r="A236">
        <f>ROW(Source!A718)</f>
        <v>718</v>
      </c>
      <c r="B236">
        <v>52421674</v>
      </c>
      <c r="C236">
        <v>52424815</v>
      </c>
      <c r="D236">
        <v>51499181</v>
      </c>
      <c r="E236">
        <v>1</v>
      </c>
      <c r="F236">
        <v>1</v>
      </c>
      <c r="G236">
        <v>27</v>
      </c>
      <c r="H236">
        <v>2</v>
      </c>
      <c r="I236" t="s">
        <v>635</v>
      </c>
      <c r="J236" t="s">
        <v>636</v>
      </c>
      <c r="K236" t="s">
        <v>637</v>
      </c>
      <c r="L236">
        <v>1368</v>
      </c>
      <c r="N236">
        <v>1011</v>
      </c>
      <c r="O236" t="s">
        <v>537</v>
      </c>
      <c r="P236" t="s">
        <v>537</v>
      </c>
      <c r="Q236">
        <v>1</v>
      </c>
      <c r="W236">
        <v>0</v>
      </c>
      <c r="X236">
        <v>1985690002</v>
      </c>
      <c r="Y236">
        <v>2.08</v>
      </c>
      <c r="AA236">
        <v>0</v>
      </c>
      <c r="AB236">
        <v>430.32</v>
      </c>
      <c r="AC236">
        <v>215.31</v>
      </c>
      <c r="AD236">
        <v>0</v>
      </c>
      <c r="AE236">
        <v>0</v>
      </c>
      <c r="AF236">
        <v>430.32</v>
      </c>
      <c r="AG236">
        <v>215.31</v>
      </c>
      <c r="AH236">
        <v>0</v>
      </c>
      <c r="AI236">
        <v>1</v>
      </c>
      <c r="AJ236">
        <v>1</v>
      </c>
      <c r="AK236">
        <v>1</v>
      </c>
      <c r="AL236">
        <v>1</v>
      </c>
      <c r="AN236">
        <v>0</v>
      </c>
      <c r="AO236">
        <v>1</v>
      </c>
      <c r="AP236">
        <v>0</v>
      </c>
      <c r="AQ236">
        <v>0</v>
      </c>
      <c r="AR236">
        <v>0</v>
      </c>
      <c r="AS236" t="s">
        <v>3</v>
      </c>
      <c r="AT236">
        <v>2.08</v>
      </c>
      <c r="AU236" t="s">
        <v>3</v>
      </c>
      <c r="AV236">
        <v>0</v>
      </c>
      <c r="AW236">
        <v>2</v>
      </c>
      <c r="AX236">
        <v>52424827</v>
      </c>
      <c r="AY236">
        <v>1</v>
      </c>
      <c r="AZ236">
        <v>0</v>
      </c>
      <c r="BA236">
        <v>228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CX236">
        <f>Y236*Source!I718</f>
        <v>0</v>
      </c>
      <c r="CY236">
        <f>AB236</f>
        <v>430.32</v>
      </c>
      <c r="CZ236">
        <f>AF236</f>
        <v>430.32</v>
      </c>
      <c r="DA236">
        <f>AJ236</f>
        <v>1</v>
      </c>
      <c r="DB236">
        <f t="shared" si="41"/>
        <v>895.07</v>
      </c>
      <c r="DC236">
        <f t="shared" si="42"/>
        <v>447.84</v>
      </c>
    </row>
    <row r="237" spans="1:107" x14ac:dyDescent="0.2">
      <c r="A237">
        <f>ROW(Source!A718)</f>
        <v>718</v>
      </c>
      <c r="B237">
        <v>52421674</v>
      </c>
      <c r="C237">
        <v>52424815</v>
      </c>
      <c r="D237">
        <v>51499184</v>
      </c>
      <c r="E237">
        <v>1</v>
      </c>
      <c r="F237">
        <v>1</v>
      </c>
      <c r="G237">
        <v>27</v>
      </c>
      <c r="H237">
        <v>2</v>
      </c>
      <c r="I237" t="s">
        <v>599</v>
      </c>
      <c r="J237" t="s">
        <v>600</v>
      </c>
      <c r="K237" t="s">
        <v>601</v>
      </c>
      <c r="L237">
        <v>1368</v>
      </c>
      <c r="N237">
        <v>1011</v>
      </c>
      <c r="O237" t="s">
        <v>537</v>
      </c>
      <c r="P237" t="s">
        <v>537</v>
      </c>
      <c r="Q237">
        <v>1</v>
      </c>
      <c r="W237">
        <v>0</v>
      </c>
      <c r="X237">
        <v>351519474</v>
      </c>
      <c r="Y237">
        <v>0.81</v>
      </c>
      <c r="AA237">
        <v>0</v>
      </c>
      <c r="AB237">
        <v>2020.59</v>
      </c>
      <c r="AC237">
        <v>458.56</v>
      </c>
      <c r="AD237">
        <v>0</v>
      </c>
      <c r="AE237">
        <v>0</v>
      </c>
      <c r="AF237">
        <v>2020.59</v>
      </c>
      <c r="AG237">
        <v>458.56</v>
      </c>
      <c r="AH237">
        <v>0</v>
      </c>
      <c r="AI237">
        <v>1</v>
      </c>
      <c r="AJ237">
        <v>1</v>
      </c>
      <c r="AK237">
        <v>1</v>
      </c>
      <c r="AL237">
        <v>1</v>
      </c>
      <c r="AN237">
        <v>0</v>
      </c>
      <c r="AO237">
        <v>1</v>
      </c>
      <c r="AP237">
        <v>0</v>
      </c>
      <c r="AQ237">
        <v>0</v>
      </c>
      <c r="AR237">
        <v>0</v>
      </c>
      <c r="AS237" t="s">
        <v>3</v>
      </c>
      <c r="AT237">
        <v>0.81</v>
      </c>
      <c r="AU237" t="s">
        <v>3</v>
      </c>
      <c r="AV237">
        <v>0</v>
      </c>
      <c r="AW237">
        <v>2</v>
      </c>
      <c r="AX237">
        <v>52424828</v>
      </c>
      <c r="AY237">
        <v>1</v>
      </c>
      <c r="AZ237">
        <v>0</v>
      </c>
      <c r="BA237">
        <v>229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CX237">
        <f>Y237*Source!I718</f>
        <v>0</v>
      </c>
      <c r="CY237">
        <f>AB237</f>
        <v>2020.59</v>
      </c>
      <c r="CZ237">
        <f>AF237</f>
        <v>2020.59</v>
      </c>
      <c r="DA237">
        <f>AJ237</f>
        <v>1</v>
      </c>
      <c r="DB237">
        <f t="shared" si="41"/>
        <v>1636.68</v>
      </c>
      <c r="DC237">
        <f t="shared" si="42"/>
        <v>371.43</v>
      </c>
    </row>
    <row r="238" spans="1:107" x14ac:dyDescent="0.2">
      <c r="A238">
        <f>ROW(Source!A718)</f>
        <v>718</v>
      </c>
      <c r="B238">
        <v>52421674</v>
      </c>
      <c r="C238">
        <v>52424815</v>
      </c>
      <c r="D238">
        <v>51499208</v>
      </c>
      <c r="E238">
        <v>1</v>
      </c>
      <c r="F238">
        <v>1</v>
      </c>
      <c r="G238">
        <v>27</v>
      </c>
      <c r="H238">
        <v>2</v>
      </c>
      <c r="I238" t="s">
        <v>562</v>
      </c>
      <c r="J238" t="s">
        <v>563</v>
      </c>
      <c r="K238" t="s">
        <v>564</v>
      </c>
      <c r="L238">
        <v>1368</v>
      </c>
      <c r="N238">
        <v>1011</v>
      </c>
      <c r="O238" t="s">
        <v>537</v>
      </c>
      <c r="P238" t="s">
        <v>537</v>
      </c>
      <c r="Q238">
        <v>1</v>
      </c>
      <c r="W238">
        <v>0</v>
      </c>
      <c r="X238">
        <v>41279402</v>
      </c>
      <c r="Y238">
        <v>1.94</v>
      </c>
      <c r="AA238">
        <v>0</v>
      </c>
      <c r="AB238">
        <v>1412.71</v>
      </c>
      <c r="AC238">
        <v>641.32000000000005</v>
      </c>
      <c r="AD238">
        <v>0</v>
      </c>
      <c r="AE238">
        <v>0</v>
      </c>
      <c r="AF238">
        <v>1412.71</v>
      </c>
      <c r="AG238">
        <v>641.32000000000005</v>
      </c>
      <c r="AH238">
        <v>0</v>
      </c>
      <c r="AI238">
        <v>1</v>
      </c>
      <c r="AJ238">
        <v>1</v>
      </c>
      <c r="AK238">
        <v>1</v>
      </c>
      <c r="AL238">
        <v>1</v>
      </c>
      <c r="AN238">
        <v>0</v>
      </c>
      <c r="AO238">
        <v>1</v>
      </c>
      <c r="AP238">
        <v>0</v>
      </c>
      <c r="AQ238">
        <v>0</v>
      </c>
      <c r="AR238">
        <v>0</v>
      </c>
      <c r="AS238" t="s">
        <v>3</v>
      </c>
      <c r="AT238">
        <v>1.94</v>
      </c>
      <c r="AU238" t="s">
        <v>3</v>
      </c>
      <c r="AV238">
        <v>0</v>
      </c>
      <c r="AW238">
        <v>2</v>
      </c>
      <c r="AX238">
        <v>52424829</v>
      </c>
      <c r="AY238">
        <v>1</v>
      </c>
      <c r="AZ238">
        <v>0</v>
      </c>
      <c r="BA238">
        <v>230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CX238">
        <f>Y238*Source!I718</f>
        <v>0</v>
      </c>
      <c r="CY238">
        <f>AB238</f>
        <v>1412.71</v>
      </c>
      <c r="CZ238">
        <f>AF238</f>
        <v>1412.71</v>
      </c>
      <c r="DA238">
        <f>AJ238</f>
        <v>1</v>
      </c>
      <c r="DB238">
        <f t="shared" si="41"/>
        <v>2740.66</v>
      </c>
      <c r="DC238">
        <f t="shared" si="42"/>
        <v>1244.1600000000001</v>
      </c>
    </row>
    <row r="239" spans="1:107" x14ac:dyDescent="0.2">
      <c r="A239">
        <f>ROW(Source!A718)</f>
        <v>718</v>
      </c>
      <c r="B239">
        <v>52421674</v>
      </c>
      <c r="C239">
        <v>52424815</v>
      </c>
      <c r="D239">
        <v>51499174</v>
      </c>
      <c r="E239">
        <v>1</v>
      </c>
      <c r="F239">
        <v>1</v>
      </c>
      <c r="G239">
        <v>27</v>
      </c>
      <c r="H239">
        <v>2</v>
      </c>
      <c r="I239" t="s">
        <v>638</v>
      </c>
      <c r="J239" t="s">
        <v>639</v>
      </c>
      <c r="K239" t="s">
        <v>640</v>
      </c>
      <c r="L239">
        <v>1368</v>
      </c>
      <c r="N239">
        <v>1011</v>
      </c>
      <c r="O239" t="s">
        <v>537</v>
      </c>
      <c r="P239" t="s">
        <v>537</v>
      </c>
      <c r="Q239">
        <v>1</v>
      </c>
      <c r="W239">
        <v>0</v>
      </c>
      <c r="X239">
        <v>-1991511797</v>
      </c>
      <c r="Y239">
        <v>0.65</v>
      </c>
      <c r="AA239">
        <v>0</v>
      </c>
      <c r="AB239">
        <v>1213.3399999999999</v>
      </c>
      <c r="AC239">
        <v>461.6</v>
      </c>
      <c r="AD239">
        <v>0</v>
      </c>
      <c r="AE239">
        <v>0</v>
      </c>
      <c r="AF239">
        <v>1213.3399999999999</v>
      </c>
      <c r="AG239">
        <v>461.6</v>
      </c>
      <c r="AH239">
        <v>0</v>
      </c>
      <c r="AI239">
        <v>1</v>
      </c>
      <c r="AJ239">
        <v>1</v>
      </c>
      <c r="AK239">
        <v>1</v>
      </c>
      <c r="AL239">
        <v>1</v>
      </c>
      <c r="AN239">
        <v>0</v>
      </c>
      <c r="AO239">
        <v>1</v>
      </c>
      <c r="AP239">
        <v>0</v>
      </c>
      <c r="AQ239">
        <v>0</v>
      </c>
      <c r="AR239">
        <v>0</v>
      </c>
      <c r="AS239" t="s">
        <v>3</v>
      </c>
      <c r="AT239">
        <v>0.65</v>
      </c>
      <c r="AU239" t="s">
        <v>3</v>
      </c>
      <c r="AV239">
        <v>0</v>
      </c>
      <c r="AW239">
        <v>2</v>
      </c>
      <c r="AX239">
        <v>52424830</v>
      </c>
      <c r="AY239">
        <v>1</v>
      </c>
      <c r="AZ239">
        <v>0</v>
      </c>
      <c r="BA239">
        <v>231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CX239">
        <f>Y239*Source!I718</f>
        <v>0</v>
      </c>
      <c r="CY239">
        <f>AB239</f>
        <v>1213.3399999999999</v>
      </c>
      <c r="CZ239">
        <f>AF239</f>
        <v>1213.3399999999999</v>
      </c>
      <c r="DA239">
        <f>AJ239</f>
        <v>1</v>
      </c>
      <c r="DB239">
        <f t="shared" si="41"/>
        <v>788.67</v>
      </c>
      <c r="DC239">
        <f t="shared" si="42"/>
        <v>300.04000000000002</v>
      </c>
    </row>
    <row r="240" spans="1:107" x14ac:dyDescent="0.2">
      <c r="A240">
        <f>ROW(Source!A718)</f>
        <v>718</v>
      </c>
      <c r="B240">
        <v>52421674</v>
      </c>
      <c r="C240">
        <v>52424815</v>
      </c>
      <c r="D240">
        <v>51501136</v>
      </c>
      <c r="E240">
        <v>1</v>
      </c>
      <c r="F240">
        <v>1</v>
      </c>
      <c r="G240">
        <v>27</v>
      </c>
      <c r="H240">
        <v>3</v>
      </c>
      <c r="I240" t="s">
        <v>641</v>
      </c>
      <c r="J240" t="s">
        <v>642</v>
      </c>
      <c r="K240" t="s">
        <v>643</v>
      </c>
      <c r="L240">
        <v>1339</v>
      </c>
      <c r="N240">
        <v>1007</v>
      </c>
      <c r="O240" t="s">
        <v>166</v>
      </c>
      <c r="P240" t="s">
        <v>166</v>
      </c>
      <c r="Q240">
        <v>1</v>
      </c>
      <c r="W240">
        <v>0</v>
      </c>
      <c r="X240">
        <v>-840107338</v>
      </c>
      <c r="Y240">
        <v>110</v>
      </c>
      <c r="AA240">
        <v>590.78</v>
      </c>
      <c r="AB240">
        <v>0</v>
      </c>
      <c r="AC240">
        <v>0</v>
      </c>
      <c r="AD240">
        <v>0</v>
      </c>
      <c r="AE240">
        <v>590.78</v>
      </c>
      <c r="AF240">
        <v>0</v>
      </c>
      <c r="AG240">
        <v>0</v>
      </c>
      <c r="AH240">
        <v>0</v>
      </c>
      <c r="AI240">
        <v>1</v>
      </c>
      <c r="AJ240">
        <v>1</v>
      </c>
      <c r="AK240">
        <v>1</v>
      </c>
      <c r="AL240">
        <v>1</v>
      </c>
      <c r="AN240">
        <v>0</v>
      </c>
      <c r="AO240">
        <v>1</v>
      </c>
      <c r="AP240">
        <v>0</v>
      </c>
      <c r="AQ240">
        <v>0</v>
      </c>
      <c r="AR240">
        <v>0</v>
      </c>
      <c r="AS240" t="s">
        <v>3</v>
      </c>
      <c r="AT240">
        <v>110</v>
      </c>
      <c r="AU240" t="s">
        <v>3</v>
      </c>
      <c r="AV240">
        <v>0</v>
      </c>
      <c r="AW240">
        <v>2</v>
      </c>
      <c r="AX240">
        <v>52424831</v>
      </c>
      <c r="AY240">
        <v>1</v>
      </c>
      <c r="AZ240">
        <v>0</v>
      </c>
      <c r="BA240">
        <v>232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CX240">
        <f>Y240*Source!I718</f>
        <v>0</v>
      </c>
      <c r="CY240">
        <f>AA240</f>
        <v>590.78</v>
      </c>
      <c r="CZ240">
        <f>AE240</f>
        <v>590.78</v>
      </c>
      <c r="DA240">
        <f>AI240</f>
        <v>1</v>
      </c>
      <c r="DB240">
        <f t="shared" si="41"/>
        <v>64985.8</v>
      </c>
      <c r="DC240">
        <f t="shared" si="42"/>
        <v>0</v>
      </c>
    </row>
    <row r="241" spans="1:107" x14ac:dyDescent="0.2">
      <c r="A241">
        <f>ROW(Source!A718)</f>
        <v>718</v>
      </c>
      <c r="B241">
        <v>52421674</v>
      </c>
      <c r="C241">
        <v>52424815</v>
      </c>
      <c r="D241">
        <v>51501882</v>
      </c>
      <c r="E241">
        <v>1</v>
      </c>
      <c r="F241">
        <v>1</v>
      </c>
      <c r="G241">
        <v>27</v>
      </c>
      <c r="H241">
        <v>3</v>
      </c>
      <c r="I241" t="s">
        <v>602</v>
      </c>
      <c r="J241" t="s">
        <v>603</v>
      </c>
      <c r="K241" t="s">
        <v>604</v>
      </c>
      <c r="L241">
        <v>1339</v>
      </c>
      <c r="N241">
        <v>1007</v>
      </c>
      <c r="O241" t="s">
        <v>166</v>
      </c>
      <c r="P241" t="s">
        <v>166</v>
      </c>
      <c r="Q241">
        <v>1</v>
      </c>
      <c r="W241">
        <v>0</v>
      </c>
      <c r="X241">
        <v>2028445372</v>
      </c>
      <c r="Y241">
        <v>5</v>
      </c>
      <c r="AA241">
        <v>35.25</v>
      </c>
      <c r="AB241">
        <v>0</v>
      </c>
      <c r="AC241">
        <v>0</v>
      </c>
      <c r="AD241">
        <v>0</v>
      </c>
      <c r="AE241">
        <v>35.25</v>
      </c>
      <c r="AF241">
        <v>0</v>
      </c>
      <c r="AG241">
        <v>0</v>
      </c>
      <c r="AH241">
        <v>0</v>
      </c>
      <c r="AI241">
        <v>1</v>
      </c>
      <c r="AJ241">
        <v>1</v>
      </c>
      <c r="AK241">
        <v>1</v>
      </c>
      <c r="AL241">
        <v>1</v>
      </c>
      <c r="AN241">
        <v>0</v>
      </c>
      <c r="AO241">
        <v>1</v>
      </c>
      <c r="AP241">
        <v>0</v>
      </c>
      <c r="AQ241">
        <v>0</v>
      </c>
      <c r="AR241">
        <v>0</v>
      </c>
      <c r="AS241" t="s">
        <v>3</v>
      </c>
      <c r="AT241">
        <v>5</v>
      </c>
      <c r="AU241" t="s">
        <v>3</v>
      </c>
      <c r="AV241">
        <v>0</v>
      </c>
      <c r="AW241">
        <v>2</v>
      </c>
      <c r="AX241">
        <v>52424832</v>
      </c>
      <c r="AY241">
        <v>1</v>
      </c>
      <c r="AZ241">
        <v>0</v>
      </c>
      <c r="BA241">
        <v>233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CX241">
        <f>Y241*Source!I718</f>
        <v>0</v>
      </c>
      <c r="CY241">
        <f>AA241</f>
        <v>35.25</v>
      </c>
      <c r="CZ241">
        <f>AE241</f>
        <v>35.25</v>
      </c>
      <c r="DA241">
        <f>AI241</f>
        <v>1</v>
      </c>
      <c r="DB241">
        <f t="shared" si="41"/>
        <v>176.25</v>
      </c>
      <c r="DC241">
        <f t="shared" si="42"/>
        <v>0</v>
      </c>
    </row>
    <row r="242" spans="1:107" x14ac:dyDescent="0.2">
      <c r="A242">
        <f>ROW(Source!A719)</f>
        <v>719</v>
      </c>
      <c r="B242">
        <v>52421674</v>
      </c>
      <c r="C242">
        <v>52424795</v>
      </c>
      <c r="D242">
        <v>51486811</v>
      </c>
      <c r="E242">
        <v>27</v>
      </c>
      <c r="F242">
        <v>1</v>
      </c>
      <c r="G242">
        <v>27</v>
      </c>
      <c r="H242">
        <v>1</v>
      </c>
      <c r="I242" t="s">
        <v>531</v>
      </c>
      <c r="J242" t="s">
        <v>3</v>
      </c>
      <c r="K242" t="s">
        <v>532</v>
      </c>
      <c r="L242">
        <v>1191</v>
      </c>
      <c r="N242">
        <v>1013</v>
      </c>
      <c r="O242" t="s">
        <v>533</v>
      </c>
      <c r="P242" t="s">
        <v>533</v>
      </c>
      <c r="Q242">
        <v>1</v>
      </c>
      <c r="W242">
        <v>0</v>
      </c>
      <c r="X242">
        <v>476480486</v>
      </c>
      <c r="Y242">
        <v>115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1</v>
      </c>
      <c r="AJ242">
        <v>1</v>
      </c>
      <c r="AK242">
        <v>1</v>
      </c>
      <c r="AL242">
        <v>1</v>
      </c>
      <c r="AN242">
        <v>0</v>
      </c>
      <c r="AO242">
        <v>1</v>
      </c>
      <c r="AP242">
        <v>0</v>
      </c>
      <c r="AQ242">
        <v>0</v>
      </c>
      <c r="AR242">
        <v>0</v>
      </c>
      <c r="AS242" t="s">
        <v>3</v>
      </c>
      <c r="AT242">
        <v>115</v>
      </c>
      <c r="AU242" t="s">
        <v>3</v>
      </c>
      <c r="AV242">
        <v>1</v>
      </c>
      <c r="AW242">
        <v>2</v>
      </c>
      <c r="AX242">
        <v>52424799</v>
      </c>
      <c r="AY242">
        <v>1</v>
      </c>
      <c r="AZ242">
        <v>0</v>
      </c>
      <c r="BA242">
        <v>234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CX242">
        <f>Y242*Source!I719</f>
        <v>0</v>
      </c>
      <c r="CY242">
        <f>AD242</f>
        <v>0</v>
      </c>
      <c r="CZ242">
        <f>AH242</f>
        <v>0</v>
      </c>
      <c r="DA242">
        <f>AL242</f>
        <v>1</v>
      </c>
      <c r="DB242">
        <f t="shared" si="41"/>
        <v>0</v>
      </c>
      <c r="DC242">
        <f t="shared" si="42"/>
        <v>0</v>
      </c>
    </row>
    <row r="243" spans="1:107" x14ac:dyDescent="0.2">
      <c r="A243">
        <f>ROW(Source!A719)</f>
        <v>719</v>
      </c>
      <c r="B243">
        <v>52421674</v>
      </c>
      <c r="C243">
        <v>52424795</v>
      </c>
      <c r="D243">
        <v>51502851</v>
      </c>
      <c r="E243">
        <v>1</v>
      </c>
      <c r="F243">
        <v>1</v>
      </c>
      <c r="G243">
        <v>27</v>
      </c>
      <c r="H243">
        <v>3</v>
      </c>
      <c r="I243" t="s">
        <v>565</v>
      </c>
      <c r="J243" t="s">
        <v>566</v>
      </c>
      <c r="K243" t="s">
        <v>567</v>
      </c>
      <c r="L243">
        <v>1339</v>
      </c>
      <c r="N243">
        <v>1007</v>
      </c>
      <c r="O243" t="s">
        <v>166</v>
      </c>
      <c r="P243" t="s">
        <v>166</v>
      </c>
      <c r="Q243">
        <v>1</v>
      </c>
      <c r="W243">
        <v>0</v>
      </c>
      <c r="X243">
        <v>-697630842</v>
      </c>
      <c r="Y243">
        <v>5.9</v>
      </c>
      <c r="AA243">
        <v>3714.73</v>
      </c>
      <c r="AB243">
        <v>0</v>
      </c>
      <c r="AC243">
        <v>0</v>
      </c>
      <c r="AD243">
        <v>0</v>
      </c>
      <c r="AE243">
        <v>3714.73</v>
      </c>
      <c r="AF243">
        <v>0</v>
      </c>
      <c r="AG243">
        <v>0</v>
      </c>
      <c r="AH243">
        <v>0</v>
      </c>
      <c r="AI243">
        <v>1</v>
      </c>
      <c r="AJ243">
        <v>1</v>
      </c>
      <c r="AK243">
        <v>1</v>
      </c>
      <c r="AL243">
        <v>1</v>
      </c>
      <c r="AN243">
        <v>0</v>
      </c>
      <c r="AO243">
        <v>1</v>
      </c>
      <c r="AP243">
        <v>0</v>
      </c>
      <c r="AQ243">
        <v>0</v>
      </c>
      <c r="AR243">
        <v>0</v>
      </c>
      <c r="AS243" t="s">
        <v>3</v>
      </c>
      <c r="AT243">
        <v>5.9</v>
      </c>
      <c r="AU243" t="s">
        <v>3</v>
      </c>
      <c r="AV243">
        <v>0</v>
      </c>
      <c r="AW243">
        <v>2</v>
      </c>
      <c r="AX243">
        <v>52424800</v>
      </c>
      <c r="AY243">
        <v>1</v>
      </c>
      <c r="AZ243">
        <v>0</v>
      </c>
      <c r="BA243">
        <v>235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CX243">
        <f>Y243*Source!I719</f>
        <v>0</v>
      </c>
      <c r="CY243">
        <f>AA243</f>
        <v>3714.73</v>
      </c>
      <c r="CZ243">
        <f>AE243</f>
        <v>3714.73</v>
      </c>
      <c r="DA243">
        <f>AI243</f>
        <v>1</v>
      </c>
      <c r="DB243">
        <f t="shared" si="41"/>
        <v>21916.91</v>
      </c>
      <c r="DC243">
        <f t="shared" si="42"/>
        <v>0</v>
      </c>
    </row>
    <row r="244" spans="1:107" x14ac:dyDescent="0.2">
      <c r="A244">
        <f>ROW(Source!A719)</f>
        <v>719</v>
      </c>
      <c r="B244">
        <v>52421674</v>
      </c>
      <c r="C244">
        <v>52424795</v>
      </c>
      <c r="D244">
        <v>51502927</v>
      </c>
      <c r="E244">
        <v>1</v>
      </c>
      <c r="F244">
        <v>1</v>
      </c>
      <c r="G244">
        <v>27</v>
      </c>
      <c r="H244">
        <v>3</v>
      </c>
      <c r="I244" t="s">
        <v>568</v>
      </c>
      <c r="J244" t="s">
        <v>569</v>
      </c>
      <c r="K244" t="s">
        <v>570</v>
      </c>
      <c r="L244">
        <v>1339</v>
      </c>
      <c r="N244">
        <v>1007</v>
      </c>
      <c r="O244" t="s">
        <v>166</v>
      </c>
      <c r="P244" t="s">
        <v>166</v>
      </c>
      <c r="Q244">
        <v>1</v>
      </c>
      <c r="W244">
        <v>0</v>
      </c>
      <c r="X244">
        <v>253260963</v>
      </c>
      <c r="Y244">
        <v>0.06</v>
      </c>
      <c r="AA244">
        <v>3392.59</v>
      </c>
      <c r="AB244">
        <v>0</v>
      </c>
      <c r="AC244">
        <v>0</v>
      </c>
      <c r="AD244">
        <v>0</v>
      </c>
      <c r="AE244">
        <v>3392.59</v>
      </c>
      <c r="AF244">
        <v>0</v>
      </c>
      <c r="AG244">
        <v>0</v>
      </c>
      <c r="AH244">
        <v>0</v>
      </c>
      <c r="AI244">
        <v>1</v>
      </c>
      <c r="AJ244">
        <v>1</v>
      </c>
      <c r="AK244">
        <v>1</v>
      </c>
      <c r="AL244">
        <v>1</v>
      </c>
      <c r="AN244">
        <v>0</v>
      </c>
      <c r="AO244">
        <v>1</v>
      </c>
      <c r="AP244">
        <v>0</v>
      </c>
      <c r="AQ244">
        <v>0</v>
      </c>
      <c r="AR244">
        <v>0</v>
      </c>
      <c r="AS244" t="s">
        <v>3</v>
      </c>
      <c r="AT244">
        <v>0.06</v>
      </c>
      <c r="AU244" t="s">
        <v>3</v>
      </c>
      <c r="AV244">
        <v>0</v>
      </c>
      <c r="AW244">
        <v>2</v>
      </c>
      <c r="AX244">
        <v>52424801</v>
      </c>
      <c r="AY244">
        <v>1</v>
      </c>
      <c r="AZ244">
        <v>0</v>
      </c>
      <c r="BA244">
        <v>236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CX244">
        <f>Y244*Source!I719</f>
        <v>0</v>
      </c>
      <c r="CY244">
        <f>AA244</f>
        <v>3392.59</v>
      </c>
      <c r="CZ244">
        <f>AE244</f>
        <v>3392.59</v>
      </c>
      <c r="DA244">
        <f>AI244</f>
        <v>1</v>
      </c>
      <c r="DB244">
        <f t="shared" si="41"/>
        <v>203.56</v>
      </c>
      <c r="DC244">
        <f t="shared" si="42"/>
        <v>0</v>
      </c>
    </row>
    <row r="245" spans="1:107" x14ac:dyDescent="0.2">
      <c r="A245">
        <f>ROW(Source!A755)</f>
        <v>755</v>
      </c>
      <c r="B245">
        <v>52421674</v>
      </c>
      <c r="C245">
        <v>52424891</v>
      </c>
      <c r="D245">
        <v>51486811</v>
      </c>
      <c r="E245">
        <v>25</v>
      </c>
      <c r="F245">
        <v>1</v>
      </c>
      <c r="G245">
        <v>27</v>
      </c>
      <c r="H245">
        <v>1</v>
      </c>
      <c r="I245" t="s">
        <v>531</v>
      </c>
      <c r="J245" t="s">
        <v>3</v>
      </c>
      <c r="K245" t="s">
        <v>532</v>
      </c>
      <c r="L245">
        <v>1191</v>
      </c>
      <c r="N245">
        <v>1013</v>
      </c>
      <c r="O245" t="s">
        <v>533</v>
      </c>
      <c r="P245" t="s">
        <v>533</v>
      </c>
      <c r="Q245">
        <v>1</v>
      </c>
      <c r="W245">
        <v>0</v>
      </c>
      <c r="X245">
        <v>476480486</v>
      </c>
      <c r="Y245">
        <v>18.21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1</v>
      </c>
      <c r="AJ245">
        <v>1</v>
      </c>
      <c r="AK245">
        <v>1</v>
      </c>
      <c r="AL245">
        <v>1</v>
      </c>
      <c r="AN245">
        <v>0</v>
      </c>
      <c r="AO245">
        <v>1</v>
      </c>
      <c r="AP245">
        <v>0</v>
      </c>
      <c r="AQ245">
        <v>0</v>
      </c>
      <c r="AR245">
        <v>0</v>
      </c>
      <c r="AS245" t="s">
        <v>3</v>
      </c>
      <c r="AT245">
        <v>18.21</v>
      </c>
      <c r="AU245" t="s">
        <v>3</v>
      </c>
      <c r="AV245">
        <v>1</v>
      </c>
      <c r="AW245">
        <v>2</v>
      </c>
      <c r="AX245">
        <v>52424899</v>
      </c>
      <c r="AY245">
        <v>1</v>
      </c>
      <c r="AZ245">
        <v>0</v>
      </c>
      <c r="BA245">
        <v>238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CX245">
        <f>Y245*Source!I755</f>
        <v>0</v>
      </c>
      <c r="CY245">
        <f>AD245</f>
        <v>0</v>
      </c>
      <c r="CZ245">
        <f>AH245</f>
        <v>0</v>
      </c>
      <c r="DA245">
        <f>AL245</f>
        <v>1</v>
      </c>
      <c r="DB245">
        <f t="shared" si="41"/>
        <v>0</v>
      </c>
      <c r="DC245">
        <f t="shared" si="42"/>
        <v>0</v>
      </c>
    </row>
    <row r="246" spans="1:107" x14ac:dyDescent="0.2">
      <c r="A246">
        <f>ROW(Source!A755)</f>
        <v>755</v>
      </c>
      <c r="B246">
        <v>52421674</v>
      </c>
      <c r="C246">
        <v>52424891</v>
      </c>
      <c r="D246">
        <v>45820394</v>
      </c>
      <c r="E246">
        <v>1</v>
      </c>
      <c r="F246">
        <v>1</v>
      </c>
      <c r="G246">
        <v>27</v>
      </c>
      <c r="H246">
        <v>2</v>
      </c>
      <c r="I246" t="s">
        <v>644</v>
      </c>
      <c r="J246" t="s">
        <v>645</v>
      </c>
      <c r="K246" t="s">
        <v>646</v>
      </c>
      <c r="L246">
        <v>1368</v>
      </c>
      <c r="N246">
        <v>1011</v>
      </c>
      <c r="O246" t="s">
        <v>537</v>
      </c>
      <c r="P246" t="s">
        <v>537</v>
      </c>
      <c r="Q246">
        <v>1</v>
      </c>
      <c r="W246">
        <v>0</v>
      </c>
      <c r="X246">
        <v>1063237092</v>
      </c>
      <c r="Y246">
        <v>5.39</v>
      </c>
      <c r="AA246">
        <v>0</v>
      </c>
      <c r="AB246">
        <v>7.14</v>
      </c>
      <c r="AC246">
        <v>0.93</v>
      </c>
      <c r="AD246">
        <v>0</v>
      </c>
      <c r="AE246">
        <v>0</v>
      </c>
      <c r="AF246">
        <v>7.14</v>
      </c>
      <c r="AG246">
        <v>0.93</v>
      </c>
      <c r="AH246">
        <v>0</v>
      </c>
      <c r="AI246">
        <v>1</v>
      </c>
      <c r="AJ246">
        <v>1</v>
      </c>
      <c r="AK246">
        <v>1</v>
      </c>
      <c r="AL246">
        <v>1</v>
      </c>
      <c r="AN246">
        <v>0</v>
      </c>
      <c r="AO246">
        <v>1</v>
      </c>
      <c r="AP246">
        <v>0</v>
      </c>
      <c r="AQ246">
        <v>0</v>
      </c>
      <c r="AR246">
        <v>0</v>
      </c>
      <c r="AS246" t="s">
        <v>3</v>
      </c>
      <c r="AT246">
        <v>5.39</v>
      </c>
      <c r="AU246" t="s">
        <v>3</v>
      </c>
      <c r="AV246">
        <v>0</v>
      </c>
      <c r="AW246">
        <v>2</v>
      </c>
      <c r="AX246">
        <v>52424900</v>
      </c>
      <c r="AY246">
        <v>2</v>
      </c>
      <c r="AZ246">
        <v>98304</v>
      </c>
      <c r="BA246">
        <v>239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CX246">
        <f>Y246*Source!I755</f>
        <v>0</v>
      </c>
      <c r="CY246">
        <f>AB246</f>
        <v>7.14</v>
      </c>
      <c r="CZ246">
        <f>AF246</f>
        <v>7.14</v>
      </c>
      <c r="DA246">
        <f>AJ246</f>
        <v>1</v>
      </c>
      <c r="DB246">
        <f t="shared" si="41"/>
        <v>38.479999999999997</v>
      </c>
      <c r="DC246">
        <f t="shared" si="42"/>
        <v>5.01</v>
      </c>
    </row>
    <row r="247" spans="1:107" x14ac:dyDescent="0.2">
      <c r="A247">
        <f>ROW(Source!A755)</f>
        <v>755</v>
      </c>
      <c r="B247">
        <v>52421674</v>
      </c>
      <c r="C247">
        <v>52424891</v>
      </c>
      <c r="D247">
        <v>45820355</v>
      </c>
      <c r="E247">
        <v>1</v>
      </c>
      <c r="F247">
        <v>1</v>
      </c>
      <c r="G247">
        <v>27</v>
      </c>
      <c r="H247">
        <v>2</v>
      </c>
      <c r="I247" t="s">
        <v>647</v>
      </c>
      <c r="J247" t="s">
        <v>648</v>
      </c>
      <c r="K247" t="s">
        <v>649</v>
      </c>
      <c r="L247">
        <v>1368</v>
      </c>
      <c r="N247">
        <v>1011</v>
      </c>
      <c r="O247" t="s">
        <v>537</v>
      </c>
      <c r="P247" t="s">
        <v>537</v>
      </c>
      <c r="Q247">
        <v>1</v>
      </c>
      <c r="W247">
        <v>0</v>
      </c>
      <c r="X247">
        <v>1750308104</v>
      </c>
      <c r="Y247">
        <v>1.35</v>
      </c>
      <c r="AA247">
        <v>0</v>
      </c>
      <c r="AB247">
        <v>5.51</v>
      </c>
      <c r="AC247">
        <v>0.01</v>
      </c>
      <c r="AD247">
        <v>0</v>
      </c>
      <c r="AE247">
        <v>0</v>
      </c>
      <c r="AF247">
        <v>5.51</v>
      </c>
      <c r="AG247">
        <v>0.01</v>
      </c>
      <c r="AH247">
        <v>0</v>
      </c>
      <c r="AI247">
        <v>1</v>
      </c>
      <c r="AJ247">
        <v>1</v>
      </c>
      <c r="AK247">
        <v>1</v>
      </c>
      <c r="AL247">
        <v>1</v>
      </c>
      <c r="AN247">
        <v>0</v>
      </c>
      <c r="AO247">
        <v>1</v>
      </c>
      <c r="AP247">
        <v>0</v>
      </c>
      <c r="AQ247">
        <v>0</v>
      </c>
      <c r="AR247">
        <v>0</v>
      </c>
      <c r="AS247" t="s">
        <v>3</v>
      </c>
      <c r="AT247">
        <v>1.35</v>
      </c>
      <c r="AU247" t="s">
        <v>3</v>
      </c>
      <c r="AV247">
        <v>0</v>
      </c>
      <c r="AW247">
        <v>2</v>
      </c>
      <c r="AX247">
        <v>52424901</v>
      </c>
      <c r="AY247">
        <v>2</v>
      </c>
      <c r="AZ247">
        <v>32768</v>
      </c>
      <c r="BA247">
        <v>240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CX247">
        <f>Y247*Source!I755</f>
        <v>0</v>
      </c>
      <c r="CY247">
        <f>AB247</f>
        <v>5.51</v>
      </c>
      <c r="CZ247">
        <f>AF247</f>
        <v>5.51</v>
      </c>
      <c r="DA247">
        <f>AJ247</f>
        <v>1</v>
      </c>
      <c r="DB247">
        <f t="shared" si="41"/>
        <v>7.44</v>
      </c>
      <c r="DC247">
        <f t="shared" si="42"/>
        <v>0.01</v>
      </c>
    </row>
    <row r="248" spans="1:107" x14ac:dyDescent="0.2">
      <c r="A248">
        <f>ROW(Source!A755)</f>
        <v>755</v>
      </c>
      <c r="B248">
        <v>52421674</v>
      </c>
      <c r="C248">
        <v>52424891</v>
      </c>
      <c r="D248">
        <v>45822879</v>
      </c>
      <c r="E248">
        <v>1</v>
      </c>
      <c r="F248">
        <v>1</v>
      </c>
      <c r="G248">
        <v>27</v>
      </c>
      <c r="H248">
        <v>3</v>
      </c>
      <c r="I248" t="s">
        <v>650</v>
      </c>
      <c r="J248" t="s">
        <v>651</v>
      </c>
      <c r="K248" t="s">
        <v>652</v>
      </c>
      <c r="L248">
        <v>1346</v>
      </c>
      <c r="N248">
        <v>1009</v>
      </c>
      <c r="O248" t="s">
        <v>190</v>
      </c>
      <c r="P248" t="s">
        <v>190</v>
      </c>
      <c r="Q248">
        <v>1</v>
      </c>
      <c r="W248">
        <v>0</v>
      </c>
      <c r="X248">
        <v>487083828</v>
      </c>
      <c r="Y248">
        <v>3.9</v>
      </c>
      <c r="AA248">
        <v>534.34</v>
      </c>
      <c r="AB248">
        <v>0</v>
      </c>
      <c r="AC248">
        <v>0</v>
      </c>
      <c r="AD248">
        <v>0</v>
      </c>
      <c r="AE248">
        <v>534.34</v>
      </c>
      <c r="AF248">
        <v>0</v>
      </c>
      <c r="AG248">
        <v>0</v>
      </c>
      <c r="AH248">
        <v>0</v>
      </c>
      <c r="AI248">
        <v>1</v>
      </c>
      <c r="AJ248">
        <v>1</v>
      </c>
      <c r="AK248">
        <v>1</v>
      </c>
      <c r="AL248">
        <v>1</v>
      </c>
      <c r="AN248">
        <v>0</v>
      </c>
      <c r="AO248">
        <v>1</v>
      </c>
      <c r="AP248">
        <v>0</v>
      </c>
      <c r="AQ248">
        <v>0</v>
      </c>
      <c r="AR248">
        <v>0</v>
      </c>
      <c r="AS248" t="s">
        <v>3</v>
      </c>
      <c r="AT248">
        <v>3.9</v>
      </c>
      <c r="AU248" t="s">
        <v>3</v>
      </c>
      <c r="AV248">
        <v>0</v>
      </c>
      <c r="AW248">
        <v>2</v>
      </c>
      <c r="AX248">
        <v>52424902</v>
      </c>
      <c r="AY248">
        <v>2</v>
      </c>
      <c r="AZ248">
        <v>16384</v>
      </c>
      <c r="BA248">
        <v>241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CX248">
        <f>Y248*Source!I755</f>
        <v>0</v>
      </c>
      <c r="CY248">
        <f>AA248</f>
        <v>534.34</v>
      </c>
      <c r="CZ248">
        <f>AE248</f>
        <v>534.34</v>
      </c>
      <c r="DA248">
        <f>AI248</f>
        <v>1</v>
      </c>
      <c r="DB248">
        <f t="shared" si="41"/>
        <v>2083.9299999999998</v>
      </c>
      <c r="DC248">
        <f t="shared" si="42"/>
        <v>0</v>
      </c>
    </row>
    <row r="249" spans="1:107" x14ac:dyDescent="0.2">
      <c r="A249">
        <f>ROW(Source!A755)</f>
        <v>755</v>
      </c>
      <c r="B249">
        <v>52421674</v>
      </c>
      <c r="C249">
        <v>52424891</v>
      </c>
      <c r="D249">
        <v>45823064</v>
      </c>
      <c r="E249">
        <v>1</v>
      </c>
      <c r="F249">
        <v>1</v>
      </c>
      <c r="G249">
        <v>27</v>
      </c>
      <c r="H249">
        <v>3</v>
      </c>
      <c r="I249" t="s">
        <v>653</v>
      </c>
      <c r="J249" t="s">
        <v>654</v>
      </c>
      <c r="K249" t="s">
        <v>655</v>
      </c>
      <c r="L249">
        <v>1354</v>
      </c>
      <c r="N249">
        <v>1010</v>
      </c>
      <c r="O249" t="s">
        <v>221</v>
      </c>
      <c r="P249" t="s">
        <v>221</v>
      </c>
      <c r="Q249">
        <v>1</v>
      </c>
      <c r="W249">
        <v>0</v>
      </c>
      <c r="X249">
        <v>-1290232358</v>
      </c>
      <c r="Y249">
        <v>10</v>
      </c>
      <c r="AA249">
        <v>1591.22</v>
      </c>
      <c r="AB249">
        <v>0</v>
      </c>
      <c r="AC249">
        <v>0</v>
      </c>
      <c r="AD249">
        <v>0</v>
      </c>
      <c r="AE249">
        <v>1591.22</v>
      </c>
      <c r="AF249">
        <v>0</v>
      </c>
      <c r="AG249">
        <v>0</v>
      </c>
      <c r="AH249">
        <v>0</v>
      </c>
      <c r="AI249">
        <v>1</v>
      </c>
      <c r="AJ249">
        <v>1</v>
      </c>
      <c r="AK249">
        <v>1</v>
      </c>
      <c r="AL249">
        <v>1</v>
      </c>
      <c r="AN249">
        <v>0</v>
      </c>
      <c r="AO249">
        <v>1</v>
      </c>
      <c r="AP249">
        <v>0</v>
      </c>
      <c r="AQ249">
        <v>0</v>
      </c>
      <c r="AR249">
        <v>0</v>
      </c>
      <c r="AS249" t="s">
        <v>3</v>
      </c>
      <c r="AT249">
        <v>10</v>
      </c>
      <c r="AU249" t="s">
        <v>3</v>
      </c>
      <c r="AV249">
        <v>0</v>
      </c>
      <c r="AW249">
        <v>2</v>
      </c>
      <c r="AX249">
        <v>52424903</v>
      </c>
      <c r="AY249">
        <v>2</v>
      </c>
      <c r="AZ249">
        <v>16384</v>
      </c>
      <c r="BA249">
        <v>242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CX249">
        <f>Y249*Source!I755</f>
        <v>0</v>
      </c>
      <c r="CY249">
        <f>AA249</f>
        <v>1591.22</v>
      </c>
      <c r="CZ249">
        <f>AE249</f>
        <v>1591.22</v>
      </c>
      <c r="DA249">
        <f>AI249</f>
        <v>1</v>
      </c>
      <c r="DB249">
        <f t="shared" si="41"/>
        <v>15912.2</v>
      </c>
      <c r="DC249">
        <f t="shared" si="42"/>
        <v>0</v>
      </c>
    </row>
    <row r="250" spans="1:107" x14ac:dyDescent="0.2">
      <c r="A250">
        <f>ROW(Source!A755)</f>
        <v>755</v>
      </c>
      <c r="B250">
        <v>52421674</v>
      </c>
      <c r="C250">
        <v>52424891</v>
      </c>
      <c r="D250">
        <v>45824571</v>
      </c>
      <c r="E250">
        <v>1</v>
      </c>
      <c r="F250">
        <v>1</v>
      </c>
      <c r="G250">
        <v>27</v>
      </c>
      <c r="H250">
        <v>3</v>
      </c>
      <c r="I250" t="s">
        <v>656</v>
      </c>
      <c r="J250" t="s">
        <v>657</v>
      </c>
      <c r="K250" t="s">
        <v>658</v>
      </c>
      <c r="L250">
        <v>1354</v>
      </c>
      <c r="N250">
        <v>1010</v>
      </c>
      <c r="O250" t="s">
        <v>221</v>
      </c>
      <c r="P250" t="s">
        <v>221</v>
      </c>
      <c r="Q250">
        <v>1</v>
      </c>
      <c r="W250">
        <v>0</v>
      </c>
      <c r="X250">
        <v>-1577156884</v>
      </c>
      <c r="Y250">
        <v>4</v>
      </c>
      <c r="AA250">
        <v>1999.65</v>
      </c>
      <c r="AB250">
        <v>0</v>
      </c>
      <c r="AC250">
        <v>0</v>
      </c>
      <c r="AD250">
        <v>0</v>
      </c>
      <c r="AE250">
        <v>1999.65</v>
      </c>
      <c r="AF250">
        <v>0</v>
      </c>
      <c r="AG250">
        <v>0</v>
      </c>
      <c r="AH250">
        <v>0</v>
      </c>
      <c r="AI250">
        <v>1</v>
      </c>
      <c r="AJ250">
        <v>1</v>
      </c>
      <c r="AK250">
        <v>1</v>
      </c>
      <c r="AL250">
        <v>1</v>
      </c>
      <c r="AN250">
        <v>0</v>
      </c>
      <c r="AO250">
        <v>1</v>
      </c>
      <c r="AP250">
        <v>0</v>
      </c>
      <c r="AQ250">
        <v>0</v>
      </c>
      <c r="AR250">
        <v>0</v>
      </c>
      <c r="AS250" t="s">
        <v>3</v>
      </c>
      <c r="AT250">
        <v>4</v>
      </c>
      <c r="AU250" t="s">
        <v>3</v>
      </c>
      <c r="AV250">
        <v>0</v>
      </c>
      <c r="AW250">
        <v>2</v>
      </c>
      <c r="AX250">
        <v>52424904</v>
      </c>
      <c r="AY250">
        <v>2</v>
      </c>
      <c r="AZ250">
        <v>16384</v>
      </c>
      <c r="BA250">
        <v>243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CX250">
        <f>Y250*Source!I755</f>
        <v>0</v>
      </c>
      <c r="CY250">
        <f>AA250</f>
        <v>1999.65</v>
      </c>
      <c r="CZ250">
        <f>AE250</f>
        <v>1999.65</v>
      </c>
      <c r="DA250">
        <f>AI250</f>
        <v>1</v>
      </c>
      <c r="DB250">
        <f t="shared" si="41"/>
        <v>7998.6</v>
      </c>
      <c r="DC250">
        <f t="shared" si="42"/>
        <v>0</v>
      </c>
    </row>
    <row r="251" spans="1:107" x14ac:dyDescent="0.2">
      <c r="A251">
        <f>ROW(Source!A755)</f>
        <v>755</v>
      </c>
      <c r="B251">
        <v>52421674</v>
      </c>
      <c r="C251">
        <v>52424891</v>
      </c>
      <c r="D251">
        <v>45824686</v>
      </c>
      <c r="E251">
        <v>1</v>
      </c>
      <c r="F251">
        <v>1</v>
      </c>
      <c r="G251">
        <v>27</v>
      </c>
      <c r="H251">
        <v>3</v>
      </c>
      <c r="I251" t="s">
        <v>659</v>
      </c>
      <c r="J251" t="s">
        <v>660</v>
      </c>
      <c r="K251" t="s">
        <v>661</v>
      </c>
      <c r="L251">
        <v>1354</v>
      </c>
      <c r="N251">
        <v>1010</v>
      </c>
      <c r="O251" t="s">
        <v>221</v>
      </c>
      <c r="P251" t="s">
        <v>221</v>
      </c>
      <c r="Q251">
        <v>1</v>
      </c>
      <c r="W251">
        <v>0</v>
      </c>
      <c r="X251">
        <v>1586201792</v>
      </c>
      <c r="Y251">
        <v>60</v>
      </c>
      <c r="AA251">
        <v>23.91</v>
      </c>
      <c r="AB251">
        <v>0</v>
      </c>
      <c r="AC251">
        <v>0</v>
      </c>
      <c r="AD251">
        <v>0</v>
      </c>
      <c r="AE251">
        <v>23.91</v>
      </c>
      <c r="AF251">
        <v>0</v>
      </c>
      <c r="AG251">
        <v>0</v>
      </c>
      <c r="AH251">
        <v>0</v>
      </c>
      <c r="AI251">
        <v>1</v>
      </c>
      <c r="AJ251">
        <v>1</v>
      </c>
      <c r="AK251">
        <v>1</v>
      </c>
      <c r="AL251">
        <v>1</v>
      </c>
      <c r="AN251">
        <v>0</v>
      </c>
      <c r="AO251">
        <v>1</v>
      </c>
      <c r="AP251">
        <v>0</v>
      </c>
      <c r="AQ251">
        <v>0</v>
      </c>
      <c r="AR251">
        <v>0</v>
      </c>
      <c r="AS251" t="s">
        <v>3</v>
      </c>
      <c r="AT251">
        <v>60</v>
      </c>
      <c r="AU251" t="s">
        <v>3</v>
      </c>
      <c r="AV251">
        <v>0</v>
      </c>
      <c r="AW251">
        <v>2</v>
      </c>
      <c r="AX251">
        <v>52424905</v>
      </c>
      <c r="AY251">
        <v>2</v>
      </c>
      <c r="AZ251">
        <v>16384</v>
      </c>
      <c r="BA251">
        <v>244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CX251">
        <f>Y251*Source!I755</f>
        <v>0</v>
      </c>
      <c r="CY251">
        <f>AA251</f>
        <v>23.91</v>
      </c>
      <c r="CZ251">
        <f>AE251</f>
        <v>23.91</v>
      </c>
      <c r="DA251">
        <f>AI251</f>
        <v>1</v>
      </c>
      <c r="DB251">
        <f t="shared" si="41"/>
        <v>1434.6</v>
      </c>
      <c r="DC251">
        <f t="shared" si="42"/>
        <v>0</v>
      </c>
    </row>
    <row r="252" spans="1:107" x14ac:dyDescent="0.2">
      <c r="A252">
        <f>ROW(Source!A756)</f>
        <v>756</v>
      </c>
      <c r="B252">
        <v>52421674</v>
      </c>
      <c r="C252">
        <v>52424906</v>
      </c>
      <c r="D252">
        <v>51486811</v>
      </c>
      <c r="E252">
        <v>25</v>
      </c>
      <c r="F252">
        <v>1</v>
      </c>
      <c r="G252">
        <v>27</v>
      </c>
      <c r="H252">
        <v>1</v>
      </c>
      <c r="I252" t="s">
        <v>531</v>
      </c>
      <c r="J252" t="s">
        <v>3</v>
      </c>
      <c r="K252" t="s">
        <v>532</v>
      </c>
      <c r="L252">
        <v>1191</v>
      </c>
      <c r="N252">
        <v>1013</v>
      </c>
      <c r="O252" t="s">
        <v>533</v>
      </c>
      <c r="P252" t="s">
        <v>533</v>
      </c>
      <c r="Q252">
        <v>1</v>
      </c>
      <c r="W252">
        <v>0</v>
      </c>
      <c r="X252">
        <v>476480486</v>
      </c>
      <c r="Y252">
        <v>12.15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1</v>
      </c>
      <c r="AJ252">
        <v>1</v>
      </c>
      <c r="AK252">
        <v>1</v>
      </c>
      <c r="AL252">
        <v>1</v>
      </c>
      <c r="AN252">
        <v>0</v>
      </c>
      <c r="AO252">
        <v>1</v>
      </c>
      <c r="AP252">
        <v>0</v>
      </c>
      <c r="AQ252">
        <v>0</v>
      </c>
      <c r="AR252">
        <v>0</v>
      </c>
      <c r="AS252" t="s">
        <v>3</v>
      </c>
      <c r="AT252">
        <v>12.15</v>
      </c>
      <c r="AU252" t="s">
        <v>3</v>
      </c>
      <c r="AV252">
        <v>1</v>
      </c>
      <c r="AW252">
        <v>2</v>
      </c>
      <c r="AX252">
        <v>52424914</v>
      </c>
      <c r="AY252">
        <v>1</v>
      </c>
      <c r="AZ252">
        <v>0</v>
      </c>
      <c r="BA252">
        <v>245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CX252">
        <f>Y252*Source!I756</f>
        <v>0</v>
      </c>
      <c r="CY252">
        <f>AD252</f>
        <v>0</v>
      </c>
      <c r="CZ252">
        <f>AH252</f>
        <v>0</v>
      </c>
      <c r="DA252">
        <f>AL252</f>
        <v>1</v>
      </c>
      <c r="DB252">
        <f t="shared" si="41"/>
        <v>0</v>
      </c>
      <c r="DC252">
        <f t="shared" si="42"/>
        <v>0</v>
      </c>
    </row>
    <row r="253" spans="1:107" x14ac:dyDescent="0.2">
      <c r="A253">
        <f>ROW(Source!A756)</f>
        <v>756</v>
      </c>
      <c r="B253">
        <v>52421674</v>
      </c>
      <c r="C253">
        <v>52424906</v>
      </c>
      <c r="D253">
        <v>45820394</v>
      </c>
      <c r="E253">
        <v>1</v>
      </c>
      <c r="F253">
        <v>1</v>
      </c>
      <c r="G253">
        <v>27</v>
      </c>
      <c r="H253">
        <v>2</v>
      </c>
      <c r="I253" t="s">
        <v>644</v>
      </c>
      <c r="J253" t="s">
        <v>645</v>
      </c>
      <c r="K253" t="s">
        <v>646</v>
      </c>
      <c r="L253">
        <v>1368</v>
      </c>
      <c r="N253">
        <v>1011</v>
      </c>
      <c r="O253" t="s">
        <v>537</v>
      </c>
      <c r="P253" t="s">
        <v>537</v>
      </c>
      <c r="Q253">
        <v>1</v>
      </c>
      <c r="W253">
        <v>0</v>
      </c>
      <c r="X253">
        <v>1063237092</v>
      </c>
      <c r="Y253">
        <v>3.59</v>
      </c>
      <c r="AA253">
        <v>0</v>
      </c>
      <c r="AB253">
        <v>7.14</v>
      </c>
      <c r="AC253">
        <v>0.93</v>
      </c>
      <c r="AD253">
        <v>0</v>
      </c>
      <c r="AE253">
        <v>0</v>
      </c>
      <c r="AF253">
        <v>7.14</v>
      </c>
      <c r="AG253">
        <v>0.93</v>
      </c>
      <c r="AH253">
        <v>0</v>
      </c>
      <c r="AI253">
        <v>1</v>
      </c>
      <c r="AJ253">
        <v>1</v>
      </c>
      <c r="AK253">
        <v>1</v>
      </c>
      <c r="AL253">
        <v>1</v>
      </c>
      <c r="AN253">
        <v>0</v>
      </c>
      <c r="AO253">
        <v>1</v>
      </c>
      <c r="AP253">
        <v>0</v>
      </c>
      <c r="AQ253">
        <v>0</v>
      </c>
      <c r="AR253">
        <v>0</v>
      </c>
      <c r="AS253" t="s">
        <v>3</v>
      </c>
      <c r="AT253">
        <v>3.59</v>
      </c>
      <c r="AU253" t="s">
        <v>3</v>
      </c>
      <c r="AV253">
        <v>0</v>
      </c>
      <c r="AW253">
        <v>2</v>
      </c>
      <c r="AX253">
        <v>52424915</v>
      </c>
      <c r="AY253">
        <v>2</v>
      </c>
      <c r="AZ253">
        <v>98304</v>
      </c>
      <c r="BA253">
        <v>246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CX253">
        <f>Y253*Source!I756</f>
        <v>0</v>
      </c>
      <c r="CY253">
        <f>AB253</f>
        <v>7.14</v>
      </c>
      <c r="CZ253">
        <f>AF253</f>
        <v>7.14</v>
      </c>
      <c r="DA253">
        <f>AJ253</f>
        <v>1</v>
      </c>
      <c r="DB253">
        <f t="shared" si="41"/>
        <v>25.63</v>
      </c>
      <c r="DC253">
        <f t="shared" si="42"/>
        <v>3.34</v>
      </c>
    </row>
    <row r="254" spans="1:107" x14ac:dyDescent="0.2">
      <c r="A254">
        <f>ROW(Source!A756)</f>
        <v>756</v>
      </c>
      <c r="B254">
        <v>52421674</v>
      </c>
      <c r="C254">
        <v>52424906</v>
      </c>
      <c r="D254">
        <v>45820355</v>
      </c>
      <c r="E254">
        <v>1</v>
      </c>
      <c r="F254">
        <v>1</v>
      </c>
      <c r="G254">
        <v>27</v>
      </c>
      <c r="H254">
        <v>2</v>
      </c>
      <c r="I254" t="s">
        <v>647</v>
      </c>
      <c r="J254" t="s">
        <v>648</v>
      </c>
      <c r="K254" t="s">
        <v>649</v>
      </c>
      <c r="L254">
        <v>1368</v>
      </c>
      <c r="N254">
        <v>1011</v>
      </c>
      <c r="O254" t="s">
        <v>537</v>
      </c>
      <c r="P254" t="s">
        <v>537</v>
      </c>
      <c r="Q254">
        <v>1</v>
      </c>
      <c r="W254">
        <v>0</v>
      </c>
      <c r="X254">
        <v>1750308104</v>
      </c>
      <c r="Y254">
        <v>0.9</v>
      </c>
      <c r="AA254">
        <v>0</v>
      </c>
      <c r="AB254">
        <v>5.51</v>
      </c>
      <c r="AC254">
        <v>0.01</v>
      </c>
      <c r="AD254">
        <v>0</v>
      </c>
      <c r="AE254">
        <v>0</v>
      </c>
      <c r="AF254">
        <v>5.51</v>
      </c>
      <c r="AG254">
        <v>0.01</v>
      </c>
      <c r="AH254">
        <v>0</v>
      </c>
      <c r="AI254">
        <v>1</v>
      </c>
      <c r="AJ254">
        <v>1</v>
      </c>
      <c r="AK254">
        <v>1</v>
      </c>
      <c r="AL254">
        <v>1</v>
      </c>
      <c r="AN254">
        <v>0</v>
      </c>
      <c r="AO254">
        <v>1</v>
      </c>
      <c r="AP254">
        <v>0</v>
      </c>
      <c r="AQ254">
        <v>0</v>
      </c>
      <c r="AR254">
        <v>0</v>
      </c>
      <c r="AS254" t="s">
        <v>3</v>
      </c>
      <c r="AT254">
        <v>0.9</v>
      </c>
      <c r="AU254" t="s">
        <v>3</v>
      </c>
      <c r="AV254">
        <v>0</v>
      </c>
      <c r="AW254">
        <v>2</v>
      </c>
      <c r="AX254">
        <v>52424916</v>
      </c>
      <c r="AY254">
        <v>2</v>
      </c>
      <c r="AZ254">
        <v>32768</v>
      </c>
      <c r="BA254">
        <v>247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CX254">
        <f>Y254*Source!I756</f>
        <v>0</v>
      </c>
      <c r="CY254">
        <f>AB254</f>
        <v>5.51</v>
      </c>
      <c r="CZ254">
        <f>AF254</f>
        <v>5.51</v>
      </c>
      <c r="DA254">
        <f>AJ254</f>
        <v>1</v>
      </c>
      <c r="DB254">
        <f t="shared" si="41"/>
        <v>4.96</v>
      </c>
      <c r="DC254">
        <f t="shared" si="42"/>
        <v>0.01</v>
      </c>
    </row>
    <row r="255" spans="1:107" x14ac:dyDescent="0.2">
      <c r="A255">
        <f>ROW(Source!A756)</f>
        <v>756</v>
      </c>
      <c r="B255">
        <v>52421674</v>
      </c>
      <c r="C255">
        <v>52424906</v>
      </c>
      <c r="D255">
        <v>45822879</v>
      </c>
      <c r="E255">
        <v>1</v>
      </c>
      <c r="F255">
        <v>1</v>
      </c>
      <c r="G255">
        <v>27</v>
      </c>
      <c r="H255">
        <v>3</v>
      </c>
      <c r="I255" t="s">
        <v>650</v>
      </c>
      <c r="J255" t="s">
        <v>651</v>
      </c>
      <c r="K255" t="s">
        <v>652</v>
      </c>
      <c r="L255">
        <v>1346</v>
      </c>
      <c r="N255">
        <v>1009</v>
      </c>
      <c r="O255" t="s">
        <v>190</v>
      </c>
      <c r="P255" t="s">
        <v>190</v>
      </c>
      <c r="Q255">
        <v>1</v>
      </c>
      <c r="W255">
        <v>0</v>
      </c>
      <c r="X255">
        <v>487083828</v>
      </c>
      <c r="Y255">
        <v>2.6</v>
      </c>
      <c r="AA255">
        <v>534.34</v>
      </c>
      <c r="AB255">
        <v>0</v>
      </c>
      <c r="AC255">
        <v>0</v>
      </c>
      <c r="AD255">
        <v>0</v>
      </c>
      <c r="AE255">
        <v>534.34</v>
      </c>
      <c r="AF255">
        <v>0</v>
      </c>
      <c r="AG255">
        <v>0</v>
      </c>
      <c r="AH255">
        <v>0</v>
      </c>
      <c r="AI255">
        <v>1</v>
      </c>
      <c r="AJ255">
        <v>1</v>
      </c>
      <c r="AK255">
        <v>1</v>
      </c>
      <c r="AL255">
        <v>1</v>
      </c>
      <c r="AN255">
        <v>0</v>
      </c>
      <c r="AO255">
        <v>1</v>
      </c>
      <c r="AP255">
        <v>0</v>
      </c>
      <c r="AQ255">
        <v>0</v>
      </c>
      <c r="AR255">
        <v>0</v>
      </c>
      <c r="AS255" t="s">
        <v>3</v>
      </c>
      <c r="AT255">
        <v>2.6</v>
      </c>
      <c r="AU255" t="s">
        <v>3</v>
      </c>
      <c r="AV255">
        <v>0</v>
      </c>
      <c r="AW255">
        <v>2</v>
      </c>
      <c r="AX255">
        <v>52424917</v>
      </c>
      <c r="AY255">
        <v>2</v>
      </c>
      <c r="AZ255">
        <v>16384</v>
      </c>
      <c r="BA255">
        <v>248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CX255">
        <f>Y255*Source!I756</f>
        <v>0</v>
      </c>
      <c r="CY255">
        <f>AA255</f>
        <v>534.34</v>
      </c>
      <c r="CZ255">
        <f>AE255</f>
        <v>534.34</v>
      </c>
      <c r="DA255">
        <f>AI255</f>
        <v>1</v>
      </c>
      <c r="DB255">
        <f t="shared" si="41"/>
        <v>1389.28</v>
      </c>
      <c r="DC255">
        <f t="shared" si="42"/>
        <v>0</v>
      </c>
    </row>
    <row r="256" spans="1:107" x14ac:dyDescent="0.2">
      <c r="A256">
        <f>ROW(Source!A756)</f>
        <v>756</v>
      </c>
      <c r="B256">
        <v>52421674</v>
      </c>
      <c r="C256">
        <v>52424906</v>
      </c>
      <c r="D256">
        <v>45823065</v>
      </c>
      <c r="E256">
        <v>1</v>
      </c>
      <c r="F256">
        <v>1</v>
      </c>
      <c r="G256">
        <v>27</v>
      </c>
      <c r="H256">
        <v>3</v>
      </c>
      <c r="I256" t="s">
        <v>662</v>
      </c>
      <c r="J256" t="s">
        <v>663</v>
      </c>
      <c r="K256" t="s">
        <v>664</v>
      </c>
      <c r="L256">
        <v>1354</v>
      </c>
      <c r="N256">
        <v>1010</v>
      </c>
      <c r="O256" t="s">
        <v>221</v>
      </c>
      <c r="P256" t="s">
        <v>221</v>
      </c>
      <c r="Q256">
        <v>1</v>
      </c>
      <c r="W256">
        <v>0</v>
      </c>
      <c r="X256">
        <v>-1917551273</v>
      </c>
      <c r="Y256">
        <v>10</v>
      </c>
      <c r="AA256">
        <v>798.93</v>
      </c>
      <c r="AB256">
        <v>0</v>
      </c>
      <c r="AC256">
        <v>0</v>
      </c>
      <c r="AD256">
        <v>0</v>
      </c>
      <c r="AE256">
        <v>798.93</v>
      </c>
      <c r="AF256">
        <v>0</v>
      </c>
      <c r="AG256">
        <v>0</v>
      </c>
      <c r="AH256">
        <v>0</v>
      </c>
      <c r="AI256">
        <v>1</v>
      </c>
      <c r="AJ256">
        <v>1</v>
      </c>
      <c r="AK256">
        <v>1</v>
      </c>
      <c r="AL256">
        <v>1</v>
      </c>
      <c r="AN256">
        <v>0</v>
      </c>
      <c r="AO256">
        <v>1</v>
      </c>
      <c r="AP256">
        <v>0</v>
      </c>
      <c r="AQ256">
        <v>0</v>
      </c>
      <c r="AR256">
        <v>0</v>
      </c>
      <c r="AS256" t="s">
        <v>3</v>
      </c>
      <c r="AT256">
        <v>10</v>
      </c>
      <c r="AU256" t="s">
        <v>3</v>
      </c>
      <c r="AV256">
        <v>0</v>
      </c>
      <c r="AW256">
        <v>2</v>
      </c>
      <c r="AX256">
        <v>52424918</v>
      </c>
      <c r="AY256">
        <v>2</v>
      </c>
      <c r="AZ256">
        <v>16384</v>
      </c>
      <c r="BA256">
        <v>249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CX256">
        <f>Y256*Source!I756</f>
        <v>0</v>
      </c>
      <c r="CY256">
        <f>AA256</f>
        <v>798.93</v>
      </c>
      <c r="CZ256">
        <f>AE256</f>
        <v>798.93</v>
      </c>
      <c r="DA256">
        <f>AI256</f>
        <v>1</v>
      </c>
      <c r="DB256">
        <f t="shared" si="41"/>
        <v>7989.3</v>
      </c>
      <c r="DC256">
        <f t="shared" si="42"/>
        <v>0</v>
      </c>
    </row>
    <row r="257" spans="1:107" x14ac:dyDescent="0.2">
      <c r="A257">
        <f>ROW(Source!A756)</f>
        <v>756</v>
      </c>
      <c r="B257">
        <v>52421674</v>
      </c>
      <c r="C257">
        <v>52424906</v>
      </c>
      <c r="D257">
        <v>45824571</v>
      </c>
      <c r="E257">
        <v>1</v>
      </c>
      <c r="F257">
        <v>1</v>
      </c>
      <c r="G257">
        <v>27</v>
      </c>
      <c r="H257">
        <v>3</v>
      </c>
      <c r="I257" t="s">
        <v>656</v>
      </c>
      <c r="J257" t="s">
        <v>657</v>
      </c>
      <c r="K257" t="s">
        <v>658</v>
      </c>
      <c r="L257">
        <v>1354</v>
      </c>
      <c r="N257">
        <v>1010</v>
      </c>
      <c r="O257" t="s">
        <v>221</v>
      </c>
      <c r="P257" t="s">
        <v>221</v>
      </c>
      <c r="Q257">
        <v>1</v>
      </c>
      <c r="W257">
        <v>0</v>
      </c>
      <c r="X257">
        <v>-1577156884</v>
      </c>
      <c r="Y257">
        <v>2.7</v>
      </c>
      <c r="AA257">
        <v>1999.65</v>
      </c>
      <c r="AB257">
        <v>0</v>
      </c>
      <c r="AC257">
        <v>0</v>
      </c>
      <c r="AD257">
        <v>0</v>
      </c>
      <c r="AE257">
        <v>1999.65</v>
      </c>
      <c r="AF257">
        <v>0</v>
      </c>
      <c r="AG257">
        <v>0</v>
      </c>
      <c r="AH257">
        <v>0</v>
      </c>
      <c r="AI257">
        <v>1</v>
      </c>
      <c r="AJ257">
        <v>1</v>
      </c>
      <c r="AK257">
        <v>1</v>
      </c>
      <c r="AL257">
        <v>1</v>
      </c>
      <c r="AN257">
        <v>0</v>
      </c>
      <c r="AO257">
        <v>1</v>
      </c>
      <c r="AP257">
        <v>0</v>
      </c>
      <c r="AQ257">
        <v>0</v>
      </c>
      <c r="AR257">
        <v>0</v>
      </c>
      <c r="AS257" t="s">
        <v>3</v>
      </c>
      <c r="AT257">
        <v>2.7</v>
      </c>
      <c r="AU257" t="s">
        <v>3</v>
      </c>
      <c r="AV257">
        <v>0</v>
      </c>
      <c r="AW257">
        <v>2</v>
      </c>
      <c r="AX257">
        <v>52424919</v>
      </c>
      <c r="AY257">
        <v>2</v>
      </c>
      <c r="AZ257">
        <v>16384</v>
      </c>
      <c r="BA257">
        <v>250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CX257">
        <f>Y257*Source!I756</f>
        <v>0</v>
      </c>
      <c r="CY257">
        <f>AA257</f>
        <v>1999.65</v>
      </c>
      <c r="CZ257">
        <f>AE257</f>
        <v>1999.65</v>
      </c>
      <c r="DA257">
        <f>AI257</f>
        <v>1</v>
      </c>
      <c r="DB257">
        <f t="shared" si="41"/>
        <v>5399.06</v>
      </c>
      <c r="DC257">
        <f t="shared" si="42"/>
        <v>0</v>
      </c>
    </row>
    <row r="258" spans="1:107" x14ac:dyDescent="0.2">
      <c r="A258">
        <f>ROW(Source!A756)</f>
        <v>756</v>
      </c>
      <c r="B258">
        <v>52421674</v>
      </c>
      <c r="C258">
        <v>52424906</v>
      </c>
      <c r="D258">
        <v>45824686</v>
      </c>
      <c r="E258">
        <v>1</v>
      </c>
      <c r="F258">
        <v>1</v>
      </c>
      <c r="G258">
        <v>27</v>
      </c>
      <c r="H258">
        <v>3</v>
      </c>
      <c r="I258" t="s">
        <v>659</v>
      </c>
      <c r="J258" t="s">
        <v>660</v>
      </c>
      <c r="K258" t="s">
        <v>661</v>
      </c>
      <c r="L258">
        <v>1354</v>
      </c>
      <c r="N258">
        <v>1010</v>
      </c>
      <c r="O258" t="s">
        <v>221</v>
      </c>
      <c r="P258" t="s">
        <v>221</v>
      </c>
      <c r="Q258">
        <v>1</v>
      </c>
      <c r="W258">
        <v>0</v>
      </c>
      <c r="X258">
        <v>1586201792</v>
      </c>
      <c r="Y258">
        <v>40</v>
      </c>
      <c r="AA258">
        <v>23.91</v>
      </c>
      <c r="AB258">
        <v>0</v>
      </c>
      <c r="AC258">
        <v>0</v>
      </c>
      <c r="AD258">
        <v>0</v>
      </c>
      <c r="AE258">
        <v>23.91</v>
      </c>
      <c r="AF258">
        <v>0</v>
      </c>
      <c r="AG258">
        <v>0</v>
      </c>
      <c r="AH258">
        <v>0</v>
      </c>
      <c r="AI258">
        <v>1</v>
      </c>
      <c r="AJ258">
        <v>1</v>
      </c>
      <c r="AK258">
        <v>1</v>
      </c>
      <c r="AL258">
        <v>1</v>
      </c>
      <c r="AN258">
        <v>0</v>
      </c>
      <c r="AO258">
        <v>1</v>
      </c>
      <c r="AP258">
        <v>0</v>
      </c>
      <c r="AQ258">
        <v>0</v>
      </c>
      <c r="AR258">
        <v>0</v>
      </c>
      <c r="AS258" t="s">
        <v>3</v>
      </c>
      <c r="AT258">
        <v>40</v>
      </c>
      <c r="AU258" t="s">
        <v>3</v>
      </c>
      <c r="AV258">
        <v>0</v>
      </c>
      <c r="AW258">
        <v>2</v>
      </c>
      <c r="AX258">
        <v>52424920</v>
      </c>
      <c r="AY258">
        <v>2</v>
      </c>
      <c r="AZ258">
        <v>16384</v>
      </c>
      <c r="BA258">
        <v>251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CX258">
        <f>Y258*Source!I756</f>
        <v>0</v>
      </c>
      <c r="CY258">
        <f>AA258</f>
        <v>23.91</v>
      </c>
      <c r="CZ258">
        <f>AE258</f>
        <v>23.91</v>
      </c>
      <c r="DA258">
        <f>AI258</f>
        <v>1</v>
      </c>
      <c r="DB258">
        <f t="shared" si="41"/>
        <v>956.4</v>
      </c>
      <c r="DC258">
        <f t="shared" si="42"/>
        <v>0</v>
      </c>
    </row>
    <row r="259" spans="1:107" x14ac:dyDescent="0.2">
      <c r="A259">
        <f>ROW(Source!A856)</f>
        <v>856</v>
      </c>
      <c r="B259">
        <v>52421674</v>
      </c>
      <c r="C259">
        <v>52424980</v>
      </c>
      <c r="D259">
        <v>51486811</v>
      </c>
      <c r="E259">
        <v>27</v>
      </c>
      <c r="F259">
        <v>1</v>
      </c>
      <c r="G259">
        <v>27</v>
      </c>
      <c r="H259">
        <v>1</v>
      </c>
      <c r="I259" t="s">
        <v>531</v>
      </c>
      <c r="J259" t="s">
        <v>3</v>
      </c>
      <c r="K259" t="s">
        <v>532</v>
      </c>
      <c r="L259">
        <v>1191</v>
      </c>
      <c r="N259">
        <v>1013</v>
      </c>
      <c r="O259" t="s">
        <v>533</v>
      </c>
      <c r="P259" t="s">
        <v>533</v>
      </c>
      <c r="Q259">
        <v>1</v>
      </c>
      <c r="W259">
        <v>0</v>
      </c>
      <c r="X259">
        <v>476480486</v>
      </c>
      <c r="Y259">
        <v>155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1</v>
      </c>
      <c r="AJ259">
        <v>1</v>
      </c>
      <c r="AK259">
        <v>1</v>
      </c>
      <c r="AL259">
        <v>1</v>
      </c>
      <c r="AN259">
        <v>0</v>
      </c>
      <c r="AO259">
        <v>1</v>
      </c>
      <c r="AP259">
        <v>0</v>
      </c>
      <c r="AQ259">
        <v>0</v>
      </c>
      <c r="AR259">
        <v>0</v>
      </c>
      <c r="AS259" t="s">
        <v>3</v>
      </c>
      <c r="AT259">
        <v>155</v>
      </c>
      <c r="AU259" t="s">
        <v>3</v>
      </c>
      <c r="AV259">
        <v>1</v>
      </c>
      <c r="AW259">
        <v>2</v>
      </c>
      <c r="AX259">
        <v>52424985</v>
      </c>
      <c r="AY259">
        <v>1</v>
      </c>
      <c r="AZ259">
        <v>0</v>
      </c>
      <c r="BA259">
        <v>252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CX259">
        <f>Y259*Source!I856</f>
        <v>0.93</v>
      </c>
      <c r="CY259">
        <f>AD259</f>
        <v>0</v>
      </c>
      <c r="CZ259">
        <f>AH259</f>
        <v>0</v>
      </c>
      <c r="DA259">
        <f>AL259</f>
        <v>1</v>
      </c>
      <c r="DB259">
        <f t="shared" si="41"/>
        <v>0</v>
      </c>
      <c r="DC259">
        <f t="shared" si="42"/>
        <v>0</v>
      </c>
    </row>
    <row r="260" spans="1:107" x14ac:dyDescent="0.2">
      <c r="A260">
        <f>ROW(Source!A856)</f>
        <v>856</v>
      </c>
      <c r="B260">
        <v>52421674</v>
      </c>
      <c r="C260">
        <v>52424980</v>
      </c>
      <c r="D260">
        <v>51499338</v>
      </c>
      <c r="E260">
        <v>1</v>
      </c>
      <c r="F260">
        <v>1</v>
      </c>
      <c r="G260">
        <v>27</v>
      </c>
      <c r="H260">
        <v>2</v>
      </c>
      <c r="I260" t="s">
        <v>556</v>
      </c>
      <c r="J260" t="s">
        <v>557</v>
      </c>
      <c r="K260" t="s">
        <v>558</v>
      </c>
      <c r="L260">
        <v>1368</v>
      </c>
      <c r="N260">
        <v>1011</v>
      </c>
      <c r="O260" t="s">
        <v>537</v>
      </c>
      <c r="P260" t="s">
        <v>537</v>
      </c>
      <c r="Q260">
        <v>1</v>
      </c>
      <c r="W260">
        <v>0</v>
      </c>
      <c r="X260">
        <v>734322642</v>
      </c>
      <c r="Y260">
        <v>37.5</v>
      </c>
      <c r="AA260">
        <v>0</v>
      </c>
      <c r="AB260">
        <v>744.2</v>
      </c>
      <c r="AC260">
        <v>423.17</v>
      </c>
      <c r="AD260">
        <v>0</v>
      </c>
      <c r="AE260">
        <v>0</v>
      </c>
      <c r="AF260">
        <v>744.2</v>
      </c>
      <c r="AG260">
        <v>423.17</v>
      </c>
      <c r="AH260">
        <v>0</v>
      </c>
      <c r="AI260">
        <v>1</v>
      </c>
      <c r="AJ260">
        <v>1</v>
      </c>
      <c r="AK260">
        <v>1</v>
      </c>
      <c r="AL260">
        <v>1</v>
      </c>
      <c r="AN260">
        <v>0</v>
      </c>
      <c r="AO260">
        <v>1</v>
      </c>
      <c r="AP260">
        <v>0</v>
      </c>
      <c r="AQ260">
        <v>0</v>
      </c>
      <c r="AR260">
        <v>0</v>
      </c>
      <c r="AS260" t="s">
        <v>3</v>
      </c>
      <c r="AT260">
        <v>37.5</v>
      </c>
      <c r="AU260" t="s">
        <v>3</v>
      </c>
      <c r="AV260">
        <v>0</v>
      </c>
      <c r="AW260">
        <v>2</v>
      </c>
      <c r="AX260">
        <v>52424986</v>
      </c>
      <c r="AY260">
        <v>1</v>
      </c>
      <c r="AZ260">
        <v>0</v>
      </c>
      <c r="BA260">
        <v>253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CX260">
        <f>Y260*Source!I856</f>
        <v>0.22500000000000001</v>
      </c>
      <c r="CY260">
        <f>AB260</f>
        <v>744.2</v>
      </c>
      <c r="CZ260">
        <f>AF260</f>
        <v>744.2</v>
      </c>
      <c r="DA260">
        <f>AJ260</f>
        <v>1</v>
      </c>
      <c r="DB260">
        <f t="shared" si="41"/>
        <v>27907.5</v>
      </c>
      <c r="DC260">
        <f t="shared" si="42"/>
        <v>15868.88</v>
      </c>
    </row>
    <row r="261" spans="1:107" x14ac:dyDescent="0.2">
      <c r="A261">
        <f>ROW(Source!A856)</f>
        <v>856</v>
      </c>
      <c r="B261">
        <v>52421674</v>
      </c>
      <c r="C261">
        <v>52424980</v>
      </c>
      <c r="D261">
        <v>51499853</v>
      </c>
      <c r="E261">
        <v>1</v>
      </c>
      <c r="F261">
        <v>1</v>
      </c>
      <c r="G261">
        <v>27</v>
      </c>
      <c r="H261">
        <v>2</v>
      </c>
      <c r="I261" t="s">
        <v>559</v>
      </c>
      <c r="J261" t="s">
        <v>560</v>
      </c>
      <c r="K261" t="s">
        <v>561</v>
      </c>
      <c r="L261">
        <v>1368</v>
      </c>
      <c r="N261">
        <v>1011</v>
      </c>
      <c r="O261" t="s">
        <v>537</v>
      </c>
      <c r="P261" t="s">
        <v>537</v>
      </c>
      <c r="Q261">
        <v>1</v>
      </c>
      <c r="W261">
        <v>0</v>
      </c>
      <c r="X261">
        <v>1403155342</v>
      </c>
      <c r="Y261">
        <v>75</v>
      </c>
      <c r="AA261">
        <v>0</v>
      </c>
      <c r="AB261">
        <v>6.02</v>
      </c>
      <c r="AC261">
        <v>0.02</v>
      </c>
      <c r="AD261">
        <v>0</v>
      </c>
      <c r="AE261">
        <v>0</v>
      </c>
      <c r="AF261">
        <v>6.02</v>
      </c>
      <c r="AG261">
        <v>0.02</v>
      </c>
      <c r="AH261">
        <v>0</v>
      </c>
      <c r="AI261">
        <v>1</v>
      </c>
      <c r="AJ261">
        <v>1</v>
      </c>
      <c r="AK261">
        <v>1</v>
      </c>
      <c r="AL261">
        <v>1</v>
      </c>
      <c r="AN261">
        <v>0</v>
      </c>
      <c r="AO261">
        <v>1</v>
      </c>
      <c r="AP261">
        <v>0</v>
      </c>
      <c r="AQ261">
        <v>0</v>
      </c>
      <c r="AR261">
        <v>0</v>
      </c>
      <c r="AS261" t="s">
        <v>3</v>
      </c>
      <c r="AT261">
        <v>75</v>
      </c>
      <c r="AU261" t="s">
        <v>3</v>
      </c>
      <c r="AV261">
        <v>0</v>
      </c>
      <c r="AW261">
        <v>2</v>
      </c>
      <c r="AX261">
        <v>52424987</v>
      </c>
      <c r="AY261">
        <v>1</v>
      </c>
      <c r="AZ261">
        <v>0</v>
      </c>
      <c r="BA261">
        <v>254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CX261">
        <f>Y261*Source!I856</f>
        <v>0.45</v>
      </c>
      <c r="CY261">
        <f>AB261</f>
        <v>6.02</v>
      </c>
      <c r="CZ261">
        <f>AF261</f>
        <v>6.02</v>
      </c>
      <c r="DA261">
        <f>AJ261</f>
        <v>1</v>
      </c>
      <c r="DB261">
        <f t="shared" si="41"/>
        <v>451.5</v>
      </c>
      <c r="DC261">
        <f t="shared" si="42"/>
        <v>1.5</v>
      </c>
    </row>
    <row r="262" spans="1:107" x14ac:dyDescent="0.2">
      <c r="A262">
        <f>ROW(Source!A856)</f>
        <v>856</v>
      </c>
      <c r="B262">
        <v>52421674</v>
      </c>
      <c r="C262">
        <v>52424980</v>
      </c>
      <c r="D262">
        <v>51499208</v>
      </c>
      <c r="E262">
        <v>1</v>
      </c>
      <c r="F262">
        <v>1</v>
      </c>
      <c r="G262">
        <v>27</v>
      </c>
      <c r="H262">
        <v>2</v>
      </c>
      <c r="I262" t="s">
        <v>562</v>
      </c>
      <c r="J262" t="s">
        <v>563</v>
      </c>
      <c r="K262" t="s">
        <v>564</v>
      </c>
      <c r="L262">
        <v>1368</v>
      </c>
      <c r="N262">
        <v>1011</v>
      </c>
      <c r="O262" t="s">
        <v>537</v>
      </c>
      <c r="P262" t="s">
        <v>537</v>
      </c>
      <c r="Q262">
        <v>1</v>
      </c>
      <c r="W262">
        <v>0</v>
      </c>
      <c r="X262">
        <v>41279402</v>
      </c>
      <c r="Y262">
        <v>1.55</v>
      </c>
      <c r="AA262">
        <v>0</v>
      </c>
      <c r="AB262">
        <v>1412.71</v>
      </c>
      <c r="AC262">
        <v>641.32000000000005</v>
      </c>
      <c r="AD262">
        <v>0</v>
      </c>
      <c r="AE262">
        <v>0</v>
      </c>
      <c r="AF262">
        <v>1412.71</v>
      </c>
      <c r="AG262">
        <v>641.32000000000005</v>
      </c>
      <c r="AH262">
        <v>0</v>
      </c>
      <c r="AI262">
        <v>1</v>
      </c>
      <c r="AJ262">
        <v>1</v>
      </c>
      <c r="AK262">
        <v>1</v>
      </c>
      <c r="AL262">
        <v>1</v>
      </c>
      <c r="AN262">
        <v>0</v>
      </c>
      <c r="AO262">
        <v>1</v>
      </c>
      <c r="AP262">
        <v>0</v>
      </c>
      <c r="AQ262">
        <v>0</v>
      </c>
      <c r="AR262">
        <v>0</v>
      </c>
      <c r="AS262" t="s">
        <v>3</v>
      </c>
      <c r="AT262">
        <v>1.55</v>
      </c>
      <c r="AU262" t="s">
        <v>3</v>
      </c>
      <c r="AV262">
        <v>0</v>
      </c>
      <c r="AW262">
        <v>2</v>
      </c>
      <c r="AX262">
        <v>52424988</v>
      </c>
      <c r="AY262">
        <v>1</v>
      </c>
      <c r="AZ262">
        <v>0</v>
      </c>
      <c r="BA262">
        <v>255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CX262">
        <f>Y262*Source!I856</f>
        <v>9.300000000000001E-3</v>
      </c>
      <c r="CY262">
        <f>AB262</f>
        <v>1412.71</v>
      </c>
      <c r="CZ262">
        <f>AF262</f>
        <v>1412.71</v>
      </c>
      <c r="DA262">
        <f>AJ262</f>
        <v>1</v>
      </c>
      <c r="DB262">
        <f t="shared" si="41"/>
        <v>2189.6999999999998</v>
      </c>
      <c r="DC262">
        <f t="shared" si="42"/>
        <v>994.05</v>
      </c>
    </row>
    <row r="263" spans="1:107" x14ac:dyDescent="0.2">
      <c r="A263">
        <f>ROW(Source!A857)</f>
        <v>857</v>
      </c>
      <c r="B263">
        <v>52421674</v>
      </c>
      <c r="C263">
        <v>52424989</v>
      </c>
      <c r="D263">
        <v>51498982</v>
      </c>
      <c r="E263">
        <v>1</v>
      </c>
      <c r="F263">
        <v>1</v>
      </c>
      <c r="G263">
        <v>27</v>
      </c>
      <c r="H263">
        <v>2</v>
      </c>
      <c r="I263" t="s">
        <v>534</v>
      </c>
      <c r="J263" t="s">
        <v>535</v>
      </c>
      <c r="K263" t="s">
        <v>536</v>
      </c>
      <c r="L263">
        <v>1368</v>
      </c>
      <c r="N263">
        <v>1011</v>
      </c>
      <c r="O263" t="s">
        <v>537</v>
      </c>
      <c r="P263" t="s">
        <v>537</v>
      </c>
      <c r="Q263">
        <v>1</v>
      </c>
      <c r="W263">
        <v>0</v>
      </c>
      <c r="X263">
        <v>770341722</v>
      </c>
      <c r="Y263">
        <v>5.3699999999999998E-2</v>
      </c>
      <c r="AA263">
        <v>0</v>
      </c>
      <c r="AB263">
        <v>1494.43</v>
      </c>
      <c r="AC263">
        <v>481.21</v>
      </c>
      <c r="AD263">
        <v>0</v>
      </c>
      <c r="AE263">
        <v>0</v>
      </c>
      <c r="AF263">
        <v>1494.43</v>
      </c>
      <c r="AG263">
        <v>481.21</v>
      </c>
      <c r="AH263">
        <v>0</v>
      </c>
      <c r="AI263">
        <v>1</v>
      </c>
      <c r="AJ263">
        <v>1</v>
      </c>
      <c r="AK263">
        <v>1</v>
      </c>
      <c r="AL263">
        <v>1</v>
      </c>
      <c r="AN263">
        <v>0</v>
      </c>
      <c r="AO263">
        <v>1</v>
      </c>
      <c r="AP263">
        <v>0</v>
      </c>
      <c r="AQ263">
        <v>0</v>
      </c>
      <c r="AR263">
        <v>0</v>
      </c>
      <c r="AS263" t="s">
        <v>3</v>
      </c>
      <c r="AT263">
        <v>5.3699999999999998E-2</v>
      </c>
      <c r="AU263" t="s">
        <v>3</v>
      </c>
      <c r="AV263">
        <v>0</v>
      </c>
      <c r="AW263">
        <v>2</v>
      </c>
      <c r="AX263">
        <v>52424991</v>
      </c>
      <c r="AY263">
        <v>1</v>
      </c>
      <c r="AZ263">
        <v>0</v>
      </c>
      <c r="BA263">
        <v>256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CX263">
        <f>Y263*Source!I857</f>
        <v>7.3461600000000002E-2</v>
      </c>
      <c r="CY263">
        <f>AB263</f>
        <v>1494.43</v>
      </c>
      <c r="CZ263">
        <f>AF263</f>
        <v>1494.43</v>
      </c>
      <c r="DA263">
        <f>AJ263</f>
        <v>1</v>
      </c>
      <c r="DB263">
        <f t="shared" si="41"/>
        <v>80.25</v>
      </c>
      <c r="DC263">
        <f t="shared" si="42"/>
        <v>25.84</v>
      </c>
    </row>
    <row r="264" spans="1:107" x14ac:dyDescent="0.2">
      <c r="A264">
        <f>ROW(Source!A858)</f>
        <v>858</v>
      </c>
      <c r="B264">
        <v>52421674</v>
      </c>
      <c r="C264">
        <v>52424992</v>
      </c>
      <c r="D264">
        <v>51486811</v>
      </c>
      <c r="E264">
        <v>27</v>
      </c>
      <c r="F264">
        <v>1</v>
      </c>
      <c r="G264">
        <v>27</v>
      </c>
      <c r="H264">
        <v>1</v>
      </c>
      <c r="I264" t="s">
        <v>531</v>
      </c>
      <c r="J264" t="s">
        <v>3</v>
      </c>
      <c r="K264" t="s">
        <v>532</v>
      </c>
      <c r="L264">
        <v>1191</v>
      </c>
      <c r="N264">
        <v>1013</v>
      </c>
      <c r="O264" t="s">
        <v>533</v>
      </c>
      <c r="P264" t="s">
        <v>533</v>
      </c>
      <c r="Q264">
        <v>1</v>
      </c>
      <c r="W264">
        <v>0</v>
      </c>
      <c r="X264">
        <v>476480486</v>
      </c>
      <c r="Y264">
        <v>1.02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1</v>
      </c>
      <c r="AJ264">
        <v>1</v>
      </c>
      <c r="AK264">
        <v>1</v>
      </c>
      <c r="AL264">
        <v>1</v>
      </c>
      <c r="AN264">
        <v>0</v>
      </c>
      <c r="AO264">
        <v>1</v>
      </c>
      <c r="AP264">
        <v>0</v>
      </c>
      <c r="AQ264">
        <v>0</v>
      </c>
      <c r="AR264">
        <v>0</v>
      </c>
      <c r="AS264" t="s">
        <v>3</v>
      </c>
      <c r="AT264">
        <v>1.02</v>
      </c>
      <c r="AU264" t="s">
        <v>3</v>
      </c>
      <c r="AV264">
        <v>1</v>
      </c>
      <c r="AW264">
        <v>2</v>
      </c>
      <c r="AX264">
        <v>52424994</v>
      </c>
      <c r="AY264">
        <v>1</v>
      </c>
      <c r="AZ264">
        <v>0</v>
      </c>
      <c r="BA264">
        <v>257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CX264">
        <f>Y264*Source!I858</f>
        <v>7.3439999999999991E-2</v>
      </c>
      <c r="CY264">
        <f>AD264</f>
        <v>0</v>
      </c>
      <c r="CZ264">
        <f>AH264</f>
        <v>0</v>
      </c>
      <c r="DA264">
        <f>AL264</f>
        <v>1</v>
      </c>
      <c r="DB264">
        <f t="shared" si="41"/>
        <v>0</v>
      </c>
      <c r="DC264">
        <f t="shared" si="42"/>
        <v>0</v>
      </c>
    </row>
    <row r="265" spans="1:107" x14ac:dyDescent="0.2">
      <c r="A265">
        <f>ROW(Source!A859)</f>
        <v>859</v>
      </c>
      <c r="B265">
        <v>52421674</v>
      </c>
      <c r="C265">
        <v>52424995</v>
      </c>
      <c r="D265">
        <v>51499780</v>
      </c>
      <c r="E265">
        <v>1</v>
      </c>
      <c r="F265">
        <v>1</v>
      </c>
      <c r="G265">
        <v>27</v>
      </c>
      <c r="H265">
        <v>2</v>
      </c>
      <c r="I265" t="s">
        <v>538</v>
      </c>
      <c r="J265" t="s">
        <v>539</v>
      </c>
      <c r="K265" t="s">
        <v>540</v>
      </c>
      <c r="L265">
        <v>1368</v>
      </c>
      <c r="N265">
        <v>1011</v>
      </c>
      <c r="O265" t="s">
        <v>537</v>
      </c>
      <c r="P265" t="s">
        <v>537</v>
      </c>
      <c r="Q265">
        <v>1</v>
      </c>
      <c r="W265">
        <v>0</v>
      </c>
      <c r="X265">
        <v>238809398</v>
      </c>
      <c r="Y265">
        <v>0.02</v>
      </c>
      <c r="AA265">
        <v>0</v>
      </c>
      <c r="AB265">
        <v>1009.4</v>
      </c>
      <c r="AC265">
        <v>316.82</v>
      </c>
      <c r="AD265">
        <v>0</v>
      </c>
      <c r="AE265">
        <v>0</v>
      </c>
      <c r="AF265">
        <v>1009.4</v>
      </c>
      <c r="AG265">
        <v>316.82</v>
      </c>
      <c r="AH265">
        <v>0</v>
      </c>
      <c r="AI265">
        <v>1</v>
      </c>
      <c r="AJ265">
        <v>1</v>
      </c>
      <c r="AK265">
        <v>1</v>
      </c>
      <c r="AL265">
        <v>1</v>
      </c>
      <c r="AN265">
        <v>0</v>
      </c>
      <c r="AO265">
        <v>1</v>
      </c>
      <c r="AP265">
        <v>0</v>
      </c>
      <c r="AQ265">
        <v>0</v>
      </c>
      <c r="AR265">
        <v>0</v>
      </c>
      <c r="AS265" t="s">
        <v>3</v>
      </c>
      <c r="AT265">
        <v>0.02</v>
      </c>
      <c r="AU265" t="s">
        <v>3</v>
      </c>
      <c r="AV265">
        <v>0</v>
      </c>
      <c r="AW265">
        <v>2</v>
      </c>
      <c r="AX265">
        <v>52424998</v>
      </c>
      <c r="AY265">
        <v>1</v>
      </c>
      <c r="AZ265">
        <v>0</v>
      </c>
      <c r="BA265">
        <v>258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CX265">
        <f>Y265*Source!I859</f>
        <v>2.7360000000000002E-2</v>
      </c>
      <c r="CY265">
        <f t="shared" ref="CY265:CY270" si="43">AB265</f>
        <v>1009.4</v>
      </c>
      <c r="CZ265">
        <f t="shared" ref="CZ265:CZ270" si="44">AF265</f>
        <v>1009.4</v>
      </c>
      <c r="DA265">
        <f t="shared" ref="DA265:DA270" si="45">AJ265</f>
        <v>1</v>
      </c>
      <c r="DB265">
        <f t="shared" si="41"/>
        <v>20.190000000000001</v>
      </c>
      <c r="DC265">
        <f t="shared" si="42"/>
        <v>6.34</v>
      </c>
    </row>
    <row r="266" spans="1:107" x14ac:dyDescent="0.2">
      <c r="A266">
        <f>ROW(Source!A859)</f>
        <v>859</v>
      </c>
      <c r="B266">
        <v>52421674</v>
      </c>
      <c r="C266">
        <v>52424995</v>
      </c>
      <c r="D266">
        <v>51499781</v>
      </c>
      <c r="E266">
        <v>1</v>
      </c>
      <c r="F266">
        <v>1</v>
      </c>
      <c r="G266">
        <v>27</v>
      </c>
      <c r="H266">
        <v>2</v>
      </c>
      <c r="I266" t="s">
        <v>541</v>
      </c>
      <c r="J266" t="s">
        <v>542</v>
      </c>
      <c r="K266" t="s">
        <v>543</v>
      </c>
      <c r="L266">
        <v>1368</v>
      </c>
      <c r="N266">
        <v>1011</v>
      </c>
      <c r="O266" t="s">
        <v>537</v>
      </c>
      <c r="P266" t="s">
        <v>537</v>
      </c>
      <c r="Q266">
        <v>1</v>
      </c>
      <c r="W266">
        <v>0</v>
      </c>
      <c r="X266">
        <v>-1786200580</v>
      </c>
      <c r="Y266">
        <v>1.7999999999999999E-2</v>
      </c>
      <c r="AA266">
        <v>0</v>
      </c>
      <c r="AB266">
        <v>1014.12</v>
      </c>
      <c r="AC266">
        <v>317.13</v>
      </c>
      <c r="AD266">
        <v>0</v>
      </c>
      <c r="AE266">
        <v>0</v>
      </c>
      <c r="AF266">
        <v>1014.12</v>
      </c>
      <c r="AG266">
        <v>317.13</v>
      </c>
      <c r="AH266">
        <v>0</v>
      </c>
      <c r="AI266">
        <v>1</v>
      </c>
      <c r="AJ266">
        <v>1</v>
      </c>
      <c r="AK266">
        <v>1</v>
      </c>
      <c r="AL266">
        <v>1</v>
      </c>
      <c r="AN266">
        <v>0</v>
      </c>
      <c r="AO266">
        <v>1</v>
      </c>
      <c r="AP266">
        <v>0</v>
      </c>
      <c r="AQ266">
        <v>0</v>
      </c>
      <c r="AR266">
        <v>0</v>
      </c>
      <c r="AS266" t="s">
        <v>3</v>
      </c>
      <c r="AT266">
        <v>1.7999999999999999E-2</v>
      </c>
      <c r="AU266" t="s">
        <v>3</v>
      </c>
      <c r="AV266">
        <v>0</v>
      </c>
      <c r="AW266">
        <v>2</v>
      </c>
      <c r="AX266">
        <v>52424999</v>
      </c>
      <c r="AY266">
        <v>1</v>
      </c>
      <c r="AZ266">
        <v>0</v>
      </c>
      <c r="BA266">
        <v>259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CX266">
        <f>Y266*Source!I859</f>
        <v>2.4624E-2</v>
      </c>
      <c r="CY266">
        <f t="shared" si="43"/>
        <v>1014.12</v>
      </c>
      <c r="CZ266">
        <f t="shared" si="44"/>
        <v>1014.12</v>
      </c>
      <c r="DA266">
        <f t="shared" si="45"/>
        <v>1</v>
      </c>
      <c r="DB266">
        <f t="shared" si="41"/>
        <v>18.25</v>
      </c>
      <c r="DC266">
        <f t="shared" si="42"/>
        <v>5.71</v>
      </c>
    </row>
    <row r="267" spans="1:107" x14ac:dyDescent="0.2">
      <c r="A267">
        <f>ROW(Source!A860)</f>
        <v>860</v>
      </c>
      <c r="B267">
        <v>52421674</v>
      </c>
      <c r="C267">
        <v>52425000</v>
      </c>
      <c r="D267">
        <v>51499780</v>
      </c>
      <c r="E267">
        <v>1</v>
      </c>
      <c r="F267">
        <v>1</v>
      </c>
      <c r="G267">
        <v>27</v>
      </c>
      <c r="H267">
        <v>2</v>
      </c>
      <c r="I267" t="s">
        <v>538</v>
      </c>
      <c r="J267" t="s">
        <v>539</v>
      </c>
      <c r="K267" t="s">
        <v>540</v>
      </c>
      <c r="L267">
        <v>1368</v>
      </c>
      <c r="N267">
        <v>1011</v>
      </c>
      <c r="O267" t="s">
        <v>537</v>
      </c>
      <c r="P267" t="s">
        <v>537</v>
      </c>
      <c r="Q267">
        <v>1</v>
      </c>
      <c r="W267">
        <v>0</v>
      </c>
      <c r="X267">
        <v>238809398</v>
      </c>
      <c r="Y267">
        <v>5.3999999999999999E-2</v>
      </c>
      <c r="AA267">
        <v>0</v>
      </c>
      <c r="AB267">
        <v>1009.4</v>
      </c>
      <c r="AC267">
        <v>316.82</v>
      </c>
      <c r="AD267">
        <v>0</v>
      </c>
      <c r="AE267">
        <v>0</v>
      </c>
      <c r="AF267">
        <v>1009.4</v>
      </c>
      <c r="AG267">
        <v>316.82</v>
      </c>
      <c r="AH267">
        <v>0</v>
      </c>
      <c r="AI267">
        <v>1</v>
      </c>
      <c r="AJ267">
        <v>1</v>
      </c>
      <c r="AK267">
        <v>1</v>
      </c>
      <c r="AL267">
        <v>1</v>
      </c>
      <c r="AN267">
        <v>0</v>
      </c>
      <c r="AO267">
        <v>1</v>
      </c>
      <c r="AP267">
        <v>0</v>
      </c>
      <c r="AQ267">
        <v>0</v>
      </c>
      <c r="AR267">
        <v>0</v>
      </c>
      <c r="AS267" t="s">
        <v>3</v>
      </c>
      <c r="AT267">
        <v>5.3999999999999999E-2</v>
      </c>
      <c r="AU267" t="s">
        <v>3</v>
      </c>
      <c r="AV267">
        <v>0</v>
      </c>
      <c r="AW267">
        <v>2</v>
      </c>
      <c r="AX267">
        <v>52425003</v>
      </c>
      <c r="AY267">
        <v>1</v>
      </c>
      <c r="AZ267">
        <v>0</v>
      </c>
      <c r="BA267">
        <v>260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CX267">
        <f>Y267*Source!I860</f>
        <v>3.8879999999999995E-3</v>
      </c>
      <c r="CY267">
        <f t="shared" si="43"/>
        <v>1009.4</v>
      </c>
      <c r="CZ267">
        <f t="shared" si="44"/>
        <v>1009.4</v>
      </c>
      <c r="DA267">
        <f t="shared" si="45"/>
        <v>1</v>
      </c>
      <c r="DB267">
        <f t="shared" si="41"/>
        <v>54.51</v>
      </c>
      <c r="DC267">
        <f t="shared" si="42"/>
        <v>17.11</v>
      </c>
    </row>
    <row r="268" spans="1:107" x14ac:dyDescent="0.2">
      <c r="A268">
        <f>ROW(Source!A860)</f>
        <v>860</v>
      </c>
      <c r="B268">
        <v>52421674</v>
      </c>
      <c r="C268">
        <v>52425000</v>
      </c>
      <c r="D268">
        <v>51499781</v>
      </c>
      <c r="E268">
        <v>1</v>
      </c>
      <c r="F268">
        <v>1</v>
      </c>
      <c r="G268">
        <v>27</v>
      </c>
      <c r="H268">
        <v>2</v>
      </c>
      <c r="I268" t="s">
        <v>541</v>
      </c>
      <c r="J268" t="s">
        <v>542</v>
      </c>
      <c r="K268" t="s">
        <v>543</v>
      </c>
      <c r="L268">
        <v>1368</v>
      </c>
      <c r="N268">
        <v>1011</v>
      </c>
      <c r="O268" t="s">
        <v>537</v>
      </c>
      <c r="P268" t="s">
        <v>537</v>
      </c>
      <c r="Q268">
        <v>1</v>
      </c>
      <c r="W268">
        <v>0</v>
      </c>
      <c r="X268">
        <v>-1786200580</v>
      </c>
      <c r="Y268">
        <v>5.5E-2</v>
      </c>
      <c r="AA268">
        <v>0</v>
      </c>
      <c r="AB268">
        <v>1014.12</v>
      </c>
      <c r="AC268">
        <v>317.13</v>
      </c>
      <c r="AD268">
        <v>0</v>
      </c>
      <c r="AE268">
        <v>0</v>
      </c>
      <c r="AF268">
        <v>1014.12</v>
      </c>
      <c r="AG268">
        <v>317.13</v>
      </c>
      <c r="AH268">
        <v>0</v>
      </c>
      <c r="AI268">
        <v>1</v>
      </c>
      <c r="AJ268">
        <v>1</v>
      </c>
      <c r="AK268">
        <v>1</v>
      </c>
      <c r="AL268">
        <v>1</v>
      </c>
      <c r="AN268">
        <v>0</v>
      </c>
      <c r="AO268">
        <v>1</v>
      </c>
      <c r="AP268">
        <v>0</v>
      </c>
      <c r="AQ268">
        <v>0</v>
      </c>
      <c r="AR268">
        <v>0</v>
      </c>
      <c r="AS268" t="s">
        <v>3</v>
      </c>
      <c r="AT268">
        <v>5.5E-2</v>
      </c>
      <c r="AU268" t="s">
        <v>3</v>
      </c>
      <c r="AV268">
        <v>0</v>
      </c>
      <c r="AW268">
        <v>2</v>
      </c>
      <c r="AX268">
        <v>52425004</v>
      </c>
      <c r="AY268">
        <v>1</v>
      </c>
      <c r="AZ268">
        <v>0</v>
      </c>
      <c r="BA268">
        <v>261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CX268">
        <f>Y268*Source!I860</f>
        <v>3.96E-3</v>
      </c>
      <c r="CY268">
        <f t="shared" si="43"/>
        <v>1014.12</v>
      </c>
      <c r="CZ268">
        <f t="shared" si="44"/>
        <v>1014.12</v>
      </c>
      <c r="DA268">
        <f t="shared" si="45"/>
        <v>1</v>
      </c>
      <c r="DB268">
        <f t="shared" si="41"/>
        <v>55.78</v>
      </c>
      <c r="DC268">
        <f t="shared" si="42"/>
        <v>17.440000000000001</v>
      </c>
    </row>
    <row r="269" spans="1:107" x14ac:dyDescent="0.2">
      <c r="A269">
        <f>ROW(Source!A861)</f>
        <v>861</v>
      </c>
      <c r="B269">
        <v>52421674</v>
      </c>
      <c r="C269">
        <v>52425005</v>
      </c>
      <c r="D269">
        <v>51499780</v>
      </c>
      <c r="E269">
        <v>1</v>
      </c>
      <c r="F269">
        <v>1</v>
      </c>
      <c r="G269">
        <v>27</v>
      </c>
      <c r="H269">
        <v>2</v>
      </c>
      <c r="I269" t="s">
        <v>538</v>
      </c>
      <c r="J269" t="s">
        <v>539</v>
      </c>
      <c r="K269" t="s">
        <v>540</v>
      </c>
      <c r="L269">
        <v>1368</v>
      </c>
      <c r="N269">
        <v>1011</v>
      </c>
      <c r="O269" t="s">
        <v>537</v>
      </c>
      <c r="P269" t="s">
        <v>537</v>
      </c>
      <c r="Q269">
        <v>1</v>
      </c>
      <c r="W269">
        <v>0</v>
      </c>
      <c r="X269">
        <v>238809398</v>
      </c>
      <c r="Y269">
        <v>0.51</v>
      </c>
      <c r="AA269">
        <v>0</v>
      </c>
      <c r="AB269">
        <v>1009.4</v>
      </c>
      <c r="AC269">
        <v>316.82</v>
      </c>
      <c r="AD269">
        <v>0</v>
      </c>
      <c r="AE269">
        <v>0</v>
      </c>
      <c r="AF269">
        <v>1009.4</v>
      </c>
      <c r="AG269">
        <v>316.82</v>
      </c>
      <c r="AH269">
        <v>0</v>
      </c>
      <c r="AI269">
        <v>1</v>
      </c>
      <c r="AJ269">
        <v>1</v>
      </c>
      <c r="AK269">
        <v>1</v>
      </c>
      <c r="AL269">
        <v>1</v>
      </c>
      <c r="AN269">
        <v>0</v>
      </c>
      <c r="AO269">
        <v>1</v>
      </c>
      <c r="AP269">
        <v>1</v>
      </c>
      <c r="AQ269">
        <v>0</v>
      </c>
      <c r="AR269">
        <v>0</v>
      </c>
      <c r="AS269" t="s">
        <v>3</v>
      </c>
      <c r="AT269">
        <v>0.01</v>
      </c>
      <c r="AU269" t="s">
        <v>46</v>
      </c>
      <c r="AV269">
        <v>0</v>
      </c>
      <c r="AW269">
        <v>2</v>
      </c>
      <c r="AX269">
        <v>52425008</v>
      </c>
      <c r="AY269">
        <v>1</v>
      </c>
      <c r="AZ269">
        <v>0</v>
      </c>
      <c r="BA269">
        <v>262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CX269">
        <f>Y269*Source!I861</f>
        <v>0.73439999999999994</v>
      </c>
      <c r="CY269">
        <f t="shared" si="43"/>
        <v>1009.4</v>
      </c>
      <c r="CZ269">
        <f t="shared" si="44"/>
        <v>1009.4</v>
      </c>
      <c r="DA269">
        <f t="shared" si="45"/>
        <v>1</v>
      </c>
      <c r="DB269">
        <f>ROUND((ROUND(AT269*CZ269,2)*51),6)</f>
        <v>514.59</v>
      </c>
      <c r="DC269">
        <f>ROUND((ROUND(AT269*AG269,2)*51),6)</f>
        <v>161.66999999999999</v>
      </c>
    </row>
    <row r="270" spans="1:107" x14ac:dyDescent="0.2">
      <c r="A270">
        <f>ROW(Source!A861)</f>
        <v>861</v>
      </c>
      <c r="B270">
        <v>52421674</v>
      </c>
      <c r="C270">
        <v>52425005</v>
      </c>
      <c r="D270">
        <v>51499781</v>
      </c>
      <c r="E270">
        <v>1</v>
      </c>
      <c r="F270">
        <v>1</v>
      </c>
      <c r="G270">
        <v>27</v>
      </c>
      <c r="H270">
        <v>2</v>
      </c>
      <c r="I270" t="s">
        <v>541</v>
      </c>
      <c r="J270" t="s">
        <v>542</v>
      </c>
      <c r="K270" t="s">
        <v>543</v>
      </c>
      <c r="L270">
        <v>1368</v>
      </c>
      <c r="N270">
        <v>1011</v>
      </c>
      <c r="O270" t="s">
        <v>537</v>
      </c>
      <c r="P270" t="s">
        <v>537</v>
      </c>
      <c r="Q270">
        <v>1</v>
      </c>
      <c r="W270">
        <v>0</v>
      </c>
      <c r="X270">
        <v>-1786200580</v>
      </c>
      <c r="Y270">
        <v>0.40800000000000003</v>
      </c>
      <c r="AA270">
        <v>0</v>
      </c>
      <c r="AB270">
        <v>1014.12</v>
      </c>
      <c r="AC270">
        <v>317.13</v>
      </c>
      <c r="AD270">
        <v>0</v>
      </c>
      <c r="AE270">
        <v>0</v>
      </c>
      <c r="AF270">
        <v>1014.12</v>
      </c>
      <c r="AG270">
        <v>317.13</v>
      </c>
      <c r="AH270">
        <v>0</v>
      </c>
      <c r="AI270">
        <v>1</v>
      </c>
      <c r="AJ270">
        <v>1</v>
      </c>
      <c r="AK270">
        <v>1</v>
      </c>
      <c r="AL270">
        <v>1</v>
      </c>
      <c r="AN270">
        <v>0</v>
      </c>
      <c r="AO270">
        <v>1</v>
      </c>
      <c r="AP270">
        <v>1</v>
      </c>
      <c r="AQ270">
        <v>0</v>
      </c>
      <c r="AR270">
        <v>0</v>
      </c>
      <c r="AS270" t="s">
        <v>3</v>
      </c>
      <c r="AT270">
        <v>8.0000000000000002E-3</v>
      </c>
      <c r="AU270" t="s">
        <v>46</v>
      </c>
      <c r="AV270">
        <v>0</v>
      </c>
      <c r="AW270">
        <v>2</v>
      </c>
      <c r="AX270">
        <v>52425009</v>
      </c>
      <c r="AY270">
        <v>1</v>
      </c>
      <c r="AZ270">
        <v>0</v>
      </c>
      <c r="BA270">
        <v>263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CX270">
        <f>Y270*Source!I861</f>
        <v>0.58752000000000004</v>
      </c>
      <c r="CY270">
        <f t="shared" si="43"/>
        <v>1014.12</v>
      </c>
      <c r="CZ270">
        <f t="shared" si="44"/>
        <v>1014.12</v>
      </c>
      <c r="DA270">
        <f t="shared" si="45"/>
        <v>1</v>
      </c>
      <c r="DB270">
        <f>ROUND((ROUND(AT270*CZ270,2)*51),6)</f>
        <v>413.61</v>
      </c>
      <c r="DC270">
        <f>ROUND((ROUND(AT270*AG270,2)*51),6)</f>
        <v>129.54</v>
      </c>
    </row>
    <row r="271" spans="1:107" x14ac:dyDescent="0.2">
      <c r="A271">
        <f>ROW(Source!A863)</f>
        <v>863</v>
      </c>
      <c r="B271">
        <v>52421674</v>
      </c>
      <c r="C271">
        <v>52425035</v>
      </c>
      <c r="D271">
        <v>51486811</v>
      </c>
      <c r="E271">
        <v>27</v>
      </c>
      <c r="F271">
        <v>1</v>
      </c>
      <c r="G271">
        <v>27</v>
      </c>
      <c r="H271">
        <v>1</v>
      </c>
      <c r="I271" t="s">
        <v>531</v>
      </c>
      <c r="J271" t="s">
        <v>3</v>
      </c>
      <c r="K271" t="s">
        <v>532</v>
      </c>
      <c r="L271">
        <v>1191</v>
      </c>
      <c r="N271">
        <v>1013</v>
      </c>
      <c r="O271" t="s">
        <v>533</v>
      </c>
      <c r="P271" t="s">
        <v>533</v>
      </c>
      <c r="Q271">
        <v>1</v>
      </c>
      <c r="W271">
        <v>0</v>
      </c>
      <c r="X271">
        <v>476480486</v>
      </c>
      <c r="Y271">
        <v>24.84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1</v>
      </c>
      <c r="AJ271">
        <v>1</v>
      </c>
      <c r="AK271">
        <v>1</v>
      </c>
      <c r="AL271">
        <v>1</v>
      </c>
      <c r="AN271">
        <v>0</v>
      </c>
      <c r="AO271">
        <v>1</v>
      </c>
      <c r="AP271">
        <v>0</v>
      </c>
      <c r="AQ271">
        <v>0</v>
      </c>
      <c r="AR271">
        <v>0</v>
      </c>
      <c r="AS271" t="s">
        <v>3</v>
      </c>
      <c r="AT271">
        <v>24.84</v>
      </c>
      <c r="AU271" t="s">
        <v>3</v>
      </c>
      <c r="AV271">
        <v>1</v>
      </c>
      <c r="AW271">
        <v>2</v>
      </c>
      <c r="AX271">
        <v>52425036</v>
      </c>
      <c r="AY271">
        <v>1</v>
      </c>
      <c r="AZ271">
        <v>0</v>
      </c>
      <c r="BA271">
        <v>264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CX271">
        <f>Y271*Source!I863</f>
        <v>1.242</v>
      </c>
      <c r="CY271">
        <f>AD271</f>
        <v>0</v>
      </c>
      <c r="CZ271">
        <f>AH271</f>
        <v>0</v>
      </c>
      <c r="DA271">
        <f>AL271</f>
        <v>1</v>
      </c>
      <c r="DB271">
        <f t="shared" ref="DB271:DB295" si="46">ROUND(ROUND(AT271*CZ271,2),6)</f>
        <v>0</v>
      </c>
      <c r="DC271">
        <f t="shared" ref="DC271:DC295" si="47">ROUND(ROUND(AT271*AG271,2),6)</f>
        <v>0</v>
      </c>
    </row>
    <row r="272" spans="1:107" x14ac:dyDescent="0.2">
      <c r="A272">
        <f>ROW(Source!A863)</f>
        <v>863</v>
      </c>
      <c r="B272">
        <v>52421674</v>
      </c>
      <c r="C272">
        <v>52425035</v>
      </c>
      <c r="D272">
        <v>51499003</v>
      </c>
      <c r="E272">
        <v>1</v>
      </c>
      <c r="F272">
        <v>1</v>
      </c>
      <c r="G272">
        <v>27</v>
      </c>
      <c r="H272">
        <v>2</v>
      </c>
      <c r="I272" t="s">
        <v>665</v>
      </c>
      <c r="J272" t="s">
        <v>666</v>
      </c>
      <c r="K272" t="s">
        <v>667</v>
      </c>
      <c r="L272">
        <v>1368</v>
      </c>
      <c r="N272">
        <v>1011</v>
      </c>
      <c r="O272" t="s">
        <v>537</v>
      </c>
      <c r="P272" t="s">
        <v>537</v>
      </c>
      <c r="Q272">
        <v>1</v>
      </c>
      <c r="W272">
        <v>0</v>
      </c>
      <c r="X272">
        <v>974897901</v>
      </c>
      <c r="Y272">
        <v>2.94</v>
      </c>
      <c r="AA272">
        <v>0</v>
      </c>
      <c r="AB272">
        <v>956.79</v>
      </c>
      <c r="AC272">
        <v>359.44</v>
      </c>
      <c r="AD272">
        <v>0</v>
      </c>
      <c r="AE272">
        <v>0</v>
      </c>
      <c r="AF272">
        <v>956.79</v>
      </c>
      <c r="AG272">
        <v>359.44</v>
      </c>
      <c r="AH272">
        <v>0</v>
      </c>
      <c r="AI272">
        <v>1</v>
      </c>
      <c r="AJ272">
        <v>1</v>
      </c>
      <c r="AK272">
        <v>1</v>
      </c>
      <c r="AL272">
        <v>1</v>
      </c>
      <c r="AN272">
        <v>0</v>
      </c>
      <c r="AO272">
        <v>1</v>
      </c>
      <c r="AP272">
        <v>0</v>
      </c>
      <c r="AQ272">
        <v>0</v>
      </c>
      <c r="AR272">
        <v>0</v>
      </c>
      <c r="AS272" t="s">
        <v>3</v>
      </c>
      <c r="AT272">
        <v>2.94</v>
      </c>
      <c r="AU272" t="s">
        <v>3</v>
      </c>
      <c r="AV272">
        <v>0</v>
      </c>
      <c r="AW272">
        <v>2</v>
      </c>
      <c r="AX272">
        <v>52425037</v>
      </c>
      <c r="AY272">
        <v>1</v>
      </c>
      <c r="AZ272">
        <v>0</v>
      </c>
      <c r="BA272">
        <v>265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CX272">
        <f>Y272*Source!I863</f>
        <v>0.14699999999999999</v>
      </c>
      <c r="CY272">
        <f t="shared" ref="CY272:CY277" si="48">AB272</f>
        <v>956.79</v>
      </c>
      <c r="CZ272">
        <f t="shared" ref="CZ272:CZ277" si="49">AF272</f>
        <v>956.79</v>
      </c>
      <c r="DA272">
        <f t="shared" ref="DA272:DA277" si="50">AJ272</f>
        <v>1</v>
      </c>
      <c r="DB272">
        <f t="shared" si="46"/>
        <v>2812.96</v>
      </c>
      <c r="DC272">
        <f t="shared" si="47"/>
        <v>1056.75</v>
      </c>
    </row>
    <row r="273" spans="1:107" x14ac:dyDescent="0.2">
      <c r="A273">
        <f>ROW(Source!A863)</f>
        <v>863</v>
      </c>
      <c r="B273">
        <v>52421674</v>
      </c>
      <c r="C273">
        <v>52425035</v>
      </c>
      <c r="D273">
        <v>51499184</v>
      </c>
      <c r="E273">
        <v>1</v>
      </c>
      <c r="F273">
        <v>1</v>
      </c>
      <c r="G273">
        <v>27</v>
      </c>
      <c r="H273">
        <v>2</v>
      </c>
      <c r="I273" t="s">
        <v>599</v>
      </c>
      <c r="J273" t="s">
        <v>600</v>
      </c>
      <c r="K273" t="s">
        <v>601</v>
      </c>
      <c r="L273">
        <v>1368</v>
      </c>
      <c r="N273">
        <v>1011</v>
      </c>
      <c r="O273" t="s">
        <v>537</v>
      </c>
      <c r="P273" t="s">
        <v>537</v>
      </c>
      <c r="Q273">
        <v>1</v>
      </c>
      <c r="W273">
        <v>0</v>
      </c>
      <c r="X273">
        <v>351519474</v>
      </c>
      <c r="Y273">
        <v>1.1399999999999999</v>
      </c>
      <c r="AA273">
        <v>0</v>
      </c>
      <c r="AB273">
        <v>2020.59</v>
      </c>
      <c r="AC273">
        <v>458.56</v>
      </c>
      <c r="AD273">
        <v>0</v>
      </c>
      <c r="AE273">
        <v>0</v>
      </c>
      <c r="AF273">
        <v>2020.59</v>
      </c>
      <c r="AG273">
        <v>458.56</v>
      </c>
      <c r="AH273">
        <v>0</v>
      </c>
      <c r="AI273">
        <v>1</v>
      </c>
      <c r="AJ273">
        <v>1</v>
      </c>
      <c r="AK273">
        <v>1</v>
      </c>
      <c r="AL273">
        <v>1</v>
      </c>
      <c r="AN273">
        <v>0</v>
      </c>
      <c r="AO273">
        <v>1</v>
      </c>
      <c r="AP273">
        <v>0</v>
      </c>
      <c r="AQ273">
        <v>0</v>
      </c>
      <c r="AR273">
        <v>0</v>
      </c>
      <c r="AS273" t="s">
        <v>3</v>
      </c>
      <c r="AT273">
        <v>1.1399999999999999</v>
      </c>
      <c r="AU273" t="s">
        <v>3</v>
      </c>
      <c r="AV273">
        <v>0</v>
      </c>
      <c r="AW273">
        <v>2</v>
      </c>
      <c r="AX273">
        <v>52425038</v>
      </c>
      <c r="AY273">
        <v>1</v>
      </c>
      <c r="AZ273">
        <v>0</v>
      </c>
      <c r="BA273">
        <v>266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CX273">
        <f>Y273*Source!I863</f>
        <v>5.6999999999999995E-2</v>
      </c>
      <c r="CY273">
        <f t="shared" si="48"/>
        <v>2020.59</v>
      </c>
      <c r="CZ273">
        <f t="shared" si="49"/>
        <v>2020.59</v>
      </c>
      <c r="DA273">
        <f t="shared" si="50"/>
        <v>1</v>
      </c>
      <c r="DB273">
        <f t="shared" si="46"/>
        <v>2303.4699999999998</v>
      </c>
      <c r="DC273">
        <f t="shared" si="47"/>
        <v>522.76</v>
      </c>
    </row>
    <row r="274" spans="1:107" x14ac:dyDescent="0.2">
      <c r="A274">
        <f>ROW(Source!A863)</f>
        <v>863</v>
      </c>
      <c r="B274">
        <v>52421674</v>
      </c>
      <c r="C274">
        <v>52425035</v>
      </c>
      <c r="D274">
        <v>51499169</v>
      </c>
      <c r="E274">
        <v>1</v>
      </c>
      <c r="F274">
        <v>1</v>
      </c>
      <c r="G274">
        <v>27</v>
      </c>
      <c r="H274">
        <v>2</v>
      </c>
      <c r="I274" t="s">
        <v>547</v>
      </c>
      <c r="J274" t="s">
        <v>548</v>
      </c>
      <c r="K274" t="s">
        <v>549</v>
      </c>
      <c r="L274">
        <v>1368</v>
      </c>
      <c r="N274">
        <v>1011</v>
      </c>
      <c r="O274" t="s">
        <v>537</v>
      </c>
      <c r="P274" t="s">
        <v>537</v>
      </c>
      <c r="Q274">
        <v>1</v>
      </c>
      <c r="W274">
        <v>0</v>
      </c>
      <c r="X274">
        <v>-1930120489</v>
      </c>
      <c r="Y274">
        <v>8.9600000000000009</v>
      </c>
      <c r="AA274">
        <v>0</v>
      </c>
      <c r="AB274">
        <v>1261.8699999999999</v>
      </c>
      <c r="AC274">
        <v>530.02</v>
      </c>
      <c r="AD274">
        <v>0</v>
      </c>
      <c r="AE274">
        <v>0</v>
      </c>
      <c r="AF274">
        <v>1261.8699999999999</v>
      </c>
      <c r="AG274">
        <v>530.02</v>
      </c>
      <c r="AH274">
        <v>0</v>
      </c>
      <c r="AI274">
        <v>1</v>
      </c>
      <c r="AJ274">
        <v>1</v>
      </c>
      <c r="AK274">
        <v>1</v>
      </c>
      <c r="AL274">
        <v>1</v>
      </c>
      <c r="AN274">
        <v>0</v>
      </c>
      <c r="AO274">
        <v>1</v>
      </c>
      <c r="AP274">
        <v>0</v>
      </c>
      <c r="AQ274">
        <v>0</v>
      </c>
      <c r="AR274">
        <v>0</v>
      </c>
      <c r="AS274" t="s">
        <v>3</v>
      </c>
      <c r="AT274">
        <v>8.9600000000000009</v>
      </c>
      <c r="AU274" t="s">
        <v>3</v>
      </c>
      <c r="AV274">
        <v>0</v>
      </c>
      <c r="AW274">
        <v>2</v>
      </c>
      <c r="AX274">
        <v>52425039</v>
      </c>
      <c r="AY274">
        <v>1</v>
      </c>
      <c r="AZ274">
        <v>0</v>
      </c>
      <c r="BA274">
        <v>267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CX274">
        <f>Y274*Source!I863</f>
        <v>0.44800000000000006</v>
      </c>
      <c r="CY274">
        <f t="shared" si="48"/>
        <v>1261.8699999999999</v>
      </c>
      <c r="CZ274">
        <f t="shared" si="49"/>
        <v>1261.8699999999999</v>
      </c>
      <c r="DA274">
        <f t="shared" si="50"/>
        <v>1</v>
      </c>
      <c r="DB274">
        <f t="shared" si="46"/>
        <v>11306.36</v>
      </c>
      <c r="DC274">
        <f t="shared" si="47"/>
        <v>4748.9799999999996</v>
      </c>
    </row>
    <row r="275" spans="1:107" x14ac:dyDescent="0.2">
      <c r="A275">
        <f>ROW(Source!A863)</f>
        <v>863</v>
      </c>
      <c r="B275">
        <v>52421674</v>
      </c>
      <c r="C275">
        <v>52425035</v>
      </c>
      <c r="D275">
        <v>51499170</v>
      </c>
      <c r="E275">
        <v>1</v>
      </c>
      <c r="F275">
        <v>1</v>
      </c>
      <c r="G275">
        <v>27</v>
      </c>
      <c r="H275">
        <v>2</v>
      </c>
      <c r="I275" t="s">
        <v>550</v>
      </c>
      <c r="J275" t="s">
        <v>551</v>
      </c>
      <c r="K275" t="s">
        <v>552</v>
      </c>
      <c r="L275">
        <v>1368</v>
      </c>
      <c r="N275">
        <v>1011</v>
      </c>
      <c r="O275" t="s">
        <v>537</v>
      </c>
      <c r="P275" t="s">
        <v>537</v>
      </c>
      <c r="Q275">
        <v>1</v>
      </c>
      <c r="W275">
        <v>0</v>
      </c>
      <c r="X275">
        <v>1869206802</v>
      </c>
      <c r="Y275">
        <v>18.25</v>
      </c>
      <c r="AA275">
        <v>0</v>
      </c>
      <c r="AB275">
        <v>1827.95</v>
      </c>
      <c r="AC275">
        <v>720.55</v>
      </c>
      <c r="AD275">
        <v>0</v>
      </c>
      <c r="AE275">
        <v>0</v>
      </c>
      <c r="AF275">
        <v>1827.95</v>
      </c>
      <c r="AG275">
        <v>720.55</v>
      </c>
      <c r="AH275">
        <v>0</v>
      </c>
      <c r="AI275">
        <v>1</v>
      </c>
      <c r="AJ275">
        <v>1</v>
      </c>
      <c r="AK275">
        <v>1</v>
      </c>
      <c r="AL275">
        <v>1</v>
      </c>
      <c r="AN275">
        <v>0</v>
      </c>
      <c r="AO275">
        <v>1</v>
      </c>
      <c r="AP275">
        <v>0</v>
      </c>
      <c r="AQ275">
        <v>0</v>
      </c>
      <c r="AR275">
        <v>0</v>
      </c>
      <c r="AS275" t="s">
        <v>3</v>
      </c>
      <c r="AT275">
        <v>18.25</v>
      </c>
      <c r="AU275" t="s">
        <v>3</v>
      </c>
      <c r="AV275">
        <v>0</v>
      </c>
      <c r="AW275">
        <v>2</v>
      </c>
      <c r="AX275">
        <v>52425040</v>
      </c>
      <c r="AY275">
        <v>1</v>
      </c>
      <c r="AZ275">
        <v>0</v>
      </c>
      <c r="BA275">
        <v>268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CX275">
        <f>Y275*Source!I863</f>
        <v>0.91250000000000009</v>
      </c>
      <c r="CY275">
        <f t="shared" si="48"/>
        <v>1827.95</v>
      </c>
      <c r="CZ275">
        <f t="shared" si="49"/>
        <v>1827.95</v>
      </c>
      <c r="DA275">
        <f t="shared" si="50"/>
        <v>1</v>
      </c>
      <c r="DB275">
        <f t="shared" si="46"/>
        <v>33360.089999999997</v>
      </c>
      <c r="DC275">
        <f t="shared" si="47"/>
        <v>13150.04</v>
      </c>
    </row>
    <row r="276" spans="1:107" x14ac:dyDescent="0.2">
      <c r="A276">
        <f>ROW(Source!A863)</f>
        <v>863</v>
      </c>
      <c r="B276">
        <v>52421674</v>
      </c>
      <c r="C276">
        <v>52425035</v>
      </c>
      <c r="D276">
        <v>51499208</v>
      </c>
      <c r="E276">
        <v>1</v>
      </c>
      <c r="F276">
        <v>1</v>
      </c>
      <c r="G276">
        <v>27</v>
      </c>
      <c r="H276">
        <v>2</v>
      </c>
      <c r="I276" t="s">
        <v>562</v>
      </c>
      <c r="J276" t="s">
        <v>563</v>
      </c>
      <c r="K276" t="s">
        <v>564</v>
      </c>
      <c r="L276">
        <v>1368</v>
      </c>
      <c r="N276">
        <v>1011</v>
      </c>
      <c r="O276" t="s">
        <v>537</v>
      </c>
      <c r="P276" t="s">
        <v>537</v>
      </c>
      <c r="Q276">
        <v>1</v>
      </c>
      <c r="W276">
        <v>0</v>
      </c>
      <c r="X276">
        <v>41279402</v>
      </c>
      <c r="Y276">
        <v>2.2400000000000002</v>
      </c>
      <c r="AA276">
        <v>0</v>
      </c>
      <c r="AB276">
        <v>1412.71</v>
      </c>
      <c r="AC276">
        <v>641.32000000000005</v>
      </c>
      <c r="AD276">
        <v>0</v>
      </c>
      <c r="AE276">
        <v>0</v>
      </c>
      <c r="AF276">
        <v>1412.71</v>
      </c>
      <c r="AG276">
        <v>641.32000000000005</v>
      </c>
      <c r="AH276">
        <v>0</v>
      </c>
      <c r="AI276">
        <v>1</v>
      </c>
      <c r="AJ276">
        <v>1</v>
      </c>
      <c r="AK276">
        <v>1</v>
      </c>
      <c r="AL276">
        <v>1</v>
      </c>
      <c r="AN276">
        <v>0</v>
      </c>
      <c r="AO276">
        <v>1</v>
      </c>
      <c r="AP276">
        <v>0</v>
      </c>
      <c r="AQ276">
        <v>0</v>
      </c>
      <c r="AR276">
        <v>0</v>
      </c>
      <c r="AS276" t="s">
        <v>3</v>
      </c>
      <c r="AT276">
        <v>2.2400000000000002</v>
      </c>
      <c r="AU276" t="s">
        <v>3</v>
      </c>
      <c r="AV276">
        <v>0</v>
      </c>
      <c r="AW276">
        <v>2</v>
      </c>
      <c r="AX276">
        <v>52425041</v>
      </c>
      <c r="AY276">
        <v>1</v>
      </c>
      <c r="AZ276">
        <v>0</v>
      </c>
      <c r="BA276">
        <v>269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CX276">
        <f>Y276*Source!I863</f>
        <v>0.11200000000000002</v>
      </c>
      <c r="CY276">
        <f t="shared" si="48"/>
        <v>1412.71</v>
      </c>
      <c r="CZ276">
        <f t="shared" si="49"/>
        <v>1412.71</v>
      </c>
      <c r="DA276">
        <f t="shared" si="50"/>
        <v>1</v>
      </c>
      <c r="DB276">
        <f t="shared" si="46"/>
        <v>3164.47</v>
      </c>
      <c r="DC276">
        <f t="shared" si="47"/>
        <v>1436.56</v>
      </c>
    </row>
    <row r="277" spans="1:107" x14ac:dyDescent="0.2">
      <c r="A277">
        <f>ROW(Source!A863)</f>
        <v>863</v>
      </c>
      <c r="B277">
        <v>52421674</v>
      </c>
      <c r="C277">
        <v>52425035</v>
      </c>
      <c r="D277">
        <v>51499174</v>
      </c>
      <c r="E277">
        <v>1</v>
      </c>
      <c r="F277">
        <v>1</v>
      </c>
      <c r="G277">
        <v>27</v>
      </c>
      <c r="H277">
        <v>2</v>
      </c>
      <c r="I277" t="s">
        <v>638</v>
      </c>
      <c r="J277" t="s">
        <v>639</v>
      </c>
      <c r="K277" t="s">
        <v>640</v>
      </c>
      <c r="L277">
        <v>1368</v>
      </c>
      <c r="N277">
        <v>1011</v>
      </c>
      <c r="O277" t="s">
        <v>537</v>
      </c>
      <c r="P277" t="s">
        <v>537</v>
      </c>
      <c r="Q277">
        <v>1</v>
      </c>
      <c r="W277">
        <v>0</v>
      </c>
      <c r="X277">
        <v>-1991511797</v>
      </c>
      <c r="Y277">
        <v>0.65</v>
      </c>
      <c r="AA277">
        <v>0</v>
      </c>
      <c r="AB277">
        <v>1213.3399999999999</v>
      </c>
      <c r="AC277">
        <v>461.6</v>
      </c>
      <c r="AD277">
        <v>0</v>
      </c>
      <c r="AE277">
        <v>0</v>
      </c>
      <c r="AF277">
        <v>1213.3399999999999</v>
      </c>
      <c r="AG277">
        <v>461.6</v>
      </c>
      <c r="AH277">
        <v>0</v>
      </c>
      <c r="AI277">
        <v>1</v>
      </c>
      <c r="AJ277">
        <v>1</v>
      </c>
      <c r="AK277">
        <v>1</v>
      </c>
      <c r="AL277">
        <v>1</v>
      </c>
      <c r="AN277">
        <v>0</v>
      </c>
      <c r="AO277">
        <v>1</v>
      </c>
      <c r="AP277">
        <v>0</v>
      </c>
      <c r="AQ277">
        <v>0</v>
      </c>
      <c r="AR277">
        <v>0</v>
      </c>
      <c r="AS277" t="s">
        <v>3</v>
      </c>
      <c r="AT277">
        <v>0.65</v>
      </c>
      <c r="AU277" t="s">
        <v>3</v>
      </c>
      <c r="AV277">
        <v>0</v>
      </c>
      <c r="AW277">
        <v>2</v>
      </c>
      <c r="AX277">
        <v>52425042</v>
      </c>
      <c r="AY277">
        <v>1</v>
      </c>
      <c r="AZ277">
        <v>0</v>
      </c>
      <c r="BA277">
        <v>270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CX277">
        <f>Y277*Source!I863</f>
        <v>3.2500000000000001E-2</v>
      </c>
      <c r="CY277">
        <f t="shared" si="48"/>
        <v>1213.3399999999999</v>
      </c>
      <c r="CZ277">
        <f t="shared" si="49"/>
        <v>1213.3399999999999</v>
      </c>
      <c r="DA277">
        <f t="shared" si="50"/>
        <v>1</v>
      </c>
      <c r="DB277">
        <f t="shared" si="46"/>
        <v>788.67</v>
      </c>
      <c r="DC277">
        <f t="shared" si="47"/>
        <v>300.04000000000002</v>
      </c>
    </row>
    <row r="278" spans="1:107" x14ac:dyDescent="0.2">
      <c r="A278">
        <f>ROW(Source!A863)</f>
        <v>863</v>
      </c>
      <c r="B278">
        <v>52421674</v>
      </c>
      <c r="C278">
        <v>52425035</v>
      </c>
      <c r="D278">
        <v>51501162</v>
      </c>
      <c r="E278">
        <v>1</v>
      </c>
      <c r="F278">
        <v>1</v>
      </c>
      <c r="G278">
        <v>27</v>
      </c>
      <c r="H278">
        <v>3</v>
      </c>
      <c r="I278" t="s">
        <v>668</v>
      </c>
      <c r="J278" t="s">
        <v>669</v>
      </c>
      <c r="K278" t="s">
        <v>670</v>
      </c>
      <c r="L278">
        <v>1339</v>
      </c>
      <c r="N278">
        <v>1007</v>
      </c>
      <c r="O278" t="s">
        <v>166</v>
      </c>
      <c r="P278" t="s">
        <v>166</v>
      </c>
      <c r="Q278">
        <v>1</v>
      </c>
      <c r="W278">
        <v>0</v>
      </c>
      <c r="X278">
        <v>811973350</v>
      </c>
      <c r="Y278">
        <v>126</v>
      </c>
      <c r="AA278">
        <v>1763.75</v>
      </c>
      <c r="AB278">
        <v>0</v>
      </c>
      <c r="AC278">
        <v>0</v>
      </c>
      <c r="AD278">
        <v>0</v>
      </c>
      <c r="AE278">
        <v>1763.75</v>
      </c>
      <c r="AF278">
        <v>0</v>
      </c>
      <c r="AG278">
        <v>0</v>
      </c>
      <c r="AH278">
        <v>0</v>
      </c>
      <c r="AI278">
        <v>1</v>
      </c>
      <c r="AJ278">
        <v>1</v>
      </c>
      <c r="AK278">
        <v>1</v>
      </c>
      <c r="AL278">
        <v>1</v>
      </c>
      <c r="AN278">
        <v>0</v>
      </c>
      <c r="AO278">
        <v>1</v>
      </c>
      <c r="AP278">
        <v>0</v>
      </c>
      <c r="AQ278">
        <v>0</v>
      </c>
      <c r="AR278">
        <v>0</v>
      </c>
      <c r="AS278" t="s">
        <v>3</v>
      </c>
      <c r="AT278">
        <v>126</v>
      </c>
      <c r="AU278" t="s">
        <v>3</v>
      </c>
      <c r="AV278">
        <v>0</v>
      </c>
      <c r="AW278">
        <v>2</v>
      </c>
      <c r="AX278">
        <v>52425043</v>
      </c>
      <c r="AY278">
        <v>1</v>
      </c>
      <c r="AZ278">
        <v>0</v>
      </c>
      <c r="BA278">
        <v>271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CX278">
        <f>Y278*Source!I863</f>
        <v>6.3000000000000007</v>
      </c>
      <c r="CY278">
        <f>AA278</f>
        <v>1763.75</v>
      </c>
      <c r="CZ278">
        <f>AE278</f>
        <v>1763.75</v>
      </c>
      <c r="DA278">
        <f>AI278</f>
        <v>1</v>
      </c>
      <c r="DB278">
        <f t="shared" si="46"/>
        <v>222232.5</v>
      </c>
      <c r="DC278">
        <f t="shared" si="47"/>
        <v>0</v>
      </c>
    </row>
    <row r="279" spans="1:107" x14ac:dyDescent="0.2">
      <c r="A279">
        <f>ROW(Source!A863)</f>
        <v>863</v>
      </c>
      <c r="B279">
        <v>52421674</v>
      </c>
      <c r="C279">
        <v>52425035</v>
      </c>
      <c r="D279">
        <v>51501882</v>
      </c>
      <c r="E279">
        <v>1</v>
      </c>
      <c r="F279">
        <v>1</v>
      </c>
      <c r="G279">
        <v>27</v>
      </c>
      <c r="H279">
        <v>3</v>
      </c>
      <c r="I279" t="s">
        <v>602</v>
      </c>
      <c r="J279" t="s">
        <v>603</v>
      </c>
      <c r="K279" t="s">
        <v>604</v>
      </c>
      <c r="L279">
        <v>1339</v>
      </c>
      <c r="N279">
        <v>1007</v>
      </c>
      <c r="O279" t="s">
        <v>166</v>
      </c>
      <c r="P279" t="s">
        <v>166</v>
      </c>
      <c r="Q279">
        <v>1</v>
      </c>
      <c r="W279">
        <v>0</v>
      </c>
      <c r="X279">
        <v>2028445372</v>
      </c>
      <c r="Y279">
        <v>7</v>
      </c>
      <c r="AA279">
        <v>35.25</v>
      </c>
      <c r="AB279">
        <v>0</v>
      </c>
      <c r="AC279">
        <v>0</v>
      </c>
      <c r="AD279">
        <v>0</v>
      </c>
      <c r="AE279">
        <v>35.25</v>
      </c>
      <c r="AF279">
        <v>0</v>
      </c>
      <c r="AG279">
        <v>0</v>
      </c>
      <c r="AH279">
        <v>0</v>
      </c>
      <c r="AI279">
        <v>1</v>
      </c>
      <c r="AJ279">
        <v>1</v>
      </c>
      <c r="AK279">
        <v>1</v>
      </c>
      <c r="AL279">
        <v>1</v>
      </c>
      <c r="AN279">
        <v>0</v>
      </c>
      <c r="AO279">
        <v>1</v>
      </c>
      <c r="AP279">
        <v>0</v>
      </c>
      <c r="AQ279">
        <v>0</v>
      </c>
      <c r="AR279">
        <v>0</v>
      </c>
      <c r="AS279" t="s">
        <v>3</v>
      </c>
      <c r="AT279">
        <v>7</v>
      </c>
      <c r="AU279" t="s">
        <v>3</v>
      </c>
      <c r="AV279">
        <v>0</v>
      </c>
      <c r="AW279">
        <v>2</v>
      </c>
      <c r="AX279">
        <v>52425044</v>
      </c>
      <c r="AY279">
        <v>1</v>
      </c>
      <c r="AZ279">
        <v>0</v>
      </c>
      <c r="BA279">
        <v>272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CX279">
        <f>Y279*Source!I863</f>
        <v>0.35000000000000003</v>
      </c>
      <c r="CY279">
        <f>AA279</f>
        <v>35.25</v>
      </c>
      <c r="CZ279">
        <f>AE279</f>
        <v>35.25</v>
      </c>
      <c r="DA279">
        <f>AI279</f>
        <v>1</v>
      </c>
      <c r="DB279">
        <f t="shared" si="46"/>
        <v>246.75</v>
      </c>
      <c r="DC279">
        <f t="shared" si="47"/>
        <v>0</v>
      </c>
    </row>
    <row r="280" spans="1:107" x14ac:dyDescent="0.2">
      <c r="A280">
        <f>ROW(Source!A864)</f>
        <v>864</v>
      </c>
      <c r="B280">
        <v>52421674</v>
      </c>
      <c r="C280">
        <v>52425011</v>
      </c>
      <c r="D280">
        <v>51486811</v>
      </c>
      <c r="E280">
        <v>27</v>
      </c>
      <c r="F280">
        <v>1</v>
      </c>
      <c r="G280">
        <v>27</v>
      </c>
      <c r="H280">
        <v>1</v>
      </c>
      <c r="I280" t="s">
        <v>531</v>
      </c>
      <c r="J280" t="s">
        <v>3</v>
      </c>
      <c r="K280" t="s">
        <v>532</v>
      </c>
      <c r="L280">
        <v>1191</v>
      </c>
      <c r="N280">
        <v>1013</v>
      </c>
      <c r="O280" t="s">
        <v>533</v>
      </c>
      <c r="P280" t="s">
        <v>533</v>
      </c>
      <c r="Q280">
        <v>1</v>
      </c>
      <c r="W280">
        <v>0</v>
      </c>
      <c r="X280">
        <v>476480486</v>
      </c>
      <c r="Y280">
        <v>10.3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1</v>
      </c>
      <c r="AJ280">
        <v>1</v>
      </c>
      <c r="AK280">
        <v>1</v>
      </c>
      <c r="AL280">
        <v>1</v>
      </c>
      <c r="AN280">
        <v>0</v>
      </c>
      <c r="AO280">
        <v>1</v>
      </c>
      <c r="AP280">
        <v>0</v>
      </c>
      <c r="AQ280">
        <v>0</v>
      </c>
      <c r="AR280">
        <v>0</v>
      </c>
      <c r="AS280" t="s">
        <v>3</v>
      </c>
      <c r="AT280">
        <v>10.3</v>
      </c>
      <c r="AU280" t="s">
        <v>3</v>
      </c>
      <c r="AV280">
        <v>1</v>
      </c>
      <c r="AW280">
        <v>2</v>
      </c>
      <c r="AX280">
        <v>52425017</v>
      </c>
      <c r="AY280">
        <v>1</v>
      </c>
      <c r="AZ280">
        <v>0</v>
      </c>
      <c r="BA280">
        <v>273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CX280">
        <f>Y280*Source!I864</f>
        <v>5.15</v>
      </c>
      <c r="CY280">
        <f>AD280</f>
        <v>0</v>
      </c>
      <c r="CZ280">
        <f>AH280</f>
        <v>0</v>
      </c>
      <c r="DA280">
        <f>AL280</f>
        <v>1</v>
      </c>
      <c r="DB280">
        <f t="shared" si="46"/>
        <v>0</v>
      </c>
      <c r="DC280">
        <f t="shared" si="47"/>
        <v>0</v>
      </c>
    </row>
    <row r="281" spans="1:107" x14ac:dyDescent="0.2">
      <c r="A281">
        <f>ROW(Source!A864)</f>
        <v>864</v>
      </c>
      <c r="B281">
        <v>52421674</v>
      </c>
      <c r="C281">
        <v>52425011</v>
      </c>
      <c r="D281">
        <v>51499169</v>
      </c>
      <c r="E281">
        <v>1</v>
      </c>
      <c r="F281">
        <v>1</v>
      </c>
      <c r="G281">
        <v>27</v>
      </c>
      <c r="H281">
        <v>2</v>
      </c>
      <c r="I281" t="s">
        <v>547</v>
      </c>
      <c r="J281" t="s">
        <v>548</v>
      </c>
      <c r="K281" t="s">
        <v>549</v>
      </c>
      <c r="L281">
        <v>1368</v>
      </c>
      <c r="N281">
        <v>1011</v>
      </c>
      <c r="O281" t="s">
        <v>537</v>
      </c>
      <c r="P281" t="s">
        <v>537</v>
      </c>
      <c r="Q281">
        <v>1</v>
      </c>
      <c r="W281">
        <v>0</v>
      </c>
      <c r="X281">
        <v>-1930120489</v>
      </c>
      <c r="Y281">
        <v>0.89</v>
      </c>
      <c r="AA281">
        <v>0</v>
      </c>
      <c r="AB281">
        <v>1261.8699999999999</v>
      </c>
      <c r="AC281">
        <v>530.02</v>
      </c>
      <c r="AD281">
        <v>0</v>
      </c>
      <c r="AE281">
        <v>0</v>
      </c>
      <c r="AF281">
        <v>1261.8699999999999</v>
      </c>
      <c r="AG281">
        <v>530.02</v>
      </c>
      <c r="AH281">
        <v>0</v>
      </c>
      <c r="AI281">
        <v>1</v>
      </c>
      <c r="AJ281">
        <v>1</v>
      </c>
      <c r="AK281">
        <v>1</v>
      </c>
      <c r="AL281">
        <v>1</v>
      </c>
      <c r="AN281">
        <v>0</v>
      </c>
      <c r="AO281">
        <v>1</v>
      </c>
      <c r="AP281">
        <v>0</v>
      </c>
      <c r="AQ281">
        <v>0</v>
      </c>
      <c r="AR281">
        <v>0</v>
      </c>
      <c r="AS281" t="s">
        <v>3</v>
      </c>
      <c r="AT281">
        <v>0.89</v>
      </c>
      <c r="AU281" t="s">
        <v>3</v>
      </c>
      <c r="AV281">
        <v>0</v>
      </c>
      <c r="AW281">
        <v>2</v>
      </c>
      <c r="AX281">
        <v>52425018</v>
      </c>
      <c r="AY281">
        <v>1</v>
      </c>
      <c r="AZ281">
        <v>0</v>
      </c>
      <c r="BA281">
        <v>274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CX281">
        <f>Y281*Source!I864</f>
        <v>0.44500000000000001</v>
      </c>
      <c r="CY281">
        <f>AB281</f>
        <v>1261.8699999999999</v>
      </c>
      <c r="CZ281">
        <f>AF281</f>
        <v>1261.8699999999999</v>
      </c>
      <c r="DA281">
        <f>AJ281</f>
        <v>1</v>
      </c>
      <c r="DB281">
        <f t="shared" si="46"/>
        <v>1123.06</v>
      </c>
      <c r="DC281">
        <f t="shared" si="47"/>
        <v>471.72</v>
      </c>
    </row>
    <row r="282" spans="1:107" x14ac:dyDescent="0.2">
      <c r="A282">
        <f>ROW(Source!A864)</f>
        <v>864</v>
      </c>
      <c r="B282">
        <v>52421674</v>
      </c>
      <c r="C282">
        <v>52425011</v>
      </c>
      <c r="D282">
        <v>51499975</v>
      </c>
      <c r="E282">
        <v>1</v>
      </c>
      <c r="F282">
        <v>1</v>
      </c>
      <c r="G282">
        <v>27</v>
      </c>
      <c r="H282">
        <v>3</v>
      </c>
      <c r="I282" t="s">
        <v>553</v>
      </c>
      <c r="J282" t="s">
        <v>554</v>
      </c>
      <c r="K282" t="s">
        <v>555</v>
      </c>
      <c r="L282">
        <v>1348</v>
      </c>
      <c r="N282">
        <v>1009</v>
      </c>
      <c r="O282" t="s">
        <v>27</v>
      </c>
      <c r="P282" t="s">
        <v>27</v>
      </c>
      <c r="Q282">
        <v>1000</v>
      </c>
      <c r="W282">
        <v>0</v>
      </c>
      <c r="X282">
        <v>-298244648</v>
      </c>
      <c r="Y282">
        <v>0.06</v>
      </c>
      <c r="AA282">
        <v>25888.1</v>
      </c>
      <c r="AB282">
        <v>0</v>
      </c>
      <c r="AC282">
        <v>0</v>
      </c>
      <c r="AD282">
        <v>0</v>
      </c>
      <c r="AE282">
        <v>25888.1</v>
      </c>
      <c r="AF282">
        <v>0</v>
      </c>
      <c r="AG282">
        <v>0</v>
      </c>
      <c r="AH282">
        <v>0</v>
      </c>
      <c r="AI282">
        <v>1</v>
      </c>
      <c r="AJ282">
        <v>1</v>
      </c>
      <c r="AK282">
        <v>1</v>
      </c>
      <c r="AL282">
        <v>1</v>
      </c>
      <c r="AN282">
        <v>0</v>
      </c>
      <c r="AO282">
        <v>1</v>
      </c>
      <c r="AP282">
        <v>0</v>
      </c>
      <c r="AQ282">
        <v>0</v>
      </c>
      <c r="AR282">
        <v>0</v>
      </c>
      <c r="AS282" t="s">
        <v>3</v>
      </c>
      <c r="AT282">
        <v>0.06</v>
      </c>
      <c r="AU282" t="s">
        <v>3</v>
      </c>
      <c r="AV282">
        <v>0</v>
      </c>
      <c r="AW282">
        <v>2</v>
      </c>
      <c r="AX282">
        <v>52425019</v>
      </c>
      <c r="AY282">
        <v>1</v>
      </c>
      <c r="AZ282">
        <v>0</v>
      </c>
      <c r="BA282">
        <v>275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CX282">
        <f>Y282*Source!I864</f>
        <v>0.03</v>
      </c>
      <c r="CY282">
        <f>AA282</f>
        <v>25888.1</v>
      </c>
      <c r="CZ282">
        <f>AE282</f>
        <v>25888.1</v>
      </c>
      <c r="DA282">
        <f>AI282</f>
        <v>1</v>
      </c>
      <c r="DB282">
        <f t="shared" si="46"/>
        <v>1553.29</v>
      </c>
      <c r="DC282">
        <f t="shared" si="47"/>
        <v>0</v>
      </c>
    </row>
    <row r="283" spans="1:107" x14ac:dyDescent="0.2">
      <c r="A283">
        <f>ROW(Source!A864)</f>
        <v>864</v>
      </c>
      <c r="B283">
        <v>52421674</v>
      </c>
      <c r="C283">
        <v>52425011</v>
      </c>
      <c r="D283">
        <v>51503080</v>
      </c>
      <c r="E283">
        <v>1</v>
      </c>
      <c r="F283">
        <v>1</v>
      </c>
      <c r="G283">
        <v>27</v>
      </c>
      <c r="H283">
        <v>3</v>
      </c>
      <c r="I283" t="s">
        <v>64</v>
      </c>
      <c r="J283" t="s">
        <v>66</v>
      </c>
      <c r="K283" t="s">
        <v>65</v>
      </c>
      <c r="L283">
        <v>1348</v>
      </c>
      <c r="N283">
        <v>1009</v>
      </c>
      <c r="O283" t="s">
        <v>27</v>
      </c>
      <c r="P283" t="s">
        <v>27</v>
      </c>
      <c r="Q283">
        <v>1000</v>
      </c>
      <c r="W283">
        <v>0</v>
      </c>
      <c r="X283">
        <v>-740831190</v>
      </c>
      <c r="Y283">
        <v>11.9</v>
      </c>
      <c r="AA283">
        <v>2652.04</v>
      </c>
      <c r="AB283">
        <v>0</v>
      </c>
      <c r="AC283">
        <v>0</v>
      </c>
      <c r="AD283">
        <v>0</v>
      </c>
      <c r="AE283">
        <v>2652.04</v>
      </c>
      <c r="AF283">
        <v>0</v>
      </c>
      <c r="AG283">
        <v>0</v>
      </c>
      <c r="AH283">
        <v>0</v>
      </c>
      <c r="AI283">
        <v>1</v>
      </c>
      <c r="AJ283">
        <v>1</v>
      </c>
      <c r="AK283">
        <v>1</v>
      </c>
      <c r="AL283">
        <v>1</v>
      </c>
      <c r="AN283">
        <v>0</v>
      </c>
      <c r="AO283">
        <v>0</v>
      </c>
      <c r="AP283">
        <v>0</v>
      </c>
      <c r="AQ283">
        <v>0</v>
      </c>
      <c r="AR283">
        <v>0</v>
      </c>
      <c r="AS283" t="s">
        <v>3</v>
      </c>
      <c r="AT283">
        <v>11.9</v>
      </c>
      <c r="AU283" t="s">
        <v>3</v>
      </c>
      <c r="AV283">
        <v>0</v>
      </c>
      <c r="AW283">
        <v>2</v>
      </c>
      <c r="AX283">
        <v>52425020</v>
      </c>
      <c r="AY283">
        <v>1</v>
      </c>
      <c r="AZ283">
        <v>6144</v>
      </c>
      <c r="BA283">
        <v>276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CX283">
        <f>Y283*Source!I864</f>
        <v>5.95</v>
      </c>
      <c r="CY283">
        <f>AA283</f>
        <v>2652.04</v>
      </c>
      <c r="CZ283">
        <f>AE283</f>
        <v>2652.04</v>
      </c>
      <c r="DA283">
        <f>AI283</f>
        <v>1</v>
      </c>
      <c r="DB283">
        <f t="shared" si="46"/>
        <v>31559.279999999999</v>
      </c>
      <c r="DC283">
        <f t="shared" si="47"/>
        <v>0</v>
      </c>
    </row>
    <row r="284" spans="1:107" x14ac:dyDescent="0.2">
      <c r="A284">
        <f>ROW(Source!A864)</f>
        <v>864</v>
      </c>
      <c r="B284">
        <v>52421674</v>
      </c>
      <c r="C284">
        <v>52425011</v>
      </c>
      <c r="D284">
        <v>51503080</v>
      </c>
      <c r="E284">
        <v>1</v>
      </c>
      <c r="F284">
        <v>1</v>
      </c>
      <c r="G284">
        <v>27</v>
      </c>
      <c r="H284">
        <v>3</v>
      </c>
      <c r="I284" t="s">
        <v>64</v>
      </c>
      <c r="J284" t="s">
        <v>66</v>
      </c>
      <c r="K284" t="s">
        <v>65</v>
      </c>
      <c r="L284">
        <v>1348</v>
      </c>
      <c r="N284">
        <v>1009</v>
      </c>
      <c r="O284" t="s">
        <v>27</v>
      </c>
      <c r="P284" t="s">
        <v>27</v>
      </c>
      <c r="Q284">
        <v>1000</v>
      </c>
      <c r="W284">
        <v>1</v>
      </c>
      <c r="X284">
        <v>-740831190</v>
      </c>
      <c r="Y284">
        <v>-7.14</v>
      </c>
      <c r="AA284">
        <v>2652.04</v>
      </c>
      <c r="AB284">
        <v>0</v>
      </c>
      <c r="AC284">
        <v>0</v>
      </c>
      <c r="AD284">
        <v>0</v>
      </c>
      <c r="AE284">
        <v>2652.04</v>
      </c>
      <c r="AF284">
        <v>0</v>
      </c>
      <c r="AG284">
        <v>0</v>
      </c>
      <c r="AH284">
        <v>0</v>
      </c>
      <c r="AI284">
        <v>1</v>
      </c>
      <c r="AJ284">
        <v>1</v>
      </c>
      <c r="AK284">
        <v>1</v>
      </c>
      <c r="AL284">
        <v>1</v>
      </c>
      <c r="AN284">
        <v>0</v>
      </c>
      <c r="AO284">
        <v>1</v>
      </c>
      <c r="AP284">
        <v>0</v>
      </c>
      <c r="AQ284">
        <v>0</v>
      </c>
      <c r="AR284">
        <v>0</v>
      </c>
      <c r="AS284" t="s">
        <v>3</v>
      </c>
      <c r="AT284">
        <v>-7.14</v>
      </c>
      <c r="AU284" t="s">
        <v>3</v>
      </c>
      <c r="AV284">
        <v>0</v>
      </c>
      <c r="AW284">
        <v>1</v>
      </c>
      <c r="AX284">
        <v>-1</v>
      </c>
      <c r="AY284">
        <v>0</v>
      </c>
      <c r="AZ284">
        <v>0</v>
      </c>
      <c r="BA284" t="s">
        <v>3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CX284">
        <f>Y284*Source!I864</f>
        <v>-3.57</v>
      </c>
      <c r="CY284">
        <f>AA284</f>
        <v>2652.04</v>
      </c>
      <c r="CZ284">
        <f>AE284</f>
        <v>2652.04</v>
      </c>
      <c r="DA284">
        <f>AI284</f>
        <v>1</v>
      </c>
      <c r="DB284">
        <f t="shared" si="46"/>
        <v>-18935.57</v>
      </c>
      <c r="DC284">
        <f t="shared" si="47"/>
        <v>0</v>
      </c>
    </row>
    <row r="285" spans="1:107" x14ac:dyDescent="0.2">
      <c r="A285">
        <f>ROW(Source!A867)</f>
        <v>867</v>
      </c>
      <c r="B285">
        <v>52421674</v>
      </c>
      <c r="C285">
        <v>52425065</v>
      </c>
      <c r="D285">
        <v>51486811</v>
      </c>
      <c r="E285">
        <v>27</v>
      </c>
      <c r="F285">
        <v>1</v>
      </c>
      <c r="G285">
        <v>27</v>
      </c>
      <c r="H285">
        <v>1</v>
      </c>
      <c r="I285" t="s">
        <v>531</v>
      </c>
      <c r="J285" t="s">
        <v>3</v>
      </c>
      <c r="K285" t="s">
        <v>532</v>
      </c>
      <c r="L285">
        <v>1191</v>
      </c>
      <c r="N285">
        <v>1013</v>
      </c>
      <c r="O285" t="s">
        <v>533</v>
      </c>
      <c r="P285" t="s">
        <v>533</v>
      </c>
      <c r="Q285">
        <v>1</v>
      </c>
      <c r="W285">
        <v>0</v>
      </c>
      <c r="X285">
        <v>476480486</v>
      </c>
      <c r="Y285">
        <v>80.27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1</v>
      </c>
      <c r="AJ285">
        <v>1</v>
      </c>
      <c r="AK285">
        <v>1</v>
      </c>
      <c r="AL285">
        <v>1</v>
      </c>
      <c r="AN285">
        <v>0</v>
      </c>
      <c r="AO285">
        <v>1</v>
      </c>
      <c r="AP285">
        <v>0</v>
      </c>
      <c r="AQ285">
        <v>0</v>
      </c>
      <c r="AR285">
        <v>0</v>
      </c>
      <c r="AS285" t="s">
        <v>3</v>
      </c>
      <c r="AT285">
        <v>80.27</v>
      </c>
      <c r="AU285" t="s">
        <v>3</v>
      </c>
      <c r="AV285">
        <v>1</v>
      </c>
      <c r="AW285">
        <v>2</v>
      </c>
      <c r="AX285">
        <v>52425066</v>
      </c>
      <c r="AY285">
        <v>1</v>
      </c>
      <c r="AZ285">
        <v>0</v>
      </c>
      <c r="BA285">
        <v>277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CX285">
        <f>Y285*Source!I867</f>
        <v>20.067499999999999</v>
      </c>
      <c r="CY285">
        <f>AD285</f>
        <v>0</v>
      </c>
      <c r="CZ285">
        <f>AH285</f>
        <v>0</v>
      </c>
      <c r="DA285">
        <f>AL285</f>
        <v>1</v>
      </c>
      <c r="DB285">
        <f t="shared" si="46"/>
        <v>0</v>
      </c>
      <c r="DC285">
        <f t="shared" si="47"/>
        <v>0</v>
      </c>
    </row>
    <row r="286" spans="1:107" x14ac:dyDescent="0.2">
      <c r="A286">
        <f>ROW(Source!A867)</f>
        <v>867</v>
      </c>
      <c r="B286">
        <v>52421674</v>
      </c>
      <c r="C286">
        <v>52425065</v>
      </c>
      <c r="D286">
        <v>51502851</v>
      </c>
      <c r="E286">
        <v>1</v>
      </c>
      <c r="F286">
        <v>1</v>
      </c>
      <c r="G286">
        <v>27</v>
      </c>
      <c r="H286">
        <v>3</v>
      </c>
      <c r="I286" t="s">
        <v>565</v>
      </c>
      <c r="J286" t="s">
        <v>566</v>
      </c>
      <c r="K286" t="s">
        <v>567</v>
      </c>
      <c r="L286">
        <v>1339</v>
      </c>
      <c r="N286">
        <v>1007</v>
      </c>
      <c r="O286" t="s">
        <v>166</v>
      </c>
      <c r="P286" t="s">
        <v>166</v>
      </c>
      <c r="Q286">
        <v>1</v>
      </c>
      <c r="W286">
        <v>0</v>
      </c>
      <c r="X286">
        <v>-697630842</v>
      </c>
      <c r="Y286">
        <v>5.9</v>
      </c>
      <c r="AA286">
        <v>3714.73</v>
      </c>
      <c r="AB286">
        <v>0</v>
      </c>
      <c r="AC286">
        <v>0</v>
      </c>
      <c r="AD286">
        <v>0</v>
      </c>
      <c r="AE286">
        <v>3714.73</v>
      </c>
      <c r="AF286">
        <v>0</v>
      </c>
      <c r="AG286">
        <v>0</v>
      </c>
      <c r="AH286">
        <v>0</v>
      </c>
      <c r="AI286">
        <v>1</v>
      </c>
      <c r="AJ286">
        <v>1</v>
      </c>
      <c r="AK286">
        <v>1</v>
      </c>
      <c r="AL286">
        <v>1</v>
      </c>
      <c r="AN286">
        <v>0</v>
      </c>
      <c r="AO286">
        <v>1</v>
      </c>
      <c r="AP286">
        <v>0</v>
      </c>
      <c r="AQ286">
        <v>0</v>
      </c>
      <c r="AR286">
        <v>0</v>
      </c>
      <c r="AS286" t="s">
        <v>3</v>
      </c>
      <c r="AT286">
        <v>5.9</v>
      </c>
      <c r="AU286" t="s">
        <v>3</v>
      </c>
      <c r="AV286">
        <v>0</v>
      </c>
      <c r="AW286">
        <v>2</v>
      </c>
      <c r="AX286">
        <v>52425067</v>
      </c>
      <c r="AY286">
        <v>1</v>
      </c>
      <c r="AZ286">
        <v>0</v>
      </c>
      <c r="BA286">
        <v>278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CX286">
        <f>Y286*Source!I867</f>
        <v>1.4750000000000001</v>
      </c>
      <c r="CY286">
        <f>AA286</f>
        <v>3714.73</v>
      </c>
      <c r="CZ286">
        <f>AE286</f>
        <v>3714.73</v>
      </c>
      <c r="DA286">
        <f>AI286</f>
        <v>1</v>
      </c>
      <c r="DB286">
        <f t="shared" si="46"/>
        <v>21916.91</v>
      </c>
      <c r="DC286">
        <f t="shared" si="47"/>
        <v>0</v>
      </c>
    </row>
    <row r="287" spans="1:107" x14ac:dyDescent="0.2">
      <c r="A287">
        <f>ROW(Source!A867)</f>
        <v>867</v>
      </c>
      <c r="B287">
        <v>52421674</v>
      </c>
      <c r="C287">
        <v>52425065</v>
      </c>
      <c r="D287">
        <v>51502927</v>
      </c>
      <c r="E287">
        <v>1</v>
      </c>
      <c r="F287">
        <v>1</v>
      </c>
      <c r="G287">
        <v>27</v>
      </c>
      <c r="H287">
        <v>3</v>
      </c>
      <c r="I287" t="s">
        <v>568</v>
      </c>
      <c r="J287" t="s">
        <v>569</v>
      </c>
      <c r="K287" t="s">
        <v>570</v>
      </c>
      <c r="L287">
        <v>1339</v>
      </c>
      <c r="N287">
        <v>1007</v>
      </c>
      <c r="O287" t="s">
        <v>166</v>
      </c>
      <c r="P287" t="s">
        <v>166</v>
      </c>
      <c r="Q287">
        <v>1</v>
      </c>
      <c r="W287">
        <v>0</v>
      </c>
      <c r="X287">
        <v>253260963</v>
      </c>
      <c r="Y287">
        <v>0.06</v>
      </c>
      <c r="AA287">
        <v>3392.59</v>
      </c>
      <c r="AB287">
        <v>0</v>
      </c>
      <c r="AC287">
        <v>0</v>
      </c>
      <c r="AD287">
        <v>0</v>
      </c>
      <c r="AE287">
        <v>3392.59</v>
      </c>
      <c r="AF287">
        <v>0</v>
      </c>
      <c r="AG287">
        <v>0</v>
      </c>
      <c r="AH287">
        <v>0</v>
      </c>
      <c r="AI287">
        <v>1</v>
      </c>
      <c r="AJ287">
        <v>1</v>
      </c>
      <c r="AK287">
        <v>1</v>
      </c>
      <c r="AL287">
        <v>1</v>
      </c>
      <c r="AN287">
        <v>0</v>
      </c>
      <c r="AO287">
        <v>1</v>
      </c>
      <c r="AP287">
        <v>0</v>
      </c>
      <c r="AQ287">
        <v>0</v>
      </c>
      <c r="AR287">
        <v>0</v>
      </c>
      <c r="AS287" t="s">
        <v>3</v>
      </c>
      <c r="AT287">
        <v>0.06</v>
      </c>
      <c r="AU287" t="s">
        <v>3</v>
      </c>
      <c r="AV287">
        <v>0</v>
      </c>
      <c r="AW287">
        <v>2</v>
      </c>
      <c r="AX287">
        <v>52425068</v>
      </c>
      <c r="AY287">
        <v>1</v>
      </c>
      <c r="AZ287">
        <v>0</v>
      </c>
      <c r="BA287">
        <v>279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CX287">
        <f>Y287*Source!I867</f>
        <v>1.4999999999999999E-2</v>
      </c>
      <c r="CY287">
        <f>AA287</f>
        <v>3392.59</v>
      </c>
      <c r="CZ287">
        <f>AE287</f>
        <v>3392.59</v>
      </c>
      <c r="DA287">
        <f>AI287</f>
        <v>1</v>
      </c>
      <c r="DB287">
        <f t="shared" si="46"/>
        <v>203.56</v>
      </c>
      <c r="DC287">
        <f t="shared" si="47"/>
        <v>0</v>
      </c>
    </row>
    <row r="288" spans="1:107" x14ac:dyDescent="0.2">
      <c r="A288">
        <f>ROW(Source!A867)</f>
        <v>867</v>
      </c>
      <c r="B288">
        <v>52421674</v>
      </c>
      <c r="C288">
        <v>52425065</v>
      </c>
      <c r="D288">
        <v>51503665</v>
      </c>
      <c r="E288">
        <v>1</v>
      </c>
      <c r="F288">
        <v>1</v>
      </c>
      <c r="G288">
        <v>27</v>
      </c>
      <c r="H288">
        <v>3</v>
      </c>
      <c r="I288" t="s">
        <v>501</v>
      </c>
      <c r="J288" t="s">
        <v>503</v>
      </c>
      <c r="K288" t="s">
        <v>502</v>
      </c>
      <c r="L288">
        <v>1339</v>
      </c>
      <c r="N288">
        <v>1007</v>
      </c>
      <c r="O288" t="s">
        <v>166</v>
      </c>
      <c r="P288" t="s">
        <v>166</v>
      </c>
      <c r="Q288">
        <v>1</v>
      </c>
      <c r="W288">
        <v>0</v>
      </c>
      <c r="X288">
        <v>1857369686</v>
      </c>
      <c r="Y288">
        <v>4.3</v>
      </c>
      <c r="AA288">
        <v>7833.01</v>
      </c>
      <c r="AB288">
        <v>0</v>
      </c>
      <c r="AC288">
        <v>0</v>
      </c>
      <c r="AD288">
        <v>0</v>
      </c>
      <c r="AE288">
        <v>7833.01</v>
      </c>
      <c r="AF288">
        <v>0</v>
      </c>
      <c r="AG288">
        <v>0</v>
      </c>
      <c r="AH288">
        <v>0</v>
      </c>
      <c r="AI288">
        <v>1</v>
      </c>
      <c r="AJ288">
        <v>1</v>
      </c>
      <c r="AK288">
        <v>1</v>
      </c>
      <c r="AL288">
        <v>1</v>
      </c>
      <c r="AN288">
        <v>0</v>
      </c>
      <c r="AO288">
        <v>1</v>
      </c>
      <c r="AP288">
        <v>0</v>
      </c>
      <c r="AQ288">
        <v>0</v>
      </c>
      <c r="AR288">
        <v>0</v>
      </c>
      <c r="AS288" t="s">
        <v>3</v>
      </c>
      <c r="AT288">
        <v>4.3</v>
      </c>
      <c r="AU288" t="s">
        <v>3</v>
      </c>
      <c r="AV288">
        <v>0</v>
      </c>
      <c r="AW288">
        <v>2</v>
      </c>
      <c r="AX288">
        <v>52425069</v>
      </c>
      <c r="AY288">
        <v>1</v>
      </c>
      <c r="AZ288">
        <v>0</v>
      </c>
      <c r="BA288">
        <v>280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CX288">
        <f>Y288*Source!I867</f>
        <v>1.075</v>
      </c>
      <c r="CY288">
        <f>AA288</f>
        <v>7833.01</v>
      </c>
      <c r="CZ288">
        <f>AE288</f>
        <v>7833.01</v>
      </c>
      <c r="DA288">
        <f>AI288</f>
        <v>1</v>
      </c>
      <c r="DB288">
        <f t="shared" si="46"/>
        <v>33681.94</v>
      </c>
      <c r="DC288">
        <f t="shared" si="47"/>
        <v>0</v>
      </c>
    </row>
    <row r="289" spans="1:107" x14ac:dyDescent="0.2">
      <c r="A289">
        <f>ROW(Source!A873)</f>
        <v>873</v>
      </c>
      <c r="B289">
        <v>52421674</v>
      </c>
      <c r="C289">
        <v>52425127</v>
      </c>
      <c r="D289">
        <v>51486811</v>
      </c>
      <c r="E289">
        <v>27</v>
      </c>
      <c r="F289">
        <v>1</v>
      </c>
      <c r="G289">
        <v>27</v>
      </c>
      <c r="H289">
        <v>1</v>
      </c>
      <c r="I289" t="s">
        <v>531</v>
      </c>
      <c r="J289" t="s">
        <v>3</v>
      </c>
      <c r="K289" t="s">
        <v>532</v>
      </c>
      <c r="L289">
        <v>1191</v>
      </c>
      <c r="N289">
        <v>1013</v>
      </c>
      <c r="O289" t="s">
        <v>533</v>
      </c>
      <c r="P289" t="s">
        <v>533</v>
      </c>
      <c r="Q289">
        <v>1</v>
      </c>
      <c r="W289">
        <v>0</v>
      </c>
      <c r="X289">
        <v>476480486</v>
      </c>
      <c r="Y289">
        <v>76.7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1</v>
      </c>
      <c r="AJ289">
        <v>1</v>
      </c>
      <c r="AK289">
        <v>1</v>
      </c>
      <c r="AL289">
        <v>1</v>
      </c>
      <c r="AN289">
        <v>0</v>
      </c>
      <c r="AO289">
        <v>1</v>
      </c>
      <c r="AP289">
        <v>0</v>
      </c>
      <c r="AQ289">
        <v>0</v>
      </c>
      <c r="AR289">
        <v>0</v>
      </c>
      <c r="AS289" t="s">
        <v>3</v>
      </c>
      <c r="AT289">
        <v>76.7</v>
      </c>
      <c r="AU289" t="s">
        <v>3</v>
      </c>
      <c r="AV289">
        <v>1</v>
      </c>
      <c r="AW289">
        <v>2</v>
      </c>
      <c r="AX289">
        <v>52425129</v>
      </c>
      <c r="AY289">
        <v>1</v>
      </c>
      <c r="AZ289">
        <v>0</v>
      </c>
      <c r="BA289">
        <v>281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CX289">
        <f>Y289*Source!I873</f>
        <v>13.805999999999999</v>
      </c>
      <c r="CY289">
        <f>AD289</f>
        <v>0</v>
      </c>
      <c r="CZ289">
        <f>AH289</f>
        <v>0</v>
      </c>
      <c r="DA289">
        <f>AL289</f>
        <v>1</v>
      </c>
      <c r="DB289">
        <f t="shared" si="46"/>
        <v>0</v>
      </c>
      <c r="DC289">
        <f t="shared" si="47"/>
        <v>0</v>
      </c>
    </row>
    <row r="290" spans="1:107" x14ac:dyDescent="0.2">
      <c r="A290">
        <f>ROW(Source!A874)</f>
        <v>874</v>
      </c>
      <c r="B290">
        <v>52421674</v>
      </c>
      <c r="C290">
        <v>52425130</v>
      </c>
      <c r="D290">
        <v>51498982</v>
      </c>
      <c r="E290">
        <v>1</v>
      </c>
      <c r="F290">
        <v>1</v>
      </c>
      <c r="G290">
        <v>27</v>
      </c>
      <c r="H290">
        <v>2</v>
      </c>
      <c r="I290" t="s">
        <v>534</v>
      </c>
      <c r="J290" t="s">
        <v>535</v>
      </c>
      <c r="K290" t="s">
        <v>536</v>
      </c>
      <c r="L290">
        <v>1368</v>
      </c>
      <c r="N290">
        <v>1011</v>
      </c>
      <c r="O290" t="s">
        <v>537</v>
      </c>
      <c r="P290" t="s">
        <v>537</v>
      </c>
      <c r="Q290">
        <v>1</v>
      </c>
      <c r="W290">
        <v>0</v>
      </c>
      <c r="X290">
        <v>770341722</v>
      </c>
      <c r="Y290">
        <v>5.3699999999999998E-2</v>
      </c>
      <c r="AA290">
        <v>0</v>
      </c>
      <c r="AB290">
        <v>1494.43</v>
      </c>
      <c r="AC290">
        <v>481.21</v>
      </c>
      <c r="AD290">
        <v>0</v>
      </c>
      <c r="AE290">
        <v>0</v>
      </c>
      <c r="AF290">
        <v>1494.43</v>
      </c>
      <c r="AG290">
        <v>481.21</v>
      </c>
      <c r="AH290">
        <v>0</v>
      </c>
      <c r="AI290">
        <v>1</v>
      </c>
      <c r="AJ290">
        <v>1</v>
      </c>
      <c r="AK290">
        <v>1</v>
      </c>
      <c r="AL290">
        <v>1</v>
      </c>
      <c r="AN290">
        <v>0</v>
      </c>
      <c r="AO290">
        <v>1</v>
      </c>
      <c r="AP290">
        <v>0</v>
      </c>
      <c r="AQ290">
        <v>0</v>
      </c>
      <c r="AR290">
        <v>0</v>
      </c>
      <c r="AS290" t="s">
        <v>3</v>
      </c>
      <c r="AT290">
        <v>5.3699999999999998E-2</v>
      </c>
      <c r="AU290" t="s">
        <v>3</v>
      </c>
      <c r="AV290">
        <v>0</v>
      </c>
      <c r="AW290">
        <v>2</v>
      </c>
      <c r="AX290">
        <v>52425132</v>
      </c>
      <c r="AY290">
        <v>1</v>
      </c>
      <c r="AZ290">
        <v>0</v>
      </c>
      <c r="BA290">
        <v>282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CX290">
        <f>Y290*Source!I874</f>
        <v>0.13002703199999999</v>
      </c>
      <c r="CY290">
        <f>AB290</f>
        <v>1494.43</v>
      </c>
      <c r="CZ290">
        <f>AF290</f>
        <v>1494.43</v>
      </c>
      <c r="DA290">
        <f>AJ290</f>
        <v>1</v>
      </c>
      <c r="DB290">
        <f t="shared" si="46"/>
        <v>80.25</v>
      </c>
      <c r="DC290">
        <f t="shared" si="47"/>
        <v>25.84</v>
      </c>
    </row>
    <row r="291" spans="1:107" x14ac:dyDescent="0.2">
      <c r="A291">
        <f>ROW(Source!A875)</f>
        <v>875</v>
      </c>
      <c r="B291">
        <v>52421674</v>
      </c>
      <c r="C291">
        <v>52425133</v>
      </c>
      <c r="D291">
        <v>51486811</v>
      </c>
      <c r="E291">
        <v>27</v>
      </c>
      <c r="F291">
        <v>1</v>
      </c>
      <c r="G291">
        <v>27</v>
      </c>
      <c r="H291">
        <v>1</v>
      </c>
      <c r="I291" t="s">
        <v>531</v>
      </c>
      <c r="J291" t="s">
        <v>3</v>
      </c>
      <c r="K291" t="s">
        <v>532</v>
      </c>
      <c r="L291">
        <v>1191</v>
      </c>
      <c r="N291">
        <v>1013</v>
      </c>
      <c r="O291" t="s">
        <v>533</v>
      </c>
      <c r="P291" t="s">
        <v>533</v>
      </c>
      <c r="Q291">
        <v>1</v>
      </c>
      <c r="W291">
        <v>0</v>
      </c>
      <c r="X291">
        <v>476480486</v>
      </c>
      <c r="Y291">
        <v>1.02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1</v>
      </c>
      <c r="AJ291">
        <v>1</v>
      </c>
      <c r="AK291">
        <v>1</v>
      </c>
      <c r="AL291">
        <v>1</v>
      </c>
      <c r="AN291">
        <v>0</v>
      </c>
      <c r="AO291">
        <v>1</v>
      </c>
      <c r="AP291">
        <v>0</v>
      </c>
      <c r="AQ291">
        <v>0</v>
      </c>
      <c r="AR291">
        <v>0</v>
      </c>
      <c r="AS291" t="s">
        <v>3</v>
      </c>
      <c r="AT291">
        <v>1.02</v>
      </c>
      <c r="AU291" t="s">
        <v>3</v>
      </c>
      <c r="AV291">
        <v>1</v>
      </c>
      <c r="AW291">
        <v>2</v>
      </c>
      <c r="AX291">
        <v>52425135</v>
      </c>
      <c r="AY291">
        <v>1</v>
      </c>
      <c r="AZ291">
        <v>0</v>
      </c>
      <c r="BA291">
        <v>283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CX291">
        <f>Y291*Source!I875</f>
        <v>0.12998879999999999</v>
      </c>
      <c r="CY291">
        <f>AD291</f>
        <v>0</v>
      </c>
      <c r="CZ291">
        <f>AH291</f>
        <v>0</v>
      </c>
      <c r="DA291">
        <f>AL291</f>
        <v>1</v>
      </c>
      <c r="DB291">
        <f t="shared" si="46"/>
        <v>0</v>
      </c>
      <c r="DC291">
        <f t="shared" si="47"/>
        <v>0</v>
      </c>
    </row>
    <row r="292" spans="1:107" x14ac:dyDescent="0.2">
      <c r="A292">
        <f>ROW(Source!A876)</f>
        <v>876</v>
      </c>
      <c r="B292">
        <v>52421674</v>
      </c>
      <c r="C292">
        <v>52425136</v>
      </c>
      <c r="D292">
        <v>51499780</v>
      </c>
      <c r="E292">
        <v>1</v>
      </c>
      <c r="F292">
        <v>1</v>
      </c>
      <c r="G292">
        <v>27</v>
      </c>
      <c r="H292">
        <v>2</v>
      </c>
      <c r="I292" t="s">
        <v>538</v>
      </c>
      <c r="J292" t="s">
        <v>539</v>
      </c>
      <c r="K292" t="s">
        <v>540</v>
      </c>
      <c r="L292">
        <v>1368</v>
      </c>
      <c r="N292">
        <v>1011</v>
      </c>
      <c r="O292" t="s">
        <v>537</v>
      </c>
      <c r="P292" t="s">
        <v>537</v>
      </c>
      <c r="Q292">
        <v>1</v>
      </c>
      <c r="W292">
        <v>0</v>
      </c>
      <c r="X292">
        <v>238809398</v>
      </c>
      <c r="Y292">
        <v>0.02</v>
      </c>
      <c r="AA292">
        <v>0</v>
      </c>
      <c r="AB292">
        <v>1009.4</v>
      </c>
      <c r="AC292">
        <v>316.82</v>
      </c>
      <c r="AD292">
        <v>0</v>
      </c>
      <c r="AE292">
        <v>0</v>
      </c>
      <c r="AF292">
        <v>1009.4</v>
      </c>
      <c r="AG292">
        <v>316.82</v>
      </c>
      <c r="AH292">
        <v>0</v>
      </c>
      <c r="AI292">
        <v>1</v>
      </c>
      <c r="AJ292">
        <v>1</v>
      </c>
      <c r="AK292">
        <v>1</v>
      </c>
      <c r="AL292">
        <v>1</v>
      </c>
      <c r="AN292">
        <v>0</v>
      </c>
      <c r="AO292">
        <v>1</v>
      </c>
      <c r="AP292">
        <v>0</v>
      </c>
      <c r="AQ292">
        <v>0</v>
      </c>
      <c r="AR292">
        <v>0</v>
      </c>
      <c r="AS292" t="s">
        <v>3</v>
      </c>
      <c r="AT292">
        <v>0.02</v>
      </c>
      <c r="AU292" t="s">
        <v>3</v>
      </c>
      <c r="AV292">
        <v>0</v>
      </c>
      <c r="AW292">
        <v>2</v>
      </c>
      <c r="AX292">
        <v>52425139</v>
      </c>
      <c r="AY292">
        <v>1</v>
      </c>
      <c r="AZ292">
        <v>0</v>
      </c>
      <c r="BA292">
        <v>284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CX292">
        <f>Y292*Source!I876</f>
        <v>4.8427200000000004E-2</v>
      </c>
      <c r="CY292">
        <f t="shared" ref="CY292:CY297" si="51">AB292</f>
        <v>1009.4</v>
      </c>
      <c r="CZ292">
        <f t="shared" ref="CZ292:CZ297" si="52">AF292</f>
        <v>1009.4</v>
      </c>
      <c r="DA292">
        <f t="shared" ref="DA292:DA297" si="53">AJ292</f>
        <v>1</v>
      </c>
      <c r="DB292">
        <f t="shared" si="46"/>
        <v>20.190000000000001</v>
      </c>
      <c r="DC292">
        <f t="shared" si="47"/>
        <v>6.34</v>
      </c>
    </row>
    <row r="293" spans="1:107" x14ac:dyDescent="0.2">
      <c r="A293">
        <f>ROW(Source!A876)</f>
        <v>876</v>
      </c>
      <c r="B293">
        <v>52421674</v>
      </c>
      <c r="C293">
        <v>52425136</v>
      </c>
      <c r="D293">
        <v>51499781</v>
      </c>
      <c r="E293">
        <v>1</v>
      </c>
      <c r="F293">
        <v>1</v>
      </c>
      <c r="G293">
        <v>27</v>
      </c>
      <c r="H293">
        <v>2</v>
      </c>
      <c r="I293" t="s">
        <v>541</v>
      </c>
      <c r="J293" t="s">
        <v>542</v>
      </c>
      <c r="K293" t="s">
        <v>543</v>
      </c>
      <c r="L293">
        <v>1368</v>
      </c>
      <c r="N293">
        <v>1011</v>
      </c>
      <c r="O293" t="s">
        <v>537</v>
      </c>
      <c r="P293" t="s">
        <v>537</v>
      </c>
      <c r="Q293">
        <v>1</v>
      </c>
      <c r="W293">
        <v>0</v>
      </c>
      <c r="X293">
        <v>-1786200580</v>
      </c>
      <c r="Y293">
        <v>1.7999999999999999E-2</v>
      </c>
      <c r="AA293">
        <v>0</v>
      </c>
      <c r="AB293">
        <v>1014.12</v>
      </c>
      <c r="AC293">
        <v>317.13</v>
      </c>
      <c r="AD293">
        <v>0</v>
      </c>
      <c r="AE293">
        <v>0</v>
      </c>
      <c r="AF293">
        <v>1014.12</v>
      </c>
      <c r="AG293">
        <v>317.13</v>
      </c>
      <c r="AH293">
        <v>0</v>
      </c>
      <c r="AI293">
        <v>1</v>
      </c>
      <c r="AJ293">
        <v>1</v>
      </c>
      <c r="AK293">
        <v>1</v>
      </c>
      <c r="AL293">
        <v>1</v>
      </c>
      <c r="AN293">
        <v>0</v>
      </c>
      <c r="AO293">
        <v>1</v>
      </c>
      <c r="AP293">
        <v>0</v>
      </c>
      <c r="AQ293">
        <v>0</v>
      </c>
      <c r="AR293">
        <v>0</v>
      </c>
      <c r="AS293" t="s">
        <v>3</v>
      </c>
      <c r="AT293">
        <v>1.7999999999999999E-2</v>
      </c>
      <c r="AU293" t="s">
        <v>3</v>
      </c>
      <c r="AV293">
        <v>0</v>
      </c>
      <c r="AW293">
        <v>2</v>
      </c>
      <c r="AX293">
        <v>52425140</v>
      </c>
      <c r="AY293">
        <v>1</v>
      </c>
      <c r="AZ293">
        <v>0</v>
      </c>
      <c r="BA293">
        <v>285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CX293">
        <f>Y293*Source!I876</f>
        <v>4.3584479999999995E-2</v>
      </c>
      <c r="CY293">
        <f t="shared" si="51"/>
        <v>1014.12</v>
      </c>
      <c r="CZ293">
        <f t="shared" si="52"/>
        <v>1014.12</v>
      </c>
      <c r="DA293">
        <f t="shared" si="53"/>
        <v>1</v>
      </c>
      <c r="DB293">
        <f t="shared" si="46"/>
        <v>18.25</v>
      </c>
      <c r="DC293">
        <f t="shared" si="47"/>
        <v>5.71</v>
      </c>
    </row>
    <row r="294" spans="1:107" x14ac:dyDescent="0.2">
      <c r="A294">
        <f>ROW(Source!A877)</f>
        <v>877</v>
      </c>
      <c r="B294">
        <v>52421674</v>
      </c>
      <c r="C294">
        <v>52425141</v>
      </c>
      <c r="D294">
        <v>51499780</v>
      </c>
      <c r="E294">
        <v>1</v>
      </c>
      <c r="F294">
        <v>1</v>
      </c>
      <c r="G294">
        <v>27</v>
      </c>
      <c r="H294">
        <v>2</v>
      </c>
      <c r="I294" t="s">
        <v>538</v>
      </c>
      <c r="J294" t="s">
        <v>539</v>
      </c>
      <c r="K294" t="s">
        <v>540</v>
      </c>
      <c r="L294">
        <v>1368</v>
      </c>
      <c r="N294">
        <v>1011</v>
      </c>
      <c r="O294" t="s">
        <v>537</v>
      </c>
      <c r="P294" t="s">
        <v>537</v>
      </c>
      <c r="Q294">
        <v>1</v>
      </c>
      <c r="W294">
        <v>0</v>
      </c>
      <c r="X294">
        <v>238809398</v>
      </c>
      <c r="Y294">
        <v>5.3999999999999999E-2</v>
      </c>
      <c r="AA294">
        <v>0</v>
      </c>
      <c r="AB294">
        <v>1009.4</v>
      </c>
      <c r="AC294">
        <v>316.82</v>
      </c>
      <c r="AD294">
        <v>0</v>
      </c>
      <c r="AE294">
        <v>0</v>
      </c>
      <c r="AF294">
        <v>1009.4</v>
      </c>
      <c r="AG294">
        <v>316.82</v>
      </c>
      <c r="AH294">
        <v>0</v>
      </c>
      <c r="AI294">
        <v>1</v>
      </c>
      <c r="AJ294">
        <v>1</v>
      </c>
      <c r="AK294">
        <v>1</v>
      </c>
      <c r="AL294">
        <v>1</v>
      </c>
      <c r="AN294">
        <v>0</v>
      </c>
      <c r="AO294">
        <v>1</v>
      </c>
      <c r="AP294">
        <v>0</v>
      </c>
      <c r="AQ294">
        <v>0</v>
      </c>
      <c r="AR294">
        <v>0</v>
      </c>
      <c r="AS294" t="s">
        <v>3</v>
      </c>
      <c r="AT294">
        <v>5.3999999999999999E-2</v>
      </c>
      <c r="AU294" t="s">
        <v>3</v>
      </c>
      <c r="AV294">
        <v>0</v>
      </c>
      <c r="AW294">
        <v>2</v>
      </c>
      <c r="AX294">
        <v>52425144</v>
      </c>
      <c r="AY294">
        <v>1</v>
      </c>
      <c r="AZ294">
        <v>0</v>
      </c>
      <c r="BA294">
        <v>286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CX294">
        <f>Y294*Source!I877</f>
        <v>6.8817599999999998E-3</v>
      </c>
      <c r="CY294">
        <f t="shared" si="51"/>
        <v>1009.4</v>
      </c>
      <c r="CZ294">
        <f t="shared" si="52"/>
        <v>1009.4</v>
      </c>
      <c r="DA294">
        <f t="shared" si="53"/>
        <v>1</v>
      </c>
      <c r="DB294">
        <f t="shared" si="46"/>
        <v>54.51</v>
      </c>
      <c r="DC294">
        <f t="shared" si="47"/>
        <v>17.11</v>
      </c>
    </row>
    <row r="295" spans="1:107" x14ac:dyDescent="0.2">
      <c r="A295">
        <f>ROW(Source!A877)</f>
        <v>877</v>
      </c>
      <c r="B295">
        <v>52421674</v>
      </c>
      <c r="C295">
        <v>52425141</v>
      </c>
      <c r="D295">
        <v>51499781</v>
      </c>
      <c r="E295">
        <v>1</v>
      </c>
      <c r="F295">
        <v>1</v>
      </c>
      <c r="G295">
        <v>27</v>
      </c>
      <c r="H295">
        <v>2</v>
      </c>
      <c r="I295" t="s">
        <v>541</v>
      </c>
      <c r="J295" t="s">
        <v>542</v>
      </c>
      <c r="K295" t="s">
        <v>543</v>
      </c>
      <c r="L295">
        <v>1368</v>
      </c>
      <c r="N295">
        <v>1011</v>
      </c>
      <c r="O295" t="s">
        <v>537</v>
      </c>
      <c r="P295" t="s">
        <v>537</v>
      </c>
      <c r="Q295">
        <v>1</v>
      </c>
      <c r="W295">
        <v>0</v>
      </c>
      <c r="X295">
        <v>-1786200580</v>
      </c>
      <c r="Y295">
        <v>5.5E-2</v>
      </c>
      <c r="AA295">
        <v>0</v>
      </c>
      <c r="AB295">
        <v>1014.12</v>
      </c>
      <c r="AC295">
        <v>317.13</v>
      </c>
      <c r="AD295">
        <v>0</v>
      </c>
      <c r="AE295">
        <v>0</v>
      </c>
      <c r="AF295">
        <v>1014.12</v>
      </c>
      <c r="AG295">
        <v>317.13</v>
      </c>
      <c r="AH295">
        <v>0</v>
      </c>
      <c r="AI295">
        <v>1</v>
      </c>
      <c r="AJ295">
        <v>1</v>
      </c>
      <c r="AK295">
        <v>1</v>
      </c>
      <c r="AL295">
        <v>1</v>
      </c>
      <c r="AN295">
        <v>0</v>
      </c>
      <c r="AO295">
        <v>1</v>
      </c>
      <c r="AP295">
        <v>0</v>
      </c>
      <c r="AQ295">
        <v>0</v>
      </c>
      <c r="AR295">
        <v>0</v>
      </c>
      <c r="AS295" t="s">
        <v>3</v>
      </c>
      <c r="AT295">
        <v>5.5E-2</v>
      </c>
      <c r="AU295" t="s">
        <v>3</v>
      </c>
      <c r="AV295">
        <v>0</v>
      </c>
      <c r="AW295">
        <v>2</v>
      </c>
      <c r="AX295">
        <v>52425145</v>
      </c>
      <c r="AY295">
        <v>1</v>
      </c>
      <c r="AZ295">
        <v>0</v>
      </c>
      <c r="BA295">
        <v>287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CX295">
        <f>Y295*Source!I877</f>
        <v>7.0092000000000002E-3</v>
      </c>
      <c r="CY295">
        <f t="shared" si="51"/>
        <v>1014.12</v>
      </c>
      <c r="CZ295">
        <f t="shared" si="52"/>
        <v>1014.12</v>
      </c>
      <c r="DA295">
        <f t="shared" si="53"/>
        <v>1</v>
      </c>
      <c r="DB295">
        <f t="shared" si="46"/>
        <v>55.78</v>
      </c>
      <c r="DC295">
        <f t="shared" si="47"/>
        <v>17.440000000000001</v>
      </c>
    </row>
    <row r="296" spans="1:107" x14ac:dyDescent="0.2">
      <c r="A296">
        <f>ROW(Source!A878)</f>
        <v>878</v>
      </c>
      <c r="B296">
        <v>52421674</v>
      </c>
      <c r="C296">
        <v>52425146</v>
      </c>
      <c r="D296">
        <v>51499780</v>
      </c>
      <c r="E296">
        <v>1</v>
      </c>
      <c r="F296">
        <v>1</v>
      </c>
      <c r="G296">
        <v>27</v>
      </c>
      <c r="H296">
        <v>2</v>
      </c>
      <c r="I296" t="s">
        <v>538</v>
      </c>
      <c r="J296" t="s">
        <v>539</v>
      </c>
      <c r="K296" t="s">
        <v>540</v>
      </c>
      <c r="L296">
        <v>1368</v>
      </c>
      <c r="N296">
        <v>1011</v>
      </c>
      <c r="O296" t="s">
        <v>537</v>
      </c>
      <c r="P296" t="s">
        <v>537</v>
      </c>
      <c r="Q296">
        <v>1</v>
      </c>
      <c r="W296">
        <v>0</v>
      </c>
      <c r="X296">
        <v>238809398</v>
      </c>
      <c r="Y296">
        <v>0.51</v>
      </c>
      <c r="AA296">
        <v>0</v>
      </c>
      <c r="AB296">
        <v>1009.4</v>
      </c>
      <c r="AC296">
        <v>316.82</v>
      </c>
      <c r="AD296">
        <v>0</v>
      </c>
      <c r="AE296">
        <v>0</v>
      </c>
      <c r="AF296">
        <v>1009.4</v>
      </c>
      <c r="AG296">
        <v>316.82</v>
      </c>
      <c r="AH296">
        <v>0</v>
      </c>
      <c r="AI296">
        <v>1</v>
      </c>
      <c r="AJ296">
        <v>1</v>
      </c>
      <c r="AK296">
        <v>1</v>
      </c>
      <c r="AL296">
        <v>1</v>
      </c>
      <c r="AN296">
        <v>0</v>
      </c>
      <c r="AO296">
        <v>1</v>
      </c>
      <c r="AP296">
        <v>1</v>
      </c>
      <c r="AQ296">
        <v>0</v>
      </c>
      <c r="AR296">
        <v>0</v>
      </c>
      <c r="AS296" t="s">
        <v>3</v>
      </c>
      <c r="AT296">
        <v>0.01</v>
      </c>
      <c r="AU296" t="s">
        <v>46</v>
      </c>
      <c r="AV296">
        <v>0</v>
      </c>
      <c r="AW296">
        <v>2</v>
      </c>
      <c r="AX296">
        <v>52425149</v>
      </c>
      <c r="AY296">
        <v>1</v>
      </c>
      <c r="AZ296">
        <v>0</v>
      </c>
      <c r="BA296">
        <v>288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CX296">
        <f>Y296*Source!I878</f>
        <v>1.2998879999999999</v>
      </c>
      <c r="CY296">
        <f t="shared" si="51"/>
        <v>1009.4</v>
      </c>
      <c r="CZ296">
        <f t="shared" si="52"/>
        <v>1009.4</v>
      </c>
      <c r="DA296">
        <f t="shared" si="53"/>
        <v>1</v>
      </c>
      <c r="DB296">
        <f>ROUND((ROUND(AT296*CZ296,2)*51),6)</f>
        <v>514.59</v>
      </c>
      <c r="DC296">
        <f>ROUND((ROUND(AT296*AG296,2)*51),6)</f>
        <v>161.66999999999999</v>
      </c>
    </row>
    <row r="297" spans="1:107" x14ac:dyDescent="0.2">
      <c r="A297">
        <f>ROW(Source!A878)</f>
        <v>878</v>
      </c>
      <c r="B297">
        <v>52421674</v>
      </c>
      <c r="C297">
        <v>52425146</v>
      </c>
      <c r="D297">
        <v>51499781</v>
      </c>
      <c r="E297">
        <v>1</v>
      </c>
      <c r="F297">
        <v>1</v>
      </c>
      <c r="G297">
        <v>27</v>
      </c>
      <c r="H297">
        <v>2</v>
      </c>
      <c r="I297" t="s">
        <v>541</v>
      </c>
      <c r="J297" t="s">
        <v>542</v>
      </c>
      <c r="K297" t="s">
        <v>543</v>
      </c>
      <c r="L297">
        <v>1368</v>
      </c>
      <c r="N297">
        <v>1011</v>
      </c>
      <c r="O297" t="s">
        <v>537</v>
      </c>
      <c r="P297" t="s">
        <v>537</v>
      </c>
      <c r="Q297">
        <v>1</v>
      </c>
      <c r="W297">
        <v>0</v>
      </c>
      <c r="X297">
        <v>-1786200580</v>
      </c>
      <c r="Y297">
        <v>0.40800000000000003</v>
      </c>
      <c r="AA297">
        <v>0</v>
      </c>
      <c r="AB297">
        <v>1014.12</v>
      </c>
      <c r="AC297">
        <v>317.13</v>
      </c>
      <c r="AD297">
        <v>0</v>
      </c>
      <c r="AE297">
        <v>0</v>
      </c>
      <c r="AF297">
        <v>1014.12</v>
      </c>
      <c r="AG297">
        <v>317.13</v>
      </c>
      <c r="AH297">
        <v>0</v>
      </c>
      <c r="AI297">
        <v>1</v>
      </c>
      <c r="AJ297">
        <v>1</v>
      </c>
      <c r="AK297">
        <v>1</v>
      </c>
      <c r="AL297">
        <v>1</v>
      </c>
      <c r="AN297">
        <v>0</v>
      </c>
      <c r="AO297">
        <v>1</v>
      </c>
      <c r="AP297">
        <v>1</v>
      </c>
      <c r="AQ297">
        <v>0</v>
      </c>
      <c r="AR297">
        <v>0</v>
      </c>
      <c r="AS297" t="s">
        <v>3</v>
      </c>
      <c r="AT297">
        <v>8.0000000000000002E-3</v>
      </c>
      <c r="AU297" t="s">
        <v>46</v>
      </c>
      <c r="AV297">
        <v>0</v>
      </c>
      <c r="AW297">
        <v>2</v>
      </c>
      <c r="AX297">
        <v>52425150</v>
      </c>
      <c r="AY297">
        <v>1</v>
      </c>
      <c r="AZ297">
        <v>0</v>
      </c>
      <c r="BA297">
        <v>289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CX297">
        <f>Y297*Source!I878</f>
        <v>1.0399104000000001</v>
      </c>
      <c r="CY297">
        <f t="shared" si="51"/>
        <v>1014.12</v>
      </c>
      <c r="CZ297">
        <f t="shared" si="52"/>
        <v>1014.12</v>
      </c>
      <c r="DA297">
        <f t="shared" si="53"/>
        <v>1</v>
      </c>
      <c r="DB297">
        <f>ROUND((ROUND(AT297*CZ297,2)*51),6)</f>
        <v>413.61</v>
      </c>
      <c r="DC297">
        <f>ROUND((ROUND(AT297*AG297,2)*51),6)</f>
        <v>129.54</v>
      </c>
    </row>
    <row r="298" spans="1:107" x14ac:dyDescent="0.2">
      <c r="A298">
        <f>ROW(Source!A880)</f>
        <v>880</v>
      </c>
      <c r="B298">
        <v>52421674</v>
      </c>
      <c r="C298">
        <v>52425152</v>
      </c>
      <c r="D298">
        <v>51486811</v>
      </c>
      <c r="E298">
        <v>27</v>
      </c>
      <c r="F298">
        <v>1</v>
      </c>
      <c r="G298">
        <v>27</v>
      </c>
      <c r="H298">
        <v>1</v>
      </c>
      <c r="I298" t="s">
        <v>531</v>
      </c>
      <c r="J298" t="s">
        <v>3</v>
      </c>
      <c r="K298" t="s">
        <v>532</v>
      </c>
      <c r="L298">
        <v>1191</v>
      </c>
      <c r="N298">
        <v>1013</v>
      </c>
      <c r="O298" t="s">
        <v>533</v>
      </c>
      <c r="P298" t="s">
        <v>533</v>
      </c>
      <c r="Q298">
        <v>1</v>
      </c>
      <c r="W298">
        <v>0</v>
      </c>
      <c r="X298">
        <v>476480486</v>
      </c>
      <c r="Y298">
        <v>221.6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1</v>
      </c>
      <c r="AJ298">
        <v>1</v>
      </c>
      <c r="AK298">
        <v>1</v>
      </c>
      <c r="AL298">
        <v>1</v>
      </c>
      <c r="AN298">
        <v>0</v>
      </c>
      <c r="AO298">
        <v>1</v>
      </c>
      <c r="AP298">
        <v>0</v>
      </c>
      <c r="AQ298">
        <v>0</v>
      </c>
      <c r="AR298">
        <v>0</v>
      </c>
      <c r="AS298" t="s">
        <v>3</v>
      </c>
      <c r="AT298">
        <v>221.6</v>
      </c>
      <c r="AU298" t="s">
        <v>3</v>
      </c>
      <c r="AV298">
        <v>1</v>
      </c>
      <c r="AW298">
        <v>2</v>
      </c>
      <c r="AX298">
        <v>52425154</v>
      </c>
      <c r="AY298">
        <v>1</v>
      </c>
      <c r="AZ298">
        <v>0</v>
      </c>
      <c r="BA298">
        <v>290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CX298">
        <f>Y298*Source!I880</f>
        <v>2.3533919999999999</v>
      </c>
      <c r="CY298">
        <f>AD298</f>
        <v>0</v>
      </c>
      <c r="CZ298">
        <f>AH298</f>
        <v>0</v>
      </c>
      <c r="DA298">
        <f>AL298</f>
        <v>1</v>
      </c>
      <c r="DB298">
        <f>ROUND(ROUND(AT298*CZ298,2),6)</f>
        <v>0</v>
      </c>
      <c r="DC298">
        <f>ROUND(ROUND(AT298*AG298,2),6)</f>
        <v>0</v>
      </c>
    </row>
    <row r="299" spans="1:107" x14ac:dyDescent="0.2">
      <c r="A299">
        <f>ROW(Source!A881)</f>
        <v>881</v>
      </c>
      <c r="B299">
        <v>52421674</v>
      </c>
      <c r="C299">
        <v>52425155</v>
      </c>
      <c r="D299">
        <v>51486811</v>
      </c>
      <c r="E299">
        <v>27</v>
      </c>
      <c r="F299">
        <v>1</v>
      </c>
      <c r="G299">
        <v>27</v>
      </c>
      <c r="H299">
        <v>1</v>
      </c>
      <c r="I299" t="s">
        <v>531</v>
      </c>
      <c r="J299" t="s">
        <v>3</v>
      </c>
      <c r="K299" t="s">
        <v>532</v>
      </c>
      <c r="L299">
        <v>1191</v>
      </c>
      <c r="N299">
        <v>1013</v>
      </c>
      <c r="O299" t="s">
        <v>533</v>
      </c>
      <c r="P299" t="s">
        <v>533</v>
      </c>
      <c r="Q299">
        <v>1</v>
      </c>
      <c r="W299">
        <v>0</v>
      </c>
      <c r="X299">
        <v>476480486</v>
      </c>
      <c r="Y299">
        <v>83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1</v>
      </c>
      <c r="AJ299">
        <v>1</v>
      </c>
      <c r="AK299">
        <v>1</v>
      </c>
      <c r="AL299">
        <v>1</v>
      </c>
      <c r="AN299">
        <v>0</v>
      </c>
      <c r="AO299">
        <v>1</v>
      </c>
      <c r="AP299">
        <v>0</v>
      </c>
      <c r="AQ299">
        <v>0</v>
      </c>
      <c r="AR299">
        <v>0</v>
      </c>
      <c r="AS299" t="s">
        <v>3</v>
      </c>
      <c r="AT299">
        <v>83</v>
      </c>
      <c r="AU299" t="s">
        <v>3</v>
      </c>
      <c r="AV299">
        <v>1</v>
      </c>
      <c r="AW299">
        <v>2</v>
      </c>
      <c r="AX299">
        <v>52425157</v>
      </c>
      <c r="AY299">
        <v>1</v>
      </c>
      <c r="AZ299">
        <v>0</v>
      </c>
      <c r="BA299">
        <v>291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CX299">
        <f>Y299*Source!I881</f>
        <v>0.88145999999999991</v>
      </c>
      <c r="CY299">
        <f>AD299</f>
        <v>0</v>
      </c>
      <c r="CZ299">
        <f>AH299</f>
        <v>0</v>
      </c>
      <c r="DA299">
        <f>AL299</f>
        <v>1</v>
      </c>
      <c r="DB299">
        <f>ROUND(ROUND(AT299*CZ299,2),6)</f>
        <v>0</v>
      </c>
      <c r="DC299">
        <f>ROUND(ROUND(AT299*AG299,2),6)</f>
        <v>0</v>
      </c>
    </row>
    <row r="300" spans="1:107" x14ac:dyDescent="0.2">
      <c r="A300">
        <f>ROW(Source!A882)</f>
        <v>882</v>
      </c>
      <c r="B300">
        <v>52421674</v>
      </c>
      <c r="C300">
        <v>52425158</v>
      </c>
      <c r="D300">
        <v>51499781</v>
      </c>
      <c r="E300">
        <v>1</v>
      </c>
      <c r="F300">
        <v>1</v>
      </c>
      <c r="G300">
        <v>27</v>
      </c>
      <c r="H300">
        <v>2</v>
      </c>
      <c r="I300" t="s">
        <v>541</v>
      </c>
      <c r="J300" t="s">
        <v>542</v>
      </c>
      <c r="K300" t="s">
        <v>543</v>
      </c>
      <c r="L300">
        <v>1368</v>
      </c>
      <c r="N300">
        <v>1011</v>
      </c>
      <c r="O300" t="s">
        <v>537</v>
      </c>
      <c r="P300" t="s">
        <v>537</v>
      </c>
      <c r="Q300">
        <v>1</v>
      </c>
      <c r="W300">
        <v>0</v>
      </c>
      <c r="X300">
        <v>-1786200580</v>
      </c>
      <c r="Y300">
        <v>3.1E-2</v>
      </c>
      <c r="AA300">
        <v>0</v>
      </c>
      <c r="AB300">
        <v>1014.12</v>
      </c>
      <c r="AC300">
        <v>317.13</v>
      </c>
      <c r="AD300">
        <v>0</v>
      </c>
      <c r="AE300">
        <v>0</v>
      </c>
      <c r="AF300">
        <v>1014.12</v>
      </c>
      <c r="AG300">
        <v>317.13</v>
      </c>
      <c r="AH300">
        <v>0</v>
      </c>
      <c r="AI300">
        <v>1</v>
      </c>
      <c r="AJ300">
        <v>1</v>
      </c>
      <c r="AK300">
        <v>1</v>
      </c>
      <c r="AL300">
        <v>1</v>
      </c>
      <c r="AN300">
        <v>0</v>
      </c>
      <c r="AO300">
        <v>1</v>
      </c>
      <c r="AP300">
        <v>0</v>
      </c>
      <c r="AQ300">
        <v>0</v>
      </c>
      <c r="AR300">
        <v>0</v>
      </c>
      <c r="AS300" t="s">
        <v>3</v>
      </c>
      <c r="AT300">
        <v>3.1E-2</v>
      </c>
      <c r="AU300" t="s">
        <v>3</v>
      </c>
      <c r="AV300">
        <v>0</v>
      </c>
      <c r="AW300">
        <v>2</v>
      </c>
      <c r="AX300">
        <v>52425160</v>
      </c>
      <c r="AY300">
        <v>1</v>
      </c>
      <c r="AZ300">
        <v>0</v>
      </c>
      <c r="BA300">
        <v>292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CX300">
        <f>Y300*Source!I882</f>
        <v>3.2922E-2</v>
      </c>
      <c r="CY300">
        <f>AB300</f>
        <v>1014.12</v>
      </c>
      <c r="CZ300">
        <f>AF300</f>
        <v>1014.12</v>
      </c>
      <c r="DA300">
        <f>AJ300</f>
        <v>1</v>
      </c>
      <c r="DB300">
        <f>ROUND(ROUND(AT300*CZ300,2),6)</f>
        <v>31.44</v>
      </c>
      <c r="DC300">
        <f>ROUND(ROUND(AT300*AG300,2),6)</f>
        <v>9.83</v>
      </c>
    </row>
    <row r="301" spans="1:107" x14ac:dyDescent="0.2">
      <c r="A301">
        <f>ROW(Source!A883)</f>
        <v>883</v>
      </c>
      <c r="B301">
        <v>52421674</v>
      </c>
      <c r="C301">
        <v>52425161</v>
      </c>
      <c r="D301">
        <v>51499781</v>
      </c>
      <c r="E301">
        <v>1</v>
      </c>
      <c r="F301">
        <v>1</v>
      </c>
      <c r="G301">
        <v>27</v>
      </c>
      <c r="H301">
        <v>2</v>
      </c>
      <c r="I301" t="s">
        <v>541</v>
      </c>
      <c r="J301" t="s">
        <v>542</v>
      </c>
      <c r="K301" t="s">
        <v>543</v>
      </c>
      <c r="L301">
        <v>1368</v>
      </c>
      <c r="N301">
        <v>1011</v>
      </c>
      <c r="O301" t="s">
        <v>537</v>
      </c>
      <c r="P301" t="s">
        <v>537</v>
      </c>
      <c r="Q301">
        <v>1</v>
      </c>
      <c r="W301">
        <v>0</v>
      </c>
      <c r="X301">
        <v>-1786200580</v>
      </c>
      <c r="Y301">
        <v>0.54</v>
      </c>
      <c r="AA301">
        <v>0</v>
      </c>
      <c r="AB301">
        <v>1014.12</v>
      </c>
      <c r="AC301">
        <v>317.13</v>
      </c>
      <c r="AD301">
        <v>0</v>
      </c>
      <c r="AE301">
        <v>0</v>
      </c>
      <c r="AF301">
        <v>1014.12</v>
      </c>
      <c r="AG301">
        <v>317.13</v>
      </c>
      <c r="AH301">
        <v>0</v>
      </c>
      <c r="AI301">
        <v>1</v>
      </c>
      <c r="AJ301">
        <v>1</v>
      </c>
      <c r="AK301">
        <v>1</v>
      </c>
      <c r="AL301">
        <v>1</v>
      </c>
      <c r="AN301">
        <v>0</v>
      </c>
      <c r="AO301">
        <v>1</v>
      </c>
      <c r="AP301">
        <v>1</v>
      </c>
      <c r="AQ301">
        <v>0</v>
      </c>
      <c r="AR301">
        <v>0</v>
      </c>
      <c r="AS301" t="s">
        <v>3</v>
      </c>
      <c r="AT301">
        <v>0.01</v>
      </c>
      <c r="AU301" t="s">
        <v>172</v>
      </c>
      <c r="AV301">
        <v>0</v>
      </c>
      <c r="AW301">
        <v>2</v>
      </c>
      <c r="AX301">
        <v>52425163</v>
      </c>
      <c r="AY301">
        <v>1</v>
      </c>
      <c r="AZ301">
        <v>0</v>
      </c>
      <c r="BA301">
        <v>293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CX301">
        <f>Y301*Source!I883</f>
        <v>0.5734800000000001</v>
      </c>
      <c r="CY301">
        <f>AB301</f>
        <v>1014.12</v>
      </c>
      <c r="CZ301">
        <f>AF301</f>
        <v>1014.12</v>
      </c>
      <c r="DA301">
        <f>AJ301</f>
        <v>1</v>
      </c>
      <c r="DB301">
        <f>ROUND((ROUND(AT301*CZ301,2)*54),6)</f>
        <v>547.55999999999995</v>
      </c>
      <c r="DC301">
        <f>ROUND((ROUND(AT301*AG301,2)*54),6)</f>
        <v>171.18</v>
      </c>
    </row>
    <row r="302" spans="1:107" x14ac:dyDescent="0.2">
      <c r="A302">
        <f>ROW(Source!A885)</f>
        <v>885</v>
      </c>
      <c r="B302">
        <v>52421674</v>
      </c>
      <c r="C302">
        <v>52425173</v>
      </c>
      <c r="D302">
        <v>51486811</v>
      </c>
      <c r="E302">
        <v>27</v>
      </c>
      <c r="F302">
        <v>1</v>
      </c>
      <c r="G302">
        <v>27</v>
      </c>
      <c r="H302">
        <v>1</v>
      </c>
      <c r="I302" t="s">
        <v>531</v>
      </c>
      <c r="J302" t="s">
        <v>3</v>
      </c>
      <c r="K302" t="s">
        <v>532</v>
      </c>
      <c r="L302">
        <v>1191</v>
      </c>
      <c r="N302">
        <v>1013</v>
      </c>
      <c r="O302" t="s">
        <v>533</v>
      </c>
      <c r="P302" t="s">
        <v>533</v>
      </c>
      <c r="Q302">
        <v>1</v>
      </c>
      <c r="W302">
        <v>0</v>
      </c>
      <c r="X302">
        <v>476480486</v>
      </c>
      <c r="Y302">
        <v>80.27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1</v>
      </c>
      <c r="AJ302">
        <v>1</v>
      </c>
      <c r="AK302">
        <v>1</v>
      </c>
      <c r="AL302">
        <v>1</v>
      </c>
      <c r="AN302">
        <v>0</v>
      </c>
      <c r="AO302">
        <v>1</v>
      </c>
      <c r="AP302">
        <v>0</v>
      </c>
      <c r="AQ302">
        <v>0</v>
      </c>
      <c r="AR302">
        <v>0</v>
      </c>
      <c r="AS302" t="s">
        <v>3</v>
      </c>
      <c r="AT302">
        <v>80.27</v>
      </c>
      <c r="AU302" t="s">
        <v>3</v>
      </c>
      <c r="AV302">
        <v>1</v>
      </c>
      <c r="AW302">
        <v>2</v>
      </c>
      <c r="AX302">
        <v>52425178</v>
      </c>
      <c r="AY302">
        <v>1</v>
      </c>
      <c r="AZ302">
        <v>0</v>
      </c>
      <c r="BA302">
        <v>294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CX302">
        <f>Y302*Source!I885</f>
        <v>14.448599999999999</v>
      </c>
      <c r="CY302">
        <f>AD302</f>
        <v>0</v>
      </c>
      <c r="CZ302">
        <f>AH302</f>
        <v>0</v>
      </c>
      <c r="DA302">
        <f>AL302</f>
        <v>1</v>
      </c>
      <c r="DB302">
        <f t="shared" ref="DB302:DB323" si="54">ROUND(ROUND(AT302*CZ302,2),6)</f>
        <v>0</v>
      </c>
      <c r="DC302">
        <f t="shared" ref="DC302:DC323" si="55">ROUND(ROUND(AT302*AG302,2),6)</f>
        <v>0</v>
      </c>
    </row>
    <row r="303" spans="1:107" x14ac:dyDescent="0.2">
      <c r="A303">
        <f>ROW(Source!A885)</f>
        <v>885</v>
      </c>
      <c r="B303">
        <v>52421674</v>
      </c>
      <c r="C303">
        <v>52425173</v>
      </c>
      <c r="D303">
        <v>51502851</v>
      </c>
      <c r="E303">
        <v>1</v>
      </c>
      <c r="F303">
        <v>1</v>
      </c>
      <c r="G303">
        <v>27</v>
      </c>
      <c r="H303">
        <v>3</v>
      </c>
      <c r="I303" t="s">
        <v>565</v>
      </c>
      <c r="J303" t="s">
        <v>566</v>
      </c>
      <c r="K303" t="s">
        <v>567</v>
      </c>
      <c r="L303">
        <v>1339</v>
      </c>
      <c r="N303">
        <v>1007</v>
      </c>
      <c r="O303" t="s">
        <v>166</v>
      </c>
      <c r="P303" t="s">
        <v>166</v>
      </c>
      <c r="Q303">
        <v>1</v>
      </c>
      <c r="W303">
        <v>0</v>
      </c>
      <c r="X303">
        <v>-697630842</v>
      </c>
      <c r="Y303">
        <v>5.9</v>
      </c>
      <c r="AA303">
        <v>3714.73</v>
      </c>
      <c r="AB303">
        <v>0</v>
      </c>
      <c r="AC303">
        <v>0</v>
      </c>
      <c r="AD303">
        <v>0</v>
      </c>
      <c r="AE303">
        <v>3714.73</v>
      </c>
      <c r="AF303">
        <v>0</v>
      </c>
      <c r="AG303">
        <v>0</v>
      </c>
      <c r="AH303">
        <v>0</v>
      </c>
      <c r="AI303">
        <v>1</v>
      </c>
      <c r="AJ303">
        <v>1</v>
      </c>
      <c r="AK303">
        <v>1</v>
      </c>
      <c r="AL303">
        <v>1</v>
      </c>
      <c r="AN303">
        <v>0</v>
      </c>
      <c r="AO303">
        <v>1</v>
      </c>
      <c r="AP303">
        <v>0</v>
      </c>
      <c r="AQ303">
        <v>0</v>
      </c>
      <c r="AR303">
        <v>0</v>
      </c>
      <c r="AS303" t="s">
        <v>3</v>
      </c>
      <c r="AT303">
        <v>5.9</v>
      </c>
      <c r="AU303" t="s">
        <v>3</v>
      </c>
      <c r="AV303">
        <v>0</v>
      </c>
      <c r="AW303">
        <v>2</v>
      </c>
      <c r="AX303">
        <v>52425179</v>
      </c>
      <c r="AY303">
        <v>1</v>
      </c>
      <c r="AZ303">
        <v>0</v>
      </c>
      <c r="BA303">
        <v>295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CX303">
        <f>Y303*Source!I885</f>
        <v>1.0620000000000001</v>
      </c>
      <c r="CY303">
        <f>AA303</f>
        <v>3714.73</v>
      </c>
      <c r="CZ303">
        <f>AE303</f>
        <v>3714.73</v>
      </c>
      <c r="DA303">
        <f>AI303</f>
        <v>1</v>
      </c>
      <c r="DB303">
        <f t="shared" si="54"/>
        <v>21916.91</v>
      </c>
      <c r="DC303">
        <f t="shared" si="55"/>
        <v>0</v>
      </c>
    </row>
    <row r="304" spans="1:107" x14ac:dyDescent="0.2">
      <c r="A304">
        <f>ROW(Source!A885)</f>
        <v>885</v>
      </c>
      <c r="B304">
        <v>52421674</v>
      </c>
      <c r="C304">
        <v>52425173</v>
      </c>
      <c r="D304">
        <v>51502927</v>
      </c>
      <c r="E304">
        <v>1</v>
      </c>
      <c r="F304">
        <v>1</v>
      </c>
      <c r="G304">
        <v>27</v>
      </c>
      <c r="H304">
        <v>3</v>
      </c>
      <c r="I304" t="s">
        <v>568</v>
      </c>
      <c r="J304" t="s">
        <v>569</v>
      </c>
      <c r="K304" t="s">
        <v>570</v>
      </c>
      <c r="L304">
        <v>1339</v>
      </c>
      <c r="N304">
        <v>1007</v>
      </c>
      <c r="O304" t="s">
        <v>166</v>
      </c>
      <c r="P304" t="s">
        <v>166</v>
      </c>
      <c r="Q304">
        <v>1</v>
      </c>
      <c r="W304">
        <v>0</v>
      </c>
      <c r="X304">
        <v>253260963</v>
      </c>
      <c r="Y304">
        <v>0.06</v>
      </c>
      <c r="AA304">
        <v>3392.59</v>
      </c>
      <c r="AB304">
        <v>0</v>
      </c>
      <c r="AC304">
        <v>0</v>
      </c>
      <c r="AD304">
        <v>0</v>
      </c>
      <c r="AE304">
        <v>3392.59</v>
      </c>
      <c r="AF304">
        <v>0</v>
      </c>
      <c r="AG304">
        <v>0</v>
      </c>
      <c r="AH304">
        <v>0</v>
      </c>
      <c r="AI304">
        <v>1</v>
      </c>
      <c r="AJ304">
        <v>1</v>
      </c>
      <c r="AK304">
        <v>1</v>
      </c>
      <c r="AL304">
        <v>1</v>
      </c>
      <c r="AN304">
        <v>0</v>
      </c>
      <c r="AO304">
        <v>1</v>
      </c>
      <c r="AP304">
        <v>0</v>
      </c>
      <c r="AQ304">
        <v>0</v>
      </c>
      <c r="AR304">
        <v>0</v>
      </c>
      <c r="AS304" t="s">
        <v>3</v>
      </c>
      <c r="AT304">
        <v>0.06</v>
      </c>
      <c r="AU304" t="s">
        <v>3</v>
      </c>
      <c r="AV304">
        <v>0</v>
      </c>
      <c r="AW304">
        <v>2</v>
      </c>
      <c r="AX304">
        <v>52425180</v>
      </c>
      <c r="AY304">
        <v>1</v>
      </c>
      <c r="AZ304">
        <v>0</v>
      </c>
      <c r="BA304">
        <v>296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CX304">
        <f>Y304*Source!I885</f>
        <v>1.0799999999999999E-2</v>
      </c>
      <c r="CY304">
        <f>AA304</f>
        <v>3392.59</v>
      </c>
      <c r="CZ304">
        <f>AE304</f>
        <v>3392.59</v>
      </c>
      <c r="DA304">
        <f>AI304</f>
        <v>1</v>
      </c>
      <c r="DB304">
        <f t="shared" si="54"/>
        <v>203.56</v>
      </c>
      <c r="DC304">
        <f t="shared" si="55"/>
        <v>0</v>
      </c>
    </row>
    <row r="305" spans="1:107" x14ac:dyDescent="0.2">
      <c r="A305">
        <f>ROW(Source!A885)</f>
        <v>885</v>
      </c>
      <c r="B305">
        <v>52421674</v>
      </c>
      <c r="C305">
        <v>52425173</v>
      </c>
      <c r="D305">
        <v>51503665</v>
      </c>
      <c r="E305">
        <v>1</v>
      </c>
      <c r="F305">
        <v>1</v>
      </c>
      <c r="G305">
        <v>27</v>
      </c>
      <c r="H305">
        <v>3</v>
      </c>
      <c r="I305" t="s">
        <v>501</v>
      </c>
      <c r="J305" t="s">
        <v>503</v>
      </c>
      <c r="K305" t="s">
        <v>502</v>
      </c>
      <c r="L305">
        <v>1339</v>
      </c>
      <c r="N305">
        <v>1007</v>
      </c>
      <c r="O305" t="s">
        <v>166</v>
      </c>
      <c r="P305" t="s">
        <v>166</v>
      </c>
      <c r="Q305">
        <v>1</v>
      </c>
      <c r="W305">
        <v>0</v>
      </c>
      <c r="X305">
        <v>1857369686</v>
      </c>
      <c r="Y305">
        <v>4.3</v>
      </c>
      <c r="AA305">
        <v>7833.01</v>
      </c>
      <c r="AB305">
        <v>0</v>
      </c>
      <c r="AC305">
        <v>0</v>
      </c>
      <c r="AD305">
        <v>0</v>
      </c>
      <c r="AE305">
        <v>7833.01</v>
      </c>
      <c r="AF305">
        <v>0</v>
      </c>
      <c r="AG305">
        <v>0</v>
      </c>
      <c r="AH305">
        <v>0</v>
      </c>
      <c r="AI305">
        <v>1</v>
      </c>
      <c r="AJ305">
        <v>1</v>
      </c>
      <c r="AK305">
        <v>1</v>
      </c>
      <c r="AL305">
        <v>1</v>
      </c>
      <c r="AN305">
        <v>0</v>
      </c>
      <c r="AO305">
        <v>1</v>
      </c>
      <c r="AP305">
        <v>0</v>
      </c>
      <c r="AQ305">
        <v>0</v>
      </c>
      <c r="AR305">
        <v>0</v>
      </c>
      <c r="AS305" t="s">
        <v>3</v>
      </c>
      <c r="AT305">
        <v>4.3</v>
      </c>
      <c r="AU305" t="s">
        <v>3</v>
      </c>
      <c r="AV305">
        <v>0</v>
      </c>
      <c r="AW305">
        <v>2</v>
      </c>
      <c r="AX305">
        <v>52425181</v>
      </c>
      <c r="AY305">
        <v>1</v>
      </c>
      <c r="AZ305">
        <v>0</v>
      </c>
      <c r="BA305">
        <v>297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CX305">
        <f>Y305*Source!I885</f>
        <v>0.77399999999999991</v>
      </c>
      <c r="CY305">
        <f>AA305</f>
        <v>7833.01</v>
      </c>
      <c r="CZ305">
        <f>AE305</f>
        <v>7833.01</v>
      </c>
      <c r="DA305">
        <f>AI305</f>
        <v>1</v>
      </c>
      <c r="DB305">
        <f t="shared" si="54"/>
        <v>33681.94</v>
      </c>
      <c r="DC305">
        <f t="shared" si="55"/>
        <v>0</v>
      </c>
    </row>
    <row r="306" spans="1:107" x14ac:dyDescent="0.2">
      <c r="A306">
        <f>ROW(Source!A921)</f>
        <v>921</v>
      </c>
      <c r="B306">
        <v>52421674</v>
      </c>
      <c r="C306">
        <v>52425239</v>
      </c>
      <c r="D306">
        <v>51486811</v>
      </c>
      <c r="E306">
        <v>27</v>
      </c>
      <c r="F306">
        <v>1</v>
      </c>
      <c r="G306">
        <v>27</v>
      </c>
      <c r="H306">
        <v>1</v>
      </c>
      <c r="I306" t="s">
        <v>531</v>
      </c>
      <c r="J306" t="s">
        <v>3</v>
      </c>
      <c r="K306" t="s">
        <v>532</v>
      </c>
      <c r="L306">
        <v>1191</v>
      </c>
      <c r="N306">
        <v>1013</v>
      </c>
      <c r="O306" t="s">
        <v>533</v>
      </c>
      <c r="P306" t="s">
        <v>533</v>
      </c>
      <c r="Q306">
        <v>1</v>
      </c>
      <c r="W306">
        <v>0</v>
      </c>
      <c r="X306">
        <v>476480486</v>
      </c>
      <c r="Y306">
        <v>0.82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1</v>
      </c>
      <c r="AJ306">
        <v>1</v>
      </c>
      <c r="AK306">
        <v>1</v>
      </c>
      <c r="AL306">
        <v>1</v>
      </c>
      <c r="AN306">
        <v>0</v>
      </c>
      <c r="AO306">
        <v>1</v>
      </c>
      <c r="AP306">
        <v>0</v>
      </c>
      <c r="AQ306">
        <v>0</v>
      </c>
      <c r="AR306">
        <v>0</v>
      </c>
      <c r="AS306" t="s">
        <v>3</v>
      </c>
      <c r="AT306">
        <v>0.82</v>
      </c>
      <c r="AU306" t="s">
        <v>3</v>
      </c>
      <c r="AV306">
        <v>1</v>
      </c>
      <c r="AW306">
        <v>2</v>
      </c>
      <c r="AX306">
        <v>52425244</v>
      </c>
      <c r="AY306">
        <v>1</v>
      </c>
      <c r="AZ306">
        <v>0</v>
      </c>
      <c r="BA306">
        <v>298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CX306">
        <f>Y306*Source!I921</f>
        <v>44.115999999999993</v>
      </c>
      <c r="CY306">
        <f>AD306</f>
        <v>0</v>
      </c>
      <c r="CZ306">
        <f>AH306</f>
        <v>0</v>
      </c>
      <c r="DA306">
        <f>AL306</f>
        <v>1</v>
      </c>
      <c r="DB306">
        <f t="shared" si="54"/>
        <v>0</v>
      </c>
      <c r="DC306">
        <f t="shared" si="55"/>
        <v>0</v>
      </c>
    </row>
    <row r="307" spans="1:107" x14ac:dyDescent="0.2">
      <c r="A307">
        <f>ROW(Source!A921)</f>
        <v>921</v>
      </c>
      <c r="B307">
        <v>52421674</v>
      </c>
      <c r="C307">
        <v>52425239</v>
      </c>
      <c r="D307">
        <v>51499184</v>
      </c>
      <c r="E307">
        <v>1</v>
      </c>
      <c r="F307">
        <v>1</v>
      </c>
      <c r="G307">
        <v>27</v>
      </c>
      <c r="H307">
        <v>2</v>
      </c>
      <c r="I307" t="s">
        <v>599</v>
      </c>
      <c r="J307" t="s">
        <v>600</v>
      </c>
      <c r="K307" t="s">
        <v>601</v>
      </c>
      <c r="L307">
        <v>1368</v>
      </c>
      <c r="N307">
        <v>1011</v>
      </c>
      <c r="O307" t="s">
        <v>537</v>
      </c>
      <c r="P307" t="s">
        <v>537</v>
      </c>
      <c r="Q307">
        <v>1</v>
      </c>
      <c r="W307">
        <v>0</v>
      </c>
      <c r="X307">
        <v>351519474</v>
      </c>
      <c r="Y307">
        <v>0.04</v>
      </c>
      <c r="AA307">
        <v>0</v>
      </c>
      <c r="AB307">
        <v>2020.59</v>
      </c>
      <c r="AC307">
        <v>458.56</v>
      </c>
      <c r="AD307">
        <v>0</v>
      </c>
      <c r="AE307">
        <v>0</v>
      </c>
      <c r="AF307">
        <v>2020.59</v>
      </c>
      <c r="AG307">
        <v>458.56</v>
      </c>
      <c r="AH307">
        <v>0</v>
      </c>
      <c r="AI307">
        <v>1</v>
      </c>
      <c r="AJ307">
        <v>1</v>
      </c>
      <c r="AK307">
        <v>1</v>
      </c>
      <c r="AL307">
        <v>1</v>
      </c>
      <c r="AN307">
        <v>0</v>
      </c>
      <c r="AO307">
        <v>1</v>
      </c>
      <c r="AP307">
        <v>0</v>
      </c>
      <c r="AQ307">
        <v>0</v>
      </c>
      <c r="AR307">
        <v>0</v>
      </c>
      <c r="AS307" t="s">
        <v>3</v>
      </c>
      <c r="AT307">
        <v>0.04</v>
      </c>
      <c r="AU307" t="s">
        <v>3</v>
      </c>
      <c r="AV307">
        <v>0</v>
      </c>
      <c r="AW307">
        <v>2</v>
      </c>
      <c r="AX307">
        <v>52425245</v>
      </c>
      <c r="AY307">
        <v>1</v>
      </c>
      <c r="AZ307">
        <v>0</v>
      </c>
      <c r="BA307">
        <v>299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CX307">
        <f>Y307*Source!I921</f>
        <v>2.1520000000000001</v>
      </c>
      <c r="CY307">
        <f>AB307</f>
        <v>2020.59</v>
      </c>
      <c r="CZ307">
        <f>AF307</f>
        <v>2020.59</v>
      </c>
      <c r="DA307">
        <f>AJ307</f>
        <v>1</v>
      </c>
      <c r="DB307">
        <f t="shared" si="54"/>
        <v>80.819999999999993</v>
      </c>
      <c r="DC307">
        <f t="shared" si="55"/>
        <v>18.34</v>
      </c>
    </row>
    <row r="308" spans="1:107" x14ac:dyDescent="0.2">
      <c r="A308">
        <f>ROW(Source!A921)</f>
        <v>921</v>
      </c>
      <c r="B308">
        <v>52421674</v>
      </c>
      <c r="C308">
        <v>52425239</v>
      </c>
      <c r="D308">
        <v>51499210</v>
      </c>
      <c r="E308">
        <v>1</v>
      </c>
      <c r="F308">
        <v>1</v>
      </c>
      <c r="G308">
        <v>27</v>
      </c>
      <c r="H308">
        <v>2</v>
      </c>
      <c r="I308" t="s">
        <v>614</v>
      </c>
      <c r="J308" t="s">
        <v>615</v>
      </c>
      <c r="K308" t="s">
        <v>616</v>
      </c>
      <c r="L308">
        <v>1368</v>
      </c>
      <c r="N308">
        <v>1011</v>
      </c>
      <c r="O308" t="s">
        <v>537</v>
      </c>
      <c r="P308" t="s">
        <v>537</v>
      </c>
      <c r="Q308">
        <v>1</v>
      </c>
      <c r="W308">
        <v>0</v>
      </c>
      <c r="X308">
        <v>1239588482</v>
      </c>
      <c r="Y308">
        <v>0.41</v>
      </c>
      <c r="AA308">
        <v>0</v>
      </c>
      <c r="AB308">
        <v>1024.3699999999999</v>
      </c>
      <c r="AC308">
        <v>730.58</v>
      </c>
      <c r="AD308">
        <v>0</v>
      </c>
      <c r="AE308">
        <v>0</v>
      </c>
      <c r="AF308">
        <v>1024.3699999999999</v>
      </c>
      <c r="AG308">
        <v>730.58</v>
      </c>
      <c r="AH308">
        <v>0</v>
      </c>
      <c r="AI308">
        <v>1</v>
      </c>
      <c r="AJ308">
        <v>1</v>
      </c>
      <c r="AK308">
        <v>1</v>
      </c>
      <c r="AL308">
        <v>1</v>
      </c>
      <c r="AN308">
        <v>0</v>
      </c>
      <c r="AO308">
        <v>1</v>
      </c>
      <c r="AP308">
        <v>0</v>
      </c>
      <c r="AQ308">
        <v>0</v>
      </c>
      <c r="AR308">
        <v>0</v>
      </c>
      <c r="AS308" t="s">
        <v>3</v>
      </c>
      <c r="AT308">
        <v>0.41</v>
      </c>
      <c r="AU308" t="s">
        <v>3</v>
      </c>
      <c r="AV308">
        <v>0</v>
      </c>
      <c r="AW308">
        <v>2</v>
      </c>
      <c r="AX308">
        <v>52425246</v>
      </c>
      <c r="AY308">
        <v>1</v>
      </c>
      <c r="AZ308">
        <v>0</v>
      </c>
      <c r="BA308">
        <v>300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CX308">
        <f>Y308*Source!I921</f>
        <v>22.057999999999996</v>
      </c>
      <c r="CY308">
        <f>AB308</f>
        <v>1024.3699999999999</v>
      </c>
      <c r="CZ308">
        <f>AF308</f>
        <v>1024.3699999999999</v>
      </c>
      <c r="DA308">
        <f>AJ308</f>
        <v>1</v>
      </c>
      <c r="DB308">
        <f t="shared" si="54"/>
        <v>419.99</v>
      </c>
      <c r="DC308">
        <f t="shared" si="55"/>
        <v>299.54000000000002</v>
      </c>
    </row>
    <row r="309" spans="1:107" x14ac:dyDescent="0.2">
      <c r="A309">
        <f>ROW(Source!A921)</f>
        <v>921</v>
      </c>
      <c r="B309">
        <v>52421674</v>
      </c>
      <c r="C309">
        <v>52425239</v>
      </c>
      <c r="D309">
        <v>51504653</v>
      </c>
      <c r="E309">
        <v>1</v>
      </c>
      <c r="F309">
        <v>1</v>
      </c>
      <c r="G309">
        <v>27</v>
      </c>
      <c r="H309">
        <v>3</v>
      </c>
      <c r="I309" t="s">
        <v>265</v>
      </c>
      <c r="J309" t="s">
        <v>268</v>
      </c>
      <c r="K309" t="s">
        <v>266</v>
      </c>
      <c r="L309">
        <v>1035</v>
      </c>
      <c r="N309">
        <v>1013</v>
      </c>
      <c r="O309" t="s">
        <v>267</v>
      </c>
      <c r="P309" t="s">
        <v>267</v>
      </c>
      <c r="Q309">
        <v>1</v>
      </c>
      <c r="W309">
        <v>0</v>
      </c>
      <c r="X309">
        <v>-504864471</v>
      </c>
      <c r="Y309">
        <v>4.0000000000000001E-3</v>
      </c>
      <c r="AA309">
        <v>32364.66</v>
      </c>
      <c r="AB309">
        <v>0</v>
      </c>
      <c r="AC309">
        <v>0</v>
      </c>
      <c r="AD309">
        <v>0</v>
      </c>
      <c r="AE309">
        <v>32364.66</v>
      </c>
      <c r="AF309">
        <v>0</v>
      </c>
      <c r="AG309">
        <v>0</v>
      </c>
      <c r="AH309">
        <v>0</v>
      </c>
      <c r="AI309">
        <v>1</v>
      </c>
      <c r="AJ309">
        <v>1</v>
      </c>
      <c r="AK309">
        <v>1</v>
      </c>
      <c r="AL309">
        <v>1</v>
      </c>
      <c r="AN309">
        <v>0</v>
      </c>
      <c r="AO309">
        <v>0</v>
      </c>
      <c r="AP309">
        <v>0</v>
      </c>
      <c r="AQ309">
        <v>0</v>
      </c>
      <c r="AR309">
        <v>0</v>
      </c>
      <c r="AS309" t="s">
        <v>3</v>
      </c>
      <c r="AT309">
        <v>4.0000000000000001E-3</v>
      </c>
      <c r="AU309" t="s">
        <v>3</v>
      </c>
      <c r="AV309">
        <v>0</v>
      </c>
      <c r="AW309">
        <v>1</v>
      </c>
      <c r="AX309">
        <v>-1</v>
      </c>
      <c r="AY309">
        <v>0</v>
      </c>
      <c r="AZ309">
        <v>0</v>
      </c>
      <c r="BA309" t="s">
        <v>3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CX309">
        <f>Y309*Source!I921</f>
        <v>0.2152</v>
      </c>
      <c r="CY309">
        <f>AA309</f>
        <v>32364.66</v>
      </c>
      <c r="CZ309">
        <f>AE309</f>
        <v>32364.66</v>
      </c>
      <c r="DA309">
        <f>AI309</f>
        <v>1</v>
      </c>
      <c r="DB309">
        <f t="shared" si="54"/>
        <v>129.46</v>
      </c>
      <c r="DC309">
        <f t="shared" si="55"/>
        <v>0</v>
      </c>
    </row>
    <row r="310" spans="1:107" x14ac:dyDescent="0.2">
      <c r="A310">
        <f>ROW(Source!A923)</f>
        <v>923</v>
      </c>
      <c r="B310">
        <v>52421674</v>
      </c>
      <c r="C310">
        <v>52425276</v>
      </c>
      <c r="D310">
        <v>51486811</v>
      </c>
      <c r="E310">
        <v>27</v>
      </c>
      <c r="F310">
        <v>1</v>
      </c>
      <c r="G310">
        <v>27</v>
      </c>
      <c r="H310">
        <v>1</v>
      </c>
      <c r="I310" t="s">
        <v>531</v>
      </c>
      <c r="J310" t="s">
        <v>3</v>
      </c>
      <c r="K310" t="s">
        <v>532</v>
      </c>
      <c r="L310">
        <v>1191</v>
      </c>
      <c r="N310">
        <v>1013</v>
      </c>
      <c r="O310" t="s">
        <v>533</v>
      </c>
      <c r="P310" t="s">
        <v>533</v>
      </c>
      <c r="Q310">
        <v>1</v>
      </c>
      <c r="W310">
        <v>0</v>
      </c>
      <c r="X310">
        <v>476480486</v>
      </c>
      <c r="Y310">
        <v>2.35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1</v>
      </c>
      <c r="AJ310">
        <v>1</v>
      </c>
      <c r="AK310">
        <v>1</v>
      </c>
      <c r="AL310">
        <v>1</v>
      </c>
      <c r="AN310">
        <v>0</v>
      </c>
      <c r="AO310">
        <v>1</v>
      </c>
      <c r="AP310">
        <v>0</v>
      </c>
      <c r="AQ310">
        <v>0</v>
      </c>
      <c r="AR310">
        <v>0</v>
      </c>
      <c r="AS310" t="s">
        <v>3</v>
      </c>
      <c r="AT310">
        <v>2.35</v>
      </c>
      <c r="AU310" t="s">
        <v>3</v>
      </c>
      <c r="AV310">
        <v>1</v>
      </c>
      <c r="AW310">
        <v>2</v>
      </c>
      <c r="AX310">
        <v>52425283</v>
      </c>
      <c r="AY310">
        <v>1</v>
      </c>
      <c r="AZ310">
        <v>0</v>
      </c>
      <c r="BA310">
        <v>302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CX310">
        <f>Y310*Source!I923</f>
        <v>49.632000000000005</v>
      </c>
      <c r="CY310">
        <f>AD310</f>
        <v>0</v>
      </c>
      <c r="CZ310">
        <f>AH310</f>
        <v>0</v>
      </c>
      <c r="DA310">
        <f>AL310</f>
        <v>1</v>
      </c>
      <c r="DB310">
        <f t="shared" si="54"/>
        <v>0</v>
      </c>
      <c r="DC310">
        <f t="shared" si="55"/>
        <v>0</v>
      </c>
    </row>
    <row r="311" spans="1:107" x14ac:dyDescent="0.2">
      <c r="A311">
        <f>ROW(Source!A923)</f>
        <v>923</v>
      </c>
      <c r="B311">
        <v>52421674</v>
      </c>
      <c r="C311">
        <v>52425276</v>
      </c>
      <c r="D311">
        <v>51499345</v>
      </c>
      <c r="E311">
        <v>1</v>
      </c>
      <c r="F311">
        <v>1</v>
      </c>
      <c r="G311">
        <v>27</v>
      </c>
      <c r="H311">
        <v>2</v>
      </c>
      <c r="I311" t="s">
        <v>571</v>
      </c>
      <c r="J311" t="s">
        <v>572</v>
      </c>
      <c r="K311" t="s">
        <v>573</v>
      </c>
      <c r="L311">
        <v>1368</v>
      </c>
      <c r="N311">
        <v>1011</v>
      </c>
      <c r="O311" t="s">
        <v>537</v>
      </c>
      <c r="P311" t="s">
        <v>537</v>
      </c>
      <c r="Q311">
        <v>1</v>
      </c>
      <c r="W311">
        <v>0</v>
      </c>
      <c r="X311">
        <v>231409664</v>
      </c>
      <c r="Y311">
        <v>0.51</v>
      </c>
      <c r="AA311">
        <v>0</v>
      </c>
      <c r="AB311">
        <v>98.05</v>
      </c>
      <c r="AC311">
        <v>33.06</v>
      </c>
      <c r="AD311">
        <v>0</v>
      </c>
      <c r="AE311">
        <v>0</v>
      </c>
      <c r="AF311">
        <v>98.05</v>
      </c>
      <c r="AG311">
        <v>33.06</v>
      </c>
      <c r="AH311">
        <v>0</v>
      </c>
      <c r="AI311">
        <v>1</v>
      </c>
      <c r="AJ311">
        <v>1</v>
      </c>
      <c r="AK311">
        <v>1</v>
      </c>
      <c r="AL311">
        <v>1</v>
      </c>
      <c r="AN311">
        <v>0</v>
      </c>
      <c r="AO311">
        <v>1</v>
      </c>
      <c r="AP311">
        <v>0</v>
      </c>
      <c r="AQ311">
        <v>0</v>
      </c>
      <c r="AR311">
        <v>0</v>
      </c>
      <c r="AS311" t="s">
        <v>3</v>
      </c>
      <c r="AT311">
        <v>0.51</v>
      </c>
      <c r="AU311" t="s">
        <v>3</v>
      </c>
      <c r="AV311">
        <v>0</v>
      </c>
      <c r="AW311">
        <v>2</v>
      </c>
      <c r="AX311">
        <v>52425284</v>
      </c>
      <c r="AY311">
        <v>1</v>
      </c>
      <c r="AZ311">
        <v>0</v>
      </c>
      <c r="BA311">
        <v>303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CX311">
        <f>Y311*Source!I923</f>
        <v>10.7712</v>
      </c>
      <c r="CY311">
        <f>AB311</f>
        <v>98.05</v>
      </c>
      <c r="CZ311">
        <f>AF311</f>
        <v>98.05</v>
      </c>
      <c r="DA311">
        <f>AJ311</f>
        <v>1</v>
      </c>
      <c r="DB311">
        <f t="shared" si="54"/>
        <v>50.01</v>
      </c>
      <c r="DC311">
        <f t="shared" si="55"/>
        <v>16.86</v>
      </c>
    </row>
    <row r="312" spans="1:107" x14ac:dyDescent="0.2">
      <c r="A312">
        <f>ROW(Source!A923)</f>
        <v>923</v>
      </c>
      <c r="B312">
        <v>52421674</v>
      </c>
      <c r="C312">
        <v>52425276</v>
      </c>
      <c r="D312">
        <v>51499423</v>
      </c>
      <c r="E312">
        <v>1</v>
      </c>
      <c r="F312">
        <v>1</v>
      </c>
      <c r="G312">
        <v>27</v>
      </c>
      <c r="H312">
        <v>2</v>
      </c>
      <c r="I312" t="s">
        <v>574</v>
      </c>
      <c r="J312" t="s">
        <v>575</v>
      </c>
      <c r="K312" t="s">
        <v>576</v>
      </c>
      <c r="L312">
        <v>1368</v>
      </c>
      <c r="N312">
        <v>1011</v>
      </c>
      <c r="O312" t="s">
        <v>537</v>
      </c>
      <c r="P312" t="s">
        <v>537</v>
      </c>
      <c r="Q312">
        <v>1</v>
      </c>
      <c r="W312">
        <v>0</v>
      </c>
      <c r="X312">
        <v>-1646301120</v>
      </c>
      <c r="Y312">
        <v>0.51</v>
      </c>
      <c r="AA312">
        <v>0</v>
      </c>
      <c r="AB312">
        <v>564.1</v>
      </c>
      <c r="AC312">
        <v>358.8</v>
      </c>
      <c r="AD312">
        <v>0</v>
      </c>
      <c r="AE312">
        <v>0</v>
      </c>
      <c r="AF312">
        <v>564.1</v>
      </c>
      <c r="AG312">
        <v>358.8</v>
      </c>
      <c r="AH312">
        <v>0</v>
      </c>
      <c r="AI312">
        <v>1</v>
      </c>
      <c r="AJ312">
        <v>1</v>
      </c>
      <c r="AK312">
        <v>1</v>
      </c>
      <c r="AL312">
        <v>1</v>
      </c>
      <c r="AN312">
        <v>0</v>
      </c>
      <c r="AO312">
        <v>1</v>
      </c>
      <c r="AP312">
        <v>0</v>
      </c>
      <c r="AQ312">
        <v>0</v>
      </c>
      <c r="AR312">
        <v>0</v>
      </c>
      <c r="AS312" t="s">
        <v>3</v>
      </c>
      <c r="AT312">
        <v>0.51</v>
      </c>
      <c r="AU312" t="s">
        <v>3</v>
      </c>
      <c r="AV312">
        <v>0</v>
      </c>
      <c r="AW312">
        <v>2</v>
      </c>
      <c r="AX312">
        <v>52425285</v>
      </c>
      <c r="AY312">
        <v>1</v>
      </c>
      <c r="AZ312">
        <v>0</v>
      </c>
      <c r="BA312">
        <v>304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CX312">
        <f>Y312*Source!I923</f>
        <v>10.7712</v>
      </c>
      <c r="CY312">
        <f>AB312</f>
        <v>564.1</v>
      </c>
      <c r="CZ312">
        <f>AF312</f>
        <v>564.1</v>
      </c>
      <c r="DA312">
        <f>AJ312</f>
        <v>1</v>
      </c>
      <c r="DB312">
        <f t="shared" si="54"/>
        <v>287.69</v>
      </c>
      <c r="DC312">
        <f t="shared" si="55"/>
        <v>182.99</v>
      </c>
    </row>
    <row r="313" spans="1:107" x14ac:dyDescent="0.2">
      <c r="A313">
        <f>ROW(Source!A923)</f>
        <v>923</v>
      </c>
      <c r="B313">
        <v>52421674</v>
      </c>
      <c r="C313">
        <v>52425276</v>
      </c>
      <c r="D313">
        <v>51502000</v>
      </c>
      <c r="E313">
        <v>1</v>
      </c>
      <c r="F313">
        <v>1</v>
      </c>
      <c r="G313">
        <v>27</v>
      </c>
      <c r="H313">
        <v>3</v>
      </c>
      <c r="I313" t="s">
        <v>577</v>
      </c>
      <c r="J313" t="s">
        <v>578</v>
      </c>
      <c r="K313" t="s">
        <v>579</v>
      </c>
      <c r="L313">
        <v>1301</v>
      </c>
      <c r="N313">
        <v>1003</v>
      </c>
      <c r="O313" t="s">
        <v>580</v>
      </c>
      <c r="P313" t="s">
        <v>580</v>
      </c>
      <c r="Q313">
        <v>1</v>
      </c>
      <c r="W313">
        <v>0</v>
      </c>
      <c r="X313">
        <v>852130430</v>
      </c>
      <c r="Y313">
        <v>12</v>
      </c>
      <c r="AA313">
        <v>26.54</v>
      </c>
      <c r="AB313">
        <v>0</v>
      </c>
      <c r="AC313">
        <v>0</v>
      </c>
      <c r="AD313">
        <v>0</v>
      </c>
      <c r="AE313">
        <v>26.54</v>
      </c>
      <c r="AF313">
        <v>0</v>
      </c>
      <c r="AG313">
        <v>0</v>
      </c>
      <c r="AH313">
        <v>0</v>
      </c>
      <c r="AI313">
        <v>1</v>
      </c>
      <c r="AJ313">
        <v>1</v>
      </c>
      <c r="AK313">
        <v>1</v>
      </c>
      <c r="AL313">
        <v>1</v>
      </c>
      <c r="AN313">
        <v>0</v>
      </c>
      <c r="AO313">
        <v>1</v>
      </c>
      <c r="AP313">
        <v>0</v>
      </c>
      <c r="AQ313">
        <v>0</v>
      </c>
      <c r="AR313">
        <v>0</v>
      </c>
      <c r="AS313" t="s">
        <v>3</v>
      </c>
      <c r="AT313">
        <v>12</v>
      </c>
      <c r="AU313" t="s">
        <v>3</v>
      </c>
      <c r="AV313">
        <v>0</v>
      </c>
      <c r="AW313">
        <v>2</v>
      </c>
      <c r="AX313">
        <v>52425286</v>
      </c>
      <c r="AY313">
        <v>1</v>
      </c>
      <c r="AZ313">
        <v>0</v>
      </c>
      <c r="BA313">
        <v>305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CX313">
        <f>Y313*Source!I923</f>
        <v>253.44</v>
      </c>
      <c r="CY313">
        <f>AA313</f>
        <v>26.54</v>
      </c>
      <c r="CZ313">
        <f>AE313</f>
        <v>26.54</v>
      </c>
      <c r="DA313">
        <f>AI313</f>
        <v>1</v>
      </c>
      <c r="DB313">
        <f t="shared" si="54"/>
        <v>318.48</v>
      </c>
      <c r="DC313">
        <f t="shared" si="55"/>
        <v>0</v>
      </c>
    </row>
    <row r="314" spans="1:107" x14ac:dyDescent="0.2">
      <c r="A314">
        <f>ROW(Source!A923)</f>
        <v>923</v>
      </c>
      <c r="B314">
        <v>52421674</v>
      </c>
      <c r="C314">
        <v>52425276</v>
      </c>
      <c r="D314">
        <v>51502424</v>
      </c>
      <c r="E314">
        <v>1</v>
      </c>
      <c r="F314">
        <v>1</v>
      </c>
      <c r="G314">
        <v>27</v>
      </c>
      <c r="H314">
        <v>3</v>
      </c>
      <c r="I314" t="s">
        <v>188</v>
      </c>
      <c r="J314" t="s">
        <v>191</v>
      </c>
      <c r="K314" t="s">
        <v>189</v>
      </c>
      <c r="L314">
        <v>1346</v>
      </c>
      <c r="N314">
        <v>1009</v>
      </c>
      <c r="O314" t="s">
        <v>190</v>
      </c>
      <c r="P314" t="s">
        <v>190</v>
      </c>
      <c r="Q314">
        <v>1</v>
      </c>
      <c r="W314">
        <v>1</v>
      </c>
      <c r="X314">
        <v>-892265338</v>
      </c>
      <c r="Y314">
        <v>-6.6</v>
      </c>
      <c r="AA314">
        <v>124.03</v>
      </c>
      <c r="AB314">
        <v>0</v>
      </c>
      <c r="AC314">
        <v>0</v>
      </c>
      <c r="AD314">
        <v>0</v>
      </c>
      <c r="AE314">
        <v>124.03</v>
      </c>
      <c r="AF314">
        <v>0</v>
      </c>
      <c r="AG314">
        <v>0</v>
      </c>
      <c r="AH314">
        <v>0</v>
      </c>
      <c r="AI314">
        <v>1</v>
      </c>
      <c r="AJ314">
        <v>1</v>
      </c>
      <c r="AK314">
        <v>1</v>
      </c>
      <c r="AL314">
        <v>1</v>
      </c>
      <c r="AN314">
        <v>0</v>
      </c>
      <c r="AO314">
        <v>1</v>
      </c>
      <c r="AP314">
        <v>0</v>
      </c>
      <c r="AQ314">
        <v>0</v>
      </c>
      <c r="AR314">
        <v>0</v>
      </c>
      <c r="AS314" t="s">
        <v>3</v>
      </c>
      <c r="AT314">
        <v>-6.6</v>
      </c>
      <c r="AU314" t="s">
        <v>3</v>
      </c>
      <c r="AV314">
        <v>0</v>
      </c>
      <c r="AW314">
        <v>2</v>
      </c>
      <c r="AX314">
        <v>52425287</v>
      </c>
      <c r="AY314">
        <v>1</v>
      </c>
      <c r="AZ314">
        <v>6144</v>
      </c>
      <c r="BA314">
        <v>306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CX314">
        <f>Y314*Source!I923</f>
        <v>-139.392</v>
      </c>
      <c r="CY314">
        <f>AA314</f>
        <v>124.03</v>
      </c>
      <c r="CZ314">
        <f>AE314</f>
        <v>124.03</v>
      </c>
      <c r="DA314">
        <f>AI314</f>
        <v>1</v>
      </c>
      <c r="DB314">
        <f t="shared" si="54"/>
        <v>-818.6</v>
      </c>
      <c r="DC314">
        <f t="shared" si="55"/>
        <v>0</v>
      </c>
    </row>
    <row r="315" spans="1:107" x14ac:dyDescent="0.2">
      <c r="A315">
        <f>ROW(Source!A923)</f>
        <v>923</v>
      </c>
      <c r="B315">
        <v>52421674</v>
      </c>
      <c r="C315">
        <v>52425276</v>
      </c>
      <c r="D315">
        <v>51502463</v>
      </c>
      <c r="E315">
        <v>1</v>
      </c>
      <c r="F315">
        <v>1</v>
      </c>
      <c r="G315">
        <v>27</v>
      </c>
      <c r="H315">
        <v>3</v>
      </c>
      <c r="I315" t="s">
        <v>193</v>
      </c>
      <c r="J315" t="s">
        <v>195</v>
      </c>
      <c r="K315" t="s">
        <v>194</v>
      </c>
      <c r="L315">
        <v>1346</v>
      </c>
      <c r="N315">
        <v>1009</v>
      </c>
      <c r="O315" t="s">
        <v>190</v>
      </c>
      <c r="P315" t="s">
        <v>190</v>
      </c>
      <c r="Q315">
        <v>1</v>
      </c>
      <c r="W315">
        <v>0</v>
      </c>
      <c r="X315">
        <v>326718089</v>
      </c>
      <c r="Y315">
        <v>6.6</v>
      </c>
      <c r="AA315">
        <v>129.55000000000001</v>
      </c>
      <c r="AB315">
        <v>0</v>
      </c>
      <c r="AC315">
        <v>0</v>
      </c>
      <c r="AD315">
        <v>0</v>
      </c>
      <c r="AE315">
        <v>129.55000000000001</v>
      </c>
      <c r="AF315">
        <v>0</v>
      </c>
      <c r="AG315">
        <v>0</v>
      </c>
      <c r="AH315">
        <v>0</v>
      </c>
      <c r="AI315">
        <v>1</v>
      </c>
      <c r="AJ315">
        <v>1</v>
      </c>
      <c r="AK315">
        <v>1</v>
      </c>
      <c r="AL315">
        <v>1</v>
      </c>
      <c r="AN315">
        <v>0</v>
      </c>
      <c r="AO315">
        <v>0</v>
      </c>
      <c r="AP315">
        <v>0</v>
      </c>
      <c r="AQ315">
        <v>0</v>
      </c>
      <c r="AR315">
        <v>0</v>
      </c>
      <c r="AS315" t="s">
        <v>3</v>
      </c>
      <c r="AT315">
        <v>6.6</v>
      </c>
      <c r="AU315" t="s">
        <v>3</v>
      </c>
      <c r="AV315">
        <v>0</v>
      </c>
      <c r="AW315">
        <v>1</v>
      </c>
      <c r="AX315">
        <v>-1</v>
      </c>
      <c r="AY315">
        <v>0</v>
      </c>
      <c r="AZ315">
        <v>0</v>
      </c>
      <c r="BA315" t="s">
        <v>3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CX315">
        <f>Y315*Source!I923</f>
        <v>139.392</v>
      </c>
      <c r="CY315">
        <f>AA315</f>
        <v>129.55000000000001</v>
      </c>
      <c r="CZ315">
        <f>AE315</f>
        <v>129.55000000000001</v>
      </c>
      <c r="DA315">
        <f>AI315</f>
        <v>1</v>
      </c>
      <c r="DB315">
        <f t="shared" si="54"/>
        <v>855.03</v>
      </c>
      <c r="DC315">
        <f t="shared" si="55"/>
        <v>0</v>
      </c>
    </row>
    <row r="316" spans="1:107" x14ac:dyDescent="0.2">
      <c r="A316">
        <f>ROW(Source!A926)</f>
        <v>926</v>
      </c>
      <c r="B316">
        <v>52421674</v>
      </c>
      <c r="C316">
        <v>52425290</v>
      </c>
      <c r="D316">
        <v>51486811</v>
      </c>
      <c r="E316">
        <v>27</v>
      </c>
      <c r="F316">
        <v>1</v>
      </c>
      <c r="G316">
        <v>27</v>
      </c>
      <c r="H316">
        <v>1</v>
      </c>
      <c r="I316" t="s">
        <v>531</v>
      </c>
      <c r="J316" t="s">
        <v>3</v>
      </c>
      <c r="K316" t="s">
        <v>532</v>
      </c>
      <c r="L316">
        <v>1191</v>
      </c>
      <c r="N316">
        <v>1013</v>
      </c>
      <c r="O316" t="s">
        <v>533</v>
      </c>
      <c r="P316" t="s">
        <v>533</v>
      </c>
      <c r="Q316">
        <v>1</v>
      </c>
      <c r="W316">
        <v>0</v>
      </c>
      <c r="X316">
        <v>476480486</v>
      </c>
      <c r="Y316">
        <v>2.35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1</v>
      </c>
      <c r="AJ316">
        <v>1</v>
      </c>
      <c r="AK316">
        <v>1</v>
      </c>
      <c r="AL316">
        <v>1</v>
      </c>
      <c r="AN316">
        <v>0</v>
      </c>
      <c r="AO316">
        <v>1</v>
      </c>
      <c r="AP316">
        <v>0</v>
      </c>
      <c r="AQ316">
        <v>0</v>
      </c>
      <c r="AR316">
        <v>0</v>
      </c>
      <c r="AS316" t="s">
        <v>3</v>
      </c>
      <c r="AT316">
        <v>2.35</v>
      </c>
      <c r="AU316" t="s">
        <v>3</v>
      </c>
      <c r="AV316">
        <v>1</v>
      </c>
      <c r="AW316">
        <v>2</v>
      </c>
      <c r="AX316">
        <v>52425296</v>
      </c>
      <c r="AY316">
        <v>1</v>
      </c>
      <c r="AZ316">
        <v>0</v>
      </c>
      <c r="BA316">
        <v>307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CX316">
        <f>Y316*Source!I926</f>
        <v>49.632000000000005</v>
      </c>
      <c r="CY316">
        <f>AD316</f>
        <v>0</v>
      </c>
      <c r="CZ316">
        <f>AH316</f>
        <v>0</v>
      </c>
      <c r="DA316">
        <f>AL316</f>
        <v>1</v>
      </c>
      <c r="DB316">
        <f t="shared" si="54"/>
        <v>0</v>
      </c>
      <c r="DC316">
        <f t="shared" si="55"/>
        <v>0</v>
      </c>
    </row>
    <row r="317" spans="1:107" x14ac:dyDescent="0.2">
      <c r="A317">
        <f>ROW(Source!A926)</f>
        <v>926</v>
      </c>
      <c r="B317">
        <v>52421674</v>
      </c>
      <c r="C317">
        <v>52425290</v>
      </c>
      <c r="D317">
        <v>51499345</v>
      </c>
      <c r="E317">
        <v>1</v>
      </c>
      <c r="F317">
        <v>1</v>
      </c>
      <c r="G317">
        <v>27</v>
      </c>
      <c r="H317">
        <v>2</v>
      </c>
      <c r="I317" t="s">
        <v>571</v>
      </c>
      <c r="J317" t="s">
        <v>572</v>
      </c>
      <c r="K317" t="s">
        <v>573</v>
      </c>
      <c r="L317">
        <v>1368</v>
      </c>
      <c r="N317">
        <v>1011</v>
      </c>
      <c r="O317" t="s">
        <v>537</v>
      </c>
      <c r="P317" t="s">
        <v>537</v>
      </c>
      <c r="Q317">
        <v>1</v>
      </c>
      <c r="W317">
        <v>0</v>
      </c>
      <c r="X317">
        <v>231409664</v>
      </c>
      <c r="Y317">
        <v>0.51</v>
      </c>
      <c r="AA317">
        <v>0</v>
      </c>
      <c r="AB317">
        <v>98.05</v>
      </c>
      <c r="AC317">
        <v>33.06</v>
      </c>
      <c r="AD317">
        <v>0</v>
      </c>
      <c r="AE317">
        <v>0</v>
      </c>
      <c r="AF317">
        <v>98.05</v>
      </c>
      <c r="AG317">
        <v>33.06</v>
      </c>
      <c r="AH317">
        <v>0</v>
      </c>
      <c r="AI317">
        <v>1</v>
      </c>
      <c r="AJ317">
        <v>1</v>
      </c>
      <c r="AK317">
        <v>1</v>
      </c>
      <c r="AL317">
        <v>1</v>
      </c>
      <c r="AN317">
        <v>0</v>
      </c>
      <c r="AO317">
        <v>1</v>
      </c>
      <c r="AP317">
        <v>0</v>
      </c>
      <c r="AQ317">
        <v>0</v>
      </c>
      <c r="AR317">
        <v>0</v>
      </c>
      <c r="AS317" t="s">
        <v>3</v>
      </c>
      <c r="AT317">
        <v>0.51</v>
      </c>
      <c r="AU317" t="s">
        <v>3</v>
      </c>
      <c r="AV317">
        <v>0</v>
      </c>
      <c r="AW317">
        <v>2</v>
      </c>
      <c r="AX317">
        <v>52425297</v>
      </c>
      <c r="AY317">
        <v>1</v>
      </c>
      <c r="AZ317">
        <v>0</v>
      </c>
      <c r="BA317">
        <v>308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CX317">
        <f>Y317*Source!I926</f>
        <v>10.7712</v>
      </c>
      <c r="CY317">
        <f>AB317</f>
        <v>98.05</v>
      </c>
      <c r="CZ317">
        <f>AF317</f>
        <v>98.05</v>
      </c>
      <c r="DA317">
        <f>AJ317</f>
        <v>1</v>
      </c>
      <c r="DB317">
        <f t="shared" si="54"/>
        <v>50.01</v>
      </c>
      <c r="DC317">
        <f t="shared" si="55"/>
        <v>16.86</v>
      </c>
    </row>
    <row r="318" spans="1:107" x14ac:dyDescent="0.2">
      <c r="A318">
        <f>ROW(Source!A926)</f>
        <v>926</v>
      </c>
      <c r="B318">
        <v>52421674</v>
      </c>
      <c r="C318">
        <v>52425290</v>
      </c>
      <c r="D318">
        <v>51499423</v>
      </c>
      <c r="E318">
        <v>1</v>
      </c>
      <c r="F318">
        <v>1</v>
      </c>
      <c r="G318">
        <v>27</v>
      </c>
      <c r="H318">
        <v>2</v>
      </c>
      <c r="I318" t="s">
        <v>574</v>
      </c>
      <c r="J318" t="s">
        <v>575</v>
      </c>
      <c r="K318" t="s">
        <v>576</v>
      </c>
      <c r="L318">
        <v>1368</v>
      </c>
      <c r="N318">
        <v>1011</v>
      </c>
      <c r="O318" t="s">
        <v>537</v>
      </c>
      <c r="P318" t="s">
        <v>537</v>
      </c>
      <c r="Q318">
        <v>1</v>
      </c>
      <c r="W318">
        <v>0</v>
      </c>
      <c r="X318">
        <v>-1646301120</v>
      </c>
      <c r="Y318">
        <v>0.51</v>
      </c>
      <c r="AA318">
        <v>0</v>
      </c>
      <c r="AB318">
        <v>564.1</v>
      </c>
      <c r="AC318">
        <v>358.8</v>
      </c>
      <c r="AD318">
        <v>0</v>
      </c>
      <c r="AE318">
        <v>0</v>
      </c>
      <c r="AF318">
        <v>564.1</v>
      </c>
      <c r="AG318">
        <v>358.8</v>
      </c>
      <c r="AH318">
        <v>0</v>
      </c>
      <c r="AI318">
        <v>1</v>
      </c>
      <c r="AJ318">
        <v>1</v>
      </c>
      <c r="AK318">
        <v>1</v>
      </c>
      <c r="AL318">
        <v>1</v>
      </c>
      <c r="AN318">
        <v>0</v>
      </c>
      <c r="AO318">
        <v>1</v>
      </c>
      <c r="AP318">
        <v>0</v>
      </c>
      <c r="AQ318">
        <v>0</v>
      </c>
      <c r="AR318">
        <v>0</v>
      </c>
      <c r="AS318" t="s">
        <v>3</v>
      </c>
      <c r="AT318">
        <v>0.51</v>
      </c>
      <c r="AU318" t="s">
        <v>3</v>
      </c>
      <c r="AV318">
        <v>0</v>
      </c>
      <c r="AW318">
        <v>2</v>
      </c>
      <c r="AX318">
        <v>52425298</v>
      </c>
      <c r="AY318">
        <v>1</v>
      </c>
      <c r="AZ318">
        <v>0</v>
      </c>
      <c r="BA318">
        <v>309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CX318">
        <f>Y318*Source!I926</f>
        <v>10.7712</v>
      </c>
      <c r="CY318">
        <f>AB318</f>
        <v>564.1</v>
      </c>
      <c r="CZ318">
        <f>AF318</f>
        <v>564.1</v>
      </c>
      <c r="DA318">
        <f>AJ318</f>
        <v>1</v>
      </c>
      <c r="DB318">
        <f t="shared" si="54"/>
        <v>287.69</v>
      </c>
      <c r="DC318">
        <f t="shared" si="55"/>
        <v>182.99</v>
      </c>
    </row>
    <row r="319" spans="1:107" x14ac:dyDescent="0.2">
      <c r="A319">
        <f>ROW(Source!A926)</f>
        <v>926</v>
      </c>
      <c r="B319">
        <v>52421674</v>
      </c>
      <c r="C319">
        <v>52425290</v>
      </c>
      <c r="D319">
        <v>51502000</v>
      </c>
      <c r="E319">
        <v>1</v>
      </c>
      <c r="F319">
        <v>1</v>
      </c>
      <c r="G319">
        <v>27</v>
      </c>
      <c r="H319">
        <v>3</v>
      </c>
      <c r="I319" t="s">
        <v>577</v>
      </c>
      <c r="J319" t="s">
        <v>578</v>
      </c>
      <c r="K319" t="s">
        <v>579</v>
      </c>
      <c r="L319">
        <v>1301</v>
      </c>
      <c r="N319">
        <v>1003</v>
      </c>
      <c r="O319" t="s">
        <v>580</v>
      </c>
      <c r="P319" t="s">
        <v>580</v>
      </c>
      <c r="Q319">
        <v>1</v>
      </c>
      <c r="W319">
        <v>0</v>
      </c>
      <c r="X319">
        <v>852130430</v>
      </c>
      <c r="Y319">
        <v>12</v>
      </c>
      <c r="AA319">
        <v>26.54</v>
      </c>
      <c r="AB319">
        <v>0</v>
      </c>
      <c r="AC319">
        <v>0</v>
      </c>
      <c r="AD319">
        <v>0</v>
      </c>
      <c r="AE319">
        <v>26.54</v>
      </c>
      <c r="AF319">
        <v>0</v>
      </c>
      <c r="AG319">
        <v>0</v>
      </c>
      <c r="AH319">
        <v>0</v>
      </c>
      <c r="AI319">
        <v>1</v>
      </c>
      <c r="AJ319">
        <v>1</v>
      </c>
      <c r="AK319">
        <v>1</v>
      </c>
      <c r="AL319">
        <v>1</v>
      </c>
      <c r="AN319">
        <v>0</v>
      </c>
      <c r="AO319">
        <v>1</v>
      </c>
      <c r="AP319">
        <v>0</v>
      </c>
      <c r="AQ319">
        <v>0</v>
      </c>
      <c r="AR319">
        <v>0</v>
      </c>
      <c r="AS319" t="s">
        <v>3</v>
      </c>
      <c r="AT319">
        <v>12</v>
      </c>
      <c r="AU319" t="s">
        <v>3</v>
      </c>
      <c r="AV319">
        <v>0</v>
      </c>
      <c r="AW319">
        <v>2</v>
      </c>
      <c r="AX319">
        <v>52425299</v>
      </c>
      <c r="AY319">
        <v>1</v>
      </c>
      <c r="AZ319">
        <v>0</v>
      </c>
      <c r="BA319">
        <v>310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CX319">
        <f>Y319*Source!I926</f>
        <v>253.44</v>
      </c>
      <c r="CY319">
        <f>AA319</f>
        <v>26.54</v>
      </c>
      <c r="CZ319">
        <f>AE319</f>
        <v>26.54</v>
      </c>
      <c r="DA319">
        <f>AI319</f>
        <v>1</v>
      </c>
      <c r="DB319">
        <f t="shared" si="54"/>
        <v>318.48</v>
      </c>
      <c r="DC319">
        <f t="shared" si="55"/>
        <v>0</v>
      </c>
    </row>
    <row r="320" spans="1:107" x14ac:dyDescent="0.2">
      <c r="A320">
        <f>ROW(Source!A926)</f>
        <v>926</v>
      </c>
      <c r="B320">
        <v>52421674</v>
      </c>
      <c r="C320">
        <v>52425290</v>
      </c>
      <c r="D320">
        <v>51502464</v>
      </c>
      <c r="E320">
        <v>1</v>
      </c>
      <c r="F320">
        <v>1</v>
      </c>
      <c r="G320">
        <v>27</v>
      </c>
      <c r="H320">
        <v>3</v>
      </c>
      <c r="I320" t="s">
        <v>581</v>
      </c>
      <c r="J320" t="s">
        <v>582</v>
      </c>
      <c r="K320" t="s">
        <v>583</v>
      </c>
      <c r="L320">
        <v>1346</v>
      </c>
      <c r="N320">
        <v>1009</v>
      </c>
      <c r="O320" t="s">
        <v>190</v>
      </c>
      <c r="P320" t="s">
        <v>190</v>
      </c>
      <c r="Q320">
        <v>1</v>
      </c>
      <c r="W320">
        <v>0</v>
      </c>
      <c r="X320">
        <v>-839179344</v>
      </c>
      <c r="Y320">
        <v>6.6</v>
      </c>
      <c r="AA320">
        <v>133.80000000000001</v>
      </c>
      <c r="AB320">
        <v>0</v>
      </c>
      <c r="AC320">
        <v>0</v>
      </c>
      <c r="AD320">
        <v>0</v>
      </c>
      <c r="AE320">
        <v>133.80000000000001</v>
      </c>
      <c r="AF320">
        <v>0</v>
      </c>
      <c r="AG320">
        <v>0</v>
      </c>
      <c r="AH320">
        <v>0</v>
      </c>
      <c r="AI320">
        <v>1</v>
      </c>
      <c r="AJ320">
        <v>1</v>
      </c>
      <c r="AK320">
        <v>1</v>
      </c>
      <c r="AL320">
        <v>1</v>
      </c>
      <c r="AN320">
        <v>0</v>
      </c>
      <c r="AO320">
        <v>1</v>
      </c>
      <c r="AP320">
        <v>0</v>
      </c>
      <c r="AQ320">
        <v>0</v>
      </c>
      <c r="AR320">
        <v>0</v>
      </c>
      <c r="AS320" t="s">
        <v>3</v>
      </c>
      <c r="AT320">
        <v>6.6</v>
      </c>
      <c r="AU320" t="s">
        <v>3</v>
      </c>
      <c r="AV320">
        <v>0</v>
      </c>
      <c r="AW320">
        <v>2</v>
      </c>
      <c r="AX320">
        <v>52425300</v>
      </c>
      <c r="AY320">
        <v>1</v>
      </c>
      <c r="AZ320">
        <v>0</v>
      </c>
      <c r="BA320">
        <v>311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CX320">
        <f>Y320*Source!I926</f>
        <v>139.392</v>
      </c>
      <c r="CY320">
        <f>AA320</f>
        <v>133.80000000000001</v>
      </c>
      <c r="CZ320">
        <f>AE320</f>
        <v>133.80000000000001</v>
      </c>
      <c r="DA320">
        <f>AI320</f>
        <v>1</v>
      </c>
      <c r="DB320">
        <f t="shared" si="54"/>
        <v>883.08</v>
      </c>
      <c r="DC320">
        <f t="shared" si="55"/>
        <v>0</v>
      </c>
    </row>
    <row r="321" spans="1:107" x14ac:dyDescent="0.2">
      <c r="A321">
        <f>ROW(Source!A927)</f>
        <v>927</v>
      </c>
      <c r="B321">
        <v>52421674</v>
      </c>
      <c r="C321">
        <v>52425301</v>
      </c>
      <c r="D321">
        <v>51486811</v>
      </c>
      <c r="E321">
        <v>27</v>
      </c>
      <c r="F321">
        <v>1</v>
      </c>
      <c r="G321">
        <v>27</v>
      </c>
      <c r="H321">
        <v>1</v>
      </c>
      <c r="I321" t="s">
        <v>531</v>
      </c>
      <c r="J321" t="s">
        <v>3</v>
      </c>
      <c r="K321" t="s">
        <v>532</v>
      </c>
      <c r="L321">
        <v>1191</v>
      </c>
      <c r="N321">
        <v>1013</v>
      </c>
      <c r="O321" t="s">
        <v>533</v>
      </c>
      <c r="P321" t="s">
        <v>533</v>
      </c>
      <c r="Q321">
        <v>1</v>
      </c>
      <c r="W321">
        <v>0</v>
      </c>
      <c r="X321">
        <v>476480486</v>
      </c>
      <c r="Y321">
        <v>0.06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1</v>
      </c>
      <c r="AJ321">
        <v>1</v>
      </c>
      <c r="AK321">
        <v>1</v>
      </c>
      <c r="AL321">
        <v>1</v>
      </c>
      <c r="AN321">
        <v>0</v>
      </c>
      <c r="AO321">
        <v>1</v>
      </c>
      <c r="AP321">
        <v>0</v>
      </c>
      <c r="AQ321">
        <v>0</v>
      </c>
      <c r="AR321">
        <v>0</v>
      </c>
      <c r="AS321" t="s">
        <v>3</v>
      </c>
      <c r="AT321">
        <v>0.06</v>
      </c>
      <c r="AU321" t="s">
        <v>3</v>
      </c>
      <c r="AV321">
        <v>1</v>
      </c>
      <c r="AW321">
        <v>2</v>
      </c>
      <c r="AX321">
        <v>52425305</v>
      </c>
      <c r="AY321">
        <v>1</v>
      </c>
      <c r="AZ321">
        <v>0</v>
      </c>
      <c r="BA321">
        <v>312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CX321">
        <f>Y321*Source!I927</f>
        <v>2.5344000000000002</v>
      </c>
      <c r="CY321">
        <f>AD321</f>
        <v>0</v>
      </c>
      <c r="CZ321">
        <f>AH321</f>
        <v>0</v>
      </c>
      <c r="DA321">
        <f>AL321</f>
        <v>1</v>
      </c>
      <c r="DB321">
        <f t="shared" si="54"/>
        <v>0</v>
      </c>
      <c r="DC321">
        <f t="shared" si="55"/>
        <v>0</v>
      </c>
    </row>
    <row r="322" spans="1:107" x14ac:dyDescent="0.2">
      <c r="A322">
        <f>ROW(Source!A927)</f>
        <v>927</v>
      </c>
      <c r="B322">
        <v>52421674</v>
      </c>
      <c r="C322">
        <v>52425301</v>
      </c>
      <c r="D322">
        <v>51502386</v>
      </c>
      <c r="E322">
        <v>1</v>
      </c>
      <c r="F322">
        <v>1</v>
      </c>
      <c r="G322">
        <v>27</v>
      </c>
      <c r="H322">
        <v>3</v>
      </c>
      <c r="I322" t="s">
        <v>205</v>
      </c>
      <c r="J322" t="s">
        <v>207</v>
      </c>
      <c r="K322" t="s">
        <v>206</v>
      </c>
      <c r="L322">
        <v>1346</v>
      </c>
      <c r="N322">
        <v>1009</v>
      </c>
      <c r="O322" t="s">
        <v>190</v>
      </c>
      <c r="P322" t="s">
        <v>190</v>
      </c>
      <c r="Q322">
        <v>1</v>
      </c>
      <c r="W322">
        <v>1</v>
      </c>
      <c r="X322">
        <v>-1239380159</v>
      </c>
      <c r="Y322">
        <v>-0.35</v>
      </c>
      <c r="AA322">
        <v>31.8</v>
      </c>
      <c r="AB322">
        <v>0</v>
      </c>
      <c r="AC322">
        <v>0</v>
      </c>
      <c r="AD322">
        <v>0</v>
      </c>
      <c r="AE322">
        <v>31.8</v>
      </c>
      <c r="AF322">
        <v>0</v>
      </c>
      <c r="AG322">
        <v>0</v>
      </c>
      <c r="AH322">
        <v>0</v>
      </c>
      <c r="AI322">
        <v>1</v>
      </c>
      <c r="AJ322">
        <v>1</v>
      </c>
      <c r="AK322">
        <v>1</v>
      </c>
      <c r="AL322">
        <v>1</v>
      </c>
      <c r="AN322">
        <v>0</v>
      </c>
      <c r="AO322">
        <v>1</v>
      </c>
      <c r="AP322">
        <v>0</v>
      </c>
      <c r="AQ322">
        <v>0</v>
      </c>
      <c r="AR322">
        <v>0</v>
      </c>
      <c r="AS322" t="s">
        <v>3</v>
      </c>
      <c r="AT322">
        <v>-0.35</v>
      </c>
      <c r="AU322" t="s">
        <v>3</v>
      </c>
      <c r="AV322">
        <v>0</v>
      </c>
      <c r="AW322">
        <v>2</v>
      </c>
      <c r="AX322">
        <v>52425306</v>
      </c>
      <c r="AY322">
        <v>1</v>
      </c>
      <c r="AZ322">
        <v>6144</v>
      </c>
      <c r="BA322">
        <v>313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CX322">
        <f>Y322*Source!I927</f>
        <v>-14.783999999999999</v>
      </c>
      <c r="CY322">
        <f>AA322</f>
        <v>31.8</v>
      </c>
      <c r="CZ322">
        <f>AE322</f>
        <v>31.8</v>
      </c>
      <c r="DA322">
        <f>AI322</f>
        <v>1</v>
      </c>
      <c r="DB322">
        <f t="shared" si="54"/>
        <v>-11.13</v>
      </c>
      <c r="DC322">
        <f t="shared" si="55"/>
        <v>0</v>
      </c>
    </row>
    <row r="323" spans="1:107" x14ac:dyDescent="0.2">
      <c r="A323">
        <f>ROW(Source!A927)</f>
        <v>927</v>
      </c>
      <c r="B323">
        <v>52421674</v>
      </c>
      <c r="C323">
        <v>52425301</v>
      </c>
      <c r="D323">
        <v>51502426</v>
      </c>
      <c r="E323">
        <v>1</v>
      </c>
      <c r="F323">
        <v>1</v>
      </c>
      <c r="G323">
        <v>27</v>
      </c>
      <c r="H323">
        <v>3</v>
      </c>
      <c r="I323" t="s">
        <v>209</v>
      </c>
      <c r="J323" t="s">
        <v>211</v>
      </c>
      <c r="K323" t="s">
        <v>210</v>
      </c>
      <c r="L323">
        <v>1348</v>
      </c>
      <c r="N323">
        <v>1009</v>
      </c>
      <c r="O323" t="s">
        <v>27</v>
      </c>
      <c r="P323" t="s">
        <v>27</v>
      </c>
      <c r="Q323">
        <v>1000</v>
      </c>
      <c r="W323">
        <v>0</v>
      </c>
      <c r="X323">
        <v>-1477556458</v>
      </c>
      <c r="Y323">
        <v>3.5E-4</v>
      </c>
      <c r="AA323">
        <v>68136.09</v>
      </c>
      <c r="AB323">
        <v>0</v>
      </c>
      <c r="AC323">
        <v>0</v>
      </c>
      <c r="AD323">
        <v>0</v>
      </c>
      <c r="AE323">
        <v>68136.09</v>
      </c>
      <c r="AF323">
        <v>0</v>
      </c>
      <c r="AG323">
        <v>0</v>
      </c>
      <c r="AH323">
        <v>0</v>
      </c>
      <c r="AI323">
        <v>1</v>
      </c>
      <c r="AJ323">
        <v>1</v>
      </c>
      <c r="AK323">
        <v>1</v>
      </c>
      <c r="AL323">
        <v>1</v>
      </c>
      <c r="AN323">
        <v>0</v>
      </c>
      <c r="AO323">
        <v>0</v>
      </c>
      <c r="AP323">
        <v>0</v>
      </c>
      <c r="AQ323">
        <v>0</v>
      </c>
      <c r="AR323">
        <v>0</v>
      </c>
      <c r="AS323" t="s">
        <v>3</v>
      </c>
      <c r="AT323">
        <v>3.5E-4</v>
      </c>
      <c r="AU323" t="s">
        <v>3</v>
      </c>
      <c r="AV323">
        <v>0</v>
      </c>
      <c r="AW323">
        <v>1</v>
      </c>
      <c r="AX323">
        <v>-1</v>
      </c>
      <c r="AY323">
        <v>0</v>
      </c>
      <c r="AZ323">
        <v>0</v>
      </c>
      <c r="BA323" t="s">
        <v>3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CX323">
        <f>Y323*Source!I927</f>
        <v>1.4784E-2</v>
      </c>
      <c r="CY323">
        <f>AA323</f>
        <v>68136.09</v>
      </c>
      <c r="CZ323">
        <f>AE323</f>
        <v>68136.09</v>
      </c>
      <c r="DA323">
        <f>AI323</f>
        <v>1</v>
      </c>
      <c r="DB323">
        <f t="shared" si="54"/>
        <v>23.85</v>
      </c>
      <c r="DC323">
        <f t="shared" si="55"/>
        <v>0</v>
      </c>
    </row>
    <row r="324" spans="1:107" x14ac:dyDescent="0.2">
      <c r="A324">
        <f>ROW(Source!A965)</f>
        <v>965</v>
      </c>
      <c r="B324">
        <v>52421674</v>
      </c>
      <c r="C324">
        <v>52425366</v>
      </c>
      <c r="D324">
        <v>51486811</v>
      </c>
      <c r="E324">
        <v>27</v>
      </c>
      <c r="F324">
        <v>1</v>
      </c>
      <c r="G324">
        <v>27</v>
      </c>
      <c r="H324">
        <v>1</v>
      </c>
      <c r="I324" t="s">
        <v>531</v>
      </c>
      <c r="J324" t="s">
        <v>3</v>
      </c>
      <c r="K324" t="s">
        <v>532</v>
      </c>
      <c r="L324">
        <v>1191</v>
      </c>
      <c r="N324">
        <v>1013</v>
      </c>
      <c r="O324" t="s">
        <v>533</v>
      </c>
      <c r="P324" t="s">
        <v>533</v>
      </c>
      <c r="Q324">
        <v>1</v>
      </c>
      <c r="W324">
        <v>0</v>
      </c>
      <c r="X324">
        <v>476480486</v>
      </c>
      <c r="Y324">
        <v>68.50800000000001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1</v>
      </c>
      <c r="AJ324">
        <v>1</v>
      </c>
      <c r="AK324">
        <v>1</v>
      </c>
      <c r="AL324">
        <v>1</v>
      </c>
      <c r="AN324">
        <v>0</v>
      </c>
      <c r="AO324">
        <v>1</v>
      </c>
      <c r="AP324">
        <v>1</v>
      </c>
      <c r="AQ324">
        <v>0</v>
      </c>
      <c r="AR324">
        <v>0</v>
      </c>
      <c r="AS324" t="s">
        <v>3</v>
      </c>
      <c r="AT324">
        <v>342.54</v>
      </c>
      <c r="AU324" t="s">
        <v>288</v>
      </c>
      <c r="AV324">
        <v>1</v>
      </c>
      <c r="AW324">
        <v>2</v>
      </c>
      <c r="AX324">
        <v>52425371</v>
      </c>
      <c r="AY324">
        <v>1</v>
      </c>
      <c r="AZ324">
        <v>0</v>
      </c>
      <c r="BA324">
        <v>314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CX324">
        <f>Y324*Source!I965</f>
        <v>1.3701600000000003</v>
      </c>
      <c r="CY324">
        <f>AD324</f>
        <v>0</v>
      </c>
      <c r="CZ324">
        <f>AH324</f>
        <v>0</v>
      </c>
      <c r="DA324">
        <f>AL324</f>
        <v>1</v>
      </c>
      <c r="DB324">
        <f>ROUND((ROUND(AT324*CZ324,2)*0.2),6)</f>
        <v>0</v>
      </c>
      <c r="DC324">
        <f>ROUND((ROUND(AT324*AG324,2)*0.2),6)</f>
        <v>0</v>
      </c>
    </row>
    <row r="325" spans="1:107" x14ac:dyDescent="0.2">
      <c r="A325">
        <f>ROW(Source!A965)</f>
        <v>965</v>
      </c>
      <c r="B325">
        <v>52421674</v>
      </c>
      <c r="C325">
        <v>52425366</v>
      </c>
      <c r="D325">
        <v>51499305</v>
      </c>
      <c r="E325">
        <v>1</v>
      </c>
      <c r="F325">
        <v>1</v>
      </c>
      <c r="G325">
        <v>27</v>
      </c>
      <c r="H325">
        <v>2</v>
      </c>
      <c r="I325" t="s">
        <v>584</v>
      </c>
      <c r="J325" t="s">
        <v>585</v>
      </c>
      <c r="K325" t="s">
        <v>586</v>
      </c>
      <c r="L325">
        <v>1368</v>
      </c>
      <c r="N325">
        <v>1011</v>
      </c>
      <c r="O325" t="s">
        <v>537</v>
      </c>
      <c r="P325" t="s">
        <v>537</v>
      </c>
      <c r="Q325">
        <v>1</v>
      </c>
      <c r="W325">
        <v>0</v>
      </c>
      <c r="X325">
        <v>-1749865602</v>
      </c>
      <c r="Y325">
        <v>2.75</v>
      </c>
      <c r="AA325">
        <v>0</v>
      </c>
      <c r="AB325">
        <v>1289.26</v>
      </c>
      <c r="AC325">
        <v>637.17999999999995</v>
      </c>
      <c r="AD325">
        <v>0</v>
      </c>
      <c r="AE325">
        <v>0</v>
      </c>
      <c r="AF325">
        <v>1289.26</v>
      </c>
      <c r="AG325">
        <v>637.17999999999995</v>
      </c>
      <c r="AH325">
        <v>0</v>
      </c>
      <c r="AI325">
        <v>1</v>
      </c>
      <c r="AJ325">
        <v>1</v>
      </c>
      <c r="AK325">
        <v>1</v>
      </c>
      <c r="AL325">
        <v>1</v>
      </c>
      <c r="AN325">
        <v>0</v>
      </c>
      <c r="AO325">
        <v>1</v>
      </c>
      <c r="AP325">
        <v>1</v>
      </c>
      <c r="AQ325">
        <v>0</v>
      </c>
      <c r="AR325">
        <v>0</v>
      </c>
      <c r="AS325" t="s">
        <v>3</v>
      </c>
      <c r="AT325">
        <v>13.75</v>
      </c>
      <c r="AU325" t="s">
        <v>288</v>
      </c>
      <c r="AV325">
        <v>0</v>
      </c>
      <c r="AW325">
        <v>2</v>
      </c>
      <c r="AX325">
        <v>52425372</v>
      </c>
      <c r="AY325">
        <v>1</v>
      </c>
      <c r="AZ325">
        <v>0</v>
      </c>
      <c r="BA325">
        <v>315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CX325">
        <f>Y325*Source!I965</f>
        <v>5.5E-2</v>
      </c>
      <c r="CY325">
        <f>AB325</f>
        <v>1289.26</v>
      </c>
      <c r="CZ325">
        <f>AF325</f>
        <v>1289.26</v>
      </c>
      <c r="DA325">
        <f>AJ325</f>
        <v>1</v>
      </c>
      <c r="DB325">
        <f>ROUND((ROUND(AT325*CZ325,2)*0.2),6)</f>
        <v>3545.4659999999999</v>
      </c>
      <c r="DC325">
        <f>ROUND((ROUND(AT325*AG325,2)*0.2),6)</f>
        <v>1752.2460000000001</v>
      </c>
    </row>
    <row r="326" spans="1:107" x14ac:dyDescent="0.2">
      <c r="A326">
        <f>ROW(Source!A965)</f>
        <v>965</v>
      </c>
      <c r="B326">
        <v>52421674</v>
      </c>
      <c r="C326">
        <v>52425366</v>
      </c>
      <c r="D326">
        <v>51500925</v>
      </c>
      <c r="E326">
        <v>1</v>
      </c>
      <c r="F326">
        <v>1</v>
      </c>
      <c r="G326">
        <v>27</v>
      </c>
      <c r="H326">
        <v>3</v>
      </c>
      <c r="I326" t="s">
        <v>587</v>
      </c>
      <c r="J326" t="s">
        <v>588</v>
      </c>
      <c r="K326" t="s">
        <v>589</v>
      </c>
      <c r="L326">
        <v>1348</v>
      </c>
      <c r="N326">
        <v>1009</v>
      </c>
      <c r="O326" t="s">
        <v>27</v>
      </c>
      <c r="P326" t="s">
        <v>27</v>
      </c>
      <c r="Q326">
        <v>1000</v>
      </c>
      <c r="W326">
        <v>0</v>
      </c>
      <c r="X326">
        <v>-1651770909</v>
      </c>
      <c r="Y326">
        <v>0</v>
      </c>
      <c r="AA326">
        <v>116855.43</v>
      </c>
      <c r="AB326">
        <v>0</v>
      </c>
      <c r="AC326">
        <v>0</v>
      </c>
      <c r="AD326">
        <v>0</v>
      </c>
      <c r="AE326">
        <v>116855.43</v>
      </c>
      <c r="AF326">
        <v>0</v>
      </c>
      <c r="AG326">
        <v>0</v>
      </c>
      <c r="AH326">
        <v>0</v>
      </c>
      <c r="AI326">
        <v>1</v>
      </c>
      <c r="AJ326">
        <v>1</v>
      </c>
      <c r="AK326">
        <v>1</v>
      </c>
      <c r="AL326">
        <v>1</v>
      </c>
      <c r="AN326">
        <v>0</v>
      </c>
      <c r="AO326">
        <v>1</v>
      </c>
      <c r="AP326">
        <v>1</v>
      </c>
      <c r="AQ326">
        <v>0</v>
      </c>
      <c r="AR326">
        <v>0</v>
      </c>
      <c r="AS326" t="s">
        <v>3</v>
      </c>
      <c r="AT326">
        <v>4.8000000000000001E-2</v>
      </c>
      <c r="AU326" t="s">
        <v>287</v>
      </c>
      <c r="AV326">
        <v>0</v>
      </c>
      <c r="AW326">
        <v>2</v>
      </c>
      <c r="AX326">
        <v>52425373</v>
      </c>
      <c r="AY326">
        <v>1</v>
      </c>
      <c r="AZ326">
        <v>0</v>
      </c>
      <c r="BA326">
        <v>316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CX326">
        <f>Y326*Source!I965</f>
        <v>0</v>
      </c>
      <c r="CY326">
        <f>AA326</f>
        <v>116855.43</v>
      </c>
      <c r="CZ326">
        <f>AE326</f>
        <v>116855.43</v>
      </c>
      <c r="DA326">
        <f>AI326</f>
        <v>1</v>
      </c>
      <c r="DB326">
        <f>ROUND((ROUND(AT326*CZ326,2)*0),6)</f>
        <v>0</v>
      </c>
      <c r="DC326">
        <f>ROUND((ROUND(AT326*AG326,2)*0),6)</f>
        <v>0</v>
      </c>
    </row>
    <row r="327" spans="1:107" x14ac:dyDescent="0.2">
      <c r="A327">
        <f>ROW(Source!A965)</f>
        <v>965</v>
      </c>
      <c r="B327">
        <v>52421674</v>
      </c>
      <c r="C327">
        <v>52425366</v>
      </c>
      <c r="D327">
        <v>51504654</v>
      </c>
      <c r="E327">
        <v>1</v>
      </c>
      <c r="F327">
        <v>1</v>
      </c>
      <c r="G327">
        <v>27</v>
      </c>
      <c r="H327">
        <v>3</v>
      </c>
      <c r="I327" t="s">
        <v>590</v>
      </c>
      <c r="J327" t="s">
        <v>591</v>
      </c>
      <c r="K327" t="s">
        <v>592</v>
      </c>
      <c r="L327">
        <v>1354</v>
      </c>
      <c r="N327">
        <v>1010</v>
      </c>
      <c r="O327" t="s">
        <v>221</v>
      </c>
      <c r="P327" t="s">
        <v>221</v>
      </c>
      <c r="Q327">
        <v>1</v>
      </c>
      <c r="W327">
        <v>0</v>
      </c>
      <c r="X327">
        <v>611244235</v>
      </c>
      <c r="Y327">
        <v>0</v>
      </c>
      <c r="AA327">
        <v>1800.41</v>
      </c>
      <c r="AB327">
        <v>0</v>
      </c>
      <c r="AC327">
        <v>0</v>
      </c>
      <c r="AD327">
        <v>0</v>
      </c>
      <c r="AE327">
        <v>1800.41</v>
      </c>
      <c r="AF327">
        <v>0</v>
      </c>
      <c r="AG327">
        <v>0</v>
      </c>
      <c r="AH327">
        <v>0</v>
      </c>
      <c r="AI327">
        <v>1</v>
      </c>
      <c r="AJ327">
        <v>1</v>
      </c>
      <c r="AK327">
        <v>1</v>
      </c>
      <c r="AL327">
        <v>1</v>
      </c>
      <c r="AN327">
        <v>0</v>
      </c>
      <c r="AO327">
        <v>1</v>
      </c>
      <c r="AP327">
        <v>1</v>
      </c>
      <c r="AQ327">
        <v>0</v>
      </c>
      <c r="AR327">
        <v>0</v>
      </c>
      <c r="AS327" t="s">
        <v>3</v>
      </c>
      <c r="AT327">
        <v>100</v>
      </c>
      <c r="AU327" t="s">
        <v>287</v>
      </c>
      <c r="AV327">
        <v>0</v>
      </c>
      <c r="AW327">
        <v>2</v>
      </c>
      <c r="AX327">
        <v>52425374</v>
      </c>
      <c r="AY327">
        <v>1</v>
      </c>
      <c r="AZ327">
        <v>0</v>
      </c>
      <c r="BA327">
        <v>317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CX327">
        <f>Y327*Source!I965</f>
        <v>0</v>
      </c>
      <c r="CY327">
        <f>AA327</f>
        <v>1800.41</v>
      </c>
      <c r="CZ327">
        <f>AE327</f>
        <v>1800.41</v>
      </c>
      <c r="DA327">
        <f>AI327</f>
        <v>1</v>
      </c>
      <c r="DB327">
        <f>ROUND((ROUND(AT327*CZ327,2)*0),6)</f>
        <v>0</v>
      </c>
      <c r="DC327">
        <f>ROUND((ROUND(AT327*AG327,2)*0),6)</f>
        <v>0</v>
      </c>
    </row>
    <row r="328" spans="1:107" x14ac:dyDescent="0.2">
      <c r="A328">
        <f>ROW(Source!A966)</f>
        <v>966</v>
      </c>
      <c r="B328">
        <v>52421674</v>
      </c>
      <c r="C328">
        <v>52425376</v>
      </c>
      <c r="D328">
        <v>51486811</v>
      </c>
      <c r="E328">
        <v>27</v>
      </c>
      <c r="F328">
        <v>1</v>
      </c>
      <c r="G328">
        <v>27</v>
      </c>
      <c r="H328">
        <v>1</v>
      </c>
      <c r="I328" t="s">
        <v>531</v>
      </c>
      <c r="J328" t="s">
        <v>3</v>
      </c>
      <c r="K328" t="s">
        <v>532</v>
      </c>
      <c r="L328">
        <v>1191</v>
      </c>
      <c r="N328">
        <v>1013</v>
      </c>
      <c r="O328" t="s">
        <v>533</v>
      </c>
      <c r="P328" t="s">
        <v>533</v>
      </c>
      <c r="Q328">
        <v>1</v>
      </c>
      <c r="W328">
        <v>0</v>
      </c>
      <c r="X328">
        <v>476480486</v>
      </c>
      <c r="Y328">
        <v>15.87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1</v>
      </c>
      <c r="AJ328">
        <v>1</v>
      </c>
      <c r="AK328">
        <v>1</v>
      </c>
      <c r="AL328">
        <v>1</v>
      </c>
      <c r="AN328">
        <v>0</v>
      </c>
      <c r="AO328">
        <v>1</v>
      </c>
      <c r="AP328">
        <v>1</v>
      </c>
      <c r="AQ328">
        <v>0</v>
      </c>
      <c r="AR328">
        <v>0</v>
      </c>
      <c r="AS328" t="s">
        <v>3</v>
      </c>
      <c r="AT328">
        <v>79.349999999999994</v>
      </c>
      <c r="AU328" t="s">
        <v>288</v>
      </c>
      <c r="AV328">
        <v>1</v>
      </c>
      <c r="AW328">
        <v>2</v>
      </c>
      <c r="AX328">
        <v>52425379</v>
      </c>
      <c r="AY328">
        <v>1</v>
      </c>
      <c r="AZ328">
        <v>0</v>
      </c>
      <c r="BA328">
        <v>319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CX328">
        <f>Y328*Source!I966</f>
        <v>0.95219999999999994</v>
      </c>
      <c r="CY328">
        <f>AD328</f>
        <v>0</v>
      </c>
      <c r="CZ328">
        <f>AH328</f>
        <v>0</v>
      </c>
      <c r="DA328">
        <f>AL328</f>
        <v>1</v>
      </c>
      <c r="DB328">
        <f>ROUND((ROUND(AT328*CZ328,2)*0.2),6)</f>
        <v>0</v>
      </c>
      <c r="DC328">
        <f>ROUND((ROUND(AT328*AG328,2)*0.2),6)</f>
        <v>0</v>
      </c>
    </row>
    <row r="329" spans="1:107" x14ac:dyDescent="0.2">
      <c r="A329">
        <f>ROW(Source!A966)</f>
        <v>966</v>
      </c>
      <c r="B329">
        <v>52421674</v>
      </c>
      <c r="C329">
        <v>52425376</v>
      </c>
      <c r="D329">
        <v>51504655</v>
      </c>
      <c r="E329">
        <v>1</v>
      </c>
      <c r="F329">
        <v>1</v>
      </c>
      <c r="G329">
        <v>27</v>
      </c>
      <c r="H329">
        <v>3</v>
      </c>
      <c r="I329" t="s">
        <v>219</v>
      </c>
      <c r="J329" t="s">
        <v>222</v>
      </c>
      <c r="K329" t="s">
        <v>220</v>
      </c>
      <c r="L329">
        <v>1354</v>
      </c>
      <c r="N329">
        <v>1010</v>
      </c>
      <c r="O329" t="s">
        <v>221</v>
      </c>
      <c r="P329" t="s">
        <v>221</v>
      </c>
      <c r="Q329">
        <v>1</v>
      </c>
      <c r="W329">
        <v>0</v>
      </c>
      <c r="X329">
        <v>556862733</v>
      </c>
      <c r="Y329">
        <v>0</v>
      </c>
      <c r="AA329">
        <v>127.21</v>
      </c>
      <c r="AB329">
        <v>0</v>
      </c>
      <c r="AC329">
        <v>0</v>
      </c>
      <c r="AD329">
        <v>0</v>
      </c>
      <c r="AE329">
        <v>127.21</v>
      </c>
      <c r="AF329">
        <v>0</v>
      </c>
      <c r="AG329">
        <v>0</v>
      </c>
      <c r="AH329">
        <v>0</v>
      </c>
      <c r="AI329">
        <v>1</v>
      </c>
      <c r="AJ329">
        <v>1</v>
      </c>
      <c r="AK329">
        <v>1</v>
      </c>
      <c r="AL329">
        <v>1</v>
      </c>
      <c r="AN329">
        <v>0</v>
      </c>
      <c r="AO329">
        <v>1</v>
      </c>
      <c r="AP329">
        <v>1</v>
      </c>
      <c r="AQ329">
        <v>0</v>
      </c>
      <c r="AR329">
        <v>0</v>
      </c>
      <c r="AS329" t="s">
        <v>3</v>
      </c>
      <c r="AT329">
        <v>100</v>
      </c>
      <c r="AU329" t="s">
        <v>287</v>
      </c>
      <c r="AV329">
        <v>0</v>
      </c>
      <c r="AW329">
        <v>2</v>
      </c>
      <c r="AX329">
        <v>52425380</v>
      </c>
      <c r="AY329">
        <v>1</v>
      </c>
      <c r="AZ329">
        <v>0</v>
      </c>
      <c r="BA329">
        <v>320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CX329">
        <f>Y329*Source!I966</f>
        <v>0</v>
      </c>
      <c r="CY329">
        <f>AA329</f>
        <v>127.21</v>
      </c>
      <c r="CZ329">
        <f>AE329</f>
        <v>127.21</v>
      </c>
      <c r="DA329">
        <f>AI329</f>
        <v>1</v>
      </c>
      <c r="DB329">
        <f>ROUND((ROUND(AT329*CZ329,2)*0),6)</f>
        <v>0</v>
      </c>
      <c r="DC329">
        <f>ROUND((ROUND(AT329*AG329,2)*0),6)</f>
        <v>0</v>
      </c>
    </row>
    <row r="330" spans="1:107" x14ac:dyDescent="0.2">
      <c r="A330">
        <f>ROW(Source!A967)</f>
        <v>967</v>
      </c>
      <c r="B330">
        <v>52421674</v>
      </c>
      <c r="C330">
        <v>52425382</v>
      </c>
      <c r="D330">
        <v>51486811</v>
      </c>
      <c r="E330">
        <v>27</v>
      </c>
      <c r="F330">
        <v>1</v>
      </c>
      <c r="G330">
        <v>27</v>
      </c>
      <c r="H330">
        <v>1</v>
      </c>
      <c r="I330" t="s">
        <v>531</v>
      </c>
      <c r="J330" t="s">
        <v>3</v>
      </c>
      <c r="K330" t="s">
        <v>532</v>
      </c>
      <c r="L330">
        <v>1191</v>
      </c>
      <c r="N330">
        <v>1013</v>
      </c>
      <c r="O330" t="s">
        <v>533</v>
      </c>
      <c r="P330" t="s">
        <v>533</v>
      </c>
      <c r="Q330">
        <v>1</v>
      </c>
      <c r="W330">
        <v>0</v>
      </c>
      <c r="X330">
        <v>476480486</v>
      </c>
      <c r="Y330">
        <v>342.54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1</v>
      </c>
      <c r="AJ330">
        <v>1</v>
      </c>
      <c r="AK330">
        <v>1</v>
      </c>
      <c r="AL330">
        <v>1</v>
      </c>
      <c r="AN330">
        <v>0</v>
      </c>
      <c r="AO330">
        <v>1</v>
      </c>
      <c r="AP330">
        <v>0</v>
      </c>
      <c r="AQ330">
        <v>0</v>
      </c>
      <c r="AR330">
        <v>0</v>
      </c>
      <c r="AS330" t="s">
        <v>3</v>
      </c>
      <c r="AT330">
        <v>342.54</v>
      </c>
      <c r="AU330" t="s">
        <v>3</v>
      </c>
      <c r="AV330">
        <v>1</v>
      </c>
      <c r="AW330">
        <v>2</v>
      </c>
      <c r="AX330">
        <v>52425387</v>
      </c>
      <c r="AY330">
        <v>1</v>
      </c>
      <c r="AZ330">
        <v>0</v>
      </c>
      <c r="BA330">
        <v>322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CX330">
        <f>Y330*Source!I967</f>
        <v>71.933400000000006</v>
      </c>
      <c r="CY330">
        <f>AD330</f>
        <v>0</v>
      </c>
      <c r="CZ330">
        <f>AH330</f>
        <v>0</v>
      </c>
      <c r="DA330">
        <f>AL330</f>
        <v>1</v>
      </c>
      <c r="DB330">
        <f t="shared" ref="DB330:DB345" si="56">ROUND(ROUND(AT330*CZ330,2),6)</f>
        <v>0</v>
      </c>
      <c r="DC330">
        <f t="shared" ref="DC330:DC345" si="57">ROUND(ROUND(AT330*AG330,2),6)</f>
        <v>0</v>
      </c>
    </row>
    <row r="331" spans="1:107" x14ac:dyDescent="0.2">
      <c r="A331">
        <f>ROW(Source!A967)</f>
        <v>967</v>
      </c>
      <c r="B331">
        <v>52421674</v>
      </c>
      <c r="C331">
        <v>52425382</v>
      </c>
      <c r="D331">
        <v>51499305</v>
      </c>
      <c r="E331">
        <v>1</v>
      </c>
      <c r="F331">
        <v>1</v>
      </c>
      <c r="G331">
        <v>27</v>
      </c>
      <c r="H331">
        <v>2</v>
      </c>
      <c r="I331" t="s">
        <v>584</v>
      </c>
      <c r="J331" t="s">
        <v>585</v>
      </c>
      <c r="K331" t="s">
        <v>586</v>
      </c>
      <c r="L331">
        <v>1368</v>
      </c>
      <c r="N331">
        <v>1011</v>
      </c>
      <c r="O331" t="s">
        <v>537</v>
      </c>
      <c r="P331" t="s">
        <v>537</v>
      </c>
      <c r="Q331">
        <v>1</v>
      </c>
      <c r="W331">
        <v>0</v>
      </c>
      <c r="X331">
        <v>-1749865602</v>
      </c>
      <c r="Y331">
        <v>13.75</v>
      </c>
      <c r="AA331">
        <v>0</v>
      </c>
      <c r="AB331">
        <v>1289.26</v>
      </c>
      <c r="AC331">
        <v>637.17999999999995</v>
      </c>
      <c r="AD331">
        <v>0</v>
      </c>
      <c r="AE331">
        <v>0</v>
      </c>
      <c r="AF331">
        <v>1289.26</v>
      </c>
      <c r="AG331">
        <v>637.17999999999995</v>
      </c>
      <c r="AH331">
        <v>0</v>
      </c>
      <c r="AI331">
        <v>1</v>
      </c>
      <c r="AJ331">
        <v>1</v>
      </c>
      <c r="AK331">
        <v>1</v>
      </c>
      <c r="AL331">
        <v>1</v>
      </c>
      <c r="AN331">
        <v>0</v>
      </c>
      <c r="AO331">
        <v>1</v>
      </c>
      <c r="AP331">
        <v>0</v>
      </c>
      <c r="AQ331">
        <v>0</v>
      </c>
      <c r="AR331">
        <v>0</v>
      </c>
      <c r="AS331" t="s">
        <v>3</v>
      </c>
      <c r="AT331">
        <v>13.75</v>
      </c>
      <c r="AU331" t="s">
        <v>3</v>
      </c>
      <c r="AV331">
        <v>0</v>
      </c>
      <c r="AW331">
        <v>2</v>
      </c>
      <c r="AX331">
        <v>52425388</v>
      </c>
      <c r="AY331">
        <v>1</v>
      </c>
      <c r="AZ331">
        <v>0</v>
      </c>
      <c r="BA331">
        <v>323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CX331">
        <f>Y331*Source!I967</f>
        <v>2.8874999999999997</v>
      </c>
      <c r="CY331">
        <f>AB331</f>
        <v>1289.26</v>
      </c>
      <c r="CZ331">
        <f>AF331</f>
        <v>1289.26</v>
      </c>
      <c r="DA331">
        <f>AJ331</f>
        <v>1</v>
      </c>
      <c r="DB331">
        <f t="shared" si="56"/>
        <v>17727.330000000002</v>
      </c>
      <c r="DC331">
        <f t="shared" si="57"/>
        <v>8761.23</v>
      </c>
    </row>
    <row r="332" spans="1:107" x14ac:dyDescent="0.2">
      <c r="A332">
        <f>ROW(Source!A967)</f>
        <v>967</v>
      </c>
      <c r="B332">
        <v>52421674</v>
      </c>
      <c r="C332">
        <v>52425382</v>
      </c>
      <c r="D332">
        <v>51500925</v>
      </c>
      <c r="E332">
        <v>1</v>
      </c>
      <c r="F332">
        <v>1</v>
      </c>
      <c r="G332">
        <v>27</v>
      </c>
      <c r="H332">
        <v>3</v>
      </c>
      <c r="I332" t="s">
        <v>587</v>
      </c>
      <c r="J332" t="s">
        <v>588</v>
      </c>
      <c r="K332" t="s">
        <v>589</v>
      </c>
      <c r="L332">
        <v>1348</v>
      </c>
      <c r="N332">
        <v>1009</v>
      </c>
      <c r="O332" t="s">
        <v>27</v>
      </c>
      <c r="P332" t="s">
        <v>27</v>
      </c>
      <c r="Q332">
        <v>1000</v>
      </c>
      <c r="W332">
        <v>0</v>
      </c>
      <c r="X332">
        <v>-1651770909</v>
      </c>
      <c r="Y332">
        <v>4.8000000000000001E-2</v>
      </c>
      <c r="AA332">
        <v>116855.43</v>
      </c>
      <c r="AB332">
        <v>0</v>
      </c>
      <c r="AC332">
        <v>0</v>
      </c>
      <c r="AD332">
        <v>0</v>
      </c>
      <c r="AE332">
        <v>116855.43</v>
      </c>
      <c r="AF332">
        <v>0</v>
      </c>
      <c r="AG332">
        <v>0</v>
      </c>
      <c r="AH332">
        <v>0</v>
      </c>
      <c r="AI332">
        <v>1</v>
      </c>
      <c r="AJ332">
        <v>1</v>
      </c>
      <c r="AK332">
        <v>1</v>
      </c>
      <c r="AL332">
        <v>1</v>
      </c>
      <c r="AN332">
        <v>0</v>
      </c>
      <c r="AO332">
        <v>1</v>
      </c>
      <c r="AP332">
        <v>0</v>
      </c>
      <c r="AQ332">
        <v>0</v>
      </c>
      <c r="AR332">
        <v>0</v>
      </c>
      <c r="AS332" t="s">
        <v>3</v>
      </c>
      <c r="AT332">
        <v>4.8000000000000001E-2</v>
      </c>
      <c r="AU332" t="s">
        <v>3</v>
      </c>
      <c r="AV332">
        <v>0</v>
      </c>
      <c r="AW332">
        <v>2</v>
      </c>
      <c r="AX332">
        <v>52425389</v>
      </c>
      <c r="AY332">
        <v>1</v>
      </c>
      <c r="AZ332">
        <v>0</v>
      </c>
      <c r="BA332">
        <v>324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CX332">
        <f>Y332*Source!I967</f>
        <v>1.008E-2</v>
      </c>
      <c r="CY332">
        <f>AA332</f>
        <v>116855.43</v>
      </c>
      <c r="CZ332">
        <f>AE332</f>
        <v>116855.43</v>
      </c>
      <c r="DA332">
        <f>AI332</f>
        <v>1</v>
      </c>
      <c r="DB332">
        <f t="shared" si="56"/>
        <v>5609.06</v>
      </c>
      <c r="DC332">
        <f t="shared" si="57"/>
        <v>0</v>
      </c>
    </row>
    <row r="333" spans="1:107" x14ac:dyDescent="0.2">
      <c r="A333">
        <f>ROW(Source!A967)</f>
        <v>967</v>
      </c>
      <c r="B333">
        <v>52421674</v>
      </c>
      <c r="C333">
        <v>52425382</v>
      </c>
      <c r="D333">
        <v>51504654</v>
      </c>
      <c r="E333">
        <v>1</v>
      </c>
      <c r="F333">
        <v>1</v>
      </c>
      <c r="G333">
        <v>27</v>
      </c>
      <c r="H333">
        <v>3</v>
      </c>
      <c r="I333" t="s">
        <v>590</v>
      </c>
      <c r="J333" t="s">
        <v>591</v>
      </c>
      <c r="K333" t="s">
        <v>592</v>
      </c>
      <c r="L333">
        <v>1354</v>
      </c>
      <c r="N333">
        <v>1010</v>
      </c>
      <c r="O333" t="s">
        <v>221</v>
      </c>
      <c r="P333" t="s">
        <v>221</v>
      </c>
      <c r="Q333">
        <v>1</v>
      </c>
      <c r="W333">
        <v>0</v>
      </c>
      <c r="X333">
        <v>611244235</v>
      </c>
      <c r="Y333">
        <v>100</v>
      </c>
      <c r="AA333">
        <v>1800.41</v>
      </c>
      <c r="AB333">
        <v>0</v>
      </c>
      <c r="AC333">
        <v>0</v>
      </c>
      <c r="AD333">
        <v>0</v>
      </c>
      <c r="AE333">
        <v>1800.41</v>
      </c>
      <c r="AF333">
        <v>0</v>
      </c>
      <c r="AG333">
        <v>0</v>
      </c>
      <c r="AH333">
        <v>0</v>
      </c>
      <c r="AI333">
        <v>1</v>
      </c>
      <c r="AJ333">
        <v>1</v>
      </c>
      <c r="AK333">
        <v>1</v>
      </c>
      <c r="AL333">
        <v>1</v>
      </c>
      <c r="AN333">
        <v>0</v>
      </c>
      <c r="AO333">
        <v>1</v>
      </c>
      <c r="AP333">
        <v>0</v>
      </c>
      <c r="AQ333">
        <v>0</v>
      </c>
      <c r="AR333">
        <v>0</v>
      </c>
      <c r="AS333" t="s">
        <v>3</v>
      </c>
      <c r="AT333">
        <v>100</v>
      </c>
      <c r="AU333" t="s">
        <v>3</v>
      </c>
      <c r="AV333">
        <v>0</v>
      </c>
      <c r="AW333">
        <v>2</v>
      </c>
      <c r="AX333">
        <v>52425390</v>
      </c>
      <c r="AY333">
        <v>1</v>
      </c>
      <c r="AZ333">
        <v>0</v>
      </c>
      <c r="BA333">
        <v>325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CX333">
        <f>Y333*Source!I967</f>
        <v>21</v>
      </c>
      <c r="CY333">
        <f>AA333</f>
        <v>1800.41</v>
      </c>
      <c r="CZ333">
        <f>AE333</f>
        <v>1800.41</v>
      </c>
      <c r="DA333">
        <f>AI333</f>
        <v>1</v>
      </c>
      <c r="DB333">
        <f t="shared" si="56"/>
        <v>180041</v>
      </c>
      <c r="DC333">
        <f t="shared" si="57"/>
        <v>0</v>
      </c>
    </row>
    <row r="334" spans="1:107" x14ac:dyDescent="0.2">
      <c r="A334">
        <f>ROW(Source!A968)</f>
        <v>968</v>
      </c>
      <c r="B334">
        <v>52421674</v>
      </c>
      <c r="C334">
        <v>52425392</v>
      </c>
      <c r="D334">
        <v>51486811</v>
      </c>
      <c r="E334">
        <v>27</v>
      </c>
      <c r="F334">
        <v>1</v>
      </c>
      <c r="G334">
        <v>27</v>
      </c>
      <c r="H334">
        <v>1</v>
      </c>
      <c r="I334" t="s">
        <v>531</v>
      </c>
      <c r="J334" t="s">
        <v>3</v>
      </c>
      <c r="K334" t="s">
        <v>532</v>
      </c>
      <c r="L334">
        <v>1191</v>
      </c>
      <c r="N334">
        <v>1013</v>
      </c>
      <c r="O334" t="s">
        <v>533</v>
      </c>
      <c r="P334" t="s">
        <v>533</v>
      </c>
      <c r="Q334">
        <v>1</v>
      </c>
      <c r="W334">
        <v>0</v>
      </c>
      <c r="X334">
        <v>476480486</v>
      </c>
      <c r="Y334">
        <v>79.349999999999994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1</v>
      </c>
      <c r="AJ334">
        <v>1</v>
      </c>
      <c r="AK334">
        <v>1</v>
      </c>
      <c r="AL334">
        <v>1</v>
      </c>
      <c r="AN334">
        <v>0</v>
      </c>
      <c r="AO334">
        <v>1</v>
      </c>
      <c r="AP334">
        <v>0</v>
      </c>
      <c r="AQ334">
        <v>0</v>
      </c>
      <c r="AR334">
        <v>0</v>
      </c>
      <c r="AS334" t="s">
        <v>3</v>
      </c>
      <c r="AT334">
        <v>79.349999999999994</v>
      </c>
      <c r="AU334" t="s">
        <v>3</v>
      </c>
      <c r="AV334">
        <v>1</v>
      </c>
      <c r="AW334">
        <v>2</v>
      </c>
      <c r="AX334">
        <v>52425395</v>
      </c>
      <c r="AY334">
        <v>1</v>
      </c>
      <c r="AZ334">
        <v>0</v>
      </c>
      <c r="BA334">
        <v>327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CX334">
        <f>Y334*Source!I968</f>
        <v>15.076499999999999</v>
      </c>
      <c r="CY334">
        <f>AD334</f>
        <v>0</v>
      </c>
      <c r="CZ334">
        <f>AH334</f>
        <v>0</v>
      </c>
      <c r="DA334">
        <f>AL334</f>
        <v>1</v>
      </c>
      <c r="DB334">
        <f t="shared" si="56"/>
        <v>0</v>
      </c>
      <c r="DC334">
        <f t="shared" si="57"/>
        <v>0</v>
      </c>
    </row>
    <row r="335" spans="1:107" x14ac:dyDescent="0.2">
      <c r="A335">
        <f>ROW(Source!A968)</f>
        <v>968</v>
      </c>
      <c r="B335">
        <v>52421674</v>
      </c>
      <c r="C335">
        <v>52425392</v>
      </c>
      <c r="D335">
        <v>51504655</v>
      </c>
      <c r="E335">
        <v>1</v>
      </c>
      <c r="F335">
        <v>1</v>
      </c>
      <c r="G335">
        <v>27</v>
      </c>
      <c r="H335">
        <v>3</v>
      </c>
      <c r="I335" t="s">
        <v>219</v>
      </c>
      <c r="J335" t="s">
        <v>222</v>
      </c>
      <c r="K335" t="s">
        <v>220</v>
      </c>
      <c r="L335">
        <v>1354</v>
      </c>
      <c r="N335">
        <v>1010</v>
      </c>
      <c r="O335" t="s">
        <v>221</v>
      </c>
      <c r="P335" t="s">
        <v>221</v>
      </c>
      <c r="Q335">
        <v>1</v>
      </c>
      <c r="W335">
        <v>0</v>
      </c>
      <c r="X335">
        <v>556862733</v>
      </c>
      <c r="Y335">
        <v>100</v>
      </c>
      <c r="AA335">
        <v>127.21</v>
      </c>
      <c r="AB335">
        <v>0</v>
      </c>
      <c r="AC335">
        <v>0</v>
      </c>
      <c r="AD335">
        <v>0</v>
      </c>
      <c r="AE335">
        <v>127.21</v>
      </c>
      <c r="AF335">
        <v>0</v>
      </c>
      <c r="AG335">
        <v>0</v>
      </c>
      <c r="AH335">
        <v>0</v>
      </c>
      <c r="AI335">
        <v>1</v>
      </c>
      <c r="AJ335">
        <v>1</v>
      </c>
      <c r="AK335">
        <v>1</v>
      </c>
      <c r="AL335">
        <v>1</v>
      </c>
      <c r="AN335">
        <v>0</v>
      </c>
      <c r="AO335">
        <v>1</v>
      </c>
      <c r="AP335">
        <v>0</v>
      </c>
      <c r="AQ335">
        <v>0</v>
      </c>
      <c r="AR335">
        <v>0</v>
      </c>
      <c r="AS335" t="s">
        <v>3</v>
      </c>
      <c r="AT335">
        <v>100</v>
      </c>
      <c r="AU335" t="s">
        <v>3</v>
      </c>
      <c r="AV335">
        <v>0</v>
      </c>
      <c r="AW335">
        <v>2</v>
      </c>
      <c r="AX335">
        <v>52425396</v>
      </c>
      <c r="AY335">
        <v>1</v>
      </c>
      <c r="AZ335">
        <v>0</v>
      </c>
      <c r="BA335">
        <v>328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CX335">
        <f>Y335*Source!I968</f>
        <v>19</v>
      </c>
      <c r="CY335">
        <f>AA335</f>
        <v>127.21</v>
      </c>
      <c r="CZ335">
        <f>AE335</f>
        <v>127.21</v>
      </c>
      <c r="DA335">
        <f>AI335</f>
        <v>1</v>
      </c>
      <c r="DB335">
        <f t="shared" si="56"/>
        <v>12721</v>
      </c>
      <c r="DC335">
        <f t="shared" si="57"/>
        <v>0</v>
      </c>
    </row>
    <row r="336" spans="1:107" x14ac:dyDescent="0.2">
      <c r="A336">
        <f>ROW(Source!A1078)</f>
        <v>1078</v>
      </c>
      <c r="B336">
        <v>52421674</v>
      </c>
      <c r="C336">
        <v>52428489</v>
      </c>
      <c r="D336">
        <v>51486811</v>
      </c>
      <c r="E336">
        <v>27</v>
      </c>
      <c r="F336">
        <v>1</v>
      </c>
      <c r="G336">
        <v>27</v>
      </c>
      <c r="H336">
        <v>1</v>
      </c>
      <c r="I336" t="s">
        <v>531</v>
      </c>
      <c r="J336" t="s">
        <v>3</v>
      </c>
      <c r="K336" t="s">
        <v>532</v>
      </c>
      <c r="L336">
        <v>1191</v>
      </c>
      <c r="N336">
        <v>1013</v>
      </c>
      <c r="O336" t="s">
        <v>533</v>
      </c>
      <c r="P336" t="s">
        <v>533</v>
      </c>
      <c r="Q336">
        <v>1</v>
      </c>
      <c r="W336">
        <v>0</v>
      </c>
      <c r="X336">
        <v>476480486</v>
      </c>
      <c r="Y336">
        <v>155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1</v>
      </c>
      <c r="AJ336">
        <v>1</v>
      </c>
      <c r="AK336">
        <v>1</v>
      </c>
      <c r="AL336">
        <v>1</v>
      </c>
      <c r="AN336">
        <v>0</v>
      </c>
      <c r="AO336">
        <v>1</v>
      </c>
      <c r="AP336">
        <v>0</v>
      </c>
      <c r="AQ336">
        <v>0</v>
      </c>
      <c r="AR336">
        <v>0</v>
      </c>
      <c r="AS336" t="s">
        <v>3</v>
      </c>
      <c r="AT336">
        <v>155</v>
      </c>
      <c r="AU336" t="s">
        <v>3</v>
      </c>
      <c r="AV336">
        <v>1</v>
      </c>
      <c r="AW336">
        <v>2</v>
      </c>
      <c r="AX336">
        <v>52428494</v>
      </c>
      <c r="AY336">
        <v>1</v>
      </c>
      <c r="AZ336">
        <v>0</v>
      </c>
      <c r="BA336">
        <v>330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CX336">
        <f>Y336*Source!I1078</f>
        <v>0</v>
      </c>
      <c r="CY336">
        <f>AD336</f>
        <v>0</v>
      </c>
      <c r="CZ336">
        <f>AH336</f>
        <v>0</v>
      </c>
      <c r="DA336">
        <f>AL336</f>
        <v>1</v>
      </c>
      <c r="DB336">
        <f t="shared" si="56"/>
        <v>0</v>
      </c>
      <c r="DC336">
        <f t="shared" si="57"/>
        <v>0</v>
      </c>
    </row>
    <row r="337" spans="1:107" x14ac:dyDescent="0.2">
      <c r="A337">
        <f>ROW(Source!A1078)</f>
        <v>1078</v>
      </c>
      <c r="B337">
        <v>52421674</v>
      </c>
      <c r="C337">
        <v>52428489</v>
      </c>
      <c r="D337">
        <v>51499338</v>
      </c>
      <c r="E337">
        <v>1</v>
      </c>
      <c r="F337">
        <v>1</v>
      </c>
      <c r="G337">
        <v>27</v>
      </c>
      <c r="H337">
        <v>2</v>
      </c>
      <c r="I337" t="s">
        <v>556</v>
      </c>
      <c r="J337" t="s">
        <v>557</v>
      </c>
      <c r="K337" t="s">
        <v>558</v>
      </c>
      <c r="L337">
        <v>1368</v>
      </c>
      <c r="N337">
        <v>1011</v>
      </c>
      <c r="O337" t="s">
        <v>537</v>
      </c>
      <c r="P337" t="s">
        <v>537</v>
      </c>
      <c r="Q337">
        <v>1</v>
      </c>
      <c r="W337">
        <v>0</v>
      </c>
      <c r="X337">
        <v>734322642</v>
      </c>
      <c r="Y337">
        <v>37.5</v>
      </c>
      <c r="AA337">
        <v>0</v>
      </c>
      <c r="AB337">
        <v>744.2</v>
      </c>
      <c r="AC337">
        <v>423.17</v>
      </c>
      <c r="AD337">
        <v>0</v>
      </c>
      <c r="AE337">
        <v>0</v>
      </c>
      <c r="AF337">
        <v>744.2</v>
      </c>
      <c r="AG337">
        <v>423.17</v>
      </c>
      <c r="AH337">
        <v>0</v>
      </c>
      <c r="AI337">
        <v>1</v>
      </c>
      <c r="AJ337">
        <v>1</v>
      </c>
      <c r="AK337">
        <v>1</v>
      </c>
      <c r="AL337">
        <v>1</v>
      </c>
      <c r="AN337">
        <v>0</v>
      </c>
      <c r="AO337">
        <v>1</v>
      </c>
      <c r="AP337">
        <v>0</v>
      </c>
      <c r="AQ337">
        <v>0</v>
      </c>
      <c r="AR337">
        <v>0</v>
      </c>
      <c r="AS337" t="s">
        <v>3</v>
      </c>
      <c r="AT337">
        <v>37.5</v>
      </c>
      <c r="AU337" t="s">
        <v>3</v>
      </c>
      <c r="AV337">
        <v>0</v>
      </c>
      <c r="AW337">
        <v>2</v>
      </c>
      <c r="AX337">
        <v>52428495</v>
      </c>
      <c r="AY337">
        <v>1</v>
      </c>
      <c r="AZ337">
        <v>0</v>
      </c>
      <c r="BA337">
        <v>331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CX337">
        <f>Y337*Source!I1078</f>
        <v>0</v>
      </c>
      <c r="CY337">
        <f>AB337</f>
        <v>744.2</v>
      </c>
      <c r="CZ337">
        <f>AF337</f>
        <v>744.2</v>
      </c>
      <c r="DA337">
        <f>AJ337</f>
        <v>1</v>
      </c>
      <c r="DB337">
        <f t="shared" si="56"/>
        <v>27907.5</v>
      </c>
      <c r="DC337">
        <f t="shared" si="57"/>
        <v>15868.88</v>
      </c>
    </row>
    <row r="338" spans="1:107" x14ac:dyDescent="0.2">
      <c r="A338">
        <f>ROW(Source!A1078)</f>
        <v>1078</v>
      </c>
      <c r="B338">
        <v>52421674</v>
      </c>
      <c r="C338">
        <v>52428489</v>
      </c>
      <c r="D338">
        <v>51499853</v>
      </c>
      <c r="E338">
        <v>1</v>
      </c>
      <c r="F338">
        <v>1</v>
      </c>
      <c r="G338">
        <v>27</v>
      </c>
      <c r="H338">
        <v>2</v>
      </c>
      <c r="I338" t="s">
        <v>559</v>
      </c>
      <c r="J338" t="s">
        <v>560</v>
      </c>
      <c r="K338" t="s">
        <v>561</v>
      </c>
      <c r="L338">
        <v>1368</v>
      </c>
      <c r="N338">
        <v>1011</v>
      </c>
      <c r="O338" t="s">
        <v>537</v>
      </c>
      <c r="P338" t="s">
        <v>537</v>
      </c>
      <c r="Q338">
        <v>1</v>
      </c>
      <c r="W338">
        <v>0</v>
      </c>
      <c r="X338">
        <v>1403155342</v>
      </c>
      <c r="Y338">
        <v>75</v>
      </c>
      <c r="AA338">
        <v>0</v>
      </c>
      <c r="AB338">
        <v>6.02</v>
      </c>
      <c r="AC338">
        <v>0.02</v>
      </c>
      <c r="AD338">
        <v>0</v>
      </c>
      <c r="AE338">
        <v>0</v>
      </c>
      <c r="AF338">
        <v>6.02</v>
      </c>
      <c r="AG338">
        <v>0.02</v>
      </c>
      <c r="AH338">
        <v>0</v>
      </c>
      <c r="AI338">
        <v>1</v>
      </c>
      <c r="AJ338">
        <v>1</v>
      </c>
      <c r="AK338">
        <v>1</v>
      </c>
      <c r="AL338">
        <v>1</v>
      </c>
      <c r="AN338">
        <v>0</v>
      </c>
      <c r="AO338">
        <v>1</v>
      </c>
      <c r="AP338">
        <v>0</v>
      </c>
      <c r="AQ338">
        <v>0</v>
      </c>
      <c r="AR338">
        <v>0</v>
      </c>
      <c r="AS338" t="s">
        <v>3</v>
      </c>
      <c r="AT338">
        <v>75</v>
      </c>
      <c r="AU338" t="s">
        <v>3</v>
      </c>
      <c r="AV338">
        <v>0</v>
      </c>
      <c r="AW338">
        <v>2</v>
      </c>
      <c r="AX338">
        <v>52428496</v>
      </c>
      <c r="AY338">
        <v>1</v>
      </c>
      <c r="AZ338">
        <v>0</v>
      </c>
      <c r="BA338">
        <v>332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CX338">
        <f>Y338*Source!I1078</f>
        <v>0</v>
      </c>
      <c r="CY338">
        <f>AB338</f>
        <v>6.02</v>
      </c>
      <c r="CZ338">
        <f>AF338</f>
        <v>6.02</v>
      </c>
      <c r="DA338">
        <f>AJ338</f>
        <v>1</v>
      </c>
      <c r="DB338">
        <f t="shared" si="56"/>
        <v>451.5</v>
      </c>
      <c r="DC338">
        <f t="shared" si="57"/>
        <v>1.5</v>
      </c>
    </row>
    <row r="339" spans="1:107" x14ac:dyDescent="0.2">
      <c r="A339">
        <f>ROW(Source!A1078)</f>
        <v>1078</v>
      </c>
      <c r="B339">
        <v>52421674</v>
      </c>
      <c r="C339">
        <v>52428489</v>
      </c>
      <c r="D339">
        <v>51499208</v>
      </c>
      <c r="E339">
        <v>1</v>
      </c>
      <c r="F339">
        <v>1</v>
      </c>
      <c r="G339">
        <v>27</v>
      </c>
      <c r="H339">
        <v>2</v>
      </c>
      <c r="I339" t="s">
        <v>562</v>
      </c>
      <c r="J339" t="s">
        <v>563</v>
      </c>
      <c r="K339" t="s">
        <v>564</v>
      </c>
      <c r="L339">
        <v>1368</v>
      </c>
      <c r="N339">
        <v>1011</v>
      </c>
      <c r="O339" t="s">
        <v>537</v>
      </c>
      <c r="P339" t="s">
        <v>537</v>
      </c>
      <c r="Q339">
        <v>1</v>
      </c>
      <c r="W339">
        <v>0</v>
      </c>
      <c r="X339">
        <v>41279402</v>
      </c>
      <c r="Y339">
        <v>1.55</v>
      </c>
      <c r="AA339">
        <v>0</v>
      </c>
      <c r="AB339">
        <v>1412.71</v>
      </c>
      <c r="AC339">
        <v>641.32000000000005</v>
      </c>
      <c r="AD339">
        <v>0</v>
      </c>
      <c r="AE339">
        <v>0</v>
      </c>
      <c r="AF339">
        <v>1412.71</v>
      </c>
      <c r="AG339">
        <v>641.32000000000005</v>
      </c>
      <c r="AH339">
        <v>0</v>
      </c>
      <c r="AI339">
        <v>1</v>
      </c>
      <c r="AJ339">
        <v>1</v>
      </c>
      <c r="AK339">
        <v>1</v>
      </c>
      <c r="AL339">
        <v>1</v>
      </c>
      <c r="AN339">
        <v>0</v>
      </c>
      <c r="AO339">
        <v>1</v>
      </c>
      <c r="AP339">
        <v>0</v>
      </c>
      <c r="AQ339">
        <v>0</v>
      </c>
      <c r="AR339">
        <v>0</v>
      </c>
      <c r="AS339" t="s">
        <v>3</v>
      </c>
      <c r="AT339">
        <v>1.55</v>
      </c>
      <c r="AU339" t="s">
        <v>3</v>
      </c>
      <c r="AV339">
        <v>0</v>
      </c>
      <c r="AW339">
        <v>2</v>
      </c>
      <c r="AX339">
        <v>52428497</v>
      </c>
      <c r="AY339">
        <v>1</v>
      </c>
      <c r="AZ339">
        <v>0</v>
      </c>
      <c r="BA339">
        <v>333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CX339">
        <f>Y339*Source!I1078</f>
        <v>0</v>
      </c>
      <c r="CY339">
        <f>AB339</f>
        <v>1412.71</v>
      </c>
      <c r="CZ339">
        <f>AF339</f>
        <v>1412.71</v>
      </c>
      <c r="DA339">
        <f>AJ339</f>
        <v>1</v>
      </c>
      <c r="DB339">
        <f t="shared" si="56"/>
        <v>2189.6999999999998</v>
      </c>
      <c r="DC339">
        <f t="shared" si="57"/>
        <v>994.05</v>
      </c>
    </row>
    <row r="340" spans="1:107" x14ac:dyDescent="0.2">
      <c r="A340">
        <f>ROW(Source!A1079)</f>
        <v>1079</v>
      </c>
      <c r="B340">
        <v>52421674</v>
      </c>
      <c r="C340">
        <v>52428498</v>
      </c>
      <c r="D340">
        <v>51498982</v>
      </c>
      <c r="E340">
        <v>1</v>
      </c>
      <c r="F340">
        <v>1</v>
      </c>
      <c r="G340">
        <v>27</v>
      </c>
      <c r="H340">
        <v>2</v>
      </c>
      <c r="I340" t="s">
        <v>534</v>
      </c>
      <c r="J340" t="s">
        <v>535</v>
      </c>
      <c r="K340" t="s">
        <v>536</v>
      </c>
      <c r="L340">
        <v>1368</v>
      </c>
      <c r="N340">
        <v>1011</v>
      </c>
      <c r="O340" t="s">
        <v>537</v>
      </c>
      <c r="P340" t="s">
        <v>537</v>
      </c>
      <c r="Q340">
        <v>1</v>
      </c>
      <c r="W340">
        <v>0</v>
      </c>
      <c r="X340">
        <v>770341722</v>
      </c>
      <c r="Y340">
        <v>5.3699999999999998E-2</v>
      </c>
      <c r="AA340">
        <v>0</v>
      </c>
      <c r="AB340">
        <v>1494.43</v>
      </c>
      <c r="AC340">
        <v>481.21</v>
      </c>
      <c r="AD340">
        <v>0</v>
      </c>
      <c r="AE340">
        <v>0</v>
      </c>
      <c r="AF340">
        <v>1494.43</v>
      </c>
      <c r="AG340">
        <v>481.21</v>
      </c>
      <c r="AH340">
        <v>0</v>
      </c>
      <c r="AI340">
        <v>1</v>
      </c>
      <c r="AJ340">
        <v>1</v>
      </c>
      <c r="AK340">
        <v>1</v>
      </c>
      <c r="AL340">
        <v>1</v>
      </c>
      <c r="AN340">
        <v>0</v>
      </c>
      <c r="AO340">
        <v>1</v>
      </c>
      <c r="AP340">
        <v>0</v>
      </c>
      <c r="AQ340">
        <v>0</v>
      </c>
      <c r="AR340">
        <v>0</v>
      </c>
      <c r="AS340" t="s">
        <v>3</v>
      </c>
      <c r="AT340">
        <v>5.3699999999999998E-2</v>
      </c>
      <c r="AU340" t="s">
        <v>3</v>
      </c>
      <c r="AV340">
        <v>0</v>
      </c>
      <c r="AW340">
        <v>2</v>
      </c>
      <c r="AX340">
        <v>52428500</v>
      </c>
      <c r="AY340">
        <v>1</v>
      </c>
      <c r="AZ340">
        <v>0</v>
      </c>
      <c r="BA340">
        <v>334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CX340">
        <f>Y340*Source!I1079</f>
        <v>0</v>
      </c>
      <c r="CY340">
        <f>AB340</f>
        <v>1494.43</v>
      </c>
      <c r="CZ340">
        <f>AF340</f>
        <v>1494.43</v>
      </c>
      <c r="DA340">
        <f>AJ340</f>
        <v>1</v>
      </c>
      <c r="DB340">
        <f t="shared" si="56"/>
        <v>80.25</v>
      </c>
      <c r="DC340">
        <f t="shared" si="57"/>
        <v>25.84</v>
      </c>
    </row>
    <row r="341" spans="1:107" x14ac:dyDescent="0.2">
      <c r="A341">
        <f>ROW(Source!A1080)</f>
        <v>1080</v>
      </c>
      <c r="B341">
        <v>52421674</v>
      </c>
      <c r="C341">
        <v>52428501</v>
      </c>
      <c r="D341">
        <v>51486811</v>
      </c>
      <c r="E341">
        <v>27</v>
      </c>
      <c r="F341">
        <v>1</v>
      </c>
      <c r="G341">
        <v>27</v>
      </c>
      <c r="H341">
        <v>1</v>
      </c>
      <c r="I341" t="s">
        <v>531</v>
      </c>
      <c r="J341" t="s">
        <v>3</v>
      </c>
      <c r="K341" t="s">
        <v>532</v>
      </c>
      <c r="L341">
        <v>1191</v>
      </c>
      <c r="N341">
        <v>1013</v>
      </c>
      <c r="O341" t="s">
        <v>533</v>
      </c>
      <c r="P341" t="s">
        <v>533</v>
      </c>
      <c r="Q341">
        <v>1</v>
      </c>
      <c r="W341">
        <v>0</v>
      </c>
      <c r="X341">
        <v>476480486</v>
      </c>
      <c r="Y341">
        <v>1.02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1</v>
      </c>
      <c r="AJ341">
        <v>1</v>
      </c>
      <c r="AK341">
        <v>1</v>
      </c>
      <c r="AL341">
        <v>1</v>
      </c>
      <c r="AN341">
        <v>0</v>
      </c>
      <c r="AO341">
        <v>1</v>
      </c>
      <c r="AP341">
        <v>0</v>
      </c>
      <c r="AQ341">
        <v>0</v>
      </c>
      <c r="AR341">
        <v>0</v>
      </c>
      <c r="AS341" t="s">
        <v>3</v>
      </c>
      <c r="AT341">
        <v>1.02</v>
      </c>
      <c r="AU341" t="s">
        <v>3</v>
      </c>
      <c r="AV341">
        <v>1</v>
      </c>
      <c r="AW341">
        <v>2</v>
      </c>
      <c r="AX341">
        <v>52428503</v>
      </c>
      <c r="AY341">
        <v>1</v>
      </c>
      <c r="AZ341">
        <v>0</v>
      </c>
      <c r="BA341">
        <v>335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CX341">
        <f>Y341*Source!I1080</f>
        <v>0</v>
      </c>
      <c r="CY341">
        <f>AD341</f>
        <v>0</v>
      </c>
      <c r="CZ341">
        <f>AH341</f>
        <v>0</v>
      </c>
      <c r="DA341">
        <f>AL341</f>
        <v>1</v>
      </c>
      <c r="DB341">
        <f t="shared" si="56"/>
        <v>0</v>
      </c>
      <c r="DC341">
        <f t="shared" si="57"/>
        <v>0</v>
      </c>
    </row>
    <row r="342" spans="1:107" x14ac:dyDescent="0.2">
      <c r="A342">
        <f>ROW(Source!A1081)</f>
        <v>1081</v>
      </c>
      <c r="B342">
        <v>52421674</v>
      </c>
      <c r="C342">
        <v>52428504</v>
      </c>
      <c r="D342">
        <v>51499780</v>
      </c>
      <c r="E342">
        <v>1</v>
      </c>
      <c r="F342">
        <v>1</v>
      </c>
      <c r="G342">
        <v>27</v>
      </c>
      <c r="H342">
        <v>2</v>
      </c>
      <c r="I342" t="s">
        <v>538</v>
      </c>
      <c r="J342" t="s">
        <v>539</v>
      </c>
      <c r="K342" t="s">
        <v>540</v>
      </c>
      <c r="L342">
        <v>1368</v>
      </c>
      <c r="N342">
        <v>1011</v>
      </c>
      <c r="O342" t="s">
        <v>537</v>
      </c>
      <c r="P342" t="s">
        <v>537</v>
      </c>
      <c r="Q342">
        <v>1</v>
      </c>
      <c r="W342">
        <v>0</v>
      </c>
      <c r="X342">
        <v>238809398</v>
      </c>
      <c r="Y342">
        <v>0.02</v>
      </c>
      <c r="AA342">
        <v>0</v>
      </c>
      <c r="AB342">
        <v>1009.4</v>
      </c>
      <c r="AC342">
        <v>316.82</v>
      </c>
      <c r="AD342">
        <v>0</v>
      </c>
      <c r="AE342">
        <v>0</v>
      </c>
      <c r="AF342">
        <v>1009.4</v>
      </c>
      <c r="AG342">
        <v>316.82</v>
      </c>
      <c r="AH342">
        <v>0</v>
      </c>
      <c r="AI342">
        <v>1</v>
      </c>
      <c r="AJ342">
        <v>1</v>
      </c>
      <c r="AK342">
        <v>1</v>
      </c>
      <c r="AL342">
        <v>1</v>
      </c>
      <c r="AN342">
        <v>0</v>
      </c>
      <c r="AO342">
        <v>1</v>
      </c>
      <c r="AP342">
        <v>0</v>
      </c>
      <c r="AQ342">
        <v>0</v>
      </c>
      <c r="AR342">
        <v>0</v>
      </c>
      <c r="AS342" t="s">
        <v>3</v>
      </c>
      <c r="AT342">
        <v>0.02</v>
      </c>
      <c r="AU342" t="s">
        <v>3</v>
      </c>
      <c r="AV342">
        <v>0</v>
      </c>
      <c r="AW342">
        <v>2</v>
      </c>
      <c r="AX342">
        <v>52428507</v>
      </c>
      <c r="AY342">
        <v>1</v>
      </c>
      <c r="AZ342">
        <v>0</v>
      </c>
      <c r="BA342">
        <v>336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CX342">
        <f>Y342*Source!I1081</f>
        <v>0</v>
      </c>
      <c r="CY342">
        <f t="shared" ref="CY342:CY347" si="58">AB342</f>
        <v>1009.4</v>
      </c>
      <c r="CZ342">
        <f t="shared" ref="CZ342:CZ347" si="59">AF342</f>
        <v>1009.4</v>
      </c>
      <c r="DA342">
        <f t="shared" ref="DA342:DA347" si="60">AJ342</f>
        <v>1</v>
      </c>
      <c r="DB342">
        <f t="shared" si="56"/>
        <v>20.190000000000001</v>
      </c>
      <c r="DC342">
        <f t="shared" si="57"/>
        <v>6.34</v>
      </c>
    </row>
    <row r="343" spans="1:107" x14ac:dyDescent="0.2">
      <c r="A343">
        <f>ROW(Source!A1081)</f>
        <v>1081</v>
      </c>
      <c r="B343">
        <v>52421674</v>
      </c>
      <c r="C343">
        <v>52428504</v>
      </c>
      <c r="D343">
        <v>51499781</v>
      </c>
      <c r="E343">
        <v>1</v>
      </c>
      <c r="F343">
        <v>1</v>
      </c>
      <c r="G343">
        <v>27</v>
      </c>
      <c r="H343">
        <v>2</v>
      </c>
      <c r="I343" t="s">
        <v>541</v>
      </c>
      <c r="J343" t="s">
        <v>542</v>
      </c>
      <c r="K343" t="s">
        <v>543</v>
      </c>
      <c r="L343">
        <v>1368</v>
      </c>
      <c r="N343">
        <v>1011</v>
      </c>
      <c r="O343" t="s">
        <v>537</v>
      </c>
      <c r="P343" t="s">
        <v>537</v>
      </c>
      <c r="Q343">
        <v>1</v>
      </c>
      <c r="W343">
        <v>0</v>
      </c>
      <c r="X343">
        <v>-1786200580</v>
      </c>
      <c r="Y343">
        <v>1.7999999999999999E-2</v>
      </c>
      <c r="AA343">
        <v>0</v>
      </c>
      <c r="AB343">
        <v>1014.12</v>
      </c>
      <c r="AC343">
        <v>317.13</v>
      </c>
      <c r="AD343">
        <v>0</v>
      </c>
      <c r="AE343">
        <v>0</v>
      </c>
      <c r="AF343">
        <v>1014.12</v>
      </c>
      <c r="AG343">
        <v>317.13</v>
      </c>
      <c r="AH343">
        <v>0</v>
      </c>
      <c r="AI343">
        <v>1</v>
      </c>
      <c r="AJ343">
        <v>1</v>
      </c>
      <c r="AK343">
        <v>1</v>
      </c>
      <c r="AL343">
        <v>1</v>
      </c>
      <c r="AN343">
        <v>0</v>
      </c>
      <c r="AO343">
        <v>1</v>
      </c>
      <c r="AP343">
        <v>0</v>
      </c>
      <c r="AQ343">
        <v>0</v>
      </c>
      <c r="AR343">
        <v>0</v>
      </c>
      <c r="AS343" t="s">
        <v>3</v>
      </c>
      <c r="AT343">
        <v>1.7999999999999999E-2</v>
      </c>
      <c r="AU343" t="s">
        <v>3</v>
      </c>
      <c r="AV343">
        <v>0</v>
      </c>
      <c r="AW343">
        <v>2</v>
      </c>
      <c r="AX343">
        <v>52428508</v>
      </c>
      <c r="AY343">
        <v>1</v>
      </c>
      <c r="AZ343">
        <v>0</v>
      </c>
      <c r="BA343">
        <v>337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CX343">
        <f>Y343*Source!I1081</f>
        <v>0</v>
      </c>
      <c r="CY343">
        <f t="shared" si="58"/>
        <v>1014.12</v>
      </c>
      <c r="CZ343">
        <f t="shared" si="59"/>
        <v>1014.12</v>
      </c>
      <c r="DA343">
        <f t="shared" si="60"/>
        <v>1</v>
      </c>
      <c r="DB343">
        <f t="shared" si="56"/>
        <v>18.25</v>
      </c>
      <c r="DC343">
        <f t="shared" si="57"/>
        <v>5.71</v>
      </c>
    </row>
    <row r="344" spans="1:107" x14ac:dyDescent="0.2">
      <c r="A344">
        <f>ROW(Source!A1082)</f>
        <v>1082</v>
      </c>
      <c r="B344">
        <v>52421674</v>
      </c>
      <c r="C344">
        <v>52428509</v>
      </c>
      <c r="D344">
        <v>51499780</v>
      </c>
      <c r="E344">
        <v>1</v>
      </c>
      <c r="F344">
        <v>1</v>
      </c>
      <c r="G344">
        <v>27</v>
      </c>
      <c r="H344">
        <v>2</v>
      </c>
      <c r="I344" t="s">
        <v>538</v>
      </c>
      <c r="J344" t="s">
        <v>539</v>
      </c>
      <c r="K344" t="s">
        <v>540</v>
      </c>
      <c r="L344">
        <v>1368</v>
      </c>
      <c r="N344">
        <v>1011</v>
      </c>
      <c r="O344" t="s">
        <v>537</v>
      </c>
      <c r="P344" t="s">
        <v>537</v>
      </c>
      <c r="Q344">
        <v>1</v>
      </c>
      <c r="W344">
        <v>0</v>
      </c>
      <c r="X344">
        <v>238809398</v>
      </c>
      <c r="Y344">
        <v>5.3999999999999999E-2</v>
      </c>
      <c r="AA344">
        <v>0</v>
      </c>
      <c r="AB344">
        <v>1009.4</v>
      </c>
      <c r="AC344">
        <v>316.82</v>
      </c>
      <c r="AD344">
        <v>0</v>
      </c>
      <c r="AE344">
        <v>0</v>
      </c>
      <c r="AF344">
        <v>1009.4</v>
      </c>
      <c r="AG344">
        <v>316.82</v>
      </c>
      <c r="AH344">
        <v>0</v>
      </c>
      <c r="AI344">
        <v>1</v>
      </c>
      <c r="AJ344">
        <v>1</v>
      </c>
      <c r="AK344">
        <v>1</v>
      </c>
      <c r="AL344">
        <v>1</v>
      </c>
      <c r="AN344">
        <v>0</v>
      </c>
      <c r="AO344">
        <v>1</v>
      </c>
      <c r="AP344">
        <v>0</v>
      </c>
      <c r="AQ344">
        <v>0</v>
      </c>
      <c r="AR344">
        <v>0</v>
      </c>
      <c r="AS344" t="s">
        <v>3</v>
      </c>
      <c r="AT344">
        <v>5.3999999999999999E-2</v>
      </c>
      <c r="AU344" t="s">
        <v>3</v>
      </c>
      <c r="AV344">
        <v>0</v>
      </c>
      <c r="AW344">
        <v>2</v>
      </c>
      <c r="AX344">
        <v>52428512</v>
      </c>
      <c r="AY344">
        <v>1</v>
      </c>
      <c r="AZ344">
        <v>0</v>
      </c>
      <c r="BA344">
        <v>338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CX344">
        <f>Y344*Source!I1082</f>
        <v>0</v>
      </c>
      <c r="CY344">
        <f t="shared" si="58"/>
        <v>1009.4</v>
      </c>
      <c r="CZ344">
        <f t="shared" si="59"/>
        <v>1009.4</v>
      </c>
      <c r="DA344">
        <f t="shared" si="60"/>
        <v>1</v>
      </c>
      <c r="DB344">
        <f t="shared" si="56"/>
        <v>54.51</v>
      </c>
      <c r="DC344">
        <f t="shared" si="57"/>
        <v>17.11</v>
      </c>
    </row>
    <row r="345" spans="1:107" x14ac:dyDescent="0.2">
      <c r="A345">
        <f>ROW(Source!A1082)</f>
        <v>1082</v>
      </c>
      <c r="B345">
        <v>52421674</v>
      </c>
      <c r="C345">
        <v>52428509</v>
      </c>
      <c r="D345">
        <v>51499781</v>
      </c>
      <c r="E345">
        <v>1</v>
      </c>
      <c r="F345">
        <v>1</v>
      </c>
      <c r="G345">
        <v>27</v>
      </c>
      <c r="H345">
        <v>2</v>
      </c>
      <c r="I345" t="s">
        <v>541</v>
      </c>
      <c r="J345" t="s">
        <v>542</v>
      </c>
      <c r="K345" t="s">
        <v>543</v>
      </c>
      <c r="L345">
        <v>1368</v>
      </c>
      <c r="N345">
        <v>1011</v>
      </c>
      <c r="O345" t="s">
        <v>537</v>
      </c>
      <c r="P345" t="s">
        <v>537</v>
      </c>
      <c r="Q345">
        <v>1</v>
      </c>
      <c r="W345">
        <v>0</v>
      </c>
      <c r="X345">
        <v>-1786200580</v>
      </c>
      <c r="Y345">
        <v>5.5E-2</v>
      </c>
      <c r="AA345">
        <v>0</v>
      </c>
      <c r="AB345">
        <v>1014.12</v>
      </c>
      <c r="AC345">
        <v>317.13</v>
      </c>
      <c r="AD345">
        <v>0</v>
      </c>
      <c r="AE345">
        <v>0</v>
      </c>
      <c r="AF345">
        <v>1014.12</v>
      </c>
      <c r="AG345">
        <v>317.13</v>
      </c>
      <c r="AH345">
        <v>0</v>
      </c>
      <c r="AI345">
        <v>1</v>
      </c>
      <c r="AJ345">
        <v>1</v>
      </c>
      <c r="AK345">
        <v>1</v>
      </c>
      <c r="AL345">
        <v>1</v>
      </c>
      <c r="AN345">
        <v>0</v>
      </c>
      <c r="AO345">
        <v>1</v>
      </c>
      <c r="AP345">
        <v>0</v>
      </c>
      <c r="AQ345">
        <v>0</v>
      </c>
      <c r="AR345">
        <v>0</v>
      </c>
      <c r="AS345" t="s">
        <v>3</v>
      </c>
      <c r="AT345">
        <v>5.5E-2</v>
      </c>
      <c r="AU345" t="s">
        <v>3</v>
      </c>
      <c r="AV345">
        <v>0</v>
      </c>
      <c r="AW345">
        <v>2</v>
      </c>
      <c r="AX345">
        <v>52428513</v>
      </c>
      <c r="AY345">
        <v>1</v>
      </c>
      <c r="AZ345">
        <v>0</v>
      </c>
      <c r="BA345">
        <v>339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CX345">
        <f>Y345*Source!I1082</f>
        <v>0</v>
      </c>
      <c r="CY345">
        <f t="shared" si="58"/>
        <v>1014.12</v>
      </c>
      <c r="CZ345">
        <f t="shared" si="59"/>
        <v>1014.12</v>
      </c>
      <c r="DA345">
        <f t="shared" si="60"/>
        <v>1</v>
      </c>
      <c r="DB345">
        <f t="shared" si="56"/>
        <v>55.78</v>
      </c>
      <c r="DC345">
        <f t="shared" si="57"/>
        <v>17.440000000000001</v>
      </c>
    </row>
    <row r="346" spans="1:107" x14ac:dyDescent="0.2">
      <c r="A346">
        <f>ROW(Source!A1083)</f>
        <v>1083</v>
      </c>
      <c r="B346">
        <v>52421674</v>
      </c>
      <c r="C346">
        <v>52428514</v>
      </c>
      <c r="D346">
        <v>51499780</v>
      </c>
      <c r="E346">
        <v>1</v>
      </c>
      <c r="F346">
        <v>1</v>
      </c>
      <c r="G346">
        <v>27</v>
      </c>
      <c r="H346">
        <v>2</v>
      </c>
      <c r="I346" t="s">
        <v>538</v>
      </c>
      <c r="J346" t="s">
        <v>539</v>
      </c>
      <c r="K346" t="s">
        <v>540</v>
      </c>
      <c r="L346">
        <v>1368</v>
      </c>
      <c r="N346">
        <v>1011</v>
      </c>
      <c r="O346" t="s">
        <v>537</v>
      </c>
      <c r="P346" t="s">
        <v>537</v>
      </c>
      <c r="Q346">
        <v>1</v>
      </c>
      <c r="W346">
        <v>0</v>
      </c>
      <c r="X346">
        <v>238809398</v>
      </c>
      <c r="Y346">
        <v>0.51</v>
      </c>
      <c r="AA346">
        <v>0</v>
      </c>
      <c r="AB346">
        <v>1009.4</v>
      </c>
      <c r="AC346">
        <v>316.82</v>
      </c>
      <c r="AD346">
        <v>0</v>
      </c>
      <c r="AE346">
        <v>0</v>
      </c>
      <c r="AF346">
        <v>1009.4</v>
      </c>
      <c r="AG346">
        <v>316.82</v>
      </c>
      <c r="AH346">
        <v>0</v>
      </c>
      <c r="AI346">
        <v>1</v>
      </c>
      <c r="AJ346">
        <v>1</v>
      </c>
      <c r="AK346">
        <v>1</v>
      </c>
      <c r="AL346">
        <v>1</v>
      </c>
      <c r="AN346">
        <v>0</v>
      </c>
      <c r="AO346">
        <v>1</v>
      </c>
      <c r="AP346">
        <v>1</v>
      </c>
      <c r="AQ346">
        <v>0</v>
      </c>
      <c r="AR346">
        <v>0</v>
      </c>
      <c r="AS346" t="s">
        <v>3</v>
      </c>
      <c r="AT346">
        <v>0.01</v>
      </c>
      <c r="AU346" t="s">
        <v>46</v>
      </c>
      <c r="AV346">
        <v>0</v>
      </c>
      <c r="AW346">
        <v>2</v>
      </c>
      <c r="AX346">
        <v>52428517</v>
      </c>
      <c r="AY346">
        <v>1</v>
      </c>
      <c r="AZ346">
        <v>0</v>
      </c>
      <c r="BA346">
        <v>340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CX346">
        <f>Y346*Source!I1083</f>
        <v>0</v>
      </c>
      <c r="CY346">
        <f t="shared" si="58"/>
        <v>1009.4</v>
      </c>
      <c r="CZ346">
        <f t="shared" si="59"/>
        <v>1009.4</v>
      </c>
      <c r="DA346">
        <f t="shared" si="60"/>
        <v>1</v>
      </c>
      <c r="DB346">
        <f>ROUND((ROUND(AT346*CZ346,2)*51),6)</f>
        <v>514.59</v>
      </c>
      <c r="DC346">
        <f>ROUND((ROUND(AT346*AG346,2)*51),6)</f>
        <v>161.66999999999999</v>
      </c>
    </row>
    <row r="347" spans="1:107" x14ac:dyDescent="0.2">
      <c r="A347">
        <f>ROW(Source!A1083)</f>
        <v>1083</v>
      </c>
      <c r="B347">
        <v>52421674</v>
      </c>
      <c r="C347">
        <v>52428514</v>
      </c>
      <c r="D347">
        <v>51499781</v>
      </c>
      <c r="E347">
        <v>1</v>
      </c>
      <c r="F347">
        <v>1</v>
      </c>
      <c r="G347">
        <v>27</v>
      </c>
      <c r="H347">
        <v>2</v>
      </c>
      <c r="I347" t="s">
        <v>541</v>
      </c>
      <c r="J347" t="s">
        <v>542</v>
      </c>
      <c r="K347" t="s">
        <v>543</v>
      </c>
      <c r="L347">
        <v>1368</v>
      </c>
      <c r="N347">
        <v>1011</v>
      </c>
      <c r="O347" t="s">
        <v>537</v>
      </c>
      <c r="P347" t="s">
        <v>537</v>
      </c>
      <c r="Q347">
        <v>1</v>
      </c>
      <c r="W347">
        <v>0</v>
      </c>
      <c r="X347">
        <v>-1786200580</v>
      </c>
      <c r="Y347">
        <v>0.40800000000000003</v>
      </c>
      <c r="AA347">
        <v>0</v>
      </c>
      <c r="AB347">
        <v>1014.12</v>
      </c>
      <c r="AC347">
        <v>317.13</v>
      </c>
      <c r="AD347">
        <v>0</v>
      </c>
      <c r="AE347">
        <v>0</v>
      </c>
      <c r="AF347">
        <v>1014.12</v>
      </c>
      <c r="AG347">
        <v>317.13</v>
      </c>
      <c r="AH347">
        <v>0</v>
      </c>
      <c r="AI347">
        <v>1</v>
      </c>
      <c r="AJ347">
        <v>1</v>
      </c>
      <c r="AK347">
        <v>1</v>
      </c>
      <c r="AL347">
        <v>1</v>
      </c>
      <c r="AN347">
        <v>0</v>
      </c>
      <c r="AO347">
        <v>1</v>
      </c>
      <c r="AP347">
        <v>1</v>
      </c>
      <c r="AQ347">
        <v>0</v>
      </c>
      <c r="AR347">
        <v>0</v>
      </c>
      <c r="AS347" t="s">
        <v>3</v>
      </c>
      <c r="AT347">
        <v>8.0000000000000002E-3</v>
      </c>
      <c r="AU347" t="s">
        <v>46</v>
      </c>
      <c r="AV347">
        <v>0</v>
      </c>
      <c r="AW347">
        <v>2</v>
      </c>
      <c r="AX347">
        <v>52428518</v>
      </c>
      <c r="AY347">
        <v>1</v>
      </c>
      <c r="AZ347">
        <v>0</v>
      </c>
      <c r="BA347">
        <v>341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CX347">
        <f>Y347*Source!I1083</f>
        <v>0</v>
      </c>
      <c r="CY347">
        <f t="shared" si="58"/>
        <v>1014.12</v>
      </c>
      <c r="CZ347">
        <f t="shared" si="59"/>
        <v>1014.12</v>
      </c>
      <c r="DA347">
        <f t="shared" si="60"/>
        <v>1</v>
      </c>
      <c r="DB347">
        <f>ROUND((ROUND(AT347*CZ347,2)*51),6)</f>
        <v>413.61</v>
      </c>
      <c r="DC347">
        <f>ROUND((ROUND(AT347*AG347,2)*51),6)</f>
        <v>129.54</v>
      </c>
    </row>
    <row r="348" spans="1:107" x14ac:dyDescent="0.2">
      <c r="A348">
        <f>ROW(Source!A1085)</f>
        <v>1085</v>
      </c>
      <c r="B348">
        <v>52421674</v>
      </c>
      <c r="C348">
        <v>52428520</v>
      </c>
      <c r="D348">
        <v>51486811</v>
      </c>
      <c r="E348">
        <v>27</v>
      </c>
      <c r="F348">
        <v>1</v>
      </c>
      <c r="G348">
        <v>27</v>
      </c>
      <c r="H348">
        <v>1</v>
      </c>
      <c r="I348" t="s">
        <v>531</v>
      </c>
      <c r="J348" t="s">
        <v>3</v>
      </c>
      <c r="K348" t="s">
        <v>532</v>
      </c>
      <c r="L348">
        <v>1191</v>
      </c>
      <c r="N348">
        <v>1013</v>
      </c>
      <c r="O348" t="s">
        <v>533</v>
      </c>
      <c r="P348" t="s">
        <v>533</v>
      </c>
      <c r="Q348">
        <v>1</v>
      </c>
      <c r="W348">
        <v>0</v>
      </c>
      <c r="X348">
        <v>476480486</v>
      </c>
      <c r="Y348">
        <v>24.84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1</v>
      </c>
      <c r="AJ348">
        <v>1</v>
      </c>
      <c r="AK348">
        <v>1</v>
      </c>
      <c r="AL348">
        <v>1</v>
      </c>
      <c r="AN348">
        <v>0</v>
      </c>
      <c r="AO348">
        <v>1</v>
      </c>
      <c r="AP348">
        <v>0</v>
      </c>
      <c r="AQ348">
        <v>0</v>
      </c>
      <c r="AR348">
        <v>0</v>
      </c>
      <c r="AS348" t="s">
        <v>3</v>
      </c>
      <c r="AT348">
        <v>24.84</v>
      </c>
      <c r="AU348" t="s">
        <v>3</v>
      </c>
      <c r="AV348">
        <v>1</v>
      </c>
      <c r="AW348">
        <v>2</v>
      </c>
      <c r="AX348">
        <v>52428530</v>
      </c>
      <c r="AY348">
        <v>1</v>
      </c>
      <c r="AZ348">
        <v>0</v>
      </c>
      <c r="BA348">
        <v>342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CX348">
        <f>Y348*Source!I1085</f>
        <v>0</v>
      </c>
      <c r="CY348">
        <f>AD348</f>
        <v>0</v>
      </c>
      <c r="CZ348">
        <f>AH348</f>
        <v>0</v>
      </c>
      <c r="DA348">
        <f>AL348</f>
        <v>1</v>
      </c>
      <c r="DB348">
        <f t="shared" ref="DB348:DB368" si="61">ROUND(ROUND(AT348*CZ348,2),6)</f>
        <v>0</v>
      </c>
      <c r="DC348">
        <f t="shared" ref="DC348:DC368" si="62">ROUND(ROUND(AT348*AG348,2),6)</f>
        <v>0</v>
      </c>
    </row>
    <row r="349" spans="1:107" x14ac:dyDescent="0.2">
      <c r="A349">
        <f>ROW(Source!A1085)</f>
        <v>1085</v>
      </c>
      <c r="B349">
        <v>52421674</v>
      </c>
      <c r="C349">
        <v>52428520</v>
      </c>
      <c r="D349">
        <v>51499003</v>
      </c>
      <c r="E349">
        <v>1</v>
      </c>
      <c r="F349">
        <v>1</v>
      </c>
      <c r="G349">
        <v>27</v>
      </c>
      <c r="H349">
        <v>2</v>
      </c>
      <c r="I349" t="s">
        <v>665</v>
      </c>
      <c r="J349" t="s">
        <v>666</v>
      </c>
      <c r="K349" t="s">
        <v>667</v>
      </c>
      <c r="L349">
        <v>1368</v>
      </c>
      <c r="N349">
        <v>1011</v>
      </c>
      <c r="O349" t="s">
        <v>537</v>
      </c>
      <c r="P349" t="s">
        <v>537</v>
      </c>
      <c r="Q349">
        <v>1</v>
      </c>
      <c r="W349">
        <v>0</v>
      </c>
      <c r="X349">
        <v>974897901</v>
      </c>
      <c r="Y349">
        <v>2.94</v>
      </c>
      <c r="AA349">
        <v>0</v>
      </c>
      <c r="AB349">
        <v>956.79</v>
      </c>
      <c r="AC349">
        <v>359.44</v>
      </c>
      <c r="AD349">
        <v>0</v>
      </c>
      <c r="AE349">
        <v>0</v>
      </c>
      <c r="AF349">
        <v>956.79</v>
      </c>
      <c r="AG349">
        <v>359.44</v>
      </c>
      <c r="AH349">
        <v>0</v>
      </c>
      <c r="AI349">
        <v>1</v>
      </c>
      <c r="AJ349">
        <v>1</v>
      </c>
      <c r="AK349">
        <v>1</v>
      </c>
      <c r="AL349">
        <v>1</v>
      </c>
      <c r="AN349">
        <v>0</v>
      </c>
      <c r="AO349">
        <v>1</v>
      </c>
      <c r="AP349">
        <v>0</v>
      </c>
      <c r="AQ349">
        <v>0</v>
      </c>
      <c r="AR349">
        <v>0</v>
      </c>
      <c r="AS349" t="s">
        <v>3</v>
      </c>
      <c r="AT349">
        <v>2.94</v>
      </c>
      <c r="AU349" t="s">
        <v>3</v>
      </c>
      <c r="AV349">
        <v>0</v>
      </c>
      <c r="AW349">
        <v>2</v>
      </c>
      <c r="AX349">
        <v>52428531</v>
      </c>
      <c r="AY349">
        <v>1</v>
      </c>
      <c r="AZ349">
        <v>0</v>
      </c>
      <c r="BA349">
        <v>343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CX349">
        <f>Y349*Source!I1085</f>
        <v>0</v>
      </c>
      <c r="CY349">
        <f t="shared" ref="CY349:CY354" si="63">AB349</f>
        <v>956.79</v>
      </c>
      <c r="CZ349">
        <f t="shared" ref="CZ349:CZ354" si="64">AF349</f>
        <v>956.79</v>
      </c>
      <c r="DA349">
        <f t="shared" ref="DA349:DA354" si="65">AJ349</f>
        <v>1</v>
      </c>
      <c r="DB349">
        <f t="shared" si="61"/>
        <v>2812.96</v>
      </c>
      <c r="DC349">
        <f t="shared" si="62"/>
        <v>1056.75</v>
      </c>
    </row>
    <row r="350" spans="1:107" x14ac:dyDescent="0.2">
      <c r="A350">
        <f>ROW(Source!A1085)</f>
        <v>1085</v>
      </c>
      <c r="B350">
        <v>52421674</v>
      </c>
      <c r="C350">
        <v>52428520</v>
      </c>
      <c r="D350">
        <v>51499184</v>
      </c>
      <c r="E350">
        <v>1</v>
      </c>
      <c r="F350">
        <v>1</v>
      </c>
      <c r="G350">
        <v>27</v>
      </c>
      <c r="H350">
        <v>2</v>
      </c>
      <c r="I350" t="s">
        <v>599</v>
      </c>
      <c r="J350" t="s">
        <v>600</v>
      </c>
      <c r="K350" t="s">
        <v>601</v>
      </c>
      <c r="L350">
        <v>1368</v>
      </c>
      <c r="N350">
        <v>1011</v>
      </c>
      <c r="O350" t="s">
        <v>537</v>
      </c>
      <c r="P350" t="s">
        <v>537</v>
      </c>
      <c r="Q350">
        <v>1</v>
      </c>
      <c r="W350">
        <v>0</v>
      </c>
      <c r="X350">
        <v>351519474</v>
      </c>
      <c r="Y350">
        <v>1.1399999999999999</v>
      </c>
      <c r="AA350">
        <v>0</v>
      </c>
      <c r="AB350">
        <v>2020.59</v>
      </c>
      <c r="AC350">
        <v>458.56</v>
      </c>
      <c r="AD350">
        <v>0</v>
      </c>
      <c r="AE350">
        <v>0</v>
      </c>
      <c r="AF350">
        <v>2020.59</v>
      </c>
      <c r="AG350">
        <v>458.56</v>
      </c>
      <c r="AH350">
        <v>0</v>
      </c>
      <c r="AI350">
        <v>1</v>
      </c>
      <c r="AJ350">
        <v>1</v>
      </c>
      <c r="AK350">
        <v>1</v>
      </c>
      <c r="AL350">
        <v>1</v>
      </c>
      <c r="AN350">
        <v>0</v>
      </c>
      <c r="AO350">
        <v>1</v>
      </c>
      <c r="AP350">
        <v>0</v>
      </c>
      <c r="AQ350">
        <v>0</v>
      </c>
      <c r="AR350">
        <v>0</v>
      </c>
      <c r="AS350" t="s">
        <v>3</v>
      </c>
      <c r="AT350">
        <v>1.1399999999999999</v>
      </c>
      <c r="AU350" t="s">
        <v>3</v>
      </c>
      <c r="AV350">
        <v>0</v>
      </c>
      <c r="AW350">
        <v>2</v>
      </c>
      <c r="AX350">
        <v>52428532</v>
      </c>
      <c r="AY350">
        <v>1</v>
      </c>
      <c r="AZ350">
        <v>0</v>
      </c>
      <c r="BA350">
        <v>344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CX350">
        <f>Y350*Source!I1085</f>
        <v>0</v>
      </c>
      <c r="CY350">
        <f t="shared" si="63"/>
        <v>2020.59</v>
      </c>
      <c r="CZ350">
        <f t="shared" si="64"/>
        <v>2020.59</v>
      </c>
      <c r="DA350">
        <f t="shared" si="65"/>
        <v>1</v>
      </c>
      <c r="DB350">
        <f t="shared" si="61"/>
        <v>2303.4699999999998</v>
      </c>
      <c r="DC350">
        <f t="shared" si="62"/>
        <v>522.76</v>
      </c>
    </row>
    <row r="351" spans="1:107" x14ac:dyDescent="0.2">
      <c r="A351">
        <f>ROW(Source!A1085)</f>
        <v>1085</v>
      </c>
      <c r="B351">
        <v>52421674</v>
      </c>
      <c r="C351">
        <v>52428520</v>
      </c>
      <c r="D351">
        <v>51499169</v>
      </c>
      <c r="E351">
        <v>1</v>
      </c>
      <c r="F351">
        <v>1</v>
      </c>
      <c r="G351">
        <v>27</v>
      </c>
      <c r="H351">
        <v>2</v>
      </c>
      <c r="I351" t="s">
        <v>547</v>
      </c>
      <c r="J351" t="s">
        <v>548</v>
      </c>
      <c r="K351" t="s">
        <v>549</v>
      </c>
      <c r="L351">
        <v>1368</v>
      </c>
      <c r="N351">
        <v>1011</v>
      </c>
      <c r="O351" t="s">
        <v>537</v>
      </c>
      <c r="P351" t="s">
        <v>537</v>
      </c>
      <c r="Q351">
        <v>1</v>
      </c>
      <c r="W351">
        <v>0</v>
      </c>
      <c r="X351">
        <v>-1930120489</v>
      </c>
      <c r="Y351">
        <v>8.9600000000000009</v>
      </c>
      <c r="AA351">
        <v>0</v>
      </c>
      <c r="AB351">
        <v>1261.8699999999999</v>
      </c>
      <c r="AC351">
        <v>530.02</v>
      </c>
      <c r="AD351">
        <v>0</v>
      </c>
      <c r="AE351">
        <v>0</v>
      </c>
      <c r="AF351">
        <v>1261.8699999999999</v>
      </c>
      <c r="AG351">
        <v>530.02</v>
      </c>
      <c r="AH351">
        <v>0</v>
      </c>
      <c r="AI351">
        <v>1</v>
      </c>
      <c r="AJ351">
        <v>1</v>
      </c>
      <c r="AK351">
        <v>1</v>
      </c>
      <c r="AL351">
        <v>1</v>
      </c>
      <c r="AN351">
        <v>0</v>
      </c>
      <c r="AO351">
        <v>1</v>
      </c>
      <c r="AP351">
        <v>0</v>
      </c>
      <c r="AQ351">
        <v>0</v>
      </c>
      <c r="AR351">
        <v>0</v>
      </c>
      <c r="AS351" t="s">
        <v>3</v>
      </c>
      <c r="AT351">
        <v>8.9600000000000009</v>
      </c>
      <c r="AU351" t="s">
        <v>3</v>
      </c>
      <c r="AV351">
        <v>0</v>
      </c>
      <c r="AW351">
        <v>2</v>
      </c>
      <c r="AX351">
        <v>52428533</v>
      </c>
      <c r="AY351">
        <v>1</v>
      </c>
      <c r="AZ351">
        <v>0</v>
      </c>
      <c r="BA351">
        <v>345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CX351">
        <f>Y351*Source!I1085</f>
        <v>0</v>
      </c>
      <c r="CY351">
        <f t="shared" si="63"/>
        <v>1261.8699999999999</v>
      </c>
      <c r="CZ351">
        <f t="shared" si="64"/>
        <v>1261.8699999999999</v>
      </c>
      <c r="DA351">
        <f t="shared" si="65"/>
        <v>1</v>
      </c>
      <c r="DB351">
        <f t="shared" si="61"/>
        <v>11306.36</v>
      </c>
      <c r="DC351">
        <f t="shared" si="62"/>
        <v>4748.9799999999996</v>
      </c>
    </row>
    <row r="352" spans="1:107" x14ac:dyDescent="0.2">
      <c r="A352">
        <f>ROW(Source!A1085)</f>
        <v>1085</v>
      </c>
      <c r="B352">
        <v>52421674</v>
      </c>
      <c r="C352">
        <v>52428520</v>
      </c>
      <c r="D352">
        <v>51499170</v>
      </c>
      <c r="E352">
        <v>1</v>
      </c>
      <c r="F352">
        <v>1</v>
      </c>
      <c r="G352">
        <v>27</v>
      </c>
      <c r="H352">
        <v>2</v>
      </c>
      <c r="I352" t="s">
        <v>550</v>
      </c>
      <c r="J352" t="s">
        <v>551</v>
      </c>
      <c r="K352" t="s">
        <v>552</v>
      </c>
      <c r="L352">
        <v>1368</v>
      </c>
      <c r="N352">
        <v>1011</v>
      </c>
      <c r="O352" t="s">
        <v>537</v>
      </c>
      <c r="P352" t="s">
        <v>537</v>
      </c>
      <c r="Q352">
        <v>1</v>
      </c>
      <c r="W352">
        <v>0</v>
      </c>
      <c r="X352">
        <v>1869206802</v>
      </c>
      <c r="Y352">
        <v>18.25</v>
      </c>
      <c r="AA352">
        <v>0</v>
      </c>
      <c r="AB352">
        <v>1827.95</v>
      </c>
      <c r="AC352">
        <v>720.55</v>
      </c>
      <c r="AD352">
        <v>0</v>
      </c>
      <c r="AE352">
        <v>0</v>
      </c>
      <c r="AF352">
        <v>1827.95</v>
      </c>
      <c r="AG352">
        <v>720.55</v>
      </c>
      <c r="AH352">
        <v>0</v>
      </c>
      <c r="AI352">
        <v>1</v>
      </c>
      <c r="AJ352">
        <v>1</v>
      </c>
      <c r="AK352">
        <v>1</v>
      </c>
      <c r="AL352">
        <v>1</v>
      </c>
      <c r="AN352">
        <v>0</v>
      </c>
      <c r="AO352">
        <v>1</v>
      </c>
      <c r="AP352">
        <v>0</v>
      </c>
      <c r="AQ352">
        <v>0</v>
      </c>
      <c r="AR352">
        <v>0</v>
      </c>
      <c r="AS352" t="s">
        <v>3</v>
      </c>
      <c r="AT352">
        <v>18.25</v>
      </c>
      <c r="AU352" t="s">
        <v>3</v>
      </c>
      <c r="AV352">
        <v>0</v>
      </c>
      <c r="AW352">
        <v>2</v>
      </c>
      <c r="AX352">
        <v>52428534</v>
      </c>
      <c r="AY352">
        <v>1</v>
      </c>
      <c r="AZ352">
        <v>0</v>
      </c>
      <c r="BA352">
        <v>346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CX352">
        <f>Y352*Source!I1085</f>
        <v>0</v>
      </c>
      <c r="CY352">
        <f t="shared" si="63"/>
        <v>1827.95</v>
      </c>
      <c r="CZ352">
        <f t="shared" si="64"/>
        <v>1827.95</v>
      </c>
      <c r="DA352">
        <f t="shared" si="65"/>
        <v>1</v>
      </c>
      <c r="DB352">
        <f t="shared" si="61"/>
        <v>33360.089999999997</v>
      </c>
      <c r="DC352">
        <f t="shared" si="62"/>
        <v>13150.04</v>
      </c>
    </row>
    <row r="353" spans="1:107" x14ac:dyDescent="0.2">
      <c r="A353">
        <f>ROW(Source!A1085)</f>
        <v>1085</v>
      </c>
      <c r="B353">
        <v>52421674</v>
      </c>
      <c r="C353">
        <v>52428520</v>
      </c>
      <c r="D353">
        <v>51499208</v>
      </c>
      <c r="E353">
        <v>1</v>
      </c>
      <c r="F353">
        <v>1</v>
      </c>
      <c r="G353">
        <v>27</v>
      </c>
      <c r="H353">
        <v>2</v>
      </c>
      <c r="I353" t="s">
        <v>562</v>
      </c>
      <c r="J353" t="s">
        <v>563</v>
      </c>
      <c r="K353" t="s">
        <v>564</v>
      </c>
      <c r="L353">
        <v>1368</v>
      </c>
      <c r="N353">
        <v>1011</v>
      </c>
      <c r="O353" t="s">
        <v>537</v>
      </c>
      <c r="P353" t="s">
        <v>537</v>
      </c>
      <c r="Q353">
        <v>1</v>
      </c>
      <c r="W353">
        <v>0</v>
      </c>
      <c r="X353">
        <v>41279402</v>
      </c>
      <c r="Y353">
        <v>2.2400000000000002</v>
      </c>
      <c r="AA353">
        <v>0</v>
      </c>
      <c r="AB353">
        <v>1412.71</v>
      </c>
      <c r="AC353">
        <v>641.32000000000005</v>
      </c>
      <c r="AD353">
        <v>0</v>
      </c>
      <c r="AE353">
        <v>0</v>
      </c>
      <c r="AF353">
        <v>1412.71</v>
      </c>
      <c r="AG353">
        <v>641.32000000000005</v>
      </c>
      <c r="AH353">
        <v>0</v>
      </c>
      <c r="AI353">
        <v>1</v>
      </c>
      <c r="AJ353">
        <v>1</v>
      </c>
      <c r="AK353">
        <v>1</v>
      </c>
      <c r="AL353">
        <v>1</v>
      </c>
      <c r="AN353">
        <v>0</v>
      </c>
      <c r="AO353">
        <v>1</v>
      </c>
      <c r="AP353">
        <v>0</v>
      </c>
      <c r="AQ353">
        <v>0</v>
      </c>
      <c r="AR353">
        <v>0</v>
      </c>
      <c r="AS353" t="s">
        <v>3</v>
      </c>
      <c r="AT353">
        <v>2.2400000000000002</v>
      </c>
      <c r="AU353" t="s">
        <v>3</v>
      </c>
      <c r="AV353">
        <v>0</v>
      </c>
      <c r="AW353">
        <v>2</v>
      </c>
      <c r="AX353">
        <v>52428535</v>
      </c>
      <c r="AY353">
        <v>1</v>
      </c>
      <c r="AZ353">
        <v>0</v>
      </c>
      <c r="BA353">
        <v>347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CX353">
        <f>Y353*Source!I1085</f>
        <v>0</v>
      </c>
      <c r="CY353">
        <f t="shared" si="63"/>
        <v>1412.71</v>
      </c>
      <c r="CZ353">
        <f t="shared" si="64"/>
        <v>1412.71</v>
      </c>
      <c r="DA353">
        <f t="shared" si="65"/>
        <v>1</v>
      </c>
      <c r="DB353">
        <f t="shared" si="61"/>
        <v>3164.47</v>
      </c>
      <c r="DC353">
        <f t="shared" si="62"/>
        <v>1436.56</v>
      </c>
    </row>
    <row r="354" spans="1:107" x14ac:dyDescent="0.2">
      <c r="A354">
        <f>ROW(Source!A1085)</f>
        <v>1085</v>
      </c>
      <c r="B354">
        <v>52421674</v>
      </c>
      <c r="C354">
        <v>52428520</v>
      </c>
      <c r="D354">
        <v>51499174</v>
      </c>
      <c r="E354">
        <v>1</v>
      </c>
      <c r="F354">
        <v>1</v>
      </c>
      <c r="G354">
        <v>27</v>
      </c>
      <c r="H354">
        <v>2</v>
      </c>
      <c r="I354" t="s">
        <v>638</v>
      </c>
      <c r="J354" t="s">
        <v>639</v>
      </c>
      <c r="K354" t="s">
        <v>640</v>
      </c>
      <c r="L354">
        <v>1368</v>
      </c>
      <c r="N354">
        <v>1011</v>
      </c>
      <c r="O354" t="s">
        <v>537</v>
      </c>
      <c r="P354" t="s">
        <v>537</v>
      </c>
      <c r="Q354">
        <v>1</v>
      </c>
      <c r="W354">
        <v>0</v>
      </c>
      <c r="X354">
        <v>-1991511797</v>
      </c>
      <c r="Y354">
        <v>0.65</v>
      </c>
      <c r="AA354">
        <v>0</v>
      </c>
      <c r="AB354">
        <v>1213.3399999999999</v>
      </c>
      <c r="AC354">
        <v>461.6</v>
      </c>
      <c r="AD354">
        <v>0</v>
      </c>
      <c r="AE354">
        <v>0</v>
      </c>
      <c r="AF354">
        <v>1213.3399999999999</v>
      </c>
      <c r="AG354">
        <v>461.6</v>
      </c>
      <c r="AH354">
        <v>0</v>
      </c>
      <c r="AI354">
        <v>1</v>
      </c>
      <c r="AJ354">
        <v>1</v>
      </c>
      <c r="AK354">
        <v>1</v>
      </c>
      <c r="AL354">
        <v>1</v>
      </c>
      <c r="AN354">
        <v>0</v>
      </c>
      <c r="AO354">
        <v>1</v>
      </c>
      <c r="AP354">
        <v>0</v>
      </c>
      <c r="AQ354">
        <v>0</v>
      </c>
      <c r="AR354">
        <v>0</v>
      </c>
      <c r="AS354" t="s">
        <v>3</v>
      </c>
      <c r="AT354">
        <v>0.65</v>
      </c>
      <c r="AU354" t="s">
        <v>3</v>
      </c>
      <c r="AV354">
        <v>0</v>
      </c>
      <c r="AW354">
        <v>2</v>
      </c>
      <c r="AX354">
        <v>52428536</v>
      </c>
      <c r="AY354">
        <v>1</v>
      </c>
      <c r="AZ354">
        <v>0</v>
      </c>
      <c r="BA354">
        <v>348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CX354">
        <f>Y354*Source!I1085</f>
        <v>0</v>
      </c>
      <c r="CY354">
        <f t="shared" si="63"/>
        <v>1213.3399999999999</v>
      </c>
      <c r="CZ354">
        <f t="shared" si="64"/>
        <v>1213.3399999999999</v>
      </c>
      <c r="DA354">
        <f t="shared" si="65"/>
        <v>1</v>
      </c>
      <c r="DB354">
        <f t="shared" si="61"/>
        <v>788.67</v>
      </c>
      <c r="DC354">
        <f t="shared" si="62"/>
        <v>300.04000000000002</v>
      </c>
    </row>
    <row r="355" spans="1:107" x14ac:dyDescent="0.2">
      <c r="A355">
        <f>ROW(Source!A1085)</f>
        <v>1085</v>
      </c>
      <c r="B355">
        <v>52421674</v>
      </c>
      <c r="C355">
        <v>52428520</v>
      </c>
      <c r="D355">
        <v>51501162</v>
      </c>
      <c r="E355">
        <v>1</v>
      </c>
      <c r="F355">
        <v>1</v>
      </c>
      <c r="G355">
        <v>27</v>
      </c>
      <c r="H355">
        <v>3</v>
      </c>
      <c r="I355" t="s">
        <v>668</v>
      </c>
      <c r="J355" t="s">
        <v>669</v>
      </c>
      <c r="K355" t="s">
        <v>670</v>
      </c>
      <c r="L355">
        <v>1339</v>
      </c>
      <c r="N355">
        <v>1007</v>
      </c>
      <c r="O355" t="s">
        <v>166</v>
      </c>
      <c r="P355" t="s">
        <v>166</v>
      </c>
      <c r="Q355">
        <v>1</v>
      </c>
      <c r="W355">
        <v>0</v>
      </c>
      <c r="X355">
        <v>811973350</v>
      </c>
      <c r="Y355">
        <v>126</v>
      </c>
      <c r="AA355">
        <v>1763.75</v>
      </c>
      <c r="AB355">
        <v>0</v>
      </c>
      <c r="AC355">
        <v>0</v>
      </c>
      <c r="AD355">
        <v>0</v>
      </c>
      <c r="AE355">
        <v>1763.75</v>
      </c>
      <c r="AF355">
        <v>0</v>
      </c>
      <c r="AG355">
        <v>0</v>
      </c>
      <c r="AH355">
        <v>0</v>
      </c>
      <c r="AI355">
        <v>1</v>
      </c>
      <c r="AJ355">
        <v>1</v>
      </c>
      <c r="AK355">
        <v>1</v>
      </c>
      <c r="AL355">
        <v>1</v>
      </c>
      <c r="AN355">
        <v>0</v>
      </c>
      <c r="AO355">
        <v>1</v>
      </c>
      <c r="AP355">
        <v>0</v>
      </c>
      <c r="AQ355">
        <v>0</v>
      </c>
      <c r="AR355">
        <v>0</v>
      </c>
      <c r="AS355" t="s">
        <v>3</v>
      </c>
      <c r="AT355">
        <v>126</v>
      </c>
      <c r="AU355" t="s">
        <v>3</v>
      </c>
      <c r="AV355">
        <v>0</v>
      </c>
      <c r="AW355">
        <v>2</v>
      </c>
      <c r="AX355">
        <v>52428537</v>
      </c>
      <c r="AY355">
        <v>1</v>
      </c>
      <c r="AZ355">
        <v>0</v>
      </c>
      <c r="BA355">
        <v>349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CX355">
        <f>Y355*Source!I1085</f>
        <v>0</v>
      </c>
      <c r="CY355">
        <f>AA355</f>
        <v>1763.75</v>
      </c>
      <c r="CZ355">
        <f>AE355</f>
        <v>1763.75</v>
      </c>
      <c r="DA355">
        <f>AI355</f>
        <v>1</v>
      </c>
      <c r="DB355">
        <f t="shared" si="61"/>
        <v>222232.5</v>
      </c>
      <c r="DC355">
        <f t="shared" si="62"/>
        <v>0</v>
      </c>
    </row>
    <row r="356" spans="1:107" x14ac:dyDescent="0.2">
      <c r="A356">
        <f>ROW(Source!A1085)</f>
        <v>1085</v>
      </c>
      <c r="B356">
        <v>52421674</v>
      </c>
      <c r="C356">
        <v>52428520</v>
      </c>
      <c r="D356">
        <v>51501882</v>
      </c>
      <c r="E356">
        <v>1</v>
      </c>
      <c r="F356">
        <v>1</v>
      </c>
      <c r="G356">
        <v>27</v>
      </c>
      <c r="H356">
        <v>3</v>
      </c>
      <c r="I356" t="s">
        <v>602</v>
      </c>
      <c r="J356" t="s">
        <v>603</v>
      </c>
      <c r="K356" t="s">
        <v>604</v>
      </c>
      <c r="L356">
        <v>1339</v>
      </c>
      <c r="N356">
        <v>1007</v>
      </c>
      <c r="O356" t="s">
        <v>166</v>
      </c>
      <c r="P356" t="s">
        <v>166</v>
      </c>
      <c r="Q356">
        <v>1</v>
      </c>
      <c r="W356">
        <v>0</v>
      </c>
      <c r="X356">
        <v>2028445372</v>
      </c>
      <c r="Y356">
        <v>7</v>
      </c>
      <c r="AA356">
        <v>35.25</v>
      </c>
      <c r="AB356">
        <v>0</v>
      </c>
      <c r="AC356">
        <v>0</v>
      </c>
      <c r="AD356">
        <v>0</v>
      </c>
      <c r="AE356">
        <v>35.25</v>
      </c>
      <c r="AF356">
        <v>0</v>
      </c>
      <c r="AG356">
        <v>0</v>
      </c>
      <c r="AH356">
        <v>0</v>
      </c>
      <c r="AI356">
        <v>1</v>
      </c>
      <c r="AJ356">
        <v>1</v>
      </c>
      <c r="AK356">
        <v>1</v>
      </c>
      <c r="AL356">
        <v>1</v>
      </c>
      <c r="AN356">
        <v>0</v>
      </c>
      <c r="AO356">
        <v>1</v>
      </c>
      <c r="AP356">
        <v>0</v>
      </c>
      <c r="AQ356">
        <v>0</v>
      </c>
      <c r="AR356">
        <v>0</v>
      </c>
      <c r="AS356" t="s">
        <v>3</v>
      </c>
      <c r="AT356">
        <v>7</v>
      </c>
      <c r="AU356" t="s">
        <v>3</v>
      </c>
      <c r="AV356">
        <v>0</v>
      </c>
      <c r="AW356">
        <v>2</v>
      </c>
      <c r="AX356">
        <v>52428538</v>
      </c>
      <c r="AY356">
        <v>1</v>
      </c>
      <c r="AZ356">
        <v>0</v>
      </c>
      <c r="BA356">
        <v>350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CX356">
        <f>Y356*Source!I1085</f>
        <v>0</v>
      </c>
      <c r="CY356">
        <f>AA356</f>
        <v>35.25</v>
      </c>
      <c r="CZ356">
        <f>AE356</f>
        <v>35.25</v>
      </c>
      <c r="DA356">
        <f>AI356</f>
        <v>1</v>
      </c>
      <c r="DB356">
        <f t="shared" si="61"/>
        <v>246.75</v>
      </c>
      <c r="DC356">
        <f t="shared" si="62"/>
        <v>0</v>
      </c>
    </row>
    <row r="357" spans="1:107" x14ac:dyDescent="0.2">
      <c r="A357">
        <f>ROW(Source!A1086)</f>
        <v>1086</v>
      </c>
      <c r="B357">
        <v>52421674</v>
      </c>
      <c r="C357">
        <v>52428539</v>
      </c>
      <c r="D357">
        <v>51486811</v>
      </c>
      <c r="E357">
        <v>27</v>
      </c>
      <c r="F357">
        <v>1</v>
      </c>
      <c r="G357">
        <v>27</v>
      </c>
      <c r="H357">
        <v>1</v>
      </c>
      <c r="I357" t="s">
        <v>531</v>
      </c>
      <c r="J357" t="s">
        <v>3</v>
      </c>
      <c r="K357" t="s">
        <v>532</v>
      </c>
      <c r="L357">
        <v>1191</v>
      </c>
      <c r="N357">
        <v>1013</v>
      </c>
      <c r="O357" t="s">
        <v>533</v>
      </c>
      <c r="P357" t="s">
        <v>533</v>
      </c>
      <c r="Q357">
        <v>1</v>
      </c>
      <c r="W357">
        <v>0</v>
      </c>
      <c r="X357">
        <v>476480486</v>
      </c>
      <c r="Y357">
        <v>10.3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1</v>
      </c>
      <c r="AJ357">
        <v>1</v>
      </c>
      <c r="AK357">
        <v>1</v>
      </c>
      <c r="AL357">
        <v>1</v>
      </c>
      <c r="AN357">
        <v>0</v>
      </c>
      <c r="AO357">
        <v>1</v>
      </c>
      <c r="AP357">
        <v>0</v>
      </c>
      <c r="AQ357">
        <v>0</v>
      </c>
      <c r="AR357">
        <v>0</v>
      </c>
      <c r="AS357" t="s">
        <v>3</v>
      </c>
      <c r="AT357">
        <v>10.3</v>
      </c>
      <c r="AU357" t="s">
        <v>3</v>
      </c>
      <c r="AV357">
        <v>1</v>
      </c>
      <c r="AW357">
        <v>2</v>
      </c>
      <c r="AX357">
        <v>52428545</v>
      </c>
      <c r="AY357">
        <v>1</v>
      </c>
      <c r="AZ357">
        <v>0</v>
      </c>
      <c r="BA357">
        <v>351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CX357">
        <f>Y357*Source!I1086</f>
        <v>0</v>
      </c>
      <c r="CY357">
        <f>AD357</f>
        <v>0</v>
      </c>
      <c r="CZ357">
        <f>AH357</f>
        <v>0</v>
      </c>
      <c r="DA357">
        <f>AL357</f>
        <v>1</v>
      </c>
      <c r="DB357">
        <f t="shared" si="61"/>
        <v>0</v>
      </c>
      <c r="DC357">
        <f t="shared" si="62"/>
        <v>0</v>
      </c>
    </row>
    <row r="358" spans="1:107" x14ac:dyDescent="0.2">
      <c r="A358">
        <f>ROW(Source!A1086)</f>
        <v>1086</v>
      </c>
      <c r="B358">
        <v>52421674</v>
      </c>
      <c r="C358">
        <v>52428539</v>
      </c>
      <c r="D358">
        <v>51499169</v>
      </c>
      <c r="E358">
        <v>1</v>
      </c>
      <c r="F358">
        <v>1</v>
      </c>
      <c r="G358">
        <v>27</v>
      </c>
      <c r="H358">
        <v>2</v>
      </c>
      <c r="I358" t="s">
        <v>547</v>
      </c>
      <c r="J358" t="s">
        <v>548</v>
      </c>
      <c r="K358" t="s">
        <v>549</v>
      </c>
      <c r="L358">
        <v>1368</v>
      </c>
      <c r="N358">
        <v>1011</v>
      </c>
      <c r="O358" t="s">
        <v>537</v>
      </c>
      <c r="P358" t="s">
        <v>537</v>
      </c>
      <c r="Q358">
        <v>1</v>
      </c>
      <c r="W358">
        <v>0</v>
      </c>
      <c r="X358">
        <v>-1930120489</v>
      </c>
      <c r="Y358">
        <v>0.89</v>
      </c>
      <c r="AA358">
        <v>0</v>
      </c>
      <c r="AB358">
        <v>1261.8699999999999</v>
      </c>
      <c r="AC358">
        <v>530.02</v>
      </c>
      <c r="AD358">
        <v>0</v>
      </c>
      <c r="AE358">
        <v>0</v>
      </c>
      <c r="AF358">
        <v>1261.8699999999999</v>
      </c>
      <c r="AG358">
        <v>530.02</v>
      </c>
      <c r="AH358">
        <v>0</v>
      </c>
      <c r="AI358">
        <v>1</v>
      </c>
      <c r="AJ358">
        <v>1</v>
      </c>
      <c r="AK358">
        <v>1</v>
      </c>
      <c r="AL358">
        <v>1</v>
      </c>
      <c r="AN358">
        <v>0</v>
      </c>
      <c r="AO358">
        <v>1</v>
      </c>
      <c r="AP358">
        <v>0</v>
      </c>
      <c r="AQ358">
        <v>0</v>
      </c>
      <c r="AR358">
        <v>0</v>
      </c>
      <c r="AS358" t="s">
        <v>3</v>
      </c>
      <c r="AT358">
        <v>0.89</v>
      </c>
      <c r="AU358" t="s">
        <v>3</v>
      </c>
      <c r="AV358">
        <v>0</v>
      </c>
      <c r="AW358">
        <v>2</v>
      </c>
      <c r="AX358">
        <v>52428546</v>
      </c>
      <c r="AY358">
        <v>1</v>
      </c>
      <c r="AZ358">
        <v>0</v>
      </c>
      <c r="BA358">
        <v>352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CX358">
        <f>Y358*Source!I1086</f>
        <v>0</v>
      </c>
      <c r="CY358">
        <f>AB358</f>
        <v>1261.8699999999999</v>
      </c>
      <c r="CZ358">
        <f>AF358</f>
        <v>1261.8699999999999</v>
      </c>
      <c r="DA358">
        <f>AJ358</f>
        <v>1</v>
      </c>
      <c r="DB358">
        <f t="shared" si="61"/>
        <v>1123.06</v>
      </c>
      <c r="DC358">
        <f t="shared" si="62"/>
        <v>471.72</v>
      </c>
    </row>
    <row r="359" spans="1:107" x14ac:dyDescent="0.2">
      <c r="A359">
        <f>ROW(Source!A1086)</f>
        <v>1086</v>
      </c>
      <c r="B359">
        <v>52421674</v>
      </c>
      <c r="C359">
        <v>52428539</v>
      </c>
      <c r="D359">
        <v>51499975</v>
      </c>
      <c r="E359">
        <v>1</v>
      </c>
      <c r="F359">
        <v>1</v>
      </c>
      <c r="G359">
        <v>27</v>
      </c>
      <c r="H359">
        <v>3</v>
      </c>
      <c r="I359" t="s">
        <v>553</v>
      </c>
      <c r="J359" t="s">
        <v>554</v>
      </c>
      <c r="K359" t="s">
        <v>555</v>
      </c>
      <c r="L359">
        <v>1348</v>
      </c>
      <c r="N359">
        <v>1009</v>
      </c>
      <c r="O359" t="s">
        <v>27</v>
      </c>
      <c r="P359" t="s">
        <v>27</v>
      </c>
      <c r="Q359">
        <v>1000</v>
      </c>
      <c r="W359">
        <v>0</v>
      </c>
      <c r="X359">
        <v>-298244648</v>
      </c>
      <c r="Y359">
        <v>0.06</v>
      </c>
      <c r="AA359">
        <v>25888.1</v>
      </c>
      <c r="AB359">
        <v>0</v>
      </c>
      <c r="AC359">
        <v>0</v>
      </c>
      <c r="AD359">
        <v>0</v>
      </c>
      <c r="AE359">
        <v>25888.1</v>
      </c>
      <c r="AF359">
        <v>0</v>
      </c>
      <c r="AG359">
        <v>0</v>
      </c>
      <c r="AH359">
        <v>0</v>
      </c>
      <c r="AI359">
        <v>1</v>
      </c>
      <c r="AJ359">
        <v>1</v>
      </c>
      <c r="AK359">
        <v>1</v>
      </c>
      <c r="AL359">
        <v>1</v>
      </c>
      <c r="AN359">
        <v>0</v>
      </c>
      <c r="AO359">
        <v>1</v>
      </c>
      <c r="AP359">
        <v>0</v>
      </c>
      <c r="AQ359">
        <v>0</v>
      </c>
      <c r="AR359">
        <v>0</v>
      </c>
      <c r="AS359" t="s">
        <v>3</v>
      </c>
      <c r="AT359">
        <v>0.06</v>
      </c>
      <c r="AU359" t="s">
        <v>3</v>
      </c>
      <c r="AV359">
        <v>0</v>
      </c>
      <c r="AW359">
        <v>2</v>
      </c>
      <c r="AX359">
        <v>52428547</v>
      </c>
      <c r="AY359">
        <v>1</v>
      </c>
      <c r="AZ359">
        <v>0</v>
      </c>
      <c r="BA359">
        <v>353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CX359">
        <f>Y359*Source!I1086</f>
        <v>0</v>
      </c>
      <c r="CY359">
        <f>AA359</f>
        <v>25888.1</v>
      </c>
      <c r="CZ359">
        <f>AE359</f>
        <v>25888.1</v>
      </c>
      <c r="DA359">
        <f>AI359</f>
        <v>1</v>
      </c>
      <c r="DB359">
        <f t="shared" si="61"/>
        <v>1553.29</v>
      </c>
      <c r="DC359">
        <f t="shared" si="62"/>
        <v>0</v>
      </c>
    </row>
    <row r="360" spans="1:107" x14ac:dyDescent="0.2">
      <c r="A360">
        <f>ROW(Source!A1086)</f>
        <v>1086</v>
      </c>
      <c r="B360">
        <v>52421674</v>
      </c>
      <c r="C360">
        <v>52428539</v>
      </c>
      <c r="D360">
        <v>51503080</v>
      </c>
      <c r="E360">
        <v>1</v>
      </c>
      <c r="F360">
        <v>1</v>
      </c>
      <c r="G360">
        <v>27</v>
      </c>
      <c r="H360">
        <v>3</v>
      </c>
      <c r="I360" t="s">
        <v>64</v>
      </c>
      <c r="J360" t="s">
        <v>66</v>
      </c>
      <c r="K360" t="s">
        <v>65</v>
      </c>
      <c r="L360">
        <v>1348</v>
      </c>
      <c r="N360">
        <v>1009</v>
      </c>
      <c r="O360" t="s">
        <v>27</v>
      </c>
      <c r="P360" t="s">
        <v>27</v>
      </c>
      <c r="Q360">
        <v>1000</v>
      </c>
      <c r="W360">
        <v>0</v>
      </c>
      <c r="X360">
        <v>-740831190</v>
      </c>
      <c r="Y360">
        <v>11.9</v>
      </c>
      <c r="AA360">
        <v>2652.04</v>
      </c>
      <c r="AB360">
        <v>0</v>
      </c>
      <c r="AC360">
        <v>0</v>
      </c>
      <c r="AD360">
        <v>0</v>
      </c>
      <c r="AE360">
        <v>2652.04</v>
      </c>
      <c r="AF360">
        <v>0</v>
      </c>
      <c r="AG360">
        <v>0</v>
      </c>
      <c r="AH360">
        <v>0</v>
      </c>
      <c r="AI360">
        <v>1</v>
      </c>
      <c r="AJ360">
        <v>1</v>
      </c>
      <c r="AK360">
        <v>1</v>
      </c>
      <c r="AL360">
        <v>1</v>
      </c>
      <c r="AN360">
        <v>0</v>
      </c>
      <c r="AO360">
        <v>0</v>
      </c>
      <c r="AP360">
        <v>0</v>
      </c>
      <c r="AQ360">
        <v>0</v>
      </c>
      <c r="AR360">
        <v>0</v>
      </c>
      <c r="AS360" t="s">
        <v>3</v>
      </c>
      <c r="AT360">
        <v>11.9</v>
      </c>
      <c r="AU360" t="s">
        <v>3</v>
      </c>
      <c r="AV360">
        <v>0</v>
      </c>
      <c r="AW360">
        <v>2</v>
      </c>
      <c r="AX360">
        <v>52428548</v>
      </c>
      <c r="AY360">
        <v>1</v>
      </c>
      <c r="AZ360">
        <v>6144</v>
      </c>
      <c r="BA360">
        <v>354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CX360">
        <f>Y360*Source!I1086</f>
        <v>0</v>
      </c>
      <c r="CY360">
        <f>AA360</f>
        <v>2652.04</v>
      </c>
      <c r="CZ360">
        <f>AE360</f>
        <v>2652.04</v>
      </c>
      <c r="DA360">
        <f>AI360</f>
        <v>1</v>
      </c>
      <c r="DB360">
        <f t="shared" si="61"/>
        <v>31559.279999999999</v>
      </c>
      <c r="DC360">
        <f t="shared" si="62"/>
        <v>0</v>
      </c>
    </row>
    <row r="361" spans="1:107" x14ac:dyDescent="0.2">
      <c r="A361">
        <f>ROW(Source!A1086)</f>
        <v>1086</v>
      </c>
      <c r="B361">
        <v>52421674</v>
      </c>
      <c r="C361">
        <v>52428539</v>
      </c>
      <c r="D361">
        <v>51503080</v>
      </c>
      <c r="E361">
        <v>1</v>
      </c>
      <c r="F361">
        <v>1</v>
      </c>
      <c r="G361">
        <v>27</v>
      </c>
      <c r="H361">
        <v>3</v>
      </c>
      <c r="I361" t="s">
        <v>64</v>
      </c>
      <c r="J361" t="s">
        <v>66</v>
      </c>
      <c r="K361" t="s">
        <v>65</v>
      </c>
      <c r="L361">
        <v>1348</v>
      </c>
      <c r="N361">
        <v>1009</v>
      </c>
      <c r="O361" t="s">
        <v>27</v>
      </c>
      <c r="P361" t="s">
        <v>27</v>
      </c>
      <c r="Q361">
        <v>1000</v>
      </c>
      <c r="W361">
        <v>1</v>
      </c>
      <c r="X361">
        <v>-740831190</v>
      </c>
      <c r="Y361">
        <v>-7.14</v>
      </c>
      <c r="AA361">
        <v>2652.04</v>
      </c>
      <c r="AB361">
        <v>0</v>
      </c>
      <c r="AC361">
        <v>0</v>
      </c>
      <c r="AD361">
        <v>0</v>
      </c>
      <c r="AE361">
        <v>2652.04</v>
      </c>
      <c r="AF361">
        <v>0</v>
      </c>
      <c r="AG361">
        <v>0</v>
      </c>
      <c r="AH361">
        <v>0</v>
      </c>
      <c r="AI361">
        <v>1</v>
      </c>
      <c r="AJ361">
        <v>1</v>
      </c>
      <c r="AK361">
        <v>1</v>
      </c>
      <c r="AL361">
        <v>1</v>
      </c>
      <c r="AN361">
        <v>0</v>
      </c>
      <c r="AO361">
        <v>1</v>
      </c>
      <c r="AP361">
        <v>0</v>
      </c>
      <c r="AQ361">
        <v>0</v>
      </c>
      <c r="AR361">
        <v>0</v>
      </c>
      <c r="AS361" t="s">
        <v>3</v>
      </c>
      <c r="AT361">
        <v>-7.14</v>
      </c>
      <c r="AU361" t="s">
        <v>3</v>
      </c>
      <c r="AV361">
        <v>0</v>
      </c>
      <c r="AW361">
        <v>1</v>
      </c>
      <c r="AX361">
        <v>-1</v>
      </c>
      <c r="AY361">
        <v>0</v>
      </c>
      <c r="AZ361">
        <v>0</v>
      </c>
      <c r="BA361" t="s">
        <v>3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CX361">
        <f>Y361*Source!I1086</f>
        <v>0</v>
      </c>
      <c r="CY361">
        <f>AA361</f>
        <v>2652.04</v>
      </c>
      <c r="CZ361">
        <f>AE361</f>
        <v>2652.04</v>
      </c>
      <c r="DA361">
        <f>AI361</f>
        <v>1</v>
      </c>
      <c r="DB361">
        <f t="shared" si="61"/>
        <v>-18935.57</v>
      </c>
      <c r="DC361">
        <f t="shared" si="62"/>
        <v>0</v>
      </c>
    </row>
    <row r="362" spans="1:107" x14ac:dyDescent="0.2">
      <c r="A362">
        <f>ROW(Source!A1094)</f>
        <v>1094</v>
      </c>
      <c r="B362">
        <v>52421674</v>
      </c>
      <c r="C362">
        <v>52428617</v>
      </c>
      <c r="D362">
        <v>51486811</v>
      </c>
      <c r="E362">
        <v>27</v>
      </c>
      <c r="F362">
        <v>1</v>
      </c>
      <c r="G362">
        <v>27</v>
      </c>
      <c r="H362">
        <v>1</v>
      </c>
      <c r="I362" t="s">
        <v>531</v>
      </c>
      <c r="J362" t="s">
        <v>3</v>
      </c>
      <c r="K362" t="s">
        <v>532</v>
      </c>
      <c r="L362">
        <v>1191</v>
      </c>
      <c r="N362">
        <v>1013</v>
      </c>
      <c r="O362" t="s">
        <v>533</v>
      </c>
      <c r="P362" t="s">
        <v>533</v>
      </c>
      <c r="Q362">
        <v>1</v>
      </c>
      <c r="W362">
        <v>0</v>
      </c>
      <c r="X362">
        <v>476480486</v>
      </c>
      <c r="Y362">
        <v>76.7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1</v>
      </c>
      <c r="AJ362">
        <v>1</v>
      </c>
      <c r="AK362">
        <v>1</v>
      </c>
      <c r="AL362">
        <v>1</v>
      </c>
      <c r="AN362">
        <v>0</v>
      </c>
      <c r="AO362">
        <v>1</v>
      </c>
      <c r="AP362">
        <v>0</v>
      </c>
      <c r="AQ362">
        <v>0</v>
      </c>
      <c r="AR362">
        <v>0</v>
      </c>
      <c r="AS362" t="s">
        <v>3</v>
      </c>
      <c r="AT362">
        <v>76.7</v>
      </c>
      <c r="AU362" t="s">
        <v>3</v>
      </c>
      <c r="AV362">
        <v>1</v>
      </c>
      <c r="AW362">
        <v>2</v>
      </c>
      <c r="AX362">
        <v>52428619</v>
      </c>
      <c r="AY362">
        <v>1</v>
      </c>
      <c r="AZ362">
        <v>0</v>
      </c>
      <c r="BA362">
        <v>355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CX362">
        <f>Y362*Source!I1094</f>
        <v>0</v>
      </c>
      <c r="CY362">
        <f>AD362</f>
        <v>0</v>
      </c>
      <c r="CZ362">
        <f>AH362</f>
        <v>0</v>
      </c>
      <c r="DA362">
        <f>AL362</f>
        <v>1</v>
      </c>
      <c r="DB362">
        <f t="shared" si="61"/>
        <v>0</v>
      </c>
      <c r="DC362">
        <f t="shared" si="62"/>
        <v>0</v>
      </c>
    </row>
    <row r="363" spans="1:107" x14ac:dyDescent="0.2">
      <c r="A363">
        <f>ROW(Source!A1095)</f>
        <v>1095</v>
      </c>
      <c r="B363">
        <v>52421674</v>
      </c>
      <c r="C363">
        <v>52428620</v>
      </c>
      <c r="D363">
        <v>51498982</v>
      </c>
      <c r="E363">
        <v>1</v>
      </c>
      <c r="F363">
        <v>1</v>
      </c>
      <c r="G363">
        <v>27</v>
      </c>
      <c r="H363">
        <v>2</v>
      </c>
      <c r="I363" t="s">
        <v>534</v>
      </c>
      <c r="J363" t="s">
        <v>535</v>
      </c>
      <c r="K363" t="s">
        <v>536</v>
      </c>
      <c r="L363">
        <v>1368</v>
      </c>
      <c r="N363">
        <v>1011</v>
      </c>
      <c r="O363" t="s">
        <v>537</v>
      </c>
      <c r="P363" t="s">
        <v>537</v>
      </c>
      <c r="Q363">
        <v>1</v>
      </c>
      <c r="W363">
        <v>0</v>
      </c>
      <c r="X363">
        <v>770341722</v>
      </c>
      <c r="Y363">
        <v>5.3699999999999998E-2</v>
      </c>
      <c r="AA363">
        <v>0</v>
      </c>
      <c r="AB363">
        <v>1494.43</v>
      </c>
      <c r="AC363">
        <v>481.21</v>
      </c>
      <c r="AD363">
        <v>0</v>
      </c>
      <c r="AE363">
        <v>0</v>
      </c>
      <c r="AF363">
        <v>1494.43</v>
      </c>
      <c r="AG363">
        <v>481.21</v>
      </c>
      <c r="AH363">
        <v>0</v>
      </c>
      <c r="AI363">
        <v>1</v>
      </c>
      <c r="AJ363">
        <v>1</v>
      </c>
      <c r="AK363">
        <v>1</v>
      </c>
      <c r="AL363">
        <v>1</v>
      </c>
      <c r="AN363">
        <v>0</v>
      </c>
      <c r="AO363">
        <v>1</v>
      </c>
      <c r="AP363">
        <v>0</v>
      </c>
      <c r="AQ363">
        <v>0</v>
      </c>
      <c r="AR363">
        <v>0</v>
      </c>
      <c r="AS363" t="s">
        <v>3</v>
      </c>
      <c r="AT363">
        <v>5.3699999999999998E-2</v>
      </c>
      <c r="AU363" t="s">
        <v>3</v>
      </c>
      <c r="AV363">
        <v>0</v>
      </c>
      <c r="AW363">
        <v>2</v>
      </c>
      <c r="AX363">
        <v>52428622</v>
      </c>
      <c r="AY363">
        <v>1</v>
      </c>
      <c r="AZ363">
        <v>0</v>
      </c>
      <c r="BA363">
        <v>356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CX363">
        <f>Y363*Source!I1095</f>
        <v>0</v>
      </c>
      <c r="CY363">
        <f>AB363</f>
        <v>1494.43</v>
      </c>
      <c r="CZ363">
        <f>AF363</f>
        <v>1494.43</v>
      </c>
      <c r="DA363">
        <f>AJ363</f>
        <v>1</v>
      </c>
      <c r="DB363">
        <f t="shared" si="61"/>
        <v>80.25</v>
      </c>
      <c r="DC363">
        <f t="shared" si="62"/>
        <v>25.84</v>
      </c>
    </row>
    <row r="364" spans="1:107" x14ac:dyDescent="0.2">
      <c r="A364">
        <f>ROW(Source!A1096)</f>
        <v>1096</v>
      </c>
      <c r="B364">
        <v>52421674</v>
      </c>
      <c r="C364">
        <v>52428623</v>
      </c>
      <c r="D364">
        <v>51486811</v>
      </c>
      <c r="E364">
        <v>27</v>
      </c>
      <c r="F364">
        <v>1</v>
      </c>
      <c r="G364">
        <v>27</v>
      </c>
      <c r="H364">
        <v>1</v>
      </c>
      <c r="I364" t="s">
        <v>531</v>
      </c>
      <c r="J364" t="s">
        <v>3</v>
      </c>
      <c r="K364" t="s">
        <v>532</v>
      </c>
      <c r="L364">
        <v>1191</v>
      </c>
      <c r="N364">
        <v>1013</v>
      </c>
      <c r="O364" t="s">
        <v>533</v>
      </c>
      <c r="P364" t="s">
        <v>533</v>
      </c>
      <c r="Q364">
        <v>1</v>
      </c>
      <c r="W364">
        <v>0</v>
      </c>
      <c r="X364">
        <v>476480486</v>
      </c>
      <c r="Y364">
        <v>1.02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1</v>
      </c>
      <c r="AJ364">
        <v>1</v>
      </c>
      <c r="AK364">
        <v>1</v>
      </c>
      <c r="AL364">
        <v>1</v>
      </c>
      <c r="AN364">
        <v>0</v>
      </c>
      <c r="AO364">
        <v>1</v>
      </c>
      <c r="AP364">
        <v>0</v>
      </c>
      <c r="AQ364">
        <v>0</v>
      </c>
      <c r="AR364">
        <v>0</v>
      </c>
      <c r="AS364" t="s">
        <v>3</v>
      </c>
      <c r="AT364">
        <v>1.02</v>
      </c>
      <c r="AU364" t="s">
        <v>3</v>
      </c>
      <c r="AV364">
        <v>1</v>
      </c>
      <c r="AW364">
        <v>2</v>
      </c>
      <c r="AX364">
        <v>52428625</v>
      </c>
      <c r="AY364">
        <v>1</v>
      </c>
      <c r="AZ364">
        <v>0</v>
      </c>
      <c r="BA364">
        <v>357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CX364">
        <f>Y364*Source!I1096</f>
        <v>0</v>
      </c>
      <c r="CY364">
        <f>AD364</f>
        <v>0</v>
      </c>
      <c r="CZ364">
        <f>AH364</f>
        <v>0</v>
      </c>
      <c r="DA364">
        <f>AL364</f>
        <v>1</v>
      </c>
      <c r="DB364">
        <f t="shared" si="61"/>
        <v>0</v>
      </c>
      <c r="DC364">
        <f t="shared" si="62"/>
        <v>0</v>
      </c>
    </row>
    <row r="365" spans="1:107" x14ac:dyDescent="0.2">
      <c r="A365">
        <f>ROW(Source!A1097)</f>
        <v>1097</v>
      </c>
      <c r="B365">
        <v>52421674</v>
      </c>
      <c r="C365">
        <v>52428626</v>
      </c>
      <c r="D365">
        <v>51499780</v>
      </c>
      <c r="E365">
        <v>1</v>
      </c>
      <c r="F365">
        <v>1</v>
      </c>
      <c r="G365">
        <v>27</v>
      </c>
      <c r="H365">
        <v>2</v>
      </c>
      <c r="I365" t="s">
        <v>538</v>
      </c>
      <c r="J365" t="s">
        <v>539</v>
      </c>
      <c r="K365" t="s">
        <v>540</v>
      </c>
      <c r="L365">
        <v>1368</v>
      </c>
      <c r="N365">
        <v>1011</v>
      </c>
      <c r="O365" t="s">
        <v>537</v>
      </c>
      <c r="P365" t="s">
        <v>537</v>
      </c>
      <c r="Q365">
        <v>1</v>
      </c>
      <c r="W365">
        <v>0</v>
      </c>
      <c r="X365">
        <v>238809398</v>
      </c>
      <c r="Y365">
        <v>0.02</v>
      </c>
      <c r="AA365">
        <v>0</v>
      </c>
      <c r="AB365">
        <v>1009.4</v>
      </c>
      <c r="AC365">
        <v>316.82</v>
      </c>
      <c r="AD365">
        <v>0</v>
      </c>
      <c r="AE365">
        <v>0</v>
      </c>
      <c r="AF365">
        <v>1009.4</v>
      </c>
      <c r="AG365">
        <v>316.82</v>
      </c>
      <c r="AH365">
        <v>0</v>
      </c>
      <c r="AI365">
        <v>1</v>
      </c>
      <c r="AJ365">
        <v>1</v>
      </c>
      <c r="AK365">
        <v>1</v>
      </c>
      <c r="AL365">
        <v>1</v>
      </c>
      <c r="AN365">
        <v>0</v>
      </c>
      <c r="AO365">
        <v>1</v>
      </c>
      <c r="AP365">
        <v>0</v>
      </c>
      <c r="AQ365">
        <v>0</v>
      </c>
      <c r="AR365">
        <v>0</v>
      </c>
      <c r="AS365" t="s">
        <v>3</v>
      </c>
      <c r="AT365">
        <v>0.02</v>
      </c>
      <c r="AU365" t="s">
        <v>3</v>
      </c>
      <c r="AV365">
        <v>0</v>
      </c>
      <c r="AW365">
        <v>2</v>
      </c>
      <c r="AX365">
        <v>52428629</v>
      </c>
      <c r="AY365">
        <v>1</v>
      </c>
      <c r="AZ365">
        <v>0</v>
      </c>
      <c r="BA365">
        <v>358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CX365">
        <f>Y365*Source!I1097</f>
        <v>0</v>
      </c>
      <c r="CY365">
        <f t="shared" ref="CY365:CY370" si="66">AB365</f>
        <v>1009.4</v>
      </c>
      <c r="CZ365">
        <f t="shared" ref="CZ365:CZ370" si="67">AF365</f>
        <v>1009.4</v>
      </c>
      <c r="DA365">
        <f t="shared" ref="DA365:DA370" si="68">AJ365</f>
        <v>1</v>
      </c>
      <c r="DB365">
        <f t="shared" si="61"/>
        <v>20.190000000000001</v>
      </c>
      <c r="DC365">
        <f t="shared" si="62"/>
        <v>6.34</v>
      </c>
    </row>
    <row r="366" spans="1:107" x14ac:dyDescent="0.2">
      <c r="A366">
        <f>ROW(Source!A1097)</f>
        <v>1097</v>
      </c>
      <c r="B366">
        <v>52421674</v>
      </c>
      <c r="C366">
        <v>52428626</v>
      </c>
      <c r="D366">
        <v>51499781</v>
      </c>
      <c r="E366">
        <v>1</v>
      </c>
      <c r="F366">
        <v>1</v>
      </c>
      <c r="G366">
        <v>27</v>
      </c>
      <c r="H366">
        <v>2</v>
      </c>
      <c r="I366" t="s">
        <v>541</v>
      </c>
      <c r="J366" t="s">
        <v>542</v>
      </c>
      <c r="K366" t="s">
        <v>543</v>
      </c>
      <c r="L366">
        <v>1368</v>
      </c>
      <c r="N366">
        <v>1011</v>
      </c>
      <c r="O366" t="s">
        <v>537</v>
      </c>
      <c r="P366" t="s">
        <v>537</v>
      </c>
      <c r="Q366">
        <v>1</v>
      </c>
      <c r="W366">
        <v>0</v>
      </c>
      <c r="X366">
        <v>-1786200580</v>
      </c>
      <c r="Y366">
        <v>1.7999999999999999E-2</v>
      </c>
      <c r="AA366">
        <v>0</v>
      </c>
      <c r="AB366">
        <v>1014.12</v>
      </c>
      <c r="AC366">
        <v>317.13</v>
      </c>
      <c r="AD366">
        <v>0</v>
      </c>
      <c r="AE366">
        <v>0</v>
      </c>
      <c r="AF366">
        <v>1014.12</v>
      </c>
      <c r="AG366">
        <v>317.13</v>
      </c>
      <c r="AH366">
        <v>0</v>
      </c>
      <c r="AI366">
        <v>1</v>
      </c>
      <c r="AJ366">
        <v>1</v>
      </c>
      <c r="AK366">
        <v>1</v>
      </c>
      <c r="AL366">
        <v>1</v>
      </c>
      <c r="AN366">
        <v>0</v>
      </c>
      <c r="AO366">
        <v>1</v>
      </c>
      <c r="AP366">
        <v>0</v>
      </c>
      <c r="AQ366">
        <v>0</v>
      </c>
      <c r="AR366">
        <v>0</v>
      </c>
      <c r="AS366" t="s">
        <v>3</v>
      </c>
      <c r="AT366">
        <v>1.7999999999999999E-2</v>
      </c>
      <c r="AU366" t="s">
        <v>3</v>
      </c>
      <c r="AV366">
        <v>0</v>
      </c>
      <c r="AW366">
        <v>2</v>
      </c>
      <c r="AX366">
        <v>52428630</v>
      </c>
      <c r="AY366">
        <v>1</v>
      </c>
      <c r="AZ366">
        <v>0</v>
      </c>
      <c r="BA366">
        <v>359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CX366">
        <f>Y366*Source!I1097</f>
        <v>0</v>
      </c>
      <c r="CY366">
        <f t="shared" si="66"/>
        <v>1014.12</v>
      </c>
      <c r="CZ366">
        <f t="shared" si="67"/>
        <v>1014.12</v>
      </c>
      <c r="DA366">
        <f t="shared" si="68"/>
        <v>1</v>
      </c>
      <c r="DB366">
        <f t="shared" si="61"/>
        <v>18.25</v>
      </c>
      <c r="DC366">
        <f t="shared" si="62"/>
        <v>5.71</v>
      </c>
    </row>
    <row r="367" spans="1:107" x14ac:dyDescent="0.2">
      <c r="A367">
        <f>ROW(Source!A1098)</f>
        <v>1098</v>
      </c>
      <c r="B367">
        <v>52421674</v>
      </c>
      <c r="C367">
        <v>52428631</v>
      </c>
      <c r="D367">
        <v>51499780</v>
      </c>
      <c r="E367">
        <v>1</v>
      </c>
      <c r="F367">
        <v>1</v>
      </c>
      <c r="G367">
        <v>27</v>
      </c>
      <c r="H367">
        <v>2</v>
      </c>
      <c r="I367" t="s">
        <v>538</v>
      </c>
      <c r="J367" t="s">
        <v>539</v>
      </c>
      <c r="K367" t="s">
        <v>540</v>
      </c>
      <c r="L367">
        <v>1368</v>
      </c>
      <c r="N367">
        <v>1011</v>
      </c>
      <c r="O367" t="s">
        <v>537</v>
      </c>
      <c r="P367" t="s">
        <v>537</v>
      </c>
      <c r="Q367">
        <v>1</v>
      </c>
      <c r="W367">
        <v>0</v>
      </c>
      <c r="X367">
        <v>238809398</v>
      </c>
      <c r="Y367">
        <v>5.3999999999999999E-2</v>
      </c>
      <c r="AA367">
        <v>0</v>
      </c>
      <c r="AB367">
        <v>1009.4</v>
      </c>
      <c r="AC367">
        <v>316.82</v>
      </c>
      <c r="AD367">
        <v>0</v>
      </c>
      <c r="AE367">
        <v>0</v>
      </c>
      <c r="AF367">
        <v>1009.4</v>
      </c>
      <c r="AG367">
        <v>316.82</v>
      </c>
      <c r="AH367">
        <v>0</v>
      </c>
      <c r="AI367">
        <v>1</v>
      </c>
      <c r="AJ367">
        <v>1</v>
      </c>
      <c r="AK367">
        <v>1</v>
      </c>
      <c r="AL367">
        <v>1</v>
      </c>
      <c r="AN367">
        <v>0</v>
      </c>
      <c r="AO367">
        <v>1</v>
      </c>
      <c r="AP367">
        <v>0</v>
      </c>
      <c r="AQ367">
        <v>0</v>
      </c>
      <c r="AR367">
        <v>0</v>
      </c>
      <c r="AS367" t="s">
        <v>3</v>
      </c>
      <c r="AT367">
        <v>5.3999999999999999E-2</v>
      </c>
      <c r="AU367" t="s">
        <v>3</v>
      </c>
      <c r="AV367">
        <v>0</v>
      </c>
      <c r="AW367">
        <v>2</v>
      </c>
      <c r="AX367">
        <v>52428634</v>
      </c>
      <c r="AY367">
        <v>1</v>
      </c>
      <c r="AZ367">
        <v>0</v>
      </c>
      <c r="BA367">
        <v>360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CX367">
        <f>Y367*Source!I1098</f>
        <v>0</v>
      </c>
      <c r="CY367">
        <f t="shared" si="66"/>
        <v>1009.4</v>
      </c>
      <c r="CZ367">
        <f t="shared" si="67"/>
        <v>1009.4</v>
      </c>
      <c r="DA367">
        <f t="shared" si="68"/>
        <v>1</v>
      </c>
      <c r="DB367">
        <f t="shared" si="61"/>
        <v>54.51</v>
      </c>
      <c r="DC367">
        <f t="shared" si="62"/>
        <v>17.11</v>
      </c>
    </row>
    <row r="368" spans="1:107" x14ac:dyDescent="0.2">
      <c r="A368">
        <f>ROW(Source!A1098)</f>
        <v>1098</v>
      </c>
      <c r="B368">
        <v>52421674</v>
      </c>
      <c r="C368">
        <v>52428631</v>
      </c>
      <c r="D368">
        <v>51499781</v>
      </c>
      <c r="E368">
        <v>1</v>
      </c>
      <c r="F368">
        <v>1</v>
      </c>
      <c r="G368">
        <v>27</v>
      </c>
      <c r="H368">
        <v>2</v>
      </c>
      <c r="I368" t="s">
        <v>541</v>
      </c>
      <c r="J368" t="s">
        <v>542</v>
      </c>
      <c r="K368" t="s">
        <v>543</v>
      </c>
      <c r="L368">
        <v>1368</v>
      </c>
      <c r="N368">
        <v>1011</v>
      </c>
      <c r="O368" t="s">
        <v>537</v>
      </c>
      <c r="P368" t="s">
        <v>537</v>
      </c>
      <c r="Q368">
        <v>1</v>
      </c>
      <c r="W368">
        <v>0</v>
      </c>
      <c r="X368">
        <v>-1786200580</v>
      </c>
      <c r="Y368">
        <v>5.5E-2</v>
      </c>
      <c r="AA368">
        <v>0</v>
      </c>
      <c r="AB368">
        <v>1014.12</v>
      </c>
      <c r="AC368">
        <v>317.13</v>
      </c>
      <c r="AD368">
        <v>0</v>
      </c>
      <c r="AE368">
        <v>0</v>
      </c>
      <c r="AF368">
        <v>1014.12</v>
      </c>
      <c r="AG368">
        <v>317.13</v>
      </c>
      <c r="AH368">
        <v>0</v>
      </c>
      <c r="AI368">
        <v>1</v>
      </c>
      <c r="AJ368">
        <v>1</v>
      </c>
      <c r="AK368">
        <v>1</v>
      </c>
      <c r="AL368">
        <v>1</v>
      </c>
      <c r="AN368">
        <v>0</v>
      </c>
      <c r="AO368">
        <v>1</v>
      </c>
      <c r="AP368">
        <v>0</v>
      </c>
      <c r="AQ368">
        <v>0</v>
      </c>
      <c r="AR368">
        <v>0</v>
      </c>
      <c r="AS368" t="s">
        <v>3</v>
      </c>
      <c r="AT368">
        <v>5.5E-2</v>
      </c>
      <c r="AU368" t="s">
        <v>3</v>
      </c>
      <c r="AV368">
        <v>0</v>
      </c>
      <c r="AW368">
        <v>2</v>
      </c>
      <c r="AX368">
        <v>52428635</v>
      </c>
      <c r="AY368">
        <v>1</v>
      </c>
      <c r="AZ368">
        <v>0</v>
      </c>
      <c r="BA368">
        <v>361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CX368">
        <f>Y368*Source!I1098</f>
        <v>0</v>
      </c>
      <c r="CY368">
        <f t="shared" si="66"/>
        <v>1014.12</v>
      </c>
      <c r="CZ368">
        <f t="shared" si="67"/>
        <v>1014.12</v>
      </c>
      <c r="DA368">
        <f t="shared" si="68"/>
        <v>1</v>
      </c>
      <c r="DB368">
        <f t="shared" si="61"/>
        <v>55.78</v>
      </c>
      <c r="DC368">
        <f t="shared" si="62"/>
        <v>17.440000000000001</v>
      </c>
    </row>
    <row r="369" spans="1:107" x14ac:dyDescent="0.2">
      <c r="A369">
        <f>ROW(Source!A1099)</f>
        <v>1099</v>
      </c>
      <c r="B369">
        <v>52421674</v>
      </c>
      <c r="C369">
        <v>52428636</v>
      </c>
      <c r="D369">
        <v>51499780</v>
      </c>
      <c r="E369">
        <v>1</v>
      </c>
      <c r="F369">
        <v>1</v>
      </c>
      <c r="G369">
        <v>27</v>
      </c>
      <c r="H369">
        <v>2</v>
      </c>
      <c r="I369" t="s">
        <v>538</v>
      </c>
      <c r="J369" t="s">
        <v>539</v>
      </c>
      <c r="K369" t="s">
        <v>540</v>
      </c>
      <c r="L369">
        <v>1368</v>
      </c>
      <c r="N369">
        <v>1011</v>
      </c>
      <c r="O369" t="s">
        <v>537</v>
      </c>
      <c r="P369" t="s">
        <v>537</v>
      </c>
      <c r="Q369">
        <v>1</v>
      </c>
      <c r="W369">
        <v>0</v>
      </c>
      <c r="X369">
        <v>238809398</v>
      </c>
      <c r="Y369">
        <v>0.51</v>
      </c>
      <c r="AA369">
        <v>0</v>
      </c>
      <c r="AB369">
        <v>1009.4</v>
      </c>
      <c r="AC369">
        <v>316.82</v>
      </c>
      <c r="AD369">
        <v>0</v>
      </c>
      <c r="AE369">
        <v>0</v>
      </c>
      <c r="AF369">
        <v>1009.4</v>
      </c>
      <c r="AG369">
        <v>316.82</v>
      </c>
      <c r="AH369">
        <v>0</v>
      </c>
      <c r="AI369">
        <v>1</v>
      </c>
      <c r="AJ369">
        <v>1</v>
      </c>
      <c r="AK369">
        <v>1</v>
      </c>
      <c r="AL369">
        <v>1</v>
      </c>
      <c r="AN369">
        <v>0</v>
      </c>
      <c r="AO369">
        <v>1</v>
      </c>
      <c r="AP369">
        <v>1</v>
      </c>
      <c r="AQ369">
        <v>0</v>
      </c>
      <c r="AR369">
        <v>0</v>
      </c>
      <c r="AS369" t="s">
        <v>3</v>
      </c>
      <c r="AT369">
        <v>0.01</v>
      </c>
      <c r="AU369" t="s">
        <v>46</v>
      </c>
      <c r="AV369">
        <v>0</v>
      </c>
      <c r="AW369">
        <v>2</v>
      </c>
      <c r="AX369">
        <v>52428639</v>
      </c>
      <c r="AY369">
        <v>1</v>
      </c>
      <c r="AZ369">
        <v>0</v>
      </c>
      <c r="BA369">
        <v>362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CX369">
        <f>Y369*Source!I1099</f>
        <v>0</v>
      </c>
      <c r="CY369">
        <f t="shared" si="66"/>
        <v>1009.4</v>
      </c>
      <c r="CZ369">
        <f t="shared" si="67"/>
        <v>1009.4</v>
      </c>
      <c r="DA369">
        <f t="shared" si="68"/>
        <v>1</v>
      </c>
      <c r="DB369">
        <f>ROUND((ROUND(AT369*CZ369,2)*51),6)</f>
        <v>514.59</v>
      </c>
      <c r="DC369">
        <f>ROUND((ROUND(AT369*AG369,2)*51),6)</f>
        <v>161.66999999999999</v>
      </c>
    </row>
    <row r="370" spans="1:107" x14ac:dyDescent="0.2">
      <c r="A370">
        <f>ROW(Source!A1099)</f>
        <v>1099</v>
      </c>
      <c r="B370">
        <v>52421674</v>
      </c>
      <c r="C370">
        <v>52428636</v>
      </c>
      <c r="D370">
        <v>51499781</v>
      </c>
      <c r="E370">
        <v>1</v>
      </c>
      <c r="F370">
        <v>1</v>
      </c>
      <c r="G370">
        <v>27</v>
      </c>
      <c r="H370">
        <v>2</v>
      </c>
      <c r="I370" t="s">
        <v>541</v>
      </c>
      <c r="J370" t="s">
        <v>542</v>
      </c>
      <c r="K370" t="s">
        <v>543</v>
      </c>
      <c r="L370">
        <v>1368</v>
      </c>
      <c r="N370">
        <v>1011</v>
      </c>
      <c r="O370" t="s">
        <v>537</v>
      </c>
      <c r="P370" t="s">
        <v>537</v>
      </c>
      <c r="Q370">
        <v>1</v>
      </c>
      <c r="W370">
        <v>0</v>
      </c>
      <c r="X370">
        <v>-1786200580</v>
      </c>
      <c r="Y370">
        <v>0.40800000000000003</v>
      </c>
      <c r="AA370">
        <v>0</v>
      </c>
      <c r="AB370">
        <v>1014.12</v>
      </c>
      <c r="AC370">
        <v>317.13</v>
      </c>
      <c r="AD370">
        <v>0</v>
      </c>
      <c r="AE370">
        <v>0</v>
      </c>
      <c r="AF370">
        <v>1014.12</v>
      </c>
      <c r="AG370">
        <v>317.13</v>
      </c>
      <c r="AH370">
        <v>0</v>
      </c>
      <c r="AI370">
        <v>1</v>
      </c>
      <c r="AJ370">
        <v>1</v>
      </c>
      <c r="AK370">
        <v>1</v>
      </c>
      <c r="AL370">
        <v>1</v>
      </c>
      <c r="AN370">
        <v>0</v>
      </c>
      <c r="AO370">
        <v>1</v>
      </c>
      <c r="AP370">
        <v>1</v>
      </c>
      <c r="AQ370">
        <v>0</v>
      </c>
      <c r="AR370">
        <v>0</v>
      </c>
      <c r="AS370" t="s">
        <v>3</v>
      </c>
      <c r="AT370">
        <v>8.0000000000000002E-3</v>
      </c>
      <c r="AU370" t="s">
        <v>46</v>
      </c>
      <c r="AV370">
        <v>0</v>
      </c>
      <c r="AW370">
        <v>2</v>
      </c>
      <c r="AX370">
        <v>52428640</v>
      </c>
      <c r="AY370">
        <v>1</v>
      </c>
      <c r="AZ370">
        <v>0</v>
      </c>
      <c r="BA370">
        <v>363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CX370">
        <f>Y370*Source!I1099</f>
        <v>0</v>
      </c>
      <c r="CY370">
        <f t="shared" si="66"/>
        <v>1014.12</v>
      </c>
      <c r="CZ370">
        <f t="shared" si="67"/>
        <v>1014.12</v>
      </c>
      <c r="DA370">
        <f t="shared" si="68"/>
        <v>1</v>
      </c>
      <c r="DB370">
        <f>ROUND((ROUND(AT370*CZ370,2)*51),6)</f>
        <v>413.61</v>
      </c>
      <c r="DC370">
        <f>ROUND((ROUND(AT370*AG370,2)*51),6)</f>
        <v>129.54</v>
      </c>
    </row>
    <row r="371" spans="1:107" x14ac:dyDescent="0.2">
      <c r="A371">
        <f>ROW(Source!A1101)</f>
        <v>1101</v>
      </c>
      <c r="B371">
        <v>52421674</v>
      </c>
      <c r="C371">
        <v>52428642</v>
      </c>
      <c r="D371">
        <v>51486811</v>
      </c>
      <c r="E371">
        <v>27</v>
      </c>
      <c r="F371">
        <v>1</v>
      </c>
      <c r="G371">
        <v>27</v>
      </c>
      <c r="H371">
        <v>1</v>
      </c>
      <c r="I371" t="s">
        <v>531</v>
      </c>
      <c r="J371" t="s">
        <v>3</v>
      </c>
      <c r="K371" t="s">
        <v>532</v>
      </c>
      <c r="L371">
        <v>1191</v>
      </c>
      <c r="N371">
        <v>1013</v>
      </c>
      <c r="O371" t="s">
        <v>533</v>
      </c>
      <c r="P371" t="s">
        <v>533</v>
      </c>
      <c r="Q371">
        <v>1</v>
      </c>
      <c r="W371">
        <v>0</v>
      </c>
      <c r="X371">
        <v>476480486</v>
      </c>
      <c r="Y371">
        <v>221.6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1</v>
      </c>
      <c r="AJ371">
        <v>1</v>
      </c>
      <c r="AK371">
        <v>1</v>
      </c>
      <c r="AL371">
        <v>1</v>
      </c>
      <c r="AN371">
        <v>0</v>
      </c>
      <c r="AO371">
        <v>1</v>
      </c>
      <c r="AP371">
        <v>0</v>
      </c>
      <c r="AQ371">
        <v>0</v>
      </c>
      <c r="AR371">
        <v>0</v>
      </c>
      <c r="AS371" t="s">
        <v>3</v>
      </c>
      <c r="AT371">
        <v>221.6</v>
      </c>
      <c r="AU371" t="s">
        <v>3</v>
      </c>
      <c r="AV371">
        <v>1</v>
      </c>
      <c r="AW371">
        <v>2</v>
      </c>
      <c r="AX371">
        <v>52428644</v>
      </c>
      <c r="AY371">
        <v>1</v>
      </c>
      <c r="AZ371">
        <v>0</v>
      </c>
      <c r="BA371">
        <v>364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CX371">
        <f>Y371*Source!I1101</f>
        <v>0</v>
      </c>
      <c r="CY371">
        <f>AD371</f>
        <v>0</v>
      </c>
      <c r="CZ371">
        <f>AH371</f>
        <v>0</v>
      </c>
      <c r="DA371">
        <f>AL371</f>
        <v>1</v>
      </c>
      <c r="DB371">
        <f>ROUND(ROUND(AT371*CZ371,2),6)</f>
        <v>0</v>
      </c>
      <c r="DC371">
        <f>ROUND(ROUND(AT371*AG371,2),6)</f>
        <v>0</v>
      </c>
    </row>
    <row r="372" spans="1:107" x14ac:dyDescent="0.2">
      <c r="A372">
        <f>ROW(Source!A1102)</f>
        <v>1102</v>
      </c>
      <c r="B372">
        <v>52421674</v>
      </c>
      <c r="C372">
        <v>52428645</v>
      </c>
      <c r="D372">
        <v>51486811</v>
      </c>
      <c r="E372">
        <v>27</v>
      </c>
      <c r="F372">
        <v>1</v>
      </c>
      <c r="G372">
        <v>27</v>
      </c>
      <c r="H372">
        <v>1</v>
      </c>
      <c r="I372" t="s">
        <v>531</v>
      </c>
      <c r="J372" t="s">
        <v>3</v>
      </c>
      <c r="K372" t="s">
        <v>532</v>
      </c>
      <c r="L372">
        <v>1191</v>
      </c>
      <c r="N372">
        <v>1013</v>
      </c>
      <c r="O372" t="s">
        <v>533</v>
      </c>
      <c r="P372" t="s">
        <v>533</v>
      </c>
      <c r="Q372">
        <v>1</v>
      </c>
      <c r="W372">
        <v>0</v>
      </c>
      <c r="X372">
        <v>476480486</v>
      </c>
      <c r="Y372">
        <v>83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1</v>
      </c>
      <c r="AJ372">
        <v>1</v>
      </c>
      <c r="AK372">
        <v>1</v>
      </c>
      <c r="AL372">
        <v>1</v>
      </c>
      <c r="AN372">
        <v>0</v>
      </c>
      <c r="AO372">
        <v>1</v>
      </c>
      <c r="AP372">
        <v>0</v>
      </c>
      <c r="AQ372">
        <v>0</v>
      </c>
      <c r="AR372">
        <v>0</v>
      </c>
      <c r="AS372" t="s">
        <v>3</v>
      </c>
      <c r="AT372">
        <v>83</v>
      </c>
      <c r="AU372" t="s">
        <v>3</v>
      </c>
      <c r="AV372">
        <v>1</v>
      </c>
      <c r="AW372">
        <v>2</v>
      </c>
      <c r="AX372">
        <v>52428647</v>
      </c>
      <c r="AY372">
        <v>1</v>
      </c>
      <c r="AZ372">
        <v>0</v>
      </c>
      <c r="BA372">
        <v>365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CX372">
        <f>Y372*Source!I1102</f>
        <v>0</v>
      </c>
      <c r="CY372">
        <f>AD372</f>
        <v>0</v>
      </c>
      <c r="CZ372">
        <f>AH372</f>
        <v>0</v>
      </c>
      <c r="DA372">
        <f>AL372</f>
        <v>1</v>
      </c>
      <c r="DB372">
        <f>ROUND(ROUND(AT372*CZ372,2),6)</f>
        <v>0</v>
      </c>
      <c r="DC372">
        <f>ROUND(ROUND(AT372*AG372,2),6)</f>
        <v>0</v>
      </c>
    </row>
    <row r="373" spans="1:107" x14ac:dyDescent="0.2">
      <c r="A373">
        <f>ROW(Source!A1103)</f>
        <v>1103</v>
      </c>
      <c r="B373">
        <v>52421674</v>
      </c>
      <c r="C373">
        <v>52428648</v>
      </c>
      <c r="D373">
        <v>51499781</v>
      </c>
      <c r="E373">
        <v>1</v>
      </c>
      <c r="F373">
        <v>1</v>
      </c>
      <c r="G373">
        <v>27</v>
      </c>
      <c r="H373">
        <v>2</v>
      </c>
      <c r="I373" t="s">
        <v>541</v>
      </c>
      <c r="J373" t="s">
        <v>542</v>
      </c>
      <c r="K373" t="s">
        <v>543</v>
      </c>
      <c r="L373">
        <v>1368</v>
      </c>
      <c r="N373">
        <v>1011</v>
      </c>
      <c r="O373" t="s">
        <v>537</v>
      </c>
      <c r="P373" t="s">
        <v>537</v>
      </c>
      <c r="Q373">
        <v>1</v>
      </c>
      <c r="W373">
        <v>0</v>
      </c>
      <c r="X373">
        <v>-1786200580</v>
      </c>
      <c r="Y373">
        <v>3.1E-2</v>
      </c>
      <c r="AA373">
        <v>0</v>
      </c>
      <c r="AB373">
        <v>1014.12</v>
      </c>
      <c r="AC373">
        <v>317.13</v>
      </c>
      <c r="AD373">
        <v>0</v>
      </c>
      <c r="AE373">
        <v>0</v>
      </c>
      <c r="AF373">
        <v>1014.12</v>
      </c>
      <c r="AG373">
        <v>317.13</v>
      </c>
      <c r="AH373">
        <v>0</v>
      </c>
      <c r="AI373">
        <v>1</v>
      </c>
      <c r="AJ373">
        <v>1</v>
      </c>
      <c r="AK373">
        <v>1</v>
      </c>
      <c r="AL373">
        <v>1</v>
      </c>
      <c r="AN373">
        <v>0</v>
      </c>
      <c r="AO373">
        <v>1</v>
      </c>
      <c r="AP373">
        <v>0</v>
      </c>
      <c r="AQ373">
        <v>0</v>
      </c>
      <c r="AR373">
        <v>0</v>
      </c>
      <c r="AS373" t="s">
        <v>3</v>
      </c>
      <c r="AT373">
        <v>3.1E-2</v>
      </c>
      <c r="AU373" t="s">
        <v>3</v>
      </c>
      <c r="AV373">
        <v>0</v>
      </c>
      <c r="AW373">
        <v>2</v>
      </c>
      <c r="AX373">
        <v>52428650</v>
      </c>
      <c r="AY373">
        <v>1</v>
      </c>
      <c r="AZ373">
        <v>0</v>
      </c>
      <c r="BA373">
        <v>366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CX373">
        <f>Y373*Source!I1103</f>
        <v>0</v>
      </c>
      <c r="CY373">
        <f>AB373</f>
        <v>1014.12</v>
      </c>
      <c r="CZ373">
        <f>AF373</f>
        <v>1014.12</v>
      </c>
      <c r="DA373">
        <f>AJ373</f>
        <v>1</v>
      </c>
      <c r="DB373">
        <f>ROUND(ROUND(AT373*CZ373,2),6)</f>
        <v>31.44</v>
      </c>
      <c r="DC373">
        <f>ROUND(ROUND(AT373*AG373,2),6)</f>
        <v>9.83</v>
      </c>
    </row>
    <row r="374" spans="1:107" x14ac:dyDescent="0.2">
      <c r="A374">
        <f>ROW(Source!A1104)</f>
        <v>1104</v>
      </c>
      <c r="B374">
        <v>52421674</v>
      </c>
      <c r="C374">
        <v>52428651</v>
      </c>
      <c r="D374">
        <v>51499781</v>
      </c>
      <c r="E374">
        <v>1</v>
      </c>
      <c r="F374">
        <v>1</v>
      </c>
      <c r="G374">
        <v>27</v>
      </c>
      <c r="H374">
        <v>2</v>
      </c>
      <c r="I374" t="s">
        <v>541</v>
      </c>
      <c r="J374" t="s">
        <v>542</v>
      </c>
      <c r="K374" t="s">
        <v>543</v>
      </c>
      <c r="L374">
        <v>1368</v>
      </c>
      <c r="N374">
        <v>1011</v>
      </c>
      <c r="O374" t="s">
        <v>537</v>
      </c>
      <c r="P374" t="s">
        <v>537</v>
      </c>
      <c r="Q374">
        <v>1</v>
      </c>
      <c r="W374">
        <v>0</v>
      </c>
      <c r="X374">
        <v>-1786200580</v>
      </c>
      <c r="Y374">
        <v>0.54</v>
      </c>
      <c r="AA374">
        <v>0</v>
      </c>
      <c r="AB374">
        <v>1014.12</v>
      </c>
      <c r="AC374">
        <v>317.13</v>
      </c>
      <c r="AD374">
        <v>0</v>
      </c>
      <c r="AE374">
        <v>0</v>
      </c>
      <c r="AF374">
        <v>1014.12</v>
      </c>
      <c r="AG374">
        <v>317.13</v>
      </c>
      <c r="AH374">
        <v>0</v>
      </c>
      <c r="AI374">
        <v>1</v>
      </c>
      <c r="AJ374">
        <v>1</v>
      </c>
      <c r="AK374">
        <v>1</v>
      </c>
      <c r="AL374">
        <v>1</v>
      </c>
      <c r="AN374">
        <v>0</v>
      </c>
      <c r="AO374">
        <v>1</v>
      </c>
      <c r="AP374">
        <v>1</v>
      </c>
      <c r="AQ374">
        <v>0</v>
      </c>
      <c r="AR374">
        <v>0</v>
      </c>
      <c r="AS374" t="s">
        <v>3</v>
      </c>
      <c r="AT374">
        <v>0.01</v>
      </c>
      <c r="AU374" t="s">
        <v>172</v>
      </c>
      <c r="AV374">
        <v>0</v>
      </c>
      <c r="AW374">
        <v>2</v>
      </c>
      <c r="AX374">
        <v>52428653</v>
      </c>
      <c r="AY374">
        <v>1</v>
      </c>
      <c r="AZ374">
        <v>0</v>
      </c>
      <c r="BA374">
        <v>367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CX374">
        <f>Y374*Source!I1104</f>
        <v>0</v>
      </c>
      <c r="CY374">
        <f>AB374</f>
        <v>1014.12</v>
      </c>
      <c r="CZ374">
        <f>AF374</f>
        <v>1014.12</v>
      </c>
      <c r="DA374">
        <f>AJ374</f>
        <v>1</v>
      </c>
      <c r="DB374">
        <f>ROUND((ROUND(AT374*CZ374,2)*54),6)</f>
        <v>547.55999999999995</v>
      </c>
      <c r="DC374">
        <f>ROUND((ROUND(AT374*AG374,2)*54),6)</f>
        <v>171.18</v>
      </c>
    </row>
    <row r="375" spans="1:107" x14ac:dyDescent="0.2">
      <c r="A375">
        <f>ROW(Source!A1106)</f>
        <v>1106</v>
      </c>
      <c r="B375">
        <v>52421674</v>
      </c>
      <c r="C375">
        <v>52428655</v>
      </c>
      <c r="D375">
        <v>51486811</v>
      </c>
      <c r="E375">
        <v>27</v>
      </c>
      <c r="F375">
        <v>1</v>
      </c>
      <c r="G375">
        <v>27</v>
      </c>
      <c r="H375">
        <v>1</v>
      </c>
      <c r="I375" t="s">
        <v>531</v>
      </c>
      <c r="J375" t="s">
        <v>3</v>
      </c>
      <c r="K375" t="s">
        <v>532</v>
      </c>
      <c r="L375">
        <v>1191</v>
      </c>
      <c r="N375">
        <v>1013</v>
      </c>
      <c r="O375" t="s">
        <v>533</v>
      </c>
      <c r="P375" t="s">
        <v>533</v>
      </c>
      <c r="Q375">
        <v>1</v>
      </c>
      <c r="W375">
        <v>0</v>
      </c>
      <c r="X375">
        <v>476480486</v>
      </c>
      <c r="Y375">
        <v>115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1</v>
      </c>
      <c r="AJ375">
        <v>1</v>
      </c>
      <c r="AK375">
        <v>1</v>
      </c>
      <c r="AL375">
        <v>1</v>
      </c>
      <c r="AN375">
        <v>0</v>
      </c>
      <c r="AO375">
        <v>1</v>
      </c>
      <c r="AP375">
        <v>0</v>
      </c>
      <c r="AQ375">
        <v>0</v>
      </c>
      <c r="AR375">
        <v>0</v>
      </c>
      <c r="AS375" t="s">
        <v>3</v>
      </c>
      <c r="AT375">
        <v>115</v>
      </c>
      <c r="AU375" t="s">
        <v>3</v>
      </c>
      <c r="AV375">
        <v>1</v>
      </c>
      <c r="AW375">
        <v>2</v>
      </c>
      <c r="AX375">
        <v>52428863</v>
      </c>
      <c r="AY375">
        <v>1</v>
      </c>
      <c r="AZ375">
        <v>0</v>
      </c>
      <c r="BA375">
        <v>368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CX375">
        <f>Y375*Source!I1106</f>
        <v>0</v>
      </c>
      <c r="CY375">
        <f>AD375</f>
        <v>0</v>
      </c>
      <c r="CZ375">
        <f>AH375</f>
        <v>0</v>
      </c>
      <c r="DA375">
        <f>AL375</f>
        <v>1</v>
      </c>
      <c r="DB375">
        <f t="shared" ref="DB375:DB384" si="69">ROUND(ROUND(AT375*CZ375,2),6)</f>
        <v>0</v>
      </c>
      <c r="DC375">
        <f t="shared" ref="DC375:DC384" si="70">ROUND(ROUND(AT375*AG375,2),6)</f>
        <v>0</v>
      </c>
    </row>
    <row r="376" spans="1:107" x14ac:dyDescent="0.2">
      <c r="A376">
        <f>ROW(Source!A1106)</f>
        <v>1106</v>
      </c>
      <c r="B376">
        <v>52421674</v>
      </c>
      <c r="C376">
        <v>52428655</v>
      </c>
      <c r="D376">
        <v>51502851</v>
      </c>
      <c r="E376">
        <v>1</v>
      </c>
      <c r="F376">
        <v>1</v>
      </c>
      <c r="G376">
        <v>27</v>
      </c>
      <c r="H376">
        <v>3</v>
      </c>
      <c r="I376" t="s">
        <v>565</v>
      </c>
      <c r="J376" t="s">
        <v>566</v>
      </c>
      <c r="K376" t="s">
        <v>567</v>
      </c>
      <c r="L376">
        <v>1339</v>
      </c>
      <c r="N376">
        <v>1007</v>
      </c>
      <c r="O376" t="s">
        <v>166</v>
      </c>
      <c r="P376" t="s">
        <v>166</v>
      </c>
      <c r="Q376">
        <v>1</v>
      </c>
      <c r="W376">
        <v>0</v>
      </c>
      <c r="X376">
        <v>-697630842</v>
      </c>
      <c r="Y376">
        <v>5.9</v>
      </c>
      <c r="AA376">
        <v>3714.73</v>
      </c>
      <c r="AB376">
        <v>0</v>
      </c>
      <c r="AC376">
        <v>0</v>
      </c>
      <c r="AD376">
        <v>0</v>
      </c>
      <c r="AE376">
        <v>3714.73</v>
      </c>
      <c r="AF376">
        <v>0</v>
      </c>
      <c r="AG376">
        <v>0</v>
      </c>
      <c r="AH376">
        <v>0</v>
      </c>
      <c r="AI376">
        <v>1</v>
      </c>
      <c r="AJ376">
        <v>1</v>
      </c>
      <c r="AK376">
        <v>1</v>
      </c>
      <c r="AL376">
        <v>1</v>
      </c>
      <c r="AN376">
        <v>0</v>
      </c>
      <c r="AO376">
        <v>1</v>
      </c>
      <c r="AP376">
        <v>0</v>
      </c>
      <c r="AQ376">
        <v>0</v>
      </c>
      <c r="AR376">
        <v>0</v>
      </c>
      <c r="AS376" t="s">
        <v>3</v>
      </c>
      <c r="AT376">
        <v>5.9</v>
      </c>
      <c r="AU376" t="s">
        <v>3</v>
      </c>
      <c r="AV376">
        <v>0</v>
      </c>
      <c r="AW376">
        <v>2</v>
      </c>
      <c r="AX376">
        <v>52428864</v>
      </c>
      <c r="AY376">
        <v>1</v>
      </c>
      <c r="AZ376">
        <v>0</v>
      </c>
      <c r="BA376">
        <v>369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CX376">
        <f>Y376*Source!I1106</f>
        <v>0</v>
      </c>
      <c r="CY376">
        <f>AA376</f>
        <v>3714.73</v>
      </c>
      <c r="CZ376">
        <f>AE376</f>
        <v>3714.73</v>
      </c>
      <c r="DA376">
        <f>AI376</f>
        <v>1</v>
      </c>
      <c r="DB376">
        <f t="shared" si="69"/>
        <v>21916.91</v>
      </c>
      <c r="DC376">
        <f t="shared" si="70"/>
        <v>0</v>
      </c>
    </row>
    <row r="377" spans="1:107" x14ac:dyDescent="0.2">
      <c r="A377">
        <f>ROW(Source!A1106)</f>
        <v>1106</v>
      </c>
      <c r="B377">
        <v>52421674</v>
      </c>
      <c r="C377">
        <v>52428655</v>
      </c>
      <c r="D377">
        <v>51502927</v>
      </c>
      <c r="E377">
        <v>1</v>
      </c>
      <c r="F377">
        <v>1</v>
      </c>
      <c r="G377">
        <v>27</v>
      </c>
      <c r="H377">
        <v>3</v>
      </c>
      <c r="I377" t="s">
        <v>568</v>
      </c>
      <c r="J377" t="s">
        <v>569</v>
      </c>
      <c r="K377" t="s">
        <v>570</v>
      </c>
      <c r="L377">
        <v>1339</v>
      </c>
      <c r="N377">
        <v>1007</v>
      </c>
      <c r="O377" t="s">
        <v>166</v>
      </c>
      <c r="P377" t="s">
        <v>166</v>
      </c>
      <c r="Q377">
        <v>1</v>
      </c>
      <c r="W377">
        <v>0</v>
      </c>
      <c r="X377">
        <v>253260963</v>
      </c>
      <c r="Y377">
        <v>0.06</v>
      </c>
      <c r="AA377">
        <v>3392.59</v>
      </c>
      <c r="AB377">
        <v>0</v>
      </c>
      <c r="AC377">
        <v>0</v>
      </c>
      <c r="AD377">
        <v>0</v>
      </c>
      <c r="AE377">
        <v>3392.59</v>
      </c>
      <c r="AF377">
        <v>0</v>
      </c>
      <c r="AG377">
        <v>0</v>
      </c>
      <c r="AH377">
        <v>0</v>
      </c>
      <c r="AI377">
        <v>1</v>
      </c>
      <c r="AJ377">
        <v>1</v>
      </c>
      <c r="AK377">
        <v>1</v>
      </c>
      <c r="AL377">
        <v>1</v>
      </c>
      <c r="AN377">
        <v>0</v>
      </c>
      <c r="AO377">
        <v>1</v>
      </c>
      <c r="AP377">
        <v>0</v>
      </c>
      <c r="AQ377">
        <v>0</v>
      </c>
      <c r="AR377">
        <v>0</v>
      </c>
      <c r="AS377" t="s">
        <v>3</v>
      </c>
      <c r="AT377">
        <v>0.06</v>
      </c>
      <c r="AU377" t="s">
        <v>3</v>
      </c>
      <c r="AV377">
        <v>0</v>
      </c>
      <c r="AW377">
        <v>2</v>
      </c>
      <c r="AX377">
        <v>52428865</v>
      </c>
      <c r="AY377">
        <v>1</v>
      </c>
      <c r="AZ377">
        <v>0</v>
      </c>
      <c r="BA377">
        <v>370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CX377">
        <f>Y377*Source!I1106</f>
        <v>0</v>
      </c>
      <c r="CY377">
        <f>AA377</f>
        <v>3392.59</v>
      </c>
      <c r="CZ377">
        <f>AE377</f>
        <v>3392.59</v>
      </c>
      <c r="DA377">
        <f>AI377</f>
        <v>1</v>
      </c>
      <c r="DB377">
        <f t="shared" si="69"/>
        <v>203.56</v>
      </c>
      <c r="DC377">
        <f t="shared" si="70"/>
        <v>0</v>
      </c>
    </row>
    <row r="378" spans="1:107" x14ac:dyDescent="0.2">
      <c r="A378">
        <f>ROW(Source!A1210)</f>
        <v>1210</v>
      </c>
      <c r="B378">
        <v>52421674</v>
      </c>
      <c r="C378">
        <v>52428984</v>
      </c>
      <c r="D378">
        <v>51486811</v>
      </c>
      <c r="E378">
        <v>27</v>
      </c>
      <c r="F378">
        <v>1</v>
      </c>
      <c r="G378">
        <v>27</v>
      </c>
      <c r="H378">
        <v>1</v>
      </c>
      <c r="I378" t="s">
        <v>531</v>
      </c>
      <c r="J378" t="s">
        <v>3</v>
      </c>
      <c r="K378" t="s">
        <v>532</v>
      </c>
      <c r="L378">
        <v>1191</v>
      </c>
      <c r="N378">
        <v>1013</v>
      </c>
      <c r="O378" t="s">
        <v>533</v>
      </c>
      <c r="P378" t="s">
        <v>533</v>
      </c>
      <c r="Q378">
        <v>1</v>
      </c>
      <c r="W378">
        <v>0</v>
      </c>
      <c r="X378">
        <v>476480486</v>
      </c>
      <c r="Y378">
        <v>76.7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1</v>
      </c>
      <c r="AJ378">
        <v>1</v>
      </c>
      <c r="AK378">
        <v>1</v>
      </c>
      <c r="AL378">
        <v>1</v>
      </c>
      <c r="AN378">
        <v>0</v>
      </c>
      <c r="AO378">
        <v>1</v>
      </c>
      <c r="AP378">
        <v>0</v>
      </c>
      <c r="AQ378">
        <v>0</v>
      </c>
      <c r="AR378">
        <v>0</v>
      </c>
      <c r="AS378" t="s">
        <v>3</v>
      </c>
      <c r="AT378">
        <v>76.7</v>
      </c>
      <c r="AU378" t="s">
        <v>3</v>
      </c>
      <c r="AV378">
        <v>1</v>
      </c>
      <c r="AW378">
        <v>2</v>
      </c>
      <c r="AX378">
        <v>52428986</v>
      </c>
      <c r="AY378">
        <v>1</v>
      </c>
      <c r="AZ378">
        <v>0</v>
      </c>
      <c r="BA378">
        <v>372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CX378">
        <f>Y378*Source!I1210</f>
        <v>0</v>
      </c>
      <c r="CY378">
        <f>AD378</f>
        <v>0</v>
      </c>
      <c r="CZ378">
        <f>AH378</f>
        <v>0</v>
      </c>
      <c r="DA378">
        <f>AL378</f>
        <v>1</v>
      </c>
      <c r="DB378">
        <f t="shared" si="69"/>
        <v>0</v>
      </c>
      <c r="DC378">
        <f t="shared" si="70"/>
        <v>0</v>
      </c>
    </row>
    <row r="379" spans="1:107" x14ac:dyDescent="0.2">
      <c r="A379">
        <f>ROW(Source!A1211)</f>
        <v>1211</v>
      </c>
      <c r="B379">
        <v>52421674</v>
      </c>
      <c r="C379">
        <v>52428987</v>
      </c>
      <c r="D379">
        <v>51498982</v>
      </c>
      <c r="E379">
        <v>1</v>
      </c>
      <c r="F379">
        <v>1</v>
      </c>
      <c r="G379">
        <v>27</v>
      </c>
      <c r="H379">
        <v>2</v>
      </c>
      <c r="I379" t="s">
        <v>534</v>
      </c>
      <c r="J379" t="s">
        <v>535</v>
      </c>
      <c r="K379" t="s">
        <v>536</v>
      </c>
      <c r="L379">
        <v>1368</v>
      </c>
      <c r="N379">
        <v>1011</v>
      </c>
      <c r="O379" t="s">
        <v>537</v>
      </c>
      <c r="P379" t="s">
        <v>537</v>
      </c>
      <c r="Q379">
        <v>1</v>
      </c>
      <c r="W379">
        <v>0</v>
      </c>
      <c r="X379">
        <v>770341722</v>
      </c>
      <c r="Y379">
        <v>5.3699999999999998E-2</v>
      </c>
      <c r="AA379">
        <v>0</v>
      </c>
      <c r="AB379">
        <v>1494.43</v>
      </c>
      <c r="AC379">
        <v>481.21</v>
      </c>
      <c r="AD379">
        <v>0</v>
      </c>
      <c r="AE379">
        <v>0</v>
      </c>
      <c r="AF379">
        <v>1494.43</v>
      </c>
      <c r="AG379">
        <v>481.21</v>
      </c>
      <c r="AH379">
        <v>0</v>
      </c>
      <c r="AI379">
        <v>1</v>
      </c>
      <c r="AJ379">
        <v>1</v>
      </c>
      <c r="AK379">
        <v>1</v>
      </c>
      <c r="AL379">
        <v>1</v>
      </c>
      <c r="AN379">
        <v>0</v>
      </c>
      <c r="AO379">
        <v>1</v>
      </c>
      <c r="AP379">
        <v>0</v>
      </c>
      <c r="AQ379">
        <v>0</v>
      </c>
      <c r="AR379">
        <v>0</v>
      </c>
      <c r="AS379" t="s">
        <v>3</v>
      </c>
      <c r="AT379">
        <v>5.3699999999999998E-2</v>
      </c>
      <c r="AU379" t="s">
        <v>3</v>
      </c>
      <c r="AV379">
        <v>0</v>
      </c>
      <c r="AW379">
        <v>2</v>
      </c>
      <c r="AX379">
        <v>52428989</v>
      </c>
      <c r="AY379">
        <v>1</v>
      </c>
      <c r="AZ379">
        <v>0</v>
      </c>
      <c r="BA379">
        <v>373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CX379">
        <f>Y379*Source!I1211</f>
        <v>0</v>
      </c>
      <c r="CY379">
        <f>AB379</f>
        <v>1494.43</v>
      </c>
      <c r="CZ379">
        <f>AF379</f>
        <v>1494.43</v>
      </c>
      <c r="DA379">
        <f>AJ379</f>
        <v>1</v>
      </c>
      <c r="DB379">
        <f t="shared" si="69"/>
        <v>80.25</v>
      </c>
      <c r="DC379">
        <f t="shared" si="70"/>
        <v>25.84</v>
      </c>
    </row>
    <row r="380" spans="1:107" x14ac:dyDescent="0.2">
      <c r="A380">
        <f>ROW(Source!A1212)</f>
        <v>1212</v>
      </c>
      <c r="B380">
        <v>52421674</v>
      </c>
      <c r="C380">
        <v>52428990</v>
      </c>
      <c r="D380">
        <v>51486811</v>
      </c>
      <c r="E380">
        <v>27</v>
      </c>
      <c r="F380">
        <v>1</v>
      </c>
      <c r="G380">
        <v>27</v>
      </c>
      <c r="H380">
        <v>1</v>
      </c>
      <c r="I380" t="s">
        <v>531</v>
      </c>
      <c r="J380" t="s">
        <v>3</v>
      </c>
      <c r="K380" t="s">
        <v>532</v>
      </c>
      <c r="L380">
        <v>1191</v>
      </c>
      <c r="N380">
        <v>1013</v>
      </c>
      <c r="O380" t="s">
        <v>533</v>
      </c>
      <c r="P380" t="s">
        <v>533</v>
      </c>
      <c r="Q380">
        <v>1</v>
      </c>
      <c r="W380">
        <v>0</v>
      </c>
      <c r="X380">
        <v>476480486</v>
      </c>
      <c r="Y380">
        <v>1.02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1</v>
      </c>
      <c r="AJ380">
        <v>1</v>
      </c>
      <c r="AK380">
        <v>1</v>
      </c>
      <c r="AL380">
        <v>1</v>
      </c>
      <c r="AN380">
        <v>0</v>
      </c>
      <c r="AO380">
        <v>1</v>
      </c>
      <c r="AP380">
        <v>0</v>
      </c>
      <c r="AQ380">
        <v>0</v>
      </c>
      <c r="AR380">
        <v>0</v>
      </c>
      <c r="AS380" t="s">
        <v>3</v>
      </c>
      <c r="AT380">
        <v>1.02</v>
      </c>
      <c r="AU380" t="s">
        <v>3</v>
      </c>
      <c r="AV380">
        <v>1</v>
      </c>
      <c r="AW380">
        <v>2</v>
      </c>
      <c r="AX380">
        <v>52428992</v>
      </c>
      <c r="AY380">
        <v>1</v>
      </c>
      <c r="AZ380">
        <v>0</v>
      </c>
      <c r="BA380">
        <v>374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CX380">
        <f>Y380*Source!I1212</f>
        <v>0</v>
      </c>
      <c r="CY380">
        <f>AD380</f>
        <v>0</v>
      </c>
      <c r="CZ380">
        <f>AH380</f>
        <v>0</v>
      </c>
      <c r="DA380">
        <f>AL380</f>
        <v>1</v>
      </c>
      <c r="DB380">
        <f t="shared" si="69"/>
        <v>0</v>
      </c>
      <c r="DC380">
        <f t="shared" si="70"/>
        <v>0</v>
      </c>
    </row>
    <row r="381" spans="1:107" x14ac:dyDescent="0.2">
      <c r="A381">
        <f>ROW(Source!A1213)</f>
        <v>1213</v>
      </c>
      <c r="B381">
        <v>52421674</v>
      </c>
      <c r="C381">
        <v>52428993</v>
      </c>
      <c r="D381">
        <v>51499780</v>
      </c>
      <c r="E381">
        <v>1</v>
      </c>
      <c r="F381">
        <v>1</v>
      </c>
      <c r="G381">
        <v>27</v>
      </c>
      <c r="H381">
        <v>2</v>
      </c>
      <c r="I381" t="s">
        <v>538</v>
      </c>
      <c r="J381" t="s">
        <v>539</v>
      </c>
      <c r="K381" t="s">
        <v>540</v>
      </c>
      <c r="L381">
        <v>1368</v>
      </c>
      <c r="N381">
        <v>1011</v>
      </c>
      <c r="O381" t="s">
        <v>537</v>
      </c>
      <c r="P381" t="s">
        <v>537</v>
      </c>
      <c r="Q381">
        <v>1</v>
      </c>
      <c r="W381">
        <v>0</v>
      </c>
      <c r="X381">
        <v>238809398</v>
      </c>
      <c r="Y381">
        <v>0.02</v>
      </c>
      <c r="AA381">
        <v>0</v>
      </c>
      <c r="AB381">
        <v>1009.4</v>
      </c>
      <c r="AC381">
        <v>316.82</v>
      </c>
      <c r="AD381">
        <v>0</v>
      </c>
      <c r="AE381">
        <v>0</v>
      </c>
      <c r="AF381">
        <v>1009.4</v>
      </c>
      <c r="AG381">
        <v>316.82</v>
      </c>
      <c r="AH381">
        <v>0</v>
      </c>
      <c r="AI381">
        <v>1</v>
      </c>
      <c r="AJ381">
        <v>1</v>
      </c>
      <c r="AK381">
        <v>1</v>
      </c>
      <c r="AL381">
        <v>1</v>
      </c>
      <c r="AN381">
        <v>0</v>
      </c>
      <c r="AO381">
        <v>1</v>
      </c>
      <c r="AP381">
        <v>0</v>
      </c>
      <c r="AQ381">
        <v>0</v>
      </c>
      <c r="AR381">
        <v>0</v>
      </c>
      <c r="AS381" t="s">
        <v>3</v>
      </c>
      <c r="AT381">
        <v>0.02</v>
      </c>
      <c r="AU381" t="s">
        <v>3</v>
      </c>
      <c r="AV381">
        <v>0</v>
      </c>
      <c r="AW381">
        <v>2</v>
      </c>
      <c r="AX381">
        <v>52428996</v>
      </c>
      <c r="AY381">
        <v>1</v>
      </c>
      <c r="AZ381">
        <v>0</v>
      </c>
      <c r="BA381">
        <v>375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CX381">
        <f>Y381*Source!I1213</f>
        <v>0</v>
      </c>
      <c r="CY381">
        <f t="shared" ref="CY381:CY386" si="71">AB381</f>
        <v>1009.4</v>
      </c>
      <c r="CZ381">
        <f t="shared" ref="CZ381:CZ386" si="72">AF381</f>
        <v>1009.4</v>
      </c>
      <c r="DA381">
        <f t="shared" ref="DA381:DA386" si="73">AJ381</f>
        <v>1</v>
      </c>
      <c r="DB381">
        <f t="shared" si="69"/>
        <v>20.190000000000001</v>
      </c>
      <c r="DC381">
        <f t="shared" si="70"/>
        <v>6.34</v>
      </c>
    </row>
    <row r="382" spans="1:107" x14ac:dyDescent="0.2">
      <c r="A382">
        <f>ROW(Source!A1213)</f>
        <v>1213</v>
      </c>
      <c r="B382">
        <v>52421674</v>
      </c>
      <c r="C382">
        <v>52428993</v>
      </c>
      <c r="D382">
        <v>51499781</v>
      </c>
      <c r="E382">
        <v>1</v>
      </c>
      <c r="F382">
        <v>1</v>
      </c>
      <c r="G382">
        <v>27</v>
      </c>
      <c r="H382">
        <v>2</v>
      </c>
      <c r="I382" t="s">
        <v>541</v>
      </c>
      <c r="J382" t="s">
        <v>542</v>
      </c>
      <c r="K382" t="s">
        <v>543</v>
      </c>
      <c r="L382">
        <v>1368</v>
      </c>
      <c r="N382">
        <v>1011</v>
      </c>
      <c r="O382" t="s">
        <v>537</v>
      </c>
      <c r="P382" t="s">
        <v>537</v>
      </c>
      <c r="Q382">
        <v>1</v>
      </c>
      <c r="W382">
        <v>0</v>
      </c>
      <c r="X382">
        <v>-1786200580</v>
      </c>
      <c r="Y382">
        <v>1.7999999999999999E-2</v>
      </c>
      <c r="AA382">
        <v>0</v>
      </c>
      <c r="AB382">
        <v>1014.12</v>
      </c>
      <c r="AC382">
        <v>317.13</v>
      </c>
      <c r="AD382">
        <v>0</v>
      </c>
      <c r="AE382">
        <v>0</v>
      </c>
      <c r="AF382">
        <v>1014.12</v>
      </c>
      <c r="AG382">
        <v>317.13</v>
      </c>
      <c r="AH382">
        <v>0</v>
      </c>
      <c r="AI382">
        <v>1</v>
      </c>
      <c r="AJ382">
        <v>1</v>
      </c>
      <c r="AK382">
        <v>1</v>
      </c>
      <c r="AL382">
        <v>1</v>
      </c>
      <c r="AN382">
        <v>0</v>
      </c>
      <c r="AO382">
        <v>1</v>
      </c>
      <c r="AP382">
        <v>0</v>
      </c>
      <c r="AQ382">
        <v>0</v>
      </c>
      <c r="AR382">
        <v>0</v>
      </c>
      <c r="AS382" t="s">
        <v>3</v>
      </c>
      <c r="AT382">
        <v>1.7999999999999999E-2</v>
      </c>
      <c r="AU382" t="s">
        <v>3</v>
      </c>
      <c r="AV382">
        <v>0</v>
      </c>
      <c r="AW382">
        <v>2</v>
      </c>
      <c r="AX382">
        <v>52428997</v>
      </c>
      <c r="AY382">
        <v>1</v>
      </c>
      <c r="AZ382">
        <v>0</v>
      </c>
      <c r="BA382">
        <v>376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CX382">
        <f>Y382*Source!I1213</f>
        <v>0</v>
      </c>
      <c r="CY382">
        <f t="shared" si="71"/>
        <v>1014.12</v>
      </c>
      <c r="CZ382">
        <f t="shared" si="72"/>
        <v>1014.12</v>
      </c>
      <c r="DA382">
        <f t="shared" si="73"/>
        <v>1</v>
      </c>
      <c r="DB382">
        <f t="shared" si="69"/>
        <v>18.25</v>
      </c>
      <c r="DC382">
        <f t="shared" si="70"/>
        <v>5.71</v>
      </c>
    </row>
    <row r="383" spans="1:107" x14ac:dyDescent="0.2">
      <c r="A383">
        <f>ROW(Source!A1214)</f>
        <v>1214</v>
      </c>
      <c r="B383">
        <v>52421674</v>
      </c>
      <c r="C383">
        <v>52428998</v>
      </c>
      <c r="D383">
        <v>51499780</v>
      </c>
      <c r="E383">
        <v>1</v>
      </c>
      <c r="F383">
        <v>1</v>
      </c>
      <c r="G383">
        <v>27</v>
      </c>
      <c r="H383">
        <v>2</v>
      </c>
      <c r="I383" t="s">
        <v>538</v>
      </c>
      <c r="J383" t="s">
        <v>539</v>
      </c>
      <c r="K383" t="s">
        <v>540</v>
      </c>
      <c r="L383">
        <v>1368</v>
      </c>
      <c r="N383">
        <v>1011</v>
      </c>
      <c r="O383" t="s">
        <v>537</v>
      </c>
      <c r="P383" t="s">
        <v>537</v>
      </c>
      <c r="Q383">
        <v>1</v>
      </c>
      <c r="W383">
        <v>0</v>
      </c>
      <c r="X383">
        <v>238809398</v>
      </c>
      <c r="Y383">
        <v>5.3999999999999999E-2</v>
      </c>
      <c r="AA383">
        <v>0</v>
      </c>
      <c r="AB383">
        <v>1009.4</v>
      </c>
      <c r="AC383">
        <v>316.82</v>
      </c>
      <c r="AD383">
        <v>0</v>
      </c>
      <c r="AE383">
        <v>0</v>
      </c>
      <c r="AF383">
        <v>1009.4</v>
      </c>
      <c r="AG383">
        <v>316.82</v>
      </c>
      <c r="AH383">
        <v>0</v>
      </c>
      <c r="AI383">
        <v>1</v>
      </c>
      <c r="AJ383">
        <v>1</v>
      </c>
      <c r="AK383">
        <v>1</v>
      </c>
      <c r="AL383">
        <v>1</v>
      </c>
      <c r="AN383">
        <v>0</v>
      </c>
      <c r="AO383">
        <v>1</v>
      </c>
      <c r="AP383">
        <v>0</v>
      </c>
      <c r="AQ383">
        <v>0</v>
      </c>
      <c r="AR383">
        <v>0</v>
      </c>
      <c r="AS383" t="s">
        <v>3</v>
      </c>
      <c r="AT383">
        <v>5.3999999999999999E-2</v>
      </c>
      <c r="AU383" t="s">
        <v>3</v>
      </c>
      <c r="AV383">
        <v>0</v>
      </c>
      <c r="AW383">
        <v>2</v>
      </c>
      <c r="AX383">
        <v>52429001</v>
      </c>
      <c r="AY383">
        <v>1</v>
      </c>
      <c r="AZ383">
        <v>0</v>
      </c>
      <c r="BA383">
        <v>377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CX383">
        <f>Y383*Source!I1214</f>
        <v>0</v>
      </c>
      <c r="CY383">
        <f t="shared" si="71"/>
        <v>1009.4</v>
      </c>
      <c r="CZ383">
        <f t="shared" si="72"/>
        <v>1009.4</v>
      </c>
      <c r="DA383">
        <f t="shared" si="73"/>
        <v>1</v>
      </c>
      <c r="DB383">
        <f t="shared" si="69"/>
        <v>54.51</v>
      </c>
      <c r="DC383">
        <f t="shared" si="70"/>
        <v>17.11</v>
      </c>
    </row>
    <row r="384" spans="1:107" x14ac:dyDescent="0.2">
      <c r="A384">
        <f>ROW(Source!A1214)</f>
        <v>1214</v>
      </c>
      <c r="B384">
        <v>52421674</v>
      </c>
      <c r="C384">
        <v>52428998</v>
      </c>
      <c r="D384">
        <v>51499781</v>
      </c>
      <c r="E384">
        <v>1</v>
      </c>
      <c r="F384">
        <v>1</v>
      </c>
      <c r="G384">
        <v>27</v>
      </c>
      <c r="H384">
        <v>2</v>
      </c>
      <c r="I384" t="s">
        <v>541</v>
      </c>
      <c r="J384" t="s">
        <v>542</v>
      </c>
      <c r="K384" t="s">
        <v>543</v>
      </c>
      <c r="L384">
        <v>1368</v>
      </c>
      <c r="N384">
        <v>1011</v>
      </c>
      <c r="O384" t="s">
        <v>537</v>
      </c>
      <c r="P384" t="s">
        <v>537</v>
      </c>
      <c r="Q384">
        <v>1</v>
      </c>
      <c r="W384">
        <v>0</v>
      </c>
      <c r="X384">
        <v>-1786200580</v>
      </c>
      <c r="Y384">
        <v>5.5E-2</v>
      </c>
      <c r="AA384">
        <v>0</v>
      </c>
      <c r="AB384">
        <v>1014.12</v>
      </c>
      <c r="AC384">
        <v>317.13</v>
      </c>
      <c r="AD384">
        <v>0</v>
      </c>
      <c r="AE384">
        <v>0</v>
      </c>
      <c r="AF384">
        <v>1014.12</v>
      </c>
      <c r="AG384">
        <v>317.13</v>
      </c>
      <c r="AH384">
        <v>0</v>
      </c>
      <c r="AI384">
        <v>1</v>
      </c>
      <c r="AJ384">
        <v>1</v>
      </c>
      <c r="AK384">
        <v>1</v>
      </c>
      <c r="AL384">
        <v>1</v>
      </c>
      <c r="AN384">
        <v>0</v>
      </c>
      <c r="AO384">
        <v>1</v>
      </c>
      <c r="AP384">
        <v>0</v>
      </c>
      <c r="AQ384">
        <v>0</v>
      </c>
      <c r="AR384">
        <v>0</v>
      </c>
      <c r="AS384" t="s">
        <v>3</v>
      </c>
      <c r="AT384">
        <v>5.5E-2</v>
      </c>
      <c r="AU384" t="s">
        <v>3</v>
      </c>
      <c r="AV384">
        <v>0</v>
      </c>
      <c r="AW384">
        <v>2</v>
      </c>
      <c r="AX384">
        <v>52429002</v>
      </c>
      <c r="AY384">
        <v>1</v>
      </c>
      <c r="AZ384">
        <v>0</v>
      </c>
      <c r="BA384">
        <v>378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CX384">
        <f>Y384*Source!I1214</f>
        <v>0</v>
      </c>
      <c r="CY384">
        <f t="shared" si="71"/>
        <v>1014.12</v>
      </c>
      <c r="CZ384">
        <f t="shared" si="72"/>
        <v>1014.12</v>
      </c>
      <c r="DA384">
        <f t="shared" si="73"/>
        <v>1</v>
      </c>
      <c r="DB384">
        <f t="shared" si="69"/>
        <v>55.78</v>
      </c>
      <c r="DC384">
        <f t="shared" si="70"/>
        <v>17.440000000000001</v>
      </c>
    </row>
    <row r="385" spans="1:107" x14ac:dyDescent="0.2">
      <c r="A385">
        <f>ROW(Source!A1215)</f>
        <v>1215</v>
      </c>
      <c r="B385">
        <v>52421674</v>
      </c>
      <c r="C385">
        <v>52429003</v>
      </c>
      <c r="D385">
        <v>51499780</v>
      </c>
      <c r="E385">
        <v>1</v>
      </c>
      <c r="F385">
        <v>1</v>
      </c>
      <c r="G385">
        <v>27</v>
      </c>
      <c r="H385">
        <v>2</v>
      </c>
      <c r="I385" t="s">
        <v>538</v>
      </c>
      <c r="J385" t="s">
        <v>539</v>
      </c>
      <c r="K385" t="s">
        <v>540</v>
      </c>
      <c r="L385">
        <v>1368</v>
      </c>
      <c r="N385">
        <v>1011</v>
      </c>
      <c r="O385" t="s">
        <v>537</v>
      </c>
      <c r="P385" t="s">
        <v>537</v>
      </c>
      <c r="Q385">
        <v>1</v>
      </c>
      <c r="W385">
        <v>0</v>
      </c>
      <c r="X385">
        <v>238809398</v>
      </c>
      <c r="Y385">
        <v>0.51</v>
      </c>
      <c r="AA385">
        <v>0</v>
      </c>
      <c r="AB385">
        <v>1009.4</v>
      </c>
      <c r="AC385">
        <v>316.82</v>
      </c>
      <c r="AD385">
        <v>0</v>
      </c>
      <c r="AE385">
        <v>0</v>
      </c>
      <c r="AF385">
        <v>1009.4</v>
      </c>
      <c r="AG385">
        <v>316.82</v>
      </c>
      <c r="AH385">
        <v>0</v>
      </c>
      <c r="AI385">
        <v>1</v>
      </c>
      <c r="AJ385">
        <v>1</v>
      </c>
      <c r="AK385">
        <v>1</v>
      </c>
      <c r="AL385">
        <v>1</v>
      </c>
      <c r="AN385">
        <v>0</v>
      </c>
      <c r="AO385">
        <v>1</v>
      </c>
      <c r="AP385">
        <v>1</v>
      </c>
      <c r="AQ385">
        <v>0</v>
      </c>
      <c r="AR385">
        <v>0</v>
      </c>
      <c r="AS385" t="s">
        <v>3</v>
      </c>
      <c r="AT385">
        <v>0.01</v>
      </c>
      <c r="AU385" t="s">
        <v>46</v>
      </c>
      <c r="AV385">
        <v>0</v>
      </c>
      <c r="AW385">
        <v>2</v>
      </c>
      <c r="AX385">
        <v>52429006</v>
      </c>
      <c r="AY385">
        <v>1</v>
      </c>
      <c r="AZ385">
        <v>0</v>
      </c>
      <c r="BA385">
        <v>379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CX385">
        <f>Y385*Source!I1215</f>
        <v>0</v>
      </c>
      <c r="CY385">
        <f t="shared" si="71"/>
        <v>1009.4</v>
      </c>
      <c r="CZ385">
        <f t="shared" si="72"/>
        <v>1009.4</v>
      </c>
      <c r="DA385">
        <f t="shared" si="73"/>
        <v>1</v>
      </c>
      <c r="DB385">
        <f>ROUND((ROUND(AT385*CZ385,2)*51),6)</f>
        <v>514.59</v>
      </c>
      <c r="DC385">
        <f>ROUND((ROUND(AT385*AG385,2)*51),6)</f>
        <v>161.66999999999999</v>
      </c>
    </row>
    <row r="386" spans="1:107" x14ac:dyDescent="0.2">
      <c r="A386">
        <f>ROW(Source!A1215)</f>
        <v>1215</v>
      </c>
      <c r="B386">
        <v>52421674</v>
      </c>
      <c r="C386">
        <v>52429003</v>
      </c>
      <c r="D386">
        <v>51499781</v>
      </c>
      <c r="E386">
        <v>1</v>
      </c>
      <c r="F386">
        <v>1</v>
      </c>
      <c r="G386">
        <v>27</v>
      </c>
      <c r="H386">
        <v>2</v>
      </c>
      <c r="I386" t="s">
        <v>541</v>
      </c>
      <c r="J386" t="s">
        <v>542</v>
      </c>
      <c r="K386" t="s">
        <v>543</v>
      </c>
      <c r="L386">
        <v>1368</v>
      </c>
      <c r="N386">
        <v>1011</v>
      </c>
      <c r="O386" t="s">
        <v>537</v>
      </c>
      <c r="P386" t="s">
        <v>537</v>
      </c>
      <c r="Q386">
        <v>1</v>
      </c>
      <c r="W386">
        <v>0</v>
      </c>
      <c r="X386">
        <v>-1786200580</v>
      </c>
      <c r="Y386">
        <v>0.40800000000000003</v>
      </c>
      <c r="AA386">
        <v>0</v>
      </c>
      <c r="AB386">
        <v>1014.12</v>
      </c>
      <c r="AC386">
        <v>317.13</v>
      </c>
      <c r="AD386">
        <v>0</v>
      </c>
      <c r="AE386">
        <v>0</v>
      </c>
      <c r="AF386">
        <v>1014.12</v>
      </c>
      <c r="AG386">
        <v>317.13</v>
      </c>
      <c r="AH386">
        <v>0</v>
      </c>
      <c r="AI386">
        <v>1</v>
      </c>
      <c r="AJ386">
        <v>1</v>
      </c>
      <c r="AK386">
        <v>1</v>
      </c>
      <c r="AL386">
        <v>1</v>
      </c>
      <c r="AN386">
        <v>0</v>
      </c>
      <c r="AO386">
        <v>1</v>
      </c>
      <c r="AP386">
        <v>1</v>
      </c>
      <c r="AQ386">
        <v>0</v>
      </c>
      <c r="AR386">
        <v>0</v>
      </c>
      <c r="AS386" t="s">
        <v>3</v>
      </c>
      <c r="AT386">
        <v>8.0000000000000002E-3</v>
      </c>
      <c r="AU386" t="s">
        <v>46</v>
      </c>
      <c r="AV386">
        <v>0</v>
      </c>
      <c r="AW386">
        <v>2</v>
      </c>
      <c r="AX386">
        <v>52429007</v>
      </c>
      <c r="AY386">
        <v>1</v>
      </c>
      <c r="AZ386">
        <v>0</v>
      </c>
      <c r="BA386">
        <v>380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CX386">
        <f>Y386*Source!I1215</f>
        <v>0</v>
      </c>
      <c r="CY386">
        <f t="shared" si="71"/>
        <v>1014.12</v>
      </c>
      <c r="CZ386">
        <f t="shared" si="72"/>
        <v>1014.12</v>
      </c>
      <c r="DA386">
        <f t="shared" si="73"/>
        <v>1</v>
      </c>
      <c r="DB386">
        <f>ROUND((ROUND(AT386*CZ386,2)*51),6)</f>
        <v>413.61</v>
      </c>
      <c r="DC386">
        <f>ROUND((ROUND(AT386*AG386,2)*51),6)</f>
        <v>129.54</v>
      </c>
    </row>
    <row r="387" spans="1:107" x14ac:dyDescent="0.2">
      <c r="A387">
        <f>ROW(Source!A1217)</f>
        <v>1217</v>
      </c>
      <c r="B387">
        <v>52421674</v>
      </c>
      <c r="C387">
        <v>52429009</v>
      </c>
      <c r="D387">
        <v>51486811</v>
      </c>
      <c r="E387">
        <v>27</v>
      </c>
      <c r="F387">
        <v>1</v>
      </c>
      <c r="G387">
        <v>27</v>
      </c>
      <c r="H387">
        <v>1</v>
      </c>
      <c r="I387" t="s">
        <v>531</v>
      </c>
      <c r="J387" t="s">
        <v>3</v>
      </c>
      <c r="K387" t="s">
        <v>532</v>
      </c>
      <c r="L387">
        <v>1191</v>
      </c>
      <c r="N387">
        <v>1013</v>
      </c>
      <c r="O387" t="s">
        <v>533</v>
      </c>
      <c r="P387" t="s">
        <v>533</v>
      </c>
      <c r="Q387">
        <v>1</v>
      </c>
      <c r="W387">
        <v>0</v>
      </c>
      <c r="X387">
        <v>476480486</v>
      </c>
      <c r="Y387">
        <v>221.6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1</v>
      </c>
      <c r="AJ387">
        <v>1</v>
      </c>
      <c r="AK387">
        <v>1</v>
      </c>
      <c r="AL387">
        <v>1</v>
      </c>
      <c r="AN387">
        <v>0</v>
      </c>
      <c r="AO387">
        <v>1</v>
      </c>
      <c r="AP387">
        <v>0</v>
      </c>
      <c r="AQ387">
        <v>0</v>
      </c>
      <c r="AR387">
        <v>0</v>
      </c>
      <c r="AS387" t="s">
        <v>3</v>
      </c>
      <c r="AT387">
        <v>221.6</v>
      </c>
      <c r="AU387" t="s">
        <v>3</v>
      </c>
      <c r="AV387">
        <v>1</v>
      </c>
      <c r="AW387">
        <v>2</v>
      </c>
      <c r="AX387">
        <v>52429011</v>
      </c>
      <c r="AY387">
        <v>1</v>
      </c>
      <c r="AZ387">
        <v>0</v>
      </c>
      <c r="BA387">
        <v>381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CX387">
        <f>Y387*Source!I1217</f>
        <v>0</v>
      </c>
      <c r="CY387">
        <f>AD387</f>
        <v>0</v>
      </c>
      <c r="CZ387">
        <f>AH387</f>
        <v>0</v>
      </c>
      <c r="DA387">
        <f>AL387</f>
        <v>1</v>
      </c>
      <c r="DB387">
        <f>ROUND(ROUND(AT387*CZ387,2),6)</f>
        <v>0</v>
      </c>
      <c r="DC387">
        <f>ROUND(ROUND(AT387*AG387,2),6)</f>
        <v>0</v>
      </c>
    </row>
    <row r="388" spans="1:107" x14ac:dyDescent="0.2">
      <c r="A388">
        <f>ROW(Source!A1218)</f>
        <v>1218</v>
      </c>
      <c r="B388">
        <v>52421674</v>
      </c>
      <c r="C388">
        <v>52429012</v>
      </c>
      <c r="D388">
        <v>51486811</v>
      </c>
      <c r="E388">
        <v>27</v>
      </c>
      <c r="F388">
        <v>1</v>
      </c>
      <c r="G388">
        <v>27</v>
      </c>
      <c r="H388">
        <v>1</v>
      </c>
      <c r="I388" t="s">
        <v>531</v>
      </c>
      <c r="J388" t="s">
        <v>3</v>
      </c>
      <c r="K388" t="s">
        <v>532</v>
      </c>
      <c r="L388">
        <v>1191</v>
      </c>
      <c r="N388">
        <v>1013</v>
      </c>
      <c r="O388" t="s">
        <v>533</v>
      </c>
      <c r="P388" t="s">
        <v>533</v>
      </c>
      <c r="Q388">
        <v>1</v>
      </c>
      <c r="W388">
        <v>0</v>
      </c>
      <c r="X388">
        <v>476480486</v>
      </c>
      <c r="Y388">
        <v>83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1</v>
      </c>
      <c r="AJ388">
        <v>1</v>
      </c>
      <c r="AK388">
        <v>1</v>
      </c>
      <c r="AL388">
        <v>1</v>
      </c>
      <c r="AN388">
        <v>0</v>
      </c>
      <c r="AO388">
        <v>1</v>
      </c>
      <c r="AP388">
        <v>0</v>
      </c>
      <c r="AQ388">
        <v>0</v>
      </c>
      <c r="AR388">
        <v>0</v>
      </c>
      <c r="AS388" t="s">
        <v>3</v>
      </c>
      <c r="AT388">
        <v>83</v>
      </c>
      <c r="AU388" t="s">
        <v>3</v>
      </c>
      <c r="AV388">
        <v>1</v>
      </c>
      <c r="AW388">
        <v>2</v>
      </c>
      <c r="AX388">
        <v>52429014</v>
      </c>
      <c r="AY388">
        <v>1</v>
      </c>
      <c r="AZ388">
        <v>0</v>
      </c>
      <c r="BA388">
        <v>382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CX388">
        <f>Y388*Source!I1218</f>
        <v>0</v>
      </c>
      <c r="CY388">
        <f>AD388</f>
        <v>0</v>
      </c>
      <c r="CZ388">
        <f>AH388</f>
        <v>0</v>
      </c>
      <c r="DA388">
        <f>AL388</f>
        <v>1</v>
      </c>
      <c r="DB388">
        <f>ROUND(ROUND(AT388*CZ388,2),6)</f>
        <v>0</v>
      </c>
      <c r="DC388">
        <f>ROUND(ROUND(AT388*AG388,2),6)</f>
        <v>0</v>
      </c>
    </row>
    <row r="389" spans="1:107" x14ac:dyDescent="0.2">
      <c r="A389">
        <f>ROW(Source!A1219)</f>
        <v>1219</v>
      </c>
      <c r="B389">
        <v>52421674</v>
      </c>
      <c r="C389">
        <v>52429015</v>
      </c>
      <c r="D389">
        <v>51499781</v>
      </c>
      <c r="E389">
        <v>1</v>
      </c>
      <c r="F389">
        <v>1</v>
      </c>
      <c r="G389">
        <v>27</v>
      </c>
      <c r="H389">
        <v>2</v>
      </c>
      <c r="I389" t="s">
        <v>541</v>
      </c>
      <c r="J389" t="s">
        <v>542</v>
      </c>
      <c r="K389" t="s">
        <v>543</v>
      </c>
      <c r="L389">
        <v>1368</v>
      </c>
      <c r="N389">
        <v>1011</v>
      </c>
      <c r="O389" t="s">
        <v>537</v>
      </c>
      <c r="P389" t="s">
        <v>537</v>
      </c>
      <c r="Q389">
        <v>1</v>
      </c>
      <c r="W389">
        <v>0</v>
      </c>
      <c r="X389">
        <v>-1786200580</v>
      </c>
      <c r="Y389">
        <v>3.1E-2</v>
      </c>
      <c r="AA389">
        <v>0</v>
      </c>
      <c r="AB389">
        <v>1014.12</v>
      </c>
      <c r="AC389">
        <v>317.13</v>
      </c>
      <c r="AD389">
        <v>0</v>
      </c>
      <c r="AE389">
        <v>0</v>
      </c>
      <c r="AF389">
        <v>1014.12</v>
      </c>
      <c r="AG389">
        <v>317.13</v>
      </c>
      <c r="AH389">
        <v>0</v>
      </c>
      <c r="AI389">
        <v>1</v>
      </c>
      <c r="AJ389">
        <v>1</v>
      </c>
      <c r="AK389">
        <v>1</v>
      </c>
      <c r="AL389">
        <v>1</v>
      </c>
      <c r="AN389">
        <v>0</v>
      </c>
      <c r="AO389">
        <v>1</v>
      </c>
      <c r="AP389">
        <v>0</v>
      </c>
      <c r="AQ389">
        <v>0</v>
      </c>
      <c r="AR389">
        <v>0</v>
      </c>
      <c r="AS389" t="s">
        <v>3</v>
      </c>
      <c r="AT389">
        <v>3.1E-2</v>
      </c>
      <c r="AU389" t="s">
        <v>3</v>
      </c>
      <c r="AV389">
        <v>0</v>
      </c>
      <c r="AW389">
        <v>2</v>
      </c>
      <c r="AX389">
        <v>52429017</v>
      </c>
      <c r="AY389">
        <v>1</v>
      </c>
      <c r="AZ389">
        <v>0</v>
      </c>
      <c r="BA389">
        <v>383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CX389">
        <f>Y389*Source!I1219</f>
        <v>0</v>
      </c>
      <c r="CY389">
        <f>AB389</f>
        <v>1014.12</v>
      </c>
      <c r="CZ389">
        <f>AF389</f>
        <v>1014.12</v>
      </c>
      <c r="DA389">
        <f>AJ389</f>
        <v>1</v>
      </c>
      <c r="DB389">
        <f>ROUND(ROUND(AT389*CZ389,2),6)</f>
        <v>31.44</v>
      </c>
      <c r="DC389">
        <f>ROUND(ROUND(AT389*AG389,2),6)</f>
        <v>9.83</v>
      </c>
    </row>
    <row r="390" spans="1:107" x14ac:dyDescent="0.2">
      <c r="A390">
        <f>ROW(Source!A1220)</f>
        <v>1220</v>
      </c>
      <c r="B390">
        <v>52421674</v>
      </c>
      <c r="C390">
        <v>52429018</v>
      </c>
      <c r="D390">
        <v>51499781</v>
      </c>
      <c r="E390">
        <v>1</v>
      </c>
      <c r="F390">
        <v>1</v>
      </c>
      <c r="G390">
        <v>27</v>
      </c>
      <c r="H390">
        <v>2</v>
      </c>
      <c r="I390" t="s">
        <v>541</v>
      </c>
      <c r="J390" t="s">
        <v>542</v>
      </c>
      <c r="K390" t="s">
        <v>543</v>
      </c>
      <c r="L390">
        <v>1368</v>
      </c>
      <c r="N390">
        <v>1011</v>
      </c>
      <c r="O390" t="s">
        <v>537</v>
      </c>
      <c r="P390" t="s">
        <v>537</v>
      </c>
      <c r="Q390">
        <v>1</v>
      </c>
      <c r="W390">
        <v>0</v>
      </c>
      <c r="X390">
        <v>-1786200580</v>
      </c>
      <c r="Y390">
        <v>0.54</v>
      </c>
      <c r="AA390">
        <v>0</v>
      </c>
      <c r="AB390">
        <v>1014.12</v>
      </c>
      <c r="AC390">
        <v>317.13</v>
      </c>
      <c r="AD390">
        <v>0</v>
      </c>
      <c r="AE390">
        <v>0</v>
      </c>
      <c r="AF390">
        <v>1014.12</v>
      </c>
      <c r="AG390">
        <v>317.13</v>
      </c>
      <c r="AH390">
        <v>0</v>
      </c>
      <c r="AI390">
        <v>1</v>
      </c>
      <c r="AJ390">
        <v>1</v>
      </c>
      <c r="AK390">
        <v>1</v>
      </c>
      <c r="AL390">
        <v>1</v>
      </c>
      <c r="AN390">
        <v>0</v>
      </c>
      <c r="AO390">
        <v>1</v>
      </c>
      <c r="AP390">
        <v>1</v>
      </c>
      <c r="AQ390">
        <v>0</v>
      </c>
      <c r="AR390">
        <v>0</v>
      </c>
      <c r="AS390" t="s">
        <v>3</v>
      </c>
      <c r="AT390">
        <v>0.01</v>
      </c>
      <c r="AU390" t="s">
        <v>172</v>
      </c>
      <c r="AV390">
        <v>0</v>
      </c>
      <c r="AW390">
        <v>2</v>
      </c>
      <c r="AX390">
        <v>52429020</v>
      </c>
      <c r="AY390">
        <v>1</v>
      </c>
      <c r="AZ390">
        <v>0</v>
      </c>
      <c r="BA390">
        <v>384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CX390">
        <f>Y390*Source!I1220</f>
        <v>0</v>
      </c>
      <c r="CY390">
        <f>AB390</f>
        <v>1014.12</v>
      </c>
      <c r="CZ390">
        <f>AF390</f>
        <v>1014.12</v>
      </c>
      <c r="DA390">
        <f>AJ390</f>
        <v>1</v>
      </c>
      <c r="DB390">
        <f>ROUND((ROUND(AT390*CZ390,2)*54),6)</f>
        <v>547.55999999999995</v>
      </c>
      <c r="DC390">
        <f>ROUND((ROUND(AT390*AG390,2)*54),6)</f>
        <v>171.18</v>
      </c>
    </row>
    <row r="391" spans="1:107" x14ac:dyDescent="0.2">
      <c r="A391">
        <f>ROW(Source!A1222)</f>
        <v>1222</v>
      </c>
      <c r="B391">
        <v>52421674</v>
      </c>
      <c r="C391">
        <v>52429022</v>
      </c>
      <c r="D391">
        <v>51486811</v>
      </c>
      <c r="E391">
        <v>27</v>
      </c>
      <c r="F391">
        <v>1</v>
      </c>
      <c r="G391">
        <v>27</v>
      </c>
      <c r="H391">
        <v>1</v>
      </c>
      <c r="I391" t="s">
        <v>531</v>
      </c>
      <c r="J391" t="s">
        <v>3</v>
      </c>
      <c r="K391" t="s">
        <v>532</v>
      </c>
      <c r="L391">
        <v>1191</v>
      </c>
      <c r="N391">
        <v>1013</v>
      </c>
      <c r="O391" t="s">
        <v>533</v>
      </c>
      <c r="P391" t="s">
        <v>533</v>
      </c>
      <c r="Q391">
        <v>1</v>
      </c>
      <c r="W391">
        <v>0</v>
      </c>
      <c r="X391">
        <v>476480486</v>
      </c>
      <c r="Y391">
        <v>80.27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1</v>
      </c>
      <c r="AJ391">
        <v>1</v>
      </c>
      <c r="AK391">
        <v>1</v>
      </c>
      <c r="AL391">
        <v>1</v>
      </c>
      <c r="AN391">
        <v>0</v>
      </c>
      <c r="AO391">
        <v>1</v>
      </c>
      <c r="AP391">
        <v>0</v>
      </c>
      <c r="AQ391">
        <v>0</v>
      </c>
      <c r="AR391">
        <v>0</v>
      </c>
      <c r="AS391" t="s">
        <v>3</v>
      </c>
      <c r="AT391">
        <v>80.27</v>
      </c>
      <c r="AU391" t="s">
        <v>3</v>
      </c>
      <c r="AV391">
        <v>1</v>
      </c>
      <c r="AW391">
        <v>2</v>
      </c>
      <c r="AX391">
        <v>52429034</v>
      </c>
      <c r="AY391">
        <v>1</v>
      </c>
      <c r="AZ391">
        <v>0</v>
      </c>
      <c r="BA391">
        <v>385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CX391">
        <f>Y391*Source!I1222</f>
        <v>0</v>
      </c>
      <c r="CY391">
        <f>AD391</f>
        <v>0</v>
      </c>
      <c r="CZ391">
        <f>AH391</f>
        <v>0</v>
      </c>
      <c r="DA391">
        <f>AL391</f>
        <v>1</v>
      </c>
      <c r="DB391">
        <f t="shared" ref="DB391:DB407" si="74">ROUND(ROUND(AT391*CZ391,2),6)</f>
        <v>0</v>
      </c>
      <c r="DC391">
        <f t="shared" ref="DC391:DC407" si="75">ROUND(ROUND(AT391*AG391,2),6)</f>
        <v>0</v>
      </c>
    </row>
    <row r="392" spans="1:107" x14ac:dyDescent="0.2">
      <c r="A392">
        <f>ROW(Source!A1222)</f>
        <v>1222</v>
      </c>
      <c r="B392">
        <v>52421674</v>
      </c>
      <c r="C392">
        <v>52429022</v>
      </c>
      <c r="D392">
        <v>51502851</v>
      </c>
      <c r="E392">
        <v>1</v>
      </c>
      <c r="F392">
        <v>1</v>
      </c>
      <c r="G392">
        <v>27</v>
      </c>
      <c r="H392">
        <v>3</v>
      </c>
      <c r="I392" t="s">
        <v>565</v>
      </c>
      <c r="J392" t="s">
        <v>566</v>
      </c>
      <c r="K392" t="s">
        <v>567</v>
      </c>
      <c r="L392">
        <v>1339</v>
      </c>
      <c r="N392">
        <v>1007</v>
      </c>
      <c r="O392" t="s">
        <v>166</v>
      </c>
      <c r="P392" t="s">
        <v>166</v>
      </c>
      <c r="Q392">
        <v>1</v>
      </c>
      <c r="W392">
        <v>0</v>
      </c>
      <c r="X392">
        <v>-697630842</v>
      </c>
      <c r="Y392">
        <v>5.9</v>
      </c>
      <c r="AA392">
        <v>3714.73</v>
      </c>
      <c r="AB392">
        <v>0</v>
      </c>
      <c r="AC392">
        <v>0</v>
      </c>
      <c r="AD392">
        <v>0</v>
      </c>
      <c r="AE392">
        <v>3714.73</v>
      </c>
      <c r="AF392">
        <v>0</v>
      </c>
      <c r="AG392">
        <v>0</v>
      </c>
      <c r="AH392">
        <v>0</v>
      </c>
      <c r="AI392">
        <v>1</v>
      </c>
      <c r="AJ392">
        <v>1</v>
      </c>
      <c r="AK392">
        <v>1</v>
      </c>
      <c r="AL392">
        <v>1</v>
      </c>
      <c r="AN392">
        <v>0</v>
      </c>
      <c r="AO392">
        <v>1</v>
      </c>
      <c r="AP392">
        <v>0</v>
      </c>
      <c r="AQ392">
        <v>0</v>
      </c>
      <c r="AR392">
        <v>0</v>
      </c>
      <c r="AS392" t="s">
        <v>3</v>
      </c>
      <c r="AT392">
        <v>5.9</v>
      </c>
      <c r="AU392" t="s">
        <v>3</v>
      </c>
      <c r="AV392">
        <v>0</v>
      </c>
      <c r="AW392">
        <v>2</v>
      </c>
      <c r="AX392">
        <v>52429035</v>
      </c>
      <c r="AY392">
        <v>1</v>
      </c>
      <c r="AZ392">
        <v>0</v>
      </c>
      <c r="BA392">
        <v>386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CX392">
        <f>Y392*Source!I1222</f>
        <v>0</v>
      </c>
      <c r="CY392">
        <f>AA392</f>
        <v>3714.73</v>
      </c>
      <c r="CZ392">
        <f>AE392</f>
        <v>3714.73</v>
      </c>
      <c r="DA392">
        <f>AI392</f>
        <v>1</v>
      </c>
      <c r="DB392">
        <f t="shared" si="74"/>
        <v>21916.91</v>
      </c>
      <c r="DC392">
        <f t="shared" si="75"/>
        <v>0</v>
      </c>
    </row>
    <row r="393" spans="1:107" x14ac:dyDescent="0.2">
      <c r="A393">
        <f>ROW(Source!A1222)</f>
        <v>1222</v>
      </c>
      <c r="B393">
        <v>52421674</v>
      </c>
      <c r="C393">
        <v>52429022</v>
      </c>
      <c r="D393">
        <v>51502927</v>
      </c>
      <c r="E393">
        <v>1</v>
      </c>
      <c r="F393">
        <v>1</v>
      </c>
      <c r="G393">
        <v>27</v>
      </c>
      <c r="H393">
        <v>3</v>
      </c>
      <c r="I393" t="s">
        <v>568</v>
      </c>
      <c r="J393" t="s">
        <v>569</v>
      </c>
      <c r="K393" t="s">
        <v>570</v>
      </c>
      <c r="L393">
        <v>1339</v>
      </c>
      <c r="N393">
        <v>1007</v>
      </c>
      <c r="O393" t="s">
        <v>166</v>
      </c>
      <c r="P393" t="s">
        <v>166</v>
      </c>
      <c r="Q393">
        <v>1</v>
      </c>
      <c r="W393">
        <v>0</v>
      </c>
      <c r="X393">
        <v>253260963</v>
      </c>
      <c r="Y393">
        <v>0.06</v>
      </c>
      <c r="AA393">
        <v>3392.59</v>
      </c>
      <c r="AB393">
        <v>0</v>
      </c>
      <c r="AC393">
        <v>0</v>
      </c>
      <c r="AD393">
        <v>0</v>
      </c>
      <c r="AE393">
        <v>3392.59</v>
      </c>
      <c r="AF393">
        <v>0</v>
      </c>
      <c r="AG393">
        <v>0</v>
      </c>
      <c r="AH393">
        <v>0</v>
      </c>
      <c r="AI393">
        <v>1</v>
      </c>
      <c r="AJ393">
        <v>1</v>
      </c>
      <c r="AK393">
        <v>1</v>
      </c>
      <c r="AL393">
        <v>1</v>
      </c>
      <c r="AN393">
        <v>0</v>
      </c>
      <c r="AO393">
        <v>1</v>
      </c>
      <c r="AP393">
        <v>0</v>
      </c>
      <c r="AQ393">
        <v>0</v>
      </c>
      <c r="AR393">
        <v>0</v>
      </c>
      <c r="AS393" t="s">
        <v>3</v>
      </c>
      <c r="AT393">
        <v>0.06</v>
      </c>
      <c r="AU393" t="s">
        <v>3</v>
      </c>
      <c r="AV393">
        <v>0</v>
      </c>
      <c r="AW393">
        <v>2</v>
      </c>
      <c r="AX393">
        <v>52429036</v>
      </c>
      <c r="AY393">
        <v>1</v>
      </c>
      <c r="AZ393">
        <v>0</v>
      </c>
      <c r="BA393">
        <v>387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CX393">
        <f>Y393*Source!I1222</f>
        <v>0</v>
      </c>
      <c r="CY393">
        <f>AA393</f>
        <v>3392.59</v>
      </c>
      <c r="CZ393">
        <f>AE393</f>
        <v>3392.59</v>
      </c>
      <c r="DA393">
        <f>AI393</f>
        <v>1</v>
      </c>
      <c r="DB393">
        <f t="shared" si="74"/>
        <v>203.56</v>
      </c>
      <c r="DC393">
        <f t="shared" si="75"/>
        <v>0</v>
      </c>
    </row>
    <row r="394" spans="1:107" x14ac:dyDescent="0.2">
      <c r="A394">
        <f>ROW(Source!A1222)</f>
        <v>1222</v>
      </c>
      <c r="B394">
        <v>52421674</v>
      </c>
      <c r="C394">
        <v>52429022</v>
      </c>
      <c r="D394">
        <v>51503665</v>
      </c>
      <c r="E394">
        <v>1</v>
      </c>
      <c r="F394">
        <v>1</v>
      </c>
      <c r="G394">
        <v>27</v>
      </c>
      <c r="H394">
        <v>3</v>
      </c>
      <c r="I394" t="s">
        <v>501</v>
      </c>
      <c r="J394" t="s">
        <v>503</v>
      </c>
      <c r="K394" t="s">
        <v>502</v>
      </c>
      <c r="L394">
        <v>1339</v>
      </c>
      <c r="N394">
        <v>1007</v>
      </c>
      <c r="O394" t="s">
        <v>166</v>
      </c>
      <c r="P394" t="s">
        <v>166</v>
      </c>
      <c r="Q394">
        <v>1</v>
      </c>
      <c r="W394">
        <v>0</v>
      </c>
      <c r="X394">
        <v>1857369686</v>
      </c>
      <c r="Y394">
        <v>4.3</v>
      </c>
      <c r="AA394">
        <v>7833.01</v>
      </c>
      <c r="AB394">
        <v>0</v>
      </c>
      <c r="AC394">
        <v>0</v>
      </c>
      <c r="AD394">
        <v>0</v>
      </c>
      <c r="AE394">
        <v>7833.01</v>
      </c>
      <c r="AF394">
        <v>0</v>
      </c>
      <c r="AG394">
        <v>0</v>
      </c>
      <c r="AH394">
        <v>0</v>
      </c>
      <c r="AI394">
        <v>1</v>
      </c>
      <c r="AJ394">
        <v>1</v>
      </c>
      <c r="AK394">
        <v>1</v>
      </c>
      <c r="AL394">
        <v>1</v>
      </c>
      <c r="AN394">
        <v>0</v>
      </c>
      <c r="AO394">
        <v>1</v>
      </c>
      <c r="AP394">
        <v>0</v>
      </c>
      <c r="AQ394">
        <v>0</v>
      </c>
      <c r="AR394">
        <v>0</v>
      </c>
      <c r="AS394" t="s">
        <v>3</v>
      </c>
      <c r="AT394">
        <v>4.3</v>
      </c>
      <c r="AU394" t="s">
        <v>3</v>
      </c>
      <c r="AV394">
        <v>0</v>
      </c>
      <c r="AW394">
        <v>2</v>
      </c>
      <c r="AX394">
        <v>52429037</v>
      </c>
      <c r="AY394">
        <v>1</v>
      </c>
      <c r="AZ394">
        <v>0</v>
      </c>
      <c r="BA394">
        <v>388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CX394">
        <f>Y394*Source!I1222</f>
        <v>0</v>
      </c>
      <c r="CY394">
        <f>AA394</f>
        <v>7833.01</v>
      </c>
      <c r="CZ394">
        <f>AE394</f>
        <v>7833.01</v>
      </c>
      <c r="DA394">
        <f>AI394</f>
        <v>1</v>
      </c>
      <c r="DB394">
        <f t="shared" si="74"/>
        <v>33681.94</v>
      </c>
      <c r="DC394">
        <f t="shared" si="75"/>
        <v>0</v>
      </c>
    </row>
    <row r="395" spans="1:107" x14ac:dyDescent="0.2">
      <c r="A395">
        <f>ROW(Source!A1258)</f>
        <v>1258</v>
      </c>
      <c r="B395">
        <v>52421674</v>
      </c>
      <c r="C395">
        <v>52429096</v>
      </c>
      <c r="D395">
        <v>51486811</v>
      </c>
      <c r="E395">
        <v>27</v>
      </c>
      <c r="F395">
        <v>1</v>
      </c>
      <c r="G395">
        <v>27</v>
      </c>
      <c r="H395">
        <v>1</v>
      </c>
      <c r="I395" t="s">
        <v>531</v>
      </c>
      <c r="J395" t="s">
        <v>3</v>
      </c>
      <c r="K395" t="s">
        <v>532</v>
      </c>
      <c r="L395">
        <v>1191</v>
      </c>
      <c r="N395">
        <v>1013</v>
      </c>
      <c r="O395" t="s">
        <v>533</v>
      </c>
      <c r="P395" t="s">
        <v>533</v>
      </c>
      <c r="Q395">
        <v>1</v>
      </c>
      <c r="W395">
        <v>0</v>
      </c>
      <c r="X395">
        <v>476480486</v>
      </c>
      <c r="Y395">
        <v>155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1</v>
      </c>
      <c r="AJ395">
        <v>1</v>
      </c>
      <c r="AK395">
        <v>1</v>
      </c>
      <c r="AL395">
        <v>1</v>
      </c>
      <c r="AN395">
        <v>0</v>
      </c>
      <c r="AO395">
        <v>1</v>
      </c>
      <c r="AP395">
        <v>0</v>
      </c>
      <c r="AQ395">
        <v>0</v>
      </c>
      <c r="AR395">
        <v>0</v>
      </c>
      <c r="AS395" t="s">
        <v>3</v>
      </c>
      <c r="AT395">
        <v>155</v>
      </c>
      <c r="AU395" t="s">
        <v>3</v>
      </c>
      <c r="AV395">
        <v>1</v>
      </c>
      <c r="AW395">
        <v>2</v>
      </c>
      <c r="AX395">
        <v>52429101</v>
      </c>
      <c r="AY395">
        <v>1</v>
      </c>
      <c r="AZ395">
        <v>0</v>
      </c>
      <c r="BA395">
        <v>389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CX395">
        <f>Y395*Source!I1258</f>
        <v>0</v>
      </c>
      <c r="CY395">
        <f>AD395</f>
        <v>0</v>
      </c>
      <c r="CZ395">
        <f>AH395</f>
        <v>0</v>
      </c>
      <c r="DA395">
        <f>AL395</f>
        <v>1</v>
      </c>
      <c r="DB395">
        <f t="shared" si="74"/>
        <v>0</v>
      </c>
      <c r="DC395">
        <f t="shared" si="75"/>
        <v>0</v>
      </c>
    </row>
    <row r="396" spans="1:107" x14ac:dyDescent="0.2">
      <c r="A396">
        <f>ROW(Source!A1258)</f>
        <v>1258</v>
      </c>
      <c r="B396">
        <v>52421674</v>
      </c>
      <c r="C396">
        <v>52429096</v>
      </c>
      <c r="D396">
        <v>51499338</v>
      </c>
      <c r="E396">
        <v>1</v>
      </c>
      <c r="F396">
        <v>1</v>
      </c>
      <c r="G396">
        <v>27</v>
      </c>
      <c r="H396">
        <v>2</v>
      </c>
      <c r="I396" t="s">
        <v>556</v>
      </c>
      <c r="J396" t="s">
        <v>557</v>
      </c>
      <c r="K396" t="s">
        <v>558</v>
      </c>
      <c r="L396">
        <v>1368</v>
      </c>
      <c r="N396">
        <v>1011</v>
      </c>
      <c r="O396" t="s">
        <v>537</v>
      </c>
      <c r="P396" t="s">
        <v>537</v>
      </c>
      <c r="Q396">
        <v>1</v>
      </c>
      <c r="W396">
        <v>0</v>
      </c>
      <c r="X396">
        <v>734322642</v>
      </c>
      <c r="Y396">
        <v>37.5</v>
      </c>
      <c r="AA396">
        <v>0</v>
      </c>
      <c r="AB396">
        <v>744.2</v>
      </c>
      <c r="AC396">
        <v>423.17</v>
      </c>
      <c r="AD396">
        <v>0</v>
      </c>
      <c r="AE396">
        <v>0</v>
      </c>
      <c r="AF396">
        <v>744.2</v>
      </c>
      <c r="AG396">
        <v>423.17</v>
      </c>
      <c r="AH396">
        <v>0</v>
      </c>
      <c r="AI396">
        <v>1</v>
      </c>
      <c r="AJ396">
        <v>1</v>
      </c>
      <c r="AK396">
        <v>1</v>
      </c>
      <c r="AL396">
        <v>1</v>
      </c>
      <c r="AN396">
        <v>0</v>
      </c>
      <c r="AO396">
        <v>1</v>
      </c>
      <c r="AP396">
        <v>0</v>
      </c>
      <c r="AQ396">
        <v>0</v>
      </c>
      <c r="AR396">
        <v>0</v>
      </c>
      <c r="AS396" t="s">
        <v>3</v>
      </c>
      <c r="AT396">
        <v>37.5</v>
      </c>
      <c r="AU396" t="s">
        <v>3</v>
      </c>
      <c r="AV396">
        <v>0</v>
      </c>
      <c r="AW396">
        <v>2</v>
      </c>
      <c r="AX396">
        <v>52429102</v>
      </c>
      <c r="AY396">
        <v>1</v>
      </c>
      <c r="AZ396">
        <v>0</v>
      </c>
      <c r="BA396">
        <v>390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CX396">
        <f>Y396*Source!I1258</f>
        <v>0</v>
      </c>
      <c r="CY396">
        <f>AB396</f>
        <v>744.2</v>
      </c>
      <c r="CZ396">
        <f>AF396</f>
        <v>744.2</v>
      </c>
      <c r="DA396">
        <f>AJ396</f>
        <v>1</v>
      </c>
      <c r="DB396">
        <f t="shared" si="74"/>
        <v>27907.5</v>
      </c>
      <c r="DC396">
        <f t="shared" si="75"/>
        <v>15868.88</v>
      </c>
    </row>
    <row r="397" spans="1:107" x14ac:dyDescent="0.2">
      <c r="A397">
        <f>ROW(Source!A1258)</f>
        <v>1258</v>
      </c>
      <c r="B397">
        <v>52421674</v>
      </c>
      <c r="C397">
        <v>52429096</v>
      </c>
      <c r="D397">
        <v>51499853</v>
      </c>
      <c r="E397">
        <v>1</v>
      </c>
      <c r="F397">
        <v>1</v>
      </c>
      <c r="G397">
        <v>27</v>
      </c>
      <c r="H397">
        <v>2</v>
      </c>
      <c r="I397" t="s">
        <v>559</v>
      </c>
      <c r="J397" t="s">
        <v>560</v>
      </c>
      <c r="K397" t="s">
        <v>561</v>
      </c>
      <c r="L397">
        <v>1368</v>
      </c>
      <c r="N397">
        <v>1011</v>
      </c>
      <c r="O397" t="s">
        <v>537</v>
      </c>
      <c r="P397" t="s">
        <v>537</v>
      </c>
      <c r="Q397">
        <v>1</v>
      </c>
      <c r="W397">
        <v>0</v>
      </c>
      <c r="X397">
        <v>1403155342</v>
      </c>
      <c r="Y397">
        <v>75</v>
      </c>
      <c r="AA397">
        <v>0</v>
      </c>
      <c r="AB397">
        <v>6.02</v>
      </c>
      <c r="AC397">
        <v>0.02</v>
      </c>
      <c r="AD397">
        <v>0</v>
      </c>
      <c r="AE397">
        <v>0</v>
      </c>
      <c r="AF397">
        <v>6.02</v>
      </c>
      <c r="AG397">
        <v>0.02</v>
      </c>
      <c r="AH397">
        <v>0</v>
      </c>
      <c r="AI397">
        <v>1</v>
      </c>
      <c r="AJ397">
        <v>1</v>
      </c>
      <c r="AK397">
        <v>1</v>
      </c>
      <c r="AL397">
        <v>1</v>
      </c>
      <c r="AN397">
        <v>0</v>
      </c>
      <c r="AO397">
        <v>1</v>
      </c>
      <c r="AP397">
        <v>0</v>
      </c>
      <c r="AQ397">
        <v>0</v>
      </c>
      <c r="AR397">
        <v>0</v>
      </c>
      <c r="AS397" t="s">
        <v>3</v>
      </c>
      <c r="AT397">
        <v>75</v>
      </c>
      <c r="AU397" t="s">
        <v>3</v>
      </c>
      <c r="AV397">
        <v>0</v>
      </c>
      <c r="AW397">
        <v>2</v>
      </c>
      <c r="AX397">
        <v>52429103</v>
      </c>
      <c r="AY397">
        <v>1</v>
      </c>
      <c r="AZ397">
        <v>0</v>
      </c>
      <c r="BA397">
        <v>391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CX397">
        <f>Y397*Source!I1258</f>
        <v>0</v>
      </c>
      <c r="CY397">
        <f>AB397</f>
        <v>6.02</v>
      </c>
      <c r="CZ397">
        <f>AF397</f>
        <v>6.02</v>
      </c>
      <c r="DA397">
        <f>AJ397</f>
        <v>1</v>
      </c>
      <c r="DB397">
        <f t="shared" si="74"/>
        <v>451.5</v>
      </c>
      <c r="DC397">
        <f t="shared" si="75"/>
        <v>1.5</v>
      </c>
    </row>
    <row r="398" spans="1:107" x14ac:dyDescent="0.2">
      <c r="A398">
        <f>ROW(Source!A1258)</f>
        <v>1258</v>
      </c>
      <c r="B398">
        <v>52421674</v>
      </c>
      <c r="C398">
        <v>52429096</v>
      </c>
      <c r="D398">
        <v>51499208</v>
      </c>
      <c r="E398">
        <v>1</v>
      </c>
      <c r="F398">
        <v>1</v>
      </c>
      <c r="G398">
        <v>27</v>
      </c>
      <c r="H398">
        <v>2</v>
      </c>
      <c r="I398" t="s">
        <v>562</v>
      </c>
      <c r="J398" t="s">
        <v>563</v>
      </c>
      <c r="K398" t="s">
        <v>564</v>
      </c>
      <c r="L398">
        <v>1368</v>
      </c>
      <c r="N398">
        <v>1011</v>
      </c>
      <c r="O398" t="s">
        <v>537</v>
      </c>
      <c r="P398" t="s">
        <v>537</v>
      </c>
      <c r="Q398">
        <v>1</v>
      </c>
      <c r="W398">
        <v>0</v>
      </c>
      <c r="X398">
        <v>41279402</v>
      </c>
      <c r="Y398">
        <v>1.55</v>
      </c>
      <c r="AA398">
        <v>0</v>
      </c>
      <c r="AB398">
        <v>1412.71</v>
      </c>
      <c r="AC398">
        <v>641.32000000000005</v>
      </c>
      <c r="AD398">
        <v>0</v>
      </c>
      <c r="AE398">
        <v>0</v>
      </c>
      <c r="AF398">
        <v>1412.71</v>
      </c>
      <c r="AG398">
        <v>641.32000000000005</v>
      </c>
      <c r="AH398">
        <v>0</v>
      </c>
      <c r="AI398">
        <v>1</v>
      </c>
      <c r="AJ398">
        <v>1</v>
      </c>
      <c r="AK398">
        <v>1</v>
      </c>
      <c r="AL398">
        <v>1</v>
      </c>
      <c r="AN398">
        <v>0</v>
      </c>
      <c r="AO398">
        <v>1</v>
      </c>
      <c r="AP398">
        <v>0</v>
      </c>
      <c r="AQ398">
        <v>0</v>
      </c>
      <c r="AR398">
        <v>0</v>
      </c>
      <c r="AS398" t="s">
        <v>3</v>
      </c>
      <c r="AT398">
        <v>1.55</v>
      </c>
      <c r="AU398" t="s">
        <v>3</v>
      </c>
      <c r="AV398">
        <v>0</v>
      </c>
      <c r="AW398">
        <v>2</v>
      </c>
      <c r="AX398">
        <v>52429104</v>
      </c>
      <c r="AY398">
        <v>1</v>
      </c>
      <c r="AZ398">
        <v>0</v>
      </c>
      <c r="BA398">
        <v>392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CX398">
        <f>Y398*Source!I1258</f>
        <v>0</v>
      </c>
      <c r="CY398">
        <f>AB398</f>
        <v>1412.71</v>
      </c>
      <c r="CZ398">
        <f>AF398</f>
        <v>1412.71</v>
      </c>
      <c r="DA398">
        <f>AJ398</f>
        <v>1</v>
      </c>
      <c r="DB398">
        <f t="shared" si="74"/>
        <v>2189.6999999999998</v>
      </c>
      <c r="DC398">
        <f t="shared" si="75"/>
        <v>994.05</v>
      </c>
    </row>
    <row r="399" spans="1:107" x14ac:dyDescent="0.2">
      <c r="A399">
        <f>ROW(Source!A1259)</f>
        <v>1259</v>
      </c>
      <c r="B399">
        <v>52421674</v>
      </c>
      <c r="C399">
        <v>52429158</v>
      </c>
      <c r="D399">
        <v>51486811</v>
      </c>
      <c r="E399">
        <v>27</v>
      </c>
      <c r="F399">
        <v>1</v>
      </c>
      <c r="G399">
        <v>27</v>
      </c>
      <c r="H399">
        <v>1</v>
      </c>
      <c r="I399" t="s">
        <v>531</v>
      </c>
      <c r="J399" t="s">
        <v>3</v>
      </c>
      <c r="K399" t="s">
        <v>532</v>
      </c>
      <c r="L399">
        <v>1191</v>
      </c>
      <c r="N399">
        <v>1013</v>
      </c>
      <c r="O399" t="s">
        <v>533</v>
      </c>
      <c r="P399" t="s">
        <v>533</v>
      </c>
      <c r="Q399">
        <v>1</v>
      </c>
      <c r="W399">
        <v>0</v>
      </c>
      <c r="X399">
        <v>476480486</v>
      </c>
      <c r="Y399">
        <v>49.5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1</v>
      </c>
      <c r="AJ399">
        <v>1</v>
      </c>
      <c r="AK399">
        <v>1</v>
      </c>
      <c r="AL399">
        <v>1</v>
      </c>
      <c r="AN399">
        <v>0</v>
      </c>
      <c r="AO399">
        <v>1</v>
      </c>
      <c r="AP399">
        <v>0</v>
      </c>
      <c r="AQ399">
        <v>0</v>
      </c>
      <c r="AR399">
        <v>0</v>
      </c>
      <c r="AS399" t="s">
        <v>3</v>
      </c>
      <c r="AT399">
        <v>49.5</v>
      </c>
      <c r="AU399" t="s">
        <v>3</v>
      </c>
      <c r="AV399">
        <v>1</v>
      </c>
      <c r="AW399">
        <v>2</v>
      </c>
      <c r="AX399">
        <v>52429175</v>
      </c>
      <c r="AY399">
        <v>1</v>
      </c>
      <c r="AZ399">
        <v>0</v>
      </c>
      <c r="BA399">
        <v>393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CX399">
        <f>Y399*Source!I1259</f>
        <v>0</v>
      </c>
      <c r="CY399">
        <f>AD399</f>
        <v>0</v>
      </c>
      <c r="CZ399">
        <f>AH399</f>
        <v>0</v>
      </c>
      <c r="DA399">
        <f>AL399</f>
        <v>1</v>
      </c>
      <c r="DB399">
        <f t="shared" si="74"/>
        <v>0</v>
      </c>
      <c r="DC399">
        <f t="shared" si="75"/>
        <v>0</v>
      </c>
    </row>
    <row r="400" spans="1:107" x14ac:dyDescent="0.2">
      <c r="A400">
        <f>ROW(Source!A1259)</f>
        <v>1259</v>
      </c>
      <c r="B400">
        <v>52421674</v>
      </c>
      <c r="C400">
        <v>52429158</v>
      </c>
      <c r="D400">
        <v>51499003</v>
      </c>
      <c r="E400">
        <v>1</v>
      </c>
      <c r="F400">
        <v>1</v>
      </c>
      <c r="G400">
        <v>27</v>
      </c>
      <c r="H400">
        <v>2</v>
      </c>
      <c r="I400" t="s">
        <v>665</v>
      </c>
      <c r="J400" t="s">
        <v>666</v>
      </c>
      <c r="K400" t="s">
        <v>667</v>
      </c>
      <c r="L400">
        <v>1368</v>
      </c>
      <c r="N400">
        <v>1011</v>
      </c>
      <c r="O400" t="s">
        <v>537</v>
      </c>
      <c r="P400" t="s">
        <v>537</v>
      </c>
      <c r="Q400">
        <v>1</v>
      </c>
      <c r="W400">
        <v>0</v>
      </c>
      <c r="X400">
        <v>974897901</v>
      </c>
      <c r="Y400">
        <v>2.87</v>
      </c>
      <c r="AA400">
        <v>0</v>
      </c>
      <c r="AB400">
        <v>956.79</v>
      </c>
      <c r="AC400">
        <v>359.44</v>
      </c>
      <c r="AD400">
        <v>0</v>
      </c>
      <c r="AE400">
        <v>0</v>
      </c>
      <c r="AF400">
        <v>956.79</v>
      </c>
      <c r="AG400">
        <v>359.44</v>
      </c>
      <c r="AH400">
        <v>0</v>
      </c>
      <c r="AI400">
        <v>1</v>
      </c>
      <c r="AJ400">
        <v>1</v>
      </c>
      <c r="AK400">
        <v>1</v>
      </c>
      <c r="AL400">
        <v>1</v>
      </c>
      <c r="AN400">
        <v>0</v>
      </c>
      <c r="AO400">
        <v>1</v>
      </c>
      <c r="AP400">
        <v>0</v>
      </c>
      <c r="AQ400">
        <v>0</v>
      </c>
      <c r="AR400">
        <v>0</v>
      </c>
      <c r="AS400" t="s">
        <v>3</v>
      </c>
      <c r="AT400">
        <v>2.87</v>
      </c>
      <c r="AU400" t="s">
        <v>3</v>
      </c>
      <c r="AV400">
        <v>0</v>
      </c>
      <c r="AW400">
        <v>2</v>
      </c>
      <c r="AX400">
        <v>52429176</v>
      </c>
      <c r="AY400">
        <v>1</v>
      </c>
      <c r="AZ400">
        <v>0</v>
      </c>
      <c r="BA400">
        <v>394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CX400">
        <f>Y400*Source!I1259</f>
        <v>0</v>
      </c>
      <c r="CY400">
        <f>AB400</f>
        <v>956.79</v>
      </c>
      <c r="CZ400">
        <f>AF400</f>
        <v>956.79</v>
      </c>
      <c r="DA400">
        <f>AJ400</f>
        <v>1</v>
      </c>
      <c r="DB400">
        <f t="shared" si="74"/>
        <v>2745.99</v>
      </c>
      <c r="DC400">
        <f t="shared" si="75"/>
        <v>1031.5899999999999</v>
      </c>
    </row>
    <row r="401" spans="1:107" x14ac:dyDescent="0.2">
      <c r="A401">
        <f>ROW(Source!A1259)</f>
        <v>1259</v>
      </c>
      <c r="B401">
        <v>52421674</v>
      </c>
      <c r="C401">
        <v>52429158</v>
      </c>
      <c r="D401">
        <v>51498982</v>
      </c>
      <c r="E401">
        <v>1</v>
      </c>
      <c r="F401">
        <v>1</v>
      </c>
      <c r="G401">
        <v>27</v>
      </c>
      <c r="H401">
        <v>2</v>
      </c>
      <c r="I401" t="s">
        <v>534</v>
      </c>
      <c r="J401" t="s">
        <v>535</v>
      </c>
      <c r="K401" t="s">
        <v>536</v>
      </c>
      <c r="L401">
        <v>1368</v>
      </c>
      <c r="N401">
        <v>1011</v>
      </c>
      <c r="O401" t="s">
        <v>537</v>
      </c>
      <c r="P401" t="s">
        <v>537</v>
      </c>
      <c r="Q401">
        <v>1</v>
      </c>
      <c r="W401">
        <v>0</v>
      </c>
      <c r="X401">
        <v>770341722</v>
      </c>
      <c r="Y401">
        <v>7.86</v>
      </c>
      <c r="AA401">
        <v>0</v>
      </c>
      <c r="AB401">
        <v>1494.43</v>
      </c>
      <c r="AC401">
        <v>481.21</v>
      </c>
      <c r="AD401">
        <v>0</v>
      </c>
      <c r="AE401">
        <v>0</v>
      </c>
      <c r="AF401">
        <v>1494.43</v>
      </c>
      <c r="AG401">
        <v>481.21</v>
      </c>
      <c r="AH401">
        <v>0</v>
      </c>
      <c r="AI401">
        <v>1</v>
      </c>
      <c r="AJ401">
        <v>1</v>
      </c>
      <c r="AK401">
        <v>1</v>
      </c>
      <c r="AL401">
        <v>1</v>
      </c>
      <c r="AN401">
        <v>0</v>
      </c>
      <c r="AO401">
        <v>1</v>
      </c>
      <c r="AP401">
        <v>0</v>
      </c>
      <c r="AQ401">
        <v>0</v>
      </c>
      <c r="AR401">
        <v>0</v>
      </c>
      <c r="AS401" t="s">
        <v>3</v>
      </c>
      <c r="AT401">
        <v>7.86</v>
      </c>
      <c r="AU401" t="s">
        <v>3</v>
      </c>
      <c r="AV401">
        <v>0</v>
      </c>
      <c r="AW401">
        <v>2</v>
      </c>
      <c r="AX401">
        <v>52429177</v>
      </c>
      <c r="AY401">
        <v>1</v>
      </c>
      <c r="AZ401">
        <v>0</v>
      </c>
      <c r="BA401">
        <v>395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CX401">
        <f>Y401*Source!I1259</f>
        <v>0</v>
      </c>
      <c r="CY401">
        <f>AB401</f>
        <v>1494.43</v>
      </c>
      <c r="CZ401">
        <f>AF401</f>
        <v>1494.43</v>
      </c>
      <c r="DA401">
        <f>AJ401</f>
        <v>1</v>
      </c>
      <c r="DB401">
        <f t="shared" si="74"/>
        <v>11746.22</v>
      </c>
      <c r="DC401">
        <f t="shared" si="75"/>
        <v>3782.31</v>
      </c>
    </row>
    <row r="402" spans="1:107" x14ac:dyDescent="0.2">
      <c r="A402">
        <f>ROW(Source!A1260)</f>
        <v>1260</v>
      </c>
      <c r="B402">
        <v>52421674</v>
      </c>
      <c r="C402">
        <v>52429105</v>
      </c>
      <c r="D402">
        <v>51498982</v>
      </c>
      <c r="E402">
        <v>1</v>
      </c>
      <c r="F402">
        <v>1</v>
      </c>
      <c r="G402">
        <v>27</v>
      </c>
      <c r="H402">
        <v>2</v>
      </c>
      <c r="I402" t="s">
        <v>534</v>
      </c>
      <c r="J402" t="s">
        <v>535</v>
      </c>
      <c r="K402" t="s">
        <v>536</v>
      </c>
      <c r="L402">
        <v>1368</v>
      </c>
      <c r="N402">
        <v>1011</v>
      </c>
      <c r="O402" t="s">
        <v>537</v>
      </c>
      <c r="P402" t="s">
        <v>537</v>
      </c>
      <c r="Q402">
        <v>1</v>
      </c>
      <c r="W402">
        <v>0</v>
      </c>
      <c r="X402">
        <v>770341722</v>
      </c>
      <c r="Y402">
        <v>5.3699999999999998E-2</v>
      </c>
      <c r="AA402">
        <v>0</v>
      </c>
      <c r="AB402">
        <v>1494.43</v>
      </c>
      <c r="AC402">
        <v>481.21</v>
      </c>
      <c r="AD402">
        <v>0</v>
      </c>
      <c r="AE402">
        <v>0</v>
      </c>
      <c r="AF402">
        <v>1494.43</v>
      </c>
      <c r="AG402">
        <v>481.21</v>
      </c>
      <c r="AH402">
        <v>0</v>
      </c>
      <c r="AI402">
        <v>1</v>
      </c>
      <c r="AJ402">
        <v>1</v>
      </c>
      <c r="AK402">
        <v>1</v>
      </c>
      <c r="AL402">
        <v>1</v>
      </c>
      <c r="AN402">
        <v>0</v>
      </c>
      <c r="AO402">
        <v>1</v>
      </c>
      <c r="AP402">
        <v>0</v>
      </c>
      <c r="AQ402">
        <v>0</v>
      </c>
      <c r="AR402">
        <v>0</v>
      </c>
      <c r="AS402" t="s">
        <v>3</v>
      </c>
      <c r="AT402">
        <v>5.3699999999999998E-2</v>
      </c>
      <c r="AU402" t="s">
        <v>3</v>
      </c>
      <c r="AV402">
        <v>0</v>
      </c>
      <c r="AW402">
        <v>2</v>
      </c>
      <c r="AX402">
        <v>52429107</v>
      </c>
      <c r="AY402">
        <v>1</v>
      </c>
      <c r="AZ402">
        <v>0</v>
      </c>
      <c r="BA402">
        <v>396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CX402">
        <f>Y402*Source!I1260</f>
        <v>0</v>
      </c>
      <c r="CY402">
        <f>AB402</f>
        <v>1494.43</v>
      </c>
      <c r="CZ402">
        <f>AF402</f>
        <v>1494.43</v>
      </c>
      <c r="DA402">
        <f>AJ402</f>
        <v>1</v>
      </c>
      <c r="DB402">
        <f t="shared" si="74"/>
        <v>80.25</v>
      </c>
      <c r="DC402">
        <f t="shared" si="75"/>
        <v>25.84</v>
      </c>
    </row>
    <row r="403" spans="1:107" x14ac:dyDescent="0.2">
      <c r="A403">
        <f>ROW(Source!A1261)</f>
        <v>1261</v>
      </c>
      <c r="B403">
        <v>52421674</v>
      </c>
      <c r="C403">
        <v>52429108</v>
      </c>
      <c r="D403">
        <v>51486811</v>
      </c>
      <c r="E403">
        <v>27</v>
      </c>
      <c r="F403">
        <v>1</v>
      </c>
      <c r="G403">
        <v>27</v>
      </c>
      <c r="H403">
        <v>1</v>
      </c>
      <c r="I403" t="s">
        <v>531</v>
      </c>
      <c r="J403" t="s">
        <v>3</v>
      </c>
      <c r="K403" t="s">
        <v>532</v>
      </c>
      <c r="L403">
        <v>1191</v>
      </c>
      <c r="N403">
        <v>1013</v>
      </c>
      <c r="O403" t="s">
        <v>533</v>
      </c>
      <c r="P403" t="s">
        <v>533</v>
      </c>
      <c r="Q403">
        <v>1</v>
      </c>
      <c r="W403">
        <v>0</v>
      </c>
      <c r="X403">
        <v>476480486</v>
      </c>
      <c r="Y403">
        <v>1.02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1</v>
      </c>
      <c r="AJ403">
        <v>1</v>
      </c>
      <c r="AK403">
        <v>1</v>
      </c>
      <c r="AL403">
        <v>1</v>
      </c>
      <c r="AN403">
        <v>0</v>
      </c>
      <c r="AO403">
        <v>1</v>
      </c>
      <c r="AP403">
        <v>0</v>
      </c>
      <c r="AQ403">
        <v>0</v>
      </c>
      <c r="AR403">
        <v>0</v>
      </c>
      <c r="AS403" t="s">
        <v>3</v>
      </c>
      <c r="AT403">
        <v>1.02</v>
      </c>
      <c r="AU403" t="s">
        <v>3</v>
      </c>
      <c r="AV403">
        <v>1</v>
      </c>
      <c r="AW403">
        <v>2</v>
      </c>
      <c r="AX403">
        <v>52429110</v>
      </c>
      <c r="AY403">
        <v>1</v>
      </c>
      <c r="AZ403">
        <v>0</v>
      </c>
      <c r="BA403">
        <v>397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CX403">
        <f>Y403*Source!I1261</f>
        <v>0</v>
      </c>
      <c r="CY403">
        <f>AD403</f>
        <v>0</v>
      </c>
      <c r="CZ403">
        <f>AH403</f>
        <v>0</v>
      </c>
      <c r="DA403">
        <f>AL403</f>
        <v>1</v>
      </c>
      <c r="DB403">
        <f t="shared" si="74"/>
        <v>0</v>
      </c>
      <c r="DC403">
        <f t="shared" si="75"/>
        <v>0</v>
      </c>
    </row>
    <row r="404" spans="1:107" x14ac:dyDescent="0.2">
      <c r="A404">
        <f>ROW(Source!A1262)</f>
        <v>1262</v>
      </c>
      <c r="B404">
        <v>52421674</v>
      </c>
      <c r="C404">
        <v>52429111</v>
      </c>
      <c r="D404">
        <v>51499780</v>
      </c>
      <c r="E404">
        <v>1</v>
      </c>
      <c r="F404">
        <v>1</v>
      </c>
      <c r="G404">
        <v>27</v>
      </c>
      <c r="H404">
        <v>2</v>
      </c>
      <c r="I404" t="s">
        <v>538</v>
      </c>
      <c r="J404" t="s">
        <v>539</v>
      </c>
      <c r="K404" t="s">
        <v>540</v>
      </c>
      <c r="L404">
        <v>1368</v>
      </c>
      <c r="N404">
        <v>1011</v>
      </c>
      <c r="O404" t="s">
        <v>537</v>
      </c>
      <c r="P404" t="s">
        <v>537</v>
      </c>
      <c r="Q404">
        <v>1</v>
      </c>
      <c r="W404">
        <v>0</v>
      </c>
      <c r="X404">
        <v>238809398</v>
      </c>
      <c r="Y404">
        <v>0.02</v>
      </c>
      <c r="AA404">
        <v>0</v>
      </c>
      <c r="AB404">
        <v>1009.4</v>
      </c>
      <c r="AC404">
        <v>316.82</v>
      </c>
      <c r="AD404">
        <v>0</v>
      </c>
      <c r="AE404">
        <v>0</v>
      </c>
      <c r="AF404">
        <v>1009.4</v>
      </c>
      <c r="AG404">
        <v>316.82</v>
      </c>
      <c r="AH404">
        <v>0</v>
      </c>
      <c r="AI404">
        <v>1</v>
      </c>
      <c r="AJ404">
        <v>1</v>
      </c>
      <c r="AK404">
        <v>1</v>
      </c>
      <c r="AL404">
        <v>1</v>
      </c>
      <c r="AN404">
        <v>0</v>
      </c>
      <c r="AO404">
        <v>1</v>
      </c>
      <c r="AP404">
        <v>0</v>
      </c>
      <c r="AQ404">
        <v>0</v>
      </c>
      <c r="AR404">
        <v>0</v>
      </c>
      <c r="AS404" t="s">
        <v>3</v>
      </c>
      <c r="AT404">
        <v>0.02</v>
      </c>
      <c r="AU404" t="s">
        <v>3</v>
      </c>
      <c r="AV404">
        <v>0</v>
      </c>
      <c r="AW404">
        <v>2</v>
      </c>
      <c r="AX404">
        <v>52429114</v>
      </c>
      <c r="AY404">
        <v>1</v>
      </c>
      <c r="AZ404">
        <v>0</v>
      </c>
      <c r="BA404">
        <v>398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CX404">
        <f>Y404*Source!I1262</f>
        <v>0</v>
      </c>
      <c r="CY404">
        <f t="shared" ref="CY404:CY409" si="76">AB404</f>
        <v>1009.4</v>
      </c>
      <c r="CZ404">
        <f t="shared" ref="CZ404:CZ409" si="77">AF404</f>
        <v>1009.4</v>
      </c>
      <c r="DA404">
        <f t="shared" ref="DA404:DA409" si="78">AJ404</f>
        <v>1</v>
      </c>
      <c r="DB404">
        <f t="shared" si="74"/>
        <v>20.190000000000001</v>
      </c>
      <c r="DC404">
        <f t="shared" si="75"/>
        <v>6.34</v>
      </c>
    </row>
    <row r="405" spans="1:107" x14ac:dyDescent="0.2">
      <c r="A405">
        <f>ROW(Source!A1262)</f>
        <v>1262</v>
      </c>
      <c r="B405">
        <v>52421674</v>
      </c>
      <c r="C405">
        <v>52429111</v>
      </c>
      <c r="D405">
        <v>51499781</v>
      </c>
      <c r="E405">
        <v>1</v>
      </c>
      <c r="F405">
        <v>1</v>
      </c>
      <c r="G405">
        <v>27</v>
      </c>
      <c r="H405">
        <v>2</v>
      </c>
      <c r="I405" t="s">
        <v>541</v>
      </c>
      <c r="J405" t="s">
        <v>542</v>
      </c>
      <c r="K405" t="s">
        <v>543</v>
      </c>
      <c r="L405">
        <v>1368</v>
      </c>
      <c r="N405">
        <v>1011</v>
      </c>
      <c r="O405" t="s">
        <v>537</v>
      </c>
      <c r="P405" t="s">
        <v>537</v>
      </c>
      <c r="Q405">
        <v>1</v>
      </c>
      <c r="W405">
        <v>0</v>
      </c>
      <c r="X405">
        <v>-1786200580</v>
      </c>
      <c r="Y405">
        <v>1.7999999999999999E-2</v>
      </c>
      <c r="AA405">
        <v>0</v>
      </c>
      <c r="AB405">
        <v>1014.12</v>
      </c>
      <c r="AC405">
        <v>317.13</v>
      </c>
      <c r="AD405">
        <v>0</v>
      </c>
      <c r="AE405">
        <v>0</v>
      </c>
      <c r="AF405">
        <v>1014.12</v>
      </c>
      <c r="AG405">
        <v>317.13</v>
      </c>
      <c r="AH405">
        <v>0</v>
      </c>
      <c r="AI405">
        <v>1</v>
      </c>
      <c r="AJ405">
        <v>1</v>
      </c>
      <c r="AK405">
        <v>1</v>
      </c>
      <c r="AL405">
        <v>1</v>
      </c>
      <c r="AN405">
        <v>0</v>
      </c>
      <c r="AO405">
        <v>1</v>
      </c>
      <c r="AP405">
        <v>0</v>
      </c>
      <c r="AQ405">
        <v>0</v>
      </c>
      <c r="AR405">
        <v>0</v>
      </c>
      <c r="AS405" t="s">
        <v>3</v>
      </c>
      <c r="AT405">
        <v>1.7999999999999999E-2</v>
      </c>
      <c r="AU405" t="s">
        <v>3</v>
      </c>
      <c r="AV405">
        <v>0</v>
      </c>
      <c r="AW405">
        <v>2</v>
      </c>
      <c r="AX405">
        <v>52429115</v>
      </c>
      <c r="AY405">
        <v>1</v>
      </c>
      <c r="AZ405">
        <v>0</v>
      </c>
      <c r="BA405">
        <v>399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CX405">
        <f>Y405*Source!I1262</f>
        <v>0</v>
      </c>
      <c r="CY405">
        <f t="shared" si="76"/>
        <v>1014.12</v>
      </c>
      <c r="CZ405">
        <f t="shared" si="77"/>
        <v>1014.12</v>
      </c>
      <c r="DA405">
        <f t="shared" si="78"/>
        <v>1</v>
      </c>
      <c r="DB405">
        <f t="shared" si="74"/>
        <v>18.25</v>
      </c>
      <c r="DC405">
        <f t="shared" si="75"/>
        <v>5.71</v>
      </c>
    </row>
    <row r="406" spans="1:107" x14ac:dyDescent="0.2">
      <c r="A406">
        <f>ROW(Source!A1263)</f>
        <v>1263</v>
      </c>
      <c r="B406">
        <v>52421674</v>
      </c>
      <c r="C406">
        <v>52429116</v>
      </c>
      <c r="D406">
        <v>51499780</v>
      </c>
      <c r="E406">
        <v>1</v>
      </c>
      <c r="F406">
        <v>1</v>
      </c>
      <c r="G406">
        <v>27</v>
      </c>
      <c r="H406">
        <v>2</v>
      </c>
      <c r="I406" t="s">
        <v>538</v>
      </c>
      <c r="J406" t="s">
        <v>539</v>
      </c>
      <c r="K406" t="s">
        <v>540</v>
      </c>
      <c r="L406">
        <v>1368</v>
      </c>
      <c r="N406">
        <v>1011</v>
      </c>
      <c r="O406" t="s">
        <v>537</v>
      </c>
      <c r="P406" t="s">
        <v>537</v>
      </c>
      <c r="Q406">
        <v>1</v>
      </c>
      <c r="W406">
        <v>0</v>
      </c>
      <c r="X406">
        <v>238809398</v>
      </c>
      <c r="Y406">
        <v>5.3999999999999999E-2</v>
      </c>
      <c r="AA406">
        <v>0</v>
      </c>
      <c r="AB406">
        <v>1009.4</v>
      </c>
      <c r="AC406">
        <v>316.82</v>
      </c>
      <c r="AD406">
        <v>0</v>
      </c>
      <c r="AE406">
        <v>0</v>
      </c>
      <c r="AF406">
        <v>1009.4</v>
      </c>
      <c r="AG406">
        <v>316.82</v>
      </c>
      <c r="AH406">
        <v>0</v>
      </c>
      <c r="AI406">
        <v>1</v>
      </c>
      <c r="AJ406">
        <v>1</v>
      </c>
      <c r="AK406">
        <v>1</v>
      </c>
      <c r="AL406">
        <v>1</v>
      </c>
      <c r="AN406">
        <v>0</v>
      </c>
      <c r="AO406">
        <v>1</v>
      </c>
      <c r="AP406">
        <v>0</v>
      </c>
      <c r="AQ406">
        <v>0</v>
      </c>
      <c r="AR406">
        <v>0</v>
      </c>
      <c r="AS406" t="s">
        <v>3</v>
      </c>
      <c r="AT406">
        <v>5.3999999999999999E-2</v>
      </c>
      <c r="AU406" t="s">
        <v>3</v>
      </c>
      <c r="AV406">
        <v>0</v>
      </c>
      <c r="AW406">
        <v>2</v>
      </c>
      <c r="AX406">
        <v>52429119</v>
      </c>
      <c r="AY406">
        <v>1</v>
      </c>
      <c r="AZ406">
        <v>0</v>
      </c>
      <c r="BA406">
        <v>400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CX406">
        <f>Y406*Source!I1263</f>
        <v>0</v>
      </c>
      <c r="CY406">
        <f t="shared" si="76"/>
        <v>1009.4</v>
      </c>
      <c r="CZ406">
        <f t="shared" si="77"/>
        <v>1009.4</v>
      </c>
      <c r="DA406">
        <f t="shared" si="78"/>
        <v>1</v>
      </c>
      <c r="DB406">
        <f t="shared" si="74"/>
        <v>54.51</v>
      </c>
      <c r="DC406">
        <f t="shared" si="75"/>
        <v>17.11</v>
      </c>
    </row>
    <row r="407" spans="1:107" x14ac:dyDescent="0.2">
      <c r="A407">
        <f>ROW(Source!A1263)</f>
        <v>1263</v>
      </c>
      <c r="B407">
        <v>52421674</v>
      </c>
      <c r="C407">
        <v>52429116</v>
      </c>
      <c r="D407">
        <v>51499781</v>
      </c>
      <c r="E407">
        <v>1</v>
      </c>
      <c r="F407">
        <v>1</v>
      </c>
      <c r="G407">
        <v>27</v>
      </c>
      <c r="H407">
        <v>2</v>
      </c>
      <c r="I407" t="s">
        <v>541</v>
      </c>
      <c r="J407" t="s">
        <v>542</v>
      </c>
      <c r="K407" t="s">
        <v>543</v>
      </c>
      <c r="L407">
        <v>1368</v>
      </c>
      <c r="N407">
        <v>1011</v>
      </c>
      <c r="O407" t="s">
        <v>537</v>
      </c>
      <c r="P407" t="s">
        <v>537</v>
      </c>
      <c r="Q407">
        <v>1</v>
      </c>
      <c r="W407">
        <v>0</v>
      </c>
      <c r="X407">
        <v>-1786200580</v>
      </c>
      <c r="Y407">
        <v>5.5E-2</v>
      </c>
      <c r="AA407">
        <v>0</v>
      </c>
      <c r="AB407">
        <v>1014.12</v>
      </c>
      <c r="AC407">
        <v>317.13</v>
      </c>
      <c r="AD407">
        <v>0</v>
      </c>
      <c r="AE407">
        <v>0</v>
      </c>
      <c r="AF407">
        <v>1014.12</v>
      </c>
      <c r="AG407">
        <v>317.13</v>
      </c>
      <c r="AH407">
        <v>0</v>
      </c>
      <c r="AI407">
        <v>1</v>
      </c>
      <c r="AJ407">
        <v>1</v>
      </c>
      <c r="AK407">
        <v>1</v>
      </c>
      <c r="AL407">
        <v>1</v>
      </c>
      <c r="AN407">
        <v>0</v>
      </c>
      <c r="AO407">
        <v>1</v>
      </c>
      <c r="AP407">
        <v>0</v>
      </c>
      <c r="AQ407">
        <v>0</v>
      </c>
      <c r="AR407">
        <v>0</v>
      </c>
      <c r="AS407" t="s">
        <v>3</v>
      </c>
      <c r="AT407">
        <v>5.5E-2</v>
      </c>
      <c r="AU407" t="s">
        <v>3</v>
      </c>
      <c r="AV407">
        <v>0</v>
      </c>
      <c r="AW407">
        <v>2</v>
      </c>
      <c r="AX407">
        <v>52429120</v>
      </c>
      <c r="AY407">
        <v>1</v>
      </c>
      <c r="AZ407">
        <v>0</v>
      </c>
      <c r="BA407">
        <v>401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CX407">
        <f>Y407*Source!I1263</f>
        <v>0</v>
      </c>
      <c r="CY407">
        <f t="shared" si="76"/>
        <v>1014.12</v>
      </c>
      <c r="CZ407">
        <f t="shared" si="77"/>
        <v>1014.12</v>
      </c>
      <c r="DA407">
        <f t="shared" si="78"/>
        <v>1</v>
      </c>
      <c r="DB407">
        <f t="shared" si="74"/>
        <v>55.78</v>
      </c>
      <c r="DC407">
        <f t="shared" si="75"/>
        <v>17.440000000000001</v>
      </c>
    </row>
    <row r="408" spans="1:107" x14ac:dyDescent="0.2">
      <c r="A408">
        <f>ROW(Source!A1264)</f>
        <v>1264</v>
      </c>
      <c r="B408">
        <v>52421674</v>
      </c>
      <c r="C408">
        <v>52429121</v>
      </c>
      <c r="D408">
        <v>51499780</v>
      </c>
      <c r="E408">
        <v>1</v>
      </c>
      <c r="F408">
        <v>1</v>
      </c>
      <c r="G408">
        <v>27</v>
      </c>
      <c r="H408">
        <v>2</v>
      </c>
      <c r="I408" t="s">
        <v>538</v>
      </c>
      <c r="J408" t="s">
        <v>539</v>
      </c>
      <c r="K408" t="s">
        <v>540</v>
      </c>
      <c r="L408">
        <v>1368</v>
      </c>
      <c r="N408">
        <v>1011</v>
      </c>
      <c r="O408" t="s">
        <v>537</v>
      </c>
      <c r="P408" t="s">
        <v>537</v>
      </c>
      <c r="Q408">
        <v>1</v>
      </c>
      <c r="W408">
        <v>0</v>
      </c>
      <c r="X408">
        <v>238809398</v>
      </c>
      <c r="Y408">
        <v>0.51</v>
      </c>
      <c r="AA408">
        <v>0</v>
      </c>
      <c r="AB408">
        <v>1009.4</v>
      </c>
      <c r="AC408">
        <v>316.82</v>
      </c>
      <c r="AD408">
        <v>0</v>
      </c>
      <c r="AE408">
        <v>0</v>
      </c>
      <c r="AF408">
        <v>1009.4</v>
      </c>
      <c r="AG408">
        <v>316.82</v>
      </c>
      <c r="AH408">
        <v>0</v>
      </c>
      <c r="AI408">
        <v>1</v>
      </c>
      <c r="AJ408">
        <v>1</v>
      </c>
      <c r="AK408">
        <v>1</v>
      </c>
      <c r="AL408">
        <v>1</v>
      </c>
      <c r="AN408">
        <v>0</v>
      </c>
      <c r="AO408">
        <v>1</v>
      </c>
      <c r="AP408">
        <v>1</v>
      </c>
      <c r="AQ408">
        <v>0</v>
      </c>
      <c r="AR408">
        <v>0</v>
      </c>
      <c r="AS408" t="s">
        <v>3</v>
      </c>
      <c r="AT408">
        <v>0.01</v>
      </c>
      <c r="AU408" t="s">
        <v>46</v>
      </c>
      <c r="AV408">
        <v>0</v>
      </c>
      <c r="AW408">
        <v>2</v>
      </c>
      <c r="AX408">
        <v>52429124</v>
      </c>
      <c r="AY408">
        <v>1</v>
      </c>
      <c r="AZ408">
        <v>0</v>
      </c>
      <c r="BA408">
        <v>402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CX408">
        <f>Y408*Source!I1264</f>
        <v>0</v>
      </c>
      <c r="CY408">
        <f t="shared" si="76"/>
        <v>1009.4</v>
      </c>
      <c r="CZ408">
        <f t="shared" si="77"/>
        <v>1009.4</v>
      </c>
      <c r="DA408">
        <f t="shared" si="78"/>
        <v>1</v>
      </c>
      <c r="DB408">
        <f>ROUND((ROUND(AT408*CZ408,2)*51),6)</f>
        <v>514.59</v>
      </c>
      <c r="DC408">
        <f>ROUND((ROUND(AT408*AG408,2)*51),6)</f>
        <v>161.66999999999999</v>
      </c>
    </row>
    <row r="409" spans="1:107" x14ac:dyDescent="0.2">
      <c r="A409">
        <f>ROW(Source!A1264)</f>
        <v>1264</v>
      </c>
      <c r="B409">
        <v>52421674</v>
      </c>
      <c r="C409">
        <v>52429121</v>
      </c>
      <c r="D409">
        <v>51499781</v>
      </c>
      <c r="E409">
        <v>1</v>
      </c>
      <c r="F409">
        <v>1</v>
      </c>
      <c r="G409">
        <v>27</v>
      </c>
      <c r="H409">
        <v>2</v>
      </c>
      <c r="I409" t="s">
        <v>541</v>
      </c>
      <c r="J409" t="s">
        <v>542</v>
      </c>
      <c r="K409" t="s">
        <v>543</v>
      </c>
      <c r="L409">
        <v>1368</v>
      </c>
      <c r="N409">
        <v>1011</v>
      </c>
      <c r="O409" t="s">
        <v>537</v>
      </c>
      <c r="P409" t="s">
        <v>537</v>
      </c>
      <c r="Q409">
        <v>1</v>
      </c>
      <c r="W409">
        <v>0</v>
      </c>
      <c r="X409">
        <v>-1786200580</v>
      </c>
      <c r="Y409">
        <v>0.40800000000000003</v>
      </c>
      <c r="AA409">
        <v>0</v>
      </c>
      <c r="AB409">
        <v>1014.12</v>
      </c>
      <c r="AC409">
        <v>317.13</v>
      </c>
      <c r="AD409">
        <v>0</v>
      </c>
      <c r="AE409">
        <v>0</v>
      </c>
      <c r="AF409">
        <v>1014.12</v>
      </c>
      <c r="AG409">
        <v>317.13</v>
      </c>
      <c r="AH409">
        <v>0</v>
      </c>
      <c r="AI409">
        <v>1</v>
      </c>
      <c r="AJ409">
        <v>1</v>
      </c>
      <c r="AK409">
        <v>1</v>
      </c>
      <c r="AL409">
        <v>1</v>
      </c>
      <c r="AN409">
        <v>0</v>
      </c>
      <c r="AO409">
        <v>1</v>
      </c>
      <c r="AP409">
        <v>1</v>
      </c>
      <c r="AQ409">
        <v>0</v>
      </c>
      <c r="AR409">
        <v>0</v>
      </c>
      <c r="AS409" t="s">
        <v>3</v>
      </c>
      <c r="AT409">
        <v>8.0000000000000002E-3</v>
      </c>
      <c r="AU409" t="s">
        <v>46</v>
      </c>
      <c r="AV409">
        <v>0</v>
      </c>
      <c r="AW409">
        <v>2</v>
      </c>
      <c r="AX409">
        <v>52429125</v>
      </c>
      <c r="AY409">
        <v>1</v>
      </c>
      <c r="AZ409">
        <v>0</v>
      </c>
      <c r="BA409">
        <v>403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CX409">
        <f>Y409*Source!I1264</f>
        <v>0</v>
      </c>
      <c r="CY409">
        <f t="shared" si="76"/>
        <v>1014.12</v>
      </c>
      <c r="CZ409">
        <f t="shared" si="77"/>
        <v>1014.12</v>
      </c>
      <c r="DA409">
        <f t="shared" si="78"/>
        <v>1</v>
      </c>
      <c r="DB409">
        <f>ROUND((ROUND(AT409*CZ409,2)*51),6)</f>
        <v>413.61</v>
      </c>
      <c r="DC409">
        <f>ROUND((ROUND(AT409*AG409,2)*51),6)</f>
        <v>129.54</v>
      </c>
    </row>
    <row r="410" spans="1:107" x14ac:dyDescent="0.2">
      <c r="A410">
        <f>ROW(Source!A1266)</f>
        <v>1266</v>
      </c>
      <c r="B410">
        <v>52421674</v>
      </c>
      <c r="C410">
        <v>52429127</v>
      </c>
      <c r="D410">
        <v>51486811</v>
      </c>
      <c r="E410">
        <v>27</v>
      </c>
      <c r="F410">
        <v>1</v>
      </c>
      <c r="G410">
        <v>27</v>
      </c>
      <c r="H410">
        <v>1</v>
      </c>
      <c r="I410" t="s">
        <v>531</v>
      </c>
      <c r="J410" t="s">
        <v>3</v>
      </c>
      <c r="K410" t="s">
        <v>532</v>
      </c>
      <c r="L410">
        <v>1191</v>
      </c>
      <c r="N410">
        <v>1013</v>
      </c>
      <c r="O410" t="s">
        <v>533</v>
      </c>
      <c r="P410" t="s">
        <v>533</v>
      </c>
      <c r="Q410">
        <v>1</v>
      </c>
      <c r="W410">
        <v>0</v>
      </c>
      <c r="X410">
        <v>476480486</v>
      </c>
      <c r="Y410">
        <v>24.84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1</v>
      </c>
      <c r="AJ410">
        <v>1</v>
      </c>
      <c r="AK410">
        <v>1</v>
      </c>
      <c r="AL410">
        <v>1</v>
      </c>
      <c r="AN410">
        <v>0</v>
      </c>
      <c r="AO410">
        <v>1</v>
      </c>
      <c r="AP410">
        <v>0</v>
      </c>
      <c r="AQ410">
        <v>0</v>
      </c>
      <c r="AR410">
        <v>0</v>
      </c>
      <c r="AS410" t="s">
        <v>3</v>
      </c>
      <c r="AT410">
        <v>24.84</v>
      </c>
      <c r="AU410" t="s">
        <v>3</v>
      </c>
      <c r="AV410">
        <v>1</v>
      </c>
      <c r="AW410">
        <v>2</v>
      </c>
      <c r="AX410">
        <v>52429137</v>
      </c>
      <c r="AY410">
        <v>1</v>
      </c>
      <c r="AZ410">
        <v>0</v>
      </c>
      <c r="BA410">
        <v>404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CX410">
        <f>Y410*Source!I1266</f>
        <v>0</v>
      </c>
      <c r="CY410">
        <f>AD410</f>
        <v>0</v>
      </c>
      <c r="CZ410">
        <f>AH410</f>
        <v>0</v>
      </c>
      <c r="DA410">
        <f>AL410</f>
        <v>1</v>
      </c>
      <c r="DB410">
        <f t="shared" ref="DB410:DB445" si="79">ROUND(ROUND(AT410*CZ410,2),6)</f>
        <v>0</v>
      </c>
      <c r="DC410">
        <f t="shared" ref="DC410:DC445" si="80">ROUND(ROUND(AT410*AG410,2),6)</f>
        <v>0</v>
      </c>
    </row>
    <row r="411" spans="1:107" x14ac:dyDescent="0.2">
      <c r="A411">
        <f>ROW(Source!A1266)</f>
        <v>1266</v>
      </c>
      <c r="B411">
        <v>52421674</v>
      </c>
      <c r="C411">
        <v>52429127</v>
      </c>
      <c r="D411">
        <v>51499003</v>
      </c>
      <c r="E411">
        <v>1</v>
      </c>
      <c r="F411">
        <v>1</v>
      </c>
      <c r="G411">
        <v>27</v>
      </c>
      <c r="H411">
        <v>2</v>
      </c>
      <c r="I411" t="s">
        <v>665</v>
      </c>
      <c r="J411" t="s">
        <v>666</v>
      </c>
      <c r="K411" t="s">
        <v>667</v>
      </c>
      <c r="L411">
        <v>1368</v>
      </c>
      <c r="N411">
        <v>1011</v>
      </c>
      <c r="O411" t="s">
        <v>537</v>
      </c>
      <c r="P411" t="s">
        <v>537</v>
      </c>
      <c r="Q411">
        <v>1</v>
      </c>
      <c r="W411">
        <v>0</v>
      </c>
      <c r="X411">
        <v>974897901</v>
      </c>
      <c r="Y411">
        <v>2.94</v>
      </c>
      <c r="AA411">
        <v>0</v>
      </c>
      <c r="AB411">
        <v>956.79</v>
      </c>
      <c r="AC411">
        <v>359.44</v>
      </c>
      <c r="AD411">
        <v>0</v>
      </c>
      <c r="AE411">
        <v>0</v>
      </c>
      <c r="AF411">
        <v>956.79</v>
      </c>
      <c r="AG411">
        <v>359.44</v>
      </c>
      <c r="AH411">
        <v>0</v>
      </c>
      <c r="AI411">
        <v>1</v>
      </c>
      <c r="AJ411">
        <v>1</v>
      </c>
      <c r="AK411">
        <v>1</v>
      </c>
      <c r="AL411">
        <v>1</v>
      </c>
      <c r="AN411">
        <v>0</v>
      </c>
      <c r="AO411">
        <v>1</v>
      </c>
      <c r="AP411">
        <v>0</v>
      </c>
      <c r="AQ411">
        <v>0</v>
      </c>
      <c r="AR411">
        <v>0</v>
      </c>
      <c r="AS411" t="s">
        <v>3</v>
      </c>
      <c r="AT411">
        <v>2.94</v>
      </c>
      <c r="AU411" t="s">
        <v>3</v>
      </c>
      <c r="AV411">
        <v>0</v>
      </c>
      <c r="AW411">
        <v>2</v>
      </c>
      <c r="AX411">
        <v>52429138</v>
      </c>
      <c r="AY411">
        <v>1</v>
      </c>
      <c r="AZ411">
        <v>0</v>
      </c>
      <c r="BA411">
        <v>405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CX411">
        <f>Y411*Source!I1266</f>
        <v>0</v>
      </c>
      <c r="CY411">
        <f t="shared" ref="CY411:CY416" si="81">AB411</f>
        <v>956.79</v>
      </c>
      <c r="CZ411">
        <f t="shared" ref="CZ411:CZ416" si="82">AF411</f>
        <v>956.79</v>
      </c>
      <c r="DA411">
        <f t="shared" ref="DA411:DA416" si="83">AJ411</f>
        <v>1</v>
      </c>
      <c r="DB411">
        <f t="shared" si="79"/>
        <v>2812.96</v>
      </c>
      <c r="DC411">
        <f t="shared" si="80"/>
        <v>1056.75</v>
      </c>
    </row>
    <row r="412" spans="1:107" x14ac:dyDescent="0.2">
      <c r="A412">
        <f>ROW(Source!A1266)</f>
        <v>1266</v>
      </c>
      <c r="B412">
        <v>52421674</v>
      </c>
      <c r="C412">
        <v>52429127</v>
      </c>
      <c r="D412">
        <v>51499184</v>
      </c>
      <c r="E412">
        <v>1</v>
      </c>
      <c r="F412">
        <v>1</v>
      </c>
      <c r="G412">
        <v>27</v>
      </c>
      <c r="H412">
        <v>2</v>
      </c>
      <c r="I412" t="s">
        <v>599</v>
      </c>
      <c r="J412" t="s">
        <v>600</v>
      </c>
      <c r="K412" t="s">
        <v>601</v>
      </c>
      <c r="L412">
        <v>1368</v>
      </c>
      <c r="N412">
        <v>1011</v>
      </c>
      <c r="O412" t="s">
        <v>537</v>
      </c>
      <c r="P412" t="s">
        <v>537</v>
      </c>
      <c r="Q412">
        <v>1</v>
      </c>
      <c r="W412">
        <v>0</v>
      </c>
      <c r="X412">
        <v>351519474</v>
      </c>
      <c r="Y412">
        <v>1.1399999999999999</v>
      </c>
      <c r="AA412">
        <v>0</v>
      </c>
      <c r="AB412">
        <v>2020.59</v>
      </c>
      <c r="AC412">
        <v>458.56</v>
      </c>
      <c r="AD412">
        <v>0</v>
      </c>
      <c r="AE412">
        <v>0</v>
      </c>
      <c r="AF412">
        <v>2020.59</v>
      </c>
      <c r="AG412">
        <v>458.56</v>
      </c>
      <c r="AH412">
        <v>0</v>
      </c>
      <c r="AI412">
        <v>1</v>
      </c>
      <c r="AJ412">
        <v>1</v>
      </c>
      <c r="AK412">
        <v>1</v>
      </c>
      <c r="AL412">
        <v>1</v>
      </c>
      <c r="AN412">
        <v>0</v>
      </c>
      <c r="AO412">
        <v>1</v>
      </c>
      <c r="AP412">
        <v>0</v>
      </c>
      <c r="AQ412">
        <v>0</v>
      </c>
      <c r="AR412">
        <v>0</v>
      </c>
      <c r="AS412" t="s">
        <v>3</v>
      </c>
      <c r="AT412">
        <v>1.1399999999999999</v>
      </c>
      <c r="AU412" t="s">
        <v>3</v>
      </c>
      <c r="AV412">
        <v>0</v>
      </c>
      <c r="AW412">
        <v>2</v>
      </c>
      <c r="AX412">
        <v>52429139</v>
      </c>
      <c r="AY412">
        <v>1</v>
      </c>
      <c r="AZ412">
        <v>0</v>
      </c>
      <c r="BA412">
        <v>406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CX412">
        <f>Y412*Source!I1266</f>
        <v>0</v>
      </c>
      <c r="CY412">
        <f t="shared" si="81"/>
        <v>2020.59</v>
      </c>
      <c r="CZ412">
        <f t="shared" si="82"/>
        <v>2020.59</v>
      </c>
      <c r="DA412">
        <f t="shared" si="83"/>
        <v>1</v>
      </c>
      <c r="DB412">
        <f t="shared" si="79"/>
        <v>2303.4699999999998</v>
      </c>
      <c r="DC412">
        <f t="shared" si="80"/>
        <v>522.76</v>
      </c>
    </row>
    <row r="413" spans="1:107" x14ac:dyDescent="0.2">
      <c r="A413">
        <f>ROW(Source!A1266)</f>
        <v>1266</v>
      </c>
      <c r="B413">
        <v>52421674</v>
      </c>
      <c r="C413">
        <v>52429127</v>
      </c>
      <c r="D413">
        <v>51499169</v>
      </c>
      <c r="E413">
        <v>1</v>
      </c>
      <c r="F413">
        <v>1</v>
      </c>
      <c r="G413">
        <v>27</v>
      </c>
      <c r="H413">
        <v>2</v>
      </c>
      <c r="I413" t="s">
        <v>547</v>
      </c>
      <c r="J413" t="s">
        <v>548</v>
      </c>
      <c r="K413" t="s">
        <v>549</v>
      </c>
      <c r="L413">
        <v>1368</v>
      </c>
      <c r="N413">
        <v>1011</v>
      </c>
      <c r="O413" t="s">
        <v>537</v>
      </c>
      <c r="P413" t="s">
        <v>537</v>
      </c>
      <c r="Q413">
        <v>1</v>
      </c>
      <c r="W413">
        <v>0</v>
      </c>
      <c r="X413">
        <v>-1930120489</v>
      </c>
      <c r="Y413">
        <v>8.9600000000000009</v>
      </c>
      <c r="AA413">
        <v>0</v>
      </c>
      <c r="AB413">
        <v>1261.8699999999999</v>
      </c>
      <c r="AC413">
        <v>530.02</v>
      </c>
      <c r="AD413">
        <v>0</v>
      </c>
      <c r="AE413">
        <v>0</v>
      </c>
      <c r="AF413">
        <v>1261.8699999999999</v>
      </c>
      <c r="AG413">
        <v>530.02</v>
      </c>
      <c r="AH413">
        <v>0</v>
      </c>
      <c r="AI413">
        <v>1</v>
      </c>
      <c r="AJ413">
        <v>1</v>
      </c>
      <c r="AK413">
        <v>1</v>
      </c>
      <c r="AL413">
        <v>1</v>
      </c>
      <c r="AN413">
        <v>0</v>
      </c>
      <c r="AO413">
        <v>1</v>
      </c>
      <c r="AP413">
        <v>0</v>
      </c>
      <c r="AQ413">
        <v>0</v>
      </c>
      <c r="AR413">
        <v>0</v>
      </c>
      <c r="AS413" t="s">
        <v>3</v>
      </c>
      <c r="AT413">
        <v>8.9600000000000009</v>
      </c>
      <c r="AU413" t="s">
        <v>3</v>
      </c>
      <c r="AV413">
        <v>0</v>
      </c>
      <c r="AW413">
        <v>2</v>
      </c>
      <c r="AX413">
        <v>52429140</v>
      </c>
      <c r="AY413">
        <v>1</v>
      </c>
      <c r="AZ413">
        <v>0</v>
      </c>
      <c r="BA413">
        <v>407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CX413">
        <f>Y413*Source!I1266</f>
        <v>0</v>
      </c>
      <c r="CY413">
        <f t="shared" si="81"/>
        <v>1261.8699999999999</v>
      </c>
      <c r="CZ413">
        <f t="shared" si="82"/>
        <v>1261.8699999999999</v>
      </c>
      <c r="DA413">
        <f t="shared" si="83"/>
        <v>1</v>
      </c>
      <c r="DB413">
        <f t="shared" si="79"/>
        <v>11306.36</v>
      </c>
      <c r="DC413">
        <f t="shared" si="80"/>
        <v>4748.9799999999996</v>
      </c>
    </row>
    <row r="414" spans="1:107" x14ac:dyDescent="0.2">
      <c r="A414">
        <f>ROW(Source!A1266)</f>
        <v>1266</v>
      </c>
      <c r="B414">
        <v>52421674</v>
      </c>
      <c r="C414">
        <v>52429127</v>
      </c>
      <c r="D414">
        <v>51499170</v>
      </c>
      <c r="E414">
        <v>1</v>
      </c>
      <c r="F414">
        <v>1</v>
      </c>
      <c r="G414">
        <v>27</v>
      </c>
      <c r="H414">
        <v>2</v>
      </c>
      <c r="I414" t="s">
        <v>550</v>
      </c>
      <c r="J414" t="s">
        <v>551</v>
      </c>
      <c r="K414" t="s">
        <v>552</v>
      </c>
      <c r="L414">
        <v>1368</v>
      </c>
      <c r="N414">
        <v>1011</v>
      </c>
      <c r="O414" t="s">
        <v>537</v>
      </c>
      <c r="P414" t="s">
        <v>537</v>
      </c>
      <c r="Q414">
        <v>1</v>
      </c>
      <c r="W414">
        <v>0</v>
      </c>
      <c r="X414">
        <v>1869206802</v>
      </c>
      <c r="Y414">
        <v>18.25</v>
      </c>
      <c r="AA414">
        <v>0</v>
      </c>
      <c r="AB414">
        <v>1827.95</v>
      </c>
      <c r="AC414">
        <v>720.55</v>
      </c>
      <c r="AD414">
        <v>0</v>
      </c>
      <c r="AE414">
        <v>0</v>
      </c>
      <c r="AF414">
        <v>1827.95</v>
      </c>
      <c r="AG414">
        <v>720.55</v>
      </c>
      <c r="AH414">
        <v>0</v>
      </c>
      <c r="AI414">
        <v>1</v>
      </c>
      <c r="AJ414">
        <v>1</v>
      </c>
      <c r="AK414">
        <v>1</v>
      </c>
      <c r="AL414">
        <v>1</v>
      </c>
      <c r="AN414">
        <v>0</v>
      </c>
      <c r="AO414">
        <v>1</v>
      </c>
      <c r="AP414">
        <v>0</v>
      </c>
      <c r="AQ414">
        <v>0</v>
      </c>
      <c r="AR414">
        <v>0</v>
      </c>
      <c r="AS414" t="s">
        <v>3</v>
      </c>
      <c r="AT414">
        <v>18.25</v>
      </c>
      <c r="AU414" t="s">
        <v>3</v>
      </c>
      <c r="AV414">
        <v>0</v>
      </c>
      <c r="AW414">
        <v>2</v>
      </c>
      <c r="AX414">
        <v>52429141</v>
      </c>
      <c r="AY414">
        <v>1</v>
      </c>
      <c r="AZ414">
        <v>0</v>
      </c>
      <c r="BA414">
        <v>408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CX414">
        <f>Y414*Source!I1266</f>
        <v>0</v>
      </c>
      <c r="CY414">
        <f t="shared" si="81"/>
        <v>1827.95</v>
      </c>
      <c r="CZ414">
        <f t="shared" si="82"/>
        <v>1827.95</v>
      </c>
      <c r="DA414">
        <f t="shared" si="83"/>
        <v>1</v>
      </c>
      <c r="DB414">
        <f t="shared" si="79"/>
        <v>33360.089999999997</v>
      </c>
      <c r="DC414">
        <f t="shared" si="80"/>
        <v>13150.04</v>
      </c>
    </row>
    <row r="415" spans="1:107" x14ac:dyDescent="0.2">
      <c r="A415">
        <f>ROW(Source!A1266)</f>
        <v>1266</v>
      </c>
      <c r="B415">
        <v>52421674</v>
      </c>
      <c r="C415">
        <v>52429127</v>
      </c>
      <c r="D415">
        <v>51499208</v>
      </c>
      <c r="E415">
        <v>1</v>
      </c>
      <c r="F415">
        <v>1</v>
      </c>
      <c r="G415">
        <v>27</v>
      </c>
      <c r="H415">
        <v>2</v>
      </c>
      <c r="I415" t="s">
        <v>562</v>
      </c>
      <c r="J415" t="s">
        <v>563</v>
      </c>
      <c r="K415" t="s">
        <v>564</v>
      </c>
      <c r="L415">
        <v>1368</v>
      </c>
      <c r="N415">
        <v>1011</v>
      </c>
      <c r="O415" t="s">
        <v>537</v>
      </c>
      <c r="P415" t="s">
        <v>537</v>
      </c>
      <c r="Q415">
        <v>1</v>
      </c>
      <c r="W415">
        <v>0</v>
      </c>
      <c r="X415">
        <v>41279402</v>
      </c>
      <c r="Y415">
        <v>2.2400000000000002</v>
      </c>
      <c r="AA415">
        <v>0</v>
      </c>
      <c r="AB415">
        <v>1412.71</v>
      </c>
      <c r="AC415">
        <v>641.32000000000005</v>
      </c>
      <c r="AD415">
        <v>0</v>
      </c>
      <c r="AE415">
        <v>0</v>
      </c>
      <c r="AF415">
        <v>1412.71</v>
      </c>
      <c r="AG415">
        <v>641.32000000000005</v>
      </c>
      <c r="AH415">
        <v>0</v>
      </c>
      <c r="AI415">
        <v>1</v>
      </c>
      <c r="AJ415">
        <v>1</v>
      </c>
      <c r="AK415">
        <v>1</v>
      </c>
      <c r="AL415">
        <v>1</v>
      </c>
      <c r="AN415">
        <v>0</v>
      </c>
      <c r="AO415">
        <v>1</v>
      </c>
      <c r="AP415">
        <v>0</v>
      </c>
      <c r="AQ415">
        <v>0</v>
      </c>
      <c r="AR415">
        <v>0</v>
      </c>
      <c r="AS415" t="s">
        <v>3</v>
      </c>
      <c r="AT415">
        <v>2.2400000000000002</v>
      </c>
      <c r="AU415" t="s">
        <v>3</v>
      </c>
      <c r="AV415">
        <v>0</v>
      </c>
      <c r="AW415">
        <v>2</v>
      </c>
      <c r="AX415">
        <v>52429142</v>
      </c>
      <c r="AY415">
        <v>1</v>
      </c>
      <c r="AZ415">
        <v>0</v>
      </c>
      <c r="BA415">
        <v>409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CX415">
        <f>Y415*Source!I1266</f>
        <v>0</v>
      </c>
      <c r="CY415">
        <f t="shared" si="81"/>
        <v>1412.71</v>
      </c>
      <c r="CZ415">
        <f t="shared" si="82"/>
        <v>1412.71</v>
      </c>
      <c r="DA415">
        <f t="shared" si="83"/>
        <v>1</v>
      </c>
      <c r="DB415">
        <f t="shared" si="79"/>
        <v>3164.47</v>
      </c>
      <c r="DC415">
        <f t="shared" si="80"/>
        <v>1436.56</v>
      </c>
    </row>
    <row r="416" spans="1:107" x14ac:dyDescent="0.2">
      <c r="A416">
        <f>ROW(Source!A1266)</f>
        <v>1266</v>
      </c>
      <c r="B416">
        <v>52421674</v>
      </c>
      <c r="C416">
        <v>52429127</v>
      </c>
      <c r="D416">
        <v>51499174</v>
      </c>
      <c r="E416">
        <v>1</v>
      </c>
      <c r="F416">
        <v>1</v>
      </c>
      <c r="G416">
        <v>27</v>
      </c>
      <c r="H416">
        <v>2</v>
      </c>
      <c r="I416" t="s">
        <v>638</v>
      </c>
      <c r="J416" t="s">
        <v>639</v>
      </c>
      <c r="K416" t="s">
        <v>640</v>
      </c>
      <c r="L416">
        <v>1368</v>
      </c>
      <c r="N416">
        <v>1011</v>
      </c>
      <c r="O416" t="s">
        <v>537</v>
      </c>
      <c r="P416" t="s">
        <v>537</v>
      </c>
      <c r="Q416">
        <v>1</v>
      </c>
      <c r="W416">
        <v>0</v>
      </c>
      <c r="X416">
        <v>-1991511797</v>
      </c>
      <c r="Y416">
        <v>0.65</v>
      </c>
      <c r="AA416">
        <v>0</v>
      </c>
      <c r="AB416">
        <v>1213.3399999999999</v>
      </c>
      <c r="AC416">
        <v>461.6</v>
      </c>
      <c r="AD416">
        <v>0</v>
      </c>
      <c r="AE416">
        <v>0</v>
      </c>
      <c r="AF416">
        <v>1213.3399999999999</v>
      </c>
      <c r="AG416">
        <v>461.6</v>
      </c>
      <c r="AH416">
        <v>0</v>
      </c>
      <c r="AI416">
        <v>1</v>
      </c>
      <c r="AJ416">
        <v>1</v>
      </c>
      <c r="AK416">
        <v>1</v>
      </c>
      <c r="AL416">
        <v>1</v>
      </c>
      <c r="AN416">
        <v>0</v>
      </c>
      <c r="AO416">
        <v>1</v>
      </c>
      <c r="AP416">
        <v>0</v>
      </c>
      <c r="AQ416">
        <v>0</v>
      </c>
      <c r="AR416">
        <v>0</v>
      </c>
      <c r="AS416" t="s">
        <v>3</v>
      </c>
      <c r="AT416">
        <v>0.65</v>
      </c>
      <c r="AU416" t="s">
        <v>3</v>
      </c>
      <c r="AV416">
        <v>0</v>
      </c>
      <c r="AW416">
        <v>2</v>
      </c>
      <c r="AX416">
        <v>52429143</v>
      </c>
      <c r="AY416">
        <v>1</v>
      </c>
      <c r="AZ416">
        <v>0</v>
      </c>
      <c r="BA416">
        <v>410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CX416">
        <f>Y416*Source!I1266</f>
        <v>0</v>
      </c>
      <c r="CY416">
        <f t="shared" si="81"/>
        <v>1213.3399999999999</v>
      </c>
      <c r="CZ416">
        <f t="shared" si="82"/>
        <v>1213.3399999999999</v>
      </c>
      <c r="DA416">
        <f t="shared" si="83"/>
        <v>1</v>
      </c>
      <c r="DB416">
        <f t="shared" si="79"/>
        <v>788.67</v>
      </c>
      <c r="DC416">
        <f t="shared" si="80"/>
        <v>300.04000000000002</v>
      </c>
    </row>
    <row r="417" spans="1:107" x14ac:dyDescent="0.2">
      <c r="A417">
        <f>ROW(Source!A1266)</f>
        <v>1266</v>
      </c>
      <c r="B417">
        <v>52421674</v>
      </c>
      <c r="C417">
        <v>52429127</v>
      </c>
      <c r="D417">
        <v>51501162</v>
      </c>
      <c r="E417">
        <v>1</v>
      </c>
      <c r="F417">
        <v>1</v>
      </c>
      <c r="G417">
        <v>27</v>
      </c>
      <c r="H417">
        <v>3</v>
      </c>
      <c r="I417" t="s">
        <v>668</v>
      </c>
      <c r="J417" t="s">
        <v>669</v>
      </c>
      <c r="K417" t="s">
        <v>670</v>
      </c>
      <c r="L417">
        <v>1339</v>
      </c>
      <c r="N417">
        <v>1007</v>
      </c>
      <c r="O417" t="s">
        <v>166</v>
      </c>
      <c r="P417" t="s">
        <v>166</v>
      </c>
      <c r="Q417">
        <v>1</v>
      </c>
      <c r="W417">
        <v>0</v>
      </c>
      <c r="X417">
        <v>811973350</v>
      </c>
      <c r="Y417">
        <v>126</v>
      </c>
      <c r="AA417">
        <v>1763.75</v>
      </c>
      <c r="AB417">
        <v>0</v>
      </c>
      <c r="AC417">
        <v>0</v>
      </c>
      <c r="AD417">
        <v>0</v>
      </c>
      <c r="AE417">
        <v>1763.75</v>
      </c>
      <c r="AF417">
        <v>0</v>
      </c>
      <c r="AG417">
        <v>0</v>
      </c>
      <c r="AH417">
        <v>0</v>
      </c>
      <c r="AI417">
        <v>1</v>
      </c>
      <c r="AJ417">
        <v>1</v>
      </c>
      <c r="AK417">
        <v>1</v>
      </c>
      <c r="AL417">
        <v>1</v>
      </c>
      <c r="AN417">
        <v>0</v>
      </c>
      <c r="AO417">
        <v>1</v>
      </c>
      <c r="AP417">
        <v>0</v>
      </c>
      <c r="AQ417">
        <v>0</v>
      </c>
      <c r="AR417">
        <v>0</v>
      </c>
      <c r="AS417" t="s">
        <v>3</v>
      </c>
      <c r="AT417">
        <v>126</v>
      </c>
      <c r="AU417" t="s">
        <v>3</v>
      </c>
      <c r="AV417">
        <v>0</v>
      </c>
      <c r="AW417">
        <v>2</v>
      </c>
      <c r="AX417">
        <v>52429144</v>
      </c>
      <c r="AY417">
        <v>1</v>
      </c>
      <c r="AZ417">
        <v>0</v>
      </c>
      <c r="BA417">
        <v>411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CX417">
        <f>Y417*Source!I1266</f>
        <v>0</v>
      </c>
      <c r="CY417">
        <f>AA417</f>
        <v>1763.75</v>
      </c>
      <c r="CZ417">
        <f>AE417</f>
        <v>1763.75</v>
      </c>
      <c r="DA417">
        <f>AI417</f>
        <v>1</v>
      </c>
      <c r="DB417">
        <f t="shared" si="79"/>
        <v>222232.5</v>
      </c>
      <c r="DC417">
        <f t="shared" si="80"/>
        <v>0</v>
      </c>
    </row>
    <row r="418" spans="1:107" x14ac:dyDescent="0.2">
      <c r="A418">
        <f>ROW(Source!A1266)</f>
        <v>1266</v>
      </c>
      <c r="B418">
        <v>52421674</v>
      </c>
      <c r="C418">
        <v>52429127</v>
      </c>
      <c r="D418">
        <v>51501882</v>
      </c>
      <c r="E418">
        <v>1</v>
      </c>
      <c r="F418">
        <v>1</v>
      </c>
      <c r="G418">
        <v>27</v>
      </c>
      <c r="H418">
        <v>3</v>
      </c>
      <c r="I418" t="s">
        <v>602</v>
      </c>
      <c r="J418" t="s">
        <v>603</v>
      </c>
      <c r="K418" t="s">
        <v>604</v>
      </c>
      <c r="L418">
        <v>1339</v>
      </c>
      <c r="N418">
        <v>1007</v>
      </c>
      <c r="O418" t="s">
        <v>166</v>
      </c>
      <c r="P418" t="s">
        <v>166</v>
      </c>
      <c r="Q418">
        <v>1</v>
      </c>
      <c r="W418">
        <v>0</v>
      </c>
      <c r="X418">
        <v>2028445372</v>
      </c>
      <c r="Y418">
        <v>7</v>
      </c>
      <c r="AA418">
        <v>35.25</v>
      </c>
      <c r="AB418">
        <v>0</v>
      </c>
      <c r="AC418">
        <v>0</v>
      </c>
      <c r="AD418">
        <v>0</v>
      </c>
      <c r="AE418">
        <v>35.25</v>
      </c>
      <c r="AF418">
        <v>0</v>
      </c>
      <c r="AG418">
        <v>0</v>
      </c>
      <c r="AH418">
        <v>0</v>
      </c>
      <c r="AI418">
        <v>1</v>
      </c>
      <c r="AJ418">
        <v>1</v>
      </c>
      <c r="AK418">
        <v>1</v>
      </c>
      <c r="AL418">
        <v>1</v>
      </c>
      <c r="AN418">
        <v>0</v>
      </c>
      <c r="AO418">
        <v>1</v>
      </c>
      <c r="AP418">
        <v>0</v>
      </c>
      <c r="AQ418">
        <v>0</v>
      </c>
      <c r="AR418">
        <v>0</v>
      </c>
      <c r="AS418" t="s">
        <v>3</v>
      </c>
      <c r="AT418">
        <v>7</v>
      </c>
      <c r="AU418" t="s">
        <v>3</v>
      </c>
      <c r="AV418">
        <v>0</v>
      </c>
      <c r="AW418">
        <v>2</v>
      </c>
      <c r="AX418">
        <v>52429145</v>
      </c>
      <c r="AY418">
        <v>1</v>
      </c>
      <c r="AZ418">
        <v>0</v>
      </c>
      <c r="BA418">
        <v>412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CX418">
        <f>Y418*Source!I1266</f>
        <v>0</v>
      </c>
      <c r="CY418">
        <f>AA418</f>
        <v>35.25</v>
      </c>
      <c r="CZ418">
        <f>AE418</f>
        <v>35.25</v>
      </c>
      <c r="DA418">
        <f>AI418</f>
        <v>1</v>
      </c>
      <c r="DB418">
        <f t="shared" si="79"/>
        <v>246.75</v>
      </c>
      <c r="DC418">
        <f t="shared" si="80"/>
        <v>0</v>
      </c>
    </row>
    <row r="419" spans="1:107" x14ac:dyDescent="0.2">
      <c r="A419">
        <f>ROW(Source!A1267)</f>
        <v>1267</v>
      </c>
      <c r="B419">
        <v>52421674</v>
      </c>
      <c r="C419">
        <v>52429146</v>
      </c>
      <c r="D419">
        <v>51486811</v>
      </c>
      <c r="E419">
        <v>27</v>
      </c>
      <c r="F419">
        <v>1</v>
      </c>
      <c r="G419">
        <v>27</v>
      </c>
      <c r="H419">
        <v>1</v>
      </c>
      <c r="I419" t="s">
        <v>531</v>
      </c>
      <c r="J419" t="s">
        <v>3</v>
      </c>
      <c r="K419" t="s">
        <v>532</v>
      </c>
      <c r="L419">
        <v>1191</v>
      </c>
      <c r="N419">
        <v>1013</v>
      </c>
      <c r="O419" t="s">
        <v>533</v>
      </c>
      <c r="P419" t="s">
        <v>533</v>
      </c>
      <c r="Q419">
        <v>1</v>
      </c>
      <c r="W419">
        <v>0</v>
      </c>
      <c r="X419">
        <v>476480486</v>
      </c>
      <c r="Y419">
        <v>10.3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1</v>
      </c>
      <c r="AJ419">
        <v>1</v>
      </c>
      <c r="AK419">
        <v>1</v>
      </c>
      <c r="AL419">
        <v>1</v>
      </c>
      <c r="AN419">
        <v>0</v>
      </c>
      <c r="AO419">
        <v>1</v>
      </c>
      <c r="AP419">
        <v>0</v>
      </c>
      <c r="AQ419">
        <v>0</v>
      </c>
      <c r="AR419">
        <v>0</v>
      </c>
      <c r="AS419" t="s">
        <v>3</v>
      </c>
      <c r="AT419">
        <v>10.3</v>
      </c>
      <c r="AU419" t="s">
        <v>3</v>
      </c>
      <c r="AV419">
        <v>1</v>
      </c>
      <c r="AW419">
        <v>2</v>
      </c>
      <c r="AX419">
        <v>52429152</v>
      </c>
      <c r="AY419">
        <v>1</v>
      </c>
      <c r="AZ419">
        <v>0</v>
      </c>
      <c r="BA419">
        <v>413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CX419">
        <f>Y419*Source!I1267</f>
        <v>0</v>
      </c>
      <c r="CY419">
        <f>AD419</f>
        <v>0</v>
      </c>
      <c r="CZ419">
        <f>AH419</f>
        <v>0</v>
      </c>
      <c r="DA419">
        <f>AL419</f>
        <v>1</v>
      </c>
      <c r="DB419">
        <f t="shared" si="79"/>
        <v>0</v>
      </c>
      <c r="DC419">
        <f t="shared" si="80"/>
        <v>0</v>
      </c>
    </row>
    <row r="420" spans="1:107" x14ac:dyDescent="0.2">
      <c r="A420">
        <f>ROW(Source!A1267)</f>
        <v>1267</v>
      </c>
      <c r="B420">
        <v>52421674</v>
      </c>
      <c r="C420">
        <v>52429146</v>
      </c>
      <c r="D420">
        <v>51499169</v>
      </c>
      <c r="E420">
        <v>1</v>
      </c>
      <c r="F420">
        <v>1</v>
      </c>
      <c r="G420">
        <v>27</v>
      </c>
      <c r="H420">
        <v>2</v>
      </c>
      <c r="I420" t="s">
        <v>547</v>
      </c>
      <c r="J420" t="s">
        <v>548</v>
      </c>
      <c r="K420" t="s">
        <v>549</v>
      </c>
      <c r="L420">
        <v>1368</v>
      </c>
      <c r="N420">
        <v>1011</v>
      </c>
      <c r="O420" t="s">
        <v>537</v>
      </c>
      <c r="P420" t="s">
        <v>537</v>
      </c>
      <c r="Q420">
        <v>1</v>
      </c>
      <c r="W420">
        <v>0</v>
      </c>
      <c r="X420">
        <v>-1930120489</v>
      </c>
      <c r="Y420">
        <v>0.89</v>
      </c>
      <c r="AA420">
        <v>0</v>
      </c>
      <c r="AB420">
        <v>1261.8699999999999</v>
      </c>
      <c r="AC420">
        <v>530.02</v>
      </c>
      <c r="AD420">
        <v>0</v>
      </c>
      <c r="AE420">
        <v>0</v>
      </c>
      <c r="AF420">
        <v>1261.8699999999999</v>
      </c>
      <c r="AG420">
        <v>530.02</v>
      </c>
      <c r="AH420">
        <v>0</v>
      </c>
      <c r="AI420">
        <v>1</v>
      </c>
      <c r="AJ420">
        <v>1</v>
      </c>
      <c r="AK420">
        <v>1</v>
      </c>
      <c r="AL420">
        <v>1</v>
      </c>
      <c r="AN420">
        <v>0</v>
      </c>
      <c r="AO420">
        <v>1</v>
      </c>
      <c r="AP420">
        <v>0</v>
      </c>
      <c r="AQ420">
        <v>0</v>
      </c>
      <c r="AR420">
        <v>0</v>
      </c>
      <c r="AS420" t="s">
        <v>3</v>
      </c>
      <c r="AT420">
        <v>0.89</v>
      </c>
      <c r="AU420" t="s">
        <v>3</v>
      </c>
      <c r="AV420">
        <v>0</v>
      </c>
      <c r="AW420">
        <v>2</v>
      </c>
      <c r="AX420">
        <v>52429153</v>
      </c>
      <c r="AY420">
        <v>1</v>
      </c>
      <c r="AZ420">
        <v>0</v>
      </c>
      <c r="BA420">
        <v>414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CX420">
        <f>Y420*Source!I1267</f>
        <v>0</v>
      </c>
      <c r="CY420">
        <f>AB420</f>
        <v>1261.8699999999999</v>
      </c>
      <c r="CZ420">
        <f>AF420</f>
        <v>1261.8699999999999</v>
      </c>
      <c r="DA420">
        <f>AJ420</f>
        <v>1</v>
      </c>
      <c r="DB420">
        <f t="shared" si="79"/>
        <v>1123.06</v>
      </c>
      <c r="DC420">
        <f t="shared" si="80"/>
        <v>471.72</v>
      </c>
    </row>
    <row r="421" spans="1:107" x14ac:dyDescent="0.2">
      <c r="A421">
        <f>ROW(Source!A1267)</f>
        <v>1267</v>
      </c>
      <c r="B421">
        <v>52421674</v>
      </c>
      <c r="C421">
        <v>52429146</v>
      </c>
      <c r="D421">
        <v>51499975</v>
      </c>
      <c r="E421">
        <v>1</v>
      </c>
      <c r="F421">
        <v>1</v>
      </c>
      <c r="G421">
        <v>27</v>
      </c>
      <c r="H421">
        <v>3</v>
      </c>
      <c r="I421" t="s">
        <v>553</v>
      </c>
      <c r="J421" t="s">
        <v>554</v>
      </c>
      <c r="K421" t="s">
        <v>555</v>
      </c>
      <c r="L421">
        <v>1348</v>
      </c>
      <c r="N421">
        <v>1009</v>
      </c>
      <c r="O421" t="s">
        <v>27</v>
      </c>
      <c r="P421" t="s">
        <v>27</v>
      </c>
      <c r="Q421">
        <v>1000</v>
      </c>
      <c r="W421">
        <v>0</v>
      </c>
      <c r="X421">
        <v>-298244648</v>
      </c>
      <c r="Y421">
        <v>0.06</v>
      </c>
      <c r="AA421">
        <v>25888.1</v>
      </c>
      <c r="AB421">
        <v>0</v>
      </c>
      <c r="AC421">
        <v>0</v>
      </c>
      <c r="AD421">
        <v>0</v>
      </c>
      <c r="AE421">
        <v>25888.1</v>
      </c>
      <c r="AF421">
        <v>0</v>
      </c>
      <c r="AG421">
        <v>0</v>
      </c>
      <c r="AH421">
        <v>0</v>
      </c>
      <c r="AI421">
        <v>1</v>
      </c>
      <c r="AJ421">
        <v>1</v>
      </c>
      <c r="AK421">
        <v>1</v>
      </c>
      <c r="AL421">
        <v>1</v>
      </c>
      <c r="AN421">
        <v>0</v>
      </c>
      <c r="AO421">
        <v>1</v>
      </c>
      <c r="AP421">
        <v>0</v>
      </c>
      <c r="AQ421">
        <v>0</v>
      </c>
      <c r="AR421">
        <v>0</v>
      </c>
      <c r="AS421" t="s">
        <v>3</v>
      </c>
      <c r="AT421">
        <v>0.06</v>
      </c>
      <c r="AU421" t="s">
        <v>3</v>
      </c>
      <c r="AV421">
        <v>0</v>
      </c>
      <c r="AW421">
        <v>2</v>
      </c>
      <c r="AX421">
        <v>52429154</v>
      </c>
      <c r="AY421">
        <v>1</v>
      </c>
      <c r="AZ421">
        <v>0</v>
      </c>
      <c r="BA421">
        <v>415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CX421">
        <f>Y421*Source!I1267</f>
        <v>0</v>
      </c>
      <c r="CY421">
        <f>AA421</f>
        <v>25888.1</v>
      </c>
      <c r="CZ421">
        <f>AE421</f>
        <v>25888.1</v>
      </c>
      <c r="DA421">
        <f>AI421</f>
        <v>1</v>
      </c>
      <c r="DB421">
        <f t="shared" si="79"/>
        <v>1553.29</v>
      </c>
      <c r="DC421">
        <f t="shared" si="80"/>
        <v>0</v>
      </c>
    </row>
    <row r="422" spans="1:107" x14ac:dyDescent="0.2">
      <c r="A422">
        <f>ROW(Source!A1267)</f>
        <v>1267</v>
      </c>
      <c r="B422">
        <v>52421674</v>
      </c>
      <c r="C422">
        <v>52429146</v>
      </c>
      <c r="D422">
        <v>51503080</v>
      </c>
      <c r="E422">
        <v>1</v>
      </c>
      <c r="F422">
        <v>1</v>
      </c>
      <c r="G422">
        <v>27</v>
      </c>
      <c r="H422">
        <v>3</v>
      </c>
      <c r="I422" t="s">
        <v>64</v>
      </c>
      <c r="J422" t="s">
        <v>66</v>
      </c>
      <c r="K422" t="s">
        <v>65</v>
      </c>
      <c r="L422">
        <v>1348</v>
      </c>
      <c r="N422">
        <v>1009</v>
      </c>
      <c r="O422" t="s">
        <v>27</v>
      </c>
      <c r="P422" t="s">
        <v>27</v>
      </c>
      <c r="Q422">
        <v>1000</v>
      </c>
      <c r="W422">
        <v>0</v>
      </c>
      <c r="X422">
        <v>-740831190</v>
      </c>
      <c r="Y422">
        <v>11.9</v>
      </c>
      <c r="AA422">
        <v>2652.04</v>
      </c>
      <c r="AB422">
        <v>0</v>
      </c>
      <c r="AC422">
        <v>0</v>
      </c>
      <c r="AD422">
        <v>0</v>
      </c>
      <c r="AE422">
        <v>2652.04</v>
      </c>
      <c r="AF422">
        <v>0</v>
      </c>
      <c r="AG422">
        <v>0</v>
      </c>
      <c r="AH422">
        <v>0</v>
      </c>
      <c r="AI422">
        <v>1</v>
      </c>
      <c r="AJ422">
        <v>1</v>
      </c>
      <c r="AK422">
        <v>1</v>
      </c>
      <c r="AL422">
        <v>1</v>
      </c>
      <c r="AN422">
        <v>0</v>
      </c>
      <c r="AO422">
        <v>0</v>
      </c>
      <c r="AP422">
        <v>0</v>
      </c>
      <c r="AQ422">
        <v>0</v>
      </c>
      <c r="AR422">
        <v>0</v>
      </c>
      <c r="AS422" t="s">
        <v>3</v>
      </c>
      <c r="AT422">
        <v>11.9</v>
      </c>
      <c r="AU422" t="s">
        <v>3</v>
      </c>
      <c r="AV422">
        <v>0</v>
      </c>
      <c r="AW422">
        <v>2</v>
      </c>
      <c r="AX422">
        <v>52429155</v>
      </c>
      <c r="AY422">
        <v>1</v>
      </c>
      <c r="AZ422">
        <v>6144</v>
      </c>
      <c r="BA422">
        <v>416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CX422">
        <f>Y422*Source!I1267</f>
        <v>0</v>
      </c>
      <c r="CY422">
        <f>AA422</f>
        <v>2652.04</v>
      </c>
      <c r="CZ422">
        <f>AE422</f>
        <v>2652.04</v>
      </c>
      <c r="DA422">
        <f>AI422</f>
        <v>1</v>
      </c>
      <c r="DB422">
        <f t="shared" si="79"/>
        <v>31559.279999999999</v>
      </c>
      <c r="DC422">
        <f t="shared" si="80"/>
        <v>0</v>
      </c>
    </row>
    <row r="423" spans="1:107" x14ac:dyDescent="0.2">
      <c r="A423">
        <f>ROW(Source!A1267)</f>
        <v>1267</v>
      </c>
      <c r="B423">
        <v>52421674</v>
      </c>
      <c r="C423">
        <v>52429146</v>
      </c>
      <c r="D423">
        <v>51503080</v>
      </c>
      <c r="E423">
        <v>1</v>
      </c>
      <c r="F423">
        <v>1</v>
      </c>
      <c r="G423">
        <v>27</v>
      </c>
      <c r="H423">
        <v>3</v>
      </c>
      <c r="I423" t="s">
        <v>64</v>
      </c>
      <c r="J423" t="s">
        <v>66</v>
      </c>
      <c r="K423" t="s">
        <v>65</v>
      </c>
      <c r="L423">
        <v>1348</v>
      </c>
      <c r="N423">
        <v>1009</v>
      </c>
      <c r="O423" t="s">
        <v>27</v>
      </c>
      <c r="P423" t="s">
        <v>27</v>
      </c>
      <c r="Q423">
        <v>1000</v>
      </c>
      <c r="W423">
        <v>1</v>
      </c>
      <c r="X423">
        <v>-740831190</v>
      </c>
      <c r="Y423">
        <v>-7.14</v>
      </c>
      <c r="AA423">
        <v>2652.04</v>
      </c>
      <c r="AB423">
        <v>0</v>
      </c>
      <c r="AC423">
        <v>0</v>
      </c>
      <c r="AD423">
        <v>0</v>
      </c>
      <c r="AE423">
        <v>2652.04</v>
      </c>
      <c r="AF423">
        <v>0</v>
      </c>
      <c r="AG423">
        <v>0</v>
      </c>
      <c r="AH423">
        <v>0</v>
      </c>
      <c r="AI423">
        <v>1</v>
      </c>
      <c r="AJ423">
        <v>1</v>
      </c>
      <c r="AK423">
        <v>1</v>
      </c>
      <c r="AL423">
        <v>1</v>
      </c>
      <c r="AN423">
        <v>0</v>
      </c>
      <c r="AO423">
        <v>1</v>
      </c>
      <c r="AP423">
        <v>0</v>
      </c>
      <c r="AQ423">
        <v>0</v>
      </c>
      <c r="AR423">
        <v>0</v>
      </c>
      <c r="AS423" t="s">
        <v>3</v>
      </c>
      <c r="AT423">
        <v>-7.14</v>
      </c>
      <c r="AU423" t="s">
        <v>3</v>
      </c>
      <c r="AV423">
        <v>0</v>
      </c>
      <c r="AW423">
        <v>1</v>
      </c>
      <c r="AX423">
        <v>-1</v>
      </c>
      <c r="AY423">
        <v>0</v>
      </c>
      <c r="AZ423">
        <v>0</v>
      </c>
      <c r="BA423" t="s">
        <v>3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CX423">
        <f>Y423*Source!I1267</f>
        <v>0</v>
      </c>
      <c r="CY423">
        <f>AA423</f>
        <v>2652.04</v>
      </c>
      <c r="CZ423">
        <f>AE423</f>
        <v>2652.04</v>
      </c>
      <c r="DA423">
        <f>AI423</f>
        <v>1</v>
      </c>
      <c r="DB423">
        <f t="shared" si="79"/>
        <v>-18935.57</v>
      </c>
      <c r="DC423">
        <f t="shared" si="80"/>
        <v>0</v>
      </c>
    </row>
    <row r="424" spans="1:107" x14ac:dyDescent="0.2">
      <c r="A424">
        <f>ROW(Source!A1270)</f>
        <v>1270</v>
      </c>
      <c r="B424">
        <v>52421674</v>
      </c>
      <c r="C424">
        <v>52429191</v>
      </c>
      <c r="D424">
        <v>51486811</v>
      </c>
      <c r="E424">
        <v>27</v>
      </c>
      <c r="F424">
        <v>1</v>
      </c>
      <c r="G424">
        <v>27</v>
      </c>
      <c r="H424">
        <v>1</v>
      </c>
      <c r="I424" t="s">
        <v>531</v>
      </c>
      <c r="J424" t="s">
        <v>3</v>
      </c>
      <c r="K424" t="s">
        <v>532</v>
      </c>
      <c r="L424">
        <v>1191</v>
      </c>
      <c r="N424">
        <v>1013</v>
      </c>
      <c r="O424" t="s">
        <v>533</v>
      </c>
      <c r="P424" t="s">
        <v>533</v>
      </c>
      <c r="Q424">
        <v>1</v>
      </c>
      <c r="W424">
        <v>0</v>
      </c>
      <c r="X424">
        <v>476480486</v>
      </c>
      <c r="Y424">
        <v>10.3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1</v>
      </c>
      <c r="AJ424">
        <v>1</v>
      </c>
      <c r="AK424">
        <v>1</v>
      </c>
      <c r="AL424">
        <v>1</v>
      </c>
      <c r="AN424">
        <v>0</v>
      </c>
      <c r="AO424">
        <v>1</v>
      </c>
      <c r="AP424">
        <v>0</v>
      </c>
      <c r="AQ424">
        <v>0</v>
      </c>
      <c r="AR424">
        <v>0</v>
      </c>
      <c r="AS424" t="s">
        <v>3</v>
      </c>
      <c r="AT424">
        <v>10.3</v>
      </c>
      <c r="AU424" t="s">
        <v>3</v>
      </c>
      <c r="AV424">
        <v>1</v>
      </c>
      <c r="AW424">
        <v>2</v>
      </c>
      <c r="AX424">
        <v>52429197</v>
      </c>
      <c r="AY424">
        <v>1</v>
      </c>
      <c r="AZ424">
        <v>0</v>
      </c>
      <c r="BA424">
        <v>417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CX424">
        <f>Y424*Source!I1270</f>
        <v>0</v>
      </c>
      <c r="CY424">
        <f>AD424</f>
        <v>0</v>
      </c>
      <c r="CZ424">
        <f>AH424</f>
        <v>0</v>
      </c>
      <c r="DA424">
        <f>AL424</f>
        <v>1</v>
      </c>
      <c r="DB424">
        <f t="shared" si="79"/>
        <v>0</v>
      </c>
      <c r="DC424">
        <f t="shared" si="80"/>
        <v>0</v>
      </c>
    </row>
    <row r="425" spans="1:107" x14ac:dyDescent="0.2">
      <c r="A425">
        <f>ROW(Source!A1270)</f>
        <v>1270</v>
      </c>
      <c r="B425">
        <v>52421674</v>
      </c>
      <c r="C425">
        <v>52429191</v>
      </c>
      <c r="D425">
        <v>51499169</v>
      </c>
      <c r="E425">
        <v>1</v>
      </c>
      <c r="F425">
        <v>1</v>
      </c>
      <c r="G425">
        <v>27</v>
      </c>
      <c r="H425">
        <v>2</v>
      </c>
      <c r="I425" t="s">
        <v>547</v>
      </c>
      <c r="J425" t="s">
        <v>548</v>
      </c>
      <c r="K425" t="s">
        <v>549</v>
      </c>
      <c r="L425">
        <v>1368</v>
      </c>
      <c r="N425">
        <v>1011</v>
      </c>
      <c r="O425" t="s">
        <v>537</v>
      </c>
      <c r="P425" t="s">
        <v>537</v>
      </c>
      <c r="Q425">
        <v>1</v>
      </c>
      <c r="W425">
        <v>0</v>
      </c>
      <c r="X425">
        <v>-1930120489</v>
      </c>
      <c r="Y425">
        <v>0.89</v>
      </c>
      <c r="AA425">
        <v>0</v>
      </c>
      <c r="AB425">
        <v>1261.8699999999999</v>
      </c>
      <c r="AC425">
        <v>530.02</v>
      </c>
      <c r="AD425">
        <v>0</v>
      </c>
      <c r="AE425">
        <v>0</v>
      </c>
      <c r="AF425">
        <v>1261.8699999999999</v>
      </c>
      <c r="AG425">
        <v>530.02</v>
      </c>
      <c r="AH425">
        <v>0</v>
      </c>
      <c r="AI425">
        <v>1</v>
      </c>
      <c r="AJ425">
        <v>1</v>
      </c>
      <c r="AK425">
        <v>1</v>
      </c>
      <c r="AL425">
        <v>1</v>
      </c>
      <c r="AN425">
        <v>0</v>
      </c>
      <c r="AO425">
        <v>1</v>
      </c>
      <c r="AP425">
        <v>0</v>
      </c>
      <c r="AQ425">
        <v>0</v>
      </c>
      <c r="AR425">
        <v>0</v>
      </c>
      <c r="AS425" t="s">
        <v>3</v>
      </c>
      <c r="AT425">
        <v>0.89</v>
      </c>
      <c r="AU425" t="s">
        <v>3</v>
      </c>
      <c r="AV425">
        <v>0</v>
      </c>
      <c r="AW425">
        <v>2</v>
      </c>
      <c r="AX425">
        <v>52429198</v>
      </c>
      <c r="AY425">
        <v>1</v>
      </c>
      <c r="AZ425">
        <v>0</v>
      </c>
      <c r="BA425">
        <v>418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CX425">
        <f>Y425*Source!I1270</f>
        <v>0</v>
      </c>
      <c r="CY425">
        <f>AB425</f>
        <v>1261.8699999999999</v>
      </c>
      <c r="CZ425">
        <f>AF425</f>
        <v>1261.8699999999999</v>
      </c>
      <c r="DA425">
        <f>AJ425</f>
        <v>1</v>
      </c>
      <c r="DB425">
        <f t="shared" si="79"/>
        <v>1123.06</v>
      </c>
      <c r="DC425">
        <f t="shared" si="80"/>
        <v>471.72</v>
      </c>
    </row>
    <row r="426" spans="1:107" x14ac:dyDescent="0.2">
      <c r="A426">
        <f>ROW(Source!A1270)</f>
        <v>1270</v>
      </c>
      <c r="B426">
        <v>52421674</v>
      </c>
      <c r="C426">
        <v>52429191</v>
      </c>
      <c r="D426">
        <v>51499975</v>
      </c>
      <c r="E426">
        <v>1</v>
      </c>
      <c r="F426">
        <v>1</v>
      </c>
      <c r="G426">
        <v>27</v>
      </c>
      <c r="H426">
        <v>3</v>
      </c>
      <c r="I426" t="s">
        <v>553</v>
      </c>
      <c r="J426" t="s">
        <v>554</v>
      </c>
      <c r="K426" t="s">
        <v>555</v>
      </c>
      <c r="L426">
        <v>1348</v>
      </c>
      <c r="N426">
        <v>1009</v>
      </c>
      <c r="O426" t="s">
        <v>27</v>
      </c>
      <c r="P426" t="s">
        <v>27</v>
      </c>
      <c r="Q426">
        <v>1000</v>
      </c>
      <c r="W426">
        <v>0</v>
      </c>
      <c r="X426">
        <v>-298244648</v>
      </c>
      <c r="Y426">
        <v>0.06</v>
      </c>
      <c r="AA426">
        <v>25888.1</v>
      </c>
      <c r="AB426">
        <v>0</v>
      </c>
      <c r="AC426">
        <v>0</v>
      </c>
      <c r="AD426">
        <v>0</v>
      </c>
      <c r="AE426">
        <v>25888.1</v>
      </c>
      <c r="AF426">
        <v>0</v>
      </c>
      <c r="AG426">
        <v>0</v>
      </c>
      <c r="AH426">
        <v>0</v>
      </c>
      <c r="AI426">
        <v>1</v>
      </c>
      <c r="AJ426">
        <v>1</v>
      </c>
      <c r="AK426">
        <v>1</v>
      </c>
      <c r="AL426">
        <v>1</v>
      </c>
      <c r="AN426">
        <v>0</v>
      </c>
      <c r="AO426">
        <v>1</v>
      </c>
      <c r="AP426">
        <v>0</v>
      </c>
      <c r="AQ426">
        <v>0</v>
      </c>
      <c r="AR426">
        <v>0</v>
      </c>
      <c r="AS426" t="s">
        <v>3</v>
      </c>
      <c r="AT426">
        <v>0.06</v>
      </c>
      <c r="AU426" t="s">
        <v>3</v>
      </c>
      <c r="AV426">
        <v>0</v>
      </c>
      <c r="AW426">
        <v>2</v>
      </c>
      <c r="AX426">
        <v>52429199</v>
      </c>
      <c r="AY426">
        <v>1</v>
      </c>
      <c r="AZ426">
        <v>0</v>
      </c>
      <c r="BA426">
        <v>419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CX426">
        <f>Y426*Source!I1270</f>
        <v>0</v>
      </c>
      <c r="CY426">
        <f>AA426</f>
        <v>25888.1</v>
      </c>
      <c r="CZ426">
        <f>AE426</f>
        <v>25888.1</v>
      </c>
      <c r="DA426">
        <f>AI426</f>
        <v>1</v>
      </c>
      <c r="DB426">
        <f t="shared" si="79"/>
        <v>1553.29</v>
      </c>
      <c r="DC426">
        <f t="shared" si="80"/>
        <v>0</v>
      </c>
    </row>
    <row r="427" spans="1:107" x14ac:dyDescent="0.2">
      <c r="A427">
        <f>ROW(Source!A1270)</f>
        <v>1270</v>
      </c>
      <c r="B427">
        <v>52421674</v>
      </c>
      <c r="C427">
        <v>52429191</v>
      </c>
      <c r="D427">
        <v>51503053</v>
      </c>
      <c r="E427">
        <v>1</v>
      </c>
      <c r="F427">
        <v>1</v>
      </c>
      <c r="G427">
        <v>27</v>
      </c>
      <c r="H427">
        <v>3</v>
      </c>
      <c r="I427" t="s">
        <v>415</v>
      </c>
      <c r="J427" t="s">
        <v>417</v>
      </c>
      <c r="K427" t="s">
        <v>416</v>
      </c>
      <c r="L427">
        <v>1348</v>
      </c>
      <c r="N427">
        <v>1009</v>
      </c>
      <c r="O427" t="s">
        <v>27</v>
      </c>
      <c r="P427" t="s">
        <v>27</v>
      </c>
      <c r="Q427">
        <v>1000</v>
      </c>
      <c r="W427">
        <v>1</v>
      </c>
      <c r="X427">
        <v>828582171</v>
      </c>
      <c r="Y427">
        <v>-10.7</v>
      </c>
      <c r="AA427">
        <v>2679.67</v>
      </c>
      <c r="AB427">
        <v>0</v>
      </c>
      <c r="AC427">
        <v>0</v>
      </c>
      <c r="AD427">
        <v>0</v>
      </c>
      <c r="AE427">
        <v>2679.67</v>
      </c>
      <c r="AF427">
        <v>0</v>
      </c>
      <c r="AG427">
        <v>0</v>
      </c>
      <c r="AH427">
        <v>0</v>
      </c>
      <c r="AI427">
        <v>1</v>
      </c>
      <c r="AJ427">
        <v>1</v>
      </c>
      <c r="AK427">
        <v>1</v>
      </c>
      <c r="AL427">
        <v>1</v>
      </c>
      <c r="AN427">
        <v>0</v>
      </c>
      <c r="AO427">
        <v>1</v>
      </c>
      <c r="AP427">
        <v>0</v>
      </c>
      <c r="AQ427">
        <v>0</v>
      </c>
      <c r="AR427">
        <v>0</v>
      </c>
      <c r="AS427" t="s">
        <v>3</v>
      </c>
      <c r="AT427">
        <v>-10.7</v>
      </c>
      <c r="AU427" t="s">
        <v>3</v>
      </c>
      <c r="AV427">
        <v>0</v>
      </c>
      <c r="AW427">
        <v>2</v>
      </c>
      <c r="AX427">
        <v>52429200</v>
      </c>
      <c r="AY427">
        <v>1</v>
      </c>
      <c r="AZ427">
        <v>6144</v>
      </c>
      <c r="BA427">
        <v>420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CX427">
        <f>Y427*Source!I1270</f>
        <v>0</v>
      </c>
      <c r="CY427">
        <f>AA427</f>
        <v>2679.67</v>
      </c>
      <c r="CZ427">
        <f>AE427</f>
        <v>2679.67</v>
      </c>
      <c r="DA427">
        <f>AI427</f>
        <v>1</v>
      </c>
      <c r="DB427">
        <f t="shared" si="79"/>
        <v>-28672.47</v>
      </c>
      <c r="DC427">
        <f t="shared" si="80"/>
        <v>0</v>
      </c>
    </row>
    <row r="428" spans="1:107" x14ac:dyDescent="0.2">
      <c r="A428">
        <f>ROW(Source!A1270)</f>
        <v>1270</v>
      </c>
      <c r="B428">
        <v>52421674</v>
      </c>
      <c r="C428">
        <v>52429191</v>
      </c>
      <c r="D428">
        <v>51503053</v>
      </c>
      <c r="E428">
        <v>1</v>
      </c>
      <c r="F428">
        <v>1</v>
      </c>
      <c r="G428">
        <v>27</v>
      </c>
      <c r="H428">
        <v>3</v>
      </c>
      <c r="I428" t="s">
        <v>415</v>
      </c>
      <c r="J428" t="s">
        <v>417</v>
      </c>
      <c r="K428" t="s">
        <v>416</v>
      </c>
      <c r="L428">
        <v>1348</v>
      </c>
      <c r="N428">
        <v>1009</v>
      </c>
      <c r="O428" t="s">
        <v>27</v>
      </c>
      <c r="P428" t="s">
        <v>27</v>
      </c>
      <c r="Q428">
        <v>1000</v>
      </c>
      <c r="W428">
        <v>0</v>
      </c>
      <c r="X428">
        <v>828582171</v>
      </c>
      <c r="Y428">
        <v>14.266664</v>
      </c>
      <c r="AA428">
        <v>2679.67</v>
      </c>
      <c r="AB428">
        <v>0</v>
      </c>
      <c r="AC428">
        <v>0</v>
      </c>
      <c r="AD428">
        <v>0</v>
      </c>
      <c r="AE428">
        <v>2679.67</v>
      </c>
      <c r="AF428">
        <v>0</v>
      </c>
      <c r="AG428">
        <v>0</v>
      </c>
      <c r="AH428">
        <v>0</v>
      </c>
      <c r="AI428">
        <v>1</v>
      </c>
      <c r="AJ428">
        <v>1</v>
      </c>
      <c r="AK428">
        <v>1</v>
      </c>
      <c r="AL428">
        <v>1</v>
      </c>
      <c r="AN428">
        <v>0</v>
      </c>
      <c r="AO428">
        <v>0</v>
      </c>
      <c r="AP428">
        <v>0</v>
      </c>
      <c r="AQ428">
        <v>0</v>
      </c>
      <c r="AR428">
        <v>0</v>
      </c>
      <c r="AS428" t="s">
        <v>3</v>
      </c>
      <c r="AT428">
        <v>14.266664</v>
      </c>
      <c r="AU428" t="s">
        <v>3</v>
      </c>
      <c r="AV428">
        <v>0</v>
      </c>
      <c r="AW428">
        <v>1</v>
      </c>
      <c r="AX428">
        <v>-1</v>
      </c>
      <c r="AY428">
        <v>0</v>
      </c>
      <c r="AZ428">
        <v>0</v>
      </c>
      <c r="BA428" t="s">
        <v>3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CX428">
        <f>Y428*Source!I1270</f>
        <v>0</v>
      </c>
      <c r="CY428">
        <f>AA428</f>
        <v>2679.67</v>
      </c>
      <c r="CZ428">
        <f>AE428</f>
        <v>2679.67</v>
      </c>
      <c r="DA428">
        <f>AI428</f>
        <v>1</v>
      </c>
      <c r="DB428">
        <f t="shared" si="79"/>
        <v>38229.949999999997</v>
      </c>
      <c r="DC428">
        <f t="shared" si="80"/>
        <v>0</v>
      </c>
    </row>
    <row r="429" spans="1:107" x14ac:dyDescent="0.2">
      <c r="A429">
        <f>ROW(Source!A1273)</f>
        <v>1273</v>
      </c>
      <c r="B429">
        <v>52421674</v>
      </c>
      <c r="C429">
        <v>52429203</v>
      </c>
      <c r="D429">
        <v>51486811</v>
      </c>
      <c r="E429">
        <v>27</v>
      </c>
      <c r="F429">
        <v>1</v>
      </c>
      <c r="G429">
        <v>27</v>
      </c>
      <c r="H429">
        <v>1</v>
      </c>
      <c r="I429" t="s">
        <v>531</v>
      </c>
      <c r="J429" t="s">
        <v>3</v>
      </c>
      <c r="K429" t="s">
        <v>532</v>
      </c>
      <c r="L429">
        <v>1191</v>
      </c>
      <c r="N429">
        <v>1013</v>
      </c>
      <c r="O429" t="s">
        <v>533</v>
      </c>
      <c r="P429" t="s">
        <v>533</v>
      </c>
      <c r="Q429">
        <v>1</v>
      </c>
      <c r="W429">
        <v>0</v>
      </c>
      <c r="X429">
        <v>476480486</v>
      </c>
      <c r="Y429">
        <v>10.3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1</v>
      </c>
      <c r="AJ429">
        <v>1</v>
      </c>
      <c r="AK429">
        <v>1</v>
      </c>
      <c r="AL429">
        <v>1</v>
      </c>
      <c r="AN429">
        <v>0</v>
      </c>
      <c r="AO429">
        <v>1</v>
      </c>
      <c r="AP429">
        <v>0</v>
      </c>
      <c r="AQ429">
        <v>0</v>
      </c>
      <c r="AR429">
        <v>0</v>
      </c>
      <c r="AS429" t="s">
        <v>3</v>
      </c>
      <c r="AT429">
        <v>10.3</v>
      </c>
      <c r="AU429" t="s">
        <v>3</v>
      </c>
      <c r="AV429">
        <v>1</v>
      </c>
      <c r="AW429">
        <v>2</v>
      </c>
      <c r="AX429">
        <v>52429209</v>
      </c>
      <c r="AY429">
        <v>1</v>
      </c>
      <c r="AZ429">
        <v>0</v>
      </c>
      <c r="BA429">
        <v>421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CX429">
        <f>Y429*Source!I1273</f>
        <v>0</v>
      </c>
      <c r="CY429">
        <f>AD429</f>
        <v>0</v>
      </c>
      <c r="CZ429">
        <f>AH429</f>
        <v>0</v>
      </c>
      <c r="DA429">
        <f>AL429</f>
        <v>1</v>
      </c>
      <c r="DB429">
        <f t="shared" si="79"/>
        <v>0</v>
      </c>
      <c r="DC429">
        <f t="shared" si="80"/>
        <v>0</v>
      </c>
    </row>
    <row r="430" spans="1:107" x14ac:dyDescent="0.2">
      <c r="A430">
        <f>ROW(Source!A1273)</f>
        <v>1273</v>
      </c>
      <c r="B430">
        <v>52421674</v>
      </c>
      <c r="C430">
        <v>52429203</v>
      </c>
      <c r="D430">
        <v>51499169</v>
      </c>
      <c r="E430">
        <v>1</v>
      </c>
      <c r="F430">
        <v>1</v>
      </c>
      <c r="G430">
        <v>27</v>
      </c>
      <c r="H430">
        <v>2</v>
      </c>
      <c r="I430" t="s">
        <v>547</v>
      </c>
      <c r="J430" t="s">
        <v>548</v>
      </c>
      <c r="K430" t="s">
        <v>549</v>
      </c>
      <c r="L430">
        <v>1368</v>
      </c>
      <c r="N430">
        <v>1011</v>
      </c>
      <c r="O430" t="s">
        <v>537</v>
      </c>
      <c r="P430" t="s">
        <v>537</v>
      </c>
      <c r="Q430">
        <v>1</v>
      </c>
      <c r="W430">
        <v>0</v>
      </c>
      <c r="X430">
        <v>-1930120489</v>
      </c>
      <c r="Y430">
        <v>0.89</v>
      </c>
      <c r="AA430">
        <v>0</v>
      </c>
      <c r="AB430">
        <v>1261.8699999999999</v>
      </c>
      <c r="AC430">
        <v>530.02</v>
      </c>
      <c r="AD430">
        <v>0</v>
      </c>
      <c r="AE430">
        <v>0</v>
      </c>
      <c r="AF430">
        <v>1261.8699999999999</v>
      </c>
      <c r="AG430">
        <v>530.02</v>
      </c>
      <c r="AH430">
        <v>0</v>
      </c>
      <c r="AI430">
        <v>1</v>
      </c>
      <c r="AJ430">
        <v>1</v>
      </c>
      <c r="AK430">
        <v>1</v>
      </c>
      <c r="AL430">
        <v>1</v>
      </c>
      <c r="AN430">
        <v>0</v>
      </c>
      <c r="AO430">
        <v>1</v>
      </c>
      <c r="AP430">
        <v>0</v>
      </c>
      <c r="AQ430">
        <v>0</v>
      </c>
      <c r="AR430">
        <v>0</v>
      </c>
      <c r="AS430" t="s">
        <v>3</v>
      </c>
      <c r="AT430">
        <v>0.89</v>
      </c>
      <c r="AU430" t="s">
        <v>3</v>
      </c>
      <c r="AV430">
        <v>0</v>
      </c>
      <c r="AW430">
        <v>2</v>
      </c>
      <c r="AX430">
        <v>52429210</v>
      </c>
      <c r="AY430">
        <v>1</v>
      </c>
      <c r="AZ430">
        <v>0</v>
      </c>
      <c r="BA430">
        <v>422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CX430">
        <f>Y430*Source!I1273</f>
        <v>0</v>
      </c>
      <c r="CY430">
        <f>AB430</f>
        <v>1261.8699999999999</v>
      </c>
      <c r="CZ430">
        <f>AF430</f>
        <v>1261.8699999999999</v>
      </c>
      <c r="DA430">
        <f>AJ430</f>
        <v>1</v>
      </c>
      <c r="DB430">
        <f t="shared" si="79"/>
        <v>1123.06</v>
      </c>
      <c r="DC430">
        <f t="shared" si="80"/>
        <v>471.72</v>
      </c>
    </row>
    <row r="431" spans="1:107" x14ac:dyDescent="0.2">
      <c r="A431">
        <f>ROW(Source!A1273)</f>
        <v>1273</v>
      </c>
      <c r="B431">
        <v>52421674</v>
      </c>
      <c r="C431">
        <v>52429203</v>
      </c>
      <c r="D431">
        <v>51499975</v>
      </c>
      <c r="E431">
        <v>1</v>
      </c>
      <c r="F431">
        <v>1</v>
      </c>
      <c r="G431">
        <v>27</v>
      </c>
      <c r="H431">
        <v>3</v>
      </c>
      <c r="I431" t="s">
        <v>553</v>
      </c>
      <c r="J431" t="s">
        <v>554</v>
      </c>
      <c r="K431" t="s">
        <v>555</v>
      </c>
      <c r="L431">
        <v>1348</v>
      </c>
      <c r="N431">
        <v>1009</v>
      </c>
      <c r="O431" t="s">
        <v>27</v>
      </c>
      <c r="P431" t="s">
        <v>27</v>
      </c>
      <c r="Q431">
        <v>1000</v>
      </c>
      <c r="W431">
        <v>0</v>
      </c>
      <c r="X431">
        <v>-298244648</v>
      </c>
      <c r="Y431">
        <v>0.06</v>
      </c>
      <c r="AA431">
        <v>25888.1</v>
      </c>
      <c r="AB431">
        <v>0</v>
      </c>
      <c r="AC431">
        <v>0</v>
      </c>
      <c r="AD431">
        <v>0</v>
      </c>
      <c r="AE431">
        <v>25888.1</v>
      </c>
      <c r="AF431">
        <v>0</v>
      </c>
      <c r="AG431">
        <v>0</v>
      </c>
      <c r="AH431">
        <v>0</v>
      </c>
      <c r="AI431">
        <v>1</v>
      </c>
      <c r="AJ431">
        <v>1</v>
      </c>
      <c r="AK431">
        <v>1</v>
      </c>
      <c r="AL431">
        <v>1</v>
      </c>
      <c r="AN431">
        <v>0</v>
      </c>
      <c r="AO431">
        <v>1</v>
      </c>
      <c r="AP431">
        <v>0</v>
      </c>
      <c r="AQ431">
        <v>0</v>
      </c>
      <c r="AR431">
        <v>0</v>
      </c>
      <c r="AS431" t="s">
        <v>3</v>
      </c>
      <c r="AT431">
        <v>0.06</v>
      </c>
      <c r="AU431" t="s">
        <v>3</v>
      </c>
      <c r="AV431">
        <v>0</v>
      </c>
      <c r="AW431">
        <v>2</v>
      </c>
      <c r="AX431">
        <v>52429211</v>
      </c>
      <c r="AY431">
        <v>1</v>
      </c>
      <c r="AZ431">
        <v>0</v>
      </c>
      <c r="BA431">
        <v>423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CX431">
        <f>Y431*Source!I1273</f>
        <v>0</v>
      </c>
      <c r="CY431">
        <f>AA431</f>
        <v>25888.1</v>
      </c>
      <c r="CZ431">
        <f>AE431</f>
        <v>25888.1</v>
      </c>
      <c r="DA431">
        <f>AI431</f>
        <v>1</v>
      </c>
      <c r="DB431">
        <f t="shared" si="79"/>
        <v>1553.29</v>
      </c>
      <c r="DC431">
        <f t="shared" si="80"/>
        <v>0</v>
      </c>
    </row>
    <row r="432" spans="1:107" x14ac:dyDescent="0.2">
      <c r="A432">
        <f>ROW(Source!A1273)</f>
        <v>1273</v>
      </c>
      <c r="B432">
        <v>52421674</v>
      </c>
      <c r="C432">
        <v>52429203</v>
      </c>
      <c r="D432">
        <v>51503053</v>
      </c>
      <c r="E432">
        <v>1</v>
      </c>
      <c r="F432">
        <v>1</v>
      </c>
      <c r="G432">
        <v>27</v>
      </c>
      <c r="H432">
        <v>3</v>
      </c>
      <c r="I432" t="s">
        <v>415</v>
      </c>
      <c r="J432" t="s">
        <v>417</v>
      </c>
      <c r="K432" t="s">
        <v>416</v>
      </c>
      <c r="L432">
        <v>1348</v>
      </c>
      <c r="N432">
        <v>1009</v>
      </c>
      <c r="O432" t="s">
        <v>27</v>
      </c>
      <c r="P432" t="s">
        <v>27</v>
      </c>
      <c r="Q432">
        <v>1000</v>
      </c>
      <c r="W432">
        <v>1</v>
      </c>
      <c r="X432">
        <v>828582171</v>
      </c>
      <c r="Y432">
        <v>-10.7</v>
      </c>
      <c r="AA432">
        <v>2679.67</v>
      </c>
      <c r="AB432">
        <v>0</v>
      </c>
      <c r="AC432">
        <v>0</v>
      </c>
      <c r="AD432">
        <v>0</v>
      </c>
      <c r="AE432">
        <v>2679.67</v>
      </c>
      <c r="AF432">
        <v>0</v>
      </c>
      <c r="AG432">
        <v>0</v>
      </c>
      <c r="AH432">
        <v>0</v>
      </c>
      <c r="AI432">
        <v>1</v>
      </c>
      <c r="AJ432">
        <v>1</v>
      </c>
      <c r="AK432">
        <v>1</v>
      </c>
      <c r="AL432">
        <v>1</v>
      </c>
      <c r="AN432">
        <v>0</v>
      </c>
      <c r="AO432">
        <v>1</v>
      </c>
      <c r="AP432">
        <v>0</v>
      </c>
      <c r="AQ432">
        <v>0</v>
      </c>
      <c r="AR432">
        <v>0</v>
      </c>
      <c r="AS432" t="s">
        <v>3</v>
      </c>
      <c r="AT432">
        <v>-10.7</v>
      </c>
      <c r="AU432" t="s">
        <v>3</v>
      </c>
      <c r="AV432">
        <v>0</v>
      </c>
      <c r="AW432">
        <v>2</v>
      </c>
      <c r="AX432">
        <v>52429212</v>
      </c>
      <c r="AY432">
        <v>1</v>
      </c>
      <c r="AZ432">
        <v>6144</v>
      </c>
      <c r="BA432">
        <v>424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CX432">
        <f>Y432*Source!I1273</f>
        <v>0</v>
      </c>
      <c r="CY432">
        <f>AA432</f>
        <v>2679.67</v>
      </c>
      <c r="CZ432">
        <f>AE432</f>
        <v>2679.67</v>
      </c>
      <c r="DA432">
        <f>AI432</f>
        <v>1</v>
      </c>
      <c r="DB432">
        <f t="shared" si="79"/>
        <v>-28672.47</v>
      </c>
      <c r="DC432">
        <f t="shared" si="80"/>
        <v>0</v>
      </c>
    </row>
    <row r="433" spans="1:107" x14ac:dyDescent="0.2">
      <c r="A433">
        <f>ROW(Source!A1273)</f>
        <v>1273</v>
      </c>
      <c r="B433">
        <v>52421674</v>
      </c>
      <c r="C433">
        <v>52429203</v>
      </c>
      <c r="D433">
        <v>51503053</v>
      </c>
      <c r="E433">
        <v>1</v>
      </c>
      <c r="F433">
        <v>1</v>
      </c>
      <c r="G433">
        <v>27</v>
      </c>
      <c r="H433">
        <v>3</v>
      </c>
      <c r="I433" t="s">
        <v>415</v>
      </c>
      <c r="J433" t="s">
        <v>417</v>
      </c>
      <c r="K433" t="s">
        <v>416</v>
      </c>
      <c r="L433">
        <v>1348</v>
      </c>
      <c r="N433">
        <v>1009</v>
      </c>
      <c r="O433" t="s">
        <v>27</v>
      </c>
      <c r="P433" t="s">
        <v>27</v>
      </c>
      <c r="Q433">
        <v>1000</v>
      </c>
      <c r="W433">
        <v>0</v>
      </c>
      <c r="X433">
        <v>828582171</v>
      </c>
      <c r="Y433">
        <v>14.266664</v>
      </c>
      <c r="AA433">
        <v>2679.67</v>
      </c>
      <c r="AB433">
        <v>0</v>
      </c>
      <c r="AC433">
        <v>0</v>
      </c>
      <c r="AD433">
        <v>0</v>
      </c>
      <c r="AE433">
        <v>2679.67</v>
      </c>
      <c r="AF433">
        <v>0</v>
      </c>
      <c r="AG433">
        <v>0</v>
      </c>
      <c r="AH433">
        <v>0</v>
      </c>
      <c r="AI433">
        <v>1</v>
      </c>
      <c r="AJ433">
        <v>1</v>
      </c>
      <c r="AK433">
        <v>1</v>
      </c>
      <c r="AL433">
        <v>1</v>
      </c>
      <c r="AN433">
        <v>0</v>
      </c>
      <c r="AO433">
        <v>0</v>
      </c>
      <c r="AP433">
        <v>0</v>
      </c>
      <c r="AQ433">
        <v>0</v>
      </c>
      <c r="AR433">
        <v>0</v>
      </c>
      <c r="AS433" t="s">
        <v>3</v>
      </c>
      <c r="AT433">
        <v>14.266664</v>
      </c>
      <c r="AU433" t="s">
        <v>3</v>
      </c>
      <c r="AV433">
        <v>0</v>
      </c>
      <c r="AW433">
        <v>1</v>
      </c>
      <c r="AX433">
        <v>-1</v>
      </c>
      <c r="AY433">
        <v>0</v>
      </c>
      <c r="AZ433">
        <v>0</v>
      </c>
      <c r="BA433" t="s">
        <v>3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CX433">
        <f>Y433*Source!I1273</f>
        <v>0</v>
      </c>
      <c r="CY433">
        <f>AA433</f>
        <v>2679.67</v>
      </c>
      <c r="CZ433">
        <f>AE433</f>
        <v>2679.67</v>
      </c>
      <c r="DA433">
        <f>AI433</f>
        <v>1</v>
      </c>
      <c r="DB433">
        <f t="shared" si="79"/>
        <v>38229.949999999997</v>
      </c>
      <c r="DC433">
        <f t="shared" si="80"/>
        <v>0</v>
      </c>
    </row>
    <row r="434" spans="1:107" x14ac:dyDescent="0.2">
      <c r="A434">
        <f>ROW(Source!A1276)</f>
        <v>1276</v>
      </c>
      <c r="B434">
        <v>52421674</v>
      </c>
      <c r="C434">
        <v>52429215</v>
      </c>
      <c r="D434">
        <v>51486811</v>
      </c>
      <c r="E434">
        <v>27</v>
      </c>
      <c r="F434">
        <v>1</v>
      </c>
      <c r="G434">
        <v>27</v>
      </c>
      <c r="H434">
        <v>1</v>
      </c>
      <c r="I434" t="s">
        <v>531</v>
      </c>
      <c r="J434" t="s">
        <v>3</v>
      </c>
      <c r="K434" t="s">
        <v>532</v>
      </c>
      <c r="L434">
        <v>1191</v>
      </c>
      <c r="N434">
        <v>1013</v>
      </c>
      <c r="O434" t="s">
        <v>533</v>
      </c>
      <c r="P434" t="s">
        <v>533</v>
      </c>
      <c r="Q434">
        <v>1</v>
      </c>
      <c r="W434">
        <v>0</v>
      </c>
      <c r="X434">
        <v>476480486</v>
      </c>
      <c r="Y434">
        <v>10.3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1</v>
      </c>
      <c r="AJ434">
        <v>1</v>
      </c>
      <c r="AK434">
        <v>1</v>
      </c>
      <c r="AL434">
        <v>1</v>
      </c>
      <c r="AN434">
        <v>0</v>
      </c>
      <c r="AO434">
        <v>1</v>
      </c>
      <c r="AP434">
        <v>0</v>
      </c>
      <c r="AQ434">
        <v>0</v>
      </c>
      <c r="AR434">
        <v>0</v>
      </c>
      <c r="AS434" t="s">
        <v>3</v>
      </c>
      <c r="AT434">
        <v>10.3</v>
      </c>
      <c r="AU434" t="s">
        <v>3</v>
      </c>
      <c r="AV434">
        <v>1</v>
      </c>
      <c r="AW434">
        <v>2</v>
      </c>
      <c r="AX434">
        <v>52429221</v>
      </c>
      <c r="AY434">
        <v>1</v>
      </c>
      <c r="AZ434">
        <v>0</v>
      </c>
      <c r="BA434">
        <v>425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CX434">
        <f>Y434*Source!I1276</f>
        <v>0</v>
      </c>
      <c r="CY434">
        <f>AD434</f>
        <v>0</v>
      </c>
      <c r="CZ434">
        <f>AH434</f>
        <v>0</v>
      </c>
      <c r="DA434">
        <f>AL434</f>
        <v>1</v>
      </c>
      <c r="DB434">
        <f t="shared" si="79"/>
        <v>0</v>
      </c>
      <c r="DC434">
        <f t="shared" si="80"/>
        <v>0</v>
      </c>
    </row>
    <row r="435" spans="1:107" x14ac:dyDescent="0.2">
      <c r="A435">
        <f>ROW(Source!A1276)</f>
        <v>1276</v>
      </c>
      <c r="B435">
        <v>52421674</v>
      </c>
      <c r="C435">
        <v>52429215</v>
      </c>
      <c r="D435">
        <v>51499169</v>
      </c>
      <c r="E435">
        <v>1</v>
      </c>
      <c r="F435">
        <v>1</v>
      </c>
      <c r="G435">
        <v>27</v>
      </c>
      <c r="H435">
        <v>2</v>
      </c>
      <c r="I435" t="s">
        <v>547</v>
      </c>
      <c r="J435" t="s">
        <v>548</v>
      </c>
      <c r="K435" t="s">
        <v>549</v>
      </c>
      <c r="L435">
        <v>1368</v>
      </c>
      <c r="N435">
        <v>1011</v>
      </c>
      <c r="O435" t="s">
        <v>537</v>
      </c>
      <c r="P435" t="s">
        <v>537</v>
      </c>
      <c r="Q435">
        <v>1</v>
      </c>
      <c r="W435">
        <v>0</v>
      </c>
      <c r="X435">
        <v>-1930120489</v>
      </c>
      <c r="Y435">
        <v>0.89</v>
      </c>
      <c r="AA435">
        <v>0</v>
      </c>
      <c r="AB435">
        <v>1261.8699999999999</v>
      </c>
      <c r="AC435">
        <v>530.02</v>
      </c>
      <c r="AD435">
        <v>0</v>
      </c>
      <c r="AE435">
        <v>0</v>
      </c>
      <c r="AF435">
        <v>1261.8699999999999</v>
      </c>
      <c r="AG435">
        <v>530.02</v>
      </c>
      <c r="AH435">
        <v>0</v>
      </c>
      <c r="AI435">
        <v>1</v>
      </c>
      <c r="AJ435">
        <v>1</v>
      </c>
      <c r="AK435">
        <v>1</v>
      </c>
      <c r="AL435">
        <v>1</v>
      </c>
      <c r="AN435">
        <v>0</v>
      </c>
      <c r="AO435">
        <v>1</v>
      </c>
      <c r="AP435">
        <v>0</v>
      </c>
      <c r="AQ435">
        <v>0</v>
      </c>
      <c r="AR435">
        <v>0</v>
      </c>
      <c r="AS435" t="s">
        <v>3</v>
      </c>
      <c r="AT435">
        <v>0.89</v>
      </c>
      <c r="AU435" t="s">
        <v>3</v>
      </c>
      <c r="AV435">
        <v>0</v>
      </c>
      <c r="AW435">
        <v>2</v>
      </c>
      <c r="AX435">
        <v>52429222</v>
      </c>
      <c r="AY435">
        <v>1</v>
      </c>
      <c r="AZ435">
        <v>0</v>
      </c>
      <c r="BA435">
        <v>426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CX435">
        <f>Y435*Source!I1276</f>
        <v>0</v>
      </c>
      <c r="CY435">
        <f>AB435</f>
        <v>1261.8699999999999</v>
      </c>
      <c r="CZ435">
        <f>AF435</f>
        <v>1261.8699999999999</v>
      </c>
      <c r="DA435">
        <f>AJ435</f>
        <v>1</v>
      </c>
      <c r="DB435">
        <f t="shared" si="79"/>
        <v>1123.06</v>
      </c>
      <c r="DC435">
        <f t="shared" si="80"/>
        <v>471.72</v>
      </c>
    </row>
    <row r="436" spans="1:107" x14ac:dyDescent="0.2">
      <c r="A436">
        <f>ROW(Source!A1276)</f>
        <v>1276</v>
      </c>
      <c r="B436">
        <v>52421674</v>
      </c>
      <c r="C436">
        <v>52429215</v>
      </c>
      <c r="D436">
        <v>51499975</v>
      </c>
      <c r="E436">
        <v>1</v>
      </c>
      <c r="F436">
        <v>1</v>
      </c>
      <c r="G436">
        <v>27</v>
      </c>
      <c r="H436">
        <v>3</v>
      </c>
      <c r="I436" t="s">
        <v>553</v>
      </c>
      <c r="J436" t="s">
        <v>554</v>
      </c>
      <c r="K436" t="s">
        <v>555</v>
      </c>
      <c r="L436">
        <v>1348</v>
      </c>
      <c r="N436">
        <v>1009</v>
      </c>
      <c r="O436" t="s">
        <v>27</v>
      </c>
      <c r="P436" t="s">
        <v>27</v>
      </c>
      <c r="Q436">
        <v>1000</v>
      </c>
      <c r="W436">
        <v>0</v>
      </c>
      <c r="X436">
        <v>-298244648</v>
      </c>
      <c r="Y436">
        <v>0.06</v>
      </c>
      <c r="AA436">
        <v>25888.1</v>
      </c>
      <c r="AB436">
        <v>0</v>
      </c>
      <c r="AC436">
        <v>0</v>
      </c>
      <c r="AD436">
        <v>0</v>
      </c>
      <c r="AE436">
        <v>25888.1</v>
      </c>
      <c r="AF436">
        <v>0</v>
      </c>
      <c r="AG436">
        <v>0</v>
      </c>
      <c r="AH436">
        <v>0</v>
      </c>
      <c r="AI436">
        <v>1</v>
      </c>
      <c r="AJ436">
        <v>1</v>
      </c>
      <c r="AK436">
        <v>1</v>
      </c>
      <c r="AL436">
        <v>1</v>
      </c>
      <c r="AN436">
        <v>0</v>
      </c>
      <c r="AO436">
        <v>1</v>
      </c>
      <c r="AP436">
        <v>0</v>
      </c>
      <c r="AQ436">
        <v>0</v>
      </c>
      <c r="AR436">
        <v>0</v>
      </c>
      <c r="AS436" t="s">
        <v>3</v>
      </c>
      <c r="AT436">
        <v>0.06</v>
      </c>
      <c r="AU436" t="s">
        <v>3</v>
      </c>
      <c r="AV436">
        <v>0</v>
      </c>
      <c r="AW436">
        <v>2</v>
      </c>
      <c r="AX436">
        <v>52429223</v>
      </c>
      <c r="AY436">
        <v>1</v>
      </c>
      <c r="AZ436">
        <v>0</v>
      </c>
      <c r="BA436">
        <v>427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CX436">
        <f>Y436*Source!I1276</f>
        <v>0</v>
      </c>
      <c r="CY436">
        <f>AA436</f>
        <v>25888.1</v>
      </c>
      <c r="CZ436">
        <f>AE436</f>
        <v>25888.1</v>
      </c>
      <c r="DA436">
        <f>AI436</f>
        <v>1</v>
      </c>
      <c r="DB436">
        <f t="shared" si="79"/>
        <v>1553.29</v>
      </c>
      <c r="DC436">
        <f t="shared" si="80"/>
        <v>0</v>
      </c>
    </row>
    <row r="437" spans="1:107" x14ac:dyDescent="0.2">
      <c r="A437">
        <f>ROW(Source!A1276)</f>
        <v>1276</v>
      </c>
      <c r="B437">
        <v>52421674</v>
      </c>
      <c r="C437">
        <v>52429215</v>
      </c>
      <c r="D437">
        <v>51503064</v>
      </c>
      <c r="E437">
        <v>1</v>
      </c>
      <c r="F437">
        <v>1</v>
      </c>
      <c r="G437">
        <v>27</v>
      </c>
      <c r="H437">
        <v>3</v>
      </c>
      <c r="I437" t="s">
        <v>422</v>
      </c>
      <c r="J437" t="s">
        <v>424</v>
      </c>
      <c r="K437" t="s">
        <v>423</v>
      </c>
      <c r="L437">
        <v>1348</v>
      </c>
      <c r="N437">
        <v>1009</v>
      </c>
      <c r="O437" t="s">
        <v>27</v>
      </c>
      <c r="P437" t="s">
        <v>27</v>
      </c>
      <c r="Q437">
        <v>1000</v>
      </c>
      <c r="W437">
        <v>0</v>
      </c>
      <c r="X437">
        <v>734291692</v>
      </c>
      <c r="Y437">
        <v>11.9</v>
      </c>
      <c r="AA437">
        <v>2690.29</v>
      </c>
      <c r="AB437">
        <v>0</v>
      </c>
      <c r="AC437">
        <v>0</v>
      </c>
      <c r="AD437">
        <v>0</v>
      </c>
      <c r="AE437">
        <v>2690.29</v>
      </c>
      <c r="AF437">
        <v>0</v>
      </c>
      <c r="AG437">
        <v>0</v>
      </c>
      <c r="AH437">
        <v>0</v>
      </c>
      <c r="AI437">
        <v>1</v>
      </c>
      <c r="AJ437">
        <v>1</v>
      </c>
      <c r="AK437">
        <v>1</v>
      </c>
      <c r="AL437">
        <v>1</v>
      </c>
      <c r="AN437">
        <v>0</v>
      </c>
      <c r="AO437">
        <v>0</v>
      </c>
      <c r="AP437">
        <v>0</v>
      </c>
      <c r="AQ437">
        <v>0</v>
      </c>
      <c r="AR437">
        <v>0</v>
      </c>
      <c r="AS437" t="s">
        <v>3</v>
      </c>
      <c r="AT437">
        <v>11.9</v>
      </c>
      <c r="AU437" t="s">
        <v>3</v>
      </c>
      <c r="AV437">
        <v>0</v>
      </c>
      <c r="AW437">
        <v>1</v>
      </c>
      <c r="AX437">
        <v>-1</v>
      </c>
      <c r="AY437">
        <v>0</v>
      </c>
      <c r="AZ437">
        <v>0</v>
      </c>
      <c r="BA437" t="s">
        <v>3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CX437">
        <f>Y437*Source!I1276</f>
        <v>0</v>
      </c>
      <c r="CY437">
        <f>AA437</f>
        <v>2690.29</v>
      </c>
      <c r="CZ437">
        <f>AE437</f>
        <v>2690.29</v>
      </c>
      <c r="DA437">
        <f>AI437</f>
        <v>1</v>
      </c>
      <c r="DB437">
        <f t="shared" si="79"/>
        <v>32014.45</v>
      </c>
      <c r="DC437">
        <f t="shared" si="80"/>
        <v>0</v>
      </c>
    </row>
    <row r="438" spans="1:107" x14ac:dyDescent="0.2">
      <c r="A438">
        <f>ROW(Source!A1276)</f>
        <v>1276</v>
      </c>
      <c r="B438">
        <v>52421674</v>
      </c>
      <c r="C438">
        <v>52429215</v>
      </c>
      <c r="D438">
        <v>51503080</v>
      </c>
      <c r="E438">
        <v>1</v>
      </c>
      <c r="F438">
        <v>1</v>
      </c>
      <c r="G438">
        <v>27</v>
      </c>
      <c r="H438">
        <v>3</v>
      </c>
      <c r="I438" t="s">
        <v>64</v>
      </c>
      <c r="J438" t="s">
        <v>66</v>
      </c>
      <c r="K438" t="s">
        <v>65</v>
      </c>
      <c r="L438">
        <v>1348</v>
      </c>
      <c r="N438">
        <v>1009</v>
      </c>
      <c r="O438" t="s">
        <v>27</v>
      </c>
      <c r="P438" t="s">
        <v>27</v>
      </c>
      <c r="Q438">
        <v>1000</v>
      </c>
      <c r="W438">
        <v>1</v>
      </c>
      <c r="X438">
        <v>-740831190</v>
      </c>
      <c r="Y438">
        <v>-7.14</v>
      </c>
      <c r="AA438">
        <v>2652.04</v>
      </c>
      <c r="AB438">
        <v>0</v>
      </c>
      <c r="AC438">
        <v>0</v>
      </c>
      <c r="AD438">
        <v>0</v>
      </c>
      <c r="AE438">
        <v>2652.04</v>
      </c>
      <c r="AF438">
        <v>0</v>
      </c>
      <c r="AG438">
        <v>0</v>
      </c>
      <c r="AH438">
        <v>0</v>
      </c>
      <c r="AI438">
        <v>1</v>
      </c>
      <c r="AJ438">
        <v>1</v>
      </c>
      <c r="AK438">
        <v>1</v>
      </c>
      <c r="AL438">
        <v>1</v>
      </c>
      <c r="AN438">
        <v>0</v>
      </c>
      <c r="AO438">
        <v>1</v>
      </c>
      <c r="AP438">
        <v>0</v>
      </c>
      <c r="AQ438">
        <v>0</v>
      </c>
      <c r="AR438">
        <v>0</v>
      </c>
      <c r="AS438" t="s">
        <v>3</v>
      </c>
      <c r="AT438">
        <v>-7.14</v>
      </c>
      <c r="AU438" t="s">
        <v>3</v>
      </c>
      <c r="AV438">
        <v>0</v>
      </c>
      <c r="AW438">
        <v>2</v>
      </c>
      <c r="AX438">
        <v>52429224</v>
      </c>
      <c r="AY438">
        <v>1</v>
      </c>
      <c r="AZ438">
        <v>6144</v>
      </c>
      <c r="BA438">
        <v>428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CX438">
        <f>Y438*Source!I1276</f>
        <v>0</v>
      </c>
      <c r="CY438">
        <f>AA438</f>
        <v>2652.04</v>
      </c>
      <c r="CZ438">
        <f>AE438</f>
        <v>2652.04</v>
      </c>
      <c r="DA438">
        <f>AI438</f>
        <v>1</v>
      </c>
      <c r="DB438">
        <f t="shared" si="79"/>
        <v>-18935.57</v>
      </c>
      <c r="DC438">
        <f t="shared" si="80"/>
        <v>0</v>
      </c>
    </row>
    <row r="439" spans="1:107" x14ac:dyDescent="0.2">
      <c r="A439">
        <f>ROW(Source!A1382)</f>
        <v>1382</v>
      </c>
      <c r="B439">
        <v>52421674</v>
      </c>
      <c r="C439">
        <v>52429343</v>
      </c>
      <c r="D439">
        <v>51486811</v>
      </c>
      <c r="E439">
        <v>27</v>
      </c>
      <c r="F439">
        <v>1</v>
      </c>
      <c r="G439">
        <v>27</v>
      </c>
      <c r="H439">
        <v>1</v>
      </c>
      <c r="I439" t="s">
        <v>531</v>
      </c>
      <c r="J439" t="s">
        <v>3</v>
      </c>
      <c r="K439" t="s">
        <v>532</v>
      </c>
      <c r="L439">
        <v>1191</v>
      </c>
      <c r="N439">
        <v>1013</v>
      </c>
      <c r="O439" t="s">
        <v>533</v>
      </c>
      <c r="P439" t="s">
        <v>533</v>
      </c>
      <c r="Q439">
        <v>1</v>
      </c>
      <c r="W439">
        <v>0</v>
      </c>
      <c r="X439">
        <v>476480486</v>
      </c>
      <c r="Y439">
        <v>59.6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1</v>
      </c>
      <c r="AJ439">
        <v>1</v>
      </c>
      <c r="AK439">
        <v>1</v>
      </c>
      <c r="AL439">
        <v>1</v>
      </c>
      <c r="AN439">
        <v>0</v>
      </c>
      <c r="AO439">
        <v>1</v>
      </c>
      <c r="AP439">
        <v>0</v>
      </c>
      <c r="AQ439">
        <v>0</v>
      </c>
      <c r="AR439">
        <v>0</v>
      </c>
      <c r="AS439" t="s">
        <v>3</v>
      </c>
      <c r="AT439">
        <v>59.6</v>
      </c>
      <c r="AU439" t="s">
        <v>3</v>
      </c>
      <c r="AV439">
        <v>1</v>
      </c>
      <c r="AW439">
        <v>2</v>
      </c>
      <c r="AX439">
        <v>52429345</v>
      </c>
      <c r="AY439">
        <v>1</v>
      </c>
      <c r="AZ439">
        <v>0</v>
      </c>
      <c r="BA439">
        <v>429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CX439">
        <f>Y439*Source!I1382</f>
        <v>0</v>
      </c>
      <c r="CY439">
        <f>AD439</f>
        <v>0</v>
      </c>
      <c r="CZ439">
        <f>AH439</f>
        <v>0</v>
      </c>
      <c r="DA439">
        <f>AL439</f>
        <v>1</v>
      </c>
      <c r="DB439">
        <f t="shared" si="79"/>
        <v>0</v>
      </c>
      <c r="DC439">
        <f t="shared" si="80"/>
        <v>0</v>
      </c>
    </row>
    <row r="440" spans="1:107" x14ac:dyDescent="0.2">
      <c r="A440">
        <f>ROW(Source!A1383)</f>
        <v>1383</v>
      </c>
      <c r="B440">
        <v>52421674</v>
      </c>
      <c r="C440">
        <v>52429346</v>
      </c>
      <c r="D440">
        <v>51498982</v>
      </c>
      <c r="E440">
        <v>1</v>
      </c>
      <c r="F440">
        <v>1</v>
      </c>
      <c r="G440">
        <v>27</v>
      </c>
      <c r="H440">
        <v>2</v>
      </c>
      <c r="I440" t="s">
        <v>534</v>
      </c>
      <c r="J440" t="s">
        <v>535</v>
      </c>
      <c r="K440" t="s">
        <v>536</v>
      </c>
      <c r="L440">
        <v>1368</v>
      </c>
      <c r="N440">
        <v>1011</v>
      </c>
      <c r="O440" t="s">
        <v>537</v>
      </c>
      <c r="P440" t="s">
        <v>537</v>
      </c>
      <c r="Q440">
        <v>1</v>
      </c>
      <c r="W440">
        <v>0</v>
      </c>
      <c r="X440">
        <v>770341722</v>
      </c>
      <c r="Y440">
        <v>5.3699999999999998E-2</v>
      </c>
      <c r="AA440">
        <v>0</v>
      </c>
      <c r="AB440">
        <v>1494.43</v>
      </c>
      <c r="AC440">
        <v>481.21</v>
      </c>
      <c r="AD440">
        <v>0</v>
      </c>
      <c r="AE440">
        <v>0</v>
      </c>
      <c r="AF440">
        <v>1494.43</v>
      </c>
      <c r="AG440">
        <v>481.21</v>
      </c>
      <c r="AH440">
        <v>0</v>
      </c>
      <c r="AI440">
        <v>1</v>
      </c>
      <c r="AJ440">
        <v>1</v>
      </c>
      <c r="AK440">
        <v>1</v>
      </c>
      <c r="AL440">
        <v>1</v>
      </c>
      <c r="AN440">
        <v>0</v>
      </c>
      <c r="AO440">
        <v>1</v>
      </c>
      <c r="AP440">
        <v>0</v>
      </c>
      <c r="AQ440">
        <v>0</v>
      </c>
      <c r="AR440">
        <v>0</v>
      </c>
      <c r="AS440" t="s">
        <v>3</v>
      </c>
      <c r="AT440">
        <v>5.3699999999999998E-2</v>
      </c>
      <c r="AU440" t="s">
        <v>3</v>
      </c>
      <c r="AV440">
        <v>0</v>
      </c>
      <c r="AW440">
        <v>2</v>
      </c>
      <c r="AX440">
        <v>52429348</v>
      </c>
      <c r="AY440">
        <v>1</v>
      </c>
      <c r="AZ440">
        <v>0</v>
      </c>
      <c r="BA440">
        <v>430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CX440">
        <f>Y440*Source!I1383</f>
        <v>0</v>
      </c>
      <c r="CY440">
        <f>AB440</f>
        <v>1494.43</v>
      </c>
      <c r="CZ440">
        <f>AF440</f>
        <v>1494.43</v>
      </c>
      <c r="DA440">
        <f>AJ440</f>
        <v>1</v>
      </c>
      <c r="DB440">
        <f t="shared" si="79"/>
        <v>80.25</v>
      </c>
      <c r="DC440">
        <f t="shared" si="80"/>
        <v>25.84</v>
      </c>
    </row>
    <row r="441" spans="1:107" x14ac:dyDescent="0.2">
      <c r="A441">
        <f>ROW(Source!A1384)</f>
        <v>1384</v>
      </c>
      <c r="B441">
        <v>52421674</v>
      </c>
      <c r="C441">
        <v>52429349</v>
      </c>
      <c r="D441">
        <v>51486811</v>
      </c>
      <c r="E441">
        <v>27</v>
      </c>
      <c r="F441">
        <v>1</v>
      </c>
      <c r="G441">
        <v>27</v>
      </c>
      <c r="H441">
        <v>1</v>
      </c>
      <c r="I441" t="s">
        <v>531</v>
      </c>
      <c r="J441" t="s">
        <v>3</v>
      </c>
      <c r="K441" t="s">
        <v>532</v>
      </c>
      <c r="L441">
        <v>1191</v>
      </c>
      <c r="N441">
        <v>1013</v>
      </c>
      <c r="O441" t="s">
        <v>533</v>
      </c>
      <c r="P441" t="s">
        <v>533</v>
      </c>
      <c r="Q441">
        <v>1</v>
      </c>
      <c r="W441">
        <v>0</v>
      </c>
      <c r="X441">
        <v>476480486</v>
      </c>
      <c r="Y441">
        <v>1.02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1</v>
      </c>
      <c r="AJ441">
        <v>1</v>
      </c>
      <c r="AK441">
        <v>1</v>
      </c>
      <c r="AL441">
        <v>1</v>
      </c>
      <c r="AN441">
        <v>0</v>
      </c>
      <c r="AO441">
        <v>1</v>
      </c>
      <c r="AP441">
        <v>0</v>
      </c>
      <c r="AQ441">
        <v>0</v>
      </c>
      <c r="AR441">
        <v>0</v>
      </c>
      <c r="AS441" t="s">
        <v>3</v>
      </c>
      <c r="AT441">
        <v>1.02</v>
      </c>
      <c r="AU441" t="s">
        <v>3</v>
      </c>
      <c r="AV441">
        <v>1</v>
      </c>
      <c r="AW441">
        <v>2</v>
      </c>
      <c r="AX441">
        <v>52429351</v>
      </c>
      <c r="AY441">
        <v>1</v>
      </c>
      <c r="AZ441">
        <v>0</v>
      </c>
      <c r="BA441">
        <v>431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CX441">
        <f>Y441*Source!I1384</f>
        <v>0</v>
      </c>
      <c r="CY441">
        <f>AD441</f>
        <v>0</v>
      </c>
      <c r="CZ441">
        <f>AH441</f>
        <v>0</v>
      </c>
      <c r="DA441">
        <f>AL441</f>
        <v>1</v>
      </c>
      <c r="DB441">
        <f t="shared" si="79"/>
        <v>0</v>
      </c>
      <c r="DC441">
        <f t="shared" si="80"/>
        <v>0</v>
      </c>
    </row>
    <row r="442" spans="1:107" x14ac:dyDescent="0.2">
      <c r="A442">
        <f>ROW(Source!A1385)</f>
        <v>1385</v>
      </c>
      <c r="B442">
        <v>52421674</v>
      </c>
      <c r="C442">
        <v>52429352</v>
      </c>
      <c r="D442">
        <v>51499780</v>
      </c>
      <c r="E442">
        <v>1</v>
      </c>
      <c r="F442">
        <v>1</v>
      </c>
      <c r="G442">
        <v>27</v>
      </c>
      <c r="H442">
        <v>2</v>
      </c>
      <c r="I442" t="s">
        <v>538</v>
      </c>
      <c r="J442" t="s">
        <v>539</v>
      </c>
      <c r="K442" t="s">
        <v>540</v>
      </c>
      <c r="L442">
        <v>1368</v>
      </c>
      <c r="N442">
        <v>1011</v>
      </c>
      <c r="O442" t="s">
        <v>537</v>
      </c>
      <c r="P442" t="s">
        <v>537</v>
      </c>
      <c r="Q442">
        <v>1</v>
      </c>
      <c r="W442">
        <v>0</v>
      </c>
      <c r="X442">
        <v>238809398</v>
      </c>
      <c r="Y442">
        <v>0.02</v>
      </c>
      <c r="AA442">
        <v>0</v>
      </c>
      <c r="AB442">
        <v>1009.4</v>
      </c>
      <c r="AC442">
        <v>316.82</v>
      </c>
      <c r="AD442">
        <v>0</v>
      </c>
      <c r="AE442">
        <v>0</v>
      </c>
      <c r="AF442">
        <v>1009.4</v>
      </c>
      <c r="AG442">
        <v>316.82</v>
      </c>
      <c r="AH442">
        <v>0</v>
      </c>
      <c r="AI442">
        <v>1</v>
      </c>
      <c r="AJ442">
        <v>1</v>
      </c>
      <c r="AK442">
        <v>1</v>
      </c>
      <c r="AL442">
        <v>1</v>
      </c>
      <c r="AN442">
        <v>0</v>
      </c>
      <c r="AO442">
        <v>1</v>
      </c>
      <c r="AP442">
        <v>0</v>
      </c>
      <c r="AQ442">
        <v>0</v>
      </c>
      <c r="AR442">
        <v>0</v>
      </c>
      <c r="AS442" t="s">
        <v>3</v>
      </c>
      <c r="AT442">
        <v>0.02</v>
      </c>
      <c r="AU442" t="s">
        <v>3</v>
      </c>
      <c r="AV442">
        <v>0</v>
      </c>
      <c r="AW442">
        <v>2</v>
      </c>
      <c r="AX442">
        <v>52429355</v>
      </c>
      <c r="AY442">
        <v>1</v>
      </c>
      <c r="AZ442">
        <v>0</v>
      </c>
      <c r="BA442">
        <v>432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CX442">
        <f>Y442*Source!I1385</f>
        <v>0</v>
      </c>
      <c r="CY442">
        <f t="shared" ref="CY442:CY447" si="84">AB442</f>
        <v>1009.4</v>
      </c>
      <c r="CZ442">
        <f t="shared" ref="CZ442:CZ447" si="85">AF442</f>
        <v>1009.4</v>
      </c>
      <c r="DA442">
        <f t="shared" ref="DA442:DA447" si="86">AJ442</f>
        <v>1</v>
      </c>
      <c r="DB442">
        <f t="shared" si="79"/>
        <v>20.190000000000001</v>
      </c>
      <c r="DC442">
        <f t="shared" si="80"/>
        <v>6.34</v>
      </c>
    </row>
    <row r="443" spans="1:107" x14ac:dyDescent="0.2">
      <c r="A443">
        <f>ROW(Source!A1385)</f>
        <v>1385</v>
      </c>
      <c r="B443">
        <v>52421674</v>
      </c>
      <c r="C443">
        <v>52429352</v>
      </c>
      <c r="D443">
        <v>51499781</v>
      </c>
      <c r="E443">
        <v>1</v>
      </c>
      <c r="F443">
        <v>1</v>
      </c>
      <c r="G443">
        <v>27</v>
      </c>
      <c r="H443">
        <v>2</v>
      </c>
      <c r="I443" t="s">
        <v>541</v>
      </c>
      <c r="J443" t="s">
        <v>542</v>
      </c>
      <c r="K443" t="s">
        <v>543</v>
      </c>
      <c r="L443">
        <v>1368</v>
      </c>
      <c r="N443">
        <v>1011</v>
      </c>
      <c r="O443" t="s">
        <v>537</v>
      </c>
      <c r="P443" t="s">
        <v>537</v>
      </c>
      <c r="Q443">
        <v>1</v>
      </c>
      <c r="W443">
        <v>0</v>
      </c>
      <c r="X443">
        <v>-1786200580</v>
      </c>
      <c r="Y443">
        <v>1.7999999999999999E-2</v>
      </c>
      <c r="AA443">
        <v>0</v>
      </c>
      <c r="AB443">
        <v>1014.12</v>
      </c>
      <c r="AC443">
        <v>317.13</v>
      </c>
      <c r="AD443">
        <v>0</v>
      </c>
      <c r="AE443">
        <v>0</v>
      </c>
      <c r="AF443">
        <v>1014.12</v>
      </c>
      <c r="AG443">
        <v>317.13</v>
      </c>
      <c r="AH443">
        <v>0</v>
      </c>
      <c r="AI443">
        <v>1</v>
      </c>
      <c r="AJ443">
        <v>1</v>
      </c>
      <c r="AK443">
        <v>1</v>
      </c>
      <c r="AL443">
        <v>1</v>
      </c>
      <c r="AN443">
        <v>0</v>
      </c>
      <c r="AO443">
        <v>1</v>
      </c>
      <c r="AP443">
        <v>0</v>
      </c>
      <c r="AQ443">
        <v>0</v>
      </c>
      <c r="AR443">
        <v>0</v>
      </c>
      <c r="AS443" t="s">
        <v>3</v>
      </c>
      <c r="AT443">
        <v>1.7999999999999999E-2</v>
      </c>
      <c r="AU443" t="s">
        <v>3</v>
      </c>
      <c r="AV443">
        <v>0</v>
      </c>
      <c r="AW443">
        <v>2</v>
      </c>
      <c r="AX443">
        <v>52429356</v>
      </c>
      <c r="AY443">
        <v>1</v>
      </c>
      <c r="AZ443">
        <v>0</v>
      </c>
      <c r="BA443">
        <v>433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CX443">
        <f>Y443*Source!I1385</f>
        <v>0</v>
      </c>
      <c r="CY443">
        <f t="shared" si="84"/>
        <v>1014.12</v>
      </c>
      <c r="CZ443">
        <f t="shared" si="85"/>
        <v>1014.12</v>
      </c>
      <c r="DA443">
        <f t="shared" si="86"/>
        <v>1</v>
      </c>
      <c r="DB443">
        <f t="shared" si="79"/>
        <v>18.25</v>
      </c>
      <c r="DC443">
        <f t="shared" si="80"/>
        <v>5.71</v>
      </c>
    </row>
    <row r="444" spans="1:107" x14ac:dyDescent="0.2">
      <c r="A444">
        <f>ROW(Source!A1386)</f>
        <v>1386</v>
      </c>
      <c r="B444">
        <v>52421674</v>
      </c>
      <c r="C444">
        <v>52429357</v>
      </c>
      <c r="D444">
        <v>51499780</v>
      </c>
      <c r="E444">
        <v>1</v>
      </c>
      <c r="F444">
        <v>1</v>
      </c>
      <c r="G444">
        <v>27</v>
      </c>
      <c r="H444">
        <v>2</v>
      </c>
      <c r="I444" t="s">
        <v>538</v>
      </c>
      <c r="J444" t="s">
        <v>539</v>
      </c>
      <c r="K444" t="s">
        <v>540</v>
      </c>
      <c r="L444">
        <v>1368</v>
      </c>
      <c r="N444">
        <v>1011</v>
      </c>
      <c r="O444" t="s">
        <v>537</v>
      </c>
      <c r="P444" t="s">
        <v>537</v>
      </c>
      <c r="Q444">
        <v>1</v>
      </c>
      <c r="W444">
        <v>0</v>
      </c>
      <c r="X444">
        <v>238809398</v>
      </c>
      <c r="Y444">
        <v>5.3999999999999999E-2</v>
      </c>
      <c r="AA444">
        <v>0</v>
      </c>
      <c r="AB444">
        <v>1009.4</v>
      </c>
      <c r="AC444">
        <v>316.82</v>
      </c>
      <c r="AD444">
        <v>0</v>
      </c>
      <c r="AE444">
        <v>0</v>
      </c>
      <c r="AF444">
        <v>1009.4</v>
      </c>
      <c r="AG444">
        <v>316.82</v>
      </c>
      <c r="AH444">
        <v>0</v>
      </c>
      <c r="AI444">
        <v>1</v>
      </c>
      <c r="AJ444">
        <v>1</v>
      </c>
      <c r="AK444">
        <v>1</v>
      </c>
      <c r="AL444">
        <v>1</v>
      </c>
      <c r="AN444">
        <v>0</v>
      </c>
      <c r="AO444">
        <v>1</v>
      </c>
      <c r="AP444">
        <v>0</v>
      </c>
      <c r="AQ444">
        <v>0</v>
      </c>
      <c r="AR444">
        <v>0</v>
      </c>
      <c r="AS444" t="s">
        <v>3</v>
      </c>
      <c r="AT444">
        <v>5.3999999999999999E-2</v>
      </c>
      <c r="AU444" t="s">
        <v>3</v>
      </c>
      <c r="AV444">
        <v>0</v>
      </c>
      <c r="AW444">
        <v>2</v>
      </c>
      <c r="AX444">
        <v>52429360</v>
      </c>
      <c r="AY444">
        <v>1</v>
      </c>
      <c r="AZ444">
        <v>0</v>
      </c>
      <c r="BA444">
        <v>434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CX444">
        <f>Y444*Source!I1386</f>
        <v>0</v>
      </c>
      <c r="CY444">
        <f t="shared" si="84"/>
        <v>1009.4</v>
      </c>
      <c r="CZ444">
        <f t="shared" si="85"/>
        <v>1009.4</v>
      </c>
      <c r="DA444">
        <f t="shared" si="86"/>
        <v>1</v>
      </c>
      <c r="DB444">
        <f t="shared" si="79"/>
        <v>54.51</v>
      </c>
      <c r="DC444">
        <f t="shared" si="80"/>
        <v>17.11</v>
      </c>
    </row>
    <row r="445" spans="1:107" x14ac:dyDescent="0.2">
      <c r="A445">
        <f>ROW(Source!A1386)</f>
        <v>1386</v>
      </c>
      <c r="B445">
        <v>52421674</v>
      </c>
      <c r="C445">
        <v>52429357</v>
      </c>
      <c r="D445">
        <v>51499781</v>
      </c>
      <c r="E445">
        <v>1</v>
      </c>
      <c r="F445">
        <v>1</v>
      </c>
      <c r="G445">
        <v>27</v>
      </c>
      <c r="H445">
        <v>2</v>
      </c>
      <c r="I445" t="s">
        <v>541</v>
      </c>
      <c r="J445" t="s">
        <v>542</v>
      </c>
      <c r="K445" t="s">
        <v>543</v>
      </c>
      <c r="L445">
        <v>1368</v>
      </c>
      <c r="N445">
        <v>1011</v>
      </c>
      <c r="O445" t="s">
        <v>537</v>
      </c>
      <c r="P445" t="s">
        <v>537</v>
      </c>
      <c r="Q445">
        <v>1</v>
      </c>
      <c r="W445">
        <v>0</v>
      </c>
      <c r="X445">
        <v>-1786200580</v>
      </c>
      <c r="Y445">
        <v>5.5E-2</v>
      </c>
      <c r="AA445">
        <v>0</v>
      </c>
      <c r="AB445">
        <v>1014.12</v>
      </c>
      <c r="AC445">
        <v>317.13</v>
      </c>
      <c r="AD445">
        <v>0</v>
      </c>
      <c r="AE445">
        <v>0</v>
      </c>
      <c r="AF445">
        <v>1014.12</v>
      </c>
      <c r="AG445">
        <v>317.13</v>
      </c>
      <c r="AH445">
        <v>0</v>
      </c>
      <c r="AI445">
        <v>1</v>
      </c>
      <c r="AJ445">
        <v>1</v>
      </c>
      <c r="AK445">
        <v>1</v>
      </c>
      <c r="AL445">
        <v>1</v>
      </c>
      <c r="AN445">
        <v>0</v>
      </c>
      <c r="AO445">
        <v>1</v>
      </c>
      <c r="AP445">
        <v>0</v>
      </c>
      <c r="AQ445">
        <v>0</v>
      </c>
      <c r="AR445">
        <v>0</v>
      </c>
      <c r="AS445" t="s">
        <v>3</v>
      </c>
      <c r="AT445">
        <v>5.5E-2</v>
      </c>
      <c r="AU445" t="s">
        <v>3</v>
      </c>
      <c r="AV445">
        <v>0</v>
      </c>
      <c r="AW445">
        <v>2</v>
      </c>
      <c r="AX445">
        <v>52429361</v>
      </c>
      <c r="AY445">
        <v>1</v>
      </c>
      <c r="AZ445">
        <v>0</v>
      </c>
      <c r="BA445">
        <v>435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CX445">
        <f>Y445*Source!I1386</f>
        <v>0</v>
      </c>
      <c r="CY445">
        <f t="shared" si="84"/>
        <v>1014.12</v>
      </c>
      <c r="CZ445">
        <f t="shared" si="85"/>
        <v>1014.12</v>
      </c>
      <c r="DA445">
        <f t="shared" si="86"/>
        <v>1</v>
      </c>
      <c r="DB445">
        <f t="shared" si="79"/>
        <v>55.78</v>
      </c>
      <c r="DC445">
        <f t="shared" si="80"/>
        <v>17.440000000000001</v>
      </c>
    </row>
    <row r="446" spans="1:107" x14ac:dyDescent="0.2">
      <c r="A446">
        <f>ROW(Source!A1387)</f>
        <v>1387</v>
      </c>
      <c r="B446">
        <v>52421674</v>
      </c>
      <c r="C446">
        <v>52429362</v>
      </c>
      <c r="D446">
        <v>51499780</v>
      </c>
      <c r="E446">
        <v>1</v>
      </c>
      <c r="F446">
        <v>1</v>
      </c>
      <c r="G446">
        <v>27</v>
      </c>
      <c r="H446">
        <v>2</v>
      </c>
      <c r="I446" t="s">
        <v>538</v>
      </c>
      <c r="J446" t="s">
        <v>539</v>
      </c>
      <c r="K446" t="s">
        <v>540</v>
      </c>
      <c r="L446">
        <v>1368</v>
      </c>
      <c r="N446">
        <v>1011</v>
      </c>
      <c r="O446" t="s">
        <v>537</v>
      </c>
      <c r="P446" t="s">
        <v>537</v>
      </c>
      <c r="Q446">
        <v>1</v>
      </c>
      <c r="W446">
        <v>0</v>
      </c>
      <c r="X446">
        <v>238809398</v>
      </c>
      <c r="Y446">
        <v>0.51</v>
      </c>
      <c r="AA446">
        <v>0</v>
      </c>
      <c r="AB446">
        <v>1009.4</v>
      </c>
      <c r="AC446">
        <v>316.82</v>
      </c>
      <c r="AD446">
        <v>0</v>
      </c>
      <c r="AE446">
        <v>0</v>
      </c>
      <c r="AF446">
        <v>1009.4</v>
      </c>
      <c r="AG446">
        <v>316.82</v>
      </c>
      <c r="AH446">
        <v>0</v>
      </c>
      <c r="AI446">
        <v>1</v>
      </c>
      <c r="AJ446">
        <v>1</v>
      </c>
      <c r="AK446">
        <v>1</v>
      </c>
      <c r="AL446">
        <v>1</v>
      </c>
      <c r="AN446">
        <v>0</v>
      </c>
      <c r="AO446">
        <v>1</v>
      </c>
      <c r="AP446">
        <v>1</v>
      </c>
      <c r="AQ446">
        <v>0</v>
      </c>
      <c r="AR446">
        <v>0</v>
      </c>
      <c r="AS446" t="s">
        <v>3</v>
      </c>
      <c r="AT446">
        <v>0.01</v>
      </c>
      <c r="AU446" t="s">
        <v>46</v>
      </c>
      <c r="AV446">
        <v>0</v>
      </c>
      <c r="AW446">
        <v>2</v>
      </c>
      <c r="AX446">
        <v>52429365</v>
      </c>
      <c r="AY446">
        <v>1</v>
      </c>
      <c r="AZ446">
        <v>0</v>
      </c>
      <c r="BA446">
        <v>436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CX446">
        <f>Y446*Source!I1387</f>
        <v>0</v>
      </c>
      <c r="CY446">
        <f t="shared" si="84"/>
        <v>1009.4</v>
      </c>
      <c r="CZ446">
        <f t="shared" si="85"/>
        <v>1009.4</v>
      </c>
      <c r="DA446">
        <f t="shared" si="86"/>
        <v>1</v>
      </c>
      <c r="DB446">
        <f>ROUND((ROUND(AT446*CZ446,2)*51),6)</f>
        <v>514.59</v>
      </c>
      <c r="DC446">
        <f>ROUND((ROUND(AT446*AG446,2)*51),6)</f>
        <v>161.66999999999999</v>
      </c>
    </row>
    <row r="447" spans="1:107" x14ac:dyDescent="0.2">
      <c r="A447">
        <f>ROW(Source!A1387)</f>
        <v>1387</v>
      </c>
      <c r="B447">
        <v>52421674</v>
      </c>
      <c r="C447">
        <v>52429362</v>
      </c>
      <c r="D447">
        <v>51499781</v>
      </c>
      <c r="E447">
        <v>1</v>
      </c>
      <c r="F447">
        <v>1</v>
      </c>
      <c r="G447">
        <v>27</v>
      </c>
      <c r="H447">
        <v>2</v>
      </c>
      <c r="I447" t="s">
        <v>541</v>
      </c>
      <c r="J447" t="s">
        <v>542</v>
      </c>
      <c r="K447" t="s">
        <v>543</v>
      </c>
      <c r="L447">
        <v>1368</v>
      </c>
      <c r="N447">
        <v>1011</v>
      </c>
      <c r="O447" t="s">
        <v>537</v>
      </c>
      <c r="P447" t="s">
        <v>537</v>
      </c>
      <c r="Q447">
        <v>1</v>
      </c>
      <c r="W447">
        <v>0</v>
      </c>
      <c r="X447">
        <v>-1786200580</v>
      </c>
      <c r="Y447">
        <v>0.40800000000000003</v>
      </c>
      <c r="AA447">
        <v>0</v>
      </c>
      <c r="AB447">
        <v>1014.12</v>
      </c>
      <c r="AC447">
        <v>317.13</v>
      </c>
      <c r="AD447">
        <v>0</v>
      </c>
      <c r="AE447">
        <v>0</v>
      </c>
      <c r="AF447">
        <v>1014.12</v>
      </c>
      <c r="AG447">
        <v>317.13</v>
      </c>
      <c r="AH447">
        <v>0</v>
      </c>
      <c r="AI447">
        <v>1</v>
      </c>
      <c r="AJ447">
        <v>1</v>
      </c>
      <c r="AK447">
        <v>1</v>
      </c>
      <c r="AL447">
        <v>1</v>
      </c>
      <c r="AN447">
        <v>0</v>
      </c>
      <c r="AO447">
        <v>1</v>
      </c>
      <c r="AP447">
        <v>1</v>
      </c>
      <c r="AQ447">
        <v>0</v>
      </c>
      <c r="AR447">
        <v>0</v>
      </c>
      <c r="AS447" t="s">
        <v>3</v>
      </c>
      <c r="AT447">
        <v>8.0000000000000002E-3</v>
      </c>
      <c r="AU447" t="s">
        <v>46</v>
      </c>
      <c r="AV447">
        <v>0</v>
      </c>
      <c r="AW447">
        <v>2</v>
      </c>
      <c r="AX447">
        <v>52429366</v>
      </c>
      <c r="AY447">
        <v>1</v>
      </c>
      <c r="AZ447">
        <v>0</v>
      </c>
      <c r="BA447">
        <v>437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CX447">
        <f>Y447*Source!I1387</f>
        <v>0</v>
      </c>
      <c r="CY447">
        <f t="shared" si="84"/>
        <v>1014.12</v>
      </c>
      <c r="CZ447">
        <f t="shared" si="85"/>
        <v>1014.12</v>
      </c>
      <c r="DA447">
        <f t="shared" si="86"/>
        <v>1</v>
      </c>
      <c r="DB447">
        <f>ROUND((ROUND(AT447*CZ447,2)*51),6)</f>
        <v>413.61</v>
      </c>
      <c r="DC447">
        <f>ROUND((ROUND(AT447*AG447,2)*51),6)</f>
        <v>129.54</v>
      </c>
    </row>
    <row r="448" spans="1:107" x14ac:dyDescent="0.2">
      <c r="A448">
        <f>ROW(Source!A1389)</f>
        <v>1389</v>
      </c>
      <c r="B448">
        <v>52421674</v>
      </c>
      <c r="C448">
        <v>52429368</v>
      </c>
      <c r="D448">
        <v>51486811</v>
      </c>
      <c r="E448">
        <v>27</v>
      </c>
      <c r="F448">
        <v>1</v>
      </c>
      <c r="G448">
        <v>27</v>
      </c>
      <c r="H448">
        <v>1</v>
      </c>
      <c r="I448" t="s">
        <v>531</v>
      </c>
      <c r="J448" t="s">
        <v>3</v>
      </c>
      <c r="K448" t="s">
        <v>532</v>
      </c>
      <c r="L448">
        <v>1191</v>
      </c>
      <c r="N448">
        <v>1013</v>
      </c>
      <c r="O448" t="s">
        <v>533</v>
      </c>
      <c r="P448" t="s">
        <v>533</v>
      </c>
      <c r="Q448">
        <v>1</v>
      </c>
      <c r="W448">
        <v>0</v>
      </c>
      <c r="X448">
        <v>476480486</v>
      </c>
      <c r="Y448">
        <v>19.100000000000001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1</v>
      </c>
      <c r="AJ448">
        <v>1</v>
      </c>
      <c r="AK448">
        <v>1</v>
      </c>
      <c r="AL448">
        <v>1</v>
      </c>
      <c r="AN448">
        <v>0</v>
      </c>
      <c r="AO448">
        <v>1</v>
      </c>
      <c r="AP448">
        <v>0</v>
      </c>
      <c r="AQ448">
        <v>0</v>
      </c>
      <c r="AR448">
        <v>0</v>
      </c>
      <c r="AS448" t="s">
        <v>3</v>
      </c>
      <c r="AT448">
        <v>19.100000000000001</v>
      </c>
      <c r="AU448" t="s">
        <v>3</v>
      </c>
      <c r="AV448">
        <v>1</v>
      </c>
      <c r="AW448">
        <v>2</v>
      </c>
      <c r="AX448">
        <v>52429375</v>
      </c>
      <c r="AY448">
        <v>1</v>
      </c>
      <c r="AZ448">
        <v>0</v>
      </c>
      <c r="BA448">
        <v>438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CX448">
        <f>Y448*Source!I1389</f>
        <v>0</v>
      </c>
      <c r="CY448">
        <f>AD448</f>
        <v>0</v>
      </c>
      <c r="CZ448">
        <f>AH448</f>
        <v>0</v>
      </c>
      <c r="DA448">
        <f>AL448</f>
        <v>1</v>
      </c>
      <c r="DB448">
        <f t="shared" ref="DB448:DB468" si="87">ROUND(ROUND(AT448*CZ448,2),6)</f>
        <v>0</v>
      </c>
      <c r="DC448">
        <f t="shared" ref="DC448:DC468" si="88">ROUND(ROUND(AT448*AG448,2),6)</f>
        <v>0</v>
      </c>
    </row>
    <row r="449" spans="1:107" x14ac:dyDescent="0.2">
      <c r="A449">
        <f>ROW(Source!A1389)</f>
        <v>1389</v>
      </c>
      <c r="B449">
        <v>52421674</v>
      </c>
      <c r="C449">
        <v>52429368</v>
      </c>
      <c r="D449">
        <v>51499185</v>
      </c>
      <c r="E449">
        <v>1</v>
      </c>
      <c r="F449">
        <v>1</v>
      </c>
      <c r="G449">
        <v>27</v>
      </c>
      <c r="H449">
        <v>2</v>
      </c>
      <c r="I449" t="s">
        <v>544</v>
      </c>
      <c r="J449" t="s">
        <v>545</v>
      </c>
      <c r="K449" t="s">
        <v>546</v>
      </c>
      <c r="L449">
        <v>1368</v>
      </c>
      <c r="N449">
        <v>1011</v>
      </c>
      <c r="O449" t="s">
        <v>537</v>
      </c>
      <c r="P449" t="s">
        <v>537</v>
      </c>
      <c r="Q449">
        <v>1</v>
      </c>
      <c r="W449">
        <v>0</v>
      </c>
      <c r="X449">
        <v>1846535910</v>
      </c>
      <c r="Y449">
        <v>2.97</v>
      </c>
      <c r="AA449">
        <v>0</v>
      </c>
      <c r="AB449">
        <v>3056.67</v>
      </c>
      <c r="AC449">
        <v>1333.84</v>
      </c>
      <c r="AD449">
        <v>0</v>
      </c>
      <c r="AE449">
        <v>0</v>
      </c>
      <c r="AF449">
        <v>3056.67</v>
      </c>
      <c r="AG449">
        <v>1333.84</v>
      </c>
      <c r="AH449">
        <v>0</v>
      </c>
      <c r="AI449">
        <v>1</v>
      </c>
      <c r="AJ449">
        <v>1</v>
      </c>
      <c r="AK449">
        <v>1</v>
      </c>
      <c r="AL449">
        <v>1</v>
      </c>
      <c r="AN449">
        <v>0</v>
      </c>
      <c r="AO449">
        <v>1</v>
      </c>
      <c r="AP449">
        <v>0</v>
      </c>
      <c r="AQ449">
        <v>0</v>
      </c>
      <c r="AR449">
        <v>0</v>
      </c>
      <c r="AS449" t="s">
        <v>3</v>
      </c>
      <c r="AT449">
        <v>2.97</v>
      </c>
      <c r="AU449" t="s">
        <v>3</v>
      </c>
      <c r="AV449">
        <v>0</v>
      </c>
      <c r="AW449">
        <v>2</v>
      </c>
      <c r="AX449">
        <v>52429376</v>
      </c>
      <c r="AY449">
        <v>1</v>
      </c>
      <c r="AZ449">
        <v>0</v>
      </c>
      <c r="BA449">
        <v>439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CX449">
        <f>Y449*Source!I1389</f>
        <v>0</v>
      </c>
      <c r="CY449">
        <f>AB449</f>
        <v>3056.67</v>
      </c>
      <c r="CZ449">
        <f>AF449</f>
        <v>3056.67</v>
      </c>
      <c r="DA449">
        <f>AJ449</f>
        <v>1</v>
      </c>
      <c r="DB449">
        <f t="shared" si="87"/>
        <v>9078.31</v>
      </c>
      <c r="DC449">
        <f t="shared" si="88"/>
        <v>3961.5</v>
      </c>
    </row>
    <row r="450" spans="1:107" x14ac:dyDescent="0.2">
      <c r="A450">
        <f>ROW(Source!A1389)</f>
        <v>1389</v>
      </c>
      <c r="B450">
        <v>52421674</v>
      </c>
      <c r="C450">
        <v>52429368</v>
      </c>
      <c r="D450">
        <v>51499169</v>
      </c>
      <c r="E450">
        <v>1</v>
      </c>
      <c r="F450">
        <v>1</v>
      </c>
      <c r="G450">
        <v>27</v>
      </c>
      <c r="H450">
        <v>2</v>
      </c>
      <c r="I450" t="s">
        <v>547</v>
      </c>
      <c r="J450" t="s">
        <v>548</v>
      </c>
      <c r="K450" t="s">
        <v>549</v>
      </c>
      <c r="L450">
        <v>1368</v>
      </c>
      <c r="N450">
        <v>1011</v>
      </c>
      <c r="O450" t="s">
        <v>537</v>
      </c>
      <c r="P450" t="s">
        <v>537</v>
      </c>
      <c r="Q450">
        <v>1</v>
      </c>
      <c r="W450">
        <v>0</v>
      </c>
      <c r="X450">
        <v>-1930120489</v>
      </c>
      <c r="Y450">
        <v>3.67</v>
      </c>
      <c r="AA450">
        <v>0</v>
      </c>
      <c r="AB450">
        <v>1261.8699999999999</v>
      </c>
      <c r="AC450">
        <v>530.02</v>
      </c>
      <c r="AD450">
        <v>0</v>
      </c>
      <c r="AE450">
        <v>0</v>
      </c>
      <c r="AF450">
        <v>1261.8699999999999</v>
      </c>
      <c r="AG450">
        <v>530.02</v>
      </c>
      <c r="AH450">
        <v>0</v>
      </c>
      <c r="AI450">
        <v>1</v>
      </c>
      <c r="AJ450">
        <v>1</v>
      </c>
      <c r="AK450">
        <v>1</v>
      </c>
      <c r="AL450">
        <v>1</v>
      </c>
      <c r="AN450">
        <v>0</v>
      </c>
      <c r="AO450">
        <v>1</v>
      </c>
      <c r="AP450">
        <v>0</v>
      </c>
      <c r="AQ450">
        <v>0</v>
      </c>
      <c r="AR450">
        <v>0</v>
      </c>
      <c r="AS450" t="s">
        <v>3</v>
      </c>
      <c r="AT450">
        <v>3.67</v>
      </c>
      <c r="AU450" t="s">
        <v>3</v>
      </c>
      <c r="AV450">
        <v>0</v>
      </c>
      <c r="AW450">
        <v>2</v>
      </c>
      <c r="AX450">
        <v>52429377</v>
      </c>
      <c r="AY450">
        <v>1</v>
      </c>
      <c r="AZ450">
        <v>0</v>
      </c>
      <c r="BA450">
        <v>440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CX450">
        <f>Y450*Source!I1389</f>
        <v>0</v>
      </c>
      <c r="CY450">
        <f>AB450</f>
        <v>1261.8699999999999</v>
      </c>
      <c r="CZ450">
        <f>AF450</f>
        <v>1261.8699999999999</v>
      </c>
      <c r="DA450">
        <f>AJ450</f>
        <v>1</v>
      </c>
      <c r="DB450">
        <f t="shared" si="87"/>
        <v>4631.0600000000004</v>
      </c>
      <c r="DC450">
        <f t="shared" si="88"/>
        <v>1945.17</v>
      </c>
    </row>
    <row r="451" spans="1:107" x14ac:dyDescent="0.2">
      <c r="A451">
        <f>ROW(Source!A1389)</f>
        <v>1389</v>
      </c>
      <c r="B451">
        <v>52421674</v>
      </c>
      <c r="C451">
        <v>52429368</v>
      </c>
      <c r="D451">
        <v>51499170</v>
      </c>
      <c r="E451">
        <v>1</v>
      </c>
      <c r="F451">
        <v>1</v>
      </c>
      <c r="G451">
        <v>27</v>
      </c>
      <c r="H451">
        <v>2</v>
      </c>
      <c r="I451" t="s">
        <v>550</v>
      </c>
      <c r="J451" t="s">
        <v>551</v>
      </c>
      <c r="K451" t="s">
        <v>552</v>
      </c>
      <c r="L451">
        <v>1368</v>
      </c>
      <c r="N451">
        <v>1011</v>
      </c>
      <c r="O451" t="s">
        <v>537</v>
      </c>
      <c r="P451" t="s">
        <v>537</v>
      </c>
      <c r="Q451">
        <v>1</v>
      </c>
      <c r="W451">
        <v>0</v>
      </c>
      <c r="X451">
        <v>1869206802</v>
      </c>
      <c r="Y451">
        <v>11.9</v>
      </c>
      <c r="AA451">
        <v>0</v>
      </c>
      <c r="AB451">
        <v>1827.95</v>
      </c>
      <c r="AC451">
        <v>720.55</v>
      </c>
      <c r="AD451">
        <v>0</v>
      </c>
      <c r="AE451">
        <v>0</v>
      </c>
      <c r="AF451">
        <v>1827.95</v>
      </c>
      <c r="AG451">
        <v>720.55</v>
      </c>
      <c r="AH451">
        <v>0</v>
      </c>
      <c r="AI451">
        <v>1</v>
      </c>
      <c r="AJ451">
        <v>1</v>
      </c>
      <c r="AK451">
        <v>1</v>
      </c>
      <c r="AL451">
        <v>1</v>
      </c>
      <c r="AN451">
        <v>0</v>
      </c>
      <c r="AO451">
        <v>1</v>
      </c>
      <c r="AP451">
        <v>0</v>
      </c>
      <c r="AQ451">
        <v>0</v>
      </c>
      <c r="AR451">
        <v>0</v>
      </c>
      <c r="AS451" t="s">
        <v>3</v>
      </c>
      <c r="AT451">
        <v>11.9</v>
      </c>
      <c r="AU451" t="s">
        <v>3</v>
      </c>
      <c r="AV451">
        <v>0</v>
      </c>
      <c r="AW451">
        <v>2</v>
      </c>
      <c r="AX451">
        <v>52429378</v>
      </c>
      <c r="AY451">
        <v>1</v>
      </c>
      <c r="AZ451">
        <v>0</v>
      </c>
      <c r="BA451">
        <v>441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CX451">
        <f>Y451*Source!I1389</f>
        <v>0</v>
      </c>
      <c r="CY451">
        <f>AB451</f>
        <v>1827.95</v>
      </c>
      <c r="CZ451">
        <f>AF451</f>
        <v>1827.95</v>
      </c>
      <c r="DA451">
        <f>AJ451</f>
        <v>1</v>
      </c>
      <c r="DB451">
        <f t="shared" si="87"/>
        <v>21752.61</v>
      </c>
      <c r="DC451">
        <f t="shared" si="88"/>
        <v>8574.5499999999993</v>
      </c>
    </row>
    <row r="452" spans="1:107" x14ac:dyDescent="0.2">
      <c r="A452">
        <f>ROW(Source!A1389)</f>
        <v>1389</v>
      </c>
      <c r="B452">
        <v>52421674</v>
      </c>
      <c r="C452">
        <v>52429368</v>
      </c>
      <c r="D452">
        <v>51503063</v>
      </c>
      <c r="E452">
        <v>1</v>
      </c>
      <c r="F452">
        <v>1</v>
      </c>
      <c r="G452">
        <v>27</v>
      </c>
      <c r="H452">
        <v>3</v>
      </c>
      <c r="I452" t="s">
        <v>60</v>
      </c>
      <c r="J452" t="s">
        <v>62</v>
      </c>
      <c r="K452" t="s">
        <v>61</v>
      </c>
      <c r="L452">
        <v>1348</v>
      </c>
      <c r="N452">
        <v>1009</v>
      </c>
      <c r="O452" t="s">
        <v>27</v>
      </c>
      <c r="P452" t="s">
        <v>27</v>
      </c>
      <c r="Q452">
        <v>1000</v>
      </c>
      <c r="W452">
        <v>1</v>
      </c>
      <c r="X452">
        <v>-2069439204</v>
      </c>
      <c r="Y452">
        <v>-101</v>
      </c>
      <c r="AA452">
        <v>2690.29</v>
      </c>
      <c r="AB452">
        <v>0</v>
      </c>
      <c r="AC452">
        <v>0</v>
      </c>
      <c r="AD452">
        <v>0</v>
      </c>
      <c r="AE452">
        <v>2690.29</v>
      </c>
      <c r="AF452">
        <v>0</v>
      </c>
      <c r="AG452">
        <v>0</v>
      </c>
      <c r="AH452">
        <v>0</v>
      </c>
      <c r="AI452">
        <v>1</v>
      </c>
      <c r="AJ452">
        <v>1</v>
      </c>
      <c r="AK452">
        <v>1</v>
      </c>
      <c r="AL452">
        <v>1</v>
      </c>
      <c r="AN452">
        <v>0</v>
      </c>
      <c r="AO452">
        <v>1</v>
      </c>
      <c r="AP452">
        <v>0</v>
      </c>
      <c r="AQ452">
        <v>0</v>
      </c>
      <c r="AR452">
        <v>0</v>
      </c>
      <c r="AS452" t="s">
        <v>3</v>
      </c>
      <c r="AT452">
        <v>-101</v>
      </c>
      <c r="AU452" t="s">
        <v>3</v>
      </c>
      <c r="AV452">
        <v>0</v>
      </c>
      <c r="AW452">
        <v>2</v>
      </c>
      <c r="AX452">
        <v>52429379</v>
      </c>
      <c r="AY452">
        <v>1</v>
      </c>
      <c r="AZ452">
        <v>6144</v>
      </c>
      <c r="BA452">
        <v>442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CX452">
        <f>Y452*Source!I1389</f>
        <v>0</v>
      </c>
      <c r="CY452">
        <f>AA452</f>
        <v>2690.29</v>
      </c>
      <c r="CZ452">
        <f>AE452</f>
        <v>2690.29</v>
      </c>
      <c r="DA452">
        <f>AI452</f>
        <v>1</v>
      </c>
      <c r="DB452">
        <f t="shared" si="87"/>
        <v>-271719.28999999998</v>
      </c>
      <c r="DC452">
        <f t="shared" si="88"/>
        <v>0</v>
      </c>
    </row>
    <row r="453" spans="1:107" x14ac:dyDescent="0.2">
      <c r="A453">
        <f>ROW(Source!A1389)</f>
        <v>1389</v>
      </c>
      <c r="B453">
        <v>52421674</v>
      </c>
      <c r="C453">
        <v>52429368</v>
      </c>
      <c r="D453">
        <v>51503080</v>
      </c>
      <c r="E453">
        <v>1</v>
      </c>
      <c r="F453">
        <v>1</v>
      </c>
      <c r="G453">
        <v>27</v>
      </c>
      <c r="H453">
        <v>3</v>
      </c>
      <c r="I453" t="s">
        <v>64</v>
      </c>
      <c r="J453" t="s">
        <v>66</v>
      </c>
      <c r="K453" t="s">
        <v>65</v>
      </c>
      <c r="L453">
        <v>1348</v>
      </c>
      <c r="N453">
        <v>1009</v>
      </c>
      <c r="O453" t="s">
        <v>27</v>
      </c>
      <c r="P453" t="s">
        <v>27</v>
      </c>
      <c r="Q453">
        <v>1000</v>
      </c>
      <c r="W453">
        <v>0</v>
      </c>
      <c r="X453">
        <v>-740831190</v>
      </c>
      <c r="Y453">
        <v>101</v>
      </c>
      <c r="AA453">
        <v>2652.04</v>
      </c>
      <c r="AB453">
        <v>0</v>
      </c>
      <c r="AC453">
        <v>0</v>
      </c>
      <c r="AD453">
        <v>0</v>
      </c>
      <c r="AE453">
        <v>2652.04</v>
      </c>
      <c r="AF453">
        <v>0</v>
      </c>
      <c r="AG453">
        <v>0</v>
      </c>
      <c r="AH453">
        <v>0</v>
      </c>
      <c r="AI453">
        <v>1</v>
      </c>
      <c r="AJ453">
        <v>1</v>
      </c>
      <c r="AK453">
        <v>1</v>
      </c>
      <c r="AL453">
        <v>1</v>
      </c>
      <c r="AN453">
        <v>0</v>
      </c>
      <c r="AO453">
        <v>0</v>
      </c>
      <c r="AP453">
        <v>0</v>
      </c>
      <c r="AQ453">
        <v>0</v>
      </c>
      <c r="AR453">
        <v>0</v>
      </c>
      <c r="AS453" t="s">
        <v>3</v>
      </c>
      <c r="AT453">
        <v>101</v>
      </c>
      <c r="AU453" t="s">
        <v>3</v>
      </c>
      <c r="AV453">
        <v>0</v>
      </c>
      <c r="AW453">
        <v>1</v>
      </c>
      <c r="AX453">
        <v>-1</v>
      </c>
      <c r="AY453">
        <v>0</v>
      </c>
      <c r="AZ453">
        <v>0</v>
      </c>
      <c r="BA453" t="s">
        <v>3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CX453">
        <f>Y453*Source!I1389</f>
        <v>0</v>
      </c>
      <c r="CY453">
        <f>AA453</f>
        <v>2652.04</v>
      </c>
      <c r="CZ453">
        <f>AE453</f>
        <v>2652.04</v>
      </c>
      <c r="DA453">
        <f>AI453</f>
        <v>1</v>
      </c>
      <c r="DB453">
        <f t="shared" si="87"/>
        <v>267856.03999999998</v>
      </c>
      <c r="DC453">
        <f t="shared" si="88"/>
        <v>0</v>
      </c>
    </row>
    <row r="454" spans="1:107" x14ac:dyDescent="0.2">
      <c r="A454">
        <f>ROW(Source!A1392)</f>
        <v>1392</v>
      </c>
      <c r="B454">
        <v>52421674</v>
      </c>
      <c r="C454">
        <v>52429382</v>
      </c>
      <c r="D454">
        <v>51486811</v>
      </c>
      <c r="E454">
        <v>27</v>
      </c>
      <c r="F454">
        <v>1</v>
      </c>
      <c r="G454">
        <v>27</v>
      </c>
      <c r="H454">
        <v>1</v>
      </c>
      <c r="I454" t="s">
        <v>531</v>
      </c>
      <c r="J454" t="s">
        <v>3</v>
      </c>
      <c r="K454" t="s">
        <v>532</v>
      </c>
      <c r="L454">
        <v>1191</v>
      </c>
      <c r="N454">
        <v>1013</v>
      </c>
      <c r="O454" t="s">
        <v>533</v>
      </c>
      <c r="P454" t="s">
        <v>533</v>
      </c>
      <c r="Q454">
        <v>1</v>
      </c>
      <c r="W454">
        <v>0</v>
      </c>
      <c r="X454">
        <v>476480486</v>
      </c>
      <c r="Y454">
        <v>10.3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1</v>
      </c>
      <c r="AJ454">
        <v>1</v>
      </c>
      <c r="AK454">
        <v>1</v>
      </c>
      <c r="AL454">
        <v>1</v>
      </c>
      <c r="AN454">
        <v>0</v>
      </c>
      <c r="AO454">
        <v>1</v>
      </c>
      <c r="AP454">
        <v>0</v>
      </c>
      <c r="AQ454">
        <v>0</v>
      </c>
      <c r="AR454">
        <v>0</v>
      </c>
      <c r="AS454" t="s">
        <v>3</v>
      </c>
      <c r="AT454">
        <v>10.3</v>
      </c>
      <c r="AU454" t="s">
        <v>3</v>
      </c>
      <c r="AV454">
        <v>1</v>
      </c>
      <c r="AW454">
        <v>2</v>
      </c>
      <c r="AX454">
        <v>52429388</v>
      </c>
      <c r="AY454">
        <v>1</v>
      </c>
      <c r="AZ454">
        <v>0</v>
      </c>
      <c r="BA454">
        <v>443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CX454">
        <f>Y454*Source!I1392</f>
        <v>0</v>
      </c>
      <c r="CY454">
        <f>AD454</f>
        <v>0</v>
      </c>
      <c r="CZ454">
        <f>AH454</f>
        <v>0</v>
      </c>
      <c r="DA454">
        <f>AL454</f>
        <v>1</v>
      </c>
      <c r="DB454">
        <f t="shared" si="87"/>
        <v>0</v>
      </c>
      <c r="DC454">
        <f t="shared" si="88"/>
        <v>0</v>
      </c>
    </row>
    <row r="455" spans="1:107" x14ac:dyDescent="0.2">
      <c r="A455">
        <f>ROW(Source!A1392)</f>
        <v>1392</v>
      </c>
      <c r="B455">
        <v>52421674</v>
      </c>
      <c r="C455">
        <v>52429382</v>
      </c>
      <c r="D455">
        <v>51499169</v>
      </c>
      <c r="E455">
        <v>1</v>
      </c>
      <c r="F455">
        <v>1</v>
      </c>
      <c r="G455">
        <v>27</v>
      </c>
      <c r="H455">
        <v>2</v>
      </c>
      <c r="I455" t="s">
        <v>547</v>
      </c>
      <c r="J455" t="s">
        <v>548</v>
      </c>
      <c r="K455" t="s">
        <v>549</v>
      </c>
      <c r="L455">
        <v>1368</v>
      </c>
      <c r="N455">
        <v>1011</v>
      </c>
      <c r="O455" t="s">
        <v>537</v>
      </c>
      <c r="P455" t="s">
        <v>537</v>
      </c>
      <c r="Q455">
        <v>1</v>
      </c>
      <c r="W455">
        <v>0</v>
      </c>
      <c r="X455">
        <v>-1930120489</v>
      </c>
      <c r="Y455">
        <v>0.89</v>
      </c>
      <c r="AA455">
        <v>0</v>
      </c>
      <c r="AB455">
        <v>1261.8699999999999</v>
      </c>
      <c r="AC455">
        <v>530.02</v>
      </c>
      <c r="AD455">
        <v>0</v>
      </c>
      <c r="AE455">
        <v>0</v>
      </c>
      <c r="AF455">
        <v>1261.8699999999999</v>
      </c>
      <c r="AG455">
        <v>530.02</v>
      </c>
      <c r="AH455">
        <v>0</v>
      </c>
      <c r="AI455">
        <v>1</v>
      </c>
      <c r="AJ455">
        <v>1</v>
      </c>
      <c r="AK455">
        <v>1</v>
      </c>
      <c r="AL455">
        <v>1</v>
      </c>
      <c r="AN455">
        <v>0</v>
      </c>
      <c r="AO455">
        <v>1</v>
      </c>
      <c r="AP455">
        <v>0</v>
      </c>
      <c r="AQ455">
        <v>0</v>
      </c>
      <c r="AR455">
        <v>0</v>
      </c>
      <c r="AS455" t="s">
        <v>3</v>
      </c>
      <c r="AT455">
        <v>0.89</v>
      </c>
      <c r="AU455" t="s">
        <v>3</v>
      </c>
      <c r="AV455">
        <v>0</v>
      </c>
      <c r="AW455">
        <v>2</v>
      </c>
      <c r="AX455">
        <v>52429389</v>
      </c>
      <c r="AY455">
        <v>1</v>
      </c>
      <c r="AZ455">
        <v>0</v>
      </c>
      <c r="BA455">
        <v>444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CX455">
        <f>Y455*Source!I1392</f>
        <v>0</v>
      </c>
      <c r="CY455">
        <f>AB455</f>
        <v>1261.8699999999999</v>
      </c>
      <c r="CZ455">
        <f>AF455</f>
        <v>1261.8699999999999</v>
      </c>
      <c r="DA455">
        <f>AJ455</f>
        <v>1</v>
      </c>
      <c r="DB455">
        <f t="shared" si="87"/>
        <v>1123.06</v>
      </c>
      <c r="DC455">
        <f t="shared" si="88"/>
        <v>471.72</v>
      </c>
    </row>
    <row r="456" spans="1:107" x14ac:dyDescent="0.2">
      <c r="A456">
        <f>ROW(Source!A1392)</f>
        <v>1392</v>
      </c>
      <c r="B456">
        <v>52421674</v>
      </c>
      <c r="C456">
        <v>52429382</v>
      </c>
      <c r="D456">
        <v>51499975</v>
      </c>
      <c r="E456">
        <v>1</v>
      </c>
      <c r="F456">
        <v>1</v>
      </c>
      <c r="G456">
        <v>27</v>
      </c>
      <c r="H456">
        <v>3</v>
      </c>
      <c r="I456" t="s">
        <v>553</v>
      </c>
      <c r="J456" t="s">
        <v>554</v>
      </c>
      <c r="K456" t="s">
        <v>555</v>
      </c>
      <c r="L456">
        <v>1348</v>
      </c>
      <c r="N456">
        <v>1009</v>
      </c>
      <c r="O456" t="s">
        <v>27</v>
      </c>
      <c r="P456" t="s">
        <v>27</v>
      </c>
      <c r="Q456">
        <v>1000</v>
      </c>
      <c r="W456">
        <v>0</v>
      </c>
      <c r="X456">
        <v>-298244648</v>
      </c>
      <c r="Y456">
        <v>0.06</v>
      </c>
      <c r="AA456">
        <v>25888.1</v>
      </c>
      <c r="AB456">
        <v>0</v>
      </c>
      <c r="AC456">
        <v>0</v>
      </c>
      <c r="AD456">
        <v>0</v>
      </c>
      <c r="AE456">
        <v>25888.1</v>
      </c>
      <c r="AF456">
        <v>0</v>
      </c>
      <c r="AG456">
        <v>0</v>
      </c>
      <c r="AH456">
        <v>0</v>
      </c>
      <c r="AI456">
        <v>1</v>
      </c>
      <c r="AJ456">
        <v>1</v>
      </c>
      <c r="AK456">
        <v>1</v>
      </c>
      <c r="AL456">
        <v>1</v>
      </c>
      <c r="AN456">
        <v>0</v>
      </c>
      <c r="AO456">
        <v>1</v>
      </c>
      <c r="AP456">
        <v>0</v>
      </c>
      <c r="AQ456">
        <v>0</v>
      </c>
      <c r="AR456">
        <v>0</v>
      </c>
      <c r="AS456" t="s">
        <v>3</v>
      </c>
      <c r="AT456">
        <v>0.06</v>
      </c>
      <c r="AU456" t="s">
        <v>3</v>
      </c>
      <c r="AV456">
        <v>0</v>
      </c>
      <c r="AW456">
        <v>2</v>
      </c>
      <c r="AX456">
        <v>52429390</v>
      </c>
      <c r="AY456">
        <v>1</v>
      </c>
      <c r="AZ456">
        <v>0</v>
      </c>
      <c r="BA456">
        <v>445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CX456">
        <f>Y456*Source!I1392</f>
        <v>0</v>
      </c>
      <c r="CY456">
        <f>AA456</f>
        <v>25888.1</v>
      </c>
      <c r="CZ456">
        <f>AE456</f>
        <v>25888.1</v>
      </c>
      <c r="DA456">
        <f>AI456</f>
        <v>1</v>
      </c>
      <c r="DB456">
        <f t="shared" si="87"/>
        <v>1553.29</v>
      </c>
      <c r="DC456">
        <f t="shared" si="88"/>
        <v>0</v>
      </c>
    </row>
    <row r="457" spans="1:107" x14ac:dyDescent="0.2">
      <c r="A457">
        <f>ROW(Source!A1392)</f>
        <v>1392</v>
      </c>
      <c r="B457">
        <v>52421674</v>
      </c>
      <c r="C457">
        <v>52429382</v>
      </c>
      <c r="D457">
        <v>51503080</v>
      </c>
      <c r="E457">
        <v>1</v>
      </c>
      <c r="F457">
        <v>1</v>
      </c>
      <c r="G457">
        <v>27</v>
      </c>
      <c r="H457">
        <v>3</v>
      </c>
      <c r="I457" t="s">
        <v>64</v>
      </c>
      <c r="J457" t="s">
        <v>66</v>
      </c>
      <c r="K457" t="s">
        <v>65</v>
      </c>
      <c r="L457">
        <v>1348</v>
      </c>
      <c r="N457">
        <v>1009</v>
      </c>
      <c r="O457" t="s">
        <v>27</v>
      </c>
      <c r="P457" t="s">
        <v>27</v>
      </c>
      <c r="Q457">
        <v>1000</v>
      </c>
      <c r="W457">
        <v>1</v>
      </c>
      <c r="X457">
        <v>-740831190</v>
      </c>
      <c r="Y457">
        <v>-7.14</v>
      </c>
      <c r="AA457">
        <v>2652.04</v>
      </c>
      <c r="AB457">
        <v>0</v>
      </c>
      <c r="AC457">
        <v>0</v>
      </c>
      <c r="AD457">
        <v>0</v>
      </c>
      <c r="AE457">
        <v>2652.04</v>
      </c>
      <c r="AF457">
        <v>0</v>
      </c>
      <c r="AG457">
        <v>0</v>
      </c>
      <c r="AH457">
        <v>0</v>
      </c>
      <c r="AI457">
        <v>1</v>
      </c>
      <c r="AJ457">
        <v>1</v>
      </c>
      <c r="AK457">
        <v>1</v>
      </c>
      <c r="AL457">
        <v>1</v>
      </c>
      <c r="AN457">
        <v>0</v>
      </c>
      <c r="AO457">
        <v>1</v>
      </c>
      <c r="AP457">
        <v>0</v>
      </c>
      <c r="AQ457">
        <v>0</v>
      </c>
      <c r="AR457">
        <v>0</v>
      </c>
      <c r="AS457" t="s">
        <v>3</v>
      </c>
      <c r="AT457">
        <v>-7.14</v>
      </c>
      <c r="AU457" t="s">
        <v>3</v>
      </c>
      <c r="AV457">
        <v>0</v>
      </c>
      <c r="AW457">
        <v>2</v>
      </c>
      <c r="AX457">
        <v>52429391</v>
      </c>
      <c r="AY457">
        <v>1</v>
      </c>
      <c r="AZ457">
        <v>6144</v>
      </c>
      <c r="BA457">
        <v>446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CX457">
        <f>Y457*Source!I1392</f>
        <v>0</v>
      </c>
      <c r="CY457">
        <f>AA457</f>
        <v>2652.04</v>
      </c>
      <c r="CZ457">
        <f>AE457</f>
        <v>2652.04</v>
      </c>
      <c r="DA457">
        <f>AI457</f>
        <v>1</v>
      </c>
      <c r="DB457">
        <f t="shared" si="87"/>
        <v>-18935.57</v>
      </c>
      <c r="DC457">
        <f t="shared" si="88"/>
        <v>0</v>
      </c>
    </row>
    <row r="458" spans="1:107" x14ac:dyDescent="0.2">
      <c r="A458">
        <f>ROW(Source!A1392)</f>
        <v>1392</v>
      </c>
      <c r="B458">
        <v>52421674</v>
      </c>
      <c r="C458">
        <v>52429382</v>
      </c>
      <c r="D458">
        <v>51503080</v>
      </c>
      <c r="E458">
        <v>1</v>
      </c>
      <c r="F458">
        <v>1</v>
      </c>
      <c r="G458">
        <v>27</v>
      </c>
      <c r="H458">
        <v>3</v>
      </c>
      <c r="I458" t="s">
        <v>64</v>
      </c>
      <c r="J458" t="s">
        <v>66</v>
      </c>
      <c r="K458" t="s">
        <v>65</v>
      </c>
      <c r="L458">
        <v>1348</v>
      </c>
      <c r="N458">
        <v>1009</v>
      </c>
      <c r="O458" t="s">
        <v>27</v>
      </c>
      <c r="P458" t="s">
        <v>27</v>
      </c>
      <c r="Q458">
        <v>1000</v>
      </c>
      <c r="W458">
        <v>0</v>
      </c>
      <c r="X458">
        <v>-740831190</v>
      </c>
      <c r="Y458">
        <v>11.9</v>
      </c>
      <c r="AA458">
        <v>2652.04</v>
      </c>
      <c r="AB458">
        <v>0</v>
      </c>
      <c r="AC458">
        <v>0</v>
      </c>
      <c r="AD458">
        <v>0</v>
      </c>
      <c r="AE458">
        <v>2652.04</v>
      </c>
      <c r="AF458">
        <v>0</v>
      </c>
      <c r="AG458">
        <v>0</v>
      </c>
      <c r="AH458">
        <v>0</v>
      </c>
      <c r="AI458">
        <v>1</v>
      </c>
      <c r="AJ458">
        <v>1</v>
      </c>
      <c r="AK458">
        <v>1</v>
      </c>
      <c r="AL458">
        <v>1</v>
      </c>
      <c r="AN458">
        <v>0</v>
      </c>
      <c r="AO458">
        <v>0</v>
      </c>
      <c r="AP458">
        <v>0</v>
      </c>
      <c r="AQ458">
        <v>0</v>
      </c>
      <c r="AR458">
        <v>0</v>
      </c>
      <c r="AS458" t="s">
        <v>3</v>
      </c>
      <c r="AT458">
        <v>11.9</v>
      </c>
      <c r="AU458" t="s">
        <v>3</v>
      </c>
      <c r="AV458">
        <v>0</v>
      </c>
      <c r="AW458">
        <v>1</v>
      </c>
      <c r="AX458">
        <v>-1</v>
      </c>
      <c r="AY458">
        <v>0</v>
      </c>
      <c r="AZ458">
        <v>0</v>
      </c>
      <c r="BA458" t="s">
        <v>3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CX458">
        <f>Y458*Source!I1392</f>
        <v>0</v>
      </c>
      <c r="CY458">
        <f>AA458</f>
        <v>2652.04</v>
      </c>
      <c r="CZ458">
        <f>AE458</f>
        <v>2652.04</v>
      </c>
      <c r="DA458">
        <f>AI458</f>
        <v>1</v>
      </c>
      <c r="DB458">
        <f t="shared" si="87"/>
        <v>31559.279999999999</v>
      </c>
      <c r="DC458">
        <f t="shared" si="88"/>
        <v>0</v>
      </c>
    </row>
    <row r="459" spans="1:107" x14ac:dyDescent="0.2">
      <c r="A459">
        <f>ROW(Source!A1430)</f>
        <v>1430</v>
      </c>
      <c r="B459">
        <v>52421674</v>
      </c>
      <c r="C459">
        <v>52429451</v>
      </c>
      <c r="D459">
        <v>51486811</v>
      </c>
      <c r="E459">
        <v>27</v>
      </c>
      <c r="F459">
        <v>1</v>
      </c>
      <c r="G459">
        <v>27</v>
      </c>
      <c r="H459">
        <v>1</v>
      </c>
      <c r="I459" t="s">
        <v>531</v>
      </c>
      <c r="J459" t="s">
        <v>3</v>
      </c>
      <c r="K459" t="s">
        <v>532</v>
      </c>
      <c r="L459">
        <v>1191</v>
      </c>
      <c r="N459">
        <v>1013</v>
      </c>
      <c r="O459" t="s">
        <v>533</v>
      </c>
      <c r="P459" t="s">
        <v>533</v>
      </c>
      <c r="Q459">
        <v>1</v>
      </c>
      <c r="W459">
        <v>0</v>
      </c>
      <c r="X459">
        <v>476480486</v>
      </c>
      <c r="Y459">
        <v>155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1</v>
      </c>
      <c r="AJ459">
        <v>1</v>
      </c>
      <c r="AK459">
        <v>1</v>
      </c>
      <c r="AL459">
        <v>1</v>
      </c>
      <c r="AN459">
        <v>0</v>
      </c>
      <c r="AO459">
        <v>1</v>
      </c>
      <c r="AP459">
        <v>0</v>
      </c>
      <c r="AQ459">
        <v>0</v>
      </c>
      <c r="AR459">
        <v>0</v>
      </c>
      <c r="AS459" t="s">
        <v>3</v>
      </c>
      <c r="AT459">
        <v>155</v>
      </c>
      <c r="AU459" t="s">
        <v>3</v>
      </c>
      <c r="AV459">
        <v>1</v>
      </c>
      <c r="AW459">
        <v>2</v>
      </c>
      <c r="AX459">
        <v>52429456</v>
      </c>
      <c r="AY459">
        <v>1</v>
      </c>
      <c r="AZ459">
        <v>0</v>
      </c>
      <c r="BA459">
        <v>447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CX459">
        <f>Y459*Source!I1430</f>
        <v>0</v>
      </c>
      <c r="CY459">
        <f>AD459</f>
        <v>0</v>
      </c>
      <c r="CZ459">
        <f>AH459</f>
        <v>0</v>
      </c>
      <c r="DA459">
        <f>AL459</f>
        <v>1</v>
      </c>
      <c r="DB459">
        <f t="shared" si="87"/>
        <v>0</v>
      </c>
      <c r="DC459">
        <f t="shared" si="88"/>
        <v>0</v>
      </c>
    </row>
    <row r="460" spans="1:107" x14ac:dyDescent="0.2">
      <c r="A460">
        <f>ROW(Source!A1430)</f>
        <v>1430</v>
      </c>
      <c r="B460">
        <v>52421674</v>
      </c>
      <c r="C460">
        <v>52429451</v>
      </c>
      <c r="D460">
        <v>51499338</v>
      </c>
      <c r="E460">
        <v>1</v>
      </c>
      <c r="F460">
        <v>1</v>
      </c>
      <c r="G460">
        <v>27</v>
      </c>
      <c r="H460">
        <v>2</v>
      </c>
      <c r="I460" t="s">
        <v>556</v>
      </c>
      <c r="J460" t="s">
        <v>557</v>
      </c>
      <c r="K460" t="s">
        <v>558</v>
      </c>
      <c r="L460">
        <v>1368</v>
      </c>
      <c r="N460">
        <v>1011</v>
      </c>
      <c r="O460" t="s">
        <v>537</v>
      </c>
      <c r="P460" t="s">
        <v>537</v>
      </c>
      <c r="Q460">
        <v>1</v>
      </c>
      <c r="W460">
        <v>0</v>
      </c>
      <c r="X460">
        <v>734322642</v>
      </c>
      <c r="Y460">
        <v>37.5</v>
      </c>
      <c r="AA460">
        <v>0</v>
      </c>
      <c r="AB460">
        <v>744.2</v>
      </c>
      <c r="AC460">
        <v>423.17</v>
      </c>
      <c r="AD460">
        <v>0</v>
      </c>
      <c r="AE460">
        <v>0</v>
      </c>
      <c r="AF460">
        <v>744.2</v>
      </c>
      <c r="AG460">
        <v>423.17</v>
      </c>
      <c r="AH460">
        <v>0</v>
      </c>
      <c r="AI460">
        <v>1</v>
      </c>
      <c r="AJ460">
        <v>1</v>
      </c>
      <c r="AK460">
        <v>1</v>
      </c>
      <c r="AL460">
        <v>1</v>
      </c>
      <c r="AN460">
        <v>0</v>
      </c>
      <c r="AO460">
        <v>1</v>
      </c>
      <c r="AP460">
        <v>0</v>
      </c>
      <c r="AQ460">
        <v>0</v>
      </c>
      <c r="AR460">
        <v>0</v>
      </c>
      <c r="AS460" t="s">
        <v>3</v>
      </c>
      <c r="AT460">
        <v>37.5</v>
      </c>
      <c r="AU460" t="s">
        <v>3</v>
      </c>
      <c r="AV460">
        <v>0</v>
      </c>
      <c r="AW460">
        <v>2</v>
      </c>
      <c r="AX460">
        <v>52429457</v>
      </c>
      <c r="AY460">
        <v>1</v>
      </c>
      <c r="AZ460">
        <v>0</v>
      </c>
      <c r="BA460">
        <v>448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CX460">
        <f>Y460*Source!I1430</f>
        <v>0</v>
      </c>
      <c r="CY460">
        <f>AB460</f>
        <v>744.2</v>
      </c>
      <c r="CZ460">
        <f>AF460</f>
        <v>744.2</v>
      </c>
      <c r="DA460">
        <f>AJ460</f>
        <v>1</v>
      </c>
      <c r="DB460">
        <f t="shared" si="87"/>
        <v>27907.5</v>
      </c>
      <c r="DC460">
        <f t="shared" si="88"/>
        <v>15868.88</v>
      </c>
    </row>
    <row r="461" spans="1:107" x14ac:dyDescent="0.2">
      <c r="A461">
        <f>ROW(Source!A1430)</f>
        <v>1430</v>
      </c>
      <c r="B461">
        <v>52421674</v>
      </c>
      <c r="C461">
        <v>52429451</v>
      </c>
      <c r="D461">
        <v>51499853</v>
      </c>
      <c r="E461">
        <v>1</v>
      </c>
      <c r="F461">
        <v>1</v>
      </c>
      <c r="G461">
        <v>27</v>
      </c>
      <c r="H461">
        <v>2</v>
      </c>
      <c r="I461" t="s">
        <v>559</v>
      </c>
      <c r="J461" t="s">
        <v>560</v>
      </c>
      <c r="K461" t="s">
        <v>561</v>
      </c>
      <c r="L461">
        <v>1368</v>
      </c>
      <c r="N461">
        <v>1011</v>
      </c>
      <c r="O461" t="s">
        <v>537</v>
      </c>
      <c r="P461" t="s">
        <v>537</v>
      </c>
      <c r="Q461">
        <v>1</v>
      </c>
      <c r="W461">
        <v>0</v>
      </c>
      <c r="X461">
        <v>1403155342</v>
      </c>
      <c r="Y461">
        <v>75</v>
      </c>
      <c r="AA461">
        <v>0</v>
      </c>
      <c r="AB461">
        <v>6.02</v>
      </c>
      <c r="AC461">
        <v>0.02</v>
      </c>
      <c r="AD461">
        <v>0</v>
      </c>
      <c r="AE461">
        <v>0</v>
      </c>
      <c r="AF461">
        <v>6.02</v>
      </c>
      <c r="AG461">
        <v>0.02</v>
      </c>
      <c r="AH461">
        <v>0</v>
      </c>
      <c r="AI461">
        <v>1</v>
      </c>
      <c r="AJ461">
        <v>1</v>
      </c>
      <c r="AK461">
        <v>1</v>
      </c>
      <c r="AL461">
        <v>1</v>
      </c>
      <c r="AN461">
        <v>0</v>
      </c>
      <c r="AO461">
        <v>1</v>
      </c>
      <c r="AP461">
        <v>0</v>
      </c>
      <c r="AQ461">
        <v>0</v>
      </c>
      <c r="AR461">
        <v>0</v>
      </c>
      <c r="AS461" t="s">
        <v>3</v>
      </c>
      <c r="AT461">
        <v>75</v>
      </c>
      <c r="AU461" t="s">
        <v>3</v>
      </c>
      <c r="AV461">
        <v>0</v>
      </c>
      <c r="AW461">
        <v>2</v>
      </c>
      <c r="AX461">
        <v>52429458</v>
      </c>
      <c r="AY461">
        <v>1</v>
      </c>
      <c r="AZ461">
        <v>0</v>
      </c>
      <c r="BA461">
        <v>449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CX461">
        <f>Y461*Source!I1430</f>
        <v>0</v>
      </c>
      <c r="CY461">
        <f>AB461</f>
        <v>6.02</v>
      </c>
      <c r="CZ461">
        <f>AF461</f>
        <v>6.02</v>
      </c>
      <c r="DA461">
        <f>AJ461</f>
        <v>1</v>
      </c>
      <c r="DB461">
        <f t="shared" si="87"/>
        <v>451.5</v>
      </c>
      <c r="DC461">
        <f t="shared" si="88"/>
        <v>1.5</v>
      </c>
    </row>
    <row r="462" spans="1:107" x14ac:dyDescent="0.2">
      <c r="A462">
        <f>ROW(Source!A1430)</f>
        <v>1430</v>
      </c>
      <c r="B462">
        <v>52421674</v>
      </c>
      <c r="C462">
        <v>52429451</v>
      </c>
      <c r="D462">
        <v>51499208</v>
      </c>
      <c r="E462">
        <v>1</v>
      </c>
      <c r="F462">
        <v>1</v>
      </c>
      <c r="G462">
        <v>27</v>
      </c>
      <c r="H462">
        <v>2</v>
      </c>
      <c r="I462" t="s">
        <v>562</v>
      </c>
      <c r="J462" t="s">
        <v>563</v>
      </c>
      <c r="K462" t="s">
        <v>564</v>
      </c>
      <c r="L462">
        <v>1368</v>
      </c>
      <c r="N462">
        <v>1011</v>
      </c>
      <c r="O462" t="s">
        <v>537</v>
      </c>
      <c r="P462" t="s">
        <v>537</v>
      </c>
      <c r="Q462">
        <v>1</v>
      </c>
      <c r="W462">
        <v>0</v>
      </c>
      <c r="X462">
        <v>41279402</v>
      </c>
      <c r="Y462">
        <v>1.55</v>
      </c>
      <c r="AA462">
        <v>0</v>
      </c>
      <c r="AB462">
        <v>1412.71</v>
      </c>
      <c r="AC462">
        <v>641.32000000000005</v>
      </c>
      <c r="AD462">
        <v>0</v>
      </c>
      <c r="AE462">
        <v>0</v>
      </c>
      <c r="AF462">
        <v>1412.71</v>
      </c>
      <c r="AG462">
        <v>641.32000000000005</v>
      </c>
      <c r="AH462">
        <v>0</v>
      </c>
      <c r="AI462">
        <v>1</v>
      </c>
      <c r="AJ462">
        <v>1</v>
      </c>
      <c r="AK462">
        <v>1</v>
      </c>
      <c r="AL462">
        <v>1</v>
      </c>
      <c r="AN462">
        <v>0</v>
      </c>
      <c r="AO462">
        <v>1</v>
      </c>
      <c r="AP462">
        <v>0</v>
      </c>
      <c r="AQ462">
        <v>0</v>
      </c>
      <c r="AR462">
        <v>0</v>
      </c>
      <c r="AS462" t="s">
        <v>3</v>
      </c>
      <c r="AT462">
        <v>1.55</v>
      </c>
      <c r="AU462" t="s">
        <v>3</v>
      </c>
      <c r="AV462">
        <v>0</v>
      </c>
      <c r="AW462">
        <v>2</v>
      </c>
      <c r="AX462">
        <v>52429459</v>
      </c>
      <c r="AY462">
        <v>1</v>
      </c>
      <c r="AZ462">
        <v>0</v>
      </c>
      <c r="BA462">
        <v>450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CX462">
        <f>Y462*Source!I1430</f>
        <v>0</v>
      </c>
      <c r="CY462">
        <f>AB462</f>
        <v>1412.71</v>
      </c>
      <c r="CZ462">
        <f>AF462</f>
        <v>1412.71</v>
      </c>
      <c r="DA462">
        <f>AJ462</f>
        <v>1</v>
      </c>
      <c r="DB462">
        <f t="shared" si="87"/>
        <v>2189.6999999999998</v>
      </c>
      <c r="DC462">
        <f t="shared" si="88"/>
        <v>994.05</v>
      </c>
    </row>
    <row r="463" spans="1:107" x14ac:dyDescent="0.2">
      <c r="A463">
        <f>ROW(Source!A1431)</f>
        <v>1431</v>
      </c>
      <c r="B463">
        <v>52421674</v>
      </c>
      <c r="C463">
        <v>52429460</v>
      </c>
      <c r="D463">
        <v>51498982</v>
      </c>
      <c r="E463">
        <v>1</v>
      </c>
      <c r="F463">
        <v>1</v>
      </c>
      <c r="G463">
        <v>27</v>
      </c>
      <c r="H463">
        <v>2</v>
      </c>
      <c r="I463" t="s">
        <v>534</v>
      </c>
      <c r="J463" t="s">
        <v>535</v>
      </c>
      <c r="K463" t="s">
        <v>536</v>
      </c>
      <c r="L463">
        <v>1368</v>
      </c>
      <c r="N463">
        <v>1011</v>
      </c>
      <c r="O463" t="s">
        <v>537</v>
      </c>
      <c r="P463" t="s">
        <v>537</v>
      </c>
      <c r="Q463">
        <v>1</v>
      </c>
      <c r="W463">
        <v>0</v>
      </c>
      <c r="X463">
        <v>770341722</v>
      </c>
      <c r="Y463">
        <v>5.3699999999999998E-2</v>
      </c>
      <c r="AA463">
        <v>0</v>
      </c>
      <c r="AB463">
        <v>1494.43</v>
      </c>
      <c r="AC463">
        <v>481.21</v>
      </c>
      <c r="AD463">
        <v>0</v>
      </c>
      <c r="AE463">
        <v>0</v>
      </c>
      <c r="AF463">
        <v>1494.43</v>
      </c>
      <c r="AG463">
        <v>481.21</v>
      </c>
      <c r="AH463">
        <v>0</v>
      </c>
      <c r="AI463">
        <v>1</v>
      </c>
      <c r="AJ463">
        <v>1</v>
      </c>
      <c r="AK463">
        <v>1</v>
      </c>
      <c r="AL463">
        <v>1</v>
      </c>
      <c r="AN463">
        <v>0</v>
      </c>
      <c r="AO463">
        <v>1</v>
      </c>
      <c r="AP463">
        <v>0</v>
      </c>
      <c r="AQ463">
        <v>0</v>
      </c>
      <c r="AR463">
        <v>0</v>
      </c>
      <c r="AS463" t="s">
        <v>3</v>
      </c>
      <c r="AT463">
        <v>5.3699999999999998E-2</v>
      </c>
      <c r="AU463" t="s">
        <v>3</v>
      </c>
      <c r="AV463">
        <v>0</v>
      </c>
      <c r="AW463">
        <v>2</v>
      </c>
      <c r="AX463">
        <v>52429462</v>
      </c>
      <c r="AY463">
        <v>1</v>
      </c>
      <c r="AZ463">
        <v>0</v>
      </c>
      <c r="BA463">
        <v>451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CX463">
        <f>Y463*Source!I1431</f>
        <v>0</v>
      </c>
      <c r="CY463">
        <f>AB463</f>
        <v>1494.43</v>
      </c>
      <c r="CZ463">
        <f>AF463</f>
        <v>1494.43</v>
      </c>
      <c r="DA463">
        <f>AJ463</f>
        <v>1</v>
      </c>
      <c r="DB463">
        <f t="shared" si="87"/>
        <v>80.25</v>
      </c>
      <c r="DC463">
        <f t="shared" si="88"/>
        <v>25.84</v>
      </c>
    </row>
    <row r="464" spans="1:107" x14ac:dyDescent="0.2">
      <c r="A464">
        <f>ROW(Source!A1432)</f>
        <v>1432</v>
      </c>
      <c r="B464">
        <v>52421674</v>
      </c>
      <c r="C464">
        <v>52429463</v>
      </c>
      <c r="D464">
        <v>51486811</v>
      </c>
      <c r="E464">
        <v>27</v>
      </c>
      <c r="F464">
        <v>1</v>
      </c>
      <c r="G464">
        <v>27</v>
      </c>
      <c r="H464">
        <v>1</v>
      </c>
      <c r="I464" t="s">
        <v>531</v>
      </c>
      <c r="J464" t="s">
        <v>3</v>
      </c>
      <c r="K464" t="s">
        <v>532</v>
      </c>
      <c r="L464">
        <v>1191</v>
      </c>
      <c r="N464">
        <v>1013</v>
      </c>
      <c r="O464" t="s">
        <v>533</v>
      </c>
      <c r="P464" t="s">
        <v>533</v>
      </c>
      <c r="Q464">
        <v>1</v>
      </c>
      <c r="W464">
        <v>0</v>
      </c>
      <c r="X464">
        <v>476480486</v>
      </c>
      <c r="Y464">
        <v>1.02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1</v>
      </c>
      <c r="AJ464">
        <v>1</v>
      </c>
      <c r="AK464">
        <v>1</v>
      </c>
      <c r="AL464">
        <v>1</v>
      </c>
      <c r="AN464">
        <v>0</v>
      </c>
      <c r="AO464">
        <v>1</v>
      </c>
      <c r="AP464">
        <v>0</v>
      </c>
      <c r="AQ464">
        <v>0</v>
      </c>
      <c r="AR464">
        <v>0</v>
      </c>
      <c r="AS464" t="s">
        <v>3</v>
      </c>
      <c r="AT464">
        <v>1.02</v>
      </c>
      <c r="AU464" t="s">
        <v>3</v>
      </c>
      <c r="AV464">
        <v>1</v>
      </c>
      <c r="AW464">
        <v>2</v>
      </c>
      <c r="AX464">
        <v>52429465</v>
      </c>
      <c r="AY464">
        <v>1</v>
      </c>
      <c r="AZ464">
        <v>0</v>
      </c>
      <c r="BA464">
        <v>452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CX464">
        <f>Y464*Source!I1432</f>
        <v>0</v>
      </c>
      <c r="CY464">
        <f>AD464</f>
        <v>0</v>
      </c>
      <c r="CZ464">
        <f>AH464</f>
        <v>0</v>
      </c>
      <c r="DA464">
        <f>AL464</f>
        <v>1</v>
      </c>
      <c r="DB464">
        <f t="shared" si="87"/>
        <v>0</v>
      </c>
      <c r="DC464">
        <f t="shared" si="88"/>
        <v>0</v>
      </c>
    </row>
    <row r="465" spans="1:107" x14ac:dyDescent="0.2">
      <c r="A465">
        <f>ROW(Source!A1433)</f>
        <v>1433</v>
      </c>
      <c r="B465">
        <v>52421674</v>
      </c>
      <c r="C465">
        <v>52429466</v>
      </c>
      <c r="D465">
        <v>51499780</v>
      </c>
      <c r="E465">
        <v>1</v>
      </c>
      <c r="F465">
        <v>1</v>
      </c>
      <c r="G465">
        <v>27</v>
      </c>
      <c r="H465">
        <v>2</v>
      </c>
      <c r="I465" t="s">
        <v>538</v>
      </c>
      <c r="J465" t="s">
        <v>539</v>
      </c>
      <c r="K465" t="s">
        <v>540</v>
      </c>
      <c r="L465">
        <v>1368</v>
      </c>
      <c r="N465">
        <v>1011</v>
      </c>
      <c r="O465" t="s">
        <v>537</v>
      </c>
      <c r="P465" t="s">
        <v>537</v>
      </c>
      <c r="Q465">
        <v>1</v>
      </c>
      <c r="W465">
        <v>0</v>
      </c>
      <c r="X465">
        <v>238809398</v>
      </c>
      <c r="Y465">
        <v>0.02</v>
      </c>
      <c r="AA465">
        <v>0</v>
      </c>
      <c r="AB465">
        <v>1009.4</v>
      </c>
      <c r="AC465">
        <v>316.82</v>
      </c>
      <c r="AD465">
        <v>0</v>
      </c>
      <c r="AE465">
        <v>0</v>
      </c>
      <c r="AF465">
        <v>1009.4</v>
      </c>
      <c r="AG465">
        <v>316.82</v>
      </c>
      <c r="AH465">
        <v>0</v>
      </c>
      <c r="AI465">
        <v>1</v>
      </c>
      <c r="AJ465">
        <v>1</v>
      </c>
      <c r="AK465">
        <v>1</v>
      </c>
      <c r="AL465">
        <v>1</v>
      </c>
      <c r="AN465">
        <v>0</v>
      </c>
      <c r="AO465">
        <v>1</v>
      </c>
      <c r="AP465">
        <v>0</v>
      </c>
      <c r="AQ465">
        <v>0</v>
      </c>
      <c r="AR465">
        <v>0</v>
      </c>
      <c r="AS465" t="s">
        <v>3</v>
      </c>
      <c r="AT465">
        <v>0.02</v>
      </c>
      <c r="AU465" t="s">
        <v>3</v>
      </c>
      <c r="AV465">
        <v>0</v>
      </c>
      <c r="AW465">
        <v>2</v>
      </c>
      <c r="AX465">
        <v>52429469</v>
      </c>
      <c r="AY465">
        <v>1</v>
      </c>
      <c r="AZ465">
        <v>0</v>
      </c>
      <c r="BA465">
        <v>453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CX465">
        <f>Y465*Source!I1433</f>
        <v>0</v>
      </c>
      <c r="CY465">
        <f t="shared" ref="CY465:CY470" si="89">AB465</f>
        <v>1009.4</v>
      </c>
      <c r="CZ465">
        <f t="shared" ref="CZ465:CZ470" si="90">AF465</f>
        <v>1009.4</v>
      </c>
      <c r="DA465">
        <f t="shared" ref="DA465:DA470" si="91">AJ465</f>
        <v>1</v>
      </c>
      <c r="DB465">
        <f t="shared" si="87"/>
        <v>20.190000000000001</v>
      </c>
      <c r="DC465">
        <f t="shared" si="88"/>
        <v>6.34</v>
      </c>
    </row>
    <row r="466" spans="1:107" x14ac:dyDescent="0.2">
      <c r="A466">
        <f>ROW(Source!A1433)</f>
        <v>1433</v>
      </c>
      <c r="B466">
        <v>52421674</v>
      </c>
      <c r="C466">
        <v>52429466</v>
      </c>
      <c r="D466">
        <v>51499781</v>
      </c>
      <c r="E466">
        <v>1</v>
      </c>
      <c r="F466">
        <v>1</v>
      </c>
      <c r="G466">
        <v>27</v>
      </c>
      <c r="H466">
        <v>2</v>
      </c>
      <c r="I466" t="s">
        <v>541</v>
      </c>
      <c r="J466" t="s">
        <v>542</v>
      </c>
      <c r="K466" t="s">
        <v>543</v>
      </c>
      <c r="L466">
        <v>1368</v>
      </c>
      <c r="N466">
        <v>1011</v>
      </c>
      <c r="O466" t="s">
        <v>537</v>
      </c>
      <c r="P466" t="s">
        <v>537</v>
      </c>
      <c r="Q466">
        <v>1</v>
      </c>
      <c r="W466">
        <v>0</v>
      </c>
      <c r="X466">
        <v>-1786200580</v>
      </c>
      <c r="Y466">
        <v>1.7999999999999999E-2</v>
      </c>
      <c r="AA466">
        <v>0</v>
      </c>
      <c r="AB466">
        <v>1014.12</v>
      </c>
      <c r="AC466">
        <v>317.13</v>
      </c>
      <c r="AD466">
        <v>0</v>
      </c>
      <c r="AE466">
        <v>0</v>
      </c>
      <c r="AF466">
        <v>1014.12</v>
      </c>
      <c r="AG466">
        <v>317.13</v>
      </c>
      <c r="AH466">
        <v>0</v>
      </c>
      <c r="AI466">
        <v>1</v>
      </c>
      <c r="AJ466">
        <v>1</v>
      </c>
      <c r="AK466">
        <v>1</v>
      </c>
      <c r="AL466">
        <v>1</v>
      </c>
      <c r="AN466">
        <v>0</v>
      </c>
      <c r="AO466">
        <v>1</v>
      </c>
      <c r="AP466">
        <v>0</v>
      </c>
      <c r="AQ466">
        <v>0</v>
      </c>
      <c r="AR466">
        <v>0</v>
      </c>
      <c r="AS466" t="s">
        <v>3</v>
      </c>
      <c r="AT466">
        <v>1.7999999999999999E-2</v>
      </c>
      <c r="AU466" t="s">
        <v>3</v>
      </c>
      <c r="AV466">
        <v>0</v>
      </c>
      <c r="AW466">
        <v>2</v>
      </c>
      <c r="AX466">
        <v>52429470</v>
      </c>
      <c r="AY466">
        <v>1</v>
      </c>
      <c r="AZ466">
        <v>0</v>
      </c>
      <c r="BA466">
        <v>454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CX466">
        <f>Y466*Source!I1433</f>
        <v>0</v>
      </c>
      <c r="CY466">
        <f t="shared" si="89"/>
        <v>1014.12</v>
      </c>
      <c r="CZ466">
        <f t="shared" si="90"/>
        <v>1014.12</v>
      </c>
      <c r="DA466">
        <f t="shared" si="91"/>
        <v>1</v>
      </c>
      <c r="DB466">
        <f t="shared" si="87"/>
        <v>18.25</v>
      </c>
      <c r="DC466">
        <f t="shared" si="88"/>
        <v>5.71</v>
      </c>
    </row>
    <row r="467" spans="1:107" x14ac:dyDescent="0.2">
      <c r="A467">
        <f>ROW(Source!A1434)</f>
        <v>1434</v>
      </c>
      <c r="B467">
        <v>52421674</v>
      </c>
      <c r="C467">
        <v>52429471</v>
      </c>
      <c r="D467">
        <v>51499780</v>
      </c>
      <c r="E467">
        <v>1</v>
      </c>
      <c r="F467">
        <v>1</v>
      </c>
      <c r="G467">
        <v>27</v>
      </c>
      <c r="H467">
        <v>2</v>
      </c>
      <c r="I467" t="s">
        <v>538</v>
      </c>
      <c r="J467" t="s">
        <v>539</v>
      </c>
      <c r="K467" t="s">
        <v>540</v>
      </c>
      <c r="L467">
        <v>1368</v>
      </c>
      <c r="N467">
        <v>1011</v>
      </c>
      <c r="O467" t="s">
        <v>537</v>
      </c>
      <c r="P467" t="s">
        <v>537</v>
      </c>
      <c r="Q467">
        <v>1</v>
      </c>
      <c r="W467">
        <v>0</v>
      </c>
      <c r="X467">
        <v>238809398</v>
      </c>
      <c r="Y467">
        <v>5.3999999999999999E-2</v>
      </c>
      <c r="AA467">
        <v>0</v>
      </c>
      <c r="AB467">
        <v>1009.4</v>
      </c>
      <c r="AC467">
        <v>316.82</v>
      </c>
      <c r="AD467">
        <v>0</v>
      </c>
      <c r="AE467">
        <v>0</v>
      </c>
      <c r="AF467">
        <v>1009.4</v>
      </c>
      <c r="AG467">
        <v>316.82</v>
      </c>
      <c r="AH467">
        <v>0</v>
      </c>
      <c r="AI467">
        <v>1</v>
      </c>
      <c r="AJ467">
        <v>1</v>
      </c>
      <c r="AK467">
        <v>1</v>
      </c>
      <c r="AL467">
        <v>1</v>
      </c>
      <c r="AN467">
        <v>0</v>
      </c>
      <c r="AO467">
        <v>1</v>
      </c>
      <c r="AP467">
        <v>0</v>
      </c>
      <c r="AQ467">
        <v>0</v>
      </c>
      <c r="AR467">
        <v>0</v>
      </c>
      <c r="AS467" t="s">
        <v>3</v>
      </c>
      <c r="AT467">
        <v>5.3999999999999999E-2</v>
      </c>
      <c r="AU467" t="s">
        <v>3</v>
      </c>
      <c r="AV467">
        <v>0</v>
      </c>
      <c r="AW467">
        <v>2</v>
      </c>
      <c r="AX467">
        <v>52429474</v>
      </c>
      <c r="AY467">
        <v>1</v>
      </c>
      <c r="AZ467">
        <v>0</v>
      </c>
      <c r="BA467">
        <v>455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CX467">
        <f>Y467*Source!I1434</f>
        <v>0</v>
      </c>
      <c r="CY467">
        <f t="shared" si="89"/>
        <v>1009.4</v>
      </c>
      <c r="CZ467">
        <f t="shared" si="90"/>
        <v>1009.4</v>
      </c>
      <c r="DA467">
        <f t="shared" si="91"/>
        <v>1</v>
      </c>
      <c r="DB467">
        <f t="shared" si="87"/>
        <v>54.51</v>
      </c>
      <c r="DC467">
        <f t="shared" si="88"/>
        <v>17.11</v>
      </c>
    </row>
    <row r="468" spans="1:107" x14ac:dyDescent="0.2">
      <c r="A468">
        <f>ROW(Source!A1434)</f>
        <v>1434</v>
      </c>
      <c r="B468">
        <v>52421674</v>
      </c>
      <c r="C468">
        <v>52429471</v>
      </c>
      <c r="D468">
        <v>51499781</v>
      </c>
      <c r="E468">
        <v>1</v>
      </c>
      <c r="F468">
        <v>1</v>
      </c>
      <c r="G468">
        <v>27</v>
      </c>
      <c r="H468">
        <v>2</v>
      </c>
      <c r="I468" t="s">
        <v>541</v>
      </c>
      <c r="J468" t="s">
        <v>542</v>
      </c>
      <c r="K468" t="s">
        <v>543</v>
      </c>
      <c r="L468">
        <v>1368</v>
      </c>
      <c r="N468">
        <v>1011</v>
      </c>
      <c r="O468" t="s">
        <v>537</v>
      </c>
      <c r="P468" t="s">
        <v>537</v>
      </c>
      <c r="Q468">
        <v>1</v>
      </c>
      <c r="W468">
        <v>0</v>
      </c>
      <c r="X468">
        <v>-1786200580</v>
      </c>
      <c r="Y468">
        <v>5.5E-2</v>
      </c>
      <c r="AA468">
        <v>0</v>
      </c>
      <c r="AB468">
        <v>1014.12</v>
      </c>
      <c r="AC468">
        <v>317.13</v>
      </c>
      <c r="AD468">
        <v>0</v>
      </c>
      <c r="AE468">
        <v>0</v>
      </c>
      <c r="AF468">
        <v>1014.12</v>
      </c>
      <c r="AG468">
        <v>317.13</v>
      </c>
      <c r="AH468">
        <v>0</v>
      </c>
      <c r="AI468">
        <v>1</v>
      </c>
      <c r="AJ468">
        <v>1</v>
      </c>
      <c r="AK468">
        <v>1</v>
      </c>
      <c r="AL468">
        <v>1</v>
      </c>
      <c r="AN468">
        <v>0</v>
      </c>
      <c r="AO468">
        <v>1</v>
      </c>
      <c r="AP468">
        <v>0</v>
      </c>
      <c r="AQ468">
        <v>0</v>
      </c>
      <c r="AR468">
        <v>0</v>
      </c>
      <c r="AS468" t="s">
        <v>3</v>
      </c>
      <c r="AT468">
        <v>5.5E-2</v>
      </c>
      <c r="AU468" t="s">
        <v>3</v>
      </c>
      <c r="AV468">
        <v>0</v>
      </c>
      <c r="AW468">
        <v>2</v>
      </c>
      <c r="AX468">
        <v>52429475</v>
      </c>
      <c r="AY468">
        <v>1</v>
      </c>
      <c r="AZ468">
        <v>0</v>
      </c>
      <c r="BA468">
        <v>456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CX468">
        <f>Y468*Source!I1434</f>
        <v>0</v>
      </c>
      <c r="CY468">
        <f t="shared" si="89"/>
        <v>1014.12</v>
      </c>
      <c r="CZ468">
        <f t="shared" si="90"/>
        <v>1014.12</v>
      </c>
      <c r="DA468">
        <f t="shared" si="91"/>
        <v>1</v>
      </c>
      <c r="DB468">
        <f t="shared" si="87"/>
        <v>55.78</v>
      </c>
      <c r="DC468">
        <f t="shared" si="88"/>
        <v>17.440000000000001</v>
      </c>
    </row>
    <row r="469" spans="1:107" x14ac:dyDescent="0.2">
      <c r="A469">
        <f>ROW(Source!A1435)</f>
        <v>1435</v>
      </c>
      <c r="B469">
        <v>52421674</v>
      </c>
      <c r="C469">
        <v>52429476</v>
      </c>
      <c r="D469">
        <v>51499780</v>
      </c>
      <c r="E469">
        <v>1</v>
      </c>
      <c r="F469">
        <v>1</v>
      </c>
      <c r="G469">
        <v>27</v>
      </c>
      <c r="H469">
        <v>2</v>
      </c>
      <c r="I469" t="s">
        <v>538</v>
      </c>
      <c r="J469" t="s">
        <v>539</v>
      </c>
      <c r="K469" t="s">
        <v>540</v>
      </c>
      <c r="L469">
        <v>1368</v>
      </c>
      <c r="N469">
        <v>1011</v>
      </c>
      <c r="O469" t="s">
        <v>537</v>
      </c>
      <c r="P469" t="s">
        <v>537</v>
      </c>
      <c r="Q469">
        <v>1</v>
      </c>
      <c r="W469">
        <v>0</v>
      </c>
      <c r="X469">
        <v>238809398</v>
      </c>
      <c r="Y469">
        <v>0.51</v>
      </c>
      <c r="AA469">
        <v>0</v>
      </c>
      <c r="AB469">
        <v>1009.4</v>
      </c>
      <c r="AC469">
        <v>316.82</v>
      </c>
      <c r="AD469">
        <v>0</v>
      </c>
      <c r="AE469">
        <v>0</v>
      </c>
      <c r="AF469">
        <v>1009.4</v>
      </c>
      <c r="AG469">
        <v>316.82</v>
      </c>
      <c r="AH469">
        <v>0</v>
      </c>
      <c r="AI469">
        <v>1</v>
      </c>
      <c r="AJ469">
        <v>1</v>
      </c>
      <c r="AK469">
        <v>1</v>
      </c>
      <c r="AL469">
        <v>1</v>
      </c>
      <c r="AN469">
        <v>0</v>
      </c>
      <c r="AO469">
        <v>1</v>
      </c>
      <c r="AP469">
        <v>1</v>
      </c>
      <c r="AQ469">
        <v>0</v>
      </c>
      <c r="AR469">
        <v>0</v>
      </c>
      <c r="AS469" t="s">
        <v>3</v>
      </c>
      <c r="AT469">
        <v>0.01</v>
      </c>
      <c r="AU469" t="s">
        <v>46</v>
      </c>
      <c r="AV469">
        <v>0</v>
      </c>
      <c r="AW469">
        <v>2</v>
      </c>
      <c r="AX469">
        <v>52429479</v>
      </c>
      <c r="AY469">
        <v>1</v>
      </c>
      <c r="AZ469">
        <v>0</v>
      </c>
      <c r="BA469">
        <v>457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CX469">
        <f>Y469*Source!I1435</f>
        <v>0</v>
      </c>
      <c r="CY469">
        <f t="shared" si="89"/>
        <v>1009.4</v>
      </c>
      <c r="CZ469">
        <f t="shared" si="90"/>
        <v>1009.4</v>
      </c>
      <c r="DA469">
        <f t="shared" si="91"/>
        <v>1</v>
      </c>
      <c r="DB469">
        <f>ROUND((ROUND(AT469*CZ469,2)*51),6)</f>
        <v>514.59</v>
      </c>
      <c r="DC469">
        <f>ROUND((ROUND(AT469*AG469,2)*51),6)</f>
        <v>161.66999999999999</v>
      </c>
    </row>
    <row r="470" spans="1:107" x14ac:dyDescent="0.2">
      <c r="A470">
        <f>ROW(Source!A1435)</f>
        <v>1435</v>
      </c>
      <c r="B470">
        <v>52421674</v>
      </c>
      <c r="C470">
        <v>52429476</v>
      </c>
      <c r="D470">
        <v>51499781</v>
      </c>
      <c r="E470">
        <v>1</v>
      </c>
      <c r="F470">
        <v>1</v>
      </c>
      <c r="G470">
        <v>27</v>
      </c>
      <c r="H470">
        <v>2</v>
      </c>
      <c r="I470" t="s">
        <v>541</v>
      </c>
      <c r="J470" t="s">
        <v>542</v>
      </c>
      <c r="K470" t="s">
        <v>543</v>
      </c>
      <c r="L470">
        <v>1368</v>
      </c>
      <c r="N470">
        <v>1011</v>
      </c>
      <c r="O470" t="s">
        <v>537</v>
      </c>
      <c r="P470" t="s">
        <v>537</v>
      </c>
      <c r="Q470">
        <v>1</v>
      </c>
      <c r="W470">
        <v>0</v>
      </c>
      <c r="X470">
        <v>-1786200580</v>
      </c>
      <c r="Y470">
        <v>0.40800000000000003</v>
      </c>
      <c r="AA470">
        <v>0</v>
      </c>
      <c r="AB470">
        <v>1014.12</v>
      </c>
      <c r="AC470">
        <v>317.13</v>
      </c>
      <c r="AD470">
        <v>0</v>
      </c>
      <c r="AE470">
        <v>0</v>
      </c>
      <c r="AF470">
        <v>1014.12</v>
      </c>
      <c r="AG470">
        <v>317.13</v>
      </c>
      <c r="AH470">
        <v>0</v>
      </c>
      <c r="AI470">
        <v>1</v>
      </c>
      <c r="AJ470">
        <v>1</v>
      </c>
      <c r="AK470">
        <v>1</v>
      </c>
      <c r="AL470">
        <v>1</v>
      </c>
      <c r="AN470">
        <v>0</v>
      </c>
      <c r="AO470">
        <v>1</v>
      </c>
      <c r="AP470">
        <v>1</v>
      </c>
      <c r="AQ470">
        <v>0</v>
      </c>
      <c r="AR470">
        <v>0</v>
      </c>
      <c r="AS470" t="s">
        <v>3</v>
      </c>
      <c r="AT470">
        <v>8.0000000000000002E-3</v>
      </c>
      <c r="AU470" t="s">
        <v>46</v>
      </c>
      <c r="AV470">
        <v>0</v>
      </c>
      <c r="AW470">
        <v>2</v>
      </c>
      <c r="AX470">
        <v>52429480</v>
      </c>
      <c r="AY470">
        <v>1</v>
      </c>
      <c r="AZ470">
        <v>0</v>
      </c>
      <c r="BA470">
        <v>458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CX470">
        <f>Y470*Source!I1435</f>
        <v>0</v>
      </c>
      <c r="CY470">
        <f t="shared" si="89"/>
        <v>1014.12</v>
      </c>
      <c r="CZ470">
        <f t="shared" si="90"/>
        <v>1014.12</v>
      </c>
      <c r="DA470">
        <f t="shared" si="91"/>
        <v>1</v>
      </c>
      <c r="DB470">
        <f>ROUND((ROUND(AT470*CZ470,2)*51),6)</f>
        <v>413.61</v>
      </c>
      <c r="DC470">
        <f>ROUND((ROUND(AT470*AG470,2)*51),6)</f>
        <v>129.54</v>
      </c>
    </row>
    <row r="471" spans="1:107" x14ac:dyDescent="0.2">
      <c r="A471">
        <f>ROW(Source!A1437)</f>
        <v>1437</v>
      </c>
      <c r="B471">
        <v>52421674</v>
      </c>
      <c r="C471">
        <v>52429482</v>
      </c>
      <c r="D471">
        <v>51486811</v>
      </c>
      <c r="E471">
        <v>27</v>
      </c>
      <c r="F471">
        <v>1</v>
      </c>
      <c r="G471">
        <v>27</v>
      </c>
      <c r="H471">
        <v>1</v>
      </c>
      <c r="I471" t="s">
        <v>531</v>
      </c>
      <c r="J471" t="s">
        <v>3</v>
      </c>
      <c r="K471" t="s">
        <v>532</v>
      </c>
      <c r="L471">
        <v>1191</v>
      </c>
      <c r="N471">
        <v>1013</v>
      </c>
      <c r="O471" t="s">
        <v>533</v>
      </c>
      <c r="P471" t="s">
        <v>533</v>
      </c>
      <c r="Q471">
        <v>1</v>
      </c>
      <c r="W471">
        <v>0</v>
      </c>
      <c r="X471">
        <v>476480486</v>
      </c>
      <c r="Y471">
        <v>10.3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1</v>
      </c>
      <c r="AJ471">
        <v>1</v>
      </c>
      <c r="AK471">
        <v>1</v>
      </c>
      <c r="AL471">
        <v>1</v>
      </c>
      <c r="AN471">
        <v>0</v>
      </c>
      <c r="AO471">
        <v>1</v>
      </c>
      <c r="AP471">
        <v>0</v>
      </c>
      <c r="AQ471">
        <v>0</v>
      </c>
      <c r="AR471">
        <v>0</v>
      </c>
      <c r="AS471" t="s">
        <v>3</v>
      </c>
      <c r="AT471">
        <v>10.3</v>
      </c>
      <c r="AU471" t="s">
        <v>3</v>
      </c>
      <c r="AV471">
        <v>1</v>
      </c>
      <c r="AW471">
        <v>2</v>
      </c>
      <c r="AX471">
        <v>52429488</v>
      </c>
      <c r="AY471">
        <v>1</v>
      </c>
      <c r="AZ471">
        <v>0</v>
      </c>
      <c r="BA471">
        <v>459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CX471">
        <f>Y471*Source!I1437</f>
        <v>0</v>
      </c>
      <c r="CY471">
        <f>AD471</f>
        <v>0</v>
      </c>
      <c r="CZ471">
        <f>AH471</f>
        <v>0</v>
      </c>
      <c r="DA471">
        <f>AL471</f>
        <v>1</v>
      </c>
      <c r="DB471">
        <f t="shared" ref="DB471:DB482" si="92">ROUND(ROUND(AT471*CZ471,2),6)</f>
        <v>0</v>
      </c>
      <c r="DC471">
        <f t="shared" ref="DC471:DC482" si="93">ROUND(ROUND(AT471*AG471,2),6)</f>
        <v>0</v>
      </c>
    </row>
    <row r="472" spans="1:107" x14ac:dyDescent="0.2">
      <c r="A472">
        <f>ROW(Source!A1437)</f>
        <v>1437</v>
      </c>
      <c r="B472">
        <v>52421674</v>
      </c>
      <c r="C472">
        <v>52429482</v>
      </c>
      <c r="D472">
        <v>51499169</v>
      </c>
      <c r="E472">
        <v>1</v>
      </c>
      <c r="F472">
        <v>1</v>
      </c>
      <c r="G472">
        <v>27</v>
      </c>
      <c r="H472">
        <v>2</v>
      </c>
      <c r="I472" t="s">
        <v>547</v>
      </c>
      <c r="J472" t="s">
        <v>548</v>
      </c>
      <c r="K472" t="s">
        <v>549</v>
      </c>
      <c r="L472">
        <v>1368</v>
      </c>
      <c r="N472">
        <v>1011</v>
      </c>
      <c r="O472" t="s">
        <v>537</v>
      </c>
      <c r="P472" t="s">
        <v>537</v>
      </c>
      <c r="Q472">
        <v>1</v>
      </c>
      <c r="W472">
        <v>0</v>
      </c>
      <c r="X472">
        <v>-1930120489</v>
      </c>
      <c r="Y472">
        <v>0.89</v>
      </c>
      <c r="AA472">
        <v>0</v>
      </c>
      <c r="AB472">
        <v>1261.8699999999999</v>
      </c>
      <c r="AC472">
        <v>530.02</v>
      </c>
      <c r="AD472">
        <v>0</v>
      </c>
      <c r="AE472">
        <v>0</v>
      </c>
      <c r="AF472">
        <v>1261.8699999999999</v>
      </c>
      <c r="AG472">
        <v>530.02</v>
      </c>
      <c r="AH472">
        <v>0</v>
      </c>
      <c r="AI472">
        <v>1</v>
      </c>
      <c r="AJ472">
        <v>1</v>
      </c>
      <c r="AK472">
        <v>1</v>
      </c>
      <c r="AL472">
        <v>1</v>
      </c>
      <c r="AN472">
        <v>0</v>
      </c>
      <c r="AO472">
        <v>1</v>
      </c>
      <c r="AP472">
        <v>0</v>
      </c>
      <c r="AQ472">
        <v>0</v>
      </c>
      <c r="AR472">
        <v>0</v>
      </c>
      <c r="AS472" t="s">
        <v>3</v>
      </c>
      <c r="AT472">
        <v>0.89</v>
      </c>
      <c r="AU472" t="s">
        <v>3</v>
      </c>
      <c r="AV472">
        <v>0</v>
      </c>
      <c r="AW472">
        <v>2</v>
      </c>
      <c r="AX472">
        <v>52429489</v>
      </c>
      <c r="AY472">
        <v>1</v>
      </c>
      <c r="AZ472">
        <v>0</v>
      </c>
      <c r="BA472">
        <v>460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CX472">
        <f>Y472*Source!I1437</f>
        <v>0</v>
      </c>
      <c r="CY472">
        <f>AB472</f>
        <v>1261.8699999999999</v>
      </c>
      <c r="CZ472">
        <f>AF472</f>
        <v>1261.8699999999999</v>
      </c>
      <c r="DA472">
        <f>AJ472</f>
        <v>1</v>
      </c>
      <c r="DB472">
        <f t="shared" si="92"/>
        <v>1123.06</v>
      </c>
      <c r="DC472">
        <f t="shared" si="93"/>
        <v>471.72</v>
      </c>
    </row>
    <row r="473" spans="1:107" x14ac:dyDescent="0.2">
      <c r="A473">
        <f>ROW(Source!A1437)</f>
        <v>1437</v>
      </c>
      <c r="B473">
        <v>52421674</v>
      </c>
      <c r="C473">
        <v>52429482</v>
      </c>
      <c r="D473">
        <v>51499975</v>
      </c>
      <c r="E473">
        <v>1</v>
      </c>
      <c r="F473">
        <v>1</v>
      </c>
      <c r="G473">
        <v>27</v>
      </c>
      <c r="H473">
        <v>3</v>
      </c>
      <c r="I473" t="s">
        <v>553</v>
      </c>
      <c r="J473" t="s">
        <v>554</v>
      </c>
      <c r="K473" t="s">
        <v>555</v>
      </c>
      <c r="L473">
        <v>1348</v>
      </c>
      <c r="N473">
        <v>1009</v>
      </c>
      <c r="O473" t="s">
        <v>27</v>
      </c>
      <c r="P473" t="s">
        <v>27</v>
      </c>
      <c r="Q473">
        <v>1000</v>
      </c>
      <c r="W473">
        <v>0</v>
      </c>
      <c r="X473">
        <v>-298244648</v>
      </c>
      <c r="Y473">
        <v>0.06</v>
      </c>
      <c r="AA473">
        <v>25888.1</v>
      </c>
      <c r="AB473">
        <v>0</v>
      </c>
      <c r="AC473">
        <v>0</v>
      </c>
      <c r="AD473">
        <v>0</v>
      </c>
      <c r="AE473">
        <v>25888.1</v>
      </c>
      <c r="AF473">
        <v>0</v>
      </c>
      <c r="AG473">
        <v>0</v>
      </c>
      <c r="AH473">
        <v>0</v>
      </c>
      <c r="AI473">
        <v>1</v>
      </c>
      <c r="AJ473">
        <v>1</v>
      </c>
      <c r="AK473">
        <v>1</v>
      </c>
      <c r="AL473">
        <v>1</v>
      </c>
      <c r="AN473">
        <v>0</v>
      </c>
      <c r="AO473">
        <v>1</v>
      </c>
      <c r="AP473">
        <v>0</v>
      </c>
      <c r="AQ473">
        <v>0</v>
      </c>
      <c r="AR473">
        <v>0</v>
      </c>
      <c r="AS473" t="s">
        <v>3</v>
      </c>
      <c r="AT473">
        <v>0.06</v>
      </c>
      <c r="AU473" t="s">
        <v>3</v>
      </c>
      <c r="AV473">
        <v>0</v>
      </c>
      <c r="AW473">
        <v>2</v>
      </c>
      <c r="AX473">
        <v>52429490</v>
      </c>
      <c r="AY473">
        <v>1</v>
      </c>
      <c r="AZ473">
        <v>0</v>
      </c>
      <c r="BA473">
        <v>461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CX473">
        <f>Y473*Source!I1437</f>
        <v>0</v>
      </c>
      <c r="CY473">
        <f>AA473</f>
        <v>25888.1</v>
      </c>
      <c r="CZ473">
        <f>AE473</f>
        <v>25888.1</v>
      </c>
      <c r="DA473">
        <f>AI473</f>
        <v>1</v>
      </c>
      <c r="DB473">
        <f t="shared" si="92"/>
        <v>1553.29</v>
      </c>
      <c r="DC473">
        <f t="shared" si="93"/>
        <v>0</v>
      </c>
    </row>
    <row r="474" spans="1:107" x14ac:dyDescent="0.2">
      <c r="A474">
        <f>ROW(Source!A1437)</f>
        <v>1437</v>
      </c>
      <c r="B474">
        <v>52421674</v>
      </c>
      <c r="C474">
        <v>52429482</v>
      </c>
      <c r="D474">
        <v>51503063</v>
      </c>
      <c r="E474">
        <v>1</v>
      </c>
      <c r="F474">
        <v>1</v>
      </c>
      <c r="G474">
        <v>27</v>
      </c>
      <c r="H474">
        <v>3</v>
      </c>
      <c r="I474" t="s">
        <v>60</v>
      </c>
      <c r="J474" t="s">
        <v>62</v>
      </c>
      <c r="K474" t="s">
        <v>61</v>
      </c>
      <c r="L474">
        <v>1348</v>
      </c>
      <c r="N474">
        <v>1009</v>
      </c>
      <c r="O474" t="s">
        <v>27</v>
      </c>
      <c r="P474" t="s">
        <v>27</v>
      </c>
      <c r="Q474">
        <v>1000</v>
      </c>
      <c r="W474">
        <v>0</v>
      </c>
      <c r="X474">
        <v>-2069439204</v>
      </c>
      <c r="Y474">
        <v>11.9</v>
      </c>
      <c r="AA474">
        <v>2690.29</v>
      </c>
      <c r="AB474">
        <v>0</v>
      </c>
      <c r="AC474">
        <v>0</v>
      </c>
      <c r="AD474">
        <v>0</v>
      </c>
      <c r="AE474">
        <v>2690.29</v>
      </c>
      <c r="AF474">
        <v>0</v>
      </c>
      <c r="AG474">
        <v>0</v>
      </c>
      <c r="AH474">
        <v>0</v>
      </c>
      <c r="AI474">
        <v>1</v>
      </c>
      <c r="AJ474">
        <v>1</v>
      </c>
      <c r="AK474">
        <v>1</v>
      </c>
      <c r="AL474">
        <v>1</v>
      </c>
      <c r="AN474">
        <v>0</v>
      </c>
      <c r="AO474">
        <v>0</v>
      </c>
      <c r="AP474">
        <v>0</v>
      </c>
      <c r="AQ474">
        <v>0</v>
      </c>
      <c r="AR474">
        <v>0</v>
      </c>
      <c r="AS474" t="s">
        <v>3</v>
      </c>
      <c r="AT474">
        <v>11.9</v>
      </c>
      <c r="AU474" t="s">
        <v>3</v>
      </c>
      <c r="AV474">
        <v>0</v>
      </c>
      <c r="AW474">
        <v>1</v>
      </c>
      <c r="AX474">
        <v>-1</v>
      </c>
      <c r="AY474">
        <v>0</v>
      </c>
      <c r="AZ474">
        <v>0</v>
      </c>
      <c r="BA474" t="s">
        <v>3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CX474">
        <f>Y474*Source!I1437</f>
        <v>0</v>
      </c>
      <c r="CY474">
        <f>AA474</f>
        <v>2690.29</v>
      </c>
      <c r="CZ474">
        <f>AE474</f>
        <v>2690.29</v>
      </c>
      <c r="DA474">
        <f>AI474</f>
        <v>1</v>
      </c>
      <c r="DB474">
        <f t="shared" si="92"/>
        <v>32014.45</v>
      </c>
      <c r="DC474">
        <f t="shared" si="93"/>
        <v>0</v>
      </c>
    </row>
    <row r="475" spans="1:107" x14ac:dyDescent="0.2">
      <c r="A475">
        <f>ROW(Source!A1437)</f>
        <v>1437</v>
      </c>
      <c r="B475">
        <v>52421674</v>
      </c>
      <c r="C475">
        <v>52429482</v>
      </c>
      <c r="D475">
        <v>51503080</v>
      </c>
      <c r="E475">
        <v>1</v>
      </c>
      <c r="F475">
        <v>1</v>
      </c>
      <c r="G475">
        <v>27</v>
      </c>
      <c r="H475">
        <v>3</v>
      </c>
      <c r="I475" t="s">
        <v>64</v>
      </c>
      <c r="J475" t="s">
        <v>66</v>
      </c>
      <c r="K475" t="s">
        <v>65</v>
      </c>
      <c r="L475">
        <v>1348</v>
      </c>
      <c r="N475">
        <v>1009</v>
      </c>
      <c r="O475" t="s">
        <v>27</v>
      </c>
      <c r="P475" t="s">
        <v>27</v>
      </c>
      <c r="Q475">
        <v>1000</v>
      </c>
      <c r="W475">
        <v>1</v>
      </c>
      <c r="X475">
        <v>-740831190</v>
      </c>
      <c r="Y475">
        <v>-7.14</v>
      </c>
      <c r="AA475">
        <v>2652.04</v>
      </c>
      <c r="AB475">
        <v>0</v>
      </c>
      <c r="AC475">
        <v>0</v>
      </c>
      <c r="AD475">
        <v>0</v>
      </c>
      <c r="AE475">
        <v>2652.04</v>
      </c>
      <c r="AF475">
        <v>0</v>
      </c>
      <c r="AG475">
        <v>0</v>
      </c>
      <c r="AH475">
        <v>0</v>
      </c>
      <c r="AI475">
        <v>1</v>
      </c>
      <c r="AJ475">
        <v>1</v>
      </c>
      <c r="AK475">
        <v>1</v>
      </c>
      <c r="AL475">
        <v>1</v>
      </c>
      <c r="AN475">
        <v>0</v>
      </c>
      <c r="AO475">
        <v>1</v>
      </c>
      <c r="AP475">
        <v>0</v>
      </c>
      <c r="AQ475">
        <v>0</v>
      </c>
      <c r="AR475">
        <v>0</v>
      </c>
      <c r="AS475" t="s">
        <v>3</v>
      </c>
      <c r="AT475">
        <v>-7.14</v>
      </c>
      <c r="AU475" t="s">
        <v>3</v>
      </c>
      <c r="AV475">
        <v>0</v>
      </c>
      <c r="AW475">
        <v>2</v>
      </c>
      <c r="AX475">
        <v>52429491</v>
      </c>
      <c r="AY475">
        <v>1</v>
      </c>
      <c r="AZ475">
        <v>6144</v>
      </c>
      <c r="BA475">
        <v>462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CX475">
        <f>Y475*Source!I1437</f>
        <v>0</v>
      </c>
      <c r="CY475">
        <f>AA475</f>
        <v>2652.04</v>
      </c>
      <c r="CZ475">
        <f>AE475</f>
        <v>2652.04</v>
      </c>
      <c r="DA475">
        <f>AI475</f>
        <v>1</v>
      </c>
      <c r="DB475">
        <f t="shared" si="92"/>
        <v>-18935.57</v>
      </c>
      <c r="DC475">
        <f t="shared" si="93"/>
        <v>0</v>
      </c>
    </row>
    <row r="476" spans="1:107" x14ac:dyDescent="0.2">
      <c r="A476">
        <f>ROW(Source!A1475)</f>
        <v>1475</v>
      </c>
      <c r="B476">
        <v>52421674</v>
      </c>
      <c r="C476">
        <v>52429551</v>
      </c>
      <c r="D476">
        <v>51486811</v>
      </c>
      <c r="E476">
        <v>27</v>
      </c>
      <c r="F476">
        <v>1</v>
      </c>
      <c r="G476">
        <v>27</v>
      </c>
      <c r="H476">
        <v>1</v>
      </c>
      <c r="I476" t="s">
        <v>531</v>
      </c>
      <c r="J476" t="s">
        <v>3</v>
      </c>
      <c r="K476" t="s">
        <v>532</v>
      </c>
      <c r="L476">
        <v>1191</v>
      </c>
      <c r="N476">
        <v>1013</v>
      </c>
      <c r="O476" t="s">
        <v>533</v>
      </c>
      <c r="P476" t="s">
        <v>533</v>
      </c>
      <c r="Q476">
        <v>1</v>
      </c>
      <c r="W476">
        <v>0</v>
      </c>
      <c r="X476">
        <v>476480486</v>
      </c>
      <c r="Y476">
        <v>76.7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1</v>
      </c>
      <c r="AJ476">
        <v>1</v>
      </c>
      <c r="AK476">
        <v>1</v>
      </c>
      <c r="AL476">
        <v>1</v>
      </c>
      <c r="AN476">
        <v>0</v>
      </c>
      <c r="AO476">
        <v>1</v>
      </c>
      <c r="AP476">
        <v>0</v>
      </c>
      <c r="AQ476">
        <v>0</v>
      </c>
      <c r="AR476">
        <v>0</v>
      </c>
      <c r="AS476" t="s">
        <v>3</v>
      </c>
      <c r="AT476">
        <v>76.7</v>
      </c>
      <c r="AU476" t="s">
        <v>3</v>
      </c>
      <c r="AV476">
        <v>1</v>
      </c>
      <c r="AW476">
        <v>2</v>
      </c>
      <c r="AX476">
        <v>52429553</v>
      </c>
      <c r="AY476">
        <v>1</v>
      </c>
      <c r="AZ476">
        <v>0</v>
      </c>
      <c r="BA476">
        <v>463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CX476">
        <f>Y476*Source!I1475</f>
        <v>0</v>
      </c>
      <c r="CY476">
        <f>AD476</f>
        <v>0</v>
      </c>
      <c r="CZ476">
        <f>AH476</f>
        <v>0</v>
      </c>
      <c r="DA476">
        <f>AL476</f>
        <v>1</v>
      </c>
      <c r="DB476">
        <f t="shared" si="92"/>
        <v>0</v>
      </c>
      <c r="DC476">
        <f t="shared" si="93"/>
        <v>0</v>
      </c>
    </row>
    <row r="477" spans="1:107" x14ac:dyDescent="0.2">
      <c r="A477">
        <f>ROW(Source!A1476)</f>
        <v>1476</v>
      </c>
      <c r="B477">
        <v>52421674</v>
      </c>
      <c r="C477">
        <v>52429554</v>
      </c>
      <c r="D477">
        <v>51498982</v>
      </c>
      <c r="E477">
        <v>1</v>
      </c>
      <c r="F477">
        <v>1</v>
      </c>
      <c r="G477">
        <v>27</v>
      </c>
      <c r="H477">
        <v>2</v>
      </c>
      <c r="I477" t="s">
        <v>534</v>
      </c>
      <c r="J477" t="s">
        <v>535</v>
      </c>
      <c r="K477" t="s">
        <v>536</v>
      </c>
      <c r="L477">
        <v>1368</v>
      </c>
      <c r="N477">
        <v>1011</v>
      </c>
      <c r="O477" t="s">
        <v>537</v>
      </c>
      <c r="P477" t="s">
        <v>537</v>
      </c>
      <c r="Q477">
        <v>1</v>
      </c>
      <c r="W477">
        <v>0</v>
      </c>
      <c r="X477">
        <v>770341722</v>
      </c>
      <c r="Y477">
        <v>5.3699999999999998E-2</v>
      </c>
      <c r="AA477">
        <v>0</v>
      </c>
      <c r="AB477">
        <v>1494.43</v>
      </c>
      <c r="AC477">
        <v>481.21</v>
      </c>
      <c r="AD477">
        <v>0</v>
      </c>
      <c r="AE477">
        <v>0</v>
      </c>
      <c r="AF477">
        <v>1494.43</v>
      </c>
      <c r="AG477">
        <v>481.21</v>
      </c>
      <c r="AH477">
        <v>0</v>
      </c>
      <c r="AI477">
        <v>1</v>
      </c>
      <c r="AJ477">
        <v>1</v>
      </c>
      <c r="AK477">
        <v>1</v>
      </c>
      <c r="AL477">
        <v>1</v>
      </c>
      <c r="AN477">
        <v>0</v>
      </c>
      <c r="AO477">
        <v>1</v>
      </c>
      <c r="AP477">
        <v>0</v>
      </c>
      <c r="AQ477">
        <v>0</v>
      </c>
      <c r="AR477">
        <v>0</v>
      </c>
      <c r="AS477" t="s">
        <v>3</v>
      </c>
      <c r="AT477">
        <v>5.3699999999999998E-2</v>
      </c>
      <c r="AU477" t="s">
        <v>3</v>
      </c>
      <c r="AV477">
        <v>0</v>
      </c>
      <c r="AW477">
        <v>2</v>
      </c>
      <c r="AX477">
        <v>52429556</v>
      </c>
      <c r="AY477">
        <v>1</v>
      </c>
      <c r="AZ477">
        <v>0</v>
      </c>
      <c r="BA477">
        <v>464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CX477">
        <f>Y477*Source!I1476</f>
        <v>0</v>
      </c>
      <c r="CY477">
        <f>AB477</f>
        <v>1494.43</v>
      </c>
      <c r="CZ477">
        <f>AF477</f>
        <v>1494.43</v>
      </c>
      <c r="DA477">
        <f>AJ477</f>
        <v>1</v>
      </c>
      <c r="DB477">
        <f t="shared" si="92"/>
        <v>80.25</v>
      </c>
      <c r="DC477">
        <f t="shared" si="93"/>
        <v>25.84</v>
      </c>
    </row>
    <row r="478" spans="1:107" x14ac:dyDescent="0.2">
      <c r="A478">
        <f>ROW(Source!A1477)</f>
        <v>1477</v>
      </c>
      <c r="B478">
        <v>52421674</v>
      </c>
      <c r="C478">
        <v>52429557</v>
      </c>
      <c r="D478">
        <v>51486811</v>
      </c>
      <c r="E478">
        <v>27</v>
      </c>
      <c r="F478">
        <v>1</v>
      </c>
      <c r="G478">
        <v>27</v>
      </c>
      <c r="H478">
        <v>1</v>
      </c>
      <c r="I478" t="s">
        <v>531</v>
      </c>
      <c r="J478" t="s">
        <v>3</v>
      </c>
      <c r="K478" t="s">
        <v>532</v>
      </c>
      <c r="L478">
        <v>1191</v>
      </c>
      <c r="N478">
        <v>1013</v>
      </c>
      <c r="O478" t="s">
        <v>533</v>
      </c>
      <c r="P478" t="s">
        <v>533</v>
      </c>
      <c r="Q478">
        <v>1</v>
      </c>
      <c r="W478">
        <v>0</v>
      </c>
      <c r="X478">
        <v>476480486</v>
      </c>
      <c r="Y478">
        <v>1.02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1</v>
      </c>
      <c r="AJ478">
        <v>1</v>
      </c>
      <c r="AK478">
        <v>1</v>
      </c>
      <c r="AL478">
        <v>1</v>
      </c>
      <c r="AN478">
        <v>0</v>
      </c>
      <c r="AO478">
        <v>1</v>
      </c>
      <c r="AP478">
        <v>0</v>
      </c>
      <c r="AQ478">
        <v>0</v>
      </c>
      <c r="AR478">
        <v>0</v>
      </c>
      <c r="AS478" t="s">
        <v>3</v>
      </c>
      <c r="AT478">
        <v>1.02</v>
      </c>
      <c r="AU478" t="s">
        <v>3</v>
      </c>
      <c r="AV478">
        <v>1</v>
      </c>
      <c r="AW478">
        <v>2</v>
      </c>
      <c r="AX478">
        <v>52429559</v>
      </c>
      <c r="AY478">
        <v>1</v>
      </c>
      <c r="AZ478">
        <v>0</v>
      </c>
      <c r="BA478">
        <v>465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CX478">
        <f>Y478*Source!I1477</f>
        <v>0</v>
      </c>
      <c r="CY478">
        <f>AD478</f>
        <v>0</v>
      </c>
      <c r="CZ478">
        <f>AH478</f>
        <v>0</v>
      </c>
      <c r="DA478">
        <f>AL478</f>
        <v>1</v>
      </c>
      <c r="DB478">
        <f t="shared" si="92"/>
        <v>0</v>
      </c>
      <c r="DC478">
        <f t="shared" si="93"/>
        <v>0</v>
      </c>
    </row>
    <row r="479" spans="1:107" x14ac:dyDescent="0.2">
      <c r="A479">
        <f>ROW(Source!A1478)</f>
        <v>1478</v>
      </c>
      <c r="B479">
        <v>52421674</v>
      </c>
      <c r="C479">
        <v>52429560</v>
      </c>
      <c r="D479">
        <v>51499780</v>
      </c>
      <c r="E479">
        <v>1</v>
      </c>
      <c r="F479">
        <v>1</v>
      </c>
      <c r="G479">
        <v>27</v>
      </c>
      <c r="H479">
        <v>2</v>
      </c>
      <c r="I479" t="s">
        <v>538</v>
      </c>
      <c r="J479" t="s">
        <v>539</v>
      </c>
      <c r="K479" t="s">
        <v>540</v>
      </c>
      <c r="L479">
        <v>1368</v>
      </c>
      <c r="N479">
        <v>1011</v>
      </c>
      <c r="O479" t="s">
        <v>537</v>
      </c>
      <c r="P479" t="s">
        <v>537</v>
      </c>
      <c r="Q479">
        <v>1</v>
      </c>
      <c r="W479">
        <v>0</v>
      </c>
      <c r="X479">
        <v>238809398</v>
      </c>
      <c r="Y479">
        <v>0.02</v>
      </c>
      <c r="AA479">
        <v>0</v>
      </c>
      <c r="AB479">
        <v>1009.4</v>
      </c>
      <c r="AC479">
        <v>316.82</v>
      </c>
      <c r="AD479">
        <v>0</v>
      </c>
      <c r="AE479">
        <v>0</v>
      </c>
      <c r="AF479">
        <v>1009.4</v>
      </c>
      <c r="AG479">
        <v>316.82</v>
      </c>
      <c r="AH479">
        <v>0</v>
      </c>
      <c r="AI479">
        <v>1</v>
      </c>
      <c r="AJ479">
        <v>1</v>
      </c>
      <c r="AK479">
        <v>1</v>
      </c>
      <c r="AL479">
        <v>1</v>
      </c>
      <c r="AN479">
        <v>0</v>
      </c>
      <c r="AO479">
        <v>1</v>
      </c>
      <c r="AP479">
        <v>0</v>
      </c>
      <c r="AQ479">
        <v>0</v>
      </c>
      <c r="AR479">
        <v>0</v>
      </c>
      <c r="AS479" t="s">
        <v>3</v>
      </c>
      <c r="AT479">
        <v>0.02</v>
      </c>
      <c r="AU479" t="s">
        <v>3</v>
      </c>
      <c r="AV479">
        <v>0</v>
      </c>
      <c r="AW479">
        <v>2</v>
      </c>
      <c r="AX479">
        <v>52429563</v>
      </c>
      <c r="AY479">
        <v>1</v>
      </c>
      <c r="AZ479">
        <v>0</v>
      </c>
      <c r="BA479">
        <v>466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CX479">
        <f>Y479*Source!I1478</f>
        <v>0</v>
      </c>
      <c r="CY479">
        <f t="shared" ref="CY479:CY484" si="94">AB479</f>
        <v>1009.4</v>
      </c>
      <c r="CZ479">
        <f t="shared" ref="CZ479:CZ484" si="95">AF479</f>
        <v>1009.4</v>
      </c>
      <c r="DA479">
        <f t="shared" ref="DA479:DA484" si="96">AJ479</f>
        <v>1</v>
      </c>
      <c r="DB479">
        <f t="shared" si="92"/>
        <v>20.190000000000001</v>
      </c>
      <c r="DC479">
        <f t="shared" si="93"/>
        <v>6.34</v>
      </c>
    </row>
    <row r="480" spans="1:107" x14ac:dyDescent="0.2">
      <c r="A480">
        <f>ROW(Source!A1478)</f>
        <v>1478</v>
      </c>
      <c r="B480">
        <v>52421674</v>
      </c>
      <c r="C480">
        <v>52429560</v>
      </c>
      <c r="D480">
        <v>51499781</v>
      </c>
      <c r="E480">
        <v>1</v>
      </c>
      <c r="F480">
        <v>1</v>
      </c>
      <c r="G480">
        <v>27</v>
      </c>
      <c r="H480">
        <v>2</v>
      </c>
      <c r="I480" t="s">
        <v>541</v>
      </c>
      <c r="J480" t="s">
        <v>542</v>
      </c>
      <c r="K480" t="s">
        <v>543</v>
      </c>
      <c r="L480">
        <v>1368</v>
      </c>
      <c r="N480">
        <v>1011</v>
      </c>
      <c r="O480" t="s">
        <v>537</v>
      </c>
      <c r="P480" t="s">
        <v>537</v>
      </c>
      <c r="Q480">
        <v>1</v>
      </c>
      <c r="W480">
        <v>0</v>
      </c>
      <c r="X480">
        <v>-1786200580</v>
      </c>
      <c r="Y480">
        <v>1.7999999999999999E-2</v>
      </c>
      <c r="AA480">
        <v>0</v>
      </c>
      <c r="AB480">
        <v>1014.12</v>
      </c>
      <c r="AC480">
        <v>317.13</v>
      </c>
      <c r="AD480">
        <v>0</v>
      </c>
      <c r="AE480">
        <v>0</v>
      </c>
      <c r="AF480">
        <v>1014.12</v>
      </c>
      <c r="AG480">
        <v>317.13</v>
      </c>
      <c r="AH480">
        <v>0</v>
      </c>
      <c r="AI480">
        <v>1</v>
      </c>
      <c r="AJ480">
        <v>1</v>
      </c>
      <c r="AK480">
        <v>1</v>
      </c>
      <c r="AL480">
        <v>1</v>
      </c>
      <c r="AN480">
        <v>0</v>
      </c>
      <c r="AO480">
        <v>1</v>
      </c>
      <c r="AP480">
        <v>0</v>
      </c>
      <c r="AQ480">
        <v>0</v>
      </c>
      <c r="AR480">
        <v>0</v>
      </c>
      <c r="AS480" t="s">
        <v>3</v>
      </c>
      <c r="AT480">
        <v>1.7999999999999999E-2</v>
      </c>
      <c r="AU480" t="s">
        <v>3</v>
      </c>
      <c r="AV480">
        <v>0</v>
      </c>
      <c r="AW480">
        <v>2</v>
      </c>
      <c r="AX480">
        <v>52429564</v>
      </c>
      <c r="AY480">
        <v>1</v>
      </c>
      <c r="AZ480">
        <v>0</v>
      </c>
      <c r="BA480">
        <v>467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CX480">
        <f>Y480*Source!I1478</f>
        <v>0</v>
      </c>
      <c r="CY480">
        <f t="shared" si="94"/>
        <v>1014.12</v>
      </c>
      <c r="CZ480">
        <f t="shared" si="95"/>
        <v>1014.12</v>
      </c>
      <c r="DA480">
        <f t="shared" si="96"/>
        <v>1</v>
      </c>
      <c r="DB480">
        <f t="shared" si="92"/>
        <v>18.25</v>
      </c>
      <c r="DC480">
        <f t="shared" si="93"/>
        <v>5.71</v>
      </c>
    </row>
    <row r="481" spans="1:107" x14ac:dyDescent="0.2">
      <c r="A481">
        <f>ROW(Source!A1479)</f>
        <v>1479</v>
      </c>
      <c r="B481">
        <v>52421674</v>
      </c>
      <c r="C481">
        <v>52429565</v>
      </c>
      <c r="D481">
        <v>51499780</v>
      </c>
      <c r="E481">
        <v>1</v>
      </c>
      <c r="F481">
        <v>1</v>
      </c>
      <c r="G481">
        <v>27</v>
      </c>
      <c r="H481">
        <v>2</v>
      </c>
      <c r="I481" t="s">
        <v>538</v>
      </c>
      <c r="J481" t="s">
        <v>539</v>
      </c>
      <c r="K481" t="s">
        <v>540</v>
      </c>
      <c r="L481">
        <v>1368</v>
      </c>
      <c r="N481">
        <v>1011</v>
      </c>
      <c r="O481" t="s">
        <v>537</v>
      </c>
      <c r="P481" t="s">
        <v>537</v>
      </c>
      <c r="Q481">
        <v>1</v>
      </c>
      <c r="W481">
        <v>0</v>
      </c>
      <c r="X481">
        <v>238809398</v>
      </c>
      <c r="Y481">
        <v>5.3999999999999999E-2</v>
      </c>
      <c r="AA481">
        <v>0</v>
      </c>
      <c r="AB481">
        <v>1009.4</v>
      </c>
      <c r="AC481">
        <v>316.82</v>
      </c>
      <c r="AD481">
        <v>0</v>
      </c>
      <c r="AE481">
        <v>0</v>
      </c>
      <c r="AF481">
        <v>1009.4</v>
      </c>
      <c r="AG481">
        <v>316.82</v>
      </c>
      <c r="AH481">
        <v>0</v>
      </c>
      <c r="AI481">
        <v>1</v>
      </c>
      <c r="AJ481">
        <v>1</v>
      </c>
      <c r="AK481">
        <v>1</v>
      </c>
      <c r="AL481">
        <v>1</v>
      </c>
      <c r="AN481">
        <v>0</v>
      </c>
      <c r="AO481">
        <v>1</v>
      </c>
      <c r="AP481">
        <v>0</v>
      </c>
      <c r="AQ481">
        <v>0</v>
      </c>
      <c r="AR481">
        <v>0</v>
      </c>
      <c r="AS481" t="s">
        <v>3</v>
      </c>
      <c r="AT481">
        <v>5.3999999999999999E-2</v>
      </c>
      <c r="AU481" t="s">
        <v>3</v>
      </c>
      <c r="AV481">
        <v>0</v>
      </c>
      <c r="AW481">
        <v>2</v>
      </c>
      <c r="AX481">
        <v>52429568</v>
      </c>
      <c r="AY481">
        <v>1</v>
      </c>
      <c r="AZ481">
        <v>0</v>
      </c>
      <c r="BA481">
        <v>468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CX481">
        <f>Y481*Source!I1479</f>
        <v>0</v>
      </c>
      <c r="CY481">
        <f t="shared" si="94"/>
        <v>1009.4</v>
      </c>
      <c r="CZ481">
        <f t="shared" si="95"/>
        <v>1009.4</v>
      </c>
      <c r="DA481">
        <f t="shared" si="96"/>
        <v>1</v>
      </c>
      <c r="DB481">
        <f t="shared" si="92"/>
        <v>54.51</v>
      </c>
      <c r="DC481">
        <f t="shared" si="93"/>
        <v>17.11</v>
      </c>
    </row>
    <row r="482" spans="1:107" x14ac:dyDescent="0.2">
      <c r="A482">
        <f>ROW(Source!A1479)</f>
        <v>1479</v>
      </c>
      <c r="B482">
        <v>52421674</v>
      </c>
      <c r="C482">
        <v>52429565</v>
      </c>
      <c r="D482">
        <v>51499781</v>
      </c>
      <c r="E482">
        <v>1</v>
      </c>
      <c r="F482">
        <v>1</v>
      </c>
      <c r="G482">
        <v>27</v>
      </c>
      <c r="H482">
        <v>2</v>
      </c>
      <c r="I482" t="s">
        <v>541</v>
      </c>
      <c r="J482" t="s">
        <v>542</v>
      </c>
      <c r="K482" t="s">
        <v>543</v>
      </c>
      <c r="L482">
        <v>1368</v>
      </c>
      <c r="N482">
        <v>1011</v>
      </c>
      <c r="O482" t="s">
        <v>537</v>
      </c>
      <c r="P482" t="s">
        <v>537</v>
      </c>
      <c r="Q482">
        <v>1</v>
      </c>
      <c r="W482">
        <v>0</v>
      </c>
      <c r="X482">
        <v>-1786200580</v>
      </c>
      <c r="Y482">
        <v>5.5E-2</v>
      </c>
      <c r="AA482">
        <v>0</v>
      </c>
      <c r="AB482">
        <v>1014.12</v>
      </c>
      <c r="AC482">
        <v>317.13</v>
      </c>
      <c r="AD482">
        <v>0</v>
      </c>
      <c r="AE482">
        <v>0</v>
      </c>
      <c r="AF482">
        <v>1014.12</v>
      </c>
      <c r="AG482">
        <v>317.13</v>
      </c>
      <c r="AH482">
        <v>0</v>
      </c>
      <c r="AI482">
        <v>1</v>
      </c>
      <c r="AJ482">
        <v>1</v>
      </c>
      <c r="AK482">
        <v>1</v>
      </c>
      <c r="AL482">
        <v>1</v>
      </c>
      <c r="AN482">
        <v>0</v>
      </c>
      <c r="AO482">
        <v>1</v>
      </c>
      <c r="AP482">
        <v>0</v>
      </c>
      <c r="AQ482">
        <v>0</v>
      </c>
      <c r="AR482">
        <v>0</v>
      </c>
      <c r="AS482" t="s">
        <v>3</v>
      </c>
      <c r="AT482">
        <v>5.5E-2</v>
      </c>
      <c r="AU482" t="s">
        <v>3</v>
      </c>
      <c r="AV482">
        <v>0</v>
      </c>
      <c r="AW482">
        <v>2</v>
      </c>
      <c r="AX482">
        <v>52429569</v>
      </c>
      <c r="AY482">
        <v>1</v>
      </c>
      <c r="AZ482">
        <v>0</v>
      </c>
      <c r="BA482">
        <v>469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CX482">
        <f>Y482*Source!I1479</f>
        <v>0</v>
      </c>
      <c r="CY482">
        <f t="shared" si="94"/>
        <v>1014.12</v>
      </c>
      <c r="CZ482">
        <f t="shared" si="95"/>
        <v>1014.12</v>
      </c>
      <c r="DA482">
        <f t="shared" si="96"/>
        <v>1</v>
      </c>
      <c r="DB482">
        <f t="shared" si="92"/>
        <v>55.78</v>
      </c>
      <c r="DC482">
        <f t="shared" si="93"/>
        <v>17.440000000000001</v>
      </c>
    </row>
    <row r="483" spans="1:107" x14ac:dyDescent="0.2">
      <c r="A483">
        <f>ROW(Source!A1480)</f>
        <v>1480</v>
      </c>
      <c r="B483">
        <v>52421674</v>
      </c>
      <c r="C483">
        <v>52429570</v>
      </c>
      <c r="D483">
        <v>51499780</v>
      </c>
      <c r="E483">
        <v>1</v>
      </c>
      <c r="F483">
        <v>1</v>
      </c>
      <c r="G483">
        <v>27</v>
      </c>
      <c r="H483">
        <v>2</v>
      </c>
      <c r="I483" t="s">
        <v>538</v>
      </c>
      <c r="J483" t="s">
        <v>539</v>
      </c>
      <c r="K483" t="s">
        <v>540</v>
      </c>
      <c r="L483">
        <v>1368</v>
      </c>
      <c r="N483">
        <v>1011</v>
      </c>
      <c r="O483" t="s">
        <v>537</v>
      </c>
      <c r="P483" t="s">
        <v>537</v>
      </c>
      <c r="Q483">
        <v>1</v>
      </c>
      <c r="W483">
        <v>0</v>
      </c>
      <c r="X483">
        <v>238809398</v>
      </c>
      <c r="Y483">
        <v>0.51</v>
      </c>
      <c r="AA483">
        <v>0</v>
      </c>
      <c r="AB483">
        <v>1009.4</v>
      </c>
      <c r="AC483">
        <v>316.82</v>
      </c>
      <c r="AD483">
        <v>0</v>
      </c>
      <c r="AE483">
        <v>0</v>
      </c>
      <c r="AF483">
        <v>1009.4</v>
      </c>
      <c r="AG483">
        <v>316.82</v>
      </c>
      <c r="AH483">
        <v>0</v>
      </c>
      <c r="AI483">
        <v>1</v>
      </c>
      <c r="AJ483">
        <v>1</v>
      </c>
      <c r="AK483">
        <v>1</v>
      </c>
      <c r="AL483">
        <v>1</v>
      </c>
      <c r="AN483">
        <v>0</v>
      </c>
      <c r="AO483">
        <v>1</v>
      </c>
      <c r="AP483">
        <v>1</v>
      </c>
      <c r="AQ483">
        <v>0</v>
      </c>
      <c r="AR483">
        <v>0</v>
      </c>
      <c r="AS483" t="s">
        <v>3</v>
      </c>
      <c r="AT483">
        <v>0.01</v>
      </c>
      <c r="AU483" t="s">
        <v>46</v>
      </c>
      <c r="AV483">
        <v>0</v>
      </c>
      <c r="AW483">
        <v>2</v>
      </c>
      <c r="AX483">
        <v>52429573</v>
      </c>
      <c r="AY483">
        <v>1</v>
      </c>
      <c r="AZ483">
        <v>0</v>
      </c>
      <c r="BA483">
        <v>470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CX483">
        <f>Y483*Source!I1480</f>
        <v>0</v>
      </c>
      <c r="CY483">
        <f t="shared" si="94"/>
        <v>1009.4</v>
      </c>
      <c r="CZ483">
        <f t="shared" si="95"/>
        <v>1009.4</v>
      </c>
      <c r="DA483">
        <f t="shared" si="96"/>
        <v>1</v>
      </c>
      <c r="DB483">
        <f>ROUND((ROUND(AT483*CZ483,2)*51),6)</f>
        <v>514.59</v>
      </c>
      <c r="DC483">
        <f>ROUND((ROUND(AT483*AG483,2)*51),6)</f>
        <v>161.66999999999999</v>
      </c>
    </row>
    <row r="484" spans="1:107" x14ac:dyDescent="0.2">
      <c r="A484">
        <f>ROW(Source!A1480)</f>
        <v>1480</v>
      </c>
      <c r="B484">
        <v>52421674</v>
      </c>
      <c r="C484">
        <v>52429570</v>
      </c>
      <c r="D484">
        <v>51499781</v>
      </c>
      <c r="E484">
        <v>1</v>
      </c>
      <c r="F484">
        <v>1</v>
      </c>
      <c r="G484">
        <v>27</v>
      </c>
      <c r="H484">
        <v>2</v>
      </c>
      <c r="I484" t="s">
        <v>541</v>
      </c>
      <c r="J484" t="s">
        <v>542</v>
      </c>
      <c r="K484" t="s">
        <v>543</v>
      </c>
      <c r="L484">
        <v>1368</v>
      </c>
      <c r="N484">
        <v>1011</v>
      </c>
      <c r="O484" t="s">
        <v>537</v>
      </c>
      <c r="P484" t="s">
        <v>537</v>
      </c>
      <c r="Q484">
        <v>1</v>
      </c>
      <c r="W484">
        <v>0</v>
      </c>
      <c r="X484">
        <v>-1786200580</v>
      </c>
      <c r="Y484">
        <v>0.40800000000000003</v>
      </c>
      <c r="AA484">
        <v>0</v>
      </c>
      <c r="AB484">
        <v>1014.12</v>
      </c>
      <c r="AC484">
        <v>317.13</v>
      </c>
      <c r="AD484">
        <v>0</v>
      </c>
      <c r="AE484">
        <v>0</v>
      </c>
      <c r="AF484">
        <v>1014.12</v>
      </c>
      <c r="AG484">
        <v>317.13</v>
      </c>
      <c r="AH484">
        <v>0</v>
      </c>
      <c r="AI484">
        <v>1</v>
      </c>
      <c r="AJ484">
        <v>1</v>
      </c>
      <c r="AK484">
        <v>1</v>
      </c>
      <c r="AL484">
        <v>1</v>
      </c>
      <c r="AN484">
        <v>0</v>
      </c>
      <c r="AO484">
        <v>1</v>
      </c>
      <c r="AP484">
        <v>1</v>
      </c>
      <c r="AQ484">
        <v>0</v>
      </c>
      <c r="AR484">
        <v>0</v>
      </c>
      <c r="AS484" t="s">
        <v>3</v>
      </c>
      <c r="AT484">
        <v>8.0000000000000002E-3</v>
      </c>
      <c r="AU484" t="s">
        <v>46</v>
      </c>
      <c r="AV484">
        <v>0</v>
      </c>
      <c r="AW484">
        <v>2</v>
      </c>
      <c r="AX484">
        <v>52429574</v>
      </c>
      <c r="AY484">
        <v>1</v>
      </c>
      <c r="AZ484">
        <v>0</v>
      </c>
      <c r="BA484">
        <v>471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CX484">
        <f>Y484*Source!I1480</f>
        <v>0</v>
      </c>
      <c r="CY484">
        <f t="shared" si="94"/>
        <v>1014.12</v>
      </c>
      <c r="CZ484">
        <f t="shared" si="95"/>
        <v>1014.12</v>
      </c>
      <c r="DA484">
        <f t="shared" si="96"/>
        <v>1</v>
      </c>
      <c r="DB484">
        <f>ROUND((ROUND(AT484*CZ484,2)*51),6)</f>
        <v>413.61</v>
      </c>
      <c r="DC484">
        <f>ROUND((ROUND(AT484*AG484,2)*51),6)</f>
        <v>129.54</v>
      </c>
    </row>
    <row r="485" spans="1:107" x14ac:dyDescent="0.2">
      <c r="A485">
        <f>ROW(Source!A1482)</f>
        <v>1482</v>
      </c>
      <c r="B485">
        <v>52421674</v>
      </c>
      <c r="C485">
        <v>52429576</v>
      </c>
      <c r="D485">
        <v>51486811</v>
      </c>
      <c r="E485">
        <v>27</v>
      </c>
      <c r="F485">
        <v>1</v>
      </c>
      <c r="G485">
        <v>27</v>
      </c>
      <c r="H485">
        <v>1</v>
      </c>
      <c r="I485" t="s">
        <v>531</v>
      </c>
      <c r="J485" t="s">
        <v>3</v>
      </c>
      <c r="K485" t="s">
        <v>532</v>
      </c>
      <c r="L485">
        <v>1191</v>
      </c>
      <c r="N485">
        <v>1013</v>
      </c>
      <c r="O485" t="s">
        <v>533</v>
      </c>
      <c r="P485" t="s">
        <v>533</v>
      </c>
      <c r="Q485">
        <v>1</v>
      </c>
      <c r="W485">
        <v>0</v>
      </c>
      <c r="X485">
        <v>476480486</v>
      </c>
      <c r="Y485">
        <v>221.6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1</v>
      </c>
      <c r="AJ485">
        <v>1</v>
      </c>
      <c r="AK485">
        <v>1</v>
      </c>
      <c r="AL485">
        <v>1</v>
      </c>
      <c r="AN485">
        <v>0</v>
      </c>
      <c r="AO485">
        <v>1</v>
      </c>
      <c r="AP485">
        <v>0</v>
      </c>
      <c r="AQ485">
        <v>0</v>
      </c>
      <c r="AR485">
        <v>0</v>
      </c>
      <c r="AS485" t="s">
        <v>3</v>
      </c>
      <c r="AT485">
        <v>221.6</v>
      </c>
      <c r="AU485" t="s">
        <v>3</v>
      </c>
      <c r="AV485">
        <v>1</v>
      </c>
      <c r="AW485">
        <v>2</v>
      </c>
      <c r="AX485">
        <v>52429578</v>
      </c>
      <c r="AY485">
        <v>1</v>
      </c>
      <c r="AZ485">
        <v>0</v>
      </c>
      <c r="BA485">
        <v>472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CX485">
        <f>Y485*Source!I1482</f>
        <v>0</v>
      </c>
      <c r="CY485">
        <f>AD485</f>
        <v>0</v>
      </c>
      <c r="CZ485">
        <f>AH485</f>
        <v>0</v>
      </c>
      <c r="DA485">
        <f>AL485</f>
        <v>1</v>
      </c>
      <c r="DB485">
        <f>ROUND(ROUND(AT485*CZ485,2),6)</f>
        <v>0</v>
      </c>
      <c r="DC485">
        <f>ROUND(ROUND(AT485*AG485,2),6)</f>
        <v>0</v>
      </c>
    </row>
    <row r="486" spans="1:107" x14ac:dyDescent="0.2">
      <c r="A486">
        <f>ROW(Source!A1483)</f>
        <v>1483</v>
      </c>
      <c r="B486">
        <v>52421674</v>
      </c>
      <c r="C486">
        <v>52429579</v>
      </c>
      <c r="D486">
        <v>51486811</v>
      </c>
      <c r="E486">
        <v>27</v>
      </c>
      <c r="F486">
        <v>1</v>
      </c>
      <c r="G486">
        <v>27</v>
      </c>
      <c r="H486">
        <v>1</v>
      </c>
      <c r="I486" t="s">
        <v>531</v>
      </c>
      <c r="J486" t="s">
        <v>3</v>
      </c>
      <c r="K486" t="s">
        <v>532</v>
      </c>
      <c r="L486">
        <v>1191</v>
      </c>
      <c r="N486">
        <v>1013</v>
      </c>
      <c r="O486" t="s">
        <v>533</v>
      </c>
      <c r="P486" t="s">
        <v>533</v>
      </c>
      <c r="Q486">
        <v>1</v>
      </c>
      <c r="W486">
        <v>0</v>
      </c>
      <c r="X486">
        <v>476480486</v>
      </c>
      <c r="Y486">
        <v>83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1</v>
      </c>
      <c r="AJ486">
        <v>1</v>
      </c>
      <c r="AK486">
        <v>1</v>
      </c>
      <c r="AL486">
        <v>1</v>
      </c>
      <c r="AN486">
        <v>0</v>
      </c>
      <c r="AO486">
        <v>1</v>
      </c>
      <c r="AP486">
        <v>0</v>
      </c>
      <c r="AQ486">
        <v>0</v>
      </c>
      <c r="AR486">
        <v>0</v>
      </c>
      <c r="AS486" t="s">
        <v>3</v>
      </c>
      <c r="AT486">
        <v>83</v>
      </c>
      <c r="AU486" t="s">
        <v>3</v>
      </c>
      <c r="AV486">
        <v>1</v>
      </c>
      <c r="AW486">
        <v>2</v>
      </c>
      <c r="AX486">
        <v>52429581</v>
      </c>
      <c r="AY486">
        <v>1</v>
      </c>
      <c r="AZ486">
        <v>0</v>
      </c>
      <c r="BA486">
        <v>473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CX486">
        <f>Y486*Source!I1483</f>
        <v>0</v>
      </c>
      <c r="CY486">
        <f>AD486</f>
        <v>0</v>
      </c>
      <c r="CZ486">
        <f>AH486</f>
        <v>0</v>
      </c>
      <c r="DA486">
        <f>AL486</f>
        <v>1</v>
      </c>
      <c r="DB486">
        <f>ROUND(ROUND(AT486*CZ486,2),6)</f>
        <v>0</v>
      </c>
      <c r="DC486">
        <f>ROUND(ROUND(AT486*AG486,2),6)</f>
        <v>0</v>
      </c>
    </row>
    <row r="487" spans="1:107" x14ac:dyDescent="0.2">
      <c r="A487">
        <f>ROW(Source!A1484)</f>
        <v>1484</v>
      </c>
      <c r="B487">
        <v>52421674</v>
      </c>
      <c r="C487">
        <v>52429582</v>
      </c>
      <c r="D487">
        <v>51499781</v>
      </c>
      <c r="E487">
        <v>1</v>
      </c>
      <c r="F487">
        <v>1</v>
      </c>
      <c r="G487">
        <v>27</v>
      </c>
      <c r="H487">
        <v>2</v>
      </c>
      <c r="I487" t="s">
        <v>541</v>
      </c>
      <c r="J487" t="s">
        <v>542</v>
      </c>
      <c r="K487" t="s">
        <v>543</v>
      </c>
      <c r="L487">
        <v>1368</v>
      </c>
      <c r="N487">
        <v>1011</v>
      </c>
      <c r="O487" t="s">
        <v>537</v>
      </c>
      <c r="P487" t="s">
        <v>537</v>
      </c>
      <c r="Q487">
        <v>1</v>
      </c>
      <c r="W487">
        <v>0</v>
      </c>
      <c r="X487">
        <v>-1786200580</v>
      </c>
      <c r="Y487">
        <v>3.1E-2</v>
      </c>
      <c r="AA487">
        <v>0</v>
      </c>
      <c r="AB487">
        <v>1014.12</v>
      </c>
      <c r="AC487">
        <v>317.13</v>
      </c>
      <c r="AD487">
        <v>0</v>
      </c>
      <c r="AE487">
        <v>0</v>
      </c>
      <c r="AF487">
        <v>1014.12</v>
      </c>
      <c r="AG487">
        <v>317.13</v>
      </c>
      <c r="AH487">
        <v>0</v>
      </c>
      <c r="AI487">
        <v>1</v>
      </c>
      <c r="AJ487">
        <v>1</v>
      </c>
      <c r="AK487">
        <v>1</v>
      </c>
      <c r="AL487">
        <v>1</v>
      </c>
      <c r="AN487">
        <v>0</v>
      </c>
      <c r="AO487">
        <v>1</v>
      </c>
      <c r="AP487">
        <v>0</v>
      </c>
      <c r="AQ487">
        <v>0</v>
      </c>
      <c r="AR487">
        <v>0</v>
      </c>
      <c r="AS487" t="s">
        <v>3</v>
      </c>
      <c r="AT487">
        <v>3.1E-2</v>
      </c>
      <c r="AU487" t="s">
        <v>3</v>
      </c>
      <c r="AV487">
        <v>0</v>
      </c>
      <c r="AW487">
        <v>2</v>
      </c>
      <c r="AX487">
        <v>52429584</v>
      </c>
      <c r="AY487">
        <v>1</v>
      </c>
      <c r="AZ487">
        <v>0</v>
      </c>
      <c r="BA487">
        <v>474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CX487">
        <f>Y487*Source!I1484</f>
        <v>0</v>
      </c>
      <c r="CY487">
        <f>AB487</f>
        <v>1014.12</v>
      </c>
      <c r="CZ487">
        <f>AF487</f>
        <v>1014.12</v>
      </c>
      <c r="DA487">
        <f>AJ487</f>
        <v>1</v>
      </c>
      <c r="DB487">
        <f>ROUND(ROUND(AT487*CZ487,2),6)</f>
        <v>31.44</v>
      </c>
      <c r="DC487">
        <f>ROUND(ROUND(AT487*AG487,2),6)</f>
        <v>9.83</v>
      </c>
    </row>
    <row r="488" spans="1:107" x14ac:dyDescent="0.2">
      <c r="A488">
        <f>ROW(Source!A1485)</f>
        <v>1485</v>
      </c>
      <c r="B488">
        <v>52421674</v>
      </c>
      <c r="C488">
        <v>52429585</v>
      </c>
      <c r="D488">
        <v>51499781</v>
      </c>
      <c r="E488">
        <v>1</v>
      </c>
      <c r="F488">
        <v>1</v>
      </c>
      <c r="G488">
        <v>27</v>
      </c>
      <c r="H488">
        <v>2</v>
      </c>
      <c r="I488" t="s">
        <v>541</v>
      </c>
      <c r="J488" t="s">
        <v>542</v>
      </c>
      <c r="K488" t="s">
        <v>543</v>
      </c>
      <c r="L488">
        <v>1368</v>
      </c>
      <c r="N488">
        <v>1011</v>
      </c>
      <c r="O488" t="s">
        <v>537</v>
      </c>
      <c r="P488" t="s">
        <v>537</v>
      </c>
      <c r="Q488">
        <v>1</v>
      </c>
      <c r="W488">
        <v>0</v>
      </c>
      <c r="X488">
        <v>-1786200580</v>
      </c>
      <c r="Y488">
        <v>0.54</v>
      </c>
      <c r="AA488">
        <v>0</v>
      </c>
      <c r="AB488">
        <v>1014.12</v>
      </c>
      <c r="AC488">
        <v>317.13</v>
      </c>
      <c r="AD488">
        <v>0</v>
      </c>
      <c r="AE488">
        <v>0</v>
      </c>
      <c r="AF488">
        <v>1014.12</v>
      </c>
      <c r="AG488">
        <v>317.13</v>
      </c>
      <c r="AH488">
        <v>0</v>
      </c>
      <c r="AI488">
        <v>1</v>
      </c>
      <c r="AJ488">
        <v>1</v>
      </c>
      <c r="AK488">
        <v>1</v>
      </c>
      <c r="AL488">
        <v>1</v>
      </c>
      <c r="AN488">
        <v>0</v>
      </c>
      <c r="AO488">
        <v>1</v>
      </c>
      <c r="AP488">
        <v>1</v>
      </c>
      <c r="AQ488">
        <v>0</v>
      </c>
      <c r="AR488">
        <v>0</v>
      </c>
      <c r="AS488" t="s">
        <v>3</v>
      </c>
      <c r="AT488">
        <v>0.01</v>
      </c>
      <c r="AU488" t="s">
        <v>172</v>
      </c>
      <c r="AV488">
        <v>0</v>
      </c>
      <c r="AW488">
        <v>2</v>
      </c>
      <c r="AX488">
        <v>52429587</v>
      </c>
      <c r="AY488">
        <v>1</v>
      </c>
      <c r="AZ488">
        <v>0</v>
      </c>
      <c r="BA488">
        <v>475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CX488">
        <f>Y488*Source!I1485</f>
        <v>0</v>
      </c>
      <c r="CY488">
        <f>AB488</f>
        <v>1014.12</v>
      </c>
      <c r="CZ488">
        <f>AF488</f>
        <v>1014.12</v>
      </c>
      <c r="DA488">
        <f>AJ488</f>
        <v>1</v>
      </c>
      <c r="DB488">
        <f>ROUND((ROUND(AT488*CZ488,2)*54),6)</f>
        <v>547.55999999999995</v>
      </c>
      <c r="DC488">
        <f>ROUND((ROUND(AT488*AG488,2)*54),6)</f>
        <v>171.18</v>
      </c>
    </row>
    <row r="489" spans="1:107" x14ac:dyDescent="0.2">
      <c r="A489">
        <f>ROW(Source!A1487)</f>
        <v>1487</v>
      </c>
      <c r="B489">
        <v>52421674</v>
      </c>
      <c r="C489">
        <v>52429589</v>
      </c>
      <c r="D489">
        <v>51486811</v>
      </c>
      <c r="E489">
        <v>27</v>
      </c>
      <c r="F489">
        <v>1</v>
      </c>
      <c r="G489">
        <v>27</v>
      </c>
      <c r="H489">
        <v>1</v>
      </c>
      <c r="I489" t="s">
        <v>531</v>
      </c>
      <c r="J489" t="s">
        <v>3</v>
      </c>
      <c r="K489" t="s">
        <v>532</v>
      </c>
      <c r="L489">
        <v>1191</v>
      </c>
      <c r="N489">
        <v>1013</v>
      </c>
      <c r="O489" t="s">
        <v>533</v>
      </c>
      <c r="P489" t="s">
        <v>533</v>
      </c>
      <c r="Q489">
        <v>1</v>
      </c>
      <c r="W489">
        <v>0</v>
      </c>
      <c r="X489">
        <v>476480486</v>
      </c>
      <c r="Y489">
        <v>115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1</v>
      </c>
      <c r="AJ489">
        <v>1</v>
      </c>
      <c r="AK489">
        <v>1</v>
      </c>
      <c r="AL489">
        <v>1</v>
      </c>
      <c r="AN489">
        <v>0</v>
      </c>
      <c r="AO489">
        <v>1</v>
      </c>
      <c r="AP489">
        <v>0</v>
      </c>
      <c r="AQ489">
        <v>0</v>
      </c>
      <c r="AR489">
        <v>0</v>
      </c>
      <c r="AS489" t="s">
        <v>3</v>
      </c>
      <c r="AT489">
        <v>115</v>
      </c>
      <c r="AU489" t="s">
        <v>3</v>
      </c>
      <c r="AV489">
        <v>1</v>
      </c>
      <c r="AW489">
        <v>2</v>
      </c>
      <c r="AX489">
        <v>52429593</v>
      </c>
      <c r="AY489">
        <v>1</v>
      </c>
      <c r="AZ489">
        <v>0</v>
      </c>
      <c r="BA489">
        <v>476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CX489">
        <f>Y489*Source!I1487</f>
        <v>0</v>
      </c>
      <c r="CY489">
        <f>AD489</f>
        <v>0</v>
      </c>
      <c r="CZ489">
        <f>AH489</f>
        <v>0</v>
      </c>
      <c r="DA489">
        <f>AL489</f>
        <v>1</v>
      </c>
      <c r="DB489">
        <f t="shared" ref="DB489:DB521" si="97">ROUND(ROUND(AT489*CZ489,2),6)</f>
        <v>0</v>
      </c>
      <c r="DC489">
        <f t="shared" ref="DC489:DC521" si="98">ROUND(ROUND(AT489*AG489,2),6)</f>
        <v>0</v>
      </c>
    </row>
    <row r="490" spans="1:107" x14ac:dyDescent="0.2">
      <c r="A490">
        <f>ROW(Source!A1487)</f>
        <v>1487</v>
      </c>
      <c r="B490">
        <v>52421674</v>
      </c>
      <c r="C490">
        <v>52429589</v>
      </c>
      <c r="D490">
        <v>51502851</v>
      </c>
      <c r="E490">
        <v>1</v>
      </c>
      <c r="F490">
        <v>1</v>
      </c>
      <c r="G490">
        <v>27</v>
      </c>
      <c r="H490">
        <v>3</v>
      </c>
      <c r="I490" t="s">
        <v>565</v>
      </c>
      <c r="J490" t="s">
        <v>566</v>
      </c>
      <c r="K490" t="s">
        <v>567</v>
      </c>
      <c r="L490">
        <v>1339</v>
      </c>
      <c r="N490">
        <v>1007</v>
      </c>
      <c r="O490" t="s">
        <v>166</v>
      </c>
      <c r="P490" t="s">
        <v>166</v>
      </c>
      <c r="Q490">
        <v>1</v>
      </c>
      <c r="W490">
        <v>0</v>
      </c>
      <c r="X490">
        <v>-697630842</v>
      </c>
      <c r="Y490">
        <v>5.9</v>
      </c>
      <c r="AA490">
        <v>3714.73</v>
      </c>
      <c r="AB490">
        <v>0</v>
      </c>
      <c r="AC490">
        <v>0</v>
      </c>
      <c r="AD490">
        <v>0</v>
      </c>
      <c r="AE490">
        <v>3714.73</v>
      </c>
      <c r="AF490">
        <v>0</v>
      </c>
      <c r="AG490">
        <v>0</v>
      </c>
      <c r="AH490">
        <v>0</v>
      </c>
      <c r="AI490">
        <v>1</v>
      </c>
      <c r="AJ490">
        <v>1</v>
      </c>
      <c r="AK490">
        <v>1</v>
      </c>
      <c r="AL490">
        <v>1</v>
      </c>
      <c r="AN490">
        <v>0</v>
      </c>
      <c r="AO490">
        <v>1</v>
      </c>
      <c r="AP490">
        <v>0</v>
      </c>
      <c r="AQ490">
        <v>0</v>
      </c>
      <c r="AR490">
        <v>0</v>
      </c>
      <c r="AS490" t="s">
        <v>3</v>
      </c>
      <c r="AT490">
        <v>5.9</v>
      </c>
      <c r="AU490" t="s">
        <v>3</v>
      </c>
      <c r="AV490">
        <v>0</v>
      </c>
      <c r="AW490">
        <v>2</v>
      </c>
      <c r="AX490">
        <v>52429594</v>
      </c>
      <c r="AY490">
        <v>1</v>
      </c>
      <c r="AZ490">
        <v>0</v>
      </c>
      <c r="BA490">
        <v>477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CX490">
        <f>Y490*Source!I1487</f>
        <v>0</v>
      </c>
      <c r="CY490">
        <f>AA490</f>
        <v>3714.73</v>
      </c>
      <c r="CZ490">
        <f>AE490</f>
        <v>3714.73</v>
      </c>
      <c r="DA490">
        <f>AI490</f>
        <v>1</v>
      </c>
      <c r="DB490">
        <f t="shared" si="97"/>
        <v>21916.91</v>
      </c>
      <c r="DC490">
        <f t="shared" si="98"/>
        <v>0</v>
      </c>
    </row>
    <row r="491" spans="1:107" x14ac:dyDescent="0.2">
      <c r="A491">
        <f>ROW(Source!A1487)</f>
        <v>1487</v>
      </c>
      <c r="B491">
        <v>52421674</v>
      </c>
      <c r="C491">
        <v>52429589</v>
      </c>
      <c r="D491">
        <v>51502927</v>
      </c>
      <c r="E491">
        <v>1</v>
      </c>
      <c r="F491">
        <v>1</v>
      </c>
      <c r="G491">
        <v>27</v>
      </c>
      <c r="H491">
        <v>3</v>
      </c>
      <c r="I491" t="s">
        <v>568</v>
      </c>
      <c r="J491" t="s">
        <v>569</v>
      </c>
      <c r="K491" t="s">
        <v>570</v>
      </c>
      <c r="L491">
        <v>1339</v>
      </c>
      <c r="N491">
        <v>1007</v>
      </c>
      <c r="O491" t="s">
        <v>166</v>
      </c>
      <c r="P491" t="s">
        <v>166</v>
      </c>
      <c r="Q491">
        <v>1</v>
      </c>
      <c r="W491">
        <v>0</v>
      </c>
      <c r="X491">
        <v>253260963</v>
      </c>
      <c r="Y491">
        <v>0.06</v>
      </c>
      <c r="AA491">
        <v>3392.59</v>
      </c>
      <c r="AB491">
        <v>0</v>
      </c>
      <c r="AC491">
        <v>0</v>
      </c>
      <c r="AD491">
        <v>0</v>
      </c>
      <c r="AE491">
        <v>3392.59</v>
      </c>
      <c r="AF491">
        <v>0</v>
      </c>
      <c r="AG491">
        <v>0</v>
      </c>
      <c r="AH491">
        <v>0</v>
      </c>
      <c r="AI491">
        <v>1</v>
      </c>
      <c r="AJ491">
        <v>1</v>
      </c>
      <c r="AK491">
        <v>1</v>
      </c>
      <c r="AL491">
        <v>1</v>
      </c>
      <c r="AN491">
        <v>0</v>
      </c>
      <c r="AO491">
        <v>1</v>
      </c>
      <c r="AP491">
        <v>0</v>
      </c>
      <c r="AQ491">
        <v>0</v>
      </c>
      <c r="AR491">
        <v>0</v>
      </c>
      <c r="AS491" t="s">
        <v>3</v>
      </c>
      <c r="AT491">
        <v>0.06</v>
      </c>
      <c r="AU491" t="s">
        <v>3</v>
      </c>
      <c r="AV491">
        <v>0</v>
      </c>
      <c r="AW491">
        <v>2</v>
      </c>
      <c r="AX491">
        <v>52429595</v>
      </c>
      <c r="AY491">
        <v>1</v>
      </c>
      <c r="AZ491">
        <v>0</v>
      </c>
      <c r="BA491">
        <v>478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CX491">
        <f>Y491*Source!I1487</f>
        <v>0</v>
      </c>
      <c r="CY491">
        <f>AA491</f>
        <v>3392.59</v>
      </c>
      <c r="CZ491">
        <f>AE491</f>
        <v>3392.59</v>
      </c>
      <c r="DA491">
        <f>AI491</f>
        <v>1</v>
      </c>
      <c r="DB491">
        <f t="shared" si="97"/>
        <v>203.56</v>
      </c>
      <c r="DC491">
        <f t="shared" si="98"/>
        <v>0</v>
      </c>
    </row>
    <row r="492" spans="1:107" x14ac:dyDescent="0.2">
      <c r="A492">
        <f>ROW(Source!A1523)</f>
        <v>1523</v>
      </c>
      <c r="B492">
        <v>52421674</v>
      </c>
      <c r="C492">
        <v>52429654</v>
      </c>
      <c r="D492">
        <v>51486811</v>
      </c>
      <c r="E492">
        <v>27</v>
      </c>
      <c r="F492">
        <v>1</v>
      </c>
      <c r="G492">
        <v>27</v>
      </c>
      <c r="H492">
        <v>1</v>
      </c>
      <c r="I492" t="s">
        <v>531</v>
      </c>
      <c r="J492" t="s">
        <v>3</v>
      </c>
      <c r="K492" t="s">
        <v>532</v>
      </c>
      <c r="L492">
        <v>1191</v>
      </c>
      <c r="N492">
        <v>1013</v>
      </c>
      <c r="O492" t="s">
        <v>533</v>
      </c>
      <c r="P492" t="s">
        <v>533</v>
      </c>
      <c r="Q492">
        <v>1</v>
      </c>
      <c r="W492">
        <v>0</v>
      </c>
      <c r="X492">
        <v>476480486</v>
      </c>
      <c r="Y492">
        <v>2.35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1</v>
      </c>
      <c r="AJ492">
        <v>1</v>
      </c>
      <c r="AK492">
        <v>1</v>
      </c>
      <c r="AL492">
        <v>1</v>
      </c>
      <c r="AN492">
        <v>0</v>
      </c>
      <c r="AO492">
        <v>1</v>
      </c>
      <c r="AP492">
        <v>0</v>
      </c>
      <c r="AQ492">
        <v>0</v>
      </c>
      <c r="AR492">
        <v>0</v>
      </c>
      <c r="AS492" t="s">
        <v>3</v>
      </c>
      <c r="AT492">
        <v>2.35</v>
      </c>
      <c r="AU492" t="s">
        <v>3</v>
      </c>
      <c r="AV492">
        <v>1</v>
      </c>
      <c r="AW492">
        <v>2</v>
      </c>
      <c r="AX492">
        <v>52429661</v>
      </c>
      <c r="AY492">
        <v>1</v>
      </c>
      <c r="AZ492">
        <v>0</v>
      </c>
      <c r="BA492">
        <v>480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CX492">
        <f>Y492*Source!I1523</f>
        <v>0</v>
      </c>
      <c r="CY492">
        <f>AD492</f>
        <v>0</v>
      </c>
      <c r="CZ492">
        <f>AH492</f>
        <v>0</v>
      </c>
      <c r="DA492">
        <f>AL492</f>
        <v>1</v>
      </c>
      <c r="DB492">
        <f t="shared" si="97"/>
        <v>0</v>
      </c>
      <c r="DC492">
        <f t="shared" si="98"/>
        <v>0</v>
      </c>
    </row>
    <row r="493" spans="1:107" x14ac:dyDescent="0.2">
      <c r="A493">
        <f>ROW(Source!A1523)</f>
        <v>1523</v>
      </c>
      <c r="B493">
        <v>52421674</v>
      </c>
      <c r="C493">
        <v>52429654</v>
      </c>
      <c r="D493">
        <v>51499345</v>
      </c>
      <c r="E493">
        <v>1</v>
      </c>
      <c r="F493">
        <v>1</v>
      </c>
      <c r="G493">
        <v>27</v>
      </c>
      <c r="H493">
        <v>2</v>
      </c>
      <c r="I493" t="s">
        <v>571</v>
      </c>
      <c r="J493" t="s">
        <v>572</v>
      </c>
      <c r="K493" t="s">
        <v>573</v>
      </c>
      <c r="L493">
        <v>1368</v>
      </c>
      <c r="N493">
        <v>1011</v>
      </c>
      <c r="O493" t="s">
        <v>537</v>
      </c>
      <c r="P493" t="s">
        <v>537</v>
      </c>
      <c r="Q493">
        <v>1</v>
      </c>
      <c r="W493">
        <v>0</v>
      </c>
      <c r="X493">
        <v>231409664</v>
      </c>
      <c r="Y493">
        <v>0.51</v>
      </c>
      <c r="AA493">
        <v>0</v>
      </c>
      <c r="AB493">
        <v>98.05</v>
      </c>
      <c r="AC493">
        <v>33.06</v>
      </c>
      <c r="AD493">
        <v>0</v>
      </c>
      <c r="AE493">
        <v>0</v>
      </c>
      <c r="AF493">
        <v>98.05</v>
      </c>
      <c r="AG493">
        <v>33.06</v>
      </c>
      <c r="AH493">
        <v>0</v>
      </c>
      <c r="AI493">
        <v>1</v>
      </c>
      <c r="AJ493">
        <v>1</v>
      </c>
      <c r="AK493">
        <v>1</v>
      </c>
      <c r="AL493">
        <v>1</v>
      </c>
      <c r="AN493">
        <v>0</v>
      </c>
      <c r="AO493">
        <v>1</v>
      </c>
      <c r="AP493">
        <v>0</v>
      </c>
      <c r="AQ493">
        <v>0</v>
      </c>
      <c r="AR493">
        <v>0</v>
      </c>
      <c r="AS493" t="s">
        <v>3</v>
      </c>
      <c r="AT493">
        <v>0.51</v>
      </c>
      <c r="AU493" t="s">
        <v>3</v>
      </c>
      <c r="AV493">
        <v>0</v>
      </c>
      <c r="AW493">
        <v>2</v>
      </c>
      <c r="AX493">
        <v>52429662</v>
      </c>
      <c r="AY493">
        <v>1</v>
      </c>
      <c r="AZ493">
        <v>0</v>
      </c>
      <c r="BA493">
        <v>481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CX493">
        <f>Y493*Source!I1523</f>
        <v>0</v>
      </c>
      <c r="CY493">
        <f>AB493</f>
        <v>98.05</v>
      </c>
      <c r="CZ493">
        <f>AF493</f>
        <v>98.05</v>
      </c>
      <c r="DA493">
        <f>AJ493</f>
        <v>1</v>
      </c>
      <c r="DB493">
        <f t="shared" si="97"/>
        <v>50.01</v>
      </c>
      <c r="DC493">
        <f t="shared" si="98"/>
        <v>16.86</v>
      </c>
    </row>
    <row r="494" spans="1:107" x14ac:dyDescent="0.2">
      <c r="A494">
        <f>ROW(Source!A1523)</f>
        <v>1523</v>
      </c>
      <c r="B494">
        <v>52421674</v>
      </c>
      <c r="C494">
        <v>52429654</v>
      </c>
      <c r="D494">
        <v>51499423</v>
      </c>
      <c r="E494">
        <v>1</v>
      </c>
      <c r="F494">
        <v>1</v>
      </c>
      <c r="G494">
        <v>27</v>
      </c>
      <c r="H494">
        <v>2</v>
      </c>
      <c r="I494" t="s">
        <v>574</v>
      </c>
      <c r="J494" t="s">
        <v>575</v>
      </c>
      <c r="K494" t="s">
        <v>576</v>
      </c>
      <c r="L494">
        <v>1368</v>
      </c>
      <c r="N494">
        <v>1011</v>
      </c>
      <c r="O494" t="s">
        <v>537</v>
      </c>
      <c r="P494" t="s">
        <v>537</v>
      </c>
      <c r="Q494">
        <v>1</v>
      </c>
      <c r="W494">
        <v>0</v>
      </c>
      <c r="X494">
        <v>-1646301120</v>
      </c>
      <c r="Y494">
        <v>0.51</v>
      </c>
      <c r="AA494">
        <v>0</v>
      </c>
      <c r="AB494">
        <v>564.1</v>
      </c>
      <c r="AC494">
        <v>358.8</v>
      </c>
      <c r="AD494">
        <v>0</v>
      </c>
      <c r="AE494">
        <v>0</v>
      </c>
      <c r="AF494">
        <v>564.1</v>
      </c>
      <c r="AG494">
        <v>358.8</v>
      </c>
      <c r="AH494">
        <v>0</v>
      </c>
      <c r="AI494">
        <v>1</v>
      </c>
      <c r="AJ494">
        <v>1</v>
      </c>
      <c r="AK494">
        <v>1</v>
      </c>
      <c r="AL494">
        <v>1</v>
      </c>
      <c r="AN494">
        <v>0</v>
      </c>
      <c r="AO494">
        <v>1</v>
      </c>
      <c r="AP494">
        <v>0</v>
      </c>
      <c r="AQ494">
        <v>0</v>
      </c>
      <c r="AR494">
        <v>0</v>
      </c>
      <c r="AS494" t="s">
        <v>3</v>
      </c>
      <c r="AT494">
        <v>0.51</v>
      </c>
      <c r="AU494" t="s">
        <v>3</v>
      </c>
      <c r="AV494">
        <v>0</v>
      </c>
      <c r="AW494">
        <v>2</v>
      </c>
      <c r="AX494">
        <v>52429663</v>
      </c>
      <c r="AY494">
        <v>1</v>
      </c>
      <c r="AZ494">
        <v>0</v>
      </c>
      <c r="BA494">
        <v>482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CX494">
        <f>Y494*Source!I1523</f>
        <v>0</v>
      </c>
      <c r="CY494">
        <f>AB494</f>
        <v>564.1</v>
      </c>
      <c r="CZ494">
        <f>AF494</f>
        <v>564.1</v>
      </c>
      <c r="DA494">
        <f>AJ494</f>
        <v>1</v>
      </c>
      <c r="DB494">
        <f t="shared" si="97"/>
        <v>287.69</v>
      </c>
      <c r="DC494">
        <f t="shared" si="98"/>
        <v>182.99</v>
      </c>
    </row>
    <row r="495" spans="1:107" x14ac:dyDescent="0.2">
      <c r="A495">
        <f>ROW(Source!A1523)</f>
        <v>1523</v>
      </c>
      <c r="B495">
        <v>52421674</v>
      </c>
      <c r="C495">
        <v>52429654</v>
      </c>
      <c r="D495">
        <v>51502000</v>
      </c>
      <c r="E495">
        <v>1</v>
      </c>
      <c r="F495">
        <v>1</v>
      </c>
      <c r="G495">
        <v>27</v>
      </c>
      <c r="H495">
        <v>3</v>
      </c>
      <c r="I495" t="s">
        <v>577</v>
      </c>
      <c r="J495" t="s">
        <v>578</v>
      </c>
      <c r="K495" t="s">
        <v>579</v>
      </c>
      <c r="L495">
        <v>1301</v>
      </c>
      <c r="N495">
        <v>1003</v>
      </c>
      <c r="O495" t="s">
        <v>580</v>
      </c>
      <c r="P495" t="s">
        <v>580</v>
      </c>
      <c r="Q495">
        <v>1</v>
      </c>
      <c r="W495">
        <v>0</v>
      </c>
      <c r="X495">
        <v>852130430</v>
      </c>
      <c r="Y495">
        <v>12</v>
      </c>
      <c r="AA495">
        <v>26.54</v>
      </c>
      <c r="AB495">
        <v>0</v>
      </c>
      <c r="AC495">
        <v>0</v>
      </c>
      <c r="AD495">
        <v>0</v>
      </c>
      <c r="AE495">
        <v>26.54</v>
      </c>
      <c r="AF495">
        <v>0</v>
      </c>
      <c r="AG495">
        <v>0</v>
      </c>
      <c r="AH495">
        <v>0</v>
      </c>
      <c r="AI495">
        <v>1</v>
      </c>
      <c r="AJ495">
        <v>1</v>
      </c>
      <c r="AK495">
        <v>1</v>
      </c>
      <c r="AL495">
        <v>1</v>
      </c>
      <c r="AN495">
        <v>0</v>
      </c>
      <c r="AO495">
        <v>1</v>
      </c>
      <c r="AP495">
        <v>0</v>
      </c>
      <c r="AQ495">
        <v>0</v>
      </c>
      <c r="AR495">
        <v>0</v>
      </c>
      <c r="AS495" t="s">
        <v>3</v>
      </c>
      <c r="AT495">
        <v>12</v>
      </c>
      <c r="AU495" t="s">
        <v>3</v>
      </c>
      <c r="AV495">
        <v>0</v>
      </c>
      <c r="AW495">
        <v>2</v>
      </c>
      <c r="AX495">
        <v>52429664</v>
      </c>
      <c r="AY495">
        <v>1</v>
      </c>
      <c r="AZ495">
        <v>0</v>
      </c>
      <c r="BA495">
        <v>483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CX495">
        <f>Y495*Source!I1523</f>
        <v>0</v>
      </c>
      <c r="CY495">
        <f>AA495</f>
        <v>26.54</v>
      </c>
      <c r="CZ495">
        <f>AE495</f>
        <v>26.54</v>
      </c>
      <c r="DA495">
        <f>AI495</f>
        <v>1</v>
      </c>
      <c r="DB495">
        <f t="shared" si="97"/>
        <v>318.48</v>
      </c>
      <c r="DC495">
        <f t="shared" si="98"/>
        <v>0</v>
      </c>
    </row>
    <row r="496" spans="1:107" x14ac:dyDescent="0.2">
      <c r="A496">
        <f>ROW(Source!A1523)</f>
        <v>1523</v>
      </c>
      <c r="B496">
        <v>52421674</v>
      </c>
      <c r="C496">
        <v>52429654</v>
      </c>
      <c r="D496">
        <v>51502424</v>
      </c>
      <c r="E496">
        <v>1</v>
      </c>
      <c r="F496">
        <v>1</v>
      </c>
      <c r="G496">
        <v>27</v>
      </c>
      <c r="H496">
        <v>3</v>
      </c>
      <c r="I496" t="s">
        <v>188</v>
      </c>
      <c r="J496" t="s">
        <v>191</v>
      </c>
      <c r="K496" t="s">
        <v>189</v>
      </c>
      <c r="L496">
        <v>1346</v>
      </c>
      <c r="N496">
        <v>1009</v>
      </c>
      <c r="O496" t="s">
        <v>190</v>
      </c>
      <c r="P496" t="s">
        <v>190</v>
      </c>
      <c r="Q496">
        <v>1</v>
      </c>
      <c r="W496">
        <v>1</v>
      </c>
      <c r="X496">
        <v>-892265338</v>
      </c>
      <c r="Y496">
        <v>-6.6</v>
      </c>
      <c r="AA496">
        <v>124.03</v>
      </c>
      <c r="AB496">
        <v>0</v>
      </c>
      <c r="AC496">
        <v>0</v>
      </c>
      <c r="AD496">
        <v>0</v>
      </c>
      <c r="AE496">
        <v>124.03</v>
      </c>
      <c r="AF496">
        <v>0</v>
      </c>
      <c r="AG496">
        <v>0</v>
      </c>
      <c r="AH496">
        <v>0</v>
      </c>
      <c r="AI496">
        <v>1</v>
      </c>
      <c r="AJ496">
        <v>1</v>
      </c>
      <c r="AK496">
        <v>1</v>
      </c>
      <c r="AL496">
        <v>1</v>
      </c>
      <c r="AN496">
        <v>0</v>
      </c>
      <c r="AO496">
        <v>1</v>
      </c>
      <c r="AP496">
        <v>0</v>
      </c>
      <c r="AQ496">
        <v>0</v>
      </c>
      <c r="AR496">
        <v>0</v>
      </c>
      <c r="AS496" t="s">
        <v>3</v>
      </c>
      <c r="AT496">
        <v>-6.6</v>
      </c>
      <c r="AU496" t="s">
        <v>3</v>
      </c>
      <c r="AV496">
        <v>0</v>
      </c>
      <c r="AW496">
        <v>2</v>
      </c>
      <c r="AX496">
        <v>52429665</v>
      </c>
      <c r="AY496">
        <v>1</v>
      </c>
      <c r="AZ496">
        <v>6144</v>
      </c>
      <c r="BA496">
        <v>484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CX496">
        <f>Y496*Source!I1523</f>
        <v>0</v>
      </c>
      <c r="CY496">
        <f>AA496</f>
        <v>124.03</v>
      </c>
      <c r="CZ496">
        <f>AE496</f>
        <v>124.03</v>
      </c>
      <c r="DA496">
        <f>AI496</f>
        <v>1</v>
      </c>
      <c r="DB496">
        <f t="shared" si="97"/>
        <v>-818.6</v>
      </c>
      <c r="DC496">
        <f t="shared" si="98"/>
        <v>0</v>
      </c>
    </row>
    <row r="497" spans="1:107" x14ac:dyDescent="0.2">
      <c r="A497">
        <f>ROW(Source!A1523)</f>
        <v>1523</v>
      </c>
      <c r="B497">
        <v>52421674</v>
      </c>
      <c r="C497">
        <v>52429654</v>
      </c>
      <c r="D497">
        <v>51502463</v>
      </c>
      <c r="E497">
        <v>1</v>
      </c>
      <c r="F497">
        <v>1</v>
      </c>
      <c r="G497">
        <v>27</v>
      </c>
      <c r="H497">
        <v>3</v>
      </c>
      <c r="I497" t="s">
        <v>193</v>
      </c>
      <c r="J497" t="s">
        <v>195</v>
      </c>
      <c r="K497" t="s">
        <v>194</v>
      </c>
      <c r="L497">
        <v>1346</v>
      </c>
      <c r="N497">
        <v>1009</v>
      </c>
      <c r="O497" t="s">
        <v>190</v>
      </c>
      <c r="P497" t="s">
        <v>190</v>
      </c>
      <c r="Q497">
        <v>1</v>
      </c>
      <c r="W497">
        <v>0</v>
      </c>
      <c r="X497">
        <v>326718089</v>
      </c>
      <c r="Y497">
        <v>6.6</v>
      </c>
      <c r="AA497">
        <v>129.55000000000001</v>
      </c>
      <c r="AB497">
        <v>0</v>
      </c>
      <c r="AC497">
        <v>0</v>
      </c>
      <c r="AD497">
        <v>0</v>
      </c>
      <c r="AE497">
        <v>129.55000000000001</v>
      </c>
      <c r="AF497">
        <v>0</v>
      </c>
      <c r="AG497">
        <v>0</v>
      </c>
      <c r="AH497">
        <v>0</v>
      </c>
      <c r="AI497">
        <v>1</v>
      </c>
      <c r="AJ497">
        <v>1</v>
      </c>
      <c r="AK497">
        <v>1</v>
      </c>
      <c r="AL497">
        <v>1</v>
      </c>
      <c r="AN497">
        <v>0</v>
      </c>
      <c r="AO497">
        <v>0</v>
      </c>
      <c r="AP497">
        <v>0</v>
      </c>
      <c r="AQ497">
        <v>0</v>
      </c>
      <c r="AR497">
        <v>0</v>
      </c>
      <c r="AS497" t="s">
        <v>3</v>
      </c>
      <c r="AT497">
        <v>6.6</v>
      </c>
      <c r="AU497" t="s">
        <v>3</v>
      </c>
      <c r="AV497">
        <v>0</v>
      </c>
      <c r="AW497">
        <v>1</v>
      </c>
      <c r="AX497">
        <v>-1</v>
      </c>
      <c r="AY497">
        <v>0</v>
      </c>
      <c r="AZ497">
        <v>0</v>
      </c>
      <c r="BA497" t="s">
        <v>3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CX497">
        <f>Y497*Source!I1523</f>
        <v>0</v>
      </c>
      <c r="CY497">
        <f>AA497</f>
        <v>129.55000000000001</v>
      </c>
      <c r="CZ497">
        <f>AE497</f>
        <v>129.55000000000001</v>
      </c>
      <c r="DA497">
        <f>AI497</f>
        <v>1</v>
      </c>
      <c r="DB497">
        <f t="shared" si="97"/>
        <v>855.03</v>
      </c>
      <c r="DC497">
        <f t="shared" si="98"/>
        <v>0</v>
      </c>
    </row>
    <row r="498" spans="1:107" x14ac:dyDescent="0.2">
      <c r="A498">
        <f>ROW(Source!A1526)</f>
        <v>1526</v>
      </c>
      <c r="B498">
        <v>52421674</v>
      </c>
      <c r="C498">
        <v>52429668</v>
      </c>
      <c r="D498">
        <v>51486811</v>
      </c>
      <c r="E498">
        <v>27</v>
      </c>
      <c r="F498">
        <v>1</v>
      </c>
      <c r="G498">
        <v>27</v>
      </c>
      <c r="H498">
        <v>1</v>
      </c>
      <c r="I498" t="s">
        <v>531</v>
      </c>
      <c r="J498" t="s">
        <v>3</v>
      </c>
      <c r="K498" t="s">
        <v>532</v>
      </c>
      <c r="L498">
        <v>1191</v>
      </c>
      <c r="N498">
        <v>1013</v>
      </c>
      <c r="O498" t="s">
        <v>533</v>
      </c>
      <c r="P498" t="s">
        <v>533</v>
      </c>
      <c r="Q498">
        <v>1</v>
      </c>
      <c r="W498">
        <v>0</v>
      </c>
      <c r="X498">
        <v>476480486</v>
      </c>
      <c r="Y498">
        <v>2.35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1</v>
      </c>
      <c r="AJ498">
        <v>1</v>
      </c>
      <c r="AK498">
        <v>1</v>
      </c>
      <c r="AL498">
        <v>1</v>
      </c>
      <c r="AN498">
        <v>0</v>
      </c>
      <c r="AO498">
        <v>1</v>
      </c>
      <c r="AP498">
        <v>0</v>
      </c>
      <c r="AQ498">
        <v>0</v>
      </c>
      <c r="AR498">
        <v>0</v>
      </c>
      <c r="AS498" t="s">
        <v>3</v>
      </c>
      <c r="AT498">
        <v>2.35</v>
      </c>
      <c r="AU498" t="s">
        <v>3</v>
      </c>
      <c r="AV498">
        <v>1</v>
      </c>
      <c r="AW498">
        <v>2</v>
      </c>
      <c r="AX498">
        <v>52429674</v>
      </c>
      <c r="AY498">
        <v>1</v>
      </c>
      <c r="AZ498">
        <v>0</v>
      </c>
      <c r="BA498">
        <v>485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CX498">
        <f>Y498*Source!I1526</f>
        <v>0</v>
      </c>
      <c r="CY498">
        <f>AD498</f>
        <v>0</v>
      </c>
      <c r="CZ498">
        <f>AH498</f>
        <v>0</v>
      </c>
      <c r="DA498">
        <f>AL498</f>
        <v>1</v>
      </c>
      <c r="DB498">
        <f t="shared" si="97"/>
        <v>0</v>
      </c>
      <c r="DC498">
        <f t="shared" si="98"/>
        <v>0</v>
      </c>
    </row>
    <row r="499" spans="1:107" x14ac:dyDescent="0.2">
      <c r="A499">
        <f>ROW(Source!A1526)</f>
        <v>1526</v>
      </c>
      <c r="B499">
        <v>52421674</v>
      </c>
      <c r="C499">
        <v>52429668</v>
      </c>
      <c r="D499">
        <v>51499345</v>
      </c>
      <c r="E499">
        <v>1</v>
      </c>
      <c r="F499">
        <v>1</v>
      </c>
      <c r="G499">
        <v>27</v>
      </c>
      <c r="H499">
        <v>2</v>
      </c>
      <c r="I499" t="s">
        <v>571</v>
      </c>
      <c r="J499" t="s">
        <v>572</v>
      </c>
      <c r="K499" t="s">
        <v>573</v>
      </c>
      <c r="L499">
        <v>1368</v>
      </c>
      <c r="N499">
        <v>1011</v>
      </c>
      <c r="O499" t="s">
        <v>537</v>
      </c>
      <c r="P499" t="s">
        <v>537</v>
      </c>
      <c r="Q499">
        <v>1</v>
      </c>
      <c r="W499">
        <v>0</v>
      </c>
      <c r="X499">
        <v>231409664</v>
      </c>
      <c r="Y499">
        <v>0.51</v>
      </c>
      <c r="AA499">
        <v>0</v>
      </c>
      <c r="AB499">
        <v>98.05</v>
      </c>
      <c r="AC499">
        <v>33.06</v>
      </c>
      <c r="AD499">
        <v>0</v>
      </c>
      <c r="AE499">
        <v>0</v>
      </c>
      <c r="AF499">
        <v>98.05</v>
      </c>
      <c r="AG499">
        <v>33.06</v>
      </c>
      <c r="AH499">
        <v>0</v>
      </c>
      <c r="AI499">
        <v>1</v>
      </c>
      <c r="AJ499">
        <v>1</v>
      </c>
      <c r="AK499">
        <v>1</v>
      </c>
      <c r="AL499">
        <v>1</v>
      </c>
      <c r="AN499">
        <v>0</v>
      </c>
      <c r="AO499">
        <v>1</v>
      </c>
      <c r="AP499">
        <v>0</v>
      </c>
      <c r="AQ499">
        <v>0</v>
      </c>
      <c r="AR499">
        <v>0</v>
      </c>
      <c r="AS499" t="s">
        <v>3</v>
      </c>
      <c r="AT499">
        <v>0.51</v>
      </c>
      <c r="AU499" t="s">
        <v>3</v>
      </c>
      <c r="AV499">
        <v>0</v>
      </c>
      <c r="AW499">
        <v>2</v>
      </c>
      <c r="AX499">
        <v>52429675</v>
      </c>
      <c r="AY499">
        <v>1</v>
      </c>
      <c r="AZ499">
        <v>0</v>
      </c>
      <c r="BA499">
        <v>486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CX499">
        <f>Y499*Source!I1526</f>
        <v>0</v>
      </c>
      <c r="CY499">
        <f>AB499</f>
        <v>98.05</v>
      </c>
      <c r="CZ499">
        <f>AF499</f>
        <v>98.05</v>
      </c>
      <c r="DA499">
        <f>AJ499</f>
        <v>1</v>
      </c>
      <c r="DB499">
        <f t="shared" si="97"/>
        <v>50.01</v>
      </c>
      <c r="DC499">
        <f t="shared" si="98"/>
        <v>16.86</v>
      </c>
    </row>
    <row r="500" spans="1:107" x14ac:dyDescent="0.2">
      <c r="A500">
        <f>ROW(Source!A1526)</f>
        <v>1526</v>
      </c>
      <c r="B500">
        <v>52421674</v>
      </c>
      <c r="C500">
        <v>52429668</v>
      </c>
      <c r="D500">
        <v>51499423</v>
      </c>
      <c r="E500">
        <v>1</v>
      </c>
      <c r="F500">
        <v>1</v>
      </c>
      <c r="G500">
        <v>27</v>
      </c>
      <c r="H500">
        <v>2</v>
      </c>
      <c r="I500" t="s">
        <v>574</v>
      </c>
      <c r="J500" t="s">
        <v>575</v>
      </c>
      <c r="K500" t="s">
        <v>576</v>
      </c>
      <c r="L500">
        <v>1368</v>
      </c>
      <c r="N500">
        <v>1011</v>
      </c>
      <c r="O500" t="s">
        <v>537</v>
      </c>
      <c r="P500" t="s">
        <v>537</v>
      </c>
      <c r="Q500">
        <v>1</v>
      </c>
      <c r="W500">
        <v>0</v>
      </c>
      <c r="X500">
        <v>-1646301120</v>
      </c>
      <c r="Y500">
        <v>0.51</v>
      </c>
      <c r="AA500">
        <v>0</v>
      </c>
      <c r="AB500">
        <v>564.1</v>
      </c>
      <c r="AC500">
        <v>358.8</v>
      </c>
      <c r="AD500">
        <v>0</v>
      </c>
      <c r="AE500">
        <v>0</v>
      </c>
      <c r="AF500">
        <v>564.1</v>
      </c>
      <c r="AG500">
        <v>358.8</v>
      </c>
      <c r="AH500">
        <v>0</v>
      </c>
      <c r="AI500">
        <v>1</v>
      </c>
      <c r="AJ500">
        <v>1</v>
      </c>
      <c r="AK500">
        <v>1</v>
      </c>
      <c r="AL500">
        <v>1</v>
      </c>
      <c r="AN500">
        <v>0</v>
      </c>
      <c r="AO500">
        <v>1</v>
      </c>
      <c r="AP500">
        <v>0</v>
      </c>
      <c r="AQ500">
        <v>0</v>
      </c>
      <c r="AR500">
        <v>0</v>
      </c>
      <c r="AS500" t="s">
        <v>3</v>
      </c>
      <c r="AT500">
        <v>0.51</v>
      </c>
      <c r="AU500" t="s">
        <v>3</v>
      </c>
      <c r="AV500">
        <v>0</v>
      </c>
      <c r="AW500">
        <v>2</v>
      </c>
      <c r="AX500">
        <v>52429676</v>
      </c>
      <c r="AY500">
        <v>1</v>
      </c>
      <c r="AZ500">
        <v>0</v>
      </c>
      <c r="BA500">
        <v>487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CX500">
        <f>Y500*Source!I1526</f>
        <v>0</v>
      </c>
      <c r="CY500">
        <f>AB500</f>
        <v>564.1</v>
      </c>
      <c r="CZ500">
        <f>AF500</f>
        <v>564.1</v>
      </c>
      <c r="DA500">
        <f>AJ500</f>
        <v>1</v>
      </c>
      <c r="DB500">
        <f t="shared" si="97"/>
        <v>287.69</v>
      </c>
      <c r="DC500">
        <f t="shared" si="98"/>
        <v>182.99</v>
      </c>
    </row>
    <row r="501" spans="1:107" x14ac:dyDescent="0.2">
      <c r="A501">
        <f>ROW(Source!A1526)</f>
        <v>1526</v>
      </c>
      <c r="B501">
        <v>52421674</v>
      </c>
      <c r="C501">
        <v>52429668</v>
      </c>
      <c r="D501">
        <v>51502000</v>
      </c>
      <c r="E501">
        <v>1</v>
      </c>
      <c r="F501">
        <v>1</v>
      </c>
      <c r="G501">
        <v>27</v>
      </c>
      <c r="H501">
        <v>3</v>
      </c>
      <c r="I501" t="s">
        <v>577</v>
      </c>
      <c r="J501" t="s">
        <v>578</v>
      </c>
      <c r="K501" t="s">
        <v>579</v>
      </c>
      <c r="L501">
        <v>1301</v>
      </c>
      <c r="N501">
        <v>1003</v>
      </c>
      <c r="O501" t="s">
        <v>580</v>
      </c>
      <c r="P501" t="s">
        <v>580</v>
      </c>
      <c r="Q501">
        <v>1</v>
      </c>
      <c r="W501">
        <v>0</v>
      </c>
      <c r="X501">
        <v>852130430</v>
      </c>
      <c r="Y501">
        <v>12</v>
      </c>
      <c r="AA501">
        <v>26.54</v>
      </c>
      <c r="AB501">
        <v>0</v>
      </c>
      <c r="AC501">
        <v>0</v>
      </c>
      <c r="AD501">
        <v>0</v>
      </c>
      <c r="AE501">
        <v>26.54</v>
      </c>
      <c r="AF501">
        <v>0</v>
      </c>
      <c r="AG501">
        <v>0</v>
      </c>
      <c r="AH501">
        <v>0</v>
      </c>
      <c r="AI501">
        <v>1</v>
      </c>
      <c r="AJ501">
        <v>1</v>
      </c>
      <c r="AK501">
        <v>1</v>
      </c>
      <c r="AL501">
        <v>1</v>
      </c>
      <c r="AN501">
        <v>0</v>
      </c>
      <c r="AO501">
        <v>1</v>
      </c>
      <c r="AP501">
        <v>0</v>
      </c>
      <c r="AQ501">
        <v>0</v>
      </c>
      <c r="AR501">
        <v>0</v>
      </c>
      <c r="AS501" t="s">
        <v>3</v>
      </c>
      <c r="AT501">
        <v>12</v>
      </c>
      <c r="AU501" t="s">
        <v>3</v>
      </c>
      <c r="AV501">
        <v>0</v>
      </c>
      <c r="AW501">
        <v>2</v>
      </c>
      <c r="AX501">
        <v>52429677</v>
      </c>
      <c r="AY501">
        <v>1</v>
      </c>
      <c r="AZ501">
        <v>0</v>
      </c>
      <c r="BA501">
        <v>488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CX501">
        <f>Y501*Source!I1526</f>
        <v>0</v>
      </c>
      <c r="CY501">
        <f>AA501</f>
        <v>26.54</v>
      </c>
      <c r="CZ501">
        <f>AE501</f>
        <v>26.54</v>
      </c>
      <c r="DA501">
        <f>AI501</f>
        <v>1</v>
      </c>
      <c r="DB501">
        <f t="shared" si="97"/>
        <v>318.48</v>
      </c>
      <c r="DC501">
        <f t="shared" si="98"/>
        <v>0</v>
      </c>
    </row>
    <row r="502" spans="1:107" x14ac:dyDescent="0.2">
      <c r="A502">
        <f>ROW(Source!A1526)</f>
        <v>1526</v>
      </c>
      <c r="B502">
        <v>52421674</v>
      </c>
      <c r="C502">
        <v>52429668</v>
      </c>
      <c r="D502">
        <v>51502464</v>
      </c>
      <c r="E502">
        <v>1</v>
      </c>
      <c r="F502">
        <v>1</v>
      </c>
      <c r="G502">
        <v>27</v>
      </c>
      <c r="H502">
        <v>3</v>
      </c>
      <c r="I502" t="s">
        <v>581</v>
      </c>
      <c r="J502" t="s">
        <v>582</v>
      </c>
      <c r="K502" t="s">
        <v>583</v>
      </c>
      <c r="L502">
        <v>1346</v>
      </c>
      <c r="N502">
        <v>1009</v>
      </c>
      <c r="O502" t="s">
        <v>190</v>
      </c>
      <c r="P502" t="s">
        <v>190</v>
      </c>
      <c r="Q502">
        <v>1</v>
      </c>
      <c r="W502">
        <v>0</v>
      </c>
      <c r="X502">
        <v>-839179344</v>
      </c>
      <c r="Y502">
        <v>6.6</v>
      </c>
      <c r="AA502">
        <v>133.80000000000001</v>
      </c>
      <c r="AB502">
        <v>0</v>
      </c>
      <c r="AC502">
        <v>0</v>
      </c>
      <c r="AD502">
        <v>0</v>
      </c>
      <c r="AE502">
        <v>133.80000000000001</v>
      </c>
      <c r="AF502">
        <v>0</v>
      </c>
      <c r="AG502">
        <v>0</v>
      </c>
      <c r="AH502">
        <v>0</v>
      </c>
      <c r="AI502">
        <v>1</v>
      </c>
      <c r="AJ502">
        <v>1</v>
      </c>
      <c r="AK502">
        <v>1</v>
      </c>
      <c r="AL502">
        <v>1</v>
      </c>
      <c r="AN502">
        <v>0</v>
      </c>
      <c r="AO502">
        <v>1</v>
      </c>
      <c r="AP502">
        <v>0</v>
      </c>
      <c r="AQ502">
        <v>0</v>
      </c>
      <c r="AR502">
        <v>0</v>
      </c>
      <c r="AS502" t="s">
        <v>3</v>
      </c>
      <c r="AT502">
        <v>6.6</v>
      </c>
      <c r="AU502" t="s">
        <v>3</v>
      </c>
      <c r="AV502">
        <v>0</v>
      </c>
      <c r="AW502">
        <v>2</v>
      </c>
      <c r="AX502">
        <v>52429678</v>
      </c>
      <c r="AY502">
        <v>1</v>
      </c>
      <c r="AZ502">
        <v>0</v>
      </c>
      <c r="BA502">
        <v>489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CX502">
        <f>Y502*Source!I1526</f>
        <v>0</v>
      </c>
      <c r="CY502">
        <f>AA502</f>
        <v>133.80000000000001</v>
      </c>
      <c r="CZ502">
        <f>AE502</f>
        <v>133.80000000000001</v>
      </c>
      <c r="DA502">
        <f>AI502</f>
        <v>1</v>
      </c>
      <c r="DB502">
        <f t="shared" si="97"/>
        <v>883.08</v>
      </c>
      <c r="DC502">
        <f t="shared" si="98"/>
        <v>0</v>
      </c>
    </row>
    <row r="503" spans="1:107" x14ac:dyDescent="0.2">
      <c r="A503">
        <f>ROW(Source!A1527)</f>
        <v>1527</v>
      </c>
      <c r="B503">
        <v>52421674</v>
      </c>
      <c r="C503">
        <v>52429679</v>
      </c>
      <c r="D503">
        <v>51486811</v>
      </c>
      <c r="E503">
        <v>27</v>
      </c>
      <c r="F503">
        <v>1</v>
      </c>
      <c r="G503">
        <v>27</v>
      </c>
      <c r="H503">
        <v>1</v>
      </c>
      <c r="I503" t="s">
        <v>531</v>
      </c>
      <c r="J503" t="s">
        <v>3</v>
      </c>
      <c r="K503" t="s">
        <v>532</v>
      </c>
      <c r="L503">
        <v>1191</v>
      </c>
      <c r="N503">
        <v>1013</v>
      </c>
      <c r="O503" t="s">
        <v>533</v>
      </c>
      <c r="P503" t="s">
        <v>533</v>
      </c>
      <c r="Q503">
        <v>1</v>
      </c>
      <c r="W503">
        <v>0</v>
      </c>
      <c r="X503">
        <v>476480486</v>
      </c>
      <c r="Y503">
        <v>0.06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1</v>
      </c>
      <c r="AJ503">
        <v>1</v>
      </c>
      <c r="AK503">
        <v>1</v>
      </c>
      <c r="AL503">
        <v>1</v>
      </c>
      <c r="AN503">
        <v>0</v>
      </c>
      <c r="AO503">
        <v>1</v>
      </c>
      <c r="AP503">
        <v>0</v>
      </c>
      <c r="AQ503">
        <v>0</v>
      </c>
      <c r="AR503">
        <v>0</v>
      </c>
      <c r="AS503" t="s">
        <v>3</v>
      </c>
      <c r="AT503">
        <v>0.06</v>
      </c>
      <c r="AU503" t="s">
        <v>3</v>
      </c>
      <c r="AV503">
        <v>1</v>
      </c>
      <c r="AW503">
        <v>2</v>
      </c>
      <c r="AX503">
        <v>52429683</v>
      </c>
      <c r="AY503">
        <v>1</v>
      </c>
      <c r="AZ503">
        <v>0</v>
      </c>
      <c r="BA503">
        <v>490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CX503">
        <f>Y503*Source!I1527</f>
        <v>0</v>
      </c>
      <c r="CY503">
        <f>AD503</f>
        <v>0</v>
      </c>
      <c r="CZ503">
        <f>AH503</f>
        <v>0</v>
      </c>
      <c r="DA503">
        <f>AL503</f>
        <v>1</v>
      </c>
      <c r="DB503">
        <f t="shared" si="97"/>
        <v>0</v>
      </c>
      <c r="DC503">
        <f t="shared" si="98"/>
        <v>0</v>
      </c>
    </row>
    <row r="504" spans="1:107" x14ac:dyDescent="0.2">
      <c r="A504">
        <f>ROW(Source!A1527)</f>
        <v>1527</v>
      </c>
      <c r="B504">
        <v>52421674</v>
      </c>
      <c r="C504">
        <v>52429679</v>
      </c>
      <c r="D504">
        <v>51502386</v>
      </c>
      <c r="E504">
        <v>1</v>
      </c>
      <c r="F504">
        <v>1</v>
      </c>
      <c r="G504">
        <v>27</v>
      </c>
      <c r="H504">
        <v>3</v>
      </c>
      <c r="I504" t="s">
        <v>205</v>
      </c>
      <c r="J504" t="s">
        <v>207</v>
      </c>
      <c r="K504" t="s">
        <v>206</v>
      </c>
      <c r="L504">
        <v>1346</v>
      </c>
      <c r="N504">
        <v>1009</v>
      </c>
      <c r="O504" t="s">
        <v>190</v>
      </c>
      <c r="P504" t="s">
        <v>190</v>
      </c>
      <c r="Q504">
        <v>1</v>
      </c>
      <c r="W504">
        <v>1</v>
      </c>
      <c r="X504">
        <v>-1239380159</v>
      </c>
      <c r="Y504">
        <v>-0.35</v>
      </c>
      <c r="AA504">
        <v>31.8</v>
      </c>
      <c r="AB504">
        <v>0</v>
      </c>
      <c r="AC504">
        <v>0</v>
      </c>
      <c r="AD504">
        <v>0</v>
      </c>
      <c r="AE504">
        <v>31.8</v>
      </c>
      <c r="AF504">
        <v>0</v>
      </c>
      <c r="AG504">
        <v>0</v>
      </c>
      <c r="AH504">
        <v>0</v>
      </c>
      <c r="AI504">
        <v>1</v>
      </c>
      <c r="AJ504">
        <v>1</v>
      </c>
      <c r="AK504">
        <v>1</v>
      </c>
      <c r="AL504">
        <v>1</v>
      </c>
      <c r="AN504">
        <v>0</v>
      </c>
      <c r="AO504">
        <v>1</v>
      </c>
      <c r="AP504">
        <v>0</v>
      </c>
      <c r="AQ504">
        <v>0</v>
      </c>
      <c r="AR504">
        <v>0</v>
      </c>
      <c r="AS504" t="s">
        <v>3</v>
      </c>
      <c r="AT504">
        <v>-0.35</v>
      </c>
      <c r="AU504" t="s">
        <v>3</v>
      </c>
      <c r="AV504">
        <v>0</v>
      </c>
      <c r="AW504">
        <v>2</v>
      </c>
      <c r="AX504">
        <v>52429684</v>
      </c>
      <c r="AY504">
        <v>1</v>
      </c>
      <c r="AZ504">
        <v>6144</v>
      </c>
      <c r="BA504">
        <v>491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CX504">
        <f>Y504*Source!I1527</f>
        <v>0</v>
      </c>
      <c r="CY504">
        <f>AA504</f>
        <v>31.8</v>
      </c>
      <c r="CZ504">
        <f>AE504</f>
        <v>31.8</v>
      </c>
      <c r="DA504">
        <f>AI504</f>
        <v>1</v>
      </c>
      <c r="DB504">
        <f t="shared" si="97"/>
        <v>-11.13</v>
      </c>
      <c r="DC504">
        <f t="shared" si="98"/>
        <v>0</v>
      </c>
    </row>
    <row r="505" spans="1:107" x14ac:dyDescent="0.2">
      <c r="A505">
        <f>ROW(Source!A1527)</f>
        <v>1527</v>
      </c>
      <c r="B505">
        <v>52421674</v>
      </c>
      <c r="C505">
        <v>52429679</v>
      </c>
      <c r="D505">
        <v>51502426</v>
      </c>
      <c r="E505">
        <v>1</v>
      </c>
      <c r="F505">
        <v>1</v>
      </c>
      <c r="G505">
        <v>27</v>
      </c>
      <c r="H505">
        <v>3</v>
      </c>
      <c r="I505" t="s">
        <v>209</v>
      </c>
      <c r="J505" t="s">
        <v>211</v>
      </c>
      <c r="K505" t="s">
        <v>210</v>
      </c>
      <c r="L505">
        <v>1348</v>
      </c>
      <c r="N505">
        <v>1009</v>
      </c>
      <c r="O505" t="s">
        <v>27</v>
      </c>
      <c r="P505" t="s">
        <v>27</v>
      </c>
      <c r="Q505">
        <v>1000</v>
      </c>
      <c r="W505">
        <v>0</v>
      </c>
      <c r="X505">
        <v>-1477556458</v>
      </c>
      <c r="Y505">
        <v>3.5E-4</v>
      </c>
      <c r="AA505">
        <v>68136.09</v>
      </c>
      <c r="AB505">
        <v>0</v>
      </c>
      <c r="AC505">
        <v>0</v>
      </c>
      <c r="AD505">
        <v>0</v>
      </c>
      <c r="AE505">
        <v>68136.09</v>
      </c>
      <c r="AF505">
        <v>0</v>
      </c>
      <c r="AG505">
        <v>0</v>
      </c>
      <c r="AH505">
        <v>0</v>
      </c>
      <c r="AI505">
        <v>1</v>
      </c>
      <c r="AJ505">
        <v>1</v>
      </c>
      <c r="AK505">
        <v>1</v>
      </c>
      <c r="AL505">
        <v>1</v>
      </c>
      <c r="AN505">
        <v>0</v>
      </c>
      <c r="AO505">
        <v>0</v>
      </c>
      <c r="AP505">
        <v>0</v>
      </c>
      <c r="AQ505">
        <v>0</v>
      </c>
      <c r="AR505">
        <v>0</v>
      </c>
      <c r="AS505" t="s">
        <v>3</v>
      </c>
      <c r="AT505">
        <v>3.5E-4</v>
      </c>
      <c r="AU505" t="s">
        <v>3</v>
      </c>
      <c r="AV505">
        <v>0</v>
      </c>
      <c r="AW505">
        <v>1</v>
      </c>
      <c r="AX505">
        <v>-1</v>
      </c>
      <c r="AY505">
        <v>0</v>
      </c>
      <c r="AZ505">
        <v>0</v>
      </c>
      <c r="BA505" t="s">
        <v>3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CX505">
        <f>Y505*Source!I1527</f>
        <v>0</v>
      </c>
      <c r="CY505">
        <f>AA505</f>
        <v>68136.09</v>
      </c>
      <c r="CZ505">
        <f>AE505</f>
        <v>68136.09</v>
      </c>
      <c r="DA505">
        <f>AI505</f>
        <v>1</v>
      </c>
      <c r="DB505">
        <f t="shared" si="97"/>
        <v>23.85</v>
      </c>
      <c r="DC505">
        <f t="shared" si="98"/>
        <v>0</v>
      </c>
    </row>
    <row r="506" spans="1:107" x14ac:dyDescent="0.2">
      <c r="A506">
        <f>ROW(Source!A1565)</f>
        <v>1565</v>
      </c>
      <c r="B506">
        <v>52421674</v>
      </c>
      <c r="C506">
        <v>52429744</v>
      </c>
      <c r="D506">
        <v>51486811</v>
      </c>
      <c r="E506">
        <v>27</v>
      </c>
      <c r="F506">
        <v>1</v>
      </c>
      <c r="G506">
        <v>27</v>
      </c>
      <c r="H506">
        <v>1</v>
      </c>
      <c r="I506" t="s">
        <v>531</v>
      </c>
      <c r="J506" t="s">
        <v>3</v>
      </c>
      <c r="K506" t="s">
        <v>532</v>
      </c>
      <c r="L506">
        <v>1191</v>
      </c>
      <c r="N506">
        <v>1013</v>
      </c>
      <c r="O506" t="s">
        <v>533</v>
      </c>
      <c r="P506" t="s">
        <v>533</v>
      </c>
      <c r="Q506">
        <v>1</v>
      </c>
      <c r="W506">
        <v>0</v>
      </c>
      <c r="X506">
        <v>476480486</v>
      </c>
      <c r="Y506">
        <v>342.54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1</v>
      </c>
      <c r="AJ506">
        <v>1</v>
      </c>
      <c r="AK506">
        <v>1</v>
      </c>
      <c r="AL506">
        <v>1</v>
      </c>
      <c r="AN506">
        <v>0</v>
      </c>
      <c r="AO506">
        <v>1</v>
      </c>
      <c r="AP506">
        <v>0</v>
      </c>
      <c r="AQ506">
        <v>0</v>
      </c>
      <c r="AR506">
        <v>0</v>
      </c>
      <c r="AS506" t="s">
        <v>3</v>
      </c>
      <c r="AT506">
        <v>342.54</v>
      </c>
      <c r="AU506" t="s">
        <v>3</v>
      </c>
      <c r="AV506">
        <v>1</v>
      </c>
      <c r="AW506">
        <v>2</v>
      </c>
      <c r="AX506">
        <v>52429749</v>
      </c>
      <c r="AY506">
        <v>1</v>
      </c>
      <c r="AZ506">
        <v>0</v>
      </c>
      <c r="BA506">
        <v>492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CX506">
        <f>Y506*Source!I1565</f>
        <v>0</v>
      </c>
      <c r="CY506">
        <f>AD506</f>
        <v>0</v>
      </c>
      <c r="CZ506">
        <f>AH506</f>
        <v>0</v>
      </c>
      <c r="DA506">
        <f>AL506</f>
        <v>1</v>
      </c>
      <c r="DB506">
        <f t="shared" si="97"/>
        <v>0</v>
      </c>
      <c r="DC506">
        <f t="shared" si="98"/>
        <v>0</v>
      </c>
    </row>
    <row r="507" spans="1:107" x14ac:dyDescent="0.2">
      <c r="A507">
        <f>ROW(Source!A1565)</f>
        <v>1565</v>
      </c>
      <c r="B507">
        <v>52421674</v>
      </c>
      <c r="C507">
        <v>52429744</v>
      </c>
      <c r="D507">
        <v>51499305</v>
      </c>
      <c r="E507">
        <v>1</v>
      </c>
      <c r="F507">
        <v>1</v>
      </c>
      <c r="G507">
        <v>27</v>
      </c>
      <c r="H507">
        <v>2</v>
      </c>
      <c r="I507" t="s">
        <v>584</v>
      </c>
      <c r="J507" t="s">
        <v>585</v>
      </c>
      <c r="K507" t="s">
        <v>586</v>
      </c>
      <c r="L507">
        <v>1368</v>
      </c>
      <c r="N507">
        <v>1011</v>
      </c>
      <c r="O507" t="s">
        <v>537</v>
      </c>
      <c r="P507" t="s">
        <v>537</v>
      </c>
      <c r="Q507">
        <v>1</v>
      </c>
      <c r="W507">
        <v>0</v>
      </c>
      <c r="X507">
        <v>-1749865602</v>
      </c>
      <c r="Y507">
        <v>13.75</v>
      </c>
      <c r="AA507">
        <v>0</v>
      </c>
      <c r="AB507">
        <v>1289.26</v>
      </c>
      <c r="AC507">
        <v>637.17999999999995</v>
      </c>
      <c r="AD507">
        <v>0</v>
      </c>
      <c r="AE507">
        <v>0</v>
      </c>
      <c r="AF507">
        <v>1289.26</v>
      </c>
      <c r="AG507">
        <v>637.17999999999995</v>
      </c>
      <c r="AH507">
        <v>0</v>
      </c>
      <c r="AI507">
        <v>1</v>
      </c>
      <c r="AJ507">
        <v>1</v>
      </c>
      <c r="AK507">
        <v>1</v>
      </c>
      <c r="AL507">
        <v>1</v>
      </c>
      <c r="AN507">
        <v>0</v>
      </c>
      <c r="AO507">
        <v>1</v>
      </c>
      <c r="AP507">
        <v>0</v>
      </c>
      <c r="AQ507">
        <v>0</v>
      </c>
      <c r="AR507">
        <v>0</v>
      </c>
      <c r="AS507" t="s">
        <v>3</v>
      </c>
      <c r="AT507">
        <v>13.75</v>
      </c>
      <c r="AU507" t="s">
        <v>3</v>
      </c>
      <c r="AV507">
        <v>0</v>
      </c>
      <c r="AW507">
        <v>2</v>
      </c>
      <c r="AX507">
        <v>52429750</v>
      </c>
      <c r="AY507">
        <v>1</v>
      </c>
      <c r="AZ507">
        <v>0</v>
      </c>
      <c r="BA507">
        <v>493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CX507">
        <f>Y507*Source!I1565</f>
        <v>0</v>
      </c>
      <c r="CY507">
        <f>AB507</f>
        <v>1289.26</v>
      </c>
      <c r="CZ507">
        <f>AF507</f>
        <v>1289.26</v>
      </c>
      <c r="DA507">
        <f>AJ507</f>
        <v>1</v>
      </c>
      <c r="DB507">
        <f t="shared" si="97"/>
        <v>17727.330000000002</v>
      </c>
      <c r="DC507">
        <f t="shared" si="98"/>
        <v>8761.23</v>
      </c>
    </row>
    <row r="508" spans="1:107" x14ac:dyDescent="0.2">
      <c r="A508">
        <f>ROW(Source!A1565)</f>
        <v>1565</v>
      </c>
      <c r="B508">
        <v>52421674</v>
      </c>
      <c r="C508">
        <v>52429744</v>
      </c>
      <c r="D508">
        <v>51500925</v>
      </c>
      <c r="E508">
        <v>1</v>
      </c>
      <c r="F508">
        <v>1</v>
      </c>
      <c r="G508">
        <v>27</v>
      </c>
      <c r="H508">
        <v>3</v>
      </c>
      <c r="I508" t="s">
        <v>587</v>
      </c>
      <c r="J508" t="s">
        <v>588</v>
      </c>
      <c r="K508" t="s">
        <v>589</v>
      </c>
      <c r="L508">
        <v>1348</v>
      </c>
      <c r="N508">
        <v>1009</v>
      </c>
      <c r="O508" t="s">
        <v>27</v>
      </c>
      <c r="P508" t="s">
        <v>27</v>
      </c>
      <c r="Q508">
        <v>1000</v>
      </c>
      <c r="W508">
        <v>0</v>
      </c>
      <c r="X508">
        <v>-1651770909</v>
      </c>
      <c r="Y508">
        <v>4.8000000000000001E-2</v>
      </c>
      <c r="AA508">
        <v>116855.43</v>
      </c>
      <c r="AB508">
        <v>0</v>
      </c>
      <c r="AC508">
        <v>0</v>
      </c>
      <c r="AD508">
        <v>0</v>
      </c>
      <c r="AE508">
        <v>116855.43</v>
      </c>
      <c r="AF508">
        <v>0</v>
      </c>
      <c r="AG508">
        <v>0</v>
      </c>
      <c r="AH508">
        <v>0</v>
      </c>
      <c r="AI508">
        <v>1</v>
      </c>
      <c r="AJ508">
        <v>1</v>
      </c>
      <c r="AK508">
        <v>1</v>
      </c>
      <c r="AL508">
        <v>1</v>
      </c>
      <c r="AN508">
        <v>0</v>
      </c>
      <c r="AO508">
        <v>1</v>
      </c>
      <c r="AP508">
        <v>0</v>
      </c>
      <c r="AQ508">
        <v>0</v>
      </c>
      <c r="AR508">
        <v>0</v>
      </c>
      <c r="AS508" t="s">
        <v>3</v>
      </c>
      <c r="AT508">
        <v>4.8000000000000001E-2</v>
      </c>
      <c r="AU508" t="s">
        <v>3</v>
      </c>
      <c r="AV508">
        <v>0</v>
      </c>
      <c r="AW508">
        <v>2</v>
      </c>
      <c r="AX508">
        <v>52429751</v>
      </c>
      <c r="AY508">
        <v>1</v>
      </c>
      <c r="AZ508">
        <v>0</v>
      </c>
      <c r="BA508">
        <v>494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CX508">
        <f>Y508*Source!I1565</f>
        <v>0</v>
      </c>
      <c r="CY508">
        <f>AA508</f>
        <v>116855.43</v>
      </c>
      <c r="CZ508">
        <f>AE508</f>
        <v>116855.43</v>
      </c>
      <c r="DA508">
        <f>AI508</f>
        <v>1</v>
      </c>
      <c r="DB508">
        <f t="shared" si="97"/>
        <v>5609.06</v>
      </c>
      <c r="DC508">
        <f t="shared" si="98"/>
        <v>0</v>
      </c>
    </row>
    <row r="509" spans="1:107" x14ac:dyDescent="0.2">
      <c r="A509">
        <f>ROW(Source!A1565)</f>
        <v>1565</v>
      </c>
      <c r="B509">
        <v>52421674</v>
      </c>
      <c r="C509">
        <v>52429744</v>
      </c>
      <c r="D509">
        <v>51504654</v>
      </c>
      <c r="E509">
        <v>1</v>
      </c>
      <c r="F509">
        <v>1</v>
      </c>
      <c r="G509">
        <v>27</v>
      </c>
      <c r="H509">
        <v>3</v>
      </c>
      <c r="I509" t="s">
        <v>590</v>
      </c>
      <c r="J509" t="s">
        <v>591</v>
      </c>
      <c r="K509" t="s">
        <v>592</v>
      </c>
      <c r="L509">
        <v>1354</v>
      </c>
      <c r="N509">
        <v>1010</v>
      </c>
      <c r="O509" t="s">
        <v>221</v>
      </c>
      <c r="P509" t="s">
        <v>221</v>
      </c>
      <c r="Q509">
        <v>1</v>
      </c>
      <c r="W509">
        <v>0</v>
      </c>
      <c r="X509">
        <v>611244235</v>
      </c>
      <c r="Y509">
        <v>100</v>
      </c>
      <c r="AA509">
        <v>1800.41</v>
      </c>
      <c r="AB509">
        <v>0</v>
      </c>
      <c r="AC509">
        <v>0</v>
      </c>
      <c r="AD509">
        <v>0</v>
      </c>
      <c r="AE509">
        <v>1800.41</v>
      </c>
      <c r="AF509">
        <v>0</v>
      </c>
      <c r="AG509">
        <v>0</v>
      </c>
      <c r="AH509">
        <v>0</v>
      </c>
      <c r="AI509">
        <v>1</v>
      </c>
      <c r="AJ509">
        <v>1</v>
      </c>
      <c r="AK509">
        <v>1</v>
      </c>
      <c r="AL509">
        <v>1</v>
      </c>
      <c r="AN509">
        <v>0</v>
      </c>
      <c r="AO509">
        <v>1</v>
      </c>
      <c r="AP509">
        <v>0</v>
      </c>
      <c r="AQ509">
        <v>0</v>
      </c>
      <c r="AR509">
        <v>0</v>
      </c>
      <c r="AS509" t="s">
        <v>3</v>
      </c>
      <c r="AT509">
        <v>100</v>
      </c>
      <c r="AU509" t="s">
        <v>3</v>
      </c>
      <c r="AV509">
        <v>0</v>
      </c>
      <c r="AW509">
        <v>2</v>
      </c>
      <c r="AX509">
        <v>52429752</v>
      </c>
      <c r="AY509">
        <v>1</v>
      </c>
      <c r="AZ509">
        <v>0</v>
      </c>
      <c r="BA509">
        <v>495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CX509">
        <f>Y509*Source!I1565</f>
        <v>0</v>
      </c>
      <c r="CY509">
        <f>AA509</f>
        <v>1800.41</v>
      </c>
      <c r="CZ509">
        <f>AE509</f>
        <v>1800.41</v>
      </c>
      <c r="DA509">
        <f>AI509</f>
        <v>1</v>
      </c>
      <c r="DB509">
        <f t="shared" si="97"/>
        <v>180041</v>
      </c>
      <c r="DC509">
        <f t="shared" si="98"/>
        <v>0</v>
      </c>
    </row>
    <row r="510" spans="1:107" x14ac:dyDescent="0.2">
      <c r="A510">
        <f>ROW(Source!A1569)</f>
        <v>1569</v>
      </c>
      <c r="B510">
        <v>52421674</v>
      </c>
      <c r="C510">
        <v>52429757</v>
      </c>
      <c r="D510">
        <v>51486811</v>
      </c>
      <c r="E510">
        <v>27</v>
      </c>
      <c r="F510">
        <v>1</v>
      </c>
      <c r="G510">
        <v>27</v>
      </c>
      <c r="H510">
        <v>1</v>
      </c>
      <c r="I510" t="s">
        <v>531</v>
      </c>
      <c r="J510" t="s">
        <v>3</v>
      </c>
      <c r="K510" t="s">
        <v>532</v>
      </c>
      <c r="L510">
        <v>1191</v>
      </c>
      <c r="N510">
        <v>1013</v>
      </c>
      <c r="O510" t="s">
        <v>533</v>
      </c>
      <c r="P510" t="s">
        <v>533</v>
      </c>
      <c r="Q510">
        <v>1</v>
      </c>
      <c r="W510">
        <v>0</v>
      </c>
      <c r="X510">
        <v>476480486</v>
      </c>
      <c r="Y510">
        <v>79.349999999999994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1</v>
      </c>
      <c r="AJ510">
        <v>1</v>
      </c>
      <c r="AK510">
        <v>1</v>
      </c>
      <c r="AL510">
        <v>1</v>
      </c>
      <c r="AN510">
        <v>0</v>
      </c>
      <c r="AO510">
        <v>1</v>
      </c>
      <c r="AP510">
        <v>0</v>
      </c>
      <c r="AQ510">
        <v>0</v>
      </c>
      <c r="AR510">
        <v>0</v>
      </c>
      <c r="AS510" t="s">
        <v>3</v>
      </c>
      <c r="AT510">
        <v>79.349999999999994</v>
      </c>
      <c r="AU510" t="s">
        <v>3</v>
      </c>
      <c r="AV510">
        <v>1</v>
      </c>
      <c r="AW510">
        <v>2</v>
      </c>
      <c r="AX510">
        <v>52429763</v>
      </c>
      <c r="AY510">
        <v>1</v>
      </c>
      <c r="AZ510">
        <v>0</v>
      </c>
      <c r="BA510">
        <v>497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CX510">
        <f>Y510*Source!I1569</f>
        <v>0</v>
      </c>
      <c r="CY510">
        <f>AD510</f>
        <v>0</v>
      </c>
      <c r="CZ510">
        <f>AH510</f>
        <v>0</v>
      </c>
      <c r="DA510">
        <f>AL510</f>
        <v>1</v>
      </c>
      <c r="DB510">
        <f t="shared" si="97"/>
        <v>0</v>
      </c>
      <c r="DC510">
        <f t="shared" si="98"/>
        <v>0</v>
      </c>
    </row>
    <row r="511" spans="1:107" x14ac:dyDescent="0.2">
      <c r="A511">
        <f>ROW(Source!A1569)</f>
        <v>1569</v>
      </c>
      <c r="B511">
        <v>52421674</v>
      </c>
      <c r="C511">
        <v>52429757</v>
      </c>
      <c r="D511">
        <v>51504655</v>
      </c>
      <c r="E511">
        <v>1</v>
      </c>
      <c r="F511">
        <v>1</v>
      </c>
      <c r="G511">
        <v>27</v>
      </c>
      <c r="H511">
        <v>3</v>
      </c>
      <c r="I511" t="s">
        <v>219</v>
      </c>
      <c r="J511" t="s">
        <v>222</v>
      </c>
      <c r="K511" t="s">
        <v>220</v>
      </c>
      <c r="L511">
        <v>1354</v>
      </c>
      <c r="N511">
        <v>1010</v>
      </c>
      <c r="O511" t="s">
        <v>221</v>
      </c>
      <c r="P511" t="s">
        <v>221</v>
      </c>
      <c r="Q511">
        <v>1</v>
      </c>
      <c r="W511">
        <v>0</v>
      </c>
      <c r="X511">
        <v>556862733</v>
      </c>
      <c r="Y511">
        <v>100</v>
      </c>
      <c r="AA511">
        <v>127.21</v>
      </c>
      <c r="AB511">
        <v>0</v>
      </c>
      <c r="AC511">
        <v>0</v>
      </c>
      <c r="AD511">
        <v>0</v>
      </c>
      <c r="AE511">
        <v>127.21</v>
      </c>
      <c r="AF511">
        <v>0</v>
      </c>
      <c r="AG511">
        <v>0</v>
      </c>
      <c r="AH511">
        <v>0</v>
      </c>
      <c r="AI511">
        <v>1</v>
      </c>
      <c r="AJ511">
        <v>1</v>
      </c>
      <c r="AK511">
        <v>1</v>
      </c>
      <c r="AL511">
        <v>1</v>
      </c>
      <c r="AN511">
        <v>0</v>
      </c>
      <c r="AO511">
        <v>1</v>
      </c>
      <c r="AP511">
        <v>0</v>
      </c>
      <c r="AQ511">
        <v>0</v>
      </c>
      <c r="AR511">
        <v>0</v>
      </c>
      <c r="AS511" t="s">
        <v>3</v>
      </c>
      <c r="AT511">
        <v>100</v>
      </c>
      <c r="AU511" t="s">
        <v>3</v>
      </c>
      <c r="AV511">
        <v>0</v>
      </c>
      <c r="AW511">
        <v>2</v>
      </c>
      <c r="AX511">
        <v>52429764</v>
      </c>
      <c r="AY511">
        <v>1</v>
      </c>
      <c r="AZ511">
        <v>0</v>
      </c>
      <c r="BA511">
        <v>498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CX511">
        <f>Y511*Source!I1569</f>
        <v>0</v>
      </c>
      <c r="CY511">
        <f>AA511</f>
        <v>127.21</v>
      </c>
      <c r="CZ511">
        <f>AE511</f>
        <v>127.21</v>
      </c>
      <c r="DA511">
        <f>AI511</f>
        <v>1</v>
      </c>
      <c r="DB511">
        <f t="shared" si="97"/>
        <v>12721</v>
      </c>
      <c r="DC511">
        <f t="shared" si="98"/>
        <v>0</v>
      </c>
    </row>
    <row r="512" spans="1:107" x14ac:dyDescent="0.2">
      <c r="A512">
        <f>ROW(Source!A1569)</f>
        <v>1569</v>
      </c>
      <c r="B512">
        <v>52421674</v>
      </c>
      <c r="C512">
        <v>52429757</v>
      </c>
      <c r="D512">
        <v>51504655</v>
      </c>
      <c r="E512">
        <v>1</v>
      </c>
      <c r="F512">
        <v>1</v>
      </c>
      <c r="G512">
        <v>27</v>
      </c>
      <c r="H512">
        <v>3</v>
      </c>
      <c r="I512" t="s">
        <v>219</v>
      </c>
      <c r="J512" t="s">
        <v>222</v>
      </c>
      <c r="K512" t="s">
        <v>220</v>
      </c>
      <c r="L512">
        <v>1354</v>
      </c>
      <c r="N512">
        <v>1010</v>
      </c>
      <c r="O512" t="s">
        <v>221</v>
      </c>
      <c r="P512" t="s">
        <v>221</v>
      </c>
      <c r="Q512">
        <v>1</v>
      </c>
      <c r="W512">
        <v>0</v>
      </c>
      <c r="X512">
        <v>556862733</v>
      </c>
      <c r="Y512">
        <v>100</v>
      </c>
      <c r="AA512">
        <v>127.21</v>
      </c>
      <c r="AB512">
        <v>0</v>
      </c>
      <c r="AC512">
        <v>0</v>
      </c>
      <c r="AD512">
        <v>0</v>
      </c>
      <c r="AE512">
        <v>127.21</v>
      </c>
      <c r="AF512">
        <v>0</v>
      </c>
      <c r="AG512">
        <v>0</v>
      </c>
      <c r="AH512">
        <v>0</v>
      </c>
      <c r="AI512">
        <v>1</v>
      </c>
      <c r="AJ512">
        <v>1</v>
      </c>
      <c r="AK512">
        <v>1</v>
      </c>
      <c r="AL512">
        <v>1</v>
      </c>
      <c r="AN512">
        <v>0</v>
      </c>
      <c r="AO512">
        <v>0</v>
      </c>
      <c r="AP512">
        <v>0</v>
      </c>
      <c r="AQ512">
        <v>0</v>
      </c>
      <c r="AR512">
        <v>0</v>
      </c>
      <c r="AS512" t="s">
        <v>3</v>
      </c>
      <c r="AT512">
        <v>100</v>
      </c>
      <c r="AU512" t="s">
        <v>3</v>
      </c>
      <c r="AV512">
        <v>0</v>
      </c>
      <c r="AW512">
        <v>1</v>
      </c>
      <c r="AX512">
        <v>-1</v>
      </c>
      <c r="AY512">
        <v>0</v>
      </c>
      <c r="AZ512">
        <v>0</v>
      </c>
      <c r="BA512" t="s">
        <v>3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CX512">
        <f>Y512*Source!I1569</f>
        <v>0</v>
      </c>
      <c r="CY512">
        <f>AA512</f>
        <v>127.21</v>
      </c>
      <c r="CZ512">
        <f>AE512</f>
        <v>127.21</v>
      </c>
      <c r="DA512">
        <f>AI512</f>
        <v>1</v>
      </c>
      <c r="DB512">
        <f t="shared" si="97"/>
        <v>12721</v>
      </c>
      <c r="DC512">
        <f t="shared" si="98"/>
        <v>0</v>
      </c>
    </row>
    <row r="513" spans="1:107" x14ac:dyDescent="0.2">
      <c r="A513">
        <f>ROW(Source!A1569)</f>
        <v>1569</v>
      </c>
      <c r="B513">
        <v>52421674</v>
      </c>
      <c r="C513">
        <v>52429757</v>
      </c>
      <c r="D513">
        <v>0</v>
      </c>
      <c r="E513">
        <v>27</v>
      </c>
      <c r="F513">
        <v>1</v>
      </c>
      <c r="G513">
        <v>27</v>
      </c>
      <c r="H513">
        <v>3</v>
      </c>
      <c r="I513" t="s">
        <v>224</v>
      </c>
      <c r="J513" t="s">
        <v>3</v>
      </c>
      <c r="K513" t="s">
        <v>225</v>
      </c>
      <c r="L513">
        <v>1354</v>
      </c>
      <c r="N513">
        <v>1010</v>
      </c>
      <c r="O513" t="s">
        <v>221</v>
      </c>
      <c r="P513" t="s">
        <v>221</v>
      </c>
      <c r="Q513">
        <v>1</v>
      </c>
      <c r="W513">
        <v>0</v>
      </c>
      <c r="X513">
        <v>-301994752</v>
      </c>
      <c r="Y513">
        <v>50</v>
      </c>
      <c r="AA513">
        <v>2686.67</v>
      </c>
      <c r="AB513">
        <v>0</v>
      </c>
      <c r="AC513">
        <v>0</v>
      </c>
      <c r="AD513">
        <v>0</v>
      </c>
      <c r="AE513">
        <v>2686.67</v>
      </c>
      <c r="AF513">
        <v>0</v>
      </c>
      <c r="AG513">
        <v>0</v>
      </c>
      <c r="AH513">
        <v>0</v>
      </c>
      <c r="AI513">
        <v>1</v>
      </c>
      <c r="AJ513">
        <v>1</v>
      </c>
      <c r="AK513">
        <v>1</v>
      </c>
      <c r="AL513">
        <v>1</v>
      </c>
      <c r="AN513">
        <v>0</v>
      </c>
      <c r="AO513">
        <v>0</v>
      </c>
      <c r="AP513">
        <v>0</v>
      </c>
      <c r="AQ513">
        <v>0</v>
      </c>
      <c r="AR513">
        <v>0</v>
      </c>
      <c r="AS513" t="s">
        <v>3</v>
      </c>
      <c r="AT513">
        <v>50</v>
      </c>
      <c r="AU513" t="s">
        <v>3</v>
      </c>
      <c r="AV513">
        <v>0</v>
      </c>
      <c r="AW513">
        <v>1</v>
      </c>
      <c r="AX513">
        <v>-1</v>
      </c>
      <c r="AY513">
        <v>0</v>
      </c>
      <c r="AZ513">
        <v>0</v>
      </c>
      <c r="BA513" t="s">
        <v>3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CX513">
        <f>Y513*Source!I1569</f>
        <v>0</v>
      </c>
      <c r="CY513">
        <f>AA513</f>
        <v>2686.67</v>
      </c>
      <c r="CZ513">
        <f>AE513</f>
        <v>2686.67</v>
      </c>
      <c r="DA513">
        <f>AI513</f>
        <v>1</v>
      </c>
      <c r="DB513">
        <f t="shared" si="97"/>
        <v>134333.5</v>
      </c>
      <c r="DC513">
        <f t="shared" si="98"/>
        <v>0</v>
      </c>
    </row>
    <row r="514" spans="1:107" x14ac:dyDescent="0.2">
      <c r="A514">
        <f>ROW(Source!A1569)</f>
        <v>1569</v>
      </c>
      <c r="B514">
        <v>52421674</v>
      </c>
      <c r="C514">
        <v>52429757</v>
      </c>
      <c r="D514">
        <v>0</v>
      </c>
      <c r="E514">
        <v>27</v>
      </c>
      <c r="F514">
        <v>1</v>
      </c>
      <c r="G514">
        <v>27</v>
      </c>
      <c r="H514">
        <v>3</v>
      </c>
      <c r="I514" t="s">
        <v>224</v>
      </c>
      <c r="J514" t="s">
        <v>3</v>
      </c>
      <c r="K514" t="s">
        <v>229</v>
      </c>
      <c r="L514">
        <v>1354</v>
      </c>
      <c r="N514">
        <v>1010</v>
      </c>
      <c r="O514" t="s">
        <v>221</v>
      </c>
      <c r="P514" t="s">
        <v>221</v>
      </c>
      <c r="Q514">
        <v>1</v>
      </c>
      <c r="W514">
        <v>0</v>
      </c>
      <c r="X514">
        <v>-870334828</v>
      </c>
      <c r="Y514">
        <v>50</v>
      </c>
      <c r="AA514">
        <v>2686.67</v>
      </c>
      <c r="AB514">
        <v>0</v>
      </c>
      <c r="AC514">
        <v>0</v>
      </c>
      <c r="AD514">
        <v>0</v>
      </c>
      <c r="AE514">
        <v>2686.67</v>
      </c>
      <c r="AF514">
        <v>0</v>
      </c>
      <c r="AG514">
        <v>0</v>
      </c>
      <c r="AH514">
        <v>0</v>
      </c>
      <c r="AI514">
        <v>1</v>
      </c>
      <c r="AJ514">
        <v>1</v>
      </c>
      <c r="AK514">
        <v>1</v>
      </c>
      <c r="AL514">
        <v>1</v>
      </c>
      <c r="AN514">
        <v>0</v>
      </c>
      <c r="AO514">
        <v>0</v>
      </c>
      <c r="AP514">
        <v>0</v>
      </c>
      <c r="AQ514">
        <v>0</v>
      </c>
      <c r="AR514">
        <v>0</v>
      </c>
      <c r="AS514" t="s">
        <v>3</v>
      </c>
      <c r="AT514">
        <v>50</v>
      </c>
      <c r="AU514" t="s">
        <v>3</v>
      </c>
      <c r="AV514">
        <v>0</v>
      </c>
      <c r="AW514">
        <v>1</v>
      </c>
      <c r="AX514">
        <v>-1</v>
      </c>
      <c r="AY514">
        <v>0</v>
      </c>
      <c r="AZ514">
        <v>0</v>
      </c>
      <c r="BA514" t="s">
        <v>3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CX514">
        <f>Y514*Source!I1569</f>
        <v>0</v>
      </c>
      <c r="CY514">
        <f>AA514</f>
        <v>2686.67</v>
      </c>
      <c r="CZ514">
        <f>AE514</f>
        <v>2686.67</v>
      </c>
      <c r="DA514">
        <f>AI514</f>
        <v>1</v>
      </c>
      <c r="DB514">
        <f t="shared" si="97"/>
        <v>134333.5</v>
      </c>
      <c r="DC514">
        <f t="shared" si="98"/>
        <v>0</v>
      </c>
    </row>
    <row r="515" spans="1:107" x14ac:dyDescent="0.2">
      <c r="A515">
        <f>ROW(Source!A1676)</f>
        <v>1676</v>
      </c>
      <c r="B515">
        <v>52421674</v>
      </c>
      <c r="C515">
        <v>52429884</v>
      </c>
      <c r="D515">
        <v>51486811</v>
      </c>
      <c r="E515">
        <v>27</v>
      </c>
      <c r="F515">
        <v>1</v>
      </c>
      <c r="G515">
        <v>27</v>
      </c>
      <c r="H515">
        <v>1</v>
      </c>
      <c r="I515" t="s">
        <v>531</v>
      </c>
      <c r="J515" t="s">
        <v>3</v>
      </c>
      <c r="K515" t="s">
        <v>532</v>
      </c>
      <c r="L515">
        <v>1191</v>
      </c>
      <c r="N515">
        <v>1013</v>
      </c>
      <c r="O515" t="s">
        <v>533</v>
      </c>
      <c r="P515" t="s">
        <v>533</v>
      </c>
      <c r="Q515">
        <v>1</v>
      </c>
      <c r="W515">
        <v>0</v>
      </c>
      <c r="X515">
        <v>476480486</v>
      </c>
      <c r="Y515">
        <v>59.6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1</v>
      </c>
      <c r="AJ515">
        <v>1</v>
      </c>
      <c r="AK515">
        <v>1</v>
      </c>
      <c r="AL515">
        <v>1</v>
      </c>
      <c r="AN515">
        <v>0</v>
      </c>
      <c r="AO515">
        <v>1</v>
      </c>
      <c r="AP515">
        <v>0</v>
      </c>
      <c r="AQ515">
        <v>0</v>
      </c>
      <c r="AR515">
        <v>0</v>
      </c>
      <c r="AS515" t="s">
        <v>3</v>
      </c>
      <c r="AT515">
        <v>59.6</v>
      </c>
      <c r="AU515" t="s">
        <v>3</v>
      </c>
      <c r="AV515">
        <v>1</v>
      </c>
      <c r="AW515">
        <v>2</v>
      </c>
      <c r="AX515">
        <v>52429886</v>
      </c>
      <c r="AY515">
        <v>1</v>
      </c>
      <c r="AZ515">
        <v>0</v>
      </c>
      <c r="BA515">
        <v>500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CX515">
        <f>Y515*Source!I1676</f>
        <v>0</v>
      </c>
      <c r="CY515">
        <f>AD515</f>
        <v>0</v>
      </c>
      <c r="CZ515">
        <f>AH515</f>
        <v>0</v>
      </c>
      <c r="DA515">
        <f>AL515</f>
        <v>1</v>
      </c>
      <c r="DB515">
        <f t="shared" si="97"/>
        <v>0</v>
      </c>
      <c r="DC515">
        <f t="shared" si="98"/>
        <v>0</v>
      </c>
    </row>
    <row r="516" spans="1:107" x14ac:dyDescent="0.2">
      <c r="A516">
        <f>ROW(Source!A1677)</f>
        <v>1677</v>
      </c>
      <c r="B516">
        <v>52421674</v>
      </c>
      <c r="C516">
        <v>52429887</v>
      </c>
      <c r="D516">
        <v>51498982</v>
      </c>
      <c r="E516">
        <v>1</v>
      </c>
      <c r="F516">
        <v>1</v>
      </c>
      <c r="G516">
        <v>27</v>
      </c>
      <c r="H516">
        <v>2</v>
      </c>
      <c r="I516" t="s">
        <v>534</v>
      </c>
      <c r="J516" t="s">
        <v>535</v>
      </c>
      <c r="K516" t="s">
        <v>536</v>
      </c>
      <c r="L516">
        <v>1368</v>
      </c>
      <c r="N516">
        <v>1011</v>
      </c>
      <c r="O516" t="s">
        <v>537</v>
      </c>
      <c r="P516" t="s">
        <v>537</v>
      </c>
      <c r="Q516">
        <v>1</v>
      </c>
      <c r="W516">
        <v>0</v>
      </c>
      <c r="X516">
        <v>770341722</v>
      </c>
      <c r="Y516">
        <v>5.3699999999999998E-2</v>
      </c>
      <c r="AA516">
        <v>0</v>
      </c>
      <c r="AB516">
        <v>1494.43</v>
      </c>
      <c r="AC516">
        <v>481.21</v>
      </c>
      <c r="AD516">
        <v>0</v>
      </c>
      <c r="AE516">
        <v>0</v>
      </c>
      <c r="AF516">
        <v>1494.43</v>
      </c>
      <c r="AG516">
        <v>481.21</v>
      </c>
      <c r="AH516">
        <v>0</v>
      </c>
      <c r="AI516">
        <v>1</v>
      </c>
      <c r="AJ516">
        <v>1</v>
      </c>
      <c r="AK516">
        <v>1</v>
      </c>
      <c r="AL516">
        <v>1</v>
      </c>
      <c r="AN516">
        <v>0</v>
      </c>
      <c r="AO516">
        <v>1</v>
      </c>
      <c r="AP516">
        <v>0</v>
      </c>
      <c r="AQ516">
        <v>0</v>
      </c>
      <c r="AR516">
        <v>0</v>
      </c>
      <c r="AS516" t="s">
        <v>3</v>
      </c>
      <c r="AT516">
        <v>5.3699999999999998E-2</v>
      </c>
      <c r="AU516" t="s">
        <v>3</v>
      </c>
      <c r="AV516">
        <v>0</v>
      </c>
      <c r="AW516">
        <v>2</v>
      </c>
      <c r="AX516">
        <v>52429889</v>
      </c>
      <c r="AY516">
        <v>1</v>
      </c>
      <c r="AZ516">
        <v>0</v>
      </c>
      <c r="BA516">
        <v>501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CX516">
        <f>Y516*Source!I1677</f>
        <v>0</v>
      </c>
      <c r="CY516">
        <f>AB516</f>
        <v>1494.43</v>
      </c>
      <c r="CZ516">
        <f>AF516</f>
        <v>1494.43</v>
      </c>
      <c r="DA516">
        <f>AJ516</f>
        <v>1</v>
      </c>
      <c r="DB516">
        <f t="shared" si="97"/>
        <v>80.25</v>
      </c>
      <c r="DC516">
        <f t="shared" si="98"/>
        <v>25.84</v>
      </c>
    </row>
    <row r="517" spans="1:107" x14ac:dyDescent="0.2">
      <c r="A517">
        <f>ROW(Source!A1678)</f>
        <v>1678</v>
      </c>
      <c r="B517">
        <v>52421674</v>
      </c>
      <c r="C517">
        <v>52429890</v>
      </c>
      <c r="D517">
        <v>51486811</v>
      </c>
      <c r="E517">
        <v>27</v>
      </c>
      <c r="F517">
        <v>1</v>
      </c>
      <c r="G517">
        <v>27</v>
      </c>
      <c r="H517">
        <v>1</v>
      </c>
      <c r="I517" t="s">
        <v>531</v>
      </c>
      <c r="J517" t="s">
        <v>3</v>
      </c>
      <c r="K517" t="s">
        <v>532</v>
      </c>
      <c r="L517">
        <v>1191</v>
      </c>
      <c r="N517">
        <v>1013</v>
      </c>
      <c r="O517" t="s">
        <v>533</v>
      </c>
      <c r="P517" t="s">
        <v>533</v>
      </c>
      <c r="Q517">
        <v>1</v>
      </c>
      <c r="W517">
        <v>0</v>
      </c>
      <c r="X517">
        <v>476480486</v>
      </c>
      <c r="Y517">
        <v>1.02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1</v>
      </c>
      <c r="AJ517">
        <v>1</v>
      </c>
      <c r="AK517">
        <v>1</v>
      </c>
      <c r="AL517">
        <v>1</v>
      </c>
      <c r="AN517">
        <v>0</v>
      </c>
      <c r="AO517">
        <v>1</v>
      </c>
      <c r="AP517">
        <v>0</v>
      </c>
      <c r="AQ517">
        <v>0</v>
      </c>
      <c r="AR517">
        <v>0</v>
      </c>
      <c r="AS517" t="s">
        <v>3</v>
      </c>
      <c r="AT517">
        <v>1.02</v>
      </c>
      <c r="AU517" t="s">
        <v>3</v>
      </c>
      <c r="AV517">
        <v>1</v>
      </c>
      <c r="AW517">
        <v>2</v>
      </c>
      <c r="AX517">
        <v>52429892</v>
      </c>
      <c r="AY517">
        <v>1</v>
      </c>
      <c r="AZ517">
        <v>0</v>
      </c>
      <c r="BA517">
        <v>502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CX517">
        <f>Y517*Source!I1678</f>
        <v>0</v>
      </c>
      <c r="CY517">
        <f>AD517</f>
        <v>0</v>
      </c>
      <c r="CZ517">
        <f>AH517</f>
        <v>0</v>
      </c>
      <c r="DA517">
        <f>AL517</f>
        <v>1</v>
      </c>
      <c r="DB517">
        <f t="shared" si="97"/>
        <v>0</v>
      </c>
      <c r="DC517">
        <f t="shared" si="98"/>
        <v>0</v>
      </c>
    </row>
    <row r="518" spans="1:107" x14ac:dyDescent="0.2">
      <c r="A518">
        <f>ROW(Source!A1679)</f>
        <v>1679</v>
      </c>
      <c r="B518">
        <v>52421674</v>
      </c>
      <c r="C518">
        <v>52429893</v>
      </c>
      <c r="D518">
        <v>51499780</v>
      </c>
      <c r="E518">
        <v>1</v>
      </c>
      <c r="F518">
        <v>1</v>
      </c>
      <c r="G518">
        <v>27</v>
      </c>
      <c r="H518">
        <v>2</v>
      </c>
      <c r="I518" t="s">
        <v>538</v>
      </c>
      <c r="J518" t="s">
        <v>539</v>
      </c>
      <c r="K518" t="s">
        <v>540</v>
      </c>
      <c r="L518">
        <v>1368</v>
      </c>
      <c r="N518">
        <v>1011</v>
      </c>
      <c r="O518" t="s">
        <v>537</v>
      </c>
      <c r="P518" t="s">
        <v>537</v>
      </c>
      <c r="Q518">
        <v>1</v>
      </c>
      <c r="W518">
        <v>0</v>
      </c>
      <c r="X518">
        <v>238809398</v>
      </c>
      <c r="Y518">
        <v>0.02</v>
      </c>
      <c r="AA518">
        <v>0</v>
      </c>
      <c r="AB518">
        <v>1009.4</v>
      </c>
      <c r="AC518">
        <v>316.82</v>
      </c>
      <c r="AD518">
        <v>0</v>
      </c>
      <c r="AE518">
        <v>0</v>
      </c>
      <c r="AF518">
        <v>1009.4</v>
      </c>
      <c r="AG518">
        <v>316.82</v>
      </c>
      <c r="AH518">
        <v>0</v>
      </c>
      <c r="AI518">
        <v>1</v>
      </c>
      <c r="AJ518">
        <v>1</v>
      </c>
      <c r="AK518">
        <v>1</v>
      </c>
      <c r="AL518">
        <v>1</v>
      </c>
      <c r="AN518">
        <v>0</v>
      </c>
      <c r="AO518">
        <v>1</v>
      </c>
      <c r="AP518">
        <v>0</v>
      </c>
      <c r="AQ518">
        <v>0</v>
      </c>
      <c r="AR518">
        <v>0</v>
      </c>
      <c r="AS518" t="s">
        <v>3</v>
      </c>
      <c r="AT518">
        <v>0.02</v>
      </c>
      <c r="AU518" t="s">
        <v>3</v>
      </c>
      <c r="AV518">
        <v>0</v>
      </c>
      <c r="AW518">
        <v>2</v>
      </c>
      <c r="AX518">
        <v>52429896</v>
      </c>
      <c r="AY518">
        <v>1</v>
      </c>
      <c r="AZ518">
        <v>0</v>
      </c>
      <c r="BA518">
        <v>503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CX518">
        <f>Y518*Source!I1679</f>
        <v>0</v>
      </c>
      <c r="CY518">
        <f t="shared" ref="CY518:CY523" si="99">AB518</f>
        <v>1009.4</v>
      </c>
      <c r="CZ518">
        <f t="shared" ref="CZ518:CZ523" si="100">AF518</f>
        <v>1009.4</v>
      </c>
      <c r="DA518">
        <f t="shared" ref="DA518:DA523" si="101">AJ518</f>
        <v>1</v>
      </c>
      <c r="DB518">
        <f t="shared" si="97"/>
        <v>20.190000000000001</v>
      </c>
      <c r="DC518">
        <f t="shared" si="98"/>
        <v>6.34</v>
      </c>
    </row>
    <row r="519" spans="1:107" x14ac:dyDescent="0.2">
      <c r="A519">
        <f>ROW(Source!A1679)</f>
        <v>1679</v>
      </c>
      <c r="B519">
        <v>52421674</v>
      </c>
      <c r="C519">
        <v>52429893</v>
      </c>
      <c r="D519">
        <v>51499781</v>
      </c>
      <c r="E519">
        <v>1</v>
      </c>
      <c r="F519">
        <v>1</v>
      </c>
      <c r="G519">
        <v>27</v>
      </c>
      <c r="H519">
        <v>2</v>
      </c>
      <c r="I519" t="s">
        <v>541</v>
      </c>
      <c r="J519" t="s">
        <v>542</v>
      </c>
      <c r="K519" t="s">
        <v>543</v>
      </c>
      <c r="L519">
        <v>1368</v>
      </c>
      <c r="N519">
        <v>1011</v>
      </c>
      <c r="O519" t="s">
        <v>537</v>
      </c>
      <c r="P519" t="s">
        <v>537</v>
      </c>
      <c r="Q519">
        <v>1</v>
      </c>
      <c r="W519">
        <v>0</v>
      </c>
      <c r="X519">
        <v>-1786200580</v>
      </c>
      <c r="Y519">
        <v>1.7999999999999999E-2</v>
      </c>
      <c r="AA519">
        <v>0</v>
      </c>
      <c r="AB519">
        <v>1014.12</v>
      </c>
      <c r="AC519">
        <v>317.13</v>
      </c>
      <c r="AD519">
        <v>0</v>
      </c>
      <c r="AE519">
        <v>0</v>
      </c>
      <c r="AF519">
        <v>1014.12</v>
      </c>
      <c r="AG519">
        <v>317.13</v>
      </c>
      <c r="AH519">
        <v>0</v>
      </c>
      <c r="AI519">
        <v>1</v>
      </c>
      <c r="AJ519">
        <v>1</v>
      </c>
      <c r="AK519">
        <v>1</v>
      </c>
      <c r="AL519">
        <v>1</v>
      </c>
      <c r="AN519">
        <v>0</v>
      </c>
      <c r="AO519">
        <v>1</v>
      </c>
      <c r="AP519">
        <v>0</v>
      </c>
      <c r="AQ519">
        <v>0</v>
      </c>
      <c r="AR519">
        <v>0</v>
      </c>
      <c r="AS519" t="s">
        <v>3</v>
      </c>
      <c r="AT519">
        <v>1.7999999999999999E-2</v>
      </c>
      <c r="AU519" t="s">
        <v>3</v>
      </c>
      <c r="AV519">
        <v>0</v>
      </c>
      <c r="AW519">
        <v>2</v>
      </c>
      <c r="AX519">
        <v>52429897</v>
      </c>
      <c r="AY519">
        <v>1</v>
      </c>
      <c r="AZ519">
        <v>0</v>
      </c>
      <c r="BA519">
        <v>504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CX519">
        <f>Y519*Source!I1679</f>
        <v>0</v>
      </c>
      <c r="CY519">
        <f t="shared" si="99"/>
        <v>1014.12</v>
      </c>
      <c r="CZ519">
        <f t="shared" si="100"/>
        <v>1014.12</v>
      </c>
      <c r="DA519">
        <f t="shared" si="101"/>
        <v>1</v>
      </c>
      <c r="DB519">
        <f t="shared" si="97"/>
        <v>18.25</v>
      </c>
      <c r="DC519">
        <f t="shared" si="98"/>
        <v>5.71</v>
      </c>
    </row>
    <row r="520" spans="1:107" x14ac:dyDescent="0.2">
      <c r="A520">
        <f>ROW(Source!A1680)</f>
        <v>1680</v>
      </c>
      <c r="B520">
        <v>52421674</v>
      </c>
      <c r="C520">
        <v>52429898</v>
      </c>
      <c r="D520">
        <v>51499780</v>
      </c>
      <c r="E520">
        <v>1</v>
      </c>
      <c r="F520">
        <v>1</v>
      </c>
      <c r="G520">
        <v>27</v>
      </c>
      <c r="H520">
        <v>2</v>
      </c>
      <c r="I520" t="s">
        <v>538</v>
      </c>
      <c r="J520" t="s">
        <v>539</v>
      </c>
      <c r="K520" t="s">
        <v>540</v>
      </c>
      <c r="L520">
        <v>1368</v>
      </c>
      <c r="N520">
        <v>1011</v>
      </c>
      <c r="O520" t="s">
        <v>537</v>
      </c>
      <c r="P520" t="s">
        <v>537</v>
      </c>
      <c r="Q520">
        <v>1</v>
      </c>
      <c r="W520">
        <v>0</v>
      </c>
      <c r="X520">
        <v>238809398</v>
      </c>
      <c r="Y520">
        <v>5.3999999999999999E-2</v>
      </c>
      <c r="AA520">
        <v>0</v>
      </c>
      <c r="AB520">
        <v>1009.4</v>
      </c>
      <c r="AC520">
        <v>316.82</v>
      </c>
      <c r="AD520">
        <v>0</v>
      </c>
      <c r="AE520">
        <v>0</v>
      </c>
      <c r="AF520">
        <v>1009.4</v>
      </c>
      <c r="AG520">
        <v>316.82</v>
      </c>
      <c r="AH520">
        <v>0</v>
      </c>
      <c r="AI520">
        <v>1</v>
      </c>
      <c r="AJ520">
        <v>1</v>
      </c>
      <c r="AK520">
        <v>1</v>
      </c>
      <c r="AL520">
        <v>1</v>
      </c>
      <c r="AN520">
        <v>0</v>
      </c>
      <c r="AO520">
        <v>1</v>
      </c>
      <c r="AP520">
        <v>0</v>
      </c>
      <c r="AQ520">
        <v>0</v>
      </c>
      <c r="AR520">
        <v>0</v>
      </c>
      <c r="AS520" t="s">
        <v>3</v>
      </c>
      <c r="AT520">
        <v>5.3999999999999999E-2</v>
      </c>
      <c r="AU520" t="s">
        <v>3</v>
      </c>
      <c r="AV520">
        <v>0</v>
      </c>
      <c r="AW520">
        <v>2</v>
      </c>
      <c r="AX520">
        <v>52429901</v>
      </c>
      <c r="AY520">
        <v>1</v>
      </c>
      <c r="AZ520">
        <v>0</v>
      </c>
      <c r="BA520">
        <v>505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CX520">
        <f>Y520*Source!I1680</f>
        <v>0</v>
      </c>
      <c r="CY520">
        <f t="shared" si="99"/>
        <v>1009.4</v>
      </c>
      <c r="CZ520">
        <f t="shared" si="100"/>
        <v>1009.4</v>
      </c>
      <c r="DA520">
        <f t="shared" si="101"/>
        <v>1</v>
      </c>
      <c r="DB520">
        <f t="shared" si="97"/>
        <v>54.51</v>
      </c>
      <c r="DC520">
        <f t="shared" si="98"/>
        <v>17.11</v>
      </c>
    </row>
    <row r="521" spans="1:107" x14ac:dyDescent="0.2">
      <c r="A521">
        <f>ROW(Source!A1680)</f>
        <v>1680</v>
      </c>
      <c r="B521">
        <v>52421674</v>
      </c>
      <c r="C521">
        <v>52429898</v>
      </c>
      <c r="D521">
        <v>51499781</v>
      </c>
      <c r="E521">
        <v>1</v>
      </c>
      <c r="F521">
        <v>1</v>
      </c>
      <c r="G521">
        <v>27</v>
      </c>
      <c r="H521">
        <v>2</v>
      </c>
      <c r="I521" t="s">
        <v>541</v>
      </c>
      <c r="J521" t="s">
        <v>542</v>
      </c>
      <c r="K521" t="s">
        <v>543</v>
      </c>
      <c r="L521">
        <v>1368</v>
      </c>
      <c r="N521">
        <v>1011</v>
      </c>
      <c r="O521" t="s">
        <v>537</v>
      </c>
      <c r="P521" t="s">
        <v>537</v>
      </c>
      <c r="Q521">
        <v>1</v>
      </c>
      <c r="W521">
        <v>0</v>
      </c>
      <c r="X521">
        <v>-1786200580</v>
      </c>
      <c r="Y521">
        <v>5.5E-2</v>
      </c>
      <c r="AA521">
        <v>0</v>
      </c>
      <c r="AB521">
        <v>1014.12</v>
      </c>
      <c r="AC521">
        <v>317.13</v>
      </c>
      <c r="AD521">
        <v>0</v>
      </c>
      <c r="AE521">
        <v>0</v>
      </c>
      <c r="AF521">
        <v>1014.12</v>
      </c>
      <c r="AG521">
        <v>317.13</v>
      </c>
      <c r="AH521">
        <v>0</v>
      </c>
      <c r="AI521">
        <v>1</v>
      </c>
      <c r="AJ521">
        <v>1</v>
      </c>
      <c r="AK521">
        <v>1</v>
      </c>
      <c r="AL521">
        <v>1</v>
      </c>
      <c r="AN521">
        <v>0</v>
      </c>
      <c r="AO521">
        <v>1</v>
      </c>
      <c r="AP521">
        <v>0</v>
      </c>
      <c r="AQ521">
        <v>0</v>
      </c>
      <c r="AR521">
        <v>0</v>
      </c>
      <c r="AS521" t="s">
        <v>3</v>
      </c>
      <c r="AT521">
        <v>5.5E-2</v>
      </c>
      <c r="AU521" t="s">
        <v>3</v>
      </c>
      <c r="AV521">
        <v>0</v>
      </c>
      <c r="AW521">
        <v>2</v>
      </c>
      <c r="AX521">
        <v>52429902</v>
      </c>
      <c r="AY521">
        <v>1</v>
      </c>
      <c r="AZ521">
        <v>0</v>
      </c>
      <c r="BA521">
        <v>506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CX521">
        <f>Y521*Source!I1680</f>
        <v>0</v>
      </c>
      <c r="CY521">
        <f t="shared" si="99"/>
        <v>1014.12</v>
      </c>
      <c r="CZ521">
        <f t="shared" si="100"/>
        <v>1014.12</v>
      </c>
      <c r="DA521">
        <f t="shared" si="101"/>
        <v>1</v>
      </c>
      <c r="DB521">
        <f t="shared" si="97"/>
        <v>55.78</v>
      </c>
      <c r="DC521">
        <f t="shared" si="98"/>
        <v>17.440000000000001</v>
      </c>
    </row>
    <row r="522" spans="1:107" x14ac:dyDescent="0.2">
      <c r="A522">
        <f>ROW(Source!A1681)</f>
        <v>1681</v>
      </c>
      <c r="B522">
        <v>52421674</v>
      </c>
      <c r="C522">
        <v>52429903</v>
      </c>
      <c r="D522">
        <v>51499780</v>
      </c>
      <c r="E522">
        <v>1</v>
      </c>
      <c r="F522">
        <v>1</v>
      </c>
      <c r="G522">
        <v>27</v>
      </c>
      <c r="H522">
        <v>2</v>
      </c>
      <c r="I522" t="s">
        <v>538</v>
      </c>
      <c r="J522" t="s">
        <v>539</v>
      </c>
      <c r="K522" t="s">
        <v>540</v>
      </c>
      <c r="L522">
        <v>1368</v>
      </c>
      <c r="N522">
        <v>1011</v>
      </c>
      <c r="O522" t="s">
        <v>537</v>
      </c>
      <c r="P522" t="s">
        <v>537</v>
      </c>
      <c r="Q522">
        <v>1</v>
      </c>
      <c r="W522">
        <v>0</v>
      </c>
      <c r="X522">
        <v>238809398</v>
      </c>
      <c r="Y522">
        <v>0.51</v>
      </c>
      <c r="AA522">
        <v>0</v>
      </c>
      <c r="AB522">
        <v>1009.4</v>
      </c>
      <c r="AC522">
        <v>316.82</v>
      </c>
      <c r="AD522">
        <v>0</v>
      </c>
      <c r="AE522">
        <v>0</v>
      </c>
      <c r="AF522">
        <v>1009.4</v>
      </c>
      <c r="AG522">
        <v>316.82</v>
      </c>
      <c r="AH522">
        <v>0</v>
      </c>
      <c r="AI522">
        <v>1</v>
      </c>
      <c r="AJ522">
        <v>1</v>
      </c>
      <c r="AK522">
        <v>1</v>
      </c>
      <c r="AL522">
        <v>1</v>
      </c>
      <c r="AN522">
        <v>0</v>
      </c>
      <c r="AO522">
        <v>1</v>
      </c>
      <c r="AP522">
        <v>1</v>
      </c>
      <c r="AQ522">
        <v>0</v>
      </c>
      <c r="AR522">
        <v>0</v>
      </c>
      <c r="AS522" t="s">
        <v>3</v>
      </c>
      <c r="AT522">
        <v>0.01</v>
      </c>
      <c r="AU522" t="s">
        <v>46</v>
      </c>
      <c r="AV522">
        <v>0</v>
      </c>
      <c r="AW522">
        <v>2</v>
      </c>
      <c r="AX522">
        <v>52429906</v>
      </c>
      <c r="AY522">
        <v>1</v>
      </c>
      <c r="AZ522">
        <v>0</v>
      </c>
      <c r="BA522">
        <v>507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CX522">
        <f>Y522*Source!I1681</f>
        <v>0</v>
      </c>
      <c r="CY522">
        <f t="shared" si="99"/>
        <v>1009.4</v>
      </c>
      <c r="CZ522">
        <f t="shared" si="100"/>
        <v>1009.4</v>
      </c>
      <c r="DA522">
        <f t="shared" si="101"/>
        <v>1</v>
      </c>
      <c r="DB522">
        <f>ROUND((ROUND(AT522*CZ522,2)*51),6)</f>
        <v>514.59</v>
      </c>
      <c r="DC522">
        <f>ROUND((ROUND(AT522*AG522,2)*51),6)</f>
        <v>161.66999999999999</v>
      </c>
    </row>
    <row r="523" spans="1:107" x14ac:dyDescent="0.2">
      <c r="A523">
        <f>ROW(Source!A1681)</f>
        <v>1681</v>
      </c>
      <c r="B523">
        <v>52421674</v>
      </c>
      <c r="C523">
        <v>52429903</v>
      </c>
      <c r="D523">
        <v>51499781</v>
      </c>
      <c r="E523">
        <v>1</v>
      </c>
      <c r="F523">
        <v>1</v>
      </c>
      <c r="G523">
        <v>27</v>
      </c>
      <c r="H523">
        <v>2</v>
      </c>
      <c r="I523" t="s">
        <v>541</v>
      </c>
      <c r="J523" t="s">
        <v>542</v>
      </c>
      <c r="K523" t="s">
        <v>543</v>
      </c>
      <c r="L523">
        <v>1368</v>
      </c>
      <c r="N523">
        <v>1011</v>
      </c>
      <c r="O523" t="s">
        <v>537</v>
      </c>
      <c r="P523" t="s">
        <v>537</v>
      </c>
      <c r="Q523">
        <v>1</v>
      </c>
      <c r="W523">
        <v>0</v>
      </c>
      <c r="X523">
        <v>-1786200580</v>
      </c>
      <c r="Y523">
        <v>0.40800000000000003</v>
      </c>
      <c r="AA523">
        <v>0</v>
      </c>
      <c r="AB523">
        <v>1014.12</v>
      </c>
      <c r="AC523">
        <v>317.13</v>
      </c>
      <c r="AD523">
        <v>0</v>
      </c>
      <c r="AE523">
        <v>0</v>
      </c>
      <c r="AF523">
        <v>1014.12</v>
      </c>
      <c r="AG523">
        <v>317.13</v>
      </c>
      <c r="AH523">
        <v>0</v>
      </c>
      <c r="AI523">
        <v>1</v>
      </c>
      <c r="AJ523">
        <v>1</v>
      </c>
      <c r="AK523">
        <v>1</v>
      </c>
      <c r="AL523">
        <v>1</v>
      </c>
      <c r="AN523">
        <v>0</v>
      </c>
      <c r="AO523">
        <v>1</v>
      </c>
      <c r="AP523">
        <v>1</v>
      </c>
      <c r="AQ523">
        <v>0</v>
      </c>
      <c r="AR523">
        <v>0</v>
      </c>
      <c r="AS523" t="s">
        <v>3</v>
      </c>
      <c r="AT523">
        <v>8.0000000000000002E-3</v>
      </c>
      <c r="AU523" t="s">
        <v>46</v>
      </c>
      <c r="AV523">
        <v>0</v>
      </c>
      <c r="AW523">
        <v>2</v>
      </c>
      <c r="AX523">
        <v>52429907</v>
      </c>
      <c r="AY523">
        <v>1</v>
      </c>
      <c r="AZ523">
        <v>0</v>
      </c>
      <c r="BA523">
        <v>508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CX523">
        <f>Y523*Source!I1681</f>
        <v>0</v>
      </c>
      <c r="CY523">
        <f t="shared" si="99"/>
        <v>1014.12</v>
      </c>
      <c r="CZ523">
        <f t="shared" si="100"/>
        <v>1014.12</v>
      </c>
      <c r="DA523">
        <f t="shared" si="101"/>
        <v>1</v>
      </c>
      <c r="DB523">
        <f>ROUND((ROUND(AT523*CZ523,2)*51),6)</f>
        <v>413.61</v>
      </c>
      <c r="DC523">
        <f>ROUND((ROUND(AT523*AG523,2)*51),6)</f>
        <v>129.54</v>
      </c>
    </row>
    <row r="524" spans="1:107" x14ac:dyDescent="0.2">
      <c r="A524">
        <f>ROW(Source!A1683)</f>
        <v>1683</v>
      </c>
      <c r="B524">
        <v>52421674</v>
      </c>
      <c r="C524">
        <v>52429909</v>
      </c>
      <c r="D524">
        <v>51486811</v>
      </c>
      <c r="E524">
        <v>27</v>
      </c>
      <c r="F524">
        <v>1</v>
      </c>
      <c r="G524">
        <v>27</v>
      </c>
      <c r="H524">
        <v>1</v>
      </c>
      <c r="I524" t="s">
        <v>531</v>
      </c>
      <c r="J524" t="s">
        <v>3</v>
      </c>
      <c r="K524" t="s">
        <v>532</v>
      </c>
      <c r="L524">
        <v>1191</v>
      </c>
      <c r="N524">
        <v>1013</v>
      </c>
      <c r="O524" t="s">
        <v>533</v>
      </c>
      <c r="P524" t="s">
        <v>533</v>
      </c>
      <c r="Q524">
        <v>1</v>
      </c>
      <c r="W524">
        <v>0</v>
      </c>
      <c r="X524">
        <v>476480486</v>
      </c>
      <c r="Y524">
        <v>19.100000000000001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1</v>
      </c>
      <c r="AJ524">
        <v>1</v>
      </c>
      <c r="AK524">
        <v>1</v>
      </c>
      <c r="AL524">
        <v>1</v>
      </c>
      <c r="AN524">
        <v>0</v>
      </c>
      <c r="AO524">
        <v>1</v>
      </c>
      <c r="AP524">
        <v>0</v>
      </c>
      <c r="AQ524">
        <v>0</v>
      </c>
      <c r="AR524">
        <v>0</v>
      </c>
      <c r="AS524" t="s">
        <v>3</v>
      </c>
      <c r="AT524">
        <v>19.100000000000001</v>
      </c>
      <c r="AU524" t="s">
        <v>3</v>
      </c>
      <c r="AV524">
        <v>1</v>
      </c>
      <c r="AW524">
        <v>2</v>
      </c>
      <c r="AX524">
        <v>52429916</v>
      </c>
      <c r="AY524">
        <v>1</v>
      </c>
      <c r="AZ524">
        <v>0</v>
      </c>
      <c r="BA524">
        <v>509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CX524">
        <f>Y524*Source!I1683</f>
        <v>0</v>
      </c>
      <c r="CY524">
        <f>AD524</f>
        <v>0</v>
      </c>
      <c r="CZ524">
        <f>AH524</f>
        <v>0</v>
      </c>
      <c r="DA524">
        <f>AL524</f>
        <v>1</v>
      </c>
      <c r="DB524">
        <f t="shared" ref="DB524:DB544" si="102">ROUND(ROUND(AT524*CZ524,2),6)</f>
        <v>0</v>
      </c>
      <c r="DC524">
        <f t="shared" ref="DC524:DC544" si="103">ROUND(ROUND(AT524*AG524,2),6)</f>
        <v>0</v>
      </c>
    </row>
    <row r="525" spans="1:107" x14ac:dyDescent="0.2">
      <c r="A525">
        <f>ROW(Source!A1683)</f>
        <v>1683</v>
      </c>
      <c r="B525">
        <v>52421674</v>
      </c>
      <c r="C525">
        <v>52429909</v>
      </c>
      <c r="D525">
        <v>51499185</v>
      </c>
      <c r="E525">
        <v>1</v>
      </c>
      <c r="F525">
        <v>1</v>
      </c>
      <c r="G525">
        <v>27</v>
      </c>
      <c r="H525">
        <v>2</v>
      </c>
      <c r="I525" t="s">
        <v>544</v>
      </c>
      <c r="J525" t="s">
        <v>545</v>
      </c>
      <c r="K525" t="s">
        <v>546</v>
      </c>
      <c r="L525">
        <v>1368</v>
      </c>
      <c r="N525">
        <v>1011</v>
      </c>
      <c r="O525" t="s">
        <v>537</v>
      </c>
      <c r="P525" t="s">
        <v>537</v>
      </c>
      <c r="Q525">
        <v>1</v>
      </c>
      <c r="W525">
        <v>0</v>
      </c>
      <c r="X525">
        <v>1846535910</v>
      </c>
      <c r="Y525">
        <v>2.97</v>
      </c>
      <c r="AA525">
        <v>0</v>
      </c>
      <c r="AB525">
        <v>3056.67</v>
      </c>
      <c r="AC525">
        <v>1333.84</v>
      </c>
      <c r="AD525">
        <v>0</v>
      </c>
      <c r="AE525">
        <v>0</v>
      </c>
      <c r="AF525">
        <v>3056.67</v>
      </c>
      <c r="AG525">
        <v>1333.84</v>
      </c>
      <c r="AH525">
        <v>0</v>
      </c>
      <c r="AI525">
        <v>1</v>
      </c>
      <c r="AJ525">
        <v>1</v>
      </c>
      <c r="AK525">
        <v>1</v>
      </c>
      <c r="AL525">
        <v>1</v>
      </c>
      <c r="AN525">
        <v>0</v>
      </c>
      <c r="AO525">
        <v>1</v>
      </c>
      <c r="AP525">
        <v>0</v>
      </c>
      <c r="AQ525">
        <v>0</v>
      </c>
      <c r="AR525">
        <v>0</v>
      </c>
      <c r="AS525" t="s">
        <v>3</v>
      </c>
      <c r="AT525">
        <v>2.97</v>
      </c>
      <c r="AU525" t="s">
        <v>3</v>
      </c>
      <c r="AV525">
        <v>0</v>
      </c>
      <c r="AW525">
        <v>2</v>
      </c>
      <c r="AX525">
        <v>52429917</v>
      </c>
      <c r="AY525">
        <v>1</v>
      </c>
      <c r="AZ525">
        <v>0</v>
      </c>
      <c r="BA525">
        <v>510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CX525">
        <f>Y525*Source!I1683</f>
        <v>0</v>
      </c>
      <c r="CY525">
        <f>AB525</f>
        <v>3056.67</v>
      </c>
      <c r="CZ525">
        <f>AF525</f>
        <v>3056.67</v>
      </c>
      <c r="DA525">
        <f>AJ525</f>
        <v>1</v>
      </c>
      <c r="DB525">
        <f t="shared" si="102"/>
        <v>9078.31</v>
      </c>
      <c r="DC525">
        <f t="shared" si="103"/>
        <v>3961.5</v>
      </c>
    </row>
    <row r="526" spans="1:107" x14ac:dyDescent="0.2">
      <c r="A526">
        <f>ROW(Source!A1683)</f>
        <v>1683</v>
      </c>
      <c r="B526">
        <v>52421674</v>
      </c>
      <c r="C526">
        <v>52429909</v>
      </c>
      <c r="D526">
        <v>51499169</v>
      </c>
      <c r="E526">
        <v>1</v>
      </c>
      <c r="F526">
        <v>1</v>
      </c>
      <c r="G526">
        <v>27</v>
      </c>
      <c r="H526">
        <v>2</v>
      </c>
      <c r="I526" t="s">
        <v>547</v>
      </c>
      <c r="J526" t="s">
        <v>548</v>
      </c>
      <c r="K526" t="s">
        <v>549</v>
      </c>
      <c r="L526">
        <v>1368</v>
      </c>
      <c r="N526">
        <v>1011</v>
      </c>
      <c r="O526" t="s">
        <v>537</v>
      </c>
      <c r="P526" t="s">
        <v>537</v>
      </c>
      <c r="Q526">
        <v>1</v>
      </c>
      <c r="W526">
        <v>0</v>
      </c>
      <c r="X526">
        <v>-1930120489</v>
      </c>
      <c r="Y526">
        <v>3.67</v>
      </c>
      <c r="AA526">
        <v>0</v>
      </c>
      <c r="AB526">
        <v>1261.8699999999999</v>
      </c>
      <c r="AC526">
        <v>530.02</v>
      </c>
      <c r="AD526">
        <v>0</v>
      </c>
      <c r="AE526">
        <v>0</v>
      </c>
      <c r="AF526">
        <v>1261.8699999999999</v>
      </c>
      <c r="AG526">
        <v>530.02</v>
      </c>
      <c r="AH526">
        <v>0</v>
      </c>
      <c r="AI526">
        <v>1</v>
      </c>
      <c r="AJ526">
        <v>1</v>
      </c>
      <c r="AK526">
        <v>1</v>
      </c>
      <c r="AL526">
        <v>1</v>
      </c>
      <c r="AN526">
        <v>0</v>
      </c>
      <c r="AO526">
        <v>1</v>
      </c>
      <c r="AP526">
        <v>0</v>
      </c>
      <c r="AQ526">
        <v>0</v>
      </c>
      <c r="AR526">
        <v>0</v>
      </c>
      <c r="AS526" t="s">
        <v>3</v>
      </c>
      <c r="AT526">
        <v>3.67</v>
      </c>
      <c r="AU526" t="s">
        <v>3</v>
      </c>
      <c r="AV526">
        <v>0</v>
      </c>
      <c r="AW526">
        <v>2</v>
      </c>
      <c r="AX526">
        <v>52429918</v>
      </c>
      <c r="AY526">
        <v>1</v>
      </c>
      <c r="AZ526">
        <v>0</v>
      </c>
      <c r="BA526">
        <v>511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CX526">
        <f>Y526*Source!I1683</f>
        <v>0</v>
      </c>
      <c r="CY526">
        <f>AB526</f>
        <v>1261.8699999999999</v>
      </c>
      <c r="CZ526">
        <f>AF526</f>
        <v>1261.8699999999999</v>
      </c>
      <c r="DA526">
        <f>AJ526</f>
        <v>1</v>
      </c>
      <c r="DB526">
        <f t="shared" si="102"/>
        <v>4631.0600000000004</v>
      </c>
      <c r="DC526">
        <f t="shared" si="103"/>
        <v>1945.17</v>
      </c>
    </row>
    <row r="527" spans="1:107" x14ac:dyDescent="0.2">
      <c r="A527">
        <f>ROW(Source!A1683)</f>
        <v>1683</v>
      </c>
      <c r="B527">
        <v>52421674</v>
      </c>
      <c r="C527">
        <v>52429909</v>
      </c>
      <c r="D527">
        <v>51499170</v>
      </c>
      <c r="E527">
        <v>1</v>
      </c>
      <c r="F527">
        <v>1</v>
      </c>
      <c r="G527">
        <v>27</v>
      </c>
      <c r="H527">
        <v>2</v>
      </c>
      <c r="I527" t="s">
        <v>550</v>
      </c>
      <c r="J527" t="s">
        <v>551</v>
      </c>
      <c r="K527" t="s">
        <v>552</v>
      </c>
      <c r="L527">
        <v>1368</v>
      </c>
      <c r="N527">
        <v>1011</v>
      </c>
      <c r="O527" t="s">
        <v>537</v>
      </c>
      <c r="P527" t="s">
        <v>537</v>
      </c>
      <c r="Q527">
        <v>1</v>
      </c>
      <c r="W527">
        <v>0</v>
      </c>
      <c r="X527">
        <v>1869206802</v>
      </c>
      <c r="Y527">
        <v>11.9</v>
      </c>
      <c r="AA527">
        <v>0</v>
      </c>
      <c r="AB527">
        <v>1827.95</v>
      </c>
      <c r="AC527">
        <v>720.55</v>
      </c>
      <c r="AD527">
        <v>0</v>
      </c>
      <c r="AE527">
        <v>0</v>
      </c>
      <c r="AF527">
        <v>1827.95</v>
      </c>
      <c r="AG527">
        <v>720.55</v>
      </c>
      <c r="AH527">
        <v>0</v>
      </c>
      <c r="AI527">
        <v>1</v>
      </c>
      <c r="AJ527">
        <v>1</v>
      </c>
      <c r="AK527">
        <v>1</v>
      </c>
      <c r="AL527">
        <v>1</v>
      </c>
      <c r="AN527">
        <v>0</v>
      </c>
      <c r="AO527">
        <v>1</v>
      </c>
      <c r="AP527">
        <v>0</v>
      </c>
      <c r="AQ527">
        <v>0</v>
      </c>
      <c r="AR527">
        <v>0</v>
      </c>
      <c r="AS527" t="s">
        <v>3</v>
      </c>
      <c r="AT527">
        <v>11.9</v>
      </c>
      <c r="AU527" t="s">
        <v>3</v>
      </c>
      <c r="AV527">
        <v>0</v>
      </c>
      <c r="AW527">
        <v>2</v>
      </c>
      <c r="AX527">
        <v>52429919</v>
      </c>
      <c r="AY527">
        <v>1</v>
      </c>
      <c r="AZ527">
        <v>0</v>
      </c>
      <c r="BA527">
        <v>512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CX527">
        <f>Y527*Source!I1683</f>
        <v>0</v>
      </c>
      <c r="CY527">
        <f>AB527</f>
        <v>1827.95</v>
      </c>
      <c r="CZ527">
        <f>AF527</f>
        <v>1827.95</v>
      </c>
      <c r="DA527">
        <f>AJ527</f>
        <v>1</v>
      </c>
      <c r="DB527">
        <f t="shared" si="102"/>
        <v>21752.61</v>
      </c>
      <c r="DC527">
        <f t="shared" si="103"/>
        <v>8574.5499999999993</v>
      </c>
    </row>
    <row r="528" spans="1:107" x14ac:dyDescent="0.2">
      <c r="A528">
        <f>ROW(Source!A1683)</f>
        <v>1683</v>
      </c>
      <c r="B528">
        <v>52421674</v>
      </c>
      <c r="C528">
        <v>52429909</v>
      </c>
      <c r="D528">
        <v>51503063</v>
      </c>
      <c r="E528">
        <v>1</v>
      </c>
      <c r="F528">
        <v>1</v>
      </c>
      <c r="G528">
        <v>27</v>
      </c>
      <c r="H528">
        <v>3</v>
      </c>
      <c r="I528" t="s">
        <v>60</v>
      </c>
      <c r="J528" t="s">
        <v>62</v>
      </c>
      <c r="K528" t="s">
        <v>61</v>
      </c>
      <c r="L528">
        <v>1348</v>
      </c>
      <c r="N528">
        <v>1009</v>
      </c>
      <c r="O528" t="s">
        <v>27</v>
      </c>
      <c r="P528" t="s">
        <v>27</v>
      </c>
      <c r="Q528">
        <v>1000</v>
      </c>
      <c r="W528">
        <v>1</v>
      </c>
      <c r="X528">
        <v>-2069439204</v>
      </c>
      <c r="Y528">
        <v>-101</v>
      </c>
      <c r="AA528">
        <v>2690.29</v>
      </c>
      <c r="AB528">
        <v>0</v>
      </c>
      <c r="AC528">
        <v>0</v>
      </c>
      <c r="AD528">
        <v>0</v>
      </c>
      <c r="AE528">
        <v>2690.29</v>
      </c>
      <c r="AF528">
        <v>0</v>
      </c>
      <c r="AG528">
        <v>0</v>
      </c>
      <c r="AH528">
        <v>0</v>
      </c>
      <c r="AI528">
        <v>1</v>
      </c>
      <c r="AJ528">
        <v>1</v>
      </c>
      <c r="AK528">
        <v>1</v>
      </c>
      <c r="AL528">
        <v>1</v>
      </c>
      <c r="AN528">
        <v>0</v>
      </c>
      <c r="AO528">
        <v>1</v>
      </c>
      <c r="AP528">
        <v>0</v>
      </c>
      <c r="AQ528">
        <v>0</v>
      </c>
      <c r="AR528">
        <v>0</v>
      </c>
      <c r="AS528" t="s">
        <v>3</v>
      </c>
      <c r="AT528">
        <v>-101</v>
      </c>
      <c r="AU528" t="s">
        <v>3</v>
      </c>
      <c r="AV528">
        <v>0</v>
      </c>
      <c r="AW528">
        <v>2</v>
      </c>
      <c r="AX528">
        <v>52429920</v>
      </c>
      <c r="AY528">
        <v>1</v>
      </c>
      <c r="AZ528">
        <v>6144</v>
      </c>
      <c r="BA528">
        <v>513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CX528">
        <f>Y528*Source!I1683</f>
        <v>0</v>
      </c>
      <c r="CY528">
        <f>AA528</f>
        <v>2690.29</v>
      </c>
      <c r="CZ528">
        <f>AE528</f>
        <v>2690.29</v>
      </c>
      <c r="DA528">
        <f>AI528</f>
        <v>1</v>
      </c>
      <c r="DB528">
        <f t="shared" si="102"/>
        <v>-271719.28999999998</v>
      </c>
      <c r="DC528">
        <f t="shared" si="103"/>
        <v>0</v>
      </c>
    </row>
    <row r="529" spans="1:107" x14ac:dyDescent="0.2">
      <c r="A529">
        <f>ROW(Source!A1683)</f>
        <v>1683</v>
      </c>
      <c r="B529">
        <v>52421674</v>
      </c>
      <c r="C529">
        <v>52429909</v>
      </c>
      <c r="D529">
        <v>51503080</v>
      </c>
      <c r="E529">
        <v>1</v>
      </c>
      <c r="F529">
        <v>1</v>
      </c>
      <c r="G529">
        <v>27</v>
      </c>
      <c r="H529">
        <v>3</v>
      </c>
      <c r="I529" t="s">
        <v>64</v>
      </c>
      <c r="J529" t="s">
        <v>66</v>
      </c>
      <c r="K529" t="s">
        <v>65</v>
      </c>
      <c r="L529">
        <v>1348</v>
      </c>
      <c r="N529">
        <v>1009</v>
      </c>
      <c r="O529" t="s">
        <v>27</v>
      </c>
      <c r="P529" t="s">
        <v>27</v>
      </c>
      <c r="Q529">
        <v>1000</v>
      </c>
      <c r="W529">
        <v>0</v>
      </c>
      <c r="X529">
        <v>-740831190</v>
      </c>
      <c r="Y529">
        <v>101</v>
      </c>
      <c r="AA529">
        <v>2652.04</v>
      </c>
      <c r="AB529">
        <v>0</v>
      </c>
      <c r="AC529">
        <v>0</v>
      </c>
      <c r="AD529">
        <v>0</v>
      </c>
      <c r="AE529">
        <v>2652.04</v>
      </c>
      <c r="AF529">
        <v>0</v>
      </c>
      <c r="AG529">
        <v>0</v>
      </c>
      <c r="AH529">
        <v>0</v>
      </c>
      <c r="AI529">
        <v>1</v>
      </c>
      <c r="AJ529">
        <v>1</v>
      </c>
      <c r="AK529">
        <v>1</v>
      </c>
      <c r="AL529">
        <v>1</v>
      </c>
      <c r="AN529">
        <v>0</v>
      </c>
      <c r="AO529">
        <v>0</v>
      </c>
      <c r="AP529">
        <v>0</v>
      </c>
      <c r="AQ529">
        <v>0</v>
      </c>
      <c r="AR529">
        <v>0</v>
      </c>
      <c r="AS529" t="s">
        <v>3</v>
      </c>
      <c r="AT529">
        <v>101</v>
      </c>
      <c r="AU529" t="s">
        <v>3</v>
      </c>
      <c r="AV529">
        <v>0</v>
      </c>
      <c r="AW529">
        <v>1</v>
      </c>
      <c r="AX529">
        <v>-1</v>
      </c>
      <c r="AY529">
        <v>0</v>
      </c>
      <c r="AZ529">
        <v>0</v>
      </c>
      <c r="BA529" t="s">
        <v>3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CX529">
        <f>Y529*Source!I1683</f>
        <v>0</v>
      </c>
      <c r="CY529">
        <f>AA529</f>
        <v>2652.04</v>
      </c>
      <c r="CZ529">
        <f>AE529</f>
        <v>2652.04</v>
      </c>
      <c r="DA529">
        <f>AI529</f>
        <v>1</v>
      </c>
      <c r="DB529">
        <f t="shared" si="102"/>
        <v>267856.03999999998</v>
      </c>
      <c r="DC529">
        <f t="shared" si="103"/>
        <v>0</v>
      </c>
    </row>
    <row r="530" spans="1:107" x14ac:dyDescent="0.2">
      <c r="A530">
        <f>ROW(Source!A1686)</f>
        <v>1686</v>
      </c>
      <c r="B530">
        <v>52421674</v>
      </c>
      <c r="C530">
        <v>52429923</v>
      </c>
      <c r="D530">
        <v>51486811</v>
      </c>
      <c r="E530">
        <v>27</v>
      </c>
      <c r="F530">
        <v>1</v>
      </c>
      <c r="G530">
        <v>27</v>
      </c>
      <c r="H530">
        <v>1</v>
      </c>
      <c r="I530" t="s">
        <v>531</v>
      </c>
      <c r="J530" t="s">
        <v>3</v>
      </c>
      <c r="K530" t="s">
        <v>532</v>
      </c>
      <c r="L530">
        <v>1191</v>
      </c>
      <c r="N530">
        <v>1013</v>
      </c>
      <c r="O530" t="s">
        <v>533</v>
      </c>
      <c r="P530" t="s">
        <v>533</v>
      </c>
      <c r="Q530">
        <v>1</v>
      </c>
      <c r="W530">
        <v>0</v>
      </c>
      <c r="X530">
        <v>476480486</v>
      </c>
      <c r="Y530">
        <v>10.3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1</v>
      </c>
      <c r="AJ530">
        <v>1</v>
      </c>
      <c r="AK530">
        <v>1</v>
      </c>
      <c r="AL530">
        <v>1</v>
      </c>
      <c r="AN530">
        <v>0</v>
      </c>
      <c r="AO530">
        <v>1</v>
      </c>
      <c r="AP530">
        <v>0</v>
      </c>
      <c r="AQ530">
        <v>0</v>
      </c>
      <c r="AR530">
        <v>0</v>
      </c>
      <c r="AS530" t="s">
        <v>3</v>
      </c>
      <c r="AT530">
        <v>10.3</v>
      </c>
      <c r="AU530" t="s">
        <v>3</v>
      </c>
      <c r="AV530">
        <v>1</v>
      </c>
      <c r="AW530">
        <v>2</v>
      </c>
      <c r="AX530">
        <v>52429929</v>
      </c>
      <c r="AY530">
        <v>1</v>
      </c>
      <c r="AZ530">
        <v>0</v>
      </c>
      <c r="BA530">
        <v>514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CX530">
        <f>Y530*Source!I1686</f>
        <v>0</v>
      </c>
      <c r="CY530">
        <f>AD530</f>
        <v>0</v>
      </c>
      <c r="CZ530">
        <f>AH530</f>
        <v>0</v>
      </c>
      <c r="DA530">
        <f>AL530</f>
        <v>1</v>
      </c>
      <c r="DB530">
        <f t="shared" si="102"/>
        <v>0</v>
      </c>
      <c r="DC530">
        <f t="shared" si="103"/>
        <v>0</v>
      </c>
    </row>
    <row r="531" spans="1:107" x14ac:dyDescent="0.2">
      <c r="A531">
        <f>ROW(Source!A1686)</f>
        <v>1686</v>
      </c>
      <c r="B531">
        <v>52421674</v>
      </c>
      <c r="C531">
        <v>52429923</v>
      </c>
      <c r="D531">
        <v>51499169</v>
      </c>
      <c r="E531">
        <v>1</v>
      </c>
      <c r="F531">
        <v>1</v>
      </c>
      <c r="G531">
        <v>27</v>
      </c>
      <c r="H531">
        <v>2</v>
      </c>
      <c r="I531" t="s">
        <v>547</v>
      </c>
      <c r="J531" t="s">
        <v>548</v>
      </c>
      <c r="K531" t="s">
        <v>549</v>
      </c>
      <c r="L531">
        <v>1368</v>
      </c>
      <c r="N531">
        <v>1011</v>
      </c>
      <c r="O531" t="s">
        <v>537</v>
      </c>
      <c r="P531" t="s">
        <v>537</v>
      </c>
      <c r="Q531">
        <v>1</v>
      </c>
      <c r="W531">
        <v>0</v>
      </c>
      <c r="X531">
        <v>-1930120489</v>
      </c>
      <c r="Y531">
        <v>0.89</v>
      </c>
      <c r="AA531">
        <v>0</v>
      </c>
      <c r="AB531">
        <v>1261.8699999999999</v>
      </c>
      <c r="AC531">
        <v>530.02</v>
      </c>
      <c r="AD531">
        <v>0</v>
      </c>
      <c r="AE531">
        <v>0</v>
      </c>
      <c r="AF531">
        <v>1261.8699999999999</v>
      </c>
      <c r="AG531">
        <v>530.02</v>
      </c>
      <c r="AH531">
        <v>0</v>
      </c>
      <c r="AI531">
        <v>1</v>
      </c>
      <c r="AJ531">
        <v>1</v>
      </c>
      <c r="AK531">
        <v>1</v>
      </c>
      <c r="AL531">
        <v>1</v>
      </c>
      <c r="AN531">
        <v>0</v>
      </c>
      <c r="AO531">
        <v>1</v>
      </c>
      <c r="AP531">
        <v>0</v>
      </c>
      <c r="AQ531">
        <v>0</v>
      </c>
      <c r="AR531">
        <v>0</v>
      </c>
      <c r="AS531" t="s">
        <v>3</v>
      </c>
      <c r="AT531">
        <v>0.89</v>
      </c>
      <c r="AU531" t="s">
        <v>3</v>
      </c>
      <c r="AV531">
        <v>0</v>
      </c>
      <c r="AW531">
        <v>2</v>
      </c>
      <c r="AX531">
        <v>52429930</v>
      </c>
      <c r="AY531">
        <v>1</v>
      </c>
      <c r="AZ531">
        <v>0</v>
      </c>
      <c r="BA531">
        <v>515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CX531">
        <f>Y531*Source!I1686</f>
        <v>0</v>
      </c>
      <c r="CY531">
        <f>AB531</f>
        <v>1261.8699999999999</v>
      </c>
      <c r="CZ531">
        <f>AF531</f>
        <v>1261.8699999999999</v>
      </c>
      <c r="DA531">
        <f>AJ531</f>
        <v>1</v>
      </c>
      <c r="DB531">
        <f t="shared" si="102"/>
        <v>1123.06</v>
      </c>
      <c r="DC531">
        <f t="shared" si="103"/>
        <v>471.72</v>
      </c>
    </row>
    <row r="532" spans="1:107" x14ac:dyDescent="0.2">
      <c r="A532">
        <f>ROW(Source!A1686)</f>
        <v>1686</v>
      </c>
      <c r="B532">
        <v>52421674</v>
      </c>
      <c r="C532">
        <v>52429923</v>
      </c>
      <c r="D532">
        <v>51499975</v>
      </c>
      <c r="E532">
        <v>1</v>
      </c>
      <c r="F532">
        <v>1</v>
      </c>
      <c r="G532">
        <v>27</v>
      </c>
      <c r="H532">
        <v>3</v>
      </c>
      <c r="I532" t="s">
        <v>553</v>
      </c>
      <c r="J532" t="s">
        <v>554</v>
      </c>
      <c r="K532" t="s">
        <v>555</v>
      </c>
      <c r="L532">
        <v>1348</v>
      </c>
      <c r="N532">
        <v>1009</v>
      </c>
      <c r="O532" t="s">
        <v>27</v>
      </c>
      <c r="P532" t="s">
        <v>27</v>
      </c>
      <c r="Q532">
        <v>1000</v>
      </c>
      <c r="W532">
        <v>0</v>
      </c>
      <c r="X532">
        <v>-298244648</v>
      </c>
      <c r="Y532">
        <v>0.06</v>
      </c>
      <c r="AA532">
        <v>25888.1</v>
      </c>
      <c r="AB532">
        <v>0</v>
      </c>
      <c r="AC532">
        <v>0</v>
      </c>
      <c r="AD532">
        <v>0</v>
      </c>
      <c r="AE532">
        <v>25888.1</v>
      </c>
      <c r="AF532">
        <v>0</v>
      </c>
      <c r="AG532">
        <v>0</v>
      </c>
      <c r="AH532">
        <v>0</v>
      </c>
      <c r="AI532">
        <v>1</v>
      </c>
      <c r="AJ532">
        <v>1</v>
      </c>
      <c r="AK532">
        <v>1</v>
      </c>
      <c r="AL532">
        <v>1</v>
      </c>
      <c r="AN532">
        <v>0</v>
      </c>
      <c r="AO532">
        <v>1</v>
      </c>
      <c r="AP532">
        <v>0</v>
      </c>
      <c r="AQ532">
        <v>0</v>
      </c>
      <c r="AR532">
        <v>0</v>
      </c>
      <c r="AS532" t="s">
        <v>3</v>
      </c>
      <c r="AT532">
        <v>0.06</v>
      </c>
      <c r="AU532" t="s">
        <v>3</v>
      </c>
      <c r="AV532">
        <v>0</v>
      </c>
      <c r="AW532">
        <v>2</v>
      </c>
      <c r="AX532">
        <v>52429931</v>
      </c>
      <c r="AY532">
        <v>1</v>
      </c>
      <c r="AZ532">
        <v>0</v>
      </c>
      <c r="BA532">
        <v>516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CX532">
        <f>Y532*Source!I1686</f>
        <v>0</v>
      </c>
      <c r="CY532">
        <f>AA532</f>
        <v>25888.1</v>
      </c>
      <c r="CZ532">
        <f>AE532</f>
        <v>25888.1</v>
      </c>
      <c r="DA532">
        <f>AI532</f>
        <v>1</v>
      </c>
      <c r="DB532">
        <f t="shared" si="102"/>
        <v>1553.29</v>
      </c>
      <c r="DC532">
        <f t="shared" si="103"/>
        <v>0</v>
      </c>
    </row>
    <row r="533" spans="1:107" x14ac:dyDescent="0.2">
      <c r="A533">
        <f>ROW(Source!A1686)</f>
        <v>1686</v>
      </c>
      <c r="B533">
        <v>52421674</v>
      </c>
      <c r="C533">
        <v>52429923</v>
      </c>
      <c r="D533">
        <v>51503080</v>
      </c>
      <c r="E533">
        <v>1</v>
      </c>
      <c r="F533">
        <v>1</v>
      </c>
      <c r="G533">
        <v>27</v>
      </c>
      <c r="H533">
        <v>3</v>
      </c>
      <c r="I533" t="s">
        <v>64</v>
      </c>
      <c r="J533" t="s">
        <v>66</v>
      </c>
      <c r="K533" t="s">
        <v>65</v>
      </c>
      <c r="L533">
        <v>1348</v>
      </c>
      <c r="N533">
        <v>1009</v>
      </c>
      <c r="O533" t="s">
        <v>27</v>
      </c>
      <c r="P533" t="s">
        <v>27</v>
      </c>
      <c r="Q533">
        <v>1000</v>
      </c>
      <c r="W533">
        <v>1</v>
      </c>
      <c r="X533">
        <v>-740831190</v>
      </c>
      <c r="Y533">
        <v>-7.14</v>
      </c>
      <c r="AA533">
        <v>2652.04</v>
      </c>
      <c r="AB533">
        <v>0</v>
      </c>
      <c r="AC533">
        <v>0</v>
      </c>
      <c r="AD533">
        <v>0</v>
      </c>
      <c r="AE533">
        <v>2652.04</v>
      </c>
      <c r="AF533">
        <v>0</v>
      </c>
      <c r="AG533">
        <v>0</v>
      </c>
      <c r="AH533">
        <v>0</v>
      </c>
      <c r="AI533">
        <v>1</v>
      </c>
      <c r="AJ533">
        <v>1</v>
      </c>
      <c r="AK533">
        <v>1</v>
      </c>
      <c r="AL533">
        <v>1</v>
      </c>
      <c r="AN533">
        <v>0</v>
      </c>
      <c r="AO533">
        <v>1</v>
      </c>
      <c r="AP533">
        <v>0</v>
      </c>
      <c r="AQ533">
        <v>0</v>
      </c>
      <c r="AR533">
        <v>0</v>
      </c>
      <c r="AS533" t="s">
        <v>3</v>
      </c>
      <c r="AT533">
        <v>-7.14</v>
      </c>
      <c r="AU533" t="s">
        <v>3</v>
      </c>
      <c r="AV533">
        <v>0</v>
      </c>
      <c r="AW533">
        <v>2</v>
      </c>
      <c r="AX533">
        <v>52429932</v>
      </c>
      <c r="AY533">
        <v>1</v>
      </c>
      <c r="AZ533">
        <v>6144</v>
      </c>
      <c r="BA533">
        <v>517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CX533">
        <f>Y533*Source!I1686</f>
        <v>0</v>
      </c>
      <c r="CY533">
        <f>AA533</f>
        <v>2652.04</v>
      </c>
      <c r="CZ533">
        <f>AE533</f>
        <v>2652.04</v>
      </c>
      <c r="DA533">
        <f>AI533</f>
        <v>1</v>
      </c>
      <c r="DB533">
        <f t="shared" si="102"/>
        <v>-18935.57</v>
      </c>
      <c r="DC533">
        <f t="shared" si="103"/>
        <v>0</v>
      </c>
    </row>
    <row r="534" spans="1:107" x14ac:dyDescent="0.2">
      <c r="A534">
        <f>ROW(Source!A1686)</f>
        <v>1686</v>
      </c>
      <c r="B534">
        <v>52421674</v>
      </c>
      <c r="C534">
        <v>52429923</v>
      </c>
      <c r="D534">
        <v>51503080</v>
      </c>
      <c r="E534">
        <v>1</v>
      </c>
      <c r="F534">
        <v>1</v>
      </c>
      <c r="G534">
        <v>27</v>
      </c>
      <c r="H534">
        <v>3</v>
      </c>
      <c r="I534" t="s">
        <v>64</v>
      </c>
      <c r="J534" t="s">
        <v>66</v>
      </c>
      <c r="K534" t="s">
        <v>65</v>
      </c>
      <c r="L534">
        <v>1348</v>
      </c>
      <c r="N534">
        <v>1009</v>
      </c>
      <c r="O534" t="s">
        <v>27</v>
      </c>
      <c r="P534" t="s">
        <v>27</v>
      </c>
      <c r="Q534">
        <v>1000</v>
      </c>
      <c r="W534">
        <v>0</v>
      </c>
      <c r="X534">
        <v>-740831190</v>
      </c>
      <c r="Y534">
        <v>11.9</v>
      </c>
      <c r="AA534">
        <v>2652.04</v>
      </c>
      <c r="AB534">
        <v>0</v>
      </c>
      <c r="AC534">
        <v>0</v>
      </c>
      <c r="AD534">
        <v>0</v>
      </c>
      <c r="AE534">
        <v>2652.04</v>
      </c>
      <c r="AF534">
        <v>0</v>
      </c>
      <c r="AG534">
        <v>0</v>
      </c>
      <c r="AH534">
        <v>0</v>
      </c>
      <c r="AI534">
        <v>1</v>
      </c>
      <c r="AJ534">
        <v>1</v>
      </c>
      <c r="AK534">
        <v>1</v>
      </c>
      <c r="AL534">
        <v>1</v>
      </c>
      <c r="AN534">
        <v>0</v>
      </c>
      <c r="AO534">
        <v>0</v>
      </c>
      <c r="AP534">
        <v>0</v>
      </c>
      <c r="AQ534">
        <v>0</v>
      </c>
      <c r="AR534">
        <v>0</v>
      </c>
      <c r="AS534" t="s">
        <v>3</v>
      </c>
      <c r="AT534">
        <v>11.9</v>
      </c>
      <c r="AU534" t="s">
        <v>3</v>
      </c>
      <c r="AV534">
        <v>0</v>
      </c>
      <c r="AW534">
        <v>1</v>
      </c>
      <c r="AX534">
        <v>-1</v>
      </c>
      <c r="AY534">
        <v>0</v>
      </c>
      <c r="AZ534">
        <v>0</v>
      </c>
      <c r="BA534" t="s">
        <v>3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CX534">
        <f>Y534*Source!I1686</f>
        <v>0</v>
      </c>
      <c r="CY534">
        <f>AA534</f>
        <v>2652.04</v>
      </c>
      <c r="CZ534">
        <f>AE534</f>
        <v>2652.04</v>
      </c>
      <c r="DA534">
        <f>AI534</f>
        <v>1</v>
      </c>
      <c r="DB534">
        <f t="shared" si="102"/>
        <v>31559.279999999999</v>
      </c>
      <c r="DC534">
        <f t="shared" si="103"/>
        <v>0</v>
      </c>
    </row>
    <row r="535" spans="1:107" x14ac:dyDescent="0.2">
      <c r="A535">
        <f>ROW(Source!A1724)</f>
        <v>1724</v>
      </c>
      <c r="B535">
        <v>52421674</v>
      </c>
      <c r="C535">
        <v>52429992</v>
      </c>
      <c r="D535">
        <v>51486811</v>
      </c>
      <c r="E535">
        <v>27</v>
      </c>
      <c r="F535">
        <v>1</v>
      </c>
      <c r="G535">
        <v>27</v>
      </c>
      <c r="H535">
        <v>1</v>
      </c>
      <c r="I535" t="s">
        <v>531</v>
      </c>
      <c r="J535" t="s">
        <v>3</v>
      </c>
      <c r="K535" t="s">
        <v>532</v>
      </c>
      <c r="L535">
        <v>1191</v>
      </c>
      <c r="N535">
        <v>1013</v>
      </c>
      <c r="O535" t="s">
        <v>533</v>
      </c>
      <c r="P535" t="s">
        <v>533</v>
      </c>
      <c r="Q535">
        <v>1</v>
      </c>
      <c r="W535">
        <v>0</v>
      </c>
      <c r="X535">
        <v>476480486</v>
      </c>
      <c r="Y535">
        <v>155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1</v>
      </c>
      <c r="AJ535">
        <v>1</v>
      </c>
      <c r="AK535">
        <v>1</v>
      </c>
      <c r="AL535">
        <v>1</v>
      </c>
      <c r="AN535">
        <v>0</v>
      </c>
      <c r="AO535">
        <v>1</v>
      </c>
      <c r="AP535">
        <v>0</v>
      </c>
      <c r="AQ535">
        <v>0</v>
      </c>
      <c r="AR535">
        <v>0</v>
      </c>
      <c r="AS535" t="s">
        <v>3</v>
      </c>
      <c r="AT535">
        <v>155</v>
      </c>
      <c r="AU535" t="s">
        <v>3</v>
      </c>
      <c r="AV535">
        <v>1</v>
      </c>
      <c r="AW535">
        <v>2</v>
      </c>
      <c r="AX535">
        <v>52429997</v>
      </c>
      <c r="AY535">
        <v>1</v>
      </c>
      <c r="AZ535">
        <v>0</v>
      </c>
      <c r="BA535">
        <v>518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CX535">
        <f>Y535*Source!I1724</f>
        <v>0</v>
      </c>
      <c r="CY535">
        <f>AD535</f>
        <v>0</v>
      </c>
      <c r="CZ535">
        <f>AH535</f>
        <v>0</v>
      </c>
      <c r="DA535">
        <f>AL535</f>
        <v>1</v>
      </c>
      <c r="DB535">
        <f t="shared" si="102"/>
        <v>0</v>
      </c>
      <c r="DC535">
        <f t="shared" si="103"/>
        <v>0</v>
      </c>
    </row>
    <row r="536" spans="1:107" x14ac:dyDescent="0.2">
      <c r="A536">
        <f>ROW(Source!A1724)</f>
        <v>1724</v>
      </c>
      <c r="B536">
        <v>52421674</v>
      </c>
      <c r="C536">
        <v>52429992</v>
      </c>
      <c r="D536">
        <v>51499338</v>
      </c>
      <c r="E536">
        <v>1</v>
      </c>
      <c r="F536">
        <v>1</v>
      </c>
      <c r="G536">
        <v>27</v>
      </c>
      <c r="H536">
        <v>2</v>
      </c>
      <c r="I536" t="s">
        <v>556</v>
      </c>
      <c r="J536" t="s">
        <v>557</v>
      </c>
      <c r="K536" t="s">
        <v>558</v>
      </c>
      <c r="L536">
        <v>1368</v>
      </c>
      <c r="N536">
        <v>1011</v>
      </c>
      <c r="O536" t="s">
        <v>537</v>
      </c>
      <c r="P536" t="s">
        <v>537</v>
      </c>
      <c r="Q536">
        <v>1</v>
      </c>
      <c r="W536">
        <v>0</v>
      </c>
      <c r="X536">
        <v>734322642</v>
      </c>
      <c r="Y536">
        <v>37.5</v>
      </c>
      <c r="AA536">
        <v>0</v>
      </c>
      <c r="AB536">
        <v>744.2</v>
      </c>
      <c r="AC536">
        <v>423.17</v>
      </c>
      <c r="AD536">
        <v>0</v>
      </c>
      <c r="AE536">
        <v>0</v>
      </c>
      <c r="AF536">
        <v>744.2</v>
      </c>
      <c r="AG536">
        <v>423.17</v>
      </c>
      <c r="AH536">
        <v>0</v>
      </c>
      <c r="AI536">
        <v>1</v>
      </c>
      <c r="AJ536">
        <v>1</v>
      </c>
      <c r="AK536">
        <v>1</v>
      </c>
      <c r="AL536">
        <v>1</v>
      </c>
      <c r="AN536">
        <v>0</v>
      </c>
      <c r="AO536">
        <v>1</v>
      </c>
      <c r="AP536">
        <v>0</v>
      </c>
      <c r="AQ536">
        <v>0</v>
      </c>
      <c r="AR536">
        <v>0</v>
      </c>
      <c r="AS536" t="s">
        <v>3</v>
      </c>
      <c r="AT536">
        <v>37.5</v>
      </c>
      <c r="AU536" t="s">
        <v>3</v>
      </c>
      <c r="AV536">
        <v>0</v>
      </c>
      <c r="AW536">
        <v>2</v>
      </c>
      <c r="AX536">
        <v>52429998</v>
      </c>
      <c r="AY536">
        <v>1</v>
      </c>
      <c r="AZ536">
        <v>0</v>
      </c>
      <c r="BA536">
        <v>519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CX536">
        <f>Y536*Source!I1724</f>
        <v>0</v>
      </c>
      <c r="CY536">
        <f>AB536</f>
        <v>744.2</v>
      </c>
      <c r="CZ536">
        <f>AF536</f>
        <v>744.2</v>
      </c>
      <c r="DA536">
        <f>AJ536</f>
        <v>1</v>
      </c>
      <c r="DB536">
        <f t="shared" si="102"/>
        <v>27907.5</v>
      </c>
      <c r="DC536">
        <f t="shared" si="103"/>
        <v>15868.88</v>
      </c>
    </row>
    <row r="537" spans="1:107" x14ac:dyDescent="0.2">
      <c r="A537">
        <f>ROW(Source!A1724)</f>
        <v>1724</v>
      </c>
      <c r="B537">
        <v>52421674</v>
      </c>
      <c r="C537">
        <v>52429992</v>
      </c>
      <c r="D537">
        <v>51499853</v>
      </c>
      <c r="E537">
        <v>1</v>
      </c>
      <c r="F537">
        <v>1</v>
      </c>
      <c r="G537">
        <v>27</v>
      </c>
      <c r="H537">
        <v>2</v>
      </c>
      <c r="I537" t="s">
        <v>559</v>
      </c>
      <c r="J537" t="s">
        <v>560</v>
      </c>
      <c r="K537" t="s">
        <v>561</v>
      </c>
      <c r="L537">
        <v>1368</v>
      </c>
      <c r="N537">
        <v>1011</v>
      </c>
      <c r="O537" t="s">
        <v>537</v>
      </c>
      <c r="P537" t="s">
        <v>537</v>
      </c>
      <c r="Q537">
        <v>1</v>
      </c>
      <c r="W537">
        <v>0</v>
      </c>
      <c r="X537">
        <v>1403155342</v>
      </c>
      <c r="Y537">
        <v>75</v>
      </c>
      <c r="AA537">
        <v>0</v>
      </c>
      <c r="AB537">
        <v>6.02</v>
      </c>
      <c r="AC537">
        <v>0.02</v>
      </c>
      <c r="AD537">
        <v>0</v>
      </c>
      <c r="AE537">
        <v>0</v>
      </c>
      <c r="AF537">
        <v>6.02</v>
      </c>
      <c r="AG537">
        <v>0.02</v>
      </c>
      <c r="AH537">
        <v>0</v>
      </c>
      <c r="AI537">
        <v>1</v>
      </c>
      <c r="AJ537">
        <v>1</v>
      </c>
      <c r="AK537">
        <v>1</v>
      </c>
      <c r="AL537">
        <v>1</v>
      </c>
      <c r="AN537">
        <v>0</v>
      </c>
      <c r="AO537">
        <v>1</v>
      </c>
      <c r="AP537">
        <v>0</v>
      </c>
      <c r="AQ537">
        <v>0</v>
      </c>
      <c r="AR537">
        <v>0</v>
      </c>
      <c r="AS537" t="s">
        <v>3</v>
      </c>
      <c r="AT537">
        <v>75</v>
      </c>
      <c r="AU537" t="s">
        <v>3</v>
      </c>
      <c r="AV537">
        <v>0</v>
      </c>
      <c r="AW537">
        <v>2</v>
      </c>
      <c r="AX537">
        <v>52429999</v>
      </c>
      <c r="AY537">
        <v>1</v>
      </c>
      <c r="AZ537">
        <v>0</v>
      </c>
      <c r="BA537">
        <v>520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CX537">
        <f>Y537*Source!I1724</f>
        <v>0</v>
      </c>
      <c r="CY537">
        <f>AB537</f>
        <v>6.02</v>
      </c>
      <c r="CZ537">
        <f>AF537</f>
        <v>6.02</v>
      </c>
      <c r="DA537">
        <f>AJ537</f>
        <v>1</v>
      </c>
      <c r="DB537">
        <f t="shared" si="102"/>
        <v>451.5</v>
      </c>
      <c r="DC537">
        <f t="shared" si="103"/>
        <v>1.5</v>
      </c>
    </row>
    <row r="538" spans="1:107" x14ac:dyDescent="0.2">
      <c r="A538">
        <f>ROW(Source!A1724)</f>
        <v>1724</v>
      </c>
      <c r="B538">
        <v>52421674</v>
      </c>
      <c r="C538">
        <v>52429992</v>
      </c>
      <c r="D538">
        <v>51499208</v>
      </c>
      <c r="E538">
        <v>1</v>
      </c>
      <c r="F538">
        <v>1</v>
      </c>
      <c r="G538">
        <v>27</v>
      </c>
      <c r="H538">
        <v>2</v>
      </c>
      <c r="I538" t="s">
        <v>562</v>
      </c>
      <c r="J538" t="s">
        <v>563</v>
      </c>
      <c r="K538" t="s">
        <v>564</v>
      </c>
      <c r="L538">
        <v>1368</v>
      </c>
      <c r="N538">
        <v>1011</v>
      </c>
      <c r="O538" t="s">
        <v>537</v>
      </c>
      <c r="P538" t="s">
        <v>537</v>
      </c>
      <c r="Q538">
        <v>1</v>
      </c>
      <c r="W538">
        <v>0</v>
      </c>
      <c r="X538">
        <v>41279402</v>
      </c>
      <c r="Y538">
        <v>1.55</v>
      </c>
      <c r="AA538">
        <v>0</v>
      </c>
      <c r="AB538">
        <v>1412.71</v>
      </c>
      <c r="AC538">
        <v>641.32000000000005</v>
      </c>
      <c r="AD538">
        <v>0</v>
      </c>
      <c r="AE538">
        <v>0</v>
      </c>
      <c r="AF538">
        <v>1412.71</v>
      </c>
      <c r="AG538">
        <v>641.32000000000005</v>
      </c>
      <c r="AH538">
        <v>0</v>
      </c>
      <c r="AI538">
        <v>1</v>
      </c>
      <c r="AJ538">
        <v>1</v>
      </c>
      <c r="AK538">
        <v>1</v>
      </c>
      <c r="AL538">
        <v>1</v>
      </c>
      <c r="AN538">
        <v>0</v>
      </c>
      <c r="AO538">
        <v>1</v>
      </c>
      <c r="AP538">
        <v>0</v>
      </c>
      <c r="AQ538">
        <v>0</v>
      </c>
      <c r="AR538">
        <v>0</v>
      </c>
      <c r="AS538" t="s">
        <v>3</v>
      </c>
      <c r="AT538">
        <v>1.55</v>
      </c>
      <c r="AU538" t="s">
        <v>3</v>
      </c>
      <c r="AV538">
        <v>0</v>
      </c>
      <c r="AW538">
        <v>2</v>
      </c>
      <c r="AX538">
        <v>52430000</v>
      </c>
      <c r="AY538">
        <v>1</v>
      </c>
      <c r="AZ538">
        <v>0</v>
      </c>
      <c r="BA538">
        <v>521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CX538">
        <f>Y538*Source!I1724</f>
        <v>0</v>
      </c>
      <c r="CY538">
        <f>AB538</f>
        <v>1412.71</v>
      </c>
      <c r="CZ538">
        <f>AF538</f>
        <v>1412.71</v>
      </c>
      <c r="DA538">
        <f>AJ538</f>
        <v>1</v>
      </c>
      <c r="DB538">
        <f t="shared" si="102"/>
        <v>2189.6999999999998</v>
      </c>
      <c r="DC538">
        <f t="shared" si="103"/>
        <v>994.05</v>
      </c>
    </row>
    <row r="539" spans="1:107" x14ac:dyDescent="0.2">
      <c r="A539">
        <f>ROW(Source!A1725)</f>
        <v>1725</v>
      </c>
      <c r="B539">
        <v>52421674</v>
      </c>
      <c r="C539">
        <v>52430001</v>
      </c>
      <c r="D539">
        <v>51498982</v>
      </c>
      <c r="E539">
        <v>1</v>
      </c>
      <c r="F539">
        <v>1</v>
      </c>
      <c r="G539">
        <v>27</v>
      </c>
      <c r="H539">
        <v>2</v>
      </c>
      <c r="I539" t="s">
        <v>534</v>
      </c>
      <c r="J539" t="s">
        <v>535</v>
      </c>
      <c r="K539" t="s">
        <v>536</v>
      </c>
      <c r="L539">
        <v>1368</v>
      </c>
      <c r="N539">
        <v>1011</v>
      </c>
      <c r="O539" t="s">
        <v>537</v>
      </c>
      <c r="P539" t="s">
        <v>537</v>
      </c>
      <c r="Q539">
        <v>1</v>
      </c>
      <c r="W539">
        <v>0</v>
      </c>
      <c r="X539">
        <v>770341722</v>
      </c>
      <c r="Y539">
        <v>5.3699999999999998E-2</v>
      </c>
      <c r="AA539">
        <v>0</v>
      </c>
      <c r="AB539">
        <v>1494.43</v>
      </c>
      <c r="AC539">
        <v>481.21</v>
      </c>
      <c r="AD539">
        <v>0</v>
      </c>
      <c r="AE539">
        <v>0</v>
      </c>
      <c r="AF539">
        <v>1494.43</v>
      </c>
      <c r="AG539">
        <v>481.21</v>
      </c>
      <c r="AH539">
        <v>0</v>
      </c>
      <c r="AI539">
        <v>1</v>
      </c>
      <c r="AJ539">
        <v>1</v>
      </c>
      <c r="AK539">
        <v>1</v>
      </c>
      <c r="AL539">
        <v>1</v>
      </c>
      <c r="AN539">
        <v>0</v>
      </c>
      <c r="AO539">
        <v>1</v>
      </c>
      <c r="AP539">
        <v>0</v>
      </c>
      <c r="AQ539">
        <v>0</v>
      </c>
      <c r="AR539">
        <v>0</v>
      </c>
      <c r="AS539" t="s">
        <v>3</v>
      </c>
      <c r="AT539">
        <v>5.3699999999999998E-2</v>
      </c>
      <c r="AU539" t="s">
        <v>3</v>
      </c>
      <c r="AV539">
        <v>0</v>
      </c>
      <c r="AW539">
        <v>2</v>
      </c>
      <c r="AX539">
        <v>52430003</v>
      </c>
      <c r="AY539">
        <v>1</v>
      </c>
      <c r="AZ539">
        <v>0</v>
      </c>
      <c r="BA539">
        <v>522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CX539">
        <f>Y539*Source!I1725</f>
        <v>0</v>
      </c>
      <c r="CY539">
        <f>AB539</f>
        <v>1494.43</v>
      </c>
      <c r="CZ539">
        <f>AF539</f>
        <v>1494.43</v>
      </c>
      <c r="DA539">
        <f>AJ539</f>
        <v>1</v>
      </c>
      <c r="DB539">
        <f t="shared" si="102"/>
        <v>80.25</v>
      </c>
      <c r="DC539">
        <f t="shared" si="103"/>
        <v>25.84</v>
      </c>
    </row>
    <row r="540" spans="1:107" x14ac:dyDescent="0.2">
      <c r="A540">
        <f>ROW(Source!A1726)</f>
        <v>1726</v>
      </c>
      <c r="B540">
        <v>52421674</v>
      </c>
      <c r="C540">
        <v>52430004</v>
      </c>
      <c r="D540">
        <v>51486811</v>
      </c>
      <c r="E540">
        <v>27</v>
      </c>
      <c r="F540">
        <v>1</v>
      </c>
      <c r="G540">
        <v>27</v>
      </c>
      <c r="H540">
        <v>1</v>
      </c>
      <c r="I540" t="s">
        <v>531</v>
      </c>
      <c r="J540" t="s">
        <v>3</v>
      </c>
      <c r="K540" t="s">
        <v>532</v>
      </c>
      <c r="L540">
        <v>1191</v>
      </c>
      <c r="N540">
        <v>1013</v>
      </c>
      <c r="O540" t="s">
        <v>533</v>
      </c>
      <c r="P540" t="s">
        <v>533</v>
      </c>
      <c r="Q540">
        <v>1</v>
      </c>
      <c r="W540">
        <v>0</v>
      </c>
      <c r="X540">
        <v>476480486</v>
      </c>
      <c r="Y540">
        <v>1.02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1</v>
      </c>
      <c r="AJ540">
        <v>1</v>
      </c>
      <c r="AK540">
        <v>1</v>
      </c>
      <c r="AL540">
        <v>1</v>
      </c>
      <c r="AN540">
        <v>0</v>
      </c>
      <c r="AO540">
        <v>1</v>
      </c>
      <c r="AP540">
        <v>0</v>
      </c>
      <c r="AQ540">
        <v>0</v>
      </c>
      <c r="AR540">
        <v>0</v>
      </c>
      <c r="AS540" t="s">
        <v>3</v>
      </c>
      <c r="AT540">
        <v>1.02</v>
      </c>
      <c r="AU540" t="s">
        <v>3</v>
      </c>
      <c r="AV540">
        <v>1</v>
      </c>
      <c r="AW540">
        <v>2</v>
      </c>
      <c r="AX540">
        <v>52430006</v>
      </c>
      <c r="AY540">
        <v>1</v>
      </c>
      <c r="AZ540">
        <v>0</v>
      </c>
      <c r="BA540">
        <v>523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CX540">
        <f>Y540*Source!I1726</f>
        <v>0</v>
      </c>
      <c r="CY540">
        <f>AD540</f>
        <v>0</v>
      </c>
      <c r="CZ540">
        <f>AH540</f>
        <v>0</v>
      </c>
      <c r="DA540">
        <f>AL540</f>
        <v>1</v>
      </c>
      <c r="DB540">
        <f t="shared" si="102"/>
        <v>0</v>
      </c>
      <c r="DC540">
        <f t="shared" si="103"/>
        <v>0</v>
      </c>
    </row>
    <row r="541" spans="1:107" x14ac:dyDescent="0.2">
      <c r="A541">
        <f>ROW(Source!A1727)</f>
        <v>1727</v>
      </c>
      <c r="B541">
        <v>52421674</v>
      </c>
      <c r="C541">
        <v>52430007</v>
      </c>
      <c r="D541">
        <v>51499780</v>
      </c>
      <c r="E541">
        <v>1</v>
      </c>
      <c r="F541">
        <v>1</v>
      </c>
      <c r="G541">
        <v>27</v>
      </c>
      <c r="H541">
        <v>2</v>
      </c>
      <c r="I541" t="s">
        <v>538</v>
      </c>
      <c r="J541" t="s">
        <v>539</v>
      </c>
      <c r="K541" t="s">
        <v>540</v>
      </c>
      <c r="L541">
        <v>1368</v>
      </c>
      <c r="N541">
        <v>1011</v>
      </c>
      <c r="O541" t="s">
        <v>537</v>
      </c>
      <c r="P541" t="s">
        <v>537</v>
      </c>
      <c r="Q541">
        <v>1</v>
      </c>
      <c r="W541">
        <v>0</v>
      </c>
      <c r="X541">
        <v>238809398</v>
      </c>
      <c r="Y541">
        <v>0.02</v>
      </c>
      <c r="AA541">
        <v>0</v>
      </c>
      <c r="AB541">
        <v>1009.4</v>
      </c>
      <c r="AC541">
        <v>316.82</v>
      </c>
      <c r="AD541">
        <v>0</v>
      </c>
      <c r="AE541">
        <v>0</v>
      </c>
      <c r="AF541">
        <v>1009.4</v>
      </c>
      <c r="AG541">
        <v>316.82</v>
      </c>
      <c r="AH541">
        <v>0</v>
      </c>
      <c r="AI541">
        <v>1</v>
      </c>
      <c r="AJ541">
        <v>1</v>
      </c>
      <c r="AK541">
        <v>1</v>
      </c>
      <c r="AL541">
        <v>1</v>
      </c>
      <c r="AN541">
        <v>0</v>
      </c>
      <c r="AO541">
        <v>1</v>
      </c>
      <c r="AP541">
        <v>0</v>
      </c>
      <c r="AQ541">
        <v>0</v>
      </c>
      <c r="AR541">
        <v>0</v>
      </c>
      <c r="AS541" t="s">
        <v>3</v>
      </c>
      <c r="AT541">
        <v>0.02</v>
      </c>
      <c r="AU541" t="s">
        <v>3</v>
      </c>
      <c r="AV541">
        <v>0</v>
      </c>
      <c r="AW541">
        <v>2</v>
      </c>
      <c r="AX541">
        <v>52430010</v>
      </c>
      <c r="AY541">
        <v>1</v>
      </c>
      <c r="AZ541">
        <v>0</v>
      </c>
      <c r="BA541">
        <v>524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CX541">
        <f>Y541*Source!I1727</f>
        <v>0</v>
      </c>
      <c r="CY541">
        <f t="shared" ref="CY541:CY546" si="104">AB541</f>
        <v>1009.4</v>
      </c>
      <c r="CZ541">
        <f t="shared" ref="CZ541:CZ546" si="105">AF541</f>
        <v>1009.4</v>
      </c>
      <c r="DA541">
        <f t="shared" ref="DA541:DA546" si="106">AJ541</f>
        <v>1</v>
      </c>
      <c r="DB541">
        <f t="shared" si="102"/>
        <v>20.190000000000001</v>
      </c>
      <c r="DC541">
        <f t="shared" si="103"/>
        <v>6.34</v>
      </c>
    </row>
    <row r="542" spans="1:107" x14ac:dyDescent="0.2">
      <c r="A542">
        <f>ROW(Source!A1727)</f>
        <v>1727</v>
      </c>
      <c r="B542">
        <v>52421674</v>
      </c>
      <c r="C542">
        <v>52430007</v>
      </c>
      <c r="D542">
        <v>51499781</v>
      </c>
      <c r="E542">
        <v>1</v>
      </c>
      <c r="F542">
        <v>1</v>
      </c>
      <c r="G542">
        <v>27</v>
      </c>
      <c r="H542">
        <v>2</v>
      </c>
      <c r="I542" t="s">
        <v>541</v>
      </c>
      <c r="J542" t="s">
        <v>542</v>
      </c>
      <c r="K542" t="s">
        <v>543</v>
      </c>
      <c r="L542">
        <v>1368</v>
      </c>
      <c r="N542">
        <v>1011</v>
      </c>
      <c r="O542" t="s">
        <v>537</v>
      </c>
      <c r="P542" t="s">
        <v>537</v>
      </c>
      <c r="Q542">
        <v>1</v>
      </c>
      <c r="W542">
        <v>0</v>
      </c>
      <c r="X542">
        <v>-1786200580</v>
      </c>
      <c r="Y542">
        <v>1.7999999999999999E-2</v>
      </c>
      <c r="AA542">
        <v>0</v>
      </c>
      <c r="AB542">
        <v>1014.12</v>
      </c>
      <c r="AC542">
        <v>317.13</v>
      </c>
      <c r="AD542">
        <v>0</v>
      </c>
      <c r="AE542">
        <v>0</v>
      </c>
      <c r="AF542">
        <v>1014.12</v>
      </c>
      <c r="AG542">
        <v>317.13</v>
      </c>
      <c r="AH542">
        <v>0</v>
      </c>
      <c r="AI542">
        <v>1</v>
      </c>
      <c r="AJ542">
        <v>1</v>
      </c>
      <c r="AK542">
        <v>1</v>
      </c>
      <c r="AL542">
        <v>1</v>
      </c>
      <c r="AN542">
        <v>0</v>
      </c>
      <c r="AO542">
        <v>1</v>
      </c>
      <c r="AP542">
        <v>0</v>
      </c>
      <c r="AQ542">
        <v>0</v>
      </c>
      <c r="AR542">
        <v>0</v>
      </c>
      <c r="AS542" t="s">
        <v>3</v>
      </c>
      <c r="AT542">
        <v>1.7999999999999999E-2</v>
      </c>
      <c r="AU542" t="s">
        <v>3</v>
      </c>
      <c r="AV542">
        <v>0</v>
      </c>
      <c r="AW542">
        <v>2</v>
      </c>
      <c r="AX542">
        <v>52430011</v>
      </c>
      <c r="AY542">
        <v>1</v>
      </c>
      <c r="AZ542">
        <v>0</v>
      </c>
      <c r="BA542">
        <v>525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CX542">
        <f>Y542*Source!I1727</f>
        <v>0</v>
      </c>
      <c r="CY542">
        <f t="shared" si="104"/>
        <v>1014.12</v>
      </c>
      <c r="CZ542">
        <f t="shared" si="105"/>
        <v>1014.12</v>
      </c>
      <c r="DA542">
        <f t="shared" si="106"/>
        <v>1</v>
      </c>
      <c r="DB542">
        <f t="shared" si="102"/>
        <v>18.25</v>
      </c>
      <c r="DC542">
        <f t="shared" si="103"/>
        <v>5.71</v>
      </c>
    </row>
    <row r="543" spans="1:107" x14ac:dyDescent="0.2">
      <c r="A543">
        <f>ROW(Source!A1728)</f>
        <v>1728</v>
      </c>
      <c r="B543">
        <v>52421674</v>
      </c>
      <c r="C543">
        <v>52430012</v>
      </c>
      <c r="D543">
        <v>51499780</v>
      </c>
      <c r="E543">
        <v>1</v>
      </c>
      <c r="F543">
        <v>1</v>
      </c>
      <c r="G543">
        <v>27</v>
      </c>
      <c r="H543">
        <v>2</v>
      </c>
      <c r="I543" t="s">
        <v>538</v>
      </c>
      <c r="J543" t="s">
        <v>539</v>
      </c>
      <c r="K543" t="s">
        <v>540</v>
      </c>
      <c r="L543">
        <v>1368</v>
      </c>
      <c r="N543">
        <v>1011</v>
      </c>
      <c r="O543" t="s">
        <v>537</v>
      </c>
      <c r="P543" t="s">
        <v>537</v>
      </c>
      <c r="Q543">
        <v>1</v>
      </c>
      <c r="W543">
        <v>0</v>
      </c>
      <c r="X543">
        <v>238809398</v>
      </c>
      <c r="Y543">
        <v>5.3999999999999999E-2</v>
      </c>
      <c r="AA543">
        <v>0</v>
      </c>
      <c r="AB543">
        <v>1009.4</v>
      </c>
      <c r="AC543">
        <v>316.82</v>
      </c>
      <c r="AD543">
        <v>0</v>
      </c>
      <c r="AE543">
        <v>0</v>
      </c>
      <c r="AF543">
        <v>1009.4</v>
      </c>
      <c r="AG543">
        <v>316.82</v>
      </c>
      <c r="AH543">
        <v>0</v>
      </c>
      <c r="AI543">
        <v>1</v>
      </c>
      <c r="AJ543">
        <v>1</v>
      </c>
      <c r="AK543">
        <v>1</v>
      </c>
      <c r="AL543">
        <v>1</v>
      </c>
      <c r="AN543">
        <v>0</v>
      </c>
      <c r="AO543">
        <v>1</v>
      </c>
      <c r="AP543">
        <v>0</v>
      </c>
      <c r="AQ543">
        <v>0</v>
      </c>
      <c r="AR543">
        <v>0</v>
      </c>
      <c r="AS543" t="s">
        <v>3</v>
      </c>
      <c r="AT543">
        <v>5.3999999999999999E-2</v>
      </c>
      <c r="AU543" t="s">
        <v>3</v>
      </c>
      <c r="AV543">
        <v>0</v>
      </c>
      <c r="AW543">
        <v>2</v>
      </c>
      <c r="AX543">
        <v>52430015</v>
      </c>
      <c r="AY543">
        <v>1</v>
      </c>
      <c r="AZ543">
        <v>0</v>
      </c>
      <c r="BA543">
        <v>526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CX543">
        <f>Y543*Source!I1728</f>
        <v>0</v>
      </c>
      <c r="CY543">
        <f t="shared" si="104"/>
        <v>1009.4</v>
      </c>
      <c r="CZ543">
        <f t="shared" si="105"/>
        <v>1009.4</v>
      </c>
      <c r="DA543">
        <f t="shared" si="106"/>
        <v>1</v>
      </c>
      <c r="DB543">
        <f t="shared" si="102"/>
        <v>54.51</v>
      </c>
      <c r="DC543">
        <f t="shared" si="103"/>
        <v>17.11</v>
      </c>
    </row>
    <row r="544" spans="1:107" x14ac:dyDescent="0.2">
      <c r="A544">
        <f>ROW(Source!A1728)</f>
        <v>1728</v>
      </c>
      <c r="B544">
        <v>52421674</v>
      </c>
      <c r="C544">
        <v>52430012</v>
      </c>
      <c r="D544">
        <v>51499781</v>
      </c>
      <c r="E544">
        <v>1</v>
      </c>
      <c r="F544">
        <v>1</v>
      </c>
      <c r="G544">
        <v>27</v>
      </c>
      <c r="H544">
        <v>2</v>
      </c>
      <c r="I544" t="s">
        <v>541</v>
      </c>
      <c r="J544" t="s">
        <v>542</v>
      </c>
      <c r="K544" t="s">
        <v>543</v>
      </c>
      <c r="L544">
        <v>1368</v>
      </c>
      <c r="N544">
        <v>1011</v>
      </c>
      <c r="O544" t="s">
        <v>537</v>
      </c>
      <c r="P544" t="s">
        <v>537</v>
      </c>
      <c r="Q544">
        <v>1</v>
      </c>
      <c r="W544">
        <v>0</v>
      </c>
      <c r="X544">
        <v>-1786200580</v>
      </c>
      <c r="Y544">
        <v>5.5E-2</v>
      </c>
      <c r="AA544">
        <v>0</v>
      </c>
      <c r="AB544">
        <v>1014.12</v>
      </c>
      <c r="AC544">
        <v>317.13</v>
      </c>
      <c r="AD544">
        <v>0</v>
      </c>
      <c r="AE544">
        <v>0</v>
      </c>
      <c r="AF544">
        <v>1014.12</v>
      </c>
      <c r="AG544">
        <v>317.13</v>
      </c>
      <c r="AH544">
        <v>0</v>
      </c>
      <c r="AI544">
        <v>1</v>
      </c>
      <c r="AJ544">
        <v>1</v>
      </c>
      <c r="AK544">
        <v>1</v>
      </c>
      <c r="AL544">
        <v>1</v>
      </c>
      <c r="AN544">
        <v>0</v>
      </c>
      <c r="AO544">
        <v>1</v>
      </c>
      <c r="AP544">
        <v>0</v>
      </c>
      <c r="AQ544">
        <v>0</v>
      </c>
      <c r="AR544">
        <v>0</v>
      </c>
      <c r="AS544" t="s">
        <v>3</v>
      </c>
      <c r="AT544">
        <v>5.5E-2</v>
      </c>
      <c r="AU544" t="s">
        <v>3</v>
      </c>
      <c r="AV544">
        <v>0</v>
      </c>
      <c r="AW544">
        <v>2</v>
      </c>
      <c r="AX544">
        <v>52430016</v>
      </c>
      <c r="AY544">
        <v>1</v>
      </c>
      <c r="AZ544">
        <v>0</v>
      </c>
      <c r="BA544">
        <v>527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CX544">
        <f>Y544*Source!I1728</f>
        <v>0</v>
      </c>
      <c r="CY544">
        <f t="shared" si="104"/>
        <v>1014.12</v>
      </c>
      <c r="CZ544">
        <f t="shared" si="105"/>
        <v>1014.12</v>
      </c>
      <c r="DA544">
        <f t="shared" si="106"/>
        <v>1</v>
      </c>
      <c r="DB544">
        <f t="shared" si="102"/>
        <v>55.78</v>
      </c>
      <c r="DC544">
        <f t="shared" si="103"/>
        <v>17.440000000000001</v>
      </c>
    </row>
    <row r="545" spans="1:107" x14ac:dyDescent="0.2">
      <c r="A545">
        <f>ROW(Source!A1729)</f>
        <v>1729</v>
      </c>
      <c r="B545">
        <v>52421674</v>
      </c>
      <c r="C545">
        <v>52430017</v>
      </c>
      <c r="D545">
        <v>51499780</v>
      </c>
      <c r="E545">
        <v>1</v>
      </c>
      <c r="F545">
        <v>1</v>
      </c>
      <c r="G545">
        <v>27</v>
      </c>
      <c r="H545">
        <v>2</v>
      </c>
      <c r="I545" t="s">
        <v>538</v>
      </c>
      <c r="J545" t="s">
        <v>539</v>
      </c>
      <c r="K545" t="s">
        <v>540</v>
      </c>
      <c r="L545">
        <v>1368</v>
      </c>
      <c r="N545">
        <v>1011</v>
      </c>
      <c r="O545" t="s">
        <v>537</v>
      </c>
      <c r="P545" t="s">
        <v>537</v>
      </c>
      <c r="Q545">
        <v>1</v>
      </c>
      <c r="W545">
        <v>0</v>
      </c>
      <c r="X545">
        <v>238809398</v>
      </c>
      <c r="Y545">
        <v>0.51</v>
      </c>
      <c r="AA545">
        <v>0</v>
      </c>
      <c r="AB545">
        <v>1009.4</v>
      </c>
      <c r="AC545">
        <v>316.82</v>
      </c>
      <c r="AD545">
        <v>0</v>
      </c>
      <c r="AE545">
        <v>0</v>
      </c>
      <c r="AF545">
        <v>1009.4</v>
      </c>
      <c r="AG545">
        <v>316.82</v>
      </c>
      <c r="AH545">
        <v>0</v>
      </c>
      <c r="AI545">
        <v>1</v>
      </c>
      <c r="AJ545">
        <v>1</v>
      </c>
      <c r="AK545">
        <v>1</v>
      </c>
      <c r="AL545">
        <v>1</v>
      </c>
      <c r="AN545">
        <v>0</v>
      </c>
      <c r="AO545">
        <v>1</v>
      </c>
      <c r="AP545">
        <v>1</v>
      </c>
      <c r="AQ545">
        <v>0</v>
      </c>
      <c r="AR545">
        <v>0</v>
      </c>
      <c r="AS545" t="s">
        <v>3</v>
      </c>
      <c r="AT545">
        <v>0.01</v>
      </c>
      <c r="AU545" t="s">
        <v>46</v>
      </c>
      <c r="AV545">
        <v>0</v>
      </c>
      <c r="AW545">
        <v>2</v>
      </c>
      <c r="AX545">
        <v>52430020</v>
      </c>
      <c r="AY545">
        <v>1</v>
      </c>
      <c r="AZ545">
        <v>0</v>
      </c>
      <c r="BA545">
        <v>528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CX545">
        <f>Y545*Source!I1729</f>
        <v>0</v>
      </c>
      <c r="CY545">
        <f t="shared" si="104"/>
        <v>1009.4</v>
      </c>
      <c r="CZ545">
        <f t="shared" si="105"/>
        <v>1009.4</v>
      </c>
      <c r="DA545">
        <f t="shared" si="106"/>
        <v>1</v>
      </c>
      <c r="DB545">
        <f>ROUND((ROUND(AT545*CZ545,2)*51),6)</f>
        <v>514.59</v>
      </c>
      <c r="DC545">
        <f>ROUND((ROUND(AT545*AG545,2)*51),6)</f>
        <v>161.66999999999999</v>
      </c>
    </row>
    <row r="546" spans="1:107" x14ac:dyDescent="0.2">
      <c r="A546">
        <f>ROW(Source!A1729)</f>
        <v>1729</v>
      </c>
      <c r="B546">
        <v>52421674</v>
      </c>
      <c r="C546">
        <v>52430017</v>
      </c>
      <c r="D546">
        <v>51499781</v>
      </c>
      <c r="E546">
        <v>1</v>
      </c>
      <c r="F546">
        <v>1</v>
      </c>
      <c r="G546">
        <v>27</v>
      </c>
      <c r="H546">
        <v>2</v>
      </c>
      <c r="I546" t="s">
        <v>541</v>
      </c>
      <c r="J546" t="s">
        <v>542</v>
      </c>
      <c r="K546" t="s">
        <v>543</v>
      </c>
      <c r="L546">
        <v>1368</v>
      </c>
      <c r="N546">
        <v>1011</v>
      </c>
      <c r="O546" t="s">
        <v>537</v>
      </c>
      <c r="P546" t="s">
        <v>537</v>
      </c>
      <c r="Q546">
        <v>1</v>
      </c>
      <c r="W546">
        <v>0</v>
      </c>
      <c r="X546">
        <v>-1786200580</v>
      </c>
      <c r="Y546">
        <v>0.40800000000000003</v>
      </c>
      <c r="AA546">
        <v>0</v>
      </c>
      <c r="AB546">
        <v>1014.12</v>
      </c>
      <c r="AC546">
        <v>317.13</v>
      </c>
      <c r="AD546">
        <v>0</v>
      </c>
      <c r="AE546">
        <v>0</v>
      </c>
      <c r="AF546">
        <v>1014.12</v>
      </c>
      <c r="AG546">
        <v>317.13</v>
      </c>
      <c r="AH546">
        <v>0</v>
      </c>
      <c r="AI546">
        <v>1</v>
      </c>
      <c r="AJ546">
        <v>1</v>
      </c>
      <c r="AK546">
        <v>1</v>
      </c>
      <c r="AL546">
        <v>1</v>
      </c>
      <c r="AN546">
        <v>0</v>
      </c>
      <c r="AO546">
        <v>1</v>
      </c>
      <c r="AP546">
        <v>1</v>
      </c>
      <c r="AQ546">
        <v>0</v>
      </c>
      <c r="AR546">
        <v>0</v>
      </c>
      <c r="AS546" t="s">
        <v>3</v>
      </c>
      <c r="AT546">
        <v>8.0000000000000002E-3</v>
      </c>
      <c r="AU546" t="s">
        <v>46</v>
      </c>
      <c r="AV546">
        <v>0</v>
      </c>
      <c r="AW546">
        <v>2</v>
      </c>
      <c r="AX546">
        <v>52430021</v>
      </c>
      <c r="AY546">
        <v>1</v>
      </c>
      <c r="AZ546">
        <v>0</v>
      </c>
      <c r="BA546">
        <v>529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CX546">
        <f>Y546*Source!I1729</f>
        <v>0</v>
      </c>
      <c r="CY546">
        <f t="shared" si="104"/>
        <v>1014.12</v>
      </c>
      <c r="CZ546">
        <f t="shared" si="105"/>
        <v>1014.12</v>
      </c>
      <c r="DA546">
        <f t="shared" si="106"/>
        <v>1</v>
      </c>
      <c r="DB546">
        <f>ROUND((ROUND(AT546*CZ546,2)*51),6)</f>
        <v>413.61</v>
      </c>
      <c r="DC546">
        <f>ROUND((ROUND(AT546*AG546,2)*51),6)</f>
        <v>129.54</v>
      </c>
    </row>
    <row r="547" spans="1:107" x14ac:dyDescent="0.2">
      <c r="A547">
        <f>ROW(Source!A1731)</f>
        <v>1731</v>
      </c>
      <c r="B547">
        <v>52421674</v>
      </c>
      <c r="C547">
        <v>52430023</v>
      </c>
      <c r="D547">
        <v>51486811</v>
      </c>
      <c r="E547">
        <v>27</v>
      </c>
      <c r="F547">
        <v>1</v>
      </c>
      <c r="G547">
        <v>27</v>
      </c>
      <c r="H547">
        <v>1</v>
      </c>
      <c r="I547" t="s">
        <v>531</v>
      </c>
      <c r="J547" t="s">
        <v>3</v>
      </c>
      <c r="K547" t="s">
        <v>532</v>
      </c>
      <c r="L547">
        <v>1191</v>
      </c>
      <c r="N547">
        <v>1013</v>
      </c>
      <c r="O547" t="s">
        <v>533</v>
      </c>
      <c r="P547" t="s">
        <v>533</v>
      </c>
      <c r="Q547">
        <v>1</v>
      </c>
      <c r="W547">
        <v>0</v>
      </c>
      <c r="X547">
        <v>476480486</v>
      </c>
      <c r="Y547">
        <v>10.3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1</v>
      </c>
      <c r="AJ547">
        <v>1</v>
      </c>
      <c r="AK547">
        <v>1</v>
      </c>
      <c r="AL547">
        <v>1</v>
      </c>
      <c r="AN547">
        <v>0</v>
      </c>
      <c r="AO547">
        <v>1</v>
      </c>
      <c r="AP547">
        <v>0</v>
      </c>
      <c r="AQ547">
        <v>0</v>
      </c>
      <c r="AR547">
        <v>0</v>
      </c>
      <c r="AS547" t="s">
        <v>3</v>
      </c>
      <c r="AT547">
        <v>10.3</v>
      </c>
      <c r="AU547" t="s">
        <v>3</v>
      </c>
      <c r="AV547">
        <v>1</v>
      </c>
      <c r="AW547">
        <v>2</v>
      </c>
      <c r="AX547">
        <v>52430029</v>
      </c>
      <c r="AY547">
        <v>1</v>
      </c>
      <c r="AZ547">
        <v>0</v>
      </c>
      <c r="BA547">
        <v>530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CX547">
        <f>Y547*Source!I1731</f>
        <v>0</v>
      </c>
      <c r="CY547">
        <f>AD547</f>
        <v>0</v>
      </c>
      <c r="CZ547">
        <f>AH547</f>
        <v>0</v>
      </c>
      <c r="DA547">
        <f>AL547</f>
        <v>1</v>
      </c>
      <c r="DB547">
        <f t="shared" ref="DB547:DB558" si="107">ROUND(ROUND(AT547*CZ547,2),6)</f>
        <v>0</v>
      </c>
      <c r="DC547">
        <f t="shared" ref="DC547:DC558" si="108">ROUND(ROUND(AT547*AG547,2),6)</f>
        <v>0</v>
      </c>
    </row>
    <row r="548" spans="1:107" x14ac:dyDescent="0.2">
      <c r="A548">
        <f>ROW(Source!A1731)</f>
        <v>1731</v>
      </c>
      <c r="B548">
        <v>52421674</v>
      </c>
      <c r="C548">
        <v>52430023</v>
      </c>
      <c r="D548">
        <v>51499169</v>
      </c>
      <c r="E548">
        <v>1</v>
      </c>
      <c r="F548">
        <v>1</v>
      </c>
      <c r="G548">
        <v>27</v>
      </c>
      <c r="H548">
        <v>2</v>
      </c>
      <c r="I548" t="s">
        <v>547</v>
      </c>
      <c r="J548" t="s">
        <v>548</v>
      </c>
      <c r="K548" t="s">
        <v>549</v>
      </c>
      <c r="L548">
        <v>1368</v>
      </c>
      <c r="N548">
        <v>1011</v>
      </c>
      <c r="O548" t="s">
        <v>537</v>
      </c>
      <c r="P548" t="s">
        <v>537</v>
      </c>
      <c r="Q548">
        <v>1</v>
      </c>
      <c r="W548">
        <v>0</v>
      </c>
      <c r="X548">
        <v>-1930120489</v>
      </c>
      <c r="Y548">
        <v>0.89</v>
      </c>
      <c r="AA548">
        <v>0</v>
      </c>
      <c r="AB548">
        <v>1261.8699999999999</v>
      </c>
      <c r="AC548">
        <v>530.02</v>
      </c>
      <c r="AD548">
        <v>0</v>
      </c>
      <c r="AE548">
        <v>0</v>
      </c>
      <c r="AF548">
        <v>1261.8699999999999</v>
      </c>
      <c r="AG548">
        <v>530.02</v>
      </c>
      <c r="AH548">
        <v>0</v>
      </c>
      <c r="AI548">
        <v>1</v>
      </c>
      <c r="AJ548">
        <v>1</v>
      </c>
      <c r="AK548">
        <v>1</v>
      </c>
      <c r="AL548">
        <v>1</v>
      </c>
      <c r="AN548">
        <v>0</v>
      </c>
      <c r="AO548">
        <v>1</v>
      </c>
      <c r="AP548">
        <v>0</v>
      </c>
      <c r="AQ548">
        <v>0</v>
      </c>
      <c r="AR548">
        <v>0</v>
      </c>
      <c r="AS548" t="s">
        <v>3</v>
      </c>
      <c r="AT548">
        <v>0.89</v>
      </c>
      <c r="AU548" t="s">
        <v>3</v>
      </c>
      <c r="AV548">
        <v>0</v>
      </c>
      <c r="AW548">
        <v>2</v>
      </c>
      <c r="AX548">
        <v>52430030</v>
      </c>
      <c r="AY548">
        <v>1</v>
      </c>
      <c r="AZ548">
        <v>0</v>
      </c>
      <c r="BA548">
        <v>531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CX548">
        <f>Y548*Source!I1731</f>
        <v>0</v>
      </c>
      <c r="CY548">
        <f>AB548</f>
        <v>1261.8699999999999</v>
      </c>
      <c r="CZ548">
        <f>AF548</f>
        <v>1261.8699999999999</v>
      </c>
      <c r="DA548">
        <f>AJ548</f>
        <v>1</v>
      </c>
      <c r="DB548">
        <f t="shared" si="107"/>
        <v>1123.06</v>
      </c>
      <c r="DC548">
        <f t="shared" si="108"/>
        <v>471.72</v>
      </c>
    </row>
    <row r="549" spans="1:107" x14ac:dyDescent="0.2">
      <c r="A549">
        <f>ROW(Source!A1731)</f>
        <v>1731</v>
      </c>
      <c r="B549">
        <v>52421674</v>
      </c>
      <c r="C549">
        <v>52430023</v>
      </c>
      <c r="D549">
        <v>51499975</v>
      </c>
      <c r="E549">
        <v>1</v>
      </c>
      <c r="F549">
        <v>1</v>
      </c>
      <c r="G549">
        <v>27</v>
      </c>
      <c r="H549">
        <v>3</v>
      </c>
      <c r="I549" t="s">
        <v>553</v>
      </c>
      <c r="J549" t="s">
        <v>554</v>
      </c>
      <c r="K549" t="s">
        <v>555</v>
      </c>
      <c r="L549">
        <v>1348</v>
      </c>
      <c r="N549">
        <v>1009</v>
      </c>
      <c r="O549" t="s">
        <v>27</v>
      </c>
      <c r="P549" t="s">
        <v>27</v>
      </c>
      <c r="Q549">
        <v>1000</v>
      </c>
      <c r="W549">
        <v>0</v>
      </c>
      <c r="X549">
        <v>-298244648</v>
      </c>
      <c r="Y549">
        <v>0.06</v>
      </c>
      <c r="AA549">
        <v>25888.1</v>
      </c>
      <c r="AB549">
        <v>0</v>
      </c>
      <c r="AC549">
        <v>0</v>
      </c>
      <c r="AD549">
        <v>0</v>
      </c>
      <c r="AE549">
        <v>25888.1</v>
      </c>
      <c r="AF549">
        <v>0</v>
      </c>
      <c r="AG549">
        <v>0</v>
      </c>
      <c r="AH549">
        <v>0</v>
      </c>
      <c r="AI549">
        <v>1</v>
      </c>
      <c r="AJ549">
        <v>1</v>
      </c>
      <c r="AK549">
        <v>1</v>
      </c>
      <c r="AL549">
        <v>1</v>
      </c>
      <c r="AN549">
        <v>0</v>
      </c>
      <c r="AO549">
        <v>1</v>
      </c>
      <c r="AP549">
        <v>0</v>
      </c>
      <c r="AQ549">
        <v>0</v>
      </c>
      <c r="AR549">
        <v>0</v>
      </c>
      <c r="AS549" t="s">
        <v>3</v>
      </c>
      <c r="AT549">
        <v>0.06</v>
      </c>
      <c r="AU549" t="s">
        <v>3</v>
      </c>
      <c r="AV549">
        <v>0</v>
      </c>
      <c r="AW549">
        <v>2</v>
      </c>
      <c r="AX549">
        <v>52430031</v>
      </c>
      <c r="AY549">
        <v>1</v>
      </c>
      <c r="AZ549">
        <v>0</v>
      </c>
      <c r="BA549">
        <v>532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CX549">
        <f>Y549*Source!I1731</f>
        <v>0</v>
      </c>
      <c r="CY549">
        <f>AA549</f>
        <v>25888.1</v>
      </c>
      <c r="CZ549">
        <f>AE549</f>
        <v>25888.1</v>
      </c>
      <c r="DA549">
        <f>AI549</f>
        <v>1</v>
      </c>
      <c r="DB549">
        <f t="shared" si="107"/>
        <v>1553.29</v>
      </c>
      <c r="DC549">
        <f t="shared" si="108"/>
        <v>0</v>
      </c>
    </row>
    <row r="550" spans="1:107" x14ac:dyDescent="0.2">
      <c r="A550">
        <f>ROW(Source!A1731)</f>
        <v>1731</v>
      </c>
      <c r="B550">
        <v>52421674</v>
      </c>
      <c r="C550">
        <v>52430023</v>
      </c>
      <c r="D550">
        <v>51503063</v>
      </c>
      <c r="E550">
        <v>1</v>
      </c>
      <c r="F550">
        <v>1</v>
      </c>
      <c r="G550">
        <v>27</v>
      </c>
      <c r="H550">
        <v>3</v>
      </c>
      <c r="I550" t="s">
        <v>60</v>
      </c>
      <c r="J550" t="s">
        <v>62</v>
      </c>
      <c r="K550" t="s">
        <v>61</v>
      </c>
      <c r="L550">
        <v>1348</v>
      </c>
      <c r="N550">
        <v>1009</v>
      </c>
      <c r="O550" t="s">
        <v>27</v>
      </c>
      <c r="P550" t="s">
        <v>27</v>
      </c>
      <c r="Q550">
        <v>1000</v>
      </c>
      <c r="W550">
        <v>0</v>
      </c>
      <c r="X550">
        <v>-2069439204</v>
      </c>
      <c r="Y550">
        <v>11.9</v>
      </c>
      <c r="AA550">
        <v>2690.29</v>
      </c>
      <c r="AB550">
        <v>0</v>
      </c>
      <c r="AC550">
        <v>0</v>
      </c>
      <c r="AD550">
        <v>0</v>
      </c>
      <c r="AE550">
        <v>2690.29</v>
      </c>
      <c r="AF550">
        <v>0</v>
      </c>
      <c r="AG550">
        <v>0</v>
      </c>
      <c r="AH550">
        <v>0</v>
      </c>
      <c r="AI550">
        <v>1</v>
      </c>
      <c r="AJ550">
        <v>1</v>
      </c>
      <c r="AK550">
        <v>1</v>
      </c>
      <c r="AL550">
        <v>1</v>
      </c>
      <c r="AN550">
        <v>0</v>
      </c>
      <c r="AO550">
        <v>0</v>
      </c>
      <c r="AP550">
        <v>0</v>
      </c>
      <c r="AQ550">
        <v>0</v>
      </c>
      <c r="AR550">
        <v>0</v>
      </c>
      <c r="AS550" t="s">
        <v>3</v>
      </c>
      <c r="AT550">
        <v>11.9</v>
      </c>
      <c r="AU550" t="s">
        <v>3</v>
      </c>
      <c r="AV550">
        <v>0</v>
      </c>
      <c r="AW550">
        <v>1</v>
      </c>
      <c r="AX550">
        <v>-1</v>
      </c>
      <c r="AY550">
        <v>0</v>
      </c>
      <c r="AZ550">
        <v>0</v>
      </c>
      <c r="BA550" t="s">
        <v>3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CX550">
        <f>Y550*Source!I1731</f>
        <v>0</v>
      </c>
      <c r="CY550">
        <f>AA550</f>
        <v>2690.29</v>
      </c>
      <c r="CZ550">
        <f>AE550</f>
        <v>2690.29</v>
      </c>
      <c r="DA550">
        <f>AI550</f>
        <v>1</v>
      </c>
      <c r="DB550">
        <f t="shared" si="107"/>
        <v>32014.45</v>
      </c>
      <c r="DC550">
        <f t="shared" si="108"/>
        <v>0</v>
      </c>
    </row>
    <row r="551" spans="1:107" x14ac:dyDescent="0.2">
      <c r="A551">
        <f>ROW(Source!A1731)</f>
        <v>1731</v>
      </c>
      <c r="B551">
        <v>52421674</v>
      </c>
      <c r="C551">
        <v>52430023</v>
      </c>
      <c r="D551">
        <v>51503080</v>
      </c>
      <c r="E551">
        <v>1</v>
      </c>
      <c r="F551">
        <v>1</v>
      </c>
      <c r="G551">
        <v>27</v>
      </c>
      <c r="H551">
        <v>3</v>
      </c>
      <c r="I551" t="s">
        <v>64</v>
      </c>
      <c r="J551" t="s">
        <v>66</v>
      </c>
      <c r="K551" t="s">
        <v>65</v>
      </c>
      <c r="L551">
        <v>1348</v>
      </c>
      <c r="N551">
        <v>1009</v>
      </c>
      <c r="O551" t="s">
        <v>27</v>
      </c>
      <c r="P551" t="s">
        <v>27</v>
      </c>
      <c r="Q551">
        <v>1000</v>
      </c>
      <c r="W551">
        <v>1</v>
      </c>
      <c r="X551">
        <v>-740831190</v>
      </c>
      <c r="Y551">
        <v>-7.14</v>
      </c>
      <c r="AA551">
        <v>2652.04</v>
      </c>
      <c r="AB551">
        <v>0</v>
      </c>
      <c r="AC551">
        <v>0</v>
      </c>
      <c r="AD551">
        <v>0</v>
      </c>
      <c r="AE551">
        <v>2652.04</v>
      </c>
      <c r="AF551">
        <v>0</v>
      </c>
      <c r="AG551">
        <v>0</v>
      </c>
      <c r="AH551">
        <v>0</v>
      </c>
      <c r="AI551">
        <v>1</v>
      </c>
      <c r="AJ551">
        <v>1</v>
      </c>
      <c r="AK551">
        <v>1</v>
      </c>
      <c r="AL551">
        <v>1</v>
      </c>
      <c r="AN551">
        <v>0</v>
      </c>
      <c r="AO551">
        <v>1</v>
      </c>
      <c r="AP551">
        <v>0</v>
      </c>
      <c r="AQ551">
        <v>0</v>
      </c>
      <c r="AR551">
        <v>0</v>
      </c>
      <c r="AS551" t="s">
        <v>3</v>
      </c>
      <c r="AT551">
        <v>-7.14</v>
      </c>
      <c r="AU551" t="s">
        <v>3</v>
      </c>
      <c r="AV551">
        <v>0</v>
      </c>
      <c r="AW551">
        <v>2</v>
      </c>
      <c r="AX551">
        <v>52430032</v>
      </c>
      <c r="AY551">
        <v>1</v>
      </c>
      <c r="AZ551">
        <v>6144</v>
      </c>
      <c r="BA551">
        <v>533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CX551">
        <f>Y551*Source!I1731</f>
        <v>0</v>
      </c>
      <c r="CY551">
        <f>AA551</f>
        <v>2652.04</v>
      </c>
      <c r="CZ551">
        <f>AE551</f>
        <v>2652.04</v>
      </c>
      <c r="DA551">
        <f>AI551</f>
        <v>1</v>
      </c>
      <c r="DB551">
        <f t="shared" si="107"/>
        <v>-18935.57</v>
      </c>
      <c r="DC551">
        <f t="shared" si="108"/>
        <v>0</v>
      </c>
    </row>
    <row r="552" spans="1:107" x14ac:dyDescent="0.2">
      <c r="A552">
        <f>ROW(Source!A1769)</f>
        <v>1769</v>
      </c>
      <c r="B552">
        <v>52421674</v>
      </c>
      <c r="C552">
        <v>52430092</v>
      </c>
      <c r="D552">
        <v>51486811</v>
      </c>
      <c r="E552">
        <v>27</v>
      </c>
      <c r="F552">
        <v>1</v>
      </c>
      <c r="G552">
        <v>27</v>
      </c>
      <c r="H552">
        <v>1</v>
      </c>
      <c r="I552" t="s">
        <v>531</v>
      </c>
      <c r="J552" t="s">
        <v>3</v>
      </c>
      <c r="K552" t="s">
        <v>532</v>
      </c>
      <c r="L552">
        <v>1191</v>
      </c>
      <c r="N552">
        <v>1013</v>
      </c>
      <c r="O552" t="s">
        <v>533</v>
      </c>
      <c r="P552" t="s">
        <v>533</v>
      </c>
      <c r="Q552">
        <v>1</v>
      </c>
      <c r="W552">
        <v>0</v>
      </c>
      <c r="X552">
        <v>476480486</v>
      </c>
      <c r="Y552">
        <v>76.7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1</v>
      </c>
      <c r="AJ552">
        <v>1</v>
      </c>
      <c r="AK552">
        <v>1</v>
      </c>
      <c r="AL552">
        <v>1</v>
      </c>
      <c r="AN552">
        <v>0</v>
      </c>
      <c r="AO552">
        <v>1</v>
      </c>
      <c r="AP552">
        <v>0</v>
      </c>
      <c r="AQ552">
        <v>0</v>
      </c>
      <c r="AR552">
        <v>0</v>
      </c>
      <c r="AS552" t="s">
        <v>3</v>
      </c>
      <c r="AT552">
        <v>76.7</v>
      </c>
      <c r="AU552" t="s">
        <v>3</v>
      </c>
      <c r="AV552">
        <v>1</v>
      </c>
      <c r="AW552">
        <v>2</v>
      </c>
      <c r="AX552">
        <v>52430094</v>
      </c>
      <c r="AY552">
        <v>1</v>
      </c>
      <c r="AZ552">
        <v>0</v>
      </c>
      <c r="BA552">
        <v>534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CX552">
        <f>Y552*Source!I1769</f>
        <v>0</v>
      </c>
      <c r="CY552">
        <f>AD552</f>
        <v>0</v>
      </c>
      <c r="CZ552">
        <f>AH552</f>
        <v>0</v>
      </c>
      <c r="DA552">
        <f>AL552</f>
        <v>1</v>
      </c>
      <c r="DB552">
        <f t="shared" si="107"/>
        <v>0</v>
      </c>
      <c r="DC552">
        <f t="shared" si="108"/>
        <v>0</v>
      </c>
    </row>
    <row r="553" spans="1:107" x14ac:dyDescent="0.2">
      <c r="A553">
        <f>ROW(Source!A1770)</f>
        <v>1770</v>
      </c>
      <c r="B553">
        <v>52421674</v>
      </c>
      <c r="C553">
        <v>52430095</v>
      </c>
      <c r="D553">
        <v>51498982</v>
      </c>
      <c r="E553">
        <v>1</v>
      </c>
      <c r="F553">
        <v>1</v>
      </c>
      <c r="G553">
        <v>27</v>
      </c>
      <c r="H553">
        <v>2</v>
      </c>
      <c r="I553" t="s">
        <v>534</v>
      </c>
      <c r="J553" t="s">
        <v>535</v>
      </c>
      <c r="K553" t="s">
        <v>536</v>
      </c>
      <c r="L553">
        <v>1368</v>
      </c>
      <c r="N553">
        <v>1011</v>
      </c>
      <c r="O553" t="s">
        <v>537</v>
      </c>
      <c r="P553" t="s">
        <v>537</v>
      </c>
      <c r="Q553">
        <v>1</v>
      </c>
      <c r="W553">
        <v>0</v>
      </c>
      <c r="X553">
        <v>770341722</v>
      </c>
      <c r="Y553">
        <v>5.3699999999999998E-2</v>
      </c>
      <c r="AA553">
        <v>0</v>
      </c>
      <c r="AB553">
        <v>1494.43</v>
      </c>
      <c r="AC553">
        <v>481.21</v>
      </c>
      <c r="AD553">
        <v>0</v>
      </c>
      <c r="AE553">
        <v>0</v>
      </c>
      <c r="AF553">
        <v>1494.43</v>
      </c>
      <c r="AG553">
        <v>481.21</v>
      </c>
      <c r="AH553">
        <v>0</v>
      </c>
      <c r="AI553">
        <v>1</v>
      </c>
      <c r="AJ553">
        <v>1</v>
      </c>
      <c r="AK553">
        <v>1</v>
      </c>
      <c r="AL553">
        <v>1</v>
      </c>
      <c r="AN553">
        <v>0</v>
      </c>
      <c r="AO553">
        <v>1</v>
      </c>
      <c r="AP553">
        <v>0</v>
      </c>
      <c r="AQ553">
        <v>0</v>
      </c>
      <c r="AR553">
        <v>0</v>
      </c>
      <c r="AS553" t="s">
        <v>3</v>
      </c>
      <c r="AT553">
        <v>5.3699999999999998E-2</v>
      </c>
      <c r="AU553" t="s">
        <v>3</v>
      </c>
      <c r="AV553">
        <v>0</v>
      </c>
      <c r="AW553">
        <v>2</v>
      </c>
      <c r="AX553">
        <v>52430097</v>
      </c>
      <c r="AY553">
        <v>1</v>
      </c>
      <c r="AZ553">
        <v>0</v>
      </c>
      <c r="BA553">
        <v>535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CX553">
        <f>Y553*Source!I1770</f>
        <v>0</v>
      </c>
      <c r="CY553">
        <f>AB553</f>
        <v>1494.43</v>
      </c>
      <c r="CZ553">
        <f>AF553</f>
        <v>1494.43</v>
      </c>
      <c r="DA553">
        <f>AJ553</f>
        <v>1</v>
      </c>
      <c r="DB553">
        <f t="shared" si="107"/>
        <v>80.25</v>
      </c>
      <c r="DC553">
        <f t="shared" si="108"/>
        <v>25.84</v>
      </c>
    </row>
    <row r="554" spans="1:107" x14ac:dyDescent="0.2">
      <c r="A554">
        <f>ROW(Source!A1771)</f>
        <v>1771</v>
      </c>
      <c r="B554">
        <v>52421674</v>
      </c>
      <c r="C554">
        <v>52430098</v>
      </c>
      <c r="D554">
        <v>51486811</v>
      </c>
      <c r="E554">
        <v>27</v>
      </c>
      <c r="F554">
        <v>1</v>
      </c>
      <c r="G554">
        <v>27</v>
      </c>
      <c r="H554">
        <v>1</v>
      </c>
      <c r="I554" t="s">
        <v>531</v>
      </c>
      <c r="J554" t="s">
        <v>3</v>
      </c>
      <c r="K554" t="s">
        <v>532</v>
      </c>
      <c r="L554">
        <v>1191</v>
      </c>
      <c r="N554">
        <v>1013</v>
      </c>
      <c r="O554" t="s">
        <v>533</v>
      </c>
      <c r="P554" t="s">
        <v>533</v>
      </c>
      <c r="Q554">
        <v>1</v>
      </c>
      <c r="W554">
        <v>0</v>
      </c>
      <c r="X554">
        <v>476480486</v>
      </c>
      <c r="Y554">
        <v>1.02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1</v>
      </c>
      <c r="AJ554">
        <v>1</v>
      </c>
      <c r="AK554">
        <v>1</v>
      </c>
      <c r="AL554">
        <v>1</v>
      </c>
      <c r="AN554">
        <v>0</v>
      </c>
      <c r="AO554">
        <v>1</v>
      </c>
      <c r="AP554">
        <v>0</v>
      </c>
      <c r="AQ554">
        <v>0</v>
      </c>
      <c r="AR554">
        <v>0</v>
      </c>
      <c r="AS554" t="s">
        <v>3</v>
      </c>
      <c r="AT554">
        <v>1.02</v>
      </c>
      <c r="AU554" t="s">
        <v>3</v>
      </c>
      <c r="AV554">
        <v>1</v>
      </c>
      <c r="AW554">
        <v>2</v>
      </c>
      <c r="AX554">
        <v>52430100</v>
      </c>
      <c r="AY554">
        <v>1</v>
      </c>
      <c r="AZ554">
        <v>0</v>
      </c>
      <c r="BA554">
        <v>536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CX554">
        <f>Y554*Source!I1771</f>
        <v>0</v>
      </c>
      <c r="CY554">
        <f>AD554</f>
        <v>0</v>
      </c>
      <c r="CZ554">
        <f>AH554</f>
        <v>0</v>
      </c>
      <c r="DA554">
        <f>AL554</f>
        <v>1</v>
      </c>
      <c r="DB554">
        <f t="shared" si="107"/>
        <v>0</v>
      </c>
      <c r="DC554">
        <f t="shared" si="108"/>
        <v>0</v>
      </c>
    </row>
    <row r="555" spans="1:107" x14ac:dyDescent="0.2">
      <c r="A555">
        <f>ROW(Source!A1772)</f>
        <v>1772</v>
      </c>
      <c r="B555">
        <v>52421674</v>
      </c>
      <c r="C555">
        <v>52430101</v>
      </c>
      <c r="D555">
        <v>51499780</v>
      </c>
      <c r="E555">
        <v>1</v>
      </c>
      <c r="F555">
        <v>1</v>
      </c>
      <c r="G555">
        <v>27</v>
      </c>
      <c r="H555">
        <v>2</v>
      </c>
      <c r="I555" t="s">
        <v>538</v>
      </c>
      <c r="J555" t="s">
        <v>539</v>
      </c>
      <c r="K555" t="s">
        <v>540</v>
      </c>
      <c r="L555">
        <v>1368</v>
      </c>
      <c r="N555">
        <v>1011</v>
      </c>
      <c r="O555" t="s">
        <v>537</v>
      </c>
      <c r="P555" t="s">
        <v>537</v>
      </c>
      <c r="Q555">
        <v>1</v>
      </c>
      <c r="W555">
        <v>0</v>
      </c>
      <c r="X555">
        <v>238809398</v>
      </c>
      <c r="Y555">
        <v>0.02</v>
      </c>
      <c r="AA555">
        <v>0</v>
      </c>
      <c r="AB555">
        <v>1009.4</v>
      </c>
      <c r="AC555">
        <v>316.82</v>
      </c>
      <c r="AD555">
        <v>0</v>
      </c>
      <c r="AE555">
        <v>0</v>
      </c>
      <c r="AF555">
        <v>1009.4</v>
      </c>
      <c r="AG555">
        <v>316.82</v>
      </c>
      <c r="AH555">
        <v>0</v>
      </c>
      <c r="AI555">
        <v>1</v>
      </c>
      <c r="AJ555">
        <v>1</v>
      </c>
      <c r="AK555">
        <v>1</v>
      </c>
      <c r="AL555">
        <v>1</v>
      </c>
      <c r="AN555">
        <v>0</v>
      </c>
      <c r="AO555">
        <v>1</v>
      </c>
      <c r="AP555">
        <v>0</v>
      </c>
      <c r="AQ555">
        <v>0</v>
      </c>
      <c r="AR555">
        <v>0</v>
      </c>
      <c r="AS555" t="s">
        <v>3</v>
      </c>
      <c r="AT555">
        <v>0.02</v>
      </c>
      <c r="AU555" t="s">
        <v>3</v>
      </c>
      <c r="AV555">
        <v>0</v>
      </c>
      <c r="AW555">
        <v>2</v>
      </c>
      <c r="AX555">
        <v>52430104</v>
      </c>
      <c r="AY555">
        <v>1</v>
      </c>
      <c r="AZ555">
        <v>0</v>
      </c>
      <c r="BA555">
        <v>537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CX555">
        <f>Y555*Source!I1772</f>
        <v>0</v>
      </c>
      <c r="CY555">
        <f t="shared" ref="CY555:CY560" si="109">AB555</f>
        <v>1009.4</v>
      </c>
      <c r="CZ555">
        <f t="shared" ref="CZ555:CZ560" si="110">AF555</f>
        <v>1009.4</v>
      </c>
      <c r="DA555">
        <f t="shared" ref="DA555:DA560" si="111">AJ555</f>
        <v>1</v>
      </c>
      <c r="DB555">
        <f t="shared" si="107"/>
        <v>20.190000000000001</v>
      </c>
      <c r="DC555">
        <f t="shared" si="108"/>
        <v>6.34</v>
      </c>
    </row>
    <row r="556" spans="1:107" x14ac:dyDescent="0.2">
      <c r="A556">
        <f>ROW(Source!A1772)</f>
        <v>1772</v>
      </c>
      <c r="B556">
        <v>52421674</v>
      </c>
      <c r="C556">
        <v>52430101</v>
      </c>
      <c r="D556">
        <v>51499781</v>
      </c>
      <c r="E556">
        <v>1</v>
      </c>
      <c r="F556">
        <v>1</v>
      </c>
      <c r="G556">
        <v>27</v>
      </c>
      <c r="H556">
        <v>2</v>
      </c>
      <c r="I556" t="s">
        <v>541</v>
      </c>
      <c r="J556" t="s">
        <v>542</v>
      </c>
      <c r="K556" t="s">
        <v>543</v>
      </c>
      <c r="L556">
        <v>1368</v>
      </c>
      <c r="N556">
        <v>1011</v>
      </c>
      <c r="O556" t="s">
        <v>537</v>
      </c>
      <c r="P556" t="s">
        <v>537</v>
      </c>
      <c r="Q556">
        <v>1</v>
      </c>
      <c r="W556">
        <v>0</v>
      </c>
      <c r="X556">
        <v>-1786200580</v>
      </c>
      <c r="Y556">
        <v>1.7999999999999999E-2</v>
      </c>
      <c r="AA556">
        <v>0</v>
      </c>
      <c r="AB556">
        <v>1014.12</v>
      </c>
      <c r="AC556">
        <v>317.13</v>
      </c>
      <c r="AD556">
        <v>0</v>
      </c>
      <c r="AE556">
        <v>0</v>
      </c>
      <c r="AF556">
        <v>1014.12</v>
      </c>
      <c r="AG556">
        <v>317.13</v>
      </c>
      <c r="AH556">
        <v>0</v>
      </c>
      <c r="AI556">
        <v>1</v>
      </c>
      <c r="AJ556">
        <v>1</v>
      </c>
      <c r="AK556">
        <v>1</v>
      </c>
      <c r="AL556">
        <v>1</v>
      </c>
      <c r="AN556">
        <v>0</v>
      </c>
      <c r="AO556">
        <v>1</v>
      </c>
      <c r="AP556">
        <v>0</v>
      </c>
      <c r="AQ556">
        <v>0</v>
      </c>
      <c r="AR556">
        <v>0</v>
      </c>
      <c r="AS556" t="s">
        <v>3</v>
      </c>
      <c r="AT556">
        <v>1.7999999999999999E-2</v>
      </c>
      <c r="AU556" t="s">
        <v>3</v>
      </c>
      <c r="AV556">
        <v>0</v>
      </c>
      <c r="AW556">
        <v>2</v>
      </c>
      <c r="AX556">
        <v>52430105</v>
      </c>
      <c r="AY556">
        <v>1</v>
      </c>
      <c r="AZ556">
        <v>0</v>
      </c>
      <c r="BA556">
        <v>538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CX556">
        <f>Y556*Source!I1772</f>
        <v>0</v>
      </c>
      <c r="CY556">
        <f t="shared" si="109"/>
        <v>1014.12</v>
      </c>
      <c r="CZ556">
        <f t="shared" si="110"/>
        <v>1014.12</v>
      </c>
      <c r="DA556">
        <f t="shared" si="111"/>
        <v>1</v>
      </c>
      <c r="DB556">
        <f t="shared" si="107"/>
        <v>18.25</v>
      </c>
      <c r="DC556">
        <f t="shared" si="108"/>
        <v>5.71</v>
      </c>
    </row>
    <row r="557" spans="1:107" x14ac:dyDescent="0.2">
      <c r="A557">
        <f>ROW(Source!A1773)</f>
        <v>1773</v>
      </c>
      <c r="B557">
        <v>52421674</v>
      </c>
      <c r="C557">
        <v>52430106</v>
      </c>
      <c r="D557">
        <v>51499780</v>
      </c>
      <c r="E557">
        <v>1</v>
      </c>
      <c r="F557">
        <v>1</v>
      </c>
      <c r="G557">
        <v>27</v>
      </c>
      <c r="H557">
        <v>2</v>
      </c>
      <c r="I557" t="s">
        <v>538</v>
      </c>
      <c r="J557" t="s">
        <v>539</v>
      </c>
      <c r="K557" t="s">
        <v>540</v>
      </c>
      <c r="L557">
        <v>1368</v>
      </c>
      <c r="N557">
        <v>1011</v>
      </c>
      <c r="O557" t="s">
        <v>537</v>
      </c>
      <c r="P557" t="s">
        <v>537</v>
      </c>
      <c r="Q557">
        <v>1</v>
      </c>
      <c r="W557">
        <v>0</v>
      </c>
      <c r="X557">
        <v>238809398</v>
      </c>
      <c r="Y557">
        <v>5.3999999999999999E-2</v>
      </c>
      <c r="AA557">
        <v>0</v>
      </c>
      <c r="AB557">
        <v>1009.4</v>
      </c>
      <c r="AC557">
        <v>316.82</v>
      </c>
      <c r="AD557">
        <v>0</v>
      </c>
      <c r="AE557">
        <v>0</v>
      </c>
      <c r="AF557">
        <v>1009.4</v>
      </c>
      <c r="AG557">
        <v>316.82</v>
      </c>
      <c r="AH557">
        <v>0</v>
      </c>
      <c r="AI557">
        <v>1</v>
      </c>
      <c r="AJ557">
        <v>1</v>
      </c>
      <c r="AK557">
        <v>1</v>
      </c>
      <c r="AL557">
        <v>1</v>
      </c>
      <c r="AN557">
        <v>0</v>
      </c>
      <c r="AO557">
        <v>1</v>
      </c>
      <c r="AP557">
        <v>0</v>
      </c>
      <c r="AQ557">
        <v>0</v>
      </c>
      <c r="AR557">
        <v>0</v>
      </c>
      <c r="AS557" t="s">
        <v>3</v>
      </c>
      <c r="AT557">
        <v>5.3999999999999999E-2</v>
      </c>
      <c r="AU557" t="s">
        <v>3</v>
      </c>
      <c r="AV557">
        <v>0</v>
      </c>
      <c r="AW557">
        <v>2</v>
      </c>
      <c r="AX557">
        <v>52430109</v>
      </c>
      <c r="AY557">
        <v>1</v>
      </c>
      <c r="AZ557">
        <v>0</v>
      </c>
      <c r="BA557">
        <v>539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CX557">
        <f>Y557*Source!I1773</f>
        <v>0</v>
      </c>
      <c r="CY557">
        <f t="shared" si="109"/>
        <v>1009.4</v>
      </c>
      <c r="CZ557">
        <f t="shared" si="110"/>
        <v>1009.4</v>
      </c>
      <c r="DA557">
        <f t="shared" si="111"/>
        <v>1</v>
      </c>
      <c r="DB557">
        <f t="shared" si="107"/>
        <v>54.51</v>
      </c>
      <c r="DC557">
        <f t="shared" si="108"/>
        <v>17.11</v>
      </c>
    </row>
    <row r="558" spans="1:107" x14ac:dyDescent="0.2">
      <c r="A558">
        <f>ROW(Source!A1773)</f>
        <v>1773</v>
      </c>
      <c r="B558">
        <v>52421674</v>
      </c>
      <c r="C558">
        <v>52430106</v>
      </c>
      <c r="D558">
        <v>51499781</v>
      </c>
      <c r="E558">
        <v>1</v>
      </c>
      <c r="F558">
        <v>1</v>
      </c>
      <c r="G558">
        <v>27</v>
      </c>
      <c r="H558">
        <v>2</v>
      </c>
      <c r="I558" t="s">
        <v>541</v>
      </c>
      <c r="J558" t="s">
        <v>542</v>
      </c>
      <c r="K558" t="s">
        <v>543</v>
      </c>
      <c r="L558">
        <v>1368</v>
      </c>
      <c r="N558">
        <v>1011</v>
      </c>
      <c r="O558" t="s">
        <v>537</v>
      </c>
      <c r="P558" t="s">
        <v>537</v>
      </c>
      <c r="Q558">
        <v>1</v>
      </c>
      <c r="W558">
        <v>0</v>
      </c>
      <c r="X558">
        <v>-1786200580</v>
      </c>
      <c r="Y558">
        <v>5.5E-2</v>
      </c>
      <c r="AA558">
        <v>0</v>
      </c>
      <c r="AB558">
        <v>1014.12</v>
      </c>
      <c r="AC558">
        <v>317.13</v>
      </c>
      <c r="AD558">
        <v>0</v>
      </c>
      <c r="AE558">
        <v>0</v>
      </c>
      <c r="AF558">
        <v>1014.12</v>
      </c>
      <c r="AG558">
        <v>317.13</v>
      </c>
      <c r="AH558">
        <v>0</v>
      </c>
      <c r="AI558">
        <v>1</v>
      </c>
      <c r="AJ558">
        <v>1</v>
      </c>
      <c r="AK558">
        <v>1</v>
      </c>
      <c r="AL558">
        <v>1</v>
      </c>
      <c r="AN558">
        <v>0</v>
      </c>
      <c r="AO558">
        <v>1</v>
      </c>
      <c r="AP558">
        <v>0</v>
      </c>
      <c r="AQ558">
        <v>0</v>
      </c>
      <c r="AR558">
        <v>0</v>
      </c>
      <c r="AS558" t="s">
        <v>3</v>
      </c>
      <c r="AT558">
        <v>5.5E-2</v>
      </c>
      <c r="AU558" t="s">
        <v>3</v>
      </c>
      <c r="AV558">
        <v>0</v>
      </c>
      <c r="AW558">
        <v>2</v>
      </c>
      <c r="AX558">
        <v>52430110</v>
      </c>
      <c r="AY558">
        <v>1</v>
      </c>
      <c r="AZ558">
        <v>0</v>
      </c>
      <c r="BA558">
        <v>540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CX558">
        <f>Y558*Source!I1773</f>
        <v>0</v>
      </c>
      <c r="CY558">
        <f t="shared" si="109"/>
        <v>1014.12</v>
      </c>
      <c r="CZ558">
        <f t="shared" si="110"/>
        <v>1014.12</v>
      </c>
      <c r="DA558">
        <f t="shared" si="111"/>
        <v>1</v>
      </c>
      <c r="DB558">
        <f t="shared" si="107"/>
        <v>55.78</v>
      </c>
      <c r="DC558">
        <f t="shared" si="108"/>
        <v>17.440000000000001</v>
      </c>
    </row>
    <row r="559" spans="1:107" x14ac:dyDescent="0.2">
      <c r="A559">
        <f>ROW(Source!A1774)</f>
        <v>1774</v>
      </c>
      <c r="B559">
        <v>52421674</v>
      </c>
      <c r="C559">
        <v>52430111</v>
      </c>
      <c r="D559">
        <v>51499780</v>
      </c>
      <c r="E559">
        <v>1</v>
      </c>
      <c r="F559">
        <v>1</v>
      </c>
      <c r="G559">
        <v>27</v>
      </c>
      <c r="H559">
        <v>2</v>
      </c>
      <c r="I559" t="s">
        <v>538</v>
      </c>
      <c r="J559" t="s">
        <v>539</v>
      </c>
      <c r="K559" t="s">
        <v>540</v>
      </c>
      <c r="L559">
        <v>1368</v>
      </c>
      <c r="N559">
        <v>1011</v>
      </c>
      <c r="O559" t="s">
        <v>537</v>
      </c>
      <c r="P559" t="s">
        <v>537</v>
      </c>
      <c r="Q559">
        <v>1</v>
      </c>
      <c r="W559">
        <v>0</v>
      </c>
      <c r="X559">
        <v>238809398</v>
      </c>
      <c r="Y559">
        <v>0.51</v>
      </c>
      <c r="AA559">
        <v>0</v>
      </c>
      <c r="AB559">
        <v>1009.4</v>
      </c>
      <c r="AC559">
        <v>316.82</v>
      </c>
      <c r="AD559">
        <v>0</v>
      </c>
      <c r="AE559">
        <v>0</v>
      </c>
      <c r="AF559">
        <v>1009.4</v>
      </c>
      <c r="AG559">
        <v>316.82</v>
      </c>
      <c r="AH559">
        <v>0</v>
      </c>
      <c r="AI559">
        <v>1</v>
      </c>
      <c r="AJ559">
        <v>1</v>
      </c>
      <c r="AK559">
        <v>1</v>
      </c>
      <c r="AL559">
        <v>1</v>
      </c>
      <c r="AN559">
        <v>0</v>
      </c>
      <c r="AO559">
        <v>1</v>
      </c>
      <c r="AP559">
        <v>1</v>
      </c>
      <c r="AQ559">
        <v>0</v>
      </c>
      <c r="AR559">
        <v>0</v>
      </c>
      <c r="AS559" t="s">
        <v>3</v>
      </c>
      <c r="AT559">
        <v>0.01</v>
      </c>
      <c r="AU559" t="s">
        <v>46</v>
      </c>
      <c r="AV559">
        <v>0</v>
      </c>
      <c r="AW559">
        <v>2</v>
      </c>
      <c r="AX559">
        <v>52430114</v>
      </c>
      <c r="AY559">
        <v>1</v>
      </c>
      <c r="AZ559">
        <v>0</v>
      </c>
      <c r="BA559">
        <v>541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CX559">
        <f>Y559*Source!I1774</f>
        <v>0</v>
      </c>
      <c r="CY559">
        <f t="shared" si="109"/>
        <v>1009.4</v>
      </c>
      <c r="CZ559">
        <f t="shared" si="110"/>
        <v>1009.4</v>
      </c>
      <c r="DA559">
        <f t="shared" si="111"/>
        <v>1</v>
      </c>
      <c r="DB559">
        <f>ROUND((ROUND(AT559*CZ559,2)*51),6)</f>
        <v>514.59</v>
      </c>
      <c r="DC559">
        <f>ROUND((ROUND(AT559*AG559,2)*51),6)</f>
        <v>161.66999999999999</v>
      </c>
    </row>
    <row r="560" spans="1:107" x14ac:dyDescent="0.2">
      <c r="A560">
        <f>ROW(Source!A1774)</f>
        <v>1774</v>
      </c>
      <c r="B560">
        <v>52421674</v>
      </c>
      <c r="C560">
        <v>52430111</v>
      </c>
      <c r="D560">
        <v>51499781</v>
      </c>
      <c r="E560">
        <v>1</v>
      </c>
      <c r="F560">
        <v>1</v>
      </c>
      <c r="G560">
        <v>27</v>
      </c>
      <c r="H560">
        <v>2</v>
      </c>
      <c r="I560" t="s">
        <v>541</v>
      </c>
      <c r="J560" t="s">
        <v>542</v>
      </c>
      <c r="K560" t="s">
        <v>543</v>
      </c>
      <c r="L560">
        <v>1368</v>
      </c>
      <c r="N560">
        <v>1011</v>
      </c>
      <c r="O560" t="s">
        <v>537</v>
      </c>
      <c r="P560" t="s">
        <v>537</v>
      </c>
      <c r="Q560">
        <v>1</v>
      </c>
      <c r="W560">
        <v>0</v>
      </c>
      <c r="X560">
        <v>-1786200580</v>
      </c>
      <c r="Y560">
        <v>0.40800000000000003</v>
      </c>
      <c r="AA560">
        <v>0</v>
      </c>
      <c r="AB560">
        <v>1014.12</v>
      </c>
      <c r="AC560">
        <v>317.13</v>
      </c>
      <c r="AD560">
        <v>0</v>
      </c>
      <c r="AE560">
        <v>0</v>
      </c>
      <c r="AF560">
        <v>1014.12</v>
      </c>
      <c r="AG560">
        <v>317.13</v>
      </c>
      <c r="AH560">
        <v>0</v>
      </c>
      <c r="AI560">
        <v>1</v>
      </c>
      <c r="AJ560">
        <v>1</v>
      </c>
      <c r="AK560">
        <v>1</v>
      </c>
      <c r="AL560">
        <v>1</v>
      </c>
      <c r="AN560">
        <v>0</v>
      </c>
      <c r="AO560">
        <v>1</v>
      </c>
      <c r="AP560">
        <v>1</v>
      </c>
      <c r="AQ560">
        <v>0</v>
      </c>
      <c r="AR560">
        <v>0</v>
      </c>
      <c r="AS560" t="s">
        <v>3</v>
      </c>
      <c r="AT560">
        <v>8.0000000000000002E-3</v>
      </c>
      <c r="AU560" t="s">
        <v>46</v>
      </c>
      <c r="AV560">
        <v>0</v>
      </c>
      <c r="AW560">
        <v>2</v>
      </c>
      <c r="AX560">
        <v>52430115</v>
      </c>
      <c r="AY560">
        <v>1</v>
      </c>
      <c r="AZ560">
        <v>0</v>
      </c>
      <c r="BA560">
        <v>542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CX560">
        <f>Y560*Source!I1774</f>
        <v>0</v>
      </c>
      <c r="CY560">
        <f t="shared" si="109"/>
        <v>1014.12</v>
      </c>
      <c r="CZ560">
        <f t="shared" si="110"/>
        <v>1014.12</v>
      </c>
      <c r="DA560">
        <f t="shared" si="111"/>
        <v>1</v>
      </c>
      <c r="DB560">
        <f>ROUND((ROUND(AT560*CZ560,2)*51),6)</f>
        <v>413.61</v>
      </c>
      <c r="DC560">
        <f>ROUND((ROUND(AT560*AG560,2)*51),6)</f>
        <v>129.54</v>
      </c>
    </row>
    <row r="561" spans="1:107" x14ac:dyDescent="0.2">
      <c r="A561">
        <f>ROW(Source!A1776)</f>
        <v>1776</v>
      </c>
      <c r="B561">
        <v>52421674</v>
      </c>
      <c r="C561">
        <v>52430117</v>
      </c>
      <c r="D561">
        <v>51486811</v>
      </c>
      <c r="E561">
        <v>27</v>
      </c>
      <c r="F561">
        <v>1</v>
      </c>
      <c r="G561">
        <v>27</v>
      </c>
      <c r="H561">
        <v>1</v>
      </c>
      <c r="I561" t="s">
        <v>531</v>
      </c>
      <c r="J561" t="s">
        <v>3</v>
      </c>
      <c r="K561" t="s">
        <v>532</v>
      </c>
      <c r="L561">
        <v>1191</v>
      </c>
      <c r="N561">
        <v>1013</v>
      </c>
      <c r="O561" t="s">
        <v>533</v>
      </c>
      <c r="P561" t="s">
        <v>533</v>
      </c>
      <c r="Q561">
        <v>1</v>
      </c>
      <c r="W561">
        <v>0</v>
      </c>
      <c r="X561">
        <v>476480486</v>
      </c>
      <c r="Y561">
        <v>221.6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1</v>
      </c>
      <c r="AJ561">
        <v>1</v>
      </c>
      <c r="AK561">
        <v>1</v>
      </c>
      <c r="AL561">
        <v>1</v>
      </c>
      <c r="AN561">
        <v>0</v>
      </c>
      <c r="AO561">
        <v>1</v>
      </c>
      <c r="AP561">
        <v>0</v>
      </c>
      <c r="AQ561">
        <v>0</v>
      </c>
      <c r="AR561">
        <v>0</v>
      </c>
      <c r="AS561" t="s">
        <v>3</v>
      </c>
      <c r="AT561">
        <v>221.6</v>
      </c>
      <c r="AU561" t="s">
        <v>3</v>
      </c>
      <c r="AV561">
        <v>1</v>
      </c>
      <c r="AW561">
        <v>2</v>
      </c>
      <c r="AX561">
        <v>52430119</v>
      </c>
      <c r="AY561">
        <v>1</v>
      </c>
      <c r="AZ561">
        <v>0</v>
      </c>
      <c r="BA561">
        <v>543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CX561">
        <f>Y561*Source!I1776</f>
        <v>0</v>
      </c>
      <c r="CY561">
        <f>AD561</f>
        <v>0</v>
      </c>
      <c r="CZ561">
        <f>AH561</f>
        <v>0</v>
      </c>
      <c r="DA561">
        <f>AL561</f>
        <v>1</v>
      </c>
      <c r="DB561">
        <f>ROUND(ROUND(AT561*CZ561,2),6)</f>
        <v>0</v>
      </c>
      <c r="DC561">
        <f>ROUND(ROUND(AT561*AG561,2),6)</f>
        <v>0</v>
      </c>
    </row>
    <row r="562" spans="1:107" x14ac:dyDescent="0.2">
      <c r="A562">
        <f>ROW(Source!A1777)</f>
        <v>1777</v>
      </c>
      <c r="B562">
        <v>52421674</v>
      </c>
      <c r="C562">
        <v>52430120</v>
      </c>
      <c r="D562">
        <v>51486811</v>
      </c>
      <c r="E562">
        <v>27</v>
      </c>
      <c r="F562">
        <v>1</v>
      </c>
      <c r="G562">
        <v>27</v>
      </c>
      <c r="H562">
        <v>1</v>
      </c>
      <c r="I562" t="s">
        <v>531</v>
      </c>
      <c r="J562" t="s">
        <v>3</v>
      </c>
      <c r="K562" t="s">
        <v>532</v>
      </c>
      <c r="L562">
        <v>1191</v>
      </c>
      <c r="N562">
        <v>1013</v>
      </c>
      <c r="O562" t="s">
        <v>533</v>
      </c>
      <c r="P562" t="s">
        <v>533</v>
      </c>
      <c r="Q562">
        <v>1</v>
      </c>
      <c r="W562">
        <v>0</v>
      </c>
      <c r="X562">
        <v>476480486</v>
      </c>
      <c r="Y562">
        <v>83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1</v>
      </c>
      <c r="AJ562">
        <v>1</v>
      </c>
      <c r="AK562">
        <v>1</v>
      </c>
      <c r="AL562">
        <v>1</v>
      </c>
      <c r="AN562">
        <v>0</v>
      </c>
      <c r="AO562">
        <v>1</v>
      </c>
      <c r="AP562">
        <v>0</v>
      </c>
      <c r="AQ562">
        <v>0</v>
      </c>
      <c r="AR562">
        <v>0</v>
      </c>
      <c r="AS562" t="s">
        <v>3</v>
      </c>
      <c r="AT562">
        <v>83</v>
      </c>
      <c r="AU562" t="s">
        <v>3</v>
      </c>
      <c r="AV562">
        <v>1</v>
      </c>
      <c r="AW562">
        <v>2</v>
      </c>
      <c r="AX562">
        <v>52430122</v>
      </c>
      <c r="AY562">
        <v>1</v>
      </c>
      <c r="AZ562">
        <v>0</v>
      </c>
      <c r="BA562">
        <v>544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CX562">
        <f>Y562*Source!I1777</f>
        <v>0</v>
      </c>
      <c r="CY562">
        <f>AD562</f>
        <v>0</v>
      </c>
      <c r="CZ562">
        <f>AH562</f>
        <v>0</v>
      </c>
      <c r="DA562">
        <f>AL562</f>
        <v>1</v>
      </c>
      <c r="DB562">
        <f>ROUND(ROUND(AT562*CZ562,2),6)</f>
        <v>0</v>
      </c>
      <c r="DC562">
        <f>ROUND(ROUND(AT562*AG562,2),6)</f>
        <v>0</v>
      </c>
    </row>
    <row r="563" spans="1:107" x14ac:dyDescent="0.2">
      <c r="A563">
        <f>ROW(Source!A1778)</f>
        <v>1778</v>
      </c>
      <c r="B563">
        <v>52421674</v>
      </c>
      <c r="C563">
        <v>52430123</v>
      </c>
      <c r="D563">
        <v>51499781</v>
      </c>
      <c r="E563">
        <v>1</v>
      </c>
      <c r="F563">
        <v>1</v>
      </c>
      <c r="G563">
        <v>27</v>
      </c>
      <c r="H563">
        <v>2</v>
      </c>
      <c r="I563" t="s">
        <v>541</v>
      </c>
      <c r="J563" t="s">
        <v>542</v>
      </c>
      <c r="K563" t="s">
        <v>543</v>
      </c>
      <c r="L563">
        <v>1368</v>
      </c>
      <c r="N563">
        <v>1011</v>
      </c>
      <c r="O563" t="s">
        <v>537</v>
      </c>
      <c r="P563" t="s">
        <v>537</v>
      </c>
      <c r="Q563">
        <v>1</v>
      </c>
      <c r="W563">
        <v>0</v>
      </c>
      <c r="X563">
        <v>-1786200580</v>
      </c>
      <c r="Y563">
        <v>3.1E-2</v>
      </c>
      <c r="AA563">
        <v>0</v>
      </c>
      <c r="AB563">
        <v>1014.12</v>
      </c>
      <c r="AC563">
        <v>317.13</v>
      </c>
      <c r="AD563">
        <v>0</v>
      </c>
      <c r="AE563">
        <v>0</v>
      </c>
      <c r="AF563">
        <v>1014.12</v>
      </c>
      <c r="AG563">
        <v>317.13</v>
      </c>
      <c r="AH563">
        <v>0</v>
      </c>
      <c r="AI563">
        <v>1</v>
      </c>
      <c r="AJ563">
        <v>1</v>
      </c>
      <c r="AK563">
        <v>1</v>
      </c>
      <c r="AL563">
        <v>1</v>
      </c>
      <c r="AN563">
        <v>0</v>
      </c>
      <c r="AO563">
        <v>1</v>
      </c>
      <c r="AP563">
        <v>0</v>
      </c>
      <c r="AQ563">
        <v>0</v>
      </c>
      <c r="AR563">
        <v>0</v>
      </c>
      <c r="AS563" t="s">
        <v>3</v>
      </c>
      <c r="AT563">
        <v>3.1E-2</v>
      </c>
      <c r="AU563" t="s">
        <v>3</v>
      </c>
      <c r="AV563">
        <v>0</v>
      </c>
      <c r="AW563">
        <v>2</v>
      </c>
      <c r="AX563">
        <v>52430125</v>
      </c>
      <c r="AY563">
        <v>1</v>
      </c>
      <c r="AZ563">
        <v>0</v>
      </c>
      <c r="BA563">
        <v>545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CX563">
        <f>Y563*Source!I1778</f>
        <v>0</v>
      </c>
      <c r="CY563">
        <f>AB563</f>
        <v>1014.12</v>
      </c>
      <c r="CZ563">
        <f>AF563</f>
        <v>1014.12</v>
      </c>
      <c r="DA563">
        <f>AJ563</f>
        <v>1</v>
      </c>
      <c r="DB563">
        <f>ROUND(ROUND(AT563*CZ563,2),6)</f>
        <v>31.44</v>
      </c>
      <c r="DC563">
        <f>ROUND(ROUND(AT563*AG563,2),6)</f>
        <v>9.83</v>
      </c>
    </row>
    <row r="564" spans="1:107" x14ac:dyDescent="0.2">
      <c r="A564">
        <f>ROW(Source!A1779)</f>
        <v>1779</v>
      </c>
      <c r="B564">
        <v>52421674</v>
      </c>
      <c r="C564">
        <v>52430126</v>
      </c>
      <c r="D564">
        <v>51499781</v>
      </c>
      <c r="E564">
        <v>1</v>
      </c>
      <c r="F564">
        <v>1</v>
      </c>
      <c r="G564">
        <v>27</v>
      </c>
      <c r="H564">
        <v>2</v>
      </c>
      <c r="I564" t="s">
        <v>541</v>
      </c>
      <c r="J564" t="s">
        <v>542</v>
      </c>
      <c r="K564" t="s">
        <v>543</v>
      </c>
      <c r="L564">
        <v>1368</v>
      </c>
      <c r="N564">
        <v>1011</v>
      </c>
      <c r="O564" t="s">
        <v>537</v>
      </c>
      <c r="P564" t="s">
        <v>537</v>
      </c>
      <c r="Q564">
        <v>1</v>
      </c>
      <c r="W564">
        <v>0</v>
      </c>
      <c r="X564">
        <v>-1786200580</v>
      </c>
      <c r="Y564">
        <v>0.54</v>
      </c>
      <c r="AA564">
        <v>0</v>
      </c>
      <c r="AB564">
        <v>1014.12</v>
      </c>
      <c r="AC564">
        <v>317.13</v>
      </c>
      <c r="AD564">
        <v>0</v>
      </c>
      <c r="AE564">
        <v>0</v>
      </c>
      <c r="AF564">
        <v>1014.12</v>
      </c>
      <c r="AG564">
        <v>317.13</v>
      </c>
      <c r="AH564">
        <v>0</v>
      </c>
      <c r="AI564">
        <v>1</v>
      </c>
      <c r="AJ564">
        <v>1</v>
      </c>
      <c r="AK564">
        <v>1</v>
      </c>
      <c r="AL564">
        <v>1</v>
      </c>
      <c r="AN564">
        <v>0</v>
      </c>
      <c r="AO564">
        <v>1</v>
      </c>
      <c r="AP564">
        <v>1</v>
      </c>
      <c r="AQ564">
        <v>0</v>
      </c>
      <c r="AR564">
        <v>0</v>
      </c>
      <c r="AS564" t="s">
        <v>3</v>
      </c>
      <c r="AT564">
        <v>0.01</v>
      </c>
      <c r="AU564" t="s">
        <v>172</v>
      </c>
      <c r="AV564">
        <v>0</v>
      </c>
      <c r="AW564">
        <v>2</v>
      </c>
      <c r="AX564">
        <v>52430128</v>
      </c>
      <c r="AY564">
        <v>1</v>
      </c>
      <c r="AZ564">
        <v>0</v>
      </c>
      <c r="BA564">
        <v>546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CX564">
        <f>Y564*Source!I1779</f>
        <v>0</v>
      </c>
      <c r="CY564">
        <f>AB564</f>
        <v>1014.12</v>
      </c>
      <c r="CZ564">
        <f>AF564</f>
        <v>1014.12</v>
      </c>
      <c r="DA564">
        <f>AJ564</f>
        <v>1</v>
      </c>
      <c r="DB564">
        <f>ROUND((ROUND(AT564*CZ564,2)*54),6)</f>
        <v>547.55999999999995</v>
      </c>
      <c r="DC564">
        <f>ROUND((ROUND(AT564*AG564,2)*54),6)</f>
        <v>171.18</v>
      </c>
    </row>
    <row r="565" spans="1:107" x14ac:dyDescent="0.2">
      <c r="A565">
        <f>ROW(Source!A1781)</f>
        <v>1781</v>
      </c>
      <c r="B565">
        <v>52421674</v>
      </c>
      <c r="C565">
        <v>52430130</v>
      </c>
      <c r="D565">
        <v>51486811</v>
      </c>
      <c r="E565">
        <v>27</v>
      </c>
      <c r="F565">
        <v>1</v>
      </c>
      <c r="G565">
        <v>27</v>
      </c>
      <c r="H565">
        <v>1</v>
      </c>
      <c r="I565" t="s">
        <v>531</v>
      </c>
      <c r="J565" t="s">
        <v>3</v>
      </c>
      <c r="K565" t="s">
        <v>532</v>
      </c>
      <c r="L565">
        <v>1191</v>
      </c>
      <c r="N565">
        <v>1013</v>
      </c>
      <c r="O565" t="s">
        <v>533</v>
      </c>
      <c r="P565" t="s">
        <v>533</v>
      </c>
      <c r="Q565">
        <v>1</v>
      </c>
      <c r="W565">
        <v>0</v>
      </c>
      <c r="X565">
        <v>476480486</v>
      </c>
      <c r="Y565">
        <v>80.27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1</v>
      </c>
      <c r="AJ565">
        <v>1</v>
      </c>
      <c r="AK565">
        <v>1</v>
      </c>
      <c r="AL565">
        <v>1</v>
      </c>
      <c r="AN565">
        <v>0</v>
      </c>
      <c r="AO565">
        <v>1</v>
      </c>
      <c r="AP565">
        <v>0</v>
      </c>
      <c r="AQ565">
        <v>0</v>
      </c>
      <c r="AR565">
        <v>0</v>
      </c>
      <c r="AS565" t="s">
        <v>3</v>
      </c>
      <c r="AT565">
        <v>80.27</v>
      </c>
      <c r="AU565" t="s">
        <v>3</v>
      </c>
      <c r="AV565">
        <v>1</v>
      </c>
      <c r="AW565">
        <v>2</v>
      </c>
      <c r="AX565">
        <v>52430310</v>
      </c>
      <c r="AY565">
        <v>1</v>
      </c>
      <c r="AZ565">
        <v>0</v>
      </c>
      <c r="BA565">
        <v>547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CX565">
        <f>Y565*Source!I1781</f>
        <v>0</v>
      </c>
      <c r="CY565">
        <f>AD565</f>
        <v>0</v>
      </c>
      <c r="CZ565">
        <f>AH565</f>
        <v>0</v>
      </c>
      <c r="DA565">
        <f>AL565</f>
        <v>1</v>
      </c>
      <c r="DB565">
        <f t="shared" ref="DB565:DB577" si="112">ROUND(ROUND(AT565*CZ565,2),6)</f>
        <v>0</v>
      </c>
      <c r="DC565">
        <f t="shared" ref="DC565:DC577" si="113">ROUND(ROUND(AT565*AG565,2),6)</f>
        <v>0</v>
      </c>
    </row>
    <row r="566" spans="1:107" x14ac:dyDescent="0.2">
      <c r="A566">
        <f>ROW(Source!A1781)</f>
        <v>1781</v>
      </c>
      <c r="B566">
        <v>52421674</v>
      </c>
      <c r="C566">
        <v>52430130</v>
      </c>
      <c r="D566">
        <v>51502851</v>
      </c>
      <c r="E566">
        <v>1</v>
      </c>
      <c r="F566">
        <v>1</v>
      </c>
      <c r="G566">
        <v>27</v>
      </c>
      <c r="H566">
        <v>3</v>
      </c>
      <c r="I566" t="s">
        <v>565</v>
      </c>
      <c r="J566" t="s">
        <v>566</v>
      </c>
      <c r="K566" t="s">
        <v>567</v>
      </c>
      <c r="L566">
        <v>1339</v>
      </c>
      <c r="N566">
        <v>1007</v>
      </c>
      <c r="O566" t="s">
        <v>166</v>
      </c>
      <c r="P566" t="s">
        <v>166</v>
      </c>
      <c r="Q566">
        <v>1</v>
      </c>
      <c r="W566">
        <v>0</v>
      </c>
      <c r="X566">
        <v>-697630842</v>
      </c>
      <c r="Y566">
        <v>5.9</v>
      </c>
      <c r="AA566">
        <v>3714.73</v>
      </c>
      <c r="AB566">
        <v>0</v>
      </c>
      <c r="AC566">
        <v>0</v>
      </c>
      <c r="AD566">
        <v>0</v>
      </c>
      <c r="AE566">
        <v>3714.73</v>
      </c>
      <c r="AF566">
        <v>0</v>
      </c>
      <c r="AG566">
        <v>0</v>
      </c>
      <c r="AH566">
        <v>0</v>
      </c>
      <c r="AI566">
        <v>1</v>
      </c>
      <c r="AJ566">
        <v>1</v>
      </c>
      <c r="AK566">
        <v>1</v>
      </c>
      <c r="AL566">
        <v>1</v>
      </c>
      <c r="AN566">
        <v>0</v>
      </c>
      <c r="AO566">
        <v>1</v>
      </c>
      <c r="AP566">
        <v>0</v>
      </c>
      <c r="AQ566">
        <v>0</v>
      </c>
      <c r="AR566">
        <v>0</v>
      </c>
      <c r="AS566" t="s">
        <v>3</v>
      </c>
      <c r="AT566">
        <v>5.9</v>
      </c>
      <c r="AU566" t="s">
        <v>3</v>
      </c>
      <c r="AV566">
        <v>0</v>
      </c>
      <c r="AW566">
        <v>2</v>
      </c>
      <c r="AX566">
        <v>52430311</v>
      </c>
      <c r="AY566">
        <v>1</v>
      </c>
      <c r="AZ566">
        <v>0</v>
      </c>
      <c r="BA566">
        <v>548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CX566">
        <f>Y566*Source!I1781</f>
        <v>0</v>
      </c>
      <c r="CY566">
        <f>AA566</f>
        <v>3714.73</v>
      </c>
      <c r="CZ566">
        <f>AE566</f>
        <v>3714.73</v>
      </c>
      <c r="DA566">
        <f>AI566</f>
        <v>1</v>
      </c>
      <c r="DB566">
        <f t="shared" si="112"/>
        <v>21916.91</v>
      </c>
      <c r="DC566">
        <f t="shared" si="113"/>
        <v>0</v>
      </c>
    </row>
    <row r="567" spans="1:107" x14ac:dyDescent="0.2">
      <c r="A567">
        <f>ROW(Source!A1781)</f>
        <v>1781</v>
      </c>
      <c r="B567">
        <v>52421674</v>
      </c>
      <c r="C567">
        <v>52430130</v>
      </c>
      <c r="D567">
        <v>51502927</v>
      </c>
      <c r="E567">
        <v>1</v>
      </c>
      <c r="F567">
        <v>1</v>
      </c>
      <c r="G567">
        <v>27</v>
      </c>
      <c r="H567">
        <v>3</v>
      </c>
      <c r="I567" t="s">
        <v>568</v>
      </c>
      <c r="J567" t="s">
        <v>569</v>
      </c>
      <c r="K567" t="s">
        <v>570</v>
      </c>
      <c r="L567">
        <v>1339</v>
      </c>
      <c r="N567">
        <v>1007</v>
      </c>
      <c r="O567" t="s">
        <v>166</v>
      </c>
      <c r="P567" t="s">
        <v>166</v>
      </c>
      <c r="Q567">
        <v>1</v>
      </c>
      <c r="W567">
        <v>0</v>
      </c>
      <c r="X567">
        <v>253260963</v>
      </c>
      <c r="Y567">
        <v>0.06</v>
      </c>
      <c r="AA567">
        <v>3392.59</v>
      </c>
      <c r="AB567">
        <v>0</v>
      </c>
      <c r="AC567">
        <v>0</v>
      </c>
      <c r="AD567">
        <v>0</v>
      </c>
      <c r="AE567">
        <v>3392.59</v>
      </c>
      <c r="AF567">
        <v>0</v>
      </c>
      <c r="AG567">
        <v>0</v>
      </c>
      <c r="AH567">
        <v>0</v>
      </c>
      <c r="AI567">
        <v>1</v>
      </c>
      <c r="AJ567">
        <v>1</v>
      </c>
      <c r="AK567">
        <v>1</v>
      </c>
      <c r="AL567">
        <v>1</v>
      </c>
      <c r="AN567">
        <v>0</v>
      </c>
      <c r="AO567">
        <v>1</v>
      </c>
      <c r="AP567">
        <v>0</v>
      </c>
      <c r="AQ567">
        <v>0</v>
      </c>
      <c r="AR567">
        <v>0</v>
      </c>
      <c r="AS567" t="s">
        <v>3</v>
      </c>
      <c r="AT567">
        <v>0.06</v>
      </c>
      <c r="AU567" t="s">
        <v>3</v>
      </c>
      <c r="AV567">
        <v>0</v>
      </c>
      <c r="AW567">
        <v>2</v>
      </c>
      <c r="AX567">
        <v>52430312</v>
      </c>
      <c r="AY567">
        <v>1</v>
      </c>
      <c r="AZ567">
        <v>0</v>
      </c>
      <c r="BA567">
        <v>549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CX567">
        <f>Y567*Source!I1781</f>
        <v>0</v>
      </c>
      <c r="CY567">
        <f>AA567</f>
        <v>3392.59</v>
      </c>
      <c r="CZ567">
        <f>AE567</f>
        <v>3392.59</v>
      </c>
      <c r="DA567">
        <f>AI567</f>
        <v>1</v>
      </c>
      <c r="DB567">
        <f t="shared" si="112"/>
        <v>203.56</v>
      </c>
      <c r="DC567">
        <f t="shared" si="113"/>
        <v>0</v>
      </c>
    </row>
    <row r="568" spans="1:107" x14ac:dyDescent="0.2">
      <c r="A568">
        <f>ROW(Source!A1781)</f>
        <v>1781</v>
      </c>
      <c r="B568">
        <v>52421674</v>
      </c>
      <c r="C568">
        <v>52430130</v>
      </c>
      <c r="D568">
        <v>51503665</v>
      </c>
      <c r="E568">
        <v>1</v>
      </c>
      <c r="F568">
        <v>1</v>
      </c>
      <c r="G568">
        <v>27</v>
      </c>
      <c r="H568">
        <v>3</v>
      </c>
      <c r="I568" t="s">
        <v>501</v>
      </c>
      <c r="J568" t="s">
        <v>503</v>
      </c>
      <c r="K568" t="s">
        <v>502</v>
      </c>
      <c r="L568">
        <v>1339</v>
      </c>
      <c r="N568">
        <v>1007</v>
      </c>
      <c r="O568" t="s">
        <v>166</v>
      </c>
      <c r="P568" t="s">
        <v>166</v>
      </c>
      <c r="Q568">
        <v>1</v>
      </c>
      <c r="W568">
        <v>0</v>
      </c>
      <c r="X568">
        <v>1857369686</v>
      </c>
      <c r="Y568">
        <v>4.3</v>
      </c>
      <c r="AA568">
        <v>7833.01</v>
      </c>
      <c r="AB568">
        <v>0</v>
      </c>
      <c r="AC568">
        <v>0</v>
      </c>
      <c r="AD568">
        <v>0</v>
      </c>
      <c r="AE568">
        <v>7833.01</v>
      </c>
      <c r="AF568">
        <v>0</v>
      </c>
      <c r="AG568">
        <v>0</v>
      </c>
      <c r="AH568">
        <v>0</v>
      </c>
      <c r="AI568">
        <v>1</v>
      </c>
      <c r="AJ568">
        <v>1</v>
      </c>
      <c r="AK568">
        <v>1</v>
      </c>
      <c r="AL568">
        <v>1</v>
      </c>
      <c r="AN568">
        <v>0</v>
      </c>
      <c r="AO568">
        <v>1</v>
      </c>
      <c r="AP568">
        <v>0</v>
      </c>
      <c r="AQ568">
        <v>0</v>
      </c>
      <c r="AR568">
        <v>0</v>
      </c>
      <c r="AS568" t="s">
        <v>3</v>
      </c>
      <c r="AT568">
        <v>4.3</v>
      </c>
      <c r="AU568" t="s">
        <v>3</v>
      </c>
      <c r="AV568">
        <v>0</v>
      </c>
      <c r="AW568">
        <v>2</v>
      </c>
      <c r="AX568">
        <v>52430313</v>
      </c>
      <c r="AY568">
        <v>1</v>
      </c>
      <c r="AZ568">
        <v>0</v>
      </c>
      <c r="BA568">
        <v>550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CX568">
        <f>Y568*Source!I1781</f>
        <v>0</v>
      </c>
      <c r="CY568">
        <f>AA568</f>
        <v>7833.01</v>
      </c>
      <c r="CZ568">
        <f>AE568</f>
        <v>7833.01</v>
      </c>
      <c r="DA568">
        <f>AI568</f>
        <v>1</v>
      </c>
      <c r="DB568">
        <f t="shared" si="112"/>
        <v>33681.94</v>
      </c>
      <c r="DC568">
        <f t="shared" si="113"/>
        <v>0</v>
      </c>
    </row>
    <row r="569" spans="1:107" x14ac:dyDescent="0.2">
      <c r="A569">
        <f>ROW(Source!A1817)</f>
        <v>1817</v>
      </c>
      <c r="B569">
        <v>52421674</v>
      </c>
      <c r="C569">
        <v>52430372</v>
      </c>
      <c r="D569">
        <v>51486811</v>
      </c>
      <c r="E569">
        <v>27</v>
      </c>
      <c r="F569">
        <v>1</v>
      </c>
      <c r="G569">
        <v>27</v>
      </c>
      <c r="H569">
        <v>1</v>
      </c>
      <c r="I569" t="s">
        <v>531</v>
      </c>
      <c r="J569" t="s">
        <v>3</v>
      </c>
      <c r="K569" t="s">
        <v>532</v>
      </c>
      <c r="L569">
        <v>1191</v>
      </c>
      <c r="N569">
        <v>1013</v>
      </c>
      <c r="O569" t="s">
        <v>533</v>
      </c>
      <c r="P569" t="s">
        <v>533</v>
      </c>
      <c r="Q569">
        <v>1</v>
      </c>
      <c r="W569">
        <v>0</v>
      </c>
      <c r="X569">
        <v>476480486</v>
      </c>
      <c r="Y569">
        <v>1.59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1</v>
      </c>
      <c r="AJ569">
        <v>1</v>
      </c>
      <c r="AK569">
        <v>1</v>
      </c>
      <c r="AL569">
        <v>1</v>
      </c>
      <c r="AN569">
        <v>0</v>
      </c>
      <c r="AO569">
        <v>1</v>
      </c>
      <c r="AP569">
        <v>0</v>
      </c>
      <c r="AQ569">
        <v>0</v>
      </c>
      <c r="AR569">
        <v>0</v>
      </c>
      <c r="AS569" t="s">
        <v>3</v>
      </c>
      <c r="AT569">
        <v>1.59</v>
      </c>
      <c r="AU569" t="s">
        <v>3</v>
      </c>
      <c r="AV569">
        <v>1</v>
      </c>
      <c r="AW569">
        <v>2</v>
      </c>
      <c r="AX569">
        <v>52430376</v>
      </c>
      <c r="AY569">
        <v>1</v>
      </c>
      <c r="AZ569">
        <v>0</v>
      </c>
      <c r="BA569">
        <v>551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CX569">
        <f>Y569*Source!I1817</f>
        <v>0</v>
      </c>
      <c r="CY569">
        <f>AD569</f>
        <v>0</v>
      </c>
      <c r="CZ569">
        <f>AH569</f>
        <v>0</v>
      </c>
      <c r="DA569">
        <f>AL569</f>
        <v>1</v>
      </c>
      <c r="DB569">
        <f t="shared" si="112"/>
        <v>0</v>
      </c>
      <c r="DC569">
        <f t="shared" si="113"/>
        <v>0</v>
      </c>
    </row>
    <row r="570" spans="1:107" x14ac:dyDescent="0.2">
      <c r="A570">
        <f>ROW(Source!A1817)</f>
        <v>1817</v>
      </c>
      <c r="B570">
        <v>52421674</v>
      </c>
      <c r="C570">
        <v>52430372</v>
      </c>
      <c r="D570">
        <v>51498981</v>
      </c>
      <c r="E570">
        <v>1</v>
      </c>
      <c r="F570">
        <v>1</v>
      </c>
      <c r="G570">
        <v>27</v>
      </c>
      <c r="H570">
        <v>2</v>
      </c>
      <c r="I570" t="s">
        <v>671</v>
      </c>
      <c r="J570" t="s">
        <v>672</v>
      </c>
      <c r="K570" t="s">
        <v>673</v>
      </c>
      <c r="L570">
        <v>1368</v>
      </c>
      <c r="N570">
        <v>1011</v>
      </c>
      <c r="O570" t="s">
        <v>537</v>
      </c>
      <c r="P570" t="s">
        <v>537</v>
      </c>
      <c r="Q570">
        <v>1</v>
      </c>
      <c r="W570">
        <v>0</v>
      </c>
      <c r="X570">
        <v>-903558812</v>
      </c>
      <c r="Y570">
        <v>4.9800000000000004</v>
      </c>
      <c r="AA570">
        <v>0</v>
      </c>
      <c r="AB570">
        <v>1493.72</v>
      </c>
      <c r="AC570">
        <v>566.86</v>
      </c>
      <c r="AD570">
        <v>0</v>
      </c>
      <c r="AE570">
        <v>0</v>
      </c>
      <c r="AF570">
        <v>1493.72</v>
      </c>
      <c r="AG570">
        <v>566.86</v>
      </c>
      <c r="AH570">
        <v>0</v>
      </c>
      <c r="AI570">
        <v>1</v>
      </c>
      <c r="AJ570">
        <v>1</v>
      </c>
      <c r="AK570">
        <v>1</v>
      </c>
      <c r="AL570">
        <v>1</v>
      </c>
      <c r="AN570">
        <v>0</v>
      </c>
      <c r="AO570">
        <v>1</v>
      </c>
      <c r="AP570">
        <v>0</v>
      </c>
      <c r="AQ570">
        <v>0</v>
      </c>
      <c r="AR570">
        <v>0</v>
      </c>
      <c r="AS570" t="s">
        <v>3</v>
      </c>
      <c r="AT570">
        <v>4.9800000000000004</v>
      </c>
      <c r="AU570" t="s">
        <v>3</v>
      </c>
      <c r="AV570">
        <v>0</v>
      </c>
      <c r="AW570">
        <v>2</v>
      </c>
      <c r="AX570">
        <v>52430377</v>
      </c>
      <c r="AY570">
        <v>1</v>
      </c>
      <c r="AZ570">
        <v>0</v>
      </c>
      <c r="BA570">
        <v>552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CX570">
        <f>Y570*Source!I1817</f>
        <v>0</v>
      </c>
      <c r="CY570">
        <f>AB570</f>
        <v>1493.72</v>
      </c>
      <c r="CZ570">
        <f>AF570</f>
        <v>1493.72</v>
      </c>
      <c r="DA570">
        <f>AJ570</f>
        <v>1</v>
      </c>
      <c r="DB570">
        <f t="shared" si="112"/>
        <v>7438.73</v>
      </c>
      <c r="DC570">
        <f t="shared" si="113"/>
        <v>2822.96</v>
      </c>
    </row>
    <row r="571" spans="1:107" x14ac:dyDescent="0.2">
      <c r="A571">
        <f>ROW(Source!A1817)</f>
        <v>1817</v>
      </c>
      <c r="B571">
        <v>52421674</v>
      </c>
      <c r="C571">
        <v>52430372</v>
      </c>
      <c r="D571">
        <v>51499004</v>
      </c>
      <c r="E571">
        <v>1</v>
      </c>
      <c r="F571">
        <v>1</v>
      </c>
      <c r="G571">
        <v>27</v>
      </c>
      <c r="H571">
        <v>2</v>
      </c>
      <c r="I571" t="s">
        <v>674</v>
      </c>
      <c r="J571" t="s">
        <v>675</v>
      </c>
      <c r="K571" t="s">
        <v>676</v>
      </c>
      <c r="L571">
        <v>1368</v>
      </c>
      <c r="N571">
        <v>1011</v>
      </c>
      <c r="O571" t="s">
        <v>537</v>
      </c>
      <c r="P571" t="s">
        <v>537</v>
      </c>
      <c r="Q571">
        <v>1</v>
      </c>
      <c r="W571">
        <v>0</v>
      </c>
      <c r="X571">
        <v>-888973741</v>
      </c>
      <c r="Y571">
        <v>1.25</v>
      </c>
      <c r="AA571">
        <v>0</v>
      </c>
      <c r="AB571">
        <v>1072.23</v>
      </c>
      <c r="AC571">
        <v>488.73</v>
      </c>
      <c r="AD571">
        <v>0</v>
      </c>
      <c r="AE571">
        <v>0</v>
      </c>
      <c r="AF571">
        <v>1072.23</v>
      </c>
      <c r="AG571">
        <v>488.73</v>
      </c>
      <c r="AH571">
        <v>0</v>
      </c>
      <c r="AI571">
        <v>1</v>
      </c>
      <c r="AJ571">
        <v>1</v>
      </c>
      <c r="AK571">
        <v>1</v>
      </c>
      <c r="AL571">
        <v>1</v>
      </c>
      <c r="AN571">
        <v>0</v>
      </c>
      <c r="AO571">
        <v>1</v>
      </c>
      <c r="AP571">
        <v>0</v>
      </c>
      <c r="AQ571">
        <v>0</v>
      </c>
      <c r="AR571">
        <v>0</v>
      </c>
      <c r="AS571" t="s">
        <v>3</v>
      </c>
      <c r="AT571">
        <v>1.25</v>
      </c>
      <c r="AU571" t="s">
        <v>3</v>
      </c>
      <c r="AV571">
        <v>0</v>
      </c>
      <c r="AW571">
        <v>2</v>
      </c>
      <c r="AX571">
        <v>52430378</v>
      </c>
      <c r="AY571">
        <v>1</v>
      </c>
      <c r="AZ571">
        <v>0</v>
      </c>
      <c r="BA571">
        <v>553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CX571">
        <f>Y571*Source!I1817</f>
        <v>0</v>
      </c>
      <c r="CY571">
        <f>AB571</f>
        <v>1072.23</v>
      </c>
      <c r="CZ571">
        <f>AF571</f>
        <v>1072.23</v>
      </c>
      <c r="DA571">
        <f>AJ571</f>
        <v>1</v>
      </c>
      <c r="DB571">
        <f t="shared" si="112"/>
        <v>1340.29</v>
      </c>
      <c r="DC571">
        <f t="shared" si="113"/>
        <v>610.91</v>
      </c>
    </row>
    <row r="572" spans="1:107" x14ac:dyDescent="0.2">
      <c r="A572">
        <f>ROW(Source!A1818)</f>
        <v>1818</v>
      </c>
      <c r="B572">
        <v>52421674</v>
      </c>
      <c r="C572">
        <v>52430379</v>
      </c>
      <c r="D572">
        <v>51486811</v>
      </c>
      <c r="E572">
        <v>27</v>
      </c>
      <c r="F572">
        <v>1</v>
      </c>
      <c r="G572">
        <v>27</v>
      </c>
      <c r="H572">
        <v>1</v>
      </c>
      <c r="I572" t="s">
        <v>531</v>
      </c>
      <c r="J572" t="s">
        <v>3</v>
      </c>
      <c r="K572" t="s">
        <v>532</v>
      </c>
      <c r="L572">
        <v>1191</v>
      </c>
      <c r="N572">
        <v>1013</v>
      </c>
      <c r="O572" t="s">
        <v>533</v>
      </c>
      <c r="P572" t="s">
        <v>533</v>
      </c>
      <c r="Q572">
        <v>1</v>
      </c>
      <c r="W572">
        <v>0</v>
      </c>
      <c r="X572">
        <v>476480486</v>
      </c>
      <c r="Y572">
        <v>221.6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1</v>
      </c>
      <c r="AJ572">
        <v>1</v>
      </c>
      <c r="AK572">
        <v>1</v>
      </c>
      <c r="AL572">
        <v>1</v>
      </c>
      <c r="AN572">
        <v>0</v>
      </c>
      <c r="AO572">
        <v>1</v>
      </c>
      <c r="AP572">
        <v>0</v>
      </c>
      <c r="AQ572">
        <v>0</v>
      </c>
      <c r="AR572">
        <v>0</v>
      </c>
      <c r="AS572" t="s">
        <v>3</v>
      </c>
      <c r="AT572">
        <v>221.6</v>
      </c>
      <c r="AU572" t="s">
        <v>3</v>
      </c>
      <c r="AV572">
        <v>1</v>
      </c>
      <c r="AW572">
        <v>2</v>
      </c>
      <c r="AX572">
        <v>52430381</v>
      </c>
      <c r="AY572">
        <v>1</v>
      </c>
      <c r="AZ572">
        <v>0</v>
      </c>
      <c r="BA572">
        <v>554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CX572">
        <f>Y572*Source!I1818</f>
        <v>0</v>
      </c>
      <c r="CY572">
        <f>AD572</f>
        <v>0</v>
      </c>
      <c r="CZ572">
        <f>AH572</f>
        <v>0</v>
      </c>
      <c r="DA572">
        <f>AL572</f>
        <v>1</v>
      </c>
      <c r="DB572">
        <f t="shared" si="112"/>
        <v>0</v>
      </c>
      <c r="DC572">
        <f t="shared" si="113"/>
        <v>0</v>
      </c>
    </row>
    <row r="573" spans="1:107" x14ac:dyDescent="0.2">
      <c r="A573">
        <f>ROW(Source!A1819)</f>
        <v>1819</v>
      </c>
      <c r="B573">
        <v>52421674</v>
      </c>
      <c r="C573">
        <v>52430382</v>
      </c>
      <c r="D573">
        <v>51486811</v>
      </c>
      <c r="E573">
        <v>27</v>
      </c>
      <c r="F573">
        <v>1</v>
      </c>
      <c r="G573">
        <v>27</v>
      </c>
      <c r="H573">
        <v>1</v>
      </c>
      <c r="I573" t="s">
        <v>531</v>
      </c>
      <c r="J573" t="s">
        <v>3</v>
      </c>
      <c r="K573" t="s">
        <v>532</v>
      </c>
      <c r="L573">
        <v>1191</v>
      </c>
      <c r="N573">
        <v>1013</v>
      </c>
      <c r="O573" t="s">
        <v>533</v>
      </c>
      <c r="P573" t="s">
        <v>533</v>
      </c>
      <c r="Q573">
        <v>1</v>
      </c>
      <c r="W573">
        <v>0</v>
      </c>
      <c r="X573">
        <v>476480486</v>
      </c>
      <c r="Y573">
        <v>1.59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1</v>
      </c>
      <c r="AJ573">
        <v>1</v>
      </c>
      <c r="AK573">
        <v>1</v>
      </c>
      <c r="AL573">
        <v>1</v>
      </c>
      <c r="AN573">
        <v>0</v>
      </c>
      <c r="AO573">
        <v>1</v>
      </c>
      <c r="AP573">
        <v>0</v>
      </c>
      <c r="AQ573">
        <v>0</v>
      </c>
      <c r="AR573">
        <v>0</v>
      </c>
      <c r="AS573" t="s">
        <v>3</v>
      </c>
      <c r="AT573">
        <v>1.59</v>
      </c>
      <c r="AU573" t="s">
        <v>3</v>
      </c>
      <c r="AV573">
        <v>1</v>
      </c>
      <c r="AW573">
        <v>2</v>
      </c>
      <c r="AX573">
        <v>52430386</v>
      </c>
      <c r="AY573">
        <v>1</v>
      </c>
      <c r="AZ573">
        <v>0</v>
      </c>
      <c r="BA573">
        <v>555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CX573">
        <f>Y573*Source!I1819</f>
        <v>0</v>
      </c>
      <c r="CY573">
        <f>AD573</f>
        <v>0</v>
      </c>
      <c r="CZ573">
        <f>AH573</f>
        <v>0</v>
      </c>
      <c r="DA573">
        <f>AL573</f>
        <v>1</v>
      </c>
      <c r="DB573">
        <f t="shared" si="112"/>
        <v>0</v>
      </c>
      <c r="DC573">
        <f t="shared" si="113"/>
        <v>0</v>
      </c>
    </row>
    <row r="574" spans="1:107" x14ac:dyDescent="0.2">
      <c r="A574">
        <f>ROW(Source!A1819)</f>
        <v>1819</v>
      </c>
      <c r="B574">
        <v>52421674</v>
      </c>
      <c r="C574">
        <v>52430382</v>
      </c>
      <c r="D574">
        <v>51498981</v>
      </c>
      <c r="E574">
        <v>1</v>
      </c>
      <c r="F574">
        <v>1</v>
      </c>
      <c r="G574">
        <v>27</v>
      </c>
      <c r="H574">
        <v>2</v>
      </c>
      <c r="I574" t="s">
        <v>671</v>
      </c>
      <c r="J574" t="s">
        <v>672</v>
      </c>
      <c r="K574" t="s">
        <v>673</v>
      </c>
      <c r="L574">
        <v>1368</v>
      </c>
      <c r="N574">
        <v>1011</v>
      </c>
      <c r="O574" t="s">
        <v>537</v>
      </c>
      <c r="P574" t="s">
        <v>537</v>
      </c>
      <c r="Q574">
        <v>1</v>
      </c>
      <c r="W574">
        <v>0</v>
      </c>
      <c r="X574">
        <v>-903558812</v>
      </c>
      <c r="Y574">
        <v>4.9800000000000004</v>
      </c>
      <c r="AA574">
        <v>0</v>
      </c>
      <c r="AB574">
        <v>1493.72</v>
      </c>
      <c r="AC574">
        <v>566.86</v>
      </c>
      <c r="AD574">
        <v>0</v>
      </c>
      <c r="AE574">
        <v>0</v>
      </c>
      <c r="AF574">
        <v>1493.72</v>
      </c>
      <c r="AG574">
        <v>566.86</v>
      </c>
      <c r="AH574">
        <v>0</v>
      </c>
      <c r="AI574">
        <v>1</v>
      </c>
      <c r="AJ574">
        <v>1</v>
      </c>
      <c r="AK574">
        <v>1</v>
      </c>
      <c r="AL574">
        <v>1</v>
      </c>
      <c r="AN574">
        <v>0</v>
      </c>
      <c r="AO574">
        <v>1</v>
      </c>
      <c r="AP574">
        <v>0</v>
      </c>
      <c r="AQ574">
        <v>0</v>
      </c>
      <c r="AR574">
        <v>0</v>
      </c>
      <c r="AS574" t="s">
        <v>3</v>
      </c>
      <c r="AT574">
        <v>4.9800000000000004</v>
      </c>
      <c r="AU574" t="s">
        <v>3</v>
      </c>
      <c r="AV574">
        <v>0</v>
      </c>
      <c r="AW574">
        <v>2</v>
      </c>
      <c r="AX574">
        <v>52430387</v>
      </c>
      <c r="AY574">
        <v>1</v>
      </c>
      <c r="AZ574">
        <v>0</v>
      </c>
      <c r="BA574">
        <v>556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CX574">
        <f>Y574*Source!I1819</f>
        <v>0</v>
      </c>
      <c r="CY574">
        <f>AB574</f>
        <v>1493.72</v>
      </c>
      <c r="CZ574">
        <f>AF574</f>
        <v>1493.72</v>
      </c>
      <c r="DA574">
        <f>AJ574</f>
        <v>1</v>
      </c>
      <c r="DB574">
        <f t="shared" si="112"/>
        <v>7438.73</v>
      </c>
      <c r="DC574">
        <f t="shared" si="113"/>
        <v>2822.96</v>
      </c>
    </row>
    <row r="575" spans="1:107" x14ac:dyDescent="0.2">
      <c r="A575">
        <f>ROW(Source!A1819)</f>
        <v>1819</v>
      </c>
      <c r="B575">
        <v>52421674</v>
      </c>
      <c r="C575">
        <v>52430382</v>
      </c>
      <c r="D575">
        <v>51499004</v>
      </c>
      <c r="E575">
        <v>1</v>
      </c>
      <c r="F575">
        <v>1</v>
      </c>
      <c r="G575">
        <v>27</v>
      </c>
      <c r="H575">
        <v>2</v>
      </c>
      <c r="I575" t="s">
        <v>674</v>
      </c>
      <c r="J575" t="s">
        <v>675</v>
      </c>
      <c r="K575" t="s">
        <v>676</v>
      </c>
      <c r="L575">
        <v>1368</v>
      </c>
      <c r="N575">
        <v>1011</v>
      </c>
      <c r="O575" t="s">
        <v>537</v>
      </c>
      <c r="P575" t="s">
        <v>537</v>
      </c>
      <c r="Q575">
        <v>1</v>
      </c>
      <c r="W575">
        <v>0</v>
      </c>
      <c r="X575">
        <v>-888973741</v>
      </c>
      <c r="Y575">
        <v>1.25</v>
      </c>
      <c r="AA575">
        <v>0</v>
      </c>
      <c r="AB575">
        <v>1072.23</v>
      </c>
      <c r="AC575">
        <v>488.73</v>
      </c>
      <c r="AD575">
        <v>0</v>
      </c>
      <c r="AE575">
        <v>0</v>
      </c>
      <c r="AF575">
        <v>1072.23</v>
      </c>
      <c r="AG575">
        <v>488.73</v>
      </c>
      <c r="AH575">
        <v>0</v>
      </c>
      <c r="AI575">
        <v>1</v>
      </c>
      <c r="AJ575">
        <v>1</v>
      </c>
      <c r="AK575">
        <v>1</v>
      </c>
      <c r="AL575">
        <v>1</v>
      </c>
      <c r="AN575">
        <v>0</v>
      </c>
      <c r="AO575">
        <v>1</v>
      </c>
      <c r="AP575">
        <v>0</v>
      </c>
      <c r="AQ575">
        <v>0</v>
      </c>
      <c r="AR575">
        <v>0</v>
      </c>
      <c r="AS575" t="s">
        <v>3</v>
      </c>
      <c r="AT575">
        <v>1.25</v>
      </c>
      <c r="AU575" t="s">
        <v>3</v>
      </c>
      <c r="AV575">
        <v>0</v>
      </c>
      <c r="AW575">
        <v>2</v>
      </c>
      <c r="AX575">
        <v>52430388</v>
      </c>
      <c r="AY575">
        <v>1</v>
      </c>
      <c r="AZ575">
        <v>0</v>
      </c>
      <c r="BA575">
        <v>557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CX575">
        <f>Y575*Source!I1819</f>
        <v>0</v>
      </c>
      <c r="CY575">
        <f>AB575</f>
        <v>1072.23</v>
      </c>
      <c r="CZ575">
        <f>AF575</f>
        <v>1072.23</v>
      </c>
      <c r="DA575">
        <f>AJ575</f>
        <v>1</v>
      </c>
      <c r="DB575">
        <f t="shared" si="112"/>
        <v>1340.29</v>
      </c>
      <c r="DC575">
        <f t="shared" si="113"/>
        <v>610.91</v>
      </c>
    </row>
    <row r="576" spans="1:107" x14ac:dyDescent="0.2">
      <c r="A576">
        <f>ROW(Source!A1820)</f>
        <v>1820</v>
      </c>
      <c r="B576">
        <v>52421674</v>
      </c>
      <c r="C576">
        <v>52430389</v>
      </c>
      <c r="D576">
        <v>51486811</v>
      </c>
      <c r="E576">
        <v>27</v>
      </c>
      <c r="F576">
        <v>1</v>
      </c>
      <c r="G576">
        <v>27</v>
      </c>
      <c r="H576">
        <v>1</v>
      </c>
      <c r="I576" t="s">
        <v>531</v>
      </c>
      <c r="J576" t="s">
        <v>3</v>
      </c>
      <c r="K576" t="s">
        <v>532</v>
      </c>
      <c r="L576">
        <v>1191</v>
      </c>
      <c r="N576">
        <v>1013</v>
      </c>
      <c r="O576" t="s">
        <v>533</v>
      </c>
      <c r="P576" t="s">
        <v>533</v>
      </c>
      <c r="Q576">
        <v>1</v>
      </c>
      <c r="W576">
        <v>0</v>
      </c>
      <c r="X576">
        <v>476480486</v>
      </c>
      <c r="Y576">
        <v>83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1</v>
      </c>
      <c r="AJ576">
        <v>1</v>
      </c>
      <c r="AK576">
        <v>1</v>
      </c>
      <c r="AL576">
        <v>1</v>
      </c>
      <c r="AN576">
        <v>0</v>
      </c>
      <c r="AO576">
        <v>1</v>
      </c>
      <c r="AP576">
        <v>0</v>
      </c>
      <c r="AQ576">
        <v>0</v>
      </c>
      <c r="AR576">
        <v>0</v>
      </c>
      <c r="AS576" t="s">
        <v>3</v>
      </c>
      <c r="AT576">
        <v>83</v>
      </c>
      <c r="AU576" t="s">
        <v>3</v>
      </c>
      <c r="AV576">
        <v>1</v>
      </c>
      <c r="AW576">
        <v>2</v>
      </c>
      <c r="AX576">
        <v>52430391</v>
      </c>
      <c r="AY576">
        <v>1</v>
      </c>
      <c r="AZ576">
        <v>0</v>
      </c>
      <c r="BA576">
        <v>558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CX576">
        <f>Y576*Source!I1820</f>
        <v>0</v>
      </c>
      <c r="CY576">
        <f>AD576</f>
        <v>0</v>
      </c>
      <c r="CZ576">
        <f>AH576</f>
        <v>0</v>
      </c>
      <c r="DA576">
        <f>AL576</f>
        <v>1</v>
      </c>
      <c r="DB576">
        <f t="shared" si="112"/>
        <v>0</v>
      </c>
      <c r="DC576">
        <f t="shared" si="113"/>
        <v>0</v>
      </c>
    </row>
    <row r="577" spans="1:107" x14ac:dyDescent="0.2">
      <c r="A577">
        <f>ROW(Source!A1821)</f>
        <v>1821</v>
      </c>
      <c r="B577">
        <v>52421674</v>
      </c>
      <c r="C577">
        <v>52430392</v>
      </c>
      <c r="D577">
        <v>51499781</v>
      </c>
      <c r="E577">
        <v>1</v>
      </c>
      <c r="F577">
        <v>1</v>
      </c>
      <c r="G577">
        <v>27</v>
      </c>
      <c r="H577">
        <v>2</v>
      </c>
      <c r="I577" t="s">
        <v>541</v>
      </c>
      <c r="J577" t="s">
        <v>542</v>
      </c>
      <c r="K577" t="s">
        <v>543</v>
      </c>
      <c r="L577">
        <v>1368</v>
      </c>
      <c r="N577">
        <v>1011</v>
      </c>
      <c r="O577" t="s">
        <v>537</v>
      </c>
      <c r="P577" t="s">
        <v>537</v>
      </c>
      <c r="Q577">
        <v>1</v>
      </c>
      <c r="W577">
        <v>0</v>
      </c>
      <c r="X577">
        <v>-1786200580</v>
      </c>
      <c r="Y577">
        <v>3.1E-2</v>
      </c>
      <c r="AA577">
        <v>0</v>
      </c>
      <c r="AB577">
        <v>1014.12</v>
      </c>
      <c r="AC577">
        <v>317.13</v>
      </c>
      <c r="AD577">
        <v>0</v>
      </c>
      <c r="AE577">
        <v>0</v>
      </c>
      <c r="AF577">
        <v>1014.12</v>
      </c>
      <c r="AG577">
        <v>317.13</v>
      </c>
      <c r="AH577">
        <v>0</v>
      </c>
      <c r="AI577">
        <v>1</v>
      </c>
      <c r="AJ577">
        <v>1</v>
      </c>
      <c r="AK577">
        <v>1</v>
      </c>
      <c r="AL577">
        <v>1</v>
      </c>
      <c r="AN577">
        <v>0</v>
      </c>
      <c r="AO577">
        <v>1</v>
      </c>
      <c r="AP577">
        <v>0</v>
      </c>
      <c r="AQ577">
        <v>0</v>
      </c>
      <c r="AR577">
        <v>0</v>
      </c>
      <c r="AS577" t="s">
        <v>3</v>
      </c>
      <c r="AT577">
        <v>3.1E-2</v>
      </c>
      <c r="AU577" t="s">
        <v>3</v>
      </c>
      <c r="AV577">
        <v>0</v>
      </c>
      <c r="AW577">
        <v>2</v>
      </c>
      <c r="AX577">
        <v>52430394</v>
      </c>
      <c r="AY577">
        <v>1</v>
      </c>
      <c r="AZ577">
        <v>0</v>
      </c>
      <c r="BA577">
        <v>559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CX577">
        <f>Y577*Source!I1821</f>
        <v>0</v>
      </c>
      <c r="CY577">
        <f>AB577</f>
        <v>1014.12</v>
      </c>
      <c r="CZ577">
        <f>AF577</f>
        <v>1014.12</v>
      </c>
      <c r="DA577">
        <f>AJ577</f>
        <v>1</v>
      </c>
      <c r="DB577">
        <f t="shared" si="112"/>
        <v>31.44</v>
      </c>
      <c r="DC577">
        <f t="shared" si="113"/>
        <v>9.83</v>
      </c>
    </row>
    <row r="578" spans="1:107" x14ac:dyDescent="0.2">
      <c r="A578">
        <f>ROW(Source!A1822)</f>
        <v>1822</v>
      </c>
      <c r="B578">
        <v>52421674</v>
      </c>
      <c r="C578">
        <v>52430395</v>
      </c>
      <c r="D578">
        <v>51499781</v>
      </c>
      <c r="E578">
        <v>1</v>
      </c>
      <c r="F578">
        <v>1</v>
      </c>
      <c r="G578">
        <v>27</v>
      </c>
      <c r="H578">
        <v>2</v>
      </c>
      <c r="I578" t="s">
        <v>541</v>
      </c>
      <c r="J578" t="s">
        <v>542</v>
      </c>
      <c r="K578" t="s">
        <v>543</v>
      </c>
      <c r="L578">
        <v>1368</v>
      </c>
      <c r="N578">
        <v>1011</v>
      </c>
      <c r="O578" t="s">
        <v>537</v>
      </c>
      <c r="P578" t="s">
        <v>537</v>
      </c>
      <c r="Q578">
        <v>1</v>
      </c>
      <c r="W578">
        <v>0</v>
      </c>
      <c r="X578">
        <v>-1786200580</v>
      </c>
      <c r="Y578">
        <v>0.54</v>
      </c>
      <c r="AA578">
        <v>0</v>
      </c>
      <c r="AB578">
        <v>1014.12</v>
      </c>
      <c r="AC578">
        <v>317.13</v>
      </c>
      <c r="AD578">
        <v>0</v>
      </c>
      <c r="AE578">
        <v>0</v>
      </c>
      <c r="AF578">
        <v>1014.12</v>
      </c>
      <c r="AG578">
        <v>317.13</v>
      </c>
      <c r="AH578">
        <v>0</v>
      </c>
      <c r="AI578">
        <v>1</v>
      </c>
      <c r="AJ578">
        <v>1</v>
      </c>
      <c r="AK578">
        <v>1</v>
      </c>
      <c r="AL578">
        <v>1</v>
      </c>
      <c r="AN578">
        <v>0</v>
      </c>
      <c r="AO578">
        <v>1</v>
      </c>
      <c r="AP578">
        <v>1</v>
      </c>
      <c r="AQ578">
        <v>0</v>
      </c>
      <c r="AR578">
        <v>0</v>
      </c>
      <c r="AS578" t="s">
        <v>3</v>
      </c>
      <c r="AT578">
        <v>0.01</v>
      </c>
      <c r="AU578" t="s">
        <v>434</v>
      </c>
      <c r="AV578">
        <v>0</v>
      </c>
      <c r="AW578">
        <v>2</v>
      </c>
      <c r="AX578">
        <v>52430397</v>
      </c>
      <c r="AY578">
        <v>1</v>
      </c>
      <c r="AZ578">
        <v>0</v>
      </c>
      <c r="BA578">
        <v>560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CX578">
        <f>Y578*Source!I1822</f>
        <v>0</v>
      </c>
      <c r="CY578">
        <f>AB578</f>
        <v>1014.12</v>
      </c>
      <c r="CZ578">
        <f>AF578</f>
        <v>1014.12</v>
      </c>
      <c r="DA578">
        <f>AJ578</f>
        <v>1</v>
      </c>
      <c r="DB578">
        <f>ROUND((ROUND(AT578*CZ578,2)*54),6)</f>
        <v>547.55999999999995</v>
      </c>
      <c r="DC578">
        <f>ROUND((ROUND(AT578*AG578,2)*54),6)</f>
        <v>171.18</v>
      </c>
    </row>
    <row r="579" spans="1:107" x14ac:dyDescent="0.2">
      <c r="A579">
        <f>ROW(Source!A1824)</f>
        <v>1824</v>
      </c>
      <c r="B579">
        <v>52421674</v>
      </c>
      <c r="C579">
        <v>52430399</v>
      </c>
      <c r="D579">
        <v>51486811</v>
      </c>
      <c r="E579">
        <v>27</v>
      </c>
      <c r="F579">
        <v>1</v>
      </c>
      <c r="G579">
        <v>27</v>
      </c>
      <c r="H579">
        <v>1</v>
      </c>
      <c r="I579" t="s">
        <v>531</v>
      </c>
      <c r="J579" t="s">
        <v>3</v>
      </c>
      <c r="K579" t="s">
        <v>532</v>
      </c>
      <c r="L579">
        <v>1191</v>
      </c>
      <c r="N579">
        <v>1013</v>
      </c>
      <c r="O579" t="s">
        <v>533</v>
      </c>
      <c r="P579" t="s">
        <v>533</v>
      </c>
      <c r="Q579">
        <v>1</v>
      </c>
      <c r="W579">
        <v>0</v>
      </c>
      <c r="X579">
        <v>476480486</v>
      </c>
      <c r="Y579">
        <v>16.559999999999999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1</v>
      </c>
      <c r="AJ579">
        <v>1</v>
      </c>
      <c r="AK579">
        <v>1</v>
      </c>
      <c r="AL579">
        <v>1</v>
      </c>
      <c r="AN579">
        <v>0</v>
      </c>
      <c r="AO579">
        <v>1</v>
      </c>
      <c r="AP579">
        <v>0</v>
      </c>
      <c r="AQ579">
        <v>0</v>
      </c>
      <c r="AR579">
        <v>0</v>
      </c>
      <c r="AS579" t="s">
        <v>3</v>
      </c>
      <c r="AT579">
        <v>16.559999999999999</v>
      </c>
      <c r="AU579" t="s">
        <v>3</v>
      </c>
      <c r="AV579">
        <v>1</v>
      </c>
      <c r="AW579">
        <v>2</v>
      </c>
      <c r="AX579">
        <v>52430408</v>
      </c>
      <c r="AY579">
        <v>1</v>
      </c>
      <c r="AZ579">
        <v>0</v>
      </c>
      <c r="BA579">
        <v>561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CX579">
        <f>Y579*Source!I1824</f>
        <v>0</v>
      </c>
      <c r="CY579">
        <f>AD579</f>
        <v>0</v>
      </c>
      <c r="CZ579">
        <f>AH579</f>
        <v>0</v>
      </c>
      <c r="DA579">
        <f>AL579</f>
        <v>1</v>
      </c>
      <c r="DB579">
        <f t="shared" ref="DB579:DB610" si="114">ROUND(ROUND(AT579*CZ579,2),6)</f>
        <v>0</v>
      </c>
      <c r="DC579">
        <f t="shared" ref="DC579:DC610" si="115">ROUND(ROUND(AT579*AG579,2),6)</f>
        <v>0</v>
      </c>
    </row>
    <row r="580" spans="1:107" x14ac:dyDescent="0.2">
      <c r="A580">
        <f>ROW(Source!A1824)</f>
        <v>1824</v>
      </c>
      <c r="B580">
        <v>52421674</v>
      </c>
      <c r="C580">
        <v>52430399</v>
      </c>
      <c r="D580">
        <v>51499026</v>
      </c>
      <c r="E580">
        <v>1</v>
      </c>
      <c r="F580">
        <v>1</v>
      </c>
      <c r="G580">
        <v>27</v>
      </c>
      <c r="H580">
        <v>2</v>
      </c>
      <c r="I580" t="s">
        <v>593</v>
      </c>
      <c r="J580" t="s">
        <v>594</v>
      </c>
      <c r="K580" t="s">
        <v>595</v>
      </c>
      <c r="L580">
        <v>1368</v>
      </c>
      <c r="N580">
        <v>1011</v>
      </c>
      <c r="O580" t="s">
        <v>537</v>
      </c>
      <c r="P580" t="s">
        <v>537</v>
      </c>
      <c r="Q580">
        <v>1</v>
      </c>
      <c r="W580">
        <v>0</v>
      </c>
      <c r="X580">
        <v>-714750861</v>
      </c>
      <c r="Y580">
        <v>2.08</v>
      </c>
      <c r="AA580">
        <v>0</v>
      </c>
      <c r="AB580">
        <v>740.94</v>
      </c>
      <c r="AC580">
        <v>413.22</v>
      </c>
      <c r="AD580">
        <v>0</v>
      </c>
      <c r="AE580">
        <v>0</v>
      </c>
      <c r="AF580">
        <v>740.94</v>
      </c>
      <c r="AG580">
        <v>413.22</v>
      </c>
      <c r="AH580">
        <v>0</v>
      </c>
      <c r="AI580">
        <v>1</v>
      </c>
      <c r="AJ580">
        <v>1</v>
      </c>
      <c r="AK580">
        <v>1</v>
      </c>
      <c r="AL580">
        <v>1</v>
      </c>
      <c r="AN580">
        <v>0</v>
      </c>
      <c r="AO580">
        <v>1</v>
      </c>
      <c r="AP580">
        <v>0</v>
      </c>
      <c r="AQ580">
        <v>0</v>
      </c>
      <c r="AR580">
        <v>0</v>
      </c>
      <c r="AS580" t="s">
        <v>3</v>
      </c>
      <c r="AT580">
        <v>2.08</v>
      </c>
      <c r="AU580" t="s">
        <v>3</v>
      </c>
      <c r="AV580">
        <v>0</v>
      </c>
      <c r="AW580">
        <v>2</v>
      </c>
      <c r="AX580">
        <v>52430409</v>
      </c>
      <c r="AY580">
        <v>1</v>
      </c>
      <c r="AZ580">
        <v>0</v>
      </c>
      <c r="BA580">
        <v>562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CX580">
        <f>Y580*Source!I1824</f>
        <v>0</v>
      </c>
      <c r="CY580">
        <f>AB580</f>
        <v>740.94</v>
      </c>
      <c r="CZ580">
        <f>AF580</f>
        <v>740.94</v>
      </c>
      <c r="DA580">
        <f>AJ580</f>
        <v>1</v>
      </c>
      <c r="DB580">
        <f t="shared" si="114"/>
        <v>1541.16</v>
      </c>
      <c r="DC580">
        <f t="shared" si="115"/>
        <v>859.5</v>
      </c>
    </row>
    <row r="581" spans="1:107" x14ac:dyDescent="0.2">
      <c r="A581">
        <f>ROW(Source!A1824)</f>
        <v>1824</v>
      </c>
      <c r="B581">
        <v>52421674</v>
      </c>
      <c r="C581">
        <v>52430399</v>
      </c>
      <c r="D581">
        <v>51499181</v>
      </c>
      <c r="E581">
        <v>1</v>
      </c>
      <c r="F581">
        <v>1</v>
      </c>
      <c r="G581">
        <v>27</v>
      </c>
      <c r="H581">
        <v>2</v>
      </c>
      <c r="I581" t="s">
        <v>635</v>
      </c>
      <c r="J581" t="s">
        <v>636</v>
      </c>
      <c r="K581" t="s">
        <v>637</v>
      </c>
      <c r="L581">
        <v>1368</v>
      </c>
      <c r="N581">
        <v>1011</v>
      </c>
      <c r="O581" t="s">
        <v>537</v>
      </c>
      <c r="P581" t="s">
        <v>537</v>
      </c>
      <c r="Q581">
        <v>1</v>
      </c>
      <c r="W581">
        <v>0</v>
      </c>
      <c r="X581">
        <v>1985690002</v>
      </c>
      <c r="Y581">
        <v>2.08</v>
      </c>
      <c r="AA581">
        <v>0</v>
      </c>
      <c r="AB581">
        <v>430.32</v>
      </c>
      <c r="AC581">
        <v>215.31</v>
      </c>
      <c r="AD581">
        <v>0</v>
      </c>
      <c r="AE581">
        <v>0</v>
      </c>
      <c r="AF581">
        <v>430.32</v>
      </c>
      <c r="AG581">
        <v>215.31</v>
      </c>
      <c r="AH581">
        <v>0</v>
      </c>
      <c r="AI581">
        <v>1</v>
      </c>
      <c r="AJ581">
        <v>1</v>
      </c>
      <c r="AK581">
        <v>1</v>
      </c>
      <c r="AL581">
        <v>1</v>
      </c>
      <c r="AN581">
        <v>0</v>
      </c>
      <c r="AO581">
        <v>1</v>
      </c>
      <c r="AP581">
        <v>0</v>
      </c>
      <c r="AQ581">
        <v>0</v>
      </c>
      <c r="AR581">
        <v>0</v>
      </c>
      <c r="AS581" t="s">
        <v>3</v>
      </c>
      <c r="AT581">
        <v>2.08</v>
      </c>
      <c r="AU581" t="s">
        <v>3</v>
      </c>
      <c r="AV581">
        <v>0</v>
      </c>
      <c r="AW581">
        <v>2</v>
      </c>
      <c r="AX581">
        <v>52430410</v>
      </c>
      <c r="AY581">
        <v>1</v>
      </c>
      <c r="AZ581">
        <v>0</v>
      </c>
      <c r="BA581">
        <v>563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CX581">
        <f>Y581*Source!I1824</f>
        <v>0</v>
      </c>
      <c r="CY581">
        <f>AB581</f>
        <v>430.32</v>
      </c>
      <c r="CZ581">
        <f>AF581</f>
        <v>430.32</v>
      </c>
      <c r="DA581">
        <f>AJ581</f>
        <v>1</v>
      </c>
      <c r="DB581">
        <f t="shared" si="114"/>
        <v>895.07</v>
      </c>
      <c r="DC581">
        <f t="shared" si="115"/>
        <v>447.84</v>
      </c>
    </row>
    <row r="582" spans="1:107" x14ac:dyDescent="0.2">
      <c r="A582">
        <f>ROW(Source!A1824)</f>
        <v>1824</v>
      </c>
      <c r="B582">
        <v>52421674</v>
      </c>
      <c r="C582">
        <v>52430399</v>
      </c>
      <c r="D582">
        <v>51499184</v>
      </c>
      <c r="E582">
        <v>1</v>
      </c>
      <c r="F582">
        <v>1</v>
      </c>
      <c r="G582">
        <v>27</v>
      </c>
      <c r="H582">
        <v>2</v>
      </c>
      <c r="I582" t="s">
        <v>599</v>
      </c>
      <c r="J582" t="s">
        <v>600</v>
      </c>
      <c r="K582" t="s">
        <v>601</v>
      </c>
      <c r="L582">
        <v>1368</v>
      </c>
      <c r="N582">
        <v>1011</v>
      </c>
      <c r="O582" t="s">
        <v>537</v>
      </c>
      <c r="P582" t="s">
        <v>537</v>
      </c>
      <c r="Q582">
        <v>1</v>
      </c>
      <c r="W582">
        <v>0</v>
      </c>
      <c r="X582">
        <v>351519474</v>
      </c>
      <c r="Y582">
        <v>0.81</v>
      </c>
      <c r="AA582">
        <v>0</v>
      </c>
      <c r="AB582">
        <v>2020.59</v>
      </c>
      <c r="AC582">
        <v>458.56</v>
      </c>
      <c r="AD582">
        <v>0</v>
      </c>
      <c r="AE582">
        <v>0</v>
      </c>
      <c r="AF582">
        <v>2020.59</v>
      </c>
      <c r="AG582">
        <v>458.56</v>
      </c>
      <c r="AH582">
        <v>0</v>
      </c>
      <c r="AI582">
        <v>1</v>
      </c>
      <c r="AJ582">
        <v>1</v>
      </c>
      <c r="AK582">
        <v>1</v>
      </c>
      <c r="AL582">
        <v>1</v>
      </c>
      <c r="AN582">
        <v>0</v>
      </c>
      <c r="AO582">
        <v>1</v>
      </c>
      <c r="AP582">
        <v>0</v>
      </c>
      <c r="AQ582">
        <v>0</v>
      </c>
      <c r="AR582">
        <v>0</v>
      </c>
      <c r="AS582" t="s">
        <v>3</v>
      </c>
      <c r="AT582">
        <v>0.81</v>
      </c>
      <c r="AU582" t="s">
        <v>3</v>
      </c>
      <c r="AV582">
        <v>0</v>
      </c>
      <c r="AW582">
        <v>2</v>
      </c>
      <c r="AX582">
        <v>52430411</v>
      </c>
      <c r="AY582">
        <v>1</v>
      </c>
      <c r="AZ582">
        <v>0</v>
      </c>
      <c r="BA582">
        <v>564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CX582">
        <f>Y582*Source!I1824</f>
        <v>0</v>
      </c>
      <c r="CY582">
        <f>AB582</f>
        <v>2020.59</v>
      </c>
      <c r="CZ582">
        <f>AF582</f>
        <v>2020.59</v>
      </c>
      <c r="DA582">
        <f>AJ582</f>
        <v>1</v>
      </c>
      <c r="DB582">
        <f t="shared" si="114"/>
        <v>1636.68</v>
      </c>
      <c r="DC582">
        <f t="shared" si="115"/>
        <v>371.43</v>
      </c>
    </row>
    <row r="583" spans="1:107" x14ac:dyDescent="0.2">
      <c r="A583">
        <f>ROW(Source!A1824)</f>
        <v>1824</v>
      </c>
      <c r="B583">
        <v>52421674</v>
      </c>
      <c r="C583">
        <v>52430399</v>
      </c>
      <c r="D583">
        <v>51499208</v>
      </c>
      <c r="E583">
        <v>1</v>
      </c>
      <c r="F583">
        <v>1</v>
      </c>
      <c r="G583">
        <v>27</v>
      </c>
      <c r="H583">
        <v>2</v>
      </c>
      <c r="I583" t="s">
        <v>562</v>
      </c>
      <c r="J583" t="s">
        <v>563</v>
      </c>
      <c r="K583" t="s">
        <v>564</v>
      </c>
      <c r="L583">
        <v>1368</v>
      </c>
      <c r="N583">
        <v>1011</v>
      </c>
      <c r="O583" t="s">
        <v>537</v>
      </c>
      <c r="P583" t="s">
        <v>537</v>
      </c>
      <c r="Q583">
        <v>1</v>
      </c>
      <c r="W583">
        <v>0</v>
      </c>
      <c r="X583">
        <v>41279402</v>
      </c>
      <c r="Y583">
        <v>1.94</v>
      </c>
      <c r="AA583">
        <v>0</v>
      </c>
      <c r="AB583">
        <v>1412.71</v>
      </c>
      <c r="AC583">
        <v>641.32000000000005</v>
      </c>
      <c r="AD583">
        <v>0</v>
      </c>
      <c r="AE583">
        <v>0</v>
      </c>
      <c r="AF583">
        <v>1412.71</v>
      </c>
      <c r="AG583">
        <v>641.32000000000005</v>
      </c>
      <c r="AH583">
        <v>0</v>
      </c>
      <c r="AI583">
        <v>1</v>
      </c>
      <c r="AJ583">
        <v>1</v>
      </c>
      <c r="AK583">
        <v>1</v>
      </c>
      <c r="AL583">
        <v>1</v>
      </c>
      <c r="AN583">
        <v>0</v>
      </c>
      <c r="AO583">
        <v>1</v>
      </c>
      <c r="AP583">
        <v>0</v>
      </c>
      <c r="AQ583">
        <v>0</v>
      </c>
      <c r="AR583">
        <v>0</v>
      </c>
      <c r="AS583" t="s">
        <v>3</v>
      </c>
      <c r="AT583">
        <v>1.94</v>
      </c>
      <c r="AU583" t="s">
        <v>3</v>
      </c>
      <c r="AV583">
        <v>0</v>
      </c>
      <c r="AW583">
        <v>2</v>
      </c>
      <c r="AX583">
        <v>52430412</v>
      </c>
      <c r="AY583">
        <v>1</v>
      </c>
      <c r="AZ583">
        <v>0</v>
      </c>
      <c r="BA583">
        <v>565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CX583">
        <f>Y583*Source!I1824</f>
        <v>0</v>
      </c>
      <c r="CY583">
        <f>AB583</f>
        <v>1412.71</v>
      </c>
      <c r="CZ583">
        <f>AF583</f>
        <v>1412.71</v>
      </c>
      <c r="DA583">
        <f>AJ583</f>
        <v>1</v>
      </c>
      <c r="DB583">
        <f t="shared" si="114"/>
        <v>2740.66</v>
      </c>
      <c r="DC583">
        <f t="shared" si="115"/>
        <v>1244.1600000000001</v>
      </c>
    </row>
    <row r="584" spans="1:107" x14ac:dyDescent="0.2">
      <c r="A584">
        <f>ROW(Source!A1824)</f>
        <v>1824</v>
      </c>
      <c r="B584">
        <v>52421674</v>
      </c>
      <c r="C584">
        <v>52430399</v>
      </c>
      <c r="D584">
        <v>51499174</v>
      </c>
      <c r="E584">
        <v>1</v>
      </c>
      <c r="F584">
        <v>1</v>
      </c>
      <c r="G584">
        <v>27</v>
      </c>
      <c r="H584">
        <v>2</v>
      </c>
      <c r="I584" t="s">
        <v>638</v>
      </c>
      <c r="J584" t="s">
        <v>639</v>
      </c>
      <c r="K584" t="s">
        <v>640</v>
      </c>
      <c r="L584">
        <v>1368</v>
      </c>
      <c r="N584">
        <v>1011</v>
      </c>
      <c r="O584" t="s">
        <v>537</v>
      </c>
      <c r="P584" t="s">
        <v>537</v>
      </c>
      <c r="Q584">
        <v>1</v>
      </c>
      <c r="W584">
        <v>0</v>
      </c>
      <c r="X584">
        <v>-1991511797</v>
      </c>
      <c r="Y584">
        <v>0.65</v>
      </c>
      <c r="AA584">
        <v>0</v>
      </c>
      <c r="AB584">
        <v>1213.3399999999999</v>
      </c>
      <c r="AC584">
        <v>461.6</v>
      </c>
      <c r="AD584">
        <v>0</v>
      </c>
      <c r="AE584">
        <v>0</v>
      </c>
      <c r="AF584">
        <v>1213.3399999999999</v>
      </c>
      <c r="AG584">
        <v>461.6</v>
      </c>
      <c r="AH584">
        <v>0</v>
      </c>
      <c r="AI584">
        <v>1</v>
      </c>
      <c r="AJ584">
        <v>1</v>
      </c>
      <c r="AK584">
        <v>1</v>
      </c>
      <c r="AL584">
        <v>1</v>
      </c>
      <c r="AN584">
        <v>0</v>
      </c>
      <c r="AO584">
        <v>1</v>
      </c>
      <c r="AP584">
        <v>0</v>
      </c>
      <c r="AQ584">
        <v>0</v>
      </c>
      <c r="AR584">
        <v>0</v>
      </c>
      <c r="AS584" t="s">
        <v>3</v>
      </c>
      <c r="AT584">
        <v>0.65</v>
      </c>
      <c r="AU584" t="s">
        <v>3</v>
      </c>
      <c r="AV584">
        <v>0</v>
      </c>
      <c r="AW584">
        <v>2</v>
      </c>
      <c r="AX584">
        <v>52430413</v>
      </c>
      <c r="AY584">
        <v>1</v>
      </c>
      <c r="AZ584">
        <v>0</v>
      </c>
      <c r="BA584">
        <v>566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CX584">
        <f>Y584*Source!I1824</f>
        <v>0</v>
      </c>
      <c r="CY584">
        <f>AB584</f>
        <v>1213.3399999999999</v>
      </c>
      <c r="CZ584">
        <f>AF584</f>
        <v>1213.3399999999999</v>
      </c>
      <c r="DA584">
        <f>AJ584</f>
        <v>1</v>
      </c>
      <c r="DB584">
        <f t="shared" si="114"/>
        <v>788.67</v>
      </c>
      <c r="DC584">
        <f t="shared" si="115"/>
        <v>300.04000000000002</v>
      </c>
    </row>
    <row r="585" spans="1:107" x14ac:dyDescent="0.2">
      <c r="A585">
        <f>ROW(Source!A1824)</f>
        <v>1824</v>
      </c>
      <c r="B585">
        <v>52421674</v>
      </c>
      <c r="C585">
        <v>52430399</v>
      </c>
      <c r="D585">
        <v>51501136</v>
      </c>
      <c r="E585">
        <v>1</v>
      </c>
      <c r="F585">
        <v>1</v>
      </c>
      <c r="G585">
        <v>27</v>
      </c>
      <c r="H585">
        <v>3</v>
      </c>
      <c r="I585" t="s">
        <v>641</v>
      </c>
      <c r="J585" t="s">
        <v>642</v>
      </c>
      <c r="K585" t="s">
        <v>643</v>
      </c>
      <c r="L585">
        <v>1339</v>
      </c>
      <c r="N585">
        <v>1007</v>
      </c>
      <c r="O585" t="s">
        <v>166</v>
      </c>
      <c r="P585" t="s">
        <v>166</v>
      </c>
      <c r="Q585">
        <v>1</v>
      </c>
      <c r="W585">
        <v>0</v>
      </c>
      <c r="X585">
        <v>-840107338</v>
      </c>
      <c r="Y585">
        <v>110</v>
      </c>
      <c r="AA585">
        <v>590.78</v>
      </c>
      <c r="AB585">
        <v>0</v>
      </c>
      <c r="AC585">
        <v>0</v>
      </c>
      <c r="AD585">
        <v>0</v>
      </c>
      <c r="AE585">
        <v>590.78</v>
      </c>
      <c r="AF585">
        <v>0</v>
      </c>
      <c r="AG585">
        <v>0</v>
      </c>
      <c r="AH585">
        <v>0</v>
      </c>
      <c r="AI585">
        <v>1</v>
      </c>
      <c r="AJ585">
        <v>1</v>
      </c>
      <c r="AK585">
        <v>1</v>
      </c>
      <c r="AL585">
        <v>1</v>
      </c>
      <c r="AN585">
        <v>0</v>
      </c>
      <c r="AO585">
        <v>1</v>
      </c>
      <c r="AP585">
        <v>0</v>
      </c>
      <c r="AQ585">
        <v>0</v>
      </c>
      <c r="AR585">
        <v>0</v>
      </c>
      <c r="AS585" t="s">
        <v>3</v>
      </c>
      <c r="AT585">
        <v>110</v>
      </c>
      <c r="AU585" t="s">
        <v>3</v>
      </c>
      <c r="AV585">
        <v>0</v>
      </c>
      <c r="AW585">
        <v>2</v>
      </c>
      <c r="AX585">
        <v>52430414</v>
      </c>
      <c r="AY585">
        <v>1</v>
      </c>
      <c r="AZ585">
        <v>0</v>
      </c>
      <c r="BA585">
        <v>567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CX585">
        <f>Y585*Source!I1824</f>
        <v>0</v>
      </c>
      <c r="CY585">
        <f>AA585</f>
        <v>590.78</v>
      </c>
      <c r="CZ585">
        <f>AE585</f>
        <v>590.78</v>
      </c>
      <c r="DA585">
        <f>AI585</f>
        <v>1</v>
      </c>
      <c r="DB585">
        <f t="shared" si="114"/>
        <v>64985.8</v>
      </c>
      <c r="DC585">
        <f t="shared" si="115"/>
        <v>0</v>
      </c>
    </row>
    <row r="586" spans="1:107" x14ac:dyDescent="0.2">
      <c r="A586">
        <f>ROW(Source!A1824)</f>
        <v>1824</v>
      </c>
      <c r="B586">
        <v>52421674</v>
      </c>
      <c r="C586">
        <v>52430399</v>
      </c>
      <c r="D586">
        <v>51501882</v>
      </c>
      <c r="E586">
        <v>1</v>
      </c>
      <c r="F586">
        <v>1</v>
      </c>
      <c r="G586">
        <v>27</v>
      </c>
      <c r="H586">
        <v>3</v>
      </c>
      <c r="I586" t="s">
        <v>602</v>
      </c>
      <c r="J586" t="s">
        <v>603</v>
      </c>
      <c r="K586" t="s">
        <v>604</v>
      </c>
      <c r="L586">
        <v>1339</v>
      </c>
      <c r="N586">
        <v>1007</v>
      </c>
      <c r="O586" t="s">
        <v>166</v>
      </c>
      <c r="P586" t="s">
        <v>166</v>
      </c>
      <c r="Q586">
        <v>1</v>
      </c>
      <c r="W586">
        <v>0</v>
      </c>
      <c r="X586">
        <v>2028445372</v>
      </c>
      <c r="Y586">
        <v>5</v>
      </c>
      <c r="AA586">
        <v>35.25</v>
      </c>
      <c r="AB586">
        <v>0</v>
      </c>
      <c r="AC586">
        <v>0</v>
      </c>
      <c r="AD586">
        <v>0</v>
      </c>
      <c r="AE586">
        <v>35.25</v>
      </c>
      <c r="AF586">
        <v>0</v>
      </c>
      <c r="AG586">
        <v>0</v>
      </c>
      <c r="AH586">
        <v>0</v>
      </c>
      <c r="AI586">
        <v>1</v>
      </c>
      <c r="AJ586">
        <v>1</v>
      </c>
      <c r="AK586">
        <v>1</v>
      </c>
      <c r="AL586">
        <v>1</v>
      </c>
      <c r="AN586">
        <v>0</v>
      </c>
      <c r="AO586">
        <v>1</v>
      </c>
      <c r="AP586">
        <v>0</v>
      </c>
      <c r="AQ586">
        <v>0</v>
      </c>
      <c r="AR586">
        <v>0</v>
      </c>
      <c r="AS586" t="s">
        <v>3</v>
      </c>
      <c r="AT586">
        <v>5</v>
      </c>
      <c r="AU586" t="s">
        <v>3</v>
      </c>
      <c r="AV586">
        <v>0</v>
      </c>
      <c r="AW586">
        <v>2</v>
      </c>
      <c r="AX586">
        <v>52430415</v>
      </c>
      <c r="AY586">
        <v>1</v>
      </c>
      <c r="AZ586">
        <v>0</v>
      </c>
      <c r="BA586">
        <v>568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CX586">
        <f>Y586*Source!I1824</f>
        <v>0</v>
      </c>
      <c r="CY586">
        <f>AA586</f>
        <v>35.25</v>
      </c>
      <c r="CZ586">
        <f>AE586</f>
        <v>35.25</v>
      </c>
      <c r="DA586">
        <f>AI586</f>
        <v>1</v>
      </c>
      <c r="DB586">
        <f t="shared" si="114"/>
        <v>176.25</v>
      </c>
      <c r="DC586">
        <f t="shared" si="115"/>
        <v>0</v>
      </c>
    </row>
    <row r="587" spans="1:107" x14ac:dyDescent="0.2">
      <c r="A587">
        <f>ROW(Source!A1825)</f>
        <v>1825</v>
      </c>
      <c r="B587">
        <v>52421674</v>
      </c>
      <c r="C587">
        <v>52430416</v>
      </c>
      <c r="D587">
        <v>51486811</v>
      </c>
      <c r="E587">
        <v>27</v>
      </c>
      <c r="F587">
        <v>1</v>
      </c>
      <c r="G587">
        <v>27</v>
      </c>
      <c r="H587">
        <v>1</v>
      </c>
      <c r="I587" t="s">
        <v>531</v>
      </c>
      <c r="J587" t="s">
        <v>3</v>
      </c>
      <c r="K587" t="s">
        <v>532</v>
      </c>
      <c r="L587">
        <v>1191</v>
      </c>
      <c r="N587">
        <v>1013</v>
      </c>
      <c r="O587" t="s">
        <v>533</v>
      </c>
      <c r="P587" t="s">
        <v>533</v>
      </c>
      <c r="Q587">
        <v>1</v>
      </c>
      <c r="W587">
        <v>0</v>
      </c>
      <c r="X587">
        <v>476480486</v>
      </c>
      <c r="Y587">
        <v>24.84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1</v>
      </c>
      <c r="AJ587">
        <v>1</v>
      </c>
      <c r="AK587">
        <v>1</v>
      </c>
      <c r="AL587">
        <v>1</v>
      </c>
      <c r="AN587">
        <v>0</v>
      </c>
      <c r="AO587">
        <v>1</v>
      </c>
      <c r="AP587">
        <v>0</v>
      </c>
      <c r="AQ587">
        <v>0</v>
      </c>
      <c r="AR587">
        <v>0</v>
      </c>
      <c r="AS587" t="s">
        <v>3</v>
      </c>
      <c r="AT587">
        <v>24.84</v>
      </c>
      <c r="AU587" t="s">
        <v>3</v>
      </c>
      <c r="AV587">
        <v>1</v>
      </c>
      <c r="AW587">
        <v>2</v>
      </c>
      <c r="AX587">
        <v>52430426</v>
      </c>
      <c r="AY587">
        <v>1</v>
      </c>
      <c r="AZ587">
        <v>0</v>
      </c>
      <c r="BA587">
        <v>569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CX587">
        <f>Y587*Source!I1825</f>
        <v>0</v>
      </c>
      <c r="CY587">
        <f>AD587</f>
        <v>0</v>
      </c>
      <c r="CZ587">
        <f>AH587</f>
        <v>0</v>
      </c>
      <c r="DA587">
        <f>AL587</f>
        <v>1</v>
      </c>
      <c r="DB587">
        <f t="shared" si="114"/>
        <v>0</v>
      </c>
      <c r="DC587">
        <f t="shared" si="115"/>
        <v>0</v>
      </c>
    </row>
    <row r="588" spans="1:107" x14ac:dyDescent="0.2">
      <c r="A588">
        <f>ROW(Source!A1825)</f>
        <v>1825</v>
      </c>
      <c r="B588">
        <v>52421674</v>
      </c>
      <c r="C588">
        <v>52430416</v>
      </c>
      <c r="D588">
        <v>51499003</v>
      </c>
      <c r="E588">
        <v>1</v>
      </c>
      <c r="F588">
        <v>1</v>
      </c>
      <c r="G588">
        <v>27</v>
      </c>
      <c r="H588">
        <v>2</v>
      </c>
      <c r="I588" t="s">
        <v>665</v>
      </c>
      <c r="J588" t="s">
        <v>666</v>
      </c>
      <c r="K588" t="s">
        <v>667</v>
      </c>
      <c r="L588">
        <v>1368</v>
      </c>
      <c r="N588">
        <v>1011</v>
      </c>
      <c r="O588" t="s">
        <v>537</v>
      </c>
      <c r="P588" t="s">
        <v>537</v>
      </c>
      <c r="Q588">
        <v>1</v>
      </c>
      <c r="W588">
        <v>0</v>
      </c>
      <c r="X588">
        <v>974897901</v>
      </c>
      <c r="Y588">
        <v>2.94</v>
      </c>
      <c r="AA588">
        <v>0</v>
      </c>
      <c r="AB588">
        <v>956.79</v>
      </c>
      <c r="AC588">
        <v>359.44</v>
      </c>
      <c r="AD588">
        <v>0</v>
      </c>
      <c r="AE588">
        <v>0</v>
      </c>
      <c r="AF588">
        <v>956.79</v>
      </c>
      <c r="AG588">
        <v>359.44</v>
      </c>
      <c r="AH588">
        <v>0</v>
      </c>
      <c r="AI588">
        <v>1</v>
      </c>
      <c r="AJ588">
        <v>1</v>
      </c>
      <c r="AK588">
        <v>1</v>
      </c>
      <c r="AL588">
        <v>1</v>
      </c>
      <c r="AN588">
        <v>0</v>
      </c>
      <c r="AO588">
        <v>1</v>
      </c>
      <c r="AP588">
        <v>0</v>
      </c>
      <c r="AQ588">
        <v>0</v>
      </c>
      <c r="AR588">
        <v>0</v>
      </c>
      <c r="AS588" t="s">
        <v>3</v>
      </c>
      <c r="AT588">
        <v>2.94</v>
      </c>
      <c r="AU588" t="s">
        <v>3</v>
      </c>
      <c r="AV588">
        <v>0</v>
      </c>
      <c r="AW588">
        <v>2</v>
      </c>
      <c r="AX588">
        <v>52430427</v>
      </c>
      <c r="AY588">
        <v>1</v>
      </c>
      <c r="AZ588">
        <v>0</v>
      </c>
      <c r="BA588">
        <v>570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CX588">
        <f>Y588*Source!I1825</f>
        <v>0</v>
      </c>
      <c r="CY588">
        <f t="shared" ref="CY588:CY593" si="116">AB588</f>
        <v>956.79</v>
      </c>
      <c r="CZ588">
        <f t="shared" ref="CZ588:CZ593" si="117">AF588</f>
        <v>956.79</v>
      </c>
      <c r="DA588">
        <f t="shared" ref="DA588:DA593" si="118">AJ588</f>
        <v>1</v>
      </c>
      <c r="DB588">
        <f t="shared" si="114"/>
        <v>2812.96</v>
      </c>
      <c r="DC588">
        <f t="shared" si="115"/>
        <v>1056.75</v>
      </c>
    </row>
    <row r="589" spans="1:107" x14ac:dyDescent="0.2">
      <c r="A589">
        <f>ROW(Source!A1825)</f>
        <v>1825</v>
      </c>
      <c r="B589">
        <v>52421674</v>
      </c>
      <c r="C589">
        <v>52430416</v>
      </c>
      <c r="D589">
        <v>51499184</v>
      </c>
      <c r="E589">
        <v>1</v>
      </c>
      <c r="F589">
        <v>1</v>
      </c>
      <c r="G589">
        <v>27</v>
      </c>
      <c r="H589">
        <v>2</v>
      </c>
      <c r="I589" t="s">
        <v>599</v>
      </c>
      <c r="J589" t="s">
        <v>600</v>
      </c>
      <c r="K589" t="s">
        <v>601</v>
      </c>
      <c r="L589">
        <v>1368</v>
      </c>
      <c r="N589">
        <v>1011</v>
      </c>
      <c r="O589" t="s">
        <v>537</v>
      </c>
      <c r="P589" t="s">
        <v>537</v>
      </c>
      <c r="Q589">
        <v>1</v>
      </c>
      <c r="W589">
        <v>0</v>
      </c>
      <c r="X589">
        <v>351519474</v>
      </c>
      <c r="Y589">
        <v>1.1399999999999999</v>
      </c>
      <c r="AA589">
        <v>0</v>
      </c>
      <c r="AB589">
        <v>2020.59</v>
      </c>
      <c r="AC589">
        <v>458.56</v>
      </c>
      <c r="AD589">
        <v>0</v>
      </c>
      <c r="AE589">
        <v>0</v>
      </c>
      <c r="AF589">
        <v>2020.59</v>
      </c>
      <c r="AG589">
        <v>458.56</v>
      </c>
      <c r="AH589">
        <v>0</v>
      </c>
      <c r="AI589">
        <v>1</v>
      </c>
      <c r="AJ589">
        <v>1</v>
      </c>
      <c r="AK589">
        <v>1</v>
      </c>
      <c r="AL589">
        <v>1</v>
      </c>
      <c r="AN589">
        <v>0</v>
      </c>
      <c r="AO589">
        <v>1</v>
      </c>
      <c r="AP589">
        <v>0</v>
      </c>
      <c r="AQ589">
        <v>0</v>
      </c>
      <c r="AR589">
        <v>0</v>
      </c>
      <c r="AS589" t="s">
        <v>3</v>
      </c>
      <c r="AT589">
        <v>1.1399999999999999</v>
      </c>
      <c r="AU589" t="s">
        <v>3</v>
      </c>
      <c r="AV589">
        <v>0</v>
      </c>
      <c r="AW589">
        <v>2</v>
      </c>
      <c r="AX589">
        <v>52430428</v>
      </c>
      <c r="AY589">
        <v>1</v>
      </c>
      <c r="AZ589">
        <v>0</v>
      </c>
      <c r="BA589">
        <v>571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CX589">
        <f>Y589*Source!I1825</f>
        <v>0</v>
      </c>
      <c r="CY589">
        <f t="shared" si="116"/>
        <v>2020.59</v>
      </c>
      <c r="CZ589">
        <f t="shared" si="117"/>
        <v>2020.59</v>
      </c>
      <c r="DA589">
        <f t="shared" si="118"/>
        <v>1</v>
      </c>
      <c r="DB589">
        <f t="shared" si="114"/>
        <v>2303.4699999999998</v>
      </c>
      <c r="DC589">
        <f t="shared" si="115"/>
        <v>522.76</v>
      </c>
    </row>
    <row r="590" spans="1:107" x14ac:dyDescent="0.2">
      <c r="A590">
        <f>ROW(Source!A1825)</f>
        <v>1825</v>
      </c>
      <c r="B590">
        <v>52421674</v>
      </c>
      <c r="C590">
        <v>52430416</v>
      </c>
      <c r="D590">
        <v>51499169</v>
      </c>
      <c r="E590">
        <v>1</v>
      </c>
      <c r="F590">
        <v>1</v>
      </c>
      <c r="G590">
        <v>27</v>
      </c>
      <c r="H590">
        <v>2</v>
      </c>
      <c r="I590" t="s">
        <v>547</v>
      </c>
      <c r="J590" t="s">
        <v>548</v>
      </c>
      <c r="K590" t="s">
        <v>549</v>
      </c>
      <c r="L590">
        <v>1368</v>
      </c>
      <c r="N590">
        <v>1011</v>
      </c>
      <c r="O590" t="s">
        <v>537</v>
      </c>
      <c r="P590" t="s">
        <v>537</v>
      </c>
      <c r="Q590">
        <v>1</v>
      </c>
      <c r="W590">
        <v>0</v>
      </c>
      <c r="X590">
        <v>-1930120489</v>
      </c>
      <c r="Y590">
        <v>8.9600000000000009</v>
      </c>
      <c r="AA590">
        <v>0</v>
      </c>
      <c r="AB590">
        <v>1261.8699999999999</v>
      </c>
      <c r="AC590">
        <v>530.02</v>
      </c>
      <c r="AD590">
        <v>0</v>
      </c>
      <c r="AE590">
        <v>0</v>
      </c>
      <c r="AF590">
        <v>1261.8699999999999</v>
      </c>
      <c r="AG590">
        <v>530.02</v>
      </c>
      <c r="AH590">
        <v>0</v>
      </c>
      <c r="AI590">
        <v>1</v>
      </c>
      <c r="AJ590">
        <v>1</v>
      </c>
      <c r="AK590">
        <v>1</v>
      </c>
      <c r="AL590">
        <v>1</v>
      </c>
      <c r="AN590">
        <v>0</v>
      </c>
      <c r="AO590">
        <v>1</v>
      </c>
      <c r="AP590">
        <v>0</v>
      </c>
      <c r="AQ590">
        <v>0</v>
      </c>
      <c r="AR590">
        <v>0</v>
      </c>
      <c r="AS590" t="s">
        <v>3</v>
      </c>
      <c r="AT590">
        <v>8.9600000000000009</v>
      </c>
      <c r="AU590" t="s">
        <v>3</v>
      </c>
      <c r="AV590">
        <v>0</v>
      </c>
      <c r="AW590">
        <v>2</v>
      </c>
      <c r="AX590">
        <v>52430429</v>
      </c>
      <c r="AY590">
        <v>1</v>
      </c>
      <c r="AZ590">
        <v>0</v>
      </c>
      <c r="BA590">
        <v>572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CX590">
        <f>Y590*Source!I1825</f>
        <v>0</v>
      </c>
      <c r="CY590">
        <f t="shared" si="116"/>
        <v>1261.8699999999999</v>
      </c>
      <c r="CZ590">
        <f t="shared" si="117"/>
        <v>1261.8699999999999</v>
      </c>
      <c r="DA590">
        <f t="shared" si="118"/>
        <v>1</v>
      </c>
      <c r="DB590">
        <f t="shared" si="114"/>
        <v>11306.36</v>
      </c>
      <c r="DC590">
        <f t="shared" si="115"/>
        <v>4748.9799999999996</v>
      </c>
    </row>
    <row r="591" spans="1:107" x14ac:dyDescent="0.2">
      <c r="A591">
        <f>ROW(Source!A1825)</f>
        <v>1825</v>
      </c>
      <c r="B591">
        <v>52421674</v>
      </c>
      <c r="C591">
        <v>52430416</v>
      </c>
      <c r="D591">
        <v>51499170</v>
      </c>
      <c r="E591">
        <v>1</v>
      </c>
      <c r="F591">
        <v>1</v>
      </c>
      <c r="G591">
        <v>27</v>
      </c>
      <c r="H591">
        <v>2</v>
      </c>
      <c r="I591" t="s">
        <v>550</v>
      </c>
      <c r="J591" t="s">
        <v>551</v>
      </c>
      <c r="K591" t="s">
        <v>552</v>
      </c>
      <c r="L591">
        <v>1368</v>
      </c>
      <c r="N591">
        <v>1011</v>
      </c>
      <c r="O591" t="s">
        <v>537</v>
      </c>
      <c r="P591" t="s">
        <v>537</v>
      </c>
      <c r="Q591">
        <v>1</v>
      </c>
      <c r="W591">
        <v>0</v>
      </c>
      <c r="X591">
        <v>1869206802</v>
      </c>
      <c r="Y591">
        <v>18.25</v>
      </c>
      <c r="AA591">
        <v>0</v>
      </c>
      <c r="AB591">
        <v>1827.95</v>
      </c>
      <c r="AC591">
        <v>720.55</v>
      </c>
      <c r="AD591">
        <v>0</v>
      </c>
      <c r="AE591">
        <v>0</v>
      </c>
      <c r="AF591">
        <v>1827.95</v>
      </c>
      <c r="AG591">
        <v>720.55</v>
      </c>
      <c r="AH591">
        <v>0</v>
      </c>
      <c r="AI591">
        <v>1</v>
      </c>
      <c r="AJ591">
        <v>1</v>
      </c>
      <c r="AK591">
        <v>1</v>
      </c>
      <c r="AL591">
        <v>1</v>
      </c>
      <c r="AN591">
        <v>0</v>
      </c>
      <c r="AO591">
        <v>1</v>
      </c>
      <c r="AP591">
        <v>0</v>
      </c>
      <c r="AQ591">
        <v>0</v>
      </c>
      <c r="AR591">
        <v>0</v>
      </c>
      <c r="AS591" t="s">
        <v>3</v>
      </c>
      <c r="AT591">
        <v>18.25</v>
      </c>
      <c r="AU591" t="s">
        <v>3</v>
      </c>
      <c r="AV591">
        <v>0</v>
      </c>
      <c r="AW591">
        <v>2</v>
      </c>
      <c r="AX591">
        <v>52430430</v>
      </c>
      <c r="AY591">
        <v>1</v>
      </c>
      <c r="AZ591">
        <v>0</v>
      </c>
      <c r="BA591">
        <v>573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CX591">
        <f>Y591*Source!I1825</f>
        <v>0</v>
      </c>
      <c r="CY591">
        <f t="shared" si="116"/>
        <v>1827.95</v>
      </c>
      <c r="CZ591">
        <f t="shared" si="117"/>
        <v>1827.95</v>
      </c>
      <c r="DA591">
        <f t="shared" si="118"/>
        <v>1</v>
      </c>
      <c r="DB591">
        <f t="shared" si="114"/>
        <v>33360.089999999997</v>
      </c>
      <c r="DC591">
        <f t="shared" si="115"/>
        <v>13150.04</v>
      </c>
    </row>
    <row r="592" spans="1:107" x14ac:dyDescent="0.2">
      <c r="A592">
        <f>ROW(Source!A1825)</f>
        <v>1825</v>
      </c>
      <c r="B592">
        <v>52421674</v>
      </c>
      <c r="C592">
        <v>52430416</v>
      </c>
      <c r="D592">
        <v>51499208</v>
      </c>
      <c r="E592">
        <v>1</v>
      </c>
      <c r="F592">
        <v>1</v>
      </c>
      <c r="G592">
        <v>27</v>
      </c>
      <c r="H592">
        <v>2</v>
      </c>
      <c r="I592" t="s">
        <v>562</v>
      </c>
      <c r="J592" t="s">
        <v>563</v>
      </c>
      <c r="K592" t="s">
        <v>564</v>
      </c>
      <c r="L592">
        <v>1368</v>
      </c>
      <c r="N592">
        <v>1011</v>
      </c>
      <c r="O592" t="s">
        <v>537</v>
      </c>
      <c r="P592" t="s">
        <v>537</v>
      </c>
      <c r="Q592">
        <v>1</v>
      </c>
      <c r="W592">
        <v>0</v>
      </c>
      <c r="X592">
        <v>41279402</v>
      </c>
      <c r="Y592">
        <v>2.2400000000000002</v>
      </c>
      <c r="AA592">
        <v>0</v>
      </c>
      <c r="AB592">
        <v>1412.71</v>
      </c>
      <c r="AC592">
        <v>641.32000000000005</v>
      </c>
      <c r="AD592">
        <v>0</v>
      </c>
      <c r="AE592">
        <v>0</v>
      </c>
      <c r="AF592">
        <v>1412.71</v>
      </c>
      <c r="AG592">
        <v>641.32000000000005</v>
      </c>
      <c r="AH592">
        <v>0</v>
      </c>
      <c r="AI592">
        <v>1</v>
      </c>
      <c r="AJ592">
        <v>1</v>
      </c>
      <c r="AK592">
        <v>1</v>
      </c>
      <c r="AL592">
        <v>1</v>
      </c>
      <c r="AN592">
        <v>0</v>
      </c>
      <c r="AO592">
        <v>1</v>
      </c>
      <c r="AP592">
        <v>0</v>
      </c>
      <c r="AQ592">
        <v>0</v>
      </c>
      <c r="AR592">
        <v>0</v>
      </c>
      <c r="AS592" t="s">
        <v>3</v>
      </c>
      <c r="AT592">
        <v>2.2400000000000002</v>
      </c>
      <c r="AU592" t="s">
        <v>3</v>
      </c>
      <c r="AV592">
        <v>0</v>
      </c>
      <c r="AW592">
        <v>2</v>
      </c>
      <c r="AX592">
        <v>52430431</v>
      </c>
      <c r="AY592">
        <v>1</v>
      </c>
      <c r="AZ592">
        <v>0</v>
      </c>
      <c r="BA592">
        <v>574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CX592">
        <f>Y592*Source!I1825</f>
        <v>0</v>
      </c>
      <c r="CY592">
        <f t="shared" si="116"/>
        <v>1412.71</v>
      </c>
      <c r="CZ592">
        <f t="shared" si="117"/>
        <v>1412.71</v>
      </c>
      <c r="DA592">
        <f t="shared" si="118"/>
        <v>1</v>
      </c>
      <c r="DB592">
        <f t="shared" si="114"/>
        <v>3164.47</v>
      </c>
      <c r="DC592">
        <f t="shared" si="115"/>
        <v>1436.56</v>
      </c>
    </row>
    <row r="593" spans="1:107" x14ac:dyDescent="0.2">
      <c r="A593">
        <f>ROW(Source!A1825)</f>
        <v>1825</v>
      </c>
      <c r="B593">
        <v>52421674</v>
      </c>
      <c r="C593">
        <v>52430416</v>
      </c>
      <c r="D593">
        <v>51499174</v>
      </c>
      <c r="E593">
        <v>1</v>
      </c>
      <c r="F593">
        <v>1</v>
      </c>
      <c r="G593">
        <v>27</v>
      </c>
      <c r="H593">
        <v>2</v>
      </c>
      <c r="I593" t="s">
        <v>638</v>
      </c>
      <c r="J593" t="s">
        <v>639</v>
      </c>
      <c r="K593" t="s">
        <v>640</v>
      </c>
      <c r="L593">
        <v>1368</v>
      </c>
      <c r="N593">
        <v>1011</v>
      </c>
      <c r="O593" t="s">
        <v>537</v>
      </c>
      <c r="P593" t="s">
        <v>537</v>
      </c>
      <c r="Q593">
        <v>1</v>
      </c>
      <c r="W593">
        <v>0</v>
      </c>
      <c r="X593">
        <v>-1991511797</v>
      </c>
      <c r="Y593">
        <v>0.65</v>
      </c>
      <c r="AA593">
        <v>0</v>
      </c>
      <c r="AB593">
        <v>1213.3399999999999</v>
      </c>
      <c r="AC593">
        <v>461.6</v>
      </c>
      <c r="AD593">
        <v>0</v>
      </c>
      <c r="AE593">
        <v>0</v>
      </c>
      <c r="AF593">
        <v>1213.3399999999999</v>
      </c>
      <c r="AG593">
        <v>461.6</v>
      </c>
      <c r="AH593">
        <v>0</v>
      </c>
      <c r="AI593">
        <v>1</v>
      </c>
      <c r="AJ593">
        <v>1</v>
      </c>
      <c r="AK593">
        <v>1</v>
      </c>
      <c r="AL593">
        <v>1</v>
      </c>
      <c r="AN593">
        <v>0</v>
      </c>
      <c r="AO593">
        <v>1</v>
      </c>
      <c r="AP593">
        <v>0</v>
      </c>
      <c r="AQ593">
        <v>0</v>
      </c>
      <c r="AR593">
        <v>0</v>
      </c>
      <c r="AS593" t="s">
        <v>3</v>
      </c>
      <c r="AT593">
        <v>0.65</v>
      </c>
      <c r="AU593" t="s">
        <v>3</v>
      </c>
      <c r="AV593">
        <v>0</v>
      </c>
      <c r="AW593">
        <v>2</v>
      </c>
      <c r="AX593">
        <v>52430432</v>
      </c>
      <c r="AY593">
        <v>1</v>
      </c>
      <c r="AZ593">
        <v>0</v>
      </c>
      <c r="BA593">
        <v>575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CX593">
        <f>Y593*Source!I1825</f>
        <v>0</v>
      </c>
      <c r="CY593">
        <f t="shared" si="116"/>
        <v>1213.3399999999999</v>
      </c>
      <c r="CZ593">
        <f t="shared" si="117"/>
        <v>1213.3399999999999</v>
      </c>
      <c r="DA593">
        <f t="shared" si="118"/>
        <v>1</v>
      </c>
      <c r="DB593">
        <f t="shared" si="114"/>
        <v>788.67</v>
      </c>
      <c r="DC593">
        <f t="shared" si="115"/>
        <v>300.04000000000002</v>
      </c>
    </row>
    <row r="594" spans="1:107" x14ac:dyDescent="0.2">
      <c r="A594">
        <f>ROW(Source!A1825)</f>
        <v>1825</v>
      </c>
      <c r="B594">
        <v>52421674</v>
      </c>
      <c r="C594">
        <v>52430416</v>
      </c>
      <c r="D594">
        <v>51501162</v>
      </c>
      <c r="E594">
        <v>1</v>
      </c>
      <c r="F594">
        <v>1</v>
      </c>
      <c r="G594">
        <v>27</v>
      </c>
      <c r="H594">
        <v>3</v>
      </c>
      <c r="I594" t="s">
        <v>668</v>
      </c>
      <c r="J594" t="s">
        <v>669</v>
      </c>
      <c r="K594" t="s">
        <v>670</v>
      </c>
      <c r="L594">
        <v>1339</v>
      </c>
      <c r="N594">
        <v>1007</v>
      </c>
      <c r="O594" t="s">
        <v>166</v>
      </c>
      <c r="P594" t="s">
        <v>166</v>
      </c>
      <c r="Q594">
        <v>1</v>
      </c>
      <c r="W594">
        <v>0</v>
      </c>
      <c r="X594">
        <v>811973350</v>
      </c>
      <c r="Y594">
        <v>126</v>
      </c>
      <c r="AA594">
        <v>1763.75</v>
      </c>
      <c r="AB594">
        <v>0</v>
      </c>
      <c r="AC594">
        <v>0</v>
      </c>
      <c r="AD594">
        <v>0</v>
      </c>
      <c r="AE594">
        <v>1763.75</v>
      </c>
      <c r="AF594">
        <v>0</v>
      </c>
      <c r="AG594">
        <v>0</v>
      </c>
      <c r="AH594">
        <v>0</v>
      </c>
      <c r="AI594">
        <v>1</v>
      </c>
      <c r="AJ594">
        <v>1</v>
      </c>
      <c r="AK594">
        <v>1</v>
      </c>
      <c r="AL594">
        <v>1</v>
      </c>
      <c r="AN594">
        <v>0</v>
      </c>
      <c r="AO594">
        <v>1</v>
      </c>
      <c r="AP594">
        <v>0</v>
      </c>
      <c r="AQ594">
        <v>0</v>
      </c>
      <c r="AR594">
        <v>0</v>
      </c>
      <c r="AS594" t="s">
        <v>3</v>
      </c>
      <c r="AT594">
        <v>126</v>
      </c>
      <c r="AU594" t="s">
        <v>3</v>
      </c>
      <c r="AV594">
        <v>0</v>
      </c>
      <c r="AW594">
        <v>2</v>
      </c>
      <c r="AX594">
        <v>52430433</v>
      </c>
      <c r="AY594">
        <v>1</v>
      </c>
      <c r="AZ594">
        <v>0</v>
      </c>
      <c r="BA594">
        <v>576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CX594">
        <f>Y594*Source!I1825</f>
        <v>0</v>
      </c>
      <c r="CY594">
        <f>AA594</f>
        <v>1763.75</v>
      </c>
      <c r="CZ594">
        <f>AE594</f>
        <v>1763.75</v>
      </c>
      <c r="DA594">
        <f>AI594</f>
        <v>1</v>
      </c>
      <c r="DB594">
        <f t="shared" si="114"/>
        <v>222232.5</v>
      </c>
      <c r="DC594">
        <f t="shared" si="115"/>
        <v>0</v>
      </c>
    </row>
    <row r="595" spans="1:107" x14ac:dyDescent="0.2">
      <c r="A595">
        <f>ROW(Source!A1825)</f>
        <v>1825</v>
      </c>
      <c r="B595">
        <v>52421674</v>
      </c>
      <c r="C595">
        <v>52430416</v>
      </c>
      <c r="D595">
        <v>51501882</v>
      </c>
      <c r="E595">
        <v>1</v>
      </c>
      <c r="F595">
        <v>1</v>
      </c>
      <c r="G595">
        <v>27</v>
      </c>
      <c r="H595">
        <v>3</v>
      </c>
      <c r="I595" t="s">
        <v>602</v>
      </c>
      <c r="J595" t="s">
        <v>603</v>
      </c>
      <c r="K595" t="s">
        <v>604</v>
      </c>
      <c r="L595">
        <v>1339</v>
      </c>
      <c r="N595">
        <v>1007</v>
      </c>
      <c r="O595" t="s">
        <v>166</v>
      </c>
      <c r="P595" t="s">
        <v>166</v>
      </c>
      <c r="Q595">
        <v>1</v>
      </c>
      <c r="W595">
        <v>0</v>
      </c>
      <c r="X595">
        <v>2028445372</v>
      </c>
      <c r="Y595">
        <v>7</v>
      </c>
      <c r="AA595">
        <v>35.25</v>
      </c>
      <c r="AB595">
        <v>0</v>
      </c>
      <c r="AC595">
        <v>0</v>
      </c>
      <c r="AD595">
        <v>0</v>
      </c>
      <c r="AE595">
        <v>35.25</v>
      </c>
      <c r="AF595">
        <v>0</v>
      </c>
      <c r="AG595">
        <v>0</v>
      </c>
      <c r="AH595">
        <v>0</v>
      </c>
      <c r="AI595">
        <v>1</v>
      </c>
      <c r="AJ595">
        <v>1</v>
      </c>
      <c r="AK595">
        <v>1</v>
      </c>
      <c r="AL595">
        <v>1</v>
      </c>
      <c r="AN595">
        <v>0</v>
      </c>
      <c r="AO595">
        <v>1</v>
      </c>
      <c r="AP595">
        <v>0</v>
      </c>
      <c r="AQ595">
        <v>0</v>
      </c>
      <c r="AR595">
        <v>0</v>
      </c>
      <c r="AS595" t="s">
        <v>3</v>
      </c>
      <c r="AT595">
        <v>7</v>
      </c>
      <c r="AU595" t="s">
        <v>3</v>
      </c>
      <c r="AV595">
        <v>0</v>
      </c>
      <c r="AW595">
        <v>2</v>
      </c>
      <c r="AX595">
        <v>52430434</v>
      </c>
      <c r="AY595">
        <v>1</v>
      </c>
      <c r="AZ595">
        <v>0</v>
      </c>
      <c r="BA595">
        <v>577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CX595">
        <f>Y595*Source!I1825</f>
        <v>0</v>
      </c>
      <c r="CY595">
        <f>AA595</f>
        <v>35.25</v>
      </c>
      <c r="CZ595">
        <f>AE595</f>
        <v>35.25</v>
      </c>
      <c r="DA595">
        <f>AI595</f>
        <v>1</v>
      </c>
      <c r="DB595">
        <f t="shared" si="114"/>
        <v>246.75</v>
      </c>
      <c r="DC595">
        <f t="shared" si="115"/>
        <v>0</v>
      </c>
    </row>
    <row r="596" spans="1:107" x14ac:dyDescent="0.2">
      <c r="A596">
        <f>ROW(Source!A1826)</f>
        <v>1826</v>
      </c>
      <c r="B596">
        <v>52421674</v>
      </c>
      <c r="C596">
        <v>52430435</v>
      </c>
      <c r="D596">
        <v>51486811</v>
      </c>
      <c r="E596">
        <v>27</v>
      </c>
      <c r="F596">
        <v>1</v>
      </c>
      <c r="G596">
        <v>27</v>
      </c>
      <c r="H596">
        <v>1</v>
      </c>
      <c r="I596" t="s">
        <v>531</v>
      </c>
      <c r="J596" t="s">
        <v>3</v>
      </c>
      <c r="K596" t="s">
        <v>532</v>
      </c>
      <c r="L596">
        <v>1191</v>
      </c>
      <c r="N596">
        <v>1013</v>
      </c>
      <c r="O596" t="s">
        <v>533</v>
      </c>
      <c r="P596" t="s">
        <v>533</v>
      </c>
      <c r="Q596">
        <v>1</v>
      </c>
      <c r="W596">
        <v>0</v>
      </c>
      <c r="X596">
        <v>476480486</v>
      </c>
      <c r="Y596">
        <v>10.3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1</v>
      </c>
      <c r="AJ596">
        <v>1</v>
      </c>
      <c r="AK596">
        <v>1</v>
      </c>
      <c r="AL596">
        <v>1</v>
      </c>
      <c r="AN596">
        <v>0</v>
      </c>
      <c r="AO596">
        <v>1</v>
      </c>
      <c r="AP596">
        <v>0</v>
      </c>
      <c r="AQ596">
        <v>0</v>
      </c>
      <c r="AR596">
        <v>0</v>
      </c>
      <c r="AS596" t="s">
        <v>3</v>
      </c>
      <c r="AT596">
        <v>10.3</v>
      </c>
      <c r="AU596" t="s">
        <v>3</v>
      </c>
      <c r="AV596">
        <v>1</v>
      </c>
      <c r="AW596">
        <v>2</v>
      </c>
      <c r="AX596">
        <v>52430441</v>
      </c>
      <c r="AY596">
        <v>1</v>
      </c>
      <c r="AZ596">
        <v>0</v>
      </c>
      <c r="BA596">
        <v>578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CX596">
        <f>Y596*Source!I1826</f>
        <v>0</v>
      </c>
      <c r="CY596">
        <f>AD596</f>
        <v>0</v>
      </c>
      <c r="CZ596">
        <f>AH596</f>
        <v>0</v>
      </c>
      <c r="DA596">
        <f>AL596</f>
        <v>1</v>
      </c>
      <c r="DB596">
        <f t="shared" si="114"/>
        <v>0</v>
      </c>
      <c r="DC596">
        <f t="shared" si="115"/>
        <v>0</v>
      </c>
    </row>
    <row r="597" spans="1:107" x14ac:dyDescent="0.2">
      <c r="A597">
        <f>ROW(Source!A1826)</f>
        <v>1826</v>
      </c>
      <c r="B597">
        <v>52421674</v>
      </c>
      <c r="C597">
        <v>52430435</v>
      </c>
      <c r="D597">
        <v>51499169</v>
      </c>
      <c r="E597">
        <v>1</v>
      </c>
      <c r="F597">
        <v>1</v>
      </c>
      <c r="G597">
        <v>27</v>
      </c>
      <c r="H597">
        <v>2</v>
      </c>
      <c r="I597" t="s">
        <v>547</v>
      </c>
      <c r="J597" t="s">
        <v>548</v>
      </c>
      <c r="K597" t="s">
        <v>549</v>
      </c>
      <c r="L597">
        <v>1368</v>
      </c>
      <c r="N597">
        <v>1011</v>
      </c>
      <c r="O597" t="s">
        <v>537</v>
      </c>
      <c r="P597" t="s">
        <v>537</v>
      </c>
      <c r="Q597">
        <v>1</v>
      </c>
      <c r="W597">
        <v>0</v>
      </c>
      <c r="X597">
        <v>-1930120489</v>
      </c>
      <c r="Y597">
        <v>0.89</v>
      </c>
      <c r="AA597">
        <v>0</v>
      </c>
      <c r="AB597">
        <v>1261.8699999999999</v>
      </c>
      <c r="AC597">
        <v>530.02</v>
      </c>
      <c r="AD597">
        <v>0</v>
      </c>
      <c r="AE597">
        <v>0</v>
      </c>
      <c r="AF597">
        <v>1261.8699999999999</v>
      </c>
      <c r="AG597">
        <v>530.02</v>
      </c>
      <c r="AH597">
        <v>0</v>
      </c>
      <c r="AI597">
        <v>1</v>
      </c>
      <c r="AJ597">
        <v>1</v>
      </c>
      <c r="AK597">
        <v>1</v>
      </c>
      <c r="AL597">
        <v>1</v>
      </c>
      <c r="AN597">
        <v>0</v>
      </c>
      <c r="AO597">
        <v>1</v>
      </c>
      <c r="AP597">
        <v>0</v>
      </c>
      <c r="AQ597">
        <v>0</v>
      </c>
      <c r="AR597">
        <v>0</v>
      </c>
      <c r="AS597" t="s">
        <v>3</v>
      </c>
      <c r="AT597">
        <v>0.89</v>
      </c>
      <c r="AU597" t="s">
        <v>3</v>
      </c>
      <c r="AV597">
        <v>0</v>
      </c>
      <c r="AW597">
        <v>2</v>
      </c>
      <c r="AX597">
        <v>52430442</v>
      </c>
      <c r="AY597">
        <v>1</v>
      </c>
      <c r="AZ597">
        <v>0</v>
      </c>
      <c r="BA597">
        <v>579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CX597">
        <f>Y597*Source!I1826</f>
        <v>0</v>
      </c>
      <c r="CY597">
        <f>AB597</f>
        <v>1261.8699999999999</v>
      </c>
      <c r="CZ597">
        <f>AF597</f>
        <v>1261.8699999999999</v>
      </c>
      <c r="DA597">
        <f>AJ597</f>
        <v>1</v>
      </c>
      <c r="DB597">
        <f t="shared" si="114"/>
        <v>1123.06</v>
      </c>
      <c r="DC597">
        <f t="shared" si="115"/>
        <v>471.72</v>
      </c>
    </row>
    <row r="598" spans="1:107" x14ac:dyDescent="0.2">
      <c r="A598">
        <f>ROW(Source!A1826)</f>
        <v>1826</v>
      </c>
      <c r="B598">
        <v>52421674</v>
      </c>
      <c r="C598">
        <v>52430435</v>
      </c>
      <c r="D598">
        <v>51499975</v>
      </c>
      <c r="E598">
        <v>1</v>
      </c>
      <c r="F598">
        <v>1</v>
      </c>
      <c r="G598">
        <v>27</v>
      </c>
      <c r="H598">
        <v>3</v>
      </c>
      <c r="I598" t="s">
        <v>553</v>
      </c>
      <c r="J598" t="s">
        <v>554</v>
      </c>
      <c r="K598" t="s">
        <v>555</v>
      </c>
      <c r="L598">
        <v>1348</v>
      </c>
      <c r="N598">
        <v>1009</v>
      </c>
      <c r="O598" t="s">
        <v>27</v>
      </c>
      <c r="P598" t="s">
        <v>27</v>
      </c>
      <c r="Q598">
        <v>1000</v>
      </c>
      <c r="W598">
        <v>0</v>
      </c>
      <c r="X598">
        <v>-298244648</v>
      </c>
      <c r="Y598">
        <v>0.06</v>
      </c>
      <c r="AA598">
        <v>25888.1</v>
      </c>
      <c r="AB598">
        <v>0</v>
      </c>
      <c r="AC598">
        <v>0</v>
      </c>
      <c r="AD598">
        <v>0</v>
      </c>
      <c r="AE598">
        <v>25888.1</v>
      </c>
      <c r="AF598">
        <v>0</v>
      </c>
      <c r="AG598">
        <v>0</v>
      </c>
      <c r="AH598">
        <v>0</v>
      </c>
      <c r="AI598">
        <v>1</v>
      </c>
      <c r="AJ598">
        <v>1</v>
      </c>
      <c r="AK598">
        <v>1</v>
      </c>
      <c r="AL598">
        <v>1</v>
      </c>
      <c r="AN598">
        <v>0</v>
      </c>
      <c r="AO598">
        <v>1</v>
      </c>
      <c r="AP598">
        <v>0</v>
      </c>
      <c r="AQ598">
        <v>0</v>
      </c>
      <c r="AR598">
        <v>0</v>
      </c>
      <c r="AS598" t="s">
        <v>3</v>
      </c>
      <c r="AT598">
        <v>0.06</v>
      </c>
      <c r="AU598" t="s">
        <v>3</v>
      </c>
      <c r="AV598">
        <v>0</v>
      </c>
      <c r="AW598">
        <v>2</v>
      </c>
      <c r="AX598">
        <v>52430443</v>
      </c>
      <c r="AY598">
        <v>1</v>
      </c>
      <c r="AZ598">
        <v>0</v>
      </c>
      <c r="BA598">
        <v>580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CX598">
        <f>Y598*Source!I1826</f>
        <v>0</v>
      </c>
      <c r="CY598">
        <f>AA598</f>
        <v>25888.1</v>
      </c>
      <c r="CZ598">
        <f>AE598</f>
        <v>25888.1</v>
      </c>
      <c r="DA598">
        <f>AI598</f>
        <v>1</v>
      </c>
      <c r="DB598">
        <f t="shared" si="114"/>
        <v>1553.29</v>
      </c>
      <c r="DC598">
        <f t="shared" si="115"/>
        <v>0</v>
      </c>
    </row>
    <row r="599" spans="1:107" x14ac:dyDescent="0.2">
      <c r="A599">
        <f>ROW(Source!A1826)</f>
        <v>1826</v>
      </c>
      <c r="B599">
        <v>52421674</v>
      </c>
      <c r="C599">
        <v>52430435</v>
      </c>
      <c r="D599">
        <v>51503053</v>
      </c>
      <c r="E599">
        <v>1</v>
      </c>
      <c r="F599">
        <v>1</v>
      </c>
      <c r="G599">
        <v>27</v>
      </c>
      <c r="H599">
        <v>3</v>
      </c>
      <c r="I599" t="s">
        <v>415</v>
      </c>
      <c r="J599" t="s">
        <v>417</v>
      </c>
      <c r="K599" t="s">
        <v>416</v>
      </c>
      <c r="L599">
        <v>1348</v>
      </c>
      <c r="N599">
        <v>1009</v>
      </c>
      <c r="O599" t="s">
        <v>27</v>
      </c>
      <c r="P599" t="s">
        <v>27</v>
      </c>
      <c r="Q599">
        <v>1000</v>
      </c>
      <c r="W599">
        <v>1</v>
      </c>
      <c r="X599">
        <v>828582171</v>
      </c>
      <c r="Y599">
        <v>-10.7</v>
      </c>
      <c r="AA599">
        <v>2679.67</v>
      </c>
      <c r="AB599">
        <v>0</v>
      </c>
      <c r="AC599">
        <v>0</v>
      </c>
      <c r="AD599">
        <v>0</v>
      </c>
      <c r="AE599">
        <v>2679.67</v>
      </c>
      <c r="AF599">
        <v>0</v>
      </c>
      <c r="AG599">
        <v>0</v>
      </c>
      <c r="AH599">
        <v>0</v>
      </c>
      <c r="AI599">
        <v>1</v>
      </c>
      <c r="AJ599">
        <v>1</v>
      </c>
      <c r="AK599">
        <v>1</v>
      </c>
      <c r="AL599">
        <v>1</v>
      </c>
      <c r="AN599">
        <v>0</v>
      </c>
      <c r="AO599">
        <v>1</v>
      </c>
      <c r="AP599">
        <v>0</v>
      </c>
      <c r="AQ599">
        <v>0</v>
      </c>
      <c r="AR599">
        <v>0</v>
      </c>
      <c r="AS599" t="s">
        <v>3</v>
      </c>
      <c r="AT599">
        <v>-10.7</v>
      </c>
      <c r="AU599" t="s">
        <v>3</v>
      </c>
      <c r="AV599">
        <v>0</v>
      </c>
      <c r="AW599">
        <v>2</v>
      </c>
      <c r="AX599">
        <v>52430444</v>
      </c>
      <c r="AY599">
        <v>1</v>
      </c>
      <c r="AZ599">
        <v>6144</v>
      </c>
      <c r="BA599">
        <v>581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CX599">
        <f>Y599*Source!I1826</f>
        <v>0</v>
      </c>
      <c r="CY599">
        <f>AA599</f>
        <v>2679.67</v>
      </c>
      <c r="CZ599">
        <f>AE599</f>
        <v>2679.67</v>
      </c>
      <c r="DA599">
        <f>AI599</f>
        <v>1</v>
      </c>
      <c r="DB599">
        <f t="shared" si="114"/>
        <v>-28672.47</v>
      </c>
      <c r="DC599">
        <f t="shared" si="115"/>
        <v>0</v>
      </c>
    </row>
    <row r="600" spans="1:107" x14ac:dyDescent="0.2">
      <c r="A600">
        <f>ROW(Source!A1826)</f>
        <v>1826</v>
      </c>
      <c r="B600">
        <v>52421674</v>
      </c>
      <c r="C600">
        <v>52430435</v>
      </c>
      <c r="D600">
        <v>51503053</v>
      </c>
      <c r="E600">
        <v>1</v>
      </c>
      <c r="F600">
        <v>1</v>
      </c>
      <c r="G600">
        <v>27</v>
      </c>
      <c r="H600">
        <v>3</v>
      </c>
      <c r="I600" t="s">
        <v>415</v>
      </c>
      <c r="J600" t="s">
        <v>417</v>
      </c>
      <c r="K600" t="s">
        <v>416</v>
      </c>
      <c r="L600">
        <v>1348</v>
      </c>
      <c r="N600">
        <v>1009</v>
      </c>
      <c r="O600" t="s">
        <v>27</v>
      </c>
      <c r="P600" t="s">
        <v>27</v>
      </c>
      <c r="Q600">
        <v>1000</v>
      </c>
      <c r="W600">
        <v>0</v>
      </c>
      <c r="X600">
        <v>828582171</v>
      </c>
      <c r="Y600">
        <v>14.2667</v>
      </c>
      <c r="AA600">
        <v>2679.67</v>
      </c>
      <c r="AB600">
        <v>0</v>
      </c>
      <c r="AC600">
        <v>0</v>
      </c>
      <c r="AD600">
        <v>0</v>
      </c>
      <c r="AE600">
        <v>2679.67</v>
      </c>
      <c r="AF600">
        <v>0</v>
      </c>
      <c r="AG600">
        <v>0</v>
      </c>
      <c r="AH600">
        <v>0</v>
      </c>
      <c r="AI600">
        <v>1</v>
      </c>
      <c r="AJ600">
        <v>1</v>
      </c>
      <c r="AK600">
        <v>1</v>
      </c>
      <c r="AL600">
        <v>1</v>
      </c>
      <c r="AN600">
        <v>0</v>
      </c>
      <c r="AO600">
        <v>0</v>
      </c>
      <c r="AP600">
        <v>0</v>
      </c>
      <c r="AQ600">
        <v>0</v>
      </c>
      <c r="AR600">
        <v>0</v>
      </c>
      <c r="AS600" t="s">
        <v>3</v>
      </c>
      <c r="AT600">
        <v>14.2667</v>
      </c>
      <c r="AU600" t="s">
        <v>3</v>
      </c>
      <c r="AV600">
        <v>0</v>
      </c>
      <c r="AW600">
        <v>1</v>
      </c>
      <c r="AX600">
        <v>-1</v>
      </c>
      <c r="AY600">
        <v>0</v>
      </c>
      <c r="AZ600">
        <v>0</v>
      </c>
      <c r="BA600" t="s">
        <v>3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CX600">
        <f>Y600*Source!I1826</f>
        <v>0</v>
      </c>
      <c r="CY600">
        <f>AA600</f>
        <v>2679.67</v>
      </c>
      <c r="CZ600">
        <f>AE600</f>
        <v>2679.67</v>
      </c>
      <c r="DA600">
        <f>AI600</f>
        <v>1</v>
      </c>
      <c r="DB600">
        <f t="shared" si="114"/>
        <v>38230.050000000003</v>
      </c>
      <c r="DC600">
        <f t="shared" si="115"/>
        <v>0</v>
      </c>
    </row>
    <row r="601" spans="1:107" x14ac:dyDescent="0.2">
      <c r="A601">
        <f>ROW(Source!A1829)</f>
        <v>1829</v>
      </c>
      <c r="B601">
        <v>52421674</v>
      </c>
      <c r="C601">
        <v>52430447</v>
      </c>
      <c r="D601">
        <v>51486811</v>
      </c>
      <c r="E601">
        <v>27</v>
      </c>
      <c r="F601">
        <v>1</v>
      </c>
      <c r="G601">
        <v>27</v>
      </c>
      <c r="H601">
        <v>1</v>
      </c>
      <c r="I601" t="s">
        <v>531</v>
      </c>
      <c r="J601" t="s">
        <v>3</v>
      </c>
      <c r="K601" t="s">
        <v>532</v>
      </c>
      <c r="L601">
        <v>1191</v>
      </c>
      <c r="N601">
        <v>1013</v>
      </c>
      <c r="O601" t="s">
        <v>533</v>
      </c>
      <c r="P601" t="s">
        <v>533</v>
      </c>
      <c r="Q601">
        <v>1</v>
      </c>
      <c r="W601">
        <v>0</v>
      </c>
      <c r="X601">
        <v>476480486</v>
      </c>
      <c r="Y601">
        <v>0.75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1</v>
      </c>
      <c r="AJ601">
        <v>1</v>
      </c>
      <c r="AK601">
        <v>1</v>
      </c>
      <c r="AL601">
        <v>1</v>
      </c>
      <c r="AN601">
        <v>0</v>
      </c>
      <c r="AO601">
        <v>1</v>
      </c>
      <c r="AP601">
        <v>0</v>
      </c>
      <c r="AQ601">
        <v>0</v>
      </c>
      <c r="AR601">
        <v>0</v>
      </c>
      <c r="AS601" t="s">
        <v>3</v>
      </c>
      <c r="AT601">
        <v>0.75</v>
      </c>
      <c r="AU601" t="s">
        <v>3</v>
      </c>
      <c r="AV601">
        <v>1</v>
      </c>
      <c r="AW601">
        <v>2</v>
      </c>
      <c r="AX601">
        <v>52430451</v>
      </c>
      <c r="AY601">
        <v>1</v>
      </c>
      <c r="AZ601">
        <v>0</v>
      </c>
      <c r="BA601">
        <v>582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CX601">
        <f>Y601*Source!I1829</f>
        <v>0</v>
      </c>
      <c r="CY601">
        <f>AD601</f>
        <v>0</v>
      </c>
      <c r="CZ601">
        <f>AH601</f>
        <v>0</v>
      </c>
      <c r="DA601">
        <f>AL601</f>
        <v>1</v>
      </c>
      <c r="DB601">
        <f t="shared" si="114"/>
        <v>0</v>
      </c>
      <c r="DC601">
        <f t="shared" si="115"/>
        <v>0</v>
      </c>
    </row>
    <row r="602" spans="1:107" x14ac:dyDescent="0.2">
      <c r="A602">
        <f>ROW(Source!A1829)</f>
        <v>1829</v>
      </c>
      <c r="B602">
        <v>52421674</v>
      </c>
      <c r="C602">
        <v>52430447</v>
      </c>
      <c r="D602">
        <v>51499196</v>
      </c>
      <c r="E602">
        <v>1</v>
      </c>
      <c r="F602">
        <v>1</v>
      </c>
      <c r="G602">
        <v>27</v>
      </c>
      <c r="H602">
        <v>2</v>
      </c>
      <c r="I602" t="s">
        <v>677</v>
      </c>
      <c r="J602" t="s">
        <v>678</v>
      </c>
      <c r="K602" t="s">
        <v>679</v>
      </c>
      <c r="L602">
        <v>1368</v>
      </c>
      <c r="N602">
        <v>1011</v>
      </c>
      <c r="O602" t="s">
        <v>537</v>
      </c>
      <c r="P602" t="s">
        <v>537</v>
      </c>
      <c r="Q602">
        <v>1</v>
      </c>
      <c r="W602">
        <v>0</v>
      </c>
      <c r="X602">
        <v>-356850342</v>
      </c>
      <c r="Y602">
        <v>0.01</v>
      </c>
      <c r="AA602">
        <v>0</v>
      </c>
      <c r="AB602">
        <v>1286.08</v>
      </c>
      <c r="AC602">
        <v>615.47</v>
      </c>
      <c r="AD602">
        <v>0</v>
      </c>
      <c r="AE602">
        <v>0</v>
      </c>
      <c r="AF602">
        <v>1286.08</v>
      </c>
      <c r="AG602">
        <v>615.47</v>
      </c>
      <c r="AH602">
        <v>0</v>
      </c>
      <c r="AI602">
        <v>1</v>
      </c>
      <c r="AJ602">
        <v>1</v>
      </c>
      <c r="AK602">
        <v>1</v>
      </c>
      <c r="AL602">
        <v>1</v>
      </c>
      <c r="AN602">
        <v>0</v>
      </c>
      <c r="AO602">
        <v>1</v>
      </c>
      <c r="AP602">
        <v>0</v>
      </c>
      <c r="AQ602">
        <v>0</v>
      </c>
      <c r="AR602">
        <v>0</v>
      </c>
      <c r="AS602" t="s">
        <v>3</v>
      </c>
      <c r="AT602">
        <v>0.01</v>
      </c>
      <c r="AU602" t="s">
        <v>3</v>
      </c>
      <c r="AV602">
        <v>0</v>
      </c>
      <c r="AW602">
        <v>2</v>
      </c>
      <c r="AX602">
        <v>52430452</v>
      </c>
      <c r="AY602">
        <v>1</v>
      </c>
      <c r="AZ602">
        <v>0</v>
      </c>
      <c r="BA602">
        <v>583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CX602">
        <f>Y602*Source!I1829</f>
        <v>0</v>
      </c>
      <c r="CY602">
        <f>AB602</f>
        <v>1286.08</v>
      </c>
      <c r="CZ602">
        <f>AF602</f>
        <v>1286.08</v>
      </c>
      <c r="DA602">
        <f>AJ602</f>
        <v>1</v>
      </c>
      <c r="DB602">
        <f t="shared" si="114"/>
        <v>12.86</v>
      </c>
      <c r="DC602">
        <f t="shared" si="115"/>
        <v>6.15</v>
      </c>
    </row>
    <row r="603" spans="1:107" x14ac:dyDescent="0.2">
      <c r="A603">
        <f>ROW(Source!A1829)</f>
        <v>1829</v>
      </c>
      <c r="B603">
        <v>52421674</v>
      </c>
      <c r="C603">
        <v>52430447</v>
      </c>
      <c r="D603">
        <v>51503081</v>
      </c>
      <c r="E603">
        <v>1</v>
      </c>
      <c r="F603">
        <v>1</v>
      </c>
      <c r="G603">
        <v>27</v>
      </c>
      <c r="H603">
        <v>3</v>
      </c>
      <c r="I603" t="s">
        <v>680</v>
      </c>
      <c r="J603" t="s">
        <v>681</v>
      </c>
      <c r="K603" t="s">
        <v>682</v>
      </c>
      <c r="L603">
        <v>1348</v>
      </c>
      <c r="N603">
        <v>1009</v>
      </c>
      <c r="O603" t="s">
        <v>27</v>
      </c>
      <c r="P603" t="s">
        <v>27</v>
      </c>
      <c r="Q603">
        <v>1000</v>
      </c>
      <c r="W603">
        <v>0</v>
      </c>
      <c r="X603">
        <v>748379478</v>
      </c>
      <c r="Y603">
        <v>0.04</v>
      </c>
      <c r="AA603">
        <v>13513.47</v>
      </c>
      <c r="AB603">
        <v>0</v>
      </c>
      <c r="AC603">
        <v>0</v>
      </c>
      <c r="AD603">
        <v>0</v>
      </c>
      <c r="AE603">
        <v>13513.47</v>
      </c>
      <c r="AF603">
        <v>0</v>
      </c>
      <c r="AG603">
        <v>0</v>
      </c>
      <c r="AH603">
        <v>0</v>
      </c>
      <c r="AI603">
        <v>1</v>
      </c>
      <c r="AJ603">
        <v>1</v>
      </c>
      <c r="AK603">
        <v>1</v>
      </c>
      <c r="AL603">
        <v>1</v>
      </c>
      <c r="AN603">
        <v>0</v>
      </c>
      <c r="AO603">
        <v>1</v>
      </c>
      <c r="AP603">
        <v>0</v>
      </c>
      <c r="AQ603">
        <v>0</v>
      </c>
      <c r="AR603">
        <v>0</v>
      </c>
      <c r="AS603" t="s">
        <v>3</v>
      </c>
      <c r="AT603">
        <v>0.04</v>
      </c>
      <c r="AU603" t="s">
        <v>3</v>
      </c>
      <c r="AV603">
        <v>0</v>
      </c>
      <c r="AW603">
        <v>2</v>
      </c>
      <c r="AX603">
        <v>52430453</v>
      </c>
      <c r="AY603">
        <v>1</v>
      </c>
      <c r="AZ603">
        <v>0</v>
      </c>
      <c r="BA603">
        <v>584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CX603">
        <f>Y603*Source!I1829</f>
        <v>0</v>
      </c>
      <c r="CY603">
        <f>AA603</f>
        <v>13513.47</v>
      </c>
      <c r="CZ603">
        <f>AE603</f>
        <v>13513.47</v>
      </c>
      <c r="DA603">
        <f>AI603</f>
        <v>1</v>
      </c>
      <c r="DB603">
        <f t="shared" si="114"/>
        <v>540.54</v>
      </c>
      <c r="DC603">
        <f t="shared" si="115"/>
        <v>0</v>
      </c>
    </row>
    <row r="604" spans="1:107" x14ac:dyDescent="0.2">
      <c r="A604">
        <f>ROW(Source!A1830)</f>
        <v>1830</v>
      </c>
      <c r="B604">
        <v>52421674</v>
      </c>
      <c r="C604">
        <v>52430454</v>
      </c>
      <c r="D604">
        <v>51486811</v>
      </c>
      <c r="E604">
        <v>27</v>
      </c>
      <c r="F604">
        <v>1</v>
      </c>
      <c r="G604">
        <v>27</v>
      </c>
      <c r="H604">
        <v>1</v>
      </c>
      <c r="I604" t="s">
        <v>531</v>
      </c>
      <c r="J604" t="s">
        <v>3</v>
      </c>
      <c r="K604" t="s">
        <v>532</v>
      </c>
      <c r="L604">
        <v>1191</v>
      </c>
      <c r="N604">
        <v>1013</v>
      </c>
      <c r="O604" t="s">
        <v>533</v>
      </c>
      <c r="P604" t="s">
        <v>533</v>
      </c>
      <c r="Q604">
        <v>1</v>
      </c>
      <c r="W604">
        <v>0</v>
      </c>
      <c r="X604">
        <v>476480486</v>
      </c>
      <c r="Y604">
        <v>10.3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1</v>
      </c>
      <c r="AJ604">
        <v>1</v>
      </c>
      <c r="AK604">
        <v>1</v>
      </c>
      <c r="AL604">
        <v>1</v>
      </c>
      <c r="AN604">
        <v>0</v>
      </c>
      <c r="AO604">
        <v>1</v>
      </c>
      <c r="AP604">
        <v>0</v>
      </c>
      <c r="AQ604">
        <v>0</v>
      </c>
      <c r="AR604">
        <v>0</v>
      </c>
      <c r="AS604" t="s">
        <v>3</v>
      </c>
      <c r="AT604">
        <v>10.3</v>
      </c>
      <c r="AU604" t="s">
        <v>3</v>
      </c>
      <c r="AV604">
        <v>1</v>
      </c>
      <c r="AW604">
        <v>2</v>
      </c>
      <c r="AX604">
        <v>52430460</v>
      </c>
      <c r="AY604">
        <v>1</v>
      </c>
      <c r="AZ604">
        <v>0</v>
      </c>
      <c r="BA604">
        <v>585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CX604">
        <f>Y604*Source!I1830</f>
        <v>0</v>
      </c>
      <c r="CY604">
        <f>AD604</f>
        <v>0</v>
      </c>
      <c r="CZ604">
        <f>AH604</f>
        <v>0</v>
      </c>
      <c r="DA604">
        <f>AL604</f>
        <v>1</v>
      </c>
      <c r="DB604">
        <f t="shared" si="114"/>
        <v>0</v>
      </c>
      <c r="DC604">
        <f t="shared" si="115"/>
        <v>0</v>
      </c>
    </row>
    <row r="605" spans="1:107" x14ac:dyDescent="0.2">
      <c r="A605">
        <f>ROW(Source!A1830)</f>
        <v>1830</v>
      </c>
      <c r="B605">
        <v>52421674</v>
      </c>
      <c r="C605">
        <v>52430454</v>
      </c>
      <c r="D605">
        <v>51499169</v>
      </c>
      <c r="E605">
        <v>1</v>
      </c>
      <c r="F605">
        <v>1</v>
      </c>
      <c r="G605">
        <v>27</v>
      </c>
      <c r="H605">
        <v>2</v>
      </c>
      <c r="I605" t="s">
        <v>547</v>
      </c>
      <c r="J605" t="s">
        <v>548</v>
      </c>
      <c r="K605" t="s">
        <v>549</v>
      </c>
      <c r="L605">
        <v>1368</v>
      </c>
      <c r="N605">
        <v>1011</v>
      </c>
      <c r="O605" t="s">
        <v>537</v>
      </c>
      <c r="P605" t="s">
        <v>537</v>
      </c>
      <c r="Q605">
        <v>1</v>
      </c>
      <c r="W605">
        <v>0</v>
      </c>
      <c r="X605">
        <v>-1930120489</v>
      </c>
      <c r="Y605">
        <v>0.89</v>
      </c>
      <c r="AA605">
        <v>0</v>
      </c>
      <c r="AB605">
        <v>1261.8699999999999</v>
      </c>
      <c r="AC605">
        <v>530.02</v>
      </c>
      <c r="AD605">
        <v>0</v>
      </c>
      <c r="AE605">
        <v>0</v>
      </c>
      <c r="AF605">
        <v>1261.8699999999999</v>
      </c>
      <c r="AG605">
        <v>530.02</v>
      </c>
      <c r="AH605">
        <v>0</v>
      </c>
      <c r="AI605">
        <v>1</v>
      </c>
      <c r="AJ605">
        <v>1</v>
      </c>
      <c r="AK605">
        <v>1</v>
      </c>
      <c r="AL605">
        <v>1</v>
      </c>
      <c r="AN605">
        <v>0</v>
      </c>
      <c r="AO605">
        <v>1</v>
      </c>
      <c r="AP605">
        <v>0</v>
      </c>
      <c r="AQ605">
        <v>0</v>
      </c>
      <c r="AR605">
        <v>0</v>
      </c>
      <c r="AS605" t="s">
        <v>3</v>
      </c>
      <c r="AT605">
        <v>0.89</v>
      </c>
      <c r="AU605" t="s">
        <v>3</v>
      </c>
      <c r="AV605">
        <v>0</v>
      </c>
      <c r="AW605">
        <v>2</v>
      </c>
      <c r="AX605">
        <v>52430461</v>
      </c>
      <c r="AY605">
        <v>1</v>
      </c>
      <c r="AZ605">
        <v>0</v>
      </c>
      <c r="BA605">
        <v>586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CX605">
        <f>Y605*Source!I1830</f>
        <v>0</v>
      </c>
      <c r="CY605">
        <f>AB605</f>
        <v>1261.8699999999999</v>
      </c>
      <c r="CZ605">
        <f>AF605</f>
        <v>1261.8699999999999</v>
      </c>
      <c r="DA605">
        <f>AJ605</f>
        <v>1</v>
      </c>
      <c r="DB605">
        <f t="shared" si="114"/>
        <v>1123.06</v>
      </c>
      <c r="DC605">
        <f t="shared" si="115"/>
        <v>471.72</v>
      </c>
    </row>
    <row r="606" spans="1:107" x14ac:dyDescent="0.2">
      <c r="A606">
        <f>ROW(Source!A1830)</f>
        <v>1830</v>
      </c>
      <c r="B606">
        <v>52421674</v>
      </c>
      <c r="C606">
        <v>52430454</v>
      </c>
      <c r="D606">
        <v>51499975</v>
      </c>
      <c r="E606">
        <v>1</v>
      </c>
      <c r="F606">
        <v>1</v>
      </c>
      <c r="G606">
        <v>27</v>
      </c>
      <c r="H606">
        <v>3</v>
      </c>
      <c r="I606" t="s">
        <v>553</v>
      </c>
      <c r="J606" t="s">
        <v>554</v>
      </c>
      <c r="K606" t="s">
        <v>555</v>
      </c>
      <c r="L606">
        <v>1348</v>
      </c>
      <c r="N606">
        <v>1009</v>
      </c>
      <c r="O606" t="s">
        <v>27</v>
      </c>
      <c r="P606" t="s">
        <v>27</v>
      </c>
      <c r="Q606">
        <v>1000</v>
      </c>
      <c r="W606">
        <v>0</v>
      </c>
      <c r="X606">
        <v>-298244648</v>
      </c>
      <c r="Y606">
        <v>0.06</v>
      </c>
      <c r="AA606">
        <v>25888.1</v>
      </c>
      <c r="AB606">
        <v>0</v>
      </c>
      <c r="AC606">
        <v>0</v>
      </c>
      <c r="AD606">
        <v>0</v>
      </c>
      <c r="AE606">
        <v>25888.1</v>
      </c>
      <c r="AF606">
        <v>0</v>
      </c>
      <c r="AG606">
        <v>0</v>
      </c>
      <c r="AH606">
        <v>0</v>
      </c>
      <c r="AI606">
        <v>1</v>
      </c>
      <c r="AJ606">
        <v>1</v>
      </c>
      <c r="AK606">
        <v>1</v>
      </c>
      <c r="AL606">
        <v>1</v>
      </c>
      <c r="AN606">
        <v>0</v>
      </c>
      <c r="AO606">
        <v>1</v>
      </c>
      <c r="AP606">
        <v>0</v>
      </c>
      <c r="AQ606">
        <v>0</v>
      </c>
      <c r="AR606">
        <v>0</v>
      </c>
      <c r="AS606" t="s">
        <v>3</v>
      </c>
      <c r="AT606">
        <v>0.06</v>
      </c>
      <c r="AU606" t="s">
        <v>3</v>
      </c>
      <c r="AV606">
        <v>0</v>
      </c>
      <c r="AW606">
        <v>2</v>
      </c>
      <c r="AX606">
        <v>52430462</v>
      </c>
      <c r="AY606">
        <v>1</v>
      </c>
      <c r="AZ606">
        <v>0</v>
      </c>
      <c r="BA606">
        <v>587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CX606">
        <f>Y606*Source!I1830</f>
        <v>0</v>
      </c>
      <c r="CY606">
        <f>AA606</f>
        <v>25888.1</v>
      </c>
      <c r="CZ606">
        <f>AE606</f>
        <v>25888.1</v>
      </c>
      <c r="DA606">
        <f>AI606</f>
        <v>1</v>
      </c>
      <c r="DB606">
        <f t="shared" si="114"/>
        <v>1553.29</v>
      </c>
      <c r="DC606">
        <f t="shared" si="115"/>
        <v>0</v>
      </c>
    </row>
    <row r="607" spans="1:107" x14ac:dyDescent="0.2">
      <c r="A607">
        <f>ROW(Source!A1830)</f>
        <v>1830</v>
      </c>
      <c r="B607">
        <v>52421674</v>
      </c>
      <c r="C607">
        <v>52430454</v>
      </c>
      <c r="D607">
        <v>51503080</v>
      </c>
      <c r="E607">
        <v>1</v>
      </c>
      <c r="F607">
        <v>1</v>
      </c>
      <c r="G607">
        <v>27</v>
      </c>
      <c r="H607">
        <v>3</v>
      </c>
      <c r="I607" t="s">
        <v>64</v>
      </c>
      <c r="J607" t="s">
        <v>66</v>
      </c>
      <c r="K607" t="s">
        <v>65</v>
      </c>
      <c r="L607">
        <v>1348</v>
      </c>
      <c r="N607">
        <v>1009</v>
      </c>
      <c r="O607" t="s">
        <v>27</v>
      </c>
      <c r="P607" t="s">
        <v>27</v>
      </c>
      <c r="Q607">
        <v>1000</v>
      </c>
      <c r="W607">
        <v>1</v>
      </c>
      <c r="X607">
        <v>-740831190</v>
      </c>
      <c r="Y607">
        <v>-7.14</v>
      </c>
      <c r="AA607">
        <v>2652.04</v>
      </c>
      <c r="AB607">
        <v>0</v>
      </c>
      <c r="AC607">
        <v>0</v>
      </c>
      <c r="AD607">
        <v>0</v>
      </c>
      <c r="AE607">
        <v>2652.04</v>
      </c>
      <c r="AF607">
        <v>0</v>
      </c>
      <c r="AG607">
        <v>0</v>
      </c>
      <c r="AH607">
        <v>0</v>
      </c>
      <c r="AI607">
        <v>1</v>
      </c>
      <c r="AJ607">
        <v>1</v>
      </c>
      <c r="AK607">
        <v>1</v>
      </c>
      <c r="AL607">
        <v>1</v>
      </c>
      <c r="AN607">
        <v>0</v>
      </c>
      <c r="AO607">
        <v>1</v>
      </c>
      <c r="AP607">
        <v>0</v>
      </c>
      <c r="AQ607">
        <v>0</v>
      </c>
      <c r="AR607">
        <v>0</v>
      </c>
      <c r="AS607" t="s">
        <v>3</v>
      </c>
      <c r="AT607">
        <v>-7.14</v>
      </c>
      <c r="AU607" t="s">
        <v>3</v>
      </c>
      <c r="AV607">
        <v>0</v>
      </c>
      <c r="AW607">
        <v>2</v>
      </c>
      <c r="AX607">
        <v>52430463</v>
      </c>
      <c r="AY607">
        <v>1</v>
      </c>
      <c r="AZ607">
        <v>6144</v>
      </c>
      <c r="BA607">
        <v>588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CX607">
        <f>Y607*Source!I1830</f>
        <v>0</v>
      </c>
      <c r="CY607">
        <f>AA607</f>
        <v>2652.04</v>
      </c>
      <c r="CZ607">
        <f>AE607</f>
        <v>2652.04</v>
      </c>
      <c r="DA607">
        <f>AI607</f>
        <v>1</v>
      </c>
      <c r="DB607">
        <f t="shared" si="114"/>
        <v>-18935.57</v>
      </c>
      <c r="DC607">
        <f t="shared" si="115"/>
        <v>0</v>
      </c>
    </row>
    <row r="608" spans="1:107" x14ac:dyDescent="0.2">
      <c r="A608">
        <f>ROW(Source!A1830)</f>
        <v>1830</v>
      </c>
      <c r="B608">
        <v>52421674</v>
      </c>
      <c r="C608">
        <v>52430454</v>
      </c>
      <c r="D608">
        <v>51503080</v>
      </c>
      <c r="E608">
        <v>1</v>
      </c>
      <c r="F608">
        <v>1</v>
      </c>
      <c r="G608">
        <v>27</v>
      </c>
      <c r="H608">
        <v>3</v>
      </c>
      <c r="I608" t="s">
        <v>64</v>
      </c>
      <c r="J608" t="s">
        <v>66</v>
      </c>
      <c r="K608" t="s">
        <v>65</v>
      </c>
      <c r="L608">
        <v>1348</v>
      </c>
      <c r="N608">
        <v>1009</v>
      </c>
      <c r="O608" t="s">
        <v>27</v>
      </c>
      <c r="P608" t="s">
        <v>27</v>
      </c>
      <c r="Q608">
        <v>1000</v>
      </c>
      <c r="W608">
        <v>0</v>
      </c>
      <c r="X608">
        <v>-740831190</v>
      </c>
      <c r="Y608">
        <v>9.52</v>
      </c>
      <c r="AA608">
        <v>2652.04</v>
      </c>
      <c r="AB608">
        <v>0</v>
      </c>
      <c r="AC608">
        <v>0</v>
      </c>
      <c r="AD608">
        <v>0</v>
      </c>
      <c r="AE608">
        <v>2652.04</v>
      </c>
      <c r="AF608">
        <v>0</v>
      </c>
      <c r="AG608">
        <v>0</v>
      </c>
      <c r="AH608">
        <v>0</v>
      </c>
      <c r="AI608">
        <v>1</v>
      </c>
      <c r="AJ608">
        <v>1</v>
      </c>
      <c r="AK608">
        <v>1</v>
      </c>
      <c r="AL608">
        <v>1</v>
      </c>
      <c r="AN608">
        <v>0</v>
      </c>
      <c r="AO608">
        <v>0</v>
      </c>
      <c r="AP608">
        <v>0</v>
      </c>
      <c r="AQ608">
        <v>0</v>
      </c>
      <c r="AR608">
        <v>0</v>
      </c>
      <c r="AS608" t="s">
        <v>3</v>
      </c>
      <c r="AT608">
        <v>9.52</v>
      </c>
      <c r="AU608" t="s">
        <v>3</v>
      </c>
      <c r="AV608">
        <v>0</v>
      </c>
      <c r="AW608">
        <v>1</v>
      </c>
      <c r="AX608">
        <v>-1</v>
      </c>
      <c r="AY608">
        <v>0</v>
      </c>
      <c r="AZ608">
        <v>0</v>
      </c>
      <c r="BA608" t="s">
        <v>3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CX608">
        <f>Y608*Source!I1830</f>
        <v>0</v>
      </c>
      <c r="CY608">
        <f>AA608</f>
        <v>2652.04</v>
      </c>
      <c r="CZ608">
        <f>AE608</f>
        <v>2652.04</v>
      </c>
      <c r="DA608">
        <f>AI608</f>
        <v>1</v>
      </c>
      <c r="DB608">
        <f t="shared" si="114"/>
        <v>25247.42</v>
      </c>
      <c r="DC608">
        <f t="shared" si="115"/>
        <v>0</v>
      </c>
    </row>
    <row r="609" spans="1:107" x14ac:dyDescent="0.2">
      <c r="A609">
        <f>ROW(Source!A1868)</f>
        <v>1868</v>
      </c>
      <c r="B609">
        <v>52421674</v>
      </c>
      <c r="C609">
        <v>52430524</v>
      </c>
      <c r="D609">
        <v>51486811</v>
      </c>
      <c r="E609">
        <v>27</v>
      </c>
      <c r="F609">
        <v>1</v>
      </c>
      <c r="G609">
        <v>27</v>
      </c>
      <c r="H609">
        <v>1</v>
      </c>
      <c r="I609" t="s">
        <v>531</v>
      </c>
      <c r="J609" t="s">
        <v>3</v>
      </c>
      <c r="K609" t="s">
        <v>532</v>
      </c>
      <c r="L609">
        <v>1191</v>
      </c>
      <c r="N609">
        <v>1013</v>
      </c>
      <c r="O609" t="s">
        <v>533</v>
      </c>
      <c r="P609" t="s">
        <v>533</v>
      </c>
      <c r="Q609">
        <v>1</v>
      </c>
      <c r="W609">
        <v>0</v>
      </c>
      <c r="X609">
        <v>476480486</v>
      </c>
      <c r="Y609">
        <v>16.559999999999999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1</v>
      </c>
      <c r="AJ609">
        <v>1</v>
      </c>
      <c r="AK609">
        <v>1</v>
      </c>
      <c r="AL609">
        <v>1</v>
      </c>
      <c r="AN609">
        <v>0</v>
      </c>
      <c r="AO609">
        <v>1</v>
      </c>
      <c r="AP609">
        <v>0</v>
      </c>
      <c r="AQ609">
        <v>0</v>
      </c>
      <c r="AR609">
        <v>0</v>
      </c>
      <c r="AS609" t="s">
        <v>3</v>
      </c>
      <c r="AT609">
        <v>16.559999999999999</v>
      </c>
      <c r="AU609" t="s">
        <v>3</v>
      </c>
      <c r="AV609">
        <v>1</v>
      </c>
      <c r="AW609">
        <v>2</v>
      </c>
      <c r="AX609">
        <v>52430533</v>
      </c>
      <c r="AY609">
        <v>1</v>
      </c>
      <c r="AZ609">
        <v>0</v>
      </c>
      <c r="BA609">
        <v>589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CX609">
        <f>Y609*Source!I1868</f>
        <v>0</v>
      </c>
      <c r="CY609">
        <f>AD609</f>
        <v>0</v>
      </c>
      <c r="CZ609">
        <f>AH609</f>
        <v>0</v>
      </c>
      <c r="DA609">
        <f>AL609</f>
        <v>1</v>
      </c>
      <c r="DB609">
        <f t="shared" si="114"/>
        <v>0</v>
      </c>
      <c r="DC609">
        <f t="shared" si="115"/>
        <v>0</v>
      </c>
    </row>
    <row r="610" spans="1:107" x14ac:dyDescent="0.2">
      <c r="A610">
        <f>ROW(Source!A1868)</f>
        <v>1868</v>
      </c>
      <c r="B610">
        <v>52421674</v>
      </c>
      <c r="C610">
        <v>52430524</v>
      </c>
      <c r="D610">
        <v>51499026</v>
      </c>
      <c r="E610">
        <v>1</v>
      </c>
      <c r="F610">
        <v>1</v>
      </c>
      <c r="G610">
        <v>27</v>
      </c>
      <c r="H610">
        <v>2</v>
      </c>
      <c r="I610" t="s">
        <v>593</v>
      </c>
      <c r="J610" t="s">
        <v>594</v>
      </c>
      <c r="K610" t="s">
        <v>595</v>
      </c>
      <c r="L610">
        <v>1368</v>
      </c>
      <c r="N610">
        <v>1011</v>
      </c>
      <c r="O610" t="s">
        <v>537</v>
      </c>
      <c r="P610" t="s">
        <v>537</v>
      </c>
      <c r="Q610">
        <v>1</v>
      </c>
      <c r="W610">
        <v>0</v>
      </c>
      <c r="X610">
        <v>-714750861</v>
      </c>
      <c r="Y610">
        <v>2.08</v>
      </c>
      <c r="AA610">
        <v>0</v>
      </c>
      <c r="AB610">
        <v>740.94</v>
      </c>
      <c r="AC610">
        <v>413.22</v>
      </c>
      <c r="AD610">
        <v>0</v>
      </c>
      <c r="AE610">
        <v>0</v>
      </c>
      <c r="AF610">
        <v>740.94</v>
      </c>
      <c r="AG610">
        <v>413.22</v>
      </c>
      <c r="AH610">
        <v>0</v>
      </c>
      <c r="AI610">
        <v>1</v>
      </c>
      <c r="AJ610">
        <v>1</v>
      </c>
      <c r="AK610">
        <v>1</v>
      </c>
      <c r="AL610">
        <v>1</v>
      </c>
      <c r="AN610">
        <v>0</v>
      </c>
      <c r="AO610">
        <v>1</v>
      </c>
      <c r="AP610">
        <v>0</v>
      </c>
      <c r="AQ610">
        <v>0</v>
      </c>
      <c r="AR610">
        <v>0</v>
      </c>
      <c r="AS610" t="s">
        <v>3</v>
      </c>
      <c r="AT610">
        <v>2.08</v>
      </c>
      <c r="AU610" t="s">
        <v>3</v>
      </c>
      <c r="AV610">
        <v>0</v>
      </c>
      <c r="AW610">
        <v>2</v>
      </c>
      <c r="AX610">
        <v>52430534</v>
      </c>
      <c r="AY610">
        <v>1</v>
      </c>
      <c r="AZ610">
        <v>0</v>
      </c>
      <c r="BA610">
        <v>590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CX610">
        <f>Y610*Source!I1868</f>
        <v>0</v>
      </c>
      <c r="CY610">
        <f>AB610</f>
        <v>740.94</v>
      </c>
      <c r="CZ610">
        <f>AF610</f>
        <v>740.94</v>
      </c>
      <c r="DA610">
        <f>AJ610</f>
        <v>1</v>
      </c>
      <c r="DB610">
        <f t="shared" si="114"/>
        <v>1541.16</v>
      </c>
      <c r="DC610">
        <f t="shared" si="115"/>
        <v>859.5</v>
      </c>
    </row>
    <row r="611" spans="1:107" x14ac:dyDescent="0.2">
      <c r="A611">
        <f>ROW(Source!A1868)</f>
        <v>1868</v>
      </c>
      <c r="B611">
        <v>52421674</v>
      </c>
      <c r="C611">
        <v>52430524</v>
      </c>
      <c r="D611">
        <v>51499181</v>
      </c>
      <c r="E611">
        <v>1</v>
      </c>
      <c r="F611">
        <v>1</v>
      </c>
      <c r="G611">
        <v>27</v>
      </c>
      <c r="H611">
        <v>2</v>
      </c>
      <c r="I611" t="s">
        <v>635</v>
      </c>
      <c r="J611" t="s">
        <v>636</v>
      </c>
      <c r="K611" t="s">
        <v>637</v>
      </c>
      <c r="L611">
        <v>1368</v>
      </c>
      <c r="N611">
        <v>1011</v>
      </c>
      <c r="O611" t="s">
        <v>537</v>
      </c>
      <c r="P611" t="s">
        <v>537</v>
      </c>
      <c r="Q611">
        <v>1</v>
      </c>
      <c r="W611">
        <v>0</v>
      </c>
      <c r="X611">
        <v>1985690002</v>
      </c>
      <c r="Y611">
        <v>2.08</v>
      </c>
      <c r="AA611">
        <v>0</v>
      </c>
      <c r="AB611">
        <v>430.32</v>
      </c>
      <c r="AC611">
        <v>215.31</v>
      </c>
      <c r="AD611">
        <v>0</v>
      </c>
      <c r="AE611">
        <v>0</v>
      </c>
      <c r="AF611">
        <v>430.32</v>
      </c>
      <c r="AG611">
        <v>215.31</v>
      </c>
      <c r="AH611">
        <v>0</v>
      </c>
      <c r="AI611">
        <v>1</v>
      </c>
      <c r="AJ611">
        <v>1</v>
      </c>
      <c r="AK611">
        <v>1</v>
      </c>
      <c r="AL611">
        <v>1</v>
      </c>
      <c r="AN611">
        <v>0</v>
      </c>
      <c r="AO611">
        <v>1</v>
      </c>
      <c r="AP611">
        <v>0</v>
      </c>
      <c r="AQ611">
        <v>0</v>
      </c>
      <c r="AR611">
        <v>0</v>
      </c>
      <c r="AS611" t="s">
        <v>3</v>
      </c>
      <c r="AT611">
        <v>2.08</v>
      </c>
      <c r="AU611" t="s">
        <v>3</v>
      </c>
      <c r="AV611">
        <v>0</v>
      </c>
      <c r="AW611">
        <v>2</v>
      </c>
      <c r="AX611">
        <v>52430535</v>
      </c>
      <c r="AY611">
        <v>1</v>
      </c>
      <c r="AZ611">
        <v>0</v>
      </c>
      <c r="BA611">
        <v>591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CX611">
        <f>Y611*Source!I1868</f>
        <v>0</v>
      </c>
      <c r="CY611">
        <f>AB611</f>
        <v>430.32</v>
      </c>
      <c r="CZ611">
        <f>AF611</f>
        <v>430.32</v>
      </c>
      <c r="DA611">
        <f>AJ611</f>
        <v>1</v>
      </c>
      <c r="DB611">
        <f t="shared" ref="DB611:DB642" si="119">ROUND(ROUND(AT611*CZ611,2),6)</f>
        <v>895.07</v>
      </c>
      <c r="DC611">
        <f t="shared" ref="DC611:DC642" si="120">ROUND(ROUND(AT611*AG611,2),6)</f>
        <v>447.84</v>
      </c>
    </row>
    <row r="612" spans="1:107" x14ac:dyDescent="0.2">
      <c r="A612">
        <f>ROW(Source!A1868)</f>
        <v>1868</v>
      </c>
      <c r="B612">
        <v>52421674</v>
      </c>
      <c r="C612">
        <v>52430524</v>
      </c>
      <c r="D612">
        <v>51499184</v>
      </c>
      <c r="E612">
        <v>1</v>
      </c>
      <c r="F612">
        <v>1</v>
      </c>
      <c r="G612">
        <v>27</v>
      </c>
      <c r="H612">
        <v>2</v>
      </c>
      <c r="I612" t="s">
        <v>599</v>
      </c>
      <c r="J612" t="s">
        <v>600</v>
      </c>
      <c r="K612" t="s">
        <v>601</v>
      </c>
      <c r="L612">
        <v>1368</v>
      </c>
      <c r="N612">
        <v>1011</v>
      </c>
      <c r="O612" t="s">
        <v>537</v>
      </c>
      <c r="P612" t="s">
        <v>537</v>
      </c>
      <c r="Q612">
        <v>1</v>
      </c>
      <c r="W612">
        <v>0</v>
      </c>
      <c r="X612">
        <v>351519474</v>
      </c>
      <c r="Y612">
        <v>0.81</v>
      </c>
      <c r="AA612">
        <v>0</v>
      </c>
      <c r="AB612">
        <v>2020.59</v>
      </c>
      <c r="AC612">
        <v>458.56</v>
      </c>
      <c r="AD612">
        <v>0</v>
      </c>
      <c r="AE612">
        <v>0</v>
      </c>
      <c r="AF612">
        <v>2020.59</v>
      </c>
      <c r="AG612">
        <v>458.56</v>
      </c>
      <c r="AH612">
        <v>0</v>
      </c>
      <c r="AI612">
        <v>1</v>
      </c>
      <c r="AJ612">
        <v>1</v>
      </c>
      <c r="AK612">
        <v>1</v>
      </c>
      <c r="AL612">
        <v>1</v>
      </c>
      <c r="AN612">
        <v>0</v>
      </c>
      <c r="AO612">
        <v>1</v>
      </c>
      <c r="AP612">
        <v>0</v>
      </c>
      <c r="AQ612">
        <v>0</v>
      </c>
      <c r="AR612">
        <v>0</v>
      </c>
      <c r="AS612" t="s">
        <v>3</v>
      </c>
      <c r="AT612">
        <v>0.81</v>
      </c>
      <c r="AU612" t="s">
        <v>3</v>
      </c>
      <c r="AV612">
        <v>0</v>
      </c>
      <c r="AW612">
        <v>2</v>
      </c>
      <c r="AX612">
        <v>52430536</v>
      </c>
      <c r="AY612">
        <v>1</v>
      </c>
      <c r="AZ612">
        <v>0</v>
      </c>
      <c r="BA612">
        <v>592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CX612">
        <f>Y612*Source!I1868</f>
        <v>0</v>
      </c>
      <c r="CY612">
        <f>AB612</f>
        <v>2020.59</v>
      </c>
      <c r="CZ612">
        <f>AF612</f>
        <v>2020.59</v>
      </c>
      <c r="DA612">
        <f>AJ612</f>
        <v>1</v>
      </c>
      <c r="DB612">
        <f t="shared" si="119"/>
        <v>1636.68</v>
      </c>
      <c r="DC612">
        <f t="shared" si="120"/>
        <v>371.43</v>
      </c>
    </row>
    <row r="613" spans="1:107" x14ac:dyDescent="0.2">
      <c r="A613">
        <f>ROW(Source!A1868)</f>
        <v>1868</v>
      </c>
      <c r="B613">
        <v>52421674</v>
      </c>
      <c r="C613">
        <v>52430524</v>
      </c>
      <c r="D613">
        <v>51499208</v>
      </c>
      <c r="E613">
        <v>1</v>
      </c>
      <c r="F613">
        <v>1</v>
      </c>
      <c r="G613">
        <v>27</v>
      </c>
      <c r="H613">
        <v>2</v>
      </c>
      <c r="I613" t="s">
        <v>562</v>
      </c>
      <c r="J613" t="s">
        <v>563</v>
      </c>
      <c r="K613" t="s">
        <v>564</v>
      </c>
      <c r="L613">
        <v>1368</v>
      </c>
      <c r="N613">
        <v>1011</v>
      </c>
      <c r="O613" t="s">
        <v>537</v>
      </c>
      <c r="P613" t="s">
        <v>537</v>
      </c>
      <c r="Q613">
        <v>1</v>
      </c>
      <c r="W613">
        <v>0</v>
      </c>
      <c r="X613">
        <v>41279402</v>
      </c>
      <c r="Y613">
        <v>1.94</v>
      </c>
      <c r="AA613">
        <v>0</v>
      </c>
      <c r="AB613">
        <v>1412.71</v>
      </c>
      <c r="AC613">
        <v>641.32000000000005</v>
      </c>
      <c r="AD613">
        <v>0</v>
      </c>
      <c r="AE613">
        <v>0</v>
      </c>
      <c r="AF613">
        <v>1412.71</v>
      </c>
      <c r="AG613">
        <v>641.32000000000005</v>
      </c>
      <c r="AH613">
        <v>0</v>
      </c>
      <c r="AI613">
        <v>1</v>
      </c>
      <c r="AJ613">
        <v>1</v>
      </c>
      <c r="AK613">
        <v>1</v>
      </c>
      <c r="AL613">
        <v>1</v>
      </c>
      <c r="AN613">
        <v>0</v>
      </c>
      <c r="AO613">
        <v>1</v>
      </c>
      <c r="AP613">
        <v>0</v>
      </c>
      <c r="AQ613">
        <v>0</v>
      </c>
      <c r="AR613">
        <v>0</v>
      </c>
      <c r="AS613" t="s">
        <v>3</v>
      </c>
      <c r="AT613">
        <v>1.94</v>
      </c>
      <c r="AU613" t="s">
        <v>3</v>
      </c>
      <c r="AV613">
        <v>0</v>
      </c>
      <c r="AW613">
        <v>2</v>
      </c>
      <c r="AX613">
        <v>52430537</v>
      </c>
      <c r="AY613">
        <v>1</v>
      </c>
      <c r="AZ613">
        <v>0</v>
      </c>
      <c r="BA613">
        <v>593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CX613">
        <f>Y613*Source!I1868</f>
        <v>0</v>
      </c>
      <c r="CY613">
        <f>AB613</f>
        <v>1412.71</v>
      </c>
      <c r="CZ613">
        <f>AF613</f>
        <v>1412.71</v>
      </c>
      <c r="DA613">
        <f>AJ613</f>
        <v>1</v>
      </c>
      <c r="DB613">
        <f t="shared" si="119"/>
        <v>2740.66</v>
      </c>
      <c r="DC613">
        <f t="shared" si="120"/>
        <v>1244.1600000000001</v>
      </c>
    </row>
    <row r="614" spans="1:107" x14ac:dyDescent="0.2">
      <c r="A614">
        <f>ROW(Source!A1868)</f>
        <v>1868</v>
      </c>
      <c r="B614">
        <v>52421674</v>
      </c>
      <c r="C614">
        <v>52430524</v>
      </c>
      <c r="D614">
        <v>51499174</v>
      </c>
      <c r="E614">
        <v>1</v>
      </c>
      <c r="F614">
        <v>1</v>
      </c>
      <c r="G614">
        <v>27</v>
      </c>
      <c r="H614">
        <v>2</v>
      </c>
      <c r="I614" t="s">
        <v>638</v>
      </c>
      <c r="J614" t="s">
        <v>639</v>
      </c>
      <c r="K614" t="s">
        <v>640</v>
      </c>
      <c r="L614">
        <v>1368</v>
      </c>
      <c r="N614">
        <v>1011</v>
      </c>
      <c r="O614" t="s">
        <v>537</v>
      </c>
      <c r="P614" t="s">
        <v>537</v>
      </c>
      <c r="Q614">
        <v>1</v>
      </c>
      <c r="W614">
        <v>0</v>
      </c>
      <c r="X614">
        <v>-1991511797</v>
      </c>
      <c r="Y614">
        <v>0.65</v>
      </c>
      <c r="AA614">
        <v>0</v>
      </c>
      <c r="AB614">
        <v>1213.3399999999999</v>
      </c>
      <c r="AC614">
        <v>461.6</v>
      </c>
      <c r="AD614">
        <v>0</v>
      </c>
      <c r="AE614">
        <v>0</v>
      </c>
      <c r="AF614">
        <v>1213.3399999999999</v>
      </c>
      <c r="AG614">
        <v>461.6</v>
      </c>
      <c r="AH614">
        <v>0</v>
      </c>
      <c r="AI614">
        <v>1</v>
      </c>
      <c r="AJ614">
        <v>1</v>
      </c>
      <c r="AK614">
        <v>1</v>
      </c>
      <c r="AL614">
        <v>1</v>
      </c>
      <c r="AN614">
        <v>0</v>
      </c>
      <c r="AO614">
        <v>1</v>
      </c>
      <c r="AP614">
        <v>0</v>
      </c>
      <c r="AQ614">
        <v>0</v>
      </c>
      <c r="AR614">
        <v>0</v>
      </c>
      <c r="AS614" t="s">
        <v>3</v>
      </c>
      <c r="AT614">
        <v>0.65</v>
      </c>
      <c r="AU614" t="s">
        <v>3</v>
      </c>
      <c r="AV614">
        <v>0</v>
      </c>
      <c r="AW614">
        <v>2</v>
      </c>
      <c r="AX614">
        <v>52430538</v>
      </c>
      <c r="AY614">
        <v>1</v>
      </c>
      <c r="AZ614">
        <v>0</v>
      </c>
      <c r="BA614">
        <v>594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CX614">
        <f>Y614*Source!I1868</f>
        <v>0</v>
      </c>
      <c r="CY614">
        <f>AB614</f>
        <v>1213.3399999999999</v>
      </c>
      <c r="CZ614">
        <f>AF614</f>
        <v>1213.3399999999999</v>
      </c>
      <c r="DA614">
        <f>AJ614</f>
        <v>1</v>
      </c>
      <c r="DB614">
        <f t="shared" si="119"/>
        <v>788.67</v>
      </c>
      <c r="DC614">
        <f t="shared" si="120"/>
        <v>300.04000000000002</v>
      </c>
    </row>
    <row r="615" spans="1:107" x14ac:dyDescent="0.2">
      <c r="A615">
        <f>ROW(Source!A1868)</f>
        <v>1868</v>
      </c>
      <c r="B615">
        <v>52421674</v>
      </c>
      <c r="C615">
        <v>52430524</v>
      </c>
      <c r="D615">
        <v>51501136</v>
      </c>
      <c r="E615">
        <v>1</v>
      </c>
      <c r="F615">
        <v>1</v>
      </c>
      <c r="G615">
        <v>27</v>
      </c>
      <c r="H615">
        <v>3</v>
      </c>
      <c r="I615" t="s">
        <v>641</v>
      </c>
      <c r="J615" t="s">
        <v>642</v>
      </c>
      <c r="K615" t="s">
        <v>643</v>
      </c>
      <c r="L615">
        <v>1339</v>
      </c>
      <c r="N615">
        <v>1007</v>
      </c>
      <c r="O615" t="s">
        <v>166</v>
      </c>
      <c r="P615" t="s">
        <v>166</v>
      </c>
      <c r="Q615">
        <v>1</v>
      </c>
      <c r="W615">
        <v>0</v>
      </c>
      <c r="X615">
        <v>-840107338</v>
      </c>
      <c r="Y615">
        <v>110</v>
      </c>
      <c r="AA615">
        <v>590.78</v>
      </c>
      <c r="AB615">
        <v>0</v>
      </c>
      <c r="AC615">
        <v>0</v>
      </c>
      <c r="AD615">
        <v>0</v>
      </c>
      <c r="AE615">
        <v>590.78</v>
      </c>
      <c r="AF615">
        <v>0</v>
      </c>
      <c r="AG615">
        <v>0</v>
      </c>
      <c r="AH615">
        <v>0</v>
      </c>
      <c r="AI615">
        <v>1</v>
      </c>
      <c r="AJ615">
        <v>1</v>
      </c>
      <c r="AK615">
        <v>1</v>
      </c>
      <c r="AL615">
        <v>1</v>
      </c>
      <c r="AN615">
        <v>0</v>
      </c>
      <c r="AO615">
        <v>1</v>
      </c>
      <c r="AP615">
        <v>0</v>
      </c>
      <c r="AQ615">
        <v>0</v>
      </c>
      <c r="AR615">
        <v>0</v>
      </c>
      <c r="AS615" t="s">
        <v>3</v>
      </c>
      <c r="AT615">
        <v>110</v>
      </c>
      <c r="AU615" t="s">
        <v>3</v>
      </c>
      <c r="AV615">
        <v>0</v>
      </c>
      <c r="AW615">
        <v>2</v>
      </c>
      <c r="AX615">
        <v>52430539</v>
      </c>
      <c r="AY615">
        <v>1</v>
      </c>
      <c r="AZ615">
        <v>0</v>
      </c>
      <c r="BA615">
        <v>595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CX615">
        <f>Y615*Source!I1868</f>
        <v>0</v>
      </c>
      <c r="CY615">
        <f>AA615</f>
        <v>590.78</v>
      </c>
      <c r="CZ615">
        <f>AE615</f>
        <v>590.78</v>
      </c>
      <c r="DA615">
        <f>AI615</f>
        <v>1</v>
      </c>
      <c r="DB615">
        <f t="shared" si="119"/>
        <v>64985.8</v>
      </c>
      <c r="DC615">
        <f t="shared" si="120"/>
        <v>0</v>
      </c>
    </row>
    <row r="616" spans="1:107" x14ac:dyDescent="0.2">
      <c r="A616">
        <f>ROW(Source!A1868)</f>
        <v>1868</v>
      </c>
      <c r="B616">
        <v>52421674</v>
      </c>
      <c r="C616">
        <v>52430524</v>
      </c>
      <c r="D616">
        <v>51501882</v>
      </c>
      <c r="E616">
        <v>1</v>
      </c>
      <c r="F616">
        <v>1</v>
      </c>
      <c r="G616">
        <v>27</v>
      </c>
      <c r="H616">
        <v>3</v>
      </c>
      <c r="I616" t="s">
        <v>602</v>
      </c>
      <c r="J616" t="s">
        <v>603</v>
      </c>
      <c r="K616" t="s">
        <v>604</v>
      </c>
      <c r="L616">
        <v>1339</v>
      </c>
      <c r="N616">
        <v>1007</v>
      </c>
      <c r="O616" t="s">
        <v>166</v>
      </c>
      <c r="P616" t="s">
        <v>166</v>
      </c>
      <c r="Q616">
        <v>1</v>
      </c>
      <c r="W616">
        <v>0</v>
      </c>
      <c r="X616">
        <v>2028445372</v>
      </c>
      <c r="Y616">
        <v>5</v>
      </c>
      <c r="AA616">
        <v>35.25</v>
      </c>
      <c r="AB616">
        <v>0</v>
      </c>
      <c r="AC616">
        <v>0</v>
      </c>
      <c r="AD616">
        <v>0</v>
      </c>
      <c r="AE616">
        <v>35.25</v>
      </c>
      <c r="AF616">
        <v>0</v>
      </c>
      <c r="AG616">
        <v>0</v>
      </c>
      <c r="AH616">
        <v>0</v>
      </c>
      <c r="AI616">
        <v>1</v>
      </c>
      <c r="AJ616">
        <v>1</v>
      </c>
      <c r="AK616">
        <v>1</v>
      </c>
      <c r="AL616">
        <v>1</v>
      </c>
      <c r="AN616">
        <v>0</v>
      </c>
      <c r="AO616">
        <v>1</v>
      </c>
      <c r="AP616">
        <v>0</v>
      </c>
      <c r="AQ616">
        <v>0</v>
      </c>
      <c r="AR616">
        <v>0</v>
      </c>
      <c r="AS616" t="s">
        <v>3</v>
      </c>
      <c r="AT616">
        <v>5</v>
      </c>
      <c r="AU616" t="s">
        <v>3</v>
      </c>
      <c r="AV616">
        <v>0</v>
      </c>
      <c r="AW616">
        <v>2</v>
      </c>
      <c r="AX616">
        <v>52430540</v>
      </c>
      <c r="AY616">
        <v>1</v>
      </c>
      <c r="AZ616">
        <v>0</v>
      </c>
      <c r="BA616">
        <v>596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CX616">
        <f>Y616*Source!I1868</f>
        <v>0</v>
      </c>
      <c r="CY616">
        <f>AA616</f>
        <v>35.25</v>
      </c>
      <c r="CZ616">
        <f>AE616</f>
        <v>35.25</v>
      </c>
      <c r="DA616">
        <f>AI616</f>
        <v>1</v>
      </c>
      <c r="DB616">
        <f t="shared" si="119"/>
        <v>176.25</v>
      </c>
      <c r="DC616">
        <f t="shared" si="120"/>
        <v>0</v>
      </c>
    </row>
    <row r="617" spans="1:107" x14ac:dyDescent="0.2">
      <c r="A617">
        <f>ROW(Source!A1869)</f>
        <v>1869</v>
      </c>
      <c r="B617">
        <v>52421674</v>
      </c>
      <c r="C617">
        <v>52430541</v>
      </c>
      <c r="D617">
        <v>51486811</v>
      </c>
      <c r="E617">
        <v>27</v>
      </c>
      <c r="F617">
        <v>1</v>
      </c>
      <c r="G617">
        <v>27</v>
      </c>
      <c r="H617">
        <v>1</v>
      </c>
      <c r="I617" t="s">
        <v>531</v>
      </c>
      <c r="J617" t="s">
        <v>3</v>
      </c>
      <c r="K617" t="s">
        <v>532</v>
      </c>
      <c r="L617">
        <v>1191</v>
      </c>
      <c r="N617">
        <v>1013</v>
      </c>
      <c r="O617" t="s">
        <v>533</v>
      </c>
      <c r="P617" t="s">
        <v>533</v>
      </c>
      <c r="Q617">
        <v>1</v>
      </c>
      <c r="W617">
        <v>0</v>
      </c>
      <c r="X617">
        <v>476480486</v>
      </c>
      <c r="Y617">
        <v>72.959999999999994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1</v>
      </c>
      <c r="AJ617">
        <v>1</v>
      </c>
      <c r="AK617">
        <v>1</v>
      </c>
      <c r="AL617">
        <v>1</v>
      </c>
      <c r="AN617">
        <v>0</v>
      </c>
      <c r="AO617">
        <v>1</v>
      </c>
      <c r="AP617">
        <v>0</v>
      </c>
      <c r="AQ617">
        <v>0</v>
      </c>
      <c r="AR617">
        <v>0</v>
      </c>
      <c r="AS617" t="s">
        <v>3</v>
      </c>
      <c r="AT617">
        <v>72.959999999999994</v>
      </c>
      <c r="AU617" t="s">
        <v>3</v>
      </c>
      <c r="AV617">
        <v>1</v>
      </c>
      <c r="AW617">
        <v>2</v>
      </c>
      <c r="AX617">
        <v>52430548</v>
      </c>
      <c r="AY617">
        <v>1</v>
      </c>
      <c r="AZ617">
        <v>0</v>
      </c>
      <c r="BA617">
        <v>597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CX617">
        <f>Y617*Source!I1869</f>
        <v>0</v>
      </c>
      <c r="CY617">
        <f>AD617</f>
        <v>0</v>
      </c>
      <c r="CZ617">
        <f>AH617</f>
        <v>0</v>
      </c>
      <c r="DA617">
        <f>AL617</f>
        <v>1</v>
      </c>
      <c r="DB617">
        <f t="shared" si="119"/>
        <v>0</v>
      </c>
      <c r="DC617">
        <f t="shared" si="120"/>
        <v>0</v>
      </c>
    </row>
    <row r="618" spans="1:107" x14ac:dyDescent="0.2">
      <c r="A618">
        <f>ROW(Source!A1869)</f>
        <v>1869</v>
      </c>
      <c r="B618">
        <v>52421674</v>
      </c>
      <c r="C618">
        <v>52430541</v>
      </c>
      <c r="D618">
        <v>51499098</v>
      </c>
      <c r="E618">
        <v>1</v>
      </c>
      <c r="F618">
        <v>1</v>
      </c>
      <c r="G618">
        <v>27</v>
      </c>
      <c r="H618">
        <v>2</v>
      </c>
      <c r="I618" t="s">
        <v>596</v>
      </c>
      <c r="J618" t="s">
        <v>597</v>
      </c>
      <c r="K618" t="s">
        <v>598</v>
      </c>
      <c r="L618">
        <v>1368</v>
      </c>
      <c r="N618">
        <v>1011</v>
      </c>
      <c r="O618" t="s">
        <v>537</v>
      </c>
      <c r="P618" t="s">
        <v>537</v>
      </c>
      <c r="Q618">
        <v>1</v>
      </c>
      <c r="W618">
        <v>0</v>
      </c>
      <c r="X618">
        <v>-1309569954</v>
      </c>
      <c r="Y618">
        <v>0.28000000000000003</v>
      </c>
      <c r="AA618">
        <v>0</v>
      </c>
      <c r="AB618">
        <v>683.9</v>
      </c>
      <c r="AC618">
        <v>371.27</v>
      </c>
      <c r="AD618">
        <v>0</v>
      </c>
      <c r="AE618">
        <v>0</v>
      </c>
      <c r="AF618">
        <v>683.9</v>
      </c>
      <c r="AG618">
        <v>371.27</v>
      </c>
      <c r="AH618">
        <v>0</v>
      </c>
      <c r="AI618">
        <v>1</v>
      </c>
      <c r="AJ618">
        <v>1</v>
      </c>
      <c r="AK618">
        <v>1</v>
      </c>
      <c r="AL618">
        <v>1</v>
      </c>
      <c r="AN618">
        <v>0</v>
      </c>
      <c r="AO618">
        <v>1</v>
      </c>
      <c r="AP618">
        <v>0</v>
      </c>
      <c r="AQ618">
        <v>0</v>
      </c>
      <c r="AR618">
        <v>0</v>
      </c>
      <c r="AS618" t="s">
        <v>3</v>
      </c>
      <c r="AT618">
        <v>0.28000000000000003</v>
      </c>
      <c r="AU618" t="s">
        <v>3</v>
      </c>
      <c r="AV618">
        <v>0</v>
      </c>
      <c r="AW618">
        <v>2</v>
      </c>
      <c r="AX618">
        <v>52430549</v>
      </c>
      <c r="AY618">
        <v>1</v>
      </c>
      <c r="AZ618">
        <v>0</v>
      </c>
      <c r="BA618">
        <v>598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CX618">
        <f>Y618*Source!I1869</f>
        <v>0</v>
      </c>
      <c r="CY618">
        <f>AB618</f>
        <v>683.9</v>
      </c>
      <c r="CZ618">
        <f>AF618</f>
        <v>683.9</v>
      </c>
      <c r="DA618">
        <f>AJ618</f>
        <v>1</v>
      </c>
      <c r="DB618">
        <f t="shared" si="119"/>
        <v>191.49</v>
      </c>
      <c r="DC618">
        <f t="shared" si="120"/>
        <v>103.96</v>
      </c>
    </row>
    <row r="619" spans="1:107" x14ac:dyDescent="0.2">
      <c r="A619">
        <f>ROW(Source!A1869)</f>
        <v>1869</v>
      </c>
      <c r="B619">
        <v>52421674</v>
      </c>
      <c r="C619">
        <v>52430541</v>
      </c>
      <c r="D619">
        <v>51502851</v>
      </c>
      <c r="E619">
        <v>1</v>
      </c>
      <c r="F619">
        <v>1</v>
      </c>
      <c r="G619">
        <v>27</v>
      </c>
      <c r="H619">
        <v>3</v>
      </c>
      <c r="I619" t="s">
        <v>565</v>
      </c>
      <c r="J619" t="s">
        <v>566</v>
      </c>
      <c r="K619" t="s">
        <v>567</v>
      </c>
      <c r="L619">
        <v>1339</v>
      </c>
      <c r="N619">
        <v>1007</v>
      </c>
      <c r="O619" t="s">
        <v>166</v>
      </c>
      <c r="P619" t="s">
        <v>166</v>
      </c>
      <c r="Q619">
        <v>1</v>
      </c>
      <c r="W619">
        <v>0</v>
      </c>
      <c r="X619">
        <v>-697630842</v>
      </c>
      <c r="Y619">
        <v>4.8</v>
      </c>
      <c r="AA619">
        <v>3714.73</v>
      </c>
      <c r="AB619">
        <v>0</v>
      </c>
      <c r="AC619">
        <v>0</v>
      </c>
      <c r="AD619">
        <v>0</v>
      </c>
      <c r="AE619">
        <v>3714.73</v>
      </c>
      <c r="AF619">
        <v>0</v>
      </c>
      <c r="AG619">
        <v>0</v>
      </c>
      <c r="AH619">
        <v>0</v>
      </c>
      <c r="AI619">
        <v>1</v>
      </c>
      <c r="AJ619">
        <v>1</v>
      </c>
      <c r="AK619">
        <v>1</v>
      </c>
      <c r="AL619">
        <v>1</v>
      </c>
      <c r="AN619">
        <v>0</v>
      </c>
      <c r="AO619">
        <v>1</v>
      </c>
      <c r="AP619">
        <v>0</v>
      </c>
      <c r="AQ619">
        <v>0</v>
      </c>
      <c r="AR619">
        <v>0</v>
      </c>
      <c r="AS619" t="s">
        <v>3</v>
      </c>
      <c r="AT619">
        <v>4.8</v>
      </c>
      <c r="AU619" t="s">
        <v>3</v>
      </c>
      <c r="AV619">
        <v>0</v>
      </c>
      <c r="AW619">
        <v>2</v>
      </c>
      <c r="AX619">
        <v>52430550</v>
      </c>
      <c r="AY619">
        <v>1</v>
      </c>
      <c r="AZ619">
        <v>0</v>
      </c>
      <c r="BA619">
        <v>599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CX619">
        <f>Y619*Source!I1869</f>
        <v>0</v>
      </c>
      <c r="CY619">
        <f>AA619</f>
        <v>3714.73</v>
      </c>
      <c r="CZ619">
        <f>AE619</f>
        <v>3714.73</v>
      </c>
      <c r="DA619">
        <f>AI619</f>
        <v>1</v>
      </c>
      <c r="DB619">
        <f t="shared" si="119"/>
        <v>17830.7</v>
      </c>
      <c r="DC619">
        <f t="shared" si="120"/>
        <v>0</v>
      </c>
    </row>
    <row r="620" spans="1:107" x14ac:dyDescent="0.2">
      <c r="A620">
        <f>ROW(Source!A1869)</f>
        <v>1869</v>
      </c>
      <c r="B620">
        <v>52421674</v>
      </c>
      <c r="C620">
        <v>52430541</v>
      </c>
      <c r="D620">
        <v>51502927</v>
      </c>
      <c r="E620">
        <v>1</v>
      </c>
      <c r="F620">
        <v>1</v>
      </c>
      <c r="G620">
        <v>27</v>
      </c>
      <c r="H620">
        <v>3</v>
      </c>
      <c r="I620" t="s">
        <v>568</v>
      </c>
      <c r="J620" t="s">
        <v>569</v>
      </c>
      <c r="K620" t="s">
        <v>570</v>
      </c>
      <c r="L620">
        <v>1339</v>
      </c>
      <c r="N620">
        <v>1007</v>
      </c>
      <c r="O620" t="s">
        <v>166</v>
      </c>
      <c r="P620" t="s">
        <v>166</v>
      </c>
      <c r="Q620">
        <v>1</v>
      </c>
      <c r="W620">
        <v>0</v>
      </c>
      <c r="X620">
        <v>253260963</v>
      </c>
      <c r="Y620">
        <v>0.02</v>
      </c>
      <c r="AA620">
        <v>3392.59</v>
      </c>
      <c r="AB620">
        <v>0</v>
      </c>
      <c r="AC620">
        <v>0</v>
      </c>
      <c r="AD620">
        <v>0</v>
      </c>
      <c r="AE620">
        <v>3392.59</v>
      </c>
      <c r="AF620">
        <v>0</v>
      </c>
      <c r="AG620">
        <v>0</v>
      </c>
      <c r="AH620">
        <v>0</v>
      </c>
      <c r="AI620">
        <v>1</v>
      </c>
      <c r="AJ620">
        <v>1</v>
      </c>
      <c r="AK620">
        <v>1</v>
      </c>
      <c r="AL620">
        <v>1</v>
      </c>
      <c r="AN620">
        <v>0</v>
      </c>
      <c r="AO620">
        <v>1</v>
      </c>
      <c r="AP620">
        <v>0</v>
      </c>
      <c r="AQ620">
        <v>0</v>
      </c>
      <c r="AR620">
        <v>0</v>
      </c>
      <c r="AS620" t="s">
        <v>3</v>
      </c>
      <c r="AT620">
        <v>0.02</v>
      </c>
      <c r="AU620" t="s">
        <v>3</v>
      </c>
      <c r="AV620">
        <v>0</v>
      </c>
      <c r="AW620">
        <v>2</v>
      </c>
      <c r="AX620">
        <v>52430551</v>
      </c>
      <c r="AY620">
        <v>1</v>
      </c>
      <c r="AZ620">
        <v>0</v>
      </c>
      <c r="BA620">
        <v>600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CX620">
        <f>Y620*Source!I1869</f>
        <v>0</v>
      </c>
      <c r="CY620">
        <f>AA620</f>
        <v>3392.59</v>
      </c>
      <c r="CZ620">
        <f>AE620</f>
        <v>3392.59</v>
      </c>
      <c r="DA620">
        <f>AI620</f>
        <v>1</v>
      </c>
      <c r="DB620">
        <f t="shared" si="119"/>
        <v>67.849999999999994</v>
      </c>
      <c r="DC620">
        <f t="shared" si="120"/>
        <v>0</v>
      </c>
    </row>
    <row r="621" spans="1:107" x14ac:dyDescent="0.2">
      <c r="A621">
        <f>ROW(Source!A1869)</f>
        <v>1869</v>
      </c>
      <c r="B621">
        <v>52421674</v>
      </c>
      <c r="C621">
        <v>52430541</v>
      </c>
      <c r="D621">
        <v>51503664</v>
      </c>
      <c r="E621">
        <v>1</v>
      </c>
      <c r="F621">
        <v>1</v>
      </c>
      <c r="G621">
        <v>27</v>
      </c>
      <c r="H621">
        <v>3</v>
      </c>
      <c r="I621" t="s">
        <v>446</v>
      </c>
      <c r="J621" t="s">
        <v>448</v>
      </c>
      <c r="K621" t="s">
        <v>447</v>
      </c>
      <c r="L621">
        <v>1339</v>
      </c>
      <c r="N621">
        <v>1007</v>
      </c>
      <c r="O621" t="s">
        <v>166</v>
      </c>
      <c r="P621" t="s">
        <v>166</v>
      </c>
      <c r="Q621">
        <v>1</v>
      </c>
      <c r="W621">
        <v>1</v>
      </c>
      <c r="X621">
        <v>858864401</v>
      </c>
      <c r="Y621">
        <v>-1.6</v>
      </c>
      <c r="AA621">
        <v>9014.9</v>
      </c>
      <c r="AB621">
        <v>0</v>
      </c>
      <c r="AC621">
        <v>0</v>
      </c>
      <c r="AD621">
        <v>0</v>
      </c>
      <c r="AE621">
        <v>9014.9</v>
      </c>
      <c r="AF621">
        <v>0</v>
      </c>
      <c r="AG621">
        <v>0</v>
      </c>
      <c r="AH621">
        <v>0</v>
      </c>
      <c r="AI621">
        <v>1</v>
      </c>
      <c r="AJ621">
        <v>1</v>
      </c>
      <c r="AK621">
        <v>1</v>
      </c>
      <c r="AL621">
        <v>1</v>
      </c>
      <c r="AN621">
        <v>0</v>
      </c>
      <c r="AO621">
        <v>1</v>
      </c>
      <c r="AP621">
        <v>0</v>
      </c>
      <c r="AQ621">
        <v>0</v>
      </c>
      <c r="AR621">
        <v>0</v>
      </c>
      <c r="AS621" t="s">
        <v>3</v>
      </c>
      <c r="AT621">
        <v>-1.6</v>
      </c>
      <c r="AU621" t="s">
        <v>3</v>
      </c>
      <c r="AV621">
        <v>0</v>
      </c>
      <c r="AW621">
        <v>2</v>
      </c>
      <c r="AX621">
        <v>52430552</v>
      </c>
      <c r="AY621">
        <v>1</v>
      </c>
      <c r="AZ621">
        <v>6144</v>
      </c>
      <c r="BA621">
        <v>601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CX621">
        <f>Y621*Source!I1869</f>
        <v>0</v>
      </c>
      <c r="CY621">
        <f>AA621</f>
        <v>9014.9</v>
      </c>
      <c r="CZ621">
        <f>AE621</f>
        <v>9014.9</v>
      </c>
      <c r="DA621">
        <f>AI621</f>
        <v>1</v>
      </c>
      <c r="DB621">
        <f t="shared" si="119"/>
        <v>-14423.84</v>
      </c>
      <c r="DC621">
        <f t="shared" si="120"/>
        <v>0</v>
      </c>
    </row>
    <row r="622" spans="1:107" x14ac:dyDescent="0.2">
      <c r="A622">
        <f>ROW(Source!A1869)</f>
        <v>1869</v>
      </c>
      <c r="B622">
        <v>52421674</v>
      </c>
      <c r="C622">
        <v>52430541</v>
      </c>
      <c r="D622">
        <v>51503664</v>
      </c>
      <c r="E622">
        <v>1</v>
      </c>
      <c r="F622">
        <v>1</v>
      </c>
      <c r="G622">
        <v>27</v>
      </c>
      <c r="H622">
        <v>3</v>
      </c>
      <c r="I622" t="s">
        <v>446</v>
      </c>
      <c r="J622" t="s">
        <v>448</v>
      </c>
      <c r="K622" t="s">
        <v>447</v>
      </c>
      <c r="L622">
        <v>1339</v>
      </c>
      <c r="N622">
        <v>1007</v>
      </c>
      <c r="O622" t="s">
        <v>166</v>
      </c>
      <c r="P622" t="s">
        <v>166</v>
      </c>
      <c r="Q622">
        <v>1</v>
      </c>
      <c r="W622">
        <v>0</v>
      </c>
      <c r="X622">
        <v>858864401</v>
      </c>
      <c r="Y622">
        <v>1.6</v>
      </c>
      <c r="AA622">
        <v>9014.9</v>
      </c>
      <c r="AB622">
        <v>0</v>
      </c>
      <c r="AC622">
        <v>0</v>
      </c>
      <c r="AD622">
        <v>0</v>
      </c>
      <c r="AE622">
        <v>9014.9</v>
      </c>
      <c r="AF622">
        <v>0</v>
      </c>
      <c r="AG622">
        <v>0</v>
      </c>
      <c r="AH622">
        <v>0</v>
      </c>
      <c r="AI622">
        <v>1</v>
      </c>
      <c r="AJ622">
        <v>1</v>
      </c>
      <c r="AK622">
        <v>1</v>
      </c>
      <c r="AL622">
        <v>1</v>
      </c>
      <c r="AN622">
        <v>0</v>
      </c>
      <c r="AO622">
        <v>0</v>
      </c>
      <c r="AP622">
        <v>0</v>
      </c>
      <c r="AQ622">
        <v>0</v>
      </c>
      <c r="AR622">
        <v>0</v>
      </c>
      <c r="AS622" t="s">
        <v>3</v>
      </c>
      <c r="AT622">
        <v>1.6</v>
      </c>
      <c r="AU622" t="s">
        <v>3</v>
      </c>
      <c r="AV622">
        <v>0</v>
      </c>
      <c r="AW622">
        <v>1</v>
      </c>
      <c r="AX622">
        <v>-1</v>
      </c>
      <c r="AY622">
        <v>0</v>
      </c>
      <c r="AZ622">
        <v>0</v>
      </c>
      <c r="BA622" t="s">
        <v>3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CX622">
        <f>Y622*Source!I1869</f>
        <v>0</v>
      </c>
      <c r="CY622">
        <f>AA622</f>
        <v>9014.9</v>
      </c>
      <c r="CZ622">
        <f>AE622</f>
        <v>9014.9</v>
      </c>
      <c r="DA622">
        <f>AI622</f>
        <v>1</v>
      </c>
      <c r="DB622">
        <f t="shared" si="119"/>
        <v>14423.84</v>
      </c>
      <c r="DC622">
        <f t="shared" si="120"/>
        <v>0</v>
      </c>
    </row>
    <row r="623" spans="1:107" x14ac:dyDescent="0.2">
      <c r="A623">
        <f>ROW(Source!A1907)</f>
        <v>1907</v>
      </c>
      <c r="B623">
        <v>52421674</v>
      </c>
      <c r="C623">
        <v>52430195</v>
      </c>
      <c r="D623">
        <v>51486811</v>
      </c>
      <c r="E623">
        <v>27</v>
      </c>
      <c r="F623">
        <v>1</v>
      </c>
      <c r="G623">
        <v>27</v>
      </c>
      <c r="H623">
        <v>1</v>
      </c>
      <c r="I623" t="s">
        <v>531</v>
      </c>
      <c r="J623" t="s">
        <v>3</v>
      </c>
      <c r="K623" t="s">
        <v>532</v>
      </c>
      <c r="L623">
        <v>1191</v>
      </c>
      <c r="N623">
        <v>1013</v>
      </c>
      <c r="O623" t="s">
        <v>533</v>
      </c>
      <c r="P623" t="s">
        <v>533</v>
      </c>
      <c r="Q623">
        <v>1</v>
      </c>
      <c r="W623">
        <v>0</v>
      </c>
      <c r="X623">
        <v>476480486</v>
      </c>
      <c r="Y623">
        <v>2.35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1</v>
      </c>
      <c r="AJ623">
        <v>1</v>
      </c>
      <c r="AK623">
        <v>1</v>
      </c>
      <c r="AL623">
        <v>1</v>
      </c>
      <c r="AN623">
        <v>0</v>
      </c>
      <c r="AO623">
        <v>1</v>
      </c>
      <c r="AP623">
        <v>0</v>
      </c>
      <c r="AQ623">
        <v>0</v>
      </c>
      <c r="AR623">
        <v>0</v>
      </c>
      <c r="AS623" t="s">
        <v>3</v>
      </c>
      <c r="AT623">
        <v>2.35</v>
      </c>
      <c r="AU623" t="s">
        <v>3</v>
      </c>
      <c r="AV623">
        <v>1</v>
      </c>
      <c r="AW623">
        <v>2</v>
      </c>
      <c r="AX623">
        <v>52430202</v>
      </c>
      <c r="AY623">
        <v>1</v>
      </c>
      <c r="AZ623">
        <v>0</v>
      </c>
      <c r="BA623">
        <v>602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CX623">
        <f>Y623*Source!I1907</f>
        <v>0</v>
      </c>
      <c r="CY623">
        <f>AD623</f>
        <v>0</v>
      </c>
      <c r="CZ623">
        <f>AH623</f>
        <v>0</v>
      </c>
      <c r="DA623">
        <f>AL623</f>
        <v>1</v>
      </c>
      <c r="DB623">
        <f t="shared" si="119"/>
        <v>0</v>
      </c>
      <c r="DC623">
        <f t="shared" si="120"/>
        <v>0</v>
      </c>
    </row>
    <row r="624" spans="1:107" x14ac:dyDescent="0.2">
      <c r="A624">
        <f>ROW(Source!A1907)</f>
        <v>1907</v>
      </c>
      <c r="B624">
        <v>52421674</v>
      </c>
      <c r="C624">
        <v>52430195</v>
      </c>
      <c r="D624">
        <v>51499345</v>
      </c>
      <c r="E624">
        <v>1</v>
      </c>
      <c r="F624">
        <v>1</v>
      </c>
      <c r="G624">
        <v>27</v>
      </c>
      <c r="H624">
        <v>2</v>
      </c>
      <c r="I624" t="s">
        <v>571</v>
      </c>
      <c r="J624" t="s">
        <v>572</v>
      </c>
      <c r="K624" t="s">
        <v>573</v>
      </c>
      <c r="L624">
        <v>1368</v>
      </c>
      <c r="N624">
        <v>1011</v>
      </c>
      <c r="O624" t="s">
        <v>537</v>
      </c>
      <c r="P624" t="s">
        <v>537</v>
      </c>
      <c r="Q624">
        <v>1</v>
      </c>
      <c r="W624">
        <v>0</v>
      </c>
      <c r="X624">
        <v>231409664</v>
      </c>
      <c r="Y624">
        <v>0.51</v>
      </c>
      <c r="AA624">
        <v>0</v>
      </c>
      <c r="AB624">
        <v>98.05</v>
      </c>
      <c r="AC624">
        <v>33.06</v>
      </c>
      <c r="AD624">
        <v>0</v>
      </c>
      <c r="AE624">
        <v>0</v>
      </c>
      <c r="AF624">
        <v>98.05</v>
      </c>
      <c r="AG624">
        <v>33.06</v>
      </c>
      <c r="AH624">
        <v>0</v>
      </c>
      <c r="AI624">
        <v>1</v>
      </c>
      <c r="AJ624">
        <v>1</v>
      </c>
      <c r="AK624">
        <v>1</v>
      </c>
      <c r="AL624">
        <v>1</v>
      </c>
      <c r="AN624">
        <v>0</v>
      </c>
      <c r="AO624">
        <v>1</v>
      </c>
      <c r="AP624">
        <v>0</v>
      </c>
      <c r="AQ624">
        <v>0</v>
      </c>
      <c r="AR624">
        <v>0</v>
      </c>
      <c r="AS624" t="s">
        <v>3</v>
      </c>
      <c r="AT624">
        <v>0.51</v>
      </c>
      <c r="AU624" t="s">
        <v>3</v>
      </c>
      <c r="AV624">
        <v>0</v>
      </c>
      <c r="AW624">
        <v>2</v>
      </c>
      <c r="AX624">
        <v>52430203</v>
      </c>
      <c r="AY624">
        <v>1</v>
      </c>
      <c r="AZ624">
        <v>0</v>
      </c>
      <c r="BA624">
        <v>603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CX624">
        <f>Y624*Source!I1907</f>
        <v>0</v>
      </c>
      <c r="CY624">
        <f>AB624</f>
        <v>98.05</v>
      </c>
      <c r="CZ624">
        <f>AF624</f>
        <v>98.05</v>
      </c>
      <c r="DA624">
        <f>AJ624</f>
        <v>1</v>
      </c>
      <c r="DB624">
        <f t="shared" si="119"/>
        <v>50.01</v>
      </c>
      <c r="DC624">
        <f t="shared" si="120"/>
        <v>16.86</v>
      </c>
    </row>
    <row r="625" spans="1:107" x14ac:dyDescent="0.2">
      <c r="A625">
        <f>ROW(Source!A1907)</f>
        <v>1907</v>
      </c>
      <c r="B625">
        <v>52421674</v>
      </c>
      <c r="C625">
        <v>52430195</v>
      </c>
      <c r="D625">
        <v>51499423</v>
      </c>
      <c r="E625">
        <v>1</v>
      </c>
      <c r="F625">
        <v>1</v>
      </c>
      <c r="G625">
        <v>27</v>
      </c>
      <c r="H625">
        <v>2</v>
      </c>
      <c r="I625" t="s">
        <v>574</v>
      </c>
      <c r="J625" t="s">
        <v>575</v>
      </c>
      <c r="K625" t="s">
        <v>576</v>
      </c>
      <c r="L625">
        <v>1368</v>
      </c>
      <c r="N625">
        <v>1011</v>
      </c>
      <c r="O625" t="s">
        <v>537</v>
      </c>
      <c r="P625" t="s">
        <v>537</v>
      </c>
      <c r="Q625">
        <v>1</v>
      </c>
      <c r="W625">
        <v>0</v>
      </c>
      <c r="X625">
        <v>-1646301120</v>
      </c>
      <c r="Y625">
        <v>0.51</v>
      </c>
      <c r="AA625">
        <v>0</v>
      </c>
      <c r="AB625">
        <v>564.1</v>
      </c>
      <c r="AC625">
        <v>358.8</v>
      </c>
      <c r="AD625">
        <v>0</v>
      </c>
      <c r="AE625">
        <v>0</v>
      </c>
      <c r="AF625">
        <v>564.1</v>
      </c>
      <c r="AG625">
        <v>358.8</v>
      </c>
      <c r="AH625">
        <v>0</v>
      </c>
      <c r="AI625">
        <v>1</v>
      </c>
      <c r="AJ625">
        <v>1</v>
      </c>
      <c r="AK625">
        <v>1</v>
      </c>
      <c r="AL625">
        <v>1</v>
      </c>
      <c r="AN625">
        <v>0</v>
      </c>
      <c r="AO625">
        <v>1</v>
      </c>
      <c r="AP625">
        <v>0</v>
      </c>
      <c r="AQ625">
        <v>0</v>
      </c>
      <c r="AR625">
        <v>0</v>
      </c>
      <c r="AS625" t="s">
        <v>3</v>
      </c>
      <c r="AT625">
        <v>0.51</v>
      </c>
      <c r="AU625" t="s">
        <v>3</v>
      </c>
      <c r="AV625">
        <v>0</v>
      </c>
      <c r="AW625">
        <v>2</v>
      </c>
      <c r="AX625">
        <v>52430204</v>
      </c>
      <c r="AY625">
        <v>1</v>
      </c>
      <c r="AZ625">
        <v>0</v>
      </c>
      <c r="BA625">
        <v>604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CX625">
        <f>Y625*Source!I1907</f>
        <v>0</v>
      </c>
      <c r="CY625">
        <f>AB625</f>
        <v>564.1</v>
      </c>
      <c r="CZ625">
        <f>AF625</f>
        <v>564.1</v>
      </c>
      <c r="DA625">
        <f>AJ625</f>
        <v>1</v>
      </c>
      <c r="DB625">
        <f t="shared" si="119"/>
        <v>287.69</v>
      </c>
      <c r="DC625">
        <f t="shared" si="120"/>
        <v>182.99</v>
      </c>
    </row>
    <row r="626" spans="1:107" x14ac:dyDescent="0.2">
      <c r="A626">
        <f>ROW(Source!A1907)</f>
        <v>1907</v>
      </c>
      <c r="B626">
        <v>52421674</v>
      </c>
      <c r="C626">
        <v>52430195</v>
      </c>
      <c r="D626">
        <v>51502000</v>
      </c>
      <c r="E626">
        <v>1</v>
      </c>
      <c r="F626">
        <v>1</v>
      </c>
      <c r="G626">
        <v>27</v>
      </c>
      <c r="H626">
        <v>3</v>
      </c>
      <c r="I626" t="s">
        <v>577</v>
      </c>
      <c r="J626" t="s">
        <v>578</v>
      </c>
      <c r="K626" t="s">
        <v>579</v>
      </c>
      <c r="L626">
        <v>1301</v>
      </c>
      <c r="N626">
        <v>1003</v>
      </c>
      <c r="O626" t="s">
        <v>580</v>
      </c>
      <c r="P626" t="s">
        <v>580</v>
      </c>
      <c r="Q626">
        <v>1</v>
      </c>
      <c r="W626">
        <v>0</v>
      </c>
      <c r="X626">
        <v>852130430</v>
      </c>
      <c r="Y626">
        <v>12</v>
      </c>
      <c r="AA626">
        <v>26.54</v>
      </c>
      <c r="AB626">
        <v>0</v>
      </c>
      <c r="AC626">
        <v>0</v>
      </c>
      <c r="AD626">
        <v>0</v>
      </c>
      <c r="AE626">
        <v>26.54</v>
      </c>
      <c r="AF626">
        <v>0</v>
      </c>
      <c r="AG626">
        <v>0</v>
      </c>
      <c r="AH626">
        <v>0</v>
      </c>
      <c r="AI626">
        <v>1</v>
      </c>
      <c r="AJ626">
        <v>1</v>
      </c>
      <c r="AK626">
        <v>1</v>
      </c>
      <c r="AL626">
        <v>1</v>
      </c>
      <c r="AN626">
        <v>0</v>
      </c>
      <c r="AO626">
        <v>1</v>
      </c>
      <c r="AP626">
        <v>0</v>
      </c>
      <c r="AQ626">
        <v>0</v>
      </c>
      <c r="AR626">
        <v>0</v>
      </c>
      <c r="AS626" t="s">
        <v>3</v>
      </c>
      <c r="AT626">
        <v>12</v>
      </c>
      <c r="AU626" t="s">
        <v>3</v>
      </c>
      <c r="AV626">
        <v>0</v>
      </c>
      <c r="AW626">
        <v>2</v>
      </c>
      <c r="AX626">
        <v>52430205</v>
      </c>
      <c r="AY626">
        <v>1</v>
      </c>
      <c r="AZ626">
        <v>0</v>
      </c>
      <c r="BA626">
        <v>605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CX626">
        <f>Y626*Source!I1907</f>
        <v>0</v>
      </c>
      <c r="CY626">
        <f>AA626</f>
        <v>26.54</v>
      </c>
      <c r="CZ626">
        <f>AE626</f>
        <v>26.54</v>
      </c>
      <c r="DA626">
        <f>AI626</f>
        <v>1</v>
      </c>
      <c r="DB626">
        <f t="shared" si="119"/>
        <v>318.48</v>
      </c>
      <c r="DC626">
        <f t="shared" si="120"/>
        <v>0</v>
      </c>
    </row>
    <row r="627" spans="1:107" x14ac:dyDescent="0.2">
      <c r="A627">
        <f>ROW(Source!A1907)</f>
        <v>1907</v>
      </c>
      <c r="B627">
        <v>52421674</v>
      </c>
      <c r="C627">
        <v>52430195</v>
      </c>
      <c r="D627">
        <v>51502424</v>
      </c>
      <c r="E627">
        <v>1</v>
      </c>
      <c r="F627">
        <v>1</v>
      </c>
      <c r="G627">
        <v>27</v>
      </c>
      <c r="H627">
        <v>3</v>
      </c>
      <c r="I627" t="s">
        <v>188</v>
      </c>
      <c r="J627" t="s">
        <v>191</v>
      </c>
      <c r="K627" t="s">
        <v>189</v>
      </c>
      <c r="L627">
        <v>1346</v>
      </c>
      <c r="N627">
        <v>1009</v>
      </c>
      <c r="O627" t="s">
        <v>190</v>
      </c>
      <c r="P627" t="s">
        <v>190</v>
      </c>
      <c r="Q627">
        <v>1</v>
      </c>
      <c r="W627">
        <v>1</v>
      </c>
      <c r="X627">
        <v>-892265338</v>
      </c>
      <c r="Y627">
        <v>-6.6</v>
      </c>
      <c r="AA627">
        <v>124.03</v>
      </c>
      <c r="AB627">
        <v>0</v>
      </c>
      <c r="AC627">
        <v>0</v>
      </c>
      <c r="AD627">
        <v>0</v>
      </c>
      <c r="AE627">
        <v>124.03</v>
      </c>
      <c r="AF627">
        <v>0</v>
      </c>
      <c r="AG627">
        <v>0</v>
      </c>
      <c r="AH627">
        <v>0</v>
      </c>
      <c r="AI627">
        <v>1</v>
      </c>
      <c r="AJ627">
        <v>1</v>
      </c>
      <c r="AK627">
        <v>1</v>
      </c>
      <c r="AL627">
        <v>1</v>
      </c>
      <c r="AN627">
        <v>0</v>
      </c>
      <c r="AO627">
        <v>1</v>
      </c>
      <c r="AP627">
        <v>0</v>
      </c>
      <c r="AQ627">
        <v>0</v>
      </c>
      <c r="AR627">
        <v>0</v>
      </c>
      <c r="AS627" t="s">
        <v>3</v>
      </c>
      <c r="AT627">
        <v>-6.6</v>
      </c>
      <c r="AU627" t="s">
        <v>3</v>
      </c>
      <c r="AV627">
        <v>0</v>
      </c>
      <c r="AW627">
        <v>2</v>
      </c>
      <c r="AX627">
        <v>52430206</v>
      </c>
      <c r="AY627">
        <v>1</v>
      </c>
      <c r="AZ627">
        <v>6144</v>
      </c>
      <c r="BA627">
        <v>606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CX627">
        <f>Y627*Source!I1907</f>
        <v>0</v>
      </c>
      <c r="CY627">
        <f>AA627</f>
        <v>124.03</v>
      </c>
      <c r="CZ627">
        <f>AE627</f>
        <v>124.03</v>
      </c>
      <c r="DA627">
        <f>AI627</f>
        <v>1</v>
      </c>
      <c r="DB627">
        <f t="shared" si="119"/>
        <v>-818.6</v>
      </c>
      <c r="DC627">
        <f t="shared" si="120"/>
        <v>0</v>
      </c>
    </row>
    <row r="628" spans="1:107" x14ac:dyDescent="0.2">
      <c r="A628">
        <f>ROW(Source!A1907)</f>
        <v>1907</v>
      </c>
      <c r="B628">
        <v>52421674</v>
      </c>
      <c r="C628">
        <v>52430195</v>
      </c>
      <c r="D628">
        <v>51502463</v>
      </c>
      <c r="E628">
        <v>1</v>
      </c>
      <c r="F628">
        <v>1</v>
      </c>
      <c r="G628">
        <v>27</v>
      </c>
      <c r="H628">
        <v>3</v>
      </c>
      <c r="I628" t="s">
        <v>193</v>
      </c>
      <c r="J628" t="s">
        <v>195</v>
      </c>
      <c r="K628" t="s">
        <v>194</v>
      </c>
      <c r="L628">
        <v>1346</v>
      </c>
      <c r="N628">
        <v>1009</v>
      </c>
      <c r="O628" t="s">
        <v>190</v>
      </c>
      <c r="P628" t="s">
        <v>190</v>
      </c>
      <c r="Q628">
        <v>1</v>
      </c>
      <c r="W628">
        <v>0</v>
      </c>
      <c r="X628">
        <v>326718089</v>
      </c>
      <c r="Y628">
        <v>6.6</v>
      </c>
      <c r="AA628">
        <v>129.55000000000001</v>
      </c>
      <c r="AB628">
        <v>0</v>
      </c>
      <c r="AC628">
        <v>0</v>
      </c>
      <c r="AD628">
        <v>0</v>
      </c>
      <c r="AE628">
        <v>129.55000000000001</v>
      </c>
      <c r="AF628">
        <v>0</v>
      </c>
      <c r="AG628">
        <v>0</v>
      </c>
      <c r="AH628">
        <v>0</v>
      </c>
      <c r="AI628">
        <v>1</v>
      </c>
      <c r="AJ628">
        <v>1</v>
      </c>
      <c r="AK628">
        <v>1</v>
      </c>
      <c r="AL628">
        <v>1</v>
      </c>
      <c r="AN628">
        <v>0</v>
      </c>
      <c r="AO628">
        <v>0</v>
      </c>
      <c r="AP628">
        <v>0</v>
      </c>
      <c r="AQ628">
        <v>0</v>
      </c>
      <c r="AR628">
        <v>0</v>
      </c>
      <c r="AS628" t="s">
        <v>3</v>
      </c>
      <c r="AT628">
        <v>6.6</v>
      </c>
      <c r="AU628" t="s">
        <v>3</v>
      </c>
      <c r="AV628">
        <v>0</v>
      </c>
      <c r="AW628">
        <v>1</v>
      </c>
      <c r="AX628">
        <v>-1</v>
      </c>
      <c r="AY628">
        <v>0</v>
      </c>
      <c r="AZ628">
        <v>0</v>
      </c>
      <c r="BA628" t="s">
        <v>3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CX628">
        <f>Y628*Source!I1907</f>
        <v>0</v>
      </c>
      <c r="CY628">
        <f>AA628</f>
        <v>129.55000000000001</v>
      </c>
      <c r="CZ628">
        <f>AE628</f>
        <v>129.55000000000001</v>
      </c>
      <c r="DA628">
        <f>AI628</f>
        <v>1</v>
      </c>
      <c r="DB628">
        <f t="shared" si="119"/>
        <v>855.03</v>
      </c>
      <c r="DC628">
        <f t="shared" si="120"/>
        <v>0</v>
      </c>
    </row>
    <row r="629" spans="1:107" x14ac:dyDescent="0.2">
      <c r="A629">
        <f>ROW(Source!A1910)</f>
        <v>1910</v>
      </c>
      <c r="B629">
        <v>52421674</v>
      </c>
      <c r="C629">
        <v>52430209</v>
      </c>
      <c r="D629">
        <v>51486811</v>
      </c>
      <c r="E629">
        <v>27</v>
      </c>
      <c r="F629">
        <v>1</v>
      </c>
      <c r="G629">
        <v>27</v>
      </c>
      <c r="H629">
        <v>1</v>
      </c>
      <c r="I629" t="s">
        <v>531</v>
      </c>
      <c r="J629" t="s">
        <v>3</v>
      </c>
      <c r="K629" t="s">
        <v>532</v>
      </c>
      <c r="L629">
        <v>1191</v>
      </c>
      <c r="N629">
        <v>1013</v>
      </c>
      <c r="O629" t="s">
        <v>533</v>
      </c>
      <c r="P629" t="s">
        <v>533</v>
      </c>
      <c r="Q629">
        <v>1</v>
      </c>
      <c r="W629">
        <v>0</v>
      </c>
      <c r="X629">
        <v>476480486</v>
      </c>
      <c r="Y629">
        <v>2.35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1</v>
      </c>
      <c r="AJ629">
        <v>1</v>
      </c>
      <c r="AK629">
        <v>1</v>
      </c>
      <c r="AL629">
        <v>1</v>
      </c>
      <c r="AN629">
        <v>0</v>
      </c>
      <c r="AO629">
        <v>1</v>
      </c>
      <c r="AP629">
        <v>0</v>
      </c>
      <c r="AQ629">
        <v>0</v>
      </c>
      <c r="AR629">
        <v>0</v>
      </c>
      <c r="AS629" t="s">
        <v>3</v>
      </c>
      <c r="AT629">
        <v>2.35</v>
      </c>
      <c r="AU629" t="s">
        <v>3</v>
      </c>
      <c r="AV629">
        <v>1</v>
      </c>
      <c r="AW629">
        <v>2</v>
      </c>
      <c r="AX629">
        <v>52430215</v>
      </c>
      <c r="AY629">
        <v>1</v>
      </c>
      <c r="AZ629">
        <v>0</v>
      </c>
      <c r="BA629">
        <v>607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CX629">
        <f>Y629*Source!I1910</f>
        <v>0</v>
      </c>
      <c r="CY629">
        <f>AD629</f>
        <v>0</v>
      </c>
      <c r="CZ629">
        <f>AH629</f>
        <v>0</v>
      </c>
      <c r="DA629">
        <f>AL629</f>
        <v>1</v>
      </c>
      <c r="DB629">
        <f t="shared" si="119"/>
        <v>0</v>
      </c>
      <c r="DC629">
        <f t="shared" si="120"/>
        <v>0</v>
      </c>
    </row>
    <row r="630" spans="1:107" x14ac:dyDescent="0.2">
      <c r="A630">
        <f>ROW(Source!A1910)</f>
        <v>1910</v>
      </c>
      <c r="B630">
        <v>52421674</v>
      </c>
      <c r="C630">
        <v>52430209</v>
      </c>
      <c r="D630">
        <v>51499345</v>
      </c>
      <c r="E630">
        <v>1</v>
      </c>
      <c r="F630">
        <v>1</v>
      </c>
      <c r="G630">
        <v>27</v>
      </c>
      <c r="H630">
        <v>2</v>
      </c>
      <c r="I630" t="s">
        <v>571</v>
      </c>
      <c r="J630" t="s">
        <v>572</v>
      </c>
      <c r="K630" t="s">
        <v>573</v>
      </c>
      <c r="L630">
        <v>1368</v>
      </c>
      <c r="N630">
        <v>1011</v>
      </c>
      <c r="O630" t="s">
        <v>537</v>
      </c>
      <c r="P630" t="s">
        <v>537</v>
      </c>
      <c r="Q630">
        <v>1</v>
      </c>
      <c r="W630">
        <v>0</v>
      </c>
      <c r="X630">
        <v>231409664</v>
      </c>
      <c r="Y630">
        <v>0.51</v>
      </c>
      <c r="AA630">
        <v>0</v>
      </c>
      <c r="AB630">
        <v>98.05</v>
      </c>
      <c r="AC630">
        <v>33.06</v>
      </c>
      <c r="AD630">
        <v>0</v>
      </c>
      <c r="AE630">
        <v>0</v>
      </c>
      <c r="AF630">
        <v>98.05</v>
      </c>
      <c r="AG630">
        <v>33.06</v>
      </c>
      <c r="AH630">
        <v>0</v>
      </c>
      <c r="AI630">
        <v>1</v>
      </c>
      <c r="AJ630">
        <v>1</v>
      </c>
      <c r="AK630">
        <v>1</v>
      </c>
      <c r="AL630">
        <v>1</v>
      </c>
      <c r="AN630">
        <v>0</v>
      </c>
      <c r="AO630">
        <v>1</v>
      </c>
      <c r="AP630">
        <v>0</v>
      </c>
      <c r="AQ630">
        <v>0</v>
      </c>
      <c r="AR630">
        <v>0</v>
      </c>
      <c r="AS630" t="s">
        <v>3</v>
      </c>
      <c r="AT630">
        <v>0.51</v>
      </c>
      <c r="AU630" t="s">
        <v>3</v>
      </c>
      <c r="AV630">
        <v>0</v>
      </c>
      <c r="AW630">
        <v>2</v>
      </c>
      <c r="AX630">
        <v>52430216</v>
      </c>
      <c r="AY630">
        <v>1</v>
      </c>
      <c r="AZ630">
        <v>0</v>
      </c>
      <c r="BA630">
        <v>608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CX630">
        <f>Y630*Source!I1910</f>
        <v>0</v>
      </c>
      <c r="CY630">
        <f>AB630</f>
        <v>98.05</v>
      </c>
      <c r="CZ630">
        <f>AF630</f>
        <v>98.05</v>
      </c>
      <c r="DA630">
        <f>AJ630</f>
        <v>1</v>
      </c>
      <c r="DB630">
        <f t="shared" si="119"/>
        <v>50.01</v>
      </c>
      <c r="DC630">
        <f t="shared" si="120"/>
        <v>16.86</v>
      </c>
    </row>
    <row r="631" spans="1:107" x14ac:dyDescent="0.2">
      <c r="A631">
        <f>ROW(Source!A1910)</f>
        <v>1910</v>
      </c>
      <c r="B631">
        <v>52421674</v>
      </c>
      <c r="C631">
        <v>52430209</v>
      </c>
      <c r="D631">
        <v>51499423</v>
      </c>
      <c r="E631">
        <v>1</v>
      </c>
      <c r="F631">
        <v>1</v>
      </c>
      <c r="G631">
        <v>27</v>
      </c>
      <c r="H631">
        <v>2</v>
      </c>
      <c r="I631" t="s">
        <v>574</v>
      </c>
      <c r="J631" t="s">
        <v>575</v>
      </c>
      <c r="K631" t="s">
        <v>576</v>
      </c>
      <c r="L631">
        <v>1368</v>
      </c>
      <c r="N631">
        <v>1011</v>
      </c>
      <c r="O631" t="s">
        <v>537</v>
      </c>
      <c r="P631" t="s">
        <v>537</v>
      </c>
      <c r="Q631">
        <v>1</v>
      </c>
      <c r="W631">
        <v>0</v>
      </c>
      <c r="X631">
        <v>-1646301120</v>
      </c>
      <c r="Y631">
        <v>0.51</v>
      </c>
      <c r="AA631">
        <v>0</v>
      </c>
      <c r="AB631">
        <v>564.1</v>
      </c>
      <c r="AC631">
        <v>358.8</v>
      </c>
      <c r="AD631">
        <v>0</v>
      </c>
      <c r="AE631">
        <v>0</v>
      </c>
      <c r="AF631">
        <v>564.1</v>
      </c>
      <c r="AG631">
        <v>358.8</v>
      </c>
      <c r="AH631">
        <v>0</v>
      </c>
      <c r="AI631">
        <v>1</v>
      </c>
      <c r="AJ631">
        <v>1</v>
      </c>
      <c r="AK631">
        <v>1</v>
      </c>
      <c r="AL631">
        <v>1</v>
      </c>
      <c r="AN631">
        <v>0</v>
      </c>
      <c r="AO631">
        <v>1</v>
      </c>
      <c r="AP631">
        <v>0</v>
      </c>
      <c r="AQ631">
        <v>0</v>
      </c>
      <c r="AR631">
        <v>0</v>
      </c>
      <c r="AS631" t="s">
        <v>3</v>
      </c>
      <c r="AT631">
        <v>0.51</v>
      </c>
      <c r="AU631" t="s">
        <v>3</v>
      </c>
      <c r="AV631">
        <v>0</v>
      </c>
      <c r="AW631">
        <v>2</v>
      </c>
      <c r="AX631">
        <v>52430217</v>
      </c>
      <c r="AY631">
        <v>1</v>
      </c>
      <c r="AZ631">
        <v>0</v>
      </c>
      <c r="BA631">
        <v>609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CX631">
        <f>Y631*Source!I1910</f>
        <v>0</v>
      </c>
      <c r="CY631">
        <f>AB631</f>
        <v>564.1</v>
      </c>
      <c r="CZ631">
        <f>AF631</f>
        <v>564.1</v>
      </c>
      <c r="DA631">
        <f>AJ631</f>
        <v>1</v>
      </c>
      <c r="DB631">
        <f t="shared" si="119"/>
        <v>287.69</v>
      </c>
      <c r="DC631">
        <f t="shared" si="120"/>
        <v>182.99</v>
      </c>
    </row>
    <row r="632" spans="1:107" x14ac:dyDescent="0.2">
      <c r="A632">
        <f>ROW(Source!A1910)</f>
        <v>1910</v>
      </c>
      <c r="B632">
        <v>52421674</v>
      </c>
      <c r="C632">
        <v>52430209</v>
      </c>
      <c r="D632">
        <v>51502000</v>
      </c>
      <c r="E632">
        <v>1</v>
      </c>
      <c r="F632">
        <v>1</v>
      </c>
      <c r="G632">
        <v>27</v>
      </c>
      <c r="H632">
        <v>3</v>
      </c>
      <c r="I632" t="s">
        <v>577</v>
      </c>
      <c r="J632" t="s">
        <v>578</v>
      </c>
      <c r="K632" t="s">
        <v>579</v>
      </c>
      <c r="L632">
        <v>1301</v>
      </c>
      <c r="N632">
        <v>1003</v>
      </c>
      <c r="O632" t="s">
        <v>580</v>
      </c>
      <c r="P632" t="s">
        <v>580</v>
      </c>
      <c r="Q632">
        <v>1</v>
      </c>
      <c r="W632">
        <v>0</v>
      </c>
      <c r="X632">
        <v>852130430</v>
      </c>
      <c r="Y632">
        <v>12</v>
      </c>
      <c r="AA632">
        <v>26.54</v>
      </c>
      <c r="AB632">
        <v>0</v>
      </c>
      <c r="AC632">
        <v>0</v>
      </c>
      <c r="AD632">
        <v>0</v>
      </c>
      <c r="AE632">
        <v>26.54</v>
      </c>
      <c r="AF632">
        <v>0</v>
      </c>
      <c r="AG632">
        <v>0</v>
      </c>
      <c r="AH632">
        <v>0</v>
      </c>
      <c r="AI632">
        <v>1</v>
      </c>
      <c r="AJ632">
        <v>1</v>
      </c>
      <c r="AK632">
        <v>1</v>
      </c>
      <c r="AL632">
        <v>1</v>
      </c>
      <c r="AN632">
        <v>0</v>
      </c>
      <c r="AO632">
        <v>1</v>
      </c>
      <c r="AP632">
        <v>0</v>
      </c>
      <c r="AQ632">
        <v>0</v>
      </c>
      <c r="AR632">
        <v>0</v>
      </c>
      <c r="AS632" t="s">
        <v>3</v>
      </c>
      <c r="AT632">
        <v>12</v>
      </c>
      <c r="AU632" t="s">
        <v>3</v>
      </c>
      <c r="AV632">
        <v>0</v>
      </c>
      <c r="AW632">
        <v>2</v>
      </c>
      <c r="AX632">
        <v>52430218</v>
      </c>
      <c r="AY632">
        <v>1</v>
      </c>
      <c r="AZ632">
        <v>0</v>
      </c>
      <c r="BA632">
        <v>610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CX632">
        <f>Y632*Source!I1910</f>
        <v>0</v>
      </c>
      <c r="CY632">
        <f>AA632</f>
        <v>26.54</v>
      </c>
      <c r="CZ632">
        <f>AE632</f>
        <v>26.54</v>
      </c>
      <c r="DA632">
        <f>AI632</f>
        <v>1</v>
      </c>
      <c r="DB632">
        <f t="shared" si="119"/>
        <v>318.48</v>
      </c>
      <c r="DC632">
        <f t="shared" si="120"/>
        <v>0</v>
      </c>
    </row>
    <row r="633" spans="1:107" x14ac:dyDescent="0.2">
      <c r="A633">
        <f>ROW(Source!A1910)</f>
        <v>1910</v>
      </c>
      <c r="B633">
        <v>52421674</v>
      </c>
      <c r="C633">
        <v>52430209</v>
      </c>
      <c r="D633">
        <v>51502464</v>
      </c>
      <c r="E633">
        <v>1</v>
      </c>
      <c r="F633">
        <v>1</v>
      </c>
      <c r="G633">
        <v>27</v>
      </c>
      <c r="H633">
        <v>3</v>
      </c>
      <c r="I633" t="s">
        <v>581</v>
      </c>
      <c r="J633" t="s">
        <v>582</v>
      </c>
      <c r="K633" t="s">
        <v>583</v>
      </c>
      <c r="L633">
        <v>1346</v>
      </c>
      <c r="N633">
        <v>1009</v>
      </c>
      <c r="O633" t="s">
        <v>190</v>
      </c>
      <c r="P633" t="s">
        <v>190</v>
      </c>
      <c r="Q633">
        <v>1</v>
      </c>
      <c r="W633">
        <v>0</v>
      </c>
      <c r="X633">
        <v>-839179344</v>
      </c>
      <c r="Y633">
        <v>6.6</v>
      </c>
      <c r="AA633">
        <v>133.80000000000001</v>
      </c>
      <c r="AB633">
        <v>0</v>
      </c>
      <c r="AC633">
        <v>0</v>
      </c>
      <c r="AD633">
        <v>0</v>
      </c>
      <c r="AE633">
        <v>133.80000000000001</v>
      </c>
      <c r="AF633">
        <v>0</v>
      </c>
      <c r="AG633">
        <v>0</v>
      </c>
      <c r="AH633">
        <v>0</v>
      </c>
      <c r="AI633">
        <v>1</v>
      </c>
      <c r="AJ633">
        <v>1</v>
      </c>
      <c r="AK633">
        <v>1</v>
      </c>
      <c r="AL633">
        <v>1</v>
      </c>
      <c r="AN633">
        <v>0</v>
      </c>
      <c r="AO633">
        <v>1</v>
      </c>
      <c r="AP633">
        <v>0</v>
      </c>
      <c r="AQ633">
        <v>0</v>
      </c>
      <c r="AR633">
        <v>0</v>
      </c>
      <c r="AS633" t="s">
        <v>3</v>
      </c>
      <c r="AT633">
        <v>6.6</v>
      </c>
      <c r="AU633" t="s">
        <v>3</v>
      </c>
      <c r="AV633">
        <v>0</v>
      </c>
      <c r="AW633">
        <v>2</v>
      </c>
      <c r="AX633">
        <v>52430219</v>
      </c>
      <c r="AY633">
        <v>1</v>
      </c>
      <c r="AZ633">
        <v>0</v>
      </c>
      <c r="BA633">
        <v>611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CX633">
        <f>Y633*Source!I1910</f>
        <v>0</v>
      </c>
      <c r="CY633">
        <f>AA633</f>
        <v>133.80000000000001</v>
      </c>
      <c r="CZ633">
        <f>AE633</f>
        <v>133.80000000000001</v>
      </c>
      <c r="DA633">
        <f>AI633</f>
        <v>1</v>
      </c>
      <c r="DB633">
        <f t="shared" si="119"/>
        <v>883.08</v>
      </c>
      <c r="DC633">
        <f t="shared" si="120"/>
        <v>0</v>
      </c>
    </row>
    <row r="634" spans="1:107" x14ac:dyDescent="0.2">
      <c r="A634">
        <f>ROW(Source!A1911)</f>
        <v>1911</v>
      </c>
      <c r="B634">
        <v>52421674</v>
      </c>
      <c r="C634">
        <v>52430220</v>
      </c>
      <c r="D634">
        <v>51486811</v>
      </c>
      <c r="E634">
        <v>27</v>
      </c>
      <c r="F634">
        <v>1</v>
      </c>
      <c r="G634">
        <v>27</v>
      </c>
      <c r="H634">
        <v>1</v>
      </c>
      <c r="I634" t="s">
        <v>531</v>
      </c>
      <c r="J634" t="s">
        <v>3</v>
      </c>
      <c r="K634" t="s">
        <v>532</v>
      </c>
      <c r="L634">
        <v>1191</v>
      </c>
      <c r="N634">
        <v>1013</v>
      </c>
      <c r="O634" t="s">
        <v>533</v>
      </c>
      <c r="P634" t="s">
        <v>533</v>
      </c>
      <c r="Q634">
        <v>1</v>
      </c>
      <c r="W634">
        <v>0</v>
      </c>
      <c r="X634">
        <v>476480486</v>
      </c>
      <c r="Y634">
        <v>0.06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1</v>
      </c>
      <c r="AJ634">
        <v>1</v>
      </c>
      <c r="AK634">
        <v>1</v>
      </c>
      <c r="AL634">
        <v>1</v>
      </c>
      <c r="AN634">
        <v>0</v>
      </c>
      <c r="AO634">
        <v>1</v>
      </c>
      <c r="AP634">
        <v>0</v>
      </c>
      <c r="AQ634">
        <v>0</v>
      </c>
      <c r="AR634">
        <v>0</v>
      </c>
      <c r="AS634" t="s">
        <v>3</v>
      </c>
      <c r="AT634">
        <v>0.06</v>
      </c>
      <c r="AU634" t="s">
        <v>3</v>
      </c>
      <c r="AV634">
        <v>1</v>
      </c>
      <c r="AW634">
        <v>2</v>
      </c>
      <c r="AX634">
        <v>52430224</v>
      </c>
      <c r="AY634">
        <v>1</v>
      </c>
      <c r="AZ634">
        <v>0</v>
      </c>
      <c r="BA634">
        <v>612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CX634">
        <f>Y634*Source!I1911</f>
        <v>0</v>
      </c>
      <c r="CY634">
        <f>AD634</f>
        <v>0</v>
      </c>
      <c r="CZ634">
        <f>AH634</f>
        <v>0</v>
      </c>
      <c r="DA634">
        <f>AL634</f>
        <v>1</v>
      </c>
      <c r="DB634">
        <f t="shared" si="119"/>
        <v>0</v>
      </c>
      <c r="DC634">
        <f t="shared" si="120"/>
        <v>0</v>
      </c>
    </row>
    <row r="635" spans="1:107" x14ac:dyDescent="0.2">
      <c r="A635">
        <f>ROW(Source!A1911)</f>
        <v>1911</v>
      </c>
      <c r="B635">
        <v>52421674</v>
      </c>
      <c r="C635">
        <v>52430220</v>
      </c>
      <c r="D635">
        <v>51502386</v>
      </c>
      <c r="E635">
        <v>1</v>
      </c>
      <c r="F635">
        <v>1</v>
      </c>
      <c r="G635">
        <v>27</v>
      </c>
      <c r="H635">
        <v>3</v>
      </c>
      <c r="I635" t="s">
        <v>205</v>
      </c>
      <c r="J635" t="s">
        <v>207</v>
      </c>
      <c r="K635" t="s">
        <v>206</v>
      </c>
      <c r="L635">
        <v>1346</v>
      </c>
      <c r="N635">
        <v>1009</v>
      </c>
      <c r="O635" t="s">
        <v>190</v>
      </c>
      <c r="P635" t="s">
        <v>190</v>
      </c>
      <c r="Q635">
        <v>1</v>
      </c>
      <c r="W635">
        <v>1</v>
      </c>
      <c r="X635">
        <v>-1239380159</v>
      </c>
      <c r="Y635">
        <v>-0.35</v>
      </c>
      <c r="AA635">
        <v>31.8</v>
      </c>
      <c r="AB635">
        <v>0</v>
      </c>
      <c r="AC635">
        <v>0</v>
      </c>
      <c r="AD635">
        <v>0</v>
      </c>
      <c r="AE635">
        <v>31.8</v>
      </c>
      <c r="AF635">
        <v>0</v>
      </c>
      <c r="AG635">
        <v>0</v>
      </c>
      <c r="AH635">
        <v>0</v>
      </c>
      <c r="AI635">
        <v>1</v>
      </c>
      <c r="AJ635">
        <v>1</v>
      </c>
      <c r="AK635">
        <v>1</v>
      </c>
      <c r="AL635">
        <v>1</v>
      </c>
      <c r="AN635">
        <v>0</v>
      </c>
      <c r="AO635">
        <v>1</v>
      </c>
      <c r="AP635">
        <v>0</v>
      </c>
      <c r="AQ635">
        <v>0</v>
      </c>
      <c r="AR635">
        <v>0</v>
      </c>
      <c r="AS635" t="s">
        <v>3</v>
      </c>
      <c r="AT635">
        <v>-0.35</v>
      </c>
      <c r="AU635" t="s">
        <v>3</v>
      </c>
      <c r="AV635">
        <v>0</v>
      </c>
      <c r="AW635">
        <v>2</v>
      </c>
      <c r="AX635">
        <v>52430225</v>
      </c>
      <c r="AY635">
        <v>1</v>
      </c>
      <c r="AZ635">
        <v>6144</v>
      </c>
      <c r="BA635">
        <v>613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CX635">
        <f>Y635*Source!I1911</f>
        <v>0</v>
      </c>
      <c r="CY635">
        <f>AA635</f>
        <v>31.8</v>
      </c>
      <c r="CZ635">
        <f>AE635</f>
        <v>31.8</v>
      </c>
      <c r="DA635">
        <f>AI635</f>
        <v>1</v>
      </c>
      <c r="DB635">
        <f t="shared" si="119"/>
        <v>-11.13</v>
      </c>
      <c r="DC635">
        <f t="shared" si="120"/>
        <v>0</v>
      </c>
    </row>
    <row r="636" spans="1:107" x14ac:dyDescent="0.2">
      <c r="A636">
        <f>ROW(Source!A1911)</f>
        <v>1911</v>
      </c>
      <c r="B636">
        <v>52421674</v>
      </c>
      <c r="C636">
        <v>52430220</v>
      </c>
      <c r="D636">
        <v>51502426</v>
      </c>
      <c r="E636">
        <v>1</v>
      </c>
      <c r="F636">
        <v>1</v>
      </c>
      <c r="G636">
        <v>27</v>
      </c>
      <c r="H636">
        <v>3</v>
      </c>
      <c r="I636" t="s">
        <v>209</v>
      </c>
      <c r="J636" t="s">
        <v>211</v>
      </c>
      <c r="K636" t="s">
        <v>210</v>
      </c>
      <c r="L636">
        <v>1348</v>
      </c>
      <c r="N636">
        <v>1009</v>
      </c>
      <c r="O636" t="s">
        <v>27</v>
      </c>
      <c r="P636" t="s">
        <v>27</v>
      </c>
      <c r="Q636">
        <v>1000</v>
      </c>
      <c r="W636">
        <v>0</v>
      </c>
      <c r="X636">
        <v>-1477556458</v>
      </c>
      <c r="Y636">
        <v>3.5E-4</v>
      </c>
      <c r="AA636">
        <v>68136.09</v>
      </c>
      <c r="AB636">
        <v>0</v>
      </c>
      <c r="AC636">
        <v>0</v>
      </c>
      <c r="AD636">
        <v>0</v>
      </c>
      <c r="AE636">
        <v>68136.09</v>
      </c>
      <c r="AF636">
        <v>0</v>
      </c>
      <c r="AG636">
        <v>0</v>
      </c>
      <c r="AH636">
        <v>0</v>
      </c>
      <c r="AI636">
        <v>1</v>
      </c>
      <c r="AJ636">
        <v>1</v>
      </c>
      <c r="AK636">
        <v>1</v>
      </c>
      <c r="AL636">
        <v>1</v>
      </c>
      <c r="AN636">
        <v>0</v>
      </c>
      <c r="AO636">
        <v>0</v>
      </c>
      <c r="AP636">
        <v>0</v>
      </c>
      <c r="AQ636">
        <v>0</v>
      </c>
      <c r="AR636">
        <v>0</v>
      </c>
      <c r="AS636" t="s">
        <v>3</v>
      </c>
      <c r="AT636">
        <v>3.5E-4</v>
      </c>
      <c r="AU636" t="s">
        <v>3</v>
      </c>
      <c r="AV636">
        <v>0</v>
      </c>
      <c r="AW636">
        <v>1</v>
      </c>
      <c r="AX636">
        <v>-1</v>
      </c>
      <c r="AY636">
        <v>0</v>
      </c>
      <c r="AZ636">
        <v>0</v>
      </c>
      <c r="BA636" t="s">
        <v>3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CX636">
        <f>Y636*Source!I1911</f>
        <v>0</v>
      </c>
      <c r="CY636">
        <f>AA636</f>
        <v>68136.09</v>
      </c>
      <c r="CZ636">
        <f>AE636</f>
        <v>68136.09</v>
      </c>
      <c r="DA636">
        <f>AI636</f>
        <v>1</v>
      </c>
      <c r="DB636">
        <f t="shared" si="119"/>
        <v>23.85</v>
      </c>
      <c r="DC636">
        <f t="shared" si="120"/>
        <v>0</v>
      </c>
    </row>
    <row r="637" spans="1:107" x14ac:dyDescent="0.2">
      <c r="A637">
        <f>ROW(Source!A1949)</f>
        <v>1949</v>
      </c>
      <c r="B637">
        <v>52421674</v>
      </c>
      <c r="C637">
        <v>52430285</v>
      </c>
      <c r="D637">
        <v>51486811</v>
      </c>
      <c r="E637">
        <v>27</v>
      </c>
      <c r="F637">
        <v>1</v>
      </c>
      <c r="G637">
        <v>27</v>
      </c>
      <c r="H637">
        <v>1</v>
      </c>
      <c r="I637" t="s">
        <v>531</v>
      </c>
      <c r="J637" t="s">
        <v>3</v>
      </c>
      <c r="K637" t="s">
        <v>532</v>
      </c>
      <c r="L637">
        <v>1191</v>
      </c>
      <c r="N637">
        <v>1013</v>
      </c>
      <c r="O637" t="s">
        <v>533</v>
      </c>
      <c r="P637" t="s">
        <v>533</v>
      </c>
      <c r="Q637">
        <v>1</v>
      </c>
      <c r="W637">
        <v>0</v>
      </c>
      <c r="X637">
        <v>476480486</v>
      </c>
      <c r="Y637">
        <v>342.54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1</v>
      </c>
      <c r="AJ637">
        <v>1</v>
      </c>
      <c r="AK637">
        <v>1</v>
      </c>
      <c r="AL637">
        <v>1</v>
      </c>
      <c r="AN637">
        <v>0</v>
      </c>
      <c r="AO637">
        <v>1</v>
      </c>
      <c r="AP637">
        <v>0</v>
      </c>
      <c r="AQ637">
        <v>0</v>
      </c>
      <c r="AR637">
        <v>0</v>
      </c>
      <c r="AS637" t="s">
        <v>3</v>
      </c>
      <c r="AT637">
        <v>342.54</v>
      </c>
      <c r="AU637" t="s">
        <v>3</v>
      </c>
      <c r="AV637">
        <v>1</v>
      </c>
      <c r="AW637">
        <v>2</v>
      </c>
      <c r="AX637">
        <v>52430290</v>
      </c>
      <c r="AY637">
        <v>1</v>
      </c>
      <c r="AZ637">
        <v>0</v>
      </c>
      <c r="BA637">
        <v>614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CX637">
        <f>Y637*Source!I1949</f>
        <v>0</v>
      </c>
      <c r="CY637">
        <f>AD637</f>
        <v>0</v>
      </c>
      <c r="CZ637">
        <f>AH637</f>
        <v>0</v>
      </c>
      <c r="DA637">
        <f>AL637</f>
        <v>1</v>
      </c>
      <c r="DB637">
        <f t="shared" si="119"/>
        <v>0</v>
      </c>
      <c r="DC637">
        <f t="shared" si="120"/>
        <v>0</v>
      </c>
    </row>
    <row r="638" spans="1:107" x14ac:dyDescent="0.2">
      <c r="A638">
        <f>ROW(Source!A1949)</f>
        <v>1949</v>
      </c>
      <c r="B638">
        <v>52421674</v>
      </c>
      <c r="C638">
        <v>52430285</v>
      </c>
      <c r="D638">
        <v>51499305</v>
      </c>
      <c r="E638">
        <v>1</v>
      </c>
      <c r="F638">
        <v>1</v>
      </c>
      <c r="G638">
        <v>27</v>
      </c>
      <c r="H638">
        <v>2</v>
      </c>
      <c r="I638" t="s">
        <v>584</v>
      </c>
      <c r="J638" t="s">
        <v>585</v>
      </c>
      <c r="K638" t="s">
        <v>586</v>
      </c>
      <c r="L638">
        <v>1368</v>
      </c>
      <c r="N638">
        <v>1011</v>
      </c>
      <c r="O638" t="s">
        <v>537</v>
      </c>
      <c r="P638" t="s">
        <v>537</v>
      </c>
      <c r="Q638">
        <v>1</v>
      </c>
      <c r="W638">
        <v>0</v>
      </c>
      <c r="X638">
        <v>-1749865602</v>
      </c>
      <c r="Y638">
        <v>13.75</v>
      </c>
      <c r="AA638">
        <v>0</v>
      </c>
      <c r="AB638">
        <v>1289.26</v>
      </c>
      <c r="AC638">
        <v>637.17999999999995</v>
      </c>
      <c r="AD638">
        <v>0</v>
      </c>
      <c r="AE638">
        <v>0</v>
      </c>
      <c r="AF638">
        <v>1289.26</v>
      </c>
      <c r="AG638">
        <v>637.17999999999995</v>
      </c>
      <c r="AH638">
        <v>0</v>
      </c>
      <c r="AI638">
        <v>1</v>
      </c>
      <c r="AJ638">
        <v>1</v>
      </c>
      <c r="AK638">
        <v>1</v>
      </c>
      <c r="AL638">
        <v>1</v>
      </c>
      <c r="AN638">
        <v>0</v>
      </c>
      <c r="AO638">
        <v>1</v>
      </c>
      <c r="AP638">
        <v>0</v>
      </c>
      <c r="AQ638">
        <v>0</v>
      </c>
      <c r="AR638">
        <v>0</v>
      </c>
      <c r="AS638" t="s">
        <v>3</v>
      </c>
      <c r="AT638">
        <v>13.75</v>
      </c>
      <c r="AU638" t="s">
        <v>3</v>
      </c>
      <c r="AV638">
        <v>0</v>
      </c>
      <c r="AW638">
        <v>2</v>
      </c>
      <c r="AX638">
        <v>52430291</v>
      </c>
      <c r="AY638">
        <v>1</v>
      </c>
      <c r="AZ638">
        <v>0</v>
      </c>
      <c r="BA638">
        <v>615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CX638">
        <f>Y638*Source!I1949</f>
        <v>0</v>
      </c>
      <c r="CY638">
        <f>AB638</f>
        <v>1289.26</v>
      </c>
      <c r="CZ638">
        <f>AF638</f>
        <v>1289.26</v>
      </c>
      <c r="DA638">
        <f>AJ638</f>
        <v>1</v>
      </c>
      <c r="DB638">
        <f t="shared" si="119"/>
        <v>17727.330000000002</v>
      </c>
      <c r="DC638">
        <f t="shared" si="120"/>
        <v>8761.23</v>
      </c>
    </row>
    <row r="639" spans="1:107" x14ac:dyDescent="0.2">
      <c r="A639">
        <f>ROW(Source!A1949)</f>
        <v>1949</v>
      </c>
      <c r="B639">
        <v>52421674</v>
      </c>
      <c r="C639">
        <v>52430285</v>
      </c>
      <c r="D639">
        <v>51500925</v>
      </c>
      <c r="E639">
        <v>1</v>
      </c>
      <c r="F639">
        <v>1</v>
      </c>
      <c r="G639">
        <v>27</v>
      </c>
      <c r="H639">
        <v>3</v>
      </c>
      <c r="I639" t="s">
        <v>587</v>
      </c>
      <c r="J639" t="s">
        <v>588</v>
      </c>
      <c r="K639" t="s">
        <v>589</v>
      </c>
      <c r="L639">
        <v>1348</v>
      </c>
      <c r="N639">
        <v>1009</v>
      </c>
      <c r="O639" t="s">
        <v>27</v>
      </c>
      <c r="P639" t="s">
        <v>27</v>
      </c>
      <c r="Q639">
        <v>1000</v>
      </c>
      <c r="W639">
        <v>0</v>
      </c>
      <c r="X639">
        <v>-1651770909</v>
      </c>
      <c r="Y639">
        <v>4.8000000000000001E-2</v>
      </c>
      <c r="AA639">
        <v>116855.43</v>
      </c>
      <c r="AB639">
        <v>0</v>
      </c>
      <c r="AC639">
        <v>0</v>
      </c>
      <c r="AD639">
        <v>0</v>
      </c>
      <c r="AE639">
        <v>116855.43</v>
      </c>
      <c r="AF639">
        <v>0</v>
      </c>
      <c r="AG639">
        <v>0</v>
      </c>
      <c r="AH639">
        <v>0</v>
      </c>
      <c r="AI639">
        <v>1</v>
      </c>
      <c r="AJ639">
        <v>1</v>
      </c>
      <c r="AK639">
        <v>1</v>
      </c>
      <c r="AL639">
        <v>1</v>
      </c>
      <c r="AN639">
        <v>0</v>
      </c>
      <c r="AO639">
        <v>1</v>
      </c>
      <c r="AP639">
        <v>0</v>
      </c>
      <c r="AQ639">
        <v>0</v>
      </c>
      <c r="AR639">
        <v>0</v>
      </c>
      <c r="AS639" t="s">
        <v>3</v>
      </c>
      <c r="AT639">
        <v>4.8000000000000001E-2</v>
      </c>
      <c r="AU639" t="s">
        <v>3</v>
      </c>
      <c r="AV639">
        <v>0</v>
      </c>
      <c r="AW639">
        <v>2</v>
      </c>
      <c r="AX639">
        <v>52430292</v>
      </c>
      <c r="AY639">
        <v>1</v>
      </c>
      <c r="AZ639">
        <v>0</v>
      </c>
      <c r="BA639">
        <v>616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CX639">
        <f>Y639*Source!I1949</f>
        <v>0</v>
      </c>
      <c r="CY639">
        <f>AA639</f>
        <v>116855.43</v>
      </c>
      <c r="CZ639">
        <f>AE639</f>
        <v>116855.43</v>
      </c>
      <c r="DA639">
        <f>AI639</f>
        <v>1</v>
      </c>
      <c r="DB639">
        <f t="shared" si="119"/>
        <v>5609.06</v>
      </c>
      <c r="DC639">
        <f t="shared" si="120"/>
        <v>0</v>
      </c>
    </row>
    <row r="640" spans="1:107" x14ac:dyDescent="0.2">
      <c r="A640">
        <f>ROW(Source!A1949)</f>
        <v>1949</v>
      </c>
      <c r="B640">
        <v>52421674</v>
      </c>
      <c r="C640">
        <v>52430285</v>
      </c>
      <c r="D640">
        <v>51504654</v>
      </c>
      <c r="E640">
        <v>1</v>
      </c>
      <c r="F640">
        <v>1</v>
      </c>
      <c r="G640">
        <v>27</v>
      </c>
      <c r="H640">
        <v>3</v>
      </c>
      <c r="I640" t="s">
        <v>590</v>
      </c>
      <c r="J640" t="s">
        <v>591</v>
      </c>
      <c r="K640" t="s">
        <v>592</v>
      </c>
      <c r="L640">
        <v>1354</v>
      </c>
      <c r="N640">
        <v>1010</v>
      </c>
      <c r="O640" t="s">
        <v>221</v>
      </c>
      <c r="P640" t="s">
        <v>221</v>
      </c>
      <c r="Q640">
        <v>1</v>
      </c>
      <c r="W640">
        <v>0</v>
      </c>
      <c r="X640">
        <v>611244235</v>
      </c>
      <c r="Y640">
        <v>100</v>
      </c>
      <c r="AA640">
        <v>1800.41</v>
      </c>
      <c r="AB640">
        <v>0</v>
      </c>
      <c r="AC640">
        <v>0</v>
      </c>
      <c r="AD640">
        <v>0</v>
      </c>
      <c r="AE640">
        <v>1800.41</v>
      </c>
      <c r="AF640">
        <v>0</v>
      </c>
      <c r="AG640">
        <v>0</v>
      </c>
      <c r="AH640">
        <v>0</v>
      </c>
      <c r="AI640">
        <v>1</v>
      </c>
      <c r="AJ640">
        <v>1</v>
      </c>
      <c r="AK640">
        <v>1</v>
      </c>
      <c r="AL640">
        <v>1</v>
      </c>
      <c r="AN640">
        <v>0</v>
      </c>
      <c r="AO640">
        <v>1</v>
      </c>
      <c r="AP640">
        <v>0</v>
      </c>
      <c r="AQ640">
        <v>0</v>
      </c>
      <c r="AR640">
        <v>0</v>
      </c>
      <c r="AS640" t="s">
        <v>3</v>
      </c>
      <c r="AT640">
        <v>100</v>
      </c>
      <c r="AU640" t="s">
        <v>3</v>
      </c>
      <c r="AV640">
        <v>0</v>
      </c>
      <c r="AW640">
        <v>2</v>
      </c>
      <c r="AX640">
        <v>52430293</v>
      </c>
      <c r="AY640">
        <v>1</v>
      </c>
      <c r="AZ640">
        <v>0</v>
      </c>
      <c r="BA640">
        <v>617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CX640">
        <f>Y640*Source!I1949</f>
        <v>0</v>
      </c>
      <c r="CY640">
        <f>AA640</f>
        <v>1800.41</v>
      </c>
      <c r="CZ640">
        <f>AE640</f>
        <v>1800.41</v>
      </c>
      <c r="DA640">
        <f>AI640</f>
        <v>1</v>
      </c>
      <c r="DB640">
        <f t="shared" si="119"/>
        <v>180041</v>
      </c>
      <c r="DC640">
        <f t="shared" si="120"/>
        <v>0</v>
      </c>
    </row>
    <row r="641" spans="1:107" x14ac:dyDescent="0.2">
      <c r="A641">
        <f>ROW(Source!A1953)</f>
        <v>1953</v>
      </c>
      <c r="B641">
        <v>52421674</v>
      </c>
      <c r="C641">
        <v>52430298</v>
      </c>
      <c r="D641">
        <v>51486811</v>
      </c>
      <c r="E641">
        <v>27</v>
      </c>
      <c r="F641">
        <v>1</v>
      </c>
      <c r="G641">
        <v>27</v>
      </c>
      <c r="H641">
        <v>1</v>
      </c>
      <c r="I641" t="s">
        <v>531</v>
      </c>
      <c r="J641" t="s">
        <v>3</v>
      </c>
      <c r="K641" t="s">
        <v>532</v>
      </c>
      <c r="L641">
        <v>1191</v>
      </c>
      <c r="N641">
        <v>1013</v>
      </c>
      <c r="O641" t="s">
        <v>533</v>
      </c>
      <c r="P641" t="s">
        <v>533</v>
      </c>
      <c r="Q641">
        <v>1</v>
      </c>
      <c r="W641">
        <v>0</v>
      </c>
      <c r="X641">
        <v>476480486</v>
      </c>
      <c r="Y641">
        <v>79.349999999999994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1</v>
      </c>
      <c r="AJ641">
        <v>1</v>
      </c>
      <c r="AK641">
        <v>1</v>
      </c>
      <c r="AL641">
        <v>1</v>
      </c>
      <c r="AN641">
        <v>0</v>
      </c>
      <c r="AO641">
        <v>1</v>
      </c>
      <c r="AP641">
        <v>0</v>
      </c>
      <c r="AQ641">
        <v>0</v>
      </c>
      <c r="AR641">
        <v>0</v>
      </c>
      <c r="AS641" t="s">
        <v>3</v>
      </c>
      <c r="AT641">
        <v>79.349999999999994</v>
      </c>
      <c r="AU641" t="s">
        <v>3</v>
      </c>
      <c r="AV641">
        <v>1</v>
      </c>
      <c r="AW641">
        <v>2</v>
      </c>
      <c r="AX641">
        <v>52430304</v>
      </c>
      <c r="AY641">
        <v>1</v>
      </c>
      <c r="AZ641">
        <v>0</v>
      </c>
      <c r="BA641">
        <v>619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CX641">
        <f>Y641*Source!I1953</f>
        <v>0</v>
      </c>
      <c r="CY641">
        <f>AD641</f>
        <v>0</v>
      </c>
      <c r="CZ641">
        <f>AH641</f>
        <v>0</v>
      </c>
      <c r="DA641">
        <f>AL641</f>
        <v>1</v>
      </c>
      <c r="DB641">
        <f t="shared" si="119"/>
        <v>0</v>
      </c>
      <c r="DC641">
        <f t="shared" si="120"/>
        <v>0</v>
      </c>
    </row>
    <row r="642" spans="1:107" x14ac:dyDescent="0.2">
      <c r="A642">
        <f>ROW(Source!A1953)</f>
        <v>1953</v>
      </c>
      <c r="B642">
        <v>52421674</v>
      </c>
      <c r="C642">
        <v>52430298</v>
      </c>
      <c r="D642">
        <v>51504655</v>
      </c>
      <c r="E642">
        <v>1</v>
      </c>
      <c r="F642">
        <v>1</v>
      </c>
      <c r="G642">
        <v>27</v>
      </c>
      <c r="H642">
        <v>3</v>
      </c>
      <c r="I642" t="s">
        <v>219</v>
      </c>
      <c r="J642" t="s">
        <v>222</v>
      </c>
      <c r="K642" t="s">
        <v>220</v>
      </c>
      <c r="L642">
        <v>1354</v>
      </c>
      <c r="N642">
        <v>1010</v>
      </c>
      <c r="O642" t="s">
        <v>221</v>
      </c>
      <c r="P642" t="s">
        <v>221</v>
      </c>
      <c r="Q642">
        <v>1</v>
      </c>
      <c r="W642">
        <v>0</v>
      </c>
      <c r="X642">
        <v>556862733</v>
      </c>
      <c r="Y642">
        <v>100</v>
      </c>
      <c r="AA642">
        <v>127.21</v>
      </c>
      <c r="AB642">
        <v>0</v>
      </c>
      <c r="AC642">
        <v>0</v>
      </c>
      <c r="AD642">
        <v>0</v>
      </c>
      <c r="AE642">
        <v>127.21</v>
      </c>
      <c r="AF642">
        <v>0</v>
      </c>
      <c r="AG642">
        <v>0</v>
      </c>
      <c r="AH642">
        <v>0</v>
      </c>
      <c r="AI642">
        <v>1</v>
      </c>
      <c r="AJ642">
        <v>1</v>
      </c>
      <c r="AK642">
        <v>1</v>
      </c>
      <c r="AL642">
        <v>1</v>
      </c>
      <c r="AN642">
        <v>0</v>
      </c>
      <c r="AO642">
        <v>1</v>
      </c>
      <c r="AP642">
        <v>0</v>
      </c>
      <c r="AQ642">
        <v>0</v>
      </c>
      <c r="AR642">
        <v>0</v>
      </c>
      <c r="AS642" t="s">
        <v>3</v>
      </c>
      <c r="AT642">
        <v>100</v>
      </c>
      <c r="AU642" t="s">
        <v>3</v>
      </c>
      <c r="AV642">
        <v>0</v>
      </c>
      <c r="AW642">
        <v>2</v>
      </c>
      <c r="AX642">
        <v>52430305</v>
      </c>
      <c r="AY642">
        <v>1</v>
      </c>
      <c r="AZ642">
        <v>0</v>
      </c>
      <c r="BA642">
        <v>620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CX642">
        <f>Y642*Source!I1953</f>
        <v>0</v>
      </c>
      <c r="CY642">
        <f>AA642</f>
        <v>127.21</v>
      </c>
      <c r="CZ642">
        <f>AE642</f>
        <v>127.21</v>
      </c>
      <c r="DA642">
        <f>AI642</f>
        <v>1</v>
      </c>
      <c r="DB642">
        <f t="shared" si="119"/>
        <v>12721</v>
      </c>
      <c r="DC642">
        <f t="shared" si="120"/>
        <v>0</v>
      </c>
    </row>
    <row r="643" spans="1:107" x14ac:dyDescent="0.2">
      <c r="A643">
        <f>ROW(Source!A1953)</f>
        <v>1953</v>
      </c>
      <c r="B643">
        <v>52421674</v>
      </c>
      <c r="C643">
        <v>52430298</v>
      </c>
      <c r="D643">
        <v>51504655</v>
      </c>
      <c r="E643">
        <v>1</v>
      </c>
      <c r="F643">
        <v>1</v>
      </c>
      <c r="G643">
        <v>27</v>
      </c>
      <c r="H643">
        <v>3</v>
      </c>
      <c r="I643" t="s">
        <v>219</v>
      </c>
      <c r="J643" t="s">
        <v>222</v>
      </c>
      <c r="K643" t="s">
        <v>220</v>
      </c>
      <c r="L643">
        <v>1354</v>
      </c>
      <c r="N643">
        <v>1010</v>
      </c>
      <c r="O643" t="s">
        <v>221</v>
      </c>
      <c r="P643" t="s">
        <v>221</v>
      </c>
      <c r="Q643">
        <v>1</v>
      </c>
      <c r="W643">
        <v>0</v>
      </c>
      <c r="X643">
        <v>556862733</v>
      </c>
      <c r="Y643">
        <v>100</v>
      </c>
      <c r="AA643">
        <v>127.21</v>
      </c>
      <c r="AB643">
        <v>0</v>
      </c>
      <c r="AC643">
        <v>0</v>
      </c>
      <c r="AD643">
        <v>0</v>
      </c>
      <c r="AE643">
        <v>127.21</v>
      </c>
      <c r="AF643">
        <v>0</v>
      </c>
      <c r="AG643">
        <v>0</v>
      </c>
      <c r="AH643">
        <v>0</v>
      </c>
      <c r="AI643">
        <v>1</v>
      </c>
      <c r="AJ643">
        <v>1</v>
      </c>
      <c r="AK643">
        <v>1</v>
      </c>
      <c r="AL643">
        <v>1</v>
      </c>
      <c r="AN643">
        <v>0</v>
      </c>
      <c r="AO643">
        <v>0</v>
      </c>
      <c r="AP643">
        <v>0</v>
      </c>
      <c r="AQ643">
        <v>0</v>
      </c>
      <c r="AR643">
        <v>0</v>
      </c>
      <c r="AS643" t="s">
        <v>3</v>
      </c>
      <c r="AT643">
        <v>100</v>
      </c>
      <c r="AU643" t="s">
        <v>3</v>
      </c>
      <c r="AV643">
        <v>0</v>
      </c>
      <c r="AW643">
        <v>1</v>
      </c>
      <c r="AX643">
        <v>-1</v>
      </c>
      <c r="AY643">
        <v>0</v>
      </c>
      <c r="AZ643">
        <v>0</v>
      </c>
      <c r="BA643" t="s">
        <v>3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CX643">
        <f>Y643*Source!I1953</f>
        <v>0</v>
      </c>
      <c r="CY643">
        <f>AA643</f>
        <v>127.21</v>
      </c>
      <c r="CZ643">
        <f>AE643</f>
        <v>127.21</v>
      </c>
      <c r="DA643">
        <f>AI643</f>
        <v>1</v>
      </c>
      <c r="DB643">
        <f t="shared" ref="DB643:DB652" si="121">ROUND(ROUND(AT643*CZ643,2),6)</f>
        <v>12721</v>
      </c>
      <c r="DC643">
        <f t="shared" ref="DC643:DC652" si="122">ROUND(ROUND(AT643*AG643,2),6)</f>
        <v>0</v>
      </c>
    </row>
    <row r="644" spans="1:107" x14ac:dyDescent="0.2">
      <c r="A644">
        <f>ROW(Source!A1953)</f>
        <v>1953</v>
      </c>
      <c r="B644">
        <v>52421674</v>
      </c>
      <c r="C644">
        <v>52430298</v>
      </c>
      <c r="D644">
        <v>0</v>
      </c>
      <c r="E644">
        <v>27</v>
      </c>
      <c r="F644">
        <v>1</v>
      </c>
      <c r="G644">
        <v>27</v>
      </c>
      <c r="H644">
        <v>3</v>
      </c>
      <c r="I644" t="s">
        <v>224</v>
      </c>
      <c r="J644" t="s">
        <v>3</v>
      </c>
      <c r="K644" t="s">
        <v>225</v>
      </c>
      <c r="L644">
        <v>1354</v>
      </c>
      <c r="N644">
        <v>1010</v>
      </c>
      <c r="O644" t="s">
        <v>221</v>
      </c>
      <c r="P644" t="s">
        <v>221</v>
      </c>
      <c r="Q644">
        <v>1</v>
      </c>
      <c r="W644">
        <v>0</v>
      </c>
      <c r="X644">
        <v>-301994752</v>
      </c>
      <c r="Y644">
        <v>50</v>
      </c>
      <c r="AA644">
        <v>2686.67</v>
      </c>
      <c r="AB644">
        <v>0</v>
      </c>
      <c r="AC644">
        <v>0</v>
      </c>
      <c r="AD644">
        <v>0</v>
      </c>
      <c r="AE644">
        <v>2686.67</v>
      </c>
      <c r="AF644">
        <v>0</v>
      </c>
      <c r="AG644">
        <v>0</v>
      </c>
      <c r="AH644">
        <v>0</v>
      </c>
      <c r="AI644">
        <v>1</v>
      </c>
      <c r="AJ644">
        <v>1</v>
      </c>
      <c r="AK644">
        <v>1</v>
      </c>
      <c r="AL644">
        <v>1</v>
      </c>
      <c r="AN644">
        <v>0</v>
      </c>
      <c r="AO644">
        <v>0</v>
      </c>
      <c r="AP644">
        <v>0</v>
      </c>
      <c r="AQ644">
        <v>0</v>
      </c>
      <c r="AR644">
        <v>0</v>
      </c>
      <c r="AS644" t="s">
        <v>3</v>
      </c>
      <c r="AT644">
        <v>50</v>
      </c>
      <c r="AU644" t="s">
        <v>3</v>
      </c>
      <c r="AV644">
        <v>0</v>
      </c>
      <c r="AW644">
        <v>1</v>
      </c>
      <c r="AX644">
        <v>-1</v>
      </c>
      <c r="AY644">
        <v>0</v>
      </c>
      <c r="AZ644">
        <v>0</v>
      </c>
      <c r="BA644" t="s">
        <v>3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CX644">
        <f>Y644*Source!I1953</f>
        <v>0</v>
      </c>
      <c r="CY644">
        <f>AA644</f>
        <v>2686.67</v>
      </c>
      <c r="CZ644">
        <f>AE644</f>
        <v>2686.67</v>
      </c>
      <c r="DA644">
        <f>AI644</f>
        <v>1</v>
      </c>
      <c r="DB644">
        <f t="shared" si="121"/>
        <v>134333.5</v>
      </c>
      <c r="DC644">
        <f t="shared" si="122"/>
        <v>0</v>
      </c>
    </row>
    <row r="645" spans="1:107" x14ac:dyDescent="0.2">
      <c r="A645">
        <f>ROW(Source!A1953)</f>
        <v>1953</v>
      </c>
      <c r="B645">
        <v>52421674</v>
      </c>
      <c r="C645">
        <v>52430298</v>
      </c>
      <c r="D645">
        <v>0</v>
      </c>
      <c r="E645">
        <v>27</v>
      </c>
      <c r="F645">
        <v>1</v>
      </c>
      <c r="G645">
        <v>27</v>
      </c>
      <c r="H645">
        <v>3</v>
      </c>
      <c r="I645" t="s">
        <v>224</v>
      </c>
      <c r="J645" t="s">
        <v>3</v>
      </c>
      <c r="K645" t="s">
        <v>229</v>
      </c>
      <c r="L645">
        <v>1354</v>
      </c>
      <c r="N645">
        <v>1010</v>
      </c>
      <c r="O645" t="s">
        <v>221</v>
      </c>
      <c r="P645" t="s">
        <v>221</v>
      </c>
      <c r="Q645">
        <v>1</v>
      </c>
      <c r="W645">
        <v>0</v>
      </c>
      <c r="X645">
        <v>-870334828</v>
      </c>
      <c r="Y645">
        <v>50</v>
      </c>
      <c r="AA645">
        <v>2686.67</v>
      </c>
      <c r="AB645">
        <v>0</v>
      </c>
      <c r="AC645">
        <v>0</v>
      </c>
      <c r="AD645">
        <v>0</v>
      </c>
      <c r="AE645">
        <v>2686.67</v>
      </c>
      <c r="AF645">
        <v>0</v>
      </c>
      <c r="AG645">
        <v>0</v>
      </c>
      <c r="AH645">
        <v>0</v>
      </c>
      <c r="AI645">
        <v>1</v>
      </c>
      <c r="AJ645">
        <v>1</v>
      </c>
      <c r="AK645">
        <v>1</v>
      </c>
      <c r="AL645">
        <v>1</v>
      </c>
      <c r="AN645">
        <v>0</v>
      </c>
      <c r="AO645">
        <v>0</v>
      </c>
      <c r="AP645">
        <v>0</v>
      </c>
      <c r="AQ645">
        <v>0</v>
      </c>
      <c r="AR645">
        <v>0</v>
      </c>
      <c r="AS645" t="s">
        <v>3</v>
      </c>
      <c r="AT645">
        <v>50</v>
      </c>
      <c r="AU645" t="s">
        <v>3</v>
      </c>
      <c r="AV645">
        <v>0</v>
      </c>
      <c r="AW645">
        <v>1</v>
      </c>
      <c r="AX645">
        <v>-1</v>
      </c>
      <c r="AY645">
        <v>0</v>
      </c>
      <c r="AZ645">
        <v>0</v>
      </c>
      <c r="BA645" t="s">
        <v>3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CX645">
        <f>Y645*Source!I1953</f>
        <v>0</v>
      </c>
      <c r="CY645">
        <f>AA645</f>
        <v>2686.67</v>
      </c>
      <c r="CZ645">
        <f>AE645</f>
        <v>2686.67</v>
      </c>
      <c r="DA645">
        <f>AI645</f>
        <v>1</v>
      </c>
      <c r="DB645">
        <f t="shared" si="121"/>
        <v>134333.5</v>
      </c>
      <c r="DC645">
        <f t="shared" si="122"/>
        <v>0</v>
      </c>
    </row>
    <row r="646" spans="1:107" x14ac:dyDescent="0.2">
      <c r="A646">
        <f>ROW(Source!A2060)</f>
        <v>2060</v>
      </c>
      <c r="B646">
        <v>52421674</v>
      </c>
      <c r="C646">
        <v>52430669</v>
      </c>
      <c r="D646">
        <v>51486811</v>
      </c>
      <c r="E646">
        <v>27</v>
      </c>
      <c r="F646">
        <v>1</v>
      </c>
      <c r="G646">
        <v>27</v>
      </c>
      <c r="H646">
        <v>1</v>
      </c>
      <c r="I646" t="s">
        <v>531</v>
      </c>
      <c r="J646" t="s">
        <v>3</v>
      </c>
      <c r="K646" t="s">
        <v>532</v>
      </c>
      <c r="L646">
        <v>1191</v>
      </c>
      <c r="N646">
        <v>1013</v>
      </c>
      <c r="O646" t="s">
        <v>533</v>
      </c>
      <c r="P646" t="s">
        <v>533</v>
      </c>
      <c r="Q646">
        <v>1</v>
      </c>
      <c r="W646">
        <v>0</v>
      </c>
      <c r="X646">
        <v>476480486</v>
      </c>
      <c r="Y646">
        <v>76.7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1</v>
      </c>
      <c r="AJ646">
        <v>1</v>
      </c>
      <c r="AK646">
        <v>1</v>
      </c>
      <c r="AL646">
        <v>1</v>
      </c>
      <c r="AN646">
        <v>0</v>
      </c>
      <c r="AO646">
        <v>1</v>
      </c>
      <c r="AP646">
        <v>0</v>
      </c>
      <c r="AQ646">
        <v>0</v>
      </c>
      <c r="AR646">
        <v>0</v>
      </c>
      <c r="AS646" t="s">
        <v>3</v>
      </c>
      <c r="AT646">
        <v>76.7</v>
      </c>
      <c r="AU646" t="s">
        <v>3</v>
      </c>
      <c r="AV646">
        <v>1</v>
      </c>
      <c r="AW646">
        <v>2</v>
      </c>
      <c r="AX646">
        <v>52430671</v>
      </c>
      <c r="AY646">
        <v>1</v>
      </c>
      <c r="AZ646">
        <v>0</v>
      </c>
      <c r="BA646">
        <v>622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CX646">
        <f>Y646*Source!I2060</f>
        <v>0</v>
      </c>
      <c r="CY646">
        <f>AD646</f>
        <v>0</v>
      </c>
      <c r="CZ646">
        <f>AH646</f>
        <v>0</v>
      </c>
      <c r="DA646">
        <f>AL646</f>
        <v>1</v>
      </c>
      <c r="DB646">
        <f t="shared" si="121"/>
        <v>0</v>
      </c>
      <c r="DC646">
        <f t="shared" si="122"/>
        <v>0</v>
      </c>
    </row>
    <row r="647" spans="1:107" x14ac:dyDescent="0.2">
      <c r="A647">
        <f>ROW(Source!A2061)</f>
        <v>2061</v>
      </c>
      <c r="B647">
        <v>52421674</v>
      </c>
      <c r="C647">
        <v>52430672</v>
      </c>
      <c r="D647">
        <v>51498982</v>
      </c>
      <c r="E647">
        <v>1</v>
      </c>
      <c r="F647">
        <v>1</v>
      </c>
      <c r="G647">
        <v>27</v>
      </c>
      <c r="H647">
        <v>2</v>
      </c>
      <c r="I647" t="s">
        <v>534</v>
      </c>
      <c r="J647" t="s">
        <v>535</v>
      </c>
      <c r="K647" t="s">
        <v>536</v>
      </c>
      <c r="L647">
        <v>1368</v>
      </c>
      <c r="N647">
        <v>1011</v>
      </c>
      <c r="O647" t="s">
        <v>537</v>
      </c>
      <c r="P647" t="s">
        <v>537</v>
      </c>
      <c r="Q647">
        <v>1</v>
      </c>
      <c r="W647">
        <v>0</v>
      </c>
      <c r="X647">
        <v>770341722</v>
      </c>
      <c r="Y647">
        <v>5.3699999999999998E-2</v>
      </c>
      <c r="AA647">
        <v>0</v>
      </c>
      <c r="AB647">
        <v>1494.43</v>
      </c>
      <c r="AC647">
        <v>481.21</v>
      </c>
      <c r="AD647">
        <v>0</v>
      </c>
      <c r="AE647">
        <v>0</v>
      </c>
      <c r="AF647">
        <v>1494.43</v>
      </c>
      <c r="AG647">
        <v>481.21</v>
      </c>
      <c r="AH647">
        <v>0</v>
      </c>
      <c r="AI647">
        <v>1</v>
      </c>
      <c r="AJ647">
        <v>1</v>
      </c>
      <c r="AK647">
        <v>1</v>
      </c>
      <c r="AL647">
        <v>1</v>
      </c>
      <c r="AN647">
        <v>0</v>
      </c>
      <c r="AO647">
        <v>1</v>
      </c>
      <c r="AP647">
        <v>0</v>
      </c>
      <c r="AQ647">
        <v>0</v>
      </c>
      <c r="AR647">
        <v>0</v>
      </c>
      <c r="AS647" t="s">
        <v>3</v>
      </c>
      <c r="AT647">
        <v>5.3699999999999998E-2</v>
      </c>
      <c r="AU647" t="s">
        <v>3</v>
      </c>
      <c r="AV647">
        <v>0</v>
      </c>
      <c r="AW647">
        <v>2</v>
      </c>
      <c r="AX647">
        <v>52430674</v>
      </c>
      <c r="AY647">
        <v>1</v>
      </c>
      <c r="AZ647">
        <v>0</v>
      </c>
      <c r="BA647">
        <v>623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CX647">
        <f>Y647*Source!I2061</f>
        <v>0</v>
      </c>
      <c r="CY647">
        <f>AB647</f>
        <v>1494.43</v>
      </c>
      <c r="CZ647">
        <f>AF647</f>
        <v>1494.43</v>
      </c>
      <c r="DA647">
        <f>AJ647</f>
        <v>1</v>
      </c>
      <c r="DB647">
        <f t="shared" si="121"/>
        <v>80.25</v>
      </c>
      <c r="DC647">
        <f t="shared" si="122"/>
        <v>25.84</v>
      </c>
    </row>
    <row r="648" spans="1:107" x14ac:dyDescent="0.2">
      <c r="A648">
        <f>ROW(Source!A2062)</f>
        <v>2062</v>
      </c>
      <c r="B648">
        <v>52421674</v>
      </c>
      <c r="C648">
        <v>52430675</v>
      </c>
      <c r="D648">
        <v>51486811</v>
      </c>
      <c r="E648">
        <v>27</v>
      </c>
      <c r="F648">
        <v>1</v>
      </c>
      <c r="G648">
        <v>27</v>
      </c>
      <c r="H648">
        <v>1</v>
      </c>
      <c r="I648" t="s">
        <v>531</v>
      </c>
      <c r="J648" t="s">
        <v>3</v>
      </c>
      <c r="K648" t="s">
        <v>532</v>
      </c>
      <c r="L648">
        <v>1191</v>
      </c>
      <c r="N648">
        <v>1013</v>
      </c>
      <c r="O648" t="s">
        <v>533</v>
      </c>
      <c r="P648" t="s">
        <v>533</v>
      </c>
      <c r="Q648">
        <v>1</v>
      </c>
      <c r="W648">
        <v>0</v>
      </c>
      <c r="X648">
        <v>476480486</v>
      </c>
      <c r="Y648">
        <v>1.02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1</v>
      </c>
      <c r="AJ648">
        <v>1</v>
      </c>
      <c r="AK648">
        <v>1</v>
      </c>
      <c r="AL648">
        <v>1</v>
      </c>
      <c r="AN648">
        <v>0</v>
      </c>
      <c r="AO648">
        <v>1</v>
      </c>
      <c r="AP648">
        <v>0</v>
      </c>
      <c r="AQ648">
        <v>0</v>
      </c>
      <c r="AR648">
        <v>0</v>
      </c>
      <c r="AS648" t="s">
        <v>3</v>
      </c>
      <c r="AT648">
        <v>1.02</v>
      </c>
      <c r="AU648" t="s">
        <v>3</v>
      </c>
      <c r="AV648">
        <v>1</v>
      </c>
      <c r="AW648">
        <v>2</v>
      </c>
      <c r="AX648">
        <v>52430677</v>
      </c>
      <c r="AY648">
        <v>1</v>
      </c>
      <c r="AZ648">
        <v>0</v>
      </c>
      <c r="BA648">
        <v>624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CX648">
        <f>Y648*Source!I2062</f>
        <v>0</v>
      </c>
      <c r="CY648">
        <f>AD648</f>
        <v>0</v>
      </c>
      <c r="CZ648">
        <f>AH648</f>
        <v>0</v>
      </c>
      <c r="DA648">
        <f>AL648</f>
        <v>1</v>
      </c>
      <c r="DB648">
        <f t="shared" si="121"/>
        <v>0</v>
      </c>
      <c r="DC648">
        <f t="shared" si="122"/>
        <v>0</v>
      </c>
    </row>
    <row r="649" spans="1:107" x14ac:dyDescent="0.2">
      <c r="A649">
        <f>ROW(Source!A2063)</f>
        <v>2063</v>
      </c>
      <c r="B649">
        <v>52421674</v>
      </c>
      <c r="C649">
        <v>52430678</v>
      </c>
      <c r="D649">
        <v>51499780</v>
      </c>
      <c r="E649">
        <v>1</v>
      </c>
      <c r="F649">
        <v>1</v>
      </c>
      <c r="G649">
        <v>27</v>
      </c>
      <c r="H649">
        <v>2</v>
      </c>
      <c r="I649" t="s">
        <v>538</v>
      </c>
      <c r="J649" t="s">
        <v>539</v>
      </c>
      <c r="K649" t="s">
        <v>540</v>
      </c>
      <c r="L649">
        <v>1368</v>
      </c>
      <c r="N649">
        <v>1011</v>
      </c>
      <c r="O649" t="s">
        <v>537</v>
      </c>
      <c r="P649" t="s">
        <v>537</v>
      </c>
      <c r="Q649">
        <v>1</v>
      </c>
      <c r="W649">
        <v>0</v>
      </c>
      <c r="X649">
        <v>238809398</v>
      </c>
      <c r="Y649">
        <v>0.02</v>
      </c>
      <c r="AA649">
        <v>0</v>
      </c>
      <c r="AB649">
        <v>1009.4</v>
      </c>
      <c r="AC649">
        <v>316.82</v>
      </c>
      <c r="AD649">
        <v>0</v>
      </c>
      <c r="AE649">
        <v>0</v>
      </c>
      <c r="AF649">
        <v>1009.4</v>
      </c>
      <c r="AG649">
        <v>316.82</v>
      </c>
      <c r="AH649">
        <v>0</v>
      </c>
      <c r="AI649">
        <v>1</v>
      </c>
      <c r="AJ649">
        <v>1</v>
      </c>
      <c r="AK649">
        <v>1</v>
      </c>
      <c r="AL649">
        <v>1</v>
      </c>
      <c r="AN649">
        <v>0</v>
      </c>
      <c r="AO649">
        <v>1</v>
      </c>
      <c r="AP649">
        <v>0</v>
      </c>
      <c r="AQ649">
        <v>0</v>
      </c>
      <c r="AR649">
        <v>0</v>
      </c>
      <c r="AS649" t="s">
        <v>3</v>
      </c>
      <c r="AT649">
        <v>0.02</v>
      </c>
      <c r="AU649" t="s">
        <v>3</v>
      </c>
      <c r="AV649">
        <v>0</v>
      </c>
      <c r="AW649">
        <v>2</v>
      </c>
      <c r="AX649">
        <v>52430681</v>
      </c>
      <c r="AY649">
        <v>1</v>
      </c>
      <c r="AZ649">
        <v>0</v>
      </c>
      <c r="BA649">
        <v>625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CX649">
        <f>Y649*Source!I2063</f>
        <v>0</v>
      </c>
      <c r="CY649">
        <f t="shared" ref="CY649:CY654" si="123">AB649</f>
        <v>1009.4</v>
      </c>
      <c r="CZ649">
        <f t="shared" ref="CZ649:CZ654" si="124">AF649</f>
        <v>1009.4</v>
      </c>
      <c r="DA649">
        <f t="shared" ref="DA649:DA654" si="125">AJ649</f>
        <v>1</v>
      </c>
      <c r="DB649">
        <f t="shared" si="121"/>
        <v>20.190000000000001</v>
      </c>
      <c r="DC649">
        <f t="shared" si="122"/>
        <v>6.34</v>
      </c>
    </row>
    <row r="650" spans="1:107" x14ac:dyDescent="0.2">
      <c r="A650">
        <f>ROW(Source!A2063)</f>
        <v>2063</v>
      </c>
      <c r="B650">
        <v>52421674</v>
      </c>
      <c r="C650">
        <v>52430678</v>
      </c>
      <c r="D650">
        <v>51499781</v>
      </c>
      <c r="E650">
        <v>1</v>
      </c>
      <c r="F650">
        <v>1</v>
      </c>
      <c r="G650">
        <v>27</v>
      </c>
      <c r="H650">
        <v>2</v>
      </c>
      <c r="I650" t="s">
        <v>541</v>
      </c>
      <c r="J650" t="s">
        <v>542</v>
      </c>
      <c r="K650" t="s">
        <v>543</v>
      </c>
      <c r="L650">
        <v>1368</v>
      </c>
      <c r="N650">
        <v>1011</v>
      </c>
      <c r="O650" t="s">
        <v>537</v>
      </c>
      <c r="P650" t="s">
        <v>537</v>
      </c>
      <c r="Q650">
        <v>1</v>
      </c>
      <c r="W650">
        <v>0</v>
      </c>
      <c r="X650">
        <v>-1786200580</v>
      </c>
      <c r="Y650">
        <v>1.7999999999999999E-2</v>
      </c>
      <c r="AA650">
        <v>0</v>
      </c>
      <c r="AB650">
        <v>1014.12</v>
      </c>
      <c r="AC650">
        <v>317.13</v>
      </c>
      <c r="AD650">
        <v>0</v>
      </c>
      <c r="AE650">
        <v>0</v>
      </c>
      <c r="AF650">
        <v>1014.12</v>
      </c>
      <c r="AG650">
        <v>317.13</v>
      </c>
      <c r="AH650">
        <v>0</v>
      </c>
      <c r="AI650">
        <v>1</v>
      </c>
      <c r="AJ650">
        <v>1</v>
      </c>
      <c r="AK650">
        <v>1</v>
      </c>
      <c r="AL650">
        <v>1</v>
      </c>
      <c r="AN650">
        <v>0</v>
      </c>
      <c r="AO650">
        <v>1</v>
      </c>
      <c r="AP650">
        <v>0</v>
      </c>
      <c r="AQ650">
        <v>0</v>
      </c>
      <c r="AR650">
        <v>0</v>
      </c>
      <c r="AS650" t="s">
        <v>3</v>
      </c>
      <c r="AT650">
        <v>1.7999999999999999E-2</v>
      </c>
      <c r="AU650" t="s">
        <v>3</v>
      </c>
      <c r="AV650">
        <v>0</v>
      </c>
      <c r="AW650">
        <v>2</v>
      </c>
      <c r="AX650">
        <v>52430682</v>
      </c>
      <c r="AY650">
        <v>1</v>
      </c>
      <c r="AZ650">
        <v>0</v>
      </c>
      <c r="BA650">
        <v>626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CX650">
        <f>Y650*Source!I2063</f>
        <v>0</v>
      </c>
      <c r="CY650">
        <f t="shared" si="123"/>
        <v>1014.12</v>
      </c>
      <c r="CZ650">
        <f t="shared" si="124"/>
        <v>1014.12</v>
      </c>
      <c r="DA650">
        <f t="shared" si="125"/>
        <v>1</v>
      </c>
      <c r="DB650">
        <f t="shared" si="121"/>
        <v>18.25</v>
      </c>
      <c r="DC650">
        <f t="shared" si="122"/>
        <v>5.71</v>
      </c>
    </row>
    <row r="651" spans="1:107" x14ac:dyDescent="0.2">
      <c r="A651">
        <f>ROW(Source!A2064)</f>
        <v>2064</v>
      </c>
      <c r="B651">
        <v>52421674</v>
      </c>
      <c r="C651">
        <v>52430683</v>
      </c>
      <c r="D651">
        <v>51499780</v>
      </c>
      <c r="E651">
        <v>1</v>
      </c>
      <c r="F651">
        <v>1</v>
      </c>
      <c r="G651">
        <v>27</v>
      </c>
      <c r="H651">
        <v>2</v>
      </c>
      <c r="I651" t="s">
        <v>538</v>
      </c>
      <c r="J651" t="s">
        <v>539</v>
      </c>
      <c r="K651" t="s">
        <v>540</v>
      </c>
      <c r="L651">
        <v>1368</v>
      </c>
      <c r="N651">
        <v>1011</v>
      </c>
      <c r="O651" t="s">
        <v>537</v>
      </c>
      <c r="P651" t="s">
        <v>537</v>
      </c>
      <c r="Q651">
        <v>1</v>
      </c>
      <c r="W651">
        <v>0</v>
      </c>
      <c r="X651">
        <v>238809398</v>
      </c>
      <c r="Y651">
        <v>5.3999999999999999E-2</v>
      </c>
      <c r="AA651">
        <v>0</v>
      </c>
      <c r="AB651">
        <v>1009.4</v>
      </c>
      <c r="AC651">
        <v>316.82</v>
      </c>
      <c r="AD651">
        <v>0</v>
      </c>
      <c r="AE651">
        <v>0</v>
      </c>
      <c r="AF651">
        <v>1009.4</v>
      </c>
      <c r="AG651">
        <v>316.82</v>
      </c>
      <c r="AH651">
        <v>0</v>
      </c>
      <c r="AI651">
        <v>1</v>
      </c>
      <c r="AJ651">
        <v>1</v>
      </c>
      <c r="AK651">
        <v>1</v>
      </c>
      <c r="AL651">
        <v>1</v>
      </c>
      <c r="AN651">
        <v>0</v>
      </c>
      <c r="AO651">
        <v>1</v>
      </c>
      <c r="AP651">
        <v>0</v>
      </c>
      <c r="AQ651">
        <v>0</v>
      </c>
      <c r="AR651">
        <v>0</v>
      </c>
      <c r="AS651" t="s">
        <v>3</v>
      </c>
      <c r="AT651">
        <v>5.3999999999999999E-2</v>
      </c>
      <c r="AU651" t="s">
        <v>3</v>
      </c>
      <c r="AV651">
        <v>0</v>
      </c>
      <c r="AW651">
        <v>2</v>
      </c>
      <c r="AX651">
        <v>52430686</v>
      </c>
      <c r="AY651">
        <v>1</v>
      </c>
      <c r="AZ651">
        <v>0</v>
      </c>
      <c r="BA651">
        <v>627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CX651">
        <f>Y651*Source!I2064</f>
        <v>0</v>
      </c>
      <c r="CY651">
        <f t="shared" si="123"/>
        <v>1009.4</v>
      </c>
      <c r="CZ651">
        <f t="shared" si="124"/>
        <v>1009.4</v>
      </c>
      <c r="DA651">
        <f t="shared" si="125"/>
        <v>1</v>
      </c>
      <c r="DB651">
        <f t="shared" si="121"/>
        <v>54.51</v>
      </c>
      <c r="DC651">
        <f t="shared" si="122"/>
        <v>17.11</v>
      </c>
    </row>
    <row r="652" spans="1:107" x14ac:dyDescent="0.2">
      <c r="A652">
        <f>ROW(Source!A2064)</f>
        <v>2064</v>
      </c>
      <c r="B652">
        <v>52421674</v>
      </c>
      <c r="C652">
        <v>52430683</v>
      </c>
      <c r="D652">
        <v>51499781</v>
      </c>
      <c r="E652">
        <v>1</v>
      </c>
      <c r="F652">
        <v>1</v>
      </c>
      <c r="G652">
        <v>27</v>
      </c>
      <c r="H652">
        <v>2</v>
      </c>
      <c r="I652" t="s">
        <v>541</v>
      </c>
      <c r="J652" t="s">
        <v>542</v>
      </c>
      <c r="K652" t="s">
        <v>543</v>
      </c>
      <c r="L652">
        <v>1368</v>
      </c>
      <c r="N652">
        <v>1011</v>
      </c>
      <c r="O652" t="s">
        <v>537</v>
      </c>
      <c r="P652" t="s">
        <v>537</v>
      </c>
      <c r="Q652">
        <v>1</v>
      </c>
      <c r="W652">
        <v>0</v>
      </c>
      <c r="X652">
        <v>-1786200580</v>
      </c>
      <c r="Y652">
        <v>5.5E-2</v>
      </c>
      <c r="AA652">
        <v>0</v>
      </c>
      <c r="AB652">
        <v>1014.12</v>
      </c>
      <c r="AC652">
        <v>317.13</v>
      </c>
      <c r="AD652">
        <v>0</v>
      </c>
      <c r="AE652">
        <v>0</v>
      </c>
      <c r="AF652">
        <v>1014.12</v>
      </c>
      <c r="AG652">
        <v>317.13</v>
      </c>
      <c r="AH652">
        <v>0</v>
      </c>
      <c r="AI652">
        <v>1</v>
      </c>
      <c r="AJ652">
        <v>1</v>
      </c>
      <c r="AK652">
        <v>1</v>
      </c>
      <c r="AL652">
        <v>1</v>
      </c>
      <c r="AN652">
        <v>0</v>
      </c>
      <c r="AO652">
        <v>1</v>
      </c>
      <c r="AP652">
        <v>0</v>
      </c>
      <c r="AQ652">
        <v>0</v>
      </c>
      <c r="AR652">
        <v>0</v>
      </c>
      <c r="AS652" t="s">
        <v>3</v>
      </c>
      <c r="AT652">
        <v>5.5E-2</v>
      </c>
      <c r="AU652" t="s">
        <v>3</v>
      </c>
      <c r="AV652">
        <v>0</v>
      </c>
      <c r="AW652">
        <v>2</v>
      </c>
      <c r="AX652">
        <v>52430687</v>
      </c>
      <c r="AY652">
        <v>1</v>
      </c>
      <c r="AZ652">
        <v>0</v>
      </c>
      <c r="BA652">
        <v>628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CX652">
        <f>Y652*Source!I2064</f>
        <v>0</v>
      </c>
      <c r="CY652">
        <f t="shared" si="123"/>
        <v>1014.12</v>
      </c>
      <c r="CZ652">
        <f t="shared" si="124"/>
        <v>1014.12</v>
      </c>
      <c r="DA652">
        <f t="shared" si="125"/>
        <v>1</v>
      </c>
      <c r="DB652">
        <f t="shared" si="121"/>
        <v>55.78</v>
      </c>
      <c r="DC652">
        <f t="shared" si="122"/>
        <v>17.440000000000001</v>
      </c>
    </row>
    <row r="653" spans="1:107" x14ac:dyDescent="0.2">
      <c r="A653">
        <f>ROW(Source!A2065)</f>
        <v>2065</v>
      </c>
      <c r="B653">
        <v>52421674</v>
      </c>
      <c r="C653">
        <v>52430688</v>
      </c>
      <c r="D653">
        <v>51499780</v>
      </c>
      <c r="E653">
        <v>1</v>
      </c>
      <c r="F653">
        <v>1</v>
      </c>
      <c r="G653">
        <v>27</v>
      </c>
      <c r="H653">
        <v>2</v>
      </c>
      <c r="I653" t="s">
        <v>538</v>
      </c>
      <c r="J653" t="s">
        <v>539</v>
      </c>
      <c r="K653" t="s">
        <v>540</v>
      </c>
      <c r="L653">
        <v>1368</v>
      </c>
      <c r="N653">
        <v>1011</v>
      </c>
      <c r="O653" t="s">
        <v>537</v>
      </c>
      <c r="P653" t="s">
        <v>537</v>
      </c>
      <c r="Q653">
        <v>1</v>
      </c>
      <c r="W653">
        <v>0</v>
      </c>
      <c r="X653">
        <v>238809398</v>
      </c>
      <c r="Y653">
        <v>0.51</v>
      </c>
      <c r="AA653">
        <v>0</v>
      </c>
      <c r="AB653">
        <v>1009.4</v>
      </c>
      <c r="AC653">
        <v>316.82</v>
      </c>
      <c r="AD653">
        <v>0</v>
      </c>
      <c r="AE653">
        <v>0</v>
      </c>
      <c r="AF653">
        <v>1009.4</v>
      </c>
      <c r="AG653">
        <v>316.82</v>
      </c>
      <c r="AH653">
        <v>0</v>
      </c>
      <c r="AI653">
        <v>1</v>
      </c>
      <c r="AJ653">
        <v>1</v>
      </c>
      <c r="AK653">
        <v>1</v>
      </c>
      <c r="AL653">
        <v>1</v>
      </c>
      <c r="AN653">
        <v>0</v>
      </c>
      <c r="AO653">
        <v>1</v>
      </c>
      <c r="AP653">
        <v>1</v>
      </c>
      <c r="AQ653">
        <v>0</v>
      </c>
      <c r="AR653">
        <v>0</v>
      </c>
      <c r="AS653" t="s">
        <v>3</v>
      </c>
      <c r="AT653">
        <v>0.01</v>
      </c>
      <c r="AU653" t="s">
        <v>46</v>
      </c>
      <c r="AV653">
        <v>0</v>
      </c>
      <c r="AW653">
        <v>2</v>
      </c>
      <c r="AX653">
        <v>52430691</v>
      </c>
      <c r="AY653">
        <v>1</v>
      </c>
      <c r="AZ653">
        <v>0</v>
      </c>
      <c r="BA653">
        <v>629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CX653">
        <f>Y653*Source!I2065</f>
        <v>0</v>
      </c>
      <c r="CY653">
        <f t="shared" si="123"/>
        <v>1009.4</v>
      </c>
      <c r="CZ653">
        <f t="shared" si="124"/>
        <v>1009.4</v>
      </c>
      <c r="DA653">
        <f t="shared" si="125"/>
        <v>1</v>
      </c>
      <c r="DB653">
        <f>ROUND((ROUND(AT653*CZ653,2)*51),6)</f>
        <v>514.59</v>
      </c>
      <c r="DC653">
        <f>ROUND((ROUND(AT653*AG653,2)*51),6)</f>
        <v>161.66999999999999</v>
      </c>
    </row>
    <row r="654" spans="1:107" x14ac:dyDescent="0.2">
      <c r="A654">
        <f>ROW(Source!A2065)</f>
        <v>2065</v>
      </c>
      <c r="B654">
        <v>52421674</v>
      </c>
      <c r="C654">
        <v>52430688</v>
      </c>
      <c r="D654">
        <v>51499781</v>
      </c>
      <c r="E654">
        <v>1</v>
      </c>
      <c r="F654">
        <v>1</v>
      </c>
      <c r="G654">
        <v>27</v>
      </c>
      <c r="H654">
        <v>2</v>
      </c>
      <c r="I654" t="s">
        <v>541</v>
      </c>
      <c r="J654" t="s">
        <v>542</v>
      </c>
      <c r="K654" t="s">
        <v>543</v>
      </c>
      <c r="L654">
        <v>1368</v>
      </c>
      <c r="N654">
        <v>1011</v>
      </c>
      <c r="O654" t="s">
        <v>537</v>
      </c>
      <c r="P654" t="s">
        <v>537</v>
      </c>
      <c r="Q654">
        <v>1</v>
      </c>
      <c r="W654">
        <v>0</v>
      </c>
      <c r="X654">
        <v>-1786200580</v>
      </c>
      <c r="Y654">
        <v>0.40800000000000003</v>
      </c>
      <c r="AA654">
        <v>0</v>
      </c>
      <c r="AB654">
        <v>1014.12</v>
      </c>
      <c r="AC654">
        <v>317.13</v>
      </c>
      <c r="AD654">
        <v>0</v>
      </c>
      <c r="AE654">
        <v>0</v>
      </c>
      <c r="AF654">
        <v>1014.12</v>
      </c>
      <c r="AG654">
        <v>317.13</v>
      </c>
      <c r="AH654">
        <v>0</v>
      </c>
      <c r="AI654">
        <v>1</v>
      </c>
      <c r="AJ654">
        <v>1</v>
      </c>
      <c r="AK654">
        <v>1</v>
      </c>
      <c r="AL654">
        <v>1</v>
      </c>
      <c r="AN654">
        <v>0</v>
      </c>
      <c r="AO654">
        <v>1</v>
      </c>
      <c r="AP654">
        <v>1</v>
      </c>
      <c r="AQ654">
        <v>0</v>
      </c>
      <c r="AR654">
        <v>0</v>
      </c>
      <c r="AS654" t="s">
        <v>3</v>
      </c>
      <c r="AT654">
        <v>8.0000000000000002E-3</v>
      </c>
      <c r="AU654" t="s">
        <v>46</v>
      </c>
      <c r="AV654">
        <v>0</v>
      </c>
      <c r="AW654">
        <v>2</v>
      </c>
      <c r="AX654">
        <v>52430692</v>
      </c>
      <c r="AY654">
        <v>1</v>
      </c>
      <c r="AZ654">
        <v>0</v>
      </c>
      <c r="BA654">
        <v>630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CX654">
        <f>Y654*Source!I2065</f>
        <v>0</v>
      </c>
      <c r="CY654">
        <f t="shared" si="123"/>
        <v>1014.12</v>
      </c>
      <c r="CZ654">
        <f t="shared" si="124"/>
        <v>1014.12</v>
      </c>
      <c r="DA654">
        <f t="shared" si="125"/>
        <v>1</v>
      </c>
      <c r="DB654">
        <f>ROUND((ROUND(AT654*CZ654,2)*51),6)</f>
        <v>413.61</v>
      </c>
      <c r="DC654">
        <f>ROUND((ROUND(AT654*AG654,2)*51),6)</f>
        <v>129.54</v>
      </c>
    </row>
    <row r="655" spans="1:107" x14ac:dyDescent="0.2">
      <c r="A655">
        <f>ROW(Source!A2067)</f>
        <v>2067</v>
      </c>
      <c r="B655">
        <v>52421674</v>
      </c>
      <c r="C655">
        <v>52430694</v>
      </c>
      <c r="D655">
        <v>51486811</v>
      </c>
      <c r="E655">
        <v>27</v>
      </c>
      <c r="F655">
        <v>1</v>
      </c>
      <c r="G655">
        <v>27</v>
      </c>
      <c r="H655">
        <v>1</v>
      </c>
      <c r="I655" t="s">
        <v>531</v>
      </c>
      <c r="J655" t="s">
        <v>3</v>
      </c>
      <c r="K655" t="s">
        <v>532</v>
      </c>
      <c r="L655">
        <v>1191</v>
      </c>
      <c r="N655">
        <v>1013</v>
      </c>
      <c r="O655" t="s">
        <v>533</v>
      </c>
      <c r="P655" t="s">
        <v>533</v>
      </c>
      <c r="Q655">
        <v>1</v>
      </c>
      <c r="W655">
        <v>0</v>
      </c>
      <c r="X655">
        <v>476480486</v>
      </c>
      <c r="Y655">
        <v>221.6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1</v>
      </c>
      <c r="AJ655">
        <v>1</v>
      </c>
      <c r="AK655">
        <v>1</v>
      </c>
      <c r="AL655">
        <v>1</v>
      </c>
      <c r="AN655">
        <v>0</v>
      </c>
      <c r="AO655">
        <v>1</v>
      </c>
      <c r="AP655">
        <v>0</v>
      </c>
      <c r="AQ655">
        <v>0</v>
      </c>
      <c r="AR655">
        <v>0</v>
      </c>
      <c r="AS655" t="s">
        <v>3</v>
      </c>
      <c r="AT655">
        <v>221.6</v>
      </c>
      <c r="AU655" t="s">
        <v>3</v>
      </c>
      <c r="AV655">
        <v>1</v>
      </c>
      <c r="AW655">
        <v>2</v>
      </c>
      <c r="AX655">
        <v>52430696</v>
      </c>
      <c r="AY655">
        <v>1</v>
      </c>
      <c r="AZ655">
        <v>0</v>
      </c>
      <c r="BA655">
        <v>631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CX655">
        <f>Y655*Source!I2067</f>
        <v>0</v>
      </c>
      <c r="CY655">
        <f>AD655</f>
        <v>0</v>
      </c>
      <c r="CZ655">
        <f>AH655</f>
        <v>0</v>
      </c>
      <c r="DA655">
        <f>AL655</f>
        <v>1</v>
      </c>
      <c r="DB655">
        <f>ROUND(ROUND(AT655*CZ655,2),6)</f>
        <v>0</v>
      </c>
      <c r="DC655">
        <f>ROUND(ROUND(AT655*AG655,2),6)</f>
        <v>0</v>
      </c>
    </row>
    <row r="656" spans="1:107" x14ac:dyDescent="0.2">
      <c r="A656">
        <f>ROW(Source!A2068)</f>
        <v>2068</v>
      </c>
      <c r="B656">
        <v>52421674</v>
      </c>
      <c r="C656">
        <v>52430697</v>
      </c>
      <c r="D656">
        <v>51486811</v>
      </c>
      <c r="E656">
        <v>27</v>
      </c>
      <c r="F656">
        <v>1</v>
      </c>
      <c r="G656">
        <v>27</v>
      </c>
      <c r="H656">
        <v>1</v>
      </c>
      <c r="I656" t="s">
        <v>531</v>
      </c>
      <c r="J656" t="s">
        <v>3</v>
      </c>
      <c r="K656" t="s">
        <v>532</v>
      </c>
      <c r="L656">
        <v>1191</v>
      </c>
      <c r="N656">
        <v>1013</v>
      </c>
      <c r="O656" t="s">
        <v>533</v>
      </c>
      <c r="P656" t="s">
        <v>533</v>
      </c>
      <c r="Q656">
        <v>1</v>
      </c>
      <c r="W656">
        <v>0</v>
      </c>
      <c r="X656">
        <v>476480486</v>
      </c>
      <c r="Y656">
        <v>83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1</v>
      </c>
      <c r="AJ656">
        <v>1</v>
      </c>
      <c r="AK656">
        <v>1</v>
      </c>
      <c r="AL656">
        <v>1</v>
      </c>
      <c r="AN656">
        <v>0</v>
      </c>
      <c r="AO656">
        <v>1</v>
      </c>
      <c r="AP656">
        <v>0</v>
      </c>
      <c r="AQ656">
        <v>0</v>
      </c>
      <c r="AR656">
        <v>0</v>
      </c>
      <c r="AS656" t="s">
        <v>3</v>
      </c>
      <c r="AT656">
        <v>83</v>
      </c>
      <c r="AU656" t="s">
        <v>3</v>
      </c>
      <c r="AV656">
        <v>1</v>
      </c>
      <c r="AW656">
        <v>2</v>
      </c>
      <c r="AX656">
        <v>52430699</v>
      </c>
      <c r="AY656">
        <v>1</v>
      </c>
      <c r="AZ656">
        <v>0</v>
      </c>
      <c r="BA656">
        <v>632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CX656">
        <f>Y656*Source!I2068</f>
        <v>0</v>
      </c>
      <c r="CY656">
        <f>AD656</f>
        <v>0</v>
      </c>
      <c r="CZ656">
        <f>AH656</f>
        <v>0</v>
      </c>
      <c r="DA656">
        <f>AL656</f>
        <v>1</v>
      </c>
      <c r="DB656">
        <f>ROUND(ROUND(AT656*CZ656,2),6)</f>
        <v>0</v>
      </c>
      <c r="DC656">
        <f>ROUND(ROUND(AT656*AG656,2),6)</f>
        <v>0</v>
      </c>
    </row>
    <row r="657" spans="1:107" x14ac:dyDescent="0.2">
      <c r="A657">
        <f>ROW(Source!A2069)</f>
        <v>2069</v>
      </c>
      <c r="B657">
        <v>52421674</v>
      </c>
      <c r="C657">
        <v>52430700</v>
      </c>
      <c r="D657">
        <v>51499781</v>
      </c>
      <c r="E657">
        <v>1</v>
      </c>
      <c r="F657">
        <v>1</v>
      </c>
      <c r="G657">
        <v>27</v>
      </c>
      <c r="H657">
        <v>2</v>
      </c>
      <c r="I657" t="s">
        <v>541</v>
      </c>
      <c r="J657" t="s">
        <v>542</v>
      </c>
      <c r="K657" t="s">
        <v>543</v>
      </c>
      <c r="L657">
        <v>1368</v>
      </c>
      <c r="N657">
        <v>1011</v>
      </c>
      <c r="O657" t="s">
        <v>537</v>
      </c>
      <c r="P657" t="s">
        <v>537</v>
      </c>
      <c r="Q657">
        <v>1</v>
      </c>
      <c r="W657">
        <v>0</v>
      </c>
      <c r="X657">
        <v>-1786200580</v>
      </c>
      <c r="Y657">
        <v>3.1E-2</v>
      </c>
      <c r="AA657">
        <v>0</v>
      </c>
      <c r="AB657">
        <v>1014.12</v>
      </c>
      <c r="AC657">
        <v>317.13</v>
      </c>
      <c r="AD657">
        <v>0</v>
      </c>
      <c r="AE657">
        <v>0</v>
      </c>
      <c r="AF657">
        <v>1014.12</v>
      </c>
      <c r="AG657">
        <v>317.13</v>
      </c>
      <c r="AH657">
        <v>0</v>
      </c>
      <c r="AI657">
        <v>1</v>
      </c>
      <c r="AJ657">
        <v>1</v>
      </c>
      <c r="AK657">
        <v>1</v>
      </c>
      <c r="AL657">
        <v>1</v>
      </c>
      <c r="AN657">
        <v>0</v>
      </c>
      <c r="AO657">
        <v>1</v>
      </c>
      <c r="AP657">
        <v>0</v>
      </c>
      <c r="AQ657">
        <v>0</v>
      </c>
      <c r="AR657">
        <v>0</v>
      </c>
      <c r="AS657" t="s">
        <v>3</v>
      </c>
      <c r="AT657">
        <v>3.1E-2</v>
      </c>
      <c r="AU657" t="s">
        <v>3</v>
      </c>
      <c r="AV657">
        <v>0</v>
      </c>
      <c r="AW657">
        <v>2</v>
      </c>
      <c r="AX657">
        <v>52430702</v>
      </c>
      <c r="AY657">
        <v>1</v>
      </c>
      <c r="AZ657">
        <v>0</v>
      </c>
      <c r="BA657">
        <v>633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CX657">
        <f>Y657*Source!I2069</f>
        <v>0</v>
      </c>
      <c r="CY657">
        <f>AB657</f>
        <v>1014.12</v>
      </c>
      <c r="CZ657">
        <f>AF657</f>
        <v>1014.12</v>
      </c>
      <c r="DA657">
        <f>AJ657</f>
        <v>1</v>
      </c>
      <c r="DB657">
        <f>ROUND(ROUND(AT657*CZ657,2),6)</f>
        <v>31.44</v>
      </c>
      <c r="DC657">
        <f>ROUND(ROUND(AT657*AG657,2),6)</f>
        <v>9.83</v>
      </c>
    </row>
    <row r="658" spans="1:107" x14ac:dyDescent="0.2">
      <c r="A658">
        <f>ROW(Source!A2070)</f>
        <v>2070</v>
      </c>
      <c r="B658">
        <v>52421674</v>
      </c>
      <c r="C658">
        <v>52430703</v>
      </c>
      <c r="D658">
        <v>51499781</v>
      </c>
      <c r="E658">
        <v>1</v>
      </c>
      <c r="F658">
        <v>1</v>
      </c>
      <c r="G658">
        <v>27</v>
      </c>
      <c r="H658">
        <v>2</v>
      </c>
      <c r="I658" t="s">
        <v>541</v>
      </c>
      <c r="J658" t="s">
        <v>542</v>
      </c>
      <c r="K658" t="s">
        <v>543</v>
      </c>
      <c r="L658">
        <v>1368</v>
      </c>
      <c r="N658">
        <v>1011</v>
      </c>
      <c r="O658" t="s">
        <v>537</v>
      </c>
      <c r="P658" t="s">
        <v>537</v>
      </c>
      <c r="Q658">
        <v>1</v>
      </c>
      <c r="W658">
        <v>0</v>
      </c>
      <c r="X658">
        <v>-1786200580</v>
      </c>
      <c r="Y658">
        <v>0.54</v>
      </c>
      <c r="AA658">
        <v>0</v>
      </c>
      <c r="AB658">
        <v>1014.12</v>
      </c>
      <c r="AC658">
        <v>317.13</v>
      </c>
      <c r="AD658">
        <v>0</v>
      </c>
      <c r="AE658">
        <v>0</v>
      </c>
      <c r="AF658">
        <v>1014.12</v>
      </c>
      <c r="AG658">
        <v>317.13</v>
      </c>
      <c r="AH658">
        <v>0</v>
      </c>
      <c r="AI658">
        <v>1</v>
      </c>
      <c r="AJ658">
        <v>1</v>
      </c>
      <c r="AK658">
        <v>1</v>
      </c>
      <c r="AL658">
        <v>1</v>
      </c>
      <c r="AN658">
        <v>0</v>
      </c>
      <c r="AO658">
        <v>1</v>
      </c>
      <c r="AP658">
        <v>1</v>
      </c>
      <c r="AQ658">
        <v>0</v>
      </c>
      <c r="AR658">
        <v>0</v>
      </c>
      <c r="AS658" t="s">
        <v>3</v>
      </c>
      <c r="AT658">
        <v>0.01</v>
      </c>
      <c r="AU658" t="s">
        <v>172</v>
      </c>
      <c r="AV658">
        <v>0</v>
      </c>
      <c r="AW658">
        <v>2</v>
      </c>
      <c r="AX658">
        <v>52430705</v>
      </c>
      <c r="AY658">
        <v>1</v>
      </c>
      <c r="AZ658">
        <v>0</v>
      </c>
      <c r="BA658">
        <v>634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CX658">
        <f>Y658*Source!I2070</f>
        <v>0</v>
      </c>
      <c r="CY658">
        <f>AB658</f>
        <v>1014.12</v>
      </c>
      <c r="CZ658">
        <f>AF658</f>
        <v>1014.12</v>
      </c>
      <c r="DA658">
        <f>AJ658</f>
        <v>1</v>
      </c>
      <c r="DB658">
        <f>ROUND((ROUND(AT658*CZ658,2)*54),6)</f>
        <v>547.55999999999995</v>
      </c>
      <c r="DC658">
        <f>ROUND((ROUND(AT658*AG658,2)*54),6)</f>
        <v>171.18</v>
      </c>
    </row>
    <row r="659" spans="1:107" x14ac:dyDescent="0.2">
      <c r="A659">
        <f>ROW(Source!A2072)</f>
        <v>2072</v>
      </c>
      <c r="B659">
        <v>52421674</v>
      </c>
      <c r="C659">
        <v>52430707</v>
      </c>
      <c r="D659">
        <v>51486811</v>
      </c>
      <c r="E659">
        <v>27</v>
      </c>
      <c r="F659">
        <v>1</v>
      </c>
      <c r="G659">
        <v>27</v>
      </c>
      <c r="H659">
        <v>1</v>
      </c>
      <c r="I659" t="s">
        <v>531</v>
      </c>
      <c r="J659" t="s">
        <v>3</v>
      </c>
      <c r="K659" t="s">
        <v>532</v>
      </c>
      <c r="L659">
        <v>1191</v>
      </c>
      <c r="N659">
        <v>1013</v>
      </c>
      <c r="O659" t="s">
        <v>533</v>
      </c>
      <c r="P659" t="s">
        <v>533</v>
      </c>
      <c r="Q659">
        <v>1</v>
      </c>
      <c r="W659">
        <v>0</v>
      </c>
      <c r="X659">
        <v>476480486</v>
      </c>
      <c r="Y659">
        <v>80.27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1</v>
      </c>
      <c r="AJ659">
        <v>1</v>
      </c>
      <c r="AK659">
        <v>1</v>
      </c>
      <c r="AL659">
        <v>1</v>
      </c>
      <c r="AN659">
        <v>0</v>
      </c>
      <c r="AO659">
        <v>1</v>
      </c>
      <c r="AP659">
        <v>0</v>
      </c>
      <c r="AQ659">
        <v>0</v>
      </c>
      <c r="AR659">
        <v>0</v>
      </c>
      <c r="AS659" t="s">
        <v>3</v>
      </c>
      <c r="AT659">
        <v>80.27</v>
      </c>
      <c r="AU659" t="s">
        <v>3</v>
      </c>
      <c r="AV659">
        <v>1</v>
      </c>
      <c r="AW659">
        <v>2</v>
      </c>
      <c r="AX659">
        <v>52430712</v>
      </c>
      <c r="AY659">
        <v>1</v>
      </c>
      <c r="AZ659">
        <v>0</v>
      </c>
      <c r="BA659">
        <v>635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CX659">
        <f>Y659*Source!I2072</f>
        <v>0</v>
      </c>
      <c r="CY659">
        <f>AD659</f>
        <v>0</v>
      </c>
      <c r="CZ659">
        <f>AH659</f>
        <v>0</v>
      </c>
      <c r="DA659">
        <f>AL659</f>
        <v>1</v>
      </c>
      <c r="DB659">
        <f t="shared" ref="DB659:DB675" si="126">ROUND(ROUND(AT659*CZ659,2),6)</f>
        <v>0</v>
      </c>
      <c r="DC659">
        <f t="shared" ref="DC659:DC675" si="127">ROUND(ROUND(AT659*AG659,2),6)</f>
        <v>0</v>
      </c>
    </row>
    <row r="660" spans="1:107" x14ac:dyDescent="0.2">
      <c r="A660">
        <f>ROW(Source!A2072)</f>
        <v>2072</v>
      </c>
      <c r="B660">
        <v>52421674</v>
      </c>
      <c r="C660">
        <v>52430707</v>
      </c>
      <c r="D660">
        <v>51502851</v>
      </c>
      <c r="E660">
        <v>1</v>
      </c>
      <c r="F660">
        <v>1</v>
      </c>
      <c r="G660">
        <v>27</v>
      </c>
      <c r="H660">
        <v>3</v>
      </c>
      <c r="I660" t="s">
        <v>565</v>
      </c>
      <c r="J660" t="s">
        <v>566</v>
      </c>
      <c r="K660" t="s">
        <v>567</v>
      </c>
      <c r="L660">
        <v>1339</v>
      </c>
      <c r="N660">
        <v>1007</v>
      </c>
      <c r="O660" t="s">
        <v>166</v>
      </c>
      <c r="P660" t="s">
        <v>166</v>
      </c>
      <c r="Q660">
        <v>1</v>
      </c>
      <c r="W660">
        <v>0</v>
      </c>
      <c r="X660">
        <v>-697630842</v>
      </c>
      <c r="Y660">
        <v>5.9</v>
      </c>
      <c r="AA660">
        <v>3714.73</v>
      </c>
      <c r="AB660">
        <v>0</v>
      </c>
      <c r="AC660">
        <v>0</v>
      </c>
      <c r="AD660">
        <v>0</v>
      </c>
      <c r="AE660">
        <v>3714.73</v>
      </c>
      <c r="AF660">
        <v>0</v>
      </c>
      <c r="AG660">
        <v>0</v>
      </c>
      <c r="AH660">
        <v>0</v>
      </c>
      <c r="AI660">
        <v>1</v>
      </c>
      <c r="AJ660">
        <v>1</v>
      </c>
      <c r="AK660">
        <v>1</v>
      </c>
      <c r="AL660">
        <v>1</v>
      </c>
      <c r="AN660">
        <v>0</v>
      </c>
      <c r="AO660">
        <v>1</v>
      </c>
      <c r="AP660">
        <v>0</v>
      </c>
      <c r="AQ660">
        <v>0</v>
      </c>
      <c r="AR660">
        <v>0</v>
      </c>
      <c r="AS660" t="s">
        <v>3</v>
      </c>
      <c r="AT660">
        <v>5.9</v>
      </c>
      <c r="AU660" t="s">
        <v>3</v>
      </c>
      <c r="AV660">
        <v>0</v>
      </c>
      <c r="AW660">
        <v>2</v>
      </c>
      <c r="AX660">
        <v>52430713</v>
      </c>
      <c r="AY660">
        <v>1</v>
      </c>
      <c r="AZ660">
        <v>0</v>
      </c>
      <c r="BA660">
        <v>636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CX660">
        <f>Y660*Source!I2072</f>
        <v>0</v>
      </c>
      <c r="CY660">
        <f>AA660</f>
        <v>3714.73</v>
      </c>
      <c r="CZ660">
        <f>AE660</f>
        <v>3714.73</v>
      </c>
      <c r="DA660">
        <f>AI660</f>
        <v>1</v>
      </c>
      <c r="DB660">
        <f t="shared" si="126"/>
        <v>21916.91</v>
      </c>
      <c r="DC660">
        <f t="shared" si="127"/>
        <v>0</v>
      </c>
    </row>
    <row r="661" spans="1:107" x14ac:dyDescent="0.2">
      <c r="A661">
        <f>ROW(Source!A2072)</f>
        <v>2072</v>
      </c>
      <c r="B661">
        <v>52421674</v>
      </c>
      <c r="C661">
        <v>52430707</v>
      </c>
      <c r="D661">
        <v>51502927</v>
      </c>
      <c r="E661">
        <v>1</v>
      </c>
      <c r="F661">
        <v>1</v>
      </c>
      <c r="G661">
        <v>27</v>
      </c>
      <c r="H661">
        <v>3</v>
      </c>
      <c r="I661" t="s">
        <v>568</v>
      </c>
      <c r="J661" t="s">
        <v>569</v>
      </c>
      <c r="K661" t="s">
        <v>570</v>
      </c>
      <c r="L661">
        <v>1339</v>
      </c>
      <c r="N661">
        <v>1007</v>
      </c>
      <c r="O661" t="s">
        <v>166</v>
      </c>
      <c r="P661" t="s">
        <v>166</v>
      </c>
      <c r="Q661">
        <v>1</v>
      </c>
      <c r="W661">
        <v>0</v>
      </c>
      <c r="X661">
        <v>253260963</v>
      </c>
      <c r="Y661">
        <v>0.06</v>
      </c>
      <c r="AA661">
        <v>3392.59</v>
      </c>
      <c r="AB661">
        <v>0</v>
      </c>
      <c r="AC661">
        <v>0</v>
      </c>
      <c r="AD661">
        <v>0</v>
      </c>
      <c r="AE661">
        <v>3392.59</v>
      </c>
      <c r="AF661">
        <v>0</v>
      </c>
      <c r="AG661">
        <v>0</v>
      </c>
      <c r="AH661">
        <v>0</v>
      </c>
      <c r="AI661">
        <v>1</v>
      </c>
      <c r="AJ661">
        <v>1</v>
      </c>
      <c r="AK661">
        <v>1</v>
      </c>
      <c r="AL661">
        <v>1</v>
      </c>
      <c r="AN661">
        <v>0</v>
      </c>
      <c r="AO661">
        <v>1</v>
      </c>
      <c r="AP661">
        <v>0</v>
      </c>
      <c r="AQ661">
        <v>0</v>
      </c>
      <c r="AR661">
        <v>0</v>
      </c>
      <c r="AS661" t="s">
        <v>3</v>
      </c>
      <c r="AT661">
        <v>0.06</v>
      </c>
      <c r="AU661" t="s">
        <v>3</v>
      </c>
      <c r="AV661">
        <v>0</v>
      </c>
      <c r="AW661">
        <v>2</v>
      </c>
      <c r="AX661">
        <v>52430714</v>
      </c>
      <c r="AY661">
        <v>1</v>
      </c>
      <c r="AZ661">
        <v>0</v>
      </c>
      <c r="BA661">
        <v>637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CX661">
        <f>Y661*Source!I2072</f>
        <v>0</v>
      </c>
      <c r="CY661">
        <f>AA661</f>
        <v>3392.59</v>
      </c>
      <c r="CZ661">
        <f>AE661</f>
        <v>3392.59</v>
      </c>
      <c r="DA661">
        <f>AI661</f>
        <v>1</v>
      </c>
      <c r="DB661">
        <f t="shared" si="126"/>
        <v>203.56</v>
      </c>
      <c r="DC661">
        <f t="shared" si="127"/>
        <v>0</v>
      </c>
    </row>
    <row r="662" spans="1:107" x14ac:dyDescent="0.2">
      <c r="A662">
        <f>ROW(Source!A2072)</f>
        <v>2072</v>
      </c>
      <c r="B662">
        <v>52421674</v>
      </c>
      <c r="C662">
        <v>52430707</v>
      </c>
      <c r="D662">
        <v>51503665</v>
      </c>
      <c r="E662">
        <v>1</v>
      </c>
      <c r="F662">
        <v>1</v>
      </c>
      <c r="G662">
        <v>27</v>
      </c>
      <c r="H662">
        <v>3</v>
      </c>
      <c r="I662" t="s">
        <v>501</v>
      </c>
      <c r="J662" t="s">
        <v>503</v>
      </c>
      <c r="K662" t="s">
        <v>502</v>
      </c>
      <c r="L662">
        <v>1339</v>
      </c>
      <c r="N662">
        <v>1007</v>
      </c>
      <c r="O662" t="s">
        <v>166</v>
      </c>
      <c r="P662" t="s">
        <v>166</v>
      </c>
      <c r="Q662">
        <v>1</v>
      </c>
      <c r="W662">
        <v>0</v>
      </c>
      <c r="X662">
        <v>1857369686</v>
      </c>
      <c r="Y662">
        <v>4.3</v>
      </c>
      <c r="AA662">
        <v>7833.01</v>
      </c>
      <c r="AB662">
        <v>0</v>
      </c>
      <c r="AC662">
        <v>0</v>
      </c>
      <c r="AD662">
        <v>0</v>
      </c>
      <c r="AE662">
        <v>7833.01</v>
      </c>
      <c r="AF662">
        <v>0</v>
      </c>
      <c r="AG662">
        <v>0</v>
      </c>
      <c r="AH662">
        <v>0</v>
      </c>
      <c r="AI662">
        <v>1</v>
      </c>
      <c r="AJ662">
        <v>1</v>
      </c>
      <c r="AK662">
        <v>1</v>
      </c>
      <c r="AL662">
        <v>1</v>
      </c>
      <c r="AN662">
        <v>0</v>
      </c>
      <c r="AO662">
        <v>1</v>
      </c>
      <c r="AP662">
        <v>0</v>
      </c>
      <c r="AQ662">
        <v>0</v>
      </c>
      <c r="AR662">
        <v>0</v>
      </c>
      <c r="AS662" t="s">
        <v>3</v>
      </c>
      <c r="AT662">
        <v>4.3</v>
      </c>
      <c r="AU662" t="s">
        <v>3</v>
      </c>
      <c r="AV662">
        <v>0</v>
      </c>
      <c r="AW662">
        <v>2</v>
      </c>
      <c r="AX662">
        <v>52430715</v>
      </c>
      <c r="AY662">
        <v>1</v>
      </c>
      <c r="AZ662">
        <v>0</v>
      </c>
      <c r="BA662">
        <v>638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CX662">
        <f>Y662*Source!I2072</f>
        <v>0</v>
      </c>
      <c r="CY662">
        <f>AA662</f>
        <v>7833.01</v>
      </c>
      <c r="CZ662">
        <f>AE662</f>
        <v>7833.01</v>
      </c>
      <c r="DA662">
        <f>AI662</f>
        <v>1</v>
      </c>
      <c r="DB662">
        <f t="shared" si="126"/>
        <v>33681.94</v>
      </c>
      <c r="DC662">
        <f t="shared" si="127"/>
        <v>0</v>
      </c>
    </row>
    <row r="663" spans="1:107" x14ac:dyDescent="0.2">
      <c r="A663">
        <f>ROW(Source!A2108)</f>
        <v>2108</v>
      </c>
      <c r="B663">
        <v>52421674</v>
      </c>
      <c r="C663">
        <v>52430773</v>
      </c>
      <c r="D663">
        <v>51486811</v>
      </c>
      <c r="E663">
        <v>27</v>
      </c>
      <c r="F663">
        <v>1</v>
      </c>
      <c r="G663">
        <v>27</v>
      </c>
      <c r="H663">
        <v>1</v>
      </c>
      <c r="I663" t="s">
        <v>531</v>
      </c>
      <c r="J663" t="s">
        <v>3</v>
      </c>
      <c r="K663" t="s">
        <v>532</v>
      </c>
      <c r="L663">
        <v>1191</v>
      </c>
      <c r="N663">
        <v>1013</v>
      </c>
      <c r="O663" t="s">
        <v>533</v>
      </c>
      <c r="P663" t="s">
        <v>533</v>
      </c>
      <c r="Q663">
        <v>1</v>
      </c>
      <c r="W663">
        <v>0</v>
      </c>
      <c r="X663">
        <v>476480486</v>
      </c>
      <c r="Y663">
        <v>155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1</v>
      </c>
      <c r="AJ663">
        <v>1</v>
      </c>
      <c r="AK663">
        <v>1</v>
      </c>
      <c r="AL663">
        <v>1</v>
      </c>
      <c r="AN663">
        <v>0</v>
      </c>
      <c r="AO663">
        <v>1</v>
      </c>
      <c r="AP663">
        <v>0</v>
      </c>
      <c r="AQ663">
        <v>0</v>
      </c>
      <c r="AR663">
        <v>0</v>
      </c>
      <c r="AS663" t="s">
        <v>3</v>
      </c>
      <c r="AT663">
        <v>155</v>
      </c>
      <c r="AU663" t="s">
        <v>3</v>
      </c>
      <c r="AV663">
        <v>1</v>
      </c>
      <c r="AW663">
        <v>2</v>
      </c>
      <c r="AX663">
        <v>52430778</v>
      </c>
      <c r="AY663">
        <v>1</v>
      </c>
      <c r="AZ663">
        <v>0</v>
      </c>
      <c r="BA663">
        <v>639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CX663">
        <f>Y663*Source!I2108</f>
        <v>0</v>
      </c>
      <c r="CY663">
        <f>AD663</f>
        <v>0</v>
      </c>
      <c r="CZ663">
        <f>AH663</f>
        <v>0</v>
      </c>
      <c r="DA663">
        <f>AL663</f>
        <v>1</v>
      </c>
      <c r="DB663">
        <f t="shared" si="126"/>
        <v>0</v>
      </c>
      <c r="DC663">
        <f t="shared" si="127"/>
        <v>0</v>
      </c>
    </row>
    <row r="664" spans="1:107" x14ac:dyDescent="0.2">
      <c r="A664">
        <f>ROW(Source!A2108)</f>
        <v>2108</v>
      </c>
      <c r="B664">
        <v>52421674</v>
      </c>
      <c r="C664">
        <v>52430773</v>
      </c>
      <c r="D664">
        <v>51499338</v>
      </c>
      <c r="E664">
        <v>1</v>
      </c>
      <c r="F664">
        <v>1</v>
      </c>
      <c r="G664">
        <v>27</v>
      </c>
      <c r="H664">
        <v>2</v>
      </c>
      <c r="I664" t="s">
        <v>556</v>
      </c>
      <c r="J664" t="s">
        <v>557</v>
      </c>
      <c r="K664" t="s">
        <v>558</v>
      </c>
      <c r="L664">
        <v>1368</v>
      </c>
      <c r="N664">
        <v>1011</v>
      </c>
      <c r="O664" t="s">
        <v>537</v>
      </c>
      <c r="P664" t="s">
        <v>537</v>
      </c>
      <c r="Q664">
        <v>1</v>
      </c>
      <c r="W664">
        <v>0</v>
      </c>
      <c r="X664">
        <v>734322642</v>
      </c>
      <c r="Y664">
        <v>37.5</v>
      </c>
      <c r="AA664">
        <v>0</v>
      </c>
      <c r="AB664">
        <v>744.2</v>
      </c>
      <c r="AC664">
        <v>423.17</v>
      </c>
      <c r="AD664">
        <v>0</v>
      </c>
      <c r="AE664">
        <v>0</v>
      </c>
      <c r="AF664">
        <v>744.2</v>
      </c>
      <c r="AG664">
        <v>423.17</v>
      </c>
      <c r="AH664">
        <v>0</v>
      </c>
      <c r="AI664">
        <v>1</v>
      </c>
      <c r="AJ664">
        <v>1</v>
      </c>
      <c r="AK664">
        <v>1</v>
      </c>
      <c r="AL664">
        <v>1</v>
      </c>
      <c r="AN664">
        <v>0</v>
      </c>
      <c r="AO664">
        <v>1</v>
      </c>
      <c r="AP664">
        <v>0</v>
      </c>
      <c r="AQ664">
        <v>0</v>
      </c>
      <c r="AR664">
        <v>0</v>
      </c>
      <c r="AS664" t="s">
        <v>3</v>
      </c>
      <c r="AT664">
        <v>37.5</v>
      </c>
      <c r="AU664" t="s">
        <v>3</v>
      </c>
      <c r="AV664">
        <v>0</v>
      </c>
      <c r="AW664">
        <v>2</v>
      </c>
      <c r="AX664">
        <v>52430779</v>
      </c>
      <c r="AY664">
        <v>1</v>
      </c>
      <c r="AZ664">
        <v>0</v>
      </c>
      <c r="BA664">
        <v>640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CX664">
        <f>Y664*Source!I2108</f>
        <v>0</v>
      </c>
      <c r="CY664">
        <f>AB664</f>
        <v>744.2</v>
      </c>
      <c r="CZ664">
        <f>AF664</f>
        <v>744.2</v>
      </c>
      <c r="DA664">
        <f>AJ664</f>
        <v>1</v>
      </c>
      <c r="DB664">
        <f t="shared" si="126"/>
        <v>27907.5</v>
      </c>
      <c r="DC664">
        <f t="shared" si="127"/>
        <v>15868.88</v>
      </c>
    </row>
    <row r="665" spans="1:107" x14ac:dyDescent="0.2">
      <c r="A665">
        <f>ROW(Source!A2108)</f>
        <v>2108</v>
      </c>
      <c r="B665">
        <v>52421674</v>
      </c>
      <c r="C665">
        <v>52430773</v>
      </c>
      <c r="D665">
        <v>51499853</v>
      </c>
      <c r="E665">
        <v>1</v>
      </c>
      <c r="F665">
        <v>1</v>
      </c>
      <c r="G665">
        <v>27</v>
      </c>
      <c r="H665">
        <v>2</v>
      </c>
      <c r="I665" t="s">
        <v>559</v>
      </c>
      <c r="J665" t="s">
        <v>560</v>
      </c>
      <c r="K665" t="s">
        <v>561</v>
      </c>
      <c r="L665">
        <v>1368</v>
      </c>
      <c r="N665">
        <v>1011</v>
      </c>
      <c r="O665" t="s">
        <v>537</v>
      </c>
      <c r="P665" t="s">
        <v>537</v>
      </c>
      <c r="Q665">
        <v>1</v>
      </c>
      <c r="W665">
        <v>0</v>
      </c>
      <c r="X665">
        <v>1403155342</v>
      </c>
      <c r="Y665">
        <v>75</v>
      </c>
      <c r="AA665">
        <v>0</v>
      </c>
      <c r="AB665">
        <v>6.02</v>
      </c>
      <c r="AC665">
        <v>0.02</v>
      </c>
      <c r="AD665">
        <v>0</v>
      </c>
      <c r="AE665">
        <v>0</v>
      </c>
      <c r="AF665">
        <v>6.02</v>
      </c>
      <c r="AG665">
        <v>0.02</v>
      </c>
      <c r="AH665">
        <v>0</v>
      </c>
      <c r="AI665">
        <v>1</v>
      </c>
      <c r="AJ665">
        <v>1</v>
      </c>
      <c r="AK665">
        <v>1</v>
      </c>
      <c r="AL665">
        <v>1</v>
      </c>
      <c r="AN665">
        <v>0</v>
      </c>
      <c r="AO665">
        <v>1</v>
      </c>
      <c r="AP665">
        <v>0</v>
      </c>
      <c r="AQ665">
        <v>0</v>
      </c>
      <c r="AR665">
        <v>0</v>
      </c>
      <c r="AS665" t="s">
        <v>3</v>
      </c>
      <c r="AT665">
        <v>75</v>
      </c>
      <c r="AU665" t="s">
        <v>3</v>
      </c>
      <c r="AV665">
        <v>0</v>
      </c>
      <c r="AW665">
        <v>2</v>
      </c>
      <c r="AX665">
        <v>52430780</v>
      </c>
      <c r="AY665">
        <v>1</v>
      </c>
      <c r="AZ665">
        <v>0</v>
      </c>
      <c r="BA665">
        <v>641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CX665">
        <f>Y665*Source!I2108</f>
        <v>0</v>
      </c>
      <c r="CY665">
        <f>AB665</f>
        <v>6.02</v>
      </c>
      <c r="CZ665">
        <f>AF665</f>
        <v>6.02</v>
      </c>
      <c r="DA665">
        <f>AJ665</f>
        <v>1</v>
      </c>
      <c r="DB665">
        <f t="shared" si="126"/>
        <v>451.5</v>
      </c>
      <c r="DC665">
        <f t="shared" si="127"/>
        <v>1.5</v>
      </c>
    </row>
    <row r="666" spans="1:107" x14ac:dyDescent="0.2">
      <c r="A666">
        <f>ROW(Source!A2108)</f>
        <v>2108</v>
      </c>
      <c r="B666">
        <v>52421674</v>
      </c>
      <c r="C666">
        <v>52430773</v>
      </c>
      <c r="D666">
        <v>51499208</v>
      </c>
      <c r="E666">
        <v>1</v>
      </c>
      <c r="F666">
        <v>1</v>
      </c>
      <c r="G666">
        <v>27</v>
      </c>
      <c r="H666">
        <v>2</v>
      </c>
      <c r="I666" t="s">
        <v>562</v>
      </c>
      <c r="J666" t="s">
        <v>563</v>
      </c>
      <c r="K666" t="s">
        <v>564</v>
      </c>
      <c r="L666">
        <v>1368</v>
      </c>
      <c r="N666">
        <v>1011</v>
      </c>
      <c r="O666" t="s">
        <v>537</v>
      </c>
      <c r="P666" t="s">
        <v>537</v>
      </c>
      <c r="Q666">
        <v>1</v>
      </c>
      <c r="W666">
        <v>0</v>
      </c>
      <c r="X666">
        <v>41279402</v>
      </c>
      <c r="Y666">
        <v>1.55</v>
      </c>
      <c r="AA666">
        <v>0</v>
      </c>
      <c r="AB666">
        <v>1412.71</v>
      </c>
      <c r="AC666">
        <v>641.32000000000005</v>
      </c>
      <c r="AD666">
        <v>0</v>
      </c>
      <c r="AE666">
        <v>0</v>
      </c>
      <c r="AF666">
        <v>1412.71</v>
      </c>
      <c r="AG666">
        <v>641.32000000000005</v>
      </c>
      <c r="AH666">
        <v>0</v>
      </c>
      <c r="AI666">
        <v>1</v>
      </c>
      <c r="AJ666">
        <v>1</v>
      </c>
      <c r="AK666">
        <v>1</v>
      </c>
      <c r="AL666">
        <v>1</v>
      </c>
      <c r="AN666">
        <v>0</v>
      </c>
      <c r="AO666">
        <v>1</v>
      </c>
      <c r="AP666">
        <v>0</v>
      </c>
      <c r="AQ666">
        <v>0</v>
      </c>
      <c r="AR666">
        <v>0</v>
      </c>
      <c r="AS666" t="s">
        <v>3</v>
      </c>
      <c r="AT666">
        <v>1.55</v>
      </c>
      <c r="AU666" t="s">
        <v>3</v>
      </c>
      <c r="AV666">
        <v>0</v>
      </c>
      <c r="AW666">
        <v>2</v>
      </c>
      <c r="AX666">
        <v>52430781</v>
      </c>
      <c r="AY666">
        <v>1</v>
      </c>
      <c r="AZ666">
        <v>0</v>
      </c>
      <c r="BA666">
        <v>642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CX666">
        <f>Y666*Source!I2108</f>
        <v>0</v>
      </c>
      <c r="CY666">
        <f>AB666</f>
        <v>1412.71</v>
      </c>
      <c r="CZ666">
        <f>AF666</f>
        <v>1412.71</v>
      </c>
      <c r="DA666">
        <f>AJ666</f>
        <v>1</v>
      </c>
      <c r="DB666">
        <f t="shared" si="126"/>
        <v>2189.6999999999998</v>
      </c>
      <c r="DC666">
        <f t="shared" si="127"/>
        <v>994.05</v>
      </c>
    </row>
    <row r="667" spans="1:107" x14ac:dyDescent="0.2">
      <c r="A667">
        <f>ROW(Source!A2109)</f>
        <v>2109</v>
      </c>
      <c r="B667">
        <v>52421674</v>
      </c>
      <c r="C667">
        <v>52430782</v>
      </c>
      <c r="D667">
        <v>51486811</v>
      </c>
      <c r="E667">
        <v>27</v>
      </c>
      <c r="F667">
        <v>1</v>
      </c>
      <c r="G667">
        <v>27</v>
      </c>
      <c r="H667">
        <v>1</v>
      </c>
      <c r="I667" t="s">
        <v>531</v>
      </c>
      <c r="J667" t="s">
        <v>3</v>
      </c>
      <c r="K667" t="s">
        <v>532</v>
      </c>
      <c r="L667">
        <v>1191</v>
      </c>
      <c r="N667">
        <v>1013</v>
      </c>
      <c r="O667" t="s">
        <v>533</v>
      </c>
      <c r="P667" t="s">
        <v>533</v>
      </c>
      <c r="Q667">
        <v>1</v>
      </c>
      <c r="W667">
        <v>0</v>
      </c>
      <c r="X667">
        <v>476480486</v>
      </c>
      <c r="Y667">
        <v>49.5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1</v>
      </c>
      <c r="AJ667">
        <v>1</v>
      </c>
      <c r="AK667">
        <v>1</v>
      </c>
      <c r="AL667">
        <v>1</v>
      </c>
      <c r="AN667">
        <v>0</v>
      </c>
      <c r="AO667">
        <v>1</v>
      </c>
      <c r="AP667">
        <v>0</v>
      </c>
      <c r="AQ667">
        <v>0</v>
      </c>
      <c r="AR667">
        <v>0</v>
      </c>
      <c r="AS667" t="s">
        <v>3</v>
      </c>
      <c r="AT667">
        <v>49.5</v>
      </c>
      <c r="AU667" t="s">
        <v>3</v>
      </c>
      <c r="AV667">
        <v>1</v>
      </c>
      <c r="AW667">
        <v>2</v>
      </c>
      <c r="AX667">
        <v>52430786</v>
      </c>
      <c r="AY667">
        <v>1</v>
      </c>
      <c r="AZ667">
        <v>0</v>
      </c>
      <c r="BA667">
        <v>643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CX667">
        <f>Y667*Source!I2109</f>
        <v>0</v>
      </c>
      <c r="CY667">
        <f>AD667</f>
        <v>0</v>
      </c>
      <c r="CZ667">
        <f>AH667</f>
        <v>0</v>
      </c>
      <c r="DA667">
        <f>AL667</f>
        <v>1</v>
      </c>
      <c r="DB667">
        <f t="shared" si="126"/>
        <v>0</v>
      </c>
      <c r="DC667">
        <f t="shared" si="127"/>
        <v>0</v>
      </c>
    </row>
    <row r="668" spans="1:107" x14ac:dyDescent="0.2">
      <c r="A668">
        <f>ROW(Source!A2109)</f>
        <v>2109</v>
      </c>
      <c r="B668">
        <v>52421674</v>
      </c>
      <c r="C668">
        <v>52430782</v>
      </c>
      <c r="D668">
        <v>51499003</v>
      </c>
      <c r="E668">
        <v>1</v>
      </c>
      <c r="F668">
        <v>1</v>
      </c>
      <c r="G668">
        <v>27</v>
      </c>
      <c r="H668">
        <v>2</v>
      </c>
      <c r="I668" t="s">
        <v>665</v>
      </c>
      <c r="J668" t="s">
        <v>666</v>
      </c>
      <c r="K668" t="s">
        <v>667</v>
      </c>
      <c r="L668">
        <v>1368</v>
      </c>
      <c r="N668">
        <v>1011</v>
      </c>
      <c r="O668" t="s">
        <v>537</v>
      </c>
      <c r="P668" t="s">
        <v>537</v>
      </c>
      <c r="Q668">
        <v>1</v>
      </c>
      <c r="W668">
        <v>0</v>
      </c>
      <c r="X668">
        <v>974897901</v>
      </c>
      <c r="Y668">
        <v>2.87</v>
      </c>
      <c r="AA668">
        <v>0</v>
      </c>
      <c r="AB668">
        <v>956.79</v>
      </c>
      <c r="AC668">
        <v>359.44</v>
      </c>
      <c r="AD668">
        <v>0</v>
      </c>
      <c r="AE668">
        <v>0</v>
      </c>
      <c r="AF668">
        <v>956.79</v>
      </c>
      <c r="AG668">
        <v>359.44</v>
      </c>
      <c r="AH668">
        <v>0</v>
      </c>
      <c r="AI668">
        <v>1</v>
      </c>
      <c r="AJ668">
        <v>1</v>
      </c>
      <c r="AK668">
        <v>1</v>
      </c>
      <c r="AL668">
        <v>1</v>
      </c>
      <c r="AN668">
        <v>0</v>
      </c>
      <c r="AO668">
        <v>1</v>
      </c>
      <c r="AP668">
        <v>0</v>
      </c>
      <c r="AQ668">
        <v>0</v>
      </c>
      <c r="AR668">
        <v>0</v>
      </c>
      <c r="AS668" t="s">
        <v>3</v>
      </c>
      <c r="AT668">
        <v>2.87</v>
      </c>
      <c r="AU668" t="s">
        <v>3</v>
      </c>
      <c r="AV668">
        <v>0</v>
      </c>
      <c r="AW668">
        <v>2</v>
      </c>
      <c r="AX668">
        <v>52430787</v>
      </c>
      <c r="AY668">
        <v>1</v>
      </c>
      <c r="AZ668">
        <v>0</v>
      </c>
      <c r="BA668">
        <v>644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CX668">
        <f>Y668*Source!I2109</f>
        <v>0</v>
      </c>
      <c r="CY668">
        <f>AB668</f>
        <v>956.79</v>
      </c>
      <c r="CZ668">
        <f>AF668</f>
        <v>956.79</v>
      </c>
      <c r="DA668">
        <f>AJ668</f>
        <v>1</v>
      </c>
      <c r="DB668">
        <f t="shared" si="126"/>
        <v>2745.99</v>
      </c>
      <c r="DC668">
        <f t="shared" si="127"/>
        <v>1031.5899999999999</v>
      </c>
    </row>
    <row r="669" spans="1:107" x14ac:dyDescent="0.2">
      <c r="A669">
        <f>ROW(Source!A2109)</f>
        <v>2109</v>
      </c>
      <c r="B669">
        <v>52421674</v>
      </c>
      <c r="C669">
        <v>52430782</v>
      </c>
      <c r="D669">
        <v>51498982</v>
      </c>
      <c r="E669">
        <v>1</v>
      </c>
      <c r="F669">
        <v>1</v>
      </c>
      <c r="G669">
        <v>27</v>
      </c>
      <c r="H669">
        <v>2</v>
      </c>
      <c r="I669" t="s">
        <v>534</v>
      </c>
      <c r="J669" t="s">
        <v>535</v>
      </c>
      <c r="K669" t="s">
        <v>536</v>
      </c>
      <c r="L669">
        <v>1368</v>
      </c>
      <c r="N669">
        <v>1011</v>
      </c>
      <c r="O669" t="s">
        <v>537</v>
      </c>
      <c r="P669" t="s">
        <v>537</v>
      </c>
      <c r="Q669">
        <v>1</v>
      </c>
      <c r="W669">
        <v>0</v>
      </c>
      <c r="X669">
        <v>770341722</v>
      </c>
      <c r="Y669">
        <v>7.86</v>
      </c>
      <c r="AA669">
        <v>0</v>
      </c>
      <c r="AB669">
        <v>1494.43</v>
      </c>
      <c r="AC669">
        <v>481.21</v>
      </c>
      <c r="AD669">
        <v>0</v>
      </c>
      <c r="AE669">
        <v>0</v>
      </c>
      <c r="AF669">
        <v>1494.43</v>
      </c>
      <c r="AG669">
        <v>481.21</v>
      </c>
      <c r="AH669">
        <v>0</v>
      </c>
      <c r="AI669">
        <v>1</v>
      </c>
      <c r="AJ669">
        <v>1</v>
      </c>
      <c r="AK669">
        <v>1</v>
      </c>
      <c r="AL669">
        <v>1</v>
      </c>
      <c r="AN669">
        <v>0</v>
      </c>
      <c r="AO669">
        <v>1</v>
      </c>
      <c r="AP669">
        <v>0</v>
      </c>
      <c r="AQ669">
        <v>0</v>
      </c>
      <c r="AR669">
        <v>0</v>
      </c>
      <c r="AS669" t="s">
        <v>3</v>
      </c>
      <c r="AT669">
        <v>7.86</v>
      </c>
      <c r="AU669" t="s">
        <v>3</v>
      </c>
      <c r="AV669">
        <v>0</v>
      </c>
      <c r="AW669">
        <v>2</v>
      </c>
      <c r="AX669">
        <v>52430788</v>
      </c>
      <c r="AY669">
        <v>1</v>
      </c>
      <c r="AZ669">
        <v>0</v>
      </c>
      <c r="BA669">
        <v>645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CX669">
        <f>Y669*Source!I2109</f>
        <v>0</v>
      </c>
      <c r="CY669">
        <f>AB669</f>
        <v>1494.43</v>
      </c>
      <c r="CZ669">
        <f>AF669</f>
        <v>1494.43</v>
      </c>
      <c r="DA669">
        <f>AJ669</f>
        <v>1</v>
      </c>
      <c r="DB669">
        <f t="shared" si="126"/>
        <v>11746.22</v>
      </c>
      <c r="DC669">
        <f t="shared" si="127"/>
        <v>3782.31</v>
      </c>
    </row>
    <row r="670" spans="1:107" x14ac:dyDescent="0.2">
      <c r="A670">
        <f>ROW(Source!A2110)</f>
        <v>2110</v>
      </c>
      <c r="B670">
        <v>52421674</v>
      </c>
      <c r="C670">
        <v>52430789</v>
      </c>
      <c r="D670">
        <v>51498982</v>
      </c>
      <c r="E670">
        <v>1</v>
      </c>
      <c r="F670">
        <v>1</v>
      </c>
      <c r="G670">
        <v>27</v>
      </c>
      <c r="H670">
        <v>2</v>
      </c>
      <c r="I670" t="s">
        <v>534</v>
      </c>
      <c r="J670" t="s">
        <v>535</v>
      </c>
      <c r="K670" t="s">
        <v>536</v>
      </c>
      <c r="L670">
        <v>1368</v>
      </c>
      <c r="N670">
        <v>1011</v>
      </c>
      <c r="O670" t="s">
        <v>537</v>
      </c>
      <c r="P670" t="s">
        <v>537</v>
      </c>
      <c r="Q670">
        <v>1</v>
      </c>
      <c r="W670">
        <v>0</v>
      </c>
      <c r="X670">
        <v>770341722</v>
      </c>
      <c r="Y670">
        <v>5.3699999999999998E-2</v>
      </c>
      <c r="AA670">
        <v>0</v>
      </c>
      <c r="AB670">
        <v>1494.43</v>
      </c>
      <c r="AC670">
        <v>481.21</v>
      </c>
      <c r="AD670">
        <v>0</v>
      </c>
      <c r="AE670">
        <v>0</v>
      </c>
      <c r="AF670">
        <v>1494.43</v>
      </c>
      <c r="AG670">
        <v>481.21</v>
      </c>
      <c r="AH670">
        <v>0</v>
      </c>
      <c r="AI670">
        <v>1</v>
      </c>
      <c r="AJ670">
        <v>1</v>
      </c>
      <c r="AK670">
        <v>1</v>
      </c>
      <c r="AL670">
        <v>1</v>
      </c>
      <c r="AN670">
        <v>0</v>
      </c>
      <c r="AO670">
        <v>1</v>
      </c>
      <c r="AP670">
        <v>0</v>
      </c>
      <c r="AQ670">
        <v>0</v>
      </c>
      <c r="AR670">
        <v>0</v>
      </c>
      <c r="AS670" t="s">
        <v>3</v>
      </c>
      <c r="AT670">
        <v>5.3699999999999998E-2</v>
      </c>
      <c r="AU670" t="s">
        <v>3</v>
      </c>
      <c r="AV670">
        <v>0</v>
      </c>
      <c r="AW670">
        <v>2</v>
      </c>
      <c r="AX670">
        <v>52430791</v>
      </c>
      <c r="AY670">
        <v>1</v>
      </c>
      <c r="AZ670">
        <v>0</v>
      </c>
      <c r="BA670">
        <v>646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CX670">
        <f>Y670*Source!I2110</f>
        <v>0</v>
      </c>
      <c r="CY670">
        <f>AB670</f>
        <v>1494.43</v>
      </c>
      <c r="CZ670">
        <f>AF670</f>
        <v>1494.43</v>
      </c>
      <c r="DA670">
        <f>AJ670</f>
        <v>1</v>
      </c>
      <c r="DB670">
        <f t="shared" si="126"/>
        <v>80.25</v>
      </c>
      <c r="DC670">
        <f t="shared" si="127"/>
        <v>25.84</v>
      </c>
    </row>
    <row r="671" spans="1:107" x14ac:dyDescent="0.2">
      <c r="A671">
        <f>ROW(Source!A2111)</f>
        <v>2111</v>
      </c>
      <c r="B671">
        <v>52421674</v>
      </c>
      <c r="C671">
        <v>52430792</v>
      </c>
      <c r="D671">
        <v>51486811</v>
      </c>
      <c r="E671">
        <v>27</v>
      </c>
      <c r="F671">
        <v>1</v>
      </c>
      <c r="G671">
        <v>27</v>
      </c>
      <c r="H671">
        <v>1</v>
      </c>
      <c r="I671" t="s">
        <v>531</v>
      </c>
      <c r="J671" t="s">
        <v>3</v>
      </c>
      <c r="K671" t="s">
        <v>532</v>
      </c>
      <c r="L671">
        <v>1191</v>
      </c>
      <c r="N671">
        <v>1013</v>
      </c>
      <c r="O671" t="s">
        <v>533</v>
      </c>
      <c r="P671" t="s">
        <v>533</v>
      </c>
      <c r="Q671">
        <v>1</v>
      </c>
      <c r="W671">
        <v>0</v>
      </c>
      <c r="X671">
        <v>476480486</v>
      </c>
      <c r="Y671">
        <v>1.02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1</v>
      </c>
      <c r="AJ671">
        <v>1</v>
      </c>
      <c r="AK671">
        <v>1</v>
      </c>
      <c r="AL671">
        <v>1</v>
      </c>
      <c r="AN671">
        <v>0</v>
      </c>
      <c r="AO671">
        <v>1</v>
      </c>
      <c r="AP671">
        <v>0</v>
      </c>
      <c r="AQ671">
        <v>0</v>
      </c>
      <c r="AR671">
        <v>0</v>
      </c>
      <c r="AS671" t="s">
        <v>3</v>
      </c>
      <c r="AT671">
        <v>1.02</v>
      </c>
      <c r="AU671" t="s">
        <v>3</v>
      </c>
      <c r="AV671">
        <v>1</v>
      </c>
      <c r="AW671">
        <v>2</v>
      </c>
      <c r="AX671">
        <v>52430794</v>
      </c>
      <c r="AY671">
        <v>1</v>
      </c>
      <c r="AZ671">
        <v>0</v>
      </c>
      <c r="BA671">
        <v>647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CX671">
        <f>Y671*Source!I2111</f>
        <v>0</v>
      </c>
      <c r="CY671">
        <f>AD671</f>
        <v>0</v>
      </c>
      <c r="CZ671">
        <f>AH671</f>
        <v>0</v>
      </c>
      <c r="DA671">
        <f>AL671</f>
        <v>1</v>
      </c>
      <c r="DB671">
        <f t="shared" si="126"/>
        <v>0</v>
      </c>
      <c r="DC671">
        <f t="shared" si="127"/>
        <v>0</v>
      </c>
    </row>
    <row r="672" spans="1:107" x14ac:dyDescent="0.2">
      <c r="A672">
        <f>ROW(Source!A2112)</f>
        <v>2112</v>
      </c>
      <c r="B672">
        <v>52421674</v>
      </c>
      <c r="C672">
        <v>52430795</v>
      </c>
      <c r="D672">
        <v>51499780</v>
      </c>
      <c r="E672">
        <v>1</v>
      </c>
      <c r="F672">
        <v>1</v>
      </c>
      <c r="G672">
        <v>27</v>
      </c>
      <c r="H672">
        <v>2</v>
      </c>
      <c r="I672" t="s">
        <v>538</v>
      </c>
      <c r="J672" t="s">
        <v>539</v>
      </c>
      <c r="K672" t="s">
        <v>540</v>
      </c>
      <c r="L672">
        <v>1368</v>
      </c>
      <c r="N672">
        <v>1011</v>
      </c>
      <c r="O672" t="s">
        <v>537</v>
      </c>
      <c r="P672" t="s">
        <v>537</v>
      </c>
      <c r="Q672">
        <v>1</v>
      </c>
      <c r="W672">
        <v>0</v>
      </c>
      <c r="X672">
        <v>238809398</v>
      </c>
      <c r="Y672">
        <v>0.02</v>
      </c>
      <c r="AA672">
        <v>0</v>
      </c>
      <c r="AB672">
        <v>1009.4</v>
      </c>
      <c r="AC672">
        <v>316.82</v>
      </c>
      <c r="AD672">
        <v>0</v>
      </c>
      <c r="AE672">
        <v>0</v>
      </c>
      <c r="AF672">
        <v>1009.4</v>
      </c>
      <c r="AG672">
        <v>316.82</v>
      </c>
      <c r="AH672">
        <v>0</v>
      </c>
      <c r="AI672">
        <v>1</v>
      </c>
      <c r="AJ672">
        <v>1</v>
      </c>
      <c r="AK672">
        <v>1</v>
      </c>
      <c r="AL672">
        <v>1</v>
      </c>
      <c r="AN672">
        <v>0</v>
      </c>
      <c r="AO672">
        <v>1</v>
      </c>
      <c r="AP672">
        <v>0</v>
      </c>
      <c r="AQ672">
        <v>0</v>
      </c>
      <c r="AR672">
        <v>0</v>
      </c>
      <c r="AS672" t="s">
        <v>3</v>
      </c>
      <c r="AT672">
        <v>0.02</v>
      </c>
      <c r="AU672" t="s">
        <v>3</v>
      </c>
      <c r="AV672">
        <v>0</v>
      </c>
      <c r="AW672">
        <v>2</v>
      </c>
      <c r="AX672">
        <v>52430798</v>
      </c>
      <c r="AY672">
        <v>1</v>
      </c>
      <c r="AZ672">
        <v>0</v>
      </c>
      <c r="BA672">
        <v>648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CX672">
        <f>Y672*Source!I2112</f>
        <v>0</v>
      </c>
      <c r="CY672">
        <f t="shared" ref="CY672:CY677" si="128">AB672</f>
        <v>1009.4</v>
      </c>
      <c r="CZ672">
        <f t="shared" ref="CZ672:CZ677" si="129">AF672</f>
        <v>1009.4</v>
      </c>
      <c r="DA672">
        <f t="shared" ref="DA672:DA677" si="130">AJ672</f>
        <v>1</v>
      </c>
      <c r="DB672">
        <f t="shared" si="126"/>
        <v>20.190000000000001</v>
      </c>
      <c r="DC672">
        <f t="shared" si="127"/>
        <v>6.34</v>
      </c>
    </row>
    <row r="673" spans="1:107" x14ac:dyDescent="0.2">
      <c r="A673">
        <f>ROW(Source!A2112)</f>
        <v>2112</v>
      </c>
      <c r="B673">
        <v>52421674</v>
      </c>
      <c r="C673">
        <v>52430795</v>
      </c>
      <c r="D673">
        <v>51499781</v>
      </c>
      <c r="E673">
        <v>1</v>
      </c>
      <c r="F673">
        <v>1</v>
      </c>
      <c r="G673">
        <v>27</v>
      </c>
      <c r="H673">
        <v>2</v>
      </c>
      <c r="I673" t="s">
        <v>541</v>
      </c>
      <c r="J673" t="s">
        <v>542</v>
      </c>
      <c r="K673" t="s">
        <v>543</v>
      </c>
      <c r="L673">
        <v>1368</v>
      </c>
      <c r="N673">
        <v>1011</v>
      </c>
      <c r="O673" t="s">
        <v>537</v>
      </c>
      <c r="P673" t="s">
        <v>537</v>
      </c>
      <c r="Q673">
        <v>1</v>
      </c>
      <c r="W673">
        <v>0</v>
      </c>
      <c r="X673">
        <v>-1786200580</v>
      </c>
      <c r="Y673">
        <v>1.7999999999999999E-2</v>
      </c>
      <c r="AA673">
        <v>0</v>
      </c>
      <c r="AB673">
        <v>1014.12</v>
      </c>
      <c r="AC673">
        <v>317.13</v>
      </c>
      <c r="AD673">
        <v>0</v>
      </c>
      <c r="AE673">
        <v>0</v>
      </c>
      <c r="AF673">
        <v>1014.12</v>
      </c>
      <c r="AG673">
        <v>317.13</v>
      </c>
      <c r="AH673">
        <v>0</v>
      </c>
      <c r="AI673">
        <v>1</v>
      </c>
      <c r="AJ673">
        <v>1</v>
      </c>
      <c r="AK673">
        <v>1</v>
      </c>
      <c r="AL673">
        <v>1</v>
      </c>
      <c r="AN673">
        <v>0</v>
      </c>
      <c r="AO673">
        <v>1</v>
      </c>
      <c r="AP673">
        <v>0</v>
      </c>
      <c r="AQ673">
        <v>0</v>
      </c>
      <c r="AR673">
        <v>0</v>
      </c>
      <c r="AS673" t="s">
        <v>3</v>
      </c>
      <c r="AT673">
        <v>1.7999999999999999E-2</v>
      </c>
      <c r="AU673" t="s">
        <v>3</v>
      </c>
      <c r="AV673">
        <v>0</v>
      </c>
      <c r="AW673">
        <v>2</v>
      </c>
      <c r="AX673">
        <v>52430799</v>
      </c>
      <c r="AY673">
        <v>1</v>
      </c>
      <c r="AZ673">
        <v>0</v>
      </c>
      <c r="BA673">
        <v>649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CX673">
        <f>Y673*Source!I2112</f>
        <v>0</v>
      </c>
      <c r="CY673">
        <f t="shared" si="128"/>
        <v>1014.12</v>
      </c>
      <c r="CZ673">
        <f t="shared" si="129"/>
        <v>1014.12</v>
      </c>
      <c r="DA673">
        <f t="shared" si="130"/>
        <v>1</v>
      </c>
      <c r="DB673">
        <f t="shared" si="126"/>
        <v>18.25</v>
      </c>
      <c r="DC673">
        <f t="shared" si="127"/>
        <v>5.71</v>
      </c>
    </row>
    <row r="674" spans="1:107" x14ac:dyDescent="0.2">
      <c r="A674">
        <f>ROW(Source!A2113)</f>
        <v>2113</v>
      </c>
      <c r="B674">
        <v>52421674</v>
      </c>
      <c r="C674">
        <v>52430800</v>
      </c>
      <c r="D674">
        <v>51499780</v>
      </c>
      <c r="E674">
        <v>1</v>
      </c>
      <c r="F674">
        <v>1</v>
      </c>
      <c r="G674">
        <v>27</v>
      </c>
      <c r="H674">
        <v>2</v>
      </c>
      <c r="I674" t="s">
        <v>538</v>
      </c>
      <c r="J674" t="s">
        <v>539</v>
      </c>
      <c r="K674" t="s">
        <v>540</v>
      </c>
      <c r="L674">
        <v>1368</v>
      </c>
      <c r="N674">
        <v>1011</v>
      </c>
      <c r="O674" t="s">
        <v>537</v>
      </c>
      <c r="P674" t="s">
        <v>537</v>
      </c>
      <c r="Q674">
        <v>1</v>
      </c>
      <c r="W674">
        <v>0</v>
      </c>
      <c r="X674">
        <v>238809398</v>
      </c>
      <c r="Y674">
        <v>5.3999999999999999E-2</v>
      </c>
      <c r="AA674">
        <v>0</v>
      </c>
      <c r="AB674">
        <v>1009.4</v>
      </c>
      <c r="AC674">
        <v>316.82</v>
      </c>
      <c r="AD674">
        <v>0</v>
      </c>
      <c r="AE674">
        <v>0</v>
      </c>
      <c r="AF674">
        <v>1009.4</v>
      </c>
      <c r="AG674">
        <v>316.82</v>
      </c>
      <c r="AH674">
        <v>0</v>
      </c>
      <c r="AI674">
        <v>1</v>
      </c>
      <c r="AJ674">
        <v>1</v>
      </c>
      <c r="AK674">
        <v>1</v>
      </c>
      <c r="AL674">
        <v>1</v>
      </c>
      <c r="AN674">
        <v>0</v>
      </c>
      <c r="AO674">
        <v>1</v>
      </c>
      <c r="AP674">
        <v>0</v>
      </c>
      <c r="AQ674">
        <v>0</v>
      </c>
      <c r="AR674">
        <v>0</v>
      </c>
      <c r="AS674" t="s">
        <v>3</v>
      </c>
      <c r="AT674">
        <v>5.3999999999999999E-2</v>
      </c>
      <c r="AU674" t="s">
        <v>3</v>
      </c>
      <c r="AV674">
        <v>0</v>
      </c>
      <c r="AW674">
        <v>2</v>
      </c>
      <c r="AX674">
        <v>52430803</v>
      </c>
      <c r="AY674">
        <v>1</v>
      </c>
      <c r="AZ674">
        <v>0</v>
      </c>
      <c r="BA674">
        <v>650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CX674">
        <f>Y674*Source!I2113</f>
        <v>0</v>
      </c>
      <c r="CY674">
        <f t="shared" si="128"/>
        <v>1009.4</v>
      </c>
      <c r="CZ674">
        <f t="shared" si="129"/>
        <v>1009.4</v>
      </c>
      <c r="DA674">
        <f t="shared" si="130"/>
        <v>1</v>
      </c>
      <c r="DB674">
        <f t="shared" si="126"/>
        <v>54.51</v>
      </c>
      <c r="DC674">
        <f t="shared" si="127"/>
        <v>17.11</v>
      </c>
    </row>
    <row r="675" spans="1:107" x14ac:dyDescent="0.2">
      <c r="A675">
        <f>ROW(Source!A2113)</f>
        <v>2113</v>
      </c>
      <c r="B675">
        <v>52421674</v>
      </c>
      <c r="C675">
        <v>52430800</v>
      </c>
      <c r="D675">
        <v>51499781</v>
      </c>
      <c r="E675">
        <v>1</v>
      </c>
      <c r="F675">
        <v>1</v>
      </c>
      <c r="G675">
        <v>27</v>
      </c>
      <c r="H675">
        <v>2</v>
      </c>
      <c r="I675" t="s">
        <v>541</v>
      </c>
      <c r="J675" t="s">
        <v>542</v>
      </c>
      <c r="K675" t="s">
        <v>543</v>
      </c>
      <c r="L675">
        <v>1368</v>
      </c>
      <c r="N675">
        <v>1011</v>
      </c>
      <c r="O675" t="s">
        <v>537</v>
      </c>
      <c r="P675" t="s">
        <v>537</v>
      </c>
      <c r="Q675">
        <v>1</v>
      </c>
      <c r="W675">
        <v>0</v>
      </c>
      <c r="X675">
        <v>-1786200580</v>
      </c>
      <c r="Y675">
        <v>5.5E-2</v>
      </c>
      <c r="AA675">
        <v>0</v>
      </c>
      <c r="AB675">
        <v>1014.12</v>
      </c>
      <c r="AC675">
        <v>317.13</v>
      </c>
      <c r="AD675">
        <v>0</v>
      </c>
      <c r="AE675">
        <v>0</v>
      </c>
      <c r="AF675">
        <v>1014.12</v>
      </c>
      <c r="AG675">
        <v>317.13</v>
      </c>
      <c r="AH675">
        <v>0</v>
      </c>
      <c r="AI675">
        <v>1</v>
      </c>
      <c r="AJ675">
        <v>1</v>
      </c>
      <c r="AK675">
        <v>1</v>
      </c>
      <c r="AL675">
        <v>1</v>
      </c>
      <c r="AN675">
        <v>0</v>
      </c>
      <c r="AO675">
        <v>1</v>
      </c>
      <c r="AP675">
        <v>0</v>
      </c>
      <c r="AQ675">
        <v>0</v>
      </c>
      <c r="AR675">
        <v>0</v>
      </c>
      <c r="AS675" t="s">
        <v>3</v>
      </c>
      <c r="AT675">
        <v>5.5E-2</v>
      </c>
      <c r="AU675" t="s">
        <v>3</v>
      </c>
      <c r="AV675">
        <v>0</v>
      </c>
      <c r="AW675">
        <v>2</v>
      </c>
      <c r="AX675">
        <v>52430804</v>
      </c>
      <c r="AY675">
        <v>1</v>
      </c>
      <c r="AZ675">
        <v>0</v>
      </c>
      <c r="BA675">
        <v>651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CX675">
        <f>Y675*Source!I2113</f>
        <v>0</v>
      </c>
      <c r="CY675">
        <f t="shared" si="128"/>
        <v>1014.12</v>
      </c>
      <c r="CZ675">
        <f t="shared" si="129"/>
        <v>1014.12</v>
      </c>
      <c r="DA675">
        <f t="shared" si="130"/>
        <v>1</v>
      </c>
      <c r="DB675">
        <f t="shared" si="126"/>
        <v>55.78</v>
      </c>
      <c r="DC675">
        <f t="shared" si="127"/>
        <v>17.440000000000001</v>
      </c>
    </row>
    <row r="676" spans="1:107" x14ac:dyDescent="0.2">
      <c r="A676">
        <f>ROW(Source!A2114)</f>
        <v>2114</v>
      </c>
      <c r="B676">
        <v>52421674</v>
      </c>
      <c r="C676">
        <v>52430805</v>
      </c>
      <c r="D676">
        <v>51499780</v>
      </c>
      <c r="E676">
        <v>1</v>
      </c>
      <c r="F676">
        <v>1</v>
      </c>
      <c r="G676">
        <v>27</v>
      </c>
      <c r="H676">
        <v>2</v>
      </c>
      <c r="I676" t="s">
        <v>538</v>
      </c>
      <c r="J676" t="s">
        <v>539</v>
      </c>
      <c r="K676" t="s">
        <v>540</v>
      </c>
      <c r="L676">
        <v>1368</v>
      </c>
      <c r="N676">
        <v>1011</v>
      </c>
      <c r="O676" t="s">
        <v>537</v>
      </c>
      <c r="P676" t="s">
        <v>537</v>
      </c>
      <c r="Q676">
        <v>1</v>
      </c>
      <c r="W676">
        <v>0</v>
      </c>
      <c r="X676">
        <v>238809398</v>
      </c>
      <c r="Y676">
        <v>0.51</v>
      </c>
      <c r="AA676">
        <v>0</v>
      </c>
      <c r="AB676">
        <v>1009.4</v>
      </c>
      <c r="AC676">
        <v>316.82</v>
      </c>
      <c r="AD676">
        <v>0</v>
      </c>
      <c r="AE676">
        <v>0</v>
      </c>
      <c r="AF676">
        <v>1009.4</v>
      </c>
      <c r="AG676">
        <v>316.82</v>
      </c>
      <c r="AH676">
        <v>0</v>
      </c>
      <c r="AI676">
        <v>1</v>
      </c>
      <c r="AJ676">
        <v>1</v>
      </c>
      <c r="AK676">
        <v>1</v>
      </c>
      <c r="AL676">
        <v>1</v>
      </c>
      <c r="AN676">
        <v>0</v>
      </c>
      <c r="AO676">
        <v>1</v>
      </c>
      <c r="AP676">
        <v>1</v>
      </c>
      <c r="AQ676">
        <v>0</v>
      </c>
      <c r="AR676">
        <v>0</v>
      </c>
      <c r="AS676" t="s">
        <v>3</v>
      </c>
      <c r="AT676">
        <v>0.01</v>
      </c>
      <c r="AU676" t="s">
        <v>46</v>
      </c>
      <c r="AV676">
        <v>0</v>
      </c>
      <c r="AW676">
        <v>2</v>
      </c>
      <c r="AX676">
        <v>52430808</v>
      </c>
      <c r="AY676">
        <v>1</v>
      </c>
      <c r="AZ676">
        <v>0</v>
      </c>
      <c r="BA676">
        <v>652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CX676">
        <f>Y676*Source!I2114</f>
        <v>0</v>
      </c>
      <c r="CY676">
        <f t="shared" si="128"/>
        <v>1009.4</v>
      </c>
      <c r="CZ676">
        <f t="shared" si="129"/>
        <v>1009.4</v>
      </c>
      <c r="DA676">
        <f t="shared" si="130"/>
        <v>1</v>
      </c>
      <c r="DB676">
        <f>ROUND((ROUND(AT676*CZ676,2)*51),6)</f>
        <v>514.59</v>
      </c>
      <c r="DC676">
        <f>ROUND((ROUND(AT676*AG676,2)*51),6)</f>
        <v>161.66999999999999</v>
      </c>
    </row>
    <row r="677" spans="1:107" x14ac:dyDescent="0.2">
      <c r="A677">
        <f>ROW(Source!A2114)</f>
        <v>2114</v>
      </c>
      <c r="B677">
        <v>52421674</v>
      </c>
      <c r="C677">
        <v>52430805</v>
      </c>
      <c r="D677">
        <v>51499781</v>
      </c>
      <c r="E677">
        <v>1</v>
      </c>
      <c r="F677">
        <v>1</v>
      </c>
      <c r="G677">
        <v>27</v>
      </c>
      <c r="H677">
        <v>2</v>
      </c>
      <c r="I677" t="s">
        <v>541</v>
      </c>
      <c r="J677" t="s">
        <v>542</v>
      </c>
      <c r="K677" t="s">
        <v>543</v>
      </c>
      <c r="L677">
        <v>1368</v>
      </c>
      <c r="N677">
        <v>1011</v>
      </c>
      <c r="O677" t="s">
        <v>537</v>
      </c>
      <c r="P677" t="s">
        <v>537</v>
      </c>
      <c r="Q677">
        <v>1</v>
      </c>
      <c r="W677">
        <v>0</v>
      </c>
      <c r="X677">
        <v>-1786200580</v>
      </c>
      <c r="Y677">
        <v>0.40800000000000003</v>
      </c>
      <c r="AA677">
        <v>0</v>
      </c>
      <c r="AB677">
        <v>1014.12</v>
      </c>
      <c r="AC677">
        <v>317.13</v>
      </c>
      <c r="AD677">
        <v>0</v>
      </c>
      <c r="AE677">
        <v>0</v>
      </c>
      <c r="AF677">
        <v>1014.12</v>
      </c>
      <c r="AG677">
        <v>317.13</v>
      </c>
      <c r="AH677">
        <v>0</v>
      </c>
      <c r="AI677">
        <v>1</v>
      </c>
      <c r="AJ677">
        <v>1</v>
      </c>
      <c r="AK677">
        <v>1</v>
      </c>
      <c r="AL677">
        <v>1</v>
      </c>
      <c r="AN677">
        <v>0</v>
      </c>
      <c r="AO677">
        <v>1</v>
      </c>
      <c r="AP677">
        <v>1</v>
      </c>
      <c r="AQ677">
        <v>0</v>
      </c>
      <c r="AR677">
        <v>0</v>
      </c>
      <c r="AS677" t="s">
        <v>3</v>
      </c>
      <c r="AT677">
        <v>8.0000000000000002E-3</v>
      </c>
      <c r="AU677" t="s">
        <v>46</v>
      </c>
      <c r="AV677">
        <v>0</v>
      </c>
      <c r="AW677">
        <v>2</v>
      </c>
      <c r="AX677">
        <v>52430809</v>
      </c>
      <c r="AY677">
        <v>1</v>
      </c>
      <c r="AZ677">
        <v>0</v>
      </c>
      <c r="BA677">
        <v>653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CX677">
        <f>Y677*Source!I2114</f>
        <v>0</v>
      </c>
      <c r="CY677">
        <f t="shared" si="128"/>
        <v>1014.12</v>
      </c>
      <c r="CZ677">
        <f t="shared" si="129"/>
        <v>1014.12</v>
      </c>
      <c r="DA677">
        <f t="shared" si="130"/>
        <v>1</v>
      </c>
      <c r="DB677">
        <f>ROUND((ROUND(AT677*CZ677,2)*51),6)</f>
        <v>413.61</v>
      </c>
      <c r="DC677">
        <f>ROUND((ROUND(AT677*AG677,2)*51),6)</f>
        <v>129.54</v>
      </c>
    </row>
    <row r="678" spans="1:107" x14ac:dyDescent="0.2">
      <c r="A678">
        <f>ROW(Source!A2116)</f>
        <v>2116</v>
      </c>
      <c r="B678">
        <v>52421674</v>
      </c>
      <c r="C678">
        <v>52430811</v>
      </c>
      <c r="D678">
        <v>51486811</v>
      </c>
      <c r="E678">
        <v>27</v>
      </c>
      <c r="F678">
        <v>1</v>
      </c>
      <c r="G678">
        <v>27</v>
      </c>
      <c r="H678">
        <v>1</v>
      </c>
      <c r="I678" t="s">
        <v>531</v>
      </c>
      <c r="J678" t="s">
        <v>3</v>
      </c>
      <c r="K678" t="s">
        <v>532</v>
      </c>
      <c r="L678">
        <v>1191</v>
      </c>
      <c r="N678">
        <v>1013</v>
      </c>
      <c r="O678" t="s">
        <v>533</v>
      </c>
      <c r="P678" t="s">
        <v>533</v>
      </c>
      <c r="Q678">
        <v>1</v>
      </c>
      <c r="W678">
        <v>0</v>
      </c>
      <c r="X678">
        <v>476480486</v>
      </c>
      <c r="Y678">
        <v>24.84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1</v>
      </c>
      <c r="AJ678">
        <v>1</v>
      </c>
      <c r="AK678">
        <v>1</v>
      </c>
      <c r="AL678">
        <v>1</v>
      </c>
      <c r="AN678">
        <v>0</v>
      </c>
      <c r="AO678">
        <v>1</v>
      </c>
      <c r="AP678">
        <v>0</v>
      </c>
      <c r="AQ678">
        <v>0</v>
      </c>
      <c r="AR678">
        <v>0</v>
      </c>
      <c r="AS678" t="s">
        <v>3</v>
      </c>
      <c r="AT678">
        <v>24.84</v>
      </c>
      <c r="AU678" t="s">
        <v>3</v>
      </c>
      <c r="AV678">
        <v>1</v>
      </c>
      <c r="AW678">
        <v>2</v>
      </c>
      <c r="AX678">
        <v>52430821</v>
      </c>
      <c r="AY678">
        <v>1</v>
      </c>
      <c r="AZ678">
        <v>0</v>
      </c>
      <c r="BA678">
        <v>654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CX678">
        <f>Y678*Source!I2116</f>
        <v>0</v>
      </c>
      <c r="CY678">
        <f>AD678</f>
        <v>0</v>
      </c>
      <c r="CZ678">
        <f>AH678</f>
        <v>0</v>
      </c>
      <c r="DA678">
        <f>AL678</f>
        <v>1</v>
      </c>
      <c r="DB678">
        <f t="shared" ref="DB678:DB713" si="131">ROUND(ROUND(AT678*CZ678,2),6)</f>
        <v>0</v>
      </c>
      <c r="DC678">
        <f t="shared" ref="DC678:DC713" si="132">ROUND(ROUND(AT678*AG678,2),6)</f>
        <v>0</v>
      </c>
    </row>
    <row r="679" spans="1:107" x14ac:dyDescent="0.2">
      <c r="A679">
        <f>ROW(Source!A2116)</f>
        <v>2116</v>
      </c>
      <c r="B679">
        <v>52421674</v>
      </c>
      <c r="C679">
        <v>52430811</v>
      </c>
      <c r="D679">
        <v>51499003</v>
      </c>
      <c r="E679">
        <v>1</v>
      </c>
      <c r="F679">
        <v>1</v>
      </c>
      <c r="G679">
        <v>27</v>
      </c>
      <c r="H679">
        <v>2</v>
      </c>
      <c r="I679" t="s">
        <v>665</v>
      </c>
      <c r="J679" t="s">
        <v>666</v>
      </c>
      <c r="K679" t="s">
        <v>667</v>
      </c>
      <c r="L679">
        <v>1368</v>
      </c>
      <c r="N679">
        <v>1011</v>
      </c>
      <c r="O679" t="s">
        <v>537</v>
      </c>
      <c r="P679" t="s">
        <v>537</v>
      </c>
      <c r="Q679">
        <v>1</v>
      </c>
      <c r="W679">
        <v>0</v>
      </c>
      <c r="X679">
        <v>974897901</v>
      </c>
      <c r="Y679">
        <v>2.94</v>
      </c>
      <c r="AA679">
        <v>0</v>
      </c>
      <c r="AB679">
        <v>956.79</v>
      </c>
      <c r="AC679">
        <v>359.44</v>
      </c>
      <c r="AD679">
        <v>0</v>
      </c>
      <c r="AE679">
        <v>0</v>
      </c>
      <c r="AF679">
        <v>956.79</v>
      </c>
      <c r="AG679">
        <v>359.44</v>
      </c>
      <c r="AH679">
        <v>0</v>
      </c>
      <c r="AI679">
        <v>1</v>
      </c>
      <c r="AJ679">
        <v>1</v>
      </c>
      <c r="AK679">
        <v>1</v>
      </c>
      <c r="AL679">
        <v>1</v>
      </c>
      <c r="AN679">
        <v>0</v>
      </c>
      <c r="AO679">
        <v>1</v>
      </c>
      <c r="AP679">
        <v>0</v>
      </c>
      <c r="AQ679">
        <v>0</v>
      </c>
      <c r="AR679">
        <v>0</v>
      </c>
      <c r="AS679" t="s">
        <v>3</v>
      </c>
      <c r="AT679">
        <v>2.94</v>
      </c>
      <c r="AU679" t="s">
        <v>3</v>
      </c>
      <c r="AV679">
        <v>0</v>
      </c>
      <c r="AW679">
        <v>2</v>
      </c>
      <c r="AX679">
        <v>52430822</v>
      </c>
      <c r="AY679">
        <v>1</v>
      </c>
      <c r="AZ679">
        <v>0</v>
      </c>
      <c r="BA679">
        <v>655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CX679">
        <f>Y679*Source!I2116</f>
        <v>0</v>
      </c>
      <c r="CY679">
        <f t="shared" ref="CY679:CY684" si="133">AB679</f>
        <v>956.79</v>
      </c>
      <c r="CZ679">
        <f t="shared" ref="CZ679:CZ684" si="134">AF679</f>
        <v>956.79</v>
      </c>
      <c r="DA679">
        <f t="shared" ref="DA679:DA684" si="135">AJ679</f>
        <v>1</v>
      </c>
      <c r="DB679">
        <f t="shared" si="131"/>
        <v>2812.96</v>
      </c>
      <c r="DC679">
        <f t="shared" si="132"/>
        <v>1056.75</v>
      </c>
    </row>
    <row r="680" spans="1:107" x14ac:dyDescent="0.2">
      <c r="A680">
        <f>ROW(Source!A2116)</f>
        <v>2116</v>
      </c>
      <c r="B680">
        <v>52421674</v>
      </c>
      <c r="C680">
        <v>52430811</v>
      </c>
      <c r="D680">
        <v>51499184</v>
      </c>
      <c r="E680">
        <v>1</v>
      </c>
      <c r="F680">
        <v>1</v>
      </c>
      <c r="G680">
        <v>27</v>
      </c>
      <c r="H680">
        <v>2</v>
      </c>
      <c r="I680" t="s">
        <v>599</v>
      </c>
      <c r="J680" t="s">
        <v>600</v>
      </c>
      <c r="K680" t="s">
        <v>601</v>
      </c>
      <c r="L680">
        <v>1368</v>
      </c>
      <c r="N680">
        <v>1011</v>
      </c>
      <c r="O680" t="s">
        <v>537</v>
      </c>
      <c r="P680" t="s">
        <v>537</v>
      </c>
      <c r="Q680">
        <v>1</v>
      </c>
      <c r="W680">
        <v>0</v>
      </c>
      <c r="X680">
        <v>351519474</v>
      </c>
      <c r="Y680">
        <v>1.1399999999999999</v>
      </c>
      <c r="AA680">
        <v>0</v>
      </c>
      <c r="AB680">
        <v>2020.59</v>
      </c>
      <c r="AC680">
        <v>458.56</v>
      </c>
      <c r="AD680">
        <v>0</v>
      </c>
      <c r="AE680">
        <v>0</v>
      </c>
      <c r="AF680">
        <v>2020.59</v>
      </c>
      <c r="AG680">
        <v>458.56</v>
      </c>
      <c r="AH680">
        <v>0</v>
      </c>
      <c r="AI680">
        <v>1</v>
      </c>
      <c r="AJ680">
        <v>1</v>
      </c>
      <c r="AK680">
        <v>1</v>
      </c>
      <c r="AL680">
        <v>1</v>
      </c>
      <c r="AN680">
        <v>0</v>
      </c>
      <c r="AO680">
        <v>1</v>
      </c>
      <c r="AP680">
        <v>0</v>
      </c>
      <c r="AQ680">
        <v>0</v>
      </c>
      <c r="AR680">
        <v>0</v>
      </c>
      <c r="AS680" t="s">
        <v>3</v>
      </c>
      <c r="AT680">
        <v>1.1399999999999999</v>
      </c>
      <c r="AU680" t="s">
        <v>3</v>
      </c>
      <c r="AV680">
        <v>0</v>
      </c>
      <c r="AW680">
        <v>2</v>
      </c>
      <c r="AX680">
        <v>52430823</v>
      </c>
      <c r="AY680">
        <v>1</v>
      </c>
      <c r="AZ680">
        <v>0</v>
      </c>
      <c r="BA680">
        <v>656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CX680">
        <f>Y680*Source!I2116</f>
        <v>0</v>
      </c>
      <c r="CY680">
        <f t="shared" si="133"/>
        <v>2020.59</v>
      </c>
      <c r="CZ680">
        <f t="shared" si="134"/>
        <v>2020.59</v>
      </c>
      <c r="DA680">
        <f t="shared" si="135"/>
        <v>1</v>
      </c>
      <c r="DB680">
        <f t="shared" si="131"/>
        <v>2303.4699999999998</v>
      </c>
      <c r="DC680">
        <f t="shared" si="132"/>
        <v>522.76</v>
      </c>
    </row>
    <row r="681" spans="1:107" x14ac:dyDescent="0.2">
      <c r="A681">
        <f>ROW(Source!A2116)</f>
        <v>2116</v>
      </c>
      <c r="B681">
        <v>52421674</v>
      </c>
      <c r="C681">
        <v>52430811</v>
      </c>
      <c r="D681">
        <v>51499169</v>
      </c>
      <c r="E681">
        <v>1</v>
      </c>
      <c r="F681">
        <v>1</v>
      </c>
      <c r="G681">
        <v>27</v>
      </c>
      <c r="H681">
        <v>2</v>
      </c>
      <c r="I681" t="s">
        <v>547</v>
      </c>
      <c r="J681" t="s">
        <v>548</v>
      </c>
      <c r="K681" t="s">
        <v>549</v>
      </c>
      <c r="L681">
        <v>1368</v>
      </c>
      <c r="N681">
        <v>1011</v>
      </c>
      <c r="O681" t="s">
        <v>537</v>
      </c>
      <c r="P681" t="s">
        <v>537</v>
      </c>
      <c r="Q681">
        <v>1</v>
      </c>
      <c r="W681">
        <v>0</v>
      </c>
      <c r="X681">
        <v>-1930120489</v>
      </c>
      <c r="Y681">
        <v>8.9600000000000009</v>
      </c>
      <c r="AA681">
        <v>0</v>
      </c>
      <c r="AB681">
        <v>1261.8699999999999</v>
      </c>
      <c r="AC681">
        <v>530.02</v>
      </c>
      <c r="AD681">
        <v>0</v>
      </c>
      <c r="AE681">
        <v>0</v>
      </c>
      <c r="AF681">
        <v>1261.8699999999999</v>
      </c>
      <c r="AG681">
        <v>530.02</v>
      </c>
      <c r="AH681">
        <v>0</v>
      </c>
      <c r="AI681">
        <v>1</v>
      </c>
      <c r="AJ681">
        <v>1</v>
      </c>
      <c r="AK681">
        <v>1</v>
      </c>
      <c r="AL681">
        <v>1</v>
      </c>
      <c r="AN681">
        <v>0</v>
      </c>
      <c r="AO681">
        <v>1</v>
      </c>
      <c r="AP681">
        <v>0</v>
      </c>
      <c r="AQ681">
        <v>0</v>
      </c>
      <c r="AR681">
        <v>0</v>
      </c>
      <c r="AS681" t="s">
        <v>3</v>
      </c>
      <c r="AT681">
        <v>8.9600000000000009</v>
      </c>
      <c r="AU681" t="s">
        <v>3</v>
      </c>
      <c r="AV681">
        <v>0</v>
      </c>
      <c r="AW681">
        <v>2</v>
      </c>
      <c r="AX681">
        <v>52430824</v>
      </c>
      <c r="AY681">
        <v>1</v>
      </c>
      <c r="AZ681">
        <v>0</v>
      </c>
      <c r="BA681">
        <v>657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CX681">
        <f>Y681*Source!I2116</f>
        <v>0</v>
      </c>
      <c r="CY681">
        <f t="shared" si="133"/>
        <v>1261.8699999999999</v>
      </c>
      <c r="CZ681">
        <f t="shared" si="134"/>
        <v>1261.8699999999999</v>
      </c>
      <c r="DA681">
        <f t="shared" si="135"/>
        <v>1</v>
      </c>
      <c r="DB681">
        <f t="shared" si="131"/>
        <v>11306.36</v>
      </c>
      <c r="DC681">
        <f t="shared" si="132"/>
        <v>4748.9799999999996</v>
      </c>
    </row>
    <row r="682" spans="1:107" x14ac:dyDescent="0.2">
      <c r="A682">
        <f>ROW(Source!A2116)</f>
        <v>2116</v>
      </c>
      <c r="B682">
        <v>52421674</v>
      </c>
      <c r="C682">
        <v>52430811</v>
      </c>
      <c r="D682">
        <v>51499170</v>
      </c>
      <c r="E682">
        <v>1</v>
      </c>
      <c r="F682">
        <v>1</v>
      </c>
      <c r="G682">
        <v>27</v>
      </c>
      <c r="H682">
        <v>2</v>
      </c>
      <c r="I682" t="s">
        <v>550</v>
      </c>
      <c r="J682" t="s">
        <v>551</v>
      </c>
      <c r="K682" t="s">
        <v>552</v>
      </c>
      <c r="L682">
        <v>1368</v>
      </c>
      <c r="N682">
        <v>1011</v>
      </c>
      <c r="O682" t="s">
        <v>537</v>
      </c>
      <c r="P682" t="s">
        <v>537</v>
      </c>
      <c r="Q682">
        <v>1</v>
      </c>
      <c r="W682">
        <v>0</v>
      </c>
      <c r="X682">
        <v>1869206802</v>
      </c>
      <c r="Y682">
        <v>18.25</v>
      </c>
      <c r="AA682">
        <v>0</v>
      </c>
      <c r="AB682">
        <v>1827.95</v>
      </c>
      <c r="AC682">
        <v>720.55</v>
      </c>
      <c r="AD682">
        <v>0</v>
      </c>
      <c r="AE682">
        <v>0</v>
      </c>
      <c r="AF682">
        <v>1827.95</v>
      </c>
      <c r="AG682">
        <v>720.55</v>
      </c>
      <c r="AH682">
        <v>0</v>
      </c>
      <c r="AI682">
        <v>1</v>
      </c>
      <c r="AJ682">
        <v>1</v>
      </c>
      <c r="AK682">
        <v>1</v>
      </c>
      <c r="AL682">
        <v>1</v>
      </c>
      <c r="AN682">
        <v>0</v>
      </c>
      <c r="AO682">
        <v>1</v>
      </c>
      <c r="AP682">
        <v>0</v>
      </c>
      <c r="AQ682">
        <v>0</v>
      </c>
      <c r="AR682">
        <v>0</v>
      </c>
      <c r="AS682" t="s">
        <v>3</v>
      </c>
      <c r="AT682">
        <v>18.25</v>
      </c>
      <c r="AU682" t="s">
        <v>3</v>
      </c>
      <c r="AV682">
        <v>0</v>
      </c>
      <c r="AW682">
        <v>2</v>
      </c>
      <c r="AX682">
        <v>52430825</v>
      </c>
      <c r="AY682">
        <v>1</v>
      </c>
      <c r="AZ682">
        <v>0</v>
      </c>
      <c r="BA682">
        <v>658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CX682">
        <f>Y682*Source!I2116</f>
        <v>0</v>
      </c>
      <c r="CY682">
        <f t="shared" si="133"/>
        <v>1827.95</v>
      </c>
      <c r="CZ682">
        <f t="shared" si="134"/>
        <v>1827.95</v>
      </c>
      <c r="DA682">
        <f t="shared" si="135"/>
        <v>1</v>
      </c>
      <c r="DB682">
        <f t="shared" si="131"/>
        <v>33360.089999999997</v>
      </c>
      <c r="DC682">
        <f t="shared" si="132"/>
        <v>13150.04</v>
      </c>
    </row>
    <row r="683" spans="1:107" x14ac:dyDescent="0.2">
      <c r="A683">
        <f>ROW(Source!A2116)</f>
        <v>2116</v>
      </c>
      <c r="B683">
        <v>52421674</v>
      </c>
      <c r="C683">
        <v>52430811</v>
      </c>
      <c r="D683">
        <v>51499208</v>
      </c>
      <c r="E683">
        <v>1</v>
      </c>
      <c r="F683">
        <v>1</v>
      </c>
      <c r="G683">
        <v>27</v>
      </c>
      <c r="H683">
        <v>2</v>
      </c>
      <c r="I683" t="s">
        <v>562</v>
      </c>
      <c r="J683" t="s">
        <v>563</v>
      </c>
      <c r="K683" t="s">
        <v>564</v>
      </c>
      <c r="L683">
        <v>1368</v>
      </c>
      <c r="N683">
        <v>1011</v>
      </c>
      <c r="O683" t="s">
        <v>537</v>
      </c>
      <c r="P683" t="s">
        <v>537</v>
      </c>
      <c r="Q683">
        <v>1</v>
      </c>
      <c r="W683">
        <v>0</v>
      </c>
      <c r="X683">
        <v>41279402</v>
      </c>
      <c r="Y683">
        <v>2.2400000000000002</v>
      </c>
      <c r="AA683">
        <v>0</v>
      </c>
      <c r="AB683">
        <v>1412.71</v>
      </c>
      <c r="AC683">
        <v>641.32000000000005</v>
      </c>
      <c r="AD683">
        <v>0</v>
      </c>
      <c r="AE683">
        <v>0</v>
      </c>
      <c r="AF683">
        <v>1412.71</v>
      </c>
      <c r="AG683">
        <v>641.32000000000005</v>
      </c>
      <c r="AH683">
        <v>0</v>
      </c>
      <c r="AI683">
        <v>1</v>
      </c>
      <c r="AJ683">
        <v>1</v>
      </c>
      <c r="AK683">
        <v>1</v>
      </c>
      <c r="AL683">
        <v>1</v>
      </c>
      <c r="AN683">
        <v>0</v>
      </c>
      <c r="AO683">
        <v>1</v>
      </c>
      <c r="AP683">
        <v>0</v>
      </c>
      <c r="AQ683">
        <v>0</v>
      </c>
      <c r="AR683">
        <v>0</v>
      </c>
      <c r="AS683" t="s">
        <v>3</v>
      </c>
      <c r="AT683">
        <v>2.2400000000000002</v>
      </c>
      <c r="AU683" t="s">
        <v>3</v>
      </c>
      <c r="AV683">
        <v>0</v>
      </c>
      <c r="AW683">
        <v>2</v>
      </c>
      <c r="AX683">
        <v>52430826</v>
      </c>
      <c r="AY683">
        <v>1</v>
      </c>
      <c r="AZ683">
        <v>0</v>
      </c>
      <c r="BA683">
        <v>659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CX683">
        <f>Y683*Source!I2116</f>
        <v>0</v>
      </c>
      <c r="CY683">
        <f t="shared" si="133"/>
        <v>1412.71</v>
      </c>
      <c r="CZ683">
        <f t="shared" si="134"/>
        <v>1412.71</v>
      </c>
      <c r="DA683">
        <f t="shared" si="135"/>
        <v>1</v>
      </c>
      <c r="DB683">
        <f t="shared" si="131"/>
        <v>3164.47</v>
      </c>
      <c r="DC683">
        <f t="shared" si="132"/>
        <v>1436.56</v>
      </c>
    </row>
    <row r="684" spans="1:107" x14ac:dyDescent="0.2">
      <c r="A684">
        <f>ROW(Source!A2116)</f>
        <v>2116</v>
      </c>
      <c r="B684">
        <v>52421674</v>
      </c>
      <c r="C684">
        <v>52430811</v>
      </c>
      <c r="D684">
        <v>51499174</v>
      </c>
      <c r="E684">
        <v>1</v>
      </c>
      <c r="F684">
        <v>1</v>
      </c>
      <c r="G684">
        <v>27</v>
      </c>
      <c r="H684">
        <v>2</v>
      </c>
      <c r="I684" t="s">
        <v>638</v>
      </c>
      <c r="J684" t="s">
        <v>639</v>
      </c>
      <c r="K684" t="s">
        <v>640</v>
      </c>
      <c r="L684">
        <v>1368</v>
      </c>
      <c r="N684">
        <v>1011</v>
      </c>
      <c r="O684" t="s">
        <v>537</v>
      </c>
      <c r="P684" t="s">
        <v>537</v>
      </c>
      <c r="Q684">
        <v>1</v>
      </c>
      <c r="W684">
        <v>0</v>
      </c>
      <c r="X684">
        <v>-1991511797</v>
      </c>
      <c r="Y684">
        <v>0.65</v>
      </c>
      <c r="AA684">
        <v>0</v>
      </c>
      <c r="AB684">
        <v>1213.3399999999999</v>
      </c>
      <c r="AC684">
        <v>461.6</v>
      </c>
      <c r="AD684">
        <v>0</v>
      </c>
      <c r="AE684">
        <v>0</v>
      </c>
      <c r="AF684">
        <v>1213.3399999999999</v>
      </c>
      <c r="AG684">
        <v>461.6</v>
      </c>
      <c r="AH684">
        <v>0</v>
      </c>
      <c r="AI684">
        <v>1</v>
      </c>
      <c r="AJ684">
        <v>1</v>
      </c>
      <c r="AK684">
        <v>1</v>
      </c>
      <c r="AL684">
        <v>1</v>
      </c>
      <c r="AN684">
        <v>0</v>
      </c>
      <c r="AO684">
        <v>1</v>
      </c>
      <c r="AP684">
        <v>0</v>
      </c>
      <c r="AQ684">
        <v>0</v>
      </c>
      <c r="AR684">
        <v>0</v>
      </c>
      <c r="AS684" t="s">
        <v>3</v>
      </c>
      <c r="AT684">
        <v>0.65</v>
      </c>
      <c r="AU684" t="s">
        <v>3</v>
      </c>
      <c r="AV684">
        <v>0</v>
      </c>
      <c r="AW684">
        <v>2</v>
      </c>
      <c r="AX684">
        <v>52430827</v>
      </c>
      <c r="AY684">
        <v>1</v>
      </c>
      <c r="AZ684">
        <v>0</v>
      </c>
      <c r="BA684">
        <v>660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CX684">
        <f>Y684*Source!I2116</f>
        <v>0</v>
      </c>
      <c r="CY684">
        <f t="shared" si="133"/>
        <v>1213.3399999999999</v>
      </c>
      <c r="CZ684">
        <f t="shared" si="134"/>
        <v>1213.3399999999999</v>
      </c>
      <c r="DA684">
        <f t="shared" si="135"/>
        <v>1</v>
      </c>
      <c r="DB684">
        <f t="shared" si="131"/>
        <v>788.67</v>
      </c>
      <c r="DC684">
        <f t="shared" si="132"/>
        <v>300.04000000000002</v>
      </c>
    </row>
    <row r="685" spans="1:107" x14ac:dyDescent="0.2">
      <c r="A685">
        <f>ROW(Source!A2116)</f>
        <v>2116</v>
      </c>
      <c r="B685">
        <v>52421674</v>
      </c>
      <c r="C685">
        <v>52430811</v>
      </c>
      <c r="D685">
        <v>51501162</v>
      </c>
      <c r="E685">
        <v>1</v>
      </c>
      <c r="F685">
        <v>1</v>
      </c>
      <c r="G685">
        <v>27</v>
      </c>
      <c r="H685">
        <v>3</v>
      </c>
      <c r="I685" t="s">
        <v>668</v>
      </c>
      <c r="J685" t="s">
        <v>669</v>
      </c>
      <c r="K685" t="s">
        <v>670</v>
      </c>
      <c r="L685">
        <v>1339</v>
      </c>
      <c r="N685">
        <v>1007</v>
      </c>
      <c r="O685" t="s">
        <v>166</v>
      </c>
      <c r="P685" t="s">
        <v>166</v>
      </c>
      <c r="Q685">
        <v>1</v>
      </c>
      <c r="W685">
        <v>0</v>
      </c>
      <c r="X685">
        <v>811973350</v>
      </c>
      <c r="Y685">
        <v>126</v>
      </c>
      <c r="AA685">
        <v>1763.75</v>
      </c>
      <c r="AB685">
        <v>0</v>
      </c>
      <c r="AC685">
        <v>0</v>
      </c>
      <c r="AD685">
        <v>0</v>
      </c>
      <c r="AE685">
        <v>1763.75</v>
      </c>
      <c r="AF685">
        <v>0</v>
      </c>
      <c r="AG685">
        <v>0</v>
      </c>
      <c r="AH685">
        <v>0</v>
      </c>
      <c r="AI685">
        <v>1</v>
      </c>
      <c r="AJ685">
        <v>1</v>
      </c>
      <c r="AK685">
        <v>1</v>
      </c>
      <c r="AL685">
        <v>1</v>
      </c>
      <c r="AN685">
        <v>0</v>
      </c>
      <c r="AO685">
        <v>1</v>
      </c>
      <c r="AP685">
        <v>0</v>
      </c>
      <c r="AQ685">
        <v>0</v>
      </c>
      <c r="AR685">
        <v>0</v>
      </c>
      <c r="AS685" t="s">
        <v>3</v>
      </c>
      <c r="AT685">
        <v>126</v>
      </c>
      <c r="AU685" t="s">
        <v>3</v>
      </c>
      <c r="AV685">
        <v>0</v>
      </c>
      <c r="AW685">
        <v>2</v>
      </c>
      <c r="AX685">
        <v>52430828</v>
      </c>
      <c r="AY685">
        <v>1</v>
      </c>
      <c r="AZ685">
        <v>0</v>
      </c>
      <c r="BA685">
        <v>661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CX685">
        <f>Y685*Source!I2116</f>
        <v>0</v>
      </c>
      <c r="CY685">
        <f>AA685</f>
        <v>1763.75</v>
      </c>
      <c r="CZ685">
        <f>AE685</f>
        <v>1763.75</v>
      </c>
      <c r="DA685">
        <f>AI685</f>
        <v>1</v>
      </c>
      <c r="DB685">
        <f t="shared" si="131"/>
        <v>222232.5</v>
      </c>
      <c r="DC685">
        <f t="shared" si="132"/>
        <v>0</v>
      </c>
    </row>
    <row r="686" spans="1:107" x14ac:dyDescent="0.2">
      <c r="A686">
        <f>ROW(Source!A2116)</f>
        <v>2116</v>
      </c>
      <c r="B686">
        <v>52421674</v>
      </c>
      <c r="C686">
        <v>52430811</v>
      </c>
      <c r="D686">
        <v>51501882</v>
      </c>
      <c r="E686">
        <v>1</v>
      </c>
      <c r="F686">
        <v>1</v>
      </c>
      <c r="G686">
        <v>27</v>
      </c>
      <c r="H686">
        <v>3</v>
      </c>
      <c r="I686" t="s">
        <v>602</v>
      </c>
      <c r="J686" t="s">
        <v>603</v>
      </c>
      <c r="K686" t="s">
        <v>604</v>
      </c>
      <c r="L686">
        <v>1339</v>
      </c>
      <c r="N686">
        <v>1007</v>
      </c>
      <c r="O686" t="s">
        <v>166</v>
      </c>
      <c r="P686" t="s">
        <v>166</v>
      </c>
      <c r="Q686">
        <v>1</v>
      </c>
      <c r="W686">
        <v>0</v>
      </c>
      <c r="X686">
        <v>2028445372</v>
      </c>
      <c r="Y686">
        <v>7</v>
      </c>
      <c r="AA686">
        <v>35.25</v>
      </c>
      <c r="AB686">
        <v>0</v>
      </c>
      <c r="AC686">
        <v>0</v>
      </c>
      <c r="AD686">
        <v>0</v>
      </c>
      <c r="AE686">
        <v>35.25</v>
      </c>
      <c r="AF686">
        <v>0</v>
      </c>
      <c r="AG686">
        <v>0</v>
      </c>
      <c r="AH686">
        <v>0</v>
      </c>
      <c r="AI686">
        <v>1</v>
      </c>
      <c r="AJ686">
        <v>1</v>
      </c>
      <c r="AK686">
        <v>1</v>
      </c>
      <c r="AL686">
        <v>1</v>
      </c>
      <c r="AN686">
        <v>0</v>
      </c>
      <c r="AO686">
        <v>1</v>
      </c>
      <c r="AP686">
        <v>0</v>
      </c>
      <c r="AQ686">
        <v>0</v>
      </c>
      <c r="AR686">
        <v>0</v>
      </c>
      <c r="AS686" t="s">
        <v>3</v>
      </c>
      <c r="AT686">
        <v>7</v>
      </c>
      <c r="AU686" t="s">
        <v>3</v>
      </c>
      <c r="AV686">
        <v>0</v>
      </c>
      <c r="AW686">
        <v>2</v>
      </c>
      <c r="AX686">
        <v>52430829</v>
      </c>
      <c r="AY686">
        <v>1</v>
      </c>
      <c r="AZ686">
        <v>0</v>
      </c>
      <c r="BA686">
        <v>662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CX686">
        <f>Y686*Source!I2116</f>
        <v>0</v>
      </c>
      <c r="CY686">
        <f>AA686</f>
        <v>35.25</v>
      </c>
      <c r="CZ686">
        <f>AE686</f>
        <v>35.25</v>
      </c>
      <c r="DA686">
        <f>AI686</f>
        <v>1</v>
      </c>
      <c r="DB686">
        <f t="shared" si="131"/>
        <v>246.75</v>
      </c>
      <c r="DC686">
        <f t="shared" si="132"/>
        <v>0</v>
      </c>
    </row>
    <row r="687" spans="1:107" x14ac:dyDescent="0.2">
      <c r="A687">
        <f>ROW(Source!A2117)</f>
        <v>2117</v>
      </c>
      <c r="B687">
        <v>52421674</v>
      </c>
      <c r="C687">
        <v>52430830</v>
      </c>
      <c r="D687">
        <v>51486811</v>
      </c>
      <c r="E687">
        <v>27</v>
      </c>
      <c r="F687">
        <v>1</v>
      </c>
      <c r="G687">
        <v>27</v>
      </c>
      <c r="H687">
        <v>1</v>
      </c>
      <c r="I687" t="s">
        <v>531</v>
      </c>
      <c r="J687" t="s">
        <v>3</v>
      </c>
      <c r="K687" t="s">
        <v>532</v>
      </c>
      <c r="L687">
        <v>1191</v>
      </c>
      <c r="N687">
        <v>1013</v>
      </c>
      <c r="O687" t="s">
        <v>533</v>
      </c>
      <c r="P687" t="s">
        <v>533</v>
      </c>
      <c r="Q687">
        <v>1</v>
      </c>
      <c r="W687">
        <v>0</v>
      </c>
      <c r="X687">
        <v>476480486</v>
      </c>
      <c r="Y687">
        <v>10.3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1</v>
      </c>
      <c r="AJ687">
        <v>1</v>
      </c>
      <c r="AK687">
        <v>1</v>
      </c>
      <c r="AL687">
        <v>1</v>
      </c>
      <c r="AN687">
        <v>0</v>
      </c>
      <c r="AO687">
        <v>1</v>
      </c>
      <c r="AP687">
        <v>0</v>
      </c>
      <c r="AQ687">
        <v>0</v>
      </c>
      <c r="AR687">
        <v>0</v>
      </c>
      <c r="AS687" t="s">
        <v>3</v>
      </c>
      <c r="AT687">
        <v>10.3</v>
      </c>
      <c r="AU687" t="s">
        <v>3</v>
      </c>
      <c r="AV687">
        <v>1</v>
      </c>
      <c r="AW687">
        <v>2</v>
      </c>
      <c r="AX687">
        <v>52430836</v>
      </c>
      <c r="AY687">
        <v>1</v>
      </c>
      <c r="AZ687">
        <v>0</v>
      </c>
      <c r="BA687">
        <v>663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CX687">
        <f>Y687*Source!I2117</f>
        <v>0</v>
      </c>
      <c r="CY687">
        <f>AD687</f>
        <v>0</v>
      </c>
      <c r="CZ687">
        <f>AH687</f>
        <v>0</v>
      </c>
      <c r="DA687">
        <f>AL687</f>
        <v>1</v>
      </c>
      <c r="DB687">
        <f t="shared" si="131"/>
        <v>0</v>
      </c>
      <c r="DC687">
        <f t="shared" si="132"/>
        <v>0</v>
      </c>
    </row>
    <row r="688" spans="1:107" x14ac:dyDescent="0.2">
      <c r="A688">
        <f>ROW(Source!A2117)</f>
        <v>2117</v>
      </c>
      <c r="B688">
        <v>52421674</v>
      </c>
      <c r="C688">
        <v>52430830</v>
      </c>
      <c r="D688">
        <v>51499169</v>
      </c>
      <c r="E688">
        <v>1</v>
      </c>
      <c r="F688">
        <v>1</v>
      </c>
      <c r="G688">
        <v>27</v>
      </c>
      <c r="H688">
        <v>2</v>
      </c>
      <c r="I688" t="s">
        <v>547</v>
      </c>
      <c r="J688" t="s">
        <v>548</v>
      </c>
      <c r="K688" t="s">
        <v>549</v>
      </c>
      <c r="L688">
        <v>1368</v>
      </c>
      <c r="N688">
        <v>1011</v>
      </c>
      <c r="O688" t="s">
        <v>537</v>
      </c>
      <c r="P688" t="s">
        <v>537</v>
      </c>
      <c r="Q688">
        <v>1</v>
      </c>
      <c r="W688">
        <v>0</v>
      </c>
      <c r="X688">
        <v>-1930120489</v>
      </c>
      <c r="Y688">
        <v>0.89</v>
      </c>
      <c r="AA688">
        <v>0</v>
      </c>
      <c r="AB688">
        <v>1261.8699999999999</v>
      </c>
      <c r="AC688">
        <v>530.02</v>
      </c>
      <c r="AD688">
        <v>0</v>
      </c>
      <c r="AE688">
        <v>0</v>
      </c>
      <c r="AF688">
        <v>1261.8699999999999</v>
      </c>
      <c r="AG688">
        <v>530.02</v>
      </c>
      <c r="AH688">
        <v>0</v>
      </c>
      <c r="AI688">
        <v>1</v>
      </c>
      <c r="AJ688">
        <v>1</v>
      </c>
      <c r="AK688">
        <v>1</v>
      </c>
      <c r="AL688">
        <v>1</v>
      </c>
      <c r="AN688">
        <v>0</v>
      </c>
      <c r="AO688">
        <v>1</v>
      </c>
      <c r="AP688">
        <v>0</v>
      </c>
      <c r="AQ688">
        <v>0</v>
      </c>
      <c r="AR688">
        <v>0</v>
      </c>
      <c r="AS688" t="s">
        <v>3</v>
      </c>
      <c r="AT688">
        <v>0.89</v>
      </c>
      <c r="AU688" t="s">
        <v>3</v>
      </c>
      <c r="AV688">
        <v>0</v>
      </c>
      <c r="AW688">
        <v>2</v>
      </c>
      <c r="AX688">
        <v>52430837</v>
      </c>
      <c r="AY688">
        <v>1</v>
      </c>
      <c r="AZ688">
        <v>0</v>
      </c>
      <c r="BA688">
        <v>664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CX688">
        <f>Y688*Source!I2117</f>
        <v>0</v>
      </c>
      <c r="CY688">
        <f>AB688</f>
        <v>1261.8699999999999</v>
      </c>
      <c r="CZ688">
        <f>AF688</f>
        <v>1261.8699999999999</v>
      </c>
      <c r="DA688">
        <f>AJ688</f>
        <v>1</v>
      </c>
      <c r="DB688">
        <f t="shared" si="131"/>
        <v>1123.06</v>
      </c>
      <c r="DC688">
        <f t="shared" si="132"/>
        <v>471.72</v>
      </c>
    </row>
    <row r="689" spans="1:107" x14ac:dyDescent="0.2">
      <c r="A689">
        <f>ROW(Source!A2117)</f>
        <v>2117</v>
      </c>
      <c r="B689">
        <v>52421674</v>
      </c>
      <c r="C689">
        <v>52430830</v>
      </c>
      <c r="D689">
        <v>51499975</v>
      </c>
      <c r="E689">
        <v>1</v>
      </c>
      <c r="F689">
        <v>1</v>
      </c>
      <c r="G689">
        <v>27</v>
      </c>
      <c r="H689">
        <v>3</v>
      </c>
      <c r="I689" t="s">
        <v>553</v>
      </c>
      <c r="J689" t="s">
        <v>554</v>
      </c>
      <c r="K689" t="s">
        <v>555</v>
      </c>
      <c r="L689">
        <v>1348</v>
      </c>
      <c r="N689">
        <v>1009</v>
      </c>
      <c r="O689" t="s">
        <v>27</v>
      </c>
      <c r="P689" t="s">
        <v>27</v>
      </c>
      <c r="Q689">
        <v>1000</v>
      </c>
      <c r="W689">
        <v>0</v>
      </c>
      <c r="X689">
        <v>-298244648</v>
      </c>
      <c r="Y689">
        <v>0.06</v>
      </c>
      <c r="AA689">
        <v>25888.1</v>
      </c>
      <c r="AB689">
        <v>0</v>
      </c>
      <c r="AC689">
        <v>0</v>
      </c>
      <c r="AD689">
        <v>0</v>
      </c>
      <c r="AE689">
        <v>25888.1</v>
      </c>
      <c r="AF689">
        <v>0</v>
      </c>
      <c r="AG689">
        <v>0</v>
      </c>
      <c r="AH689">
        <v>0</v>
      </c>
      <c r="AI689">
        <v>1</v>
      </c>
      <c r="AJ689">
        <v>1</v>
      </c>
      <c r="AK689">
        <v>1</v>
      </c>
      <c r="AL689">
        <v>1</v>
      </c>
      <c r="AN689">
        <v>0</v>
      </c>
      <c r="AO689">
        <v>1</v>
      </c>
      <c r="AP689">
        <v>0</v>
      </c>
      <c r="AQ689">
        <v>0</v>
      </c>
      <c r="AR689">
        <v>0</v>
      </c>
      <c r="AS689" t="s">
        <v>3</v>
      </c>
      <c r="AT689">
        <v>0.06</v>
      </c>
      <c r="AU689" t="s">
        <v>3</v>
      </c>
      <c r="AV689">
        <v>0</v>
      </c>
      <c r="AW689">
        <v>2</v>
      </c>
      <c r="AX689">
        <v>52430838</v>
      </c>
      <c r="AY689">
        <v>1</v>
      </c>
      <c r="AZ689">
        <v>0</v>
      </c>
      <c r="BA689">
        <v>665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CX689">
        <f>Y689*Source!I2117</f>
        <v>0</v>
      </c>
      <c r="CY689">
        <f>AA689</f>
        <v>25888.1</v>
      </c>
      <c r="CZ689">
        <f>AE689</f>
        <v>25888.1</v>
      </c>
      <c r="DA689">
        <f>AI689</f>
        <v>1</v>
      </c>
      <c r="DB689">
        <f t="shared" si="131"/>
        <v>1553.29</v>
      </c>
      <c r="DC689">
        <f t="shared" si="132"/>
        <v>0</v>
      </c>
    </row>
    <row r="690" spans="1:107" x14ac:dyDescent="0.2">
      <c r="A690">
        <f>ROW(Source!A2117)</f>
        <v>2117</v>
      </c>
      <c r="B690">
        <v>52421674</v>
      </c>
      <c r="C690">
        <v>52430830</v>
      </c>
      <c r="D690">
        <v>51503080</v>
      </c>
      <c r="E690">
        <v>1</v>
      </c>
      <c r="F690">
        <v>1</v>
      </c>
      <c r="G690">
        <v>27</v>
      </c>
      <c r="H690">
        <v>3</v>
      </c>
      <c r="I690" t="s">
        <v>64</v>
      </c>
      <c r="J690" t="s">
        <v>66</v>
      </c>
      <c r="K690" t="s">
        <v>65</v>
      </c>
      <c r="L690">
        <v>1348</v>
      </c>
      <c r="N690">
        <v>1009</v>
      </c>
      <c r="O690" t="s">
        <v>27</v>
      </c>
      <c r="P690" t="s">
        <v>27</v>
      </c>
      <c r="Q690">
        <v>1000</v>
      </c>
      <c r="W690">
        <v>0</v>
      </c>
      <c r="X690">
        <v>-740831190</v>
      </c>
      <c r="Y690">
        <v>11.9</v>
      </c>
      <c r="AA690">
        <v>2652.04</v>
      </c>
      <c r="AB690">
        <v>0</v>
      </c>
      <c r="AC690">
        <v>0</v>
      </c>
      <c r="AD690">
        <v>0</v>
      </c>
      <c r="AE690">
        <v>2652.04</v>
      </c>
      <c r="AF690">
        <v>0</v>
      </c>
      <c r="AG690">
        <v>0</v>
      </c>
      <c r="AH690">
        <v>0</v>
      </c>
      <c r="AI690">
        <v>1</v>
      </c>
      <c r="AJ690">
        <v>1</v>
      </c>
      <c r="AK690">
        <v>1</v>
      </c>
      <c r="AL690">
        <v>1</v>
      </c>
      <c r="AN690">
        <v>0</v>
      </c>
      <c r="AO690">
        <v>0</v>
      </c>
      <c r="AP690">
        <v>0</v>
      </c>
      <c r="AQ690">
        <v>0</v>
      </c>
      <c r="AR690">
        <v>0</v>
      </c>
      <c r="AS690" t="s">
        <v>3</v>
      </c>
      <c r="AT690">
        <v>11.9</v>
      </c>
      <c r="AU690" t="s">
        <v>3</v>
      </c>
      <c r="AV690">
        <v>0</v>
      </c>
      <c r="AW690">
        <v>2</v>
      </c>
      <c r="AX690">
        <v>52430839</v>
      </c>
      <c r="AY690">
        <v>1</v>
      </c>
      <c r="AZ690">
        <v>6144</v>
      </c>
      <c r="BA690">
        <v>666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CX690">
        <f>Y690*Source!I2117</f>
        <v>0</v>
      </c>
      <c r="CY690">
        <f>AA690</f>
        <v>2652.04</v>
      </c>
      <c r="CZ690">
        <f>AE690</f>
        <v>2652.04</v>
      </c>
      <c r="DA690">
        <f>AI690</f>
        <v>1</v>
      </c>
      <c r="DB690">
        <f t="shared" si="131"/>
        <v>31559.279999999999</v>
      </c>
      <c r="DC690">
        <f t="shared" si="132"/>
        <v>0</v>
      </c>
    </row>
    <row r="691" spans="1:107" x14ac:dyDescent="0.2">
      <c r="A691">
        <f>ROW(Source!A2117)</f>
        <v>2117</v>
      </c>
      <c r="B691">
        <v>52421674</v>
      </c>
      <c r="C691">
        <v>52430830</v>
      </c>
      <c r="D691">
        <v>51503080</v>
      </c>
      <c r="E691">
        <v>1</v>
      </c>
      <c r="F691">
        <v>1</v>
      </c>
      <c r="G691">
        <v>27</v>
      </c>
      <c r="H691">
        <v>3</v>
      </c>
      <c r="I691" t="s">
        <v>64</v>
      </c>
      <c r="J691" t="s">
        <v>66</v>
      </c>
      <c r="K691" t="s">
        <v>65</v>
      </c>
      <c r="L691">
        <v>1348</v>
      </c>
      <c r="N691">
        <v>1009</v>
      </c>
      <c r="O691" t="s">
        <v>27</v>
      </c>
      <c r="P691" t="s">
        <v>27</v>
      </c>
      <c r="Q691">
        <v>1000</v>
      </c>
      <c r="W691">
        <v>1</v>
      </c>
      <c r="X691">
        <v>-740831190</v>
      </c>
      <c r="Y691">
        <v>-7.14</v>
      </c>
      <c r="AA691">
        <v>2652.04</v>
      </c>
      <c r="AB691">
        <v>0</v>
      </c>
      <c r="AC691">
        <v>0</v>
      </c>
      <c r="AD691">
        <v>0</v>
      </c>
      <c r="AE691">
        <v>2652.04</v>
      </c>
      <c r="AF691">
        <v>0</v>
      </c>
      <c r="AG691">
        <v>0</v>
      </c>
      <c r="AH691">
        <v>0</v>
      </c>
      <c r="AI691">
        <v>1</v>
      </c>
      <c r="AJ691">
        <v>1</v>
      </c>
      <c r="AK691">
        <v>1</v>
      </c>
      <c r="AL691">
        <v>1</v>
      </c>
      <c r="AN691">
        <v>0</v>
      </c>
      <c r="AO691">
        <v>1</v>
      </c>
      <c r="AP691">
        <v>0</v>
      </c>
      <c r="AQ691">
        <v>0</v>
      </c>
      <c r="AR691">
        <v>0</v>
      </c>
      <c r="AS691" t="s">
        <v>3</v>
      </c>
      <c r="AT691">
        <v>-7.14</v>
      </c>
      <c r="AU691" t="s">
        <v>3</v>
      </c>
      <c r="AV691">
        <v>0</v>
      </c>
      <c r="AW691">
        <v>1</v>
      </c>
      <c r="AX691">
        <v>-1</v>
      </c>
      <c r="AY691">
        <v>0</v>
      </c>
      <c r="AZ691">
        <v>0</v>
      </c>
      <c r="BA691" t="s">
        <v>3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CX691">
        <f>Y691*Source!I2117</f>
        <v>0</v>
      </c>
      <c r="CY691">
        <f>AA691</f>
        <v>2652.04</v>
      </c>
      <c r="CZ691">
        <f>AE691</f>
        <v>2652.04</v>
      </c>
      <c r="DA691">
        <f>AI691</f>
        <v>1</v>
      </c>
      <c r="DB691">
        <f t="shared" si="131"/>
        <v>-18935.57</v>
      </c>
      <c r="DC691">
        <f t="shared" si="132"/>
        <v>0</v>
      </c>
    </row>
    <row r="692" spans="1:107" x14ac:dyDescent="0.2">
      <c r="A692">
        <f>ROW(Source!A2120)</f>
        <v>2120</v>
      </c>
      <c r="B692">
        <v>52421674</v>
      </c>
      <c r="C692">
        <v>52430842</v>
      </c>
      <c r="D692">
        <v>51486811</v>
      </c>
      <c r="E692">
        <v>27</v>
      </c>
      <c r="F692">
        <v>1</v>
      </c>
      <c r="G692">
        <v>27</v>
      </c>
      <c r="H692">
        <v>1</v>
      </c>
      <c r="I692" t="s">
        <v>531</v>
      </c>
      <c r="J692" t="s">
        <v>3</v>
      </c>
      <c r="K692" t="s">
        <v>532</v>
      </c>
      <c r="L692">
        <v>1191</v>
      </c>
      <c r="N692">
        <v>1013</v>
      </c>
      <c r="O692" t="s">
        <v>533</v>
      </c>
      <c r="P692" t="s">
        <v>533</v>
      </c>
      <c r="Q692">
        <v>1</v>
      </c>
      <c r="W692">
        <v>0</v>
      </c>
      <c r="X692">
        <v>476480486</v>
      </c>
      <c r="Y692">
        <v>10.3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1</v>
      </c>
      <c r="AJ692">
        <v>1</v>
      </c>
      <c r="AK692">
        <v>1</v>
      </c>
      <c r="AL692">
        <v>1</v>
      </c>
      <c r="AN692">
        <v>0</v>
      </c>
      <c r="AO692">
        <v>1</v>
      </c>
      <c r="AP692">
        <v>0</v>
      </c>
      <c r="AQ692">
        <v>0</v>
      </c>
      <c r="AR692">
        <v>0</v>
      </c>
      <c r="AS692" t="s">
        <v>3</v>
      </c>
      <c r="AT692">
        <v>10.3</v>
      </c>
      <c r="AU692" t="s">
        <v>3</v>
      </c>
      <c r="AV692">
        <v>1</v>
      </c>
      <c r="AW692">
        <v>2</v>
      </c>
      <c r="AX692">
        <v>52430848</v>
      </c>
      <c r="AY692">
        <v>1</v>
      </c>
      <c r="AZ692">
        <v>0</v>
      </c>
      <c r="BA692">
        <v>667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CX692">
        <f>Y692*Source!I2120</f>
        <v>0</v>
      </c>
      <c r="CY692">
        <f>AD692</f>
        <v>0</v>
      </c>
      <c r="CZ692">
        <f>AH692</f>
        <v>0</v>
      </c>
      <c r="DA692">
        <f>AL692</f>
        <v>1</v>
      </c>
      <c r="DB692">
        <f t="shared" si="131"/>
        <v>0</v>
      </c>
      <c r="DC692">
        <f t="shared" si="132"/>
        <v>0</v>
      </c>
    </row>
    <row r="693" spans="1:107" x14ac:dyDescent="0.2">
      <c r="A693">
        <f>ROW(Source!A2120)</f>
        <v>2120</v>
      </c>
      <c r="B693">
        <v>52421674</v>
      </c>
      <c r="C693">
        <v>52430842</v>
      </c>
      <c r="D693">
        <v>51499169</v>
      </c>
      <c r="E693">
        <v>1</v>
      </c>
      <c r="F693">
        <v>1</v>
      </c>
      <c r="G693">
        <v>27</v>
      </c>
      <c r="H693">
        <v>2</v>
      </c>
      <c r="I693" t="s">
        <v>547</v>
      </c>
      <c r="J693" t="s">
        <v>548</v>
      </c>
      <c r="K693" t="s">
        <v>549</v>
      </c>
      <c r="L693">
        <v>1368</v>
      </c>
      <c r="N693">
        <v>1011</v>
      </c>
      <c r="O693" t="s">
        <v>537</v>
      </c>
      <c r="P693" t="s">
        <v>537</v>
      </c>
      <c r="Q693">
        <v>1</v>
      </c>
      <c r="W693">
        <v>0</v>
      </c>
      <c r="X693">
        <v>-1930120489</v>
      </c>
      <c r="Y693">
        <v>0.89</v>
      </c>
      <c r="AA693">
        <v>0</v>
      </c>
      <c r="AB693">
        <v>1261.8699999999999</v>
      </c>
      <c r="AC693">
        <v>530.02</v>
      </c>
      <c r="AD693">
        <v>0</v>
      </c>
      <c r="AE693">
        <v>0</v>
      </c>
      <c r="AF693">
        <v>1261.8699999999999</v>
      </c>
      <c r="AG693">
        <v>530.02</v>
      </c>
      <c r="AH693">
        <v>0</v>
      </c>
      <c r="AI693">
        <v>1</v>
      </c>
      <c r="AJ693">
        <v>1</v>
      </c>
      <c r="AK693">
        <v>1</v>
      </c>
      <c r="AL693">
        <v>1</v>
      </c>
      <c r="AN693">
        <v>0</v>
      </c>
      <c r="AO693">
        <v>1</v>
      </c>
      <c r="AP693">
        <v>0</v>
      </c>
      <c r="AQ693">
        <v>0</v>
      </c>
      <c r="AR693">
        <v>0</v>
      </c>
      <c r="AS693" t="s">
        <v>3</v>
      </c>
      <c r="AT693">
        <v>0.89</v>
      </c>
      <c r="AU693" t="s">
        <v>3</v>
      </c>
      <c r="AV693">
        <v>0</v>
      </c>
      <c r="AW693">
        <v>2</v>
      </c>
      <c r="AX693">
        <v>52430849</v>
      </c>
      <c r="AY693">
        <v>1</v>
      </c>
      <c r="AZ693">
        <v>0</v>
      </c>
      <c r="BA693">
        <v>668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CX693">
        <f>Y693*Source!I2120</f>
        <v>0</v>
      </c>
      <c r="CY693">
        <f>AB693</f>
        <v>1261.8699999999999</v>
      </c>
      <c r="CZ693">
        <f>AF693</f>
        <v>1261.8699999999999</v>
      </c>
      <c r="DA693">
        <f>AJ693</f>
        <v>1</v>
      </c>
      <c r="DB693">
        <f t="shared" si="131"/>
        <v>1123.06</v>
      </c>
      <c r="DC693">
        <f t="shared" si="132"/>
        <v>471.72</v>
      </c>
    </row>
    <row r="694" spans="1:107" x14ac:dyDescent="0.2">
      <c r="A694">
        <f>ROW(Source!A2120)</f>
        <v>2120</v>
      </c>
      <c r="B694">
        <v>52421674</v>
      </c>
      <c r="C694">
        <v>52430842</v>
      </c>
      <c r="D694">
        <v>51499975</v>
      </c>
      <c r="E694">
        <v>1</v>
      </c>
      <c r="F694">
        <v>1</v>
      </c>
      <c r="G694">
        <v>27</v>
      </c>
      <c r="H694">
        <v>3</v>
      </c>
      <c r="I694" t="s">
        <v>553</v>
      </c>
      <c r="J694" t="s">
        <v>554</v>
      </c>
      <c r="K694" t="s">
        <v>555</v>
      </c>
      <c r="L694">
        <v>1348</v>
      </c>
      <c r="N694">
        <v>1009</v>
      </c>
      <c r="O694" t="s">
        <v>27</v>
      </c>
      <c r="P694" t="s">
        <v>27</v>
      </c>
      <c r="Q694">
        <v>1000</v>
      </c>
      <c r="W694">
        <v>0</v>
      </c>
      <c r="X694">
        <v>-298244648</v>
      </c>
      <c r="Y694">
        <v>0.06</v>
      </c>
      <c r="AA694">
        <v>25888.1</v>
      </c>
      <c r="AB694">
        <v>0</v>
      </c>
      <c r="AC694">
        <v>0</v>
      </c>
      <c r="AD694">
        <v>0</v>
      </c>
      <c r="AE694">
        <v>25888.1</v>
      </c>
      <c r="AF694">
        <v>0</v>
      </c>
      <c r="AG694">
        <v>0</v>
      </c>
      <c r="AH694">
        <v>0</v>
      </c>
      <c r="AI694">
        <v>1</v>
      </c>
      <c r="AJ694">
        <v>1</v>
      </c>
      <c r="AK694">
        <v>1</v>
      </c>
      <c r="AL694">
        <v>1</v>
      </c>
      <c r="AN694">
        <v>0</v>
      </c>
      <c r="AO694">
        <v>1</v>
      </c>
      <c r="AP694">
        <v>0</v>
      </c>
      <c r="AQ694">
        <v>0</v>
      </c>
      <c r="AR694">
        <v>0</v>
      </c>
      <c r="AS694" t="s">
        <v>3</v>
      </c>
      <c r="AT694">
        <v>0.06</v>
      </c>
      <c r="AU694" t="s">
        <v>3</v>
      </c>
      <c r="AV694">
        <v>0</v>
      </c>
      <c r="AW694">
        <v>2</v>
      </c>
      <c r="AX694">
        <v>52430850</v>
      </c>
      <c r="AY694">
        <v>1</v>
      </c>
      <c r="AZ694">
        <v>0</v>
      </c>
      <c r="BA694">
        <v>669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CX694">
        <f>Y694*Source!I2120</f>
        <v>0</v>
      </c>
      <c r="CY694">
        <f>AA694</f>
        <v>25888.1</v>
      </c>
      <c r="CZ694">
        <f>AE694</f>
        <v>25888.1</v>
      </c>
      <c r="DA694">
        <f>AI694</f>
        <v>1</v>
      </c>
      <c r="DB694">
        <f t="shared" si="131"/>
        <v>1553.29</v>
      </c>
      <c r="DC694">
        <f t="shared" si="132"/>
        <v>0</v>
      </c>
    </row>
    <row r="695" spans="1:107" x14ac:dyDescent="0.2">
      <c r="A695">
        <f>ROW(Source!A2120)</f>
        <v>2120</v>
      </c>
      <c r="B695">
        <v>52421674</v>
      </c>
      <c r="C695">
        <v>52430842</v>
      </c>
      <c r="D695">
        <v>51503053</v>
      </c>
      <c r="E695">
        <v>1</v>
      </c>
      <c r="F695">
        <v>1</v>
      </c>
      <c r="G695">
        <v>27</v>
      </c>
      <c r="H695">
        <v>3</v>
      </c>
      <c r="I695" t="s">
        <v>415</v>
      </c>
      <c r="J695" t="s">
        <v>417</v>
      </c>
      <c r="K695" t="s">
        <v>416</v>
      </c>
      <c r="L695">
        <v>1348</v>
      </c>
      <c r="N695">
        <v>1009</v>
      </c>
      <c r="O695" t="s">
        <v>27</v>
      </c>
      <c r="P695" t="s">
        <v>27</v>
      </c>
      <c r="Q695">
        <v>1000</v>
      </c>
      <c r="W695">
        <v>1</v>
      </c>
      <c r="X695">
        <v>828582171</v>
      </c>
      <c r="Y695">
        <v>-10.7</v>
      </c>
      <c r="AA695">
        <v>2679.67</v>
      </c>
      <c r="AB695">
        <v>0</v>
      </c>
      <c r="AC695">
        <v>0</v>
      </c>
      <c r="AD695">
        <v>0</v>
      </c>
      <c r="AE695">
        <v>2679.67</v>
      </c>
      <c r="AF695">
        <v>0</v>
      </c>
      <c r="AG695">
        <v>0</v>
      </c>
      <c r="AH695">
        <v>0</v>
      </c>
      <c r="AI695">
        <v>1</v>
      </c>
      <c r="AJ695">
        <v>1</v>
      </c>
      <c r="AK695">
        <v>1</v>
      </c>
      <c r="AL695">
        <v>1</v>
      </c>
      <c r="AN695">
        <v>0</v>
      </c>
      <c r="AO695">
        <v>1</v>
      </c>
      <c r="AP695">
        <v>0</v>
      </c>
      <c r="AQ695">
        <v>0</v>
      </c>
      <c r="AR695">
        <v>0</v>
      </c>
      <c r="AS695" t="s">
        <v>3</v>
      </c>
      <c r="AT695">
        <v>-10.7</v>
      </c>
      <c r="AU695" t="s">
        <v>3</v>
      </c>
      <c r="AV695">
        <v>0</v>
      </c>
      <c r="AW695">
        <v>2</v>
      </c>
      <c r="AX695">
        <v>52430851</v>
      </c>
      <c r="AY695">
        <v>1</v>
      </c>
      <c r="AZ695">
        <v>6144</v>
      </c>
      <c r="BA695">
        <v>670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CX695">
        <f>Y695*Source!I2120</f>
        <v>0</v>
      </c>
      <c r="CY695">
        <f>AA695</f>
        <v>2679.67</v>
      </c>
      <c r="CZ695">
        <f>AE695</f>
        <v>2679.67</v>
      </c>
      <c r="DA695">
        <f>AI695</f>
        <v>1</v>
      </c>
      <c r="DB695">
        <f t="shared" si="131"/>
        <v>-28672.47</v>
      </c>
      <c r="DC695">
        <f t="shared" si="132"/>
        <v>0</v>
      </c>
    </row>
    <row r="696" spans="1:107" x14ac:dyDescent="0.2">
      <c r="A696">
        <f>ROW(Source!A2120)</f>
        <v>2120</v>
      </c>
      <c r="B696">
        <v>52421674</v>
      </c>
      <c r="C696">
        <v>52430842</v>
      </c>
      <c r="D696">
        <v>51503053</v>
      </c>
      <c r="E696">
        <v>1</v>
      </c>
      <c r="F696">
        <v>1</v>
      </c>
      <c r="G696">
        <v>27</v>
      </c>
      <c r="H696">
        <v>3</v>
      </c>
      <c r="I696" t="s">
        <v>415</v>
      </c>
      <c r="J696" t="s">
        <v>417</v>
      </c>
      <c r="K696" t="s">
        <v>416</v>
      </c>
      <c r="L696">
        <v>1348</v>
      </c>
      <c r="N696">
        <v>1009</v>
      </c>
      <c r="O696" t="s">
        <v>27</v>
      </c>
      <c r="P696" t="s">
        <v>27</v>
      </c>
      <c r="Q696">
        <v>1000</v>
      </c>
      <c r="W696">
        <v>0</v>
      </c>
      <c r="X696">
        <v>828582171</v>
      </c>
      <c r="Y696">
        <v>14.266664</v>
      </c>
      <c r="AA696">
        <v>2679.67</v>
      </c>
      <c r="AB696">
        <v>0</v>
      </c>
      <c r="AC696">
        <v>0</v>
      </c>
      <c r="AD696">
        <v>0</v>
      </c>
      <c r="AE696">
        <v>2679.67</v>
      </c>
      <c r="AF696">
        <v>0</v>
      </c>
      <c r="AG696">
        <v>0</v>
      </c>
      <c r="AH696">
        <v>0</v>
      </c>
      <c r="AI696">
        <v>1</v>
      </c>
      <c r="AJ696">
        <v>1</v>
      </c>
      <c r="AK696">
        <v>1</v>
      </c>
      <c r="AL696">
        <v>1</v>
      </c>
      <c r="AN696">
        <v>0</v>
      </c>
      <c r="AO696">
        <v>0</v>
      </c>
      <c r="AP696">
        <v>0</v>
      </c>
      <c r="AQ696">
        <v>0</v>
      </c>
      <c r="AR696">
        <v>0</v>
      </c>
      <c r="AS696" t="s">
        <v>3</v>
      </c>
      <c r="AT696">
        <v>14.266664</v>
      </c>
      <c r="AU696" t="s">
        <v>3</v>
      </c>
      <c r="AV696">
        <v>0</v>
      </c>
      <c r="AW696">
        <v>1</v>
      </c>
      <c r="AX696">
        <v>-1</v>
      </c>
      <c r="AY696">
        <v>0</v>
      </c>
      <c r="AZ696">
        <v>0</v>
      </c>
      <c r="BA696" t="s">
        <v>3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CX696">
        <f>Y696*Source!I2120</f>
        <v>0</v>
      </c>
      <c r="CY696">
        <f>AA696</f>
        <v>2679.67</v>
      </c>
      <c r="CZ696">
        <f>AE696</f>
        <v>2679.67</v>
      </c>
      <c r="DA696">
        <f>AI696</f>
        <v>1</v>
      </c>
      <c r="DB696">
        <f t="shared" si="131"/>
        <v>38229.949999999997</v>
      </c>
      <c r="DC696">
        <f t="shared" si="132"/>
        <v>0</v>
      </c>
    </row>
    <row r="697" spans="1:107" x14ac:dyDescent="0.2">
      <c r="A697">
        <f>ROW(Source!A2123)</f>
        <v>2123</v>
      </c>
      <c r="B697">
        <v>52421674</v>
      </c>
      <c r="C697">
        <v>52430854</v>
      </c>
      <c r="D697">
        <v>51486811</v>
      </c>
      <c r="E697">
        <v>27</v>
      </c>
      <c r="F697">
        <v>1</v>
      </c>
      <c r="G697">
        <v>27</v>
      </c>
      <c r="H697">
        <v>1</v>
      </c>
      <c r="I697" t="s">
        <v>531</v>
      </c>
      <c r="J697" t="s">
        <v>3</v>
      </c>
      <c r="K697" t="s">
        <v>532</v>
      </c>
      <c r="L697">
        <v>1191</v>
      </c>
      <c r="N697">
        <v>1013</v>
      </c>
      <c r="O697" t="s">
        <v>533</v>
      </c>
      <c r="P697" t="s">
        <v>533</v>
      </c>
      <c r="Q697">
        <v>1</v>
      </c>
      <c r="W697">
        <v>0</v>
      </c>
      <c r="X697">
        <v>476480486</v>
      </c>
      <c r="Y697">
        <v>10.3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1</v>
      </c>
      <c r="AJ697">
        <v>1</v>
      </c>
      <c r="AK697">
        <v>1</v>
      </c>
      <c r="AL697">
        <v>1</v>
      </c>
      <c r="AN697">
        <v>0</v>
      </c>
      <c r="AO697">
        <v>1</v>
      </c>
      <c r="AP697">
        <v>0</v>
      </c>
      <c r="AQ697">
        <v>0</v>
      </c>
      <c r="AR697">
        <v>0</v>
      </c>
      <c r="AS697" t="s">
        <v>3</v>
      </c>
      <c r="AT697">
        <v>10.3</v>
      </c>
      <c r="AU697" t="s">
        <v>3</v>
      </c>
      <c r="AV697">
        <v>1</v>
      </c>
      <c r="AW697">
        <v>2</v>
      </c>
      <c r="AX697">
        <v>52430860</v>
      </c>
      <c r="AY697">
        <v>1</v>
      </c>
      <c r="AZ697">
        <v>0</v>
      </c>
      <c r="BA697">
        <v>671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CX697">
        <f>Y697*Source!I2123</f>
        <v>0</v>
      </c>
      <c r="CY697">
        <f>AD697</f>
        <v>0</v>
      </c>
      <c r="CZ697">
        <f>AH697</f>
        <v>0</v>
      </c>
      <c r="DA697">
        <f>AL697</f>
        <v>1</v>
      </c>
      <c r="DB697">
        <f t="shared" si="131"/>
        <v>0</v>
      </c>
      <c r="DC697">
        <f t="shared" si="132"/>
        <v>0</v>
      </c>
    </row>
    <row r="698" spans="1:107" x14ac:dyDescent="0.2">
      <c r="A698">
        <f>ROW(Source!A2123)</f>
        <v>2123</v>
      </c>
      <c r="B698">
        <v>52421674</v>
      </c>
      <c r="C698">
        <v>52430854</v>
      </c>
      <c r="D698">
        <v>51499169</v>
      </c>
      <c r="E698">
        <v>1</v>
      </c>
      <c r="F698">
        <v>1</v>
      </c>
      <c r="G698">
        <v>27</v>
      </c>
      <c r="H698">
        <v>2</v>
      </c>
      <c r="I698" t="s">
        <v>547</v>
      </c>
      <c r="J698" t="s">
        <v>548</v>
      </c>
      <c r="K698" t="s">
        <v>549</v>
      </c>
      <c r="L698">
        <v>1368</v>
      </c>
      <c r="N698">
        <v>1011</v>
      </c>
      <c r="O698" t="s">
        <v>537</v>
      </c>
      <c r="P698" t="s">
        <v>537</v>
      </c>
      <c r="Q698">
        <v>1</v>
      </c>
      <c r="W698">
        <v>0</v>
      </c>
      <c r="X698">
        <v>-1930120489</v>
      </c>
      <c r="Y698">
        <v>0.89</v>
      </c>
      <c r="AA698">
        <v>0</v>
      </c>
      <c r="AB698">
        <v>1261.8699999999999</v>
      </c>
      <c r="AC698">
        <v>530.02</v>
      </c>
      <c r="AD698">
        <v>0</v>
      </c>
      <c r="AE698">
        <v>0</v>
      </c>
      <c r="AF698">
        <v>1261.8699999999999</v>
      </c>
      <c r="AG698">
        <v>530.02</v>
      </c>
      <c r="AH698">
        <v>0</v>
      </c>
      <c r="AI698">
        <v>1</v>
      </c>
      <c r="AJ698">
        <v>1</v>
      </c>
      <c r="AK698">
        <v>1</v>
      </c>
      <c r="AL698">
        <v>1</v>
      </c>
      <c r="AN698">
        <v>0</v>
      </c>
      <c r="AO698">
        <v>1</v>
      </c>
      <c r="AP698">
        <v>0</v>
      </c>
      <c r="AQ698">
        <v>0</v>
      </c>
      <c r="AR698">
        <v>0</v>
      </c>
      <c r="AS698" t="s">
        <v>3</v>
      </c>
      <c r="AT698">
        <v>0.89</v>
      </c>
      <c r="AU698" t="s">
        <v>3</v>
      </c>
      <c r="AV698">
        <v>0</v>
      </c>
      <c r="AW698">
        <v>2</v>
      </c>
      <c r="AX698">
        <v>52430861</v>
      </c>
      <c r="AY698">
        <v>1</v>
      </c>
      <c r="AZ698">
        <v>0</v>
      </c>
      <c r="BA698">
        <v>672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CX698">
        <f>Y698*Source!I2123</f>
        <v>0</v>
      </c>
      <c r="CY698">
        <f>AB698</f>
        <v>1261.8699999999999</v>
      </c>
      <c r="CZ698">
        <f>AF698</f>
        <v>1261.8699999999999</v>
      </c>
      <c r="DA698">
        <f>AJ698</f>
        <v>1</v>
      </c>
      <c r="DB698">
        <f t="shared" si="131"/>
        <v>1123.06</v>
      </c>
      <c r="DC698">
        <f t="shared" si="132"/>
        <v>471.72</v>
      </c>
    </row>
    <row r="699" spans="1:107" x14ac:dyDescent="0.2">
      <c r="A699">
        <f>ROW(Source!A2123)</f>
        <v>2123</v>
      </c>
      <c r="B699">
        <v>52421674</v>
      </c>
      <c r="C699">
        <v>52430854</v>
      </c>
      <c r="D699">
        <v>51499975</v>
      </c>
      <c r="E699">
        <v>1</v>
      </c>
      <c r="F699">
        <v>1</v>
      </c>
      <c r="G699">
        <v>27</v>
      </c>
      <c r="H699">
        <v>3</v>
      </c>
      <c r="I699" t="s">
        <v>553</v>
      </c>
      <c r="J699" t="s">
        <v>554</v>
      </c>
      <c r="K699" t="s">
        <v>555</v>
      </c>
      <c r="L699">
        <v>1348</v>
      </c>
      <c r="N699">
        <v>1009</v>
      </c>
      <c r="O699" t="s">
        <v>27</v>
      </c>
      <c r="P699" t="s">
        <v>27</v>
      </c>
      <c r="Q699">
        <v>1000</v>
      </c>
      <c r="W699">
        <v>0</v>
      </c>
      <c r="X699">
        <v>-298244648</v>
      </c>
      <c r="Y699">
        <v>0.06</v>
      </c>
      <c r="AA699">
        <v>25888.1</v>
      </c>
      <c r="AB699">
        <v>0</v>
      </c>
      <c r="AC699">
        <v>0</v>
      </c>
      <c r="AD699">
        <v>0</v>
      </c>
      <c r="AE699">
        <v>25888.1</v>
      </c>
      <c r="AF699">
        <v>0</v>
      </c>
      <c r="AG699">
        <v>0</v>
      </c>
      <c r="AH699">
        <v>0</v>
      </c>
      <c r="AI699">
        <v>1</v>
      </c>
      <c r="AJ699">
        <v>1</v>
      </c>
      <c r="AK699">
        <v>1</v>
      </c>
      <c r="AL699">
        <v>1</v>
      </c>
      <c r="AN699">
        <v>0</v>
      </c>
      <c r="AO699">
        <v>1</v>
      </c>
      <c r="AP699">
        <v>0</v>
      </c>
      <c r="AQ699">
        <v>0</v>
      </c>
      <c r="AR699">
        <v>0</v>
      </c>
      <c r="AS699" t="s">
        <v>3</v>
      </c>
      <c r="AT699">
        <v>0.06</v>
      </c>
      <c r="AU699" t="s">
        <v>3</v>
      </c>
      <c r="AV699">
        <v>0</v>
      </c>
      <c r="AW699">
        <v>2</v>
      </c>
      <c r="AX699">
        <v>52430862</v>
      </c>
      <c r="AY699">
        <v>1</v>
      </c>
      <c r="AZ699">
        <v>0</v>
      </c>
      <c r="BA699">
        <v>673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CX699">
        <f>Y699*Source!I2123</f>
        <v>0</v>
      </c>
      <c r="CY699">
        <f>AA699</f>
        <v>25888.1</v>
      </c>
      <c r="CZ699">
        <f>AE699</f>
        <v>25888.1</v>
      </c>
      <c r="DA699">
        <f>AI699</f>
        <v>1</v>
      </c>
      <c r="DB699">
        <f t="shared" si="131"/>
        <v>1553.29</v>
      </c>
      <c r="DC699">
        <f t="shared" si="132"/>
        <v>0</v>
      </c>
    </row>
    <row r="700" spans="1:107" x14ac:dyDescent="0.2">
      <c r="A700">
        <f>ROW(Source!A2123)</f>
        <v>2123</v>
      </c>
      <c r="B700">
        <v>52421674</v>
      </c>
      <c r="C700">
        <v>52430854</v>
      </c>
      <c r="D700">
        <v>51503053</v>
      </c>
      <c r="E700">
        <v>1</v>
      </c>
      <c r="F700">
        <v>1</v>
      </c>
      <c r="G700">
        <v>27</v>
      </c>
      <c r="H700">
        <v>3</v>
      </c>
      <c r="I700" t="s">
        <v>415</v>
      </c>
      <c r="J700" t="s">
        <v>417</v>
      </c>
      <c r="K700" t="s">
        <v>416</v>
      </c>
      <c r="L700">
        <v>1348</v>
      </c>
      <c r="N700">
        <v>1009</v>
      </c>
      <c r="O700" t="s">
        <v>27</v>
      </c>
      <c r="P700" t="s">
        <v>27</v>
      </c>
      <c r="Q700">
        <v>1000</v>
      </c>
      <c r="W700">
        <v>1</v>
      </c>
      <c r="X700">
        <v>828582171</v>
      </c>
      <c r="Y700">
        <v>-10.7</v>
      </c>
      <c r="AA700">
        <v>2679.67</v>
      </c>
      <c r="AB700">
        <v>0</v>
      </c>
      <c r="AC700">
        <v>0</v>
      </c>
      <c r="AD700">
        <v>0</v>
      </c>
      <c r="AE700">
        <v>2679.67</v>
      </c>
      <c r="AF700">
        <v>0</v>
      </c>
      <c r="AG700">
        <v>0</v>
      </c>
      <c r="AH700">
        <v>0</v>
      </c>
      <c r="AI700">
        <v>1</v>
      </c>
      <c r="AJ700">
        <v>1</v>
      </c>
      <c r="AK700">
        <v>1</v>
      </c>
      <c r="AL700">
        <v>1</v>
      </c>
      <c r="AN700">
        <v>0</v>
      </c>
      <c r="AO700">
        <v>1</v>
      </c>
      <c r="AP700">
        <v>0</v>
      </c>
      <c r="AQ700">
        <v>0</v>
      </c>
      <c r="AR700">
        <v>0</v>
      </c>
      <c r="AS700" t="s">
        <v>3</v>
      </c>
      <c r="AT700">
        <v>-10.7</v>
      </c>
      <c r="AU700" t="s">
        <v>3</v>
      </c>
      <c r="AV700">
        <v>0</v>
      </c>
      <c r="AW700">
        <v>2</v>
      </c>
      <c r="AX700">
        <v>52430863</v>
      </c>
      <c r="AY700">
        <v>1</v>
      </c>
      <c r="AZ700">
        <v>6144</v>
      </c>
      <c r="BA700">
        <v>674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CX700">
        <f>Y700*Source!I2123</f>
        <v>0</v>
      </c>
      <c r="CY700">
        <f>AA700</f>
        <v>2679.67</v>
      </c>
      <c r="CZ700">
        <f>AE700</f>
        <v>2679.67</v>
      </c>
      <c r="DA700">
        <f>AI700</f>
        <v>1</v>
      </c>
      <c r="DB700">
        <f t="shared" si="131"/>
        <v>-28672.47</v>
      </c>
      <c r="DC700">
        <f t="shared" si="132"/>
        <v>0</v>
      </c>
    </row>
    <row r="701" spans="1:107" x14ac:dyDescent="0.2">
      <c r="A701">
        <f>ROW(Source!A2123)</f>
        <v>2123</v>
      </c>
      <c r="B701">
        <v>52421674</v>
      </c>
      <c r="C701">
        <v>52430854</v>
      </c>
      <c r="D701">
        <v>51503053</v>
      </c>
      <c r="E701">
        <v>1</v>
      </c>
      <c r="F701">
        <v>1</v>
      </c>
      <c r="G701">
        <v>27</v>
      </c>
      <c r="H701">
        <v>3</v>
      </c>
      <c r="I701" t="s">
        <v>415</v>
      </c>
      <c r="J701" t="s">
        <v>417</v>
      </c>
      <c r="K701" t="s">
        <v>416</v>
      </c>
      <c r="L701">
        <v>1348</v>
      </c>
      <c r="N701">
        <v>1009</v>
      </c>
      <c r="O701" t="s">
        <v>27</v>
      </c>
      <c r="P701" t="s">
        <v>27</v>
      </c>
      <c r="Q701">
        <v>1000</v>
      </c>
      <c r="W701">
        <v>0</v>
      </c>
      <c r="X701">
        <v>828582171</v>
      </c>
      <c r="Y701">
        <v>14.266664</v>
      </c>
      <c r="AA701">
        <v>2679.67</v>
      </c>
      <c r="AB701">
        <v>0</v>
      </c>
      <c r="AC701">
        <v>0</v>
      </c>
      <c r="AD701">
        <v>0</v>
      </c>
      <c r="AE701">
        <v>2679.67</v>
      </c>
      <c r="AF701">
        <v>0</v>
      </c>
      <c r="AG701">
        <v>0</v>
      </c>
      <c r="AH701">
        <v>0</v>
      </c>
      <c r="AI701">
        <v>1</v>
      </c>
      <c r="AJ701">
        <v>1</v>
      </c>
      <c r="AK701">
        <v>1</v>
      </c>
      <c r="AL701">
        <v>1</v>
      </c>
      <c r="AN701">
        <v>0</v>
      </c>
      <c r="AO701">
        <v>0</v>
      </c>
      <c r="AP701">
        <v>0</v>
      </c>
      <c r="AQ701">
        <v>0</v>
      </c>
      <c r="AR701">
        <v>0</v>
      </c>
      <c r="AS701" t="s">
        <v>3</v>
      </c>
      <c r="AT701">
        <v>14.266664</v>
      </c>
      <c r="AU701" t="s">
        <v>3</v>
      </c>
      <c r="AV701">
        <v>0</v>
      </c>
      <c r="AW701">
        <v>1</v>
      </c>
      <c r="AX701">
        <v>-1</v>
      </c>
      <c r="AY701">
        <v>0</v>
      </c>
      <c r="AZ701">
        <v>0</v>
      </c>
      <c r="BA701" t="s">
        <v>3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CX701">
        <f>Y701*Source!I2123</f>
        <v>0</v>
      </c>
      <c r="CY701">
        <f>AA701</f>
        <v>2679.67</v>
      </c>
      <c r="CZ701">
        <f>AE701</f>
        <v>2679.67</v>
      </c>
      <c r="DA701">
        <f>AI701</f>
        <v>1</v>
      </c>
      <c r="DB701">
        <f t="shared" si="131"/>
        <v>38229.949999999997</v>
      </c>
      <c r="DC701">
        <f t="shared" si="132"/>
        <v>0</v>
      </c>
    </row>
    <row r="702" spans="1:107" x14ac:dyDescent="0.2">
      <c r="A702">
        <f>ROW(Source!A2126)</f>
        <v>2126</v>
      </c>
      <c r="B702">
        <v>52421674</v>
      </c>
      <c r="C702">
        <v>52430866</v>
      </c>
      <c r="D702">
        <v>51486811</v>
      </c>
      <c r="E702">
        <v>27</v>
      </c>
      <c r="F702">
        <v>1</v>
      </c>
      <c r="G702">
        <v>27</v>
      </c>
      <c r="H702">
        <v>1</v>
      </c>
      <c r="I702" t="s">
        <v>531</v>
      </c>
      <c r="J702" t="s">
        <v>3</v>
      </c>
      <c r="K702" t="s">
        <v>532</v>
      </c>
      <c r="L702">
        <v>1191</v>
      </c>
      <c r="N702">
        <v>1013</v>
      </c>
      <c r="O702" t="s">
        <v>533</v>
      </c>
      <c r="P702" t="s">
        <v>533</v>
      </c>
      <c r="Q702">
        <v>1</v>
      </c>
      <c r="W702">
        <v>0</v>
      </c>
      <c r="X702">
        <v>476480486</v>
      </c>
      <c r="Y702">
        <v>10.3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1</v>
      </c>
      <c r="AJ702">
        <v>1</v>
      </c>
      <c r="AK702">
        <v>1</v>
      </c>
      <c r="AL702">
        <v>1</v>
      </c>
      <c r="AN702">
        <v>0</v>
      </c>
      <c r="AO702">
        <v>1</v>
      </c>
      <c r="AP702">
        <v>0</v>
      </c>
      <c r="AQ702">
        <v>0</v>
      </c>
      <c r="AR702">
        <v>0</v>
      </c>
      <c r="AS702" t="s">
        <v>3</v>
      </c>
      <c r="AT702">
        <v>10.3</v>
      </c>
      <c r="AU702" t="s">
        <v>3</v>
      </c>
      <c r="AV702">
        <v>1</v>
      </c>
      <c r="AW702">
        <v>2</v>
      </c>
      <c r="AX702">
        <v>52430872</v>
      </c>
      <c r="AY702">
        <v>1</v>
      </c>
      <c r="AZ702">
        <v>0</v>
      </c>
      <c r="BA702">
        <v>675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CX702">
        <f>Y702*Source!I2126</f>
        <v>0</v>
      </c>
      <c r="CY702">
        <f>AD702</f>
        <v>0</v>
      </c>
      <c r="CZ702">
        <f>AH702</f>
        <v>0</v>
      </c>
      <c r="DA702">
        <f>AL702</f>
        <v>1</v>
      </c>
      <c r="DB702">
        <f t="shared" si="131"/>
        <v>0</v>
      </c>
      <c r="DC702">
        <f t="shared" si="132"/>
        <v>0</v>
      </c>
    </row>
    <row r="703" spans="1:107" x14ac:dyDescent="0.2">
      <c r="A703">
        <f>ROW(Source!A2126)</f>
        <v>2126</v>
      </c>
      <c r="B703">
        <v>52421674</v>
      </c>
      <c r="C703">
        <v>52430866</v>
      </c>
      <c r="D703">
        <v>51499169</v>
      </c>
      <c r="E703">
        <v>1</v>
      </c>
      <c r="F703">
        <v>1</v>
      </c>
      <c r="G703">
        <v>27</v>
      </c>
      <c r="H703">
        <v>2</v>
      </c>
      <c r="I703" t="s">
        <v>547</v>
      </c>
      <c r="J703" t="s">
        <v>548</v>
      </c>
      <c r="K703" t="s">
        <v>549</v>
      </c>
      <c r="L703">
        <v>1368</v>
      </c>
      <c r="N703">
        <v>1011</v>
      </c>
      <c r="O703" t="s">
        <v>537</v>
      </c>
      <c r="P703" t="s">
        <v>537</v>
      </c>
      <c r="Q703">
        <v>1</v>
      </c>
      <c r="W703">
        <v>0</v>
      </c>
      <c r="X703">
        <v>-1930120489</v>
      </c>
      <c r="Y703">
        <v>0.89</v>
      </c>
      <c r="AA703">
        <v>0</v>
      </c>
      <c r="AB703">
        <v>1261.8699999999999</v>
      </c>
      <c r="AC703">
        <v>530.02</v>
      </c>
      <c r="AD703">
        <v>0</v>
      </c>
      <c r="AE703">
        <v>0</v>
      </c>
      <c r="AF703">
        <v>1261.8699999999999</v>
      </c>
      <c r="AG703">
        <v>530.02</v>
      </c>
      <c r="AH703">
        <v>0</v>
      </c>
      <c r="AI703">
        <v>1</v>
      </c>
      <c r="AJ703">
        <v>1</v>
      </c>
      <c r="AK703">
        <v>1</v>
      </c>
      <c r="AL703">
        <v>1</v>
      </c>
      <c r="AN703">
        <v>0</v>
      </c>
      <c r="AO703">
        <v>1</v>
      </c>
      <c r="AP703">
        <v>0</v>
      </c>
      <c r="AQ703">
        <v>0</v>
      </c>
      <c r="AR703">
        <v>0</v>
      </c>
      <c r="AS703" t="s">
        <v>3</v>
      </c>
      <c r="AT703">
        <v>0.89</v>
      </c>
      <c r="AU703" t="s">
        <v>3</v>
      </c>
      <c r="AV703">
        <v>0</v>
      </c>
      <c r="AW703">
        <v>2</v>
      </c>
      <c r="AX703">
        <v>52430873</v>
      </c>
      <c r="AY703">
        <v>1</v>
      </c>
      <c r="AZ703">
        <v>0</v>
      </c>
      <c r="BA703">
        <v>676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CX703">
        <f>Y703*Source!I2126</f>
        <v>0</v>
      </c>
      <c r="CY703">
        <f>AB703</f>
        <v>1261.8699999999999</v>
      </c>
      <c r="CZ703">
        <f>AF703</f>
        <v>1261.8699999999999</v>
      </c>
      <c r="DA703">
        <f>AJ703</f>
        <v>1</v>
      </c>
      <c r="DB703">
        <f t="shared" si="131"/>
        <v>1123.06</v>
      </c>
      <c r="DC703">
        <f t="shared" si="132"/>
        <v>471.72</v>
      </c>
    </row>
    <row r="704" spans="1:107" x14ac:dyDescent="0.2">
      <c r="A704">
        <f>ROW(Source!A2126)</f>
        <v>2126</v>
      </c>
      <c r="B704">
        <v>52421674</v>
      </c>
      <c r="C704">
        <v>52430866</v>
      </c>
      <c r="D704">
        <v>51499975</v>
      </c>
      <c r="E704">
        <v>1</v>
      </c>
      <c r="F704">
        <v>1</v>
      </c>
      <c r="G704">
        <v>27</v>
      </c>
      <c r="H704">
        <v>3</v>
      </c>
      <c r="I704" t="s">
        <v>553</v>
      </c>
      <c r="J704" t="s">
        <v>554</v>
      </c>
      <c r="K704" t="s">
        <v>555</v>
      </c>
      <c r="L704">
        <v>1348</v>
      </c>
      <c r="N704">
        <v>1009</v>
      </c>
      <c r="O704" t="s">
        <v>27</v>
      </c>
      <c r="P704" t="s">
        <v>27</v>
      </c>
      <c r="Q704">
        <v>1000</v>
      </c>
      <c r="W704">
        <v>0</v>
      </c>
      <c r="X704">
        <v>-298244648</v>
      </c>
      <c r="Y704">
        <v>0.06</v>
      </c>
      <c r="AA704">
        <v>25888.1</v>
      </c>
      <c r="AB704">
        <v>0</v>
      </c>
      <c r="AC704">
        <v>0</v>
      </c>
      <c r="AD704">
        <v>0</v>
      </c>
      <c r="AE704">
        <v>25888.1</v>
      </c>
      <c r="AF704">
        <v>0</v>
      </c>
      <c r="AG704">
        <v>0</v>
      </c>
      <c r="AH704">
        <v>0</v>
      </c>
      <c r="AI704">
        <v>1</v>
      </c>
      <c r="AJ704">
        <v>1</v>
      </c>
      <c r="AK704">
        <v>1</v>
      </c>
      <c r="AL704">
        <v>1</v>
      </c>
      <c r="AN704">
        <v>0</v>
      </c>
      <c r="AO704">
        <v>1</v>
      </c>
      <c r="AP704">
        <v>0</v>
      </c>
      <c r="AQ704">
        <v>0</v>
      </c>
      <c r="AR704">
        <v>0</v>
      </c>
      <c r="AS704" t="s">
        <v>3</v>
      </c>
      <c r="AT704">
        <v>0.06</v>
      </c>
      <c r="AU704" t="s">
        <v>3</v>
      </c>
      <c r="AV704">
        <v>0</v>
      </c>
      <c r="AW704">
        <v>2</v>
      </c>
      <c r="AX704">
        <v>52430874</v>
      </c>
      <c r="AY704">
        <v>1</v>
      </c>
      <c r="AZ704">
        <v>0</v>
      </c>
      <c r="BA704">
        <v>677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CX704">
        <f>Y704*Source!I2126</f>
        <v>0</v>
      </c>
      <c r="CY704">
        <f>AA704</f>
        <v>25888.1</v>
      </c>
      <c r="CZ704">
        <f>AE704</f>
        <v>25888.1</v>
      </c>
      <c r="DA704">
        <f>AI704</f>
        <v>1</v>
      </c>
      <c r="DB704">
        <f t="shared" si="131"/>
        <v>1553.29</v>
      </c>
      <c r="DC704">
        <f t="shared" si="132"/>
        <v>0</v>
      </c>
    </row>
    <row r="705" spans="1:107" x14ac:dyDescent="0.2">
      <c r="A705">
        <f>ROW(Source!A2126)</f>
        <v>2126</v>
      </c>
      <c r="B705">
        <v>52421674</v>
      </c>
      <c r="C705">
        <v>52430866</v>
      </c>
      <c r="D705">
        <v>51503064</v>
      </c>
      <c r="E705">
        <v>1</v>
      </c>
      <c r="F705">
        <v>1</v>
      </c>
      <c r="G705">
        <v>27</v>
      </c>
      <c r="H705">
        <v>3</v>
      </c>
      <c r="I705" t="s">
        <v>422</v>
      </c>
      <c r="J705" t="s">
        <v>424</v>
      </c>
      <c r="K705" t="s">
        <v>423</v>
      </c>
      <c r="L705">
        <v>1348</v>
      </c>
      <c r="N705">
        <v>1009</v>
      </c>
      <c r="O705" t="s">
        <v>27</v>
      </c>
      <c r="P705" t="s">
        <v>27</v>
      </c>
      <c r="Q705">
        <v>1000</v>
      </c>
      <c r="W705">
        <v>0</v>
      </c>
      <c r="X705">
        <v>734291692</v>
      </c>
      <c r="Y705">
        <v>11.9</v>
      </c>
      <c r="AA705">
        <v>2690.29</v>
      </c>
      <c r="AB705">
        <v>0</v>
      </c>
      <c r="AC705">
        <v>0</v>
      </c>
      <c r="AD705">
        <v>0</v>
      </c>
      <c r="AE705">
        <v>2690.29</v>
      </c>
      <c r="AF705">
        <v>0</v>
      </c>
      <c r="AG705">
        <v>0</v>
      </c>
      <c r="AH705">
        <v>0</v>
      </c>
      <c r="AI705">
        <v>1</v>
      </c>
      <c r="AJ705">
        <v>1</v>
      </c>
      <c r="AK705">
        <v>1</v>
      </c>
      <c r="AL705">
        <v>1</v>
      </c>
      <c r="AN705">
        <v>0</v>
      </c>
      <c r="AO705">
        <v>0</v>
      </c>
      <c r="AP705">
        <v>0</v>
      </c>
      <c r="AQ705">
        <v>0</v>
      </c>
      <c r="AR705">
        <v>0</v>
      </c>
      <c r="AS705" t="s">
        <v>3</v>
      </c>
      <c r="AT705">
        <v>11.9</v>
      </c>
      <c r="AU705" t="s">
        <v>3</v>
      </c>
      <c r="AV705">
        <v>0</v>
      </c>
      <c r="AW705">
        <v>1</v>
      </c>
      <c r="AX705">
        <v>-1</v>
      </c>
      <c r="AY705">
        <v>0</v>
      </c>
      <c r="AZ705">
        <v>0</v>
      </c>
      <c r="BA705" t="s">
        <v>3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CX705">
        <f>Y705*Source!I2126</f>
        <v>0</v>
      </c>
      <c r="CY705">
        <f>AA705</f>
        <v>2690.29</v>
      </c>
      <c r="CZ705">
        <f>AE705</f>
        <v>2690.29</v>
      </c>
      <c r="DA705">
        <f>AI705</f>
        <v>1</v>
      </c>
      <c r="DB705">
        <f t="shared" si="131"/>
        <v>32014.45</v>
      </c>
      <c r="DC705">
        <f t="shared" si="132"/>
        <v>0</v>
      </c>
    </row>
    <row r="706" spans="1:107" x14ac:dyDescent="0.2">
      <c r="A706">
        <f>ROW(Source!A2126)</f>
        <v>2126</v>
      </c>
      <c r="B706">
        <v>52421674</v>
      </c>
      <c r="C706">
        <v>52430866</v>
      </c>
      <c r="D706">
        <v>51503080</v>
      </c>
      <c r="E706">
        <v>1</v>
      </c>
      <c r="F706">
        <v>1</v>
      </c>
      <c r="G706">
        <v>27</v>
      </c>
      <c r="H706">
        <v>3</v>
      </c>
      <c r="I706" t="s">
        <v>64</v>
      </c>
      <c r="J706" t="s">
        <v>66</v>
      </c>
      <c r="K706" t="s">
        <v>65</v>
      </c>
      <c r="L706">
        <v>1348</v>
      </c>
      <c r="N706">
        <v>1009</v>
      </c>
      <c r="O706" t="s">
        <v>27</v>
      </c>
      <c r="P706" t="s">
        <v>27</v>
      </c>
      <c r="Q706">
        <v>1000</v>
      </c>
      <c r="W706">
        <v>1</v>
      </c>
      <c r="X706">
        <v>-740831190</v>
      </c>
      <c r="Y706">
        <v>-7.14</v>
      </c>
      <c r="AA706">
        <v>2652.04</v>
      </c>
      <c r="AB706">
        <v>0</v>
      </c>
      <c r="AC706">
        <v>0</v>
      </c>
      <c r="AD706">
        <v>0</v>
      </c>
      <c r="AE706">
        <v>2652.04</v>
      </c>
      <c r="AF706">
        <v>0</v>
      </c>
      <c r="AG706">
        <v>0</v>
      </c>
      <c r="AH706">
        <v>0</v>
      </c>
      <c r="AI706">
        <v>1</v>
      </c>
      <c r="AJ706">
        <v>1</v>
      </c>
      <c r="AK706">
        <v>1</v>
      </c>
      <c r="AL706">
        <v>1</v>
      </c>
      <c r="AN706">
        <v>0</v>
      </c>
      <c r="AO706">
        <v>1</v>
      </c>
      <c r="AP706">
        <v>0</v>
      </c>
      <c r="AQ706">
        <v>0</v>
      </c>
      <c r="AR706">
        <v>0</v>
      </c>
      <c r="AS706" t="s">
        <v>3</v>
      </c>
      <c r="AT706">
        <v>-7.14</v>
      </c>
      <c r="AU706" t="s">
        <v>3</v>
      </c>
      <c r="AV706">
        <v>0</v>
      </c>
      <c r="AW706">
        <v>2</v>
      </c>
      <c r="AX706">
        <v>52430875</v>
      </c>
      <c r="AY706">
        <v>1</v>
      </c>
      <c r="AZ706">
        <v>6144</v>
      </c>
      <c r="BA706">
        <v>678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CX706">
        <f>Y706*Source!I2126</f>
        <v>0</v>
      </c>
      <c r="CY706">
        <f>AA706</f>
        <v>2652.04</v>
      </c>
      <c r="CZ706">
        <f>AE706</f>
        <v>2652.04</v>
      </c>
      <c r="DA706">
        <f>AI706</f>
        <v>1</v>
      </c>
      <c r="DB706">
        <f t="shared" si="131"/>
        <v>-18935.57</v>
      </c>
      <c r="DC706">
        <f t="shared" si="132"/>
        <v>0</v>
      </c>
    </row>
    <row r="707" spans="1:107" x14ac:dyDescent="0.2">
      <c r="A707">
        <f>ROW(Source!A2232)</f>
        <v>2232</v>
      </c>
      <c r="B707">
        <v>52421674</v>
      </c>
      <c r="C707">
        <v>52430994</v>
      </c>
      <c r="D707">
        <v>51486811</v>
      </c>
      <c r="E707">
        <v>27</v>
      </c>
      <c r="F707">
        <v>1</v>
      </c>
      <c r="G707">
        <v>27</v>
      </c>
      <c r="H707">
        <v>1</v>
      </c>
      <c r="I707" t="s">
        <v>531</v>
      </c>
      <c r="J707" t="s">
        <v>3</v>
      </c>
      <c r="K707" t="s">
        <v>532</v>
      </c>
      <c r="L707">
        <v>1191</v>
      </c>
      <c r="N707">
        <v>1013</v>
      </c>
      <c r="O707" t="s">
        <v>533</v>
      </c>
      <c r="P707" t="s">
        <v>533</v>
      </c>
      <c r="Q707">
        <v>1</v>
      </c>
      <c r="W707">
        <v>0</v>
      </c>
      <c r="X707">
        <v>476480486</v>
      </c>
      <c r="Y707">
        <v>76.7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1</v>
      </c>
      <c r="AJ707">
        <v>1</v>
      </c>
      <c r="AK707">
        <v>1</v>
      </c>
      <c r="AL707">
        <v>1</v>
      </c>
      <c r="AN707">
        <v>0</v>
      </c>
      <c r="AO707">
        <v>1</v>
      </c>
      <c r="AP707">
        <v>0</v>
      </c>
      <c r="AQ707">
        <v>0</v>
      </c>
      <c r="AR707">
        <v>0</v>
      </c>
      <c r="AS707" t="s">
        <v>3</v>
      </c>
      <c r="AT707">
        <v>76.7</v>
      </c>
      <c r="AU707" t="s">
        <v>3</v>
      </c>
      <c r="AV707">
        <v>1</v>
      </c>
      <c r="AW707">
        <v>2</v>
      </c>
      <c r="AX707">
        <v>52430996</v>
      </c>
      <c r="AY707">
        <v>1</v>
      </c>
      <c r="AZ707">
        <v>0</v>
      </c>
      <c r="BA707">
        <v>679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CX707">
        <f>Y707*Source!I2232</f>
        <v>0</v>
      </c>
      <c r="CY707">
        <f>AD707</f>
        <v>0</v>
      </c>
      <c r="CZ707">
        <f>AH707</f>
        <v>0</v>
      </c>
      <c r="DA707">
        <f>AL707</f>
        <v>1</v>
      </c>
      <c r="DB707">
        <f t="shared" si="131"/>
        <v>0</v>
      </c>
      <c r="DC707">
        <f t="shared" si="132"/>
        <v>0</v>
      </c>
    </row>
    <row r="708" spans="1:107" x14ac:dyDescent="0.2">
      <c r="A708">
        <f>ROW(Source!A2233)</f>
        <v>2233</v>
      </c>
      <c r="B708">
        <v>52421674</v>
      </c>
      <c r="C708">
        <v>52430997</v>
      </c>
      <c r="D708">
        <v>51498982</v>
      </c>
      <c r="E708">
        <v>1</v>
      </c>
      <c r="F708">
        <v>1</v>
      </c>
      <c r="G708">
        <v>27</v>
      </c>
      <c r="H708">
        <v>2</v>
      </c>
      <c r="I708" t="s">
        <v>534</v>
      </c>
      <c r="J708" t="s">
        <v>535</v>
      </c>
      <c r="K708" t="s">
        <v>536</v>
      </c>
      <c r="L708">
        <v>1368</v>
      </c>
      <c r="N708">
        <v>1011</v>
      </c>
      <c r="O708" t="s">
        <v>537</v>
      </c>
      <c r="P708" t="s">
        <v>537</v>
      </c>
      <c r="Q708">
        <v>1</v>
      </c>
      <c r="W708">
        <v>0</v>
      </c>
      <c r="X708">
        <v>770341722</v>
      </c>
      <c r="Y708">
        <v>5.3699999999999998E-2</v>
      </c>
      <c r="AA708">
        <v>0</v>
      </c>
      <c r="AB708">
        <v>1494.43</v>
      </c>
      <c r="AC708">
        <v>481.21</v>
      </c>
      <c r="AD708">
        <v>0</v>
      </c>
      <c r="AE708">
        <v>0</v>
      </c>
      <c r="AF708">
        <v>1494.43</v>
      </c>
      <c r="AG708">
        <v>481.21</v>
      </c>
      <c r="AH708">
        <v>0</v>
      </c>
      <c r="AI708">
        <v>1</v>
      </c>
      <c r="AJ708">
        <v>1</v>
      </c>
      <c r="AK708">
        <v>1</v>
      </c>
      <c r="AL708">
        <v>1</v>
      </c>
      <c r="AN708">
        <v>0</v>
      </c>
      <c r="AO708">
        <v>1</v>
      </c>
      <c r="AP708">
        <v>0</v>
      </c>
      <c r="AQ708">
        <v>0</v>
      </c>
      <c r="AR708">
        <v>0</v>
      </c>
      <c r="AS708" t="s">
        <v>3</v>
      </c>
      <c r="AT708">
        <v>5.3699999999999998E-2</v>
      </c>
      <c r="AU708" t="s">
        <v>3</v>
      </c>
      <c r="AV708">
        <v>0</v>
      </c>
      <c r="AW708">
        <v>2</v>
      </c>
      <c r="AX708">
        <v>52430999</v>
      </c>
      <c r="AY708">
        <v>1</v>
      </c>
      <c r="AZ708">
        <v>0</v>
      </c>
      <c r="BA708">
        <v>680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CX708">
        <f>Y708*Source!I2233</f>
        <v>0</v>
      </c>
      <c r="CY708">
        <f>AB708</f>
        <v>1494.43</v>
      </c>
      <c r="CZ708">
        <f>AF708</f>
        <v>1494.43</v>
      </c>
      <c r="DA708">
        <f>AJ708</f>
        <v>1</v>
      </c>
      <c r="DB708">
        <f t="shared" si="131"/>
        <v>80.25</v>
      </c>
      <c r="DC708">
        <f t="shared" si="132"/>
        <v>25.84</v>
      </c>
    </row>
    <row r="709" spans="1:107" x14ac:dyDescent="0.2">
      <c r="A709">
        <f>ROW(Source!A2234)</f>
        <v>2234</v>
      </c>
      <c r="B709">
        <v>52421674</v>
      </c>
      <c r="C709">
        <v>52431000</v>
      </c>
      <c r="D709">
        <v>51486811</v>
      </c>
      <c r="E709">
        <v>27</v>
      </c>
      <c r="F709">
        <v>1</v>
      </c>
      <c r="G709">
        <v>27</v>
      </c>
      <c r="H709">
        <v>1</v>
      </c>
      <c r="I709" t="s">
        <v>531</v>
      </c>
      <c r="J709" t="s">
        <v>3</v>
      </c>
      <c r="K709" t="s">
        <v>532</v>
      </c>
      <c r="L709">
        <v>1191</v>
      </c>
      <c r="N709">
        <v>1013</v>
      </c>
      <c r="O709" t="s">
        <v>533</v>
      </c>
      <c r="P709" t="s">
        <v>533</v>
      </c>
      <c r="Q709">
        <v>1</v>
      </c>
      <c r="W709">
        <v>0</v>
      </c>
      <c r="X709">
        <v>476480486</v>
      </c>
      <c r="Y709">
        <v>1.02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1</v>
      </c>
      <c r="AJ709">
        <v>1</v>
      </c>
      <c r="AK709">
        <v>1</v>
      </c>
      <c r="AL709">
        <v>1</v>
      </c>
      <c r="AN709">
        <v>0</v>
      </c>
      <c r="AO709">
        <v>1</v>
      </c>
      <c r="AP709">
        <v>0</v>
      </c>
      <c r="AQ709">
        <v>0</v>
      </c>
      <c r="AR709">
        <v>0</v>
      </c>
      <c r="AS709" t="s">
        <v>3</v>
      </c>
      <c r="AT709">
        <v>1.02</v>
      </c>
      <c r="AU709" t="s">
        <v>3</v>
      </c>
      <c r="AV709">
        <v>1</v>
      </c>
      <c r="AW709">
        <v>2</v>
      </c>
      <c r="AX709">
        <v>52431002</v>
      </c>
      <c r="AY709">
        <v>1</v>
      </c>
      <c r="AZ709">
        <v>0</v>
      </c>
      <c r="BA709">
        <v>681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CX709">
        <f>Y709*Source!I2234</f>
        <v>0</v>
      </c>
      <c r="CY709">
        <f>AD709</f>
        <v>0</v>
      </c>
      <c r="CZ709">
        <f>AH709</f>
        <v>0</v>
      </c>
      <c r="DA709">
        <f>AL709</f>
        <v>1</v>
      </c>
      <c r="DB709">
        <f t="shared" si="131"/>
        <v>0</v>
      </c>
      <c r="DC709">
        <f t="shared" si="132"/>
        <v>0</v>
      </c>
    </row>
    <row r="710" spans="1:107" x14ac:dyDescent="0.2">
      <c r="A710">
        <f>ROW(Source!A2235)</f>
        <v>2235</v>
      </c>
      <c r="B710">
        <v>52421674</v>
      </c>
      <c r="C710">
        <v>52431003</v>
      </c>
      <c r="D710">
        <v>51499780</v>
      </c>
      <c r="E710">
        <v>1</v>
      </c>
      <c r="F710">
        <v>1</v>
      </c>
      <c r="G710">
        <v>27</v>
      </c>
      <c r="H710">
        <v>2</v>
      </c>
      <c r="I710" t="s">
        <v>538</v>
      </c>
      <c r="J710" t="s">
        <v>539</v>
      </c>
      <c r="K710" t="s">
        <v>540</v>
      </c>
      <c r="L710">
        <v>1368</v>
      </c>
      <c r="N710">
        <v>1011</v>
      </c>
      <c r="O710" t="s">
        <v>537</v>
      </c>
      <c r="P710" t="s">
        <v>537</v>
      </c>
      <c r="Q710">
        <v>1</v>
      </c>
      <c r="W710">
        <v>0</v>
      </c>
      <c r="X710">
        <v>238809398</v>
      </c>
      <c r="Y710">
        <v>0.02</v>
      </c>
      <c r="AA710">
        <v>0</v>
      </c>
      <c r="AB710">
        <v>1009.4</v>
      </c>
      <c r="AC710">
        <v>316.82</v>
      </c>
      <c r="AD710">
        <v>0</v>
      </c>
      <c r="AE710">
        <v>0</v>
      </c>
      <c r="AF710">
        <v>1009.4</v>
      </c>
      <c r="AG710">
        <v>316.82</v>
      </c>
      <c r="AH710">
        <v>0</v>
      </c>
      <c r="AI710">
        <v>1</v>
      </c>
      <c r="AJ710">
        <v>1</v>
      </c>
      <c r="AK710">
        <v>1</v>
      </c>
      <c r="AL710">
        <v>1</v>
      </c>
      <c r="AN710">
        <v>0</v>
      </c>
      <c r="AO710">
        <v>1</v>
      </c>
      <c r="AP710">
        <v>0</v>
      </c>
      <c r="AQ710">
        <v>0</v>
      </c>
      <c r="AR710">
        <v>0</v>
      </c>
      <c r="AS710" t="s">
        <v>3</v>
      </c>
      <c r="AT710">
        <v>0.02</v>
      </c>
      <c r="AU710" t="s">
        <v>3</v>
      </c>
      <c r="AV710">
        <v>0</v>
      </c>
      <c r="AW710">
        <v>2</v>
      </c>
      <c r="AX710">
        <v>52431006</v>
      </c>
      <c r="AY710">
        <v>1</v>
      </c>
      <c r="AZ710">
        <v>0</v>
      </c>
      <c r="BA710">
        <v>682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CX710">
        <f>Y710*Source!I2235</f>
        <v>0</v>
      </c>
      <c r="CY710">
        <f t="shared" ref="CY710:CY715" si="136">AB710</f>
        <v>1009.4</v>
      </c>
      <c r="CZ710">
        <f t="shared" ref="CZ710:CZ715" si="137">AF710</f>
        <v>1009.4</v>
      </c>
      <c r="DA710">
        <f t="shared" ref="DA710:DA715" si="138">AJ710</f>
        <v>1</v>
      </c>
      <c r="DB710">
        <f t="shared" si="131"/>
        <v>20.190000000000001</v>
      </c>
      <c r="DC710">
        <f t="shared" si="132"/>
        <v>6.34</v>
      </c>
    </row>
    <row r="711" spans="1:107" x14ac:dyDescent="0.2">
      <c r="A711">
        <f>ROW(Source!A2235)</f>
        <v>2235</v>
      </c>
      <c r="B711">
        <v>52421674</v>
      </c>
      <c r="C711">
        <v>52431003</v>
      </c>
      <c r="D711">
        <v>51499781</v>
      </c>
      <c r="E711">
        <v>1</v>
      </c>
      <c r="F711">
        <v>1</v>
      </c>
      <c r="G711">
        <v>27</v>
      </c>
      <c r="H711">
        <v>2</v>
      </c>
      <c r="I711" t="s">
        <v>541</v>
      </c>
      <c r="J711" t="s">
        <v>542</v>
      </c>
      <c r="K711" t="s">
        <v>543</v>
      </c>
      <c r="L711">
        <v>1368</v>
      </c>
      <c r="N711">
        <v>1011</v>
      </c>
      <c r="O711" t="s">
        <v>537</v>
      </c>
      <c r="P711" t="s">
        <v>537</v>
      </c>
      <c r="Q711">
        <v>1</v>
      </c>
      <c r="W711">
        <v>0</v>
      </c>
      <c r="X711">
        <v>-1786200580</v>
      </c>
      <c r="Y711">
        <v>1.7999999999999999E-2</v>
      </c>
      <c r="AA711">
        <v>0</v>
      </c>
      <c r="AB711">
        <v>1014.12</v>
      </c>
      <c r="AC711">
        <v>317.13</v>
      </c>
      <c r="AD711">
        <v>0</v>
      </c>
      <c r="AE711">
        <v>0</v>
      </c>
      <c r="AF711">
        <v>1014.12</v>
      </c>
      <c r="AG711">
        <v>317.13</v>
      </c>
      <c r="AH711">
        <v>0</v>
      </c>
      <c r="AI711">
        <v>1</v>
      </c>
      <c r="AJ711">
        <v>1</v>
      </c>
      <c r="AK711">
        <v>1</v>
      </c>
      <c r="AL711">
        <v>1</v>
      </c>
      <c r="AN711">
        <v>0</v>
      </c>
      <c r="AO711">
        <v>1</v>
      </c>
      <c r="AP711">
        <v>0</v>
      </c>
      <c r="AQ711">
        <v>0</v>
      </c>
      <c r="AR711">
        <v>0</v>
      </c>
      <c r="AS711" t="s">
        <v>3</v>
      </c>
      <c r="AT711">
        <v>1.7999999999999999E-2</v>
      </c>
      <c r="AU711" t="s">
        <v>3</v>
      </c>
      <c r="AV711">
        <v>0</v>
      </c>
      <c r="AW711">
        <v>2</v>
      </c>
      <c r="AX711">
        <v>52431007</v>
      </c>
      <c r="AY711">
        <v>1</v>
      </c>
      <c r="AZ711">
        <v>0</v>
      </c>
      <c r="BA711">
        <v>683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CX711">
        <f>Y711*Source!I2235</f>
        <v>0</v>
      </c>
      <c r="CY711">
        <f t="shared" si="136"/>
        <v>1014.12</v>
      </c>
      <c r="CZ711">
        <f t="shared" si="137"/>
        <v>1014.12</v>
      </c>
      <c r="DA711">
        <f t="shared" si="138"/>
        <v>1</v>
      </c>
      <c r="DB711">
        <f t="shared" si="131"/>
        <v>18.25</v>
      </c>
      <c r="DC711">
        <f t="shared" si="132"/>
        <v>5.71</v>
      </c>
    </row>
    <row r="712" spans="1:107" x14ac:dyDescent="0.2">
      <c r="A712">
        <f>ROW(Source!A2236)</f>
        <v>2236</v>
      </c>
      <c r="B712">
        <v>52421674</v>
      </c>
      <c r="C712">
        <v>52431008</v>
      </c>
      <c r="D712">
        <v>51499780</v>
      </c>
      <c r="E712">
        <v>1</v>
      </c>
      <c r="F712">
        <v>1</v>
      </c>
      <c r="G712">
        <v>27</v>
      </c>
      <c r="H712">
        <v>2</v>
      </c>
      <c r="I712" t="s">
        <v>538</v>
      </c>
      <c r="J712" t="s">
        <v>539</v>
      </c>
      <c r="K712" t="s">
        <v>540</v>
      </c>
      <c r="L712">
        <v>1368</v>
      </c>
      <c r="N712">
        <v>1011</v>
      </c>
      <c r="O712" t="s">
        <v>537</v>
      </c>
      <c r="P712" t="s">
        <v>537</v>
      </c>
      <c r="Q712">
        <v>1</v>
      </c>
      <c r="W712">
        <v>0</v>
      </c>
      <c r="X712">
        <v>238809398</v>
      </c>
      <c r="Y712">
        <v>5.3999999999999999E-2</v>
      </c>
      <c r="AA712">
        <v>0</v>
      </c>
      <c r="AB712">
        <v>1009.4</v>
      </c>
      <c r="AC712">
        <v>316.82</v>
      </c>
      <c r="AD712">
        <v>0</v>
      </c>
      <c r="AE712">
        <v>0</v>
      </c>
      <c r="AF712">
        <v>1009.4</v>
      </c>
      <c r="AG712">
        <v>316.82</v>
      </c>
      <c r="AH712">
        <v>0</v>
      </c>
      <c r="AI712">
        <v>1</v>
      </c>
      <c r="AJ712">
        <v>1</v>
      </c>
      <c r="AK712">
        <v>1</v>
      </c>
      <c r="AL712">
        <v>1</v>
      </c>
      <c r="AN712">
        <v>0</v>
      </c>
      <c r="AO712">
        <v>1</v>
      </c>
      <c r="AP712">
        <v>0</v>
      </c>
      <c r="AQ712">
        <v>0</v>
      </c>
      <c r="AR712">
        <v>0</v>
      </c>
      <c r="AS712" t="s">
        <v>3</v>
      </c>
      <c r="AT712">
        <v>5.3999999999999999E-2</v>
      </c>
      <c r="AU712" t="s">
        <v>3</v>
      </c>
      <c r="AV712">
        <v>0</v>
      </c>
      <c r="AW712">
        <v>2</v>
      </c>
      <c r="AX712">
        <v>52431011</v>
      </c>
      <c r="AY712">
        <v>1</v>
      </c>
      <c r="AZ712">
        <v>0</v>
      </c>
      <c r="BA712">
        <v>684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CX712">
        <f>Y712*Source!I2236</f>
        <v>0</v>
      </c>
      <c r="CY712">
        <f t="shared" si="136"/>
        <v>1009.4</v>
      </c>
      <c r="CZ712">
        <f t="shared" si="137"/>
        <v>1009.4</v>
      </c>
      <c r="DA712">
        <f t="shared" si="138"/>
        <v>1</v>
      </c>
      <c r="DB712">
        <f t="shared" si="131"/>
        <v>54.51</v>
      </c>
      <c r="DC712">
        <f t="shared" si="132"/>
        <v>17.11</v>
      </c>
    </row>
    <row r="713" spans="1:107" x14ac:dyDescent="0.2">
      <c r="A713">
        <f>ROW(Source!A2236)</f>
        <v>2236</v>
      </c>
      <c r="B713">
        <v>52421674</v>
      </c>
      <c r="C713">
        <v>52431008</v>
      </c>
      <c r="D713">
        <v>51499781</v>
      </c>
      <c r="E713">
        <v>1</v>
      </c>
      <c r="F713">
        <v>1</v>
      </c>
      <c r="G713">
        <v>27</v>
      </c>
      <c r="H713">
        <v>2</v>
      </c>
      <c r="I713" t="s">
        <v>541</v>
      </c>
      <c r="J713" t="s">
        <v>542</v>
      </c>
      <c r="K713" t="s">
        <v>543</v>
      </c>
      <c r="L713">
        <v>1368</v>
      </c>
      <c r="N713">
        <v>1011</v>
      </c>
      <c r="O713" t="s">
        <v>537</v>
      </c>
      <c r="P713" t="s">
        <v>537</v>
      </c>
      <c r="Q713">
        <v>1</v>
      </c>
      <c r="W713">
        <v>0</v>
      </c>
      <c r="X713">
        <v>-1786200580</v>
      </c>
      <c r="Y713">
        <v>5.5E-2</v>
      </c>
      <c r="AA713">
        <v>0</v>
      </c>
      <c r="AB713">
        <v>1014.12</v>
      </c>
      <c r="AC713">
        <v>317.13</v>
      </c>
      <c r="AD713">
        <v>0</v>
      </c>
      <c r="AE713">
        <v>0</v>
      </c>
      <c r="AF713">
        <v>1014.12</v>
      </c>
      <c r="AG713">
        <v>317.13</v>
      </c>
      <c r="AH713">
        <v>0</v>
      </c>
      <c r="AI713">
        <v>1</v>
      </c>
      <c r="AJ713">
        <v>1</v>
      </c>
      <c r="AK713">
        <v>1</v>
      </c>
      <c r="AL713">
        <v>1</v>
      </c>
      <c r="AN713">
        <v>0</v>
      </c>
      <c r="AO713">
        <v>1</v>
      </c>
      <c r="AP713">
        <v>0</v>
      </c>
      <c r="AQ713">
        <v>0</v>
      </c>
      <c r="AR713">
        <v>0</v>
      </c>
      <c r="AS713" t="s">
        <v>3</v>
      </c>
      <c r="AT713">
        <v>5.5E-2</v>
      </c>
      <c r="AU713" t="s">
        <v>3</v>
      </c>
      <c r="AV713">
        <v>0</v>
      </c>
      <c r="AW713">
        <v>2</v>
      </c>
      <c r="AX713">
        <v>52431012</v>
      </c>
      <c r="AY713">
        <v>1</v>
      </c>
      <c r="AZ713">
        <v>0</v>
      </c>
      <c r="BA713">
        <v>685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CX713">
        <f>Y713*Source!I2236</f>
        <v>0</v>
      </c>
      <c r="CY713">
        <f t="shared" si="136"/>
        <v>1014.12</v>
      </c>
      <c r="CZ713">
        <f t="shared" si="137"/>
        <v>1014.12</v>
      </c>
      <c r="DA713">
        <f t="shared" si="138"/>
        <v>1</v>
      </c>
      <c r="DB713">
        <f t="shared" si="131"/>
        <v>55.78</v>
      </c>
      <c r="DC713">
        <f t="shared" si="132"/>
        <v>17.440000000000001</v>
      </c>
    </row>
    <row r="714" spans="1:107" x14ac:dyDescent="0.2">
      <c r="A714">
        <f>ROW(Source!A2237)</f>
        <v>2237</v>
      </c>
      <c r="B714">
        <v>52421674</v>
      </c>
      <c r="C714">
        <v>52431013</v>
      </c>
      <c r="D714">
        <v>51499780</v>
      </c>
      <c r="E714">
        <v>1</v>
      </c>
      <c r="F714">
        <v>1</v>
      </c>
      <c r="G714">
        <v>27</v>
      </c>
      <c r="H714">
        <v>2</v>
      </c>
      <c r="I714" t="s">
        <v>538</v>
      </c>
      <c r="J714" t="s">
        <v>539</v>
      </c>
      <c r="K714" t="s">
        <v>540</v>
      </c>
      <c r="L714">
        <v>1368</v>
      </c>
      <c r="N714">
        <v>1011</v>
      </c>
      <c r="O714" t="s">
        <v>537</v>
      </c>
      <c r="P714" t="s">
        <v>537</v>
      </c>
      <c r="Q714">
        <v>1</v>
      </c>
      <c r="W714">
        <v>0</v>
      </c>
      <c r="X714">
        <v>238809398</v>
      </c>
      <c r="Y714">
        <v>0.51</v>
      </c>
      <c r="AA714">
        <v>0</v>
      </c>
      <c r="AB714">
        <v>1009.4</v>
      </c>
      <c r="AC714">
        <v>316.82</v>
      </c>
      <c r="AD714">
        <v>0</v>
      </c>
      <c r="AE714">
        <v>0</v>
      </c>
      <c r="AF714">
        <v>1009.4</v>
      </c>
      <c r="AG714">
        <v>316.82</v>
      </c>
      <c r="AH714">
        <v>0</v>
      </c>
      <c r="AI714">
        <v>1</v>
      </c>
      <c r="AJ714">
        <v>1</v>
      </c>
      <c r="AK714">
        <v>1</v>
      </c>
      <c r="AL714">
        <v>1</v>
      </c>
      <c r="AN714">
        <v>0</v>
      </c>
      <c r="AO714">
        <v>1</v>
      </c>
      <c r="AP714">
        <v>1</v>
      </c>
      <c r="AQ714">
        <v>0</v>
      </c>
      <c r="AR714">
        <v>0</v>
      </c>
      <c r="AS714" t="s">
        <v>3</v>
      </c>
      <c r="AT714">
        <v>0.01</v>
      </c>
      <c r="AU714" t="s">
        <v>46</v>
      </c>
      <c r="AV714">
        <v>0</v>
      </c>
      <c r="AW714">
        <v>2</v>
      </c>
      <c r="AX714">
        <v>52431016</v>
      </c>
      <c r="AY714">
        <v>1</v>
      </c>
      <c r="AZ714">
        <v>0</v>
      </c>
      <c r="BA714">
        <v>686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CX714">
        <f>Y714*Source!I2237</f>
        <v>0</v>
      </c>
      <c r="CY714">
        <f t="shared" si="136"/>
        <v>1009.4</v>
      </c>
      <c r="CZ714">
        <f t="shared" si="137"/>
        <v>1009.4</v>
      </c>
      <c r="DA714">
        <f t="shared" si="138"/>
        <v>1</v>
      </c>
      <c r="DB714">
        <f>ROUND((ROUND(AT714*CZ714,2)*51),6)</f>
        <v>514.59</v>
      </c>
      <c r="DC714">
        <f>ROUND((ROUND(AT714*AG714,2)*51),6)</f>
        <v>161.66999999999999</v>
      </c>
    </row>
    <row r="715" spans="1:107" x14ac:dyDescent="0.2">
      <c r="A715">
        <f>ROW(Source!A2237)</f>
        <v>2237</v>
      </c>
      <c r="B715">
        <v>52421674</v>
      </c>
      <c r="C715">
        <v>52431013</v>
      </c>
      <c r="D715">
        <v>51499781</v>
      </c>
      <c r="E715">
        <v>1</v>
      </c>
      <c r="F715">
        <v>1</v>
      </c>
      <c r="G715">
        <v>27</v>
      </c>
      <c r="H715">
        <v>2</v>
      </c>
      <c r="I715" t="s">
        <v>541</v>
      </c>
      <c r="J715" t="s">
        <v>542</v>
      </c>
      <c r="K715" t="s">
        <v>543</v>
      </c>
      <c r="L715">
        <v>1368</v>
      </c>
      <c r="N715">
        <v>1011</v>
      </c>
      <c r="O715" t="s">
        <v>537</v>
      </c>
      <c r="P715" t="s">
        <v>537</v>
      </c>
      <c r="Q715">
        <v>1</v>
      </c>
      <c r="W715">
        <v>0</v>
      </c>
      <c r="X715">
        <v>-1786200580</v>
      </c>
      <c r="Y715">
        <v>0.40800000000000003</v>
      </c>
      <c r="AA715">
        <v>0</v>
      </c>
      <c r="AB715">
        <v>1014.12</v>
      </c>
      <c r="AC715">
        <v>317.13</v>
      </c>
      <c r="AD715">
        <v>0</v>
      </c>
      <c r="AE715">
        <v>0</v>
      </c>
      <c r="AF715">
        <v>1014.12</v>
      </c>
      <c r="AG715">
        <v>317.13</v>
      </c>
      <c r="AH715">
        <v>0</v>
      </c>
      <c r="AI715">
        <v>1</v>
      </c>
      <c r="AJ715">
        <v>1</v>
      </c>
      <c r="AK715">
        <v>1</v>
      </c>
      <c r="AL715">
        <v>1</v>
      </c>
      <c r="AN715">
        <v>0</v>
      </c>
      <c r="AO715">
        <v>1</v>
      </c>
      <c r="AP715">
        <v>1</v>
      </c>
      <c r="AQ715">
        <v>0</v>
      </c>
      <c r="AR715">
        <v>0</v>
      </c>
      <c r="AS715" t="s">
        <v>3</v>
      </c>
      <c r="AT715">
        <v>8.0000000000000002E-3</v>
      </c>
      <c r="AU715" t="s">
        <v>46</v>
      </c>
      <c r="AV715">
        <v>0</v>
      </c>
      <c r="AW715">
        <v>2</v>
      </c>
      <c r="AX715">
        <v>52431017</v>
      </c>
      <c r="AY715">
        <v>1</v>
      </c>
      <c r="AZ715">
        <v>0</v>
      </c>
      <c r="BA715">
        <v>687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CX715">
        <f>Y715*Source!I2237</f>
        <v>0</v>
      </c>
      <c r="CY715">
        <f t="shared" si="136"/>
        <v>1014.12</v>
      </c>
      <c r="CZ715">
        <f t="shared" si="137"/>
        <v>1014.12</v>
      </c>
      <c r="DA715">
        <f t="shared" si="138"/>
        <v>1</v>
      </c>
      <c r="DB715">
        <f>ROUND((ROUND(AT715*CZ715,2)*51),6)</f>
        <v>413.61</v>
      </c>
      <c r="DC715">
        <f>ROUND((ROUND(AT715*AG715,2)*51),6)</f>
        <v>129.54</v>
      </c>
    </row>
    <row r="716" spans="1:107" x14ac:dyDescent="0.2">
      <c r="A716">
        <f>ROW(Source!A2239)</f>
        <v>2239</v>
      </c>
      <c r="B716">
        <v>52421674</v>
      </c>
      <c r="C716">
        <v>52431019</v>
      </c>
      <c r="D716">
        <v>51486811</v>
      </c>
      <c r="E716">
        <v>27</v>
      </c>
      <c r="F716">
        <v>1</v>
      </c>
      <c r="G716">
        <v>27</v>
      </c>
      <c r="H716">
        <v>1</v>
      </c>
      <c r="I716" t="s">
        <v>531</v>
      </c>
      <c r="J716" t="s">
        <v>3</v>
      </c>
      <c r="K716" t="s">
        <v>532</v>
      </c>
      <c r="L716">
        <v>1191</v>
      </c>
      <c r="N716">
        <v>1013</v>
      </c>
      <c r="O716" t="s">
        <v>533</v>
      </c>
      <c r="P716" t="s">
        <v>533</v>
      </c>
      <c r="Q716">
        <v>1</v>
      </c>
      <c r="W716">
        <v>0</v>
      </c>
      <c r="X716">
        <v>476480486</v>
      </c>
      <c r="Y716">
        <v>221.6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1</v>
      </c>
      <c r="AJ716">
        <v>1</v>
      </c>
      <c r="AK716">
        <v>1</v>
      </c>
      <c r="AL716">
        <v>1</v>
      </c>
      <c r="AN716">
        <v>0</v>
      </c>
      <c r="AO716">
        <v>1</v>
      </c>
      <c r="AP716">
        <v>0</v>
      </c>
      <c r="AQ716">
        <v>0</v>
      </c>
      <c r="AR716">
        <v>0</v>
      </c>
      <c r="AS716" t="s">
        <v>3</v>
      </c>
      <c r="AT716">
        <v>221.6</v>
      </c>
      <c r="AU716" t="s">
        <v>3</v>
      </c>
      <c r="AV716">
        <v>1</v>
      </c>
      <c r="AW716">
        <v>2</v>
      </c>
      <c r="AX716">
        <v>52431021</v>
      </c>
      <c r="AY716">
        <v>1</v>
      </c>
      <c r="AZ716">
        <v>0</v>
      </c>
      <c r="BA716">
        <v>688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CX716">
        <f>Y716*Source!I2239</f>
        <v>0</v>
      </c>
      <c r="CY716">
        <f>AD716</f>
        <v>0</v>
      </c>
      <c r="CZ716">
        <f>AH716</f>
        <v>0</v>
      </c>
      <c r="DA716">
        <f>AL716</f>
        <v>1</v>
      </c>
      <c r="DB716">
        <f>ROUND(ROUND(AT716*CZ716,2),6)</f>
        <v>0</v>
      </c>
      <c r="DC716">
        <f>ROUND(ROUND(AT716*AG716,2),6)</f>
        <v>0</v>
      </c>
    </row>
    <row r="717" spans="1:107" x14ac:dyDescent="0.2">
      <c r="A717">
        <f>ROW(Source!A2240)</f>
        <v>2240</v>
      </c>
      <c r="B717">
        <v>52421674</v>
      </c>
      <c r="C717">
        <v>52431022</v>
      </c>
      <c r="D717">
        <v>51486811</v>
      </c>
      <c r="E717">
        <v>27</v>
      </c>
      <c r="F717">
        <v>1</v>
      </c>
      <c r="G717">
        <v>27</v>
      </c>
      <c r="H717">
        <v>1</v>
      </c>
      <c r="I717" t="s">
        <v>531</v>
      </c>
      <c r="J717" t="s">
        <v>3</v>
      </c>
      <c r="K717" t="s">
        <v>532</v>
      </c>
      <c r="L717">
        <v>1191</v>
      </c>
      <c r="N717">
        <v>1013</v>
      </c>
      <c r="O717" t="s">
        <v>533</v>
      </c>
      <c r="P717" t="s">
        <v>533</v>
      </c>
      <c r="Q717">
        <v>1</v>
      </c>
      <c r="W717">
        <v>0</v>
      </c>
      <c r="X717">
        <v>476480486</v>
      </c>
      <c r="Y717">
        <v>83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1</v>
      </c>
      <c r="AJ717">
        <v>1</v>
      </c>
      <c r="AK717">
        <v>1</v>
      </c>
      <c r="AL717">
        <v>1</v>
      </c>
      <c r="AN717">
        <v>0</v>
      </c>
      <c r="AO717">
        <v>1</v>
      </c>
      <c r="AP717">
        <v>0</v>
      </c>
      <c r="AQ717">
        <v>0</v>
      </c>
      <c r="AR717">
        <v>0</v>
      </c>
      <c r="AS717" t="s">
        <v>3</v>
      </c>
      <c r="AT717">
        <v>83</v>
      </c>
      <c r="AU717" t="s">
        <v>3</v>
      </c>
      <c r="AV717">
        <v>1</v>
      </c>
      <c r="AW717">
        <v>2</v>
      </c>
      <c r="AX717">
        <v>52431024</v>
      </c>
      <c r="AY717">
        <v>1</v>
      </c>
      <c r="AZ717">
        <v>0</v>
      </c>
      <c r="BA717">
        <v>689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CX717">
        <f>Y717*Source!I2240</f>
        <v>0</v>
      </c>
      <c r="CY717">
        <f>AD717</f>
        <v>0</v>
      </c>
      <c r="CZ717">
        <f>AH717</f>
        <v>0</v>
      </c>
      <c r="DA717">
        <f>AL717</f>
        <v>1</v>
      </c>
      <c r="DB717">
        <f>ROUND(ROUND(AT717*CZ717,2),6)</f>
        <v>0</v>
      </c>
      <c r="DC717">
        <f>ROUND(ROUND(AT717*AG717,2),6)</f>
        <v>0</v>
      </c>
    </row>
    <row r="718" spans="1:107" x14ac:dyDescent="0.2">
      <c r="A718">
        <f>ROW(Source!A2241)</f>
        <v>2241</v>
      </c>
      <c r="B718">
        <v>52421674</v>
      </c>
      <c r="C718">
        <v>52431025</v>
      </c>
      <c r="D718">
        <v>51499781</v>
      </c>
      <c r="E718">
        <v>1</v>
      </c>
      <c r="F718">
        <v>1</v>
      </c>
      <c r="G718">
        <v>27</v>
      </c>
      <c r="H718">
        <v>2</v>
      </c>
      <c r="I718" t="s">
        <v>541</v>
      </c>
      <c r="J718" t="s">
        <v>542</v>
      </c>
      <c r="K718" t="s">
        <v>543</v>
      </c>
      <c r="L718">
        <v>1368</v>
      </c>
      <c r="N718">
        <v>1011</v>
      </c>
      <c r="O718" t="s">
        <v>537</v>
      </c>
      <c r="P718" t="s">
        <v>537</v>
      </c>
      <c r="Q718">
        <v>1</v>
      </c>
      <c r="W718">
        <v>0</v>
      </c>
      <c r="X718">
        <v>-1786200580</v>
      </c>
      <c r="Y718">
        <v>3.1E-2</v>
      </c>
      <c r="AA718">
        <v>0</v>
      </c>
      <c r="AB718">
        <v>1014.12</v>
      </c>
      <c r="AC718">
        <v>317.13</v>
      </c>
      <c r="AD718">
        <v>0</v>
      </c>
      <c r="AE718">
        <v>0</v>
      </c>
      <c r="AF718">
        <v>1014.12</v>
      </c>
      <c r="AG718">
        <v>317.13</v>
      </c>
      <c r="AH718">
        <v>0</v>
      </c>
      <c r="AI718">
        <v>1</v>
      </c>
      <c r="AJ718">
        <v>1</v>
      </c>
      <c r="AK718">
        <v>1</v>
      </c>
      <c r="AL718">
        <v>1</v>
      </c>
      <c r="AN718">
        <v>0</v>
      </c>
      <c r="AO718">
        <v>1</v>
      </c>
      <c r="AP718">
        <v>0</v>
      </c>
      <c r="AQ718">
        <v>0</v>
      </c>
      <c r="AR718">
        <v>0</v>
      </c>
      <c r="AS718" t="s">
        <v>3</v>
      </c>
      <c r="AT718">
        <v>3.1E-2</v>
      </c>
      <c r="AU718" t="s">
        <v>3</v>
      </c>
      <c r="AV718">
        <v>0</v>
      </c>
      <c r="AW718">
        <v>2</v>
      </c>
      <c r="AX718">
        <v>52431027</v>
      </c>
      <c r="AY718">
        <v>1</v>
      </c>
      <c r="AZ718">
        <v>0</v>
      </c>
      <c r="BA718">
        <v>690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CX718">
        <f>Y718*Source!I2241</f>
        <v>0</v>
      </c>
      <c r="CY718">
        <f>AB718</f>
        <v>1014.12</v>
      </c>
      <c r="CZ718">
        <f>AF718</f>
        <v>1014.12</v>
      </c>
      <c r="DA718">
        <f>AJ718</f>
        <v>1</v>
      </c>
      <c r="DB718">
        <f>ROUND(ROUND(AT718*CZ718,2),6)</f>
        <v>31.44</v>
      </c>
      <c r="DC718">
        <f>ROUND(ROUND(AT718*AG718,2),6)</f>
        <v>9.83</v>
      </c>
    </row>
    <row r="719" spans="1:107" x14ac:dyDescent="0.2">
      <c r="A719">
        <f>ROW(Source!A2242)</f>
        <v>2242</v>
      </c>
      <c r="B719">
        <v>52421674</v>
      </c>
      <c r="C719">
        <v>52431028</v>
      </c>
      <c r="D719">
        <v>51499781</v>
      </c>
      <c r="E719">
        <v>1</v>
      </c>
      <c r="F719">
        <v>1</v>
      </c>
      <c r="G719">
        <v>27</v>
      </c>
      <c r="H719">
        <v>2</v>
      </c>
      <c r="I719" t="s">
        <v>541</v>
      </c>
      <c r="J719" t="s">
        <v>542</v>
      </c>
      <c r="K719" t="s">
        <v>543</v>
      </c>
      <c r="L719">
        <v>1368</v>
      </c>
      <c r="N719">
        <v>1011</v>
      </c>
      <c r="O719" t="s">
        <v>537</v>
      </c>
      <c r="P719" t="s">
        <v>537</v>
      </c>
      <c r="Q719">
        <v>1</v>
      </c>
      <c r="W719">
        <v>0</v>
      </c>
      <c r="X719">
        <v>-1786200580</v>
      </c>
      <c r="Y719">
        <v>0.54</v>
      </c>
      <c r="AA719">
        <v>0</v>
      </c>
      <c r="AB719">
        <v>1014.12</v>
      </c>
      <c r="AC719">
        <v>317.13</v>
      </c>
      <c r="AD719">
        <v>0</v>
      </c>
      <c r="AE719">
        <v>0</v>
      </c>
      <c r="AF719">
        <v>1014.12</v>
      </c>
      <c r="AG719">
        <v>317.13</v>
      </c>
      <c r="AH719">
        <v>0</v>
      </c>
      <c r="AI719">
        <v>1</v>
      </c>
      <c r="AJ719">
        <v>1</v>
      </c>
      <c r="AK719">
        <v>1</v>
      </c>
      <c r="AL719">
        <v>1</v>
      </c>
      <c r="AN719">
        <v>0</v>
      </c>
      <c r="AO719">
        <v>1</v>
      </c>
      <c r="AP719">
        <v>1</v>
      </c>
      <c r="AQ719">
        <v>0</v>
      </c>
      <c r="AR719">
        <v>0</v>
      </c>
      <c r="AS719" t="s">
        <v>3</v>
      </c>
      <c r="AT719">
        <v>0.01</v>
      </c>
      <c r="AU719" t="s">
        <v>172</v>
      </c>
      <c r="AV719">
        <v>0</v>
      </c>
      <c r="AW719">
        <v>2</v>
      </c>
      <c r="AX719">
        <v>52431030</v>
      </c>
      <c r="AY719">
        <v>1</v>
      </c>
      <c r="AZ719">
        <v>0</v>
      </c>
      <c r="BA719">
        <v>691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CX719">
        <f>Y719*Source!I2242</f>
        <v>0</v>
      </c>
      <c r="CY719">
        <f>AB719</f>
        <v>1014.12</v>
      </c>
      <c r="CZ719">
        <f>AF719</f>
        <v>1014.12</v>
      </c>
      <c r="DA719">
        <f>AJ719</f>
        <v>1</v>
      </c>
      <c r="DB719">
        <f>ROUND((ROUND(AT719*CZ719,2)*54),6)</f>
        <v>547.55999999999995</v>
      </c>
      <c r="DC719">
        <f>ROUND((ROUND(AT719*AG719,2)*54),6)</f>
        <v>171.18</v>
      </c>
    </row>
    <row r="720" spans="1:107" x14ac:dyDescent="0.2">
      <c r="A720">
        <f>ROW(Source!A2244)</f>
        <v>2244</v>
      </c>
      <c r="B720">
        <v>52421674</v>
      </c>
      <c r="C720">
        <v>52431032</v>
      </c>
      <c r="D720">
        <v>51486811</v>
      </c>
      <c r="E720">
        <v>27</v>
      </c>
      <c r="F720">
        <v>1</v>
      </c>
      <c r="G720">
        <v>27</v>
      </c>
      <c r="H720">
        <v>1</v>
      </c>
      <c r="I720" t="s">
        <v>531</v>
      </c>
      <c r="J720" t="s">
        <v>3</v>
      </c>
      <c r="K720" t="s">
        <v>532</v>
      </c>
      <c r="L720">
        <v>1191</v>
      </c>
      <c r="N720">
        <v>1013</v>
      </c>
      <c r="O720" t="s">
        <v>533</v>
      </c>
      <c r="P720" t="s">
        <v>533</v>
      </c>
      <c r="Q720">
        <v>1</v>
      </c>
      <c r="W720">
        <v>0</v>
      </c>
      <c r="X720">
        <v>476480486</v>
      </c>
      <c r="Y720">
        <v>80.27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1</v>
      </c>
      <c r="AJ720">
        <v>1</v>
      </c>
      <c r="AK720">
        <v>1</v>
      </c>
      <c r="AL720">
        <v>1</v>
      </c>
      <c r="AN720">
        <v>0</v>
      </c>
      <c r="AO720">
        <v>1</v>
      </c>
      <c r="AP720">
        <v>0</v>
      </c>
      <c r="AQ720">
        <v>0</v>
      </c>
      <c r="AR720">
        <v>0</v>
      </c>
      <c r="AS720" t="s">
        <v>3</v>
      </c>
      <c r="AT720">
        <v>80.27</v>
      </c>
      <c r="AU720" t="s">
        <v>3</v>
      </c>
      <c r="AV720">
        <v>1</v>
      </c>
      <c r="AW720">
        <v>2</v>
      </c>
      <c r="AX720">
        <v>52431040</v>
      </c>
      <c r="AY720">
        <v>1</v>
      </c>
      <c r="AZ720">
        <v>0</v>
      </c>
      <c r="BA720">
        <v>692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CX720">
        <f>Y720*Source!I2244</f>
        <v>0</v>
      </c>
      <c r="CY720">
        <f>AD720</f>
        <v>0</v>
      </c>
      <c r="CZ720">
        <f>AH720</f>
        <v>0</v>
      </c>
      <c r="DA720">
        <f>AL720</f>
        <v>1</v>
      </c>
      <c r="DB720">
        <f t="shared" ref="DB720:DB736" si="139">ROUND(ROUND(AT720*CZ720,2),6)</f>
        <v>0</v>
      </c>
      <c r="DC720">
        <f t="shared" ref="DC720:DC736" si="140">ROUND(ROUND(AT720*AG720,2),6)</f>
        <v>0</v>
      </c>
    </row>
    <row r="721" spans="1:107" x14ac:dyDescent="0.2">
      <c r="A721">
        <f>ROW(Source!A2244)</f>
        <v>2244</v>
      </c>
      <c r="B721">
        <v>52421674</v>
      </c>
      <c r="C721">
        <v>52431032</v>
      </c>
      <c r="D721">
        <v>51502851</v>
      </c>
      <c r="E721">
        <v>1</v>
      </c>
      <c r="F721">
        <v>1</v>
      </c>
      <c r="G721">
        <v>27</v>
      </c>
      <c r="H721">
        <v>3</v>
      </c>
      <c r="I721" t="s">
        <v>565</v>
      </c>
      <c r="J721" t="s">
        <v>566</v>
      </c>
      <c r="K721" t="s">
        <v>567</v>
      </c>
      <c r="L721">
        <v>1339</v>
      </c>
      <c r="N721">
        <v>1007</v>
      </c>
      <c r="O721" t="s">
        <v>166</v>
      </c>
      <c r="P721" t="s">
        <v>166</v>
      </c>
      <c r="Q721">
        <v>1</v>
      </c>
      <c r="W721">
        <v>0</v>
      </c>
      <c r="X721">
        <v>-697630842</v>
      </c>
      <c r="Y721">
        <v>5.9</v>
      </c>
      <c r="AA721">
        <v>3714.73</v>
      </c>
      <c r="AB721">
        <v>0</v>
      </c>
      <c r="AC721">
        <v>0</v>
      </c>
      <c r="AD721">
        <v>0</v>
      </c>
      <c r="AE721">
        <v>3714.73</v>
      </c>
      <c r="AF721">
        <v>0</v>
      </c>
      <c r="AG721">
        <v>0</v>
      </c>
      <c r="AH721">
        <v>0</v>
      </c>
      <c r="AI721">
        <v>1</v>
      </c>
      <c r="AJ721">
        <v>1</v>
      </c>
      <c r="AK721">
        <v>1</v>
      </c>
      <c r="AL721">
        <v>1</v>
      </c>
      <c r="AN721">
        <v>0</v>
      </c>
      <c r="AO721">
        <v>1</v>
      </c>
      <c r="AP721">
        <v>0</v>
      </c>
      <c r="AQ721">
        <v>0</v>
      </c>
      <c r="AR721">
        <v>0</v>
      </c>
      <c r="AS721" t="s">
        <v>3</v>
      </c>
      <c r="AT721">
        <v>5.9</v>
      </c>
      <c r="AU721" t="s">
        <v>3</v>
      </c>
      <c r="AV721">
        <v>0</v>
      </c>
      <c r="AW721">
        <v>2</v>
      </c>
      <c r="AX721">
        <v>52431041</v>
      </c>
      <c r="AY721">
        <v>1</v>
      </c>
      <c r="AZ721">
        <v>0</v>
      </c>
      <c r="BA721">
        <v>693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CX721">
        <f>Y721*Source!I2244</f>
        <v>0</v>
      </c>
      <c r="CY721">
        <f>AA721</f>
        <v>3714.73</v>
      </c>
      <c r="CZ721">
        <f>AE721</f>
        <v>3714.73</v>
      </c>
      <c r="DA721">
        <f>AI721</f>
        <v>1</v>
      </c>
      <c r="DB721">
        <f t="shared" si="139"/>
        <v>21916.91</v>
      </c>
      <c r="DC721">
        <f t="shared" si="140"/>
        <v>0</v>
      </c>
    </row>
    <row r="722" spans="1:107" x14ac:dyDescent="0.2">
      <c r="A722">
        <f>ROW(Source!A2244)</f>
        <v>2244</v>
      </c>
      <c r="B722">
        <v>52421674</v>
      </c>
      <c r="C722">
        <v>52431032</v>
      </c>
      <c r="D722">
        <v>51502927</v>
      </c>
      <c r="E722">
        <v>1</v>
      </c>
      <c r="F722">
        <v>1</v>
      </c>
      <c r="G722">
        <v>27</v>
      </c>
      <c r="H722">
        <v>3</v>
      </c>
      <c r="I722" t="s">
        <v>568</v>
      </c>
      <c r="J722" t="s">
        <v>569</v>
      </c>
      <c r="K722" t="s">
        <v>570</v>
      </c>
      <c r="L722">
        <v>1339</v>
      </c>
      <c r="N722">
        <v>1007</v>
      </c>
      <c r="O722" t="s">
        <v>166</v>
      </c>
      <c r="P722" t="s">
        <v>166</v>
      </c>
      <c r="Q722">
        <v>1</v>
      </c>
      <c r="W722">
        <v>0</v>
      </c>
      <c r="X722">
        <v>253260963</v>
      </c>
      <c r="Y722">
        <v>0.06</v>
      </c>
      <c r="AA722">
        <v>3392.59</v>
      </c>
      <c r="AB722">
        <v>0</v>
      </c>
      <c r="AC722">
        <v>0</v>
      </c>
      <c r="AD722">
        <v>0</v>
      </c>
      <c r="AE722">
        <v>3392.59</v>
      </c>
      <c r="AF722">
        <v>0</v>
      </c>
      <c r="AG722">
        <v>0</v>
      </c>
      <c r="AH722">
        <v>0</v>
      </c>
      <c r="AI722">
        <v>1</v>
      </c>
      <c r="AJ722">
        <v>1</v>
      </c>
      <c r="AK722">
        <v>1</v>
      </c>
      <c r="AL722">
        <v>1</v>
      </c>
      <c r="AN722">
        <v>0</v>
      </c>
      <c r="AO722">
        <v>1</v>
      </c>
      <c r="AP722">
        <v>0</v>
      </c>
      <c r="AQ722">
        <v>0</v>
      </c>
      <c r="AR722">
        <v>0</v>
      </c>
      <c r="AS722" t="s">
        <v>3</v>
      </c>
      <c r="AT722">
        <v>0.06</v>
      </c>
      <c r="AU722" t="s">
        <v>3</v>
      </c>
      <c r="AV722">
        <v>0</v>
      </c>
      <c r="AW722">
        <v>2</v>
      </c>
      <c r="AX722">
        <v>52431042</v>
      </c>
      <c r="AY722">
        <v>1</v>
      </c>
      <c r="AZ722">
        <v>0</v>
      </c>
      <c r="BA722">
        <v>694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CX722">
        <f>Y722*Source!I2244</f>
        <v>0</v>
      </c>
      <c r="CY722">
        <f>AA722</f>
        <v>3392.59</v>
      </c>
      <c r="CZ722">
        <f>AE722</f>
        <v>3392.59</v>
      </c>
      <c r="DA722">
        <f>AI722</f>
        <v>1</v>
      </c>
      <c r="DB722">
        <f t="shared" si="139"/>
        <v>203.56</v>
      </c>
      <c r="DC722">
        <f t="shared" si="140"/>
        <v>0</v>
      </c>
    </row>
    <row r="723" spans="1:107" x14ac:dyDescent="0.2">
      <c r="A723">
        <f>ROW(Source!A2244)</f>
        <v>2244</v>
      </c>
      <c r="B723">
        <v>52421674</v>
      </c>
      <c r="C723">
        <v>52431032</v>
      </c>
      <c r="D723">
        <v>51503665</v>
      </c>
      <c r="E723">
        <v>1</v>
      </c>
      <c r="F723">
        <v>1</v>
      </c>
      <c r="G723">
        <v>27</v>
      </c>
      <c r="H723">
        <v>3</v>
      </c>
      <c r="I723" t="s">
        <v>501</v>
      </c>
      <c r="J723" t="s">
        <v>503</v>
      </c>
      <c r="K723" t="s">
        <v>502</v>
      </c>
      <c r="L723">
        <v>1339</v>
      </c>
      <c r="N723">
        <v>1007</v>
      </c>
      <c r="O723" t="s">
        <v>166</v>
      </c>
      <c r="P723" t="s">
        <v>166</v>
      </c>
      <c r="Q723">
        <v>1</v>
      </c>
      <c r="W723">
        <v>0</v>
      </c>
      <c r="X723">
        <v>1857369686</v>
      </c>
      <c r="Y723">
        <v>4.3</v>
      </c>
      <c r="AA723">
        <v>7833.01</v>
      </c>
      <c r="AB723">
        <v>0</v>
      </c>
      <c r="AC723">
        <v>0</v>
      </c>
      <c r="AD723">
        <v>0</v>
      </c>
      <c r="AE723">
        <v>7833.01</v>
      </c>
      <c r="AF723">
        <v>0</v>
      </c>
      <c r="AG723">
        <v>0</v>
      </c>
      <c r="AH723">
        <v>0</v>
      </c>
      <c r="AI723">
        <v>1</v>
      </c>
      <c r="AJ723">
        <v>1</v>
      </c>
      <c r="AK723">
        <v>1</v>
      </c>
      <c r="AL723">
        <v>1</v>
      </c>
      <c r="AN723">
        <v>0</v>
      </c>
      <c r="AO723">
        <v>1</v>
      </c>
      <c r="AP723">
        <v>0</v>
      </c>
      <c r="AQ723">
        <v>0</v>
      </c>
      <c r="AR723">
        <v>0</v>
      </c>
      <c r="AS723" t="s">
        <v>3</v>
      </c>
      <c r="AT723">
        <v>4.3</v>
      </c>
      <c r="AU723" t="s">
        <v>3</v>
      </c>
      <c r="AV723">
        <v>0</v>
      </c>
      <c r="AW723">
        <v>2</v>
      </c>
      <c r="AX723">
        <v>52431043</v>
      </c>
      <c r="AY723">
        <v>1</v>
      </c>
      <c r="AZ723">
        <v>0</v>
      </c>
      <c r="BA723">
        <v>695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CX723">
        <f>Y723*Source!I2244</f>
        <v>0</v>
      </c>
      <c r="CY723">
        <f>AA723</f>
        <v>7833.01</v>
      </c>
      <c r="CZ723">
        <f>AE723</f>
        <v>7833.01</v>
      </c>
      <c r="DA723">
        <f>AI723</f>
        <v>1</v>
      </c>
      <c r="DB723">
        <f t="shared" si="139"/>
        <v>33681.94</v>
      </c>
      <c r="DC723">
        <f t="shared" si="140"/>
        <v>0</v>
      </c>
    </row>
    <row r="724" spans="1:107" x14ac:dyDescent="0.2">
      <c r="A724">
        <f>ROW(Source!A2280)</f>
        <v>2280</v>
      </c>
      <c r="B724">
        <v>52421674</v>
      </c>
      <c r="C724">
        <v>52431159</v>
      </c>
      <c r="D724">
        <v>51486811</v>
      </c>
      <c r="E724">
        <v>27</v>
      </c>
      <c r="F724">
        <v>1</v>
      </c>
      <c r="G724">
        <v>27</v>
      </c>
      <c r="H724">
        <v>1</v>
      </c>
      <c r="I724" t="s">
        <v>531</v>
      </c>
      <c r="J724" t="s">
        <v>3</v>
      </c>
      <c r="K724" t="s">
        <v>532</v>
      </c>
      <c r="L724">
        <v>1191</v>
      </c>
      <c r="N724">
        <v>1013</v>
      </c>
      <c r="O724" t="s">
        <v>533</v>
      </c>
      <c r="P724" t="s">
        <v>533</v>
      </c>
      <c r="Q724">
        <v>1</v>
      </c>
      <c r="W724">
        <v>0</v>
      </c>
      <c r="X724">
        <v>476480486</v>
      </c>
      <c r="Y724">
        <v>155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1</v>
      </c>
      <c r="AJ724">
        <v>1</v>
      </c>
      <c r="AK724">
        <v>1</v>
      </c>
      <c r="AL724">
        <v>1</v>
      </c>
      <c r="AN724">
        <v>0</v>
      </c>
      <c r="AO724">
        <v>1</v>
      </c>
      <c r="AP724">
        <v>0</v>
      </c>
      <c r="AQ724">
        <v>0</v>
      </c>
      <c r="AR724">
        <v>0</v>
      </c>
      <c r="AS724" t="s">
        <v>3</v>
      </c>
      <c r="AT724">
        <v>155</v>
      </c>
      <c r="AU724" t="s">
        <v>3</v>
      </c>
      <c r="AV724">
        <v>1</v>
      </c>
      <c r="AW724">
        <v>2</v>
      </c>
      <c r="AX724">
        <v>52431164</v>
      </c>
      <c r="AY724">
        <v>1</v>
      </c>
      <c r="AZ724">
        <v>0</v>
      </c>
      <c r="BA724">
        <v>696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CX724">
        <f>Y724*Source!I2280</f>
        <v>0</v>
      </c>
      <c r="CY724">
        <f>AD724</f>
        <v>0</v>
      </c>
      <c r="CZ724">
        <f>AH724</f>
        <v>0</v>
      </c>
      <c r="DA724">
        <f>AL724</f>
        <v>1</v>
      </c>
      <c r="DB724">
        <f t="shared" si="139"/>
        <v>0</v>
      </c>
      <c r="DC724">
        <f t="shared" si="140"/>
        <v>0</v>
      </c>
    </row>
    <row r="725" spans="1:107" x14ac:dyDescent="0.2">
      <c r="A725">
        <f>ROW(Source!A2280)</f>
        <v>2280</v>
      </c>
      <c r="B725">
        <v>52421674</v>
      </c>
      <c r="C725">
        <v>52431159</v>
      </c>
      <c r="D725">
        <v>51499338</v>
      </c>
      <c r="E725">
        <v>1</v>
      </c>
      <c r="F725">
        <v>1</v>
      </c>
      <c r="G725">
        <v>27</v>
      </c>
      <c r="H725">
        <v>2</v>
      </c>
      <c r="I725" t="s">
        <v>556</v>
      </c>
      <c r="J725" t="s">
        <v>557</v>
      </c>
      <c r="K725" t="s">
        <v>558</v>
      </c>
      <c r="L725">
        <v>1368</v>
      </c>
      <c r="N725">
        <v>1011</v>
      </c>
      <c r="O725" t="s">
        <v>537</v>
      </c>
      <c r="P725" t="s">
        <v>537</v>
      </c>
      <c r="Q725">
        <v>1</v>
      </c>
      <c r="W725">
        <v>0</v>
      </c>
      <c r="X725">
        <v>734322642</v>
      </c>
      <c r="Y725">
        <v>37.5</v>
      </c>
      <c r="AA725">
        <v>0</v>
      </c>
      <c r="AB725">
        <v>744.2</v>
      </c>
      <c r="AC725">
        <v>423.17</v>
      </c>
      <c r="AD725">
        <v>0</v>
      </c>
      <c r="AE725">
        <v>0</v>
      </c>
      <c r="AF725">
        <v>744.2</v>
      </c>
      <c r="AG725">
        <v>423.17</v>
      </c>
      <c r="AH725">
        <v>0</v>
      </c>
      <c r="AI725">
        <v>1</v>
      </c>
      <c r="AJ725">
        <v>1</v>
      </c>
      <c r="AK725">
        <v>1</v>
      </c>
      <c r="AL725">
        <v>1</v>
      </c>
      <c r="AN725">
        <v>0</v>
      </c>
      <c r="AO725">
        <v>1</v>
      </c>
      <c r="AP725">
        <v>0</v>
      </c>
      <c r="AQ725">
        <v>0</v>
      </c>
      <c r="AR725">
        <v>0</v>
      </c>
      <c r="AS725" t="s">
        <v>3</v>
      </c>
      <c r="AT725">
        <v>37.5</v>
      </c>
      <c r="AU725" t="s">
        <v>3</v>
      </c>
      <c r="AV725">
        <v>0</v>
      </c>
      <c r="AW725">
        <v>2</v>
      </c>
      <c r="AX725">
        <v>52431165</v>
      </c>
      <c r="AY725">
        <v>1</v>
      </c>
      <c r="AZ725">
        <v>0</v>
      </c>
      <c r="BA725">
        <v>697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CX725">
        <f>Y725*Source!I2280</f>
        <v>0</v>
      </c>
      <c r="CY725">
        <f>AB725</f>
        <v>744.2</v>
      </c>
      <c r="CZ725">
        <f>AF725</f>
        <v>744.2</v>
      </c>
      <c r="DA725">
        <f>AJ725</f>
        <v>1</v>
      </c>
      <c r="DB725">
        <f t="shared" si="139"/>
        <v>27907.5</v>
      </c>
      <c r="DC725">
        <f t="shared" si="140"/>
        <v>15868.88</v>
      </c>
    </row>
    <row r="726" spans="1:107" x14ac:dyDescent="0.2">
      <c r="A726">
        <f>ROW(Source!A2280)</f>
        <v>2280</v>
      </c>
      <c r="B726">
        <v>52421674</v>
      </c>
      <c r="C726">
        <v>52431159</v>
      </c>
      <c r="D726">
        <v>51499853</v>
      </c>
      <c r="E726">
        <v>1</v>
      </c>
      <c r="F726">
        <v>1</v>
      </c>
      <c r="G726">
        <v>27</v>
      </c>
      <c r="H726">
        <v>2</v>
      </c>
      <c r="I726" t="s">
        <v>559</v>
      </c>
      <c r="J726" t="s">
        <v>560</v>
      </c>
      <c r="K726" t="s">
        <v>561</v>
      </c>
      <c r="L726">
        <v>1368</v>
      </c>
      <c r="N726">
        <v>1011</v>
      </c>
      <c r="O726" t="s">
        <v>537</v>
      </c>
      <c r="P726" t="s">
        <v>537</v>
      </c>
      <c r="Q726">
        <v>1</v>
      </c>
      <c r="W726">
        <v>0</v>
      </c>
      <c r="X726">
        <v>1403155342</v>
      </c>
      <c r="Y726">
        <v>75</v>
      </c>
      <c r="AA726">
        <v>0</v>
      </c>
      <c r="AB726">
        <v>6.02</v>
      </c>
      <c r="AC726">
        <v>0.02</v>
      </c>
      <c r="AD726">
        <v>0</v>
      </c>
      <c r="AE726">
        <v>0</v>
      </c>
      <c r="AF726">
        <v>6.02</v>
      </c>
      <c r="AG726">
        <v>0.02</v>
      </c>
      <c r="AH726">
        <v>0</v>
      </c>
      <c r="AI726">
        <v>1</v>
      </c>
      <c r="AJ726">
        <v>1</v>
      </c>
      <c r="AK726">
        <v>1</v>
      </c>
      <c r="AL726">
        <v>1</v>
      </c>
      <c r="AN726">
        <v>0</v>
      </c>
      <c r="AO726">
        <v>1</v>
      </c>
      <c r="AP726">
        <v>0</v>
      </c>
      <c r="AQ726">
        <v>0</v>
      </c>
      <c r="AR726">
        <v>0</v>
      </c>
      <c r="AS726" t="s">
        <v>3</v>
      </c>
      <c r="AT726">
        <v>75</v>
      </c>
      <c r="AU726" t="s">
        <v>3</v>
      </c>
      <c r="AV726">
        <v>0</v>
      </c>
      <c r="AW726">
        <v>2</v>
      </c>
      <c r="AX726">
        <v>52431166</v>
      </c>
      <c r="AY726">
        <v>1</v>
      </c>
      <c r="AZ726">
        <v>0</v>
      </c>
      <c r="BA726">
        <v>698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CX726">
        <f>Y726*Source!I2280</f>
        <v>0</v>
      </c>
      <c r="CY726">
        <f>AB726</f>
        <v>6.02</v>
      </c>
      <c r="CZ726">
        <f>AF726</f>
        <v>6.02</v>
      </c>
      <c r="DA726">
        <f>AJ726</f>
        <v>1</v>
      </c>
      <c r="DB726">
        <f t="shared" si="139"/>
        <v>451.5</v>
      </c>
      <c r="DC726">
        <f t="shared" si="140"/>
        <v>1.5</v>
      </c>
    </row>
    <row r="727" spans="1:107" x14ac:dyDescent="0.2">
      <c r="A727">
        <f>ROW(Source!A2280)</f>
        <v>2280</v>
      </c>
      <c r="B727">
        <v>52421674</v>
      </c>
      <c r="C727">
        <v>52431159</v>
      </c>
      <c r="D727">
        <v>51499208</v>
      </c>
      <c r="E727">
        <v>1</v>
      </c>
      <c r="F727">
        <v>1</v>
      </c>
      <c r="G727">
        <v>27</v>
      </c>
      <c r="H727">
        <v>2</v>
      </c>
      <c r="I727" t="s">
        <v>562</v>
      </c>
      <c r="J727" t="s">
        <v>563</v>
      </c>
      <c r="K727" t="s">
        <v>564</v>
      </c>
      <c r="L727">
        <v>1368</v>
      </c>
      <c r="N727">
        <v>1011</v>
      </c>
      <c r="O727" t="s">
        <v>537</v>
      </c>
      <c r="P727" t="s">
        <v>537</v>
      </c>
      <c r="Q727">
        <v>1</v>
      </c>
      <c r="W727">
        <v>0</v>
      </c>
      <c r="X727">
        <v>41279402</v>
      </c>
      <c r="Y727">
        <v>1.55</v>
      </c>
      <c r="AA727">
        <v>0</v>
      </c>
      <c r="AB727">
        <v>1412.71</v>
      </c>
      <c r="AC727">
        <v>641.32000000000005</v>
      </c>
      <c r="AD727">
        <v>0</v>
      </c>
      <c r="AE727">
        <v>0</v>
      </c>
      <c r="AF727">
        <v>1412.71</v>
      </c>
      <c r="AG727">
        <v>641.32000000000005</v>
      </c>
      <c r="AH727">
        <v>0</v>
      </c>
      <c r="AI727">
        <v>1</v>
      </c>
      <c r="AJ727">
        <v>1</v>
      </c>
      <c r="AK727">
        <v>1</v>
      </c>
      <c r="AL727">
        <v>1</v>
      </c>
      <c r="AN727">
        <v>0</v>
      </c>
      <c r="AO727">
        <v>1</v>
      </c>
      <c r="AP727">
        <v>0</v>
      </c>
      <c r="AQ727">
        <v>0</v>
      </c>
      <c r="AR727">
        <v>0</v>
      </c>
      <c r="AS727" t="s">
        <v>3</v>
      </c>
      <c r="AT727">
        <v>1.55</v>
      </c>
      <c r="AU727" t="s">
        <v>3</v>
      </c>
      <c r="AV727">
        <v>0</v>
      </c>
      <c r="AW727">
        <v>2</v>
      </c>
      <c r="AX727">
        <v>52431167</v>
      </c>
      <c r="AY727">
        <v>1</v>
      </c>
      <c r="AZ727">
        <v>0</v>
      </c>
      <c r="BA727">
        <v>699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CX727">
        <f>Y727*Source!I2280</f>
        <v>0</v>
      </c>
      <c r="CY727">
        <f>AB727</f>
        <v>1412.71</v>
      </c>
      <c r="CZ727">
        <f>AF727</f>
        <v>1412.71</v>
      </c>
      <c r="DA727">
        <f>AJ727</f>
        <v>1</v>
      </c>
      <c r="DB727">
        <f t="shared" si="139"/>
        <v>2189.6999999999998</v>
      </c>
      <c r="DC727">
        <f t="shared" si="140"/>
        <v>994.05</v>
      </c>
    </row>
    <row r="728" spans="1:107" x14ac:dyDescent="0.2">
      <c r="A728">
        <f>ROW(Source!A2281)</f>
        <v>2281</v>
      </c>
      <c r="B728">
        <v>52421674</v>
      </c>
      <c r="C728">
        <v>52431168</v>
      </c>
      <c r="D728">
        <v>51486811</v>
      </c>
      <c r="E728">
        <v>27</v>
      </c>
      <c r="F728">
        <v>1</v>
      </c>
      <c r="G728">
        <v>27</v>
      </c>
      <c r="H728">
        <v>1</v>
      </c>
      <c r="I728" t="s">
        <v>531</v>
      </c>
      <c r="J728" t="s">
        <v>3</v>
      </c>
      <c r="K728" t="s">
        <v>532</v>
      </c>
      <c r="L728">
        <v>1191</v>
      </c>
      <c r="N728">
        <v>1013</v>
      </c>
      <c r="O728" t="s">
        <v>533</v>
      </c>
      <c r="P728" t="s">
        <v>533</v>
      </c>
      <c r="Q728">
        <v>1</v>
      </c>
      <c r="W728">
        <v>0</v>
      </c>
      <c r="X728">
        <v>476480486</v>
      </c>
      <c r="Y728">
        <v>49.5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1</v>
      </c>
      <c r="AJ728">
        <v>1</v>
      </c>
      <c r="AK728">
        <v>1</v>
      </c>
      <c r="AL728">
        <v>1</v>
      </c>
      <c r="AN728">
        <v>0</v>
      </c>
      <c r="AO728">
        <v>1</v>
      </c>
      <c r="AP728">
        <v>0</v>
      </c>
      <c r="AQ728">
        <v>0</v>
      </c>
      <c r="AR728">
        <v>0</v>
      </c>
      <c r="AS728" t="s">
        <v>3</v>
      </c>
      <c r="AT728">
        <v>49.5</v>
      </c>
      <c r="AU728" t="s">
        <v>3</v>
      </c>
      <c r="AV728">
        <v>1</v>
      </c>
      <c r="AW728">
        <v>2</v>
      </c>
      <c r="AX728">
        <v>52431172</v>
      </c>
      <c r="AY728">
        <v>1</v>
      </c>
      <c r="AZ728">
        <v>0</v>
      </c>
      <c r="BA728">
        <v>700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CX728">
        <f>Y728*Source!I2281</f>
        <v>0</v>
      </c>
      <c r="CY728">
        <f>AD728</f>
        <v>0</v>
      </c>
      <c r="CZ728">
        <f>AH728</f>
        <v>0</v>
      </c>
      <c r="DA728">
        <f>AL728</f>
        <v>1</v>
      </c>
      <c r="DB728">
        <f t="shared" si="139"/>
        <v>0</v>
      </c>
      <c r="DC728">
        <f t="shared" si="140"/>
        <v>0</v>
      </c>
    </row>
    <row r="729" spans="1:107" x14ac:dyDescent="0.2">
      <c r="A729">
        <f>ROW(Source!A2281)</f>
        <v>2281</v>
      </c>
      <c r="B729">
        <v>52421674</v>
      </c>
      <c r="C729">
        <v>52431168</v>
      </c>
      <c r="D729">
        <v>51499003</v>
      </c>
      <c r="E729">
        <v>1</v>
      </c>
      <c r="F729">
        <v>1</v>
      </c>
      <c r="G729">
        <v>27</v>
      </c>
      <c r="H729">
        <v>2</v>
      </c>
      <c r="I729" t="s">
        <v>665</v>
      </c>
      <c r="J729" t="s">
        <v>666</v>
      </c>
      <c r="K729" t="s">
        <v>667</v>
      </c>
      <c r="L729">
        <v>1368</v>
      </c>
      <c r="N729">
        <v>1011</v>
      </c>
      <c r="O729" t="s">
        <v>537</v>
      </c>
      <c r="P729" t="s">
        <v>537</v>
      </c>
      <c r="Q729">
        <v>1</v>
      </c>
      <c r="W729">
        <v>0</v>
      </c>
      <c r="X729">
        <v>974897901</v>
      </c>
      <c r="Y729">
        <v>2.87</v>
      </c>
      <c r="AA729">
        <v>0</v>
      </c>
      <c r="AB729">
        <v>956.79</v>
      </c>
      <c r="AC729">
        <v>359.44</v>
      </c>
      <c r="AD729">
        <v>0</v>
      </c>
      <c r="AE729">
        <v>0</v>
      </c>
      <c r="AF729">
        <v>956.79</v>
      </c>
      <c r="AG729">
        <v>359.44</v>
      </c>
      <c r="AH729">
        <v>0</v>
      </c>
      <c r="AI729">
        <v>1</v>
      </c>
      <c r="AJ729">
        <v>1</v>
      </c>
      <c r="AK729">
        <v>1</v>
      </c>
      <c r="AL729">
        <v>1</v>
      </c>
      <c r="AN729">
        <v>0</v>
      </c>
      <c r="AO729">
        <v>1</v>
      </c>
      <c r="AP729">
        <v>0</v>
      </c>
      <c r="AQ729">
        <v>0</v>
      </c>
      <c r="AR729">
        <v>0</v>
      </c>
      <c r="AS729" t="s">
        <v>3</v>
      </c>
      <c r="AT729">
        <v>2.87</v>
      </c>
      <c r="AU729" t="s">
        <v>3</v>
      </c>
      <c r="AV729">
        <v>0</v>
      </c>
      <c r="AW729">
        <v>2</v>
      </c>
      <c r="AX729">
        <v>52431173</v>
      </c>
      <c r="AY729">
        <v>1</v>
      </c>
      <c r="AZ729">
        <v>0</v>
      </c>
      <c r="BA729">
        <v>701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CX729">
        <f>Y729*Source!I2281</f>
        <v>0</v>
      </c>
      <c r="CY729">
        <f>AB729</f>
        <v>956.79</v>
      </c>
      <c r="CZ729">
        <f>AF729</f>
        <v>956.79</v>
      </c>
      <c r="DA729">
        <f>AJ729</f>
        <v>1</v>
      </c>
      <c r="DB729">
        <f t="shared" si="139"/>
        <v>2745.99</v>
      </c>
      <c r="DC729">
        <f t="shared" si="140"/>
        <v>1031.5899999999999</v>
      </c>
    </row>
    <row r="730" spans="1:107" x14ac:dyDescent="0.2">
      <c r="A730">
        <f>ROW(Source!A2281)</f>
        <v>2281</v>
      </c>
      <c r="B730">
        <v>52421674</v>
      </c>
      <c r="C730">
        <v>52431168</v>
      </c>
      <c r="D730">
        <v>51498982</v>
      </c>
      <c r="E730">
        <v>1</v>
      </c>
      <c r="F730">
        <v>1</v>
      </c>
      <c r="G730">
        <v>27</v>
      </c>
      <c r="H730">
        <v>2</v>
      </c>
      <c r="I730" t="s">
        <v>534</v>
      </c>
      <c r="J730" t="s">
        <v>535</v>
      </c>
      <c r="K730" t="s">
        <v>536</v>
      </c>
      <c r="L730">
        <v>1368</v>
      </c>
      <c r="N730">
        <v>1011</v>
      </c>
      <c r="O730" t="s">
        <v>537</v>
      </c>
      <c r="P730" t="s">
        <v>537</v>
      </c>
      <c r="Q730">
        <v>1</v>
      </c>
      <c r="W730">
        <v>0</v>
      </c>
      <c r="X730">
        <v>770341722</v>
      </c>
      <c r="Y730">
        <v>7.86</v>
      </c>
      <c r="AA730">
        <v>0</v>
      </c>
      <c r="AB730">
        <v>1494.43</v>
      </c>
      <c r="AC730">
        <v>481.21</v>
      </c>
      <c r="AD730">
        <v>0</v>
      </c>
      <c r="AE730">
        <v>0</v>
      </c>
      <c r="AF730">
        <v>1494.43</v>
      </c>
      <c r="AG730">
        <v>481.21</v>
      </c>
      <c r="AH730">
        <v>0</v>
      </c>
      <c r="AI730">
        <v>1</v>
      </c>
      <c r="AJ730">
        <v>1</v>
      </c>
      <c r="AK730">
        <v>1</v>
      </c>
      <c r="AL730">
        <v>1</v>
      </c>
      <c r="AN730">
        <v>0</v>
      </c>
      <c r="AO730">
        <v>1</v>
      </c>
      <c r="AP730">
        <v>0</v>
      </c>
      <c r="AQ730">
        <v>0</v>
      </c>
      <c r="AR730">
        <v>0</v>
      </c>
      <c r="AS730" t="s">
        <v>3</v>
      </c>
      <c r="AT730">
        <v>7.86</v>
      </c>
      <c r="AU730" t="s">
        <v>3</v>
      </c>
      <c r="AV730">
        <v>0</v>
      </c>
      <c r="AW730">
        <v>2</v>
      </c>
      <c r="AX730">
        <v>52431174</v>
      </c>
      <c r="AY730">
        <v>1</v>
      </c>
      <c r="AZ730">
        <v>0</v>
      </c>
      <c r="BA730">
        <v>702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CX730">
        <f>Y730*Source!I2281</f>
        <v>0</v>
      </c>
      <c r="CY730">
        <f>AB730</f>
        <v>1494.43</v>
      </c>
      <c r="CZ730">
        <f>AF730</f>
        <v>1494.43</v>
      </c>
      <c r="DA730">
        <f>AJ730</f>
        <v>1</v>
      </c>
      <c r="DB730">
        <f t="shared" si="139"/>
        <v>11746.22</v>
      </c>
      <c r="DC730">
        <f t="shared" si="140"/>
        <v>3782.31</v>
      </c>
    </row>
    <row r="731" spans="1:107" x14ac:dyDescent="0.2">
      <c r="A731">
        <f>ROW(Source!A2282)</f>
        <v>2282</v>
      </c>
      <c r="B731">
        <v>52421674</v>
      </c>
      <c r="C731">
        <v>52431175</v>
      </c>
      <c r="D731">
        <v>51498982</v>
      </c>
      <c r="E731">
        <v>1</v>
      </c>
      <c r="F731">
        <v>1</v>
      </c>
      <c r="G731">
        <v>27</v>
      </c>
      <c r="H731">
        <v>2</v>
      </c>
      <c r="I731" t="s">
        <v>534</v>
      </c>
      <c r="J731" t="s">
        <v>535</v>
      </c>
      <c r="K731" t="s">
        <v>536</v>
      </c>
      <c r="L731">
        <v>1368</v>
      </c>
      <c r="N731">
        <v>1011</v>
      </c>
      <c r="O731" t="s">
        <v>537</v>
      </c>
      <c r="P731" t="s">
        <v>537</v>
      </c>
      <c r="Q731">
        <v>1</v>
      </c>
      <c r="W731">
        <v>0</v>
      </c>
      <c r="X731">
        <v>770341722</v>
      </c>
      <c r="Y731">
        <v>5.3699999999999998E-2</v>
      </c>
      <c r="AA731">
        <v>0</v>
      </c>
      <c r="AB731">
        <v>1494.43</v>
      </c>
      <c r="AC731">
        <v>481.21</v>
      </c>
      <c r="AD731">
        <v>0</v>
      </c>
      <c r="AE731">
        <v>0</v>
      </c>
      <c r="AF731">
        <v>1494.43</v>
      </c>
      <c r="AG731">
        <v>481.21</v>
      </c>
      <c r="AH731">
        <v>0</v>
      </c>
      <c r="AI731">
        <v>1</v>
      </c>
      <c r="AJ731">
        <v>1</v>
      </c>
      <c r="AK731">
        <v>1</v>
      </c>
      <c r="AL731">
        <v>1</v>
      </c>
      <c r="AN731">
        <v>0</v>
      </c>
      <c r="AO731">
        <v>1</v>
      </c>
      <c r="AP731">
        <v>0</v>
      </c>
      <c r="AQ731">
        <v>0</v>
      </c>
      <c r="AR731">
        <v>0</v>
      </c>
      <c r="AS731" t="s">
        <v>3</v>
      </c>
      <c r="AT731">
        <v>5.3699999999999998E-2</v>
      </c>
      <c r="AU731" t="s">
        <v>3</v>
      </c>
      <c r="AV731">
        <v>0</v>
      </c>
      <c r="AW731">
        <v>2</v>
      </c>
      <c r="AX731">
        <v>52431177</v>
      </c>
      <c r="AY731">
        <v>1</v>
      </c>
      <c r="AZ731">
        <v>0</v>
      </c>
      <c r="BA731">
        <v>703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CX731">
        <f>Y731*Source!I2282</f>
        <v>0</v>
      </c>
      <c r="CY731">
        <f>AB731</f>
        <v>1494.43</v>
      </c>
      <c r="CZ731">
        <f>AF731</f>
        <v>1494.43</v>
      </c>
      <c r="DA731">
        <f>AJ731</f>
        <v>1</v>
      </c>
      <c r="DB731">
        <f t="shared" si="139"/>
        <v>80.25</v>
      </c>
      <c r="DC731">
        <f t="shared" si="140"/>
        <v>25.84</v>
      </c>
    </row>
    <row r="732" spans="1:107" x14ac:dyDescent="0.2">
      <c r="A732">
        <f>ROW(Source!A2283)</f>
        <v>2283</v>
      </c>
      <c r="B732">
        <v>52421674</v>
      </c>
      <c r="C732">
        <v>52431178</v>
      </c>
      <c r="D732">
        <v>51486811</v>
      </c>
      <c r="E732">
        <v>27</v>
      </c>
      <c r="F732">
        <v>1</v>
      </c>
      <c r="G732">
        <v>27</v>
      </c>
      <c r="H732">
        <v>1</v>
      </c>
      <c r="I732" t="s">
        <v>531</v>
      </c>
      <c r="J732" t="s">
        <v>3</v>
      </c>
      <c r="K732" t="s">
        <v>532</v>
      </c>
      <c r="L732">
        <v>1191</v>
      </c>
      <c r="N732">
        <v>1013</v>
      </c>
      <c r="O732" t="s">
        <v>533</v>
      </c>
      <c r="P732" t="s">
        <v>533</v>
      </c>
      <c r="Q732">
        <v>1</v>
      </c>
      <c r="W732">
        <v>0</v>
      </c>
      <c r="X732">
        <v>476480486</v>
      </c>
      <c r="Y732">
        <v>1.02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1</v>
      </c>
      <c r="AJ732">
        <v>1</v>
      </c>
      <c r="AK732">
        <v>1</v>
      </c>
      <c r="AL732">
        <v>1</v>
      </c>
      <c r="AN732">
        <v>0</v>
      </c>
      <c r="AO732">
        <v>1</v>
      </c>
      <c r="AP732">
        <v>0</v>
      </c>
      <c r="AQ732">
        <v>0</v>
      </c>
      <c r="AR732">
        <v>0</v>
      </c>
      <c r="AS732" t="s">
        <v>3</v>
      </c>
      <c r="AT732">
        <v>1.02</v>
      </c>
      <c r="AU732" t="s">
        <v>3</v>
      </c>
      <c r="AV732">
        <v>1</v>
      </c>
      <c r="AW732">
        <v>2</v>
      </c>
      <c r="AX732">
        <v>52431180</v>
      </c>
      <c r="AY732">
        <v>1</v>
      </c>
      <c r="AZ732">
        <v>0</v>
      </c>
      <c r="BA732">
        <v>704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CX732">
        <f>Y732*Source!I2283</f>
        <v>0</v>
      </c>
      <c r="CY732">
        <f>AD732</f>
        <v>0</v>
      </c>
      <c r="CZ732">
        <f>AH732</f>
        <v>0</v>
      </c>
      <c r="DA732">
        <f>AL732</f>
        <v>1</v>
      </c>
      <c r="DB732">
        <f t="shared" si="139"/>
        <v>0</v>
      </c>
      <c r="DC732">
        <f t="shared" si="140"/>
        <v>0</v>
      </c>
    </row>
    <row r="733" spans="1:107" x14ac:dyDescent="0.2">
      <c r="A733">
        <f>ROW(Source!A2284)</f>
        <v>2284</v>
      </c>
      <c r="B733">
        <v>52421674</v>
      </c>
      <c r="C733">
        <v>52431181</v>
      </c>
      <c r="D733">
        <v>51499780</v>
      </c>
      <c r="E733">
        <v>1</v>
      </c>
      <c r="F733">
        <v>1</v>
      </c>
      <c r="G733">
        <v>27</v>
      </c>
      <c r="H733">
        <v>2</v>
      </c>
      <c r="I733" t="s">
        <v>538</v>
      </c>
      <c r="J733" t="s">
        <v>539</v>
      </c>
      <c r="K733" t="s">
        <v>540</v>
      </c>
      <c r="L733">
        <v>1368</v>
      </c>
      <c r="N733">
        <v>1011</v>
      </c>
      <c r="O733" t="s">
        <v>537</v>
      </c>
      <c r="P733" t="s">
        <v>537</v>
      </c>
      <c r="Q733">
        <v>1</v>
      </c>
      <c r="W733">
        <v>0</v>
      </c>
      <c r="X733">
        <v>238809398</v>
      </c>
      <c r="Y733">
        <v>0.02</v>
      </c>
      <c r="AA733">
        <v>0</v>
      </c>
      <c r="AB733">
        <v>1009.4</v>
      </c>
      <c r="AC733">
        <v>316.82</v>
      </c>
      <c r="AD733">
        <v>0</v>
      </c>
      <c r="AE733">
        <v>0</v>
      </c>
      <c r="AF733">
        <v>1009.4</v>
      </c>
      <c r="AG733">
        <v>316.82</v>
      </c>
      <c r="AH733">
        <v>0</v>
      </c>
      <c r="AI733">
        <v>1</v>
      </c>
      <c r="AJ733">
        <v>1</v>
      </c>
      <c r="AK733">
        <v>1</v>
      </c>
      <c r="AL733">
        <v>1</v>
      </c>
      <c r="AN733">
        <v>0</v>
      </c>
      <c r="AO733">
        <v>1</v>
      </c>
      <c r="AP733">
        <v>0</v>
      </c>
      <c r="AQ733">
        <v>0</v>
      </c>
      <c r="AR733">
        <v>0</v>
      </c>
      <c r="AS733" t="s">
        <v>3</v>
      </c>
      <c r="AT733">
        <v>0.02</v>
      </c>
      <c r="AU733" t="s">
        <v>3</v>
      </c>
      <c r="AV733">
        <v>0</v>
      </c>
      <c r="AW733">
        <v>2</v>
      </c>
      <c r="AX733">
        <v>52431184</v>
      </c>
      <c r="AY733">
        <v>1</v>
      </c>
      <c r="AZ733">
        <v>0</v>
      </c>
      <c r="BA733">
        <v>705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CX733">
        <f>Y733*Source!I2284</f>
        <v>0</v>
      </c>
      <c r="CY733">
        <f t="shared" ref="CY733:CY738" si="141">AB733</f>
        <v>1009.4</v>
      </c>
      <c r="CZ733">
        <f t="shared" ref="CZ733:CZ738" si="142">AF733</f>
        <v>1009.4</v>
      </c>
      <c r="DA733">
        <f t="shared" ref="DA733:DA738" si="143">AJ733</f>
        <v>1</v>
      </c>
      <c r="DB733">
        <f t="shared" si="139"/>
        <v>20.190000000000001</v>
      </c>
      <c r="DC733">
        <f t="shared" si="140"/>
        <v>6.34</v>
      </c>
    </row>
    <row r="734" spans="1:107" x14ac:dyDescent="0.2">
      <c r="A734">
        <f>ROW(Source!A2284)</f>
        <v>2284</v>
      </c>
      <c r="B734">
        <v>52421674</v>
      </c>
      <c r="C734">
        <v>52431181</v>
      </c>
      <c r="D734">
        <v>51499781</v>
      </c>
      <c r="E734">
        <v>1</v>
      </c>
      <c r="F734">
        <v>1</v>
      </c>
      <c r="G734">
        <v>27</v>
      </c>
      <c r="H734">
        <v>2</v>
      </c>
      <c r="I734" t="s">
        <v>541</v>
      </c>
      <c r="J734" t="s">
        <v>542</v>
      </c>
      <c r="K734" t="s">
        <v>543</v>
      </c>
      <c r="L734">
        <v>1368</v>
      </c>
      <c r="N734">
        <v>1011</v>
      </c>
      <c r="O734" t="s">
        <v>537</v>
      </c>
      <c r="P734" t="s">
        <v>537</v>
      </c>
      <c r="Q734">
        <v>1</v>
      </c>
      <c r="W734">
        <v>0</v>
      </c>
      <c r="X734">
        <v>-1786200580</v>
      </c>
      <c r="Y734">
        <v>1.7999999999999999E-2</v>
      </c>
      <c r="AA734">
        <v>0</v>
      </c>
      <c r="AB734">
        <v>1014.12</v>
      </c>
      <c r="AC734">
        <v>317.13</v>
      </c>
      <c r="AD734">
        <v>0</v>
      </c>
      <c r="AE734">
        <v>0</v>
      </c>
      <c r="AF734">
        <v>1014.12</v>
      </c>
      <c r="AG734">
        <v>317.13</v>
      </c>
      <c r="AH734">
        <v>0</v>
      </c>
      <c r="AI734">
        <v>1</v>
      </c>
      <c r="AJ734">
        <v>1</v>
      </c>
      <c r="AK734">
        <v>1</v>
      </c>
      <c r="AL734">
        <v>1</v>
      </c>
      <c r="AN734">
        <v>0</v>
      </c>
      <c r="AO734">
        <v>1</v>
      </c>
      <c r="AP734">
        <v>0</v>
      </c>
      <c r="AQ734">
        <v>0</v>
      </c>
      <c r="AR734">
        <v>0</v>
      </c>
      <c r="AS734" t="s">
        <v>3</v>
      </c>
      <c r="AT734">
        <v>1.7999999999999999E-2</v>
      </c>
      <c r="AU734" t="s">
        <v>3</v>
      </c>
      <c r="AV734">
        <v>0</v>
      </c>
      <c r="AW734">
        <v>2</v>
      </c>
      <c r="AX734">
        <v>52431185</v>
      </c>
      <c r="AY734">
        <v>1</v>
      </c>
      <c r="AZ734">
        <v>0</v>
      </c>
      <c r="BA734">
        <v>706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CX734">
        <f>Y734*Source!I2284</f>
        <v>0</v>
      </c>
      <c r="CY734">
        <f t="shared" si="141"/>
        <v>1014.12</v>
      </c>
      <c r="CZ734">
        <f t="shared" si="142"/>
        <v>1014.12</v>
      </c>
      <c r="DA734">
        <f t="shared" si="143"/>
        <v>1</v>
      </c>
      <c r="DB734">
        <f t="shared" si="139"/>
        <v>18.25</v>
      </c>
      <c r="DC734">
        <f t="shared" si="140"/>
        <v>5.71</v>
      </c>
    </row>
    <row r="735" spans="1:107" x14ac:dyDescent="0.2">
      <c r="A735">
        <f>ROW(Source!A2285)</f>
        <v>2285</v>
      </c>
      <c r="B735">
        <v>52421674</v>
      </c>
      <c r="C735">
        <v>52431186</v>
      </c>
      <c r="D735">
        <v>51499780</v>
      </c>
      <c r="E735">
        <v>1</v>
      </c>
      <c r="F735">
        <v>1</v>
      </c>
      <c r="G735">
        <v>27</v>
      </c>
      <c r="H735">
        <v>2</v>
      </c>
      <c r="I735" t="s">
        <v>538</v>
      </c>
      <c r="J735" t="s">
        <v>539</v>
      </c>
      <c r="K735" t="s">
        <v>540</v>
      </c>
      <c r="L735">
        <v>1368</v>
      </c>
      <c r="N735">
        <v>1011</v>
      </c>
      <c r="O735" t="s">
        <v>537</v>
      </c>
      <c r="P735" t="s">
        <v>537</v>
      </c>
      <c r="Q735">
        <v>1</v>
      </c>
      <c r="W735">
        <v>0</v>
      </c>
      <c r="X735">
        <v>238809398</v>
      </c>
      <c r="Y735">
        <v>5.3999999999999999E-2</v>
      </c>
      <c r="AA735">
        <v>0</v>
      </c>
      <c r="AB735">
        <v>1009.4</v>
      </c>
      <c r="AC735">
        <v>316.82</v>
      </c>
      <c r="AD735">
        <v>0</v>
      </c>
      <c r="AE735">
        <v>0</v>
      </c>
      <c r="AF735">
        <v>1009.4</v>
      </c>
      <c r="AG735">
        <v>316.82</v>
      </c>
      <c r="AH735">
        <v>0</v>
      </c>
      <c r="AI735">
        <v>1</v>
      </c>
      <c r="AJ735">
        <v>1</v>
      </c>
      <c r="AK735">
        <v>1</v>
      </c>
      <c r="AL735">
        <v>1</v>
      </c>
      <c r="AN735">
        <v>0</v>
      </c>
      <c r="AO735">
        <v>1</v>
      </c>
      <c r="AP735">
        <v>0</v>
      </c>
      <c r="AQ735">
        <v>0</v>
      </c>
      <c r="AR735">
        <v>0</v>
      </c>
      <c r="AS735" t="s">
        <v>3</v>
      </c>
      <c r="AT735">
        <v>5.3999999999999999E-2</v>
      </c>
      <c r="AU735" t="s">
        <v>3</v>
      </c>
      <c r="AV735">
        <v>0</v>
      </c>
      <c r="AW735">
        <v>2</v>
      </c>
      <c r="AX735">
        <v>52431189</v>
      </c>
      <c r="AY735">
        <v>1</v>
      </c>
      <c r="AZ735">
        <v>0</v>
      </c>
      <c r="BA735">
        <v>707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CX735">
        <f>Y735*Source!I2285</f>
        <v>0</v>
      </c>
      <c r="CY735">
        <f t="shared" si="141"/>
        <v>1009.4</v>
      </c>
      <c r="CZ735">
        <f t="shared" si="142"/>
        <v>1009.4</v>
      </c>
      <c r="DA735">
        <f t="shared" si="143"/>
        <v>1</v>
      </c>
      <c r="DB735">
        <f t="shared" si="139"/>
        <v>54.51</v>
      </c>
      <c r="DC735">
        <f t="shared" si="140"/>
        <v>17.11</v>
      </c>
    </row>
    <row r="736" spans="1:107" x14ac:dyDescent="0.2">
      <c r="A736">
        <f>ROW(Source!A2285)</f>
        <v>2285</v>
      </c>
      <c r="B736">
        <v>52421674</v>
      </c>
      <c r="C736">
        <v>52431186</v>
      </c>
      <c r="D736">
        <v>51499781</v>
      </c>
      <c r="E736">
        <v>1</v>
      </c>
      <c r="F736">
        <v>1</v>
      </c>
      <c r="G736">
        <v>27</v>
      </c>
      <c r="H736">
        <v>2</v>
      </c>
      <c r="I736" t="s">
        <v>541</v>
      </c>
      <c r="J736" t="s">
        <v>542</v>
      </c>
      <c r="K736" t="s">
        <v>543</v>
      </c>
      <c r="L736">
        <v>1368</v>
      </c>
      <c r="N736">
        <v>1011</v>
      </c>
      <c r="O736" t="s">
        <v>537</v>
      </c>
      <c r="P736" t="s">
        <v>537</v>
      </c>
      <c r="Q736">
        <v>1</v>
      </c>
      <c r="W736">
        <v>0</v>
      </c>
      <c r="X736">
        <v>-1786200580</v>
      </c>
      <c r="Y736">
        <v>5.5E-2</v>
      </c>
      <c r="AA736">
        <v>0</v>
      </c>
      <c r="AB736">
        <v>1014.12</v>
      </c>
      <c r="AC736">
        <v>317.13</v>
      </c>
      <c r="AD736">
        <v>0</v>
      </c>
      <c r="AE736">
        <v>0</v>
      </c>
      <c r="AF736">
        <v>1014.12</v>
      </c>
      <c r="AG736">
        <v>317.13</v>
      </c>
      <c r="AH736">
        <v>0</v>
      </c>
      <c r="AI736">
        <v>1</v>
      </c>
      <c r="AJ736">
        <v>1</v>
      </c>
      <c r="AK736">
        <v>1</v>
      </c>
      <c r="AL736">
        <v>1</v>
      </c>
      <c r="AN736">
        <v>0</v>
      </c>
      <c r="AO736">
        <v>1</v>
      </c>
      <c r="AP736">
        <v>0</v>
      </c>
      <c r="AQ736">
        <v>0</v>
      </c>
      <c r="AR736">
        <v>0</v>
      </c>
      <c r="AS736" t="s">
        <v>3</v>
      </c>
      <c r="AT736">
        <v>5.5E-2</v>
      </c>
      <c r="AU736" t="s">
        <v>3</v>
      </c>
      <c r="AV736">
        <v>0</v>
      </c>
      <c r="AW736">
        <v>2</v>
      </c>
      <c r="AX736">
        <v>52431190</v>
      </c>
      <c r="AY736">
        <v>1</v>
      </c>
      <c r="AZ736">
        <v>0</v>
      </c>
      <c r="BA736">
        <v>708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CX736">
        <f>Y736*Source!I2285</f>
        <v>0</v>
      </c>
      <c r="CY736">
        <f t="shared" si="141"/>
        <v>1014.12</v>
      </c>
      <c r="CZ736">
        <f t="shared" si="142"/>
        <v>1014.12</v>
      </c>
      <c r="DA736">
        <f t="shared" si="143"/>
        <v>1</v>
      </c>
      <c r="DB736">
        <f t="shared" si="139"/>
        <v>55.78</v>
      </c>
      <c r="DC736">
        <f t="shared" si="140"/>
        <v>17.440000000000001</v>
      </c>
    </row>
    <row r="737" spans="1:107" x14ac:dyDescent="0.2">
      <c r="A737">
        <f>ROW(Source!A2286)</f>
        <v>2286</v>
      </c>
      <c r="B737">
        <v>52421674</v>
      </c>
      <c r="C737">
        <v>52431191</v>
      </c>
      <c r="D737">
        <v>51499780</v>
      </c>
      <c r="E737">
        <v>1</v>
      </c>
      <c r="F737">
        <v>1</v>
      </c>
      <c r="G737">
        <v>27</v>
      </c>
      <c r="H737">
        <v>2</v>
      </c>
      <c r="I737" t="s">
        <v>538</v>
      </c>
      <c r="J737" t="s">
        <v>539</v>
      </c>
      <c r="K737" t="s">
        <v>540</v>
      </c>
      <c r="L737">
        <v>1368</v>
      </c>
      <c r="N737">
        <v>1011</v>
      </c>
      <c r="O737" t="s">
        <v>537</v>
      </c>
      <c r="P737" t="s">
        <v>537</v>
      </c>
      <c r="Q737">
        <v>1</v>
      </c>
      <c r="W737">
        <v>0</v>
      </c>
      <c r="X737">
        <v>238809398</v>
      </c>
      <c r="Y737">
        <v>0.51</v>
      </c>
      <c r="AA737">
        <v>0</v>
      </c>
      <c r="AB737">
        <v>1009.4</v>
      </c>
      <c r="AC737">
        <v>316.82</v>
      </c>
      <c r="AD737">
        <v>0</v>
      </c>
      <c r="AE737">
        <v>0</v>
      </c>
      <c r="AF737">
        <v>1009.4</v>
      </c>
      <c r="AG737">
        <v>316.82</v>
      </c>
      <c r="AH737">
        <v>0</v>
      </c>
      <c r="AI737">
        <v>1</v>
      </c>
      <c r="AJ737">
        <v>1</v>
      </c>
      <c r="AK737">
        <v>1</v>
      </c>
      <c r="AL737">
        <v>1</v>
      </c>
      <c r="AN737">
        <v>0</v>
      </c>
      <c r="AO737">
        <v>1</v>
      </c>
      <c r="AP737">
        <v>1</v>
      </c>
      <c r="AQ737">
        <v>0</v>
      </c>
      <c r="AR737">
        <v>0</v>
      </c>
      <c r="AS737" t="s">
        <v>3</v>
      </c>
      <c r="AT737">
        <v>0.01</v>
      </c>
      <c r="AU737" t="s">
        <v>46</v>
      </c>
      <c r="AV737">
        <v>0</v>
      </c>
      <c r="AW737">
        <v>2</v>
      </c>
      <c r="AX737">
        <v>52431194</v>
      </c>
      <c r="AY737">
        <v>1</v>
      </c>
      <c r="AZ737">
        <v>0</v>
      </c>
      <c r="BA737">
        <v>709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CX737">
        <f>Y737*Source!I2286</f>
        <v>0</v>
      </c>
      <c r="CY737">
        <f t="shared" si="141"/>
        <v>1009.4</v>
      </c>
      <c r="CZ737">
        <f t="shared" si="142"/>
        <v>1009.4</v>
      </c>
      <c r="DA737">
        <f t="shared" si="143"/>
        <v>1</v>
      </c>
      <c r="DB737">
        <f>ROUND((ROUND(AT737*CZ737,2)*51),6)</f>
        <v>514.59</v>
      </c>
      <c r="DC737">
        <f>ROUND((ROUND(AT737*AG737,2)*51),6)</f>
        <v>161.66999999999999</v>
      </c>
    </row>
    <row r="738" spans="1:107" x14ac:dyDescent="0.2">
      <c r="A738">
        <f>ROW(Source!A2286)</f>
        <v>2286</v>
      </c>
      <c r="B738">
        <v>52421674</v>
      </c>
      <c r="C738">
        <v>52431191</v>
      </c>
      <c r="D738">
        <v>51499781</v>
      </c>
      <c r="E738">
        <v>1</v>
      </c>
      <c r="F738">
        <v>1</v>
      </c>
      <c r="G738">
        <v>27</v>
      </c>
      <c r="H738">
        <v>2</v>
      </c>
      <c r="I738" t="s">
        <v>541</v>
      </c>
      <c r="J738" t="s">
        <v>542</v>
      </c>
      <c r="K738" t="s">
        <v>543</v>
      </c>
      <c r="L738">
        <v>1368</v>
      </c>
      <c r="N738">
        <v>1011</v>
      </c>
      <c r="O738" t="s">
        <v>537</v>
      </c>
      <c r="P738" t="s">
        <v>537</v>
      </c>
      <c r="Q738">
        <v>1</v>
      </c>
      <c r="W738">
        <v>0</v>
      </c>
      <c r="X738">
        <v>-1786200580</v>
      </c>
      <c r="Y738">
        <v>0.40800000000000003</v>
      </c>
      <c r="AA738">
        <v>0</v>
      </c>
      <c r="AB738">
        <v>1014.12</v>
      </c>
      <c r="AC738">
        <v>317.13</v>
      </c>
      <c r="AD738">
        <v>0</v>
      </c>
      <c r="AE738">
        <v>0</v>
      </c>
      <c r="AF738">
        <v>1014.12</v>
      </c>
      <c r="AG738">
        <v>317.13</v>
      </c>
      <c r="AH738">
        <v>0</v>
      </c>
      <c r="AI738">
        <v>1</v>
      </c>
      <c r="AJ738">
        <v>1</v>
      </c>
      <c r="AK738">
        <v>1</v>
      </c>
      <c r="AL738">
        <v>1</v>
      </c>
      <c r="AN738">
        <v>0</v>
      </c>
      <c r="AO738">
        <v>1</v>
      </c>
      <c r="AP738">
        <v>1</v>
      </c>
      <c r="AQ738">
        <v>0</v>
      </c>
      <c r="AR738">
        <v>0</v>
      </c>
      <c r="AS738" t="s">
        <v>3</v>
      </c>
      <c r="AT738">
        <v>8.0000000000000002E-3</v>
      </c>
      <c r="AU738" t="s">
        <v>46</v>
      </c>
      <c r="AV738">
        <v>0</v>
      </c>
      <c r="AW738">
        <v>2</v>
      </c>
      <c r="AX738">
        <v>52431195</v>
      </c>
      <c r="AY738">
        <v>1</v>
      </c>
      <c r="AZ738">
        <v>0</v>
      </c>
      <c r="BA738">
        <v>710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CX738">
        <f>Y738*Source!I2286</f>
        <v>0</v>
      </c>
      <c r="CY738">
        <f t="shared" si="141"/>
        <v>1014.12</v>
      </c>
      <c r="CZ738">
        <f t="shared" si="142"/>
        <v>1014.12</v>
      </c>
      <c r="DA738">
        <f t="shared" si="143"/>
        <v>1</v>
      </c>
      <c r="DB738">
        <f>ROUND((ROUND(AT738*CZ738,2)*51),6)</f>
        <v>413.61</v>
      </c>
      <c r="DC738">
        <f>ROUND((ROUND(AT738*AG738,2)*51),6)</f>
        <v>129.54</v>
      </c>
    </row>
    <row r="739" spans="1:107" x14ac:dyDescent="0.2">
      <c r="A739">
        <f>ROW(Source!A2288)</f>
        <v>2288</v>
      </c>
      <c r="B739">
        <v>52421674</v>
      </c>
      <c r="C739">
        <v>52431264</v>
      </c>
      <c r="D739">
        <v>51486811</v>
      </c>
      <c r="E739">
        <v>27</v>
      </c>
      <c r="F739">
        <v>1</v>
      </c>
      <c r="G739">
        <v>27</v>
      </c>
      <c r="H739">
        <v>1</v>
      </c>
      <c r="I739" t="s">
        <v>531</v>
      </c>
      <c r="J739" t="s">
        <v>3</v>
      </c>
      <c r="K739" t="s">
        <v>532</v>
      </c>
      <c r="L739">
        <v>1191</v>
      </c>
      <c r="N739">
        <v>1013</v>
      </c>
      <c r="O739" t="s">
        <v>533</v>
      </c>
      <c r="P739" t="s">
        <v>533</v>
      </c>
      <c r="Q739">
        <v>1</v>
      </c>
      <c r="W739">
        <v>0</v>
      </c>
      <c r="X739">
        <v>476480486</v>
      </c>
      <c r="Y739">
        <v>1.59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1</v>
      </c>
      <c r="AJ739">
        <v>1</v>
      </c>
      <c r="AK739">
        <v>1</v>
      </c>
      <c r="AL739">
        <v>1</v>
      </c>
      <c r="AN739">
        <v>0</v>
      </c>
      <c r="AO739">
        <v>1</v>
      </c>
      <c r="AP739">
        <v>0</v>
      </c>
      <c r="AQ739">
        <v>0</v>
      </c>
      <c r="AR739">
        <v>0</v>
      </c>
      <c r="AS739" t="s">
        <v>3</v>
      </c>
      <c r="AT739">
        <v>1.59</v>
      </c>
      <c r="AU739" t="s">
        <v>3</v>
      </c>
      <c r="AV739">
        <v>1</v>
      </c>
      <c r="AW739">
        <v>2</v>
      </c>
      <c r="AX739">
        <v>52431268</v>
      </c>
      <c r="AY739">
        <v>1</v>
      </c>
      <c r="AZ739">
        <v>0</v>
      </c>
      <c r="BA739">
        <v>711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CX739">
        <f>Y739*Source!I2288</f>
        <v>0</v>
      </c>
      <c r="CY739">
        <f>AD739</f>
        <v>0</v>
      </c>
      <c r="CZ739">
        <f>AH739</f>
        <v>0</v>
      </c>
      <c r="DA739">
        <f>AL739</f>
        <v>1</v>
      </c>
      <c r="DB739">
        <f t="shared" ref="DB739:DB747" si="144">ROUND(ROUND(AT739*CZ739,2),6)</f>
        <v>0</v>
      </c>
      <c r="DC739">
        <f t="shared" ref="DC739:DC747" si="145">ROUND(ROUND(AT739*AG739,2),6)</f>
        <v>0</v>
      </c>
    </row>
    <row r="740" spans="1:107" x14ac:dyDescent="0.2">
      <c r="A740">
        <f>ROW(Source!A2288)</f>
        <v>2288</v>
      </c>
      <c r="B740">
        <v>52421674</v>
      </c>
      <c r="C740">
        <v>52431264</v>
      </c>
      <c r="D740">
        <v>51498981</v>
      </c>
      <c r="E740">
        <v>1</v>
      </c>
      <c r="F740">
        <v>1</v>
      </c>
      <c r="G740">
        <v>27</v>
      </c>
      <c r="H740">
        <v>2</v>
      </c>
      <c r="I740" t="s">
        <v>671</v>
      </c>
      <c r="J740" t="s">
        <v>672</v>
      </c>
      <c r="K740" t="s">
        <v>673</v>
      </c>
      <c r="L740">
        <v>1368</v>
      </c>
      <c r="N740">
        <v>1011</v>
      </c>
      <c r="O740" t="s">
        <v>537</v>
      </c>
      <c r="P740" t="s">
        <v>537</v>
      </c>
      <c r="Q740">
        <v>1</v>
      </c>
      <c r="W740">
        <v>0</v>
      </c>
      <c r="X740">
        <v>-903558812</v>
      </c>
      <c r="Y740">
        <v>4.9800000000000004</v>
      </c>
      <c r="AA740">
        <v>0</v>
      </c>
      <c r="AB740">
        <v>1493.72</v>
      </c>
      <c r="AC740">
        <v>566.86</v>
      </c>
      <c r="AD740">
        <v>0</v>
      </c>
      <c r="AE740">
        <v>0</v>
      </c>
      <c r="AF740">
        <v>1493.72</v>
      </c>
      <c r="AG740">
        <v>566.86</v>
      </c>
      <c r="AH740">
        <v>0</v>
      </c>
      <c r="AI740">
        <v>1</v>
      </c>
      <c r="AJ740">
        <v>1</v>
      </c>
      <c r="AK740">
        <v>1</v>
      </c>
      <c r="AL740">
        <v>1</v>
      </c>
      <c r="AN740">
        <v>0</v>
      </c>
      <c r="AO740">
        <v>1</v>
      </c>
      <c r="AP740">
        <v>0</v>
      </c>
      <c r="AQ740">
        <v>0</v>
      </c>
      <c r="AR740">
        <v>0</v>
      </c>
      <c r="AS740" t="s">
        <v>3</v>
      </c>
      <c r="AT740">
        <v>4.9800000000000004</v>
      </c>
      <c r="AU740" t="s">
        <v>3</v>
      </c>
      <c r="AV740">
        <v>0</v>
      </c>
      <c r="AW740">
        <v>2</v>
      </c>
      <c r="AX740">
        <v>52431269</v>
      </c>
      <c r="AY740">
        <v>1</v>
      </c>
      <c r="AZ740">
        <v>0</v>
      </c>
      <c r="BA740">
        <v>712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CX740">
        <f>Y740*Source!I2288</f>
        <v>0</v>
      </c>
      <c r="CY740">
        <f>AB740</f>
        <v>1493.72</v>
      </c>
      <c r="CZ740">
        <f>AF740</f>
        <v>1493.72</v>
      </c>
      <c r="DA740">
        <f>AJ740</f>
        <v>1</v>
      </c>
      <c r="DB740">
        <f t="shared" si="144"/>
        <v>7438.73</v>
      </c>
      <c r="DC740">
        <f t="shared" si="145"/>
        <v>2822.96</v>
      </c>
    </row>
    <row r="741" spans="1:107" x14ac:dyDescent="0.2">
      <c r="A741">
        <f>ROW(Source!A2288)</f>
        <v>2288</v>
      </c>
      <c r="B741">
        <v>52421674</v>
      </c>
      <c r="C741">
        <v>52431264</v>
      </c>
      <c r="D741">
        <v>51499004</v>
      </c>
      <c r="E741">
        <v>1</v>
      </c>
      <c r="F741">
        <v>1</v>
      </c>
      <c r="G741">
        <v>27</v>
      </c>
      <c r="H741">
        <v>2</v>
      </c>
      <c r="I741" t="s">
        <v>674</v>
      </c>
      <c r="J741" t="s">
        <v>675</v>
      </c>
      <c r="K741" t="s">
        <v>676</v>
      </c>
      <c r="L741">
        <v>1368</v>
      </c>
      <c r="N741">
        <v>1011</v>
      </c>
      <c r="O741" t="s">
        <v>537</v>
      </c>
      <c r="P741" t="s">
        <v>537</v>
      </c>
      <c r="Q741">
        <v>1</v>
      </c>
      <c r="W741">
        <v>0</v>
      </c>
      <c r="X741">
        <v>-888973741</v>
      </c>
      <c r="Y741">
        <v>1.25</v>
      </c>
      <c r="AA741">
        <v>0</v>
      </c>
      <c r="AB741">
        <v>1072.23</v>
      </c>
      <c r="AC741">
        <v>488.73</v>
      </c>
      <c r="AD741">
        <v>0</v>
      </c>
      <c r="AE741">
        <v>0</v>
      </c>
      <c r="AF741">
        <v>1072.23</v>
      </c>
      <c r="AG741">
        <v>488.73</v>
      </c>
      <c r="AH741">
        <v>0</v>
      </c>
      <c r="AI741">
        <v>1</v>
      </c>
      <c r="AJ741">
        <v>1</v>
      </c>
      <c r="AK741">
        <v>1</v>
      </c>
      <c r="AL741">
        <v>1</v>
      </c>
      <c r="AN741">
        <v>0</v>
      </c>
      <c r="AO741">
        <v>1</v>
      </c>
      <c r="AP741">
        <v>0</v>
      </c>
      <c r="AQ741">
        <v>0</v>
      </c>
      <c r="AR741">
        <v>0</v>
      </c>
      <c r="AS741" t="s">
        <v>3</v>
      </c>
      <c r="AT741">
        <v>1.25</v>
      </c>
      <c r="AU741" t="s">
        <v>3</v>
      </c>
      <c r="AV741">
        <v>0</v>
      </c>
      <c r="AW741">
        <v>2</v>
      </c>
      <c r="AX741">
        <v>52431270</v>
      </c>
      <c r="AY741">
        <v>1</v>
      </c>
      <c r="AZ741">
        <v>0</v>
      </c>
      <c r="BA741">
        <v>713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CX741">
        <f>Y741*Source!I2288</f>
        <v>0</v>
      </c>
      <c r="CY741">
        <f>AB741</f>
        <v>1072.23</v>
      </c>
      <c r="CZ741">
        <f>AF741</f>
        <v>1072.23</v>
      </c>
      <c r="DA741">
        <f>AJ741</f>
        <v>1</v>
      </c>
      <c r="DB741">
        <f t="shared" si="144"/>
        <v>1340.29</v>
      </c>
      <c r="DC741">
        <f t="shared" si="145"/>
        <v>610.91</v>
      </c>
    </row>
    <row r="742" spans="1:107" x14ac:dyDescent="0.2">
      <c r="A742">
        <f>ROW(Source!A2289)</f>
        <v>2289</v>
      </c>
      <c r="B742">
        <v>52421674</v>
      </c>
      <c r="C742">
        <v>52431271</v>
      </c>
      <c r="D742">
        <v>51486811</v>
      </c>
      <c r="E742">
        <v>27</v>
      </c>
      <c r="F742">
        <v>1</v>
      </c>
      <c r="G742">
        <v>27</v>
      </c>
      <c r="H742">
        <v>1</v>
      </c>
      <c r="I742" t="s">
        <v>531</v>
      </c>
      <c r="J742" t="s">
        <v>3</v>
      </c>
      <c r="K742" t="s">
        <v>532</v>
      </c>
      <c r="L742">
        <v>1191</v>
      </c>
      <c r="N742">
        <v>1013</v>
      </c>
      <c r="O742" t="s">
        <v>533</v>
      </c>
      <c r="P742" t="s">
        <v>533</v>
      </c>
      <c r="Q742">
        <v>1</v>
      </c>
      <c r="W742">
        <v>0</v>
      </c>
      <c r="X742">
        <v>476480486</v>
      </c>
      <c r="Y742">
        <v>221.6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1</v>
      </c>
      <c r="AJ742">
        <v>1</v>
      </c>
      <c r="AK742">
        <v>1</v>
      </c>
      <c r="AL742">
        <v>1</v>
      </c>
      <c r="AN742">
        <v>0</v>
      </c>
      <c r="AO742">
        <v>1</v>
      </c>
      <c r="AP742">
        <v>0</v>
      </c>
      <c r="AQ742">
        <v>0</v>
      </c>
      <c r="AR742">
        <v>0</v>
      </c>
      <c r="AS742" t="s">
        <v>3</v>
      </c>
      <c r="AT742">
        <v>221.6</v>
      </c>
      <c r="AU742" t="s">
        <v>3</v>
      </c>
      <c r="AV742">
        <v>1</v>
      </c>
      <c r="AW742">
        <v>2</v>
      </c>
      <c r="AX742">
        <v>52431273</v>
      </c>
      <c r="AY742">
        <v>1</v>
      </c>
      <c r="AZ742">
        <v>0</v>
      </c>
      <c r="BA742">
        <v>714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CX742">
        <f>Y742*Source!I2289</f>
        <v>0</v>
      </c>
      <c r="CY742">
        <f>AD742</f>
        <v>0</v>
      </c>
      <c r="CZ742">
        <f>AH742</f>
        <v>0</v>
      </c>
      <c r="DA742">
        <f>AL742</f>
        <v>1</v>
      </c>
      <c r="DB742">
        <f t="shared" si="144"/>
        <v>0</v>
      </c>
      <c r="DC742">
        <f t="shared" si="145"/>
        <v>0</v>
      </c>
    </row>
    <row r="743" spans="1:107" x14ac:dyDescent="0.2">
      <c r="A743">
        <f>ROW(Source!A2290)</f>
        <v>2290</v>
      </c>
      <c r="B743">
        <v>52421674</v>
      </c>
      <c r="C743">
        <v>52431274</v>
      </c>
      <c r="D743">
        <v>51486811</v>
      </c>
      <c r="E743">
        <v>27</v>
      </c>
      <c r="F743">
        <v>1</v>
      </c>
      <c r="G743">
        <v>27</v>
      </c>
      <c r="H743">
        <v>1</v>
      </c>
      <c r="I743" t="s">
        <v>531</v>
      </c>
      <c r="J743" t="s">
        <v>3</v>
      </c>
      <c r="K743" t="s">
        <v>532</v>
      </c>
      <c r="L743">
        <v>1191</v>
      </c>
      <c r="N743">
        <v>1013</v>
      </c>
      <c r="O743" t="s">
        <v>533</v>
      </c>
      <c r="P743" t="s">
        <v>533</v>
      </c>
      <c r="Q743">
        <v>1</v>
      </c>
      <c r="W743">
        <v>0</v>
      </c>
      <c r="X743">
        <v>476480486</v>
      </c>
      <c r="Y743">
        <v>1.59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1</v>
      </c>
      <c r="AJ743">
        <v>1</v>
      </c>
      <c r="AK743">
        <v>1</v>
      </c>
      <c r="AL743">
        <v>1</v>
      </c>
      <c r="AN743">
        <v>0</v>
      </c>
      <c r="AO743">
        <v>1</v>
      </c>
      <c r="AP743">
        <v>0</v>
      </c>
      <c r="AQ743">
        <v>0</v>
      </c>
      <c r="AR743">
        <v>0</v>
      </c>
      <c r="AS743" t="s">
        <v>3</v>
      </c>
      <c r="AT743">
        <v>1.59</v>
      </c>
      <c r="AU743" t="s">
        <v>3</v>
      </c>
      <c r="AV743">
        <v>1</v>
      </c>
      <c r="AW743">
        <v>2</v>
      </c>
      <c r="AX743">
        <v>52431278</v>
      </c>
      <c r="AY743">
        <v>1</v>
      </c>
      <c r="AZ743">
        <v>0</v>
      </c>
      <c r="BA743">
        <v>715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CX743">
        <f>Y743*Source!I2290</f>
        <v>0</v>
      </c>
      <c r="CY743">
        <f>AD743</f>
        <v>0</v>
      </c>
      <c r="CZ743">
        <f>AH743</f>
        <v>0</v>
      </c>
      <c r="DA743">
        <f>AL743</f>
        <v>1</v>
      </c>
      <c r="DB743">
        <f t="shared" si="144"/>
        <v>0</v>
      </c>
      <c r="DC743">
        <f t="shared" si="145"/>
        <v>0</v>
      </c>
    </row>
    <row r="744" spans="1:107" x14ac:dyDescent="0.2">
      <c r="A744">
        <f>ROW(Source!A2290)</f>
        <v>2290</v>
      </c>
      <c r="B744">
        <v>52421674</v>
      </c>
      <c r="C744">
        <v>52431274</v>
      </c>
      <c r="D744">
        <v>51498981</v>
      </c>
      <c r="E744">
        <v>1</v>
      </c>
      <c r="F744">
        <v>1</v>
      </c>
      <c r="G744">
        <v>27</v>
      </c>
      <c r="H744">
        <v>2</v>
      </c>
      <c r="I744" t="s">
        <v>671</v>
      </c>
      <c r="J744" t="s">
        <v>672</v>
      </c>
      <c r="K744" t="s">
        <v>673</v>
      </c>
      <c r="L744">
        <v>1368</v>
      </c>
      <c r="N744">
        <v>1011</v>
      </c>
      <c r="O744" t="s">
        <v>537</v>
      </c>
      <c r="P744" t="s">
        <v>537</v>
      </c>
      <c r="Q744">
        <v>1</v>
      </c>
      <c r="W744">
        <v>0</v>
      </c>
      <c r="X744">
        <v>-903558812</v>
      </c>
      <c r="Y744">
        <v>4.9800000000000004</v>
      </c>
      <c r="AA744">
        <v>0</v>
      </c>
      <c r="AB744">
        <v>1493.72</v>
      </c>
      <c r="AC744">
        <v>566.86</v>
      </c>
      <c r="AD744">
        <v>0</v>
      </c>
      <c r="AE744">
        <v>0</v>
      </c>
      <c r="AF744">
        <v>1493.72</v>
      </c>
      <c r="AG744">
        <v>566.86</v>
      </c>
      <c r="AH744">
        <v>0</v>
      </c>
      <c r="AI744">
        <v>1</v>
      </c>
      <c r="AJ744">
        <v>1</v>
      </c>
      <c r="AK744">
        <v>1</v>
      </c>
      <c r="AL744">
        <v>1</v>
      </c>
      <c r="AN744">
        <v>0</v>
      </c>
      <c r="AO744">
        <v>1</v>
      </c>
      <c r="AP744">
        <v>0</v>
      </c>
      <c r="AQ744">
        <v>0</v>
      </c>
      <c r="AR744">
        <v>0</v>
      </c>
      <c r="AS744" t="s">
        <v>3</v>
      </c>
      <c r="AT744">
        <v>4.9800000000000004</v>
      </c>
      <c r="AU744" t="s">
        <v>3</v>
      </c>
      <c r="AV744">
        <v>0</v>
      </c>
      <c r="AW744">
        <v>2</v>
      </c>
      <c r="AX744">
        <v>52431279</v>
      </c>
      <c r="AY744">
        <v>1</v>
      </c>
      <c r="AZ744">
        <v>0</v>
      </c>
      <c r="BA744">
        <v>716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CX744">
        <f>Y744*Source!I2290</f>
        <v>0</v>
      </c>
      <c r="CY744">
        <f>AB744</f>
        <v>1493.72</v>
      </c>
      <c r="CZ744">
        <f>AF744</f>
        <v>1493.72</v>
      </c>
      <c r="DA744">
        <f>AJ744</f>
        <v>1</v>
      </c>
      <c r="DB744">
        <f t="shared" si="144"/>
        <v>7438.73</v>
      </c>
      <c r="DC744">
        <f t="shared" si="145"/>
        <v>2822.96</v>
      </c>
    </row>
    <row r="745" spans="1:107" x14ac:dyDescent="0.2">
      <c r="A745">
        <f>ROW(Source!A2290)</f>
        <v>2290</v>
      </c>
      <c r="B745">
        <v>52421674</v>
      </c>
      <c r="C745">
        <v>52431274</v>
      </c>
      <c r="D745">
        <v>51499004</v>
      </c>
      <c r="E745">
        <v>1</v>
      </c>
      <c r="F745">
        <v>1</v>
      </c>
      <c r="G745">
        <v>27</v>
      </c>
      <c r="H745">
        <v>2</v>
      </c>
      <c r="I745" t="s">
        <v>674</v>
      </c>
      <c r="J745" t="s">
        <v>675</v>
      </c>
      <c r="K745" t="s">
        <v>676</v>
      </c>
      <c r="L745">
        <v>1368</v>
      </c>
      <c r="N745">
        <v>1011</v>
      </c>
      <c r="O745" t="s">
        <v>537</v>
      </c>
      <c r="P745" t="s">
        <v>537</v>
      </c>
      <c r="Q745">
        <v>1</v>
      </c>
      <c r="W745">
        <v>0</v>
      </c>
      <c r="X745">
        <v>-888973741</v>
      </c>
      <c r="Y745">
        <v>1.25</v>
      </c>
      <c r="AA745">
        <v>0</v>
      </c>
      <c r="AB745">
        <v>1072.23</v>
      </c>
      <c r="AC745">
        <v>488.73</v>
      </c>
      <c r="AD745">
        <v>0</v>
      </c>
      <c r="AE745">
        <v>0</v>
      </c>
      <c r="AF745">
        <v>1072.23</v>
      </c>
      <c r="AG745">
        <v>488.73</v>
      </c>
      <c r="AH745">
        <v>0</v>
      </c>
      <c r="AI745">
        <v>1</v>
      </c>
      <c r="AJ745">
        <v>1</v>
      </c>
      <c r="AK745">
        <v>1</v>
      </c>
      <c r="AL745">
        <v>1</v>
      </c>
      <c r="AN745">
        <v>0</v>
      </c>
      <c r="AO745">
        <v>1</v>
      </c>
      <c r="AP745">
        <v>0</v>
      </c>
      <c r="AQ745">
        <v>0</v>
      </c>
      <c r="AR745">
        <v>0</v>
      </c>
      <c r="AS745" t="s">
        <v>3</v>
      </c>
      <c r="AT745">
        <v>1.25</v>
      </c>
      <c r="AU745" t="s">
        <v>3</v>
      </c>
      <c r="AV745">
        <v>0</v>
      </c>
      <c r="AW745">
        <v>2</v>
      </c>
      <c r="AX745">
        <v>52431280</v>
      </c>
      <c r="AY745">
        <v>1</v>
      </c>
      <c r="AZ745">
        <v>0</v>
      </c>
      <c r="BA745">
        <v>717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CX745">
        <f>Y745*Source!I2290</f>
        <v>0</v>
      </c>
      <c r="CY745">
        <f>AB745</f>
        <v>1072.23</v>
      </c>
      <c r="CZ745">
        <f>AF745</f>
        <v>1072.23</v>
      </c>
      <c r="DA745">
        <f>AJ745</f>
        <v>1</v>
      </c>
      <c r="DB745">
        <f t="shared" si="144"/>
        <v>1340.29</v>
      </c>
      <c r="DC745">
        <f t="shared" si="145"/>
        <v>610.91</v>
      </c>
    </row>
    <row r="746" spans="1:107" x14ac:dyDescent="0.2">
      <c r="A746">
        <f>ROW(Source!A2291)</f>
        <v>2291</v>
      </c>
      <c r="B746">
        <v>52421674</v>
      </c>
      <c r="C746">
        <v>52431281</v>
      </c>
      <c r="D746">
        <v>51486811</v>
      </c>
      <c r="E746">
        <v>27</v>
      </c>
      <c r="F746">
        <v>1</v>
      </c>
      <c r="G746">
        <v>27</v>
      </c>
      <c r="H746">
        <v>1</v>
      </c>
      <c r="I746" t="s">
        <v>531</v>
      </c>
      <c r="J746" t="s">
        <v>3</v>
      </c>
      <c r="K746" t="s">
        <v>532</v>
      </c>
      <c r="L746">
        <v>1191</v>
      </c>
      <c r="N746">
        <v>1013</v>
      </c>
      <c r="O746" t="s">
        <v>533</v>
      </c>
      <c r="P746" t="s">
        <v>533</v>
      </c>
      <c r="Q746">
        <v>1</v>
      </c>
      <c r="W746">
        <v>0</v>
      </c>
      <c r="X746">
        <v>476480486</v>
      </c>
      <c r="Y746">
        <v>83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1</v>
      </c>
      <c r="AJ746">
        <v>1</v>
      </c>
      <c r="AK746">
        <v>1</v>
      </c>
      <c r="AL746">
        <v>1</v>
      </c>
      <c r="AN746">
        <v>0</v>
      </c>
      <c r="AO746">
        <v>1</v>
      </c>
      <c r="AP746">
        <v>0</v>
      </c>
      <c r="AQ746">
        <v>0</v>
      </c>
      <c r="AR746">
        <v>0</v>
      </c>
      <c r="AS746" t="s">
        <v>3</v>
      </c>
      <c r="AT746">
        <v>83</v>
      </c>
      <c r="AU746" t="s">
        <v>3</v>
      </c>
      <c r="AV746">
        <v>1</v>
      </c>
      <c r="AW746">
        <v>2</v>
      </c>
      <c r="AX746">
        <v>52431283</v>
      </c>
      <c r="AY746">
        <v>1</v>
      </c>
      <c r="AZ746">
        <v>0</v>
      </c>
      <c r="BA746">
        <v>718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CX746">
        <f>Y746*Source!I2291</f>
        <v>0</v>
      </c>
      <c r="CY746">
        <f>AD746</f>
        <v>0</v>
      </c>
      <c r="CZ746">
        <f>AH746</f>
        <v>0</v>
      </c>
      <c r="DA746">
        <f>AL746</f>
        <v>1</v>
      </c>
      <c r="DB746">
        <f t="shared" si="144"/>
        <v>0</v>
      </c>
      <c r="DC746">
        <f t="shared" si="145"/>
        <v>0</v>
      </c>
    </row>
    <row r="747" spans="1:107" x14ac:dyDescent="0.2">
      <c r="A747">
        <f>ROW(Source!A2292)</f>
        <v>2292</v>
      </c>
      <c r="B747">
        <v>52421674</v>
      </c>
      <c r="C747">
        <v>52431284</v>
      </c>
      <c r="D747">
        <v>51499781</v>
      </c>
      <c r="E747">
        <v>1</v>
      </c>
      <c r="F747">
        <v>1</v>
      </c>
      <c r="G747">
        <v>27</v>
      </c>
      <c r="H747">
        <v>2</v>
      </c>
      <c r="I747" t="s">
        <v>541</v>
      </c>
      <c r="J747" t="s">
        <v>542</v>
      </c>
      <c r="K747" t="s">
        <v>543</v>
      </c>
      <c r="L747">
        <v>1368</v>
      </c>
      <c r="N747">
        <v>1011</v>
      </c>
      <c r="O747" t="s">
        <v>537</v>
      </c>
      <c r="P747" t="s">
        <v>537</v>
      </c>
      <c r="Q747">
        <v>1</v>
      </c>
      <c r="W747">
        <v>0</v>
      </c>
      <c r="X747">
        <v>-1786200580</v>
      </c>
      <c r="Y747">
        <v>3.1E-2</v>
      </c>
      <c r="AA747">
        <v>0</v>
      </c>
      <c r="AB747">
        <v>1014.12</v>
      </c>
      <c r="AC747">
        <v>317.13</v>
      </c>
      <c r="AD747">
        <v>0</v>
      </c>
      <c r="AE747">
        <v>0</v>
      </c>
      <c r="AF747">
        <v>1014.12</v>
      </c>
      <c r="AG747">
        <v>317.13</v>
      </c>
      <c r="AH747">
        <v>0</v>
      </c>
      <c r="AI747">
        <v>1</v>
      </c>
      <c r="AJ747">
        <v>1</v>
      </c>
      <c r="AK747">
        <v>1</v>
      </c>
      <c r="AL747">
        <v>1</v>
      </c>
      <c r="AN747">
        <v>0</v>
      </c>
      <c r="AO747">
        <v>1</v>
      </c>
      <c r="AP747">
        <v>0</v>
      </c>
      <c r="AQ747">
        <v>0</v>
      </c>
      <c r="AR747">
        <v>0</v>
      </c>
      <c r="AS747" t="s">
        <v>3</v>
      </c>
      <c r="AT747">
        <v>3.1E-2</v>
      </c>
      <c r="AU747" t="s">
        <v>3</v>
      </c>
      <c r="AV747">
        <v>0</v>
      </c>
      <c r="AW747">
        <v>2</v>
      </c>
      <c r="AX747">
        <v>52431286</v>
      </c>
      <c r="AY747">
        <v>1</v>
      </c>
      <c r="AZ747">
        <v>0</v>
      </c>
      <c r="BA747">
        <v>719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CX747">
        <f>Y747*Source!I2292</f>
        <v>0</v>
      </c>
      <c r="CY747">
        <f>AB747</f>
        <v>1014.12</v>
      </c>
      <c r="CZ747">
        <f>AF747</f>
        <v>1014.12</v>
      </c>
      <c r="DA747">
        <f>AJ747</f>
        <v>1</v>
      </c>
      <c r="DB747">
        <f t="shared" si="144"/>
        <v>31.44</v>
      </c>
      <c r="DC747">
        <f t="shared" si="145"/>
        <v>9.83</v>
      </c>
    </row>
    <row r="748" spans="1:107" x14ac:dyDescent="0.2">
      <c r="A748">
        <f>ROW(Source!A2293)</f>
        <v>2293</v>
      </c>
      <c r="B748">
        <v>52421674</v>
      </c>
      <c r="C748">
        <v>52431287</v>
      </c>
      <c r="D748">
        <v>51499781</v>
      </c>
      <c r="E748">
        <v>1</v>
      </c>
      <c r="F748">
        <v>1</v>
      </c>
      <c r="G748">
        <v>27</v>
      </c>
      <c r="H748">
        <v>2</v>
      </c>
      <c r="I748" t="s">
        <v>541</v>
      </c>
      <c r="J748" t="s">
        <v>542</v>
      </c>
      <c r="K748" t="s">
        <v>543</v>
      </c>
      <c r="L748">
        <v>1368</v>
      </c>
      <c r="N748">
        <v>1011</v>
      </c>
      <c r="O748" t="s">
        <v>537</v>
      </c>
      <c r="P748" t="s">
        <v>537</v>
      </c>
      <c r="Q748">
        <v>1</v>
      </c>
      <c r="W748">
        <v>0</v>
      </c>
      <c r="X748">
        <v>-1786200580</v>
      </c>
      <c r="Y748">
        <v>0.54</v>
      </c>
      <c r="AA748">
        <v>0</v>
      </c>
      <c r="AB748">
        <v>1014.12</v>
      </c>
      <c r="AC748">
        <v>317.13</v>
      </c>
      <c r="AD748">
        <v>0</v>
      </c>
      <c r="AE748">
        <v>0</v>
      </c>
      <c r="AF748">
        <v>1014.12</v>
      </c>
      <c r="AG748">
        <v>317.13</v>
      </c>
      <c r="AH748">
        <v>0</v>
      </c>
      <c r="AI748">
        <v>1</v>
      </c>
      <c r="AJ748">
        <v>1</v>
      </c>
      <c r="AK748">
        <v>1</v>
      </c>
      <c r="AL748">
        <v>1</v>
      </c>
      <c r="AN748">
        <v>0</v>
      </c>
      <c r="AO748">
        <v>1</v>
      </c>
      <c r="AP748">
        <v>1</v>
      </c>
      <c r="AQ748">
        <v>0</v>
      </c>
      <c r="AR748">
        <v>0</v>
      </c>
      <c r="AS748" t="s">
        <v>3</v>
      </c>
      <c r="AT748">
        <v>0.01</v>
      </c>
      <c r="AU748" t="s">
        <v>434</v>
      </c>
      <c r="AV748">
        <v>0</v>
      </c>
      <c r="AW748">
        <v>2</v>
      </c>
      <c r="AX748">
        <v>52431289</v>
      </c>
      <c r="AY748">
        <v>1</v>
      </c>
      <c r="AZ748">
        <v>0</v>
      </c>
      <c r="BA748">
        <v>720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CX748">
        <f>Y748*Source!I2293</f>
        <v>0</v>
      </c>
      <c r="CY748">
        <f>AB748</f>
        <v>1014.12</v>
      </c>
      <c r="CZ748">
        <f>AF748</f>
        <v>1014.12</v>
      </c>
      <c r="DA748">
        <f>AJ748</f>
        <v>1</v>
      </c>
      <c r="DB748">
        <f>ROUND((ROUND(AT748*CZ748,2)*54),6)</f>
        <v>547.55999999999995</v>
      </c>
      <c r="DC748">
        <f>ROUND((ROUND(AT748*AG748,2)*54),6)</f>
        <v>171.18</v>
      </c>
    </row>
    <row r="749" spans="1:107" x14ac:dyDescent="0.2">
      <c r="A749">
        <f>ROW(Source!A2295)</f>
        <v>2295</v>
      </c>
      <c r="B749">
        <v>52421674</v>
      </c>
      <c r="C749">
        <v>52431291</v>
      </c>
      <c r="D749">
        <v>51486811</v>
      </c>
      <c r="E749">
        <v>27</v>
      </c>
      <c r="F749">
        <v>1</v>
      </c>
      <c r="G749">
        <v>27</v>
      </c>
      <c r="H749">
        <v>1</v>
      </c>
      <c r="I749" t="s">
        <v>531</v>
      </c>
      <c r="J749" t="s">
        <v>3</v>
      </c>
      <c r="K749" t="s">
        <v>532</v>
      </c>
      <c r="L749">
        <v>1191</v>
      </c>
      <c r="N749">
        <v>1013</v>
      </c>
      <c r="O749" t="s">
        <v>533</v>
      </c>
      <c r="P749" t="s">
        <v>533</v>
      </c>
      <c r="Q749">
        <v>1</v>
      </c>
      <c r="W749">
        <v>0</v>
      </c>
      <c r="X749">
        <v>476480486</v>
      </c>
      <c r="Y749">
        <v>16.559999999999999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1</v>
      </c>
      <c r="AJ749">
        <v>1</v>
      </c>
      <c r="AK749">
        <v>1</v>
      </c>
      <c r="AL749">
        <v>1</v>
      </c>
      <c r="AN749">
        <v>0</v>
      </c>
      <c r="AO749">
        <v>1</v>
      </c>
      <c r="AP749">
        <v>0</v>
      </c>
      <c r="AQ749">
        <v>0</v>
      </c>
      <c r="AR749">
        <v>0</v>
      </c>
      <c r="AS749" t="s">
        <v>3</v>
      </c>
      <c r="AT749">
        <v>16.559999999999999</v>
      </c>
      <c r="AU749" t="s">
        <v>3</v>
      </c>
      <c r="AV749">
        <v>1</v>
      </c>
      <c r="AW749">
        <v>2</v>
      </c>
      <c r="AX749">
        <v>52431310</v>
      </c>
      <c r="AY749">
        <v>1</v>
      </c>
      <c r="AZ749">
        <v>0</v>
      </c>
      <c r="BA749">
        <v>721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CX749">
        <f>Y749*Source!I2295</f>
        <v>0</v>
      </c>
      <c r="CY749">
        <f>AD749</f>
        <v>0</v>
      </c>
      <c r="CZ749">
        <f>AH749</f>
        <v>0</v>
      </c>
      <c r="DA749">
        <f>AL749</f>
        <v>1</v>
      </c>
      <c r="DB749">
        <f t="shared" ref="DB749:DB794" si="146">ROUND(ROUND(AT749*CZ749,2),6)</f>
        <v>0</v>
      </c>
      <c r="DC749">
        <f t="shared" ref="DC749:DC794" si="147">ROUND(ROUND(AT749*AG749,2),6)</f>
        <v>0</v>
      </c>
    </row>
    <row r="750" spans="1:107" x14ac:dyDescent="0.2">
      <c r="A750">
        <f>ROW(Source!A2295)</f>
        <v>2295</v>
      </c>
      <c r="B750">
        <v>52421674</v>
      </c>
      <c r="C750">
        <v>52431291</v>
      </c>
      <c r="D750">
        <v>51499026</v>
      </c>
      <c r="E750">
        <v>1</v>
      </c>
      <c r="F750">
        <v>1</v>
      </c>
      <c r="G750">
        <v>27</v>
      </c>
      <c r="H750">
        <v>2</v>
      </c>
      <c r="I750" t="s">
        <v>593</v>
      </c>
      <c r="J750" t="s">
        <v>594</v>
      </c>
      <c r="K750" t="s">
        <v>595</v>
      </c>
      <c r="L750">
        <v>1368</v>
      </c>
      <c r="N750">
        <v>1011</v>
      </c>
      <c r="O750" t="s">
        <v>537</v>
      </c>
      <c r="P750" t="s">
        <v>537</v>
      </c>
      <c r="Q750">
        <v>1</v>
      </c>
      <c r="W750">
        <v>0</v>
      </c>
      <c r="X750">
        <v>-714750861</v>
      </c>
      <c r="Y750">
        <v>2.08</v>
      </c>
      <c r="AA750">
        <v>0</v>
      </c>
      <c r="AB750">
        <v>740.94</v>
      </c>
      <c r="AC750">
        <v>413.22</v>
      </c>
      <c r="AD750">
        <v>0</v>
      </c>
      <c r="AE750">
        <v>0</v>
      </c>
      <c r="AF750">
        <v>740.94</v>
      </c>
      <c r="AG750">
        <v>413.22</v>
      </c>
      <c r="AH750">
        <v>0</v>
      </c>
      <c r="AI750">
        <v>1</v>
      </c>
      <c r="AJ750">
        <v>1</v>
      </c>
      <c r="AK750">
        <v>1</v>
      </c>
      <c r="AL750">
        <v>1</v>
      </c>
      <c r="AN750">
        <v>0</v>
      </c>
      <c r="AO750">
        <v>1</v>
      </c>
      <c r="AP750">
        <v>0</v>
      </c>
      <c r="AQ750">
        <v>0</v>
      </c>
      <c r="AR750">
        <v>0</v>
      </c>
      <c r="AS750" t="s">
        <v>3</v>
      </c>
      <c r="AT750">
        <v>2.08</v>
      </c>
      <c r="AU750" t="s">
        <v>3</v>
      </c>
      <c r="AV750">
        <v>0</v>
      </c>
      <c r="AW750">
        <v>2</v>
      </c>
      <c r="AX750">
        <v>52431311</v>
      </c>
      <c r="AY750">
        <v>1</v>
      </c>
      <c r="AZ750">
        <v>0</v>
      </c>
      <c r="BA750">
        <v>722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CX750">
        <f>Y750*Source!I2295</f>
        <v>0</v>
      </c>
      <c r="CY750">
        <f>AB750</f>
        <v>740.94</v>
      </c>
      <c r="CZ750">
        <f>AF750</f>
        <v>740.94</v>
      </c>
      <c r="DA750">
        <f>AJ750</f>
        <v>1</v>
      </c>
      <c r="DB750">
        <f t="shared" si="146"/>
        <v>1541.16</v>
      </c>
      <c r="DC750">
        <f t="shared" si="147"/>
        <v>859.5</v>
      </c>
    </row>
    <row r="751" spans="1:107" x14ac:dyDescent="0.2">
      <c r="A751">
        <f>ROW(Source!A2295)</f>
        <v>2295</v>
      </c>
      <c r="B751">
        <v>52421674</v>
      </c>
      <c r="C751">
        <v>52431291</v>
      </c>
      <c r="D751">
        <v>51499181</v>
      </c>
      <c r="E751">
        <v>1</v>
      </c>
      <c r="F751">
        <v>1</v>
      </c>
      <c r="G751">
        <v>27</v>
      </c>
      <c r="H751">
        <v>2</v>
      </c>
      <c r="I751" t="s">
        <v>635</v>
      </c>
      <c r="J751" t="s">
        <v>636</v>
      </c>
      <c r="K751" t="s">
        <v>637</v>
      </c>
      <c r="L751">
        <v>1368</v>
      </c>
      <c r="N751">
        <v>1011</v>
      </c>
      <c r="O751" t="s">
        <v>537</v>
      </c>
      <c r="P751" t="s">
        <v>537</v>
      </c>
      <c r="Q751">
        <v>1</v>
      </c>
      <c r="W751">
        <v>0</v>
      </c>
      <c r="X751">
        <v>1985690002</v>
      </c>
      <c r="Y751">
        <v>2.08</v>
      </c>
      <c r="AA751">
        <v>0</v>
      </c>
      <c r="AB751">
        <v>430.32</v>
      </c>
      <c r="AC751">
        <v>215.31</v>
      </c>
      <c r="AD751">
        <v>0</v>
      </c>
      <c r="AE751">
        <v>0</v>
      </c>
      <c r="AF751">
        <v>430.32</v>
      </c>
      <c r="AG751">
        <v>215.31</v>
      </c>
      <c r="AH751">
        <v>0</v>
      </c>
      <c r="AI751">
        <v>1</v>
      </c>
      <c r="AJ751">
        <v>1</v>
      </c>
      <c r="AK751">
        <v>1</v>
      </c>
      <c r="AL751">
        <v>1</v>
      </c>
      <c r="AN751">
        <v>0</v>
      </c>
      <c r="AO751">
        <v>1</v>
      </c>
      <c r="AP751">
        <v>0</v>
      </c>
      <c r="AQ751">
        <v>0</v>
      </c>
      <c r="AR751">
        <v>0</v>
      </c>
      <c r="AS751" t="s">
        <v>3</v>
      </c>
      <c r="AT751">
        <v>2.08</v>
      </c>
      <c r="AU751" t="s">
        <v>3</v>
      </c>
      <c r="AV751">
        <v>0</v>
      </c>
      <c r="AW751">
        <v>2</v>
      </c>
      <c r="AX751">
        <v>52431312</v>
      </c>
      <c r="AY751">
        <v>1</v>
      </c>
      <c r="AZ751">
        <v>0</v>
      </c>
      <c r="BA751">
        <v>723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CX751">
        <f>Y751*Source!I2295</f>
        <v>0</v>
      </c>
      <c r="CY751">
        <f>AB751</f>
        <v>430.32</v>
      </c>
      <c r="CZ751">
        <f>AF751</f>
        <v>430.32</v>
      </c>
      <c r="DA751">
        <f>AJ751</f>
        <v>1</v>
      </c>
      <c r="DB751">
        <f t="shared" si="146"/>
        <v>895.07</v>
      </c>
      <c r="DC751">
        <f t="shared" si="147"/>
        <v>447.84</v>
      </c>
    </row>
    <row r="752" spans="1:107" x14ac:dyDescent="0.2">
      <c r="A752">
        <f>ROW(Source!A2295)</f>
        <v>2295</v>
      </c>
      <c r="B752">
        <v>52421674</v>
      </c>
      <c r="C752">
        <v>52431291</v>
      </c>
      <c r="D752">
        <v>51499184</v>
      </c>
      <c r="E752">
        <v>1</v>
      </c>
      <c r="F752">
        <v>1</v>
      </c>
      <c r="G752">
        <v>27</v>
      </c>
      <c r="H752">
        <v>2</v>
      </c>
      <c r="I752" t="s">
        <v>599</v>
      </c>
      <c r="J752" t="s">
        <v>600</v>
      </c>
      <c r="K752" t="s">
        <v>601</v>
      </c>
      <c r="L752">
        <v>1368</v>
      </c>
      <c r="N752">
        <v>1011</v>
      </c>
      <c r="O752" t="s">
        <v>537</v>
      </c>
      <c r="P752" t="s">
        <v>537</v>
      </c>
      <c r="Q752">
        <v>1</v>
      </c>
      <c r="W752">
        <v>0</v>
      </c>
      <c r="X752">
        <v>351519474</v>
      </c>
      <c r="Y752">
        <v>0.81</v>
      </c>
      <c r="AA752">
        <v>0</v>
      </c>
      <c r="AB752">
        <v>2020.59</v>
      </c>
      <c r="AC752">
        <v>458.56</v>
      </c>
      <c r="AD752">
        <v>0</v>
      </c>
      <c r="AE752">
        <v>0</v>
      </c>
      <c r="AF752">
        <v>2020.59</v>
      </c>
      <c r="AG752">
        <v>458.56</v>
      </c>
      <c r="AH752">
        <v>0</v>
      </c>
      <c r="AI752">
        <v>1</v>
      </c>
      <c r="AJ752">
        <v>1</v>
      </c>
      <c r="AK752">
        <v>1</v>
      </c>
      <c r="AL752">
        <v>1</v>
      </c>
      <c r="AN752">
        <v>0</v>
      </c>
      <c r="AO752">
        <v>1</v>
      </c>
      <c r="AP752">
        <v>0</v>
      </c>
      <c r="AQ752">
        <v>0</v>
      </c>
      <c r="AR752">
        <v>0</v>
      </c>
      <c r="AS752" t="s">
        <v>3</v>
      </c>
      <c r="AT752">
        <v>0.81</v>
      </c>
      <c r="AU752" t="s">
        <v>3</v>
      </c>
      <c r="AV752">
        <v>0</v>
      </c>
      <c r="AW752">
        <v>2</v>
      </c>
      <c r="AX752">
        <v>52431313</v>
      </c>
      <c r="AY752">
        <v>1</v>
      </c>
      <c r="AZ752">
        <v>0</v>
      </c>
      <c r="BA752">
        <v>724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CX752">
        <f>Y752*Source!I2295</f>
        <v>0</v>
      </c>
      <c r="CY752">
        <f>AB752</f>
        <v>2020.59</v>
      </c>
      <c r="CZ752">
        <f>AF752</f>
        <v>2020.59</v>
      </c>
      <c r="DA752">
        <f>AJ752</f>
        <v>1</v>
      </c>
      <c r="DB752">
        <f t="shared" si="146"/>
        <v>1636.68</v>
      </c>
      <c r="DC752">
        <f t="shared" si="147"/>
        <v>371.43</v>
      </c>
    </row>
    <row r="753" spans="1:107" x14ac:dyDescent="0.2">
      <c r="A753">
        <f>ROW(Source!A2295)</f>
        <v>2295</v>
      </c>
      <c r="B753">
        <v>52421674</v>
      </c>
      <c r="C753">
        <v>52431291</v>
      </c>
      <c r="D753">
        <v>51499208</v>
      </c>
      <c r="E753">
        <v>1</v>
      </c>
      <c r="F753">
        <v>1</v>
      </c>
      <c r="G753">
        <v>27</v>
      </c>
      <c r="H753">
        <v>2</v>
      </c>
      <c r="I753" t="s">
        <v>562</v>
      </c>
      <c r="J753" t="s">
        <v>563</v>
      </c>
      <c r="K753" t="s">
        <v>564</v>
      </c>
      <c r="L753">
        <v>1368</v>
      </c>
      <c r="N753">
        <v>1011</v>
      </c>
      <c r="O753" t="s">
        <v>537</v>
      </c>
      <c r="P753" t="s">
        <v>537</v>
      </c>
      <c r="Q753">
        <v>1</v>
      </c>
      <c r="W753">
        <v>0</v>
      </c>
      <c r="X753">
        <v>41279402</v>
      </c>
      <c r="Y753">
        <v>1.94</v>
      </c>
      <c r="AA753">
        <v>0</v>
      </c>
      <c r="AB753">
        <v>1412.71</v>
      </c>
      <c r="AC753">
        <v>641.32000000000005</v>
      </c>
      <c r="AD753">
        <v>0</v>
      </c>
      <c r="AE753">
        <v>0</v>
      </c>
      <c r="AF753">
        <v>1412.71</v>
      </c>
      <c r="AG753">
        <v>641.32000000000005</v>
      </c>
      <c r="AH753">
        <v>0</v>
      </c>
      <c r="AI753">
        <v>1</v>
      </c>
      <c r="AJ753">
        <v>1</v>
      </c>
      <c r="AK753">
        <v>1</v>
      </c>
      <c r="AL753">
        <v>1</v>
      </c>
      <c r="AN753">
        <v>0</v>
      </c>
      <c r="AO753">
        <v>1</v>
      </c>
      <c r="AP753">
        <v>0</v>
      </c>
      <c r="AQ753">
        <v>0</v>
      </c>
      <c r="AR753">
        <v>0</v>
      </c>
      <c r="AS753" t="s">
        <v>3</v>
      </c>
      <c r="AT753">
        <v>1.94</v>
      </c>
      <c r="AU753" t="s">
        <v>3</v>
      </c>
      <c r="AV753">
        <v>0</v>
      </c>
      <c r="AW753">
        <v>2</v>
      </c>
      <c r="AX753">
        <v>52431314</v>
      </c>
      <c r="AY753">
        <v>1</v>
      </c>
      <c r="AZ753">
        <v>0</v>
      </c>
      <c r="BA753">
        <v>725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CX753">
        <f>Y753*Source!I2295</f>
        <v>0</v>
      </c>
      <c r="CY753">
        <f>AB753</f>
        <v>1412.71</v>
      </c>
      <c r="CZ753">
        <f>AF753</f>
        <v>1412.71</v>
      </c>
      <c r="DA753">
        <f>AJ753</f>
        <v>1</v>
      </c>
      <c r="DB753">
        <f t="shared" si="146"/>
        <v>2740.66</v>
      </c>
      <c r="DC753">
        <f t="shared" si="147"/>
        <v>1244.1600000000001</v>
      </c>
    </row>
    <row r="754" spans="1:107" x14ac:dyDescent="0.2">
      <c r="A754">
        <f>ROW(Source!A2295)</f>
        <v>2295</v>
      </c>
      <c r="B754">
        <v>52421674</v>
      </c>
      <c r="C754">
        <v>52431291</v>
      </c>
      <c r="D754">
        <v>51499174</v>
      </c>
      <c r="E754">
        <v>1</v>
      </c>
      <c r="F754">
        <v>1</v>
      </c>
      <c r="G754">
        <v>27</v>
      </c>
      <c r="H754">
        <v>2</v>
      </c>
      <c r="I754" t="s">
        <v>638</v>
      </c>
      <c r="J754" t="s">
        <v>639</v>
      </c>
      <c r="K754" t="s">
        <v>640</v>
      </c>
      <c r="L754">
        <v>1368</v>
      </c>
      <c r="N754">
        <v>1011</v>
      </c>
      <c r="O754" t="s">
        <v>537</v>
      </c>
      <c r="P754" t="s">
        <v>537</v>
      </c>
      <c r="Q754">
        <v>1</v>
      </c>
      <c r="W754">
        <v>0</v>
      </c>
      <c r="X754">
        <v>-1991511797</v>
      </c>
      <c r="Y754">
        <v>0.65</v>
      </c>
      <c r="AA754">
        <v>0</v>
      </c>
      <c r="AB754">
        <v>1213.3399999999999</v>
      </c>
      <c r="AC754">
        <v>461.6</v>
      </c>
      <c r="AD754">
        <v>0</v>
      </c>
      <c r="AE754">
        <v>0</v>
      </c>
      <c r="AF754">
        <v>1213.3399999999999</v>
      </c>
      <c r="AG754">
        <v>461.6</v>
      </c>
      <c r="AH754">
        <v>0</v>
      </c>
      <c r="AI754">
        <v>1</v>
      </c>
      <c r="AJ754">
        <v>1</v>
      </c>
      <c r="AK754">
        <v>1</v>
      </c>
      <c r="AL754">
        <v>1</v>
      </c>
      <c r="AN754">
        <v>0</v>
      </c>
      <c r="AO754">
        <v>1</v>
      </c>
      <c r="AP754">
        <v>0</v>
      </c>
      <c r="AQ754">
        <v>0</v>
      </c>
      <c r="AR754">
        <v>0</v>
      </c>
      <c r="AS754" t="s">
        <v>3</v>
      </c>
      <c r="AT754">
        <v>0.65</v>
      </c>
      <c r="AU754" t="s">
        <v>3</v>
      </c>
      <c r="AV754">
        <v>0</v>
      </c>
      <c r="AW754">
        <v>2</v>
      </c>
      <c r="AX754">
        <v>52431315</v>
      </c>
      <c r="AY754">
        <v>1</v>
      </c>
      <c r="AZ754">
        <v>0</v>
      </c>
      <c r="BA754">
        <v>726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CX754">
        <f>Y754*Source!I2295</f>
        <v>0</v>
      </c>
      <c r="CY754">
        <f>AB754</f>
        <v>1213.3399999999999</v>
      </c>
      <c r="CZ754">
        <f>AF754</f>
        <v>1213.3399999999999</v>
      </c>
      <c r="DA754">
        <f>AJ754</f>
        <v>1</v>
      </c>
      <c r="DB754">
        <f t="shared" si="146"/>
        <v>788.67</v>
      </c>
      <c r="DC754">
        <f t="shared" si="147"/>
        <v>300.04000000000002</v>
      </c>
    </row>
    <row r="755" spans="1:107" x14ac:dyDescent="0.2">
      <c r="A755">
        <f>ROW(Source!A2295)</f>
        <v>2295</v>
      </c>
      <c r="B755">
        <v>52421674</v>
      </c>
      <c r="C755">
        <v>52431291</v>
      </c>
      <c r="D755">
        <v>51501136</v>
      </c>
      <c r="E755">
        <v>1</v>
      </c>
      <c r="F755">
        <v>1</v>
      </c>
      <c r="G755">
        <v>27</v>
      </c>
      <c r="H755">
        <v>3</v>
      </c>
      <c r="I755" t="s">
        <v>641</v>
      </c>
      <c r="J755" t="s">
        <v>642</v>
      </c>
      <c r="K755" t="s">
        <v>643</v>
      </c>
      <c r="L755">
        <v>1339</v>
      </c>
      <c r="N755">
        <v>1007</v>
      </c>
      <c r="O755" t="s">
        <v>166</v>
      </c>
      <c r="P755" t="s">
        <v>166</v>
      </c>
      <c r="Q755">
        <v>1</v>
      </c>
      <c r="W755">
        <v>0</v>
      </c>
      <c r="X755">
        <v>-840107338</v>
      </c>
      <c r="Y755">
        <v>110</v>
      </c>
      <c r="AA755">
        <v>590.78</v>
      </c>
      <c r="AB755">
        <v>0</v>
      </c>
      <c r="AC755">
        <v>0</v>
      </c>
      <c r="AD755">
        <v>0</v>
      </c>
      <c r="AE755">
        <v>590.78</v>
      </c>
      <c r="AF755">
        <v>0</v>
      </c>
      <c r="AG755">
        <v>0</v>
      </c>
      <c r="AH755">
        <v>0</v>
      </c>
      <c r="AI755">
        <v>1</v>
      </c>
      <c r="AJ755">
        <v>1</v>
      </c>
      <c r="AK755">
        <v>1</v>
      </c>
      <c r="AL755">
        <v>1</v>
      </c>
      <c r="AN755">
        <v>0</v>
      </c>
      <c r="AO755">
        <v>1</v>
      </c>
      <c r="AP755">
        <v>0</v>
      </c>
      <c r="AQ755">
        <v>0</v>
      </c>
      <c r="AR755">
        <v>0</v>
      </c>
      <c r="AS755" t="s">
        <v>3</v>
      </c>
      <c r="AT755">
        <v>110</v>
      </c>
      <c r="AU755" t="s">
        <v>3</v>
      </c>
      <c r="AV755">
        <v>0</v>
      </c>
      <c r="AW755">
        <v>2</v>
      </c>
      <c r="AX755">
        <v>52431316</v>
      </c>
      <c r="AY755">
        <v>1</v>
      </c>
      <c r="AZ755">
        <v>0</v>
      </c>
      <c r="BA755">
        <v>727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CX755">
        <f>Y755*Source!I2295</f>
        <v>0</v>
      </c>
      <c r="CY755">
        <f>AA755</f>
        <v>590.78</v>
      </c>
      <c r="CZ755">
        <f>AE755</f>
        <v>590.78</v>
      </c>
      <c r="DA755">
        <f>AI755</f>
        <v>1</v>
      </c>
      <c r="DB755">
        <f t="shared" si="146"/>
        <v>64985.8</v>
      </c>
      <c r="DC755">
        <f t="shared" si="147"/>
        <v>0</v>
      </c>
    </row>
    <row r="756" spans="1:107" x14ac:dyDescent="0.2">
      <c r="A756">
        <f>ROW(Source!A2295)</f>
        <v>2295</v>
      </c>
      <c r="B756">
        <v>52421674</v>
      </c>
      <c r="C756">
        <v>52431291</v>
      </c>
      <c r="D756">
        <v>51501882</v>
      </c>
      <c r="E756">
        <v>1</v>
      </c>
      <c r="F756">
        <v>1</v>
      </c>
      <c r="G756">
        <v>27</v>
      </c>
      <c r="H756">
        <v>3</v>
      </c>
      <c r="I756" t="s">
        <v>602</v>
      </c>
      <c r="J756" t="s">
        <v>603</v>
      </c>
      <c r="K756" t="s">
        <v>604</v>
      </c>
      <c r="L756">
        <v>1339</v>
      </c>
      <c r="N756">
        <v>1007</v>
      </c>
      <c r="O756" t="s">
        <v>166</v>
      </c>
      <c r="P756" t="s">
        <v>166</v>
      </c>
      <c r="Q756">
        <v>1</v>
      </c>
      <c r="W756">
        <v>0</v>
      </c>
      <c r="X756">
        <v>2028445372</v>
      </c>
      <c r="Y756">
        <v>5</v>
      </c>
      <c r="AA756">
        <v>35.25</v>
      </c>
      <c r="AB756">
        <v>0</v>
      </c>
      <c r="AC756">
        <v>0</v>
      </c>
      <c r="AD756">
        <v>0</v>
      </c>
      <c r="AE756">
        <v>35.25</v>
      </c>
      <c r="AF756">
        <v>0</v>
      </c>
      <c r="AG756">
        <v>0</v>
      </c>
      <c r="AH756">
        <v>0</v>
      </c>
      <c r="AI756">
        <v>1</v>
      </c>
      <c r="AJ756">
        <v>1</v>
      </c>
      <c r="AK756">
        <v>1</v>
      </c>
      <c r="AL756">
        <v>1</v>
      </c>
      <c r="AN756">
        <v>0</v>
      </c>
      <c r="AO756">
        <v>1</v>
      </c>
      <c r="AP756">
        <v>0</v>
      </c>
      <c r="AQ756">
        <v>0</v>
      </c>
      <c r="AR756">
        <v>0</v>
      </c>
      <c r="AS756" t="s">
        <v>3</v>
      </c>
      <c r="AT756">
        <v>5</v>
      </c>
      <c r="AU756" t="s">
        <v>3</v>
      </c>
      <c r="AV756">
        <v>0</v>
      </c>
      <c r="AW756">
        <v>2</v>
      </c>
      <c r="AX756">
        <v>52431317</v>
      </c>
      <c r="AY756">
        <v>1</v>
      </c>
      <c r="AZ756">
        <v>0</v>
      </c>
      <c r="BA756">
        <v>728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CX756">
        <f>Y756*Source!I2295</f>
        <v>0</v>
      </c>
      <c r="CY756">
        <f>AA756</f>
        <v>35.25</v>
      </c>
      <c r="CZ756">
        <f>AE756</f>
        <v>35.25</v>
      </c>
      <c r="DA756">
        <f>AI756</f>
        <v>1</v>
      </c>
      <c r="DB756">
        <f t="shared" si="146"/>
        <v>176.25</v>
      </c>
      <c r="DC756">
        <f t="shared" si="147"/>
        <v>0</v>
      </c>
    </row>
    <row r="757" spans="1:107" x14ac:dyDescent="0.2">
      <c r="A757">
        <f>ROW(Source!A2296)</f>
        <v>2296</v>
      </c>
      <c r="B757">
        <v>52421674</v>
      </c>
      <c r="C757">
        <v>52431197</v>
      </c>
      <c r="D757">
        <v>51486811</v>
      </c>
      <c r="E757">
        <v>27</v>
      </c>
      <c r="F757">
        <v>1</v>
      </c>
      <c r="G757">
        <v>27</v>
      </c>
      <c r="H757">
        <v>1</v>
      </c>
      <c r="I757" t="s">
        <v>531</v>
      </c>
      <c r="J757" t="s">
        <v>3</v>
      </c>
      <c r="K757" t="s">
        <v>532</v>
      </c>
      <c r="L757">
        <v>1191</v>
      </c>
      <c r="N757">
        <v>1013</v>
      </c>
      <c r="O757" t="s">
        <v>533</v>
      </c>
      <c r="P757" t="s">
        <v>533</v>
      </c>
      <c r="Q757">
        <v>1</v>
      </c>
      <c r="W757">
        <v>0</v>
      </c>
      <c r="X757">
        <v>476480486</v>
      </c>
      <c r="Y757">
        <v>24.84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1</v>
      </c>
      <c r="AJ757">
        <v>1</v>
      </c>
      <c r="AK757">
        <v>1</v>
      </c>
      <c r="AL757">
        <v>1</v>
      </c>
      <c r="AN757">
        <v>0</v>
      </c>
      <c r="AO757">
        <v>1</v>
      </c>
      <c r="AP757">
        <v>0</v>
      </c>
      <c r="AQ757">
        <v>0</v>
      </c>
      <c r="AR757">
        <v>0</v>
      </c>
      <c r="AS757" t="s">
        <v>3</v>
      </c>
      <c r="AT757">
        <v>24.84</v>
      </c>
      <c r="AU757" t="s">
        <v>3</v>
      </c>
      <c r="AV757">
        <v>1</v>
      </c>
      <c r="AW757">
        <v>2</v>
      </c>
      <c r="AX757">
        <v>52431207</v>
      </c>
      <c r="AY757">
        <v>1</v>
      </c>
      <c r="AZ757">
        <v>0</v>
      </c>
      <c r="BA757">
        <v>729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CX757">
        <f>Y757*Source!I2296</f>
        <v>0</v>
      </c>
      <c r="CY757">
        <f>AD757</f>
        <v>0</v>
      </c>
      <c r="CZ757">
        <f>AH757</f>
        <v>0</v>
      </c>
      <c r="DA757">
        <f>AL757</f>
        <v>1</v>
      </c>
      <c r="DB757">
        <f t="shared" si="146"/>
        <v>0</v>
      </c>
      <c r="DC757">
        <f t="shared" si="147"/>
        <v>0</v>
      </c>
    </row>
    <row r="758" spans="1:107" x14ac:dyDescent="0.2">
      <c r="A758">
        <f>ROW(Source!A2296)</f>
        <v>2296</v>
      </c>
      <c r="B758">
        <v>52421674</v>
      </c>
      <c r="C758">
        <v>52431197</v>
      </c>
      <c r="D758">
        <v>51499003</v>
      </c>
      <c r="E758">
        <v>1</v>
      </c>
      <c r="F758">
        <v>1</v>
      </c>
      <c r="G758">
        <v>27</v>
      </c>
      <c r="H758">
        <v>2</v>
      </c>
      <c r="I758" t="s">
        <v>665</v>
      </c>
      <c r="J758" t="s">
        <v>666</v>
      </c>
      <c r="K758" t="s">
        <v>667</v>
      </c>
      <c r="L758">
        <v>1368</v>
      </c>
      <c r="N758">
        <v>1011</v>
      </c>
      <c r="O758" t="s">
        <v>537</v>
      </c>
      <c r="P758" t="s">
        <v>537</v>
      </c>
      <c r="Q758">
        <v>1</v>
      </c>
      <c r="W758">
        <v>0</v>
      </c>
      <c r="X758">
        <v>974897901</v>
      </c>
      <c r="Y758">
        <v>2.94</v>
      </c>
      <c r="AA758">
        <v>0</v>
      </c>
      <c r="AB758">
        <v>956.79</v>
      </c>
      <c r="AC758">
        <v>359.44</v>
      </c>
      <c r="AD758">
        <v>0</v>
      </c>
      <c r="AE758">
        <v>0</v>
      </c>
      <c r="AF758">
        <v>956.79</v>
      </c>
      <c r="AG758">
        <v>359.44</v>
      </c>
      <c r="AH758">
        <v>0</v>
      </c>
      <c r="AI758">
        <v>1</v>
      </c>
      <c r="AJ758">
        <v>1</v>
      </c>
      <c r="AK758">
        <v>1</v>
      </c>
      <c r="AL758">
        <v>1</v>
      </c>
      <c r="AN758">
        <v>0</v>
      </c>
      <c r="AO758">
        <v>1</v>
      </c>
      <c r="AP758">
        <v>0</v>
      </c>
      <c r="AQ758">
        <v>0</v>
      </c>
      <c r="AR758">
        <v>0</v>
      </c>
      <c r="AS758" t="s">
        <v>3</v>
      </c>
      <c r="AT758">
        <v>2.94</v>
      </c>
      <c r="AU758" t="s">
        <v>3</v>
      </c>
      <c r="AV758">
        <v>0</v>
      </c>
      <c r="AW758">
        <v>2</v>
      </c>
      <c r="AX758">
        <v>52431208</v>
      </c>
      <c r="AY758">
        <v>1</v>
      </c>
      <c r="AZ758">
        <v>0</v>
      </c>
      <c r="BA758">
        <v>730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CX758">
        <f>Y758*Source!I2296</f>
        <v>0</v>
      </c>
      <c r="CY758">
        <f t="shared" ref="CY758:CY763" si="148">AB758</f>
        <v>956.79</v>
      </c>
      <c r="CZ758">
        <f t="shared" ref="CZ758:CZ763" si="149">AF758</f>
        <v>956.79</v>
      </c>
      <c r="DA758">
        <f t="shared" ref="DA758:DA763" si="150">AJ758</f>
        <v>1</v>
      </c>
      <c r="DB758">
        <f t="shared" si="146"/>
        <v>2812.96</v>
      </c>
      <c r="DC758">
        <f t="shared" si="147"/>
        <v>1056.75</v>
      </c>
    </row>
    <row r="759" spans="1:107" x14ac:dyDescent="0.2">
      <c r="A759">
        <f>ROW(Source!A2296)</f>
        <v>2296</v>
      </c>
      <c r="B759">
        <v>52421674</v>
      </c>
      <c r="C759">
        <v>52431197</v>
      </c>
      <c r="D759">
        <v>51499184</v>
      </c>
      <c r="E759">
        <v>1</v>
      </c>
      <c r="F759">
        <v>1</v>
      </c>
      <c r="G759">
        <v>27</v>
      </c>
      <c r="H759">
        <v>2</v>
      </c>
      <c r="I759" t="s">
        <v>599</v>
      </c>
      <c r="J759" t="s">
        <v>600</v>
      </c>
      <c r="K759" t="s">
        <v>601</v>
      </c>
      <c r="L759">
        <v>1368</v>
      </c>
      <c r="N759">
        <v>1011</v>
      </c>
      <c r="O759" t="s">
        <v>537</v>
      </c>
      <c r="P759" t="s">
        <v>537</v>
      </c>
      <c r="Q759">
        <v>1</v>
      </c>
      <c r="W759">
        <v>0</v>
      </c>
      <c r="X759">
        <v>351519474</v>
      </c>
      <c r="Y759">
        <v>1.1399999999999999</v>
      </c>
      <c r="AA759">
        <v>0</v>
      </c>
      <c r="AB759">
        <v>2020.59</v>
      </c>
      <c r="AC759">
        <v>458.56</v>
      </c>
      <c r="AD759">
        <v>0</v>
      </c>
      <c r="AE759">
        <v>0</v>
      </c>
      <c r="AF759">
        <v>2020.59</v>
      </c>
      <c r="AG759">
        <v>458.56</v>
      </c>
      <c r="AH759">
        <v>0</v>
      </c>
      <c r="AI759">
        <v>1</v>
      </c>
      <c r="AJ759">
        <v>1</v>
      </c>
      <c r="AK759">
        <v>1</v>
      </c>
      <c r="AL759">
        <v>1</v>
      </c>
      <c r="AN759">
        <v>0</v>
      </c>
      <c r="AO759">
        <v>1</v>
      </c>
      <c r="AP759">
        <v>0</v>
      </c>
      <c r="AQ759">
        <v>0</v>
      </c>
      <c r="AR759">
        <v>0</v>
      </c>
      <c r="AS759" t="s">
        <v>3</v>
      </c>
      <c r="AT759">
        <v>1.1399999999999999</v>
      </c>
      <c r="AU759" t="s">
        <v>3</v>
      </c>
      <c r="AV759">
        <v>0</v>
      </c>
      <c r="AW759">
        <v>2</v>
      </c>
      <c r="AX759">
        <v>52431209</v>
      </c>
      <c r="AY759">
        <v>1</v>
      </c>
      <c r="AZ759">
        <v>0</v>
      </c>
      <c r="BA759">
        <v>731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CX759">
        <f>Y759*Source!I2296</f>
        <v>0</v>
      </c>
      <c r="CY759">
        <f t="shared" si="148"/>
        <v>2020.59</v>
      </c>
      <c r="CZ759">
        <f t="shared" si="149"/>
        <v>2020.59</v>
      </c>
      <c r="DA759">
        <f t="shared" si="150"/>
        <v>1</v>
      </c>
      <c r="DB759">
        <f t="shared" si="146"/>
        <v>2303.4699999999998</v>
      </c>
      <c r="DC759">
        <f t="shared" si="147"/>
        <v>522.76</v>
      </c>
    </row>
    <row r="760" spans="1:107" x14ac:dyDescent="0.2">
      <c r="A760">
        <f>ROW(Source!A2296)</f>
        <v>2296</v>
      </c>
      <c r="B760">
        <v>52421674</v>
      </c>
      <c r="C760">
        <v>52431197</v>
      </c>
      <c r="D760">
        <v>51499169</v>
      </c>
      <c r="E760">
        <v>1</v>
      </c>
      <c r="F760">
        <v>1</v>
      </c>
      <c r="G760">
        <v>27</v>
      </c>
      <c r="H760">
        <v>2</v>
      </c>
      <c r="I760" t="s">
        <v>547</v>
      </c>
      <c r="J760" t="s">
        <v>548</v>
      </c>
      <c r="K760" t="s">
        <v>549</v>
      </c>
      <c r="L760">
        <v>1368</v>
      </c>
      <c r="N760">
        <v>1011</v>
      </c>
      <c r="O760" t="s">
        <v>537</v>
      </c>
      <c r="P760" t="s">
        <v>537</v>
      </c>
      <c r="Q760">
        <v>1</v>
      </c>
      <c r="W760">
        <v>0</v>
      </c>
      <c r="X760">
        <v>-1930120489</v>
      </c>
      <c r="Y760">
        <v>8.9600000000000009</v>
      </c>
      <c r="AA760">
        <v>0</v>
      </c>
      <c r="AB760">
        <v>1261.8699999999999</v>
      </c>
      <c r="AC760">
        <v>530.02</v>
      </c>
      <c r="AD760">
        <v>0</v>
      </c>
      <c r="AE760">
        <v>0</v>
      </c>
      <c r="AF760">
        <v>1261.8699999999999</v>
      </c>
      <c r="AG760">
        <v>530.02</v>
      </c>
      <c r="AH760">
        <v>0</v>
      </c>
      <c r="AI760">
        <v>1</v>
      </c>
      <c r="AJ760">
        <v>1</v>
      </c>
      <c r="AK760">
        <v>1</v>
      </c>
      <c r="AL760">
        <v>1</v>
      </c>
      <c r="AN760">
        <v>0</v>
      </c>
      <c r="AO760">
        <v>1</v>
      </c>
      <c r="AP760">
        <v>0</v>
      </c>
      <c r="AQ760">
        <v>0</v>
      </c>
      <c r="AR760">
        <v>0</v>
      </c>
      <c r="AS760" t="s">
        <v>3</v>
      </c>
      <c r="AT760">
        <v>8.9600000000000009</v>
      </c>
      <c r="AU760" t="s">
        <v>3</v>
      </c>
      <c r="AV760">
        <v>0</v>
      </c>
      <c r="AW760">
        <v>2</v>
      </c>
      <c r="AX760">
        <v>52431210</v>
      </c>
      <c r="AY760">
        <v>1</v>
      </c>
      <c r="AZ760">
        <v>0</v>
      </c>
      <c r="BA760">
        <v>732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CX760">
        <f>Y760*Source!I2296</f>
        <v>0</v>
      </c>
      <c r="CY760">
        <f t="shared" si="148"/>
        <v>1261.8699999999999</v>
      </c>
      <c r="CZ760">
        <f t="shared" si="149"/>
        <v>1261.8699999999999</v>
      </c>
      <c r="DA760">
        <f t="shared" si="150"/>
        <v>1</v>
      </c>
      <c r="DB760">
        <f t="shared" si="146"/>
        <v>11306.36</v>
      </c>
      <c r="DC760">
        <f t="shared" si="147"/>
        <v>4748.9799999999996</v>
      </c>
    </row>
    <row r="761" spans="1:107" x14ac:dyDescent="0.2">
      <c r="A761">
        <f>ROW(Source!A2296)</f>
        <v>2296</v>
      </c>
      <c r="B761">
        <v>52421674</v>
      </c>
      <c r="C761">
        <v>52431197</v>
      </c>
      <c r="D761">
        <v>51499170</v>
      </c>
      <c r="E761">
        <v>1</v>
      </c>
      <c r="F761">
        <v>1</v>
      </c>
      <c r="G761">
        <v>27</v>
      </c>
      <c r="H761">
        <v>2</v>
      </c>
      <c r="I761" t="s">
        <v>550</v>
      </c>
      <c r="J761" t="s">
        <v>551</v>
      </c>
      <c r="K761" t="s">
        <v>552</v>
      </c>
      <c r="L761">
        <v>1368</v>
      </c>
      <c r="N761">
        <v>1011</v>
      </c>
      <c r="O761" t="s">
        <v>537</v>
      </c>
      <c r="P761" t="s">
        <v>537</v>
      </c>
      <c r="Q761">
        <v>1</v>
      </c>
      <c r="W761">
        <v>0</v>
      </c>
      <c r="X761">
        <v>1869206802</v>
      </c>
      <c r="Y761">
        <v>18.25</v>
      </c>
      <c r="AA761">
        <v>0</v>
      </c>
      <c r="AB761">
        <v>1827.95</v>
      </c>
      <c r="AC761">
        <v>720.55</v>
      </c>
      <c r="AD761">
        <v>0</v>
      </c>
      <c r="AE761">
        <v>0</v>
      </c>
      <c r="AF761">
        <v>1827.95</v>
      </c>
      <c r="AG761">
        <v>720.55</v>
      </c>
      <c r="AH761">
        <v>0</v>
      </c>
      <c r="AI761">
        <v>1</v>
      </c>
      <c r="AJ761">
        <v>1</v>
      </c>
      <c r="AK761">
        <v>1</v>
      </c>
      <c r="AL761">
        <v>1</v>
      </c>
      <c r="AN761">
        <v>0</v>
      </c>
      <c r="AO761">
        <v>1</v>
      </c>
      <c r="AP761">
        <v>0</v>
      </c>
      <c r="AQ761">
        <v>0</v>
      </c>
      <c r="AR761">
        <v>0</v>
      </c>
      <c r="AS761" t="s">
        <v>3</v>
      </c>
      <c r="AT761">
        <v>18.25</v>
      </c>
      <c r="AU761" t="s">
        <v>3</v>
      </c>
      <c r="AV761">
        <v>0</v>
      </c>
      <c r="AW761">
        <v>2</v>
      </c>
      <c r="AX761">
        <v>52431211</v>
      </c>
      <c r="AY761">
        <v>1</v>
      </c>
      <c r="AZ761">
        <v>0</v>
      </c>
      <c r="BA761">
        <v>733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CX761">
        <f>Y761*Source!I2296</f>
        <v>0</v>
      </c>
      <c r="CY761">
        <f t="shared" si="148"/>
        <v>1827.95</v>
      </c>
      <c r="CZ761">
        <f t="shared" si="149"/>
        <v>1827.95</v>
      </c>
      <c r="DA761">
        <f t="shared" si="150"/>
        <v>1</v>
      </c>
      <c r="DB761">
        <f t="shared" si="146"/>
        <v>33360.089999999997</v>
      </c>
      <c r="DC761">
        <f t="shared" si="147"/>
        <v>13150.04</v>
      </c>
    </row>
    <row r="762" spans="1:107" x14ac:dyDescent="0.2">
      <c r="A762">
        <f>ROW(Source!A2296)</f>
        <v>2296</v>
      </c>
      <c r="B762">
        <v>52421674</v>
      </c>
      <c r="C762">
        <v>52431197</v>
      </c>
      <c r="D762">
        <v>51499208</v>
      </c>
      <c r="E762">
        <v>1</v>
      </c>
      <c r="F762">
        <v>1</v>
      </c>
      <c r="G762">
        <v>27</v>
      </c>
      <c r="H762">
        <v>2</v>
      </c>
      <c r="I762" t="s">
        <v>562</v>
      </c>
      <c r="J762" t="s">
        <v>563</v>
      </c>
      <c r="K762" t="s">
        <v>564</v>
      </c>
      <c r="L762">
        <v>1368</v>
      </c>
      <c r="N762">
        <v>1011</v>
      </c>
      <c r="O762" t="s">
        <v>537</v>
      </c>
      <c r="P762" t="s">
        <v>537</v>
      </c>
      <c r="Q762">
        <v>1</v>
      </c>
      <c r="W762">
        <v>0</v>
      </c>
      <c r="X762">
        <v>41279402</v>
      </c>
      <c r="Y762">
        <v>2.2400000000000002</v>
      </c>
      <c r="AA762">
        <v>0</v>
      </c>
      <c r="AB762">
        <v>1412.71</v>
      </c>
      <c r="AC762">
        <v>641.32000000000005</v>
      </c>
      <c r="AD762">
        <v>0</v>
      </c>
      <c r="AE762">
        <v>0</v>
      </c>
      <c r="AF762">
        <v>1412.71</v>
      </c>
      <c r="AG762">
        <v>641.32000000000005</v>
      </c>
      <c r="AH762">
        <v>0</v>
      </c>
      <c r="AI762">
        <v>1</v>
      </c>
      <c r="AJ762">
        <v>1</v>
      </c>
      <c r="AK762">
        <v>1</v>
      </c>
      <c r="AL762">
        <v>1</v>
      </c>
      <c r="AN762">
        <v>0</v>
      </c>
      <c r="AO762">
        <v>1</v>
      </c>
      <c r="AP762">
        <v>0</v>
      </c>
      <c r="AQ762">
        <v>0</v>
      </c>
      <c r="AR762">
        <v>0</v>
      </c>
      <c r="AS762" t="s">
        <v>3</v>
      </c>
      <c r="AT762">
        <v>2.2400000000000002</v>
      </c>
      <c r="AU762" t="s">
        <v>3</v>
      </c>
      <c r="AV762">
        <v>0</v>
      </c>
      <c r="AW762">
        <v>2</v>
      </c>
      <c r="AX762">
        <v>52431212</v>
      </c>
      <c r="AY762">
        <v>1</v>
      </c>
      <c r="AZ762">
        <v>0</v>
      </c>
      <c r="BA762">
        <v>734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CX762">
        <f>Y762*Source!I2296</f>
        <v>0</v>
      </c>
      <c r="CY762">
        <f t="shared" si="148"/>
        <v>1412.71</v>
      </c>
      <c r="CZ762">
        <f t="shared" si="149"/>
        <v>1412.71</v>
      </c>
      <c r="DA762">
        <f t="shared" si="150"/>
        <v>1</v>
      </c>
      <c r="DB762">
        <f t="shared" si="146"/>
        <v>3164.47</v>
      </c>
      <c r="DC762">
        <f t="shared" si="147"/>
        <v>1436.56</v>
      </c>
    </row>
    <row r="763" spans="1:107" x14ac:dyDescent="0.2">
      <c r="A763">
        <f>ROW(Source!A2296)</f>
        <v>2296</v>
      </c>
      <c r="B763">
        <v>52421674</v>
      </c>
      <c r="C763">
        <v>52431197</v>
      </c>
      <c r="D763">
        <v>51499174</v>
      </c>
      <c r="E763">
        <v>1</v>
      </c>
      <c r="F763">
        <v>1</v>
      </c>
      <c r="G763">
        <v>27</v>
      </c>
      <c r="H763">
        <v>2</v>
      </c>
      <c r="I763" t="s">
        <v>638</v>
      </c>
      <c r="J763" t="s">
        <v>639</v>
      </c>
      <c r="K763" t="s">
        <v>640</v>
      </c>
      <c r="L763">
        <v>1368</v>
      </c>
      <c r="N763">
        <v>1011</v>
      </c>
      <c r="O763" t="s">
        <v>537</v>
      </c>
      <c r="P763" t="s">
        <v>537</v>
      </c>
      <c r="Q763">
        <v>1</v>
      </c>
      <c r="W763">
        <v>0</v>
      </c>
      <c r="X763">
        <v>-1991511797</v>
      </c>
      <c r="Y763">
        <v>0.65</v>
      </c>
      <c r="AA763">
        <v>0</v>
      </c>
      <c r="AB763">
        <v>1213.3399999999999</v>
      </c>
      <c r="AC763">
        <v>461.6</v>
      </c>
      <c r="AD763">
        <v>0</v>
      </c>
      <c r="AE763">
        <v>0</v>
      </c>
      <c r="AF763">
        <v>1213.3399999999999</v>
      </c>
      <c r="AG763">
        <v>461.6</v>
      </c>
      <c r="AH763">
        <v>0</v>
      </c>
      <c r="AI763">
        <v>1</v>
      </c>
      <c r="AJ763">
        <v>1</v>
      </c>
      <c r="AK763">
        <v>1</v>
      </c>
      <c r="AL763">
        <v>1</v>
      </c>
      <c r="AN763">
        <v>0</v>
      </c>
      <c r="AO763">
        <v>1</v>
      </c>
      <c r="AP763">
        <v>0</v>
      </c>
      <c r="AQ763">
        <v>0</v>
      </c>
      <c r="AR763">
        <v>0</v>
      </c>
      <c r="AS763" t="s">
        <v>3</v>
      </c>
      <c r="AT763">
        <v>0.65</v>
      </c>
      <c r="AU763" t="s">
        <v>3</v>
      </c>
      <c r="AV763">
        <v>0</v>
      </c>
      <c r="AW763">
        <v>2</v>
      </c>
      <c r="AX763">
        <v>52431213</v>
      </c>
      <c r="AY763">
        <v>1</v>
      </c>
      <c r="AZ763">
        <v>0</v>
      </c>
      <c r="BA763">
        <v>735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CX763">
        <f>Y763*Source!I2296</f>
        <v>0</v>
      </c>
      <c r="CY763">
        <f t="shared" si="148"/>
        <v>1213.3399999999999</v>
      </c>
      <c r="CZ763">
        <f t="shared" si="149"/>
        <v>1213.3399999999999</v>
      </c>
      <c r="DA763">
        <f t="shared" si="150"/>
        <v>1</v>
      </c>
      <c r="DB763">
        <f t="shared" si="146"/>
        <v>788.67</v>
      </c>
      <c r="DC763">
        <f t="shared" si="147"/>
        <v>300.04000000000002</v>
      </c>
    </row>
    <row r="764" spans="1:107" x14ac:dyDescent="0.2">
      <c r="A764">
        <f>ROW(Source!A2296)</f>
        <v>2296</v>
      </c>
      <c r="B764">
        <v>52421674</v>
      </c>
      <c r="C764">
        <v>52431197</v>
      </c>
      <c r="D764">
        <v>51501162</v>
      </c>
      <c r="E764">
        <v>1</v>
      </c>
      <c r="F764">
        <v>1</v>
      </c>
      <c r="G764">
        <v>27</v>
      </c>
      <c r="H764">
        <v>3</v>
      </c>
      <c r="I764" t="s">
        <v>668</v>
      </c>
      <c r="J764" t="s">
        <v>669</v>
      </c>
      <c r="K764" t="s">
        <v>670</v>
      </c>
      <c r="L764">
        <v>1339</v>
      </c>
      <c r="N764">
        <v>1007</v>
      </c>
      <c r="O764" t="s">
        <v>166</v>
      </c>
      <c r="P764" t="s">
        <v>166</v>
      </c>
      <c r="Q764">
        <v>1</v>
      </c>
      <c r="W764">
        <v>0</v>
      </c>
      <c r="X764">
        <v>811973350</v>
      </c>
      <c r="Y764">
        <v>126</v>
      </c>
      <c r="AA764">
        <v>1763.75</v>
      </c>
      <c r="AB764">
        <v>0</v>
      </c>
      <c r="AC764">
        <v>0</v>
      </c>
      <c r="AD764">
        <v>0</v>
      </c>
      <c r="AE764">
        <v>1763.75</v>
      </c>
      <c r="AF764">
        <v>0</v>
      </c>
      <c r="AG764">
        <v>0</v>
      </c>
      <c r="AH764">
        <v>0</v>
      </c>
      <c r="AI764">
        <v>1</v>
      </c>
      <c r="AJ764">
        <v>1</v>
      </c>
      <c r="AK764">
        <v>1</v>
      </c>
      <c r="AL764">
        <v>1</v>
      </c>
      <c r="AN764">
        <v>0</v>
      </c>
      <c r="AO764">
        <v>1</v>
      </c>
      <c r="AP764">
        <v>0</v>
      </c>
      <c r="AQ764">
        <v>0</v>
      </c>
      <c r="AR764">
        <v>0</v>
      </c>
      <c r="AS764" t="s">
        <v>3</v>
      </c>
      <c r="AT764">
        <v>126</v>
      </c>
      <c r="AU764" t="s">
        <v>3</v>
      </c>
      <c r="AV764">
        <v>0</v>
      </c>
      <c r="AW764">
        <v>2</v>
      </c>
      <c r="AX764">
        <v>52431214</v>
      </c>
      <c r="AY764">
        <v>1</v>
      </c>
      <c r="AZ764">
        <v>0</v>
      </c>
      <c r="BA764">
        <v>736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CX764">
        <f>Y764*Source!I2296</f>
        <v>0</v>
      </c>
      <c r="CY764">
        <f>AA764</f>
        <v>1763.75</v>
      </c>
      <c r="CZ764">
        <f>AE764</f>
        <v>1763.75</v>
      </c>
      <c r="DA764">
        <f>AI764</f>
        <v>1</v>
      </c>
      <c r="DB764">
        <f t="shared" si="146"/>
        <v>222232.5</v>
      </c>
      <c r="DC764">
        <f t="shared" si="147"/>
        <v>0</v>
      </c>
    </row>
    <row r="765" spans="1:107" x14ac:dyDescent="0.2">
      <c r="A765">
        <f>ROW(Source!A2296)</f>
        <v>2296</v>
      </c>
      <c r="B765">
        <v>52421674</v>
      </c>
      <c r="C765">
        <v>52431197</v>
      </c>
      <c r="D765">
        <v>51501882</v>
      </c>
      <c r="E765">
        <v>1</v>
      </c>
      <c r="F765">
        <v>1</v>
      </c>
      <c r="G765">
        <v>27</v>
      </c>
      <c r="H765">
        <v>3</v>
      </c>
      <c r="I765" t="s">
        <v>602</v>
      </c>
      <c r="J765" t="s">
        <v>603</v>
      </c>
      <c r="K765" t="s">
        <v>604</v>
      </c>
      <c r="L765">
        <v>1339</v>
      </c>
      <c r="N765">
        <v>1007</v>
      </c>
      <c r="O765" t="s">
        <v>166</v>
      </c>
      <c r="P765" t="s">
        <v>166</v>
      </c>
      <c r="Q765">
        <v>1</v>
      </c>
      <c r="W765">
        <v>0</v>
      </c>
      <c r="X765">
        <v>2028445372</v>
      </c>
      <c r="Y765">
        <v>7</v>
      </c>
      <c r="AA765">
        <v>35.25</v>
      </c>
      <c r="AB765">
        <v>0</v>
      </c>
      <c r="AC765">
        <v>0</v>
      </c>
      <c r="AD765">
        <v>0</v>
      </c>
      <c r="AE765">
        <v>35.25</v>
      </c>
      <c r="AF765">
        <v>0</v>
      </c>
      <c r="AG765">
        <v>0</v>
      </c>
      <c r="AH765">
        <v>0</v>
      </c>
      <c r="AI765">
        <v>1</v>
      </c>
      <c r="AJ765">
        <v>1</v>
      </c>
      <c r="AK765">
        <v>1</v>
      </c>
      <c r="AL765">
        <v>1</v>
      </c>
      <c r="AN765">
        <v>0</v>
      </c>
      <c r="AO765">
        <v>1</v>
      </c>
      <c r="AP765">
        <v>0</v>
      </c>
      <c r="AQ765">
        <v>0</v>
      </c>
      <c r="AR765">
        <v>0</v>
      </c>
      <c r="AS765" t="s">
        <v>3</v>
      </c>
      <c r="AT765">
        <v>7</v>
      </c>
      <c r="AU765" t="s">
        <v>3</v>
      </c>
      <c r="AV765">
        <v>0</v>
      </c>
      <c r="AW765">
        <v>2</v>
      </c>
      <c r="AX765">
        <v>52431215</v>
      </c>
      <c r="AY765">
        <v>1</v>
      </c>
      <c r="AZ765">
        <v>0</v>
      </c>
      <c r="BA765">
        <v>737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CX765">
        <f>Y765*Source!I2296</f>
        <v>0</v>
      </c>
      <c r="CY765">
        <f>AA765</f>
        <v>35.25</v>
      </c>
      <c r="CZ765">
        <f>AE765</f>
        <v>35.25</v>
      </c>
      <c r="DA765">
        <f>AI765</f>
        <v>1</v>
      </c>
      <c r="DB765">
        <f t="shared" si="146"/>
        <v>246.75</v>
      </c>
      <c r="DC765">
        <f t="shared" si="147"/>
        <v>0</v>
      </c>
    </row>
    <row r="766" spans="1:107" x14ac:dyDescent="0.2">
      <c r="A766">
        <f>ROW(Source!A2297)</f>
        <v>2297</v>
      </c>
      <c r="B766">
        <v>52421674</v>
      </c>
      <c r="C766">
        <v>52431216</v>
      </c>
      <c r="D766">
        <v>51486811</v>
      </c>
      <c r="E766">
        <v>27</v>
      </c>
      <c r="F766">
        <v>1</v>
      </c>
      <c r="G766">
        <v>27</v>
      </c>
      <c r="H766">
        <v>1</v>
      </c>
      <c r="I766" t="s">
        <v>531</v>
      </c>
      <c r="J766" t="s">
        <v>3</v>
      </c>
      <c r="K766" t="s">
        <v>532</v>
      </c>
      <c r="L766">
        <v>1191</v>
      </c>
      <c r="N766">
        <v>1013</v>
      </c>
      <c r="O766" t="s">
        <v>533</v>
      </c>
      <c r="P766" t="s">
        <v>533</v>
      </c>
      <c r="Q766">
        <v>1</v>
      </c>
      <c r="W766">
        <v>0</v>
      </c>
      <c r="X766">
        <v>476480486</v>
      </c>
      <c r="Y766">
        <v>10.3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1</v>
      </c>
      <c r="AJ766">
        <v>1</v>
      </c>
      <c r="AK766">
        <v>1</v>
      </c>
      <c r="AL766">
        <v>1</v>
      </c>
      <c r="AN766">
        <v>0</v>
      </c>
      <c r="AO766">
        <v>1</v>
      </c>
      <c r="AP766">
        <v>0</v>
      </c>
      <c r="AQ766">
        <v>0</v>
      </c>
      <c r="AR766">
        <v>0</v>
      </c>
      <c r="AS766" t="s">
        <v>3</v>
      </c>
      <c r="AT766">
        <v>10.3</v>
      </c>
      <c r="AU766" t="s">
        <v>3</v>
      </c>
      <c r="AV766">
        <v>1</v>
      </c>
      <c r="AW766">
        <v>2</v>
      </c>
      <c r="AX766">
        <v>52431222</v>
      </c>
      <c r="AY766">
        <v>1</v>
      </c>
      <c r="AZ766">
        <v>0</v>
      </c>
      <c r="BA766">
        <v>738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CX766">
        <f>Y766*Source!I2297</f>
        <v>0</v>
      </c>
      <c r="CY766">
        <f>AD766</f>
        <v>0</v>
      </c>
      <c r="CZ766">
        <f>AH766</f>
        <v>0</v>
      </c>
      <c r="DA766">
        <f>AL766</f>
        <v>1</v>
      </c>
      <c r="DB766">
        <f t="shared" si="146"/>
        <v>0</v>
      </c>
      <c r="DC766">
        <f t="shared" si="147"/>
        <v>0</v>
      </c>
    </row>
    <row r="767" spans="1:107" x14ac:dyDescent="0.2">
      <c r="A767">
        <f>ROW(Source!A2297)</f>
        <v>2297</v>
      </c>
      <c r="B767">
        <v>52421674</v>
      </c>
      <c r="C767">
        <v>52431216</v>
      </c>
      <c r="D767">
        <v>51499169</v>
      </c>
      <c r="E767">
        <v>1</v>
      </c>
      <c r="F767">
        <v>1</v>
      </c>
      <c r="G767">
        <v>27</v>
      </c>
      <c r="H767">
        <v>2</v>
      </c>
      <c r="I767" t="s">
        <v>547</v>
      </c>
      <c r="J767" t="s">
        <v>548</v>
      </c>
      <c r="K767" t="s">
        <v>549</v>
      </c>
      <c r="L767">
        <v>1368</v>
      </c>
      <c r="N767">
        <v>1011</v>
      </c>
      <c r="O767" t="s">
        <v>537</v>
      </c>
      <c r="P767" t="s">
        <v>537</v>
      </c>
      <c r="Q767">
        <v>1</v>
      </c>
      <c r="W767">
        <v>0</v>
      </c>
      <c r="X767">
        <v>-1930120489</v>
      </c>
      <c r="Y767">
        <v>0.89</v>
      </c>
      <c r="AA767">
        <v>0</v>
      </c>
      <c r="AB767">
        <v>1261.8699999999999</v>
      </c>
      <c r="AC767">
        <v>530.02</v>
      </c>
      <c r="AD767">
        <v>0</v>
      </c>
      <c r="AE767">
        <v>0</v>
      </c>
      <c r="AF767">
        <v>1261.8699999999999</v>
      </c>
      <c r="AG767">
        <v>530.02</v>
      </c>
      <c r="AH767">
        <v>0</v>
      </c>
      <c r="AI767">
        <v>1</v>
      </c>
      <c r="AJ767">
        <v>1</v>
      </c>
      <c r="AK767">
        <v>1</v>
      </c>
      <c r="AL767">
        <v>1</v>
      </c>
      <c r="AN767">
        <v>0</v>
      </c>
      <c r="AO767">
        <v>1</v>
      </c>
      <c r="AP767">
        <v>0</v>
      </c>
      <c r="AQ767">
        <v>0</v>
      </c>
      <c r="AR767">
        <v>0</v>
      </c>
      <c r="AS767" t="s">
        <v>3</v>
      </c>
      <c r="AT767">
        <v>0.89</v>
      </c>
      <c r="AU767" t="s">
        <v>3</v>
      </c>
      <c r="AV767">
        <v>0</v>
      </c>
      <c r="AW767">
        <v>2</v>
      </c>
      <c r="AX767">
        <v>52431223</v>
      </c>
      <c r="AY767">
        <v>1</v>
      </c>
      <c r="AZ767">
        <v>0</v>
      </c>
      <c r="BA767">
        <v>739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CX767">
        <f>Y767*Source!I2297</f>
        <v>0</v>
      </c>
      <c r="CY767">
        <f>AB767</f>
        <v>1261.8699999999999</v>
      </c>
      <c r="CZ767">
        <f>AF767</f>
        <v>1261.8699999999999</v>
      </c>
      <c r="DA767">
        <f>AJ767</f>
        <v>1</v>
      </c>
      <c r="DB767">
        <f t="shared" si="146"/>
        <v>1123.06</v>
      </c>
      <c r="DC767">
        <f t="shared" si="147"/>
        <v>471.72</v>
      </c>
    </row>
    <row r="768" spans="1:107" x14ac:dyDescent="0.2">
      <c r="A768">
        <f>ROW(Source!A2297)</f>
        <v>2297</v>
      </c>
      <c r="B768">
        <v>52421674</v>
      </c>
      <c r="C768">
        <v>52431216</v>
      </c>
      <c r="D768">
        <v>51499975</v>
      </c>
      <c r="E768">
        <v>1</v>
      </c>
      <c r="F768">
        <v>1</v>
      </c>
      <c r="G768">
        <v>27</v>
      </c>
      <c r="H768">
        <v>3</v>
      </c>
      <c r="I768" t="s">
        <v>553</v>
      </c>
      <c r="J768" t="s">
        <v>554</v>
      </c>
      <c r="K768" t="s">
        <v>555</v>
      </c>
      <c r="L768">
        <v>1348</v>
      </c>
      <c r="N768">
        <v>1009</v>
      </c>
      <c r="O768" t="s">
        <v>27</v>
      </c>
      <c r="P768" t="s">
        <v>27</v>
      </c>
      <c r="Q768">
        <v>1000</v>
      </c>
      <c r="W768">
        <v>0</v>
      </c>
      <c r="X768">
        <v>-298244648</v>
      </c>
      <c r="Y768">
        <v>0.06</v>
      </c>
      <c r="AA768">
        <v>25888.1</v>
      </c>
      <c r="AB768">
        <v>0</v>
      </c>
      <c r="AC768">
        <v>0</v>
      </c>
      <c r="AD768">
        <v>0</v>
      </c>
      <c r="AE768">
        <v>25888.1</v>
      </c>
      <c r="AF768">
        <v>0</v>
      </c>
      <c r="AG768">
        <v>0</v>
      </c>
      <c r="AH768">
        <v>0</v>
      </c>
      <c r="AI768">
        <v>1</v>
      </c>
      <c r="AJ768">
        <v>1</v>
      </c>
      <c r="AK768">
        <v>1</v>
      </c>
      <c r="AL768">
        <v>1</v>
      </c>
      <c r="AN768">
        <v>0</v>
      </c>
      <c r="AO768">
        <v>1</v>
      </c>
      <c r="AP768">
        <v>0</v>
      </c>
      <c r="AQ768">
        <v>0</v>
      </c>
      <c r="AR768">
        <v>0</v>
      </c>
      <c r="AS768" t="s">
        <v>3</v>
      </c>
      <c r="AT768">
        <v>0.06</v>
      </c>
      <c r="AU768" t="s">
        <v>3</v>
      </c>
      <c r="AV768">
        <v>0</v>
      </c>
      <c r="AW768">
        <v>2</v>
      </c>
      <c r="AX768">
        <v>52431224</v>
      </c>
      <c r="AY768">
        <v>1</v>
      </c>
      <c r="AZ768">
        <v>0</v>
      </c>
      <c r="BA768">
        <v>740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CX768">
        <f>Y768*Source!I2297</f>
        <v>0</v>
      </c>
      <c r="CY768">
        <f>AA768</f>
        <v>25888.1</v>
      </c>
      <c r="CZ768">
        <f>AE768</f>
        <v>25888.1</v>
      </c>
      <c r="DA768">
        <f>AI768</f>
        <v>1</v>
      </c>
      <c r="DB768">
        <f t="shared" si="146"/>
        <v>1553.29</v>
      </c>
      <c r="DC768">
        <f t="shared" si="147"/>
        <v>0</v>
      </c>
    </row>
    <row r="769" spans="1:107" x14ac:dyDescent="0.2">
      <c r="A769">
        <f>ROW(Source!A2297)</f>
        <v>2297</v>
      </c>
      <c r="B769">
        <v>52421674</v>
      </c>
      <c r="C769">
        <v>52431216</v>
      </c>
      <c r="D769">
        <v>51503080</v>
      </c>
      <c r="E769">
        <v>1</v>
      </c>
      <c r="F769">
        <v>1</v>
      </c>
      <c r="G769">
        <v>27</v>
      </c>
      <c r="H769">
        <v>3</v>
      </c>
      <c r="I769" t="s">
        <v>64</v>
      </c>
      <c r="J769" t="s">
        <v>66</v>
      </c>
      <c r="K769" t="s">
        <v>65</v>
      </c>
      <c r="L769">
        <v>1348</v>
      </c>
      <c r="N769">
        <v>1009</v>
      </c>
      <c r="O769" t="s">
        <v>27</v>
      </c>
      <c r="P769" t="s">
        <v>27</v>
      </c>
      <c r="Q769">
        <v>1000</v>
      </c>
      <c r="W769">
        <v>0</v>
      </c>
      <c r="X769">
        <v>-740831190</v>
      </c>
      <c r="Y769">
        <v>11.9</v>
      </c>
      <c r="AA769">
        <v>2652.04</v>
      </c>
      <c r="AB769">
        <v>0</v>
      </c>
      <c r="AC769">
        <v>0</v>
      </c>
      <c r="AD769">
        <v>0</v>
      </c>
      <c r="AE769">
        <v>2652.04</v>
      </c>
      <c r="AF769">
        <v>0</v>
      </c>
      <c r="AG769">
        <v>0</v>
      </c>
      <c r="AH769">
        <v>0</v>
      </c>
      <c r="AI769">
        <v>1</v>
      </c>
      <c r="AJ769">
        <v>1</v>
      </c>
      <c r="AK769">
        <v>1</v>
      </c>
      <c r="AL769">
        <v>1</v>
      </c>
      <c r="AN769">
        <v>0</v>
      </c>
      <c r="AO769">
        <v>0</v>
      </c>
      <c r="AP769">
        <v>0</v>
      </c>
      <c r="AQ769">
        <v>0</v>
      </c>
      <c r="AR769">
        <v>0</v>
      </c>
      <c r="AS769" t="s">
        <v>3</v>
      </c>
      <c r="AT769">
        <v>11.9</v>
      </c>
      <c r="AU769" t="s">
        <v>3</v>
      </c>
      <c r="AV769">
        <v>0</v>
      </c>
      <c r="AW769">
        <v>2</v>
      </c>
      <c r="AX769">
        <v>52431225</v>
      </c>
      <c r="AY769">
        <v>1</v>
      </c>
      <c r="AZ769">
        <v>6144</v>
      </c>
      <c r="BA769">
        <v>741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CX769">
        <f>Y769*Source!I2297</f>
        <v>0</v>
      </c>
      <c r="CY769">
        <f>AA769</f>
        <v>2652.04</v>
      </c>
      <c r="CZ769">
        <f>AE769</f>
        <v>2652.04</v>
      </c>
      <c r="DA769">
        <f>AI769</f>
        <v>1</v>
      </c>
      <c r="DB769">
        <f t="shared" si="146"/>
        <v>31559.279999999999</v>
      </c>
      <c r="DC769">
        <f t="shared" si="147"/>
        <v>0</v>
      </c>
    </row>
    <row r="770" spans="1:107" x14ac:dyDescent="0.2">
      <c r="A770">
        <f>ROW(Source!A2297)</f>
        <v>2297</v>
      </c>
      <c r="B770">
        <v>52421674</v>
      </c>
      <c r="C770">
        <v>52431216</v>
      </c>
      <c r="D770">
        <v>51503080</v>
      </c>
      <c r="E770">
        <v>1</v>
      </c>
      <c r="F770">
        <v>1</v>
      </c>
      <c r="G770">
        <v>27</v>
      </c>
      <c r="H770">
        <v>3</v>
      </c>
      <c r="I770" t="s">
        <v>64</v>
      </c>
      <c r="J770" t="s">
        <v>66</v>
      </c>
      <c r="K770" t="s">
        <v>65</v>
      </c>
      <c r="L770">
        <v>1348</v>
      </c>
      <c r="N770">
        <v>1009</v>
      </c>
      <c r="O770" t="s">
        <v>27</v>
      </c>
      <c r="P770" t="s">
        <v>27</v>
      </c>
      <c r="Q770">
        <v>1000</v>
      </c>
      <c r="W770">
        <v>1</v>
      </c>
      <c r="X770">
        <v>-740831190</v>
      </c>
      <c r="Y770">
        <v>-7.14</v>
      </c>
      <c r="AA770">
        <v>2652.04</v>
      </c>
      <c r="AB770">
        <v>0</v>
      </c>
      <c r="AC770">
        <v>0</v>
      </c>
      <c r="AD770">
        <v>0</v>
      </c>
      <c r="AE770">
        <v>2652.04</v>
      </c>
      <c r="AF770">
        <v>0</v>
      </c>
      <c r="AG770">
        <v>0</v>
      </c>
      <c r="AH770">
        <v>0</v>
      </c>
      <c r="AI770">
        <v>1</v>
      </c>
      <c r="AJ770">
        <v>1</v>
      </c>
      <c r="AK770">
        <v>1</v>
      </c>
      <c r="AL770">
        <v>1</v>
      </c>
      <c r="AN770">
        <v>0</v>
      </c>
      <c r="AO770">
        <v>1</v>
      </c>
      <c r="AP770">
        <v>0</v>
      </c>
      <c r="AQ770">
        <v>0</v>
      </c>
      <c r="AR770">
        <v>0</v>
      </c>
      <c r="AS770" t="s">
        <v>3</v>
      </c>
      <c r="AT770">
        <v>-7.14</v>
      </c>
      <c r="AU770" t="s">
        <v>3</v>
      </c>
      <c r="AV770">
        <v>0</v>
      </c>
      <c r="AW770">
        <v>1</v>
      </c>
      <c r="AX770">
        <v>-1</v>
      </c>
      <c r="AY770">
        <v>0</v>
      </c>
      <c r="AZ770">
        <v>0</v>
      </c>
      <c r="BA770" t="s">
        <v>3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CX770">
        <f>Y770*Source!I2297</f>
        <v>0</v>
      </c>
      <c r="CY770">
        <f>AA770</f>
        <v>2652.04</v>
      </c>
      <c r="CZ770">
        <f>AE770</f>
        <v>2652.04</v>
      </c>
      <c r="DA770">
        <f>AI770</f>
        <v>1</v>
      </c>
      <c r="DB770">
        <f t="shared" si="146"/>
        <v>-18935.57</v>
      </c>
      <c r="DC770">
        <f t="shared" si="147"/>
        <v>0</v>
      </c>
    </row>
    <row r="771" spans="1:107" x14ac:dyDescent="0.2">
      <c r="A771">
        <f>ROW(Source!A2300)</f>
        <v>2300</v>
      </c>
      <c r="B771">
        <v>52421674</v>
      </c>
      <c r="C771">
        <v>52431228</v>
      </c>
      <c r="D771">
        <v>51486811</v>
      </c>
      <c r="E771">
        <v>27</v>
      </c>
      <c r="F771">
        <v>1</v>
      </c>
      <c r="G771">
        <v>27</v>
      </c>
      <c r="H771">
        <v>1</v>
      </c>
      <c r="I771" t="s">
        <v>531</v>
      </c>
      <c r="J771" t="s">
        <v>3</v>
      </c>
      <c r="K771" t="s">
        <v>532</v>
      </c>
      <c r="L771">
        <v>1191</v>
      </c>
      <c r="N771">
        <v>1013</v>
      </c>
      <c r="O771" t="s">
        <v>533</v>
      </c>
      <c r="P771" t="s">
        <v>533</v>
      </c>
      <c r="Q771">
        <v>1</v>
      </c>
      <c r="W771">
        <v>0</v>
      </c>
      <c r="X771">
        <v>476480486</v>
      </c>
      <c r="Y771">
        <v>10.3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1</v>
      </c>
      <c r="AJ771">
        <v>1</v>
      </c>
      <c r="AK771">
        <v>1</v>
      </c>
      <c r="AL771">
        <v>1</v>
      </c>
      <c r="AN771">
        <v>0</v>
      </c>
      <c r="AO771">
        <v>1</v>
      </c>
      <c r="AP771">
        <v>0</v>
      </c>
      <c r="AQ771">
        <v>0</v>
      </c>
      <c r="AR771">
        <v>0</v>
      </c>
      <c r="AS771" t="s">
        <v>3</v>
      </c>
      <c r="AT771">
        <v>10.3</v>
      </c>
      <c r="AU771" t="s">
        <v>3</v>
      </c>
      <c r="AV771">
        <v>1</v>
      </c>
      <c r="AW771">
        <v>2</v>
      </c>
      <c r="AX771">
        <v>52431234</v>
      </c>
      <c r="AY771">
        <v>1</v>
      </c>
      <c r="AZ771">
        <v>0</v>
      </c>
      <c r="BA771">
        <v>742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CX771">
        <f>Y771*Source!I2300</f>
        <v>0</v>
      </c>
      <c r="CY771">
        <f>AD771</f>
        <v>0</v>
      </c>
      <c r="CZ771">
        <f>AH771</f>
        <v>0</v>
      </c>
      <c r="DA771">
        <f>AL771</f>
        <v>1</v>
      </c>
      <c r="DB771">
        <f t="shared" si="146"/>
        <v>0</v>
      </c>
      <c r="DC771">
        <f t="shared" si="147"/>
        <v>0</v>
      </c>
    </row>
    <row r="772" spans="1:107" x14ac:dyDescent="0.2">
      <c r="A772">
        <f>ROW(Source!A2300)</f>
        <v>2300</v>
      </c>
      <c r="B772">
        <v>52421674</v>
      </c>
      <c r="C772">
        <v>52431228</v>
      </c>
      <c r="D772">
        <v>51499169</v>
      </c>
      <c r="E772">
        <v>1</v>
      </c>
      <c r="F772">
        <v>1</v>
      </c>
      <c r="G772">
        <v>27</v>
      </c>
      <c r="H772">
        <v>2</v>
      </c>
      <c r="I772" t="s">
        <v>547</v>
      </c>
      <c r="J772" t="s">
        <v>548</v>
      </c>
      <c r="K772" t="s">
        <v>549</v>
      </c>
      <c r="L772">
        <v>1368</v>
      </c>
      <c r="N772">
        <v>1011</v>
      </c>
      <c r="O772" t="s">
        <v>537</v>
      </c>
      <c r="P772" t="s">
        <v>537</v>
      </c>
      <c r="Q772">
        <v>1</v>
      </c>
      <c r="W772">
        <v>0</v>
      </c>
      <c r="X772">
        <v>-1930120489</v>
      </c>
      <c r="Y772">
        <v>0.89</v>
      </c>
      <c r="AA772">
        <v>0</v>
      </c>
      <c r="AB772">
        <v>1261.8699999999999</v>
      </c>
      <c r="AC772">
        <v>530.02</v>
      </c>
      <c r="AD772">
        <v>0</v>
      </c>
      <c r="AE772">
        <v>0</v>
      </c>
      <c r="AF772">
        <v>1261.8699999999999</v>
      </c>
      <c r="AG772">
        <v>530.02</v>
      </c>
      <c r="AH772">
        <v>0</v>
      </c>
      <c r="AI772">
        <v>1</v>
      </c>
      <c r="AJ772">
        <v>1</v>
      </c>
      <c r="AK772">
        <v>1</v>
      </c>
      <c r="AL772">
        <v>1</v>
      </c>
      <c r="AN772">
        <v>0</v>
      </c>
      <c r="AO772">
        <v>1</v>
      </c>
      <c r="AP772">
        <v>0</v>
      </c>
      <c r="AQ772">
        <v>0</v>
      </c>
      <c r="AR772">
        <v>0</v>
      </c>
      <c r="AS772" t="s">
        <v>3</v>
      </c>
      <c r="AT772">
        <v>0.89</v>
      </c>
      <c r="AU772" t="s">
        <v>3</v>
      </c>
      <c r="AV772">
        <v>0</v>
      </c>
      <c r="AW772">
        <v>2</v>
      </c>
      <c r="AX772">
        <v>52431235</v>
      </c>
      <c r="AY772">
        <v>1</v>
      </c>
      <c r="AZ772">
        <v>0</v>
      </c>
      <c r="BA772">
        <v>743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CX772">
        <f>Y772*Source!I2300</f>
        <v>0</v>
      </c>
      <c r="CY772">
        <f>AB772</f>
        <v>1261.8699999999999</v>
      </c>
      <c r="CZ772">
        <f>AF772</f>
        <v>1261.8699999999999</v>
      </c>
      <c r="DA772">
        <f>AJ772</f>
        <v>1</v>
      </c>
      <c r="DB772">
        <f t="shared" si="146"/>
        <v>1123.06</v>
      </c>
      <c r="DC772">
        <f t="shared" si="147"/>
        <v>471.72</v>
      </c>
    </row>
    <row r="773" spans="1:107" x14ac:dyDescent="0.2">
      <c r="A773">
        <f>ROW(Source!A2300)</f>
        <v>2300</v>
      </c>
      <c r="B773">
        <v>52421674</v>
      </c>
      <c r="C773">
        <v>52431228</v>
      </c>
      <c r="D773">
        <v>51499975</v>
      </c>
      <c r="E773">
        <v>1</v>
      </c>
      <c r="F773">
        <v>1</v>
      </c>
      <c r="G773">
        <v>27</v>
      </c>
      <c r="H773">
        <v>3</v>
      </c>
      <c r="I773" t="s">
        <v>553</v>
      </c>
      <c r="J773" t="s">
        <v>554</v>
      </c>
      <c r="K773" t="s">
        <v>555</v>
      </c>
      <c r="L773">
        <v>1348</v>
      </c>
      <c r="N773">
        <v>1009</v>
      </c>
      <c r="O773" t="s">
        <v>27</v>
      </c>
      <c r="P773" t="s">
        <v>27</v>
      </c>
      <c r="Q773">
        <v>1000</v>
      </c>
      <c r="W773">
        <v>0</v>
      </c>
      <c r="X773">
        <v>-298244648</v>
      </c>
      <c r="Y773">
        <v>0.06</v>
      </c>
      <c r="AA773">
        <v>25888.1</v>
      </c>
      <c r="AB773">
        <v>0</v>
      </c>
      <c r="AC773">
        <v>0</v>
      </c>
      <c r="AD773">
        <v>0</v>
      </c>
      <c r="AE773">
        <v>25888.1</v>
      </c>
      <c r="AF773">
        <v>0</v>
      </c>
      <c r="AG773">
        <v>0</v>
      </c>
      <c r="AH773">
        <v>0</v>
      </c>
      <c r="AI773">
        <v>1</v>
      </c>
      <c r="AJ773">
        <v>1</v>
      </c>
      <c r="AK773">
        <v>1</v>
      </c>
      <c r="AL773">
        <v>1</v>
      </c>
      <c r="AN773">
        <v>0</v>
      </c>
      <c r="AO773">
        <v>1</v>
      </c>
      <c r="AP773">
        <v>0</v>
      </c>
      <c r="AQ773">
        <v>0</v>
      </c>
      <c r="AR773">
        <v>0</v>
      </c>
      <c r="AS773" t="s">
        <v>3</v>
      </c>
      <c r="AT773">
        <v>0.06</v>
      </c>
      <c r="AU773" t="s">
        <v>3</v>
      </c>
      <c r="AV773">
        <v>0</v>
      </c>
      <c r="AW773">
        <v>2</v>
      </c>
      <c r="AX773">
        <v>52431236</v>
      </c>
      <c r="AY773">
        <v>1</v>
      </c>
      <c r="AZ773">
        <v>0</v>
      </c>
      <c r="BA773">
        <v>744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CX773">
        <f>Y773*Source!I2300</f>
        <v>0</v>
      </c>
      <c r="CY773">
        <f>AA773</f>
        <v>25888.1</v>
      </c>
      <c r="CZ773">
        <f>AE773</f>
        <v>25888.1</v>
      </c>
      <c r="DA773">
        <f>AI773</f>
        <v>1</v>
      </c>
      <c r="DB773">
        <f t="shared" si="146"/>
        <v>1553.29</v>
      </c>
      <c r="DC773">
        <f t="shared" si="147"/>
        <v>0</v>
      </c>
    </row>
    <row r="774" spans="1:107" x14ac:dyDescent="0.2">
      <c r="A774">
        <f>ROW(Source!A2300)</f>
        <v>2300</v>
      </c>
      <c r="B774">
        <v>52421674</v>
      </c>
      <c r="C774">
        <v>52431228</v>
      </c>
      <c r="D774">
        <v>51503053</v>
      </c>
      <c r="E774">
        <v>1</v>
      </c>
      <c r="F774">
        <v>1</v>
      </c>
      <c r="G774">
        <v>27</v>
      </c>
      <c r="H774">
        <v>3</v>
      </c>
      <c r="I774" t="s">
        <v>415</v>
      </c>
      <c r="J774" t="s">
        <v>417</v>
      </c>
      <c r="K774" t="s">
        <v>416</v>
      </c>
      <c r="L774">
        <v>1348</v>
      </c>
      <c r="N774">
        <v>1009</v>
      </c>
      <c r="O774" t="s">
        <v>27</v>
      </c>
      <c r="P774" t="s">
        <v>27</v>
      </c>
      <c r="Q774">
        <v>1000</v>
      </c>
      <c r="W774">
        <v>1</v>
      </c>
      <c r="X774">
        <v>828582171</v>
      </c>
      <c r="Y774">
        <v>-10.7</v>
      </c>
      <c r="AA774">
        <v>2679.67</v>
      </c>
      <c r="AB774">
        <v>0</v>
      </c>
      <c r="AC774">
        <v>0</v>
      </c>
      <c r="AD774">
        <v>0</v>
      </c>
      <c r="AE774">
        <v>2679.67</v>
      </c>
      <c r="AF774">
        <v>0</v>
      </c>
      <c r="AG774">
        <v>0</v>
      </c>
      <c r="AH774">
        <v>0</v>
      </c>
      <c r="AI774">
        <v>1</v>
      </c>
      <c r="AJ774">
        <v>1</v>
      </c>
      <c r="AK774">
        <v>1</v>
      </c>
      <c r="AL774">
        <v>1</v>
      </c>
      <c r="AN774">
        <v>0</v>
      </c>
      <c r="AO774">
        <v>1</v>
      </c>
      <c r="AP774">
        <v>0</v>
      </c>
      <c r="AQ774">
        <v>0</v>
      </c>
      <c r="AR774">
        <v>0</v>
      </c>
      <c r="AS774" t="s">
        <v>3</v>
      </c>
      <c r="AT774">
        <v>-10.7</v>
      </c>
      <c r="AU774" t="s">
        <v>3</v>
      </c>
      <c r="AV774">
        <v>0</v>
      </c>
      <c r="AW774">
        <v>2</v>
      </c>
      <c r="AX774">
        <v>52431237</v>
      </c>
      <c r="AY774">
        <v>1</v>
      </c>
      <c r="AZ774">
        <v>6144</v>
      </c>
      <c r="BA774">
        <v>745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CX774">
        <f>Y774*Source!I2300</f>
        <v>0</v>
      </c>
      <c r="CY774">
        <f>AA774</f>
        <v>2679.67</v>
      </c>
      <c r="CZ774">
        <f>AE774</f>
        <v>2679.67</v>
      </c>
      <c r="DA774">
        <f>AI774</f>
        <v>1</v>
      </c>
      <c r="DB774">
        <f t="shared" si="146"/>
        <v>-28672.47</v>
      </c>
      <c r="DC774">
        <f t="shared" si="147"/>
        <v>0</v>
      </c>
    </row>
    <row r="775" spans="1:107" x14ac:dyDescent="0.2">
      <c r="A775">
        <f>ROW(Source!A2300)</f>
        <v>2300</v>
      </c>
      <c r="B775">
        <v>52421674</v>
      </c>
      <c r="C775">
        <v>52431228</v>
      </c>
      <c r="D775">
        <v>51503053</v>
      </c>
      <c r="E775">
        <v>1</v>
      </c>
      <c r="F775">
        <v>1</v>
      </c>
      <c r="G775">
        <v>27</v>
      </c>
      <c r="H775">
        <v>3</v>
      </c>
      <c r="I775" t="s">
        <v>415</v>
      </c>
      <c r="J775" t="s">
        <v>417</v>
      </c>
      <c r="K775" t="s">
        <v>416</v>
      </c>
      <c r="L775">
        <v>1348</v>
      </c>
      <c r="N775">
        <v>1009</v>
      </c>
      <c r="O775" t="s">
        <v>27</v>
      </c>
      <c r="P775" t="s">
        <v>27</v>
      </c>
      <c r="Q775">
        <v>1000</v>
      </c>
      <c r="W775">
        <v>0</v>
      </c>
      <c r="X775">
        <v>828582171</v>
      </c>
      <c r="Y775">
        <v>14.266664</v>
      </c>
      <c r="AA775">
        <v>2679.67</v>
      </c>
      <c r="AB775">
        <v>0</v>
      </c>
      <c r="AC775">
        <v>0</v>
      </c>
      <c r="AD775">
        <v>0</v>
      </c>
      <c r="AE775">
        <v>2679.67</v>
      </c>
      <c r="AF775">
        <v>0</v>
      </c>
      <c r="AG775">
        <v>0</v>
      </c>
      <c r="AH775">
        <v>0</v>
      </c>
      <c r="AI775">
        <v>1</v>
      </c>
      <c r="AJ775">
        <v>1</v>
      </c>
      <c r="AK775">
        <v>1</v>
      </c>
      <c r="AL775">
        <v>1</v>
      </c>
      <c r="AN775">
        <v>0</v>
      </c>
      <c r="AO775">
        <v>0</v>
      </c>
      <c r="AP775">
        <v>0</v>
      </c>
      <c r="AQ775">
        <v>0</v>
      </c>
      <c r="AR775">
        <v>0</v>
      </c>
      <c r="AS775" t="s">
        <v>3</v>
      </c>
      <c r="AT775">
        <v>14.266664</v>
      </c>
      <c r="AU775" t="s">
        <v>3</v>
      </c>
      <c r="AV775">
        <v>0</v>
      </c>
      <c r="AW775">
        <v>1</v>
      </c>
      <c r="AX775">
        <v>-1</v>
      </c>
      <c r="AY775">
        <v>0</v>
      </c>
      <c r="AZ775">
        <v>0</v>
      </c>
      <c r="BA775" t="s">
        <v>3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CX775">
        <f>Y775*Source!I2300</f>
        <v>0</v>
      </c>
      <c r="CY775">
        <f>AA775</f>
        <v>2679.67</v>
      </c>
      <c r="CZ775">
        <f>AE775</f>
        <v>2679.67</v>
      </c>
      <c r="DA775">
        <f>AI775</f>
        <v>1</v>
      </c>
      <c r="DB775">
        <f t="shared" si="146"/>
        <v>38229.949999999997</v>
      </c>
      <c r="DC775">
        <f t="shared" si="147"/>
        <v>0</v>
      </c>
    </row>
    <row r="776" spans="1:107" x14ac:dyDescent="0.2">
      <c r="A776">
        <f>ROW(Source!A2303)</f>
        <v>2303</v>
      </c>
      <c r="B776">
        <v>52421674</v>
      </c>
      <c r="C776">
        <v>52431240</v>
      </c>
      <c r="D776">
        <v>51486811</v>
      </c>
      <c r="E776">
        <v>27</v>
      </c>
      <c r="F776">
        <v>1</v>
      </c>
      <c r="G776">
        <v>27</v>
      </c>
      <c r="H776">
        <v>1</v>
      </c>
      <c r="I776" t="s">
        <v>531</v>
      </c>
      <c r="J776" t="s">
        <v>3</v>
      </c>
      <c r="K776" t="s">
        <v>532</v>
      </c>
      <c r="L776">
        <v>1191</v>
      </c>
      <c r="N776">
        <v>1013</v>
      </c>
      <c r="O776" t="s">
        <v>533</v>
      </c>
      <c r="P776" t="s">
        <v>533</v>
      </c>
      <c r="Q776">
        <v>1</v>
      </c>
      <c r="W776">
        <v>0</v>
      </c>
      <c r="X776">
        <v>476480486</v>
      </c>
      <c r="Y776">
        <v>10.3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1</v>
      </c>
      <c r="AJ776">
        <v>1</v>
      </c>
      <c r="AK776">
        <v>1</v>
      </c>
      <c r="AL776">
        <v>1</v>
      </c>
      <c r="AN776">
        <v>0</v>
      </c>
      <c r="AO776">
        <v>1</v>
      </c>
      <c r="AP776">
        <v>0</v>
      </c>
      <c r="AQ776">
        <v>0</v>
      </c>
      <c r="AR776">
        <v>0</v>
      </c>
      <c r="AS776" t="s">
        <v>3</v>
      </c>
      <c r="AT776">
        <v>10.3</v>
      </c>
      <c r="AU776" t="s">
        <v>3</v>
      </c>
      <c r="AV776">
        <v>1</v>
      </c>
      <c r="AW776">
        <v>2</v>
      </c>
      <c r="AX776">
        <v>52431246</v>
      </c>
      <c r="AY776">
        <v>1</v>
      </c>
      <c r="AZ776">
        <v>0</v>
      </c>
      <c r="BA776">
        <v>746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CX776">
        <f>Y776*Source!I2303</f>
        <v>0</v>
      </c>
      <c r="CY776">
        <f>AD776</f>
        <v>0</v>
      </c>
      <c r="CZ776">
        <f>AH776</f>
        <v>0</v>
      </c>
      <c r="DA776">
        <f>AL776</f>
        <v>1</v>
      </c>
      <c r="DB776">
        <f t="shared" si="146"/>
        <v>0</v>
      </c>
      <c r="DC776">
        <f t="shared" si="147"/>
        <v>0</v>
      </c>
    </row>
    <row r="777" spans="1:107" x14ac:dyDescent="0.2">
      <c r="A777">
        <f>ROW(Source!A2303)</f>
        <v>2303</v>
      </c>
      <c r="B777">
        <v>52421674</v>
      </c>
      <c r="C777">
        <v>52431240</v>
      </c>
      <c r="D777">
        <v>51499169</v>
      </c>
      <c r="E777">
        <v>1</v>
      </c>
      <c r="F777">
        <v>1</v>
      </c>
      <c r="G777">
        <v>27</v>
      </c>
      <c r="H777">
        <v>2</v>
      </c>
      <c r="I777" t="s">
        <v>547</v>
      </c>
      <c r="J777" t="s">
        <v>548</v>
      </c>
      <c r="K777" t="s">
        <v>549</v>
      </c>
      <c r="L777">
        <v>1368</v>
      </c>
      <c r="N777">
        <v>1011</v>
      </c>
      <c r="O777" t="s">
        <v>537</v>
      </c>
      <c r="P777" t="s">
        <v>537</v>
      </c>
      <c r="Q777">
        <v>1</v>
      </c>
      <c r="W777">
        <v>0</v>
      </c>
      <c r="X777">
        <v>-1930120489</v>
      </c>
      <c r="Y777">
        <v>0.89</v>
      </c>
      <c r="AA777">
        <v>0</v>
      </c>
      <c r="AB777">
        <v>1261.8699999999999</v>
      </c>
      <c r="AC777">
        <v>530.02</v>
      </c>
      <c r="AD777">
        <v>0</v>
      </c>
      <c r="AE777">
        <v>0</v>
      </c>
      <c r="AF777">
        <v>1261.8699999999999</v>
      </c>
      <c r="AG777">
        <v>530.02</v>
      </c>
      <c r="AH777">
        <v>0</v>
      </c>
      <c r="AI777">
        <v>1</v>
      </c>
      <c r="AJ777">
        <v>1</v>
      </c>
      <c r="AK777">
        <v>1</v>
      </c>
      <c r="AL777">
        <v>1</v>
      </c>
      <c r="AN777">
        <v>0</v>
      </c>
      <c r="AO777">
        <v>1</v>
      </c>
      <c r="AP777">
        <v>0</v>
      </c>
      <c r="AQ777">
        <v>0</v>
      </c>
      <c r="AR777">
        <v>0</v>
      </c>
      <c r="AS777" t="s">
        <v>3</v>
      </c>
      <c r="AT777">
        <v>0.89</v>
      </c>
      <c r="AU777" t="s">
        <v>3</v>
      </c>
      <c r="AV777">
        <v>0</v>
      </c>
      <c r="AW777">
        <v>2</v>
      </c>
      <c r="AX777">
        <v>52431247</v>
      </c>
      <c r="AY777">
        <v>1</v>
      </c>
      <c r="AZ777">
        <v>0</v>
      </c>
      <c r="BA777">
        <v>747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CX777">
        <f>Y777*Source!I2303</f>
        <v>0</v>
      </c>
      <c r="CY777">
        <f>AB777</f>
        <v>1261.8699999999999</v>
      </c>
      <c r="CZ777">
        <f>AF777</f>
        <v>1261.8699999999999</v>
      </c>
      <c r="DA777">
        <f>AJ777</f>
        <v>1</v>
      </c>
      <c r="DB777">
        <f t="shared" si="146"/>
        <v>1123.06</v>
      </c>
      <c r="DC777">
        <f t="shared" si="147"/>
        <v>471.72</v>
      </c>
    </row>
    <row r="778" spans="1:107" x14ac:dyDescent="0.2">
      <c r="A778">
        <f>ROW(Source!A2303)</f>
        <v>2303</v>
      </c>
      <c r="B778">
        <v>52421674</v>
      </c>
      <c r="C778">
        <v>52431240</v>
      </c>
      <c r="D778">
        <v>51499975</v>
      </c>
      <c r="E778">
        <v>1</v>
      </c>
      <c r="F778">
        <v>1</v>
      </c>
      <c r="G778">
        <v>27</v>
      </c>
      <c r="H778">
        <v>3</v>
      </c>
      <c r="I778" t="s">
        <v>553</v>
      </c>
      <c r="J778" t="s">
        <v>554</v>
      </c>
      <c r="K778" t="s">
        <v>555</v>
      </c>
      <c r="L778">
        <v>1348</v>
      </c>
      <c r="N778">
        <v>1009</v>
      </c>
      <c r="O778" t="s">
        <v>27</v>
      </c>
      <c r="P778" t="s">
        <v>27</v>
      </c>
      <c r="Q778">
        <v>1000</v>
      </c>
      <c r="W778">
        <v>0</v>
      </c>
      <c r="X778">
        <v>-298244648</v>
      </c>
      <c r="Y778">
        <v>0.06</v>
      </c>
      <c r="AA778">
        <v>25888.1</v>
      </c>
      <c r="AB778">
        <v>0</v>
      </c>
      <c r="AC778">
        <v>0</v>
      </c>
      <c r="AD778">
        <v>0</v>
      </c>
      <c r="AE778">
        <v>25888.1</v>
      </c>
      <c r="AF778">
        <v>0</v>
      </c>
      <c r="AG778">
        <v>0</v>
      </c>
      <c r="AH778">
        <v>0</v>
      </c>
      <c r="AI778">
        <v>1</v>
      </c>
      <c r="AJ778">
        <v>1</v>
      </c>
      <c r="AK778">
        <v>1</v>
      </c>
      <c r="AL778">
        <v>1</v>
      </c>
      <c r="AN778">
        <v>0</v>
      </c>
      <c r="AO778">
        <v>1</v>
      </c>
      <c r="AP778">
        <v>0</v>
      </c>
      <c r="AQ778">
        <v>0</v>
      </c>
      <c r="AR778">
        <v>0</v>
      </c>
      <c r="AS778" t="s">
        <v>3</v>
      </c>
      <c r="AT778">
        <v>0.06</v>
      </c>
      <c r="AU778" t="s">
        <v>3</v>
      </c>
      <c r="AV778">
        <v>0</v>
      </c>
      <c r="AW778">
        <v>2</v>
      </c>
      <c r="AX778">
        <v>52431248</v>
      </c>
      <c r="AY778">
        <v>1</v>
      </c>
      <c r="AZ778">
        <v>0</v>
      </c>
      <c r="BA778">
        <v>748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CX778">
        <f>Y778*Source!I2303</f>
        <v>0</v>
      </c>
      <c r="CY778">
        <f>AA778</f>
        <v>25888.1</v>
      </c>
      <c r="CZ778">
        <f>AE778</f>
        <v>25888.1</v>
      </c>
      <c r="DA778">
        <f>AI778</f>
        <v>1</v>
      </c>
      <c r="DB778">
        <f t="shared" si="146"/>
        <v>1553.29</v>
      </c>
      <c r="DC778">
        <f t="shared" si="147"/>
        <v>0</v>
      </c>
    </row>
    <row r="779" spans="1:107" x14ac:dyDescent="0.2">
      <c r="A779">
        <f>ROW(Source!A2303)</f>
        <v>2303</v>
      </c>
      <c r="B779">
        <v>52421674</v>
      </c>
      <c r="C779">
        <v>52431240</v>
      </c>
      <c r="D779">
        <v>51503053</v>
      </c>
      <c r="E779">
        <v>1</v>
      </c>
      <c r="F779">
        <v>1</v>
      </c>
      <c r="G779">
        <v>27</v>
      </c>
      <c r="H779">
        <v>3</v>
      </c>
      <c r="I779" t="s">
        <v>415</v>
      </c>
      <c r="J779" t="s">
        <v>417</v>
      </c>
      <c r="K779" t="s">
        <v>416</v>
      </c>
      <c r="L779">
        <v>1348</v>
      </c>
      <c r="N779">
        <v>1009</v>
      </c>
      <c r="O779" t="s">
        <v>27</v>
      </c>
      <c r="P779" t="s">
        <v>27</v>
      </c>
      <c r="Q779">
        <v>1000</v>
      </c>
      <c r="W779">
        <v>1</v>
      </c>
      <c r="X779">
        <v>828582171</v>
      </c>
      <c r="Y779">
        <v>-10.7</v>
      </c>
      <c r="AA779">
        <v>2679.67</v>
      </c>
      <c r="AB779">
        <v>0</v>
      </c>
      <c r="AC779">
        <v>0</v>
      </c>
      <c r="AD779">
        <v>0</v>
      </c>
      <c r="AE779">
        <v>2679.67</v>
      </c>
      <c r="AF779">
        <v>0</v>
      </c>
      <c r="AG779">
        <v>0</v>
      </c>
      <c r="AH779">
        <v>0</v>
      </c>
      <c r="AI779">
        <v>1</v>
      </c>
      <c r="AJ779">
        <v>1</v>
      </c>
      <c r="AK779">
        <v>1</v>
      </c>
      <c r="AL779">
        <v>1</v>
      </c>
      <c r="AN779">
        <v>0</v>
      </c>
      <c r="AO779">
        <v>1</v>
      </c>
      <c r="AP779">
        <v>0</v>
      </c>
      <c r="AQ779">
        <v>0</v>
      </c>
      <c r="AR779">
        <v>0</v>
      </c>
      <c r="AS779" t="s">
        <v>3</v>
      </c>
      <c r="AT779">
        <v>-10.7</v>
      </c>
      <c r="AU779" t="s">
        <v>3</v>
      </c>
      <c r="AV779">
        <v>0</v>
      </c>
      <c r="AW779">
        <v>2</v>
      </c>
      <c r="AX779">
        <v>52431249</v>
      </c>
      <c r="AY779">
        <v>1</v>
      </c>
      <c r="AZ779">
        <v>6144</v>
      </c>
      <c r="BA779">
        <v>749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CX779">
        <f>Y779*Source!I2303</f>
        <v>0</v>
      </c>
      <c r="CY779">
        <f>AA779</f>
        <v>2679.67</v>
      </c>
      <c r="CZ779">
        <f>AE779</f>
        <v>2679.67</v>
      </c>
      <c r="DA779">
        <f>AI779</f>
        <v>1</v>
      </c>
      <c r="DB779">
        <f t="shared" si="146"/>
        <v>-28672.47</v>
      </c>
      <c r="DC779">
        <f t="shared" si="147"/>
        <v>0</v>
      </c>
    </row>
    <row r="780" spans="1:107" x14ac:dyDescent="0.2">
      <c r="A780">
        <f>ROW(Source!A2303)</f>
        <v>2303</v>
      </c>
      <c r="B780">
        <v>52421674</v>
      </c>
      <c r="C780">
        <v>52431240</v>
      </c>
      <c r="D780">
        <v>51503053</v>
      </c>
      <c r="E780">
        <v>1</v>
      </c>
      <c r="F780">
        <v>1</v>
      </c>
      <c r="G780">
        <v>27</v>
      </c>
      <c r="H780">
        <v>3</v>
      </c>
      <c r="I780" t="s">
        <v>415</v>
      </c>
      <c r="J780" t="s">
        <v>417</v>
      </c>
      <c r="K780" t="s">
        <v>416</v>
      </c>
      <c r="L780">
        <v>1348</v>
      </c>
      <c r="N780">
        <v>1009</v>
      </c>
      <c r="O780" t="s">
        <v>27</v>
      </c>
      <c r="P780" t="s">
        <v>27</v>
      </c>
      <c r="Q780">
        <v>1000</v>
      </c>
      <c r="W780">
        <v>0</v>
      </c>
      <c r="X780">
        <v>828582171</v>
      </c>
      <c r="Y780">
        <v>14.266664</v>
      </c>
      <c r="AA780">
        <v>2679.67</v>
      </c>
      <c r="AB780">
        <v>0</v>
      </c>
      <c r="AC780">
        <v>0</v>
      </c>
      <c r="AD780">
        <v>0</v>
      </c>
      <c r="AE780">
        <v>2679.67</v>
      </c>
      <c r="AF780">
        <v>0</v>
      </c>
      <c r="AG780">
        <v>0</v>
      </c>
      <c r="AH780">
        <v>0</v>
      </c>
      <c r="AI780">
        <v>1</v>
      </c>
      <c r="AJ780">
        <v>1</v>
      </c>
      <c r="AK780">
        <v>1</v>
      </c>
      <c r="AL780">
        <v>1</v>
      </c>
      <c r="AN780">
        <v>0</v>
      </c>
      <c r="AO780">
        <v>0</v>
      </c>
      <c r="AP780">
        <v>0</v>
      </c>
      <c r="AQ780">
        <v>0</v>
      </c>
      <c r="AR780">
        <v>0</v>
      </c>
      <c r="AS780" t="s">
        <v>3</v>
      </c>
      <c r="AT780">
        <v>14.266664</v>
      </c>
      <c r="AU780" t="s">
        <v>3</v>
      </c>
      <c r="AV780">
        <v>0</v>
      </c>
      <c r="AW780">
        <v>1</v>
      </c>
      <c r="AX780">
        <v>-1</v>
      </c>
      <c r="AY780">
        <v>0</v>
      </c>
      <c r="AZ780">
        <v>0</v>
      </c>
      <c r="BA780" t="s">
        <v>3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CX780">
        <f>Y780*Source!I2303</f>
        <v>0</v>
      </c>
      <c r="CY780">
        <f>AA780</f>
        <v>2679.67</v>
      </c>
      <c r="CZ780">
        <f>AE780</f>
        <v>2679.67</v>
      </c>
      <c r="DA780">
        <f>AI780</f>
        <v>1</v>
      </c>
      <c r="DB780">
        <f t="shared" si="146"/>
        <v>38229.949999999997</v>
      </c>
      <c r="DC780">
        <f t="shared" si="147"/>
        <v>0</v>
      </c>
    </row>
    <row r="781" spans="1:107" x14ac:dyDescent="0.2">
      <c r="A781">
        <f>ROW(Source!A2306)</f>
        <v>2306</v>
      </c>
      <c r="B781">
        <v>52421674</v>
      </c>
      <c r="C781">
        <v>52431252</v>
      </c>
      <c r="D781">
        <v>51486811</v>
      </c>
      <c r="E781">
        <v>27</v>
      </c>
      <c r="F781">
        <v>1</v>
      </c>
      <c r="G781">
        <v>27</v>
      </c>
      <c r="H781">
        <v>1</v>
      </c>
      <c r="I781" t="s">
        <v>531</v>
      </c>
      <c r="J781" t="s">
        <v>3</v>
      </c>
      <c r="K781" t="s">
        <v>532</v>
      </c>
      <c r="L781">
        <v>1191</v>
      </c>
      <c r="N781">
        <v>1013</v>
      </c>
      <c r="O781" t="s">
        <v>533</v>
      </c>
      <c r="P781" t="s">
        <v>533</v>
      </c>
      <c r="Q781">
        <v>1</v>
      </c>
      <c r="W781">
        <v>0</v>
      </c>
      <c r="X781">
        <v>476480486</v>
      </c>
      <c r="Y781">
        <v>10.3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1</v>
      </c>
      <c r="AJ781">
        <v>1</v>
      </c>
      <c r="AK781">
        <v>1</v>
      </c>
      <c r="AL781">
        <v>1</v>
      </c>
      <c r="AN781">
        <v>0</v>
      </c>
      <c r="AO781">
        <v>1</v>
      </c>
      <c r="AP781">
        <v>0</v>
      </c>
      <c r="AQ781">
        <v>0</v>
      </c>
      <c r="AR781">
        <v>0</v>
      </c>
      <c r="AS781" t="s">
        <v>3</v>
      </c>
      <c r="AT781">
        <v>10.3</v>
      </c>
      <c r="AU781" t="s">
        <v>3</v>
      </c>
      <c r="AV781">
        <v>1</v>
      </c>
      <c r="AW781">
        <v>2</v>
      </c>
      <c r="AX781">
        <v>52431258</v>
      </c>
      <c r="AY781">
        <v>1</v>
      </c>
      <c r="AZ781">
        <v>0</v>
      </c>
      <c r="BA781">
        <v>750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CX781">
        <f>Y781*Source!I2306</f>
        <v>0</v>
      </c>
      <c r="CY781">
        <f>AD781</f>
        <v>0</v>
      </c>
      <c r="CZ781">
        <f>AH781</f>
        <v>0</v>
      </c>
      <c r="DA781">
        <f>AL781</f>
        <v>1</v>
      </c>
      <c r="DB781">
        <f t="shared" si="146"/>
        <v>0</v>
      </c>
      <c r="DC781">
        <f t="shared" si="147"/>
        <v>0</v>
      </c>
    </row>
    <row r="782" spans="1:107" x14ac:dyDescent="0.2">
      <c r="A782">
        <f>ROW(Source!A2306)</f>
        <v>2306</v>
      </c>
      <c r="B782">
        <v>52421674</v>
      </c>
      <c r="C782">
        <v>52431252</v>
      </c>
      <c r="D782">
        <v>51499169</v>
      </c>
      <c r="E782">
        <v>1</v>
      </c>
      <c r="F782">
        <v>1</v>
      </c>
      <c r="G782">
        <v>27</v>
      </c>
      <c r="H782">
        <v>2</v>
      </c>
      <c r="I782" t="s">
        <v>547</v>
      </c>
      <c r="J782" t="s">
        <v>548</v>
      </c>
      <c r="K782" t="s">
        <v>549</v>
      </c>
      <c r="L782">
        <v>1368</v>
      </c>
      <c r="N782">
        <v>1011</v>
      </c>
      <c r="O782" t="s">
        <v>537</v>
      </c>
      <c r="P782" t="s">
        <v>537</v>
      </c>
      <c r="Q782">
        <v>1</v>
      </c>
      <c r="W782">
        <v>0</v>
      </c>
      <c r="X782">
        <v>-1930120489</v>
      </c>
      <c r="Y782">
        <v>0.89</v>
      </c>
      <c r="AA782">
        <v>0</v>
      </c>
      <c r="AB782">
        <v>1261.8699999999999</v>
      </c>
      <c r="AC782">
        <v>530.02</v>
      </c>
      <c r="AD782">
        <v>0</v>
      </c>
      <c r="AE782">
        <v>0</v>
      </c>
      <c r="AF782">
        <v>1261.8699999999999</v>
      </c>
      <c r="AG782">
        <v>530.02</v>
      </c>
      <c r="AH782">
        <v>0</v>
      </c>
      <c r="AI782">
        <v>1</v>
      </c>
      <c r="AJ782">
        <v>1</v>
      </c>
      <c r="AK782">
        <v>1</v>
      </c>
      <c r="AL782">
        <v>1</v>
      </c>
      <c r="AN782">
        <v>0</v>
      </c>
      <c r="AO782">
        <v>1</v>
      </c>
      <c r="AP782">
        <v>0</v>
      </c>
      <c r="AQ782">
        <v>0</v>
      </c>
      <c r="AR782">
        <v>0</v>
      </c>
      <c r="AS782" t="s">
        <v>3</v>
      </c>
      <c r="AT782">
        <v>0.89</v>
      </c>
      <c r="AU782" t="s">
        <v>3</v>
      </c>
      <c r="AV782">
        <v>0</v>
      </c>
      <c r="AW782">
        <v>2</v>
      </c>
      <c r="AX782">
        <v>52431259</v>
      </c>
      <c r="AY782">
        <v>1</v>
      </c>
      <c r="AZ782">
        <v>0</v>
      </c>
      <c r="BA782">
        <v>751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CX782">
        <f>Y782*Source!I2306</f>
        <v>0</v>
      </c>
      <c r="CY782">
        <f>AB782</f>
        <v>1261.8699999999999</v>
      </c>
      <c r="CZ782">
        <f>AF782</f>
        <v>1261.8699999999999</v>
      </c>
      <c r="DA782">
        <f>AJ782</f>
        <v>1</v>
      </c>
      <c r="DB782">
        <f t="shared" si="146"/>
        <v>1123.06</v>
      </c>
      <c r="DC782">
        <f t="shared" si="147"/>
        <v>471.72</v>
      </c>
    </row>
    <row r="783" spans="1:107" x14ac:dyDescent="0.2">
      <c r="A783">
        <f>ROW(Source!A2306)</f>
        <v>2306</v>
      </c>
      <c r="B783">
        <v>52421674</v>
      </c>
      <c r="C783">
        <v>52431252</v>
      </c>
      <c r="D783">
        <v>51499975</v>
      </c>
      <c r="E783">
        <v>1</v>
      </c>
      <c r="F783">
        <v>1</v>
      </c>
      <c r="G783">
        <v>27</v>
      </c>
      <c r="H783">
        <v>3</v>
      </c>
      <c r="I783" t="s">
        <v>553</v>
      </c>
      <c r="J783" t="s">
        <v>554</v>
      </c>
      <c r="K783" t="s">
        <v>555</v>
      </c>
      <c r="L783">
        <v>1348</v>
      </c>
      <c r="N783">
        <v>1009</v>
      </c>
      <c r="O783" t="s">
        <v>27</v>
      </c>
      <c r="P783" t="s">
        <v>27</v>
      </c>
      <c r="Q783">
        <v>1000</v>
      </c>
      <c r="W783">
        <v>0</v>
      </c>
      <c r="X783">
        <v>-298244648</v>
      </c>
      <c r="Y783">
        <v>0.06</v>
      </c>
      <c r="AA783">
        <v>25888.1</v>
      </c>
      <c r="AB783">
        <v>0</v>
      </c>
      <c r="AC783">
        <v>0</v>
      </c>
      <c r="AD783">
        <v>0</v>
      </c>
      <c r="AE783">
        <v>25888.1</v>
      </c>
      <c r="AF783">
        <v>0</v>
      </c>
      <c r="AG783">
        <v>0</v>
      </c>
      <c r="AH783">
        <v>0</v>
      </c>
      <c r="AI783">
        <v>1</v>
      </c>
      <c r="AJ783">
        <v>1</v>
      </c>
      <c r="AK783">
        <v>1</v>
      </c>
      <c r="AL783">
        <v>1</v>
      </c>
      <c r="AN783">
        <v>0</v>
      </c>
      <c r="AO783">
        <v>1</v>
      </c>
      <c r="AP783">
        <v>0</v>
      </c>
      <c r="AQ783">
        <v>0</v>
      </c>
      <c r="AR783">
        <v>0</v>
      </c>
      <c r="AS783" t="s">
        <v>3</v>
      </c>
      <c r="AT783">
        <v>0.06</v>
      </c>
      <c r="AU783" t="s">
        <v>3</v>
      </c>
      <c r="AV783">
        <v>0</v>
      </c>
      <c r="AW783">
        <v>2</v>
      </c>
      <c r="AX783">
        <v>52431260</v>
      </c>
      <c r="AY783">
        <v>1</v>
      </c>
      <c r="AZ783">
        <v>0</v>
      </c>
      <c r="BA783">
        <v>752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CX783">
        <f>Y783*Source!I2306</f>
        <v>0</v>
      </c>
      <c r="CY783">
        <f>AA783</f>
        <v>25888.1</v>
      </c>
      <c r="CZ783">
        <f>AE783</f>
        <v>25888.1</v>
      </c>
      <c r="DA783">
        <f>AI783</f>
        <v>1</v>
      </c>
      <c r="DB783">
        <f t="shared" si="146"/>
        <v>1553.29</v>
      </c>
      <c r="DC783">
        <f t="shared" si="147"/>
        <v>0</v>
      </c>
    </row>
    <row r="784" spans="1:107" x14ac:dyDescent="0.2">
      <c r="A784">
        <f>ROW(Source!A2306)</f>
        <v>2306</v>
      </c>
      <c r="B784">
        <v>52421674</v>
      </c>
      <c r="C784">
        <v>52431252</v>
      </c>
      <c r="D784">
        <v>51503064</v>
      </c>
      <c r="E784">
        <v>1</v>
      </c>
      <c r="F784">
        <v>1</v>
      </c>
      <c r="G784">
        <v>27</v>
      </c>
      <c r="H784">
        <v>3</v>
      </c>
      <c r="I784" t="s">
        <v>422</v>
      </c>
      <c r="J784" t="s">
        <v>424</v>
      </c>
      <c r="K784" t="s">
        <v>423</v>
      </c>
      <c r="L784">
        <v>1348</v>
      </c>
      <c r="N784">
        <v>1009</v>
      </c>
      <c r="O784" t="s">
        <v>27</v>
      </c>
      <c r="P784" t="s">
        <v>27</v>
      </c>
      <c r="Q784">
        <v>1000</v>
      </c>
      <c r="W784">
        <v>0</v>
      </c>
      <c r="X784">
        <v>734291692</v>
      </c>
      <c r="Y784">
        <v>11.9</v>
      </c>
      <c r="AA784">
        <v>2690.29</v>
      </c>
      <c r="AB784">
        <v>0</v>
      </c>
      <c r="AC784">
        <v>0</v>
      </c>
      <c r="AD784">
        <v>0</v>
      </c>
      <c r="AE784">
        <v>2690.29</v>
      </c>
      <c r="AF784">
        <v>0</v>
      </c>
      <c r="AG784">
        <v>0</v>
      </c>
      <c r="AH784">
        <v>0</v>
      </c>
      <c r="AI784">
        <v>1</v>
      </c>
      <c r="AJ784">
        <v>1</v>
      </c>
      <c r="AK784">
        <v>1</v>
      </c>
      <c r="AL784">
        <v>1</v>
      </c>
      <c r="AN784">
        <v>0</v>
      </c>
      <c r="AO784">
        <v>0</v>
      </c>
      <c r="AP784">
        <v>0</v>
      </c>
      <c r="AQ784">
        <v>0</v>
      </c>
      <c r="AR784">
        <v>0</v>
      </c>
      <c r="AS784" t="s">
        <v>3</v>
      </c>
      <c r="AT784">
        <v>11.9</v>
      </c>
      <c r="AU784" t="s">
        <v>3</v>
      </c>
      <c r="AV784">
        <v>0</v>
      </c>
      <c r="AW784">
        <v>1</v>
      </c>
      <c r="AX784">
        <v>-1</v>
      </c>
      <c r="AY784">
        <v>0</v>
      </c>
      <c r="AZ784">
        <v>0</v>
      </c>
      <c r="BA784" t="s">
        <v>3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CX784">
        <f>Y784*Source!I2306</f>
        <v>0</v>
      </c>
      <c r="CY784">
        <f>AA784</f>
        <v>2690.29</v>
      </c>
      <c r="CZ784">
        <f>AE784</f>
        <v>2690.29</v>
      </c>
      <c r="DA784">
        <f>AI784</f>
        <v>1</v>
      </c>
      <c r="DB784">
        <f t="shared" si="146"/>
        <v>32014.45</v>
      </c>
      <c r="DC784">
        <f t="shared" si="147"/>
        <v>0</v>
      </c>
    </row>
    <row r="785" spans="1:107" x14ac:dyDescent="0.2">
      <c r="A785">
        <f>ROW(Source!A2306)</f>
        <v>2306</v>
      </c>
      <c r="B785">
        <v>52421674</v>
      </c>
      <c r="C785">
        <v>52431252</v>
      </c>
      <c r="D785">
        <v>51503080</v>
      </c>
      <c r="E785">
        <v>1</v>
      </c>
      <c r="F785">
        <v>1</v>
      </c>
      <c r="G785">
        <v>27</v>
      </c>
      <c r="H785">
        <v>3</v>
      </c>
      <c r="I785" t="s">
        <v>64</v>
      </c>
      <c r="J785" t="s">
        <v>66</v>
      </c>
      <c r="K785" t="s">
        <v>65</v>
      </c>
      <c r="L785">
        <v>1348</v>
      </c>
      <c r="N785">
        <v>1009</v>
      </c>
      <c r="O785" t="s">
        <v>27</v>
      </c>
      <c r="P785" t="s">
        <v>27</v>
      </c>
      <c r="Q785">
        <v>1000</v>
      </c>
      <c r="W785">
        <v>1</v>
      </c>
      <c r="X785">
        <v>-740831190</v>
      </c>
      <c r="Y785">
        <v>-7.14</v>
      </c>
      <c r="AA785">
        <v>2652.04</v>
      </c>
      <c r="AB785">
        <v>0</v>
      </c>
      <c r="AC785">
        <v>0</v>
      </c>
      <c r="AD785">
        <v>0</v>
      </c>
      <c r="AE785">
        <v>2652.04</v>
      </c>
      <c r="AF785">
        <v>0</v>
      </c>
      <c r="AG785">
        <v>0</v>
      </c>
      <c r="AH785">
        <v>0</v>
      </c>
      <c r="AI785">
        <v>1</v>
      </c>
      <c r="AJ785">
        <v>1</v>
      </c>
      <c r="AK785">
        <v>1</v>
      </c>
      <c r="AL785">
        <v>1</v>
      </c>
      <c r="AN785">
        <v>0</v>
      </c>
      <c r="AO785">
        <v>1</v>
      </c>
      <c r="AP785">
        <v>0</v>
      </c>
      <c r="AQ785">
        <v>0</v>
      </c>
      <c r="AR785">
        <v>0</v>
      </c>
      <c r="AS785" t="s">
        <v>3</v>
      </c>
      <c r="AT785">
        <v>-7.14</v>
      </c>
      <c r="AU785" t="s">
        <v>3</v>
      </c>
      <c r="AV785">
        <v>0</v>
      </c>
      <c r="AW785">
        <v>2</v>
      </c>
      <c r="AX785">
        <v>52431261</v>
      </c>
      <c r="AY785">
        <v>1</v>
      </c>
      <c r="AZ785">
        <v>6144</v>
      </c>
      <c r="BA785">
        <v>753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CX785">
        <f>Y785*Source!I2306</f>
        <v>0</v>
      </c>
      <c r="CY785">
        <f>AA785</f>
        <v>2652.04</v>
      </c>
      <c r="CZ785">
        <f>AE785</f>
        <v>2652.04</v>
      </c>
      <c r="DA785">
        <f>AI785</f>
        <v>1</v>
      </c>
      <c r="DB785">
        <f t="shared" si="146"/>
        <v>-18935.57</v>
      </c>
      <c r="DC785">
        <f t="shared" si="147"/>
        <v>0</v>
      </c>
    </row>
    <row r="786" spans="1:107" x14ac:dyDescent="0.2">
      <c r="A786">
        <f>ROW(Source!A2344)</f>
        <v>2344</v>
      </c>
      <c r="B786">
        <v>52421674</v>
      </c>
      <c r="C786">
        <v>52431376</v>
      </c>
      <c r="D786">
        <v>51486811</v>
      </c>
      <c r="E786">
        <v>27</v>
      </c>
      <c r="F786">
        <v>1</v>
      </c>
      <c r="G786">
        <v>27</v>
      </c>
      <c r="H786">
        <v>1</v>
      </c>
      <c r="I786" t="s">
        <v>531</v>
      </c>
      <c r="J786" t="s">
        <v>3</v>
      </c>
      <c r="K786" t="s">
        <v>532</v>
      </c>
      <c r="L786">
        <v>1191</v>
      </c>
      <c r="N786">
        <v>1013</v>
      </c>
      <c r="O786" t="s">
        <v>533</v>
      </c>
      <c r="P786" t="s">
        <v>533</v>
      </c>
      <c r="Q786">
        <v>1</v>
      </c>
      <c r="W786">
        <v>0</v>
      </c>
      <c r="X786">
        <v>476480486</v>
      </c>
      <c r="Y786">
        <v>1.59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1</v>
      </c>
      <c r="AJ786">
        <v>1</v>
      </c>
      <c r="AK786">
        <v>1</v>
      </c>
      <c r="AL786">
        <v>1</v>
      </c>
      <c r="AN786">
        <v>0</v>
      </c>
      <c r="AO786">
        <v>1</v>
      </c>
      <c r="AP786">
        <v>0</v>
      </c>
      <c r="AQ786">
        <v>0</v>
      </c>
      <c r="AR786">
        <v>0</v>
      </c>
      <c r="AS786" t="s">
        <v>3</v>
      </c>
      <c r="AT786">
        <v>1.59</v>
      </c>
      <c r="AU786" t="s">
        <v>3</v>
      </c>
      <c r="AV786">
        <v>1</v>
      </c>
      <c r="AW786">
        <v>2</v>
      </c>
      <c r="AX786">
        <v>52431380</v>
      </c>
      <c r="AY786">
        <v>1</v>
      </c>
      <c r="AZ786">
        <v>0</v>
      </c>
      <c r="BA786">
        <v>754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CX786">
        <f>Y786*Source!I2344</f>
        <v>0</v>
      </c>
      <c r="CY786">
        <f>AD786</f>
        <v>0</v>
      </c>
      <c r="CZ786">
        <f>AH786</f>
        <v>0</v>
      </c>
      <c r="DA786">
        <f>AL786</f>
        <v>1</v>
      </c>
      <c r="DB786">
        <f t="shared" si="146"/>
        <v>0</v>
      </c>
      <c r="DC786">
        <f t="shared" si="147"/>
        <v>0</v>
      </c>
    </row>
    <row r="787" spans="1:107" x14ac:dyDescent="0.2">
      <c r="A787">
        <f>ROW(Source!A2344)</f>
        <v>2344</v>
      </c>
      <c r="B787">
        <v>52421674</v>
      </c>
      <c r="C787">
        <v>52431376</v>
      </c>
      <c r="D787">
        <v>51498981</v>
      </c>
      <c r="E787">
        <v>1</v>
      </c>
      <c r="F787">
        <v>1</v>
      </c>
      <c r="G787">
        <v>27</v>
      </c>
      <c r="H787">
        <v>2</v>
      </c>
      <c r="I787" t="s">
        <v>671</v>
      </c>
      <c r="J787" t="s">
        <v>672</v>
      </c>
      <c r="K787" t="s">
        <v>673</v>
      </c>
      <c r="L787">
        <v>1368</v>
      </c>
      <c r="N787">
        <v>1011</v>
      </c>
      <c r="O787" t="s">
        <v>537</v>
      </c>
      <c r="P787" t="s">
        <v>537</v>
      </c>
      <c r="Q787">
        <v>1</v>
      </c>
      <c r="W787">
        <v>0</v>
      </c>
      <c r="X787">
        <v>-903558812</v>
      </c>
      <c r="Y787">
        <v>4.9800000000000004</v>
      </c>
      <c r="AA787">
        <v>0</v>
      </c>
      <c r="AB787">
        <v>1493.72</v>
      </c>
      <c r="AC787">
        <v>566.86</v>
      </c>
      <c r="AD787">
        <v>0</v>
      </c>
      <c r="AE787">
        <v>0</v>
      </c>
      <c r="AF787">
        <v>1493.72</v>
      </c>
      <c r="AG787">
        <v>566.86</v>
      </c>
      <c r="AH787">
        <v>0</v>
      </c>
      <c r="AI787">
        <v>1</v>
      </c>
      <c r="AJ787">
        <v>1</v>
      </c>
      <c r="AK787">
        <v>1</v>
      </c>
      <c r="AL787">
        <v>1</v>
      </c>
      <c r="AN787">
        <v>0</v>
      </c>
      <c r="AO787">
        <v>1</v>
      </c>
      <c r="AP787">
        <v>0</v>
      </c>
      <c r="AQ787">
        <v>0</v>
      </c>
      <c r="AR787">
        <v>0</v>
      </c>
      <c r="AS787" t="s">
        <v>3</v>
      </c>
      <c r="AT787">
        <v>4.9800000000000004</v>
      </c>
      <c r="AU787" t="s">
        <v>3</v>
      </c>
      <c r="AV787">
        <v>0</v>
      </c>
      <c r="AW787">
        <v>2</v>
      </c>
      <c r="AX787">
        <v>52431381</v>
      </c>
      <c r="AY787">
        <v>1</v>
      </c>
      <c r="AZ787">
        <v>0</v>
      </c>
      <c r="BA787">
        <v>755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CX787">
        <f>Y787*Source!I2344</f>
        <v>0</v>
      </c>
      <c r="CY787">
        <f>AB787</f>
        <v>1493.72</v>
      </c>
      <c r="CZ787">
        <f>AF787</f>
        <v>1493.72</v>
      </c>
      <c r="DA787">
        <f>AJ787</f>
        <v>1</v>
      </c>
      <c r="DB787">
        <f t="shared" si="146"/>
        <v>7438.73</v>
      </c>
      <c r="DC787">
        <f t="shared" si="147"/>
        <v>2822.96</v>
      </c>
    </row>
    <row r="788" spans="1:107" x14ac:dyDescent="0.2">
      <c r="A788">
        <f>ROW(Source!A2344)</f>
        <v>2344</v>
      </c>
      <c r="B788">
        <v>52421674</v>
      </c>
      <c r="C788">
        <v>52431376</v>
      </c>
      <c r="D788">
        <v>51499004</v>
      </c>
      <c r="E788">
        <v>1</v>
      </c>
      <c r="F788">
        <v>1</v>
      </c>
      <c r="G788">
        <v>27</v>
      </c>
      <c r="H788">
        <v>2</v>
      </c>
      <c r="I788" t="s">
        <v>674</v>
      </c>
      <c r="J788" t="s">
        <v>675</v>
      </c>
      <c r="K788" t="s">
        <v>676</v>
      </c>
      <c r="L788">
        <v>1368</v>
      </c>
      <c r="N788">
        <v>1011</v>
      </c>
      <c r="O788" t="s">
        <v>537</v>
      </c>
      <c r="P788" t="s">
        <v>537</v>
      </c>
      <c r="Q788">
        <v>1</v>
      </c>
      <c r="W788">
        <v>0</v>
      </c>
      <c r="X788">
        <v>-888973741</v>
      </c>
      <c r="Y788">
        <v>1.25</v>
      </c>
      <c r="AA788">
        <v>0</v>
      </c>
      <c r="AB788">
        <v>1072.23</v>
      </c>
      <c r="AC788">
        <v>488.73</v>
      </c>
      <c r="AD788">
        <v>0</v>
      </c>
      <c r="AE788">
        <v>0</v>
      </c>
      <c r="AF788">
        <v>1072.23</v>
      </c>
      <c r="AG788">
        <v>488.73</v>
      </c>
      <c r="AH788">
        <v>0</v>
      </c>
      <c r="AI788">
        <v>1</v>
      </c>
      <c r="AJ788">
        <v>1</v>
      </c>
      <c r="AK788">
        <v>1</v>
      </c>
      <c r="AL788">
        <v>1</v>
      </c>
      <c r="AN788">
        <v>0</v>
      </c>
      <c r="AO788">
        <v>1</v>
      </c>
      <c r="AP788">
        <v>0</v>
      </c>
      <c r="AQ788">
        <v>0</v>
      </c>
      <c r="AR788">
        <v>0</v>
      </c>
      <c r="AS788" t="s">
        <v>3</v>
      </c>
      <c r="AT788">
        <v>1.25</v>
      </c>
      <c r="AU788" t="s">
        <v>3</v>
      </c>
      <c r="AV788">
        <v>0</v>
      </c>
      <c r="AW788">
        <v>2</v>
      </c>
      <c r="AX788">
        <v>52431382</v>
      </c>
      <c r="AY788">
        <v>1</v>
      </c>
      <c r="AZ788">
        <v>0</v>
      </c>
      <c r="BA788">
        <v>756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CX788">
        <f>Y788*Source!I2344</f>
        <v>0</v>
      </c>
      <c r="CY788">
        <f>AB788</f>
        <v>1072.23</v>
      </c>
      <c r="CZ788">
        <f>AF788</f>
        <v>1072.23</v>
      </c>
      <c r="DA788">
        <f>AJ788</f>
        <v>1</v>
      </c>
      <c r="DB788">
        <f t="shared" si="146"/>
        <v>1340.29</v>
      </c>
      <c r="DC788">
        <f t="shared" si="147"/>
        <v>610.91</v>
      </c>
    </row>
    <row r="789" spans="1:107" x14ac:dyDescent="0.2">
      <c r="A789">
        <f>ROW(Source!A2345)</f>
        <v>2345</v>
      </c>
      <c r="B789">
        <v>52421674</v>
      </c>
      <c r="C789">
        <v>52431383</v>
      </c>
      <c r="D789">
        <v>51486811</v>
      </c>
      <c r="E789">
        <v>27</v>
      </c>
      <c r="F789">
        <v>1</v>
      </c>
      <c r="G789">
        <v>27</v>
      </c>
      <c r="H789">
        <v>1</v>
      </c>
      <c r="I789" t="s">
        <v>531</v>
      </c>
      <c r="J789" t="s">
        <v>3</v>
      </c>
      <c r="K789" t="s">
        <v>532</v>
      </c>
      <c r="L789">
        <v>1191</v>
      </c>
      <c r="N789">
        <v>1013</v>
      </c>
      <c r="O789" t="s">
        <v>533</v>
      </c>
      <c r="P789" t="s">
        <v>533</v>
      </c>
      <c r="Q789">
        <v>1</v>
      </c>
      <c r="W789">
        <v>0</v>
      </c>
      <c r="X789">
        <v>476480486</v>
      </c>
      <c r="Y789">
        <v>221.6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1</v>
      </c>
      <c r="AJ789">
        <v>1</v>
      </c>
      <c r="AK789">
        <v>1</v>
      </c>
      <c r="AL789">
        <v>1</v>
      </c>
      <c r="AN789">
        <v>0</v>
      </c>
      <c r="AO789">
        <v>1</v>
      </c>
      <c r="AP789">
        <v>0</v>
      </c>
      <c r="AQ789">
        <v>0</v>
      </c>
      <c r="AR789">
        <v>0</v>
      </c>
      <c r="AS789" t="s">
        <v>3</v>
      </c>
      <c r="AT789">
        <v>221.6</v>
      </c>
      <c r="AU789" t="s">
        <v>3</v>
      </c>
      <c r="AV789">
        <v>1</v>
      </c>
      <c r="AW789">
        <v>2</v>
      </c>
      <c r="AX789">
        <v>52431385</v>
      </c>
      <c r="AY789">
        <v>1</v>
      </c>
      <c r="AZ789">
        <v>0</v>
      </c>
      <c r="BA789">
        <v>757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CX789">
        <f>Y789*Source!I2345</f>
        <v>0</v>
      </c>
      <c r="CY789">
        <f>AD789</f>
        <v>0</v>
      </c>
      <c r="CZ789">
        <f>AH789</f>
        <v>0</v>
      </c>
      <c r="DA789">
        <f>AL789</f>
        <v>1</v>
      </c>
      <c r="DB789">
        <f t="shared" si="146"/>
        <v>0</v>
      </c>
      <c r="DC789">
        <f t="shared" si="147"/>
        <v>0</v>
      </c>
    </row>
    <row r="790" spans="1:107" x14ac:dyDescent="0.2">
      <c r="A790">
        <f>ROW(Source!A2346)</f>
        <v>2346</v>
      </c>
      <c r="B790">
        <v>52421674</v>
      </c>
      <c r="C790">
        <v>52431386</v>
      </c>
      <c r="D790">
        <v>51486811</v>
      </c>
      <c r="E790">
        <v>27</v>
      </c>
      <c r="F790">
        <v>1</v>
      </c>
      <c r="G790">
        <v>27</v>
      </c>
      <c r="H790">
        <v>1</v>
      </c>
      <c r="I790" t="s">
        <v>531</v>
      </c>
      <c r="J790" t="s">
        <v>3</v>
      </c>
      <c r="K790" t="s">
        <v>532</v>
      </c>
      <c r="L790">
        <v>1191</v>
      </c>
      <c r="N790">
        <v>1013</v>
      </c>
      <c r="O790" t="s">
        <v>533</v>
      </c>
      <c r="P790" t="s">
        <v>533</v>
      </c>
      <c r="Q790">
        <v>1</v>
      </c>
      <c r="W790">
        <v>0</v>
      </c>
      <c r="X790">
        <v>476480486</v>
      </c>
      <c r="Y790">
        <v>1.59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1</v>
      </c>
      <c r="AJ790">
        <v>1</v>
      </c>
      <c r="AK790">
        <v>1</v>
      </c>
      <c r="AL790">
        <v>1</v>
      </c>
      <c r="AN790">
        <v>0</v>
      </c>
      <c r="AO790">
        <v>1</v>
      </c>
      <c r="AP790">
        <v>0</v>
      </c>
      <c r="AQ790">
        <v>0</v>
      </c>
      <c r="AR790">
        <v>0</v>
      </c>
      <c r="AS790" t="s">
        <v>3</v>
      </c>
      <c r="AT790">
        <v>1.59</v>
      </c>
      <c r="AU790" t="s">
        <v>3</v>
      </c>
      <c r="AV790">
        <v>1</v>
      </c>
      <c r="AW790">
        <v>2</v>
      </c>
      <c r="AX790">
        <v>52431390</v>
      </c>
      <c r="AY790">
        <v>1</v>
      </c>
      <c r="AZ790">
        <v>0</v>
      </c>
      <c r="BA790">
        <v>758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CX790">
        <f>Y790*Source!I2346</f>
        <v>0</v>
      </c>
      <c r="CY790">
        <f>AD790</f>
        <v>0</v>
      </c>
      <c r="CZ790">
        <f>AH790</f>
        <v>0</v>
      </c>
      <c r="DA790">
        <f>AL790</f>
        <v>1</v>
      </c>
      <c r="DB790">
        <f t="shared" si="146"/>
        <v>0</v>
      </c>
      <c r="DC790">
        <f t="shared" si="147"/>
        <v>0</v>
      </c>
    </row>
    <row r="791" spans="1:107" x14ac:dyDescent="0.2">
      <c r="A791">
        <f>ROW(Source!A2346)</f>
        <v>2346</v>
      </c>
      <c r="B791">
        <v>52421674</v>
      </c>
      <c r="C791">
        <v>52431386</v>
      </c>
      <c r="D791">
        <v>51498981</v>
      </c>
      <c r="E791">
        <v>1</v>
      </c>
      <c r="F791">
        <v>1</v>
      </c>
      <c r="G791">
        <v>27</v>
      </c>
      <c r="H791">
        <v>2</v>
      </c>
      <c r="I791" t="s">
        <v>671</v>
      </c>
      <c r="J791" t="s">
        <v>672</v>
      </c>
      <c r="K791" t="s">
        <v>673</v>
      </c>
      <c r="L791">
        <v>1368</v>
      </c>
      <c r="N791">
        <v>1011</v>
      </c>
      <c r="O791" t="s">
        <v>537</v>
      </c>
      <c r="P791" t="s">
        <v>537</v>
      </c>
      <c r="Q791">
        <v>1</v>
      </c>
      <c r="W791">
        <v>0</v>
      </c>
      <c r="X791">
        <v>-903558812</v>
      </c>
      <c r="Y791">
        <v>4.9800000000000004</v>
      </c>
      <c r="AA791">
        <v>0</v>
      </c>
      <c r="AB791">
        <v>1493.72</v>
      </c>
      <c r="AC791">
        <v>566.86</v>
      </c>
      <c r="AD791">
        <v>0</v>
      </c>
      <c r="AE791">
        <v>0</v>
      </c>
      <c r="AF791">
        <v>1493.72</v>
      </c>
      <c r="AG791">
        <v>566.86</v>
      </c>
      <c r="AH791">
        <v>0</v>
      </c>
      <c r="AI791">
        <v>1</v>
      </c>
      <c r="AJ791">
        <v>1</v>
      </c>
      <c r="AK791">
        <v>1</v>
      </c>
      <c r="AL791">
        <v>1</v>
      </c>
      <c r="AN791">
        <v>0</v>
      </c>
      <c r="AO791">
        <v>1</v>
      </c>
      <c r="AP791">
        <v>0</v>
      </c>
      <c r="AQ791">
        <v>0</v>
      </c>
      <c r="AR791">
        <v>0</v>
      </c>
      <c r="AS791" t="s">
        <v>3</v>
      </c>
      <c r="AT791">
        <v>4.9800000000000004</v>
      </c>
      <c r="AU791" t="s">
        <v>3</v>
      </c>
      <c r="AV791">
        <v>0</v>
      </c>
      <c r="AW791">
        <v>2</v>
      </c>
      <c r="AX791">
        <v>52431391</v>
      </c>
      <c r="AY791">
        <v>1</v>
      </c>
      <c r="AZ791">
        <v>0</v>
      </c>
      <c r="BA791">
        <v>759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CX791">
        <f>Y791*Source!I2346</f>
        <v>0</v>
      </c>
      <c r="CY791">
        <f>AB791</f>
        <v>1493.72</v>
      </c>
      <c r="CZ791">
        <f>AF791</f>
        <v>1493.72</v>
      </c>
      <c r="DA791">
        <f>AJ791</f>
        <v>1</v>
      </c>
      <c r="DB791">
        <f t="shared" si="146"/>
        <v>7438.73</v>
      </c>
      <c r="DC791">
        <f t="shared" si="147"/>
        <v>2822.96</v>
      </c>
    </row>
    <row r="792" spans="1:107" x14ac:dyDescent="0.2">
      <c r="A792">
        <f>ROW(Source!A2346)</f>
        <v>2346</v>
      </c>
      <c r="B792">
        <v>52421674</v>
      </c>
      <c r="C792">
        <v>52431386</v>
      </c>
      <c r="D792">
        <v>51499004</v>
      </c>
      <c r="E792">
        <v>1</v>
      </c>
      <c r="F792">
        <v>1</v>
      </c>
      <c r="G792">
        <v>27</v>
      </c>
      <c r="H792">
        <v>2</v>
      </c>
      <c r="I792" t="s">
        <v>674</v>
      </c>
      <c r="J792" t="s">
        <v>675</v>
      </c>
      <c r="K792" t="s">
        <v>676</v>
      </c>
      <c r="L792">
        <v>1368</v>
      </c>
      <c r="N792">
        <v>1011</v>
      </c>
      <c r="O792" t="s">
        <v>537</v>
      </c>
      <c r="P792" t="s">
        <v>537</v>
      </c>
      <c r="Q792">
        <v>1</v>
      </c>
      <c r="W792">
        <v>0</v>
      </c>
      <c r="X792">
        <v>-888973741</v>
      </c>
      <c r="Y792">
        <v>1.25</v>
      </c>
      <c r="AA792">
        <v>0</v>
      </c>
      <c r="AB792">
        <v>1072.23</v>
      </c>
      <c r="AC792">
        <v>488.73</v>
      </c>
      <c r="AD792">
        <v>0</v>
      </c>
      <c r="AE792">
        <v>0</v>
      </c>
      <c r="AF792">
        <v>1072.23</v>
      </c>
      <c r="AG792">
        <v>488.73</v>
      </c>
      <c r="AH792">
        <v>0</v>
      </c>
      <c r="AI792">
        <v>1</v>
      </c>
      <c r="AJ792">
        <v>1</v>
      </c>
      <c r="AK792">
        <v>1</v>
      </c>
      <c r="AL792">
        <v>1</v>
      </c>
      <c r="AN792">
        <v>0</v>
      </c>
      <c r="AO792">
        <v>1</v>
      </c>
      <c r="AP792">
        <v>0</v>
      </c>
      <c r="AQ792">
        <v>0</v>
      </c>
      <c r="AR792">
        <v>0</v>
      </c>
      <c r="AS792" t="s">
        <v>3</v>
      </c>
      <c r="AT792">
        <v>1.25</v>
      </c>
      <c r="AU792" t="s">
        <v>3</v>
      </c>
      <c r="AV792">
        <v>0</v>
      </c>
      <c r="AW792">
        <v>2</v>
      </c>
      <c r="AX792">
        <v>52431392</v>
      </c>
      <c r="AY792">
        <v>1</v>
      </c>
      <c r="AZ792">
        <v>0</v>
      </c>
      <c r="BA792">
        <v>760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CX792">
        <f>Y792*Source!I2346</f>
        <v>0</v>
      </c>
      <c r="CY792">
        <f>AB792</f>
        <v>1072.23</v>
      </c>
      <c r="CZ792">
        <f>AF792</f>
        <v>1072.23</v>
      </c>
      <c r="DA792">
        <f>AJ792</f>
        <v>1</v>
      </c>
      <c r="DB792">
        <f t="shared" si="146"/>
        <v>1340.29</v>
      </c>
      <c r="DC792">
        <f t="shared" si="147"/>
        <v>610.91</v>
      </c>
    </row>
    <row r="793" spans="1:107" x14ac:dyDescent="0.2">
      <c r="A793">
        <f>ROW(Source!A2347)</f>
        <v>2347</v>
      </c>
      <c r="B793">
        <v>52421674</v>
      </c>
      <c r="C793">
        <v>52431393</v>
      </c>
      <c r="D793">
        <v>51486811</v>
      </c>
      <c r="E793">
        <v>27</v>
      </c>
      <c r="F793">
        <v>1</v>
      </c>
      <c r="G793">
        <v>27</v>
      </c>
      <c r="H793">
        <v>1</v>
      </c>
      <c r="I793" t="s">
        <v>531</v>
      </c>
      <c r="J793" t="s">
        <v>3</v>
      </c>
      <c r="K793" t="s">
        <v>532</v>
      </c>
      <c r="L793">
        <v>1191</v>
      </c>
      <c r="N793">
        <v>1013</v>
      </c>
      <c r="O793" t="s">
        <v>533</v>
      </c>
      <c r="P793" t="s">
        <v>533</v>
      </c>
      <c r="Q793">
        <v>1</v>
      </c>
      <c r="W793">
        <v>0</v>
      </c>
      <c r="X793">
        <v>476480486</v>
      </c>
      <c r="Y793">
        <v>83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1</v>
      </c>
      <c r="AJ793">
        <v>1</v>
      </c>
      <c r="AK793">
        <v>1</v>
      </c>
      <c r="AL793">
        <v>1</v>
      </c>
      <c r="AN793">
        <v>0</v>
      </c>
      <c r="AO793">
        <v>1</v>
      </c>
      <c r="AP793">
        <v>0</v>
      </c>
      <c r="AQ793">
        <v>0</v>
      </c>
      <c r="AR793">
        <v>0</v>
      </c>
      <c r="AS793" t="s">
        <v>3</v>
      </c>
      <c r="AT793">
        <v>83</v>
      </c>
      <c r="AU793" t="s">
        <v>3</v>
      </c>
      <c r="AV793">
        <v>1</v>
      </c>
      <c r="AW793">
        <v>2</v>
      </c>
      <c r="AX793">
        <v>52431395</v>
      </c>
      <c r="AY793">
        <v>1</v>
      </c>
      <c r="AZ793">
        <v>0</v>
      </c>
      <c r="BA793">
        <v>761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CX793">
        <f>Y793*Source!I2347</f>
        <v>0</v>
      </c>
      <c r="CY793">
        <f>AD793</f>
        <v>0</v>
      </c>
      <c r="CZ793">
        <f>AH793</f>
        <v>0</v>
      </c>
      <c r="DA793">
        <f>AL793</f>
        <v>1</v>
      </c>
      <c r="DB793">
        <f t="shared" si="146"/>
        <v>0</v>
      </c>
      <c r="DC793">
        <f t="shared" si="147"/>
        <v>0</v>
      </c>
    </row>
    <row r="794" spans="1:107" x14ac:dyDescent="0.2">
      <c r="A794">
        <f>ROW(Source!A2348)</f>
        <v>2348</v>
      </c>
      <c r="B794">
        <v>52421674</v>
      </c>
      <c r="C794">
        <v>52431396</v>
      </c>
      <c r="D794">
        <v>51499781</v>
      </c>
      <c r="E794">
        <v>1</v>
      </c>
      <c r="F794">
        <v>1</v>
      </c>
      <c r="G794">
        <v>27</v>
      </c>
      <c r="H794">
        <v>2</v>
      </c>
      <c r="I794" t="s">
        <v>541</v>
      </c>
      <c r="J794" t="s">
        <v>542</v>
      </c>
      <c r="K794" t="s">
        <v>543</v>
      </c>
      <c r="L794">
        <v>1368</v>
      </c>
      <c r="N794">
        <v>1011</v>
      </c>
      <c r="O794" t="s">
        <v>537</v>
      </c>
      <c r="P794" t="s">
        <v>537</v>
      </c>
      <c r="Q794">
        <v>1</v>
      </c>
      <c r="W794">
        <v>0</v>
      </c>
      <c r="X794">
        <v>-1786200580</v>
      </c>
      <c r="Y794">
        <v>3.1E-2</v>
      </c>
      <c r="AA794">
        <v>0</v>
      </c>
      <c r="AB794">
        <v>1014.12</v>
      </c>
      <c r="AC794">
        <v>317.13</v>
      </c>
      <c r="AD794">
        <v>0</v>
      </c>
      <c r="AE794">
        <v>0</v>
      </c>
      <c r="AF794">
        <v>1014.12</v>
      </c>
      <c r="AG794">
        <v>317.13</v>
      </c>
      <c r="AH794">
        <v>0</v>
      </c>
      <c r="AI794">
        <v>1</v>
      </c>
      <c r="AJ794">
        <v>1</v>
      </c>
      <c r="AK794">
        <v>1</v>
      </c>
      <c r="AL794">
        <v>1</v>
      </c>
      <c r="AN794">
        <v>0</v>
      </c>
      <c r="AO794">
        <v>1</v>
      </c>
      <c r="AP794">
        <v>0</v>
      </c>
      <c r="AQ794">
        <v>0</v>
      </c>
      <c r="AR794">
        <v>0</v>
      </c>
      <c r="AS794" t="s">
        <v>3</v>
      </c>
      <c r="AT794">
        <v>3.1E-2</v>
      </c>
      <c r="AU794" t="s">
        <v>3</v>
      </c>
      <c r="AV794">
        <v>0</v>
      </c>
      <c r="AW794">
        <v>2</v>
      </c>
      <c r="AX794">
        <v>52431398</v>
      </c>
      <c r="AY794">
        <v>1</v>
      </c>
      <c r="AZ794">
        <v>0</v>
      </c>
      <c r="BA794">
        <v>762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CX794">
        <f>Y794*Source!I2348</f>
        <v>0</v>
      </c>
      <c r="CY794">
        <f>AB794</f>
        <v>1014.12</v>
      </c>
      <c r="CZ794">
        <f>AF794</f>
        <v>1014.12</v>
      </c>
      <c r="DA794">
        <f>AJ794</f>
        <v>1</v>
      </c>
      <c r="DB794">
        <f t="shared" si="146"/>
        <v>31.44</v>
      </c>
      <c r="DC794">
        <f t="shared" si="147"/>
        <v>9.83</v>
      </c>
    </row>
    <row r="795" spans="1:107" x14ac:dyDescent="0.2">
      <c r="A795">
        <f>ROW(Source!A2349)</f>
        <v>2349</v>
      </c>
      <c r="B795">
        <v>52421674</v>
      </c>
      <c r="C795">
        <v>52431399</v>
      </c>
      <c r="D795">
        <v>51499781</v>
      </c>
      <c r="E795">
        <v>1</v>
      </c>
      <c r="F795">
        <v>1</v>
      </c>
      <c r="G795">
        <v>27</v>
      </c>
      <c r="H795">
        <v>2</v>
      </c>
      <c r="I795" t="s">
        <v>541</v>
      </c>
      <c r="J795" t="s">
        <v>542</v>
      </c>
      <c r="K795" t="s">
        <v>543</v>
      </c>
      <c r="L795">
        <v>1368</v>
      </c>
      <c r="N795">
        <v>1011</v>
      </c>
      <c r="O795" t="s">
        <v>537</v>
      </c>
      <c r="P795" t="s">
        <v>537</v>
      </c>
      <c r="Q795">
        <v>1</v>
      </c>
      <c r="W795">
        <v>0</v>
      </c>
      <c r="X795">
        <v>-1786200580</v>
      </c>
      <c r="Y795">
        <v>0.54</v>
      </c>
      <c r="AA795">
        <v>0</v>
      </c>
      <c r="AB795">
        <v>1014.12</v>
      </c>
      <c r="AC795">
        <v>317.13</v>
      </c>
      <c r="AD795">
        <v>0</v>
      </c>
      <c r="AE795">
        <v>0</v>
      </c>
      <c r="AF795">
        <v>1014.12</v>
      </c>
      <c r="AG795">
        <v>317.13</v>
      </c>
      <c r="AH795">
        <v>0</v>
      </c>
      <c r="AI795">
        <v>1</v>
      </c>
      <c r="AJ795">
        <v>1</v>
      </c>
      <c r="AK795">
        <v>1</v>
      </c>
      <c r="AL795">
        <v>1</v>
      </c>
      <c r="AN795">
        <v>0</v>
      </c>
      <c r="AO795">
        <v>1</v>
      </c>
      <c r="AP795">
        <v>1</v>
      </c>
      <c r="AQ795">
        <v>0</v>
      </c>
      <c r="AR795">
        <v>0</v>
      </c>
      <c r="AS795" t="s">
        <v>3</v>
      </c>
      <c r="AT795">
        <v>0.01</v>
      </c>
      <c r="AU795" t="s">
        <v>434</v>
      </c>
      <c r="AV795">
        <v>0</v>
      </c>
      <c r="AW795">
        <v>2</v>
      </c>
      <c r="AX795">
        <v>52431401</v>
      </c>
      <c r="AY795">
        <v>1</v>
      </c>
      <c r="AZ795">
        <v>0</v>
      </c>
      <c r="BA795">
        <v>763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CX795">
        <f>Y795*Source!I2349</f>
        <v>0</v>
      </c>
      <c r="CY795">
        <f>AB795</f>
        <v>1014.12</v>
      </c>
      <c r="CZ795">
        <f>AF795</f>
        <v>1014.12</v>
      </c>
      <c r="DA795">
        <f>AJ795</f>
        <v>1</v>
      </c>
      <c r="DB795">
        <f>ROUND((ROUND(AT795*CZ795,2)*54),6)</f>
        <v>547.55999999999995</v>
      </c>
      <c r="DC795">
        <f>ROUND((ROUND(AT795*AG795,2)*54),6)</f>
        <v>171.18</v>
      </c>
    </row>
    <row r="796" spans="1:107" x14ac:dyDescent="0.2">
      <c r="A796">
        <f>ROW(Source!A2351)</f>
        <v>2351</v>
      </c>
      <c r="B796">
        <v>52421674</v>
      </c>
      <c r="C796">
        <v>52431403</v>
      </c>
      <c r="D796">
        <v>51486811</v>
      </c>
      <c r="E796">
        <v>27</v>
      </c>
      <c r="F796">
        <v>1</v>
      </c>
      <c r="G796">
        <v>27</v>
      </c>
      <c r="H796">
        <v>1</v>
      </c>
      <c r="I796" t="s">
        <v>531</v>
      </c>
      <c r="J796" t="s">
        <v>3</v>
      </c>
      <c r="K796" t="s">
        <v>532</v>
      </c>
      <c r="L796">
        <v>1191</v>
      </c>
      <c r="N796">
        <v>1013</v>
      </c>
      <c r="O796" t="s">
        <v>533</v>
      </c>
      <c r="P796" t="s">
        <v>533</v>
      </c>
      <c r="Q796">
        <v>1</v>
      </c>
      <c r="W796">
        <v>0</v>
      </c>
      <c r="X796">
        <v>476480486</v>
      </c>
      <c r="Y796">
        <v>30.8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1</v>
      </c>
      <c r="AJ796">
        <v>1</v>
      </c>
      <c r="AK796">
        <v>1</v>
      </c>
      <c r="AL796">
        <v>1</v>
      </c>
      <c r="AN796">
        <v>0</v>
      </c>
      <c r="AO796">
        <v>1</v>
      </c>
      <c r="AP796">
        <v>0</v>
      </c>
      <c r="AQ796">
        <v>0</v>
      </c>
      <c r="AR796">
        <v>0</v>
      </c>
      <c r="AS796" t="s">
        <v>3</v>
      </c>
      <c r="AT796">
        <v>30.8</v>
      </c>
      <c r="AU796" t="s">
        <v>3</v>
      </c>
      <c r="AV796">
        <v>1</v>
      </c>
      <c r="AW796">
        <v>2</v>
      </c>
      <c r="AX796">
        <v>52431408</v>
      </c>
      <c r="AY796">
        <v>1</v>
      </c>
      <c r="AZ796">
        <v>0</v>
      </c>
      <c r="BA796">
        <v>764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CX796">
        <f>Y796*Source!I2351</f>
        <v>0</v>
      </c>
      <c r="CY796">
        <f>AD796</f>
        <v>0</v>
      </c>
      <c r="CZ796">
        <f>AH796</f>
        <v>0</v>
      </c>
      <c r="DA796">
        <f>AL796</f>
        <v>1</v>
      </c>
      <c r="DB796">
        <f t="shared" ref="DB796:DB830" si="151">ROUND(ROUND(AT796*CZ796,2),6)</f>
        <v>0</v>
      </c>
      <c r="DC796">
        <f t="shared" ref="DC796:DC830" si="152">ROUND(ROUND(AT796*AG796,2),6)</f>
        <v>0</v>
      </c>
    </row>
    <row r="797" spans="1:107" x14ac:dyDescent="0.2">
      <c r="A797">
        <f>ROW(Source!A2351)</f>
        <v>2351</v>
      </c>
      <c r="B797">
        <v>52421674</v>
      </c>
      <c r="C797">
        <v>52431403</v>
      </c>
      <c r="D797">
        <v>51499582</v>
      </c>
      <c r="E797">
        <v>1</v>
      </c>
      <c r="F797">
        <v>1</v>
      </c>
      <c r="G797">
        <v>27</v>
      </c>
      <c r="H797">
        <v>2</v>
      </c>
      <c r="I797" t="s">
        <v>683</v>
      </c>
      <c r="J797" t="s">
        <v>684</v>
      </c>
      <c r="K797" t="s">
        <v>685</v>
      </c>
      <c r="L797">
        <v>1368</v>
      </c>
      <c r="N797">
        <v>1011</v>
      </c>
      <c r="O797" t="s">
        <v>537</v>
      </c>
      <c r="P797" t="s">
        <v>537</v>
      </c>
      <c r="Q797">
        <v>1</v>
      </c>
      <c r="W797">
        <v>0</v>
      </c>
      <c r="X797">
        <v>526885268</v>
      </c>
      <c r="Y797">
        <v>0.06</v>
      </c>
      <c r="AA797">
        <v>0</v>
      </c>
      <c r="AB797">
        <v>20.7</v>
      </c>
      <c r="AC797">
        <v>9.74</v>
      </c>
      <c r="AD797">
        <v>0</v>
      </c>
      <c r="AE797">
        <v>0</v>
      </c>
      <c r="AF797">
        <v>20.7</v>
      </c>
      <c r="AG797">
        <v>9.74</v>
      </c>
      <c r="AH797">
        <v>0</v>
      </c>
      <c r="AI797">
        <v>1</v>
      </c>
      <c r="AJ797">
        <v>1</v>
      </c>
      <c r="AK797">
        <v>1</v>
      </c>
      <c r="AL797">
        <v>1</v>
      </c>
      <c r="AN797">
        <v>0</v>
      </c>
      <c r="AO797">
        <v>1</v>
      </c>
      <c r="AP797">
        <v>0</v>
      </c>
      <c r="AQ797">
        <v>0</v>
      </c>
      <c r="AR797">
        <v>0</v>
      </c>
      <c r="AS797" t="s">
        <v>3</v>
      </c>
      <c r="AT797">
        <v>0.06</v>
      </c>
      <c r="AU797" t="s">
        <v>3</v>
      </c>
      <c r="AV797">
        <v>0</v>
      </c>
      <c r="AW797">
        <v>2</v>
      </c>
      <c r="AX797">
        <v>52431409</v>
      </c>
      <c r="AY797">
        <v>1</v>
      </c>
      <c r="AZ797">
        <v>0</v>
      </c>
      <c r="BA797">
        <v>765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CX797">
        <f>Y797*Source!I2351</f>
        <v>0</v>
      </c>
      <c r="CY797">
        <f>AB797</f>
        <v>20.7</v>
      </c>
      <c r="CZ797">
        <f>AF797</f>
        <v>20.7</v>
      </c>
      <c r="DA797">
        <f>AJ797</f>
        <v>1</v>
      </c>
      <c r="DB797">
        <f t="shared" si="151"/>
        <v>1.24</v>
      </c>
      <c r="DC797">
        <f t="shared" si="152"/>
        <v>0.57999999999999996</v>
      </c>
    </row>
    <row r="798" spans="1:107" x14ac:dyDescent="0.2">
      <c r="A798">
        <f>ROW(Source!A2351)</f>
        <v>2351</v>
      </c>
      <c r="B798">
        <v>52421674</v>
      </c>
      <c r="C798">
        <v>52431403</v>
      </c>
      <c r="D798">
        <v>51499032</v>
      </c>
      <c r="E798">
        <v>1</v>
      </c>
      <c r="F798">
        <v>1</v>
      </c>
      <c r="G798">
        <v>27</v>
      </c>
      <c r="H798">
        <v>2</v>
      </c>
      <c r="I798" t="s">
        <v>686</v>
      </c>
      <c r="J798" t="s">
        <v>687</v>
      </c>
      <c r="K798" t="s">
        <v>688</v>
      </c>
      <c r="L798">
        <v>1368</v>
      </c>
      <c r="N798">
        <v>1011</v>
      </c>
      <c r="O798" t="s">
        <v>537</v>
      </c>
      <c r="P798" t="s">
        <v>537</v>
      </c>
      <c r="Q798">
        <v>1</v>
      </c>
      <c r="W798">
        <v>0</v>
      </c>
      <c r="X798">
        <v>277467460</v>
      </c>
      <c r="Y798">
        <v>0.06</v>
      </c>
      <c r="AA798">
        <v>0</v>
      </c>
      <c r="AB798">
        <v>991.89</v>
      </c>
      <c r="AC798">
        <v>360.79</v>
      </c>
      <c r="AD798">
        <v>0</v>
      </c>
      <c r="AE798">
        <v>0</v>
      </c>
      <c r="AF798">
        <v>991.89</v>
      </c>
      <c r="AG798">
        <v>360.79</v>
      </c>
      <c r="AH798">
        <v>0</v>
      </c>
      <c r="AI798">
        <v>1</v>
      </c>
      <c r="AJ798">
        <v>1</v>
      </c>
      <c r="AK798">
        <v>1</v>
      </c>
      <c r="AL798">
        <v>1</v>
      </c>
      <c r="AN798">
        <v>0</v>
      </c>
      <c r="AO798">
        <v>1</v>
      </c>
      <c r="AP798">
        <v>0</v>
      </c>
      <c r="AQ798">
        <v>0</v>
      </c>
      <c r="AR798">
        <v>0</v>
      </c>
      <c r="AS798" t="s">
        <v>3</v>
      </c>
      <c r="AT798">
        <v>0.06</v>
      </c>
      <c r="AU798" t="s">
        <v>3</v>
      </c>
      <c r="AV798">
        <v>0</v>
      </c>
      <c r="AW798">
        <v>2</v>
      </c>
      <c r="AX798">
        <v>52431410</v>
      </c>
      <c r="AY798">
        <v>1</v>
      </c>
      <c r="AZ798">
        <v>0</v>
      </c>
      <c r="BA798">
        <v>766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CX798">
        <f>Y798*Source!I2351</f>
        <v>0</v>
      </c>
      <c r="CY798">
        <f>AB798</f>
        <v>991.89</v>
      </c>
      <c r="CZ798">
        <f>AF798</f>
        <v>991.89</v>
      </c>
      <c r="DA798">
        <f>AJ798</f>
        <v>1</v>
      </c>
      <c r="DB798">
        <f t="shared" si="151"/>
        <v>59.51</v>
      </c>
      <c r="DC798">
        <f t="shared" si="152"/>
        <v>21.65</v>
      </c>
    </row>
    <row r="799" spans="1:107" x14ac:dyDescent="0.2">
      <c r="A799">
        <f>ROW(Source!A2351)</f>
        <v>2351</v>
      </c>
      <c r="B799">
        <v>52421674</v>
      </c>
      <c r="C799">
        <v>52431403</v>
      </c>
      <c r="D799">
        <v>51503611</v>
      </c>
      <c r="E799">
        <v>1</v>
      </c>
      <c r="F799">
        <v>1</v>
      </c>
      <c r="G799">
        <v>27</v>
      </c>
      <c r="H799">
        <v>3</v>
      </c>
      <c r="I799" t="s">
        <v>689</v>
      </c>
      <c r="J799" t="s">
        <v>690</v>
      </c>
      <c r="K799" t="s">
        <v>691</v>
      </c>
      <c r="L799">
        <v>1339</v>
      </c>
      <c r="N799">
        <v>1007</v>
      </c>
      <c r="O799" t="s">
        <v>166</v>
      </c>
      <c r="P799" t="s">
        <v>166</v>
      </c>
      <c r="Q799">
        <v>1</v>
      </c>
      <c r="W799">
        <v>0</v>
      </c>
      <c r="X799">
        <v>-1277312656</v>
      </c>
      <c r="Y799">
        <v>15</v>
      </c>
      <c r="AA799">
        <v>753.67</v>
      </c>
      <c r="AB799">
        <v>0</v>
      </c>
      <c r="AC799">
        <v>0</v>
      </c>
      <c r="AD799">
        <v>0</v>
      </c>
      <c r="AE799">
        <v>753.67</v>
      </c>
      <c r="AF799">
        <v>0</v>
      </c>
      <c r="AG799">
        <v>0</v>
      </c>
      <c r="AH799">
        <v>0</v>
      </c>
      <c r="AI799">
        <v>1</v>
      </c>
      <c r="AJ799">
        <v>1</v>
      </c>
      <c r="AK799">
        <v>1</v>
      </c>
      <c r="AL799">
        <v>1</v>
      </c>
      <c r="AN799">
        <v>0</v>
      </c>
      <c r="AO799">
        <v>1</v>
      </c>
      <c r="AP799">
        <v>0</v>
      </c>
      <c r="AQ799">
        <v>0</v>
      </c>
      <c r="AR799">
        <v>0</v>
      </c>
      <c r="AS799" t="s">
        <v>3</v>
      </c>
      <c r="AT799">
        <v>15</v>
      </c>
      <c r="AU799" t="s">
        <v>3</v>
      </c>
      <c r="AV799">
        <v>0</v>
      </c>
      <c r="AW799">
        <v>2</v>
      </c>
      <c r="AX799">
        <v>52431411</v>
      </c>
      <c r="AY799">
        <v>1</v>
      </c>
      <c r="AZ799">
        <v>0</v>
      </c>
      <c r="BA799">
        <v>767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CX799">
        <f>Y799*Source!I2351</f>
        <v>0</v>
      </c>
      <c r="CY799">
        <f>AA799</f>
        <v>753.67</v>
      </c>
      <c r="CZ799">
        <f>AE799</f>
        <v>753.67</v>
      </c>
      <c r="DA799">
        <f>AI799</f>
        <v>1</v>
      </c>
      <c r="DB799">
        <f t="shared" si="151"/>
        <v>11305.05</v>
      </c>
      <c r="DC799">
        <f t="shared" si="152"/>
        <v>0</v>
      </c>
    </row>
    <row r="800" spans="1:107" x14ac:dyDescent="0.2">
      <c r="A800">
        <f>ROW(Source!A2352)</f>
        <v>2352</v>
      </c>
      <c r="B800">
        <v>52421674</v>
      </c>
      <c r="C800">
        <v>52431412</v>
      </c>
      <c r="D800">
        <v>51486811</v>
      </c>
      <c r="E800">
        <v>27</v>
      </c>
      <c r="F800">
        <v>1</v>
      </c>
      <c r="G800">
        <v>27</v>
      </c>
      <c r="H800">
        <v>1</v>
      </c>
      <c r="I800" t="s">
        <v>531</v>
      </c>
      <c r="J800" t="s">
        <v>3</v>
      </c>
      <c r="K800" t="s">
        <v>532</v>
      </c>
      <c r="L800">
        <v>1191</v>
      </c>
      <c r="N800">
        <v>1013</v>
      </c>
      <c r="O800" t="s">
        <v>533</v>
      </c>
      <c r="P800" t="s">
        <v>533</v>
      </c>
      <c r="Q800">
        <v>1</v>
      </c>
      <c r="W800">
        <v>0</v>
      </c>
      <c r="X800">
        <v>476480486</v>
      </c>
      <c r="Y800">
        <v>46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1</v>
      </c>
      <c r="AJ800">
        <v>1</v>
      </c>
      <c r="AK800">
        <v>1</v>
      </c>
      <c r="AL800">
        <v>1</v>
      </c>
      <c r="AN800">
        <v>0</v>
      </c>
      <c r="AO800">
        <v>1</v>
      </c>
      <c r="AP800">
        <v>0</v>
      </c>
      <c r="AQ800">
        <v>0</v>
      </c>
      <c r="AR800">
        <v>0</v>
      </c>
      <c r="AS800" t="s">
        <v>3</v>
      </c>
      <c r="AT800">
        <v>46</v>
      </c>
      <c r="AU800" t="s">
        <v>3</v>
      </c>
      <c r="AV800">
        <v>1</v>
      </c>
      <c r="AW800">
        <v>2</v>
      </c>
      <c r="AX800">
        <v>52431415</v>
      </c>
      <c r="AY800">
        <v>1</v>
      </c>
      <c r="AZ800">
        <v>0</v>
      </c>
      <c r="BA800">
        <v>768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CX800">
        <f>Y800*Source!I2352</f>
        <v>0</v>
      </c>
      <c r="CY800">
        <f>AD800</f>
        <v>0</v>
      </c>
      <c r="CZ800">
        <f>AH800</f>
        <v>0</v>
      </c>
      <c r="DA800">
        <f>AL800</f>
        <v>1</v>
      </c>
      <c r="DB800">
        <f t="shared" si="151"/>
        <v>0</v>
      </c>
      <c r="DC800">
        <f t="shared" si="152"/>
        <v>0</v>
      </c>
    </row>
    <row r="801" spans="1:107" x14ac:dyDescent="0.2">
      <c r="A801">
        <f>ROW(Source!A2352)</f>
        <v>2352</v>
      </c>
      <c r="B801">
        <v>52421674</v>
      </c>
      <c r="C801">
        <v>52431412</v>
      </c>
      <c r="D801">
        <v>51503611</v>
      </c>
      <c r="E801">
        <v>1</v>
      </c>
      <c r="F801">
        <v>1</v>
      </c>
      <c r="G801">
        <v>27</v>
      </c>
      <c r="H801">
        <v>3</v>
      </c>
      <c r="I801" t="s">
        <v>689</v>
      </c>
      <c r="J801" t="s">
        <v>690</v>
      </c>
      <c r="K801" t="s">
        <v>691</v>
      </c>
      <c r="L801">
        <v>1339</v>
      </c>
      <c r="N801">
        <v>1007</v>
      </c>
      <c r="O801" t="s">
        <v>166</v>
      </c>
      <c r="P801" t="s">
        <v>166</v>
      </c>
      <c r="Q801">
        <v>1</v>
      </c>
      <c r="W801">
        <v>0</v>
      </c>
      <c r="X801">
        <v>-1277312656</v>
      </c>
      <c r="Y801">
        <v>15</v>
      </c>
      <c r="AA801">
        <v>753.67</v>
      </c>
      <c r="AB801">
        <v>0</v>
      </c>
      <c r="AC801">
        <v>0</v>
      </c>
      <c r="AD801">
        <v>0</v>
      </c>
      <c r="AE801">
        <v>753.67</v>
      </c>
      <c r="AF801">
        <v>0</v>
      </c>
      <c r="AG801">
        <v>0</v>
      </c>
      <c r="AH801">
        <v>0</v>
      </c>
      <c r="AI801">
        <v>1</v>
      </c>
      <c r="AJ801">
        <v>1</v>
      </c>
      <c r="AK801">
        <v>1</v>
      </c>
      <c r="AL801">
        <v>1</v>
      </c>
      <c r="AN801">
        <v>0</v>
      </c>
      <c r="AO801">
        <v>1</v>
      </c>
      <c r="AP801">
        <v>0</v>
      </c>
      <c r="AQ801">
        <v>0</v>
      </c>
      <c r="AR801">
        <v>0</v>
      </c>
      <c r="AS801" t="s">
        <v>3</v>
      </c>
      <c r="AT801">
        <v>15</v>
      </c>
      <c r="AU801" t="s">
        <v>3</v>
      </c>
      <c r="AV801">
        <v>0</v>
      </c>
      <c r="AW801">
        <v>2</v>
      </c>
      <c r="AX801">
        <v>52431416</v>
      </c>
      <c r="AY801">
        <v>1</v>
      </c>
      <c r="AZ801">
        <v>0</v>
      </c>
      <c r="BA801">
        <v>769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CX801">
        <f>Y801*Source!I2352</f>
        <v>0</v>
      </c>
      <c r="CY801">
        <f>AA801</f>
        <v>753.67</v>
      </c>
      <c r="CZ801">
        <f>AE801</f>
        <v>753.67</v>
      </c>
      <c r="DA801">
        <f>AI801</f>
        <v>1</v>
      </c>
      <c r="DB801">
        <f t="shared" si="151"/>
        <v>11305.05</v>
      </c>
      <c r="DC801">
        <f t="shared" si="152"/>
        <v>0</v>
      </c>
    </row>
    <row r="802" spans="1:107" x14ac:dyDescent="0.2">
      <c r="A802">
        <f>ROW(Source!A2353)</f>
        <v>2353</v>
      </c>
      <c r="B802">
        <v>52421674</v>
      </c>
      <c r="C802">
        <v>52431417</v>
      </c>
      <c r="D802">
        <v>51486811</v>
      </c>
      <c r="E802">
        <v>27</v>
      </c>
      <c r="F802">
        <v>1</v>
      </c>
      <c r="G802">
        <v>27</v>
      </c>
      <c r="H802">
        <v>1</v>
      </c>
      <c r="I802" t="s">
        <v>531</v>
      </c>
      <c r="J802" t="s">
        <v>3</v>
      </c>
      <c r="K802" t="s">
        <v>532</v>
      </c>
      <c r="L802">
        <v>1191</v>
      </c>
      <c r="N802">
        <v>1013</v>
      </c>
      <c r="O802" t="s">
        <v>533</v>
      </c>
      <c r="P802" t="s">
        <v>533</v>
      </c>
      <c r="Q802">
        <v>1</v>
      </c>
      <c r="W802">
        <v>0</v>
      </c>
      <c r="X802">
        <v>476480486</v>
      </c>
      <c r="Y802">
        <v>6.29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1</v>
      </c>
      <c r="AJ802">
        <v>1</v>
      </c>
      <c r="AK802">
        <v>1</v>
      </c>
      <c r="AL802">
        <v>1</v>
      </c>
      <c r="AN802">
        <v>0</v>
      </c>
      <c r="AO802">
        <v>1</v>
      </c>
      <c r="AP802">
        <v>0</v>
      </c>
      <c r="AQ802">
        <v>0</v>
      </c>
      <c r="AR802">
        <v>0</v>
      </c>
      <c r="AS802" t="s">
        <v>3</v>
      </c>
      <c r="AT802">
        <v>6.29</v>
      </c>
      <c r="AU802" t="s">
        <v>3</v>
      </c>
      <c r="AV802">
        <v>1</v>
      </c>
      <c r="AW802">
        <v>2</v>
      </c>
      <c r="AX802">
        <v>52431420</v>
      </c>
      <c r="AY802">
        <v>1</v>
      </c>
      <c r="AZ802">
        <v>0</v>
      </c>
      <c r="BA802">
        <v>770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CX802">
        <f>Y802*Source!I2353</f>
        <v>0</v>
      </c>
      <c r="CY802">
        <f>AD802</f>
        <v>0</v>
      </c>
      <c r="CZ802">
        <f>AH802</f>
        <v>0</v>
      </c>
      <c r="DA802">
        <f>AL802</f>
        <v>1</v>
      </c>
      <c r="DB802">
        <f t="shared" si="151"/>
        <v>0</v>
      </c>
      <c r="DC802">
        <f t="shared" si="152"/>
        <v>0</v>
      </c>
    </row>
    <row r="803" spans="1:107" x14ac:dyDescent="0.2">
      <c r="A803">
        <f>ROW(Source!A2353)</f>
        <v>2353</v>
      </c>
      <c r="B803">
        <v>52421674</v>
      </c>
      <c r="C803">
        <v>52431417</v>
      </c>
      <c r="D803">
        <v>51503611</v>
      </c>
      <c r="E803">
        <v>1</v>
      </c>
      <c r="F803">
        <v>1</v>
      </c>
      <c r="G803">
        <v>27</v>
      </c>
      <c r="H803">
        <v>3</v>
      </c>
      <c r="I803" t="s">
        <v>689</v>
      </c>
      <c r="J803" t="s">
        <v>690</v>
      </c>
      <c r="K803" t="s">
        <v>691</v>
      </c>
      <c r="L803">
        <v>1339</v>
      </c>
      <c r="N803">
        <v>1007</v>
      </c>
      <c r="O803" t="s">
        <v>166</v>
      </c>
      <c r="P803" t="s">
        <v>166</v>
      </c>
      <c r="Q803">
        <v>1</v>
      </c>
      <c r="W803">
        <v>0</v>
      </c>
      <c r="X803">
        <v>-1277312656</v>
      </c>
      <c r="Y803">
        <v>5</v>
      </c>
      <c r="AA803">
        <v>753.67</v>
      </c>
      <c r="AB803">
        <v>0</v>
      </c>
      <c r="AC803">
        <v>0</v>
      </c>
      <c r="AD803">
        <v>0</v>
      </c>
      <c r="AE803">
        <v>753.67</v>
      </c>
      <c r="AF803">
        <v>0</v>
      </c>
      <c r="AG803">
        <v>0</v>
      </c>
      <c r="AH803">
        <v>0</v>
      </c>
      <c r="AI803">
        <v>1</v>
      </c>
      <c r="AJ803">
        <v>1</v>
      </c>
      <c r="AK803">
        <v>1</v>
      </c>
      <c r="AL803">
        <v>1</v>
      </c>
      <c r="AN803">
        <v>0</v>
      </c>
      <c r="AO803">
        <v>1</v>
      </c>
      <c r="AP803">
        <v>0</v>
      </c>
      <c r="AQ803">
        <v>0</v>
      </c>
      <c r="AR803">
        <v>0</v>
      </c>
      <c r="AS803" t="s">
        <v>3</v>
      </c>
      <c r="AT803">
        <v>5</v>
      </c>
      <c r="AU803" t="s">
        <v>3</v>
      </c>
      <c r="AV803">
        <v>0</v>
      </c>
      <c r="AW803">
        <v>2</v>
      </c>
      <c r="AX803">
        <v>52431421</v>
      </c>
      <c r="AY803">
        <v>1</v>
      </c>
      <c r="AZ803">
        <v>0</v>
      </c>
      <c r="BA803">
        <v>771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CX803">
        <f>Y803*Source!I2353</f>
        <v>0</v>
      </c>
      <c r="CY803">
        <f>AA803</f>
        <v>753.67</v>
      </c>
      <c r="CZ803">
        <f>AE803</f>
        <v>753.67</v>
      </c>
      <c r="DA803">
        <f>AI803</f>
        <v>1</v>
      </c>
      <c r="DB803">
        <f t="shared" si="151"/>
        <v>3768.35</v>
      </c>
      <c r="DC803">
        <f t="shared" si="152"/>
        <v>0</v>
      </c>
    </row>
    <row r="804" spans="1:107" x14ac:dyDescent="0.2">
      <c r="A804">
        <f>ROW(Source!A2354)</f>
        <v>2354</v>
      </c>
      <c r="B804">
        <v>52421674</v>
      </c>
      <c r="C804">
        <v>52431422</v>
      </c>
      <c r="D804">
        <v>51486811</v>
      </c>
      <c r="E804">
        <v>27</v>
      </c>
      <c r="F804">
        <v>1</v>
      </c>
      <c r="G804">
        <v>27</v>
      </c>
      <c r="H804">
        <v>1</v>
      </c>
      <c r="I804" t="s">
        <v>531</v>
      </c>
      <c r="J804" t="s">
        <v>3</v>
      </c>
      <c r="K804" t="s">
        <v>532</v>
      </c>
      <c r="L804">
        <v>1191</v>
      </c>
      <c r="N804">
        <v>1013</v>
      </c>
      <c r="O804" t="s">
        <v>533</v>
      </c>
      <c r="P804" t="s">
        <v>533</v>
      </c>
      <c r="Q804">
        <v>1</v>
      </c>
      <c r="W804">
        <v>0</v>
      </c>
      <c r="X804">
        <v>476480486</v>
      </c>
      <c r="Y804">
        <v>6.04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1</v>
      </c>
      <c r="AJ804">
        <v>1</v>
      </c>
      <c r="AK804">
        <v>1</v>
      </c>
      <c r="AL804">
        <v>1</v>
      </c>
      <c r="AN804">
        <v>0</v>
      </c>
      <c r="AO804">
        <v>1</v>
      </c>
      <c r="AP804">
        <v>0</v>
      </c>
      <c r="AQ804">
        <v>0</v>
      </c>
      <c r="AR804">
        <v>0</v>
      </c>
      <c r="AS804" t="s">
        <v>3</v>
      </c>
      <c r="AT804">
        <v>6.04</v>
      </c>
      <c r="AU804" t="s">
        <v>3</v>
      </c>
      <c r="AV804">
        <v>1</v>
      </c>
      <c r="AW804">
        <v>2</v>
      </c>
      <c r="AX804">
        <v>52431426</v>
      </c>
      <c r="AY804">
        <v>1</v>
      </c>
      <c r="AZ804">
        <v>0</v>
      </c>
      <c r="BA804">
        <v>772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CX804">
        <f>Y804*Source!I2354</f>
        <v>0</v>
      </c>
      <c r="CY804">
        <f>AD804</f>
        <v>0</v>
      </c>
      <c r="CZ804">
        <f>AH804</f>
        <v>0</v>
      </c>
      <c r="DA804">
        <f>AL804</f>
        <v>1</v>
      </c>
      <c r="DB804">
        <f t="shared" si="151"/>
        <v>0</v>
      </c>
      <c r="DC804">
        <f t="shared" si="152"/>
        <v>0</v>
      </c>
    </row>
    <row r="805" spans="1:107" x14ac:dyDescent="0.2">
      <c r="A805">
        <f>ROW(Source!A2354)</f>
        <v>2354</v>
      </c>
      <c r="B805">
        <v>52421674</v>
      </c>
      <c r="C805">
        <v>52431422</v>
      </c>
      <c r="D805">
        <v>51501882</v>
      </c>
      <c r="E805">
        <v>1</v>
      </c>
      <c r="F805">
        <v>1</v>
      </c>
      <c r="G805">
        <v>27</v>
      </c>
      <c r="H805">
        <v>3</v>
      </c>
      <c r="I805" t="s">
        <v>602</v>
      </c>
      <c r="J805" t="s">
        <v>603</v>
      </c>
      <c r="K805" t="s">
        <v>604</v>
      </c>
      <c r="L805">
        <v>1339</v>
      </c>
      <c r="N805">
        <v>1007</v>
      </c>
      <c r="O805" t="s">
        <v>166</v>
      </c>
      <c r="P805" t="s">
        <v>166</v>
      </c>
      <c r="Q805">
        <v>1</v>
      </c>
      <c r="W805">
        <v>0</v>
      </c>
      <c r="X805">
        <v>2028445372</v>
      </c>
      <c r="Y805">
        <v>10</v>
      </c>
      <c r="AA805">
        <v>35.25</v>
      </c>
      <c r="AB805">
        <v>0</v>
      </c>
      <c r="AC805">
        <v>0</v>
      </c>
      <c r="AD805">
        <v>0</v>
      </c>
      <c r="AE805">
        <v>35.25</v>
      </c>
      <c r="AF805">
        <v>0</v>
      </c>
      <c r="AG805">
        <v>0</v>
      </c>
      <c r="AH805">
        <v>0</v>
      </c>
      <c r="AI805">
        <v>1</v>
      </c>
      <c r="AJ805">
        <v>1</v>
      </c>
      <c r="AK805">
        <v>1</v>
      </c>
      <c r="AL805">
        <v>1</v>
      </c>
      <c r="AN805">
        <v>0</v>
      </c>
      <c r="AO805">
        <v>1</v>
      </c>
      <c r="AP805">
        <v>0</v>
      </c>
      <c r="AQ805">
        <v>0</v>
      </c>
      <c r="AR805">
        <v>0</v>
      </c>
      <c r="AS805" t="s">
        <v>3</v>
      </c>
      <c r="AT805">
        <v>10</v>
      </c>
      <c r="AU805" t="s">
        <v>3</v>
      </c>
      <c r="AV805">
        <v>0</v>
      </c>
      <c r="AW805">
        <v>2</v>
      </c>
      <c r="AX805">
        <v>52431427</v>
      </c>
      <c r="AY805">
        <v>1</v>
      </c>
      <c r="AZ805">
        <v>0</v>
      </c>
      <c r="BA805">
        <v>773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CX805">
        <f>Y805*Source!I2354</f>
        <v>0</v>
      </c>
      <c r="CY805">
        <f>AA805</f>
        <v>35.25</v>
      </c>
      <c r="CZ805">
        <f>AE805</f>
        <v>35.25</v>
      </c>
      <c r="DA805">
        <f>AI805</f>
        <v>1</v>
      </c>
      <c r="DB805">
        <f t="shared" si="151"/>
        <v>352.5</v>
      </c>
      <c r="DC805">
        <f t="shared" si="152"/>
        <v>0</v>
      </c>
    </row>
    <row r="806" spans="1:107" x14ac:dyDescent="0.2">
      <c r="A806">
        <f>ROW(Source!A2354)</f>
        <v>2354</v>
      </c>
      <c r="B806">
        <v>52421674</v>
      </c>
      <c r="C806">
        <v>52431422</v>
      </c>
      <c r="D806">
        <v>51503616</v>
      </c>
      <c r="E806">
        <v>1</v>
      </c>
      <c r="F806">
        <v>1</v>
      </c>
      <c r="G806">
        <v>27</v>
      </c>
      <c r="H806">
        <v>3</v>
      </c>
      <c r="I806" t="s">
        <v>692</v>
      </c>
      <c r="J806" t="s">
        <v>693</v>
      </c>
      <c r="K806" t="s">
        <v>694</v>
      </c>
      <c r="L806">
        <v>1346</v>
      </c>
      <c r="N806">
        <v>1009</v>
      </c>
      <c r="O806" t="s">
        <v>190</v>
      </c>
      <c r="P806" t="s">
        <v>190</v>
      </c>
      <c r="Q806">
        <v>1</v>
      </c>
      <c r="W806">
        <v>0</v>
      </c>
      <c r="X806">
        <v>1601918108</v>
      </c>
      <c r="Y806">
        <v>4</v>
      </c>
      <c r="AA806">
        <v>303.08999999999997</v>
      </c>
      <c r="AB806">
        <v>0</v>
      </c>
      <c r="AC806">
        <v>0</v>
      </c>
      <c r="AD806">
        <v>0</v>
      </c>
      <c r="AE806">
        <v>303.08999999999997</v>
      </c>
      <c r="AF806">
        <v>0</v>
      </c>
      <c r="AG806">
        <v>0</v>
      </c>
      <c r="AH806">
        <v>0</v>
      </c>
      <c r="AI806">
        <v>1</v>
      </c>
      <c r="AJ806">
        <v>1</v>
      </c>
      <c r="AK806">
        <v>1</v>
      </c>
      <c r="AL806">
        <v>1</v>
      </c>
      <c r="AN806">
        <v>0</v>
      </c>
      <c r="AO806">
        <v>1</v>
      </c>
      <c r="AP806">
        <v>0</v>
      </c>
      <c r="AQ806">
        <v>0</v>
      </c>
      <c r="AR806">
        <v>0</v>
      </c>
      <c r="AS806" t="s">
        <v>3</v>
      </c>
      <c r="AT806">
        <v>4</v>
      </c>
      <c r="AU806" t="s">
        <v>3</v>
      </c>
      <c r="AV806">
        <v>0</v>
      </c>
      <c r="AW806">
        <v>2</v>
      </c>
      <c r="AX806">
        <v>52431428</v>
      </c>
      <c r="AY806">
        <v>1</v>
      </c>
      <c r="AZ806">
        <v>0</v>
      </c>
      <c r="BA806">
        <v>774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CX806">
        <f>Y806*Source!I2354</f>
        <v>0</v>
      </c>
      <c r="CY806">
        <f>AA806</f>
        <v>303.08999999999997</v>
      </c>
      <c r="CZ806">
        <f>AE806</f>
        <v>303.08999999999997</v>
      </c>
      <c r="DA806">
        <f>AI806</f>
        <v>1</v>
      </c>
      <c r="DB806">
        <f t="shared" si="151"/>
        <v>1212.3599999999999</v>
      </c>
      <c r="DC806">
        <f t="shared" si="152"/>
        <v>0</v>
      </c>
    </row>
    <row r="807" spans="1:107" x14ac:dyDescent="0.2">
      <c r="A807">
        <f>ROW(Source!A2390)</f>
        <v>2390</v>
      </c>
      <c r="B807">
        <v>52421674</v>
      </c>
      <c r="C807">
        <v>52431486</v>
      </c>
      <c r="D807">
        <v>51486811</v>
      </c>
      <c r="E807">
        <v>27</v>
      </c>
      <c r="F807">
        <v>1</v>
      </c>
      <c r="G807">
        <v>27</v>
      </c>
      <c r="H807">
        <v>1</v>
      </c>
      <c r="I807" t="s">
        <v>531</v>
      </c>
      <c r="J807" t="s">
        <v>3</v>
      </c>
      <c r="K807" t="s">
        <v>532</v>
      </c>
      <c r="L807">
        <v>1191</v>
      </c>
      <c r="N807">
        <v>1013</v>
      </c>
      <c r="O807" t="s">
        <v>533</v>
      </c>
      <c r="P807" t="s">
        <v>533</v>
      </c>
      <c r="Q807">
        <v>1</v>
      </c>
      <c r="W807">
        <v>0</v>
      </c>
      <c r="X807">
        <v>476480486</v>
      </c>
      <c r="Y807">
        <v>2.35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1</v>
      </c>
      <c r="AJ807">
        <v>1</v>
      </c>
      <c r="AK807">
        <v>1</v>
      </c>
      <c r="AL807">
        <v>1</v>
      </c>
      <c r="AN807">
        <v>0</v>
      </c>
      <c r="AO807">
        <v>1</v>
      </c>
      <c r="AP807">
        <v>0</v>
      </c>
      <c r="AQ807">
        <v>0</v>
      </c>
      <c r="AR807">
        <v>0</v>
      </c>
      <c r="AS807" t="s">
        <v>3</v>
      </c>
      <c r="AT807">
        <v>2.35</v>
      </c>
      <c r="AU807" t="s">
        <v>3</v>
      </c>
      <c r="AV807">
        <v>1</v>
      </c>
      <c r="AW807">
        <v>2</v>
      </c>
      <c r="AX807">
        <v>52431493</v>
      </c>
      <c r="AY807">
        <v>1</v>
      </c>
      <c r="AZ807">
        <v>0</v>
      </c>
      <c r="BA807">
        <v>775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CX807">
        <f>Y807*Source!I2390</f>
        <v>0</v>
      </c>
      <c r="CY807">
        <f>AD807</f>
        <v>0</v>
      </c>
      <c r="CZ807">
        <f>AH807</f>
        <v>0</v>
      </c>
      <c r="DA807">
        <f>AL807</f>
        <v>1</v>
      </c>
      <c r="DB807">
        <f t="shared" si="151"/>
        <v>0</v>
      </c>
      <c r="DC807">
        <f t="shared" si="152"/>
        <v>0</v>
      </c>
    </row>
    <row r="808" spans="1:107" x14ac:dyDescent="0.2">
      <c r="A808">
        <f>ROW(Source!A2390)</f>
        <v>2390</v>
      </c>
      <c r="B808">
        <v>52421674</v>
      </c>
      <c r="C808">
        <v>52431486</v>
      </c>
      <c r="D808">
        <v>51499345</v>
      </c>
      <c r="E808">
        <v>1</v>
      </c>
      <c r="F808">
        <v>1</v>
      </c>
      <c r="G808">
        <v>27</v>
      </c>
      <c r="H808">
        <v>2</v>
      </c>
      <c r="I808" t="s">
        <v>571</v>
      </c>
      <c r="J808" t="s">
        <v>572</v>
      </c>
      <c r="K808" t="s">
        <v>573</v>
      </c>
      <c r="L808">
        <v>1368</v>
      </c>
      <c r="N808">
        <v>1011</v>
      </c>
      <c r="O808" t="s">
        <v>537</v>
      </c>
      <c r="P808" t="s">
        <v>537</v>
      </c>
      <c r="Q808">
        <v>1</v>
      </c>
      <c r="W808">
        <v>0</v>
      </c>
      <c r="X808">
        <v>231409664</v>
      </c>
      <c r="Y808">
        <v>0.51</v>
      </c>
      <c r="AA808">
        <v>0</v>
      </c>
      <c r="AB808">
        <v>98.05</v>
      </c>
      <c r="AC808">
        <v>33.06</v>
      </c>
      <c r="AD808">
        <v>0</v>
      </c>
      <c r="AE808">
        <v>0</v>
      </c>
      <c r="AF808">
        <v>98.05</v>
      </c>
      <c r="AG808">
        <v>33.06</v>
      </c>
      <c r="AH808">
        <v>0</v>
      </c>
      <c r="AI808">
        <v>1</v>
      </c>
      <c r="AJ808">
        <v>1</v>
      </c>
      <c r="AK808">
        <v>1</v>
      </c>
      <c r="AL808">
        <v>1</v>
      </c>
      <c r="AN808">
        <v>0</v>
      </c>
      <c r="AO808">
        <v>1</v>
      </c>
      <c r="AP808">
        <v>0</v>
      </c>
      <c r="AQ808">
        <v>0</v>
      </c>
      <c r="AR808">
        <v>0</v>
      </c>
      <c r="AS808" t="s">
        <v>3</v>
      </c>
      <c r="AT808">
        <v>0.51</v>
      </c>
      <c r="AU808" t="s">
        <v>3</v>
      </c>
      <c r="AV808">
        <v>0</v>
      </c>
      <c r="AW808">
        <v>2</v>
      </c>
      <c r="AX808">
        <v>52431494</v>
      </c>
      <c r="AY808">
        <v>1</v>
      </c>
      <c r="AZ808">
        <v>0</v>
      </c>
      <c r="BA808">
        <v>776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CX808">
        <f>Y808*Source!I2390</f>
        <v>0</v>
      </c>
      <c r="CY808">
        <f>AB808</f>
        <v>98.05</v>
      </c>
      <c r="CZ808">
        <f>AF808</f>
        <v>98.05</v>
      </c>
      <c r="DA808">
        <f>AJ808</f>
        <v>1</v>
      </c>
      <c r="DB808">
        <f t="shared" si="151"/>
        <v>50.01</v>
      </c>
      <c r="DC808">
        <f t="shared" si="152"/>
        <v>16.86</v>
      </c>
    </row>
    <row r="809" spans="1:107" x14ac:dyDescent="0.2">
      <c r="A809">
        <f>ROW(Source!A2390)</f>
        <v>2390</v>
      </c>
      <c r="B809">
        <v>52421674</v>
      </c>
      <c r="C809">
        <v>52431486</v>
      </c>
      <c r="D809">
        <v>51499423</v>
      </c>
      <c r="E809">
        <v>1</v>
      </c>
      <c r="F809">
        <v>1</v>
      </c>
      <c r="G809">
        <v>27</v>
      </c>
      <c r="H809">
        <v>2</v>
      </c>
      <c r="I809" t="s">
        <v>574</v>
      </c>
      <c r="J809" t="s">
        <v>575</v>
      </c>
      <c r="K809" t="s">
        <v>576</v>
      </c>
      <c r="L809">
        <v>1368</v>
      </c>
      <c r="N809">
        <v>1011</v>
      </c>
      <c r="O809" t="s">
        <v>537</v>
      </c>
      <c r="P809" t="s">
        <v>537</v>
      </c>
      <c r="Q809">
        <v>1</v>
      </c>
      <c r="W809">
        <v>0</v>
      </c>
      <c r="X809">
        <v>-1646301120</v>
      </c>
      <c r="Y809">
        <v>0.51</v>
      </c>
      <c r="AA809">
        <v>0</v>
      </c>
      <c r="AB809">
        <v>564.1</v>
      </c>
      <c r="AC809">
        <v>358.8</v>
      </c>
      <c r="AD809">
        <v>0</v>
      </c>
      <c r="AE809">
        <v>0</v>
      </c>
      <c r="AF809">
        <v>564.1</v>
      </c>
      <c r="AG809">
        <v>358.8</v>
      </c>
      <c r="AH809">
        <v>0</v>
      </c>
      <c r="AI809">
        <v>1</v>
      </c>
      <c r="AJ809">
        <v>1</v>
      </c>
      <c r="AK809">
        <v>1</v>
      </c>
      <c r="AL809">
        <v>1</v>
      </c>
      <c r="AN809">
        <v>0</v>
      </c>
      <c r="AO809">
        <v>1</v>
      </c>
      <c r="AP809">
        <v>0</v>
      </c>
      <c r="AQ809">
        <v>0</v>
      </c>
      <c r="AR809">
        <v>0</v>
      </c>
      <c r="AS809" t="s">
        <v>3</v>
      </c>
      <c r="AT809">
        <v>0.51</v>
      </c>
      <c r="AU809" t="s">
        <v>3</v>
      </c>
      <c r="AV809">
        <v>0</v>
      </c>
      <c r="AW809">
        <v>2</v>
      </c>
      <c r="AX809">
        <v>52431495</v>
      </c>
      <c r="AY809">
        <v>1</v>
      </c>
      <c r="AZ809">
        <v>0</v>
      </c>
      <c r="BA809">
        <v>777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CX809">
        <f>Y809*Source!I2390</f>
        <v>0</v>
      </c>
      <c r="CY809">
        <f>AB809</f>
        <v>564.1</v>
      </c>
      <c r="CZ809">
        <f>AF809</f>
        <v>564.1</v>
      </c>
      <c r="DA809">
        <f>AJ809</f>
        <v>1</v>
      </c>
      <c r="DB809">
        <f t="shared" si="151"/>
        <v>287.69</v>
      </c>
      <c r="DC809">
        <f t="shared" si="152"/>
        <v>182.99</v>
      </c>
    </row>
    <row r="810" spans="1:107" x14ac:dyDescent="0.2">
      <c r="A810">
        <f>ROW(Source!A2390)</f>
        <v>2390</v>
      </c>
      <c r="B810">
        <v>52421674</v>
      </c>
      <c r="C810">
        <v>52431486</v>
      </c>
      <c r="D810">
        <v>51502000</v>
      </c>
      <c r="E810">
        <v>1</v>
      </c>
      <c r="F810">
        <v>1</v>
      </c>
      <c r="G810">
        <v>27</v>
      </c>
      <c r="H810">
        <v>3</v>
      </c>
      <c r="I810" t="s">
        <v>577</v>
      </c>
      <c r="J810" t="s">
        <v>578</v>
      </c>
      <c r="K810" t="s">
        <v>579</v>
      </c>
      <c r="L810">
        <v>1301</v>
      </c>
      <c r="N810">
        <v>1003</v>
      </c>
      <c r="O810" t="s">
        <v>580</v>
      </c>
      <c r="P810" t="s">
        <v>580</v>
      </c>
      <c r="Q810">
        <v>1</v>
      </c>
      <c r="W810">
        <v>0</v>
      </c>
      <c r="X810">
        <v>852130430</v>
      </c>
      <c r="Y810">
        <v>12</v>
      </c>
      <c r="AA810">
        <v>26.54</v>
      </c>
      <c r="AB810">
        <v>0</v>
      </c>
      <c r="AC810">
        <v>0</v>
      </c>
      <c r="AD810">
        <v>0</v>
      </c>
      <c r="AE810">
        <v>26.54</v>
      </c>
      <c r="AF810">
        <v>0</v>
      </c>
      <c r="AG810">
        <v>0</v>
      </c>
      <c r="AH810">
        <v>0</v>
      </c>
      <c r="AI810">
        <v>1</v>
      </c>
      <c r="AJ810">
        <v>1</v>
      </c>
      <c r="AK810">
        <v>1</v>
      </c>
      <c r="AL810">
        <v>1</v>
      </c>
      <c r="AN810">
        <v>0</v>
      </c>
      <c r="AO810">
        <v>1</v>
      </c>
      <c r="AP810">
        <v>0</v>
      </c>
      <c r="AQ810">
        <v>0</v>
      </c>
      <c r="AR810">
        <v>0</v>
      </c>
      <c r="AS810" t="s">
        <v>3</v>
      </c>
      <c r="AT810">
        <v>12</v>
      </c>
      <c r="AU810" t="s">
        <v>3</v>
      </c>
      <c r="AV810">
        <v>0</v>
      </c>
      <c r="AW810">
        <v>2</v>
      </c>
      <c r="AX810">
        <v>52431496</v>
      </c>
      <c r="AY810">
        <v>1</v>
      </c>
      <c r="AZ810">
        <v>0</v>
      </c>
      <c r="BA810">
        <v>778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CX810">
        <f>Y810*Source!I2390</f>
        <v>0</v>
      </c>
      <c r="CY810">
        <f>AA810</f>
        <v>26.54</v>
      </c>
      <c r="CZ810">
        <f>AE810</f>
        <v>26.54</v>
      </c>
      <c r="DA810">
        <f>AI810</f>
        <v>1</v>
      </c>
      <c r="DB810">
        <f t="shared" si="151"/>
        <v>318.48</v>
      </c>
      <c r="DC810">
        <f t="shared" si="152"/>
        <v>0</v>
      </c>
    </row>
    <row r="811" spans="1:107" x14ac:dyDescent="0.2">
      <c r="A811">
        <f>ROW(Source!A2390)</f>
        <v>2390</v>
      </c>
      <c r="B811">
        <v>52421674</v>
      </c>
      <c r="C811">
        <v>52431486</v>
      </c>
      <c r="D811">
        <v>51502424</v>
      </c>
      <c r="E811">
        <v>1</v>
      </c>
      <c r="F811">
        <v>1</v>
      </c>
      <c r="G811">
        <v>27</v>
      </c>
      <c r="H811">
        <v>3</v>
      </c>
      <c r="I811" t="s">
        <v>188</v>
      </c>
      <c r="J811" t="s">
        <v>191</v>
      </c>
      <c r="K811" t="s">
        <v>189</v>
      </c>
      <c r="L811">
        <v>1346</v>
      </c>
      <c r="N811">
        <v>1009</v>
      </c>
      <c r="O811" t="s">
        <v>190</v>
      </c>
      <c r="P811" t="s">
        <v>190</v>
      </c>
      <c r="Q811">
        <v>1</v>
      </c>
      <c r="W811">
        <v>1</v>
      </c>
      <c r="X811">
        <v>-892265338</v>
      </c>
      <c r="Y811">
        <v>-6.6</v>
      </c>
      <c r="AA811">
        <v>124.03</v>
      </c>
      <c r="AB811">
        <v>0</v>
      </c>
      <c r="AC811">
        <v>0</v>
      </c>
      <c r="AD811">
        <v>0</v>
      </c>
      <c r="AE811">
        <v>124.03</v>
      </c>
      <c r="AF811">
        <v>0</v>
      </c>
      <c r="AG811">
        <v>0</v>
      </c>
      <c r="AH811">
        <v>0</v>
      </c>
      <c r="AI811">
        <v>1</v>
      </c>
      <c r="AJ811">
        <v>1</v>
      </c>
      <c r="AK811">
        <v>1</v>
      </c>
      <c r="AL811">
        <v>1</v>
      </c>
      <c r="AN811">
        <v>0</v>
      </c>
      <c r="AO811">
        <v>1</v>
      </c>
      <c r="AP811">
        <v>0</v>
      </c>
      <c r="AQ811">
        <v>0</v>
      </c>
      <c r="AR811">
        <v>0</v>
      </c>
      <c r="AS811" t="s">
        <v>3</v>
      </c>
      <c r="AT811">
        <v>-6.6</v>
      </c>
      <c r="AU811" t="s">
        <v>3</v>
      </c>
      <c r="AV811">
        <v>0</v>
      </c>
      <c r="AW811">
        <v>2</v>
      </c>
      <c r="AX811">
        <v>52431497</v>
      </c>
      <c r="AY811">
        <v>1</v>
      </c>
      <c r="AZ811">
        <v>6144</v>
      </c>
      <c r="BA811">
        <v>779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CX811">
        <f>Y811*Source!I2390</f>
        <v>0</v>
      </c>
      <c r="CY811">
        <f>AA811</f>
        <v>124.03</v>
      </c>
      <c r="CZ811">
        <f>AE811</f>
        <v>124.03</v>
      </c>
      <c r="DA811">
        <f>AI811</f>
        <v>1</v>
      </c>
      <c r="DB811">
        <f t="shared" si="151"/>
        <v>-818.6</v>
      </c>
      <c r="DC811">
        <f t="shared" si="152"/>
        <v>0</v>
      </c>
    </row>
    <row r="812" spans="1:107" x14ac:dyDescent="0.2">
      <c r="A812">
        <f>ROW(Source!A2390)</f>
        <v>2390</v>
      </c>
      <c r="B812">
        <v>52421674</v>
      </c>
      <c r="C812">
        <v>52431486</v>
      </c>
      <c r="D812">
        <v>51502463</v>
      </c>
      <c r="E812">
        <v>1</v>
      </c>
      <c r="F812">
        <v>1</v>
      </c>
      <c r="G812">
        <v>27</v>
      </c>
      <c r="H812">
        <v>3</v>
      </c>
      <c r="I812" t="s">
        <v>193</v>
      </c>
      <c r="J812" t="s">
        <v>195</v>
      </c>
      <c r="K812" t="s">
        <v>194</v>
      </c>
      <c r="L812">
        <v>1346</v>
      </c>
      <c r="N812">
        <v>1009</v>
      </c>
      <c r="O812" t="s">
        <v>190</v>
      </c>
      <c r="P812" t="s">
        <v>190</v>
      </c>
      <c r="Q812">
        <v>1</v>
      </c>
      <c r="W812">
        <v>0</v>
      </c>
      <c r="X812">
        <v>326718089</v>
      </c>
      <c r="Y812">
        <v>6.6</v>
      </c>
      <c r="AA812">
        <v>129.55000000000001</v>
      </c>
      <c r="AB812">
        <v>0</v>
      </c>
      <c r="AC812">
        <v>0</v>
      </c>
      <c r="AD812">
        <v>0</v>
      </c>
      <c r="AE812">
        <v>129.55000000000001</v>
      </c>
      <c r="AF812">
        <v>0</v>
      </c>
      <c r="AG812">
        <v>0</v>
      </c>
      <c r="AH812">
        <v>0</v>
      </c>
      <c r="AI812">
        <v>1</v>
      </c>
      <c r="AJ812">
        <v>1</v>
      </c>
      <c r="AK812">
        <v>1</v>
      </c>
      <c r="AL812">
        <v>1</v>
      </c>
      <c r="AN812">
        <v>0</v>
      </c>
      <c r="AO812">
        <v>0</v>
      </c>
      <c r="AP812">
        <v>0</v>
      </c>
      <c r="AQ812">
        <v>0</v>
      </c>
      <c r="AR812">
        <v>0</v>
      </c>
      <c r="AS812" t="s">
        <v>3</v>
      </c>
      <c r="AT812">
        <v>6.6</v>
      </c>
      <c r="AU812" t="s">
        <v>3</v>
      </c>
      <c r="AV812">
        <v>0</v>
      </c>
      <c r="AW812">
        <v>1</v>
      </c>
      <c r="AX812">
        <v>-1</v>
      </c>
      <c r="AY812">
        <v>0</v>
      </c>
      <c r="AZ812">
        <v>0</v>
      </c>
      <c r="BA812" t="s">
        <v>3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CX812">
        <f>Y812*Source!I2390</f>
        <v>0</v>
      </c>
      <c r="CY812">
        <f>AA812</f>
        <v>129.55000000000001</v>
      </c>
      <c r="CZ812">
        <f>AE812</f>
        <v>129.55000000000001</v>
      </c>
      <c r="DA812">
        <f>AI812</f>
        <v>1</v>
      </c>
      <c r="DB812">
        <f t="shared" si="151"/>
        <v>855.03</v>
      </c>
      <c r="DC812">
        <f t="shared" si="152"/>
        <v>0</v>
      </c>
    </row>
    <row r="813" spans="1:107" x14ac:dyDescent="0.2">
      <c r="A813">
        <f>ROW(Source!A2393)</f>
        <v>2393</v>
      </c>
      <c r="B813">
        <v>52421674</v>
      </c>
      <c r="C813">
        <v>52431500</v>
      </c>
      <c r="D813">
        <v>51486811</v>
      </c>
      <c r="E813">
        <v>27</v>
      </c>
      <c r="F813">
        <v>1</v>
      </c>
      <c r="G813">
        <v>27</v>
      </c>
      <c r="H813">
        <v>1</v>
      </c>
      <c r="I813" t="s">
        <v>531</v>
      </c>
      <c r="J813" t="s">
        <v>3</v>
      </c>
      <c r="K813" t="s">
        <v>532</v>
      </c>
      <c r="L813">
        <v>1191</v>
      </c>
      <c r="N813">
        <v>1013</v>
      </c>
      <c r="O813" t="s">
        <v>533</v>
      </c>
      <c r="P813" t="s">
        <v>533</v>
      </c>
      <c r="Q813">
        <v>1</v>
      </c>
      <c r="W813">
        <v>0</v>
      </c>
      <c r="X813">
        <v>476480486</v>
      </c>
      <c r="Y813">
        <v>2.35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1</v>
      </c>
      <c r="AJ813">
        <v>1</v>
      </c>
      <c r="AK813">
        <v>1</v>
      </c>
      <c r="AL813">
        <v>1</v>
      </c>
      <c r="AN813">
        <v>0</v>
      </c>
      <c r="AO813">
        <v>1</v>
      </c>
      <c r="AP813">
        <v>0</v>
      </c>
      <c r="AQ813">
        <v>0</v>
      </c>
      <c r="AR813">
        <v>0</v>
      </c>
      <c r="AS813" t="s">
        <v>3</v>
      </c>
      <c r="AT813">
        <v>2.35</v>
      </c>
      <c r="AU813" t="s">
        <v>3</v>
      </c>
      <c r="AV813">
        <v>1</v>
      </c>
      <c r="AW813">
        <v>2</v>
      </c>
      <c r="AX813">
        <v>52431506</v>
      </c>
      <c r="AY813">
        <v>1</v>
      </c>
      <c r="AZ813">
        <v>0</v>
      </c>
      <c r="BA813">
        <v>780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CX813">
        <f>Y813*Source!I2393</f>
        <v>0</v>
      </c>
      <c r="CY813">
        <f>AD813</f>
        <v>0</v>
      </c>
      <c r="CZ813">
        <f>AH813</f>
        <v>0</v>
      </c>
      <c r="DA813">
        <f>AL813</f>
        <v>1</v>
      </c>
      <c r="DB813">
        <f t="shared" si="151"/>
        <v>0</v>
      </c>
      <c r="DC813">
        <f t="shared" si="152"/>
        <v>0</v>
      </c>
    </row>
    <row r="814" spans="1:107" x14ac:dyDescent="0.2">
      <c r="A814">
        <f>ROW(Source!A2393)</f>
        <v>2393</v>
      </c>
      <c r="B814">
        <v>52421674</v>
      </c>
      <c r="C814">
        <v>52431500</v>
      </c>
      <c r="D814">
        <v>51499345</v>
      </c>
      <c r="E814">
        <v>1</v>
      </c>
      <c r="F814">
        <v>1</v>
      </c>
      <c r="G814">
        <v>27</v>
      </c>
      <c r="H814">
        <v>2</v>
      </c>
      <c r="I814" t="s">
        <v>571</v>
      </c>
      <c r="J814" t="s">
        <v>572</v>
      </c>
      <c r="K814" t="s">
        <v>573</v>
      </c>
      <c r="L814">
        <v>1368</v>
      </c>
      <c r="N814">
        <v>1011</v>
      </c>
      <c r="O814" t="s">
        <v>537</v>
      </c>
      <c r="P814" t="s">
        <v>537</v>
      </c>
      <c r="Q814">
        <v>1</v>
      </c>
      <c r="W814">
        <v>0</v>
      </c>
      <c r="X814">
        <v>231409664</v>
      </c>
      <c r="Y814">
        <v>0.51</v>
      </c>
      <c r="AA814">
        <v>0</v>
      </c>
      <c r="AB814">
        <v>98.05</v>
      </c>
      <c r="AC814">
        <v>33.06</v>
      </c>
      <c r="AD814">
        <v>0</v>
      </c>
      <c r="AE814">
        <v>0</v>
      </c>
      <c r="AF814">
        <v>98.05</v>
      </c>
      <c r="AG814">
        <v>33.06</v>
      </c>
      <c r="AH814">
        <v>0</v>
      </c>
      <c r="AI814">
        <v>1</v>
      </c>
      <c r="AJ814">
        <v>1</v>
      </c>
      <c r="AK814">
        <v>1</v>
      </c>
      <c r="AL814">
        <v>1</v>
      </c>
      <c r="AN814">
        <v>0</v>
      </c>
      <c r="AO814">
        <v>1</v>
      </c>
      <c r="AP814">
        <v>0</v>
      </c>
      <c r="AQ814">
        <v>0</v>
      </c>
      <c r="AR814">
        <v>0</v>
      </c>
      <c r="AS814" t="s">
        <v>3</v>
      </c>
      <c r="AT814">
        <v>0.51</v>
      </c>
      <c r="AU814" t="s">
        <v>3</v>
      </c>
      <c r="AV814">
        <v>0</v>
      </c>
      <c r="AW814">
        <v>2</v>
      </c>
      <c r="AX814">
        <v>52431507</v>
      </c>
      <c r="AY814">
        <v>1</v>
      </c>
      <c r="AZ814">
        <v>0</v>
      </c>
      <c r="BA814">
        <v>781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CX814">
        <f>Y814*Source!I2393</f>
        <v>0</v>
      </c>
      <c r="CY814">
        <f>AB814</f>
        <v>98.05</v>
      </c>
      <c r="CZ814">
        <f>AF814</f>
        <v>98.05</v>
      </c>
      <c r="DA814">
        <f>AJ814</f>
        <v>1</v>
      </c>
      <c r="DB814">
        <f t="shared" si="151"/>
        <v>50.01</v>
      </c>
      <c r="DC814">
        <f t="shared" si="152"/>
        <v>16.86</v>
      </c>
    </row>
    <row r="815" spans="1:107" x14ac:dyDescent="0.2">
      <c r="A815">
        <f>ROW(Source!A2393)</f>
        <v>2393</v>
      </c>
      <c r="B815">
        <v>52421674</v>
      </c>
      <c r="C815">
        <v>52431500</v>
      </c>
      <c r="D815">
        <v>51499423</v>
      </c>
      <c r="E815">
        <v>1</v>
      </c>
      <c r="F815">
        <v>1</v>
      </c>
      <c r="G815">
        <v>27</v>
      </c>
      <c r="H815">
        <v>2</v>
      </c>
      <c r="I815" t="s">
        <v>574</v>
      </c>
      <c r="J815" t="s">
        <v>575</v>
      </c>
      <c r="K815" t="s">
        <v>576</v>
      </c>
      <c r="L815">
        <v>1368</v>
      </c>
      <c r="N815">
        <v>1011</v>
      </c>
      <c r="O815" t="s">
        <v>537</v>
      </c>
      <c r="P815" t="s">
        <v>537</v>
      </c>
      <c r="Q815">
        <v>1</v>
      </c>
      <c r="W815">
        <v>0</v>
      </c>
      <c r="X815">
        <v>-1646301120</v>
      </c>
      <c r="Y815">
        <v>0.51</v>
      </c>
      <c r="AA815">
        <v>0</v>
      </c>
      <c r="AB815">
        <v>564.1</v>
      </c>
      <c r="AC815">
        <v>358.8</v>
      </c>
      <c r="AD815">
        <v>0</v>
      </c>
      <c r="AE815">
        <v>0</v>
      </c>
      <c r="AF815">
        <v>564.1</v>
      </c>
      <c r="AG815">
        <v>358.8</v>
      </c>
      <c r="AH815">
        <v>0</v>
      </c>
      <c r="AI815">
        <v>1</v>
      </c>
      <c r="AJ815">
        <v>1</v>
      </c>
      <c r="AK815">
        <v>1</v>
      </c>
      <c r="AL815">
        <v>1</v>
      </c>
      <c r="AN815">
        <v>0</v>
      </c>
      <c r="AO815">
        <v>1</v>
      </c>
      <c r="AP815">
        <v>0</v>
      </c>
      <c r="AQ815">
        <v>0</v>
      </c>
      <c r="AR815">
        <v>0</v>
      </c>
      <c r="AS815" t="s">
        <v>3</v>
      </c>
      <c r="AT815">
        <v>0.51</v>
      </c>
      <c r="AU815" t="s">
        <v>3</v>
      </c>
      <c r="AV815">
        <v>0</v>
      </c>
      <c r="AW815">
        <v>2</v>
      </c>
      <c r="AX815">
        <v>52431508</v>
      </c>
      <c r="AY815">
        <v>1</v>
      </c>
      <c r="AZ815">
        <v>0</v>
      </c>
      <c r="BA815">
        <v>782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CX815">
        <f>Y815*Source!I2393</f>
        <v>0</v>
      </c>
      <c r="CY815">
        <f>AB815</f>
        <v>564.1</v>
      </c>
      <c r="CZ815">
        <f>AF815</f>
        <v>564.1</v>
      </c>
      <c r="DA815">
        <f>AJ815</f>
        <v>1</v>
      </c>
      <c r="DB815">
        <f t="shared" si="151"/>
        <v>287.69</v>
      </c>
      <c r="DC815">
        <f t="shared" si="152"/>
        <v>182.99</v>
      </c>
    </row>
    <row r="816" spans="1:107" x14ac:dyDescent="0.2">
      <c r="A816">
        <f>ROW(Source!A2393)</f>
        <v>2393</v>
      </c>
      <c r="B816">
        <v>52421674</v>
      </c>
      <c r="C816">
        <v>52431500</v>
      </c>
      <c r="D816">
        <v>51502000</v>
      </c>
      <c r="E816">
        <v>1</v>
      </c>
      <c r="F816">
        <v>1</v>
      </c>
      <c r="G816">
        <v>27</v>
      </c>
      <c r="H816">
        <v>3</v>
      </c>
      <c r="I816" t="s">
        <v>577</v>
      </c>
      <c r="J816" t="s">
        <v>578</v>
      </c>
      <c r="K816" t="s">
        <v>579</v>
      </c>
      <c r="L816">
        <v>1301</v>
      </c>
      <c r="N816">
        <v>1003</v>
      </c>
      <c r="O816" t="s">
        <v>580</v>
      </c>
      <c r="P816" t="s">
        <v>580</v>
      </c>
      <c r="Q816">
        <v>1</v>
      </c>
      <c r="W816">
        <v>0</v>
      </c>
      <c r="X816">
        <v>852130430</v>
      </c>
      <c r="Y816">
        <v>12</v>
      </c>
      <c r="AA816">
        <v>26.54</v>
      </c>
      <c r="AB816">
        <v>0</v>
      </c>
      <c r="AC816">
        <v>0</v>
      </c>
      <c r="AD816">
        <v>0</v>
      </c>
      <c r="AE816">
        <v>26.54</v>
      </c>
      <c r="AF816">
        <v>0</v>
      </c>
      <c r="AG816">
        <v>0</v>
      </c>
      <c r="AH816">
        <v>0</v>
      </c>
      <c r="AI816">
        <v>1</v>
      </c>
      <c r="AJ816">
        <v>1</v>
      </c>
      <c r="AK816">
        <v>1</v>
      </c>
      <c r="AL816">
        <v>1</v>
      </c>
      <c r="AN816">
        <v>0</v>
      </c>
      <c r="AO816">
        <v>1</v>
      </c>
      <c r="AP816">
        <v>0</v>
      </c>
      <c r="AQ816">
        <v>0</v>
      </c>
      <c r="AR816">
        <v>0</v>
      </c>
      <c r="AS816" t="s">
        <v>3</v>
      </c>
      <c r="AT816">
        <v>12</v>
      </c>
      <c r="AU816" t="s">
        <v>3</v>
      </c>
      <c r="AV816">
        <v>0</v>
      </c>
      <c r="AW816">
        <v>2</v>
      </c>
      <c r="AX816">
        <v>52431509</v>
      </c>
      <c r="AY816">
        <v>1</v>
      </c>
      <c r="AZ816">
        <v>0</v>
      </c>
      <c r="BA816">
        <v>783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CX816">
        <f>Y816*Source!I2393</f>
        <v>0</v>
      </c>
      <c r="CY816">
        <f>AA816</f>
        <v>26.54</v>
      </c>
      <c r="CZ816">
        <f>AE816</f>
        <v>26.54</v>
      </c>
      <c r="DA816">
        <f>AI816</f>
        <v>1</v>
      </c>
      <c r="DB816">
        <f t="shared" si="151"/>
        <v>318.48</v>
      </c>
      <c r="DC816">
        <f t="shared" si="152"/>
        <v>0</v>
      </c>
    </row>
    <row r="817" spans="1:107" x14ac:dyDescent="0.2">
      <c r="A817">
        <f>ROW(Source!A2393)</f>
        <v>2393</v>
      </c>
      <c r="B817">
        <v>52421674</v>
      </c>
      <c r="C817">
        <v>52431500</v>
      </c>
      <c r="D817">
        <v>51502464</v>
      </c>
      <c r="E817">
        <v>1</v>
      </c>
      <c r="F817">
        <v>1</v>
      </c>
      <c r="G817">
        <v>27</v>
      </c>
      <c r="H817">
        <v>3</v>
      </c>
      <c r="I817" t="s">
        <v>581</v>
      </c>
      <c r="J817" t="s">
        <v>582</v>
      </c>
      <c r="K817" t="s">
        <v>583</v>
      </c>
      <c r="L817">
        <v>1346</v>
      </c>
      <c r="N817">
        <v>1009</v>
      </c>
      <c r="O817" t="s">
        <v>190</v>
      </c>
      <c r="P817" t="s">
        <v>190</v>
      </c>
      <c r="Q817">
        <v>1</v>
      </c>
      <c r="W817">
        <v>0</v>
      </c>
      <c r="X817">
        <v>-839179344</v>
      </c>
      <c r="Y817">
        <v>6.6</v>
      </c>
      <c r="AA817">
        <v>133.80000000000001</v>
      </c>
      <c r="AB817">
        <v>0</v>
      </c>
      <c r="AC817">
        <v>0</v>
      </c>
      <c r="AD817">
        <v>0</v>
      </c>
      <c r="AE817">
        <v>133.80000000000001</v>
      </c>
      <c r="AF817">
        <v>0</v>
      </c>
      <c r="AG817">
        <v>0</v>
      </c>
      <c r="AH817">
        <v>0</v>
      </c>
      <c r="AI817">
        <v>1</v>
      </c>
      <c r="AJ817">
        <v>1</v>
      </c>
      <c r="AK817">
        <v>1</v>
      </c>
      <c r="AL817">
        <v>1</v>
      </c>
      <c r="AN817">
        <v>0</v>
      </c>
      <c r="AO817">
        <v>1</v>
      </c>
      <c r="AP817">
        <v>0</v>
      </c>
      <c r="AQ817">
        <v>0</v>
      </c>
      <c r="AR817">
        <v>0</v>
      </c>
      <c r="AS817" t="s">
        <v>3</v>
      </c>
      <c r="AT817">
        <v>6.6</v>
      </c>
      <c r="AU817" t="s">
        <v>3</v>
      </c>
      <c r="AV817">
        <v>0</v>
      </c>
      <c r="AW817">
        <v>2</v>
      </c>
      <c r="AX817">
        <v>52431510</v>
      </c>
      <c r="AY817">
        <v>1</v>
      </c>
      <c r="AZ817">
        <v>0</v>
      </c>
      <c r="BA817">
        <v>784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CX817">
        <f>Y817*Source!I2393</f>
        <v>0</v>
      </c>
      <c r="CY817">
        <f>AA817</f>
        <v>133.80000000000001</v>
      </c>
      <c r="CZ817">
        <f>AE817</f>
        <v>133.80000000000001</v>
      </c>
      <c r="DA817">
        <f>AI817</f>
        <v>1</v>
      </c>
      <c r="DB817">
        <f t="shared" si="151"/>
        <v>883.08</v>
      </c>
      <c r="DC817">
        <f t="shared" si="152"/>
        <v>0</v>
      </c>
    </row>
    <row r="818" spans="1:107" x14ac:dyDescent="0.2">
      <c r="A818">
        <f>ROW(Source!A2394)</f>
        <v>2394</v>
      </c>
      <c r="B818">
        <v>52421674</v>
      </c>
      <c r="C818">
        <v>52431511</v>
      </c>
      <c r="D818">
        <v>51486811</v>
      </c>
      <c r="E818">
        <v>27</v>
      </c>
      <c r="F818">
        <v>1</v>
      </c>
      <c r="G818">
        <v>27</v>
      </c>
      <c r="H818">
        <v>1</v>
      </c>
      <c r="I818" t="s">
        <v>531</v>
      </c>
      <c r="J818" t="s">
        <v>3</v>
      </c>
      <c r="K818" t="s">
        <v>532</v>
      </c>
      <c r="L818">
        <v>1191</v>
      </c>
      <c r="N818">
        <v>1013</v>
      </c>
      <c r="O818" t="s">
        <v>533</v>
      </c>
      <c r="P818" t="s">
        <v>533</v>
      </c>
      <c r="Q818">
        <v>1</v>
      </c>
      <c r="W818">
        <v>0</v>
      </c>
      <c r="X818">
        <v>476480486</v>
      </c>
      <c r="Y818">
        <v>0.06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1</v>
      </c>
      <c r="AJ818">
        <v>1</v>
      </c>
      <c r="AK818">
        <v>1</v>
      </c>
      <c r="AL818">
        <v>1</v>
      </c>
      <c r="AN818">
        <v>0</v>
      </c>
      <c r="AO818">
        <v>1</v>
      </c>
      <c r="AP818">
        <v>0</v>
      </c>
      <c r="AQ818">
        <v>0</v>
      </c>
      <c r="AR818">
        <v>0</v>
      </c>
      <c r="AS818" t="s">
        <v>3</v>
      </c>
      <c r="AT818">
        <v>0.06</v>
      </c>
      <c r="AU818" t="s">
        <v>3</v>
      </c>
      <c r="AV818">
        <v>1</v>
      </c>
      <c r="AW818">
        <v>2</v>
      </c>
      <c r="AX818">
        <v>52431515</v>
      </c>
      <c r="AY818">
        <v>1</v>
      </c>
      <c r="AZ818">
        <v>0</v>
      </c>
      <c r="BA818">
        <v>785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CX818">
        <f>Y818*Source!I2394</f>
        <v>0</v>
      </c>
      <c r="CY818">
        <f>AD818</f>
        <v>0</v>
      </c>
      <c r="CZ818">
        <f>AH818</f>
        <v>0</v>
      </c>
      <c r="DA818">
        <f>AL818</f>
        <v>1</v>
      </c>
      <c r="DB818">
        <f t="shared" si="151"/>
        <v>0</v>
      </c>
      <c r="DC818">
        <f t="shared" si="152"/>
        <v>0</v>
      </c>
    </row>
    <row r="819" spans="1:107" x14ac:dyDescent="0.2">
      <c r="A819">
        <f>ROW(Source!A2394)</f>
        <v>2394</v>
      </c>
      <c r="B819">
        <v>52421674</v>
      </c>
      <c r="C819">
        <v>52431511</v>
      </c>
      <c r="D819">
        <v>51502386</v>
      </c>
      <c r="E819">
        <v>1</v>
      </c>
      <c r="F819">
        <v>1</v>
      </c>
      <c r="G819">
        <v>27</v>
      </c>
      <c r="H819">
        <v>3</v>
      </c>
      <c r="I819" t="s">
        <v>205</v>
      </c>
      <c r="J819" t="s">
        <v>207</v>
      </c>
      <c r="K819" t="s">
        <v>206</v>
      </c>
      <c r="L819">
        <v>1346</v>
      </c>
      <c r="N819">
        <v>1009</v>
      </c>
      <c r="O819" t="s">
        <v>190</v>
      </c>
      <c r="P819" t="s">
        <v>190</v>
      </c>
      <c r="Q819">
        <v>1</v>
      </c>
      <c r="W819">
        <v>1</v>
      </c>
      <c r="X819">
        <v>-1239380159</v>
      </c>
      <c r="Y819">
        <v>-0.35</v>
      </c>
      <c r="AA819">
        <v>31.8</v>
      </c>
      <c r="AB819">
        <v>0</v>
      </c>
      <c r="AC819">
        <v>0</v>
      </c>
      <c r="AD819">
        <v>0</v>
      </c>
      <c r="AE819">
        <v>31.8</v>
      </c>
      <c r="AF819">
        <v>0</v>
      </c>
      <c r="AG819">
        <v>0</v>
      </c>
      <c r="AH819">
        <v>0</v>
      </c>
      <c r="AI819">
        <v>1</v>
      </c>
      <c r="AJ819">
        <v>1</v>
      </c>
      <c r="AK819">
        <v>1</v>
      </c>
      <c r="AL819">
        <v>1</v>
      </c>
      <c r="AN819">
        <v>0</v>
      </c>
      <c r="AO819">
        <v>1</v>
      </c>
      <c r="AP819">
        <v>0</v>
      </c>
      <c r="AQ819">
        <v>0</v>
      </c>
      <c r="AR819">
        <v>0</v>
      </c>
      <c r="AS819" t="s">
        <v>3</v>
      </c>
      <c r="AT819">
        <v>-0.35</v>
      </c>
      <c r="AU819" t="s">
        <v>3</v>
      </c>
      <c r="AV819">
        <v>0</v>
      </c>
      <c r="AW819">
        <v>2</v>
      </c>
      <c r="AX819">
        <v>52431516</v>
      </c>
      <c r="AY819">
        <v>1</v>
      </c>
      <c r="AZ819">
        <v>6144</v>
      </c>
      <c r="BA819">
        <v>786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CX819">
        <f>Y819*Source!I2394</f>
        <v>0</v>
      </c>
      <c r="CY819">
        <f>AA819</f>
        <v>31.8</v>
      </c>
      <c r="CZ819">
        <f>AE819</f>
        <v>31.8</v>
      </c>
      <c r="DA819">
        <f>AI819</f>
        <v>1</v>
      </c>
      <c r="DB819">
        <f t="shared" si="151"/>
        <v>-11.13</v>
      </c>
      <c r="DC819">
        <f t="shared" si="152"/>
        <v>0</v>
      </c>
    </row>
    <row r="820" spans="1:107" x14ac:dyDescent="0.2">
      <c r="A820">
        <f>ROW(Source!A2394)</f>
        <v>2394</v>
      </c>
      <c r="B820">
        <v>52421674</v>
      </c>
      <c r="C820">
        <v>52431511</v>
      </c>
      <c r="D820">
        <v>51502426</v>
      </c>
      <c r="E820">
        <v>1</v>
      </c>
      <c r="F820">
        <v>1</v>
      </c>
      <c r="G820">
        <v>27</v>
      </c>
      <c r="H820">
        <v>3</v>
      </c>
      <c r="I820" t="s">
        <v>209</v>
      </c>
      <c r="J820" t="s">
        <v>211</v>
      </c>
      <c r="K820" t="s">
        <v>210</v>
      </c>
      <c r="L820">
        <v>1348</v>
      </c>
      <c r="N820">
        <v>1009</v>
      </c>
      <c r="O820" t="s">
        <v>27</v>
      </c>
      <c r="P820" t="s">
        <v>27</v>
      </c>
      <c r="Q820">
        <v>1000</v>
      </c>
      <c r="W820">
        <v>0</v>
      </c>
      <c r="X820">
        <v>-1477556458</v>
      </c>
      <c r="Y820">
        <v>3.5E-4</v>
      </c>
      <c r="AA820">
        <v>68136.09</v>
      </c>
      <c r="AB820">
        <v>0</v>
      </c>
      <c r="AC820">
        <v>0</v>
      </c>
      <c r="AD820">
        <v>0</v>
      </c>
      <c r="AE820">
        <v>68136.09</v>
      </c>
      <c r="AF820">
        <v>0</v>
      </c>
      <c r="AG820">
        <v>0</v>
      </c>
      <c r="AH820">
        <v>0</v>
      </c>
      <c r="AI820">
        <v>1</v>
      </c>
      <c r="AJ820">
        <v>1</v>
      </c>
      <c r="AK820">
        <v>1</v>
      </c>
      <c r="AL820">
        <v>1</v>
      </c>
      <c r="AN820">
        <v>0</v>
      </c>
      <c r="AO820">
        <v>0</v>
      </c>
      <c r="AP820">
        <v>0</v>
      </c>
      <c r="AQ820">
        <v>0</v>
      </c>
      <c r="AR820">
        <v>0</v>
      </c>
      <c r="AS820" t="s">
        <v>3</v>
      </c>
      <c r="AT820">
        <v>3.5E-4</v>
      </c>
      <c r="AU820" t="s">
        <v>3</v>
      </c>
      <c r="AV820">
        <v>0</v>
      </c>
      <c r="AW820">
        <v>1</v>
      </c>
      <c r="AX820">
        <v>-1</v>
      </c>
      <c r="AY820">
        <v>0</v>
      </c>
      <c r="AZ820">
        <v>0</v>
      </c>
      <c r="BA820" t="s">
        <v>3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CX820">
        <f>Y820*Source!I2394</f>
        <v>0</v>
      </c>
      <c r="CY820">
        <f>AA820</f>
        <v>68136.09</v>
      </c>
      <c r="CZ820">
        <f>AE820</f>
        <v>68136.09</v>
      </c>
      <c r="DA820">
        <f>AI820</f>
        <v>1</v>
      </c>
      <c r="DB820">
        <f t="shared" si="151"/>
        <v>23.85</v>
      </c>
      <c r="DC820">
        <f t="shared" si="152"/>
        <v>0</v>
      </c>
    </row>
    <row r="821" spans="1:107" x14ac:dyDescent="0.2">
      <c r="A821">
        <f>ROW(Source!A2530)</f>
        <v>2530</v>
      </c>
      <c r="B821">
        <v>52421674</v>
      </c>
      <c r="C821">
        <v>52431635</v>
      </c>
      <c r="D821">
        <v>51486811</v>
      </c>
      <c r="E821">
        <v>27</v>
      </c>
      <c r="F821">
        <v>1</v>
      </c>
      <c r="G821">
        <v>27</v>
      </c>
      <c r="H821">
        <v>1</v>
      </c>
      <c r="I821" t="s">
        <v>531</v>
      </c>
      <c r="J821" t="s">
        <v>3</v>
      </c>
      <c r="K821" t="s">
        <v>532</v>
      </c>
      <c r="L821">
        <v>1191</v>
      </c>
      <c r="N821">
        <v>1013</v>
      </c>
      <c r="O821" t="s">
        <v>533</v>
      </c>
      <c r="P821" t="s">
        <v>533</v>
      </c>
      <c r="Q821">
        <v>1</v>
      </c>
      <c r="W821">
        <v>0</v>
      </c>
      <c r="X821">
        <v>476480486</v>
      </c>
      <c r="Y821">
        <v>155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1</v>
      </c>
      <c r="AJ821">
        <v>1</v>
      </c>
      <c r="AK821">
        <v>1</v>
      </c>
      <c r="AL821">
        <v>1</v>
      </c>
      <c r="AN821">
        <v>0</v>
      </c>
      <c r="AO821">
        <v>1</v>
      </c>
      <c r="AP821">
        <v>0</v>
      </c>
      <c r="AQ821">
        <v>0</v>
      </c>
      <c r="AR821">
        <v>0</v>
      </c>
      <c r="AS821" t="s">
        <v>3</v>
      </c>
      <c r="AT821">
        <v>155</v>
      </c>
      <c r="AU821" t="s">
        <v>3</v>
      </c>
      <c r="AV821">
        <v>1</v>
      </c>
      <c r="AW821">
        <v>2</v>
      </c>
      <c r="AX821">
        <v>52431640</v>
      </c>
      <c r="AY821">
        <v>1</v>
      </c>
      <c r="AZ821">
        <v>0</v>
      </c>
      <c r="BA821">
        <v>787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CX821">
        <f>Y821*Source!I2530</f>
        <v>0</v>
      </c>
      <c r="CY821">
        <f>AD821</f>
        <v>0</v>
      </c>
      <c r="CZ821">
        <f>AH821</f>
        <v>0</v>
      </c>
      <c r="DA821">
        <f>AL821</f>
        <v>1</v>
      </c>
      <c r="DB821">
        <f t="shared" si="151"/>
        <v>0</v>
      </c>
      <c r="DC821">
        <f t="shared" si="152"/>
        <v>0</v>
      </c>
    </row>
    <row r="822" spans="1:107" x14ac:dyDescent="0.2">
      <c r="A822">
        <f>ROW(Source!A2530)</f>
        <v>2530</v>
      </c>
      <c r="B822">
        <v>52421674</v>
      </c>
      <c r="C822">
        <v>52431635</v>
      </c>
      <c r="D822">
        <v>51499338</v>
      </c>
      <c r="E822">
        <v>1</v>
      </c>
      <c r="F822">
        <v>1</v>
      </c>
      <c r="G822">
        <v>27</v>
      </c>
      <c r="H822">
        <v>2</v>
      </c>
      <c r="I822" t="s">
        <v>556</v>
      </c>
      <c r="J822" t="s">
        <v>557</v>
      </c>
      <c r="K822" t="s">
        <v>558</v>
      </c>
      <c r="L822">
        <v>1368</v>
      </c>
      <c r="N822">
        <v>1011</v>
      </c>
      <c r="O822" t="s">
        <v>537</v>
      </c>
      <c r="P822" t="s">
        <v>537</v>
      </c>
      <c r="Q822">
        <v>1</v>
      </c>
      <c r="W822">
        <v>0</v>
      </c>
      <c r="X822">
        <v>734322642</v>
      </c>
      <c r="Y822">
        <v>37.5</v>
      </c>
      <c r="AA822">
        <v>0</v>
      </c>
      <c r="AB822">
        <v>744.2</v>
      </c>
      <c r="AC822">
        <v>423.17</v>
      </c>
      <c r="AD822">
        <v>0</v>
      </c>
      <c r="AE822">
        <v>0</v>
      </c>
      <c r="AF822">
        <v>744.2</v>
      </c>
      <c r="AG822">
        <v>423.17</v>
      </c>
      <c r="AH822">
        <v>0</v>
      </c>
      <c r="AI822">
        <v>1</v>
      </c>
      <c r="AJ822">
        <v>1</v>
      </c>
      <c r="AK822">
        <v>1</v>
      </c>
      <c r="AL822">
        <v>1</v>
      </c>
      <c r="AN822">
        <v>0</v>
      </c>
      <c r="AO822">
        <v>1</v>
      </c>
      <c r="AP822">
        <v>0</v>
      </c>
      <c r="AQ822">
        <v>0</v>
      </c>
      <c r="AR822">
        <v>0</v>
      </c>
      <c r="AS822" t="s">
        <v>3</v>
      </c>
      <c r="AT822">
        <v>37.5</v>
      </c>
      <c r="AU822" t="s">
        <v>3</v>
      </c>
      <c r="AV822">
        <v>0</v>
      </c>
      <c r="AW822">
        <v>2</v>
      </c>
      <c r="AX822">
        <v>52431641</v>
      </c>
      <c r="AY822">
        <v>1</v>
      </c>
      <c r="AZ822">
        <v>0</v>
      </c>
      <c r="BA822">
        <v>788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CX822">
        <f>Y822*Source!I2530</f>
        <v>0</v>
      </c>
      <c r="CY822">
        <f>AB822</f>
        <v>744.2</v>
      </c>
      <c r="CZ822">
        <f>AF822</f>
        <v>744.2</v>
      </c>
      <c r="DA822">
        <f>AJ822</f>
        <v>1</v>
      </c>
      <c r="DB822">
        <f t="shared" si="151"/>
        <v>27907.5</v>
      </c>
      <c r="DC822">
        <f t="shared" si="152"/>
        <v>15868.88</v>
      </c>
    </row>
    <row r="823" spans="1:107" x14ac:dyDescent="0.2">
      <c r="A823">
        <f>ROW(Source!A2530)</f>
        <v>2530</v>
      </c>
      <c r="B823">
        <v>52421674</v>
      </c>
      <c r="C823">
        <v>52431635</v>
      </c>
      <c r="D823">
        <v>51499853</v>
      </c>
      <c r="E823">
        <v>1</v>
      </c>
      <c r="F823">
        <v>1</v>
      </c>
      <c r="G823">
        <v>27</v>
      </c>
      <c r="H823">
        <v>2</v>
      </c>
      <c r="I823" t="s">
        <v>559</v>
      </c>
      <c r="J823" t="s">
        <v>560</v>
      </c>
      <c r="K823" t="s">
        <v>561</v>
      </c>
      <c r="L823">
        <v>1368</v>
      </c>
      <c r="N823">
        <v>1011</v>
      </c>
      <c r="O823" t="s">
        <v>537</v>
      </c>
      <c r="P823" t="s">
        <v>537</v>
      </c>
      <c r="Q823">
        <v>1</v>
      </c>
      <c r="W823">
        <v>0</v>
      </c>
      <c r="X823">
        <v>1403155342</v>
      </c>
      <c r="Y823">
        <v>75</v>
      </c>
      <c r="AA823">
        <v>0</v>
      </c>
      <c r="AB823">
        <v>6.02</v>
      </c>
      <c r="AC823">
        <v>0.02</v>
      </c>
      <c r="AD823">
        <v>0</v>
      </c>
      <c r="AE823">
        <v>0</v>
      </c>
      <c r="AF823">
        <v>6.02</v>
      </c>
      <c r="AG823">
        <v>0.02</v>
      </c>
      <c r="AH823">
        <v>0</v>
      </c>
      <c r="AI823">
        <v>1</v>
      </c>
      <c r="AJ823">
        <v>1</v>
      </c>
      <c r="AK823">
        <v>1</v>
      </c>
      <c r="AL823">
        <v>1</v>
      </c>
      <c r="AN823">
        <v>0</v>
      </c>
      <c r="AO823">
        <v>1</v>
      </c>
      <c r="AP823">
        <v>0</v>
      </c>
      <c r="AQ823">
        <v>0</v>
      </c>
      <c r="AR823">
        <v>0</v>
      </c>
      <c r="AS823" t="s">
        <v>3</v>
      </c>
      <c r="AT823">
        <v>75</v>
      </c>
      <c r="AU823" t="s">
        <v>3</v>
      </c>
      <c r="AV823">
        <v>0</v>
      </c>
      <c r="AW823">
        <v>2</v>
      </c>
      <c r="AX823">
        <v>52431642</v>
      </c>
      <c r="AY823">
        <v>1</v>
      </c>
      <c r="AZ823">
        <v>0</v>
      </c>
      <c r="BA823">
        <v>789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CX823">
        <f>Y823*Source!I2530</f>
        <v>0</v>
      </c>
      <c r="CY823">
        <f>AB823</f>
        <v>6.02</v>
      </c>
      <c r="CZ823">
        <f>AF823</f>
        <v>6.02</v>
      </c>
      <c r="DA823">
        <f>AJ823</f>
        <v>1</v>
      </c>
      <c r="DB823">
        <f t="shared" si="151"/>
        <v>451.5</v>
      </c>
      <c r="DC823">
        <f t="shared" si="152"/>
        <v>1.5</v>
      </c>
    </row>
    <row r="824" spans="1:107" x14ac:dyDescent="0.2">
      <c r="A824">
        <f>ROW(Source!A2530)</f>
        <v>2530</v>
      </c>
      <c r="B824">
        <v>52421674</v>
      </c>
      <c r="C824">
        <v>52431635</v>
      </c>
      <c r="D824">
        <v>51499208</v>
      </c>
      <c r="E824">
        <v>1</v>
      </c>
      <c r="F824">
        <v>1</v>
      </c>
      <c r="G824">
        <v>27</v>
      </c>
      <c r="H824">
        <v>2</v>
      </c>
      <c r="I824" t="s">
        <v>562</v>
      </c>
      <c r="J824" t="s">
        <v>563</v>
      </c>
      <c r="K824" t="s">
        <v>564</v>
      </c>
      <c r="L824">
        <v>1368</v>
      </c>
      <c r="N824">
        <v>1011</v>
      </c>
      <c r="O824" t="s">
        <v>537</v>
      </c>
      <c r="P824" t="s">
        <v>537</v>
      </c>
      <c r="Q824">
        <v>1</v>
      </c>
      <c r="W824">
        <v>0</v>
      </c>
      <c r="X824">
        <v>41279402</v>
      </c>
      <c r="Y824">
        <v>1.55</v>
      </c>
      <c r="AA824">
        <v>0</v>
      </c>
      <c r="AB824">
        <v>1412.71</v>
      </c>
      <c r="AC824">
        <v>641.32000000000005</v>
      </c>
      <c r="AD824">
        <v>0</v>
      </c>
      <c r="AE824">
        <v>0</v>
      </c>
      <c r="AF824">
        <v>1412.71</v>
      </c>
      <c r="AG824">
        <v>641.32000000000005</v>
      </c>
      <c r="AH824">
        <v>0</v>
      </c>
      <c r="AI824">
        <v>1</v>
      </c>
      <c r="AJ824">
        <v>1</v>
      </c>
      <c r="AK824">
        <v>1</v>
      </c>
      <c r="AL824">
        <v>1</v>
      </c>
      <c r="AN824">
        <v>0</v>
      </c>
      <c r="AO824">
        <v>1</v>
      </c>
      <c r="AP824">
        <v>0</v>
      </c>
      <c r="AQ824">
        <v>0</v>
      </c>
      <c r="AR824">
        <v>0</v>
      </c>
      <c r="AS824" t="s">
        <v>3</v>
      </c>
      <c r="AT824">
        <v>1.55</v>
      </c>
      <c r="AU824" t="s">
        <v>3</v>
      </c>
      <c r="AV824">
        <v>0</v>
      </c>
      <c r="AW824">
        <v>2</v>
      </c>
      <c r="AX824">
        <v>52431643</v>
      </c>
      <c r="AY824">
        <v>1</v>
      </c>
      <c r="AZ824">
        <v>0</v>
      </c>
      <c r="BA824">
        <v>790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CX824">
        <f>Y824*Source!I2530</f>
        <v>0</v>
      </c>
      <c r="CY824">
        <f>AB824</f>
        <v>1412.71</v>
      </c>
      <c r="CZ824">
        <f>AF824</f>
        <v>1412.71</v>
      </c>
      <c r="DA824">
        <f>AJ824</f>
        <v>1</v>
      </c>
      <c r="DB824">
        <f t="shared" si="151"/>
        <v>2189.6999999999998</v>
      </c>
      <c r="DC824">
        <f t="shared" si="152"/>
        <v>994.05</v>
      </c>
    </row>
    <row r="825" spans="1:107" x14ac:dyDescent="0.2">
      <c r="A825">
        <f>ROW(Source!A2531)</f>
        <v>2531</v>
      </c>
      <c r="B825">
        <v>52421674</v>
      </c>
      <c r="C825">
        <v>52431644</v>
      </c>
      <c r="D825">
        <v>51498982</v>
      </c>
      <c r="E825">
        <v>1</v>
      </c>
      <c r="F825">
        <v>1</v>
      </c>
      <c r="G825">
        <v>27</v>
      </c>
      <c r="H825">
        <v>2</v>
      </c>
      <c r="I825" t="s">
        <v>534</v>
      </c>
      <c r="J825" t="s">
        <v>535</v>
      </c>
      <c r="K825" t="s">
        <v>536</v>
      </c>
      <c r="L825">
        <v>1368</v>
      </c>
      <c r="N825">
        <v>1011</v>
      </c>
      <c r="O825" t="s">
        <v>537</v>
      </c>
      <c r="P825" t="s">
        <v>537</v>
      </c>
      <c r="Q825">
        <v>1</v>
      </c>
      <c r="W825">
        <v>0</v>
      </c>
      <c r="X825">
        <v>770341722</v>
      </c>
      <c r="Y825">
        <v>5.3699999999999998E-2</v>
      </c>
      <c r="AA825">
        <v>0</v>
      </c>
      <c r="AB825">
        <v>1494.43</v>
      </c>
      <c r="AC825">
        <v>481.21</v>
      </c>
      <c r="AD825">
        <v>0</v>
      </c>
      <c r="AE825">
        <v>0</v>
      </c>
      <c r="AF825">
        <v>1494.43</v>
      </c>
      <c r="AG825">
        <v>481.21</v>
      </c>
      <c r="AH825">
        <v>0</v>
      </c>
      <c r="AI825">
        <v>1</v>
      </c>
      <c r="AJ825">
        <v>1</v>
      </c>
      <c r="AK825">
        <v>1</v>
      </c>
      <c r="AL825">
        <v>1</v>
      </c>
      <c r="AN825">
        <v>0</v>
      </c>
      <c r="AO825">
        <v>1</v>
      </c>
      <c r="AP825">
        <v>0</v>
      </c>
      <c r="AQ825">
        <v>0</v>
      </c>
      <c r="AR825">
        <v>0</v>
      </c>
      <c r="AS825" t="s">
        <v>3</v>
      </c>
      <c r="AT825">
        <v>5.3699999999999998E-2</v>
      </c>
      <c r="AU825" t="s">
        <v>3</v>
      </c>
      <c r="AV825">
        <v>0</v>
      </c>
      <c r="AW825">
        <v>2</v>
      </c>
      <c r="AX825">
        <v>52431646</v>
      </c>
      <c r="AY825">
        <v>1</v>
      </c>
      <c r="AZ825">
        <v>0</v>
      </c>
      <c r="BA825">
        <v>791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CX825">
        <f>Y825*Source!I2531</f>
        <v>0</v>
      </c>
      <c r="CY825">
        <f>AB825</f>
        <v>1494.43</v>
      </c>
      <c r="CZ825">
        <f>AF825</f>
        <v>1494.43</v>
      </c>
      <c r="DA825">
        <f>AJ825</f>
        <v>1</v>
      </c>
      <c r="DB825">
        <f t="shared" si="151"/>
        <v>80.25</v>
      </c>
      <c r="DC825">
        <f t="shared" si="152"/>
        <v>25.84</v>
      </c>
    </row>
    <row r="826" spans="1:107" x14ac:dyDescent="0.2">
      <c r="A826">
        <f>ROW(Source!A2532)</f>
        <v>2532</v>
      </c>
      <c r="B826">
        <v>52421674</v>
      </c>
      <c r="C826">
        <v>52431647</v>
      </c>
      <c r="D826">
        <v>51486811</v>
      </c>
      <c r="E826">
        <v>27</v>
      </c>
      <c r="F826">
        <v>1</v>
      </c>
      <c r="G826">
        <v>27</v>
      </c>
      <c r="H826">
        <v>1</v>
      </c>
      <c r="I826" t="s">
        <v>531</v>
      </c>
      <c r="J826" t="s">
        <v>3</v>
      </c>
      <c r="K826" t="s">
        <v>532</v>
      </c>
      <c r="L826">
        <v>1191</v>
      </c>
      <c r="N826">
        <v>1013</v>
      </c>
      <c r="O826" t="s">
        <v>533</v>
      </c>
      <c r="P826" t="s">
        <v>533</v>
      </c>
      <c r="Q826">
        <v>1</v>
      </c>
      <c r="W826">
        <v>0</v>
      </c>
      <c r="X826">
        <v>476480486</v>
      </c>
      <c r="Y826">
        <v>1.02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1</v>
      </c>
      <c r="AJ826">
        <v>1</v>
      </c>
      <c r="AK826">
        <v>1</v>
      </c>
      <c r="AL826">
        <v>1</v>
      </c>
      <c r="AN826">
        <v>0</v>
      </c>
      <c r="AO826">
        <v>1</v>
      </c>
      <c r="AP826">
        <v>0</v>
      </c>
      <c r="AQ826">
        <v>0</v>
      </c>
      <c r="AR826">
        <v>0</v>
      </c>
      <c r="AS826" t="s">
        <v>3</v>
      </c>
      <c r="AT826">
        <v>1.02</v>
      </c>
      <c r="AU826" t="s">
        <v>3</v>
      </c>
      <c r="AV826">
        <v>1</v>
      </c>
      <c r="AW826">
        <v>2</v>
      </c>
      <c r="AX826">
        <v>52431649</v>
      </c>
      <c r="AY826">
        <v>1</v>
      </c>
      <c r="AZ826">
        <v>0</v>
      </c>
      <c r="BA826">
        <v>792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CX826">
        <f>Y826*Source!I2532</f>
        <v>0</v>
      </c>
      <c r="CY826">
        <f>AD826</f>
        <v>0</v>
      </c>
      <c r="CZ826">
        <f>AH826</f>
        <v>0</v>
      </c>
      <c r="DA826">
        <f>AL826</f>
        <v>1</v>
      </c>
      <c r="DB826">
        <f t="shared" si="151"/>
        <v>0</v>
      </c>
      <c r="DC826">
        <f t="shared" si="152"/>
        <v>0</v>
      </c>
    </row>
    <row r="827" spans="1:107" x14ac:dyDescent="0.2">
      <c r="A827">
        <f>ROW(Source!A2533)</f>
        <v>2533</v>
      </c>
      <c r="B827">
        <v>52421674</v>
      </c>
      <c r="C827">
        <v>52431650</v>
      </c>
      <c r="D827">
        <v>51499780</v>
      </c>
      <c r="E827">
        <v>1</v>
      </c>
      <c r="F827">
        <v>1</v>
      </c>
      <c r="G827">
        <v>27</v>
      </c>
      <c r="H827">
        <v>2</v>
      </c>
      <c r="I827" t="s">
        <v>538</v>
      </c>
      <c r="J827" t="s">
        <v>539</v>
      </c>
      <c r="K827" t="s">
        <v>540</v>
      </c>
      <c r="L827">
        <v>1368</v>
      </c>
      <c r="N827">
        <v>1011</v>
      </c>
      <c r="O827" t="s">
        <v>537</v>
      </c>
      <c r="P827" t="s">
        <v>537</v>
      </c>
      <c r="Q827">
        <v>1</v>
      </c>
      <c r="W827">
        <v>0</v>
      </c>
      <c r="X827">
        <v>238809398</v>
      </c>
      <c r="Y827">
        <v>0.02</v>
      </c>
      <c r="AA827">
        <v>0</v>
      </c>
      <c r="AB827">
        <v>1009.4</v>
      </c>
      <c r="AC827">
        <v>316.82</v>
      </c>
      <c r="AD827">
        <v>0</v>
      </c>
      <c r="AE827">
        <v>0</v>
      </c>
      <c r="AF827">
        <v>1009.4</v>
      </c>
      <c r="AG827">
        <v>316.82</v>
      </c>
      <c r="AH827">
        <v>0</v>
      </c>
      <c r="AI827">
        <v>1</v>
      </c>
      <c r="AJ827">
        <v>1</v>
      </c>
      <c r="AK827">
        <v>1</v>
      </c>
      <c r="AL827">
        <v>1</v>
      </c>
      <c r="AN827">
        <v>0</v>
      </c>
      <c r="AO827">
        <v>1</v>
      </c>
      <c r="AP827">
        <v>0</v>
      </c>
      <c r="AQ827">
        <v>0</v>
      </c>
      <c r="AR827">
        <v>0</v>
      </c>
      <c r="AS827" t="s">
        <v>3</v>
      </c>
      <c r="AT827">
        <v>0.02</v>
      </c>
      <c r="AU827" t="s">
        <v>3</v>
      </c>
      <c r="AV827">
        <v>0</v>
      </c>
      <c r="AW827">
        <v>2</v>
      </c>
      <c r="AX827">
        <v>52431653</v>
      </c>
      <c r="AY827">
        <v>1</v>
      </c>
      <c r="AZ827">
        <v>0</v>
      </c>
      <c r="BA827">
        <v>793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CX827">
        <f>Y827*Source!I2533</f>
        <v>0</v>
      </c>
      <c r="CY827">
        <f t="shared" ref="CY827:CY832" si="153">AB827</f>
        <v>1009.4</v>
      </c>
      <c r="CZ827">
        <f t="shared" ref="CZ827:CZ832" si="154">AF827</f>
        <v>1009.4</v>
      </c>
      <c r="DA827">
        <f t="shared" ref="DA827:DA832" si="155">AJ827</f>
        <v>1</v>
      </c>
      <c r="DB827">
        <f t="shared" si="151"/>
        <v>20.190000000000001</v>
      </c>
      <c r="DC827">
        <f t="shared" si="152"/>
        <v>6.34</v>
      </c>
    </row>
    <row r="828" spans="1:107" x14ac:dyDescent="0.2">
      <c r="A828">
        <f>ROW(Source!A2533)</f>
        <v>2533</v>
      </c>
      <c r="B828">
        <v>52421674</v>
      </c>
      <c r="C828">
        <v>52431650</v>
      </c>
      <c r="D828">
        <v>51499781</v>
      </c>
      <c r="E828">
        <v>1</v>
      </c>
      <c r="F828">
        <v>1</v>
      </c>
      <c r="G828">
        <v>27</v>
      </c>
      <c r="H828">
        <v>2</v>
      </c>
      <c r="I828" t="s">
        <v>541</v>
      </c>
      <c r="J828" t="s">
        <v>542</v>
      </c>
      <c r="K828" t="s">
        <v>543</v>
      </c>
      <c r="L828">
        <v>1368</v>
      </c>
      <c r="N828">
        <v>1011</v>
      </c>
      <c r="O828" t="s">
        <v>537</v>
      </c>
      <c r="P828" t="s">
        <v>537</v>
      </c>
      <c r="Q828">
        <v>1</v>
      </c>
      <c r="W828">
        <v>0</v>
      </c>
      <c r="X828">
        <v>-1786200580</v>
      </c>
      <c r="Y828">
        <v>1.7999999999999999E-2</v>
      </c>
      <c r="AA828">
        <v>0</v>
      </c>
      <c r="AB828">
        <v>1014.12</v>
      </c>
      <c r="AC828">
        <v>317.13</v>
      </c>
      <c r="AD828">
        <v>0</v>
      </c>
      <c r="AE828">
        <v>0</v>
      </c>
      <c r="AF828">
        <v>1014.12</v>
      </c>
      <c r="AG828">
        <v>317.13</v>
      </c>
      <c r="AH828">
        <v>0</v>
      </c>
      <c r="AI828">
        <v>1</v>
      </c>
      <c r="AJ828">
        <v>1</v>
      </c>
      <c r="AK828">
        <v>1</v>
      </c>
      <c r="AL828">
        <v>1</v>
      </c>
      <c r="AN828">
        <v>0</v>
      </c>
      <c r="AO828">
        <v>1</v>
      </c>
      <c r="AP828">
        <v>0</v>
      </c>
      <c r="AQ828">
        <v>0</v>
      </c>
      <c r="AR828">
        <v>0</v>
      </c>
      <c r="AS828" t="s">
        <v>3</v>
      </c>
      <c r="AT828">
        <v>1.7999999999999999E-2</v>
      </c>
      <c r="AU828" t="s">
        <v>3</v>
      </c>
      <c r="AV828">
        <v>0</v>
      </c>
      <c r="AW828">
        <v>2</v>
      </c>
      <c r="AX828">
        <v>52431654</v>
      </c>
      <c r="AY828">
        <v>1</v>
      </c>
      <c r="AZ828">
        <v>0</v>
      </c>
      <c r="BA828">
        <v>794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CX828">
        <f>Y828*Source!I2533</f>
        <v>0</v>
      </c>
      <c r="CY828">
        <f t="shared" si="153"/>
        <v>1014.12</v>
      </c>
      <c r="CZ828">
        <f t="shared" si="154"/>
        <v>1014.12</v>
      </c>
      <c r="DA828">
        <f t="shared" si="155"/>
        <v>1</v>
      </c>
      <c r="DB828">
        <f t="shared" si="151"/>
        <v>18.25</v>
      </c>
      <c r="DC828">
        <f t="shared" si="152"/>
        <v>5.71</v>
      </c>
    </row>
    <row r="829" spans="1:107" x14ac:dyDescent="0.2">
      <c r="A829">
        <f>ROW(Source!A2534)</f>
        <v>2534</v>
      </c>
      <c r="B829">
        <v>52421674</v>
      </c>
      <c r="C829">
        <v>52431655</v>
      </c>
      <c r="D829">
        <v>51499780</v>
      </c>
      <c r="E829">
        <v>1</v>
      </c>
      <c r="F829">
        <v>1</v>
      </c>
      <c r="G829">
        <v>27</v>
      </c>
      <c r="H829">
        <v>2</v>
      </c>
      <c r="I829" t="s">
        <v>538</v>
      </c>
      <c r="J829" t="s">
        <v>539</v>
      </c>
      <c r="K829" t="s">
        <v>540</v>
      </c>
      <c r="L829">
        <v>1368</v>
      </c>
      <c r="N829">
        <v>1011</v>
      </c>
      <c r="O829" t="s">
        <v>537</v>
      </c>
      <c r="P829" t="s">
        <v>537</v>
      </c>
      <c r="Q829">
        <v>1</v>
      </c>
      <c r="W829">
        <v>0</v>
      </c>
      <c r="X829">
        <v>238809398</v>
      </c>
      <c r="Y829">
        <v>5.3999999999999999E-2</v>
      </c>
      <c r="AA829">
        <v>0</v>
      </c>
      <c r="AB829">
        <v>1009.4</v>
      </c>
      <c r="AC829">
        <v>316.82</v>
      </c>
      <c r="AD829">
        <v>0</v>
      </c>
      <c r="AE829">
        <v>0</v>
      </c>
      <c r="AF829">
        <v>1009.4</v>
      </c>
      <c r="AG829">
        <v>316.82</v>
      </c>
      <c r="AH829">
        <v>0</v>
      </c>
      <c r="AI829">
        <v>1</v>
      </c>
      <c r="AJ829">
        <v>1</v>
      </c>
      <c r="AK829">
        <v>1</v>
      </c>
      <c r="AL829">
        <v>1</v>
      </c>
      <c r="AN829">
        <v>0</v>
      </c>
      <c r="AO829">
        <v>1</v>
      </c>
      <c r="AP829">
        <v>0</v>
      </c>
      <c r="AQ829">
        <v>0</v>
      </c>
      <c r="AR829">
        <v>0</v>
      </c>
      <c r="AS829" t="s">
        <v>3</v>
      </c>
      <c r="AT829">
        <v>5.3999999999999999E-2</v>
      </c>
      <c r="AU829" t="s">
        <v>3</v>
      </c>
      <c r="AV829">
        <v>0</v>
      </c>
      <c r="AW829">
        <v>2</v>
      </c>
      <c r="AX829">
        <v>52431658</v>
      </c>
      <c r="AY829">
        <v>1</v>
      </c>
      <c r="AZ829">
        <v>0</v>
      </c>
      <c r="BA829">
        <v>795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CX829">
        <f>Y829*Source!I2534</f>
        <v>0</v>
      </c>
      <c r="CY829">
        <f t="shared" si="153"/>
        <v>1009.4</v>
      </c>
      <c r="CZ829">
        <f t="shared" si="154"/>
        <v>1009.4</v>
      </c>
      <c r="DA829">
        <f t="shared" si="155"/>
        <v>1</v>
      </c>
      <c r="DB829">
        <f t="shared" si="151"/>
        <v>54.51</v>
      </c>
      <c r="DC829">
        <f t="shared" si="152"/>
        <v>17.11</v>
      </c>
    </row>
    <row r="830" spans="1:107" x14ac:dyDescent="0.2">
      <c r="A830">
        <f>ROW(Source!A2534)</f>
        <v>2534</v>
      </c>
      <c r="B830">
        <v>52421674</v>
      </c>
      <c r="C830">
        <v>52431655</v>
      </c>
      <c r="D830">
        <v>51499781</v>
      </c>
      <c r="E830">
        <v>1</v>
      </c>
      <c r="F830">
        <v>1</v>
      </c>
      <c r="G830">
        <v>27</v>
      </c>
      <c r="H830">
        <v>2</v>
      </c>
      <c r="I830" t="s">
        <v>541</v>
      </c>
      <c r="J830" t="s">
        <v>542</v>
      </c>
      <c r="K830" t="s">
        <v>543</v>
      </c>
      <c r="L830">
        <v>1368</v>
      </c>
      <c r="N830">
        <v>1011</v>
      </c>
      <c r="O830" t="s">
        <v>537</v>
      </c>
      <c r="P830" t="s">
        <v>537</v>
      </c>
      <c r="Q830">
        <v>1</v>
      </c>
      <c r="W830">
        <v>0</v>
      </c>
      <c r="X830">
        <v>-1786200580</v>
      </c>
      <c r="Y830">
        <v>5.5E-2</v>
      </c>
      <c r="AA830">
        <v>0</v>
      </c>
      <c r="AB830">
        <v>1014.12</v>
      </c>
      <c r="AC830">
        <v>317.13</v>
      </c>
      <c r="AD830">
        <v>0</v>
      </c>
      <c r="AE830">
        <v>0</v>
      </c>
      <c r="AF830">
        <v>1014.12</v>
      </c>
      <c r="AG830">
        <v>317.13</v>
      </c>
      <c r="AH830">
        <v>0</v>
      </c>
      <c r="AI830">
        <v>1</v>
      </c>
      <c r="AJ830">
        <v>1</v>
      </c>
      <c r="AK830">
        <v>1</v>
      </c>
      <c r="AL830">
        <v>1</v>
      </c>
      <c r="AN830">
        <v>0</v>
      </c>
      <c r="AO830">
        <v>1</v>
      </c>
      <c r="AP830">
        <v>0</v>
      </c>
      <c r="AQ830">
        <v>0</v>
      </c>
      <c r="AR830">
        <v>0</v>
      </c>
      <c r="AS830" t="s">
        <v>3</v>
      </c>
      <c r="AT830">
        <v>5.5E-2</v>
      </c>
      <c r="AU830" t="s">
        <v>3</v>
      </c>
      <c r="AV830">
        <v>0</v>
      </c>
      <c r="AW830">
        <v>2</v>
      </c>
      <c r="AX830">
        <v>52431659</v>
      </c>
      <c r="AY830">
        <v>1</v>
      </c>
      <c r="AZ830">
        <v>0</v>
      </c>
      <c r="BA830">
        <v>796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CX830">
        <f>Y830*Source!I2534</f>
        <v>0</v>
      </c>
      <c r="CY830">
        <f t="shared" si="153"/>
        <v>1014.12</v>
      </c>
      <c r="CZ830">
        <f t="shared" si="154"/>
        <v>1014.12</v>
      </c>
      <c r="DA830">
        <f t="shared" si="155"/>
        <v>1</v>
      </c>
      <c r="DB830">
        <f t="shared" si="151"/>
        <v>55.78</v>
      </c>
      <c r="DC830">
        <f t="shared" si="152"/>
        <v>17.440000000000001</v>
      </c>
    </row>
    <row r="831" spans="1:107" x14ac:dyDescent="0.2">
      <c r="A831">
        <f>ROW(Source!A2535)</f>
        <v>2535</v>
      </c>
      <c r="B831">
        <v>52421674</v>
      </c>
      <c r="C831">
        <v>52431660</v>
      </c>
      <c r="D831">
        <v>51499780</v>
      </c>
      <c r="E831">
        <v>1</v>
      </c>
      <c r="F831">
        <v>1</v>
      </c>
      <c r="G831">
        <v>27</v>
      </c>
      <c r="H831">
        <v>2</v>
      </c>
      <c r="I831" t="s">
        <v>538</v>
      </c>
      <c r="J831" t="s">
        <v>539</v>
      </c>
      <c r="K831" t="s">
        <v>540</v>
      </c>
      <c r="L831">
        <v>1368</v>
      </c>
      <c r="N831">
        <v>1011</v>
      </c>
      <c r="O831" t="s">
        <v>537</v>
      </c>
      <c r="P831" t="s">
        <v>537</v>
      </c>
      <c r="Q831">
        <v>1</v>
      </c>
      <c r="W831">
        <v>0</v>
      </c>
      <c r="X831">
        <v>238809398</v>
      </c>
      <c r="Y831">
        <v>0.51</v>
      </c>
      <c r="AA831">
        <v>0</v>
      </c>
      <c r="AB831">
        <v>1009.4</v>
      </c>
      <c r="AC831">
        <v>316.82</v>
      </c>
      <c r="AD831">
        <v>0</v>
      </c>
      <c r="AE831">
        <v>0</v>
      </c>
      <c r="AF831">
        <v>1009.4</v>
      </c>
      <c r="AG831">
        <v>316.82</v>
      </c>
      <c r="AH831">
        <v>0</v>
      </c>
      <c r="AI831">
        <v>1</v>
      </c>
      <c r="AJ831">
        <v>1</v>
      </c>
      <c r="AK831">
        <v>1</v>
      </c>
      <c r="AL831">
        <v>1</v>
      </c>
      <c r="AN831">
        <v>0</v>
      </c>
      <c r="AO831">
        <v>1</v>
      </c>
      <c r="AP831">
        <v>1</v>
      </c>
      <c r="AQ831">
        <v>0</v>
      </c>
      <c r="AR831">
        <v>0</v>
      </c>
      <c r="AS831" t="s">
        <v>3</v>
      </c>
      <c r="AT831">
        <v>0.01</v>
      </c>
      <c r="AU831" t="s">
        <v>46</v>
      </c>
      <c r="AV831">
        <v>0</v>
      </c>
      <c r="AW831">
        <v>2</v>
      </c>
      <c r="AX831">
        <v>52431663</v>
      </c>
      <c r="AY831">
        <v>1</v>
      </c>
      <c r="AZ831">
        <v>0</v>
      </c>
      <c r="BA831">
        <v>797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CX831">
        <f>Y831*Source!I2535</f>
        <v>0</v>
      </c>
      <c r="CY831">
        <f t="shared" si="153"/>
        <v>1009.4</v>
      </c>
      <c r="CZ831">
        <f t="shared" si="154"/>
        <v>1009.4</v>
      </c>
      <c r="DA831">
        <f t="shared" si="155"/>
        <v>1</v>
      </c>
      <c r="DB831">
        <f>ROUND((ROUND(AT831*CZ831,2)*51),6)</f>
        <v>514.59</v>
      </c>
      <c r="DC831">
        <f>ROUND((ROUND(AT831*AG831,2)*51),6)</f>
        <v>161.66999999999999</v>
      </c>
    </row>
    <row r="832" spans="1:107" x14ac:dyDescent="0.2">
      <c r="A832">
        <f>ROW(Source!A2535)</f>
        <v>2535</v>
      </c>
      <c r="B832">
        <v>52421674</v>
      </c>
      <c r="C832">
        <v>52431660</v>
      </c>
      <c r="D832">
        <v>51499781</v>
      </c>
      <c r="E832">
        <v>1</v>
      </c>
      <c r="F832">
        <v>1</v>
      </c>
      <c r="G832">
        <v>27</v>
      </c>
      <c r="H832">
        <v>2</v>
      </c>
      <c r="I832" t="s">
        <v>541</v>
      </c>
      <c r="J832" t="s">
        <v>542</v>
      </c>
      <c r="K832" t="s">
        <v>543</v>
      </c>
      <c r="L832">
        <v>1368</v>
      </c>
      <c r="N832">
        <v>1011</v>
      </c>
      <c r="O832" t="s">
        <v>537</v>
      </c>
      <c r="P832" t="s">
        <v>537</v>
      </c>
      <c r="Q832">
        <v>1</v>
      </c>
      <c r="W832">
        <v>0</v>
      </c>
      <c r="X832">
        <v>-1786200580</v>
      </c>
      <c r="Y832">
        <v>0.40800000000000003</v>
      </c>
      <c r="AA832">
        <v>0</v>
      </c>
      <c r="AB832">
        <v>1014.12</v>
      </c>
      <c r="AC832">
        <v>317.13</v>
      </c>
      <c r="AD832">
        <v>0</v>
      </c>
      <c r="AE832">
        <v>0</v>
      </c>
      <c r="AF832">
        <v>1014.12</v>
      </c>
      <c r="AG832">
        <v>317.13</v>
      </c>
      <c r="AH832">
        <v>0</v>
      </c>
      <c r="AI832">
        <v>1</v>
      </c>
      <c r="AJ832">
        <v>1</v>
      </c>
      <c r="AK832">
        <v>1</v>
      </c>
      <c r="AL832">
        <v>1</v>
      </c>
      <c r="AN832">
        <v>0</v>
      </c>
      <c r="AO832">
        <v>1</v>
      </c>
      <c r="AP832">
        <v>1</v>
      </c>
      <c r="AQ832">
        <v>0</v>
      </c>
      <c r="AR832">
        <v>0</v>
      </c>
      <c r="AS832" t="s">
        <v>3</v>
      </c>
      <c r="AT832">
        <v>8.0000000000000002E-3</v>
      </c>
      <c r="AU832" t="s">
        <v>46</v>
      </c>
      <c r="AV832">
        <v>0</v>
      </c>
      <c r="AW832">
        <v>2</v>
      </c>
      <c r="AX832">
        <v>52431664</v>
      </c>
      <c r="AY832">
        <v>1</v>
      </c>
      <c r="AZ832">
        <v>0</v>
      </c>
      <c r="BA832">
        <v>798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CX832">
        <f>Y832*Source!I2535</f>
        <v>0</v>
      </c>
      <c r="CY832">
        <f t="shared" si="153"/>
        <v>1014.12</v>
      </c>
      <c r="CZ832">
        <f t="shared" si="154"/>
        <v>1014.12</v>
      </c>
      <c r="DA832">
        <f t="shared" si="155"/>
        <v>1</v>
      </c>
      <c r="DB832">
        <f>ROUND((ROUND(AT832*CZ832,2)*51),6)</f>
        <v>413.61</v>
      </c>
      <c r="DC832">
        <f>ROUND((ROUND(AT832*AG832,2)*51),6)</f>
        <v>129.54</v>
      </c>
    </row>
    <row r="833" spans="1:107" x14ac:dyDescent="0.2">
      <c r="A833">
        <f>ROW(Source!A2537)</f>
        <v>2537</v>
      </c>
      <c r="B833">
        <v>52421674</v>
      </c>
      <c r="C833">
        <v>52431666</v>
      </c>
      <c r="D833">
        <v>51486811</v>
      </c>
      <c r="E833">
        <v>27</v>
      </c>
      <c r="F833">
        <v>1</v>
      </c>
      <c r="G833">
        <v>27</v>
      </c>
      <c r="H833">
        <v>1</v>
      </c>
      <c r="I833" t="s">
        <v>531</v>
      </c>
      <c r="J833" t="s">
        <v>3</v>
      </c>
      <c r="K833" t="s">
        <v>532</v>
      </c>
      <c r="L833">
        <v>1191</v>
      </c>
      <c r="N833">
        <v>1013</v>
      </c>
      <c r="O833" t="s">
        <v>533</v>
      </c>
      <c r="P833" t="s">
        <v>533</v>
      </c>
      <c r="Q833">
        <v>1</v>
      </c>
      <c r="W833">
        <v>0</v>
      </c>
      <c r="X833">
        <v>476480486</v>
      </c>
      <c r="Y833">
        <v>24.84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1</v>
      </c>
      <c r="AJ833">
        <v>1</v>
      </c>
      <c r="AK833">
        <v>1</v>
      </c>
      <c r="AL833">
        <v>1</v>
      </c>
      <c r="AN833">
        <v>0</v>
      </c>
      <c r="AO833">
        <v>1</v>
      </c>
      <c r="AP833">
        <v>0</v>
      </c>
      <c r="AQ833">
        <v>0</v>
      </c>
      <c r="AR833">
        <v>0</v>
      </c>
      <c r="AS833" t="s">
        <v>3</v>
      </c>
      <c r="AT833">
        <v>24.84</v>
      </c>
      <c r="AU833" t="s">
        <v>3</v>
      </c>
      <c r="AV833">
        <v>1</v>
      </c>
      <c r="AW833">
        <v>2</v>
      </c>
      <c r="AX833">
        <v>52431676</v>
      </c>
      <c r="AY833">
        <v>1</v>
      </c>
      <c r="AZ833">
        <v>0</v>
      </c>
      <c r="BA833">
        <v>799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CX833">
        <f>Y833*Source!I2537</f>
        <v>0</v>
      </c>
      <c r="CY833">
        <f>AD833</f>
        <v>0</v>
      </c>
      <c r="CZ833">
        <f>AH833</f>
        <v>0</v>
      </c>
      <c r="DA833">
        <f>AL833</f>
        <v>1</v>
      </c>
      <c r="DB833">
        <f t="shared" ref="DB833:DB857" si="156">ROUND(ROUND(AT833*CZ833,2),6)</f>
        <v>0</v>
      </c>
      <c r="DC833">
        <f t="shared" ref="DC833:DC857" si="157">ROUND(ROUND(AT833*AG833,2),6)</f>
        <v>0</v>
      </c>
    </row>
    <row r="834" spans="1:107" x14ac:dyDescent="0.2">
      <c r="A834">
        <f>ROW(Source!A2537)</f>
        <v>2537</v>
      </c>
      <c r="B834">
        <v>52421674</v>
      </c>
      <c r="C834">
        <v>52431666</v>
      </c>
      <c r="D834">
        <v>51499003</v>
      </c>
      <c r="E834">
        <v>1</v>
      </c>
      <c r="F834">
        <v>1</v>
      </c>
      <c r="G834">
        <v>27</v>
      </c>
      <c r="H834">
        <v>2</v>
      </c>
      <c r="I834" t="s">
        <v>665</v>
      </c>
      <c r="J834" t="s">
        <v>666</v>
      </c>
      <c r="K834" t="s">
        <v>667</v>
      </c>
      <c r="L834">
        <v>1368</v>
      </c>
      <c r="N834">
        <v>1011</v>
      </c>
      <c r="O834" t="s">
        <v>537</v>
      </c>
      <c r="P834" t="s">
        <v>537</v>
      </c>
      <c r="Q834">
        <v>1</v>
      </c>
      <c r="W834">
        <v>0</v>
      </c>
      <c r="X834">
        <v>974897901</v>
      </c>
      <c r="Y834">
        <v>2.94</v>
      </c>
      <c r="AA834">
        <v>0</v>
      </c>
      <c r="AB834">
        <v>956.79</v>
      </c>
      <c r="AC834">
        <v>359.44</v>
      </c>
      <c r="AD834">
        <v>0</v>
      </c>
      <c r="AE834">
        <v>0</v>
      </c>
      <c r="AF834">
        <v>956.79</v>
      </c>
      <c r="AG834">
        <v>359.44</v>
      </c>
      <c r="AH834">
        <v>0</v>
      </c>
      <c r="AI834">
        <v>1</v>
      </c>
      <c r="AJ834">
        <v>1</v>
      </c>
      <c r="AK834">
        <v>1</v>
      </c>
      <c r="AL834">
        <v>1</v>
      </c>
      <c r="AN834">
        <v>0</v>
      </c>
      <c r="AO834">
        <v>1</v>
      </c>
      <c r="AP834">
        <v>0</v>
      </c>
      <c r="AQ834">
        <v>0</v>
      </c>
      <c r="AR834">
        <v>0</v>
      </c>
      <c r="AS834" t="s">
        <v>3</v>
      </c>
      <c r="AT834">
        <v>2.94</v>
      </c>
      <c r="AU834" t="s">
        <v>3</v>
      </c>
      <c r="AV834">
        <v>0</v>
      </c>
      <c r="AW834">
        <v>2</v>
      </c>
      <c r="AX834">
        <v>52431677</v>
      </c>
      <c r="AY834">
        <v>1</v>
      </c>
      <c r="AZ834">
        <v>0</v>
      </c>
      <c r="BA834">
        <v>800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CX834">
        <f>Y834*Source!I2537</f>
        <v>0</v>
      </c>
      <c r="CY834">
        <f t="shared" ref="CY834:CY839" si="158">AB834</f>
        <v>956.79</v>
      </c>
      <c r="CZ834">
        <f t="shared" ref="CZ834:CZ839" si="159">AF834</f>
        <v>956.79</v>
      </c>
      <c r="DA834">
        <f t="shared" ref="DA834:DA839" si="160">AJ834</f>
        <v>1</v>
      </c>
      <c r="DB834">
        <f t="shared" si="156"/>
        <v>2812.96</v>
      </c>
      <c r="DC834">
        <f t="shared" si="157"/>
        <v>1056.75</v>
      </c>
    </row>
    <row r="835" spans="1:107" x14ac:dyDescent="0.2">
      <c r="A835">
        <f>ROW(Source!A2537)</f>
        <v>2537</v>
      </c>
      <c r="B835">
        <v>52421674</v>
      </c>
      <c r="C835">
        <v>52431666</v>
      </c>
      <c r="D835">
        <v>51499184</v>
      </c>
      <c r="E835">
        <v>1</v>
      </c>
      <c r="F835">
        <v>1</v>
      </c>
      <c r="G835">
        <v>27</v>
      </c>
      <c r="H835">
        <v>2</v>
      </c>
      <c r="I835" t="s">
        <v>599</v>
      </c>
      <c r="J835" t="s">
        <v>600</v>
      </c>
      <c r="K835" t="s">
        <v>601</v>
      </c>
      <c r="L835">
        <v>1368</v>
      </c>
      <c r="N835">
        <v>1011</v>
      </c>
      <c r="O835" t="s">
        <v>537</v>
      </c>
      <c r="P835" t="s">
        <v>537</v>
      </c>
      <c r="Q835">
        <v>1</v>
      </c>
      <c r="W835">
        <v>0</v>
      </c>
      <c r="X835">
        <v>351519474</v>
      </c>
      <c r="Y835">
        <v>1.1399999999999999</v>
      </c>
      <c r="AA835">
        <v>0</v>
      </c>
      <c r="AB835">
        <v>2020.59</v>
      </c>
      <c r="AC835">
        <v>458.56</v>
      </c>
      <c r="AD835">
        <v>0</v>
      </c>
      <c r="AE835">
        <v>0</v>
      </c>
      <c r="AF835">
        <v>2020.59</v>
      </c>
      <c r="AG835">
        <v>458.56</v>
      </c>
      <c r="AH835">
        <v>0</v>
      </c>
      <c r="AI835">
        <v>1</v>
      </c>
      <c r="AJ835">
        <v>1</v>
      </c>
      <c r="AK835">
        <v>1</v>
      </c>
      <c r="AL835">
        <v>1</v>
      </c>
      <c r="AN835">
        <v>0</v>
      </c>
      <c r="AO835">
        <v>1</v>
      </c>
      <c r="AP835">
        <v>0</v>
      </c>
      <c r="AQ835">
        <v>0</v>
      </c>
      <c r="AR835">
        <v>0</v>
      </c>
      <c r="AS835" t="s">
        <v>3</v>
      </c>
      <c r="AT835">
        <v>1.1399999999999999</v>
      </c>
      <c r="AU835" t="s">
        <v>3</v>
      </c>
      <c r="AV835">
        <v>0</v>
      </c>
      <c r="AW835">
        <v>2</v>
      </c>
      <c r="AX835">
        <v>52431678</v>
      </c>
      <c r="AY835">
        <v>1</v>
      </c>
      <c r="AZ835">
        <v>0</v>
      </c>
      <c r="BA835">
        <v>801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CX835">
        <f>Y835*Source!I2537</f>
        <v>0</v>
      </c>
      <c r="CY835">
        <f t="shared" si="158"/>
        <v>2020.59</v>
      </c>
      <c r="CZ835">
        <f t="shared" si="159"/>
        <v>2020.59</v>
      </c>
      <c r="DA835">
        <f t="shared" si="160"/>
        <v>1</v>
      </c>
      <c r="DB835">
        <f t="shared" si="156"/>
        <v>2303.4699999999998</v>
      </c>
      <c r="DC835">
        <f t="shared" si="157"/>
        <v>522.76</v>
      </c>
    </row>
    <row r="836" spans="1:107" x14ac:dyDescent="0.2">
      <c r="A836">
        <f>ROW(Source!A2537)</f>
        <v>2537</v>
      </c>
      <c r="B836">
        <v>52421674</v>
      </c>
      <c r="C836">
        <v>52431666</v>
      </c>
      <c r="D836">
        <v>51499169</v>
      </c>
      <c r="E836">
        <v>1</v>
      </c>
      <c r="F836">
        <v>1</v>
      </c>
      <c r="G836">
        <v>27</v>
      </c>
      <c r="H836">
        <v>2</v>
      </c>
      <c r="I836" t="s">
        <v>547</v>
      </c>
      <c r="J836" t="s">
        <v>548</v>
      </c>
      <c r="K836" t="s">
        <v>549</v>
      </c>
      <c r="L836">
        <v>1368</v>
      </c>
      <c r="N836">
        <v>1011</v>
      </c>
      <c r="O836" t="s">
        <v>537</v>
      </c>
      <c r="P836" t="s">
        <v>537</v>
      </c>
      <c r="Q836">
        <v>1</v>
      </c>
      <c r="W836">
        <v>0</v>
      </c>
      <c r="X836">
        <v>-1930120489</v>
      </c>
      <c r="Y836">
        <v>8.9600000000000009</v>
      </c>
      <c r="AA836">
        <v>0</v>
      </c>
      <c r="AB836">
        <v>1261.8699999999999</v>
      </c>
      <c r="AC836">
        <v>530.02</v>
      </c>
      <c r="AD836">
        <v>0</v>
      </c>
      <c r="AE836">
        <v>0</v>
      </c>
      <c r="AF836">
        <v>1261.8699999999999</v>
      </c>
      <c r="AG836">
        <v>530.02</v>
      </c>
      <c r="AH836">
        <v>0</v>
      </c>
      <c r="AI836">
        <v>1</v>
      </c>
      <c r="AJ836">
        <v>1</v>
      </c>
      <c r="AK836">
        <v>1</v>
      </c>
      <c r="AL836">
        <v>1</v>
      </c>
      <c r="AN836">
        <v>0</v>
      </c>
      <c r="AO836">
        <v>1</v>
      </c>
      <c r="AP836">
        <v>0</v>
      </c>
      <c r="AQ836">
        <v>0</v>
      </c>
      <c r="AR836">
        <v>0</v>
      </c>
      <c r="AS836" t="s">
        <v>3</v>
      </c>
      <c r="AT836">
        <v>8.9600000000000009</v>
      </c>
      <c r="AU836" t="s">
        <v>3</v>
      </c>
      <c r="AV836">
        <v>0</v>
      </c>
      <c r="AW836">
        <v>2</v>
      </c>
      <c r="AX836">
        <v>52431679</v>
      </c>
      <c r="AY836">
        <v>1</v>
      </c>
      <c r="AZ836">
        <v>0</v>
      </c>
      <c r="BA836">
        <v>802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CX836">
        <f>Y836*Source!I2537</f>
        <v>0</v>
      </c>
      <c r="CY836">
        <f t="shared" si="158"/>
        <v>1261.8699999999999</v>
      </c>
      <c r="CZ836">
        <f t="shared" si="159"/>
        <v>1261.8699999999999</v>
      </c>
      <c r="DA836">
        <f t="shared" si="160"/>
        <v>1</v>
      </c>
      <c r="DB836">
        <f t="shared" si="156"/>
        <v>11306.36</v>
      </c>
      <c r="DC836">
        <f t="shared" si="157"/>
        <v>4748.9799999999996</v>
      </c>
    </row>
    <row r="837" spans="1:107" x14ac:dyDescent="0.2">
      <c r="A837">
        <f>ROW(Source!A2537)</f>
        <v>2537</v>
      </c>
      <c r="B837">
        <v>52421674</v>
      </c>
      <c r="C837">
        <v>52431666</v>
      </c>
      <c r="D837">
        <v>51499170</v>
      </c>
      <c r="E837">
        <v>1</v>
      </c>
      <c r="F837">
        <v>1</v>
      </c>
      <c r="G837">
        <v>27</v>
      </c>
      <c r="H837">
        <v>2</v>
      </c>
      <c r="I837" t="s">
        <v>550</v>
      </c>
      <c r="J837" t="s">
        <v>551</v>
      </c>
      <c r="K837" t="s">
        <v>552</v>
      </c>
      <c r="L837">
        <v>1368</v>
      </c>
      <c r="N837">
        <v>1011</v>
      </c>
      <c r="O837" t="s">
        <v>537</v>
      </c>
      <c r="P837" t="s">
        <v>537</v>
      </c>
      <c r="Q837">
        <v>1</v>
      </c>
      <c r="W837">
        <v>0</v>
      </c>
      <c r="X837">
        <v>1869206802</v>
      </c>
      <c r="Y837">
        <v>18.25</v>
      </c>
      <c r="AA837">
        <v>0</v>
      </c>
      <c r="AB837">
        <v>1827.95</v>
      </c>
      <c r="AC837">
        <v>720.55</v>
      </c>
      <c r="AD837">
        <v>0</v>
      </c>
      <c r="AE837">
        <v>0</v>
      </c>
      <c r="AF837">
        <v>1827.95</v>
      </c>
      <c r="AG837">
        <v>720.55</v>
      </c>
      <c r="AH837">
        <v>0</v>
      </c>
      <c r="AI837">
        <v>1</v>
      </c>
      <c r="AJ837">
        <v>1</v>
      </c>
      <c r="AK837">
        <v>1</v>
      </c>
      <c r="AL837">
        <v>1</v>
      </c>
      <c r="AN837">
        <v>0</v>
      </c>
      <c r="AO837">
        <v>1</v>
      </c>
      <c r="AP837">
        <v>0</v>
      </c>
      <c r="AQ837">
        <v>0</v>
      </c>
      <c r="AR837">
        <v>0</v>
      </c>
      <c r="AS837" t="s">
        <v>3</v>
      </c>
      <c r="AT837">
        <v>18.25</v>
      </c>
      <c r="AU837" t="s">
        <v>3</v>
      </c>
      <c r="AV837">
        <v>0</v>
      </c>
      <c r="AW837">
        <v>2</v>
      </c>
      <c r="AX837">
        <v>52431680</v>
      </c>
      <c r="AY837">
        <v>1</v>
      </c>
      <c r="AZ837">
        <v>0</v>
      </c>
      <c r="BA837">
        <v>803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CX837">
        <f>Y837*Source!I2537</f>
        <v>0</v>
      </c>
      <c r="CY837">
        <f t="shared" si="158"/>
        <v>1827.95</v>
      </c>
      <c r="CZ837">
        <f t="shared" si="159"/>
        <v>1827.95</v>
      </c>
      <c r="DA837">
        <f t="shared" si="160"/>
        <v>1</v>
      </c>
      <c r="DB837">
        <f t="shared" si="156"/>
        <v>33360.089999999997</v>
      </c>
      <c r="DC837">
        <f t="shared" si="157"/>
        <v>13150.04</v>
      </c>
    </row>
    <row r="838" spans="1:107" x14ac:dyDescent="0.2">
      <c r="A838">
        <f>ROW(Source!A2537)</f>
        <v>2537</v>
      </c>
      <c r="B838">
        <v>52421674</v>
      </c>
      <c r="C838">
        <v>52431666</v>
      </c>
      <c r="D838">
        <v>51499208</v>
      </c>
      <c r="E838">
        <v>1</v>
      </c>
      <c r="F838">
        <v>1</v>
      </c>
      <c r="G838">
        <v>27</v>
      </c>
      <c r="H838">
        <v>2</v>
      </c>
      <c r="I838" t="s">
        <v>562</v>
      </c>
      <c r="J838" t="s">
        <v>563</v>
      </c>
      <c r="K838" t="s">
        <v>564</v>
      </c>
      <c r="L838">
        <v>1368</v>
      </c>
      <c r="N838">
        <v>1011</v>
      </c>
      <c r="O838" t="s">
        <v>537</v>
      </c>
      <c r="P838" t="s">
        <v>537</v>
      </c>
      <c r="Q838">
        <v>1</v>
      </c>
      <c r="W838">
        <v>0</v>
      </c>
      <c r="X838">
        <v>41279402</v>
      </c>
      <c r="Y838">
        <v>2.2400000000000002</v>
      </c>
      <c r="AA838">
        <v>0</v>
      </c>
      <c r="AB838">
        <v>1412.71</v>
      </c>
      <c r="AC838">
        <v>641.32000000000005</v>
      </c>
      <c r="AD838">
        <v>0</v>
      </c>
      <c r="AE838">
        <v>0</v>
      </c>
      <c r="AF838">
        <v>1412.71</v>
      </c>
      <c r="AG838">
        <v>641.32000000000005</v>
      </c>
      <c r="AH838">
        <v>0</v>
      </c>
      <c r="AI838">
        <v>1</v>
      </c>
      <c r="AJ838">
        <v>1</v>
      </c>
      <c r="AK838">
        <v>1</v>
      </c>
      <c r="AL838">
        <v>1</v>
      </c>
      <c r="AN838">
        <v>0</v>
      </c>
      <c r="AO838">
        <v>1</v>
      </c>
      <c r="AP838">
        <v>0</v>
      </c>
      <c r="AQ838">
        <v>0</v>
      </c>
      <c r="AR838">
        <v>0</v>
      </c>
      <c r="AS838" t="s">
        <v>3</v>
      </c>
      <c r="AT838">
        <v>2.2400000000000002</v>
      </c>
      <c r="AU838" t="s">
        <v>3</v>
      </c>
      <c r="AV838">
        <v>0</v>
      </c>
      <c r="AW838">
        <v>2</v>
      </c>
      <c r="AX838">
        <v>52431681</v>
      </c>
      <c r="AY838">
        <v>1</v>
      </c>
      <c r="AZ838">
        <v>0</v>
      </c>
      <c r="BA838">
        <v>804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CX838">
        <f>Y838*Source!I2537</f>
        <v>0</v>
      </c>
      <c r="CY838">
        <f t="shared" si="158"/>
        <v>1412.71</v>
      </c>
      <c r="CZ838">
        <f t="shared" si="159"/>
        <v>1412.71</v>
      </c>
      <c r="DA838">
        <f t="shared" si="160"/>
        <v>1</v>
      </c>
      <c r="DB838">
        <f t="shared" si="156"/>
        <v>3164.47</v>
      </c>
      <c r="DC838">
        <f t="shared" si="157"/>
        <v>1436.56</v>
      </c>
    </row>
    <row r="839" spans="1:107" x14ac:dyDescent="0.2">
      <c r="A839">
        <f>ROW(Source!A2537)</f>
        <v>2537</v>
      </c>
      <c r="B839">
        <v>52421674</v>
      </c>
      <c r="C839">
        <v>52431666</v>
      </c>
      <c r="D839">
        <v>51499174</v>
      </c>
      <c r="E839">
        <v>1</v>
      </c>
      <c r="F839">
        <v>1</v>
      </c>
      <c r="G839">
        <v>27</v>
      </c>
      <c r="H839">
        <v>2</v>
      </c>
      <c r="I839" t="s">
        <v>638</v>
      </c>
      <c r="J839" t="s">
        <v>639</v>
      </c>
      <c r="K839" t="s">
        <v>640</v>
      </c>
      <c r="L839">
        <v>1368</v>
      </c>
      <c r="N839">
        <v>1011</v>
      </c>
      <c r="O839" t="s">
        <v>537</v>
      </c>
      <c r="P839" t="s">
        <v>537</v>
      </c>
      <c r="Q839">
        <v>1</v>
      </c>
      <c r="W839">
        <v>0</v>
      </c>
      <c r="X839">
        <v>-1991511797</v>
      </c>
      <c r="Y839">
        <v>0.65</v>
      </c>
      <c r="AA839">
        <v>0</v>
      </c>
      <c r="AB839">
        <v>1213.3399999999999</v>
      </c>
      <c r="AC839">
        <v>461.6</v>
      </c>
      <c r="AD839">
        <v>0</v>
      </c>
      <c r="AE839">
        <v>0</v>
      </c>
      <c r="AF839">
        <v>1213.3399999999999</v>
      </c>
      <c r="AG839">
        <v>461.6</v>
      </c>
      <c r="AH839">
        <v>0</v>
      </c>
      <c r="AI839">
        <v>1</v>
      </c>
      <c r="AJ839">
        <v>1</v>
      </c>
      <c r="AK839">
        <v>1</v>
      </c>
      <c r="AL839">
        <v>1</v>
      </c>
      <c r="AN839">
        <v>0</v>
      </c>
      <c r="AO839">
        <v>1</v>
      </c>
      <c r="AP839">
        <v>0</v>
      </c>
      <c r="AQ839">
        <v>0</v>
      </c>
      <c r="AR839">
        <v>0</v>
      </c>
      <c r="AS839" t="s">
        <v>3</v>
      </c>
      <c r="AT839">
        <v>0.65</v>
      </c>
      <c r="AU839" t="s">
        <v>3</v>
      </c>
      <c r="AV839">
        <v>0</v>
      </c>
      <c r="AW839">
        <v>2</v>
      </c>
      <c r="AX839">
        <v>52431682</v>
      </c>
      <c r="AY839">
        <v>1</v>
      </c>
      <c r="AZ839">
        <v>0</v>
      </c>
      <c r="BA839">
        <v>805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CX839">
        <f>Y839*Source!I2537</f>
        <v>0</v>
      </c>
      <c r="CY839">
        <f t="shared" si="158"/>
        <v>1213.3399999999999</v>
      </c>
      <c r="CZ839">
        <f t="shared" si="159"/>
        <v>1213.3399999999999</v>
      </c>
      <c r="DA839">
        <f t="shared" si="160"/>
        <v>1</v>
      </c>
      <c r="DB839">
        <f t="shared" si="156"/>
        <v>788.67</v>
      </c>
      <c r="DC839">
        <f t="shared" si="157"/>
        <v>300.04000000000002</v>
      </c>
    </row>
    <row r="840" spans="1:107" x14ac:dyDescent="0.2">
      <c r="A840">
        <f>ROW(Source!A2537)</f>
        <v>2537</v>
      </c>
      <c r="B840">
        <v>52421674</v>
      </c>
      <c r="C840">
        <v>52431666</v>
      </c>
      <c r="D840">
        <v>51501162</v>
      </c>
      <c r="E840">
        <v>1</v>
      </c>
      <c r="F840">
        <v>1</v>
      </c>
      <c r="G840">
        <v>27</v>
      </c>
      <c r="H840">
        <v>3</v>
      </c>
      <c r="I840" t="s">
        <v>668</v>
      </c>
      <c r="J840" t="s">
        <v>669</v>
      </c>
      <c r="K840" t="s">
        <v>670</v>
      </c>
      <c r="L840">
        <v>1339</v>
      </c>
      <c r="N840">
        <v>1007</v>
      </c>
      <c r="O840" t="s">
        <v>166</v>
      </c>
      <c r="P840" t="s">
        <v>166</v>
      </c>
      <c r="Q840">
        <v>1</v>
      </c>
      <c r="W840">
        <v>0</v>
      </c>
      <c r="X840">
        <v>811973350</v>
      </c>
      <c r="Y840">
        <v>126</v>
      </c>
      <c r="AA840">
        <v>1763.75</v>
      </c>
      <c r="AB840">
        <v>0</v>
      </c>
      <c r="AC840">
        <v>0</v>
      </c>
      <c r="AD840">
        <v>0</v>
      </c>
      <c r="AE840">
        <v>1763.75</v>
      </c>
      <c r="AF840">
        <v>0</v>
      </c>
      <c r="AG840">
        <v>0</v>
      </c>
      <c r="AH840">
        <v>0</v>
      </c>
      <c r="AI840">
        <v>1</v>
      </c>
      <c r="AJ840">
        <v>1</v>
      </c>
      <c r="AK840">
        <v>1</v>
      </c>
      <c r="AL840">
        <v>1</v>
      </c>
      <c r="AN840">
        <v>0</v>
      </c>
      <c r="AO840">
        <v>1</v>
      </c>
      <c r="AP840">
        <v>0</v>
      </c>
      <c r="AQ840">
        <v>0</v>
      </c>
      <c r="AR840">
        <v>0</v>
      </c>
      <c r="AS840" t="s">
        <v>3</v>
      </c>
      <c r="AT840">
        <v>126</v>
      </c>
      <c r="AU840" t="s">
        <v>3</v>
      </c>
      <c r="AV840">
        <v>0</v>
      </c>
      <c r="AW840">
        <v>2</v>
      </c>
      <c r="AX840">
        <v>52431683</v>
      </c>
      <c r="AY840">
        <v>1</v>
      </c>
      <c r="AZ840">
        <v>0</v>
      </c>
      <c r="BA840">
        <v>806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CX840">
        <f>Y840*Source!I2537</f>
        <v>0</v>
      </c>
      <c r="CY840">
        <f>AA840</f>
        <v>1763.75</v>
      </c>
      <c r="CZ840">
        <f>AE840</f>
        <v>1763.75</v>
      </c>
      <c r="DA840">
        <f>AI840</f>
        <v>1</v>
      </c>
      <c r="DB840">
        <f t="shared" si="156"/>
        <v>222232.5</v>
      </c>
      <c r="DC840">
        <f t="shared" si="157"/>
        <v>0</v>
      </c>
    </row>
    <row r="841" spans="1:107" x14ac:dyDescent="0.2">
      <c r="A841">
        <f>ROW(Source!A2537)</f>
        <v>2537</v>
      </c>
      <c r="B841">
        <v>52421674</v>
      </c>
      <c r="C841">
        <v>52431666</v>
      </c>
      <c r="D841">
        <v>51501882</v>
      </c>
      <c r="E841">
        <v>1</v>
      </c>
      <c r="F841">
        <v>1</v>
      </c>
      <c r="G841">
        <v>27</v>
      </c>
      <c r="H841">
        <v>3</v>
      </c>
      <c r="I841" t="s">
        <v>602</v>
      </c>
      <c r="J841" t="s">
        <v>603</v>
      </c>
      <c r="K841" t="s">
        <v>604</v>
      </c>
      <c r="L841">
        <v>1339</v>
      </c>
      <c r="N841">
        <v>1007</v>
      </c>
      <c r="O841" t="s">
        <v>166</v>
      </c>
      <c r="P841" t="s">
        <v>166</v>
      </c>
      <c r="Q841">
        <v>1</v>
      </c>
      <c r="W841">
        <v>0</v>
      </c>
      <c r="X841">
        <v>2028445372</v>
      </c>
      <c r="Y841">
        <v>7</v>
      </c>
      <c r="AA841">
        <v>35.25</v>
      </c>
      <c r="AB841">
        <v>0</v>
      </c>
      <c r="AC841">
        <v>0</v>
      </c>
      <c r="AD841">
        <v>0</v>
      </c>
      <c r="AE841">
        <v>35.25</v>
      </c>
      <c r="AF841">
        <v>0</v>
      </c>
      <c r="AG841">
        <v>0</v>
      </c>
      <c r="AH841">
        <v>0</v>
      </c>
      <c r="AI841">
        <v>1</v>
      </c>
      <c r="AJ841">
        <v>1</v>
      </c>
      <c r="AK841">
        <v>1</v>
      </c>
      <c r="AL841">
        <v>1</v>
      </c>
      <c r="AN841">
        <v>0</v>
      </c>
      <c r="AO841">
        <v>1</v>
      </c>
      <c r="AP841">
        <v>0</v>
      </c>
      <c r="AQ841">
        <v>0</v>
      </c>
      <c r="AR841">
        <v>0</v>
      </c>
      <c r="AS841" t="s">
        <v>3</v>
      </c>
      <c r="AT841">
        <v>7</v>
      </c>
      <c r="AU841" t="s">
        <v>3</v>
      </c>
      <c r="AV841">
        <v>0</v>
      </c>
      <c r="AW841">
        <v>2</v>
      </c>
      <c r="AX841">
        <v>52431684</v>
      </c>
      <c r="AY841">
        <v>1</v>
      </c>
      <c r="AZ841">
        <v>0</v>
      </c>
      <c r="BA841">
        <v>807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CX841">
        <f>Y841*Source!I2537</f>
        <v>0</v>
      </c>
      <c r="CY841">
        <f>AA841</f>
        <v>35.25</v>
      </c>
      <c r="CZ841">
        <f>AE841</f>
        <v>35.25</v>
      </c>
      <c r="DA841">
        <f>AI841</f>
        <v>1</v>
      </c>
      <c r="DB841">
        <f t="shared" si="156"/>
        <v>246.75</v>
      </c>
      <c r="DC841">
        <f t="shared" si="157"/>
        <v>0</v>
      </c>
    </row>
    <row r="842" spans="1:107" x14ac:dyDescent="0.2">
      <c r="A842">
        <f>ROW(Source!A2538)</f>
        <v>2538</v>
      </c>
      <c r="B842">
        <v>52421674</v>
      </c>
      <c r="C842">
        <v>52431685</v>
      </c>
      <c r="D842">
        <v>51486811</v>
      </c>
      <c r="E842">
        <v>27</v>
      </c>
      <c r="F842">
        <v>1</v>
      </c>
      <c r="G842">
        <v>27</v>
      </c>
      <c r="H842">
        <v>1</v>
      </c>
      <c r="I842" t="s">
        <v>531</v>
      </c>
      <c r="J842" t="s">
        <v>3</v>
      </c>
      <c r="K842" t="s">
        <v>532</v>
      </c>
      <c r="L842">
        <v>1191</v>
      </c>
      <c r="N842">
        <v>1013</v>
      </c>
      <c r="O842" t="s">
        <v>533</v>
      </c>
      <c r="P842" t="s">
        <v>533</v>
      </c>
      <c r="Q842">
        <v>1</v>
      </c>
      <c r="W842">
        <v>0</v>
      </c>
      <c r="X842">
        <v>476480486</v>
      </c>
      <c r="Y842">
        <v>10.3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1</v>
      </c>
      <c r="AJ842">
        <v>1</v>
      </c>
      <c r="AK842">
        <v>1</v>
      </c>
      <c r="AL842">
        <v>1</v>
      </c>
      <c r="AN842">
        <v>0</v>
      </c>
      <c r="AO842">
        <v>1</v>
      </c>
      <c r="AP842">
        <v>0</v>
      </c>
      <c r="AQ842">
        <v>0</v>
      </c>
      <c r="AR842">
        <v>0</v>
      </c>
      <c r="AS842" t="s">
        <v>3</v>
      </c>
      <c r="AT842">
        <v>10.3</v>
      </c>
      <c r="AU842" t="s">
        <v>3</v>
      </c>
      <c r="AV842">
        <v>1</v>
      </c>
      <c r="AW842">
        <v>2</v>
      </c>
      <c r="AX842">
        <v>52431691</v>
      </c>
      <c r="AY842">
        <v>1</v>
      </c>
      <c r="AZ842">
        <v>0</v>
      </c>
      <c r="BA842">
        <v>808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CX842">
        <f>Y842*Source!I2538</f>
        <v>0</v>
      </c>
      <c r="CY842">
        <f>AD842</f>
        <v>0</v>
      </c>
      <c r="CZ842">
        <f>AH842</f>
        <v>0</v>
      </c>
      <c r="DA842">
        <f>AL842</f>
        <v>1</v>
      </c>
      <c r="DB842">
        <f t="shared" si="156"/>
        <v>0</v>
      </c>
      <c r="DC842">
        <f t="shared" si="157"/>
        <v>0</v>
      </c>
    </row>
    <row r="843" spans="1:107" x14ac:dyDescent="0.2">
      <c r="A843">
        <f>ROW(Source!A2538)</f>
        <v>2538</v>
      </c>
      <c r="B843">
        <v>52421674</v>
      </c>
      <c r="C843">
        <v>52431685</v>
      </c>
      <c r="D843">
        <v>51499169</v>
      </c>
      <c r="E843">
        <v>1</v>
      </c>
      <c r="F843">
        <v>1</v>
      </c>
      <c r="G843">
        <v>27</v>
      </c>
      <c r="H843">
        <v>2</v>
      </c>
      <c r="I843" t="s">
        <v>547</v>
      </c>
      <c r="J843" t="s">
        <v>548</v>
      </c>
      <c r="K843" t="s">
        <v>549</v>
      </c>
      <c r="L843">
        <v>1368</v>
      </c>
      <c r="N843">
        <v>1011</v>
      </c>
      <c r="O843" t="s">
        <v>537</v>
      </c>
      <c r="P843" t="s">
        <v>537</v>
      </c>
      <c r="Q843">
        <v>1</v>
      </c>
      <c r="W843">
        <v>0</v>
      </c>
      <c r="X843">
        <v>-1930120489</v>
      </c>
      <c r="Y843">
        <v>0.89</v>
      </c>
      <c r="AA843">
        <v>0</v>
      </c>
      <c r="AB843">
        <v>1261.8699999999999</v>
      </c>
      <c r="AC843">
        <v>530.02</v>
      </c>
      <c r="AD843">
        <v>0</v>
      </c>
      <c r="AE843">
        <v>0</v>
      </c>
      <c r="AF843">
        <v>1261.8699999999999</v>
      </c>
      <c r="AG843">
        <v>530.02</v>
      </c>
      <c r="AH843">
        <v>0</v>
      </c>
      <c r="AI843">
        <v>1</v>
      </c>
      <c r="AJ843">
        <v>1</v>
      </c>
      <c r="AK843">
        <v>1</v>
      </c>
      <c r="AL843">
        <v>1</v>
      </c>
      <c r="AN843">
        <v>0</v>
      </c>
      <c r="AO843">
        <v>1</v>
      </c>
      <c r="AP843">
        <v>0</v>
      </c>
      <c r="AQ843">
        <v>0</v>
      </c>
      <c r="AR843">
        <v>0</v>
      </c>
      <c r="AS843" t="s">
        <v>3</v>
      </c>
      <c r="AT843">
        <v>0.89</v>
      </c>
      <c r="AU843" t="s">
        <v>3</v>
      </c>
      <c r="AV843">
        <v>0</v>
      </c>
      <c r="AW843">
        <v>2</v>
      </c>
      <c r="AX843">
        <v>52431692</v>
      </c>
      <c r="AY843">
        <v>1</v>
      </c>
      <c r="AZ843">
        <v>0</v>
      </c>
      <c r="BA843">
        <v>809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CX843">
        <f>Y843*Source!I2538</f>
        <v>0</v>
      </c>
      <c r="CY843">
        <f>AB843</f>
        <v>1261.8699999999999</v>
      </c>
      <c r="CZ843">
        <f>AF843</f>
        <v>1261.8699999999999</v>
      </c>
      <c r="DA843">
        <f>AJ843</f>
        <v>1</v>
      </c>
      <c r="DB843">
        <f t="shared" si="156"/>
        <v>1123.06</v>
      </c>
      <c r="DC843">
        <f t="shared" si="157"/>
        <v>471.72</v>
      </c>
    </row>
    <row r="844" spans="1:107" x14ac:dyDescent="0.2">
      <c r="A844">
        <f>ROW(Source!A2538)</f>
        <v>2538</v>
      </c>
      <c r="B844">
        <v>52421674</v>
      </c>
      <c r="C844">
        <v>52431685</v>
      </c>
      <c r="D844">
        <v>51499975</v>
      </c>
      <c r="E844">
        <v>1</v>
      </c>
      <c r="F844">
        <v>1</v>
      </c>
      <c r="G844">
        <v>27</v>
      </c>
      <c r="H844">
        <v>3</v>
      </c>
      <c r="I844" t="s">
        <v>553</v>
      </c>
      <c r="J844" t="s">
        <v>554</v>
      </c>
      <c r="K844" t="s">
        <v>555</v>
      </c>
      <c r="L844">
        <v>1348</v>
      </c>
      <c r="N844">
        <v>1009</v>
      </c>
      <c r="O844" t="s">
        <v>27</v>
      </c>
      <c r="P844" t="s">
        <v>27</v>
      </c>
      <c r="Q844">
        <v>1000</v>
      </c>
      <c r="W844">
        <v>0</v>
      </c>
      <c r="X844">
        <v>-298244648</v>
      </c>
      <c r="Y844">
        <v>0.06</v>
      </c>
      <c r="AA844">
        <v>25888.1</v>
      </c>
      <c r="AB844">
        <v>0</v>
      </c>
      <c r="AC844">
        <v>0</v>
      </c>
      <c r="AD844">
        <v>0</v>
      </c>
      <c r="AE844">
        <v>25888.1</v>
      </c>
      <c r="AF844">
        <v>0</v>
      </c>
      <c r="AG844">
        <v>0</v>
      </c>
      <c r="AH844">
        <v>0</v>
      </c>
      <c r="AI844">
        <v>1</v>
      </c>
      <c r="AJ844">
        <v>1</v>
      </c>
      <c r="AK844">
        <v>1</v>
      </c>
      <c r="AL844">
        <v>1</v>
      </c>
      <c r="AN844">
        <v>0</v>
      </c>
      <c r="AO844">
        <v>1</v>
      </c>
      <c r="AP844">
        <v>0</v>
      </c>
      <c r="AQ844">
        <v>0</v>
      </c>
      <c r="AR844">
        <v>0</v>
      </c>
      <c r="AS844" t="s">
        <v>3</v>
      </c>
      <c r="AT844">
        <v>0.06</v>
      </c>
      <c r="AU844" t="s">
        <v>3</v>
      </c>
      <c r="AV844">
        <v>0</v>
      </c>
      <c r="AW844">
        <v>2</v>
      </c>
      <c r="AX844">
        <v>52431693</v>
      </c>
      <c r="AY844">
        <v>1</v>
      </c>
      <c r="AZ844">
        <v>0</v>
      </c>
      <c r="BA844">
        <v>810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CX844">
        <f>Y844*Source!I2538</f>
        <v>0</v>
      </c>
      <c r="CY844">
        <f>AA844</f>
        <v>25888.1</v>
      </c>
      <c r="CZ844">
        <f>AE844</f>
        <v>25888.1</v>
      </c>
      <c r="DA844">
        <f>AI844</f>
        <v>1</v>
      </c>
      <c r="DB844">
        <f t="shared" si="156"/>
        <v>1553.29</v>
      </c>
      <c r="DC844">
        <f t="shared" si="157"/>
        <v>0</v>
      </c>
    </row>
    <row r="845" spans="1:107" x14ac:dyDescent="0.2">
      <c r="A845">
        <f>ROW(Source!A2538)</f>
        <v>2538</v>
      </c>
      <c r="B845">
        <v>52421674</v>
      </c>
      <c r="C845">
        <v>52431685</v>
      </c>
      <c r="D845">
        <v>51503080</v>
      </c>
      <c r="E845">
        <v>1</v>
      </c>
      <c r="F845">
        <v>1</v>
      </c>
      <c r="G845">
        <v>27</v>
      </c>
      <c r="H845">
        <v>3</v>
      </c>
      <c r="I845" t="s">
        <v>64</v>
      </c>
      <c r="J845" t="s">
        <v>66</v>
      </c>
      <c r="K845" t="s">
        <v>65</v>
      </c>
      <c r="L845">
        <v>1348</v>
      </c>
      <c r="N845">
        <v>1009</v>
      </c>
      <c r="O845" t="s">
        <v>27</v>
      </c>
      <c r="P845" t="s">
        <v>27</v>
      </c>
      <c r="Q845">
        <v>1000</v>
      </c>
      <c r="W845">
        <v>0</v>
      </c>
      <c r="X845">
        <v>-740831190</v>
      </c>
      <c r="Y845">
        <v>11.9</v>
      </c>
      <c r="AA845">
        <v>2652.04</v>
      </c>
      <c r="AB845">
        <v>0</v>
      </c>
      <c r="AC845">
        <v>0</v>
      </c>
      <c r="AD845">
        <v>0</v>
      </c>
      <c r="AE845">
        <v>2652.04</v>
      </c>
      <c r="AF845">
        <v>0</v>
      </c>
      <c r="AG845">
        <v>0</v>
      </c>
      <c r="AH845">
        <v>0</v>
      </c>
      <c r="AI845">
        <v>1</v>
      </c>
      <c r="AJ845">
        <v>1</v>
      </c>
      <c r="AK845">
        <v>1</v>
      </c>
      <c r="AL845">
        <v>1</v>
      </c>
      <c r="AN845">
        <v>0</v>
      </c>
      <c r="AO845">
        <v>0</v>
      </c>
      <c r="AP845">
        <v>0</v>
      </c>
      <c r="AQ845">
        <v>0</v>
      </c>
      <c r="AR845">
        <v>0</v>
      </c>
      <c r="AS845" t="s">
        <v>3</v>
      </c>
      <c r="AT845">
        <v>11.9</v>
      </c>
      <c r="AU845" t="s">
        <v>3</v>
      </c>
      <c r="AV845">
        <v>0</v>
      </c>
      <c r="AW845">
        <v>2</v>
      </c>
      <c r="AX845">
        <v>52431694</v>
      </c>
      <c r="AY845">
        <v>1</v>
      </c>
      <c r="AZ845">
        <v>6144</v>
      </c>
      <c r="BA845">
        <v>811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CX845">
        <f>Y845*Source!I2538</f>
        <v>0</v>
      </c>
      <c r="CY845">
        <f>AA845</f>
        <v>2652.04</v>
      </c>
      <c r="CZ845">
        <f>AE845</f>
        <v>2652.04</v>
      </c>
      <c r="DA845">
        <f>AI845</f>
        <v>1</v>
      </c>
      <c r="DB845">
        <f t="shared" si="156"/>
        <v>31559.279999999999</v>
      </c>
      <c r="DC845">
        <f t="shared" si="157"/>
        <v>0</v>
      </c>
    </row>
    <row r="846" spans="1:107" x14ac:dyDescent="0.2">
      <c r="A846">
        <f>ROW(Source!A2538)</f>
        <v>2538</v>
      </c>
      <c r="B846">
        <v>52421674</v>
      </c>
      <c r="C846">
        <v>52431685</v>
      </c>
      <c r="D846">
        <v>51503080</v>
      </c>
      <c r="E846">
        <v>1</v>
      </c>
      <c r="F846">
        <v>1</v>
      </c>
      <c r="G846">
        <v>27</v>
      </c>
      <c r="H846">
        <v>3</v>
      </c>
      <c r="I846" t="s">
        <v>64</v>
      </c>
      <c r="J846" t="s">
        <v>66</v>
      </c>
      <c r="K846" t="s">
        <v>65</v>
      </c>
      <c r="L846">
        <v>1348</v>
      </c>
      <c r="N846">
        <v>1009</v>
      </c>
      <c r="O846" t="s">
        <v>27</v>
      </c>
      <c r="P846" t="s">
        <v>27</v>
      </c>
      <c r="Q846">
        <v>1000</v>
      </c>
      <c r="W846">
        <v>1</v>
      </c>
      <c r="X846">
        <v>-740831190</v>
      </c>
      <c r="Y846">
        <v>-7.14</v>
      </c>
      <c r="AA846">
        <v>2652.04</v>
      </c>
      <c r="AB846">
        <v>0</v>
      </c>
      <c r="AC846">
        <v>0</v>
      </c>
      <c r="AD846">
        <v>0</v>
      </c>
      <c r="AE846">
        <v>2652.04</v>
      </c>
      <c r="AF846">
        <v>0</v>
      </c>
      <c r="AG846">
        <v>0</v>
      </c>
      <c r="AH846">
        <v>0</v>
      </c>
      <c r="AI846">
        <v>1</v>
      </c>
      <c r="AJ846">
        <v>1</v>
      </c>
      <c r="AK846">
        <v>1</v>
      </c>
      <c r="AL846">
        <v>1</v>
      </c>
      <c r="AN846">
        <v>0</v>
      </c>
      <c r="AO846">
        <v>1</v>
      </c>
      <c r="AP846">
        <v>0</v>
      </c>
      <c r="AQ846">
        <v>0</v>
      </c>
      <c r="AR846">
        <v>0</v>
      </c>
      <c r="AS846" t="s">
        <v>3</v>
      </c>
      <c r="AT846">
        <v>-7.14</v>
      </c>
      <c r="AU846" t="s">
        <v>3</v>
      </c>
      <c r="AV846">
        <v>0</v>
      </c>
      <c r="AW846">
        <v>1</v>
      </c>
      <c r="AX846">
        <v>-1</v>
      </c>
      <c r="AY846">
        <v>0</v>
      </c>
      <c r="AZ846">
        <v>0</v>
      </c>
      <c r="BA846" t="s">
        <v>3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CX846">
        <f>Y846*Source!I2538</f>
        <v>0</v>
      </c>
      <c r="CY846">
        <f>AA846</f>
        <v>2652.04</v>
      </c>
      <c r="CZ846">
        <f>AE846</f>
        <v>2652.04</v>
      </c>
      <c r="DA846">
        <f>AI846</f>
        <v>1</v>
      </c>
      <c r="DB846">
        <f t="shared" si="156"/>
        <v>-18935.57</v>
      </c>
      <c r="DC846">
        <f t="shared" si="157"/>
        <v>0</v>
      </c>
    </row>
    <row r="847" spans="1:107" x14ac:dyDescent="0.2">
      <c r="A847">
        <f>ROW(Source!A2541)</f>
        <v>2541</v>
      </c>
      <c r="B847">
        <v>52421674</v>
      </c>
      <c r="C847">
        <v>52431697</v>
      </c>
      <c r="D847">
        <v>51486811</v>
      </c>
      <c r="E847">
        <v>27</v>
      </c>
      <c r="F847">
        <v>1</v>
      </c>
      <c r="G847">
        <v>27</v>
      </c>
      <c r="H847">
        <v>1</v>
      </c>
      <c r="I847" t="s">
        <v>531</v>
      </c>
      <c r="J847" t="s">
        <v>3</v>
      </c>
      <c r="K847" t="s">
        <v>532</v>
      </c>
      <c r="L847">
        <v>1191</v>
      </c>
      <c r="N847">
        <v>1013</v>
      </c>
      <c r="O847" t="s">
        <v>533</v>
      </c>
      <c r="P847" t="s">
        <v>533</v>
      </c>
      <c r="Q847">
        <v>1</v>
      </c>
      <c r="W847">
        <v>0</v>
      </c>
      <c r="X847">
        <v>476480486</v>
      </c>
      <c r="Y847">
        <v>80.27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1</v>
      </c>
      <c r="AJ847">
        <v>1</v>
      </c>
      <c r="AK847">
        <v>1</v>
      </c>
      <c r="AL847">
        <v>1</v>
      </c>
      <c r="AN847">
        <v>0</v>
      </c>
      <c r="AO847">
        <v>1</v>
      </c>
      <c r="AP847">
        <v>0</v>
      </c>
      <c r="AQ847">
        <v>0</v>
      </c>
      <c r="AR847">
        <v>0</v>
      </c>
      <c r="AS847" t="s">
        <v>3</v>
      </c>
      <c r="AT847">
        <v>80.27</v>
      </c>
      <c r="AU847" t="s">
        <v>3</v>
      </c>
      <c r="AV847">
        <v>1</v>
      </c>
      <c r="AW847">
        <v>2</v>
      </c>
      <c r="AX847">
        <v>52431702</v>
      </c>
      <c r="AY847">
        <v>1</v>
      </c>
      <c r="AZ847">
        <v>0</v>
      </c>
      <c r="BA847">
        <v>812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CX847">
        <f>Y847*Source!I2541</f>
        <v>0</v>
      </c>
      <c r="CY847">
        <f>AD847</f>
        <v>0</v>
      </c>
      <c r="CZ847">
        <f>AH847</f>
        <v>0</v>
      </c>
      <c r="DA847">
        <f>AL847</f>
        <v>1</v>
      </c>
      <c r="DB847">
        <f t="shared" si="156"/>
        <v>0</v>
      </c>
      <c r="DC847">
        <f t="shared" si="157"/>
        <v>0</v>
      </c>
    </row>
    <row r="848" spans="1:107" x14ac:dyDescent="0.2">
      <c r="A848">
        <f>ROW(Source!A2541)</f>
        <v>2541</v>
      </c>
      <c r="B848">
        <v>52421674</v>
      </c>
      <c r="C848">
        <v>52431697</v>
      </c>
      <c r="D848">
        <v>51502851</v>
      </c>
      <c r="E848">
        <v>1</v>
      </c>
      <c r="F848">
        <v>1</v>
      </c>
      <c r="G848">
        <v>27</v>
      </c>
      <c r="H848">
        <v>3</v>
      </c>
      <c r="I848" t="s">
        <v>565</v>
      </c>
      <c r="J848" t="s">
        <v>566</v>
      </c>
      <c r="K848" t="s">
        <v>567</v>
      </c>
      <c r="L848">
        <v>1339</v>
      </c>
      <c r="N848">
        <v>1007</v>
      </c>
      <c r="O848" t="s">
        <v>166</v>
      </c>
      <c r="P848" t="s">
        <v>166</v>
      </c>
      <c r="Q848">
        <v>1</v>
      </c>
      <c r="W848">
        <v>0</v>
      </c>
      <c r="X848">
        <v>-697630842</v>
      </c>
      <c r="Y848">
        <v>5.9</v>
      </c>
      <c r="AA848">
        <v>3714.73</v>
      </c>
      <c r="AB848">
        <v>0</v>
      </c>
      <c r="AC848">
        <v>0</v>
      </c>
      <c r="AD848">
        <v>0</v>
      </c>
      <c r="AE848">
        <v>3714.73</v>
      </c>
      <c r="AF848">
        <v>0</v>
      </c>
      <c r="AG848">
        <v>0</v>
      </c>
      <c r="AH848">
        <v>0</v>
      </c>
      <c r="AI848">
        <v>1</v>
      </c>
      <c r="AJ848">
        <v>1</v>
      </c>
      <c r="AK848">
        <v>1</v>
      </c>
      <c r="AL848">
        <v>1</v>
      </c>
      <c r="AN848">
        <v>0</v>
      </c>
      <c r="AO848">
        <v>1</v>
      </c>
      <c r="AP848">
        <v>0</v>
      </c>
      <c r="AQ848">
        <v>0</v>
      </c>
      <c r="AR848">
        <v>0</v>
      </c>
      <c r="AS848" t="s">
        <v>3</v>
      </c>
      <c r="AT848">
        <v>5.9</v>
      </c>
      <c r="AU848" t="s">
        <v>3</v>
      </c>
      <c r="AV848">
        <v>0</v>
      </c>
      <c r="AW848">
        <v>2</v>
      </c>
      <c r="AX848">
        <v>52431703</v>
      </c>
      <c r="AY848">
        <v>1</v>
      </c>
      <c r="AZ848">
        <v>0</v>
      </c>
      <c r="BA848">
        <v>813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CX848">
        <f>Y848*Source!I2541</f>
        <v>0</v>
      </c>
      <c r="CY848">
        <f>AA848</f>
        <v>3714.73</v>
      </c>
      <c r="CZ848">
        <f>AE848</f>
        <v>3714.73</v>
      </c>
      <c r="DA848">
        <f>AI848</f>
        <v>1</v>
      </c>
      <c r="DB848">
        <f t="shared" si="156"/>
        <v>21916.91</v>
      </c>
      <c r="DC848">
        <f t="shared" si="157"/>
        <v>0</v>
      </c>
    </row>
    <row r="849" spans="1:107" x14ac:dyDescent="0.2">
      <c r="A849">
        <f>ROW(Source!A2541)</f>
        <v>2541</v>
      </c>
      <c r="B849">
        <v>52421674</v>
      </c>
      <c r="C849">
        <v>52431697</v>
      </c>
      <c r="D849">
        <v>51502927</v>
      </c>
      <c r="E849">
        <v>1</v>
      </c>
      <c r="F849">
        <v>1</v>
      </c>
      <c r="G849">
        <v>27</v>
      </c>
      <c r="H849">
        <v>3</v>
      </c>
      <c r="I849" t="s">
        <v>568</v>
      </c>
      <c r="J849" t="s">
        <v>569</v>
      </c>
      <c r="K849" t="s">
        <v>570</v>
      </c>
      <c r="L849">
        <v>1339</v>
      </c>
      <c r="N849">
        <v>1007</v>
      </c>
      <c r="O849" t="s">
        <v>166</v>
      </c>
      <c r="P849" t="s">
        <v>166</v>
      </c>
      <c r="Q849">
        <v>1</v>
      </c>
      <c r="W849">
        <v>0</v>
      </c>
      <c r="X849">
        <v>253260963</v>
      </c>
      <c r="Y849">
        <v>0.06</v>
      </c>
      <c r="AA849">
        <v>3392.59</v>
      </c>
      <c r="AB849">
        <v>0</v>
      </c>
      <c r="AC849">
        <v>0</v>
      </c>
      <c r="AD849">
        <v>0</v>
      </c>
      <c r="AE849">
        <v>3392.59</v>
      </c>
      <c r="AF849">
        <v>0</v>
      </c>
      <c r="AG849">
        <v>0</v>
      </c>
      <c r="AH849">
        <v>0</v>
      </c>
      <c r="AI849">
        <v>1</v>
      </c>
      <c r="AJ849">
        <v>1</v>
      </c>
      <c r="AK849">
        <v>1</v>
      </c>
      <c r="AL849">
        <v>1</v>
      </c>
      <c r="AN849">
        <v>0</v>
      </c>
      <c r="AO849">
        <v>1</v>
      </c>
      <c r="AP849">
        <v>0</v>
      </c>
      <c r="AQ849">
        <v>0</v>
      </c>
      <c r="AR849">
        <v>0</v>
      </c>
      <c r="AS849" t="s">
        <v>3</v>
      </c>
      <c r="AT849">
        <v>0.06</v>
      </c>
      <c r="AU849" t="s">
        <v>3</v>
      </c>
      <c r="AV849">
        <v>0</v>
      </c>
      <c r="AW849">
        <v>2</v>
      </c>
      <c r="AX849">
        <v>52431704</v>
      </c>
      <c r="AY849">
        <v>1</v>
      </c>
      <c r="AZ849">
        <v>0</v>
      </c>
      <c r="BA849">
        <v>814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CX849">
        <f>Y849*Source!I2541</f>
        <v>0</v>
      </c>
      <c r="CY849">
        <f>AA849</f>
        <v>3392.59</v>
      </c>
      <c r="CZ849">
        <f>AE849</f>
        <v>3392.59</v>
      </c>
      <c r="DA849">
        <f>AI849</f>
        <v>1</v>
      </c>
      <c r="DB849">
        <f t="shared" si="156"/>
        <v>203.56</v>
      </c>
      <c r="DC849">
        <f t="shared" si="157"/>
        <v>0</v>
      </c>
    </row>
    <row r="850" spans="1:107" x14ac:dyDescent="0.2">
      <c r="A850">
        <f>ROW(Source!A2541)</f>
        <v>2541</v>
      </c>
      <c r="B850">
        <v>52421674</v>
      </c>
      <c r="C850">
        <v>52431697</v>
      </c>
      <c r="D850">
        <v>51503665</v>
      </c>
      <c r="E850">
        <v>1</v>
      </c>
      <c r="F850">
        <v>1</v>
      </c>
      <c r="G850">
        <v>27</v>
      </c>
      <c r="H850">
        <v>3</v>
      </c>
      <c r="I850" t="s">
        <v>501</v>
      </c>
      <c r="J850" t="s">
        <v>503</v>
      </c>
      <c r="K850" t="s">
        <v>502</v>
      </c>
      <c r="L850">
        <v>1339</v>
      </c>
      <c r="N850">
        <v>1007</v>
      </c>
      <c r="O850" t="s">
        <v>166</v>
      </c>
      <c r="P850" t="s">
        <v>166</v>
      </c>
      <c r="Q850">
        <v>1</v>
      </c>
      <c r="W850">
        <v>0</v>
      </c>
      <c r="X850">
        <v>1857369686</v>
      </c>
      <c r="Y850">
        <v>4.3</v>
      </c>
      <c r="AA850">
        <v>7833.01</v>
      </c>
      <c r="AB850">
        <v>0</v>
      </c>
      <c r="AC850">
        <v>0</v>
      </c>
      <c r="AD850">
        <v>0</v>
      </c>
      <c r="AE850">
        <v>7833.01</v>
      </c>
      <c r="AF850">
        <v>0</v>
      </c>
      <c r="AG850">
        <v>0</v>
      </c>
      <c r="AH850">
        <v>0</v>
      </c>
      <c r="AI850">
        <v>1</v>
      </c>
      <c r="AJ850">
        <v>1</v>
      </c>
      <c r="AK850">
        <v>1</v>
      </c>
      <c r="AL850">
        <v>1</v>
      </c>
      <c r="AN850">
        <v>0</v>
      </c>
      <c r="AO850">
        <v>1</v>
      </c>
      <c r="AP850">
        <v>0</v>
      </c>
      <c r="AQ850">
        <v>0</v>
      </c>
      <c r="AR850">
        <v>0</v>
      </c>
      <c r="AS850" t="s">
        <v>3</v>
      </c>
      <c r="AT850">
        <v>4.3</v>
      </c>
      <c r="AU850" t="s">
        <v>3</v>
      </c>
      <c r="AV850">
        <v>0</v>
      </c>
      <c r="AW850">
        <v>2</v>
      </c>
      <c r="AX850">
        <v>52431705</v>
      </c>
      <c r="AY850">
        <v>1</v>
      </c>
      <c r="AZ850">
        <v>0</v>
      </c>
      <c r="BA850">
        <v>815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CX850">
        <f>Y850*Source!I2541</f>
        <v>0</v>
      </c>
      <c r="CY850">
        <f>AA850</f>
        <v>7833.01</v>
      </c>
      <c r="CZ850">
        <f>AE850</f>
        <v>7833.01</v>
      </c>
      <c r="DA850">
        <f>AI850</f>
        <v>1</v>
      </c>
      <c r="DB850">
        <f t="shared" si="156"/>
        <v>33681.94</v>
      </c>
      <c r="DC850">
        <f t="shared" si="157"/>
        <v>0</v>
      </c>
    </row>
    <row r="851" spans="1:107" x14ac:dyDescent="0.2">
      <c r="A851">
        <f>ROW(Source!A2547)</f>
        <v>2547</v>
      </c>
      <c r="B851">
        <v>52421674</v>
      </c>
      <c r="C851">
        <v>52431763</v>
      </c>
      <c r="D851">
        <v>51486811</v>
      </c>
      <c r="E851">
        <v>27</v>
      </c>
      <c r="F851">
        <v>1</v>
      </c>
      <c r="G851">
        <v>27</v>
      </c>
      <c r="H851">
        <v>1</v>
      </c>
      <c r="I851" t="s">
        <v>531</v>
      </c>
      <c r="J851" t="s">
        <v>3</v>
      </c>
      <c r="K851" t="s">
        <v>532</v>
      </c>
      <c r="L851">
        <v>1191</v>
      </c>
      <c r="N851">
        <v>1013</v>
      </c>
      <c r="O851" t="s">
        <v>533</v>
      </c>
      <c r="P851" t="s">
        <v>533</v>
      </c>
      <c r="Q851">
        <v>1</v>
      </c>
      <c r="W851">
        <v>0</v>
      </c>
      <c r="X851">
        <v>476480486</v>
      </c>
      <c r="Y851">
        <v>76.7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1</v>
      </c>
      <c r="AJ851">
        <v>1</v>
      </c>
      <c r="AK851">
        <v>1</v>
      </c>
      <c r="AL851">
        <v>1</v>
      </c>
      <c r="AN851">
        <v>0</v>
      </c>
      <c r="AO851">
        <v>1</v>
      </c>
      <c r="AP851">
        <v>0</v>
      </c>
      <c r="AQ851">
        <v>0</v>
      </c>
      <c r="AR851">
        <v>0</v>
      </c>
      <c r="AS851" t="s">
        <v>3</v>
      </c>
      <c r="AT851">
        <v>76.7</v>
      </c>
      <c r="AU851" t="s">
        <v>3</v>
      </c>
      <c r="AV851">
        <v>1</v>
      </c>
      <c r="AW851">
        <v>2</v>
      </c>
      <c r="AX851">
        <v>52431765</v>
      </c>
      <c r="AY851">
        <v>1</v>
      </c>
      <c r="AZ851">
        <v>0</v>
      </c>
      <c r="BA851">
        <v>816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CX851">
        <f>Y851*Source!I2547</f>
        <v>0</v>
      </c>
      <c r="CY851">
        <f>AD851</f>
        <v>0</v>
      </c>
      <c r="CZ851">
        <f>AH851</f>
        <v>0</v>
      </c>
      <c r="DA851">
        <f>AL851</f>
        <v>1</v>
      </c>
      <c r="DB851">
        <f t="shared" si="156"/>
        <v>0</v>
      </c>
      <c r="DC851">
        <f t="shared" si="157"/>
        <v>0</v>
      </c>
    </row>
    <row r="852" spans="1:107" x14ac:dyDescent="0.2">
      <c r="A852">
        <f>ROW(Source!A2548)</f>
        <v>2548</v>
      </c>
      <c r="B852">
        <v>52421674</v>
      </c>
      <c r="C852">
        <v>52431766</v>
      </c>
      <c r="D852">
        <v>51498982</v>
      </c>
      <c r="E852">
        <v>1</v>
      </c>
      <c r="F852">
        <v>1</v>
      </c>
      <c r="G852">
        <v>27</v>
      </c>
      <c r="H852">
        <v>2</v>
      </c>
      <c r="I852" t="s">
        <v>534</v>
      </c>
      <c r="J852" t="s">
        <v>535</v>
      </c>
      <c r="K852" t="s">
        <v>536</v>
      </c>
      <c r="L852">
        <v>1368</v>
      </c>
      <c r="N852">
        <v>1011</v>
      </c>
      <c r="O852" t="s">
        <v>537</v>
      </c>
      <c r="P852" t="s">
        <v>537</v>
      </c>
      <c r="Q852">
        <v>1</v>
      </c>
      <c r="W852">
        <v>0</v>
      </c>
      <c r="X852">
        <v>770341722</v>
      </c>
      <c r="Y852">
        <v>5.3699999999999998E-2</v>
      </c>
      <c r="AA852">
        <v>0</v>
      </c>
      <c r="AB852">
        <v>1494.43</v>
      </c>
      <c r="AC852">
        <v>481.21</v>
      </c>
      <c r="AD852">
        <v>0</v>
      </c>
      <c r="AE852">
        <v>0</v>
      </c>
      <c r="AF852">
        <v>1494.43</v>
      </c>
      <c r="AG852">
        <v>481.21</v>
      </c>
      <c r="AH852">
        <v>0</v>
      </c>
      <c r="AI852">
        <v>1</v>
      </c>
      <c r="AJ852">
        <v>1</v>
      </c>
      <c r="AK852">
        <v>1</v>
      </c>
      <c r="AL852">
        <v>1</v>
      </c>
      <c r="AN852">
        <v>0</v>
      </c>
      <c r="AO852">
        <v>1</v>
      </c>
      <c r="AP852">
        <v>0</v>
      </c>
      <c r="AQ852">
        <v>0</v>
      </c>
      <c r="AR852">
        <v>0</v>
      </c>
      <c r="AS852" t="s">
        <v>3</v>
      </c>
      <c r="AT852">
        <v>5.3699999999999998E-2</v>
      </c>
      <c r="AU852" t="s">
        <v>3</v>
      </c>
      <c r="AV852">
        <v>0</v>
      </c>
      <c r="AW852">
        <v>2</v>
      </c>
      <c r="AX852">
        <v>52431768</v>
      </c>
      <c r="AY852">
        <v>1</v>
      </c>
      <c r="AZ852">
        <v>0</v>
      </c>
      <c r="BA852">
        <v>817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CX852">
        <f>Y852*Source!I2548</f>
        <v>0</v>
      </c>
      <c r="CY852">
        <f>AB852</f>
        <v>1494.43</v>
      </c>
      <c r="CZ852">
        <f>AF852</f>
        <v>1494.43</v>
      </c>
      <c r="DA852">
        <f>AJ852</f>
        <v>1</v>
      </c>
      <c r="DB852">
        <f t="shared" si="156"/>
        <v>80.25</v>
      </c>
      <c r="DC852">
        <f t="shared" si="157"/>
        <v>25.84</v>
      </c>
    </row>
    <row r="853" spans="1:107" x14ac:dyDescent="0.2">
      <c r="A853">
        <f>ROW(Source!A2549)</f>
        <v>2549</v>
      </c>
      <c r="B853">
        <v>52421674</v>
      </c>
      <c r="C853">
        <v>52431769</v>
      </c>
      <c r="D853">
        <v>51486811</v>
      </c>
      <c r="E853">
        <v>27</v>
      </c>
      <c r="F853">
        <v>1</v>
      </c>
      <c r="G853">
        <v>27</v>
      </c>
      <c r="H853">
        <v>1</v>
      </c>
      <c r="I853" t="s">
        <v>531</v>
      </c>
      <c r="J853" t="s">
        <v>3</v>
      </c>
      <c r="K853" t="s">
        <v>532</v>
      </c>
      <c r="L853">
        <v>1191</v>
      </c>
      <c r="N853">
        <v>1013</v>
      </c>
      <c r="O853" t="s">
        <v>533</v>
      </c>
      <c r="P853" t="s">
        <v>533</v>
      </c>
      <c r="Q853">
        <v>1</v>
      </c>
      <c r="W853">
        <v>0</v>
      </c>
      <c r="X853">
        <v>476480486</v>
      </c>
      <c r="Y853">
        <v>1.02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1</v>
      </c>
      <c r="AJ853">
        <v>1</v>
      </c>
      <c r="AK853">
        <v>1</v>
      </c>
      <c r="AL853">
        <v>1</v>
      </c>
      <c r="AN853">
        <v>0</v>
      </c>
      <c r="AO853">
        <v>1</v>
      </c>
      <c r="AP853">
        <v>0</v>
      </c>
      <c r="AQ853">
        <v>0</v>
      </c>
      <c r="AR853">
        <v>0</v>
      </c>
      <c r="AS853" t="s">
        <v>3</v>
      </c>
      <c r="AT853">
        <v>1.02</v>
      </c>
      <c r="AU853" t="s">
        <v>3</v>
      </c>
      <c r="AV853">
        <v>1</v>
      </c>
      <c r="AW853">
        <v>2</v>
      </c>
      <c r="AX853">
        <v>52431771</v>
      </c>
      <c r="AY853">
        <v>1</v>
      </c>
      <c r="AZ853">
        <v>0</v>
      </c>
      <c r="BA853">
        <v>818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CX853">
        <f>Y853*Source!I2549</f>
        <v>0</v>
      </c>
      <c r="CY853">
        <f>AD853</f>
        <v>0</v>
      </c>
      <c r="CZ853">
        <f>AH853</f>
        <v>0</v>
      </c>
      <c r="DA853">
        <f>AL853</f>
        <v>1</v>
      </c>
      <c r="DB853">
        <f t="shared" si="156"/>
        <v>0</v>
      </c>
      <c r="DC853">
        <f t="shared" si="157"/>
        <v>0</v>
      </c>
    </row>
    <row r="854" spans="1:107" x14ac:dyDescent="0.2">
      <c r="A854">
        <f>ROW(Source!A2550)</f>
        <v>2550</v>
      </c>
      <c r="B854">
        <v>52421674</v>
      </c>
      <c r="C854">
        <v>52431772</v>
      </c>
      <c r="D854">
        <v>51499780</v>
      </c>
      <c r="E854">
        <v>1</v>
      </c>
      <c r="F854">
        <v>1</v>
      </c>
      <c r="G854">
        <v>27</v>
      </c>
      <c r="H854">
        <v>2</v>
      </c>
      <c r="I854" t="s">
        <v>538</v>
      </c>
      <c r="J854" t="s">
        <v>539</v>
      </c>
      <c r="K854" t="s">
        <v>540</v>
      </c>
      <c r="L854">
        <v>1368</v>
      </c>
      <c r="N854">
        <v>1011</v>
      </c>
      <c r="O854" t="s">
        <v>537</v>
      </c>
      <c r="P854" t="s">
        <v>537</v>
      </c>
      <c r="Q854">
        <v>1</v>
      </c>
      <c r="W854">
        <v>0</v>
      </c>
      <c r="X854">
        <v>238809398</v>
      </c>
      <c r="Y854">
        <v>0.02</v>
      </c>
      <c r="AA854">
        <v>0</v>
      </c>
      <c r="AB854">
        <v>1009.4</v>
      </c>
      <c r="AC854">
        <v>316.82</v>
      </c>
      <c r="AD854">
        <v>0</v>
      </c>
      <c r="AE854">
        <v>0</v>
      </c>
      <c r="AF854">
        <v>1009.4</v>
      </c>
      <c r="AG854">
        <v>316.82</v>
      </c>
      <c r="AH854">
        <v>0</v>
      </c>
      <c r="AI854">
        <v>1</v>
      </c>
      <c r="AJ854">
        <v>1</v>
      </c>
      <c r="AK854">
        <v>1</v>
      </c>
      <c r="AL854">
        <v>1</v>
      </c>
      <c r="AN854">
        <v>0</v>
      </c>
      <c r="AO854">
        <v>1</v>
      </c>
      <c r="AP854">
        <v>0</v>
      </c>
      <c r="AQ854">
        <v>0</v>
      </c>
      <c r="AR854">
        <v>0</v>
      </c>
      <c r="AS854" t="s">
        <v>3</v>
      </c>
      <c r="AT854">
        <v>0.02</v>
      </c>
      <c r="AU854" t="s">
        <v>3</v>
      </c>
      <c r="AV854">
        <v>0</v>
      </c>
      <c r="AW854">
        <v>2</v>
      </c>
      <c r="AX854">
        <v>52431775</v>
      </c>
      <c r="AY854">
        <v>1</v>
      </c>
      <c r="AZ854">
        <v>0</v>
      </c>
      <c r="BA854">
        <v>819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CX854">
        <f>Y854*Source!I2550</f>
        <v>0</v>
      </c>
      <c r="CY854">
        <f t="shared" ref="CY854:CY859" si="161">AB854</f>
        <v>1009.4</v>
      </c>
      <c r="CZ854">
        <f t="shared" ref="CZ854:CZ859" si="162">AF854</f>
        <v>1009.4</v>
      </c>
      <c r="DA854">
        <f t="shared" ref="DA854:DA859" si="163">AJ854</f>
        <v>1</v>
      </c>
      <c r="DB854">
        <f t="shared" si="156"/>
        <v>20.190000000000001</v>
      </c>
      <c r="DC854">
        <f t="shared" si="157"/>
        <v>6.34</v>
      </c>
    </row>
    <row r="855" spans="1:107" x14ac:dyDescent="0.2">
      <c r="A855">
        <f>ROW(Source!A2550)</f>
        <v>2550</v>
      </c>
      <c r="B855">
        <v>52421674</v>
      </c>
      <c r="C855">
        <v>52431772</v>
      </c>
      <c r="D855">
        <v>51499781</v>
      </c>
      <c r="E855">
        <v>1</v>
      </c>
      <c r="F855">
        <v>1</v>
      </c>
      <c r="G855">
        <v>27</v>
      </c>
      <c r="H855">
        <v>2</v>
      </c>
      <c r="I855" t="s">
        <v>541</v>
      </c>
      <c r="J855" t="s">
        <v>542</v>
      </c>
      <c r="K855" t="s">
        <v>543</v>
      </c>
      <c r="L855">
        <v>1368</v>
      </c>
      <c r="N855">
        <v>1011</v>
      </c>
      <c r="O855" t="s">
        <v>537</v>
      </c>
      <c r="P855" t="s">
        <v>537</v>
      </c>
      <c r="Q855">
        <v>1</v>
      </c>
      <c r="W855">
        <v>0</v>
      </c>
      <c r="X855">
        <v>-1786200580</v>
      </c>
      <c r="Y855">
        <v>1.7999999999999999E-2</v>
      </c>
      <c r="AA855">
        <v>0</v>
      </c>
      <c r="AB855">
        <v>1014.12</v>
      </c>
      <c r="AC855">
        <v>317.13</v>
      </c>
      <c r="AD855">
        <v>0</v>
      </c>
      <c r="AE855">
        <v>0</v>
      </c>
      <c r="AF855">
        <v>1014.12</v>
      </c>
      <c r="AG855">
        <v>317.13</v>
      </c>
      <c r="AH855">
        <v>0</v>
      </c>
      <c r="AI855">
        <v>1</v>
      </c>
      <c r="AJ855">
        <v>1</v>
      </c>
      <c r="AK855">
        <v>1</v>
      </c>
      <c r="AL855">
        <v>1</v>
      </c>
      <c r="AN855">
        <v>0</v>
      </c>
      <c r="AO855">
        <v>1</v>
      </c>
      <c r="AP855">
        <v>0</v>
      </c>
      <c r="AQ855">
        <v>0</v>
      </c>
      <c r="AR855">
        <v>0</v>
      </c>
      <c r="AS855" t="s">
        <v>3</v>
      </c>
      <c r="AT855">
        <v>1.7999999999999999E-2</v>
      </c>
      <c r="AU855" t="s">
        <v>3</v>
      </c>
      <c r="AV855">
        <v>0</v>
      </c>
      <c r="AW855">
        <v>2</v>
      </c>
      <c r="AX855">
        <v>52431776</v>
      </c>
      <c r="AY855">
        <v>1</v>
      </c>
      <c r="AZ855">
        <v>0</v>
      </c>
      <c r="BA855">
        <v>820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CX855">
        <f>Y855*Source!I2550</f>
        <v>0</v>
      </c>
      <c r="CY855">
        <f t="shared" si="161"/>
        <v>1014.12</v>
      </c>
      <c r="CZ855">
        <f t="shared" si="162"/>
        <v>1014.12</v>
      </c>
      <c r="DA855">
        <f t="shared" si="163"/>
        <v>1</v>
      </c>
      <c r="DB855">
        <f t="shared" si="156"/>
        <v>18.25</v>
      </c>
      <c r="DC855">
        <f t="shared" si="157"/>
        <v>5.71</v>
      </c>
    </row>
    <row r="856" spans="1:107" x14ac:dyDescent="0.2">
      <c r="A856">
        <f>ROW(Source!A2551)</f>
        <v>2551</v>
      </c>
      <c r="B856">
        <v>52421674</v>
      </c>
      <c r="C856">
        <v>52431777</v>
      </c>
      <c r="D856">
        <v>51499780</v>
      </c>
      <c r="E856">
        <v>1</v>
      </c>
      <c r="F856">
        <v>1</v>
      </c>
      <c r="G856">
        <v>27</v>
      </c>
      <c r="H856">
        <v>2</v>
      </c>
      <c r="I856" t="s">
        <v>538</v>
      </c>
      <c r="J856" t="s">
        <v>539</v>
      </c>
      <c r="K856" t="s">
        <v>540</v>
      </c>
      <c r="L856">
        <v>1368</v>
      </c>
      <c r="N856">
        <v>1011</v>
      </c>
      <c r="O856" t="s">
        <v>537</v>
      </c>
      <c r="P856" t="s">
        <v>537</v>
      </c>
      <c r="Q856">
        <v>1</v>
      </c>
      <c r="W856">
        <v>0</v>
      </c>
      <c r="X856">
        <v>238809398</v>
      </c>
      <c r="Y856">
        <v>5.3999999999999999E-2</v>
      </c>
      <c r="AA856">
        <v>0</v>
      </c>
      <c r="AB856">
        <v>1009.4</v>
      </c>
      <c r="AC856">
        <v>316.82</v>
      </c>
      <c r="AD856">
        <v>0</v>
      </c>
      <c r="AE856">
        <v>0</v>
      </c>
      <c r="AF856">
        <v>1009.4</v>
      </c>
      <c r="AG856">
        <v>316.82</v>
      </c>
      <c r="AH856">
        <v>0</v>
      </c>
      <c r="AI856">
        <v>1</v>
      </c>
      <c r="AJ856">
        <v>1</v>
      </c>
      <c r="AK856">
        <v>1</v>
      </c>
      <c r="AL856">
        <v>1</v>
      </c>
      <c r="AN856">
        <v>0</v>
      </c>
      <c r="AO856">
        <v>1</v>
      </c>
      <c r="AP856">
        <v>0</v>
      </c>
      <c r="AQ856">
        <v>0</v>
      </c>
      <c r="AR856">
        <v>0</v>
      </c>
      <c r="AS856" t="s">
        <v>3</v>
      </c>
      <c r="AT856">
        <v>5.3999999999999999E-2</v>
      </c>
      <c r="AU856" t="s">
        <v>3</v>
      </c>
      <c r="AV856">
        <v>0</v>
      </c>
      <c r="AW856">
        <v>2</v>
      </c>
      <c r="AX856">
        <v>52431780</v>
      </c>
      <c r="AY856">
        <v>1</v>
      </c>
      <c r="AZ856">
        <v>0</v>
      </c>
      <c r="BA856">
        <v>821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CX856">
        <f>Y856*Source!I2551</f>
        <v>0</v>
      </c>
      <c r="CY856">
        <f t="shared" si="161"/>
        <v>1009.4</v>
      </c>
      <c r="CZ856">
        <f t="shared" si="162"/>
        <v>1009.4</v>
      </c>
      <c r="DA856">
        <f t="shared" si="163"/>
        <v>1</v>
      </c>
      <c r="DB856">
        <f t="shared" si="156"/>
        <v>54.51</v>
      </c>
      <c r="DC856">
        <f t="shared" si="157"/>
        <v>17.11</v>
      </c>
    </row>
    <row r="857" spans="1:107" x14ac:dyDescent="0.2">
      <c r="A857">
        <f>ROW(Source!A2551)</f>
        <v>2551</v>
      </c>
      <c r="B857">
        <v>52421674</v>
      </c>
      <c r="C857">
        <v>52431777</v>
      </c>
      <c r="D857">
        <v>51499781</v>
      </c>
      <c r="E857">
        <v>1</v>
      </c>
      <c r="F857">
        <v>1</v>
      </c>
      <c r="G857">
        <v>27</v>
      </c>
      <c r="H857">
        <v>2</v>
      </c>
      <c r="I857" t="s">
        <v>541</v>
      </c>
      <c r="J857" t="s">
        <v>542</v>
      </c>
      <c r="K857" t="s">
        <v>543</v>
      </c>
      <c r="L857">
        <v>1368</v>
      </c>
      <c r="N857">
        <v>1011</v>
      </c>
      <c r="O857" t="s">
        <v>537</v>
      </c>
      <c r="P857" t="s">
        <v>537</v>
      </c>
      <c r="Q857">
        <v>1</v>
      </c>
      <c r="W857">
        <v>0</v>
      </c>
      <c r="X857">
        <v>-1786200580</v>
      </c>
      <c r="Y857">
        <v>5.5E-2</v>
      </c>
      <c r="AA857">
        <v>0</v>
      </c>
      <c r="AB857">
        <v>1014.12</v>
      </c>
      <c r="AC857">
        <v>317.13</v>
      </c>
      <c r="AD857">
        <v>0</v>
      </c>
      <c r="AE857">
        <v>0</v>
      </c>
      <c r="AF857">
        <v>1014.12</v>
      </c>
      <c r="AG857">
        <v>317.13</v>
      </c>
      <c r="AH857">
        <v>0</v>
      </c>
      <c r="AI857">
        <v>1</v>
      </c>
      <c r="AJ857">
        <v>1</v>
      </c>
      <c r="AK857">
        <v>1</v>
      </c>
      <c r="AL857">
        <v>1</v>
      </c>
      <c r="AN857">
        <v>0</v>
      </c>
      <c r="AO857">
        <v>1</v>
      </c>
      <c r="AP857">
        <v>0</v>
      </c>
      <c r="AQ857">
        <v>0</v>
      </c>
      <c r="AR857">
        <v>0</v>
      </c>
      <c r="AS857" t="s">
        <v>3</v>
      </c>
      <c r="AT857">
        <v>5.5E-2</v>
      </c>
      <c r="AU857" t="s">
        <v>3</v>
      </c>
      <c r="AV857">
        <v>0</v>
      </c>
      <c r="AW857">
        <v>2</v>
      </c>
      <c r="AX857">
        <v>52431781</v>
      </c>
      <c r="AY857">
        <v>1</v>
      </c>
      <c r="AZ857">
        <v>0</v>
      </c>
      <c r="BA857">
        <v>822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CX857">
        <f>Y857*Source!I2551</f>
        <v>0</v>
      </c>
      <c r="CY857">
        <f t="shared" si="161"/>
        <v>1014.12</v>
      </c>
      <c r="CZ857">
        <f t="shared" si="162"/>
        <v>1014.12</v>
      </c>
      <c r="DA857">
        <f t="shared" si="163"/>
        <v>1</v>
      </c>
      <c r="DB857">
        <f t="shared" si="156"/>
        <v>55.78</v>
      </c>
      <c r="DC857">
        <f t="shared" si="157"/>
        <v>17.440000000000001</v>
      </c>
    </row>
    <row r="858" spans="1:107" x14ac:dyDescent="0.2">
      <c r="A858">
        <f>ROW(Source!A2552)</f>
        <v>2552</v>
      </c>
      <c r="B858">
        <v>52421674</v>
      </c>
      <c r="C858">
        <v>52431782</v>
      </c>
      <c r="D858">
        <v>51499780</v>
      </c>
      <c r="E858">
        <v>1</v>
      </c>
      <c r="F858">
        <v>1</v>
      </c>
      <c r="G858">
        <v>27</v>
      </c>
      <c r="H858">
        <v>2</v>
      </c>
      <c r="I858" t="s">
        <v>538</v>
      </c>
      <c r="J858" t="s">
        <v>539</v>
      </c>
      <c r="K858" t="s">
        <v>540</v>
      </c>
      <c r="L858">
        <v>1368</v>
      </c>
      <c r="N858">
        <v>1011</v>
      </c>
      <c r="O858" t="s">
        <v>537</v>
      </c>
      <c r="P858" t="s">
        <v>537</v>
      </c>
      <c r="Q858">
        <v>1</v>
      </c>
      <c r="W858">
        <v>0</v>
      </c>
      <c r="X858">
        <v>238809398</v>
      </c>
      <c r="Y858">
        <v>0.51</v>
      </c>
      <c r="AA858">
        <v>0</v>
      </c>
      <c r="AB858">
        <v>1009.4</v>
      </c>
      <c r="AC858">
        <v>316.82</v>
      </c>
      <c r="AD858">
        <v>0</v>
      </c>
      <c r="AE858">
        <v>0</v>
      </c>
      <c r="AF858">
        <v>1009.4</v>
      </c>
      <c r="AG858">
        <v>316.82</v>
      </c>
      <c r="AH858">
        <v>0</v>
      </c>
      <c r="AI858">
        <v>1</v>
      </c>
      <c r="AJ858">
        <v>1</v>
      </c>
      <c r="AK858">
        <v>1</v>
      </c>
      <c r="AL858">
        <v>1</v>
      </c>
      <c r="AN858">
        <v>0</v>
      </c>
      <c r="AO858">
        <v>1</v>
      </c>
      <c r="AP858">
        <v>1</v>
      </c>
      <c r="AQ858">
        <v>0</v>
      </c>
      <c r="AR858">
        <v>0</v>
      </c>
      <c r="AS858" t="s">
        <v>3</v>
      </c>
      <c r="AT858">
        <v>0.01</v>
      </c>
      <c r="AU858" t="s">
        <v>46</v>
      </c>
      <c r="AV858">
        <v>0</v>
      </c>
      <c r="AW858">
        <v>2</v>
      </c>
      <c r="AX858">
        <v>52431785</v>
      </c>
      <c r="AY858">
        <v>1</v>
      </c>
      <c r="AZ858">
        <v>0</v>
      </c>
      <c r="BA858">
        <v>823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CX858">
        <f>Y858*Source!I2552</f>
        <v>0</v>
      </c>
      <c r="CY858">
        <f t="shared" si="161"/>
        <v>1009.4</v>
      </c>
      <c r="CZ858">
        <f t="shared" si="162"/>
        <v>1009.4</v>
      </c>
      <c r="DA858">
        <f t="shared" si="163"/>
        <v>1</v>
      </c>
      <c r="DB858">
        <f>ROUND((ROUND(AT858*CZ858,2)*51),6)</f>
        <v>514.59</v>
      </c>
      <c r="DC858">
        <f>ROUND((ROUND(AT858*AG858,2)*51),6)</f>
        <v>161.66999999999999</v>
      </c>
    </row>
    <row r="859" spans="1:107" x14ac:dyDescent="0.2">
      <c r="A859">
        <f>ROW(Source!A2552)</f>
        <v>2552</v>
      </c>
      <c r="B859">
        <v>52421674</v>
      </c>
      <c r="C859">
        <v>52431782</v>
      </c>
      <c r="D859">
        <v>51499781</v>
      </c>
      <c r="E859">
        <v>1</v>
      </c>
      <c r="F859">
        <v>1</v>
      </c>
      <c r="G859">
        <v>27</v>
      </c>
      <c r="H859">
        <v>2</v>
      </c>
      <c r="I859" t="s">
        <v>541</v>
      </c>
      <c r="J859" t="s">
        <v>542</v>
      </c>
      <c r="K859" t="s">
        <v>543</v>
      </c>
      <c r="L859">
        <v>1368</v>
      </c>
      <c r="N859">
        <v>1011</v>
      </c>
      <c r="O859" t="s">
        <v>537</v>
      </c>
      <c r="P859" t="s">
        <v>537</v>
      </c>
      <c r="Q859">
        <v>1</v>
      </c>
      <c r="W859">
        <v>0</v>
      </c>
      <c r="X859">
        <v>-1786200580</v>
      </c>
      <c r="Y859">
        <v>0.40800000000000003</v>
      </c>
      <c r="AA859">
        <v>0</v>
      </c>
      <c r="AB859">
        <v>1014.12</v>
      </c>
      <c r="AC859">
        <v>317.13</v>
      </c>
      <c r="AD859">
        <v>0</v>
      </c>
      <c r="AE859">
        <v>0</v>
      </c>
      <c r="AF859">
        <v>1014.12</v>
      </c>
      <c r="AG859">
        <v>317.13</v>
      </c>
      <c r="AH859">
        <v>0</v>
      </c>
      <c r="AI859">
        <v>1</v>
      </c>
      <c r="AJ859">
        <v>1</v>
      </c>
      <c r="AK859">
        <v>1</v>
      </c>
      <c r="AL859">
        <v>1</v>
      </c>
      <c r="AN859">
        <v>0</v>
      </c>
      <c r="AO859">
        <v>1</v>
      </c>
      <c r="AP859">
        <v>1</v>
      </c>
      <c r="AQ859">
        <v>0</v>
      </c>
      <c r="AR859">
        <v>0</v>
      </c>
      <c r="AS859" t="s">
        <v>3</v>
      </c>
      <c r="AT859">
        <v>8.0000000000000002E-3</v>
      </c>
      <c r="AU859" t="s">
        <v>46</v>
      </c>
      <c r="AV859">
        <v>0</v>
      </c>
      <c r="AW859">
        <v>2</v>
      </c>
      <c r="AX859">
        <v>52431786</v>
      </c>
      <c r="AY859">
        <v>1</v>
      </c>
      <c r="AZ859">
        <v>0</v>
      </c>
      <c r="BA859">
        <v>824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CX859">
        <f>Y859*Source!I2552</f>
        <v>0</v>
      </c>
      <c r="CY859">
        <f t="shared" si="161"/>
        <v>1014.12</v>
      </c>
      <c r="CZ859">
        <f t="shared" si="162"/>
        <v>1014.12</v>
      </c>
      <c r="DA859">
        <f t="shared" si="163"/>
        <v>1</v>
      </c>
      <c r="DB859">
        <f>ROUND((ROUND(AT859*CZ859,2)*51),6)</f>
        <v>413.61</v>
      </c>
      <c r="DC859">
        <f>ROUND((ROUND(AT859*AG859,2)*51),6)</f>
        <v>129.54</v>
      </c>
    </row>
    <row r="860" spans="1:107" x14ac:dyDescent="0.2">
      <c r="A860">
        <f>ROW(Source!A2554)</f>
        <v>2554</v>
      </c>
      <c r="B860">
        <v>52421674</v>
      </c>
      <c r="C860">
        <v>52431788</v>
      </c>
      <c r="D860">
        <v>51486811</v>
      </c>
      <c r="E860">
        <v>27</v>
      </c>
      <c r="F860">
        <v>1</v>
      </c>
      <c r="G860">
        <v>27</v>
      </c>
      <c r="H860">
        <v>1</v>
      </c>
      <c r="I860" t="s">
        <v>531</v>
      </c>
      <c r="J860" t="s">
        <v>3</v>
      </c>
      <c r="K860" t="s">
        <v>532</v>
      </c>
      <c r="L860">
        <v>1191</v>
      </c>
      <c r="N860">
        <v>1013</v>
      </c>
      <c r="O860" t="s">
        <v>533</v>
      </c>
      <c r="P860" t="s">
        <v>533</v>
      </c>
      <c r="Q860">
        <v>1</v>
      </c>
      <c r="W860">
        <v>0</v>
      </c>
      <c r="X860">
        <v>476480486</v>
      </c>
      <c r="Y860">
        <v>221.6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1</v>
      </c>
      <c r="AJ860">
        <v>1</v>
      </c>
      <c r="AK860">
        <v>1</v>
      </c>
      <c r="AL860">
        <v>1</v>
      </c>
      <c r="AN860">
        <v>0</v>
      </c>
      <c r="AO860">
        <v>1</v>
      </c>
      <c r="AP860">
        <v>0</v>
      </c>
      <c r="AQ860">
        <v>0</v>
      </c>
      <c r="AR860">
        <v>0</v>
      </c>
      <c r="AS860" t="s">
        <v>3</v>
      </c>
      <c r="AT860">
        <v>221.6</v>
      </c>
      <c r="AU860" t="s">
        <v>3</v>
      </c>
      <c r="AV860">
        <v>1</v>
      </c>
      <c r="AW860">
        <v>2</v>
      </c>
      <c r="AX860">
        <v>52431790</v>
      </c>
      <c r="AY860">
        <v>1</v>
      </c>
      <c r="AZ860">
        <v>0</v>
      </c>
      <c r="BA860">
        <v>825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CX860">
        <f>Y860*Source!I2554</f>
        <v>0</v>
      </c>
      <c r="CY860">
        <f>AD860</f>
        <v>0</v>
      </c>
      <c r="CZ860">
        <f>AH860</f>
        <v>0</v>
      </c>
      <c r="DA860">
        <f>AL860</f>
        <v>1</v>
      </c>
      <c r="DB860">
        <f>ROUND(ROUND(AT860*CZ860,2),6)</f>
        <v>0</v>
      </c>
      <c r="DC860">
        <f>ROUND(ROUND(AT860*AG860,2),6)</f>
        <v>0</v>
      </c>
    </row>
    <row r="861" spans="1:107" x14ac:dyDescent="0.2">
      <c r="A861">
        <f>ROW(Source!A2555)</f>
        <v>2555</v>
      </c>
      <c r="B861">
        <v>52421674</v>
      </c>
      <c r="C861">
        <v>52431791</v>
      </c>
      <c r="D861">
        <v>51486811</v>
      </c>
      <c r="E861">
        <v>27</v>
      </c>
      <c r="F861">
        <v>1</v>
      </c>
      <c r="G861">
        <v>27</v>
      </c>
      <c r="H861">
        <v>1</v>
      </c>
      <c r="I861" t="s">
        <v>531</v>
      </c>
      <c r="J861" t="s">
        <v>3</v>
      </c>
      <c r="K861" t="s">
        <v>532</v>
      </c>
      <c r="L861">
        <v>1191</v>
      </c>
      <c r="N861">
        <v>1013</v>
      </c>
      <c r="O861" t="s">
        <v>533</v>
      </c>
      <c r="P861" t="s">
        <v>533</v>
      </c>
      <c r="Q861">
        <v>1</v>
      </c>
      <c r="W861">
        <v>0</v>
      </c>
      <c r="X861">
        <v>476480486</v>
      </c>
      <c r="Y861">
        <v>83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1</v>
      </c>
      <c r="AJ861">
        <v>1</v>
      </c>
      <c r="AK861">
        <v>1</v>
      </c>
      <c r="AL861">
        <v>1</v>
      </c>
      <c r="AN861">
        <v>0</v>
      </c>
      <c r="AO861">
        <v>1</v>
      </c>
      <c r="AP861">
        <v>0</v>
      </c>
      <c r="AQ861">
        <v>0</v>
      </c>
      <c r="AR861">
        <v>0</v>
      </c>
      <c r="AS861" t="s">
        <v>3</v>
      </c>
      <c r="AT861">
        <v>83</v>
      </c>
      <c r="AU861" t="s">
        <v>3</v>
      </c>
      <c r="AV861">
        <v>1</v>
      </c>
      <c r="AW861">
        <v>2</v>
      </c>
      <c r="AX861">
        <v>52431793</v>
      </c>
      <c r="AY861">
        <v>1</v>
      </c>
      <c r="AZ861">
        <v>0</v>
      </c>
      <c r="BA861">
        <v>826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CX861">
        <f>Y861*Source!I2555</f>
        <v>0</v>
      </c>
      <c r="CY861">
        <f>AD861</f>
        <v>0</v>
      </c>
      <c r="CZ861">
        <f>AH861</f>
        <v>0</v>
      </c>
      <c r="DA861">
        <f>AL861</f>
        <v>1</v>
      </c>
      <c r="DB861">
        <f>ROUND(ROUND(AT861*CZ861,2),6)</f>
        <v>0</v>
      </c>
      <c r="DC861">
        <f>ROUND(ROUND(AT861*AG861,2),6)</f>
        <v>0</v>
      </c>
    </row>
    <row r="862" spans="1:107" x14ac:dyDescent="0.2">
      <c r="A862">
        <f>ROW(Source!A2556)</f>
        <v>2556</v>
      </c>
      <c r="B862">
        <v>52421674</v>
      </c>
      <c r="C862">
        <v>52431794</v>
      </c>
      <c r="D862">
        <v>51499781</v>
      </c>
      <c r="E862">
        <v>1</v>
      </c>
      <c r="F862">
        <v>1</v>
      </c>
      <c r="G862">
        <v>27</v>
      </c>
      <c r="H862">
        <v>2</v>
      </c>
      <c r="I862" t="s">
        <v>541</v>
      </c>
      <c r="J862" t="s">
        <v>542</v>
      </c>
      <c r="K862" t="s">
        <v>543</v>
      </c>
      <c r="L862">
        <v>1368</v>
      </c>
      <c r="N862">
        <v>1011</v>
      </c>
      <c r="O862" t="s">
        <v>537</v>
      </c>
      <c r="P862" t="s">
        <v>537</v>
      </c>
      <c r="Q862">
        <v>1</v>
      </c>
      <c r="W862">
        <v>0</v>
      </c>
      <c r="X862">
        <v>-1786200580</v>
      </c>
      <c r="Y862">
        <v>3.1E-2</v>
      </c>
      <c r="AA862">
        <v>0</v>
      </c>
      <c r="AB862">
        <v>1014.12</v>
      </c>
      <c r="AC862">
        <v>317.13</v>
      </c>
      <c r="AD862">
        <v>0</v>
      </c>
      <c r="AE862">
        <v>0</v>
      </c>
      <c r="AF862">
        <v>1014.12</v>
      </c>
      <c r="AG862">
        <v>317.13</v>
      </c>
      <c r="AH862">
        <v>0</v>
      </c>
      <c r="AI862">
        <v>1</v>
      </c>
      <c r="AJ862">
        <v>1</v>
      </c>
      <c r="AK862">
        <v>1</v>
      </c>
      <c r="AL862">
        <v>1</v>
      </c>
      <c r="AN862">
        <v>0</v>
      </c>
      <c r="AO862">
        <v>1</v>
      </c>
      <c r="AP862">
        <v>0</v>
      </c>
      <c r="AQ862">
        <v>0</v>
      </c>
      <c r="AR862">
        <v>0</v>
      </c>
      <c r="AS862" t="s">
        <v>3</v>
      </c>
      <c r="AT862">
        <v>3.1E-2</v>
      </c>
      <c r="AU862" t="s">
        <v>3</v>
      </c>
      <c r="AV862">
        <v>0</v>
      </c>
      <c r="AW862">
        <v>2</v>
      </c>
      <c r="AX862">
        <v>52431796</v>
      </c>
      <c r="AY862">
        <v>1</v>
      </c>
      <c r="AZ862">
        <v>0</v>
      </c>
      <c r="BA862">
        <v>827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CX862">
        <f>Y862*Source!I2556</f>
        <v>0</v>
      </c>
      <c r="CY862">
        <f>AB862</f>
        <v>1014.12</v>
      </c>
      <c r="CZ862">
        <f>AF862</f>
        <v>1014.12</v>
      </c>
      <c r="DA862">
        <f>AJ862</f>
        <v>1</v>
      </c>
      <c r="DB862">
        <f>ROUND(ROUND(AT862*CZ862,2),6)</f>
        <v>31.44</v>
      </c>
      <c r="DC862">
        <f>ROUND(ROUND(AT862*AG862,2),6)</f>
        <v>9.83</v>
      </c>
    </row>
    <row r="863" spans="1:107" x14ac:dyDescent="0.2">
      <c r="A863">
        <f>ROW(Source!A2557)</f>
        <v>2557</v>
      </c>
      <c r="B863">
        <v>52421674</v>
      </c>
      <c r="C863">
        <v>52431797</v>
      </c>
      <c r="D863">
        <v>51499781</v>
      </c>
      <c r="E863">
        <v>1</v>
      </c>
      <c r="F863">
        <v>1</v>
      </c>
      <c r="G863">
        <v>27</v>
      </c>
      <c r="H863">
        <v>2</v>
      </c>
      <c r="I863" t="s">
        <v>541</v>
      </c>
      <c r="J863" t="s">
        <v>542</v>
      </c>
      <c r="K863" t="s">
        <v>543</v>
      </c>
      <c r="L863">
        <v>1368</v>
      </c>
      <c r="N863">
        <v>1011</v>
      </c>
      <c r="O863" t="s">
        <v>537</v>
      </c>
      <c r="P863" t="s">
        <v>537</v>
      </c>
      <c r="Q863">
        <v>1</v>
      </c>
      <c r="W863">
        <v>0</v>
      </c>
      <c r="X863">
        <v>-1786200580</v>
      </c>
      <c r="Y863">
        <v>0.54</v>
      </c>
      <c r="AA863">
        <v>0</v>
      </c>
      <c r="AB863">
        <v>1014.12</v>
      </c>
      <c r="AC863">
        <v>317.13</v>
      </c>
      <c r="AD863">
        <v>0</v>
      </c>
      <c r="AE863">
        <v>0</v>
      </c>
      <c r="AF863">
        <v>1014.12</v>
      </c>
      <c r="AG863">
        <v>317.13</v>
      </c>
      <c r="AH863">
        <v>0</v>
      </c>
      <c r="AI863">
        <v>1</v>
      </c>
      <c r="AJ863">
        <v>1</v>
      </c>
      <c r="AK863">
        <v>1</v>
      </c>
      <c r="AL863">
        <v>1</v>
      </c>
      <c r="AN863">
        <v>0</v>
      </c>
      <c r="AO863">
        <v>1</v>
      </c>
      <c r="AP863">
        <v>1</v>
      </c>
      <c r="AQ863">
        <v>0</v>
      </c>
      <c r="AR863">
        <v>0</v>
      </c>
      <c r="AS863" t="s">
        <v>3</v>
      </c>
      <c r="AT863">
        <v>0.01</v>
      </c>
      <c r="AU863" t="s">
        <v>172</v>
      </c>
      <c r="AV863">
        <v>0</v>
      </c>
      <c r="AW863">
        <v>2</v>
      </c>
      <c r="AX863">
        <v>52431799</v>
      </c>
      <c r="AY863">
        <v>1</v>
      </c>
      <c r="AZ863">
        <v>0</v>
      </c>
      <c r="BA863">
        <v>828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CX863">
        <f>Y863*Source!I2557</f>
        <v>0</v>
      </c>
      <c r="CY863">
        <f>AB863</f>
        <v>1014.12</v>
      </c>
      <c r="CZ863">
        <f>AF863</f>
        <v>1014.12</v>
      </c>
      <c r="DA863">
        <f>AJ863</f>
        <v>1</v>
      </c>
      <c r="DB863">
        <f>ROUND((ROUND(AT863*CZ863,2)*54),6)</f>
        <v>547.55999999999995</v>
      </c>
      <c r="DC863">
        <f>ROUND((ROUND(AT863*AG863,2)*54),6)</f>
        <v>171.18</v>
      </c>
    </row>
    <row r="864" spans="1:107" x14ac:dyDescent="0.2">
      <c r="A864">
        <f>ROW(Source!A2559)</f>
        <v>2559</v>
      </c>
      <c r="B864">
        <v>52421674</v>
      </c>
      <c r="C864">
        <v>52431801</v>
      </c>
      <c r="D864">
        <v>51486811</v>
      </c>
      <c r="E864">
        <v>27</v>
      </c>
      <c r="F864">
        <v>1</v>
      </c>
      <c r="G864">
        <v>27</v>
      </c>
      <c r="H864">
        <v>1</v>
      </c>
      <c r="I864" t="s">
        <v>531</v>
      </c>
      <c r="J864" t="s">
        <v>3</v>
      </c>
      <c r="K864" t="s">
        <v>532</v>
      </c>
      <c r="L864">
        <v>1191</v>
      </c>
      <c r="N864">
        <v>1013</v>
      </c>
      <c r="O864" t="s">
        <v>533</v>
      </c>
      <c r="P864" t="s">
        <v>533</v>
      </c>
      <c r="Q864">
        <v>1</v>
      </c>
      <c r="W864">
        <v>0</v>
      </c>
      <c r="X864">
        <v>476480486</v>
      </c>
      <c r="Y864">
        <v>80.27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1</v>
      </c>
      <c r="AJ864">
        <v>1</v>
      </c>
      <c r="AK864">
        <v>1</v>
      </c>
      <c r="AL864">
        <v>1</v>
      </c>
      <c r="AN864">
        <v>0</v>
      </c>
      <c r="AO864">
        <v>1</v>
      </c>
      <c r="AP864">
        <v>0</v>
      </c>
      <c r="AQ864">
        <v>0</v>
      </c>
      <c r="AR864">
        <v>0</v>
      </c>
      <c r="AS864" t="s">
        <v>3</v>
      </c>
      <c r="AT864">
        <v>80.27</v>
      </c>
      <c r="AU864" t="s">
        <v>3</v>
      </c>
      <c r="AV864">
        <v>1</v>
      </c>
      <c r="AW864">
        <v>2</v>
      </c>
      <c r="AX864">
        <v>52431806</v>
      </c>
      <c r="AY864">
        <v>1</v>
      </c>
      <c r="AZ864">
        <v>0</v>
      </c>
      <c r="BA864">
        <v>829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CX864">
        <f>Y864*Source!I2559</f>
        <v>0</v>
      </c>
      <c r="CY864">
        <f>AD864</f>
        <v>0</v>
      </c>
      <c r="CZ864">
        <f>AH864</f>
        <v>0</v>
      </c>
      <c r="DA864">
        <f>AL864</f>
        <v>1</v>
      </c>
      <c r="DB864">
        <f t="shared" ref="DB864:DB888" si="164">ROUND(ROUND(AT864*CZ864,2),6)</f>
        <v>0</v>
      </c>
      <c r="DC864">
        <f t="shared" ref="DC864:DC888" si="165">ROUND(ROUND(AT864*AG864,2),6)</f>
        <v>0</v>
      </c>
    </row>
    <row r="865" spans="1:107" x14ac:dyDescent="0.2">
      <c r="A865">
        <f>ROW(Source!A2559)</f>
        <v>2559</v>
      </c>
      <c r="B865">
        <v>52421674</v>
      </c>
      <c r="C865">
        <v>52431801</v>
      </c>
      <c r="D865">
        <v>51502851</v>
      </c>
      <c r="E865">
        <v>1</v>
      </c>
      <c r="F865">
        <v>1</v>
      </c>
      <c r="G865">
        <v>27</v>
      </c>
      <c r="H865">
        <v>3</v>
      </c>
      <c r="I865" t="s">
        <v>565</v>
      </c>
      <c r="J865" t="s">
        <v>566</v>
      </c>
      <c r="K865" t="s">
        <v>567</v>
      </c>
      <c r="L865">
        <v>1339</v>
      </c>
      <c r="N865">
        <v>1007</v>
      </c>
      <c r="O865" t="s">
        <v>166</v>
      </c>
      <c r="P865" t="s">
        <v>166</v>
      </c>
      <c r="Q865">
        <v>1</v>
      </c>
      <c r="W865">
        <v>0</v>
      </c>
      <c r="X865">
        <v>-697630842</v>
      </c>
      <c r="Y865">
        <v>5.9</v>
      </c>
      <c r="AA865">
        <v>3714.73</v>
      </c>
      <c r="AB865">
        <v>0</v>
      </c>
      <c r="AC865">
        <v>0</v>
      </c>
      <c r="AD865">
        <v>0</v>
      </c>
      <c r="AE865">
        <v>3714.73</v>
      </c>
      <c r="AF865">
        <v>0</v>
      </c>
      <c r="AG865">
        <v>0</v>
      </c>
      <c r="AH865">
        <v>0</v>
      </c>
      <c r="AI865">
        <v>1</v>
      </c>
      <c r="AJ865">
        <v>1</v>
      </c>
      <c r="AK865">
        <v>1</v>
      </c>
      <c r="AL865">
        <v>1</v>
      </c>
      <c r="AN865">
        <v>0</v>
      </c>
      <c r="AO865">
        <v>1</v>
      </c>
      <c r="AP865">
        <v>0</v>
      </c>
      <c r="AQ865">
        <v>0</v>
      </c>
      <c r="AR865">
        <v>0</v>
      </c>
      <c r="AS865" t="s">
        <v>3</v>
      </c>
      <c r="AT865">
        <v>5.9</v>
      </c>
      <c r="AU865" t="s">
        <v>3</v>
      </c>
      <c r="AV865">
        <v>0</v>
      </c>
      <c r="AW865">
        <v>2</v>
      </c>
      <c r="AX865">
        <v>52431807</v>
      </c>
      <c r="AY865">
        <v>1</v>
      </c>
      <c r="AZ865">
        <v>0</v>
      </c>
      <c r="BA865">
        <v>830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CX865">
        <f>Y865*Source!I2559</f>
        <v>0</v>
      </c>
      <c r="CY865">
        <f>AA865</f>
        <v>3714.73</v>
      </c>
      <c r="CZ865">
        <f>AE865</f>
        <v>3714.73</v>
      </c>
      <c r="DA865">
        <f>AI865</f>
        <v>1</v>
      </c>
      <c r="DB865">
        <f t="shared" si="164"/>
        <v>21916.91</v>
      </c>
      <c r="DC865">
        <f t="shared" si="165"/>
        <v>0</v>
      </c>
    </row>
    <row r="866" spans="1:107" x14ac:dyDescent="0.2">
      <c r="A866">
        <f>ROW(Source!A2559)</f>
        <v>2559</v>
      </c>
      <c r="B866">
        <v>52421674</v>
      </c>
      <c r="C866">
        <v>52431801</v>
      </c>
      <c r="D866">
        <v>51502927</v>
      </c>
      <c r="E866">
        <v>1</v>
      </c>
      <c r="F866">
        <v>1</v>
      </c>
      <c r="G866">
        <v>27</v>
      </c>
      <c r="H866">
        <v>3</v>
      </c>
      <c r="I866" t="s">
        <v>568</v>
      </c>
      <c r="J866" t="s">
        <v>569</v>
      </c>
      <c r="K866" t="s">
        <v>570</v>
      </c>
      <c r="L866">
        <v>1339</v>
      </c>
      <c r="N866">
        <v>1007</v>
      </c>
      <c r="O866" t="s">
        <v>166</v>
      </c>
      <c r="P866" t="s">
        <v>166</v>
      </c>
      <c r="Q866">
        <v>1</v>
      </c>
      <c r="W866">
        <v>0</v>
      </c>
      <c r="X866">
        <v>253260963</v>
      </c>
      <c r="Y866">
        <v>0.06</v>
      </c>
      <c r="AA866">
        <v>3392.59</v>
      </c>
      <c r="AB866">
        <v>0</v>
      </c>
      <c r="AC866">
        <v>0</v>
      </c>
      <c r="AD866">
        <v>0</v>
      </c>
      <c r="AE866">
        <v>3392.59</v>
      </c>
      <c r="AF866">
        <v>0</v>
      </c>
      <c r="AG866">
        <v>0</v>
      </c>
      <c r="AH866">
        <v>0</v>
      </c>
      <c r="AI866">
        <v>1</v>
      </c>
      <c r="AJ866">
        <v>1</v>
      </c>
      <c r="AK866">
        <v>1</v>
      </c>
      <c r="AL866">
        <v>1</v>
      </c>
      <c r="AN866">
        <v>0</v>
      </c>
      <c r="AO866">
        <v>1</v>
      </c>
      <c r="AP866">
        <v>0</v>
      </c>
      <c r="AQ866">
        <v>0</v>
      </c>
      <c r="AR866">
        <v>0</v>
      </c>
      <c r="AS866" t="s">
        <v>3</v>
      </c>
      <c r="AT866">
        <v>0.06</v>
      </c>
      <c r="AU866" t="s">
        <v>3</v>
      </c>
      <c r="AV866">
        <v>0</v>
      </c>
      <c r="AW866">
        <v>2</v>
      </c>
      <c r="AX866">
        <v>52431808</v>
      </c>
      <c r="AY866">
        <v>1</v>
      </c>
      <c r="AZ866">
        <v>0</v>
      </c>
      <c r="BA866">
        <v>831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CX866">
        <f>Y866*Source!I2559</f>
        <v>0</v>
      </c>
      <c r="CY866">
        <f>AA866</f>
        <v>3392.59</v>
      </c>
      <c r="CZ866">
        <f>AE866</f>
        <v>3392.59</v>
      </c>
      <c r="DA866">
        <f>AI866</f>
        <v>1</v>
      </c>
      <c r="DB866">
        <f t="shared" si="164"/>
        <v>203.56</v>
      </c>
      <c r="DC866">
        <f t="shared" si="165"/>
        <v>0</v>
      </c>
    </row>
    <row r="867" spans="1:107" x14ac:dyDescent="0.2">
      <c r="A867">
        <f>ROW(Source!A2559)</f>
        <v>2559</v>
      </c>
      <c r="B867">
        <v>52421674</v>
      </c>
      <c r="C867">
        <v>52431801</v>
      </c>
      <c r="D867">
        <v>51503665</v>
      </c>
      <c r="E867">
        <v>1</v>
      </c>
      <c r="F867">
        <v>1</v>
      </c>
      <c r="G867">
        <v>27</v>
      </c>
      <c r="H867">
        <v>3</v>
      </c>
      <c r="I867" t="s">
        <v>501</v>
      </c>
      <c r="J867" t="s">
        <v>503</v>
      </c>
      <c r="K867" t="s">
        <v>502</v>
      </c>
      <c r="L867">
        <v>1339</v>
      </c>
      <c r="N867">
        <v>1007</v>
      </c>
      <c r="O867" t="s">
        <v>166</v>
      </c>
      <c r="P867" t="s">
        <v>166</v>
      </c>
      <c r="Q867">
        <v>1</v>
      </c>
      <c r="W867">
        <v>0</v>
      </c>
      <c r="X867">
        <v>1857369686</v>
      </c>
      <c r="Y867">
        <v>4.3</v>
      </c>
      <c r="AA867">
        <v>7833.01</v>
      </c>
      <c r="AB867">
        <v>0</v>
      </c>
      <c r="AC867">
        <v>0</v>
      </c>
      <c r="AD867">
        <v>0</v>
      </c>
      <c r="AE867">
        <v>7833.01</v>
      </c>
      <c r="AF867">
        <v>0</v>
      </c>
      <c r="AG867">
        <v>0</v>
      </c>
      <c r="AH867">
        <v>0</v>
      </c>
      <c r="AI867">
        <v>1</v>
      </c>
      <c r="AJ867">
        <v>1</v>
      </c>
      <c r="AK867">
        <v>1</v>
      </c>
      <c r="AL867">
        <v>1</v>
      </c>
      <c r="AN867">
        <v>0</v>
      </c>
      <c r="AO867">
        <v>1</v>
      </c>
      <c r="AP867">
        <v>0</v>
      </c>
      <c r="AQ867">
        <v>0</v>
      </c>
      <c r="AR867">
        <v>0</v>
      </c>
      <c r="AS867" t="s">
        <v>3</v>
      </c>
      <c r="AT867">
        <v>4.3</v>
      </c>
      <c r="AU867" t="s">
        <v>3</v>
      </c>
      <c r="AV867">
        <v>0</v>
      </c>
      <c r="AW867">
        <v>2</v>
      </c>
      <c r="AX867">
        <v>52431809</v>
      </c>
      <c r="AY867">
        <v>1</v>
      </c>
      <c r="AZ867">
        <v>0</v>
      </c>
      <c r="BA867">
        <v>832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CX867">
        <f>Y867*Source!I2559</f>
        <v>0</v>
      </c>
      <c r="CY867">
        <f>AA867</f>
        <v>7833.01</v>
      </c>
      <c r="CZ867">
        <f>AE867</f>
        <v>7833.01</v>
      </c>
      <c r="DA867">
        <f>AI867</f>
        <v>1</v>
      </c>
      <c r="DB867">
        <f t="shared" si="164"/>
        <v>33681.94</v>
      </c>
      <c r="DC867">
        <f t="shared" si="165"/>
        <v>0</v>
      </c>
    </row>
    <row r="868" spans="1:107" x14ac:dyDescent="0.2">
      <c r="A868">
        <f>ROW(Source!A2595)</f>
        <v>2595</v>
      </c>
      <c r="B868">
        <v>52421674</v>
      </c>
      <c r="C868">
        <v>52431867</v>
      </c>
      <c r="D868">
        <v>51486811</v>
      </c>
      <c r="E868">
        <v>27</v>
      </c>
      <c r="F868">
        <v>1</v>
      </c>
      <c r="G868">
        <v>27</v>
      </c>
      <c r="H868">
        <v>1</v>
      </c>
      <c r="I868" t="s">
        <v>531</v>
      </c>
      <c r="J868" t="s">
        <v>3</v>
      </c>
      <c r="K868" t="s">
        <v>532</v>
      </c>
      <c r="L868">
        <v>1191</v>
      </c>
      <c r="N868">
        <v>1013</v>
      </c>
      <c r="O868" t="s">
        <v>533</v>
      </c>
      <c r="P868" t="s">
        <v>533</v>
      </c>
      <c r="Q868">
        <v>1</v>
      </c>
      <c r="W868">
        <v>0</v>
      </c>
      <c r="X868">
        <v>476480486</v>
      </c>
      <c r="Y868">
        <v>0.82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1</v>
      </c>
      <c r="AJ868">
        <v>1</v>
      </c>
      <c r="AK868">
        <v>1</v>
      </c>
      <c r="AL868">
        <v>1</v>
      </c>
      <c r="AN868">
        <v>0</v>
      </c>
      <c r="AO868">
        <v>1</v>
      </c>
      <c r="AP868">
        <v>0</v>
      </c>
      <c r="AQ868">
        <v>0</v>
      </c>
      <c r="AR868">
        <v>0</v>
      </c>
      <c r="AS868" t="s">
        <v>3</v>
      </c>
      <c r="AT868">
        <v>0.82</v>
      </c>
      <c r="AU868" t="s">
        <v>3</v>
      </c>
      <c r="AV868">
        <v>1</v>
      </c>
      <c r="AW868">
        <v>2</v>
      </c>
      <c r="AX868">
        <v>52431872</v>
      </c>
      <c r="AY868">
        <v>1</v>
      </c>
      <c r="AZ868">
        <v>0</v>
      </c>
      <c r="BA868">
        <v>833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CX868">
        <f>Y868*Source!I2595</f>
        <v>0</v>
      </c>
      <c r="CY868">
        <f>AD868</f>
        <v>0</v>
      </c>
      <c r="CZ868">
        <f>AH868</f>
        <v>0</v>
      </c>
      <c r="DA868">
        <f>AL868</f>
        <v>1</v>
      </c>
      <c r="DB868">
        <f t="shared" si="164"/>
        <v>0</v>
      </c>
      <c r="DC868">
        <f t="shared" si="165"/>
        <v>0</v>
      </c>
    </row>
    <row r="869" spans="1:107" x14ac:dyDescent="0.2">
      <c r="A869">
        <f>ROW(Source!A2595)</f>
        <v>2595</v>
      </c>
      <c r="B869">
        <v>52421674</v>
      </c>
      <c r="C869">
        <v>52431867</v>
      </c>
      <c r="D869">
        <v>51499184</v>
      </c>
      <c r="E869">
        <v>1</v>
      </c>
      <c r="F869">
        <v>1</v>
      </c>
      <c r="G869">
        <v>27</v>
      </c>
      <c r="H869">
        <v>2</v>
      </c>
      <c r="I869" t="s">
        <v>599</v>
      </c>
      <c r="J869" t="s">
        <v>600</v>
      </c>
      <c r="K869" t="s">
        <v>601</v>
      </c>
      <c r="L869">
        <v>1368</v>
      </c>
      <c r="N869">
        <v>1011</v>
      </c>
      <c r="O869" t="s">
        <v>537</v>
      </c>
      <c r="P869" t="s">
        <v>537</v>
      </c>
      <c r="Q869">
        <v>1</v>
      </c>
      <c r="W869">
        <v>0</v>
      </c>
      <c r="X869">
        <v>351519474</v>
      </c>
      <c r="Y869">
        <v>0.04</v>
      </c>
      <c r="AA869">
        <v>0</v>
      </c>
      <c r="AB869">
        <v>2020.59</v>
      </c>
      <c r="AC869">
        <v>458.56</v>
      </c>
      <c r="AD869">
        <v>0</v>
      </c>
      <c r="AE869">
        <v>0</v>
      </c>
      <c r="AF869">
        <v>2020.59</v>
      </c>
      <c r="AG869">
        <v>458.56</v>
      </c>
      <c r="AH869">
        <v>0</v>
      </c>
      <c r="AI869">
        <v>1</v>
      </c>
      <c r="AJ869">
        <v>1</v>
      </c>
      <c r="AK869">
        <v>1</v>
      </c>
      <c r="AL869">
        <v>1</v>
      </c>
      <c r="AN869">
        <v>0</v>
      </c>
      <c r="AO869">
        <v>1</v>
      </c>
      <c r="AP869">
        <v>0</v>
      </c>
      <c r="AQ869">
        <v>0</v>
      </c>
      <c r="AR869">
        <v>0</v>
      </c>
      <c r="AS869" t="s">
        <v>3</v>
      </c>
      <c r="AT869">
        <v>0.04</v>
      </c>
      <c r="AU869" t="s">
        <v>3</v>
      </c>
      <c r="AV869">
        <v>0</v>
      </c>
      <c r="AW869">
        <v>2</v>
      </c>
      <c r="AX869">
        <v>52431873</v>
      </c>
      <c r="AY869">
        <v>1</v>
      </c>
      <c r="AZ869">
        <v>0</v>
      </c>
      <c r="BA869">
        <v>834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CX869">
        <f>Y869*Source!I2595</f>
        <v>0</v>
      </c>
      <c r="CY869">
        <f>AB869</f>
        <v>2020.59</v>
      </c>
      <c r="CZ869">
        <f>AF869</f>
        <v>2020.59</v>
      </c>
      <c r="DA869">
        <f>AJ869</f>
        <v>1</v>
      </c>
      <c r="DB869">
        <f t="shared" si="164"/>
        <v>80.819999999999993</v>
      </c>
      <c r="DC869">
        <f t="shared" si="165"/>
        <v>18.34</v>
      </c>
    </row>
    <row r="870" spans="1:107" x14ac:dyDescent="0.2">
      <c r="A870">
        <f>ROW(Source!A2595)</f>
        <v>2595</v>
      </c>
      <c r="B870">
        <v>52421674</v>
      </c>
      <c r="C870">
        <v>52431867</v>
      </c>
      <c r="D870">
        <v>51499210</v>
      </c>
      <c r="E870">
        <v>1</v>
      </c>
      <c r="F870">
        <v>1</v>
      </c>
      <c r="G870">
        <v>27</v>
      </c>
      <c r="H870">
        <v>2</v>
      </c>
      <c r="I870" t="s">
        <v>614</v>
      </c>
      <c r="J870" t="s">
        <v>615</v>
      </c>
      <c r="K870" t="s">
        <v>616</v>
      </c>
      <c r="L870">
        <v>1368</v>
      </c>
      <c r="N870">
        <v>1011</v>
      </c>
      <c r="O870" t="s">
        <v>537</v>
      </c>
      <c r="P870" t="s">
        <v>537</v>
      </c>
      <c r="Q870">
        <v>1</v>
      </c>
      <c r="W870">
        <v>0</v>
      </c>
      <c r="X870">
        <v>1239588482</v>
      </c>
      <c r="Y870">
        <v>0.41</v>
      </c>
      <c r="AA870">
        <v>0</v>
      </c>
      <c r="AB870">
        <v>1024.3699999999999</v>
      </c>
      <c r="AC870">
        <v>730.58</v>
      </c>
      <c r="AD870">
        <v>0</v>
      </c>
      <c r="AE870">
        <v>0</v>
      </c>
      <c r="AF870">
        <v>1024.3699999999999</v>
      </c>
      <c r="AG870">
        <v>730.58</v>
      </c>
      <c r="AH870">
        <v>0</v>
      </c>
      <c r="AI870">
        <v>1</v>
      </c>
      <c r="AJ870">
        <v>1</v>
      </c>
      <c r="AK870">
        <v>1</v>
      </c>
      <c r="AL870">
        <v>1</v>
      </c>
      <c r="AN870">
        <v>0</v>
      </c>
      <c r="AO870">
        <v>1</v>
      </c>
      <c r="AP870">
        <v>0</v>
      </c>
      <c r="AQ870">
        <v>0</v>
      </c>
      <c r="AR870">
        <v>0</v>
      </c>
      <c r="AS870" t="s">
        <v>3</v>
      </c>
      <c r="AT870">
        <v>0.41</v>
      </c>
      <c r="AU870" t="s">
        <v>3</v>
      </c>
      <c r="AV870">
        <v>0</v>
      </c>
      <c r="AW870">
        <v>2</v>
      </c>
      <c r="AX870">
        <v>52431874</v>
      </c>
      <c r="AY870">
        <v>1</v>
      </c>
      <c r="AZ870">
        <v>0</v>
      </c>
      <c r="BA870">
        <v>835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CX870">
        <f>Y870*Source!I2595</f>
        <v>0</v>
      </c>
      <c r="CY870">
        <f>AB870</f>
        <v>1024.3699999999999</v>
      </c>
      <c r="CZ870">
        <f>AF870</f>
        <v>1024.3699999999999</v>
      </c>
      <c r="DA870">
        <f>AJ870</f>
        <v>1</v>
      </c>
      <c r="DB870">
        <f t="shared" si="164"/>
        <v>419.99</v>
      </c>
      <c r="DC870">
        <f t="shared" si="165"/>
        <v>299.54000000000002</v>
      </c>
    </row>
    <row r="871" spans="1:107" x14ac:dyDescent="0.2">
      <c r="A871">
        <f>ROW(Source!A2595)</f>
        <v>2595</v>
      </c>
      <c r="B871">
        <v>52421674</v>
      </c>
      <c r="C871">
        <v>52431867</v>
      </c>
      <c r="D871">
        <v>51504653</v>
      </c>
      <c r="E871">
        <v>1</v>
      </c>
      <c r="F871">
        <v>1</v>
      </c>
      <c r="G871">
        <v>27</v>
      </c>
      <c r="H871">
        <v>3</v>
      </c>
      <c r="I871" t="s">
        <v>265</v>
      </c>
      <c r="J871" t="s">
        <v>268</v>
      </c>
      <c r="K871" t="s">
        <v>266</v>
      </c>
      <c r="L871">
        <v>1035</v>
      </c>
      <c r="N871">
        <v>1013</v>
      </c>
      <c r="O871" t="s">
        <v>267</v>
      </c>
      <c r="P871" t="s">
        <v>267</v>
      </c>
      <c r="Q871">
        <v>1</v>
      </c>
      <c r="W871">
        <v>0</v>
      </c>
      <c r="X871">
        <v>-504864471</v>
      </c>
      <c r="Y871">
        <v>4.0000000000000001E-3</v>
      </c>
      <c r="AA871">
        <v>32364.66</v>
      </c>
      <c r="AB871">
        <v>0</v>
      </c>
      <c r="AC871">
        <v>0</v>
      </c>
      <c r="AD871">
        <v>0</v>
      </c>
      <c r="AE871">
        <v>32364.66</v>
      </c>
      <c r="AF871">
        <v>0</v>
      </c>
      <c r="AG871">
        <v>0</v>
      </c>
      <c r="AH871">
        <v>0</v>
      </c>
      <c r="AI871">
        <v>1</v>
      </c>
      <c r="AJ871">
        <v>1</v>
      </c>
      <c r="AK871">
        <v>1</v>
      </c>
      <c r="AL871">
        <v>1</v>
      </c>
      <c r="AN871">
        <v>0</v>
      </c>
      <c r="AO871">
        <v>0</v>
      </c>
      <c r="AP871">
        <v>0</v>
      </c>
      <c r="AQ871">
        <v>0</v>
      </c>
      <c r="AR871">
        <v>0</v>
      </c>
      <c r="AS871" t="s">
        <v>3</v>
      </c>
      <c r="AT871">
        <v>4.0000000000000001E-3</v>
      </c>
      <c r="AU871" t="s">
        <v>3</v>
      </c>
      <c r="AV871">
        <v>0</v>
      </c>
      <c r="AW871">
        <v>1</v>
      </c>
      <c r="AX871">
        <v>-1</v>
      </c>
      <c r="AY871">
        <v>0</v>
      </c>
      <c r="AZ871">
        <v>0</v>
      </c>
      <c r="BA871" t="s">
        <v>3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CX871">
        <f>Y871*Source!I2595</f>
        <v>0</v>
      </c>
      <c r="CY871">
        <f>AA871</f>
        <v>32364.66</v>
      </c>
      <c r="CZ871">
        <f>AE871</f>
        <v>32364.66</v>
      </c>
      <c r="DA871">
        <f>AI871</f>
        <v>1</v>
      </c>
      <c r="DB871">
        <f t="shared" si="164"/>
        <v>129.46</v>
      </c>
      <c r="DC871">
        <f t="shared" si="165"/>
        <v>0</v>
      </c>
    </row>
    <row r="872" spans="1:107" x14ac:dyDescent="0.2">
      <c r="A872">
        <f>ROW(Source!A2597)</f>
        <v>2597</v>
      </c>
      <c r="B872">
        <v>52421674</v>
      </c>
      <c r="C872">
        <v>52432027</v>
      </c>
      <c r="D872">
        <v>51486811</v>
      </c>
      <c r="E872">
        <v>27</v>
      </c>
      <c r="F872">
        <v>1</v>
      </c>
      <c r="G872">
        <v>27</v>
      </c>
      <c r="H872">
        <v>1</v>
      </c>
      <c r="I872" t="s">
        <v>531</v>
      </c>
      <c r="J872" t="s">
        <v>3</v>
      </c>
      <c r="K872" t="s">
        <v>532</v>
      </c>
      <c r="L872">
        <v>1191</v>
      </c>
      <c r="N872">
        <v>1013</v>
      </c>
      <c r="O872" t="s">
        <v>533</v>
      </c>
      <c r="P872" t="s">
        <v>533</v>
      </c>
      <c r="Q872">
        <v>1</v>
      </c>
      <c r="W872">
        <v>0</v>
      </c>
      <c r="X872">
        <v>476480486</v>
      </c>
      <c r="Y872">
        <v>0.06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1</v>
      </c>
      <c r="AJ872">
        <v>1</v>
      </c>
      <c r="AK872">
        <v>1</v>
      </c>
      <c r="AL872">
        <v>1</v>
      </c>
      <c r="AN872">
        <v>0</v>
      </c>
      <c r="AO872">
        <v>1</v>
      </c>
      <c r="AP872">
        <v>0</v>
      </c>
      <c r="AQ872">
        <v>0</v>
      </c>
      <c r="AR872">
        <v>0</v>
      </c>
      <c r="AS872" t="s">
        <v>3</v>
      </c>
      <c r="AT872">
        <v>0.06</v>
      </c>
      <c r="AU872" t="s">
        <v>3</v>
      </c>
      <c r="AV872">
        <v>1</v>
      </c>
      <c r="AW872">
        <v>2</v>
      </c>
      <c r="AX872">
        <v>52432028</v>
      </c>
      <c r="AY872">
        <v>1</v>
      </c>
      <c r="AZ872">
        <v>0</v>
      </c>
      <c r="BA872">
        <v>837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CX872">
        <f>Y872*Source!I2597</f>
        <v>0</v>
      </c>
      <c r="CY872">
        <f>AD872</f>
        <v>0</v>
      </c>
      <c r="CZ872">
        <f>AH872</f>
        <v>0</v>
      </c>
      <c r="DA872">
        <f>AL872</f>
        <v>1</v>
      </c>
      <c r="DB872">
        <f t="shared" si="164"/>
        <v>0</v>
      </c>
      <c r="DC872">
        <f t="shared" si="165"/>
        <v>0</v>
      </c>
    </row>
    <row r="873" spans="1:107" x14ac:dyDescent="0.2">
      <c r="A873">
        <f>ROW(Source!A2597)</f>
        <v>2597</v>
      </c>
      <c r="B873">
        <v>52421674</v>
      </c>
      <c r="C873">
        <v>52432027</v>
      </c>
      <c r="D873">
        <v>51499221</v>
      </c>
      <c r="E873">
        <v>1</v>
      </c>
      <c r="F873">
        <v>1</v>
      </c>
      <c r="G873">
        <v>27</v>
      </c>
      <c r="H873">
        <v>2</v>
      </c>
      <c r="I873" t="s">
        <v>695</v>
      </c>
      <c r="J873" t="s">
        <v>696</v>
      </c>
      <c r="K873" t="s">
        <v>697</v>
      </c>
      <c r="L873">
        <v>1368</v>
      </c>
      <c r="N873">
        <v>1011</v>
      </c>
      <c r="O873" t="s">
        <v>537</v>
      </c>
      <c r="P873" t="s">
        <v>537</v>
      </c>
      <c r="Q873">
        <v>1</v>
      </c>
      <c r="W873">
        <v>0</v>
      </c>
      <c r="X873">
        <v>-1645297542</v>
      </c>
      <c r="Y873">
        <v>0.01</v>
      </c>
      <c r="AA873">
        <v>0</v>
      </c>
      <c r="AB873">
        <v>1876.39</v>
      </c>
      <c r="AC873">
        <v>410.87</v>
      </c>
      <c r="AD873">
        <v>0</v>
      </c>
      <c r="AE873">
        <v>0</v>
      </c>
      <c r="AF873">
        <v>1876.39</v>
      </c>
      <c r="AG873">
        <v>410.87</v>
      </c>
      <c r="AH873">
        <v>0</v>
      </c>
      <c r="AI873">
        <v>1</v>
      </c>
      <c r="AJ873">
        <v>1</v>
      </c>
      <c r="AK873">
        <v>1</v>
      </c>
      <c r="AL873">
        <v>1</v>
      </c>
      <c r="AN873">
        <v>0</v>
      </c>
      <c r="AO873">
        <v>1</v>
      </c>
      <c r="AP873">
        <v>0</v>
      </c>
      <c r="AQ873">
        <v>0</v>
      </c>
      <c r="AR873">
        <v>0</v>
      </c>
      <c r="AS873" t="s">
        <v>3</v>
      </c>
      <c r="AT873">
        <v>0.01</v>
      </c>
      <c r="AU873" t="s">
        <v>3</v>
      </c>
      <c r="AV873">
        <v>0</v>
      </c>
      <c r="AW873">
        <v>2</v>
      </c>
      <c r="AX873">
        <v>52432029</v>
      </c>
      <c r="AY873">
        <v>1</v>
      </c>
      <c r="AZ873">
        <v>0</v>
      </c>
      <c r="BA873">
        <v>838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CX873">
        <f>Y873*Source!I2597</f>
        <v>0</v>
      </c>
      <c r="CY873">
        <f>AB873</f>
        <v>1876.39</v>
      </c>
      <c r="CZ873">
        <f>AF873</f>
        <v>1876.39</v>
      </c>
      <c r="DA873">
        <f>AJ873</f>
        <v>1</v>
      </c>
      <c r="DB873">
        <f t="shared" si="164"/>
        <v>18.760000000000002</v>
      </c>
      <c r="DC873">
        <f t="shared" si="165"/>
        <v>4.1100000000000003</v>
      </c>
    </row>
    <row r="874" spans="1:107" x14ac:dyDescent="0.2">
      <c r="A874">
        <f>ROW(Source!A2597)</f>
        <v>2597</v>
      </c>
      <c r="B874">
        <v>52421674</v>
      </c>
      <c r="C874">
        <v>52432027</v>
      </c>
      <c r="D874">
        <v>51500477</v>
      </c>
      <c r="E874">
        <v>1</v>
      </c>
      <c r="F874">
        <v>1</v>
      </c>
      <c r="G874">
        <v>27</v>
      </c>
      <c r="H874">
        <v>3</v>
      </c>
      <c r="I874" t="s">
        <v>698</v>
      </c>
      <c r="J874" t="s">
        <v>699</v>
      </c>
      <c r="K874" t="s">
        <v>700</v>
      </c>
      <c r="L874">
        <v>1348</v>
      </c>
      <c r="N874">
        <v>1009</v>
      </c>
      <c r="O874" t="s">
        <v>27</v>
      </c>
      <c r="P874" t="s">
        <v>27</v>
      </c>
      <c r="Q874">
        <v>1000</v>
      </c>
      <c r="W874">
        <v>0</v>
      </c>
      <c r="X874">
        <v>1239513523</v>
      </c>
      <c r="Y874">
        <v>5.2999999999999998E-4</v>
      </c>
      <c r="AA874">
        <v>100061.58</v>
      </c>
      <c r="AB874">
        <v>0</v>
      </c>
      <c r="AC874">
        <v>0</v>
      </c>
      <c r="AD874">
        <v>0</v>
      </c>
      <c r="AE874">
        <v>100061.58</v>
      </c>
      <c r="AF874">
        <v>0</v>
      </c>
      <c r="AG874">
        <v>0</v>
      </c>
      <c r="AH874">
        <v>0</v>
      </c>
      <c r="AI874">
        <v>1</v>
      </c>
      <c r="AJ874">
        <v>1</v>
      </c>
      <c r="AK874">
        <v>1</v>
      </c>
      <c r="AL874">
        <v>1</v>
      </c>
      <c r="AN874">
        <v>0</v>
      </c>
      <c r="AO874">
        <v>1</v>
      </c>
      <c r="AP874">
        <v>0</v>
      </c>
      <c r="AQ874">
        <v>0</v>
      </c>
      <c r="AR874">
        <v>0</v>
      </c>
      <c r="AS874" t="s">
        <v>3</v>
      </c>
      <c r="AT874">
        <v>5.2999999999999998E-4</v>
      </c>
      <c r="AU874" t="s">
        <v>3</v>
      </c>
      <c r="AV874">
        <v>0</v>
      </c>
      <c r="AW874">
        <v>2</v>
      </c>
      <c r="AX874">
        <v>52432030</v>
      </c>
      <c r="AY874">
        <v>1</v>
      </c>
      <c r="AZ874">
        <v>0</v>
      </c>
      <c r="BA874">
        <v>839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CX874">
        <f>Y874*Source!I2597</f>
        <v>0</v>
      </c>
      <c r="CY874">
        <f>AA874</f>
        <v>100061.58</v>
      </c>
      <c r="CZ874">
        <f>AE874</f>
        <v>100061.58</v>
      </c>
      <c r="DA874">
        <f>AI874</f>
        <v>1</v>
      </c>
      <c r="DB874">
        <f t="shared" si="164"/>
        <v>53.03</v>
      </c>
      <c r="DC874">
        <f t="shared" si="165"/>
        <v>0</v>
      </c>
    </row>
    <row r="875" spans="1:107" x14ac:dyDescent="0.2">
      <c r="A875">
        <f>ROW(Source!A2598)</f>
        <v>2598</v>
      </c>
      <c r="B875">
        <v>52421674</v>
      </c>
      <c r="C875">
        <v>52431877</v>
      </c>
      <c r="D875">
        <v>51486811</v>
      </c>
      <c r="E875">
        <v>27</v>
      </c>
      <c r="F875">
        <v>1</v>
      </c>
      <c r="G875">
        <v>27</v>
      </c>
      <c r="H875">
        <v>1</v>
      </c>
      <c r="I875" t="s">
        <v>531</v>
      </c>
      <c r="J875" t="s">
        <v>3</v>
      </c>
      <c r="K875" t="s">
        <v>532</v>
      </c>
      <c r="L875">
        <v>1191</v>
      </c>
      <c r="N875">
        <v>1013</v>
      </c>
      <c r="O875" t="s">
        <v>533</v>
      </c>
      <c r="P875" t="s">
        <v>533</v>
      </c>
      <c r="Q875">
        <v>1</v>
      </c>
      <c r="W875">
        <v>0</v>
      </c>
      <c r="X875">
        <v>476480486</v>
      </c>
      <c r="Y875">
        <v>2.35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1</v>
      </c>
      <c r="AJ875">
        <v>1</v>
      </c>
      <c r="AK875">
        <v>1</v>
      </c>
      <c r="AL875">
        <v>1</v>
      </c>
      <c r="AN875">
        <v>0</v>
      </c>
      <c r="AO875">
        <v>1</v>
      </c>
      <c r="AP875">
        <v>0</v>
      </c>
      <c r="AQ875">
        <v>0</v>
      </c>
      <c r="AR875">
        <v>0</v>
      </c>
      <c r="AS875" t="s">
        <v>3</v>
      </c>
      <c r="AT875">
        <v>2.35</v>
      </c>
      <c r="AU875" t="s">
        <v>3</v>
      </c>
      <c r="AV875">
        <v>1</v>
      </c>
      <c r="AW875">
        <v>2</v>
      </c>
      <c r="AX875">
        <v>52431884</v>
      </c>
      <c r="AY875">
        <v>1</v>
      </c>
      <c r="AZ875">
        <v>0</v>
      </c>
      <c r="BA875">
        <v>840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CX875">
        <f>Y875*Source!I2598</f>
        <v>0</v>
      </c>
      <c r="CY875">
        <f>AD875</f>
        <v>0</v>
      </c>
      <c r="CZ875">
        <f>AH875</f>
        <v>0</v>
      </c>
      <c r="DA875">
        <f>AL875</f>
        <v>1</v>
      </c>
      <c r="DB875">
        <f t="shared" si="164"/>
        <v>0</v>
      </c>
      <c r="DC875">
        <f t="shared" si="165"/>
        <v>0</v>
      </c>
    </row>
    <row r="876" spans="1:107" x14ac:dyDescent="0.2">
      <c r="A876">
        <f>ROW(Source!A2598)</f>
        <v>2598</v>
      </c>
      <c r="B876">
        <v>52421674</v>
      </c>
      <c r="C876">
        <v>52431877</v>
      </c>
      <c r="D876">
        <v>51499345</v>
      </c>
      <c r="E876">
        <v>1</v>
      </c>
      <c r="F876">
        <v>1</v>
      </c>
      <c r="G876">
        <v>27</v>
      </c>
      <c r="H876">
        <v>2</v>
      </c>
      <c r="I876" t="s">
        <v>571</v>
      </c>
      <c r="J876" t="s">
        <v>572</v>
      </c>
      <c r="K876" t="s">
        <v>573</v>
      </c>
      <c r="L876">
        <v>1368</v>
      </c>
      <c r="N876">
        <v>1011</v>
      </c>
      <c r="O876" t="s">
        <v>537</v>
      </c>
      <c r="P876" t="s">
        <v>537</v>
      </c>
      <c r="Q876">
        <v>1</v>
      </c>
      <c r="W876">
        <v>0</v>
      </c>
      <c r="X876">
        <v>231409664</v>
      </c>
      <c r="Y876">
        <v>0.51</v>
      </c>
      <c r="AA876">
        <v>0</v>
      </c>
      <c r="AB876">
        <v>98.05</v>
      </c>
      <c r="AC876">
        <v>33.06</v>
      </c>
      <c r="AD876">
        <v>0</v>
      </c>
      <c r="AE876">
        <v>0</v>
      </c>
      <c r="AF876">
        <v>98.05</v>
      </c>
      <c r="AG876">
        <v>33.06</v>
      </c>
      <c r="AH876">
        <v>0</v>
      </c>
      <c r="AI876">
        <v>1</v>
      </c>
      <c r="AJ876">
        <v>1</v>
      </c>
      <c r="AK876">
        <v>1</v>
      </c>
      <c r="AL876">
        <v>1</v>
      </c>
      <c r="AN876">
        <v>0</v>
      </c>
      <c r="AO876">
        <v>1</v>
      </c>
      <c r="AP876">
        <v>0</v>
      </c>
      <c r="AQ876">
        <v>0</v>
      </c>
      <c r="AR876">
        <v>0</v>
      </c>
      <c r="AS876" t="s">
        <v>3</v>
      </c>
      <c r="AT876">
        <v>0.51</v>
      </c>
      <c r="AU876" t="s">
        <v>3</v>
      </c>
      <c r="AV876">
        <v>0</v>
      </c>
      <c r="AW876">
        <v>2</v>
      </c>
      <c r="AX876">
        <v>52431885</v>
      </c>
      <c r="AY876">
        <v>1</v>
      </c>
      <c r="AZ876">
        <v>0</v>
      </c>
      <c r="BA876">
        <v>841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CX876">
        <f>Y876*Source!I2598</f>
        <v>0</v>
      </c>
      <c r="CY876">
        <f>AB876</f>
        <v>98.05</v>
      </c>
      <c r="CZ876">
        <f>AF876</f>
        <v>98.05</v>
      </c>
      <c r="DA876">
        <f>AJ876</f>
        <v>1</v>
      </c>
      <c r="DB876">
        <f t="shared" si="164"/>
        <v>50.01</v>
      </c>
      <c r="DC876">
        <f t="shared" si="165"/>
        <v>16.86</v>
      </c>
    </row>
    <row r="877" spans="1:107" x14ac:dyDescent="0.2">
      <c r="A877">
        <f>ROW(Source!A2598)</f>
        <v>2598</v>
      </c>
      <c r="B877">
        <v>52421674</v>
      </c>
      <c r="C877">
        <v>52431877</v>
      </c>
      <c r="D877">
        <v>51499423</v>
      </c>
      <c r="E877">
        <v>1</v>
      </c>
      <c r="F877">
        <v>1</v>
      </c>
      <c r="G877">
        <v>27</v>
      </c>
      <c r="H877">
        <v>2</v>
      </c>
      <c r="I877" t="s">
        <v>574</v>
      </c>
      <c r="J877" t="s">
        <v>575</v>
      </c>
      <c r="K877" t="s">
        <v>576</v>
      </c>
      <c r="L877">
        <v>1368</v>
      </c>
      <c r="N877">
        <v>1011</v>
      </c>
      <c r="O877" t="s">
        <v>537</v>
      </c>
      <c r="P877" t="s">
        <v>537</v>
      </c>
      <c r="Q877">
        <v>1</v>
      </c>
      <c r="W877">
        <v>0</v>
      </c>
      <c r="X877">
        <v>-1646301120</v>
      </c>
      <c r="Y877">
        <v>0.51</v>
      </c>
      <c r="AA877">
        <v>0</v>
      </c>
      <c r="AB877">
        <v>564.1</v>
      </c>
      <c r="AC877">
        <v>358.8</v>
      </c>
      <c r="AD877">
        <v>0</v>
      </c>
      <c r="AE877">
        <v>0</v>
      </c>
      <c r="AF877">
        <v>564.1</v>
      </c>
      <c r="AG877">
        <v>358.8</v>
      </c>
      <c r="AH877">
        <v>0</v>
      </c>
      <c r="AI877">
        <v>1</v>
      </c>
      <c r="AJ877">
        <v>1</v>
      </c>
      <c r="AK877">
        <v>1</v>
      </c>
      <c r="AL877">
        <v>1</v>
      </c>
      <c r="AN877">
        <v>0</v>
      </c>
      <c r="AO877">
        <v>1</v>
      </c>
      <c r="AP877">
        <v>0</v>
      </c>
      <c r="AQ877">
        <v>0</v>
      </c>
      <c r="AR877">
        <v>0</v>
      </c>
      <c r="AS877" t="s">
        <v>3</v>
      </c>
      <c r="AT877">
        <v>0.51</v>
      </c>
      <c r="AU877" t="s">
        <v>3</v>
      </c>
      <c r="AV877">
        <v>0</v>
      </c>
      <c r="AW877">
        <v>2</v>
      </c>
      <c r="AX877">
        <v>52431886</v>
      </c>
      <c r="AY877">
        <v>1</v>
      </c>
      <c r="AZ877">
        <v>0</v>
      </c>
      <c r="BA877">
        <v>842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CX877">
        <f>Y877*Source!I2598</f>
        <v>0</v>
      </c>
      <c r="CY877">
        <f>AB877</f>
        <v>564.1</v>
      </c>
      <c r="CZ877">
        <f>AF877</f>
        <v>564.1</v>
      </c>
      <c r="DA877">
        <f>AJ877</f>
        <v>1</v>
      </c>
      <c r="DB877">
        <f t="shared" si="164"/>
        <v>287.69</v>
      </c>
      <c r="DC877">
        <f t="shared" si="165"/>
        <v>182.99</v>
      </c>
    </row>
    <row r="878" spans="1:107" x14ac:dyDescent="0.2">
      <c r="A878">
        <f>ROW(Source!A2598)</f>
        <v>2598</v>
      </c>
      <c r="B878">
        <v>52421674</v>
      </c>
      <c r="C878">
        <v>52431877</v>
      </c>
      <c r="D878">
        <v>51502000</v>
      </c>
      <c r="E878">
        <v>1</v>
      </c>
      <c r="F878">
        <v>1</v>
      </c>
      <c r="G878">
        <v>27</v>
      </c>
      <c r="H878">
        <v>3</v>
      </c>
      <c r="I878" t="s">
        <v>577</v>
      </c>
      <c r="J878" t="s">
        <v>578</v>
      </c>
      <c r="K878" t="s">
        <v>579</v>
      </c>
      <c r="L878">
        <v>1301</v>
      </c>
      <c r="N878">
        <v>1003</v>
      </c>
      <c r="O878" t="s">
        <v>580</v>
      </c>
      <c r="P878" t="s">
        <v>580</v>
      </c>
      <c r="Q878">
        <v>1</v>
      </c>
      <c r="W878">
        <v>0</v>
      </c>
      <c r="X878">
        <v>852130430</v>
      </c>
      <c r="Y878">
        <v>12</v>
      </c>
      <c r="AA878">
        <v>26.54</v>
      </c>
      <c r="AB878">
        <v>0</v>
      </c>
      <c r="AC878">
        <v>0</v>
      </c>
      <c r="AD878">
        <v>0</v>
      </c>
      <c r="AE878">
        <v>26.54</v>
      </c>
      <c r="AF878">
        <v>0</v>
      </c>
      <c r="AG878">
        <v>0</v>
      </c>
      <c r="AH878">
        <v>0</v>
      </c>
      <c r="AI878">
        <v>1</v>
      </c>
      <c r="AJ878">
        <v>1</v>
      </c>
      <c r="AK878">
        <v>1</v>
      </c>
      <c r="AL878">
        <v>1</v>
      </c>
      <c r="AN878">
        <v>0</v>
      </c>
      <c r="AO878">
        <v>1</v>
      </c>
      <c r="AP878">
        <v>0</v>
      </c>
      <c r="AQ878">
        <v>0</v>
      </c>
      <c r="AR878">
        <v>0</v>
      </c>
      <c r="AS878" t="s">
        <v>3</v>
      </c>
      <c r="AT878">
        <v>12</v>
      </c>
      <c r="AU878" t="s">
        <v>3</v>
      </c>
      <c r="AV878">
        <v>0</v>
      </c>
      <c r="AW878">
        <v>2</v>
      </c>
      <c r="AX878">
        <v>52431887</v>
      </c>
      <c r="AY878">
        <v>1</v>
      </c>
      <c r="AZ878">
        <v>0</v>
      </c>
      <c r="BA878">
        <v>843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CX878">
        <f>Y878*Source!I2598</f>
        <v>0</v>
      </c>
      <c r="CY878">
        <f>AA878</f>
        <v>26.54</v>
      </c>
      <c r="CZ878">
        <f>AE878</f>
        <v>26.54</v>
      </c>
      <c r="DA878">
        <f>AI878</f>
        <v>1</v>
      </c>
      <c r="DB878">
        <f t="shared" si="164"/>
        <v>318.48</v>
      </c>
      <c r="DC878">
        <f t="shared" si="165"/>
        <v>0</v>
      </c>
    </row>
    <row r="879" spans="1:107" x14ac:dyDescent="0.2">
      <c r="A879">
        <f>ROW(Source!A2598)</f>
        <v>2598</v>
      </c>
      <c r="B879">
        <v>52421674</v>
      </c>
      <c r="C879">
        <v>52431877</v>
      </c>
      <c r="D879">
        <v>51502424</v>
      </c>
      <c r="E879">
        <v>1</v>
      </c>
      <c r="F879">
        <v>1</v>
      </c>
      <c r="G879">
        <v>27</v>
      </c>
      <c r="H879">
        <v>3</v>
      </c>
      <c r="I879" t="s">
        <v>188</v>
      </c>
      <c r="J879" t="s">
        <v>191</v>
      </c>
      <c r="K879" t="s">
        <v>189</v>
      </c>
      <c r="L879">
        <v>1346</v>
      </c>
      <c r="N879">
        <v>1009</v>
      </c>
      <c r="O879" t="s">
        <v>190</v>
      </c>
      <c r="P879" t="s">
        <v>190</v>
      </c>
      <c r="Q879">
        <v>1</v>
      </c>
      <c r="W879">
        <v>1</v>
      </c>
      <c r="X879">
        <v>-892265338</v>
      </c>
      <c r="Y879">
        <v>-6.6</v>
      </c>
      <c r="AA879">
        <v>124.03</v>
      </c>
      <c r="AB879">
        <v>0</v>
      </c>
      <c r="AC879">
        <v>0</v>
      </c>
      <c r="AD879">
        <v>0</v>
      </c>
      <c r="AE879">
        <v>124.03</v>
      </c>
      <c r="AF879">
        <v>0</v>
      </c>
      <c r="AG879">
        <v>0</v>
      </c>
      <c r="AH879">
        <v>0</v>
      </c>
      <c r="AI879">
        <v>1</v>
      </c>
      <c r="AJ879">
        <v>1</v>
      </c>
      <c r="AK879">
        <v>1</v>
      </c>
      <c r="AL879">
        <v>1</v>
      </c>
      <c r="AN879">
        <v>0</v>
      </c>
      <c r="AO879">
        <v>1</v>
      </c>
      <c r="AP879">
        <v>0</v>
      </c>
      <c r="AQ879">
        <v>0</v>
      </c>
      <c r="AR879">
        <v>0</v>
      </c>
      <c r="AS879" t="s">
        <v>3</v>
      </c>
      <c r="AT879">
        <v>-6.6</v>
      </c>
      <c r="AU879" t="s">
        <v>3</v>
      </c>
      <c r="AV879">
        <v>0</v>
      </c>
      <c r="AW879">
        <v>2</v>
      </c>
      <c r="AX879">
        <v>52431888</v>
      </c>
      <c r="AY879">
        <v>1</v>
      </c>
      <c r="AZ879">
        <v>6144</v>
      </c>
      <c r="BA879">
        <v>844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CX879">
        <f>Y879*Source!I2598</f>
        <v>0</v>
      </c>
      <c r="CY879">
        <f>AA879</f>
        <v>124.03</v>
      </c>
      <c r="CZ879">
        <f>AE879</f>
        <v>124.03</v>
      </c>
      <c r="DA879">
        <f>AI879</f>
        <v>1</v>
      </c>
      <c r="DB879">
        <f t="shared" si="164"/>
        <v>-818.6</v>
      </c>
      <c r="DC879">
        <f t="shared" si="165"/>
        <v>0</v>
      </c>
    </row>
    <row r="880" spans="1:107" x14ac:dyDescent="0.2">
      <c r="A880">
        <f>ROW(Source!A2598)</f>
        <v>2598</v>
      </c>
      <c r="B880">
        <v>52421674</v>
      </c>
      <c r="C880">
        <v>52431877</v>
      </c>
      <c r="D880">
        <v>51502463</v>
      </c>
      <c r="E880">
        <v>1</v>
      </c>
      <c r="F880">
        <v>1</v>
      </c>
      <c r="G880">
        <v>27</v>
      </c>
      <c r="H880">
        <v>3</v>
      </c>
      <c r="I880" t="s">
        <v>193</v>
      </c>
      <c r="J880" t="s">
        <v>195</v>
      </c>
      <c r="K880" t="s">
        <v>194</v>
      </c>
      <c r="L880">
        <v>1346</v>
      </c>
      <c r="N880">
        <v>1009</v>
      </c>
      <c r="O880" t="s">
        <v>190</v>
      </c>
      <c r="P880" t="s">
        <v>190</v>
      </c>
      <c r="Q880">
        <v>1</v>
      </c>
      <c r="W880">
        <v>0</v>
      </c>
      <c r="X880">
        <v>326718089</v>
      </c>
      <c r="Y880">
        <v>6.6</v>
      </c>
      <c r="AA880">
        <v>129.55000000000001</v>
      </c>
      <c r="AB880">
        <v>0</v>
      </c>
      <c r="AC880">
        <v>0</v>
      </c>
      <c r="AD880">
        <v>0</v>
      </c>
      <c r="AE880">
        <v>129.55000000000001</v>
      </c>
      <c r="AF880">
        <v>0</v>
      </c>
      <c r="AG880">
        <v>0</v>
      </c>
      <c r="AH880">
        <v>0</v>
      </c>
      <c r="AI880">
        <v>1</v>
      </c>
      <c r="AJ880">
        <v>1</v>
      </c>
      <c r="AK880">
        <v>1</v>
      </c>
      <c r="AL880">
        <v>1</v>
      </c>
      <c r="AN880">
        <v>0</v>
      </c>
      <c r="AO880">
        <v>0</v>
      </c>
      <c r="AP880">
        <v>0</v>
      </c>
      <c r="AQ880">
        <v>0</v>
      </c>
      <c r="AR880">
        <v>0</v>
      </c>
      <c r="AS880" t="s">
        <v>3</v>
      </c>
      <c r="AT880">
        <v>6.6</v>
      </c>
      <c r="AU880" t="s">
        <v>3</v>
      </c>
      <c r="AV880">
        <v>0</v>
      </c>
      <c r="AW880">
        <v>1</v>
      </c>
      <c r="AX880">
        <v>-1</v>
      </c>
      <c r="AY880">
        <v>0</v>
      </c>
      <c r="AZ880">
        <v>0</v>
      </c>
      <c r="BA880" t="s">
        <v>3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CX880">
        <f>Y880*Source!I2598</f>
        <v>0</v>
      </c>
      <c r="CY880">
        <f>AA880</f>
        <v>129.55000000000001</v>
      </c>
      <c r="CZ880">
        <f>AE880</f>
        <v>129.55000000000001</v>
      </c>
      <c r="DA880">
        <f>AI880</f>
        <v>1</v>
      </c>
      <c r="DB880">
        <f t="shared" si="164"/>
        <v>855.03</v>
      </c>
      <c r="DC880">
        <f t="shared" si="165"/>
        <v>0</v>
      </c>
    </row>
    <row r="881" spans="1:107" x14ac:dyDescent="0.2">
      <c r="A881">
        <f>ROW(Source!A2601)</f>
        <v>2601</v>
      </c>
      <c r="B881">
        <v>52421674</v>
      </c>
      <c r="C881">
        <v>52431891</v>
      </c>
      <c r="D881">
        <v>51486811</v>
      </c>
      <c r="E881">
        <v>27</v>
      </c>
      <c r="F881">
        <v>1</v>
      </c>
      <c r="G881">
        <v>27</v>
      </c>
      <c r="H881">
        <v>1</v>
      </c>
      <c r="I881" t="s">
        <v>531</v>
      </c>
      <c r="J881" t="s">
        <v>3</v>
      </c>
      <c r="K881" t="s">
        <v>532</v>
      </c>
      <c r="L881">
        <v>1191</v>
      </c>
      <c r="N881">
        <v>1013</v>
      </c>
      <c r="O881" t="s">
        <v>533</v>
      </c>
      <c r="P881" t="s">
        <v>533</v>
      </c>
      <c r="Q881">
        <v>1</v>
      </c>
      <c r="W881">
        <v>0</v>
      </c>
      <c r="X881">
        <v>476480486</v>
      </c>
      <c r="Y881">
        <v>2.35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1</v>
      </c>
      <c r="AJ881">
        <v>1</v>
      </c>
      <c r="AK881">
        <v>1</v>
      </c>
      <c r="AL881">
        <v>1</v>
      </c>
      <c r="AN881">
        <v>0</v>
      </c>
      <c r="AO881">
        <v>1</v>
      </c>
      <c r="AP881">
        <v>0</v>
      </c>
      <c r="AQ881">
        <v>0</v>
      </c>
      <c r="AR881">
        <v>0</v>
      </c>
      <c r="AS881" t="s">
        <v>3</v>
      </c>
      <c r="AT881">
        <v>2.35</v>
      </c>
      <c r="AU881" t="s">
        <v>3</v>
      </c>
      <c r="AV881">
        <v>1</v>
      </c>
      <c r="AW881">
        <v>2</v>
      </c>
      <c r="AX881">
        <v>52431897</v>
      </c>
      <c r="AY881">
        <v>1</v>
      </c>
      <c r="AZ881">
        <v>0</v>
      </c>
      <c r="BA881">
        <v>845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CX881">
        <f>Y881*Source!I2601</f>
        <v>0</v>
      </c>
      <c r="CY881">
        <f>AD881</f>
        <v>0</v>
      </c>
      <c r="CZ881">
        <f>AH881</f>
        <v>0</v>
      </c>
      <c r="DA881">
        <f>AL881</f>
        <v>1</v>
      </c>
      <c r="DB881">
        <f t="shared" si="164"/>
        <v>0</v>
      </c>
      <c r="DC881">
        <f t="shared" si="165"/>
        <v>0</v>
      </c>
    </row>
    <row r="882" spans="1:107" x14ac:dyDescent="0.2">
      <c r="A882">
        <f>ROW(Source!A2601)</f>
        <v>2601</v>
      </c>
      <c r="B882">
        <v>52421674</v>
      </c>
      <c r="C882">
        <v>52431891</v>
      </c>
      <c r="D882">
        <v>51499345</v>
      </c>
      <c r="E882">
        <v>1</v>
      </c>
      <c r="F882">
        <v>1</v>
      </c>
      <c r="G882">
        <v>27</v>
      </c>
      <c r="H882">
        <v>2</v>
      </c>
      <c r="I882" t="s">
        <v>571</v>
      </c>
      <c r="J882" t="s">
        <v>572</v>
      </c>
      <c r="K882" t="s">
        <v>573</v>
      </c>
      <c r="L882">
        <v>1368</v>
      </c>
      <c r="N882">
        <v>1011</v>
      </c>
      <c r="O882" t="s">
        <v>537</v>
      </c>
      <c r="P882" t="s">
        <v>537</v>
      </c>
      <c r="Q882">
        <v>1</v>
      </c>
      <c r="W882">
        <v>0</v>
      </c>
      <c r="X882">
        <v>231409664</v>
      </c>
      <c r="Y882">
        <v>0.51</v>
      </c>
      <c r="AA882">
        <v>0</v>
      </c>
      <c r="AB882">
        <v>98.05</v>
      </c>
      <c r="AC882">
        <v>33.06</v>
      </c>
      <c r="AD882">
        <v>0</v>
      </c>
      <c r="AE882">
        <v>0</v>
      </c>
      <c r="AF882">
        <v>98.05</v>
      </c>
      <c r="AG882">
        <v>33.06</v>
      </c>
      <c r="AH882">
        <v>0</v>
      </c>
      <c r="AI882">
        <v>1</v>
      </c>
      <c r="AJ882">
        <v>1</v>
      </c>
      <c r="AK882">
        <v>1</v>
      </c>
      <c r="AL882">
        <v>1</v>
      </c>
      <c r="AN882">
        <v>0</v>
      </c>
      <c r="AO882">
        <v>1</v>
      </c>
      <c r="AP882">
        <v>0</v>
      </c>
      <c r="AQ882">
        <v>0</v>
      </c>
      <c r="AR882">
        <v>0</v>
      </c>
      <c r="AS882" t="s">
        <v>3</v>
      </c>
      <c r="AT882">
        <v>0.51</v>
      </c>
      <c r="AU882" t="s">
        <v>3</v>
      </c>
      <c r="AV882">
        <v>0</v>
      </c>
      <c r="AW882">
        <v>2</v>
      </c>
      <c r="AX882">
        <v>52431898</v>
      </c>
      <c r="AY882">
        <v>1</v>
      </c>
      <c r="AZ882">
        <v>0</v>
      </c>
      <c r="BA882">
        <v>846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CX882">
        <f>Y882*Source!I2601</f>
        <v>0</v>
      </c>
      <c r="CY882">
        <f>AB882</f>
        <v>98.05</v>
      </c>
      <c r="CZ882">
        <f>AF882</f>
        <v>98.05</v>
      </c>
      <c r="DA882">
        <f>AJ882</f>
        <v>1</v>
      </c>
      <c r="DB882">
        <f t="shared" si="164"/>
        <v>50.01</v>
      </c>
      <c r="DC882">
        <f t="shared" si="165"/>
        <v>16.86</v>
      </c>
    </row>
    <row r="883" spans="1:107" x14ac:dyDescent="0.2">
      <c r="A883">
        <f>ROW(Source!A2601)</f>
        <v>2601</v>
      </c>
      <c r="B883">
        <v>52421674</v>
      </c>
      <c r="C883">
        <v>52431891</v>
      </c>
      <c r="D883">
        <v>51499423</v>
      </c>
      <c r="E883">
        <v>1</v>
      </c>
      <c r="F883">
        <v>1</v>
      </c>
      <c r="G883">
        <v>27</v>
      </c>
      <c r="H883">
        <v>2</v>
      </c>
      <c r="I883" t="s">
        <v>574</v>
      </c>
      <c r="J883" t="s">
        <v>575</v>
      </c>
      <c r="K883" t="s">
        <v>576</v>
      </c>
      <c r="L883">
        <v>1368</v>
      </c>
      <c r="N883">
        <v>1011</v>
      </c>
      <c r="O883" t="s">
        <v>537</v>
      </c>
      <c r="P883" t="s">
        <v>537</v>
      </c>
      <c r="Q883">
        <v>1</v>
      </c>
      <c r="W883">
        <v>0</v>
      </c>
      <c r="X883">
        <v>-1646301120</v>
      </c>
      <c r="Y883">
        <v>0.51</v>
      </c>
      <c r="AA883">
        <v>0</v>
      </c>
      <c r="AB883">
        <v>564.1</v>
      </c>
      <c r="AC883">
        <v>358.8</v>
      </c>
      <c r="AD883">
        <v>0</v>
      </c>
      <c r="AE883">
        <v>0</v>
      </c>
      <c r="AF883">
        <v>564.1</v>
      </c>
      <c r="AG883">
        <v>358.8</v>
      </c>
      <c r="AH883">
        <v>0</v>
      </c>
      <c r="AI883">
        <v>1</v>
      </c>
      <c r="AJ883">
        <v>1</v>
      </c>
      <c r="AK883">
        <v>1</v>
      </c>
      <c r="AL883">
        <v>1</v>
      </c>
      <c r="AN883">
        <v>0</v>
      </c>
      <c r="AO883">
        <v>1</v>
      </c>
      <c r="AP883">
        <v>0</v>
      </c>
      <c r="AQ883">
        <v>0</v>
      </c>
      <c r="AR883">
        <v>0</v>
      </c>
      <c r="AS883" t="s">
        <v>3</v>
      </c>
      <c r="AT883">
        <v>0.51</v>
      </c>
      <c r="AU883" t="s">
        <v>3</v>
      </c>
      <c r="AV883">
        <v>0</v>
      </c>
      <c r="AW883">
        <v>2</v>
      </c>
      <c r="AX883">
        <v>52431899</v>
      </c>
      <c r="AY883">
        <v>1</v>
      </c>
      <c r="AZ883">
        <v>0</v>
      </c>
      <c r="BA883">
        <v>847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CX883">
        <f>Y883*Source!I2601</f>
        <v>0</v>
      </c>
      <c r="CY883">
        <f>AB883</f>
        <v>564.1</v>
      </c>
      <c r="CZ883">
        <f>AF883</f>
        <v>564.1</v>
      </c>
      <c r="DA883">
        <f>AJ883</f>
        <v>1</v>
      </c>
      <c r="DB883">
        <f t="shared" si="164"/>
        <v>287.69</v>
      </c>
      <c r="DC883">
        <f t="shared" si="165"/>
        <v>182.99</v>
      </c>
    </row>
    <row r="884" spans="1:107" x14ac:dyDescent="0.2">
      <c r="A884">
        <f>ROW(Source!A2601)</f>
        <v>2601</v>
      </c>
      <c r="B884">
        <v>52421674</v>
      </c>
      <c r="C884">
        <v>52431891</v>
      </c>
      <c r="D884">
        <v>51502000</v>
      </c>
      <c r="E884">
        <v>1</v>
      </c>
      <c r="F884">
        <v>1</v>
      </c>
      <c r="G884">
        <v>27</v>
      </c>
      <c r="H884">
        <v>3</v>
      </c>
      <c r="I884" t="s">
        <v>577</v>
      </c>
      <c r="J884" t="s">
        <v>578</v>
      </c>
      <c r="K884" t="s">
        <v>579</v>
      </c>
      <c r="L884">
        <v>1301</v>
      </c>
      <c r="N884">
        <v>1003</v>
      </c>
      <c r="O884" t="s">
        <v>580</v>
      </c>
      <c r="P884" t="s">
        <v>580</v>
      </c>
      <c r="Q884">
        <v>1</v>
      </c>
      <c r="W884">
        <v>0</v>
      </c>
      <c r="X884">
        <v>852130430</v>
      </c>
      <c r="Y884">
        <v>12</v>
      </c>
      <c r="AA884">
        <v>26.54</v>
      </c>
      <c r="AB884">
        <v>0</v>
      </c>
      <c r="AC884">
        <v>0</v>
      </c>
      <c r="AD884">
        <v>0</v>
      </c>
      <c r="AE884">
        <v>26.54</v>
      </c>
      <c r="AF884">
        <v>0</v>
      </c>
      <c r="AG884">
        <v>0</v>
      </c>
      <c r="AH884">
        <v>0</v>
      </c>
      <c r="AI884">
        <v>1</v>
      </c>
      <c r="AJ884">
        <v>1</v>
      </c>
      <c r="AK884">
        <v>1</v>
      </c>
      <c r="AL884">
        <v>1</v>
      </c>
      <c r="AN884">
        <v>0</v>
      </c>
      <c r="AO884">
        <v>1</v>
      </c>
      <c r="AP884">
        <v>0</v>
      </c>
      <c r="AQ884">
        <v>0</v>
      </c>
      <c r="AR884">
        <v>0</v>
      </c>
      <c r="AS884" t="s">
        <v>3</v>
      </c>
      <c r="AT884">
        <v>12</v>
      </c>
      <c r="AU884" t="s">
        <v>3</v>
      </c>
      <c r="AV884">
        <v>0</v>
      </c>
      <c r="AW884">
        <v>2</v>
      </c>
      <c r="AX884">
        <v>52431900</v>
      </c>
      <c r="AY884">
        <v>1</v>
      </c>
      <c r="AZ884">
        <v>0</v>
      </c>
      <c r="BA884">
        <v>848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CX884">
        <f>Y884*Source!I2601</f>
        <v>0</v>
      </c>
      <c r="CY884">
        <f>AA884</f>
        <v>26.54</v>
      </c>
      <c r="CZ884">
        <f>AE884</f>
        <v>26.54</v>
      </c>
      <c r="DA884">
        <f>AI884</f>
        <v>1</v>
      </c>
      <c r="DB884">
        <f t="shared" si="164"/>
        <v>318.48</v>
      </c>
      <c r="DC884">
        <f t="shared" si="165"/>
        <v>0</v>
      </c>
    </row>
    <row r="885" spans="1:107" x14ac:dyDescent="0.2">
      <c r="A885">
        <f>ROW(Source!A2601)</f>
        <v>2601</v>
      </c>
      <c r="B885">
        <v>52421674</v>
      </c>
      <c r="C885">
        <v>52431891</v>
      </c>
      <c r="D885">
        <v>51502464</v>
      </c>
      <c r="E885">
        <v>1</v>
      </c>
      <c r="F885">
        <v>1</v>
      </c>
      <c r="G885">
        <v>27</v>
      </c>
      <c r="H885">
        <v>3</v>
      </c>
      <c r="I885" t="s">
        <v>581</v>
      </c>
      <c r="J885" t="s">
        <v>582</v>
      </c>
      <c r="K885" t="s">
        <v>583</v>
      </c>
      <c r="L885">
        <v>1346</v>
      </c>
      <c r="N885">
        <v>1009</v>
      </c>
      <c r="O885" t="s">
        <v>190</v>
      </c>
      <c r="P885" t="s">
        <v>190</v>
      </c>
      <c r="Q885">
        <v>1</v>
      </c>
      <c r="W885">
        <v>0</v>
      </c>
      <c r="X885">
        <v>-839179344</v>
      </c>
      <c r="Y885">
        <v>6.6</v>
      </c>
      <c r="AA885">
        <v>133.80000000000001</v>
      </c>
      <c r="AB885">
        <v>0</v>
      </c>
      <c r="AC885">
        <v>0</v>
      </c>
      <c r="AD885">
        <v>0</v>
      </c>
      <c r="AE885">
        <v>133.80000000000001</v>
      </c>
      <c r="AF885">
        <v>0</v>
      </c>
      <c r="AG885">
        <v>0</v>
      </c>
      <c r="AH885">
        <v>0</v>
      </c>
      <c r="AI885">
        <v>1</v>
      </c>
      <c r="AJ885">
        <v>1</v>
      </c>
      <c r="AK885">
        <v>1</v>
      </c>
      <c r="AL885">
        <v>1</v>
      </c>
      <c r="AN885">
        <v>0</v>
      </c>
      <c r="AO885">
        <v>1</v>
      </c>
      <c r="AP885">
        <v>0</v>
      </c>
      <c r="AQ885">
        <v>0</v>
      </c>
      <c r="AR885">
        <v>0</v>
      </c>
      <c r="AS885" t="s">
        <v>3</v>
      </c>
      <c r="AT885">
        <v>6.6</v>
      </c>
      <c r="AU885" t="s">
        <v>3</v>
      </c>
      <c r="AV885">
        <v>0</v>
      </c>
      <c r="AW885">
        <v>2</v>
      </c>
      <c r="AX885">
        <v>52431901</v>
      </c>
      <c r="AY885">
        <v>1</v>
      </c>
      <c r="AZ885">
        <v>0</v>
      </c>
      <c r="BA885">
        <v>849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CX885">
        <f>Y885*Source!I2601</f>
        <v>0</v>
      </c>
      <c r="CY885">
        <f>AA885</f>
        <v>133.80000000000001</v>
      </c>
      <c r="CZ885">
        <f>AE885</f>
        <v>133.80000000000001</v>
      </c>
      <c r="DA885">
        <f>AI885</f>
        <v>1</v>
      </c>
      <c r="DB885">
        <f t="shared" si="164"/>
        <v>883.08</v>
      </c>
      <c r="DC885">
        <f t="shared" si="165"/>
        <v>0</v>
      </c>
    </row>
    <row r="886" spans="1:107" x14ac:dyDescent="0.2">
      <c r="A886">
        <f>ROW(Source!A2602)</f>
        <v>2602</v>
      </c>
      <c r="B886">
        <v>52421674</v>
      </c>
      <c r="C886">
        <v>52431902</v>
      </c>
      <c r="D886">
        <v>51486811</v>
      </c>
      <c r="E886">
        <v>27</v>
      </c>
      <c r="F886">
        <v>1</v>
      </c>
      <c r="G886">
        <v>27</v>
      </c>
      <c r="H886">
        <v>1</v>
      </c>
      <c r="I886" t="s">
        <v>531</v>
      </c>
      <c r="J886" t="s">
        <v>3</v>
      </c>
      <c r="K886" t="s">
        <v>532</v>
      </c>
      <c r="L886">
        <v>1191</v>
      </c>
      <c r="N886">
        <v>1013</v>
      </c>
      <c r="O886" t="s">
        <v>533</v>
      </c>
      <c r="P886" t="s">
        <v>533</v>
      </c>
      <c r="Q886">
        <v>1</v>
      </c>
      <c r="W886">
        <v>0</v>
      </c>
      <c r="X886">
        <v>476480486</v>
      </c>
      <c r="Y886">
        <v>0.06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1</v>
      </c>
      <c r="AJ886">
        <v>1</v>
      </c>
      <c r="AK886">
        <v>1</v>
      </c>
      <c r="AL886">
        <v>1</v>
      </c>
      <c r="AN886">
        <v>0</v>
      </c>
      <c r="AO886">
        <v>1</v>
      </c>
      <c r="AP886">
        <v>0</v>
      </c>
      <c r="AQ886">
        <v>0</v>
      </c>
      <c r="AR886">
        <v>0</v>
      </c>
      <c r="AS886" t="s">
        <v>3</v>
      </c>
      <c r="AT886">
        <v>0.06</v>
      </c>
      <c r="AU886" t="s">
        <v>3</v>
      </c>
      <c r="AV886">
        <v>1</v>
      </c>
      <c r="AW886">
        <v>2</v>
      </c>
      <c r="AX886">
        <v>52431906</v>
      </c>
      <c r="AY886">
        <v>1</v>
      </c>
      <c r="AZ886">
        <v>0</v>
      </c>
      <c r="BA886">
        <v>850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CX886">
        <f>Y886*Source!I2602</f>
        <v>0</v>
      </c>
      <c r="CY886">
        <f>AD886</f>
        <v>0</v>
      </c>
      <c r="CZ886">
        <f>AH886</f>
        <v>0</v>
      </c>
      <c r="DA886">
        <f>AL886</f>
        <v>1</v>
      </c>
      <c r="DB886">
        <f t="shared" si="164"/>
        <v>0</v>
      </c>
      <c r="DC886">
        <f t="shared" si="165"/>
        <v>0</v>
      </c>
    </row>
    <row r="887" spans="1:107" x14ac:dyDescent="0.2">
      <c r="A887">
        <f>ROW(Source!A2602)</f>
        <v>2602</v>
      </c>
      <c r="B887">
        <v>52421674</v>
      </c>
      <c r="C887">
        <v>52431902</v>
      </c>
      <c r="D887">
        <v>51502386</v>
      </c>
      <c r="E887">
        <v>1</v>
      </c>
      <c r="F887">
        <v>1</v>
      </c>
      <c r="G887">
        <v>27</v>
      </c>
      <c r="H887">
        <v>3</v>
      </c>
      <c r="I887" t="s">
        <v>205</v>
      </c>
      <c r="J887" t="s">
        <v>207</v>
      </c>
      <c r="K887" t="s">
        <v>206</v>
      </c>
      <c r="L887">
        <v>1346</v>
      </c>
      <c r="N887">
        <v>1009</v>
      </c>
      <c r="O887" t="s">
        <v>190</v>
      </c>
      <c r="P887" t="s">
        <v>190</v>
      </c>
      <c r="Q887">
        <v>1</v>
      </c>
      <c r="W887">
        <v>1</v>
      </c>
      <c r="X887">
        <v>-1239380159</v>
      </c>
      <c r="Y887">
        <v>-0.35</v>
      </c>
      <c r="AA887">
        <v>31.8</v>
      </c>
      <c r="AB887">
        <v>0</v>
      </c>
      <c r="AC887">
        <v>0</v>
      </c>
      <c r="AD887">
        <v>0</v>
      </c>
      <c r="AE887">
        <v>31.8</v>
      </c>
      <c r="AF887">
        <v>0</v>
      </c>
      <c r="AG887">
        <v>0</v>
      </c>
      <c r="AH887">
        <v>0</v>
      </c>
      <c r="AI887">
        <v>1</v>
      </c>
      <c r="AJ887">
        <v>1</v>
      </c>
      <c r="AK887">
        <v>1</v>
      </c>
      <c r="AL887">
        <v>1</v>
      </c>
      <c r="AN887">
        <v>0</v>
      </c>
      <c r="AO887">
        <v>1</v>
      </c>
      <c r="AP887">
        <v>0</v>
      </c>
      <c r="AQ887">
        <v>0</v>
      </c>
      <c r="AR887">
        <v>0</v>
      </c>
      <c r="AS887" t="s">
        <v>3</v>
      </c>
      <c r="AT887">
        <v>-0.35</v>
      </c>
      <c r="AU887" t="s">
        <v>3</v>
      </c>
      <c r="AV887">
        <v>0</v>
      </c>
      <c r="AW887">
        <v>2</v>
      </c>
      <c r="AX887">
        <v>52431907</v>
      </c>
      <c r="AY887">
        <v>1</v>
      </c>
      <c r="AZ887">
        <v>6144</v>
      </c>
      <c r="BA887">
        <v>851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CX887">
        <f>Y887*Source!I2602</f>
        <v>0</v>
      </c>
      <c r="CY887">
        <f>AA887</f>
        <v>31.8</v>
      </c>
      <c r="CZ887">
        <f>AE887</f>
        <v>31.8</v>
      </c>
      <c r="DA887">
        <f>AI887</f>
        <v>1</v>
      </c>
      <c r="DB887">
        <f t="shared" si="164"/>
        <v>-11.13</v>
      </c>
      <c r="DC887">
        <f t="shared" si="165"/>
        <v>0</v>
      </c>
    </row>
    <row r="888" spans="1:107" x14ac:dyDescent="0.2">
      <c r="A888">
        <f>ROW(Source!A2602)</f>
        <v>2602</v>
      </c>
      <c r="B888">
        <v>52421674</v>
      </c>
      <c r="C888">
        <v>52431902</v>
      </c>
      <c r="D888">
        <v>51502426</v>
      </c>
      <c r="E888">
        <v>1</v>
      </c>
      <c r="F888">
        <v>1</v>
      </c>
      <c r="G888">
        <v>27</v>
      </c>
      <c r="H888">
        <v>3</v>
      </c>
      <c r="I888" t="s">
        <v>209</v>
      </c>
      <c r="J888" t="s">
        <v>211</v>
      </c>
      <c r="K888" t="s">
        <v>210</v>
      </c>
      <c r="L888">
        <v>1348</v>
      </c>
      <c r="N888">
        <v>1009</v>
      </c>
      <c r="O888" t="s">
        <v>27</v>
      </c>
      <c r="P888" t="s">
        <v>27</v>
      </c>
      <c r="Q888">
        <v>1000</v>
      </c>
      <c r="W888">
        <v>0</v>
      </c>
      <c r="X888">
        <v>-1477556458</v>
      </c>
      <c r="Y888">
        <v>3.5E-4</v>
      </c>
      <c r="AA888">
        <v>68136.09</v>
      </c>
      <c r="AB888">
        <v>0</v>
      </c>
      <c r="AC888">
        <v>0</v>
      </c>
      <c r="AD888">
        <v>0</v>
      </c>
      <c r="AE888">
        <v>68136.09</v>
      </c>
      <c r="AF888">
        <v>0</v>
      </c>
      <c r="AG888">
        <v>0</v>
      </c>
      <c r="AH888">
        <v>0</v>
      </c>
      <c r="AI888">
        <v>1</v>
      </c>
      <c r="AJ888">
        <v>1</v>
      </c>
      <c r="AK888">
        <v>1</v>
      </c>
      <c r="AL888">
        <v>1</v>
      </c>
      <c r="AN888">
        <v>0</v>
      </c>
      <c r="AO888">
        <v>0</v>
      </c>
      <c r="AP888">
        <v>0</v>
      </c>
      <c r="AQ888">
        <v>0</v>
      </c>
      <c r="AR888">
        <v>0</v>
      </c>
      <c r="AS888" t="s">
        <v>3</v>
      </c>
      <c r="AT888">
        <v>3.5E-4</v>
      </c>
      <c r="AU888" t="s">
        <v>3</v>
      </c>
      <c r="AV888">
        <v>0</v>
      </c>
      <c r="AW888">
        <v>1</v>
      </c>
      <c r="AX888">
        <v>-1</v>
      </c>
      <c r="AY888">
        <v>0</v>
      </c>
      <c r="AZ888">
        <v>0</v>
      </c>
      <c r="BA888" t="s">
        <v>3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CX888">
        <f>Y888*Source!I2602</f>
        <v>0</v>
      </c>
      <c r="CY888">
        <f>AA888</f>
        <v>68136.09</v>
      </c>
      <c r="CZ888">
        <f>AE888</f>
        <v>68136.09</v>
      </c>
      <c r="DA888">
        <f>AI888</f>
        <v>1</v>
      </c>
      <c r="DB888">
        <f t="shared" si="164"/>
        <v>23.85</v>
      </c>
      <c r="DC888">
        <f t="shared" si="165"/>
        <v>0</v>
      </c>
    </row>
    <row r="889" spans="1:107" x14ac:dyDescent="0.2">
      <c r="A889">
        <f>ROW(Source!A2640)</f>
        <v>2640</v>
      </c>
      <c r="B889">
        <v>52421674</v>
      </c>
      <c r="C889">
        <v>52431967</v>
      </c>
      <c r="D889">
        <v>51486811</v>
      </c>
      <c r="E889">
        <v>27</v>
      </c>
      <c r="F889">
        <v>1</v>
      </c>
      <c r="G889">
        <v>27</v>
      </c>
      <c r="H889">
        <v>1</v>
      </c>
      <c r="I889" t="s">
        <v>531</v>
      </c>
      <c r="J889" t="s">
        <v>3</v>
      </c>
      <c r="K889" t="s">
        <v>532</v>
      </c>
      <c r="L889">
        <v>1191</v>
      </c>
      <c r="N889">
        <v>1013</v>
      </c>
      <c r="O889" t="s">
        <v>533</v>
      </c>
      <c r="P889" t="s">
        <v>533</v>
      </c>
      <c r="Q889">
        <v>1</v>
      </c>
      <c r="W889">
        <v>0</v>
      </c>
      <c r="X889">
        <v>476480486</v>
      </c>
      <c r="Y889">
        <v>68.50800000000001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1</v>
      </c>
      <c r="AJ889">
        <v>1</v>
      </c>
      <c r="AK889">
        <v>1</v>
      </c>
      <c r="AL889">
        <v>1</v>
      </c>
      <c r="AN889">
        <v>0</v>
      </c>
      <c r="AO889">
        <v>1</v>
      </c>
      <c r="AP889">
        <v>1</v>
      </c>
      <c r="AQ889">
        <v>0</v>
      </c>
      <c r="AR889">
        <v>0</v>
      </c>
      <c r="AS889" t="s">
        <v>3</v>
      </c>
      <c r="AT889">
        <v>342.54</v>
      </c>
      <c r="AU889" t="s">
        <v>288</v>
      </c>
      <c r="AV889">
        <v>1</v>
      </c>
      <c r="AW889">
        <v>2</v>
      </c>
      <c r="AX889">
        <v>52431972</v>
      </c>
      <c r="AY889">
        <v>1</v>
      </c>
      <c r="AZ889">
        <v>0</v>
      </c>
      <c r="BA889">
        <v>852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CX889">
        <f>Y889*Source!I2640</f>
        <v>0</v>
      </c>
      <c r="CY889">
        <f>AD889</f>
        <v>0</v>
      </c>
      <c r="CZ889">
        <f>AH889</f>
        <v>0</v>
      </c>
      <c r="DA889">
        <f>AL889</f>
        <v>1</v>
      </c>
      <c r="DB889">
        <f>ROUND((ROUND(AT889*CZ889,2)*0.2),6)</f>
        <v>0</v>
      </c>
      <c r="DC889">
        <f>ROUND((ROUND(AT889*AG889,2)*0.2),6)</f>
        <v>0</v>
      </c>
    </row>
    <row r="890" spans="1:107" x14ac:dyDescent="0.2">
      <c r="A890">
        <f>ROW(Source!A2640)</f>
        <v>2640</v>
      </c>
      <c r="B890">
        <v>52421674</v>
      </c>
      <c r="C890">
        <v>52431967</v>
      </c>
      <c r="D890">
        <v>51499305</v>
      </c>
      <c r="E890">
        <v>1</v>
      </c>
      <c r="F890">
        <v>1</v>
      </c>
      <c r="G890">
        <v>27</v>
      </c>
      <c r="H890">
        <v>2</v>
      </c>
      <c r="I890" t="s">
        <v>584</v>
      </c>
      <c r="J890" t="s">
        <v>585</v>
      </c>
      <c r="K890" t="s">
        <v>586</v>
      </c>
      <c r="L890">
        <v>1368</v>
      </c>
      <c r="N890">
        <v>1011</v>
      </c>
      <c r="O890" t="s">
        <v>537</v>
      </c>
      <c r="P890" t="s">
        <v>537</v>
      </c>
      <c r="Q890">
        <v>1</v>
      </c>
      <c r="W890">
        <v>0</v>
      </c>
      <c r="X890">
        <v>-1749865602</v>
      </c>
      <c r="Y890">
        <v>2.75</v>
      </c>
      <c r="AA890">
        <v>0</v>
      </c>
      <c r="AB890">
        <v>1289.26</v>
      </c>
      <c r="AC890">
        <v>637.17999999999995</v>
      </c>
      <c r="AD890">
        <v>0</v>
      </c>
      <c r="AE890">
        <v>0</v>
      </c>
      <c r="AF890">
        <v>1289.26</v>
      </c>
      <c r="AG890">
        <v>637.17999999999995</v>
      </c>
      <c r="AH890">
        <v>0</v>
      </c>
      <c r="AI890">
        <v>1</v>
      </c>
      <c r="AJ890">
        <v>1</v>
      </c>
      <c r="AK890">
        <v>1</v>
      </c>
      <c r="AL890">
        <v>1</v>
      </c>
      <c r="AN890">
        <v>0</v>
      </c>
      <c r="AO890">
        <v>1</v>
      </c>
      <c r="AP890">
        <v>1</v>
      </c>
      <c r="AQ890">
        <v>0</v>
      </c>
      <c r="AR890">
        <v>0</v>
      </c>
      <c r="AS890" t="s">
        <v>3</v>
      </c>
      <c r="AT890">
        <v>13.75</v>
      </c>
      <c r="AU890" t="s">
        <v>288</v>
      </c>
      <c r="AV890">
        <v>0</v>
      </c>
      <c r="AW890">
        <v>2</v>
      </c>
      <c r="AX890">
        <v>52431973</v>
      </c>
      <c r="AY890">
        <v>1</v>
      </c>
      <c r="AZ890">
        <v>0</v>
      </c>
      <c r="BA890">
        <v>853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CX890">
        <f>Y890*Source!I2640</f>
        <v>0</v>
      </c>
      <c r="CY890">
        <f>AB890</f>
        <v>1289.26</v>
      </c>
      <c r="CZ890">
        <f>AF890</f>
        <v>1289.26</v>
      </c>
      <c r="DA890">
        <f>AJ890</f>
        <v>1</v>
      </c>
      <c r="DB890">
        <f>ROUND((ROUND(AT890*CZ890,2)*0.2),6)</f>
        <v>3545.4659999999999</v>
      </c>
      <c r="DC890">
        <f>ROUND((ROUND(AT890*AG890,2)*0.2),6)</f>
        <v>1752.2460000000001</v>
      </c>
    </row>
    <row r="891" spans="1:107" x14ac:dyDescent="0.2">
      <c r="A891">
        <f>ROW(Source!A2640)</f>
        <v>2640</v>
      </c>
      <c r="B891">
        <v>52421674</v>
      </c>
      <c r="C891">
        <v>52431967</v>
      </c>
      <c r="D891">
        <v>51500925</v>
      </c>
      <c r="E891">
        <v>1</v>
      </c>
      <c r="F891">
        <v>1</v>
      </c>
      <c r="G891">
        <v>27</v>
      </c>
      <c r="H891">
        <v>3</v>
      </c>
      <c r="I891" t="s">
        <v>587</v>
      </c>
      <c r="J891" t="s">
        <v>588</v>
      </c>
      <c r="K891" t="s">
        <v>589</v>
      </c>
      <c r="L891">
        <v>1348</v>
      </c>
      <c r="N891">
        <v>1009</v>
      </c>
      <c r="O891" t="s">
        <v>27</v>
      </c>
      <c r="P891" t="s">
        <v>27</v>
      </c>
      <c r="Q891">
        <v>1000</v>
      </c>
      <c r="W891">
        <v>0</v>
      </c>
      <c r="X891">
        <v>-1651770909</v>
      </c>
      <c r="Y891">
        <v>0</v>
      </c>
      <c r="AA891">
        <v>116855.43</v>
      </c>
      <c r="AB891">
        <v>0</v>
      </c>
      <c r="AC891">
        <v>0</v>
      </c>
      <c r="AD891">
        <v>0</v>
      </c>
      <c r="AE891">
        <v>116855.43</v>
      </c>
      <c r="AF891">
        <v>0</v>
      </c>
      <c r="AG891">
        <v>0</v>
      </c>
      <c r="AH891">
        <v>0</v>
      </c>
      <c r="AI891">
        <v>1</v>
      </c>
      <c r="AJ891">
        <v>1</v>
      </c>
      <c r="AK891">
        <v>1</v>
      </c>
      <c r="AL891">
        <v>1</v>
      </c>
      <c r="AN891">
        <v>0</v>
      </c>
      <c r="AO891">
        <v>1</v>
      </c>
      <c r="AP891">
        <v>1</v>
      </c>
      <c r="AQ891">
        <v>0</v>
      </c>
      <c r="AR891">
        <v>0</v>
      </c>
      <c r="AS891" t="s">
        <v>3</v>
      </c>
      <c r="AT891">
        <v>4.8000000000000001E-2</v>
      </c>
      <c r="AU891" t="s">
        <v>287</v>
      </c>
      <c r="AV891">
        <v>0</v>
      </c>
      <c r="AW891">
        <v>2</v>
      </c>
      <c r="AX891">
        <v>52431974</v>
      </c>
      <c r="AY891">
        <v>1</v>
      </c>
      <c r="AZ891">
        <v>0</v>
      </c>
      <c r="BA891">
        <v>854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CX891">
        <f>Y891*Source!I2640</f>
        <v>0</v>
      </c>
      <c r="CY891">
        <f>AA891</f>
        <v>116855.43</v>
      </c>
      <c r="CZ891">
        <f>AE891</f>
        <v>116855.43</v>
      </c>
      <c r="DA891">
        <f>AI891</f>
        <v>1</v>
      </c>
      <c r="DB891">
        <f>ROUND((ROUND(AT891*CZ891,2)*0),6)</f>
        <v>0</v>
      </c>
      <c r="DC891">
        <f>ROUND((ROUND(AT891*AG891,2)*0),6)</f>
        <v>0</v>
      </c>
    </row>
    <row r="892" spans="1:107" x14ac:dyDescent="0.2">
      <c r="A892">
        <f>ROW(Source!A2640)</f>
        <v>2640</v>
      </c>
      <c r="B892">
        <v>52421674</v>
      </c>
      <c r="C892">
        <v>52431967</v>
      </c>
      <c r="D892">
        <v>51504654</v>
      </c>
      <c r="E892">
        <v>1</v>
      </c>
      <c r="F892">
        <v>1</v>
      </c>
      <c r="G892">
        <v>27</v>
      </c>
      <c r="H892">
        <v>3</v>
      </c>
      <c r="I892" t="s">
        <v>590</v>
      </c>
      <c r="J892" t="s">
        <v>591</v>
      </c>
      <c r="K892" t="s">
        <v>592</v>
      </c>
      <c r="L892">
        <v>1354</v>
      </c>
      <c r="N892">
        <v>1010</v>
      </c>
      <c r="O892" t="s">
        <v>221</v>
      </c>
      <c r="P892" t="s">
        <v>221</v>
      </c>
      <c r="Q892">
        <v>1</v>
      </c>
      <c r="W892">
        <v>0</v>
      </c>
      <c r="X892">
        <v>611244235</v>
      </c>
      <c r="Y892">
        <v>0</v>
      </c>
      <c r="AA892">
        <v>1800.41</v>
      </c>
      <c r="AB892">
        <v>0</v>
      </c>
      <c r="AC892">
        <v>0</v>
      </c>
      <c r="AD892">
        <v>0</v>
      </c>
      <c r="AE892">
        <v>1800.41</v>
      </c>
      <c r="AF892">
        <v>0</v>
      </c>
      <c r="AG892">
        <v>0</v>
      </c>
      <c r="AH892">
        <v>0</v>
      </c>
      <c r="AI892">
        <v>1</v>
      </c>
      <c r="AJ892">
        <v>1</v>
      </c>
      <c r="AK892">
        <v>1</v>
      </c>
      <c r="AL892">
        <v>1</v>
      </c>
      <c r="AN892">
        <v>0</v>
      </c>
      <c r="AO892">
        <v>1</v>
      </c>
      <c r="AP892">
        <v>1</v>
      </c>
      <c r="AQ892">
        <v>0</v>
      </c>
      <c r="AR892">
        <v>0</v>
      </c>
      <c r="AS892" t="s">
        <v>3</v>
      </c>
      <c r="AT892">
        <v>100</v>
      </c>
      <c r="AU892" t="s">
        <v>287</v>
      </c>
      <c r="AV892">
        <v>0</v>
      </c>
      <c r="AW892">
        <v>2</v>
      </c>
      <c r="AX892">
        <v>52431975</v>
      </c>
      <c r="AY892">
        <v>1</v>
      </c>
      <c r="AZ892">
        <v>0</v>
      </c>
      <c r="BA892">
        <v>855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CX892">
        <f>Y892*Source!I2640</f>
        <v>0</v>
      </c>
      <c r="CY892">
        <f>AA892</f>
        <v>1800.41</v>
      </c>
      <c r="CZ892">
        <f>AE892</f>
        <v>1800.41</v>
      </c>
      <c r="DA892">
        <f>AI892</f>
        <v>1</v>
      </c>
      <c r="DB892">
        <f>ROUND((ROUND(AT892*CZ892,2)*0),6)</f>
        <v>0</v>
      </c>
      <c r="DC892">
        <f>ROUND((ROUND(AT892*AG892,2)*0),6)</f>
        <v>0</v>
      </c>
    </row>
    <row r="893" spans="1:107" x14ac:dyDescent="0.2">
      <c r="A893">
        <f>ROW(Source!A2641)</f>
        <v>2641</v>
      </c>
      <c r="B893">
        <v>52421674</v>
      </c>
      <c r="C893">
        <v>52431977</v>
      </c>
      <c r="D893">
        <v>51486811</v>
      </c>
      <c r="E893">
        <v>27</v>
      </c>
      <c r="F893">
        <v>1</v>
      </c>
      <c r="G893">
        <v>27</v>
      </c>
      <c r="H893">
        <v>1</v>
      </c>
      <c r="I893" t="s">
        <v>531</v>
      </c>
      <c r="J893" t="s">
        <v>3</v>
      </c>
      <c r="K893" t="s">
        <v>532</v>
      </c>
      <c r="L893">
        <v>1191</v>
      </c>
      <c r="N893">
        <v>1013</v>
      </c>
      <c r="O893" t="s">
        <v>533</v>
      </c>
      <c r="P893" t="s">
        <v>533</v>
      </c>
      <c r="Q893">
        <v>1</v>
      </c>
      <c r="W893">
        <v>0</v>
      </c>
      <c r="X893">
        <v>476480486</v>
      </c>
      <c r="Y893">
        <v>15.87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1</v>
      </c>
      <c r="AJ893">
        <v>1</v>
      </c>
      <c r="AK893">
        <v>1</v>
      </c>
      <c r="AL893">
        <v>1</v>
      </c>
      <c r="AN893">
        <v>0</v>
      </c>
      <c r="AO893">
        <v>1</v>
      </c>
      <c r="AP893">
        <v>1</v>
      </c>
      <c r="AQ893">
        <v>0</v>
      </c>
      <c r="AR893">
        <v>0</v>
      </c>
      <c r="AS893" t="s">
        <v>3</v>
      </c>
      <c r="AT893">
        <v>79.349999999999994</v>
      </c>
      <c r="AU893" t="s">
        <v>288</v>
      </c>
      <c r="AV893">
        <v>1</v>
      </c>
      <c r="AW893">
        <v>2</v>
      </c>
      <c r="AX893">
        <v>52431980</v>
      </c>
      <c r="AY893">
        <v>1</v>
      </c>
      <c r="AZ893">
        <v>0</v>
      </c>
      <c r="BA893">
        <v>857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CX893">
        <f>Y893*Source!I2641</f>
        <v>0</v>
      </c>
      <c r="CY893">
        <f>AD893</f>
        <v>0</v>
      </c>
      <c r="CZ893">
        <f>AH893</f>
        <v>0</v>
      </c>
      <c r="DA893">
        <f>AL893</f>
        <v>1</v>
      </c>
      <c r="DB893">
        <f>ROUND((ROUND(AT893*CZ893,2)*0.2),6)</f>
        <v>0</v>
      </c>
      <c r="DC893">
        <f>ROUND((ROUND(AT893*AG893,2)*0.2),6)</f>
        <v>0</v>
      </c>
    </row>
    <row r="894" spans="1:107" x14ac:dyDescent="0.2">
      <c r="A894">
        <f>ROW(Source!A2641)</f>
        <v>2641</v>
      </c>
      <c r="B894">
        <v>52421674</v>
      </c>
      <c r="C894">
        <v>52431977</v>
      </c>
      <c r="D894">
        <v>51504655</v>
      </c>
      <c r="E894">
        <v>1</v>
      </c>
      <c r="F894">
        <v>1</v>
      </c>
      <c r="G894">
        <v>27</v>
      </c>
      <c r="H894">
        <v>3</v>
      </c>
      <c r="I894" t="s">
        <v>219</v>
      </c>
      <c r="J894" t="s">
        <v>222</v>
      </c>
      <c r="K894" t="s">
        <v>220</v>
      </c>
      <c r="L894">
        <v>1354</v>
      </c>
      <c r="N894">
        <v>1010</v>
      </c>
      <c r="O894" t="s">
        <v>221</v>
      </c>
      <c r="P894" t="s">
        <v>221</v>
      </c>
      <c r="Q894">
        <v>1</v>
      </c>
      <c r="W894">
        <v>0</v>
      </c>
      <c r="X894">
        <v>556862733</v>
      </c>
      <c r="Y894">
        <v>0</v>
      </c>
      <c r="AA894">
        <v>127.21</v>
      </c>
      <c r="AB894">
        <v>0</v>
      </c>
      <c r="AC894">
        <v>0</v>
      </c>
      <c r="AD894">
        <v>0</v>
      </c>
      <c r="AE894">
        <v>127.21</v>
      </c>
      <c r="AF894">
        <v>0</v>
      </c>
      <c r="AG894">
        <v>0</v>
      </c>
      <c r="AH894">
        <v>0</v>
      </c>
      <c r="AI894">
        <v>1</v>
      </c>
      <c r="AJ894">
        <v>1</v>
      </c>
      <c r="AK894">
        <v>1</v>
      </c>
      <c r="AL894">
        <v>1</v>
      </c>
      <c r="AN894">
        <v>0</v>
      </c>
      <c r="AO894">
        <v>1</v>
      </c>
      <c r="AP894">
        <v>1</v>
      </c>
      <c r="AQ894">
        <v>0</v>
      </c>
      <c r="AR894">
        <v>0</v>
      </c>
      <c r="AS894" t="s">
        <v>3</v>
      </c>
      <c r="AT894">
        <v>100</v>
      </c>
      <c r="AU894" t="s">
        <v>287</v>
      </c>
      <c r="AV894">
        <v>0</v>
      </c>
      <c r="AW894">
        <v>2</v>
      </c>
      <c r="AX894">
        <v>52431981</v>
      </c>
      <c r="AY894">
        <v>1</v>
      </c>
      <c r="AZ894">
        <v>0</v>
      </c>
      <c r="BA894">
        <v>858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CX894">
        <f>Y894*Source!I2641</f>
        <v>0</v>
      </c>
      <c r="CY894">
        <f>AA894</f>
        <v>127.21</v>
      </c>
      <c r="CZ894">
        <f>AE894</f>
        <v>127.21</v>
      </c>
      <c r="DA894">
        <f>AI894</f>
        <v>1</v>
      </c>
      <c r="DB894">
        <f>ROUND((ROUND(AT894*CZ894,2)*0),6)</f>
        <v>0</v>
      </c>
      <c r="DC894">
        <f>ROUND((ROUND(AT894*AG894,2)*0),6)</f>
        <v>0</v>
      </c>
    </row>
    <row r="895" spans="1:107" x14ac:dyDescent="0.2">
      <c r="A895">
        <f>ROW(Source!A2642)</f>
        <v>2642</v>
      </c>
      <c r="B895">
        <v>52421674</v>
      </c>
      <c r="C895">
        <v>52431983</v>
      </c>
      <c r="D895">
        <v>51486811</v>
      </c>
      <c r="E895">
        <v>27</v>
      </c>
      <c r="F895">
        <v>1</v>
      </c>
      <c r="G895">
        <v>27</v>
      </c>
      <c r="H895">
        <v>1</v>
      </c>
      <c r="I895" t="s">
        <v>531</v>
      </c>
      <c r="J895" t="s">
        <v>3</v>
      </c>
      <c r="K895" t="s">
        <v>532</v>
      </c>
      <c r="L895">
        <v>1191</v>
      </c>
      <c r="N895">
        <v>1013</v>
      </c>
      <c r="O895" t="s">
        <v>533</v>
      </c>
      <c r="P895" t="s">
        <v>533</v>
      </c>
      <c r="Q895">
        <v>1</v>
      </c>
      <c r="W895">
        <v>0</v>
      </c>
      <c r="X895">
        <v>476480486</v>
      </c>
      <c r="Y895">
        <v>342.54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1</v>
      </c>
      <c r="AJ895">
        <v>1</v>
      </c>
      <c r="AK895">
        <v>1</v>
      </c>
      <c r="AL895">
        <v>1</v>
      </c>
      <c r="AN895">
        <v>0</v>
      </c>
      <c r="AO895">
        <v>1</v>
      </c>
      <c r="AP895">
        <v>0</v>
      </c>
      <c r="AQ895">
        <v>0</v>
      </c>
      <c r="AR895">
        <v>0</v>
      </c>
      <c r="AS895" t="s">
        <v>3</v>
      </c>
      <c r="AT895">
        <v>342.54</v>
      </c>
      <c r="AU895" t="s">
        <v>3</v>
      </c>
      <c r="AV895">
        <v>1</v>
      </c>
      <c r="AW895">
        <v>2</v>
      </c>
      <c r="AX895">
        <v>52431988</v>
      </c>
      <c r="AY895">
        <v>1</v>
      </c>
      <c r="AZ895">
        <v>0</v>
      </c>
      <c r="BA895">
        <v>860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CX895">
        <f>Y895*Source!I2642</f>
        <v>0</v>
      </c>
      <c r="CY895">
        <f>AD895</f>
        <v>0</v>
      </c>
      <c r="CZ895">
        <f>AH895</f>
        <v>0</v>
      </c>
      <c r="DA895">
        <f>AL895</f>
        <v>1</v>
      </c>
      <c r="DB895">
        <f t="shared" ref="DB895:DB900" si="166">ROUND(ROUND(AT895*CZ895,2),6)</f>
        <v>0</v>
      </c>
      <c r="DC895">
        <f t="shared" ref="DC895:DC900" si="167">ROUND(ROUND(AT895*AG895,2),6)</f>
        <v>0</v>
      </c>
    </row>
    <row r="896" spans="1:107" x14ac:dyDescent="0.2">
      <c r="A896">
        <f>ROW(Source!A2642)</f>
        <v>2642</v>
      </c>
      <c r="B896">
        <v>52421674</v>
      </c>
      <c r="C896">
        <v>52431983</v>
      </c>
      <c r="D896">
        <v>51499305</v>
      </c>
      <c r="E896">
        <v>1</v>
      </c>
      <c r="F896">
        <v>1</v>
      </c>
      <c r="G896">
        <v>27</v>
      </c>
      <c r="H896">
        <v>2</v>
      </c>
      <c r="I896" t="s">
        <v>584</v>
      </c>
      <c r="J896" t="s">
        <v>585</v>
      </c>
      <c r="K896" t="s">
        <v>586</v>
      </c>
      <c r="L896">
        <v>1368</v>
      </c>
      <c r="N896">
        <v>1011</v>
      </c>
      <c r="O896" t="s">
        <v>537</v>
      </c>
      <c r="P896" t="s">
        <v>537</v>
      </c>
      <c r="Q896">
        <v>1</v>
      </c>
      <c r="W896">
        <v>0</v>
      </c>
      <c r="X896">
        <v>-1749865602</v>
      </c>
      <c r="Y896">
        <v>13.75</v>
      </c>
      <c r="AA896">
        <v>0</v>
      </c>
      <c r="AB896">
        <v>1289.26</v>
      </c>
      <c r="AC896">
        <v>637.17999999999995</v>
      </c>
      <c r="AD896">
        <v>0</v>
      </c>
      <c r="AE896">
        <v>0</v>
      </c>
      <c r="AF896">
        <v>1289.26</v>
      </c>
      <c r="AG896">
        <v>637.17999999999995</v>
      </c>
      <c r="AH896">
        <v>0</v>
      </c>
      <c r="AI896">
        <v>1</v>
      </c>
      <c r="AJ896">
        <v>1</v>
      </c>
      <c r="AK896">
        <v>1</v>
      </c>
      <c r="AL896">
        <v>1</v>
      </c>
      <c r="AN896">
        <v>0</v>
      </c>
      <c r="AO896">
        <v>1</v>
      </c>
      <c r="AP896">
        <v>0</v>
      </c>
      <c r="AQ896">
        <v>0</v>
      </c>
      <c r="AR896">
        <v>0</v>
      </c>
      <c r="AS896" t="s">
        <v>3</v>
      </c>
      <c r="AT896">
        <v>13.75</v>
      </c>
      <c r="AU896" t="s">
        <v>3</v>
      </c>
      <c r="AV896">
        <v>0</v>
      </c>
      <c r="AW896">
        <v>2</v>
      </c>
      <c r="AX896">
        <v>52431989</v>
      </c>
      <c r="AY896">
        <v>1</v>
      </c>
      <c r="AZ896">
        <v>0</v>
      </c>
      <c r="BA896">
        <v>861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CX896">
        <f>Y896*Source!I2642</f>
        <v>0</v>
      </c>
      <c r="CY896">
        <f>AB896</f>
        <v>1289.26</v>
      </c>
      <c r="CZ896">
        <f>AF896</f>
        <v>1289.26</v>
      </c>
      <c r="DA896">
        <f>AJ896</f>
        <v>1</v>
      </c>
      <c r="DB896">
        <f t="shared" si="166"/>
        <v>17727.330000000002</v>
      </c>
      <c r="DC896">
        <f t="shared" si="167"/>
        <v>8761.23</v>
      </c>
    </row>
    <row r="897" spans="1:107" x14ac:dyDescent="0.2">
      <c r="A897">
        <f>ROW(Source!A2642)</f>
        <v>2642</v>
      </c>
      <c r="B897">
        <v>52421674</v>
      </c>
      <c r="C897">
        <v>52431983</v>
      </c>
      <c r="D897">
        <v>51500925</v>
      </c>
      <c r="E897">
        <v>1</v>
      </c>
      <c r="F897">
        <v>1</v>
      </c>
      <c r="G897">
        <v>27</v>
      </c>
      <c r="H897">
        <v>3</v>
      </c>
      <c r="I897" t="s">
        <v>587</v>
      </c>
      <c r="J897" t="s">
        <v>588</v>
      </c>
      <c r="K897" t="s">
        <v>589</v>
      </c>
      <c r="L897">
        <v>1348</v>
      </c>
      <c r="N897">
        <v>1009</v>
      </c>
      <c r="O897" t="s">
        <v>27</v>
      </c>
      <c r="P897" t="s">
        <v>27</v>
      </c>
      <c r="Q897">
        <v>1000</v>
      </c>
      <c r="W897">
        <v>0</v>
      </c>
      <c r="X897">
        <v>-1651770909</v>
      </c>
      <c r="Y897">
        <v>4.8000000000000001E-2</v>
      </c>
      <c r="AA897">
        <v>116855.43</v>
      </c>
      <c r="AB897">
        <v>0</v>
      </c>
      <c r="AC897">
        <v>0</v>
      </c>
      <c r="AD897">
        <v>0</v>
      </c>
      <c r="AE897">
        <v>116855.43</v>
      </c>
      <c r="AF897">
        <v>0</v>
      </c>
      <c r="AG897">
        <v>0</v>
      </c>
      <c r="AH897">
        <v>0</v>
      </c>
      <c r="AI897">
        <v>1</v>
      </c>
      <c r="AJ897">
        <v>1</v>
      </c>
      <c r="AK897">
        <v>1</v>
      </c>
      <c r="AL897">
        <v>1</v>
      </c>
      <c r="AN897">
        <v>0</v>
      </c>
      <c r="AO897">
        <v>1</v>
      </c>
      <c r="AP897">
        <v>0</v>
      </c>
      <c r="AQ897">
        <v>0</v>
      </c>
      <c r="AR897">
        <v>0</v>
      </c>
      <c r="AS897" t="s">
        <v>3</v>
      </c>
      <c r="AT897">
        <v>4.8000000000000001E-2</v>
      </c>
      <c r="AU897" t="s">
        <v>3</v>
      </c>
      <c r="AV897">
        <v>0</v>
      </c>
      <c r="AW897">
        <v>2</v>
      </c>
      <c r="AX897">
        <v>52431990</v>
      </c>
      <c r="AY897">
        <v>1</v>
      </c>
      <c r="AZ897">
        <v>0</v>
      </c>
      <c r="BA897">
        <v>862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CX897">
        <f>Y897*Source!I2642</f>
        <v>0</v>
      </c>
      <c r="CY897">
        <f>AA897</f>
        <v>116855.43</v>
      </c>
      <c r="CZ897">
        <f>AE897</f>
        <v>116855.43</v>
      </c>
      <c r="DA897">
        <f>AI897</f>
        <v>1</v>
      </c>
      <c r="DB897">
        <f t="shared" si="166"/>
        <v>5609.06</v>
      </c>
      <c r="DC897">
        <f t="shared" si="167"/>
        <v>0</v>
      </c>
    </row>
    <row r="898" spans="1:107" x14ac:dyDescent="0.2">
      <c r="A898">
        <f>ROW(Source!A2642)</f>
        <v>2642</v>
      </c>
      <c r="B898">
        <v>52421674</v>
      </c>
      <c r="C898">
        <v>52431983</v>
      </c>
      <c r="D898">
        <v>51504654</v>
      </c>
      <c r="E898">
        <v>1</v>
      </c>
      <c r="F898">
        <v>1</v>
      </c>
      <c r="G898">
        <v>27</v>
      </c>
      <c r="H898">
        <v>3</v>
      </c>
      <c r="I898" t="s">
        <v>590</v>
      </c>
      <c r="J898" t="s">
        <v>591</v>
      </c>
      <c r="K898" t="s">
        <v>592</v>
      </c>
      <c r="L898">
        <v>1354</v>
      </c>
      <c r="N898">
        <v>1010</v>
      </c>
      <c r="O898" t="s">
        <v>221</v>
      </c>
      <c r="P898" t="s">
        <v>221</v>
      </c>
      <c r="Q898">
        <v>1</v>
      </c>
      <c r="W898">
        <v>0</v>
      </c>
      <c r="X898">
        <v>611244235</v>
      </c>
      <c r="Y898">
        <v>100</v>
      </c>
      <c r="AA898">
        <v>1800.41</v>
      </c>
      <c r="AB898">
        <v>0</v>
      </c>
      <c r="AC898">
        <v>0</v>
      </c>
      <c r="AD898">
        <v>0</v>
      </c>
      <c r="AE898">
        <v>1800.41</v>
      </c>
      <c r="AF898">
        <v>0</v>
      </c>
      <c r="AG898">
        <v>0</v>
      </c>
      <c r="AH898">
        <v>0</v>
      </c>
      <c r="AI898">
        <v>1</v>
      </c>
      <c r="AJ898">
        <v>1</v>
      </c>
      <c r="AK898">
        <v>1</v>
      </c>
      <c r="AL898">
        <v>1</v>
      </c>
      <c r="AN898">
        <v>0</v>
      </c>
      <c r="AO898">
        <v>1</v>
      </c>
      <c r="AP898">
        <v>0</v>
      </c>
      <c r="AQ898">
        <v>0</v>
      </c>
      <c r="AR898">
        <v>0</v>
      </c>
      <c r="AS898" t="s">
        <v>3</v>
      </c>
      <c r="AT898">
        <v>100</v>
      </c>
      <c r="AU898" t="s">
        <v>3</v>
      </c>
      <c r="AV898">
        <v>0</v>
      </c>
      <c r="AW898">
        <v>2</v>
      </c>
      <c r="AX898">
        <v>52431991</v>
      </c>
      <c r="AY898">
        <v>1</v>
      </c>
      <c r="AZ898">
        <v>0</v>
      </c>
      <c r="BA898">
        <v>863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CX898">
        <f>Y898*Source!I2642</f>
        <v>0</v>
      </c>
      <c r="CY898">
        <f>AA898</f>
        <v>1800.41</v>
      </c>
      <c r="CZ898">
        <f>AE898</f>
        <v>1800.41</v>
      </c>
      <c r="DA898">
        <f>AI898</f>
        <v>1</v>
      </c>
      <c r="DB898">
        <f t="shared" si="166"/>
        <v>180041</v>
      </c>
      <c r="DC898">
        <f t="shared" si="167"/>
        <v>0</v>
      </c>
    </row>
    <row r="899" spans="1:107" x14ac:dyDescent="0.2">
      <c r="A899">
        <f>ROW(Source!A2643)</f>
        <v>2643</v>
      </c>
      <c r="B899">
        <v>52421674</v>
      </c>
      <c r="C899">
        <v>52431993</v>
      </c>
      <c r="D899">
        <v>51486811</v>
      </c>
      <c r="E899">
        <v>27</v>
      </c>
      <c r="F899">
        <v>1</v>
      </c>
      <c r="G899">
        <v>27</v>
      </c>
      <c r="H899">
        <v>1</v>
      </c>
      <c r="I899" t="s">
        <v>531</v>
      </c>
      <c r="J899" t="s">
        <v>3</v>
      </c>
      <c r="K899" t="s">
        <v>532</v>
      </c>
      <c r="L899">
        <v>1191</v>
      </c>
      <c r="N899">
        <v>1013</v>
      </c>
      <c r="O899" t="s">
        <v>533</v>
      </c>
      <c r="P899" t="s">
        <v>533</v>
      </c>
      <c r="Q899">
        <v>1</v>
      </c>
      <c r="W899">
        <v>0</v>
      </c>
      <c r="X899">
        <v>476480486</v>
      </c>
      <c r="Y899">
        <v>79.349999999999994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1</v>
      </c>
      <c r="AJ899">
        <v>1</v>
      </c>
      <c r="AK899">
        <v>1</v>
      </c>
      <c r="AL899">
        <v>1</v>
      </c>
      <c r="AN899">
        <v>0</v>
      </c>
      <c r="AO899">
        <v>1</v>
      </c>
      <c r="AP899">
        <v>0</v>
      </c>
      <c r="AQ899">
        <v>0</v>
      </c>
      <c r="AR899">
        <v>0</v>
      </c>
      <c r="AS899" t="s">
        <v>3</v>
      </c>
      <c r="AT899">
        <v>79.349999999999994</v>
      </c>
      <c r="AU899" t="s">
        <v>3</v>
      </c>
      <c r="AV899">
        <v>1</v>
      </c>
      <c r="AW899">
        <v>2</v>
      </c>
      <c r="AX899">
        <v>52431996</v>
      </c>
      <c r="AY899">
        <v>1</v>
      </c>
      <c r="AZ899">
        <v>0</v>
      </c>
      <c r="BA899">
        <v>865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CX899">
        <f>Y899*Source!I2643</f>
        <v>0</v>
      </c>
      <c r="CY899">
        <f>AD899</f>
        <v>0</v>
      </c>
      <c r="CZ899">
        <f>AH899</f>
        <v>0</v>
      </c>
      <c r="DA899">
        <f>AL899</f>
        <v>1</v>
      </c>
      <c r="DB899">
        <f t="shared" si="166"/>
        <v>0</v>
      </c>
      <c r="DC899">
        <f t="shared" si="167"/>
        <v>0</v>
      </c>
    </row>
    <row r="900" spans="1:107" x14ac:dyDescent="0.2">
      <c r="A900">
        <f>ROW(Source!A2643)</f>
        <v>2643</v>
      </c>
      <c r="B900">
        <v>52421674</v>
      </c>
      <c r="C900">
        <v>52431993</v>
      </c>
      <c r="D900">
        <v>51504655</v>
      </c>
      <c r="E900">
        <v>1</v>
      </c>
      <c r="F900">
        <v>1</v>
      </c>
      <c r="G900">
        <v>27</v>
      </c>
      <c r="H900">
        <v>3</v>
      </c>
      <c r="I900" t="s">
        <v>219</v>
      </c>
      <c r="J900" t="s">
        <v>222</v>
      </c>
      <c r="K900" t="s">
        <v>220</v>
      </c>
      <c r="L900">
        <v>1354</v>
      </c>
      <c r="N900">
        <v>1010</v>
      </c>
      <c r="O900" t="s">
        <v>221</v>
      </c>
      <c r="P900" t="s">
        <v>221</v>
      </c>
      <c r="Q900">
        <v>1</v>
      </c>
      <c r="W900">
        <v>0</v>
      </c>
      <c r="X900">
        <v>556862733</v>
      </c>
      <c r="Y900">
        <v>100</v>
      </c>
      <c r="AA900">
        <v>127.21</v>
      </c>
      <c r="AB900">
        <v>0</v>
      </c>
      <c r="AC900">
        <v>0</v>
      </c>
      <c r="AD900">
        <v>0</v>
      </c>
      <c r="AE900">
        <v>127.21</v>
      </c>
      <c r="AF900">
        <v>0</v>
      </c>
      <c r="AG900">
        <v>0</v>
      </c>
      <c r="AH900">
        <v>0</v>
      </c>
      <c r="AI900">
        <v>1</v>
      </c>
      <c r="AJ900">
        <v>1</v>
      </c>
      <c r="AK900">
        <v>1</v>
      </c>
      <c r="AL900">
        <v>1</v>
      </c>
      <c r="AN900">
        <v>0</v>
      </c>
      <c r="AO900">
        <v>1</v>
      </c>
      <c r="AP900">
        <v>0</v>
      </c>
      <c r="AQ900">
        <v>0</v>
      </c>
      <c r="AR900">
        <v>0</v>
      </c>
      <c r="AS900" t="s">
        <v>3</v>
      </c>
      <c r="AT900">
        <v>100</v>
      </c>
      <c r="AU900" t="s">
        <v>3</v>
      </c>
      <c r="AV900">
        <v>0</v>
      </c>
      <c r="AW900">
        <v>2</v>
      </c>
      <c r="AX900">
        <v>52431997</v>
      </c>
      <c r="AY900">
        <v>1</v>
      </c>
      <c r="AZ900">
        <v>0</v>
      </c>
      <c r="BA900">
        <v>866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CX900">
        <f>Y900*Source!I2643</f>
        <v>0</v>
      </c>
      <c r="CY900">
        <f>AA900</f>
        <v>127.21</v>
      </c>
      <c r="CZ900">
        <f>AE900</f>
        <v>127.21</v>
      </c>
      <c r="DA900">
        <f>AI900</f>
        <v>1</v>
      </c>
      <c r="DB900">
        <f t="shared" si="166"/>
        <v>12721</v>
      </c>
      <c r="DC900">
        <f t="shared" si="167"/>
        <v>0</v>
      </c>
    </row>
    <row r="901" spans="1:107" x14ac:dyDescent="0.2">
      <c r="A901">
        <f>ROW(Source!A2752)</f>
        <v>2752</v>
      </c>
      <c r="B901">
        <v>52421674</v>
      </c>
      <c r="C901">
        <v>52432122</v>
      </c>
      <c r="D901">
        <v>51486811</v>
      </c>
      <c r="E901">
        <v>27</v>
      </c>
      <c r="F901">
        <v>1</v>
      </c>
      <c r="G901">
        <v>27</v>
      </c>
      <c r="H901">
        <v>1</v>
      </c>
      <c r="I901" t="s">
        <v>531</v>
      </c>
      <c r="J901" t="s">
        <v>3</v>
      </c>
      <c r="K901" t="s">
        <v>532</v>
      </c>
      <c r="L901">
        <v>1191</v>
      </c>
      <c r="N901">
        <v>1013</v>
      </c>
      <c r="O901" t="s">
        <v>533</v>
      </c>
      <c r="P901" t="s">
        <v>533</v>
      </c>
      <c r="Q901">
        <v>1</v>
      </c>
      <c r="W901">
        <v>0</v>
      </c>
      <c r="X901">
        <v>476480486</v>
      </c>
      <c r="Y901">
        <v>10.718000000000002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1</v>
      </c>
      <c r="AJ901">
        <v>1</v>
      </c>
      <c r="AK901">
        <v>1</v>
      </c>
      <c r="AL901">
        <v>1</v>
      </c>
      <c r="AN901">
        <v>0</v>
      </c>
      <c r="AO901">
        <v>1</v>
      </c>
      <c r="AP901">
        <v>1</v>
      </c>
      <c r="AQ901">
        <v>0</v>
      </c>
      <c r="AR901">
        <v>0</v>
      </c>
      <c r="AS901" t="s">
        <v>3</v>
      </c>
      <c r="AT901">
        <v>53.59</v>
      </c>
      <c r="AU901" t="s">
        <v>288</v>
      </c>
      <c r="AV901">
        <v>1</v>
      </c>
      <c r="AW901">
        <v>2</v>
      </c>
      <c r="AX901">
        <v>52432123</v>
      </c>
      <c r="AY901">
        <v>1</v>
      </c>
      <c r="AZ901">
        <v>0</v>
      </c>
      <c r="BA901">
        <v>868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CX901">
        <f>Y901*Source!I2752</f>
        <v>0</v>
      </c>
      <c r="CY901">
        <f>AD901</f>
        <v>0</v>
      </c>
      <c r="CZ901">
        <f>AH901</f>
        <v>0</v>
      </c>
      <c r="DA901">
        <f>AL901</f>
        <v>1</v>
      </c>
      <c r="DB901">
        <f>ROUND((ROUND(AT901*CZ901,2)*0.2),6)</f>
        <v>0</v>
      </c>
      <c r="DC901">
        <f>ROUND((ROUND(AT901*AG901,2)*0.2),6)</f>
        <v>0</v>
      </c>
    </row>
    <row r="902" spans="1:107" x14ac:dyDescent="0.2">
      <c r="A902">
        <f>ROW(Source!A2752)</f>
        <v>2752</v>
      </c>
      <c r="B902">
        <v>52421674</v>
      </c>
      <c r="C902">
        <v>52432122</v>
      </c>
      <c r="D902">
        <v>51499441</v>
      </c>
      <c r="E902">
        <v>1</v>
      </c>
      <c r="F902">
        <v>1</v>
      </c>
      <c r="G902">
        <v>27</v>
      </c>
      <c r="H902">
        <v>2</v>
      </c>
      <c r="I902" t="s">
        <v>701</v>
      </c>
      <c r="J902" t="s">
        <v>702</v>
      </c>
      <c r="K902" t="s">
        <v>703</v>
      </c>
      <c r="L902">
        <v>1368</v>
      </c>
      <c r="N902">
        <v>1011</v>
      </c>
      <c r="O902" t="s">
        <v>537</v>
      </c>
      <c r="P902" t="s">
        <v>537</v>
      </c>
      <c r="Q902">
        <v>1</v>
      </c>
      <c r="W902">
        <v>0</v>
      </c>
      <c r="X902">
        <v>844705367</v>
      </c>
      <c r="Y902">
        <v>3.5999999999999997E-2</v>
      </c>
      <c r="AA902">
        <v>0</v>
      </c>
      <c r="AB902">
        <v>41.19</v>
      </c>
      <c r="AC902">
        <v>0.34</v>
      </c>
      <c r="AD902">
        <v>0</v>
      </c>
      <c r="AE902">
        <v>0</v>
      </c>
      <c r="AF902">
        <v>41.19</v>
      </c>
      <c r="AG902">
        <v>0.34</v>
      </c>
      <c r="AH902">
        <v>0</v>
      </c>
      <c r="AI902">
        <v>1</v>
      </c>
      <c r="AJ902">
        <v>1</v>
      </c>
      <c r="AK902">
        <v>1</v>
      </c>
      <c r="AL902">
        <v>1</v>
      </c>
      <c r="AN902">
        <v>0</v>
      </c>
      <c r="AO902">
        <v>1</v>
      </c>
      <c r="AP902">
        <v>1</v>
      </c>
      <c r="AQ902">
        <v>0</v>
      </c>
      <c r="AR902">
        <v>0</v>
      </c>
      <c r="AS902" t="s">
        <v>3</v>
      </c>
      <c r="AT902">
        <v>0.18</v>
      </c>
      <c r="AU902" t="s">
        <v>288</v>
      </c>
      <c r="AV902">
        <v>0</v>
      </c>
      <c r="AW902">
        <v>2</v>
      </c>
      <c r="AX902">
        <v>52432124</v>
      </c>
      <c r="AY902">
        <v>1</v>
      </c>
      <c r="AZ902">
        <v>0</v>
      </c>
      <c r="BA902">
        <v>869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CX902">
        <f>Y902*Source!I2752</f>
        <v>0</v>
      </c>
      <c r="CY902">
        <f>AB902</f>
        <v>41.19</v>
      </c>
      <c r="CZ902">
        <f>AF902</f>
        <v>41.19</v>
      </c>
      <c r="DA902">
        <f>AJ902</f>
        <v>1</v>
      </c>
      <c r="DB902">
        <f>ROUND((ROUND(AT902*CZ902,2)*0.2),6)</f>
        <v>1.482</v>
      </c>
      <c r="DC902">
        <f>ROUND((ROUND(AT902*AG902,2)*0.2),6)</f>
        <v>1.2E-2</v>
      </c>
    </row>
    <row r="903" spans="1:107" x14ac:dyDescent="0.2">
      <c r="A903">
        <f>ROW(Source!A2752)</f>
        <v>2752</v>
      </c>
      <c r="B903">
        <v>52421674</v>
      </c>
      <c r="C903">
        <v>52432122</v>
      </c>
      <c r="D903">
        <v>51499847</v>
      </c>
      <c r="E903">
        <v>1</v>
      </c>
      <c r="F903">
        <v>1</v>
      </c>
      <c r="G903">
        <v>27</v>
      </c>
      <c r="H903">
        <v>2</v>
      </c>
      <c r="I903" t="s">
        <v>704</v>
      </c>
      <c r="J903" t="s">
        <v>705</v>
      </c>
      <c r="K903" t="s">
        <v>706</v>
      </c>
      <c r="L903">
        <v>1368</v>
      </c>
      <c r="N903">
        <v>1011</v>
      </c>
      <c r="O903" t="s">
        <v>537</v>
      </c>
      <c r="P903" t="s">
        <v>537</v>
      </c>
      <c r="Q903">
        <v>1</v>
      </c>
      <c r="W903">
        <v>0</v>
      </c>
      <c r="X903">
        <v>118009128</v>
      </c>
      <c r="Y903">
        <v>0.438</v>
      </c>
      <c r="AA903">
        <v>0</v>
      </c>
      <c r="AB903">
        <v>27.02</v>
      </c>
      <c r="AC903">
        <v>0.03</v>
      </c>
      <c r="AD903">
        <v>0</v>
      </c>
      <c r="AE903">
        <v>0</v>
      </c>
      <c r="AF903">
        <v>27.02</v>
      </c>
      <c r="AG903">
        <v>0.03</v>
      </c>
      <c r="AH903">
        <v>0</v>
      </c>
      <c r="AI903">
        <v>1</v>
      </c>
      <c r="AJ903">
        <v>1</v>
      </c>
      <c r="AK903">
        <v>1</v>
      </c>
      <c r="AL903">
        <v>1</v>
      </c>
      <c r="AN903">
        <v>0</v>
      </c>
      <c r="AO903">
        <v>1</v>
      </c>
      <c r="AP903">
        <v>1</v>
      </c>
      <c r="AQ903">
        <v>0</v>
      </c>
      <c r="AR903">
        <v>0</v>
      </c>
      <c r="AS903" t="s">
        <v>3</v>
      </c>
      <c r="AT903">
        <v>2.19</v>
      </c>
      <c r="AU903" t="s">
        <v>288</v>
      </c>
      <c r="AV903">
        <v>0</v>
      </c>
      <c r="AW903">
        <v>2</v>
      </c>
      <c r="AX903">
        <v>52432125</v>
      </c>
      <c r="AY903">
        <v>1</v>
      </c>
      <c r="AZ903">
        <v>0</v>
      </c>
      <c r="BA903">
        <v>870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CX903">
        <f>Y903*Source!I2752</f>
        <v>0</v>
      </c>
      <c r="CY903">
        <f>AB903</f>
        <v>27.02</v>
      </c>
      <c r="CZ903">
        <f>AF903</f>
        <v>27.02</v>
      </c>
      <c r="DA903">
        <f>AJ903</f>
        <v>1</v>
      </c>
      <c r="DB903">
        <f>ROUND((ROUND(AT903*CZ903,2)*0.2),6)</f>
        <v>11.834</v>
      </c>
      <c r="DC903">
        <f>ROUND((ROUND(AT903*AG903,2)*0.2),6)</f>
        <v>1.4E-2</v>
      </c>
    </row>
    <row r="904" spans="1:107" x14ac:dyDescent="0.2">
      <c r="A904">
        <f>ROW(Source!A2752)</f>
        <v>2752</v>
      </c>
      <c r="B904">
        <v>52421674</v>
      </c>
      <c r="C904">
        <v>52432122</v>
      </c>
      <c r="D904">
        <v>51499116</v>
      </c>
      <c r="E904">
        <v>1</v>
      </c>
      <c r="F904">
        <v>1</v>
      </c>
      <c r="G904">
        <v>27</v>
      </c>
      <c r="H904">
        <v>2</v>
      </c>
      <c r="I904" t="s">
        <v>707</v>
      </c>
      <c r="J904" t="s">
        <v>708</v>
      </c>
      <c r="K904" t="s">
        <v>709</v>
      </c>
      <c r="L904">
        <v>1368</v>
      </c>
      <c r="N904">
        <v>1011</v>
      </c>
      <c r="O904" t="s">
        <v>537</v>
      </c>
      <c r="P904" t="s">
        <v>537</v>
      </c>
      <c r="Q904">
        <v>1</v>
      </c>
      <c r="W904">
        <v>0</v>
      </c>
      <c r="X904">
        <v>1421943841</v>
      </c>
      <c r="Y904">
        <v>2.27</v>
      </c>
      <c r="AA904">
        <v>0</v>
      </c>
      <c r="AB904">
        <v>132.63</v>
      </c>
      <c r="AC904">
        <v>1.55</v>
      </c>
      <c r="AD904">
        <v>0</v>
      </c>
      <c r="AE904">
        <v>0</v>
      </c>
      <c r="AF904">
        <v>132.63</v>
      </c>
      <c r="AG904">
        <v>1.55</v>
      </c>
      <c r="AH904">
        <v>0</v>
      </c>
      <c r="AI904">
        <v>1</v>
      </c>
      <c r="AJ904">
        <v>1</v>
      </c>
      <c r="AK904">
        <v>1</v>
      </c>
      <c r="AL904">
        <v>1</v>
      </c>
      <c r="AN904">
        <v>0</v>
      </c>
      <c r="AO904">
        <v>1</v>
      </c>
      <c r="AP904">
        <v>1</v>
      </c>
      <c r="AQ904">
        <v>0</v>
      </c>
      <c r="AR904">
        <v>0</v>
      </c>
      <c r="AS904" t="s">
        <v>3</v>
      </c>
      <c r="AT904">
        <v>11.35</v>
      </c>
      <c r="AU904" t="s">
        <v>288</v>
      </c>
      <c r="AV904">
        <v>0</v>
      </c>
      <c r="AW904">
        <v>2</v>
      </c>
      <c r="AX904">
        <v>52432126</v>
      </c>
      <c r="AY904">
        <v>1</v>
      </c>
      <c r="AZ904">
        <v>0</v>
      </c>
      <c r="BA904">
        <v>871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CX904">
        <f>Y904*Source!I2752</f>
        <v>0</v>
      </c>
      <c r="CY904">
        <f>AB904</f>
        <v>132.63</v>
      </c>
      <c r="CZ904">
        <f>AF904</f>
        <v>132.63</v>
      </c>
      <c r="DA904">
        <f>AJ904</f>
        <v>1</v>
      </c>
      <c r="DB904">
        <f>ROUND((ROUND(AT904*CZ904,2)*0.2),6)</f>
        <v>301.07</v>
      </c>
      <c r="DC904">
        <f>ROUND((ROUND(AT904*AG904,2)*0.2),6)</f>
        <v>3.5179999999999998</v>
      </c>
    </row>
    <row r="905" spans="1:107" x14ac:dyDescent="0.2">
      <c r="A905">
        <f>ROW(Source!A2752)</f>
        <v>2752</v>
      </c>
      <c r="B905">
        <v>52421674</v>
      </c>
      <c r="C905">
        <v>52432122</v>
      </c>
      <c r="D905">
        <v>51500932</v>
      </c>
      <c r="E905">
        <v>1</v>
      </c>
      <c r="F905">
        <v>1</v>
      </c>
      <c r="G905">
        <v>27</v>
      </c>
      <c r="H905">
        <v>3</v>
      </c>
      <c r="I905" t="s">
        <v>710</v>
      </c>
      <c r="J905" t="s">
        <v>711</v>
      </c>
      <c r="K905" t="s">
        <v>712</v>
      </c>
      <c r="L905">
        <v>1348</v>
      </c>
      <c r="N905">
        <v>1009</v>
      </c>
      <c r="O905" t="s">
        <v>27</v>
      </c>
      <c r="P905" t="s">
        <v>27</v>
      </c>
      <c r="Q905">
        <v>1000</v>
      </c>
      <c r="W905">
        <v>0</v>
      </c>
      <c r="X905">
        <v>-1356276541</v>
      </c>
      <c r="Y905">
        <v>0</v>
      </c>
      <c r="AA905">
        <v>105084.63</v>
      </c>
      <c r="AB905">
        <v>0</v>
      </c>
      <c r="AC905">
        <v>0</v>
      </c>
      <c r="AD905">
        <v>0</v>
      </c>
      <c r="AE905">
        <v>105084.63</v>
      </c>
      <c r="AF905">
        <v>0</v>
      </c>
      <c r="AG905">
        <v>0</v>
      </c>
      <c r="AH905">
        <v>0</v>
      </c>
      <c r="AI905">
        <v>1</v>
      </c>
      <c r="AJ905">
        <v>1</v>
      </c>
      <c r="AK905">
        <v>1</v>
      </c>
      <c r="AL905">
        <v>1</v>
      </c>
      <c r="AN905">
        <v>0</v>
      </c>
      <c r="AO905">
        <v>1</v>
      </c>
      <c r="AP905">
        <v>1</v>
      </c>
      <c r="AQ905">
        <v>0</v>
      </c>
      <c r="AR905">
        <v>0</v>
      </c>
      <c r="AS905" t="s">
        <v>3</v>
      </c>
      <c r="AT905">
        <v>3.3E-3</v>
      </c>
      <c r="AU905" t="s">
        <v>287</v>
      </c>
      <c r="AV905">
        <v>0</v>
      </c>
      <c r="AW905">
        <v>2</v>
      </c>
      <c r="AX905">
        <v>52432127</v>
      </c>
      <c r="AY905">
        <v>1</v>
      </c>
      <c r="AZ905">
        <v>0</v>
      </c>
      <c r="BA905">
        <v>872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CX905">
        <f>Y905*Source!I2752</f>
        <v>0</v>
      </c>
      <c r="CY905">
        <f>AA905</f>
        <v>105084.63</v>
      </c>
      <c r="CZ905">
        <f>AE905</f>
        <v>105084.63</v>
      </c>
      <c r="DA905">
        <f>AI905</f>
        <v>1</v>
      </c>
      <c r="DB905">
        <f>ROUND((ROUND(AT905*CZ905,2)*0),6)</f>
        <v>0</v>
      </c>
      <c r="DC905">
        <f>ROUND((ROUND(AT905*AG905,2)*0),6)</f>
        <v>0</v>
      </c>
    </row>
    <row r="906" spans="1:107" x14ac:dyDescent="0.2">
      <c r="A906">
        <f>ROW(Source!A2752)</f>
        <v>2752</v>
      </c>
      <c r="B906">
        <v>52421674</v>
      </c>
      <c r="C906">
        <v>52432122</v>
      </c>
      <c r="D906">
        <v>51501789</v>
      </c>
      <c r="E906">
        <v>1</v>
      </c>
      <c r="F906">
        <v>1</v>
      </c>
      <c r="G906">
        <v>27</v>
      </c>
      <c r="H906">
        <v>3</v>
      </c>
      <c r="I906" t="s">
        <v>713</v>
      </c>
      <c r="J906" t="s">
        <v>714</v>
      </c>
      <c r="K906" t="s">
        <v>715</v>
      </c>
      <c r="L906">
        <v>1348</v>
      </c>
      <c r="N906">
        <v>1009</v>
      </c>
      <c r="O906" t="s">
        <v>27</v>
      </c>
      <c r="P906" t="s">
        <v>27</v>
      </c>
      <c r="Q906">
        <v>1000</v>
      </c>
      <c r="W906">
        <v>0</v>
      </c>
      <c r="X906">
        <v>-941081254</v>
      </c>
      <c r="Y906">
        <v>0</v>
      </c>
      <c r="AA906">
        <v>110781.14</v>
      </c>
      <c r="AB906">
        <v>0</v>
      </c>
      <c r="AC906">
        <v>0</v>
      </c>
      <c r="AD906">
        <v>0</v>
      </c>
      <c r="AE906">
        <v>110781.14</v>
      </c>
      <c r="AF906">
        <v>0</v>
      </c>
      <c r="AG906">
        <v>0</v>
      </c>
      <c r="AH906">
        <v>0</v>
      </c>
      <c r="AI906">
        <v>1</v>
      </c>
      <c r="AJ906">
        <v>1</v>
      </c>
      <c r="AK906">
        <v>1</v>
      </c>
      <c r="AL906">
        <v>1</v>
      </c>
      <c r="AN906">
        <v>0</v>
      </c>
      <c r="AO906">
        <v>1</v>
      </c>
      <c r="AP906">
        <v>1</v>
      </c>
      <c r="AQ906">
        <v>0</v>
      </c>
      <c r="AR906">
        <v>0</v>
      </c>
      <c r="AS906" t="s">
        <v>3</v>
      </c>
      <c r="AT906">
        <v>1.4E-3</v>
      </c>
      <c r="AU906" t="s">
        <v>287</v>
      </c>
      <c r="AV906">
        <v>0</v>
      </c>
      <c r="AW906">
        <v>2</v>
      </c>
      <c r="AX906">
        <v>52432128</v>
      </c>
      <c r="AY906">
        <v>1</v>
      </c>
      <c r="AZ906">
        <v>0</v>
      </c>
      <c r="BA906">
        <v>873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CX906">
        <f>Y906*Source!I2752</f>
        <v>0</v>
      </c>
      <c r="CY906">
        <f>AA906</f>
        <v>110781.14</v>
      </c>
      <c r="CZ906">
        <f>AE906</f>
        <v>110781.14</v>
      </c>
      <c r="DA906">
        <f>AI906</f>
        <v>1</v>
      </c>
      <c r="DB906">
        <f>ROUND((ROUND(AT906*CZ906,2)*0),6)</f>
        <v>0</v>
      </c>
      <c r="DC906">
        <f>ROUND((ROUND(AT906*AG906,2)*0),6)</f>
        <v>0</v>
      </c>
    </row>
    <row r="907" spans="1:107" x14ac:dyDescent="0.2">
      <c r="A907">
        <f>ROW(Source!A2752)</f>
        <v>2752</v>
      </c>
      <c r="B907">
        <v>52421674</v>
      </c>
      <c r="C907">
        <v>52432122</v>
      </c>
      <c r="D907">
        <v>51503870</v>
      </c>
      <c r="E907">
        <v>1</v>
      </c>
      <c r="F907">
        <v>1</v>
      </c>
      <c r="G907">
        <v>27</v>
      </c>
      <c r="H907">
        <v>3</v>
      </c>
      <c r="I907" t="s">
        <v>716</v>
      </c>
      <c r="J907" t="s">
        <v>717</v>
      </c>
      <c r="K907" t="s">
        <v>718</v>
      </c>
      <c r="L907">
        <v>1348</v>
      </c>
      <c r="N907">
        <v>1009</v>
      </c>
      <c r="O907" t="s">
        <v>27</v>
      </c>
      <c r="P907" t="s">
        <v>27</v>
      </c>
      <c r="Q907">
        <v>1000</v>
      </c>
      <c r="W907">
        <v>0</v>
      </c>
      <c r="X907">
        <v>2073736509</v>
      </c>
      <c r="Y907">
        <v>0</v>
      </c>
      <c r="AA907">
        <v>80328.740000000005</v>
      </c>
      <c r="AB907">
        <v>0</v>
      </c>
      <c r="AC907">
        <v>0</v>
      </c>
      <c r="AD907">
        <v>0</v>
      </c>
      <c r="AE907">
        <v>80328.740000000005</v>
      </c>
      <c r="AF907">
        <v>0</v>
      </c>
      <c r="AG907">
        <v>0</v>
      </c>
      <c r="AH907">
        <v>0</v>
      </c>
      <c r="AI907">
        <v>1</v>
      </c>
      <c r="AJ907">
        <v>1</v>
      </c>
      <c r="AK907">
        <v>1</v>
      </c>
      <c r="AL907">
        <v>1</v>
      </c>
      <c r="AN907">
        <v>0</v>
      </c>
      <c r="AO907">
        <v>1</v>
      </c>
      <c r="AP907">
        <v>1</v>
      </c>
      <c r="AQ907">
        <v>0</v>
      </c>
      <c r="AR907">
        <v>0</v>
      </c>
      <c r="AS907" t="s">
        <v>3</v>
      </c>
      <c r="AT907">
        <v>1</v>
      </c>
      <c r="AU907" t="s">
        <v>287</v>
      </c>
      <c r="AV907">
        <v>0</v>
      </c>
      <c r="AW907">
        <v>2</v>
      </c>
      <c r="AX907">
        <v>52432129</v>
      </c>
      <c r="AY907">
        <v>1</v>
      </c>
      <c r="AZ907">
        <v>0</v>
      </c>
      <c r="BA907">
        <v>874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CX907">
        <f>Y907*Source!I2752</f>
        <v>0</v>
      </c>
      <c r="CY907">
        <f>AA907</f>
        <v>80328.740000000005</v>
      </c>
      <c r="CZ907">
        <f>AE907</f>
        <v>80328.740000000005</v>
      </c>
      <c r="DA907">
        <f>AI907</f>
        <v>1</v>
      </c>
      <c r="DB907">
        <f>ROUND((ROUND(AT907*CZ907,2)*0),6)</f>
        <v>0</v>
      </c>
      <c r="DC907">
        <f>ROUND((ROUND(AT907*AG907,2)*0),6)</f>
        <v>0</v>
      </c>
    </row>
    <row r="908" spans="1:107" x14ac:dyDescent="0.2">
      <c r="A908">
        <f>ROW(Source!A2753)</f>
        <v>2753</v>
      </c>
      <c r="B908">
        <v>52421674</v>
      </c>
      <c r="C908">
        <v>52432143</v>
      </c>
      <c r="D908">
        <v>51486811</v>
      </c>
      <c r="E908">
        <v>27</v>
      </c>
      <c r="F908">
        <v>1</v>
      </c>
      <c r="G908">
        <v>27</v>
      </c>
      <c r="H908">
        <v>1</v>
      </c>
      <c r="I908" t="s">
        <v>531</v>
      </c>
      <c r="J908" t="s">
        <v>3</v>
      </c>
      <c r="K908" t="s">
        <v>532</v>
      </c>
      <c r="L908">
        <v>1191</v>
      </c>
      <c r="N908">
        <v>1013</v>
      </c>
      <c r="O908" t="s">
        <v>533</v>
      </c>
      <c r="P908" t="s">
        <v>533</v>
      </c>
      <c r="Q908">
        <v>1</v>
      </c>
      <c r="W908">
        <v>0</v>
      </c>
      <c r="X908">
        <v>476480486</v>
      </c>
      <c r="Y908">
        <v>6.22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1</v>
      </c>
      <c r="AJ908">
        <v>1</v>
      </c>
      <c r="AK908">
        <v>1</v>
      </c>
      <c r="AL908">
        <v>1</v>
      </c>
      <c r="AN908">
        <v>0</v>
      </c>
      <c r="AO908">
        <v>1</v>
      </c>
      <c r="AP908">
        <v>0</v>
      </c>
      <c r="AQ908">
        <v>0</v>
      </c>
      <c r="AR908">
        <v>0</v>
      </c>
      <c r="AS908" t="s">
        <v>3</v>
      </c>
      <c r="AT908">
        <v>6.22</v>
      </c>
      <c r="AU908" t="s">
        <v>3</v>
      </c>
      <c r="AV908">
        <v>1</v>
      </c>
      <c r="AW908">
        <v>2</v>
      </c>
      <c r="AX908">
        <v>52432144</v>
      </c>
      <c r="AY908">
        <v>1</v>
      </c>
      <c r="AZ908">
        <v>0</v>
      </c>
      <c r="BA908">
        <v>875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CX908">
        <f>Y908*Source!I2753</f>
        <v>0</v>
      </c>
      <c r="CY908">
        <f>AD908</f>
        <v>0</v>
      </c>
      <c r="CZ908">
        <f>AH908</f>
        <v>0</v>
      </c>
      <c r="DA908">
        <f>AL908</f>
        <v>1</v>
      </c>
      <c r="DB908">
        <f t="shared" ref="DB908:DB925" si="168">ROUND(ROUND(AT908*CZ908,2),6)</f>
        <v>0</v>
      </c>
      <c r="DC908">
        <f t="shared" ref="DC908:DC925" si="169">ROUND(ROUND(AT908*AG908,2),6)</f>
        <v>0</v>
      </c>
    </row>
    <row r="909" spans="1:107" x14ac:dyDescent="0.2">
      <c r="A909">
        <f>ROW(Source!A2753)</f>
        <v>2753</v>
      </c>
      <c r="B909">
        <v>52421674</v>
      </c>
      <c r="C909">
        <v>52432143</v>
      </c>
      <c r="D909">
        <v>51501137</v>
      </c>
      <c r="E909">
        <v>1</v>
      </c>
      <c r="F909">
        <v>1</v>
      </c>
      <c r="G909">
        <v>27</v>
      </c>
      <c r="H909">
        <v>3</v>
      </c>
      <c r="I909" t="s">
        <v>719</v>
      </c>
      <c r="J909" t="s">
        <v>720</v>
      </c>
      <c r="K909" t="s">
        <v>721</v>
      </c>
      <c r="L909">
        <v>1339</v>
      </c>
      <c r="N909">
        <v>1007</v>
      </c>
      <c r="O909" t="s">
        <v>166</v>
      </c>
      <c r="P909" t="s">
        <v>166</v>
      </c>
      <c r="Q909">
        <v>1</v>
      </c>
      <c r="W909">
        <v>0</v>
      </c>
      <c r="X909">
        <v>-1662970571</v>
      </c>
      <c r="Y909">
        <v>0.29899999999999999</v>
      </c>
      <c r="AA909">
        <v>590.78</v>
      </c>
      <c r="AB909">
        <v>0</v>
      </c>
      <c r="AC909">
        <v>0</v>
      </c>
      <c r="AD909">
        <v>0</v>
      </c>
      <c r="AE909">
        <v>590.78</v>
      </c>
      <c r="AF909">
        <v>0</v>
      </c>
      <c r="AG909">
        <v>0</v>
      </c>
      <c r="AH909">
        <v>0</v>
      </c>
      <c r="AI909">
        <v>1</v>
      </c>
      <c r="AJ909">
        <v>1</v>
      </c>
      <c r="AK909">
        <v>1</v>
      </c>
      <c r="AL909">
        <v>1</v>
      </c>
      <c r="AN909">
        <v>0</v>
      </c>
      <c r="AO909">
        <v>1</v>
      </c>
      <c r="AP909">
        <v>0</v>
      </c>
      <c r="AQ909">
        <v>0</v>
      </c>
      <c r="AR909">
        <v>0</v>
      </c>
      <c r="AS909" t="s">
        <v>3</v>
      </c>
      <c r="AT909">
        <v>0.29899999999999999</v>
      </c>
      <c r="AU909" t="s">
        <v>3</v>
      </c>
      <c r="AV909">
        <v>0</v>
      </c>
      <c r="AW909">
        <v>2</v>
      </c>
      <c r="AX909">
        <v>52432145</v>
      </c>
      <c r="AY909">
        <v>1</v>
      </c>
      <c r="AZ909">
        <v>0</v>
      </c>
      <c r="BA909">
        <v>876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CX909">
        <f>Y909*Source!I2753</f>
        <v>0</v>
      </c>
      <c r="CY909">
        <f>AA909</f>
        <v>590.78</v>
      </c>
      <c r="CZ909">
        <f>AE909</f>
        <v>590.78</v>
      </c>
      <c r="DA909">
        <f>AI909</f>
        <v>1</v>
      </c>
      <c r="DB909">
        <f t="shared" si="168"/>
        <v>176.64</v>
      </c>
      <c r="DC909">
        <f t="shared" si="169"/>
        <v>0</v>
      </c>
    </row>
    <row r="910" spans="1:107" x14ac:dyDescent="0.2">
      <c r="A910">
        <f>ROW(Source!A2753)</f>
        <v>2753</v>
      </c>
      <c r="B910">
        <v>52421674</v>
      </c>
      <c r="C910">
        <v>52432143</v>
      </c>
      <c r="D910">
        <v>51500085</v>
      </c>
      <c r="E910">
        <v>1</v>
      </c>
      <c r="F910">
        <v>1</v>
      </c>
      <c r="G910">
        <v>27</v>
      </c>
      <c r="H910">
        <v>3</v>
      </c>
      <c r="I910" t="s">
        <v>722</v>
      </c>
      <c r="J910" t="s">
        <v>723</v>
      </c>
      <c r="K910" t="s">
        <v>724</v>
      </c>
      <c r="L910">
        <v>1348</v>
      </c>
      <c r="N910">
        <v>1009</v>
      </c>
      <c r="O910" t="s">
        <v>27</v>
      </c>
      <c r="P910" t="s">
        <v>27</v>
      </c>
      <c r="Q910">
        <v>1000</v>
      </c>
      <c r="W910">
        <v>0</v>
      </c>
      <c r="X910">
        <v>213373920</v>
      </c>
      <c r="Y910">
        <v>0.107</v>
      </c>
      <c r="AA910">
        <v>4207.5</v>
      </c>
      <c r="AB910">
        <v>0</v>
      </c>
      <c r="AC910">
        <v>0</v>
      </c>
      <c r="AD910">
        <v>0</v>
      </c>
      <c r="AE910">
        <v>4207.5</v>
      </c>
      <c r="AF910">
        <v>0</v>
      </c>
      <c r="AG910">
        <v>0</v>
      </c>
      <c r="AH910">
        <v>0</v>
      </c>
      <c r="AI910">
        <v>1</v>
      </c>
      <c r="AJ910">
        <v>1</v>
      </c>
      <c r="AK910">
        <v>1</v>
      </c>
      <c r="AL910">
        <v>1</v>
      </c>
      <c r="AN910">
        <v>0</v>
      </c>
      <c r="AO910">
        <v>1</v>
      </c>
      <c r="AP910">
        <v>0</v>
      </c>
      <c r="AQ910">
        <v>0</v>
      </c>
      <c r="AR910">
        <v>0</v>
      </c>
      <c r="AS910" t="s">
        <v>3</v>
      </c>
      <c r="AT910">
        <v>0.107</v>
      </c>
      <c r="AU910" t="s">
        <v>3</v>
      </c>
      <c r="AV910">
        <v>0</v>
      </c>
      <c r="AW910">
        <v>2</v>
      </c>
      <c r="AX910">
        <v>52432146</v>
      </c>
      <c r="AY910">
        <v>1</v>
      </c>
      <c r="AZ910">
        <v>0</v>
      </c>
      <c r="BA910">
        <v>877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CX910">
        <f>Y910*Source!I2753</f>
        <v>0</v>
      </c>
      <c r="CY910">
        <f>AA910</f>
        <v>4207.5</v>
      </c>
      <c r="CZ910">
        <f>AE910</f>
        <v>4207.5</v>
      </c>
      <c r="DA910">
        <f>AI910</f>
        <v>1</v>
      </c>
      <c r="DB910">
        <f t="shared" si="168"/>
        <v>450.2</v>
      </c>
      <c r="DC910">
        <f t="shared" si="169"/>
        <v>0</v>
      </c>
    </row>
    <row r="911" spans="1:107" x14ac:dyDescent="0.2">
      <c r="A911">
        <f>ROW(Source!A2753)</f>
        <v>2753</v>
      </c>
      <c r="B911">
        <v>52421674</v>
      </c>
      <c r="C911">
        <v>52432143</v>
      </c>
      <c r="D911">
        <v>51501882</v>
      </c>
      <c r="E911">
        <v>1</v>
      </c>
      <c r="F911">
        <v>1</v>
      </c>
      <c r="G911">
        <v>27</v>
      </c>
      <c r="H911">
        <v>3</v>
      </c>
      <c r="I911" t="s">
        <v>602</v>
      </c>
      <c r="J911" t="s">
        <v>603</v>
      </c>
      <c r="K911" t="s">
        <v>604</v>
      </c>
      <c r="L911">
        <v>1339</v>
      </c>
      <c r="N911">
        <v>1007</v>
      </c>
      <c r="O911" t="s">
        <v>166</v>
      </c>
      <c r="P911" t="s">
        <v>166</v>
      </c>
      <c r="Q911">
        <v>1</v>
      </c>
      <c r="W911">
        <v>0</v>
      </c>
      <c r="X911">
        <v>2028445372</v>
      </c>
      <c r="Y911">
        <v>7.6999999999999999E-2</v>
      </c>
      <c r="AA911">
        <v>35.25</v>
      </c>
      <c r="AB911">
        <v>0</v>
      </c>
      <c r="AC911">
        <v>0</v>
      </c>
      <c r="AD911">
        <v>0</v>
      </c>
      <c r="AE911">
        <v>35.25</v>
      </c>
      <c r="AF911">
        <v>0</v>
      </c>
      <c r="AG911">
        <v>0</v>
      </c>
      <c r="AH911">
        <v>0</v>
      </c>
      <c r="AI911">
        <v>1</v>
      </c>
      <c r="AJ911">
        <v>1</v>
      </c>
      <c r="AK911">
        <v>1</v>
      </c>
      <c r="AL911">
        <v>1</v>
      </c>
      <c r="AN911">
        <v>0</v>
      </c>
      <c r="AO911">
        <v>1</v>
      </c>
      <c r="AP911">
        <v>0</v>
      </c>
      <c r="AQ911">
        <v>0</v>
      </c>
      <c r="AR911">
        <v>0</v>
      </c>
      <c r="AS911" t="s">
        <v>3</v>
      </c>
      <c r="AT911">
        <v>7.6999999999999999E-2</v>
      </c>
      <c r="AU911" t="s">
        <v>3</v>
      </c>
      <c r="AV911">
        <v>0</v>
      </c>
      <c r="AW911">
        <v>2</v>
      </c>
      <c r="AX911">
        <v>52432147</v>
      </c>
      <c r="AY911">
        <v>1</v>
      </c>
      <c r="AZ911">
        <v>0</v>
      </c>
      <c r="BA911">
        <v>878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CX911">
        <f>Y911*Source!I2753</f>
        <v>0</v>
      </c>
      <c r="CY911">
        <f>AA911</f>
        <v>35.25</v>
      </c>
      <c r="CZ911">
        <f>AE911</f>
        <v>35.25</v>
      </c>
      <c r="DA911">
        <f>AI911</f>
        <v>1</v>
      </c>
      <c r="DB911">
        <f t="shared" si="168"/>
        <v>2.71</v>
      </c>
      <c r="DC911">
        <f t="shared" si="169"/>
        <v>0</v>
      </c>
    </row>
    <row r="912" spans="1:107" x14ac:dyDescent="0.2">
      <c r="A912">
        <f>ROW(Source!A2753)</f>
        <v>2753</v>
      </c>
      <c r="B912">
        <v>52421674</v>
      </c>
      <c r="C912">
        <v>52432143</v>
      </c>
      <c r="D912">
        <v>51504569</v>
      </c>
      <c r="E912">
        <v>1</v>
      </c>
      <c r="F912">
        <v>1</v>
      </c>
      <c r="G912">
        <v>27</v>
      </c>
      <c r="H912">
        <v>3</v>
      </c>
      <c r="I912" t="s">
        <v>725</v>
      </c>
      <c r="J912" t="s">
        <v>726</v>
      </c>
      <c r="K912" t="s">
        <v>727</v>
      </c>
      <c r="L912">
        <v>1354</v>
      </c>
      <c r="N912">
        <v>1010</v>
      </c>
      <c r="O912" t="s">
        <v>221</v>
      </c>
      <c r="P912" t="s">
        <v>221</v>
      </c>
      <c r="Q912">
        <v>1</v>
      </c>
      <c r="W912">
        <v>0</v>
      </c>
      <c r="X912">
        <v>-647538940</v>
      </c>
      <c r="Y912">
        <v>10</v>
      </c>
      <c r="AA912">
        <v>236.53</v>
      </c>
      <c r="AB912">
        <v>0</v>
      </c>
      <c r="AC912">
        <v>0</v>
      </c>
      <c r="AD912">
        <v>0</v>
      </c>
      <c r="AE912">
        <v>236.53</v>
      </c>
      <c r="AF912">
        <v>0</v>
      </c>
      <c r="AG912">
        <v>0</v>
      </c>
      <c r="AH912">
        <v>0</v>
      </c>
      <c r="AI912">
        <v>1</v>
      </c>
      <c r="AJ912">
        <v>1</v>
      </c>
      <c r="AK912">
        <v>1</v>
      </c>
      <c r="AL912">
        <v>1</v>
      </c>
      <c r="AN912">
        <v>0</v>
      </c>
      <c r="AO912">
        <v>1</v>
      </c>
      <c r="AP912">
        <v>0</v>
      </c>
      <c r="AQ912">
        <v>0</v>
      </c>
      <c r="AR912">
        <v>0</v>
      </c>
      <c r="AS912" t="s">
        <v>3</v>
      </c>
      <c r="AT912">
        <v>10</v>
      </c>
      <c r="AU912" t="s">
        <v>3</v>
      </c>
      <c r="AV912">
        <v>0</v>
      </c>
      <c r="AW912">
        <v>2</v>
      </c>
      <c r="AX912">
        <v>52432148</v>
      </c>
      <c r="AY912">
        <v>1</v>
      </c>
      <c r="AZ912">
        <v>0</v>
      </c>
      <c r="BA912">
        <v>879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CX912">
        <f>Y912*Source!I2753</f>
        <v>0</v>
      </c>
      <c r="CY912">
        <f>AA912</f>
        <v>236.53</v>
      </c>
      <c r="CZ912">
        <f>AE912</f>
        <v>236.53</v>
      </c>
      <c r="DA912">
        <f>AI912</f>
        <v>1</v>
      </c>
      <c r="DB912">
        <f t="shared" si="168"/>
        <v>2365.3000000000002</v>
      </c>
      <c r="DC912">
        <f t="shared" si="169"/>
        <v>0</v>
      </c>
    </row>
    <row r="913" spans="1:107" x14ac:dyDescent="0.2">
      <c r="A913">
        <f>ROW(Source!A2754)</f>
        <v>2754</v>
      </c>
      <c r="B913">
        <v>52421674</v>
      </c>
      <c r="C913">
        <v>52432155</v>
      </c>
      <c r="D913">
        <v>51486811</v>
      </c>
      <c r="E913">
        <v>27</v>
      </c>
      <c r="F913">
        <v>1</v>
      </c>
      <c r="G913">
        <v>27</v>
      </c>
      <c r="H913">
        <v>1</v>
      </c>
      <c r="I913" t="s">
        <v>531</v>
      </c>
      <c r="J913" t="s">
        <v>3</v>
      </c>
      <c r="K913" t="s">
        <v>532</v>
      </c>
      <c r="L913">
        <v>1191</v>
      </c>
      <c r="N913">
        <v>1013</v>
      </c>
      <c r="O913" t="s">
        <v>533</v>
      </c>
      <c r="P913" t="s">
        <v>533</v>
      </c>
      <c r="Q913">
        <v>1</v>
      </c>
      <c r="W913">
        <v>0</v>
      </c>
      <c r="X913">
        <v>476480486</v>
      </c>
      <c r="Y913">
        <v>0.12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1</v>
      </c>
      <c r="AJ913">
        <v>1</v>
      </c>
      <c r="AK913">
        <v>1</v>
      </c>
      <c r="AL913">
        <v>1</v>
      </c>
      <c r="AN913">
        <v>0</v>
      </c>
      <c r="AO913">
        <v>1</v>
      </c>
      <c r="AP913">
        <v>0</v>
      </c>
      <c r="AQ913">
        <v>0</v>
      </c>
      <c r="AR913">
        <v>0</v>
      </c>
      <c r="AS913" t="s">
        <v>3</v>
      </c>
      <c r="AT913">
        <v>0.12</v>
      </c>
      <c r="AU913" t="s">
        <v>3</v>
      </c>
      <c r="AV913">
        <v>1</v>
      </c>
      <c r="AW913">
        <v>2</v>
      </c>
      <c r="AX913">
        <v>52432156</v>
      </c>
      <c r="AY913">
        <v>1</v>
      </c>
      <c r="AZ913">
        <v>0</v>
      </c>
      <c r="BA913">
        <v>880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CX913">
        <f>Y913*Source!I2754</f>
        <v>0</v>
      </c>
      <c r="CY913">
        <f>AD913</f>
        <v>0</v>
      </c>
      <c r="CZ913">
        <f>AH913</f>
        <v>0</v>
      </c>
      <c r="DA913">
        <f>AL913</f>
        <v>1</v>
      </c>
      <c r="DB913">
        <f t="shared" si="168"/>
        <v>0</v>
      </c>
      <c r="DC913">
        <f t="shared" si="169"/>
        <v>0</v>
      </c>
    </row>
    <row r="914" spans="1:107" x14ac:dyDescent="0.2">
      <c r="A914">
        <f>ROW(Source!A2754)</f>
        <v>2754</v>
      </c>
      <c r="B914">
        <v>52421674</v>
      </c>
      <c r="C914">
        <v>52432155</v>
      </c>
      <c r="D914">
        <v>51499436</v>
      </c>
      <c r="E914">
        <v>1</v>
      </c>
      <c r="F914">
        <v>1</v>
      </c>
      <c r="G914">
        <v>27</v>
      </c>
      <c r="H914">
        <v>2</v>
      </c>
      <c r="I914" t="s">
        <v>728</v>
      </c>
      <c r="J914" t="s">
        <v>729</v>
      </c>
      <c r="K914" t="s">
        <v>730</v>
      </c>
      <c r="L914">
        <v>1368</v>
      </c>
      <c r="N914">
        <v>1011</v>
      </c>
      <c r="O914" t="s">
        <v>537</v>
      </c>
      <c r="P914" t="s">
        <v>537</v>
      </c>
      <c r="Q914">
        <v>1</v>
      </c>
      <c r="W914">
        <v>0</v>
      </c>
      <c r="X914">
        <v>-1425251094</v>
      </c>
      <c r="Y914">
        <v>0.02</v>
      </c>
      <c r="AA914">
        <v>0</v>
      </c>
      <c r="AB914">
        <v>351.29</v>
      </c>
      <c r="AC914">
        <v>7.02</v>
      </c>
      <c r="AD914">
        <v>0</v>
      </c>
      <c r="AE914">
        <v>0</v>
      </c>
      <c r="AF914">
        <v>351.29</v>
      </c>
      <c r="AG914">
        <v>7.02</v>
      </c>
      <c r="AH914">
        <v>0</v>
      </c>
      <c r="AI914">
        <v>1</v>
      </c>
      <c r="AJ914">
        <v>1</v>
      </c>
      <c r="AK914">
        <v>1</v>
      </c>
      <c r="AL914">
        <v>1</v>
      </c>
      <c r="AN914">
        <v>0</v>
      </c>
      <c r="AO914">
        <v>1</v>
      </c>
      <c r="AP914">
        <v>0</v>
      </c>
      <c r="AQ914">
        <v>0</v>
      </c>
      <c r="AR914">
        <v>0</v>
      </c>
      <c r="AS914" t="s">
        <v>3</v>
      </c>
      <c r="AT914">
        <v>0.02</v>
      </c>
      <c r="AU914" t="s">
        <v>3</v>
      </c>
      <c r="AV914">
        <v>0</v>
      </c>
      <c r="AW914">
        <v>2</v>
      </c>
      <c r="AX914">
        <v>52432157</v>
      </c>
      <c r="AY914">
        <v>1</v>
      </c>
      <c r="AZ914">
        <v>0</v>
      </c>
      <c r="BA914">
        <v>881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CX914">
        <f>Y914*Source!I2754</f>
        <v>0</v>
      </c>
      <c r="CY914">
        <f>AB914</f>
        <v>351.29</v>
      </c>
      <c r="CZ914">
        <f>AF914</f>
        <v>351.29</v>
      </c>
      <c r="DA914">
        <f>AJ914</f>
        <v>1</v>
      </c>
      <c r="DB914">
        <f t="shared" si="168"/>
        <v>7.03</v>
      </c>
      <c r="DC914">
        <f t="shared" si="169"/>
        <v>0.14000000000000001</v>
      </c>
    </row>
    <row r="915" spans="1:107" x14ac:dyDescent="0.2">
      <c r="A915">
        <f>ROW(Source!A2754)</f>
        <v>2754</v>
      </c>
      <c r="B915">
        <v>52421674</v>
      </c>
      <c r="C915">
        <v>52432155</v>
      </c>
      <c r="D915">
        <v>51499821</v>
      </c>
      <c r="E915">
        <v>1</v>
      </c>
      <c r="F915">
        <v>1</v>
      </c>
      <c r="G915">
        <v>27</v>
      </c>
      <c r="H915">
        <v>2</v>
      </c>
      <c r="I915" t="s">
        <v>731</v>
      </c>
      <c r="J915" t="s">
        <v>732</v>
      </c>
      <c r="K915" t="s">
        <v>733</v>
      </c>
      <c r="L915">
        <v>1368</v>
      </c>
      <c r="N915">
        <v>1011</v>
      </c>
      <c r="O915" t="s">
        <v>537</v>
      </c>
      <c r="P915" t="s">
        <v>537</v>
      </c>
      <c r="Q915">
        <v>1</v>
      </c>
      <c r="W915">
        <v>0</v>
      </c>
      <c r="X915">
        <v>-952080715</v>
      </c>
      <c r="Y915">
        <v>0.01</v>
      </c>
      <c r="AA915">
        <v>0</v>
      </c>
      <c r="AB915">
        <v>5.94</v>
      </c>
      <c r="AC915">
        <v>0.02</v>
      </c>
      <c r="AD915">
        <v>0</v>
      </c>
      <c r="AE915">
        <v>0</v>
      </c>
      <c r="AF915">
        <v>5.94</v>
      </c>
      <c r="AG915">
        <v>0.02</v>
      </c>
      <c r="AH915">
        <v>0</v>
      </c>
      <c r="AI915">
        <v>1</v>
      </c>
      <c r="AJ915">
        <v>1</v>
      </c>
      <c r="AK915">
        <v>1</v>
      </c>
      <c r="AL915">
        <v>1</v>
      </c>
      <c r="AN915">
        <v>0</v>
      </c>
      <c r="AO915">
        <v>1</v>
      </c>
      <c r="AP915">
        <v>0</v>
      </c>
      <c r="AQ915">
        <v>0</v>
      </c>
      <c r="AR915">
        <v>0</v>
      </c>
      <c r="AS915" t="s">
        <v>3</v>
      </c>
      <c r="AT915">
        <v>0.01</v>
      </c>
      <c r="AU915" t="s">
        <v>3</v>
      </c>
      <c r="AV915">
        <v>0</v>
      </c>
      <c r="AW915">
        <v>2</v>
      </c>
      <c r="AX915">
        <v>52432158</v>
      </c>
      <c r="AY915">
        <v>1</v>
      </c>
      <c r="AZ915">
        <v>0</v>
      </c>
      <c r="BA915">
        <v>882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CX915">
        <f>Y915*Source!I2754</f>
        <v>0</v>
      </c>
      <c r="CY915">
        <f>AB915</f>
        <v>5.94</v>
      </c>
      <c r="CZ915">
        <f>AF915</f>
        <v>5.94</v>
      </c>
      <c r="DA915">
        <f>AJ915</f>
        <v>1</v>
      </c>
      <c r="DB915">
        <f t="shared" si="168"/>
        <v>0.06</v>
      </c>
      <c r="DC915">
        <f t="shared" si="169"/>
        <v>0</v>
      </c>
    </row>
    <row r="916" spans="1:107" x14ac:dyDescent="0.2">
      <c r="A916">
        <f>ROW(Source!A2754)</f>
        <v>2754</v>
      </c>
      <c r="B916">
        <v>52421674</v>
      </c>
      <c r="C916">
        <v>52432155</v>
      </c>
      <c r="D916">
        <v>51501789</v>
      </c>
      <c r="E916">
        <v>1</v>
      </c>
      <c r="F916">
        <v>1</v>
      </c>
      <c r="G916">
        <v>27</v>
      </c>
      <c r="H916">
        <v>3</v>
      </c>
      <c r="I916" t="s">
        <v>713</v>
      </c>
      <c r="J916" t="s">
        <v>714</v>
      </c>
      <c r="K916" t="s">
        <v>715</v>
      </c>
      <c r="L916">
        <v>1348</v>
      </c>
      <c r="N916">
        <v>1009</v>
      </c>
      <c r="O916" t="s">
        <v>27</v>
      </c>
      <c r="P916" t="s">
        <v>27</v>
      </c>
      <c r="Q916">
        <v>1000</v>
      </c>
      <c r="W916">
        <v>0</v>
      </c>
      <c r="X916">
        <v>-941081254</v>
      </c>
      <c r="Y916">
        <v>3.0000000000000001E-5</v>
      </c>
      <c r="AA916">
        <v>110781.14</v>
      </c>
      <c r="AB916">
        <v>0</v>
      </c>
      <c r="AC916">
        <v>0</v>
      </c>
      <c r="AD916">
        <v>0</v>
      </c>
      <c r="AE916">
        <v>110781.14</v>
      </c>
      <c r="AF916">
        <v>0</v>
      </c>
      <c r="AG916">
        <v>0</v>
      </c>
      <c r="AH916">
        <v>0</v>
      </c>
      <c r="AI916">
        <v>1</v>
      </c>
      <c r="AJ916">
        <v>1</v>
      </c>
      <c r="AK916">
        <v>1</v>
      </c>
      <c r="AL916">
        <v>1</v>
      </c>
      <c r="AN916">
        <v>0</v>
      </c>
      <c r="AO916">
        <v>1</v>
      </c>
      <c r="AP916">
        <v>0</v>
      </c>
      <c r="AQ916">
        <v>0</v>
      </c>
      <c r="AR916">
        <v>0</v>
      </c>
      <c r="AS916" t="s">
        <v>3</v>
      </c>
      <c r="AT916">
        <v>3.0000000000000001E-5</v>
      </c>
      <c r="AU916" t="s">
        <v>3</v>
      </c>
      <c r="AV916">
        <v>0</v>
      </c>
      <c r="AW916">
        <v>2</v>
      </c>
      <c r="AX916">
        <v>52432159</v>
      </c>
      <c r="AY916">
        <v>1</v>
      </c>
      <c r="AZ916">
        <v>0</v>
      </c>
      <c r="BA916">
        <v>883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CX916">
        <f>Y916*Source!I2754</f>
        <v>0</v>
      </c>
      <c r="CY916">
        <f>AA916</f>
        <v>110781.14</v>
      </c>
      <c r="CZ916">
        <f>AE916</f>
        <v>110781.14</v>
      </c>
      <c r="DA916">
        <f>AI916</f>
        <v>1</v>
      </c>
      <c r="DB916">
        <f t="shared" si="168"/>
        <v>3.32</v>
      </c>
      <c r="DC916">
        <f t="shared" si="169"/>
        <v>0</v>
      </c>
    </row>
    <row r="917" spans="1:107" x14ac:dyDescent="0.2">
      <c r="A917">
        <f>ROW(Source!A2790)</f>
        <v>2790</v>
      </c>
      <c r="B917">
        <v>52421674</v>
      </c>
      <c r="C917">
        <v>52432219</v>
      </c>
      <c r="D917">
        <v>51486811</v>
      </c>
      <c r="E917">
        <v>27</v>
      </c>
      <c r="F917">
        <v>1</v>
      </c>
      <c r="G917">
        <v>27</v>
      </c>
      <c r="H917">
        <v>1</v>
      </c>
      <c r="I917" t="s">
        <v>531</v>
      </c>
      <c r="J917" t="s">
        <v>3</v>
      </c>
      <c r="K917" t="s">
        <v>532</v>
      </c>
      <c r="L917">
        <v>1191</v>
      </c>
      <c r="N917">
        <v>1013</v>
      </c>
      <c r="O917" t="s">
        <v>533</v>
      </c>
      <c r="P917" t="s">
        <v>533</v>
      </c>
      <c r="Q917">
        <v>1</v>
      </c>
      <c r="W917">
        <v>0</v>
      </c>
      <c r="X917">
        <v>476480486</v>
      </c>
      <c r="Y917">
        <v>1.59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1</v>
      </c>
      <c r="AJ917">
        <v>1</v>
      </c>
      <c r="AK917">
        <v>1</v>
      </c>
      <c r="AL917">
        <v>1</v>
      </c>
      <c r="AN917">
        <v>0</v>
      </c>
      <c r="AO917">
        <v>1</v>
      </c>
      <c r="AP917">
        <v>0</v>
      </c>
      <c r="AQ917">
        <v>0</v>
      </c>
      <c r="AR917">
        <v>0</v>
      </c>
      <c r="AS917" t="s">
        <v>3</v>
      </c>
      <c r="AT917">
        <v>1.59</v>
      </c>
      <c r="AU917" t="s">
        <v>3</v>
      </c>
      <c r="AV917">
        <v>1</v>
      </c>
      <c r="AW917">
        <v>2</v>
      </c>
      <c r="AX917">
        <v>52432223</v>
      </c>
      <c r="AY917">
        <v>1</v>
      </c>
      <c r="AZ917">
        <v>0</v>
      </c>
      <c r="BA917">
        <v>884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CX917">
        <f>Y917*Source!I2790</f>
        <v>0</v>
      </c>
      <c r="CY917">
        <f>AD917</f>
        <v>0</v>
      </c>
      <c r="CZ917">
        <f>AH917</f>
        <v>0</v>
      </c>
      <c r="DA917">
        <f>AL917</f>
        <v>1</v>
      </c>
      <c r="DB917">
        <f t="shared" si="168"/>
        <v>0</v>
      </c>
      <c r="DC917">
        <f t="shared" si="169"/>
        <v>0</v>
      </c>
    </row>
    <row r="918" spans="1:107" x14ac:dyDescent="0.2">
      <c r="A918">
        <f>ROW(Source!A2790)</f>
        <v>2790</v>
      </c>
      <c r="B918">
        <v>52421674</v>
      </c>
      <c r="C918">
        <v>52432219</v>
      </c>
      <c r="D918">
        <v>51498981</v>
      </c>
      <c r="E918">
        <v>1</v>
      </c>
      <c r="F918">
        <v>1</v>
      </c>
      <c r="G918">
        <v>27</v>
      </c>
      <c r="H918">
        <v>2</v>
      </c>
      <c r="I918" t="s">
        <v>671</v>
      </c>
      <c r="J918" t="s">
        <v>672</v>
      </c>
      <c r="K918" t="s">
        <v>673</v>
      </c>
      <c r="L918">
        <v>1368</v>
      </c>
      <c r="N918">
        <v>1011</v>
      </c>
      <c r="O918" t="s">
        <v>537</v>
      </c>
      <c r="P918" t="s">
        <v>537</v>
      </c>
      <c r="Q918">
        <v>1</v>
      </c>
      <c r="W918">
        <v>0</v>
      </c>
      <c r="X918">
        <v>-903558812</v>
      </c>
      <c r="Y918">
        <v>4.9800000000000004</v>
      </c>
      <c r="AA918">
        <v>0</v>
      </c>
      <c r="AB918">
        <v>1493.72</v>
      </c>
      <c r="AC918">
        <v>566.86</v>
      </c>
      <c r="AD918">
        <v>0</v>
      </c>
      <c r="AE918">
        <v>0</v>
      </c>
      <c r="AF918">
        <v>1493.72</v>
      </c>
      <c r="AG918">
        <v>566.86</v>
      </c>
      <c r="AH918">
        <v>0</v>
      </c>
      <c r="AI918">
        <v>1</v>
      </c>
      <c r="AJ918">
        <v>1</v>
      </c>
      <c r="AK918">
        <v>1</v>
      </c>
      <c r="AL918">
        <v>1</v>
      </c>
      <c r="AN918">
        <v>0</v>
      </c>
      <c r="AO918">
        <v>1</v>
      </c>
      <c r="AP918">
        <v>0</v>
      </c>
      <c r="AQ918">
        <v>0</v>
      </c>
      <c r="AR918">
        <v>0</v>
      </c>
      <c r="AS918" t="s">
        <v>3</v>
      </c>
      <c r="AT918">
        <v>4.9800000000000004</v>
      </c>
      <c r="AU918" t="s">
        <v>3</v>
      </c>
      <c r="AV918">
        <v>0</v>
      </c>
      <c r="AW918">
        <v>2</v>
      </c>
      <c r="AX918">
        <v>52432224</v>
      </c>
      <c r="AY918">
        <v>1</v>
      </c>
      <c r="AZ918">
        <v>0</v>
      </c>
      <c r="BA918">
        <v>885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CX918">
        <f>Y918*Source!I2790</f>
        <v>0</v>
      </c>
      <c r="CY918">
        <f>AB918</f>
        <v>1493.72</v>
      </c>
      <c r="CZ918">
        <f>AF918</f>
        <v>1493.72</v>
      </c>
      <c r="DA918">
        <f>AJ918</f>
        <v>1</v>
      </c>
      <c r="DB918">
        <f t="shared" si="168"/>
        <v>7438.73</v>
      </c>
      <c r="DC918">
        <f t="shared" si="169"/>
        <v>2822.96</v>
      </c>
    </row>
    <row r="919" spans="1:107" x14ac:dyDescent="0.2">
      <c r="A919">
        <f>ROW(Source!A2790)</f>
        <v>2790</v>
      </c>
      <c r="B919">
        <v>52421674</v>
      </c>
      <c r="C919">
        <v>52432219</v>
      </c>
      <c r="D919">
        <v>51499004</v>
      </c>
      <c r="E919">
        <v>1</v>
      </c>
      <c r="F919">
        <v>1</v>
      </c>
      <c r="G919">
        <v>27</v>
      </c>
      <c r="H919">
        <v>2</v>
      </c>
      <c r="I919" t="s">
        <v>674</v>
      </c>
      <c r="J919" t="s">
        <v>675</v>
      </c>
      <c r="K919" t="s">
        <v>676</v>
      </c>
      <c r="L919">
        <v>1368</v>
      </c>
      <c r="N919">
        <v>1011</v>
      </c>
      <c r="O919" t="s">
        <v>537</v>
      </c>
      <c r="P919" t="s">
        <v>537</v>
      </c>
      <c r="Q919">
        <v>1</v>
      </c>
      <c r="W919">
        <v>0</v>
      </c>
      <c r="X919">
        <v>-888973741</v>
      </c>
      <c r="Y919">
        <v>1.25</v>
      </c>
      <c r="AA919">
        <v>0</v>
      </c>
      <c r="AB919">
        <v>1072.23</v>
      </c>
      <c r="AC919">
        <v>488.73</v>
      </c>
      <c r="AD919">
        <v>0</v>
      </c>
      <c r="AE919">
        <v>0</v>
      </c>
      <c r="AF919">
        <v>1072.23</v>
      </c>
      <c r="AG919">
        <v>488.73</v>
      </c>
      <c r="AH919">
        <v>0</v>
      </c>
      <c r="AI919">
        <v>1</v>
      </c>
      <c r="AJ919">
        <v>1</v>
      </c>
      <c r="AK919">
        <v>1</v>
      </c>
      <c r="AL919">
        <v>1</v>
      </c>
      <c r="AN919">
        <v>0</v>
      </c>
      <c r="AO919">
        <v>1</v>
      </c>
      <c r="AP919">
        <v>0</v>
      </c>
      <c r="AQ919">
        <v>0</v>
      </c>
      <c r="AR919">
        <v>0</v>
      </c>
      <c r="AS919" t="s">
        <v>3</v>
      </c>
      <c r="AT919">
        <v>1.25</v>
      </c>
      <c r="AU919" t="s">
        <v>3</v>
      </c>
      <c r="AV919">
        <v>0</v>
      </c>
      <c r="AW919">
        <v>2</v>
      </c>
      <c r="AX919">
        <v>52432225</v>
      </c>
      <c r="AY919">
        <v>1</v>
      </c>
      <c r="AZ919">
        <v>0</v>
      </c>
      <c r="BA919">
        <v>886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CX919">
        <f>Y919*Source!I2790</f>
        <v>0</v>
      </c>
      <c r="CY919">
        <f>AB919</f>
        <v>1072.23</v>
      </c>
      <c r="CZ919">
        <f>AF919</f>
        <v>1072.23</v>
      </c>
      <c r="DA919">
        <f>AJ919</f>
        <v>1</v>
      </c>
      <c r="DB919">
        <f t="shared" si="168"/>
        <v>1340.29</v>
      </c>
      <c r="DC919">
        <f t="shared" si="169"/>
        <v>610.91</v>
      </c>
    </row>
    <row r="920" spans="1:107" x14ac:dyDescent="0.2">
      <c r="A920">
        <f>ROW(Source!A2791)</f>
        <v>2791</v>
      </c>
      <c r="B920">
        <v>52421674</v>
      </c>
      <c r="C920">
        <v>52432226</v>
      </c>
      <c r="D920">
        <v>51486811</v>
      </c>
      <c r="E920">
        <v>27</v>
      </c>
      <c r="F920">
        <v>1</v>
      </c>
      <c r="G920">
        <v>27</v>
      </c>
      <c r="H920">
        <v>1</v>
      </c>
      <c r="I920" t="s">
        <v>531</v>
      </c>
      <c r="J920" t="s">
        <v>3</v>
      </c>
      <c r="K920" t="s">
        <v>532</v>
      </c>
      <c r="L920">
        <v>1191</v>
      </c>
      <c r="N920">
        <v>1013</v>
      </c>
      <c r="O920" t="s">
        <v>533</v>
      </c>
      <c r="P920" t="s">
        <v>533</v>
      </c>
      <c r="Q920">
        <v>1</v>
      </c>
      <c r="W920">
        <v>0</v>
      </c>
      <c r="X920">
        <v>476480486</v>
      </c>
      <c r="Y920">
        <v>221.6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1</v>
      </c>
      <c r="AJ920">
        <v>1</v>
      </c>
      <c r="AK920">
        <v>1</v>
      </c>
      <c r="AL920">
        <v>1</v>
      </c>
      <c r="AN920">
        <v>0</v>
      </c>
      <c r="AO920">
        <v>1</v>
      </c>
      <c r="AP920">
        <v>0</v>
      </c>
      <c r="AQ920">
        <v>0</v>
      </c>
      <c r="AR920">
        <v>0</v>
      </c>
      <c r="AS920" t="s">
        <v>3</v>
      </c>
      <c r="AT920">
        <v>221.6</v>
      </c>
      <c r="AU920" t="s">
        <v>3</v>
      </c>
      <c r="AV920">
        <v>1</v>
      </c>
      <c r="AW920">
        <v>2</v>
      </c>
      <c r="AX920">
        <v>52432228</v>
      </c>
      <c r="AY920">
        <v>1</v>
      </c>
      <c r="AZ920">
        <v>0</v>
      </c>
      <c r="BA920">
        <v>887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CX920">
        <f>Y920*Source!I2791</f>
        <v>0</v>
      </c>
      <c r="CY920">
        <f>AD920</f>
        <v>0</v>
      </c>
      <c r="CZ920">
        <f>AH920</f>
        <v>0</v>
      </c>
      <c r="DA920">
        <f>AL920</f>
        <v>1</v>
      </c>
      <c r="DB920">
        <f t="shared" si="168"/>
        <v>0</v>
      </c>
      <c r="DC920">
        <f t="shared" si="169"/>
        <v>0</v>
      </c>
    </row>
    <row r="921" spans="1:107" x14ac:dyDescent="0.2">
      <c r="A921">
        <f>ROW(Source!A2792)</f>
        <v>2792</v>
      </c>
      <c r="B921">
        <v>52421674</v>
      </c>
      <c r="C921">
        <v>52432229</v>
      </c>
      <c r="D921">
        <v>51486811</v>
      </c>
      <c r="E921">
        <v>27</v>
      </c>
      <c r="F921">
        <v>1</v>
      </c>
      <c r="G921">
        <v>27</v>
      </c>
      <c r="H921">
        <v>1</v>
      </c>
      <c r="I921" t="s">
        <v>531</v>
      </c>
      <c r="J921" t="s">
        <v>3</v>
      </c>
      <c r="K921" t="s">
        <v>532</v>
      </c>
      <c r="L921">
        <v>1191</v>
      </c>
      <c r="N921">
        <v>1013</v>
      </c>
      <c r="O921" t="s">
        <v>533</v>
      </c>
      <c r="P921" t="s">
        <v>533</v>
      </c>
      <c r="Q921">
        <v>1</v>
      </c>
      <c r="W921">
        <v>0</v>
      </c>
      <c r="X921">
        <v>476480486</v>
      </c>
      <c r="Y921">
        <v>1.59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1</v>
      </c>
      <c r="AJ921">
        <v>1</v>
      </c>
      <c r="AK921">
        <v>1</v>
      </c>
      <c r="AL921">
        <v>1</v>
      </c>
      <c r="AN921">
        <v>0</v>
      </c>
      <c r="AO921">
        <v>1</v>
      </c>
      <c r="AP921">
        <v>0</v>
      </c>
      <c r="AQ921">
        <v>0</v>
      </c>
      <c r="AR921">
        <v>0</v>
      </c>
      <c r="AS921" t="s">
        <v>3</v>
      </c>
      <c r="AT921">
        <v>1.59</v>
      </c>
      <c r="AU921" t="s">
        <v>3</v>
      </c>
      <c r="AV921">
        <v>1</v>
      </c>
      <c r="AW921">
        <v>2</v>
      </c>
      <c r="AX921">
        <v>52432233</v>
      </c>
      <c r="AY921">
        <v>1</v>
      </c>
      <c r="AZ921">
        <v>0</v>
      </c>
      <c r="BA921">
        <v>888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CX921">
        <f>Y921*Source!I2792</f>
        <v>0</v>
      </c>
      <c r="CY921">
        <f>AD921</f>
        <v>0</v>
      </c>
      <c r="CZ921">
        <f>AH921</f>
        <v>0</v>
      </c>
      <c r="DA921">
        <f>AL921</f>
        <v>1</v>
      </c>
      <c r="DB921">
        <f t="shared" si="168"/>
        <v>0</v>
      </c>
      <c r="DC921">
        <f t="shared" si="169"/>
        <v>0</v>
      </c>
    </row>
    <row r="922" spans="1:107" x14ac:dyDescent="0.2">
      <c r="A922">
        <f>ROW(Source!A2792)</f>
        <v>2792</v>
      </c>
      <c r="B922">
        <v>52421674</v>
      </c>
      <c r="C922">
        <v>52432229</v>
      </c>
      <c r="D922">
        <v>51498981</v>
      </c>
      <c r="E922">
        <v>1</v>
      </c>
      <c r="F922">
        <v>1</v>
      </c>
      <c r="G922">
        <v>27</v>
      </c>
      <c r="H922">
        <v>2</v>
      </c>
      <c r="I922" t="s">
        <v>671</v>
      </c>
      <c r="J922" t="s">
        <v>672</v>
      </c>
      <c r="K922" t="s">
        <v>673</v>
      </c>
      <c r="L922">
        <v>1368</v>
      </c>
      <c r="N922">
        <v>1011</v>
      </c>
      <c r="O922" t="s">
        <v>537</v>
      </c>
      <c r="P922" t="s">
        <v>537</v>
      </c>
      <c r="Q922">
        <v>1</v>
      </c>
      <c r="W922">
        <v>0</v>
      </c>
      <c r="X922">
        <v>-903558812</v>
      </c>
      <c r="Y922">
        <v>4.9800000000000004</v>
      </c>
      <c r="AA922">
        <v>0</v>
      </c>
      <c r="AB922">
        <v>1493.72</v>
      </c>
      <c r="AC922">
        <v>566.86</v>
      </c>
      <c r="AD922">
        <v>0</v>
      </c>
      <c r="AE922">
        <v>0</v>
      </c>
      <c r="AF922">
        <v>1493.72</v>
      </c>
      <c r="AG922">
        <v>566.86</v>
      </c>
      <c r="AH922">
        <v>0</v>
      </c>
      <c r="AI922">
        <v>1</v>
      </c>
      <c r="AJ922">
        <v>1</v>
      </c>
      <c r="AK922">
        <v>1</v>
      </c>
      <c r="AL922">
        <v>1</v>
      </c>
      <c r="AN922">
        <v>0</v>
      </c>
      <c r="AO922">
        <v>1</v>
      </c>
      <c r="AP922">
        <v>0</v>
      </c>
      <c r="AQ922">
        <v>0</v>
      </c>
      <c r="AR922">
        <v>0</v>
      </c>
      <c r="AS922" t="s">
        <v>3</v>
      </c>
      <c r="AT922">
        <v>4.9800000000000004</v>
      </c>
      <c r="AU922" t="s">
        <v>3</v>
      </c>
      <c r="AV922">
        <v>0</v>
      </c>
      <c r="AW922">
        <v>2</v>
      </c>
      <c r="AX922">
        <v>52432234</v>
      </c>
      <c r="AY922">
        <v>1</v>
      </c>
      <c r="AZ922">
        <v>0</v>
      </c>
      <c r="BA922">
        <v>889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CX922">
        <f>Y922*Source!I2792</f>
        <v>0</v>
      </c>
      <c r="CY922">
        <f>AB922</f>
        <v>1493.72</v>
      </c>
      <c r="CZ922">
        <f>AF922</f>
        <v>1493.72</v>
      </c>
      <c r="DA922">
        <f>AJ922</f>
        <v>1</v>
      </c>
      <c r="DB922">
        <f t="shared" si="168"/>
        <v>7438.73</v>
      </c>
      <c r="DC922">
        <f t="shared" si="169"/>
        <v>2822.96</v>
      </c>
    </row>
    <row r="923" spans="1:107" x14ac:dyDescent="0.2">
      <c r="A923">
        <f>ROW(Source!A2792)</f>
        <v>2792</v>
      </c>
      <c r="B923">
        <v>52421674</v>
      </c>
      <c r="C923">
        <v>52432229</v>
      </c>
      <c r="D923">
        <v>51499004</v>
      </c>
      <c r="E923">
        <v>1</v>
      </c>
      <c r="F923">
        <v>1</v>
      </c>
      <c r="G923">
        <v>27</v>
      </c>
      <c r="H923">
        <v>2</v>
      </c>
      <c r="I923" t="s">
        <v>674</v>
      </c>
      <c r="J923" t="s">
        <v>675</v>
      </c>
      <c r="K923" t="s">
        <v>676</v>
      </c>
      <c r="L923">
        <v>1368</v>
      </c>
      <c r="N923">
        <v>1011</v>
      </c>
      <c r="O923" t="s">
        <v>537</v>
      </c>
      <c r="P923" t="s">
        <v>537</v>
      </c>
      <c r="Q923">
        <v>1</v>
      </c>
      <c r="W923">
        <v>0</v>
      </c>
      <c r="X923">
        <v>-888973741</v>
      </c>
      <c r="Y923">
        <v>1.25</v>
      </c>
      <c r="AA923">
        <v>0</v>
      </c>
      <c r="AB923">
        <v>1072.23</v>
      </c>
      <c r="AC923">
        <v>488.73</v>
      </c>
      <c r="AD923">
        <v>0</v>
      </c>
      <c r="AE923">
        <v>0</v>
      </c>
      <c r="AF923">
        <v>1072.23</v>
      </c>
      <c r="AG923">
        <v>488.73</v>
      </c>
      <c r="AH923">
        <v>0</v>
      </c>
      <c r="AI923">
        <v>1</v>
      </c>
      <c r="AJ923">
        <v>1</v>
      </c>
      <c r="AK923">
        <v>1</v>
      </c>
      <c r="AL923">
        <v>1</v>
      </c>
      <c r="AN923">
        <v>0</v>
      </c>
      <c r="AO923">
        <v>1</v>
      </c>
      <c r="AP923">
        <v>0</v>
      </c>
      <c r="AQ923">
        <v>0</v>
      </c>
      <c r="AR923">
        <v>0</v>
      </c>
      <c r="AS923" t="s">
        <v>3</v>
      </c>
      <c r="AT923">
        <v>1.25</v>
      </c>
      <c r="AU923" t="s">
        <v>3</v>
      </c>
      <c r="AV923">
        <v>0</v>
      </c>
      <c r="AW923">
        <v>2</v>
      </c>
      <c r="AX923">
        <v>52432235</v>
      </c>
      <c r="AY923">
        <v>1</v>
      </c>
      <c r="AZ923">
        <v>0</v>
      </c>
      <c r="BA923">
        <v>890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CX923">
        <f>Y923*Source!I2792</f>
        <v>0</v>
      </c>
      <c r="CY923">
        <f>AB923</f>
        <v>1072.23</v>
      </c>
      <c r="CZ923">
        <f>AF923</f>
        <v>1072.23</v>
      </c>
      <c r="DA923">
        <f>AJ923</f>
        <v>1</v>
      </c>
      <c r="DB923">
        <f t="shared" si="168"/>
        <v>1340.29</v>
      </c>
      <c r="DC923">
        <f t="shared" si="169"/>
        <v>610.91</v>
      </c>
    </row>
    <row r="924" spans="1:107" x14ac:dyDescent="0.2">
      <c r="A924">
        <f>ROW(Source!A2793)</f>
        <v>2793</v>
      </c>
      <c r="B924">
        <v>52421674</v>
      </c>
      <c r="C924">
        <v>52432236</v>
      </c>
      <c r="D924">
        <v>51486811</v>
      </c>
      <c r="E924">
        <v>27</v>
      </c>
      <c r="F924">
        <v>1</v>
      </c>
      <c r="G924">
        <v>27</v>
      </c>
      <c r="H924">
        <v>1</v>
      </c>
      <c r="I924" t="s">
        <v>531</v>
      </c>
      <c r="J924" t="s">
        <v>3</v>
      </c>
      <c r="K924" t="s">
        <v>532</v>
      </c>
      <c r="L924">
        <v>1191</v>
      </c>
      <c r="N924">
        <v>1013</v>
      </c>
      <c r="O924" t="s">
        <v>533</v>
      </c>
      <c r="P924" t="s">
        <v>533</v>
      </c>
      <c r="Q924">
        <v>1</v>
      </c>
      <c r="W924">
        <v>0</v>
      </c>
      <c r="X924">
        <v>476480486</v>
      </c>
      <c r="Y924">
        <v>83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1</v>
      </c>
      <c r="AJ924">
        <v>1</v>
      </c>
      <c r="AK924">
        <v>1</v>
      </c>
      <c r="AL924">
        <v>1</v>
      </c>
      <c r="AN924">
        <v>0</v>
      </c>
      <c r="AO924">
        <v>1</v>
      </c>
      <c r="AP924">
        <v>0</v>
      </c>
      <c r="AQ924">
        <v>0</v>
      </c>
      <c r="AR924">
        <v>0</v>
      </c>
      <c r="AS924" t="s">
        <v>3</v>
      </c>
      <c r="AT924">
        <v>83</v>
      </c>
      <c r="AU924" t="s">
        <v>3</v>
      </c>
      <c r="AV924">
        <v>1</v>
      </c>
      <c r="AW924">
        <v>2</v>
      </c>
      <c r="AX924">
        <v>52432238</v>
      </c>
      <c r="AY924">
        <v>1</v>
      </c>
      <c r="AZ924">
        <v>0</v>
      </c>
      <c r="BA924">
        <v>891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CX924">
        <f>Y924*Source!I2793</f>
        <v>0</v>
      </c>
      <c r="CY924">
        <f>AD924</f>
        <v>0</v>
      </c>
      <c r="CZ924">
        <f>AH924</f>
        <v>0</v>
      </c>
      <c r="DA924">
        <f>AL924</f>
        <v>1</v>
      </c>
      <c r="DB924">
        <f t="shared" si="168"/>
        <v>0</v>
      </c>
      <c r="DC924">
        <f t="shared" si="169"/>
        <v>0</v>
      </c>
    </row>
    <row r="925" spans="1:107" x14ac:dyDescent="0.2">
      <c r="A925">
        <f>ROW(Source!A2794)</f>
        <v>2794</v>
      </c>
      <c r="B925">
        <v>52421674</v>
      </c>
      <c r="C925">
        <v>52432239</v>
      </c>
      <c r="D925">
        <v>51499781</v>
      </c>
      <c r="E925">
        <v>1</v>
      </c>
      <c r="F925">
        <v>1</v>
      </c>
      <c r="G925">
        <v>27</v>
      </c>
      <c r="H925">
        <v>2</v>
      </c>
      <c r="I925" t="s">
        <v>541</v>
      </c>
      <c r="J925" t="s">
        <v>542</v>
      </c>
      <c r="K925" t="s">
        <v>543</v>
      </c>
      <c r="L925">
        <v>1368</v>
      </c>
      <c r="N925">
        <v>1011</v>
      </c>
      <c r="O925" t="s">
        <v>537</v>
      </c>
      <c r="P925" t="s">
        <v>537</v>
      </c>
      <c r="Q925">
        <v>1</v>
      </c>
      <c r="W925">
        <v>0</v>
      </c>
      <c r="X925">
        <v>-1786200580</v>
      </c>
      <c r="Y925">
        <v>3.1E-2</v>
      </c>
      <c r="AA925">
        <v>0</v>
      </c>
      <c r="AB925">
        <v>1014.12</v>
      </c>
      <c r="AC925">
        <v>317.13</v>
      </c>
      <c r="AD925">
        <v>0</v>
      </c>
      <c r="AE925">
        <v>0</v>
      </c>
      <c r="AF925">
        <v>1014.12</v>
      </c>
      <c r="AG925">
        <v>317.13</v>
      </c>
      <c r="AH925">
        <v>0</v>
      </c>
      <c r="AI925">
        <v>1</v>
      </c>
      <c r="AJ925">
        <v>1</v>
      </c>
      <c r="AK925">
        <v>1</v>
      </c>
      <c r="AL925">
        <v>1</v>
      </c>
      <c r="AN925">
        <v>0</v>
      </c>
      <c r="AO925">
        <v>1</v>
      </c>
      <c r="AP925">
        <v>0</v>
      </c>
      <c r="AQ925">
        <v>0</v>
      </c>
      <c r="AR925">
        <v>0</v>
      </c>
      <c r="AS925" t="s">
        <v>3</v>
      </c>
      <c r="AT925">
        <v>3.1E-2</v>
      </c>
      <c r="AU925" t="s">
        <v>3</v>
      </c>
      <c r="AV925">
        <v>0</v>
      </c>
      <c r="AW925">
        <v>2</v>
      </c>
      <c r="AX925">
        <v>52432241</v>
      </c>
      <c r="AY925">
        <v>1</v>
      </c>
      <c r="AZ925">
        <v>0</v>
      </c>
      <c r="BA925">
        <v>892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CX925">
        <f>Y925*Source!I2794</f>
        <v>0</v>
      </c>
      <c r="CY925">
        <f>AB925</f>
        <v>1014.12</v>
      </c>
      <c r="CZ925">
        <f>AF925</f>
        <v>1014.12</v>
      </c>
      <c r="DA925">
        <f>AJ925</f>
        <v>1</v>
      </c>
      <c r="DB925">
        <f t="shared" si="168"/>
        <v>31.44</v>
      </c>
      <c r="DC925">
        <f t="shared" si="169"/>
        <v>9.83</v>
      </c>
    </row>
    <row r="926" spans="1:107" x14ac:dyDescent="0.2">
      <c r="A926">
        <f>ROW(Source!A2795)</f>
        <v>2795</v>
      </c>
      <c r="B926">
        <v>52421674</v>
      </c>
      <c r="C926">
        <v>52432242</v>
      </c>
      <c r="D926">
        <v>51499781</v>
      </c>
      <c r="E926">
        <v>1</v>
      </c>
      <c r="F926">
        <v>1</v>
      </c>
      <c r="G926">
        <v>27</v>
      </c>
      <c r="H926">
        <v>2</v>
      </c>
      <c r="I926" t="s">
        <v>541</v>
      </c>
      <c r="J926" t="s">
        <v>542</v>
      </c>
      <c r="K926" t="s">
        <v>543</v>
      </c>
      <c r="L926">
        <v>1368</v>
      </c>
      <c r="N926">
        <v>1011</v>
      </c>
      <c r="O926" t="s">
        <v>537</v>
      </c>
      <c r="P926" t="s">
        <v>537</v>
      </c>
      <c r="Q926">
        <v>1</v>
      </c>
      <c r="W926">
        <v>0</v>
      </c>
      <c r="X926">
        <v>-1786200580</v>
      </c>
      <c r="Y926">
        <v>0.54</v>
      </c>
      <c r="AA926">
        <v>0</v>
      </c>
      <c r="AB926">
        <v>1014.12</v>
      </c>
      <c r="AC926">
        <v>317.13</v>
      </c>
      <c r="AD926">
        <v>0</v>
      </c>
      <c r="AE926">
        <v>0</v>
      </c>
      <c r="AF926">
        <v>1014.12</v>
      </c>
      <c r="AG926">
        <v>317.13</v>
      </c>
      <c r="AH926">
        <v>0</v>
      </c>
      <c r="AI926">
        <v>1</v>
      </c>
      <c r="AJ926">
        <v>1</v>
      </c>
      <c r="AK926">
        <v>1</v>
      </c>
      <c r="AL926">
        <v>1</v>
      </c>
      <c r="AN926">
        <v>0</v>
      </c>
      <c r="AO926">
        <v>1</v>
      </c>
      <c r="AP926">
        <v>1</v>
      </c>
      <c r="AQ926">
        <v>0</v>
      </c>
      <c r="AR926">
        <v>0</v>
      </c>
      <c r="AS926" t="s">
        <v>3</v>
      </c>
      <c r="AT926">
        <v>0.01</v>
      </c>
      <c r="AU926" t="s">
        <v>434</v>
      </c>
      <c r="AV926">
        <v>0</v>
      </c>
      <c r="AW926">
        <v>2</v>
      </c>
      <c r="AX926">
        <v>52432244</v>
      </c>
      <c r="AY926">
        <v>1</v>
      </c>
      <c r="AZ926">
        <v>0</v>
      </c>
      <c r="BA926">
        <v>893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CX926">
        <f>Y926*Source!I2795</f>
        <v>0</v>
      </c>
      <c r="CY926">
        <f>AB926</f>
        <v>1014.12</v>
      </c>
      <c r="CZ926">
        <f>AF926</f>
        <v>1014.12</v>
      </c>
      <c r="DA926">
        <f>AJ926</f>
        <v>1</v>
      </c>
      <c r="DB926">
        <f>ROUND((ROUND(AT926*CZ926,2)*54),6)</f>
        <v>547.55999999999995</v>
      </c>
      <c r="DC926">
        <f>ROUND((ROUND(AT926*AG926,2)*54),6)</f>
        <v>171.18</v>
      </c>
    </row>
    <row r="927" spans="1:107" x14ac:dyDescent="0.2">
      <c r="A927">
        <f>ROW(Source!A2797)</f>
        <v>2797</v>
      </c>
      <c r="B927">
        <v>52421674</v>
      </c>
      <c r="C927">
        <v>52432246</v>
      </c>
      <c r="D927">
        <v>51486811</v>
      </c>
      <c r="E927">
        <v>27</v>
      </c>
      <c r="F927">
        <v>1</v>
      </c>
      <c r="G927">
        <v>27</v>
      </c>
      <c r="H927">
        <v>1</v>
      </c>
      <c r="I927" t="s">
        <v>531</v>
      </c>
      <c r="J927" t="s">
        <v>3</v>
      </c>
      <c r="K927" t="s">
        <v>532</v>
      </c>
      <c r="L927">
        <v>1191</v>
      </c>
      <c r="N927">
        <v>1013</v>
      </c>
      <c r="O927" t="s">
        <v>533</v>
      </c>
      <c r="P927" t="s">
        <v>533</v>
      </c>
      <c r="Q927">
        <v>1</v>
      </c>
      <c r="W927">
        <v>0</v>
      </c>
      <c r="X927">
        <v>476480486</v>
      </c>
      <c r="Y927">
        <v>30.8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1</v>
      </c>
      <c r="AJ927">
        <v>1</v>
      </c>
      <c r="AK927">
        <v>1</v>
      </c>
      <c r="AL927">
        <v>1</v>
      </c>
      <c r="AN927">
        <v>0</v>
      </c>
      <c r="AO927">
        <v>1</v>
      </c>
      <c r="AP927">
        <v>0</v>
      </c>
      <c r="AQ927">
        <v>0</v>
      </c>
      <c r="AR927">
        <v>0</v>
      </c>
      <c r="AS927" t="s">
        <v>3</v>
      </c>
      <c r="AT927">
        <v>30.8</v>
      </c>
      <c r="AU927" t="s">
        <v>3</v>
      </c>
      <c r="AV927">
        <v>1</v>
      </c>
      <c r="AW927">
        <v>2</v>
      </c>
      <c r="AX927">
        <v>52432251</v>
      </c>
      <c r="AY927">
        <v>1</v>
      </c>
      <c r="AZ927">
        <v>0</v>
      </c>
      <c r="BA927">
        <v>894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CX927">
        <f>Y927*Source!I2797</f>
        <v>0</v>
      </c>
      <c r="CY927">
        <f>AD927</f>
        <v>0</v>
      </c>
      <c r="CZ927">
        <f>AH927</f>
        <v>0</v>
      </c>
      <c r="DA927">
        <f>AL927</f>
        <v>1</v>
      </c>
      <c r="DB927">
        <f t="shared" ref="DB927:DB946" si="170">ROUND(ROUND(AT927*CZ927,2),6)</f>
        <v>0</v>
      </c>
      <c r="DC927">
        <f t="shared" ref="DC927:DC946" si="171">ROUND(ROUND(AT927*AG927,2),6)</f>
        <v>0</v>
      </c>
    </row>
    <row r="928" spans="1:107" x14ac:dyDescent="0.2">
      <c r="A928">
        <f>ROW(Source!A2797)</f>
        <v>2797</v>
      </c>
      <c r="B928">
        <v>52421674</v>
      </c>
      <c r="C928">
        <v>52432246</v>
      </c>
      <c r="D928">
        <v>51499582</v>
      </c>
      <c r="E928">
        <v>1</v>
      </c>
      <c r="F928">
        <v>1</v>
      </c>
      <c r="G928">
        <v>27</v>
      </c>
      <c r="H928">
        <v>2</v>
      </c>
      <c r="I928" t="s">
        <v>683</v>
      </c>
      <c r="J928" t="s">
        <v>684</v>
      </c>
      <c r="K928" t="s">
        <v>685</v>
      </c>
      <c r="L928">
        <v>1368</v>
      </c>
      <c r="N928">
        <v>1011</v>
      </c>
      <c r="O928" t="s">
        <v>537</v>
      </c>
      <c r="P928" t="s">
        <v>537</v>
      </c>
      <c r="Q928">
        <v>1</v>
      </c>
      <c r="W928">
        <v>0</v>
      </c>
      <c r="X928">
        <v>526885268</v>
      </c>
      <c r="Y928">
        <v>0.06</v>
      </c>
      <c r="AA928">
        <v>0</v>
      </c>
      <c r="AB928">
        <v>20.7</v>
      </c>
      <c r="AC928">
        <v>9.74</v>
      </c>
      <c r="AD928">
        <v>0</v>
      </c>
      <c r="AE928">
        <v>0</v>
      </c>
      <c r="AF928">
        <v>20.7</v>
      </c>
      <c r="AG928">
        <v>9.74</v>
      </c>
      <c r="AH928">
        <v>0</v>
      </c>
      <c r="AI928">
        <v>1</v>
      </c>
      <c r="AJ928">
        <v>1</v>
      </c>
      <c r="AK928">
        <v>1</v>
      </c>
      <c r="AL928">
        <v>1</v>
      </c>
      <c r="AN928">
        <v>0</v>
      </c>
      <c r="AO928">
        <v>1</v>
      </c>
      <c r="AP928">
        <v>0</v>
      </c>
      <c r="AQ928">
        <v>0</v>
      </c>
      <c r="AR928">
        <v>0</v>
      </c>
      <c r="AS928" t="s">
        <v>3</v>
      </c>
      <c r="AT928">
        <v>0.06</v>
      </c>
      <c r="AU928" t="s">
        <v>3</v>
      </c>
      <c r="AV928">
        <v>0</v>
      </c>
      <c r="AW928">
        <v>2</v>
      </c>
      <c r="AX928">
        <v>52432252</v>
      </c>
      <c r="AY928">
        <v>1</v>
      </c>
      <c r="AZ928">
        <v>0</v>
      </c>
      <c r="BA928">
        <v>895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CX928">
        <f>Y928*Source!I2797</f>
        <v>0</v>
      </c>
      <c r="CY928">
        <f>AB928</f>
        <v>20.7</v>
      </c>
      <c r="CZ928">
        <f>AF928</f>
        <v>20.7</v>
      </c>
      <c r="DA928">
        <f>AJ928</f>
        <v>1</v>
      </c>
      <c r="DB928">
        <f t="shared" si="170"/>
        <v>1.24</v>
      </c>
      <c r="DC928">
        <f t="shared" si="171"/>
        <v>0.57999999999999996</v>
      </c>
    </row>
    <row r="929" spans="1:107" x14ac:dyDescent="0.2">
      <c r="A929">
        <f>ROW(Source!A2797)</f>
        <v>2797</v>
      </c>
      <c r="B929">
        <v>52421674</v>
      </c>
      <c r="C929">
        <v>52432246</v>
      </c>
      <c r="D929">
        <v>51499032</v>
      </c>
      <c r="E929">
        <v>1</v>
      </c>
      <c r="F929">
        <v>1</v>
      </c>
      <c r="G929">
        <v>27</v>
      </c>
      <c r="H929">
        <v>2</v>
      </c>
      <c r="I929" t="s">
        <v>686</v>
      </c>
      <c r="J929" t="s">
        <v>687</v>
      </c>
      <c r="K929" t="s">
        <v>688</v>
      </c>
      <c r="L929">
        <v>1368</v>
      </c>
      <c r="N929">
        <v>1011</v>
      </c>
      <c r="O929" t="s">
        <v>537</v>
      </c>
      <c r="P929" t="s">
        <v>537</v>
      </c>
      <c r="Q929">
        <v>1</v>
      </c>
      <c r="W929">
        <v>0</v>
      </c>
      <c r="X929">
        <v>277467460</v>
      </c>
      <c r="Y929">
        <v>0.06</v>
      </c>
      <c r="AA929">
        <v>0</v>
      </c>
      <c r="AB929">
        <v>991.89</v>
      </c>
      <c r="AC929">
        <v>360.79</v>
      </c>
      <c r="AD929">
        <v>0</v>
      </c>
      <c r="AE929">
        <v>0</v>
      </c>
      <c r="AF929">
        <v>991.89</v>
      </c>
      <c r="AG929">
        <v>360.79</v>
      </c>
      <c r="AH929">
        <v>0</v>
      </c>
      <c r="AI929">
        <v>1</v>
      </c>
      <c r="AJ929">
        <v>1</v>
      </c>
      <c r="AK929">
        <v>1</v>
      </c>
      <c r="AL929">
        <v>1</v>
      </c>
      <c r="AN929">
        <v>0</v>
      </c>
      <c r="AO929">
        <v>1</v>
      </c>
      <c r="AP929">
        <v>0</v>
      </c>
      <c r="AQ929">
        <v>0</v>
      </c>
      <c r="AR929">
        <v>0</v>
      </c>
      <c r="AS929" t="s">
        <v>3</v>
      </c>
      <c r="AT929">
        <v>0.06</v>
      </c>
      <c r="AU929" t="s">
        <v>3</v>
      </c>
      <c r="AV929">
        <v>0</v>
      </c>
      <c r="AW929">
        <v>2</v>
      </c>
      <c r="AX929">
        <v>52432253</v>
      </c>
      <c r="AY929">
        <v>1</v>
      </c>
      <c r="AZ929">
        <v>0</v>
      </c>
      <c r="BA929">
        <v>896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CX929">
        <f>Y929*Source!I2797</f>
        <v>0</v>
      </c>
      <c r="CY929">
        <f>AB929</f>
        <v>991.89</v>
      </c>
      <c r="CZ929">
        <f>AF929</f>
        <v>991.89</v>
      </c>
      <c r="DA929">
        <f>AJ929</f>
        <v>1</v>
      </c>
      <c r="DB929">
        <f t="shared" si="170"/>
        <v>59.51</v>
      </c>
      <c r="DC929">
        <f t="shared" si="171"/>
        <v>21.65</v>
      </c>
    </row>
    <row r="930" spans="1:107" x14ac:dyDescent="0.2">
      <c r="A930">
        <f>ROW(Source!A2797)</f>
        <v>2797</v>
      </c>
      <c r="B930">
        <v>52421674</v>
      </c>
      <c r="C930">
        <v>52432246</v>
      </c>
      <c r="D930">
        <v>51503611</v>
      </c>
      <c r="E930">
        <v>1</v>
      </c>
      <c r="F930">
        <v>1</v>
      </c>
      <c r="G930">
        <v>27</v>
      </c>
      <c r="H930">
        <v>3</v>
      </c>
      <c r="I930" t="s">
        <v>689</v>
      </c>
      <c r="J930" t="s">
        <v>690</v>
      </c>
      <c r="K930" t="s">
        <v>691</v>
      </c>
      <c r="L930">
        <v>1339</v>
      </c>
      <c r="N930">
        <v>1007</v>
      </c>
      <c r="O930" t="s">
        <v>166</v>
      </c>
      <c r="P930" t="s">
        <v>166</v>
      </c>
      <c r="Q930">
        <v>1</v>
      </c>
      <c r="W930">
        <v>0</v>
      </c>
      <c r="X930">
        <v>-1277312656</v>
      </c>
      <c r="Y930">
        <v>15</v>
      </c>
      <c r="AA930">
        <v>753.67</v>
      </c>
      <c r="AB930">
        <v>0</v>
      </c>
      <c r="AC930">
        <v>0</v>
      </c>
      <c r="AD930">
        <v>0</v>
      </c>
      <c r="AE930">
        <v>753.67</v>
      </c>
      <c r="AF930">
        <v>0</v>
      </c>
      <c r="AG930">
        <v>0</v>
      </c>
      <c r="AH930">
        <v>0</v>
      </c>
      <c r="AI930">
        <v>1</v>
      </c>
      <c r="AJ930">
        <v>1</v>
      </c>
      <c r="AK930">
        <v>1</v>
      </c>
      <c r="AL930">
        <v>1</v>
      </c>
      <c r="AN930">
        <v>0</v>
      </c>
      <c r="AO930">
        <v>1</v>
      </c>
      <c r="AP930">
        <v>0</v>
      </c>
      <c r="AQ930">
        <v>0</v>
      </c>
      <c r="AR930">
        <v>0</v>
      </c>
      <c r="AS930" t="s">
        <v>3</v>
      </c>
      <c r="AT930">
        <v>15</v>
      </c>
      <c r="AU930" t="s">
        <v>3</v>
      </c>
      <c r="AV930">
        <v>0</v>
      </c>
      <c r="AW930">
        <v>2</v>
      </c>
      <c r="AX930">
        <v>52432254</v>
      </c>
      <c r="AY930">
        <v>1</v>
      </c>
      <c r="AZ930">
        <v>0</v>
      </c>
      <c r="BA930">
        <v>897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CX930">
        <f>Y930*Source!I2797</f>
        <v>0</v>
      </c>
      <c r="CY930">
        <f>AA930</f>
        <v>753.67</v>
      </c>
      <c r="CZ930">
        <f>AE930</f>
        <v>753.67</v>
      </c>
      <c r="DA930">
        <f>AI930</f>
        <v>1</v>
      </c>
      <c r="DB930">
        <f t="shared" si="170"/>
        <v>11305.05</v>
      </c>
      <c r="DC930">
        <f t="shared" si="171"/>
        <v>0</v>
      </c>
    </row>
    <row r="931" spans="1:107" x14ac:dyDescent="0.2">
      <c r="A931">
        <f>ROW(Source!A2798)</f>
        <v>2798</v>
      </c>
      <c r="B931">
        <v>52421674</v>
      </c>
      <c r="C931">
        <v>52432255</v>
      </c>
      <c r="D931">
        <v>51486811</v>
      </c>
      <c r="E931">
        <v>27</v>
      </c>
      <c r="F931">
        <v>1</v>
      </c>
      <c r="G931">
        <v>27</v>
      </c>
      <c r="H931">
        <v>1</v>
      </c>
      <c r="I931" t="s">
        <v>531</v>
      </c>
      <c r="J931" t="s">
        <v>3</v>
      </c>
      <c r="K931" t="s">
        <v>532</v>
      </c>
      <c r="L931">
        <v>1191</v>
      </c>
      <c r="N931">
        <v>1013</v>
      </c>
      <c r="O931" t="s">
        <v>533</v>
      </c>
      <c r="P931" t="s">
        <v>533</v>
      </c>
      <c r="Q931">
        <v>1</v>
      </c>
      <c r="W931">
        <v>0</v>
      </c>
      <c r="X931">
        <v>476480486</v>
      </c>
      <c r="Y931">
        <v>46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1</v>
      </c>
      <c r="AJ931">
        <v>1</v>
      </c>
      <c r="AK931">
        <v>1</v>
      </c>
      <c r="AL931">
        <v>1</v>
      </c>
      <c r="AN931">
        <v>0</v>
      </c>
      <c r="AO931">
        <v>1</v>
      </c>
      <c r="AP931">
        <v>0</v>
      </c>
      <c r="AQ931">
        <v>0</v>
      </c>
      <c r="AR931">
        <v>0</v>
      </c>
      <c r="AS931" t="s">
        <v>3</v>
      </c>
      <c r="AT931">
        <v>46</v>
      </c>
      <c r="AU931" t="s">
        <v>3</v>
      </c>
      <c r="AV931">
        <v>1</v>
      </c>
      <c r="AW931">
        <v>2</v>
      </c>
      <c r="AX931">
        <v>52432258</v>
      </c>
      <c r="AY931">
        <v>1</v>
      </c>
      <c r="AZ931">
        <v>0</v>
      </c>
      <c r="BA931">
        <v>898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CX931">
        <f>Y931*Source!I2798</f>
        <v>0</v>
      </c>
      <c r="CY931">
        <f>AD931</f>
        <v>0</v>
      </c>
      <c r="CZ931">
        <f>AH931</f>
        <v>0</v>
      </c>
      <c r="DA931">
        <f>AL931</f>
        <v>1</v>
      </c>
      <c r="DB931">
        <f t="shared" si="170"/>
        <v>0</v>
      </c>
      <c r="DC931">
        <f t="shared" si="171"/>
        <v>0</v>
      </c>
    </row>
    <row r="932" spans="1:107" x14ac:dyDescent="0.2">
      <c r="A932">
        <f>ROW(Source!A2798)</f>
        <v>2798</v>
      </c>
      <c r="B932">
        <v>52421674</v>
      </c>
      <c r="C932">
        <v>52432255</v>
      </c>
      <c r="D932">
        <v>51503611</v>
      </c>
      <c r="E932">
        <v>1</v>
      </c>
      <c r="F932">
        <v>1</v>
      </c>
      <c r="G932">
        <v>27</v>
      </c>
      <c r="H932">
        <v>3</v>
      </c>
      <c r="I932" t="s">
        <v>689</v>
      </c>
      <c r="J932" t="s">
        <v>690</v>
      </c>
      <c r="K932" t="s">
        <v>691</v>
      </c>
      <c r="L932">
        <v>1339</v>
      </c>
      <c r="N932">
        <v>1007</v>
      </c>
      <c r="O932" t="s">
        <v>166</v>
      </c>
      <c r="P932" t="s">
        <v>166</v>
      </c>
      <c r="Q932">
        <v>1</v>
      </c>
      <c r="W932">
        <v>0</v>
      </c>
      <c r="X932">
        <v>-1277312656</v>
      </c>
      <c r="Y932">
        <v>15</v>
      </c>
      <c r="AA932">
        <v>753.67</v>
      </c>
      <c r="AB932">
        <v>0</v>
      </c>
      <c r="AC932">
        <v>0</v>
      </c>
      <c r="AD932">
        <v>0</v>
      </c>
      <c r="AE932">
        <v>753.67</v>
      </c>
      <c r="AF932">
        <v>0</v>
      </c>
      <c r="AG932">
        <v>0</v>
      </c>
      <c r="AH932">
        <v>0</v>
      </c>
      <c r="AI932">
        <v>1</v>
      </c>
      <c r="AJ932">
        <v>1</v>
      </c>
      <c r="AK932">
        <v>1</v>
      </c>
      <c r="AL932">
        <v>1</v>
      </c>
      <c r="AN932">
        <v>0</v>
      </c>
      <c r="AO932">
        <v>1</v>
      </c>
      <c r="AP932">
        <v>0</v>
      </c>
      <c r="AQ932">
        <v>0</v>
      </c>
      <c r="AR932">
        <v>0</v>
      </c>
      <c r="AS932" t="s">
        <v>3</v>
      </c>
      <c r="AT932">
        <v>15</v>
      </c>
      <c r="AU932" t="s">
        <v>3</v>
      </c>
      <c r="AV932">
        <v>0</v>
      </c>
      <c r="AW932">
        <v>2</v>
      </c>
      <c r="AX932">
        <v>52432259</v>
      </c>
      <c r="AY932">
        <v>1</v>
      </c>
      <c r="AZ932">
        <v>0</v>
      </c>
      <c r="BA932">
        <v>899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CX932">
        <f>Y932*Source!I2798</f>
        <v>0</v>
      </c>
      <c r="CY932">
        <f>AA932</f>
        <v>753.67</v>
      </c>
      <c r="CZ932">
        <f>AE932</f>
        <v>753.67</v>
      </c>
      <c r="DA932">
        <f>AI932</f>
        <v>1</v>
      </c>
      <c r="DB932">
        <f t="shared" si="170"/>
        <v>11305.05</v>
      </c>
      <c r="DC932">
        <f t="shared" si="171"/>
        <v>0</v>
      </c>
    </row>
    <row r="933" spans="1:107" x14ac:dyDescent="0.2">
      <c r="A933">
        <f>ROW(Source!A2799)</f>
        <v>2799</v>
      </c>
      <c r="B933">
        <v>52421674</v>
      </c>
      <c r="C933">
        <v>52432260</v>
      </c>
      <c r="D933">
        <v>51486811</v>
      </c>
      <c r="E933">
        <v>27</v>
      </c>
      <c r="F933">
        <v>1</v>
      </c>
      <c r="G933">
        <v>27</v>
      </c>
      <c r="H933">
        <v>1</v>
      </c>
      <c r="I933" t="s">
        <v>531</v>
      </c>
      <c r="J933" t="s">
        <v>3</v>
      </c>
      <c r="K933" t="s">
        <v>532</v>
      </c>
      <c r="L933">
        <v>1191</v>
      </c>
      <c r="N933">
        <v>1013</v>
      </c>
      <c r="O933" t="s">
        <v>533</v>
      </c>
      <c r="P933" t="s">
        <v>533</v>
      </c>
      <c r="Q933">
        <v>1</v>
      </c>
      <c r="W933">
        <v>0</v>
      </c>
      <c r="X933">
        <v>476480486</v>
      </c>
      <c r="Y933">
        <v>6.29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1</v>
      </c>
      <c r="AJ933">
        <v>1</v>
      </c>
      <c r="AK933">
        <v>1</v>
      </c>
      <c r="AL933">
        <v>1</v>
      </c>
      <c r="AN933">
        <v>0</v>
      </c>
      <c r="AO933">
        <v>1</v>
      </c>
      <c r="AP933">
        <v>0</v>
      </c>
      <c r="AQ933">
        <v>0</v>
      </c>
      <c r="AR933">
        <v>0</v>
      </c>
      <c r="AS933" t="s">
        <v>3</v>
      </c>
      <c r="AT933">
        <v>6.29</v>
      </c>
      <c r="AU933" t="s">
        <v>3</v>
      </c>
      <c r="AV933">
        <v>1</v>
      </c>
      <c r="AW933">
        <v>2</v>
      </c>
      <c r="AX933">
        <v>52432263</v>
      </c>
      <c r="AY933">
        <v>1</v>
      </c>
      <c r="AZ933">
        <v>0</v>
      </c>
      <c r="BA933">
        <v>900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CX933">
        <f>Y933*Source!I2799</f>
        <v>0</v>
      </c>
      <c r="CY933">
        <f>AD933</f>
        <v>0</v>
      </c>
      <c r="CZ933">
        <f>AH933</f>
        <v>0</v>
      </c>
      <c r="DA933">
        <f>AL933</f>
        <v>1</v>
      </c>
      <c r="DB933">
        <f t="shared" si="170"/>
        <v>0</v>
      </c>
      <c r="DC933">
        <f t="shared" si="171"/>
        <v>0</v>
      </c>
    </row>
    <row r="934" spans="1:107" x14ac:dyDescent="0.2">
      <c r="A934">
        <f>ROW(Source!A2799)</f>
        <v>2799</v>
      </c>
      <c r="B934">
        <v>52421674</v>
      </c>
      <c r="C934">
        <v>52432260</v>
      </c>
      <c r="D934">
        <v>51503611</v>
      </c>
      <c r="E934">
        <v>1</v>
      </c>
      <c r="F934">
        <v>1</v>
      </c>
      <c r="G934">
        <v>27</v>
      </c>
      <c r="H934">
        <v>3</v>
      </c>
      <c r="I934" t="s">
        <v>689</v>
      </c>
      <c r="J934" t="s">
        <v>690</v>
      </c>
      <c r="K934" t="s">
        <v>691</v>
      </c>
      <c r="L934">
        <v>1339</v>
      </c>
      <c r="N934">
        <v>1007</v>
      </c>
      <c r="O934" t="s">
        <v>166</v>
      </c>
      <c r="P934" t="s">
        <v>166</v>
      </c>
      <c r="Q934">
        <v>1</v>
      </c>
      <c r="W934">
        <v>0</v>
      </c>
      <c r="X934">
        <v>-1277312656</v>
      </c>
      <c r="Y934">
        <v>5</v>
      </c>
      <c r="AA934">
        <v>753.67</v>
      </c>
      <c r="AB934">
        <v>0</v>
      </c>
      <c r="AC934">
        <v>0</v>
      </c>
      <c r="AD934">
        <v>0</v>
      </c>
      <c r="AE934">
        <v>753.67</v>
      </c>
      <c r="AF934">
        <v>0</v>
      </c>
      <c r="AG934">
        <v>0</v>
      </c>
      <c r="AH934">
        <v>0</v>
      </c>
      <c r="AI934">
        <v>1</v>
      </c>
      <c r="AJ934">
        <v>1</v>
      </c>
      <c r="AK934">
        <v>1</v>
      </c>
      <c r="AL934">
        <v>1</v>
      </c>
      <c r="AN934">
        <v>0</v>
      </c>
      <c r="AO934">
        <v>1</v>
      </c>
      <c r="AP934">
        <v>0</v>
      </c>
      <c r="AQ934">
        <v>0</v>
      </c>
      <c r="AR934">
        <v>0</v>
      </c>
      <c r="AS934" t="s">
        <v>3</v>
      </c>
      <c r="AT934">
        <v>5</v>
      </c>
      <c r="AU934" t="s">
        <v>3</v>
      </c>
      <c r="AV934">
        <v>0</v>
      </c>
      <c r="AW934">
        <v>2</v>
      </c>
      <c r="AX934">
        <v>52432264</v>
      </c>
      <c r="AY934">
        <v>1</v>
      </c>
      <c r="AZ934">
        <v>0</v>
      </c>
      <c r="BA934">
        <v>901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CX934">
        <f>Y934*Source!I2799</f>
        <v>0</v>
      </c>
      <c r="CY934">
        <f>AA934</f>
        <v>753.67</v>
      </c>
      <c r="CZ934">
        <f>AE934</f>
        <v>753.67</v>
      </c>
      <c r="DA934">
        <f>AI934</f>
        <v>1</v>
      </c>
      <c r="DB934">
        <f t="shared" si="170"/>
        <v>3768.35</v>
      </c>
      <c r="DC934">
        <f t="shared" si="171"/>
        <v>0</v>
      </c>
    </row>
    <row r="935" spans="1:107" x14ac:dyDescent="0.2">
      <c r="A935">
        <f>ROW(Source!A2800)</f>
        <v>2800</v>
      </c>
      <c r="B935">
        <v>52421674</v>
      </c>
      <c r="C935">
        <v>52432265</v>
      </c>
      <c r="D935">
        <v>51486811</v>
      </c>
      <c r="E935">
        <v>27</v>
      </c>
      <c r="F935">
        <v>1</v>
      </c>
      <c r="G935">
        <v>27</v>
      </c>
      <c r="H935">
        <v>1</v>
      </c>
      <c r="I935" t="s">
        <v>531</v>
      </c>
      <c r="J935" t="s">
        <v>3</v>
      </c>
      <c r="K935" t="s">
        <v>532</v>
      </c>
      <c r="L935">
        <v>1191</v>
      </c>
      <c r="N935">
        <v>1013</v>
      </c>
      <c r="O935" t="s">
        <v>533</v>
      </c>
      <c r="P935" t="s">
        <v>533</v>
      </c>
      <c r="Q935">
        <v>1</v>
      </c>
      <c r="W935">
        <v>0</v>
      </c>
      <c r="X935">
        <v>476480486</v>
      </c>
      <c r="Y935">
        <v>6.04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1</v>
      </c>
      <c r="AJ935">
        <v>1</v>
      </c>
      <c r="AK935">
        <v>1</v>
      </c>
      <c r="AL935">
        <v>1</v>
      </c>
      <c r="AN935">
        <v>0</v>
      </c>
      <c r="AO935">
        <v>1</v>
      </c>
      <c r="AP935">
        <v>0</v>
      </c>
      <c r="AQ935">
        <v>0</v>
      </c>
      <c r="AR935">
        <v>0</v>
      </c>
      <c r="AS935" t="s">
        <v>3</v>
      </c>
      <c r="AT935">
        <v>6.04</v>
      </c>
      <c r="AU935" t="s">
        <v>3</v>
      </c>
      <c r="AV935">
        <v>1</v>
      </c>
      <c r="AW935">
        <v>2</v>
      </c>
      <c r="AX935">
        <v>52432269</v>
      </c>
      <c r="AY935">
        <v>1</v>
      </c>
      <c r="AZ935">
        <v>0</v>
      </c>
      <c r="BA935">
        <v>902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CX935">
        <f>Y935*Source!I2800</f>
        <v>0</v>
      </c>
      <c r="CY935">
        <f>AD935</f>
        <v>0</v>
      </c>
      <c r="CZ935">
        <f>AH935</f>
        <v>0</v>
      </c>
      <c r="DA935">
        <f>AL935</f>
        <v>1</v>
      </c>
      <c r="DB935">
        <f t="shared" si="170"/>
        <v>0</v>
      </c>
      <c r="DC935">
        <f t="shared" si="171"/>
        <v>0</v>
      </c>
    </row>
    <row r="936" spans="1:107" x14ac:dyDescent="0.2">
      <c r="A936">
        <f>ROW(Source!A2800)</f>
        <v>2800</v>
      </c>
      <c r="B936">
        <v>52421674</v>
      </c>
      <c r="C936">
        <v>52432265</v>
      </c>
      <c r="D936">
        <v>51501882</v>
      </c>
      <c r="E936">
        <v>1</v>
      </c>
      <c r="F936">
        <v>1</v>
      </c>
      <c r="G936">
        <v>27</v>
      </c>
      <c r="H936">
        <v>3</v>
      </c>
      <c r="I936" t="s">
        <v>602</v>
      </c>
      <c r="J936" t="s">
        <v>603</v>
      </c>
      <c r="K936" t="s">
        <v>604</v>
      </c>
      <c r="L936">
        <v>1339</v>
      </c>
      <c r="N936">
        <v>1007</v>
      </c>
      <c r="O936" t="s">
        <v>166</v>
      </c>
      <c r="P936" t="s">
        <v>166</v>
      </c>
      <c r="Q936">
        <v>1</v>
      </c>
      <c r="W936">
        <v>0</v>
      </c>
      <c r="X936">
        <v>2028445372</v>
      </c>
      <c r="Y936">
        <v>10</v>
      </c>
      <c r="AA936">
        <v>35.25</v>
      </c>
      <c r="AB936">
        <v>0</v>
      </c>
      <c r="AC936">
        <v>0</v>
      </c>
      <c r="AD936">
        <v>0</v>
      </c>
      <c r="AE936">
        <v>35.25</v>
      </c>
      <c r="AF936">
        <v>0</v>
      </c>
      <c r="AG936">
        <v>0</v>
      </c>
      <c r="AH936">
        <v>0</v>
      </c>
      <c r="AI936">
        <v>1</v>
      </c>
      <c r="AJ936">
        <v>1</v>
      </c>
      <c r="AK936">
        <v>1</v>
      </c>
      <c r="AL936">
        <v>1</v>
      </c>
      <c r="AN936">
        <v>0</v>
      </c>
      <c r="AO936">
        <v>1</v>
      </c>
      <c r="AP936">
        <v>0</v>
      </c>
      <c r="AQ936">
        <v>0</v>
      </c>
      <c r="AR936">
        <v>0</v>
      </c>
      <c r="AS936" t="s">
        <v>3</v>
      </c>
      <c r="AT936">
        <v>10</v>
      </c>
      <c r="AU936" t="s">
        <v>3</v>
      </c>
      <c r="AV936">
        <v>0</v>
      </c>
      <c r="AW936">
        <v>2</v>
      </c>
      <c r="AX936">
        <v>52432270</v>
      </c>
      <c r="AY936">
        <v>1</v>
      </c>
      <c r="AZ936">
        <v>0</v>
      </c>
      <c r="BA936">
        <v>903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CX936">
        <f>Y936*Source!I2800</f>
        <v>0</v>
      </c>
      <c r="CY936">
        <f>AA936</f>
        <v>35.25</v>
      </c>
      <c r="CZ936">
        <f>AE936</f>
        <v>35.25</v>
      </c>
      <c r="DA936">
        <f>AI936</f>
        <v>1</v>
      </c>
      <c r="DB936">
        <f t="shared" si="170"/>
        <v>352.5</v>
      </c>
      <c r="DC936">
        <f t="shared" si="171"/>
        <v>0</v>
      </c>
    </row>
    <row r="937" spans="1:107" x14ac:dyDescent="0.2">
      <c r="A937">
        <f>ROW(Source!A2800)</f>
        <v>2800</v>
      </c>
      <c r="B937">
        <v>52421674</v>
      </c>
      <c r="C937">
        <v>52432265</v>
      </c>
      <c r="D937">
        <v>51503616</v>
      </c>
      <c r="E937">
        <v>1</v>
      </c>
      <c r="F937">
        <v>1</v>
      </c>
      <c r="G937">
        <v>27</v>
      </c>
      <c r="H937">
        <v>3</v>
      </c>
      <c r="I937" t="s">
        <v>692</v>
      </c>
      <c r="J937" t="s">
        <v>693</v>
      </c>
      <c r="K937" t="s">
        <v>694</v>
      </c>
      <c r="L937">
        <v>1346</v>
      </c>
      <c r="N937">
        <v>1009</v>
      </c>
      <c r="O937" t="s">
        <v>190</v>
      </c>
      <c r="P937" t="s">
        <v>190</v>
      </c>
      <c r="Q937">
        <v>1</v>
      </c>
      <c r="W937">
        <v>0</v>
      </c>
      <c r="X937">
        <v>1601918108</v>
      </c>
      <c r="Y937">
        <v>4</v>
      </c>
      <c r="AA937">
        <v>303.08999999999997</v>
      </c>
      <c r="AB937">
        <v>0</v>
      </c>
      <c r="AC937">
        <v>0</v>
      </c>
      <c r="AD937">
        <v>0</v>
      </c>
      <c r="AE937">
        <v>303.08999999999997</v>
      </c>
      <c r="AF937">
        <v>0</v>
      </c>
      <c r="AG937">
        <v>0</v>
      </c>
      <c r="AH937">
        <v>0</v>
      </c>
      <c r="AI937">
        <v>1</v>
      </c>
      <c r="AJ937">
        <v>1</v>
      </c>
      <c r="AK937">
        <v>1</v>
      </c>
      <c r="AL937">
        <v>1</v>
      </c>
      <c r="AN937">
        <v>0</v>
      </c>
      <c r="AO937">
        <v>1</v>
      </c>
      <c r="AP937">
        <v>0</v>
      </c>
      <c r="AQ937">
        <v>0</v>
      </c>
      <c r="AR937">
        <v>0</v>
      </c>
      <c r="AS937" t="s">
        <v>3</v>
      </c>
      <c r="AT937">
        <v>4</v>
      </c>
      <c r="AU937" t="s">
        <v>3</v>
      </c>
      <c r="AV937">
        <v>0</v>
      </c>
      <c r="AW937">
        <v>2</v>
      </c>
      <c r="AX937">
        <v>52432271</v>
      </c>
      <c r="AY937">
        <v>1</v>
      </c>
      <c r="AZ937">
        <v>0</v>
      </c>
      <c r="BA937">
        <v>904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CX937">
        <f>Y937*Source!I2800</f>
        <v>0</v>
      </c>
      <c r="CY937">
        <f>AA937</f>
        <v>303.08999999999997</v>
      </c>
      <c r="CZ937">
        <f>AE937</f>
        <v>303.08999999999997</v>
      </c>
      <c r="DA937">
        <f>AI937</f>
        <v>1</v>
      </c>
      <c r="DB937">
        <f t="shared" si="170"/>
        <v>1212.3599999999999</v>
      </c>
      <c r="DC937">
        <f t="shared" si="171"/>
        <v>0</v>
      </c>
    </row>
    <row r="938" spans="1:107" x14ac:dyDescent="0.2">
      <c r="A938">
        <f>ROW(Source!A2836)</f>
        <v>2836</v>
      </c>
      <c r="B938">
        <v>52421674</v>
      </c>
      <c r="C938">
        <v>52432387</v>
      </c>
      <c r="D938">
        <v>51486811</v>
      </c>
      <c r="E938">
        <v>27</v>
      </c>
      <c r="F938">
        <v>1</v>
      </c>
      <c r="G938">
        <v>27</v>
      </c>
      <c r="H938">
        <v>1</v>
      </c>
      <c r="I938" t="s">
        <v>531</v>
      </c>
      <c r="J938" t="s">
        <v>3</v>
      </c>
      <c r="K938" t="s">
        <v>532</v>
      </c>
      <c r="L938">
        <v>1191</v>
      </c>
      <c r="N938">
        <v>1013</v>
      </c>
      <c r="O938" t="s">
        <v>533</v>
      </c>
      <c r="P938" t="s">
        <v>533</v>
      </c>
      <c r="Q938">
        <v>1</v>
      </c>
      <c r="W938">
        <v>0</v>
      </c>
      <c r="X938">
        <v>476480486</v>
      </c>
      <c r="Y938">
        <v>1.59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1</v>
      </c>
      <c r="AJ938">
        <v>1</v>
      </c>
      <c r="AK938">
        <v>1</v>
      </c>
      <c r="AL938">
        <v>1</v>
      </c>
      <c r="AN938">
        <v>0</v>
      </c>
      <c r="AO938">
        <v>1</v>
      </c>
      <c r="AP938">
        <v>0</v>
      </c>
      <c r="AQ938">
        <v>0</v>
      </c>
      <c r="AR938">
        <v>0</v>
      </c>
      <c r="AS938" t="s">
        <v>3</v>
      </c>
      <c r="AT938">
        <v>1.59</v>
      </c>
      <c r="AU938" t="s">
        <v>3</v>
      </c>
      <c r="AV938">
        <v>1</v>
      </c>
      <c r="AW938">
        <v>2</v>
      </c>
      <c r="AX938">
        <v>52432391</v>
      </c>
      <c r="AY938">
        <v>1</v>
      </c>
      <c r="AZ938">
        <v>0</v>
      </c>
      <c r="BA938">
        <v>905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CX938">
        <f>Y938*Source!I2836</f>
        <v>0</v>
      </c>
      <c r="CY938">
        <f>AD938</f>
        <v>0</v>
      </c>
      <c r="CZ938">
        <f>AH938</f>
        <v>0</v>
      </c>
      <c r="DA938">
        <f>AL938</f>
        <v>1</v>
      </c>
      <c r="DB938">
        <f t="shared" si="170"/>
        <v>0</v>
      </c>
      <c r="DC938">
        <f t="shared" si="171"/>
        <v>0</v>
      </c>
    </row>
    <row r="939" spans="1:107" x14ac:dyDescent="0.2">
      <c r="A939">
        <f>ROW(Source!A2836)</f>
        <v>2836</v>
      </c>
      <c r="B939">
        <v>52421674</v>
      </c>
      <c r="C939">
        <v>52432387</v>
      </c>
      <c r="D939">
        <v>51498981</v>
      </c>
      <c r="E939">
        <v>1</v>
      </c>
      <c r="F939">
        <v>1</v>
      </c>
      <c r="G939">
        <v>27</v>
      </c>
      <c r="H939">
        <v>2</v>
      </c>
      <c r="I939" t="s">
        <v>671</v>
      </c>
      <c r="J939" t="s">
        <v>672</v>
      </c>
      <c r="K939" t="s">
        <v>673</v>
      </c>
      <c r="L939">
        <v>1368</v>
      </c>
      <c r="N939">
        <v>1011</v>
      </c>
      <c r="O939" t="s">
        <v>537</v>
      </c>
      <c r="P939" t="s">
        <v>537</v>
      </c>
      <c r="Q939">
        <v>1</v>
      </c>
      <c r="W939">
        <v>0</v>
      </c>
      <c r="X939">
        <v>-903558812</v>
      </c>
      <c r="Y939">
        <v>4.9800000000000004</v>
      </c>
      <c r="AA939">
        <v>0</v>
      </c>
      <c r="AB939">
        <v>1493.72</v>
      </c>
      <c r="AC939">
        <v>566.86</v>
      </c>
      <c r="AD939">
        <v>0</v>
      </c>
      <c r="AE939">
        <v>0</v>
      </c>
      <c r="AF939">
        <v>1493.72</v>
      </c>
      <c r="AG939">
        <v>566.86</v>
      </c>
      <c r="AH939">
        <v>0</v>
      </c>
      <c r="AI939">
        <v>1</v>
      </c>
      <c r="AJ939">
        <v>1</v>
      </c>
      <c r="AK939">
        <v>1</v>
      </c>
      <c r="AL939">
        <v>1</v>
      </c>
      <c r="AN939">
        <v>0</v>
      </c>
      <c r="AO939">
        <v>1</v>
      </c>
      <c r="AP939">
        <v>0</v>
      </c>
      <c r="AQ939">
        <v>0</v>
      </c>
      <c r="AR939">
        <v>0</v>
      </c>
      <c r="AS939" t="s">
        <v>3</v>
      </c>
      <c r="AT939">
        <v>4.9800000000000004</v>
      </c>
      <c r="AU939" t="s">
        <v>3</v>
      </c>
      <c r="AV939">
        <v>0</v>
      </c>
      <c r="AW939">
        <v>2</v>
      </c>
      <c r="AX939">
        <v>52432392</v>
      </c>
      <c r="AY939">
        <v>1</v>
      </c>
      <c r="AZ939">
        <v>0</v>
      </c>
      <c r="BA939">
        <v>906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CX939">
        <f>Y939*Source!I2836</f>
        <v>0</v>
      </c>
      <c r="CY939">
        <f>AB939</f>
        <v>1493.72</v>
      </c>
      <c r="CZ939">
        <f>AF939</f>
        <v>1493.72</v>
      </c>
      <c r="DA939">
        <f>AJ939</f>
        <v>1</v>
      </c>
      <c r="DB939">
        <f t="shared" si="170"/>
        <v>7438.73</v>
      </c>
      <c r="DC939">
        <f t="shared" si="171"/>
        <v>2822.96</v>
      </c>
    </row>
    <row r="940" spans="1:107" x14ac:dyDescent="0.2">
      <c r="A940">
        <f>ROW(Source!A2836)</f>
        <v>2836</v>
      </c>
      <c r="B940">
        <v>52421674</v>
      </c>
      <c r="C940">
        <v>52432387</v>
      </c>
      <c r="D940">
        <v>51499004</v>
      </c>
      <c r="E940">
        <v>1</v>
      </c>
      <c r="F940">
        <v>1</v>
      </c>
      <c r="G940">
        <v>27</v>
      </c>
      <c r="H940">
        <v>2</v>
      </c>
      <c r="I940" t="s">
        <v>674</v>
      </c>
      <c r="J940" t="s">
        <v>675</v>
      </c>
      <c r="K940" t="s">
        <v>676</v>
      </c>
      <c r="L940">
        <v>1368</v>
      </c>
      <c r="N940">
        <v>1011</v>
      </c>
      <c r="O940" t="s">
        <v>537</v>
      </c>
      <c r="P940" t="s">
        <v>537</v>
      </c>
      <c r="Q940">
        <v>1</v>
      </c>
      <c r="W940">
        <v>0</v>
      </c>
      <c r="X940">
        <v>-888973741</v>
      </c>
      <c r="Y940">
        <v>1.25</v>
      </c>
      <c r="AA940">
        <v>0</v>
      </c>
      <c r="AB940">
        <v>1072.23</v>
      </c>
      <c r="AC940">
        <v>488.73</v>
      </c>
      <c r="AD940">
        <v>0</v>
      </c>
      <c r="AE940">
        <v>0</v>
      </c>
      <c r="AF940">
        <v>1072.23</v>
      </c>
      <c r="AG940">
        <v>488.73</v>
      </c>
      <c r="AH940">
        <v>0</v>
      </c>
      <c r="AI940">
        <v>1</v>
      </c>
      <c r="AJ940">
        <v>1</v>
      </c>
      <c r="AK940">
        <v>1</v>
      </c>
      <c r="AL940">
        <v>1</v>
      </c>
      <c r="AN940">
        <v>0</v>
      </c>
      <c r="AO940">
        <v>1</v>
      </c>
      <c r="AP940">
        <v>0</v>
      </c>
      <c r="AQ940">
        <v>0</v>
      </c>
      <c r="AR940">
        <v>0</v>
      </c>
      <c r="AS940" t="s">
        <v>3</v>
      </c>
      <c r="AT940">
        <v>1.25</v>
      </c>
      <c r="AU940" t="s">
        <v>3</v>
      </c>
      <c r="AV940">
        <v>0</v>
      </c>
      <c r="AW940">
        <v>2</v>
      </c>
      <c r="AX940">
        <v>52432393</v>
      </c>
      <c r="AY940">
        <v>1</v>
      </c>
      <c r="AZ940">
        <v>0</v>
      </c>
      <c r="BA940">
        <v>907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CX940">
        <f>Y940*Source!I2836</f>
        <v>0</v>
      </c>
      <c r="CY940">
        <f>AB940</f>
        <v>1072.23</v>
      </c>
      <c r="CZ940">
        <f>AF940</f>
        <v>1072.23</v>
      </c>
      <c r="DA940">
        <f>AJ940</f>
        <v>1</v>
      </c>
      <c r="DB940">
        <f t="shared" si="170"/>
        <v>1340.29</v>
      </c>
      <c r="DC940">
        <f t="shared" si="171"/>
        <v>610.91</v>
      </c>
    </row>
    <row r="941" spans="1:107" x14ac:dyDescent="0.2">
      <c r="A941">
        <f>ROW(Source!A2837)</f>
        <v>2837</v>
      </c>
      <c r="B941">
        <v>52421674</v>
      </c>
      <c r="C941">
        <v>52432394</v>
      </c>
      <c r="D941">
        <v>51486811</v>
      </c>
      <c r="E941">
        <v>27</v>
      </c>
      <c r="F941">
        <v>1</v>
      </c>
      <c r="G941">
        <v>27</v>
      </c>
      <c r="H941">
        <v>1</v>
      </c>
      <c r="I941" t="s">
        <v>531</v>
      </c>
      <c r="J941" t="s">
        <v>3</v>
      </c>
      <c r="K941" t="s">
        <v>532</v>
      </c>
      <c r="L941">
        <v>1191</v>
      </c>
      <c r="N941">
        <v>1013</v>
      </c>
      <c r="O941" t="s">
        <v>533</v>
      </c>
      <c r="P941" t="s">
        <v>533</v>
      </c>
      <c r="Q941">
        <v>1</v>
      </c>
      <c r="W941">
        <v>0</v>
      </c>
      <c r="X941">
        <v>476480486</v>
      </c>
      <c r="Y941">
        <v>221.6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1</v>
      </c>
      <c r="AJ941">
        <v>1</v>
      </c>
      <c r="AK941">
        <v>1</v>
      </c>
      <c r="AL941">
        <v>1</v>
      </c>
      <c r="AN941">
        <v>0</v>
      </c>
      <c r="AO941">
        <v>1</v>
      </c>
      <c r="AP941">
        <v>0</v>
      </c>
      <c r="AQ941">
        <v>0</v>
      </c>
      <c r="AR941">
        <v>0</v>
      </c>
      <c r="AS941" t="s">
        <v>3</v>
      </c>
      <c r="AT941">
        <v>221.6</v>
      </c>
      <c r="AU941" t="s">
        <v>3</v>
      </c>
      <c r="AV941">
        <v>1</v>
      </c>
      <c r="AW941">
        <v>2</v>
      </c>
      <c r="AX941">
        <v>52432396</v>
      </c>
      <c r="AY941">
        <v>1</v>
      </c>
      <c r="AZ941">
        <v>0</v>
      </c>
      <c r="BA941">
        <v>908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CX941">
        <f>Y941*Source!I2837</f>
        <v>0</v>
      </c>
      <c r="CY941">
        <f>AD941</f>
        <v>0</v>
      </c>
      <c r="CZ941">
        <f>AH941</f>
        <v>0</v>
      </c>
      <c r="DA941">
        <f>AL941</f>
        <v>1</v>
      </c>
      <c r="DB941">
        <f t="shared" si="170"/>
        <v>0</v>
      </c>
      <c r="DC941">
        <f t="shared" si="171"/>
        <v>0</v>
      </c>
    </row>
    <row r="942" spans="1:107" x14ac:dyDescent="0.2">
      <c r="A942">
        <f>ROW(Source!A2838)</f>
        <v>2838</v>
      </c>
      <c r="B942">
        <v>52421674</v>
      </c>
      <c r="C942">
        <v>52432397</v>
      </c>
      <c r="D942">
        <v>51486811</v>
      </c>
      <c r="E942">
        <v>27</v>
      </c>
      <c r="F942">
        <v>1</v>
      </c>
      <c r="G942">
        <v>27</v>
      </c>
      <c r="H942">
        <v>1</v>
      </c>
      <c r="I942" t="s">
        <v>531</v>
      </c>
      <c r="J942" t="s">
        <v>3</v>
      </c>
      <c r="K942" t="s">
        <v>532</v>
      </c>
      <c r="L942">
        <v>1191</v>
      </c>
      <c r="N942">
        <v>1013</v>
      </c>
      <c r="O942" t="s">
        <v>533</v>
      </c>
      <c r="P942" t="s">
        <v>533</v>
      </c>
      <c r="Q942">
        <v>1</v>
      </c>
      <c r="W942">
        <v>0</v>
      </c>
      <c r="X942">
        <v>476480486</v>
      </c>
      <c r="Y942">
        <v>1.59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1</v>
      </c>
      <c r="AJ942">
        <v>1</v>
      </c>
      <c r="AK942">
        <v>1</v>
      </c>
      <c r="AL942">
        <v>1</v>
      </c>
      <c r="AN942">
        <v>0</v>
      </c>
      <c r="AO942">
        <v>1</v>
      </c>
      <c r="AP942">
        <v>0</v>
      </c>
      <c r="AQ942">
        <v>0</v>
      </c>
      <c r="AR942">
        <v>0</v>
      </c>
      <c r="AS942" t="s">
        <v>3</v>
      </c>
      <c r="AT942">
        <v>1.59</v>
      </c>
      <c r="AU942" t="s">
        <v>3</v>
      </c>
      <c r="AV942">
        <v>1</v>
      </c>
      <c r="AW942">
        <v>2</v>
      </c>
      <c r="AX942">
        <v>52432401</v>
      </c>
      <c r="AY942">
        <v>1</v>
      </c>
      <c r="AZ942">
        <v>0</v>
      </c>
      <c r="BA942">
        <v>909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CX942">
        <f>Y942*Source!I2838</f>
        <v>0</v>
      </c>
      <c r="CY942">
        <f>AD942</f>
        <v>0</v>
      </c>
      <c r="CZ942">
        <f>AH942</f>
        <v>0</v>
      </c>
      <c r="DA942">
        <f>AL942</f>
        <v>1</v>
      </c>
      <c r="DB942">
        <f t="shared" si="170"/>
        <v>0</v>
      </c>
      <c r="DC942">
        <f t="shared" si="171"/>
        <v>0</v>
      </c>
    </row>
    <row r="943" spans="1:107" x14ac:dyDescent="0.2">
      <c r="A943">
        <f>ROW(Source!A2838)</f>
        <v>2838</v>
      </c>
      <c r="B943">
        <v>52421674</v>
      </c>
      <c r="C943">
        <v>52432397</v>
      </c>
      <c r="D943">
        <v>51498981</v>
      </c>
      <c r="E943">
        <v>1</v>
      </c>
      <c r="F943">
        <v>1</v>
      </c>
      <c r="G943">
        <v>27</v>
      </c>
      <c r="H943">
        <v>2</v>
      </c>
      <c r="I943" t="s">
        <v>671</v>
      </c>
      <c r="J943" t="s">
        <v>672</v>
      </c>
      <c r="K943" t="s">
        <v>673</v>
      </c>
      <c r="L943">
        <v>1368</v>
      </c>
      <c r="N943">
        <v>1011</v>
      </c>
      <c r="O943" t="s">
        <v>537</v>
      </c>
      <c r="P943" t="s">
        <v>537</v>
      </c>
      <c r="Q943">
        <v>1</v>
      </c>
      <c r="W943">
        <v>0</v>
      </c>
      <c r="X943">
        <v>-903558812</v>
      </c>
      <c r="Y943">
        <v>4.9800000000000004</v>
      </c>
      <c r="AA943">
        <v>0</v>
      </c>
      <c r="AB943">
        <v>1493.72</v>
      </c>
      <c r="AC943">
        <v>566.86</v>
      </c>
      <c r="AD943">
        <v>0</v>
      </c>
      <c r="AE943">
        <v>0</v>
      </c>
      <c r="AF943">
        <v>1493.72</v>
      </c>
      <c r="AG943">
        <v>566.86</v>
      </c>
      <c r="AH943">
        <v>0</v>
      </c>
      <c r="AI943">
        <v>1</v>
      </c>
      <c r="AJ943">
        <v>1</v>
      </c>
      <c r="AK943">
        <v>1</v>
      </c>
      <c r="AL943">
        <v>1</v>
      </c>
      <c r="AN943">
        <v>0</v>
      </c>
      <c r="AO943">
        <v>1</v>
      </c>
      <c r="AP943">
        <v>0</v>
      </c>
      <c r="AQ943">
        <v>0</v>
      </c>
      <c r="AR943">
        <v>0</v>
      </c>
      <c r="AS943" t="s">
        <v>3</v>
      </c>
      <c r="AT943">
        <v>4.9800000000000004</v>
      </c>
      <c r="AU943" t="s">
        <v>3</v>
      </c>
      <c r="AV943">
        <v>0</v>
      </c>
      <c r="AW943">
        <v>2</v>
      </c>
      <c r="AX943">
        <v>52432402</v>
      </c>
      <c r="AY943">
        <v>1</v>
      </c>
      <c r="AZ943">
        <v>0</v>
      </c>
      <c r="BA943">
        <v>910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CX943">
        <f>Y943*Source!I2838</f>
        <v>0</v>
      </c>
      <c r="CY943">
        <f>AB943</f>
        <v>1493.72</v>
      </c>
      <c r="CZ943">
        <f>AF943</f>
        <v>1493.72</v>
      </c>
      <c r="DA943">
        <f>AJ943</f>
        <v>1</v>
      </c>
      <c r="DB943">
        <f t="shared" si="170"/>
        <v>7438.73</v>
      </c>
      <c r="DC943">
        <f t="shared" si="171"/>
        <v>2822.96</v>
      </c>
    </row>
    <row r="944" spans="1:107" x14ac:dyDescent="0.2">
      <c r="A944">
        <f>ROW(Source!A2838)</f>
        <v>2838</v>
      </c>
      <c r="B944">
        <v>52421674</v>
      </c>
      <c r="C944">
        <v>52432397</v>
      </c>
      <c r="D944">
        <v>51499004</v>
      </c>
      <c r="E944">
        <v>1</v>
      </c>
      <c r="F944">
        <v>1</v>
      </c>
      <c r="G944">
        <v>27</v>
      </c>
      <c r="H944">
        <v>2</v>
      </c>
      <c r="I944" t="s">
        <v>674</v>
      </c>
      <c r="J944" t="s">
        <v>675</v>
      </c>
      <c r="K944" t="s">
        <v>676</v>
      </c>
      <c r="L944">
        <v>1368</v>
      </c>
      <c r="N944">
        <v>1011</v>
      </c>
      <c r="O944" t="s">
        <v>537</v>
      </c>
      <c r="P944" t="s">
        <v>537</v>
      </c>
      <c r="Q944">
        <v>1</v>
      </c>
      <c r="W944">
        <v>0</v>
      </c>
      <c r="X944">
        <v>-888973741</v>
      </c>
      <c r="Y944">
        <v>1.25</v>
      </c>
      <c r="AA944">
        <v>0</v>
      </c>
      <c r="AB944">
        <v>1072.23</v>
      </c>
      <c r="AC944">
        <v>488.73</v>
      </c>
      <c r="AD944">
        <v>0</v>
      </c>
      <c r="AE944">
        <v>0</v>
      </c>
      <c r="AF944">
        <v>1072.23</v>
      </c>
      <c r="AG944">
        <v>488.73</v>
      </c>
      <c r="AH944">
        <v>0</v>
      </c>
      <c r="AI944">
        <v>1</v>
      </c>
      <c r="AJ944">
        <v>1</v>
      </c>
      <c r="AK944">
        <v>1</v>
      </c>
      <c r="AL944">
        <v>1</v>
      </c>
      <c r="AN944">
        <v>0</v>
      </c>
      <c r="AO944">
        <v>1</v>
      </c>
      <c r="AP944">
        <v>0</v>
      </c>
      <c r="AQ944">
        <v>0</v>
      </c>
      <c r="AR944">
        <v>0</v>
      </c>
      <c r="AS944" t="s">
        <v>3</v>
      </c>
      <c r="AT944">
        <v>1.25</v>
      </c>
      <c r="AU944" t="s">
        <v>3</v>
      </c>
      <c r="AV944">
        <v>0</v>
      </c>
      <c r="AW944">
        <v>2</v>
      </c>
      <c r="AX944">
        <v>52432403</v>
      </c>
      <c r="AY944">
        <v>1</v>
      </c>
      <c r="AZ944">
        <v>0</v>
      </c>
      <c r="BA944">
        <v>911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CX944">
        <f>Y944*Source!I2838</f>
        <v>0</v>
      </c>
      <c r="CY944">
        <f>AB944</f>
        <v>1072.23</v>
      </c>
      <c r="CZ944">
        <f>AF944</f>
        <v>1072.23</v>
      </c>
      <c r="DA944">
        <f>AJ944</f>
        <v>1</v>
      </c>
      <c r="DB944">
        <f t="shared" si="170"/>
        <v>1340.29</v>
      </c>
      <c r="DC944">
        <f t="shared" si="171"/>
        <v>610.91</v>
      </c>
    </row>
    <row r="945" spans="1:107" x14ac:dyDescent="0.2">
      <c r="A945">
        <f>ROW(Source!A2839)</f>
        <v>2839</v>
      </c>
      <c r="B945">
        <v>52421674</v>
      </c>
      <c r="C945">
        <v>52432404</v>
      </c>
      <c r="D945">
        <v>51486811</v>
      </c>
      <c r="E945">
        <v>27</v>
      </c>
      <c r="F945">
        <v>1</v>
      </c>
      <c r="G945">
        <v>27</v>
      </c>
      <c r="H945">
        <v>1</v>
      </c>
      <c r="I945" t="s">
        <v>531</v>
      </c>
      <c r="J945" t="s">
        <v>3</v>
      </c>
      <c r="K945" t="s">
        <v>532</v>
      </c>
      <c r="L945">
        <v>1191</v>
      </c>
      <c r="N945">
        <v>1013</v>
      </c>
      <c r="O945" t="s">
        <v>533</v>
      </c>
      <c r="P945" t="s">
        <v>533</v>
      </c>
      <c r="Q945">
        <v>1</v>
      </c>
      <c r="W945">
        <v>0</v>
      </c>
      <c r="X945">
        <v>476480486</v>
      </c>
      <c r="Y945">
        <v>83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1</v>
      </c>
      <c r="AJ945">
        <v>1</v>
      </c>
      <c r="AK945">
        <v>1</v>
      </c>
      <c r="AL945">
        <v>1</v>
      </c>
      <c r="AN945">
        <v>0</v>
      </c>
      <c r="AO945">
        <v>1</v>
      </c>
      <c r="AP945">
        <v>0</v>
      </c>
      <c r="AQ945">
        <v>0</v>
      </c>
      <c r="AR945">
        <v>0</v>
      </c>
      <c r="AS945" t="s">
        <v>3</v>
      </c>
      <c r="AT945">
        <v>83</v>
      </c>
      <c r="AU945" t="s">
        <v>3</v>
      </c>
      <c r="AV945">
        <v>1</v>
      </c>
      <c r="AW945">
        <v>2</v>
      </c>
      <c r="AX945">
        <v>52432406</v>
      </c>
      <c r="AY945">
        <v>1</v>
      </c>
      <c r="AZ945">
        <v>0</v>
      </c>
      <c r="BA945">
        <v>912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CX945">
        <f>Y945*Source!I2839</f>
        <v>0</v>
      </c>
      <c r="CY945">
        <f>AD945</f>
        <v>0</v>
      </c>
      <c r="CZ945">
        <f>AH945</f>
        <v>0</v>
      </c>
      <c r="DA945">
        <f>AL945</f>
        <v>1</v>
      </c>
      <c r="DB945">
        <f t="shared" si="170"/>
        <v>0</v>
      </c>
      <c r="DC945">
        <f t="shared" si="171"/>
        <v>0</v>
      </c>
    </row>
    <row r="946" spans="1:107" x14ac:dyDescent="0.2">
      <c r="A946">
        <f>ROW(Source!A2840)</f>
        <v>2840</v>
      </c>
      <c r="B946">
        <v>52421674</v>
      </c>
      <c r="C946">
        <v>52432407</v>
      </c>
      <c r="D946">
        <v>51499781</v>
      </c>
      <c r="E946">
        <v>1</v>
      </c>
      <c r="F946">
        <v>1</v>
      </c>
      <c r="G946">
        <v>27</v>
      </c>
      <c r="H946">
        <v>2</v>
      </c>
      <c r="I946" t="s">
        <v>541</v>
      </c>
      <c r="J946" t="s">
        <v>542</v>
      </c>
      <c r="K946" t="s">
        <v>543</v>
      </c>
      <c r="L946">
        <v>1368</v>
      </c>
      <c r="N946">
        <v>1011</v>
      </c>
      <c r="O946" t="s">
        <v>537</v>
      </c>
      <c r="P946" t="s">
        <v>537</v>
      </c>
      <c r="Q946">
        <v>1</v>
      </c>
      <c r="W946">
        <v>0</v>
      </c>
      <c r="X946">
        <v>-1786200580</v>
      </c>
      <c r="Y946">
        <v>3.1E-2</v>
      </c>
      <c r="AA946">
        <v>0</v>
      </c>
      <c r="AB946">
        <v>1014.12</v>
      </c>
      <c r="AC946">
        <v>317.13</v>
      </c>
      <c r="AD946">
        <v>0</v>
      </c>
      <c r="AE946">
        <v>0</v>
      </c>
      <c r="AF946">
        <v>1014.12</v>
      </c>
      <c r="AG946">
        <v>317.13</v>
      </c>
      <c r="AH946">
        <v>0</v>
      </c>
      <c r="AI946">
        <v>1</v>
      </c>
      <c r="AJ946">
        <v>1</v>
      </c>
      <c r="AK946">
        <v>1</v>
      </c>
      <c r="AL946">
        <v>1</v>
      </c>
      <c r="AN946">
        <v>0</v>
      </c>
      <c r="AO946">
        <v>1</v>
      </c>
      <c r="AP946">
        <v>0</v>
      </c>
      <c r="AQ946">
        <v>0</v>
      </c>
      <c r="AR946">
        <v>0</v>
      </c>
      <c r="AS946" t="s">
        <v>3</v>
      </c>
      <c r="AT946">
        <v>3.1E-2</v>
      </c>
      <c r="AU946" t="s">
        <v>3</v>
      </c>
      <c r="AV946">
        <v>0</v>
      </c>
      <c r="AW946">
        <v>2</v>
      </c>
      <c r="AX946">
        <v>52432409</v>
      </c>
      <c r="AY946">
        <v>1</v>
      </c>
      <c r="AZ946">
        <v>0</v>
      </c>
      <c r="BA946">
        <v>913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CX946">
        <f>Y946*Source!I2840</f>
        <v>0</v>
      </c>
      <c r="CY946">
        <f>AB946</f>
        <v>1014.12</v>
      </c>
      <c r="CZ946">
        <f>AF946</f>
        <v>1014.12</v>
      </c>
      <c r="DA946">
        <f>AJ946</f>
        <v>1</v>
      </c>
      <c r="DB946">
        <f t="shared" si="170"/>
        <v>31.44</v>
      </c>
      <c r="DC946">
        <f t="shared" si="171"/>
        <v>9.83</v>
      </c>
    </row>
    <row r="947" spans="1:107" x14ac:dyDescent="0.2">
      <c r="A947">
        <f>ROW(Source!A2841)</f>
        <v>2841</v>
      </c>
      <c r="B947">
        <v>52421674</v>
      </c>
      <c r="C947">
        <v>52432410</v>
      </c>
      <c r="D947">
        <v>51499781</v>
      </c>
      <c r="E947">
        <v>1</v>
      </c>
      <c r="F947">
        <v>1</v>
      </c>
      <c r="G947">
        <v>27</v>
      </c>
      <c r="H947">
        <v>2</v>
      </c>
      <c r="I947" t="s">
        <v>541</v>
      </c>
      <c r="J947" t="s">
        <v>542</v>
      </c>
      <c r="K947" t="s">
        <v>543</v>
      </c>
      <c r="L947">
        <v>1368</v>
      </c>
      <c r="N947">
        <v>1011</v>
      </c>
      <c r="O947" t="s">
        <v>537</v>
      </c>
      <c r="P947" t="s">
        <v>537</v>
      </c>
      <c r="Q947">
        <v>1</v>
      </c>
      <c r="W947">
        <v>0</v>
      </c>
      <c r="X947">
        <v>-1786200580</v>
      </c>
      <c r="Y947">
        <v>0.54</v>
      </c>
      <c r="AA947">
        <v>0</v>
      </c>
      <c r="AB947">
        <v>1014.12</v>
      </c>
      <c r="AC947">
        <v>317.13</v>
      </c>
      <c r="AD947">
        <v>0</v>
      </c>
      <c r="AE947">
        <v>0</v>
      </c>
      <c r="AF947">
        <v>1014.12</v>
      </c>
      <c r="AG947">
        <v>317.13</v>
      </c>
      <c r="AH947">
        <v>0</v>
      </c>
      <c r="AI947">
        <v>1</v>
      </c>
      <c r="AJ947">
        <v>1</v>
      </c>
      <c r="AK947">
        <v>1</v>
      </c>
      <c r="AL947">
        <v>1</v>
      </c>
      <c r="AN947">
        <v>0</v>
      </c>
      <c r="AO947">
        <v>1</v>
      </c>
      <c r="AP947">
        <v>1</v>
      </c>
      <c r="AQ947">
        <v>0</v>
      </c>
      <c r="AR947">
        <v>0</v>
      </c>
      <c r="AS947" t="s">
        <v>3</v>
      </c>
      <c r="AT947">
        <v>0.01</v>
      </c>
      <c r="AU947" t="s">
        <v>434</v>
      </c>
      <c r="AV947">
        <v>0</v>
      </c>
      <c r="AW947">
        <v>2</v>
      </c>
      <c r="AX947">
        <v>52432412</v>
      </c>
      <c r="AY947">
        <v>1</v>
      </c>
      <c r="AZ947">
        <v>0</v>
      </c>
      <c r="BA947">
        <v>914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CX947">
        <f>Y947*Source!I2841</f>
        <v>0</v>
      </c>
      <c r="CY947">
        <f>AB947</f>
        <v>1014.12</v>
      </c>
      <c r="CZ947">
        <f>AF947</f>
        <v>1014.12</v>
      </c>
      <c r="DA947">
        <f>AJ947</f>
        <v>1</v>
      </c>
      <c r="DB947">
        <f>ROUND((ROUND(AT947*CZ947,2)*54),6)</f>
        <v>547.55999999999995</v>
      </c>
      <c r="DC947">
        <f>ROUND((ROUND(AT947*AG947,2)*54),6)</f>
        <v>171.18</v>
      </c>
    </row>
    <row r="948" spans="1:107" x14ac:dyDescent="0.2">
      <c r="A948">
        <f>ROW(Source!A2843)</f>
        <v>2843</v>
      </c>
      <c r="B948">
        <v>52421674</v>
      </c>
      <c r="C948">
        <v>52432414</v>
      </c>
      <c r="D948">
        <v>51486811</v>
      </c>
      <c r="E948">
        <v>27</v>
      </c>
      <c r="F948">
        <v>1</v>
      </c>
      <c r="G948">
        <v>27</v>
      </c>
      <c r="H948">
        <v>1</v>
      </c>
      <c r="I948" t="s">
        <v>531</v>
      </c>
      <c r="J948" t="s">
        <v>3</v>
      </c>
      <c r="K948" t="s">
        <v>532</v>
      </c>
      <c r="L948">
        <v>1191</v>
      </c>
      <c r="N948">
        <v>1013</v>
      </c>
      <c r="O948" t="s">
        <v>533</v>
      </c>
      <c r="P948" t="s">
        <v>533</v>
      </c>
      <c r="Q948">
        <v>1</v>
      </c>
      <c r="W948">
        <v>0</v>
      </c>
      <c r="X948">
        <v>476480486</v>
      </c>
      <c r="Y948">
        <v>16.559999999999999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1</v>
      </c>
      <c r="AJ948">
        <v>1</v>
      </c>
      <c r="AK948">
        <v>1</v>
      </c>
      <c r="AL948">
        <v>1</v>
      </c>
      <c r="AN948">
        <v>0</v>
      </c>
      <c r="AO948">
        <v>1</v>
      </c>
      <c r="AP948">
        <v>0</v>
      </c>
      <c r="AQ948">
        <v>0</v>
      </c>
      <c r="AR948">
        <v>0</v>
      </c>
      <c r="AS948" t="s">
        <v>3</v>
      </c>
      <c r="AT948">
        <v>16.559999999999999</v>
      </c>
      <c r="AU948" t="s">
        <v>3</v>
      </c>
      <c r="AV948">
        <v>1</v>
      </c>
      <c r="AW948">
        <v>2</v>
      </c>
      <c r="AX948">
        <v>52432423</v>
      </c>
      <c r="AY948">
        <v>1</v>
      </c>
      <c r="AZ948">
        <v>0</v>
      </c>
      <c r="BA948">
        <v>915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CX948">
        <f>Y948*Source!I2843</f>
        <v>0</v>
      </c>
      <c r="CY948">
        <f>AD948</f>
        <v>0</v>
      </c>
      <c r="CZ948">
        <f>AH948</f>
        <v>0</v>
      </c>
      <c r="DA948">
        <f>AL948</f>
        <v>1</v>
      </c>
      <c r="DB948">
        <f t="shared" ref="DB948:DB984" si="172">ROUND(ROUND(AT948*CZ948,2),6)</f>
        <v>0</v>
      </c>
      <c r="DC948">
        <f t="shared" ref="DC948:DC984" si="173">ROUND(ROUND(AT948*AG948,2),6)</f>
        <v>0</v>
      </c>
    </row>
    <row r="949" spans="1:107" x14ac:dyDescent="0.2">
      <c r="A949">
        <f>ROW(Source!A2843)</f>
        <v>2843</v>
      </c>
      <c r="B949">
        <v>52421674</v>
      </c>
      <c r="C949">
        <v>52432414</v>
      </c>
      <c r="D949">
        <v>51499026</v>
      </c>
      <c r="E949">
        <v>1</v>
      </c>
      <c r="F949">
        <v>1</v>
      </c>
      <c r="G949">
        <v>27</v>
      </c>
      <c r="H949">
        <v>2</v>
      </c>
      <c r="I949" t="s">
        <v>593</v>
      </c>
      <c r="J949" t="s">
        <v>594</v>
      </c>
      <c r="K949" t="s">
        <v>595</v>
      </c>
      <c r="L949">
        <v>1368</v>
      </c>
      <c r="N949">
        <v>1011</v>
      </c>
      <c r="O949" t="s">
        <v>537</v>
      </c>
      <c r="P949" t="s">
        <v>537</v>
      </c>
      <c r="Q949">
        <v>1</v>
      </c>
      <c r="W949">
        <v>0</v>
      </c>
      <c r="X949">
        <v>-714750861</v>
      </c>
      <c r="Y949">
        <v>2.08</v>
      </c>
      <c r="AA949">
        <v>0</v>
      </c>
      <c r="AB949">
        <v>740.94</v>
      </c>
      <c r="AC949">
        <v>413.22</v>
      </c>
      <c r="AD949">
        <v>0</v>
      </c>
      <c r="AE949">
        <v>0</v>
      </c>
      <c r="AF949">
        <v>740.94</v>
      </c>
      <c r="AG949">
        <v>413.22</v>
      </c>
      <c r="AH949">
        <v>0</v>
      </c>
      <c r="AI949">
        <v>1</v>
      </c>
      <c r="AJ949">
        <v>1</v>
      </c>
      <c r="AK949">
        <v>1</v>
      </c>
      <c r="AL949">
        <v>1</v>
      </c>
      <c r="AN949">
        <v>0</v>
      </c>
      <c r="AO949">
        <v>1</v>
      </c>
      <c r="AP949">
        <v>0</v>
      </c>
      <c r="AQ949">
        <v>0</v>
      </c>
      <c r="AR949">
        <v>0</v>
      </c>
      <c r="AS949" t="s">
        <v>3</v>
      </c>
      <c r="AT949">
        <v>2.08</v>
      </c>
      <c r="AU949" t="s">
        <v>3</v>
      </c>
      <c r="AV949">
        <v>0</v>
      </c>
      <c r="AW949">
        <v>2</v>
      </c>
      <c r="AX949">
        <v>52432424</v>
      </c>
      <c r="AY949">
        <v>1</v>
      </c>
      <c r="AZ949">
        <v>0</v>
      </c>
      <c r="BA949">
        <v>916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CX949">
        <f>Y949*Source!I2843</f>
        <v>0</v>
      </c>
      <c r="CY949">
        <f>AB949</f>
        <v>740.94</v>
      </c>
      <c r="CZ949">
        <f>AF949</f>
        <v>740.94</v>
      </c>
      <c r="DA949">
        <f>AJ949</f>
        <v>1</v>
      </c>
      <c r="DB949">
        <f t="shared" si="172"/>
        <v>1541.16</v>
      </c>
      <c r="DC949">
        <f t="shared" si="173"/>
        <v>859.5</v>
      </c>
    </row>
    <row r="950" spans="1:107" x14ac:dyDescent="0.2">
      <c r="A950">
        <f>ROW(Source!A2843)</f>
        <v>2843</v>
      </c>
      <c r="B950">
        <v>52421674</v>
      </c>
      <c r="C950">
        <v>52432414</v>
      </c>
      <c r="D950">
        <v>51499181</v>
      </c>
      <c r="E950">
        <v>1</v>
      </c>
      <c r="F950">
        <v>1</v>
      </c>
      <c r="G950">
        <v>27</v>
      </c>
      <c r="H950">
        <v>2</v>
      </c>
      <c r="I950" t="s">
        <v>635</v>
      </c>
      <c r="J950" t="s">
        <v>636</v>
      </c>
      <c r="K950" t="s">
        <v>637</v>
      </c>
      <c r="L950">
        <v>1368</v>
      </c>
      <c r="N950">
        <v>1011</v>
      </c>
      <c r="O950" t="s">
        <v>537</v>
      </c>
      <c r="P950" t="s">
        <v>537</v>
      </c>
      <c r="Q950">
        <v>1</v>
      </c>
      <c r="W950">
        <v>0</v>
      </c>
      <c r="X950">
        <v>1985690002</v>
      </c>
      <c r="Y950">
        <v>2.08</v>
      </c>
      <c r="AA950">
        <v>0</v>
      </c>
      <c r="AB950">
        <v>430.32</v>
      </c>
      <c r="AC950">
        <v>215.31</v>
      </c>
      <c r="AD950">
        <v>0</v>
      </c>
      <c r="AE950">
        <v>0</v>
      </c>
      <c r="AF950">
        <v>430.32</v>
      </c>
      <c r="AG950">
        <v>215.31</v>
      </c>
      <c r="AH950">
        <v>0</v>
      </c>
      <c r="AI950">
        <v>1</v>
      </c>
      <c r="AJ950">
        <v>1</v>
      </c>
      <c r="AK950">
        <v>1</v>
      </c>
      <c r="AL950">
        <v>1</v>
      </c>
      <c r="AN950">
        <v>0</v>
      </c>
      <c r="AO950">
        <v>1</v>
      </c>
      <c r="AP950">
        <v>0</v>
      </c>
      <c r="AQ950">
        <v>0</v>
      </c>
      <c r="AR950">
        <v>0</v>
      </c>
      <c r="AS950" t="s">
        <v>3</v>
      </c>
      <c r="AT950">
        <v>2.08</v>
      </c>
      <c r="AU950" t="s">
        <v>3</v>
      </c>
      <c r="AV950">
        <v>0</v>
      </c>
      <c r="AW950">
        <v>2</v>
      </c>
      <c r="AX950">
        <v>52432425</v>
      </c>
      <c r="AY950">
        <v>1</v>
      </c>
      <c r="AZ950">
        <v>0</v>
      </c>
      <c r="BA950">
        <v>917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CX950">
        <f>Y950*Source!I2843</f>
        <v>0</v>
      </c>
      <c r="CY950">
        <f>AB950</f>
        <v>430.32</v>
      </c>
      <c r="CZ950">
        <f>AF950</f>
        <v>430.32</v>
      </c>
      <c r="DA950">
        <f>AJ950</f>
        <v>1</v>
      </c>
      <c r="DB950">
        <f t="shared" si="172"/>
        <v>895.07</v>
      </c>
      <c r="DC950">
        <f t="shared" si="173"/>
        <v>447.84</v>
      </c>
    </row>
    <row r="951" spans="1:107" x14ac:dyDescent="0.2">
      <c r="A951">
        <f>ROW(Source!A2843)</f>
        <v>2843</v>
      </c>
      <c r="B951">
        <v>52421674</v>
      </c>
      <c r="C951">
        <v>52432414</v>
      </c>
      <c r="D951">
        <v>51499184</v>
      </c>
      <c r="E951">
        <v>1</v>
      </c>
      <c r="F951">
        <v>1</v>
      </c>
      <c r="G951">
        <v>27</v>
      </c>
      <c r="H951">
        <v>2</v>
      </c>
      <c r="I951" t="s">
        <v>599</v>
      </c>
      <c r="J951" t="s">
        <v>600</v>
      </c>
      <c r="K951" t="s">
        <v>601</v>
      </c>
      <c r="L951">
        <v>1368</v>
      </c>
      <c r="N951">
        <v>1011</v>
      </c>
      <c r="O951" t="s">
        <v>537</v>
      </c>
      <c r="P951" t="s">
        <v>537</v>
      </c>
      <c r="Q951">
        <v>1</v>
      </c>
      <c r="W951">
        <v>0</v>
      </c>
      <c r="X951">
        <v>351519474</v>
      </c>
      <c r="Y951">
        <v>0.81</v>
      </c>
      <c r="AA951">
        <v>0</v>
      </c>
      <c r="AB951">
        <v>2020.59</v>
      </c>
      <c r="AC951">
        <v>458.56</v>
      </c>
      <c r="AD951">
        <v>0</v>
      </c>
      <c r="AE951">
        <v>0</v>
      </c>
      <c r="AF951">
        <v>2020.59</v>
      </c>
      <c r="AG951">
        <v>458.56</v>
      </c>
      <c r="AH951">
        <v>0</v>
      </c>
      <c r="AI951">
        <v>1</v>
      </c>
      <c r="AJ951">
        <v>1</v>
      </c>
      <c r="AK951">
        <v>1</v>
      </c>
      <c r="AL951">
        <v>1</v>
      </c>
      <c r="AN951">
        <v>0</v>
      </c>
      <c r="AO951">
        <v>1</v>
      </c>
      <c r="AP951">
        <v>0</v>
      </c>
      <c r="AQ951">
        <v>0</v>
      </c>
      <c r="AR951">
        <v>0</v>
      </c>
      <c r="AS951" t="s">
        <v>3</v>
      </c>
      <c r="AT951">
        <v>0.81</v>
      </c>
      <c r="AU951" t="s">
        <v>3</v>
      </c>
      <c r="AV951">
        <v>0</v>
      </c>
      <c r="AW951">
        <v>2</v>
      </c>
      <c r="AX951">
        <v>52432426</v>
      </c>
      <c r="AY951">
        <v>1</v>
      </c>
      <c r="AZ951">
        <v>0</v>
      </c>
      <c r="BA951">
        <v>918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CX951">
        <f>Y951*Source!I2843</f>
        <v>0</v>
      </c>
      <c r="CY951">
        <f>AB951</f>
        <v>2020.59</v>
      </c>
      <c r="CZ951">
        <f>AF951</f>
        <v>2020.59</v>
      </c>
      <c r="DA951">
        <f>AJ951</f>
        <v>1</v>
      </c>
      <c r="DB951">
        <f t="shared" si="172"/>
        <v>1636.68</v>
      </c>
      <c r="DC951">
        <f t="shared" si="173"/>
        <v>371.43</v>
      </c>
    </row>
    <row r="952" spans="1:107" x14ac:dyDescent="0.2">
      <c r="A952">
        <f>ROW(Source!A2843)</f>
        <v>2843</v>
      </c>
      <c r="B952">
        <v>52421674</v>
      </c>
      <c r="C952">
        <v>52432414</v>
      </c>
      <c r="D952">
        <v>51499208</v>
      </c>
      <c r="E952">
        <v>1</v>
      </c>
      <c r="F952">
        <v>1</v>
      </c>
      <c r="G952">
        <v>27</v>
      </c>
      <c r="H952">
        <v>2</v>
      </c>
      <c r="I952" t="s">
        <v>562</v>
      </c>
      <c r="J952" t="s">
        <v>563</v>
      </c>
      <c r="K952" t="s">
        <v>564</v>
      </c>
      <c r="L952">
        <v>1368</v>
      </c>
      <c r="N952">
        <v>1011</v>
      </c>
      <c r="O952" t="s">
        <v>537</v>
      </c>
      <c r="P952" t="s">
        <v>537</v>
      </c>
      <c r="Q952">
        <v>1</v>
      </c>
      <c r="W952">
        <v>0</v>
      </c>
      <c r="X952">
        <v>41279402</v>
      </c>
      <c r="Y952">
        <v>1.94</v>
      </c>
      <c r="AA952">
        <v>0</v>
      </c>
      <c r="AB952">
        <v>1412.71</v>
      </c>
      <c r="AC952">
        <v>641.32000000000005</v>
      </c>
      <c r="AD952">
        <v>0</v>
      </c>
      <c r="AE952">
        <v>0</v>
      </c>
      <c r="AF952">
        <v>1412.71</v>
      </c>
      <c r="AG952">
        <v>641.32000000000005</v>
      </c>
      <c r="AH952">
        <v>0</v>
      </c>
      <c r="AI952">
        <v>1</v>
      </c>
      <c r="AJ952">
        <v>1</v>
      </c>
      <c r="AK952">
        <v>1</v>
      </c>
      <c r="AL952">
        <v>1</v>
      </c>
      <c r="AN952">
        <v>0</v>
      </c>
      <c r="AO952">
        <v>1</v>
      </c>
      <c r="AP952">
        <v>0</v>
      </c>
      <c r="AQ952">
        <v>0</v>
      </c>
      <c r="AR952">
        <v>0</v>
      </c>
      <c r="AS952" t="s">
        <v>3</v>
      </c>
      <c r="AT952">
        <v>1.94</v>
      </c>
      <c r="AU952" t="s">
        <v>3</v>
      </c>
      <c r="AV952">
        <v>0</v>
      </c>
      <c r="AW952">
        <v>2</v>
      </c>
      <c r="AX952">
        <v>52432427</v>
      </c>
      <c r="AY952">
        <v>1</v>
      </c>
      <c r="AZ952">
        <v>0</v>
      </c>
      <c r="BA952">
        <v>919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CX952">
        <f>Y952*Source!I2843</f>
        <v>0</v>
      </c>
      <c r="CY952">
        <f>AB952</f>
        <v>1412.71</v>
      </c>
      <c r="CZ952">
        <f>AF952</f>
        <v>1412.71</v>
      </c>
      <c r="DA952">
        <f>AJ952</f>
        <v>1</v>
      </c>
      <c r="DB952">
        <f t="shared" si="172"/>
        <v>2740.66</v>
      </c>
      <c r="DC952">
        <f t="shared" si="173"/>
        <v>1244.1600000000001</v>
      </c>
    </row>
    <row r="953" spans="1:107" x14ac:dyDescent="0.2">
      <c r="A953">
        <f>ROW(Source!A2843)</f>
        <v>2843</v>
      </c>
      <c r="B953">
        <v>52421674</v>
      </c>
      <c r="C953">
        <v>52432414</v>
      </c>
      <c r="D953">
        <v>51499174</v>
      </c>
      <c r="E953">
        <v>1</v>
      </c>
      <c r="F953">
        <v>1</v>
      </c>
      <c r="G953">
        <v>27</v>
      </c>
      <c r="H953">
        <v>2</v>
      </c>
      <c r="I953" t="s">
        <v>638</v>
      </c>
      <c r="J953" t="s">
        <v>639</v>
      </c>
      <c r="K953" t="s">
        <v>640</v>
      </c>
      <c r="L953">
        <v>1368</v>
      </c>
      <c r="N953">
        <v>1011</v>
      </c>
      <c r="O953" t="s">
        <v>537</v>
      </c>
      <c r="P953" t="s">
        <v>537</v>
      </c>
      <c r="Q953">
        <v>1</v>
      </c>
      <c r="W953">
        <v>0</v>
      </c>
      <c r="X953">
        <v>-1991511797</v>
      </c>
      <c r="Y953">
        <v>0.65</v>
      </c>
      <c r="AA953">
        <v>0</v>
      </c>
      <c r="AB953">
        <v>1213.3399999999999</v>
      </c>
      <c r="AC953">
        <v>461.6</v>
      </c>
      <c r="AD953">
        <v>0</v>
      </c>
      <c r="AE953">
        <v>0</v>
      </c>
      <c r="AF953">
        <v>1213.3399999999999</v>
      </c>
      <c r="AG953">
        <v>461.6</v>
      </c>
      <c r="AH953">
        <v>0</v>
      </c>
      <c r="AI953">
        <v>1</v>
      </c>
      <c r="AJ953">
        <v>1</v>
      </c>
      <c r="AK953">
        <v>1</v>
      </c>
      <c r="AL953">
        <v>1</v>
      </c>
      <c r="AN953">
        <v>0</v>
      </c>
      <c r="AO953">
        <v>1</v>
      </c>
      <c r="AP953">
        <v>0</v>
      </c>
      <c r="AQ953">
        <v>0</v>
      </c>
      <c r="AR953">
        <v>0</v>
      </c>
      <c r="AS953" t="s">
        <v>3</v>
      </c>
      <c r="AT953">
        <v>0.65</v>
      </c>
      <c r="AU953" t="s">
        <v>3</v>
      </c>
      <c r="AV953">
        <v>0</v>
      </c>
      <c r="AW953">
        <v>2</v>
      </c>
      <c r="AX953">
        <v>52432428</v>
      </c>
      <c r="AY953">
        <v>1</v>
      </c>
      <c r="AZ953">
        <v>0</v>
      </c>
      <c r="BA953">
        <v>920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CX953">
        <f>Y953*Source!I2843</f>
        <v>0</v>
      </c>
      <c r="CY953">
        <f>AB953</f>
        <v>1213.3399999999999</v>
      </c>
      <c r="CZ953">
        <f>AF953</f>
        <v>1213.3399999999999</v>
      </c>
      <c r="DA953">
        <f>AJ953</f>
        <v>1</v>
      </c>
      <c r="DB953">
        <f t="shared" si="172"/>
        <v>788.67</v>
      </c>
      <c r="DC953">
        <f t="shared" si="173"/>
        <v>300.04000000000002</v>
      </c>
    </row>
    <row r="954" spans="1:107" x14ac:dyDescent="0.2">
      <c r="A954">
        <f>ROW(Source!A2843)</f>
        <v>2843</v>
      </c>
      <c r="B954">
        <v>52421674</v>
      </c>
      <c r="C954">
        <v>52432414</v>
      </c>
      <c r="D954">
        <v>51501136</v>
      </c>
      <c r="E954">
        <v>1</v>
      </c>
      <c r="F954">
        <v>1</v>
      </c>
      <c r="G954">
        <v>27</v>
      </c>
      <c r="H954">
        <v>3</v>
      </c>
      <c r="I954" t="s">
        <v>641</v>
      </c>
      <c r="J954" t="s">
        <v>642</v>
      </c>
      <c r="K954" t="s">
        <v>643</v>
      </c>
      <c r="L954">
        <v>1339</v>
      </c>
      <c r="N954">
        <v>1007</v>
      </c>
      <c r="O954" t="s">
        <v>166</v>
      </c>
      <c r="P954" t="s">
        <v>166</v>
      </c>
      <c r="Q954">
        <v>1</v>
      </c>
      <c r="W954">
        <v>0</v>
      </c>
      <c r="X954">
        <v>-840107338</v>
      </c>
      <c r="Y954">
        <v>110</v>
      </c>
      <c r="AA954">
        <v>590.78</v>
      </c>
      <c r="AB954">
        <v>0</v>
      </c>
      <c r="AC954">
        <v>0</v>
      </c>
      <c r="AD954">
        <v>0</v>
      </c>
      <c r="AE954">
        <v>590.78</v>
      </c>
      <c r="AF954">
        <v>0</v>
      </c>
      <c r="AG954">
        <v>0</v>
      </c>
      <c r="AH954">
        <v>0</v>
      </c>
      <c r="AI954">
        <v>1</v>
      </c>
      <c r="AJ954">
        <v>1</v>
      </c>
      <c r="AK954">
        <v>1</v>
      </c>
      <c r="AL954">
        <v>1</v>
      </c>
      <c r="AN954">
        <v>0</v>
      </c>
      <c r="AO954">
        <v>1</v>
      </c>
      <c r="AP954">
        <v>0</v>
      </c>
      <c r="AQ954">
        <v>0</v>
      </c>
      <c r="AR954">
        <v>0</v>
      </c>
      <c r="AS954" t="s">
        <v>3</v>
      </c>
      <c r="AT954">
        <v>110</v>
      </c>
      <c r="AU954" t="s">
        <v>3</v>
      </c>
      <c r="AV954">
        <v>0</v>
      </c>
      <c r="AW954">
        <v>2</v>
      </c>
      <c r="AX954">
        <v>52432429</v>
      </c>
      <c r="AY954">
        <v>1</v>
      </c>
      <c r="AZ954">
        <v>0</v>
      </c>
      <c r="BA954">
        <v>921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CX954">
        <f>Y954*Source!I2843</f>
        <v>0</v>
      </c>
      <c r="CY954">
        <f>AA954</f>
        <v>590.78</v>
      </c>
      <c r="CZ954">
        <f>AE954</f>
        <v>590.78</v>
      </c>
      <c r="DA954">
        <f>AI954</f>
        <v>1</v>
      </c>
      <c r="DB954">
        <f t="shared" si="172"/>
        <v>64985.8</v>
      </c>
      <c r="DC954">
        <f t="shared" si="173"/>
        <v>0</v>
      </c>
    </row>
    <row r="955" spans="1:107" x14ac:dyDescent="0.2">
      <c r="A955">
        <f>ROW(Source!A2843)</f>
        <v>2843</v>
      </c>
      <c r="B955">
        <v>52421674</v>
      </c>
      <c r="C955">
        <v>52432414</v>
      </c>
      <c r="D955">
        <v>51501882</v>
      </c>
      <c r="E955">
        <v>1</v>
      </c>
      <c r="F955">
        <v>1</v>
      </c>
      <c r="G955">
        <v>27</v>
      </c>
      <c r="H955">
        <v>3</v>
      </c>
      <c r="I955" t="s">
        <v>602</v>
      </c>
      <c r="J955" t="s">
        <v>603</v>
      </c>
      <c r="K955" t="s">
        <v>604</v>
      </c>
      <c r="L955">
        <v>1339</v>
      </c>
      <c r="N955">
        <v>1007</v>
      </c>
      <c r="O955" t="s">
        <v>166</v>
      </c>
      <c r="P955" t="s">
        <v>166</v>
      </c>
      <c r="Q955">
        <v>1</v>
      </c>
      <c r="W955">
        <v>0</v>
      </c>
      <c r="X955">
        <v>2028445372</v>
      </c>
      <c r="Y955">
        <v>5</v>
      </c>
      <c r="AA955">
        <v>35.25</v>
      </c>
      <c r="AB955">
        <v>0</v>
      </c>
      <c r="AC955">
        <v>0</v>
      </c>
      <c r="AD955">
        <v>0</v>
      </c>
      <c r="AE955">
        <v>35.25</v>
      </c>
      <c r="AF955">
        <v>0</v>
      </c>
      <c r="AG955">
        <v>0</v>
      </c>
      <c r="AH955">
        <v>0</v>
      </c>
      <c r="AI955">
        <v>1</v>
      </c>
      <c r="AJ955">
        <v>1</v>
      </c>
      <c r="AK955">
        <v>1</v>
      </c>
      <c r="AL955">
        <v>1</v>
      </c>
      <c r="AN955">
        <v>0</v>
      </c>
      <c r="AO955">
        <v>1</v>
      </c>
      <c r="AP955">
        <v>0</v>
      </c>
      <c r="AQ955">
        <v>0</v>
      </c>
      <c r="AR955">
        <v>0</v>
      </c>
      <c r="AS955" t="s">
        <v>3</v>
      </c>
      <c r="AT955">
        <v>5</v>
      </c>
      <c r="AU955" t="s">
        <v>3</v>
      </c>
      <c r="AV955">
        <v>0</v>
      </c>
      <c r="AW955">
        <v>2</v>
      </c>
      <c r="AX955">
        <v>52432430</v>
      </c>
      <c r="AY955">
        <v>1</v>
      </c>
      <c r="AZ955">
        <v>0</v>
      </c>
      <c r="BA955">
        <v>922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CX955">
        <f>Y955*Source!I2843</f>
        <v>0</v>
      </c>
      <c r="CY955">
        <f>AA955</f>
        <v>35.25</v>
      </c>
      <c r="CZ955">
        <f>AE955</f>
        <v>35.25</v>
      </c>
      <c r="DA955">
        <f>AI955</f>
        <v>1</v>
      </c>
      <c r="DB955">
        <f t="shared" si="172"/>
        <v>176.25</v>
      </c>
      <c r="DC955">
        <f t="shared" si="173"/>
        <v>0</v>
      </c>
    </row>
    <row r="956" spans="1:107" x14ac:dyDescent="0.2">
      <c r="A956">
        <f>ROW(Source!A2844)</f>
        <v>2844</v>
      </c>
      <c r="B956">
        <v>52421674</v>
      </c>
      <c r="C956">
        <v>52432431</v>
      </c>
      <c r="D956">
        <v>51486811</v>
      </c>
      <c r="E956">
        <v>27</v>
      </c>
      <c r="F956">
        <v>1</v>
      </c>
      <c r="G956">
        <v>27</v>
      </c>
      <c r="H956">
        <v>1</v>
      </c>
      <c r="I956" t="s">
        <v>531</v>
      </c>
      <c r="J956" t="s">
        <v>3</v>
      </c>
      <c r="K956" t="s">
        <v>532</v>
      </c>
      <c r="L956">
        <v>1191</v>
      </c>
      <c r="N956">
        <v>1013</v>
      </c>
      <c r="O956" t="s">
        <v>533</v>
      </c>
      <c r="P956" t="s">
        <v>533</v>
      </c>
      <c r="Q956">
        <v>1</v>
      </c>
      <c r="W956">
        <v>0</v>
      </c>
      <c r="X956">
        <v>476480486</v>
      </c>
      <c r="Y956">
        <v>24.84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1</v>
      </c>
      <c r="AJ956">
        <v>1</v>
      </c>
      <c r="AK956">
        <v>1</v>
      </c>
      <c r="AL956">
        <v>1</v>
      </c>
      <c r="AN956">
        <v>0</v>
      </c>
      <c r="AO956">
        <v>1</v>
      </c>
      <c r="AP956">
        <v>0</v>
      </c>
      <c r="AQ956">
        <v>0</v>
      </c>
      <c r="AR956">
        <v>0</v>
      </c>
      <c r="AS956" t="s">
        <v>3</v>
      </c>
      <c r="AT956">
        <v>24.84</v>
      </c>
      <c r="AU956" t="s">
        <v>3</v>
      </c>
      <c r="AV956">
        <v>1</v>
      </c>
      <c r="AW956">
        <v>2</v>
      </c>
      <c r="AX956">
        <v>52432441</v>
      </c>
      <c r="AY956">
        <v>1</v>
      </c>
      <c r="AZ956">
        <v>0</v>
      </c>
      <c r="BA956">
        <v>923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CX956">
        <f>Y956*Source!I2844</f>
        <v>0</v>
      </c>
      <c r="CY956">
        <f>AD956</f>
        <v>0</v>
      </c>
      <c r="CZ956">
        <f>AH956</f>
        <v>0</v>
      </c>
      <c r="DA956">
        <f>AL956</f>
        <v>1</v>
      </c>
      <c r="DB956">
        <f t="shared" si="172"/>
        <v>0</v>
      </c>
      <c r="DC956">
        <f t="shared" si="173"/>
        <v>0</v>
      </c>
    </row>
    <row r="957" spans="1:107" x14ac:dyDescent="0.2">
      <c r="A957">
        <f>ROW(Source!A2844)</f>
        <v>2844</v>
      </c>
      <c r="B957">
        <v>52421674</v>
      </c>
      <c r="C957">
        <v>52432431</v>
      </c>
      <c r="D957">
        <v>51499003</v>
      </c>
      <c r="E957">
        <v>1</v>
      </c>
      <c r="F957">
        <v>1</v>
      </c>
      <c r="G957">
        <v>27</v>
      </c>
      <c r="H957">
        <v>2</v>
      </c>
      <c r="I957" t="s">
        <v>665</v>
      </c>
      <c r="J957" t="s">
        <v>666</v>
      </c>
      <c r="K957" t="s">
        <v>667</v>
      </c>
      <c r="L957">
        <v>1368</v>
      </c>
      <c r="N957">
        <v>1011</v>
      </c>
      <c r="O957" t="s">
        <v>537</v>
      </c>
      <c r="P957" t="s">
        <v>537</v>
      </c>
      <c r="Q957">
        <v>1</v>
      </c>
      <c r="W957">
        <v>0</v>
      </c>
      <c r="X957">
        <v>974897901</v>
      </c>
      <c r="Y957">
        <v>2.94</v>
      </c>
      <c r="AA957">
        <v>0</v>
      </c>
      <c r="AB957">
        <v>956.79</v>
      </c>
      <c r="AC957">
        <v>359.44</v>
      </c>
      <c r="AD957">
        <v>0</v>
      </c>
      <c r="AE957">
        <v>0</v>
      </c>
      <c r="AF957">
        <v>956.79</v>
      </c>
      <c r="AG957">
        <v>359.44</v>
      </c>
      <c r="AH957">
        <v>0</v>
      </c>
      <c r="AI957">
        <v>1</v>
      </c>
      <c r="AJ957">
        <v>1</v>
      </c>
      <c r="AK957">
        <v>1</v>
      </c>
      <c r="AL957">
        <v>1</v>
      </c>
      <c r="AN957">
        <v>0</v>
      </c>
      <c r="AO957">
        <v>1</v>
      </c>
      <c r="AP957">
        <v>0</v>
      </c>
      <c r="AQ957">
        <v>0</v>
      </c>
      <c r="AR957">
        <v>0</v>
      </c>
      <c r="AS957" t="s">
        <v>3</v>
      </c>
      <c r="AT957">
        <v>2.94</v>
      </c>
      <c r="AU957" t="s">
        <v>3</v>
      </c>
      <c r="AV957">
        <v>0</v>
      </c>
      <c r="AW957">
        <v>2</v>
      </c>
      <c r="AX957">
        <v>52432442</v>
      </c>
      <c r="AY957">
        <v>1</v>
      </c>
      <c r="AZ957">
        <v>0</v>
      </c>
      <c r="BA957">
        <v>924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CX957">
        <f>Y957*Source!I2844</f>
        <v>0</v>
      </c>
      <c r="CY957">
        <f t="shared" ref="CY957:CY962" si="174">AB957</f>
        <v>956.79</v>
      </c>
      <c r="CZ957">
        <f t="shared" ref="CZ957:CZ962" si="175">AF957</f>
        <v>956.79</v>
      </c>
      <c r="DA957">
        <f t="shared" ref="DA957:DA962" si="176">AJ957</f>
        <v>1</v>
      </c>
      <c r="DB957">
        <f t="shared" si="172"/>
        <v>2812.96</v>
      </c>
      <c r="DC957">
        <f t="shared" si="173"/>
        <v>1056.75</v>
      </c>
    </row>
    <row r="958" spans="1:107" x14ac:dyDescent="0.2">
      <c r="A958">
        <f>ROW(Source!A2844)</f>
        <v>2844</v>
      </c>
      <c r="B958">
        <v>52421674</v>
      </c>
      <c r="C958">
        <v>52432431</v>
      </c>
      <c r="D958">
        <v>51499184</v>
      </c>
      <c r="E958">
        <v>1</v>
      </c>
      <c r="F958">
        <v>1</v>
      </c>
      <c r="G958">
        <v>27</v>
      </c>
      <c r="H958">
        <v>2</v>
      </c>
      <c r="I958" t="s">
        <v>599</v>
      </c>
      <c r="J958" t="s">
        <v>600</v>
      </c>
      <c r="K958" t="s">
        <v>601</v>
      </c>
      <c r="L958">
        <v>1368</v>
      </c>
      <c r="N958">
        <v>1011</v>
      </c>
      <c r="O958" t="s">
        <v>537</v>
      </c>
      <c r="P958" t="s">
        <v>537</v>
      </c>
      <c r="Q958">
        <v>1</v>
      </c>
      <c r="W958">
        <v>0</v>
      </c>
      <c r="X958">
        <v>351519474</v>
      </c>
      <c r="Y958">
        <v>1.1399999999999999</v>
      </c>
      <c r="AA958">
        <v>0</v>
      </c>
      <c r="AB958">
        <v>2020.59</v>
      </c>
      <c r="AC958">
        <v>458.56</v>
      </c>
      <c r="AD958">
        <v>0</v>
      </c>
      <c r="AE958">
        <v>0</v>
      </c>
      <c r="AF958">
        <v>2020.59</v>
      </c>
      <c r="AG958">
        <v>458.56</v>
      </c>
      <c r="AH958">
        <v>0</v>
      </c>
      <c r="AI958">
        <v>1</v>
      </c>
      <c r="AJ958">
        <v>1</v>
      </c>
      <c r="AK958">
        <v>1</v>
      </c>
      <c r="AL958">
        <v>1</v>
      </c>
      <c r="AN958">
        <v>0</v>
      </c>
      <c r="AO958">
        <v>1</v>
      </c>
      <c r="AP958">
        <v>0</v>
      </c>
      <c r="AQ958">
        <v>0</v>
      </c>
      <c r="AR958">
        <v>0</v>
      </c>
      <c r="AS958" t="s">
        <v>3</v>
      </c>
      <c r="AT958">
        <v>1.1399999999999999</v>
      </c>
      <c r="AU958" t="s">
        <v>3</v>
      </c>
      <c r="AV958">
        <v>0</v>
      </c>
      <c r="AW958">
        <v>2</v>
      </c>
      <c r="AX958">
        <v>52432443</v>
      </c>
      <c r="AY958">
        <v>1</v>
      </c>
      <c r="AZ958">
        <v>0</v>
      </c>
      <c r="BA958">
        <v>925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CX958">
        <f>Y958*Source!I2844</f>
        <v>0</v>
      </c>
      <c r="CY958">
        <f t="shared" si="174"/>
        <v>2020.59</v>
      </c>
      <c r="CZ958">
        <f t="shared" si="175"/>
        <v>2020.59</v>
      </c>
      <c r="DA958">
        <f t="shared" si="176"/>
        <v>1</v>
      </c>
      <c r="DB958">
        <f t="shared" si="172"/>
        <v>2303.4699999999998</v>
      </c>
      <c r="DC958">
        <f t="shared" si="173"/>
        <v>522.76</v>
      </c>
    </row>
    <row r="959" spans="1:107" x14ac:dyDescent="0.2">
      <c r="A959">
        <f>ROW(Source!A2844)</f>
        <v>2844</v>
      </c>
      <c r="B959">
        <v>52421674</v>
      </c>
      <c r="C959">
        <v>52432431</v>
      </c>
      <c r="D959">
        <v>51499169</v>
      </c>
      <c r="E959">
        <v>1</v>
      </c>
      <c r="F959">
        <v>1</v>
      </c>
      <c r="G959">
        <v>27</v>
      </c>
      <c r="H959">
        <v>2</v>
      </c>
      <c r="I959" t="s">
        <v>547</v>
      </c>
      <c r="J959" t="s">
        <v>548</v>
      </c>
      <c r="K959" t="s">
        <v>549</v>
      </c>
      <c r="L959">
        <v>1368</v>
      </c>
      <c r="N959">
        <v>1011</v>
      </c>
      <c r="O959" t="s">
        <v>537</v>
      </c>
      <c r="P959" t="s">
        <v>537</v>
      </c>
      <c r="Q959">
        <v>1</v>
      </c>
      <c r="W959">
        <v>0</v>
      </c>
      <c r="X959">
        <v>-1930120489</v>
      </c>
      <c r="Y959">
        <v>8.9600000000000009</v>
      </c>
      <c r="AA959">
        <v>0</v>
      </c>
      <c r="AB959">
        <v>1261.8699999999999</v>
      </c>
      <c r="AC959">
        <v>530.02</v>
      </c>
      <c r="AD959">
        <v>0</v>
      </c>
      <c r="AE959">
        <v>0</v>
      </c>
      <c r="AF959">
        <v>1261.8699999999999</v>
      </c>
      <c r="AG959">
        <v>530.02</v>
      </c>
      <c r="AH959">
        <v>0</v>
      </c>
      <c r="AI959">
        <v>1</v>
      </c>
      <c r="AJ959">
        <v>1</v>
      </c>
      <c r="AK959">
        <v>1</v>
      </c>
      <c r="AL959">
        <v>1</v>
      </c>
      <c r="AN959">
        <v>0</v>
      </c>
      <c r="AO959">
        <v>1</v>
      </c>
      <c r="AP959">
        <v>0</v>
      </c>
      <c r="AQ959">
        <v>0</v>
      </c>
      <c r="AR959">
        <v>0</v>
      </c>
      <c r="AS959" t="s">
        <v>3</v>
      </c>
      <c r="AT959">
        <v>8.9600000000000009</v>
      </c>
      <c r="AU959" t="s">
        <v>3</v>
      </c>
      <c r="AV959">
        <v>0</v>
      </c>
      <c r="AW959">
        <v>2</v>
      </c>
      <c r="AX959">
        <v>52432444</v>
      </c>
      <c r="AY959">
        <v>1</v>
      </c>
      <c r="AZ959">
        <v>0</v>
      </c>
      <c r="BA959">
        <v>926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CX959">
        <f>Y959*Source!I2844</f>
        <v>0</v>
      </c>
      <c r="CY959">
        <f t="shared" si="174"/>
        <v>1261.8699999999999</v>
      </c>
      <c r="CZ959">
        <f t="shared" si="175"/>
        <v>1261.8699999999999</v>
      </c>
      <c r="DA959">
        <f t="shared" si="176"/>
        <v>1</v>
      </c>
      <c r="DB959">
        <f t="shared" si="172"/>
        <v>11306.36</v>
      </c>
      <c r="DC959">
        <f t="shared" si="173"/>
        <v>4748.9799999999996</v>
      </c>
    </row>
    <row r="960" spans="1:107" x14ac:dyDescent="0.2">
      <c r="A960">
        <f>ROW(Source!A2844)</f>
        <v>2844</v>
      </c>
      <c r="B960">
        <v>52421674</v>
      </c>
      <c r="C960">
        <v>52432431</v>
      </c>
      <c r="D960">
        <v>51499170</v>
      </c>
      <c r="E960">
        <v>1</v>
      </c>
      <c r="F960">
        <v>1</v>
      </c>
      <c r="G960">
        <v>27</v>
      </c>
      <c r="H960">
        <v>2</v>
      </c>
      <c r="I960" t="s">
        <v>550</v>
      </c>
      <c r="J960" t="s">
        <v>551</v>
      </c>
      <c r="K960" t="s">
        <v>552</v>
      </c>
      <c r="L960">
        <v>1368</v>
      </c>
      <c r="N960">
        <v>1011</v>
      </c>
      <c r="O960" t="s">
        <v>537</v>
      </c>
      <c r="P960" t="s">
        <v>537</v>
      </c>
      <c r="Q960">
        <v>1</v>
      </c>
      <c r="W960">
        <v>0</v>
      </c>
      <c r="X960">
        <v>1869206802</v>
      </c>
      <c r="Y960">
        <v>18.25</v>
      </c>
      <c r="AA960">
        <v>0</v>
      </c>
      <c r="AB960">
        <v>1827.95</v>
      </c>
      <c r="AC960">
        <v>720.55</v>
      </c>
      <c r="AD960">
        <v>0</v>
      </c>
      <c r="AE960">
        <v>0</v>
      </c>
      <c r="AF960">
        <v>1827.95</v>
      </c>
      <c r="AG960">
        <v>720.55</v>
      </c>
      <c r="AH960">
        <v>0</v>
      </c>
      <c r="AI960">
        <v>1</v>
      </c>
      <c r="AJ960">
        <v>1</v>
      </c>
      <c r="AK960">
        <v>1</v>
      </c>
      <c r="AL960">
        <v>1</v>
      </c>
      <c r="AN960">
        <v>0</v>
      </c>
      <c r="AO960">
        <v>1</v>
      </c>
      <c r="AP960">
        <v>0</v>
      </c>
      <c r="AQ960">
        <v>0</v>
      </c>
      <c r="AR960">
        <v>0</v>
      </c>
      <c r="AS960" t="s">
        <v>3</v>
      </c>
      <c r="AT960">
        <v>18.25</v>
      </c>
      <c r="AU960" t="s">
        <v>3</v>
      </c>
      <c r="AV960">
        <v>0</v>
      </c>
      <c r="AW960">
        <v>2</v>
      </c>
      <c r="AX960">
        <v>52432445</v>
      </c>
      <c r="AY960">
        <v>1</v>
      </c>
      <c r="AZ960">
        <v>0</v>
      </c>
      <c r="BA960">
        <v>927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CX960">
        <f>Y960*Source!I2844</f>
        <v>0</v>
      </c>
      <c r="CY960">
        <f t="shared" si="174"/>
        <v>1827.95</v>
      </c>
      <c r="CZ960">
        <f t="shared" si="175"/>
        <v>1827.95</v>
      </c>
      <c r="DA960">
        <f t="shared" si="176"/>
        <v>1</v>
      </c>
      <c r="DB960">
        <f t="shared" si="172"/>
        <v>33360.089999999997</v>
      </c>
      <c r="DC960">
        <f t="shared" si="173"/>
        <v>13150.04</v>
      </c>
    </row>
    <row r="961" spans="1:107" x14ac:dyDescent="0.2">
      <c r="A961">
        <f>ROW(Source!A2844)</f>
        <v>2844</v>
      </c>
      <c r="B961">
        <v>52421674</v>
      </c>
      <c r="C961">
        <v>52432431</v>
      </c>
      <c r="D961">
        <v>51499208</v>
      </c>
      <c r="E961">
        <v>1</v>
      </c>
      <c r="F961">
        <v>1</v>
      </c>
      <c r="G961">
        <v>27</v>
      </c>
      <c r="H961">
        <v>2</v>
      </c>
      <c r="I961" t="s">
        <v>562</v>
      </c>
      <c r="J961" t="s">
        <v>563</v>
      </c>
      <c r="K961" t="s">
        <v>564</v>
      </c>
      <c r="L961">
        <v>1368</v>
      </c>
      <c r="N961">
        <v>1011</v>
      </c>
      <c r="O961" t="s">
        <v>537</v>
      </c>
      <c r="P961" t="s">
        <v>537</v>
      </c>
      <c r="Q961">
        <v>1</v>
      </c>
      <c r="W961">
        <v>0</v>
      </c>
      <c r="X961">
        <v>41279402</v>
      </c>
      <c r="Y961">
        <v>2.2400000000000002</v>
      </c>
      <c r="AA961">
        <v>0</v>
      </c>
      <c r="AB961">
        <v>1412.71</v>
      </c>
      <c r="AC961">
        <v>641.32000000000005</v>
      </c>
      <c r="AD961">
        <v>0</v>
      </c>
      <c r="AE961">
        <v>0</v>
      </c>
      <c r="AF961">
        <v>1412.71</v>
      </c>
      <c r="AG961">
        <v>641.32000000000005</v>
      </c>
      <c r="AH961">
        <v>0</v>
      </c>
      <c r="AI961">
        <v>1</v>
      </c>
      <c r="AJ961">
        <v>1</v>
      </c>
      <c r="AK961">
        <v>1</v>
      </c>
      <c r="AL961">
        <v>1</v>
      </c>
      <c r="AN961">
        <v>0</v>
      </c>
      <c r="AO961">
        <v>1</v>
      </c>
      <c r="AP961">
        <v>0</v>
      </c>
      <c r="AQ961">
        <v>0</v>
      </c>
      <c r="AR961">
        <v>0</v>
      </c>
      <c r="AS961" t="s">
        <v>3</v>
      </c>
      <c r="AT961">
        <v>2.2400000000000002</v>
      </c>
      <c r="AU961" t="s">
        <v>3</v>
      </c>
      <c r="AV961">
        <v>0</v>
      </c>
      <c r="AW961">
        <v>2</v>
      </c>
      <c r="AX961">
        <v>52432446</v>
      </c>
      <c r="AY961">
        <v>1</v>
      </c>
      <c r="AZ961">
        <v>0</v>
      </c>
      <c r="BA961">
        <v>928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CX961">
        <f>Y961*Source!I2844</f>
        <v>0</v>
      </c>
      <c r="CY961">
        <f t="shared" si="174"/>
        <v>1412.71</v>
      </c>
      <c r="CZ961">
        <f t="shared" si="175"/>
        <v>1412.71</v>
      </c>
      <c r="DA961">
        <f t="shared" si="176"/>
        <v>1</v>
      </c>
      <c r="DB961">
        <f t="shared" si="172"/>
        <v>3164.47</v>
      </c>
      <c r="DC961">
        <f t="shared" si="173"/>
        <v>1436.56</v>
      </c>
    </row>
    <row r="962" spans="1:107" x14ac:dyDescent="0.2">
      <c r="A962">
        <f>ROW(Source!A2844)</f>
        <v>2844</v>
      </c>
      <c r="B962">
        <v>52421674</v>
      </c>
      <c r="C962">
        <v>52432431</v>
      </c>
      <c r="D962">
        <v>51499174</v>
      </c>
      <c r="E962">
        <v>1</v>
      </c>
      <c r="F962">
        <v>1</v>
      </c>
      <c r="G962">
        <v>27</v>
      </c>
      <c r="H962">
        <v>2</v>
      </c>
      <c r="I962" t="s">
        <v>638</v>
      </c>
      <c r="J962" t="s">
        <v>639</v>
      </c>
      <c r="K962" t="s">
        <v>640</v>
      </c>
      <c r="L962">
        <v>1368</v>
      </c>
      <c r="N962">
        <v>1011</v>
      </c>
      <c r="O962" t="s">
        <v>537</v>
      </c>
      <c r="P962" t="s">
        <v>537</v>
      </c>
      <c r="Q962">
        <v>1</v>
      </c>
      <c r="W962">
        <v>0</v>
      </c>
      <c r="X962">
        <v>-1991511797</v>
      </c>
      <c r="Y962">
        <v>0.65</v>
      </c>
      <c r="AA962">
        <v>0</v>
      </c>
      <c r="AB962">
        <v>1213.3399999999999</v>
      </c>
      <c r="AC962">
        <v>461.6</v>
      </c>
      <c r="AD962">
        <v>0</v>
      </c>
      <c r="AE962">
        <v>0</v>
      </c>
      <c r="AF962">
        <v>1213.3399999999999</v>
      </c>
      <c r="AG962">
        <v>461.6</v>
      </c>
      <c r="AH962">
        <v>0</v>
      </c>
      <c r="AI962">
        <v>1</v>
      </c>
      <c r="AJ962">
        <v>1</v>
      </c>
      <c r="AK962">
        <v>1</v>
      </c>
      <c r="AL962">
        <v>1</v>
      </c>
      <c r="AN962">
        <v>0</v>
      </c>
      <c r="AO962">
        <v>1</v>
      </c>
      <c r="AP962">
        <v>0</v>
      </c>
      <c r="AQ962">
        <v>0</v>
      </c>
      <c r="AR962">
        <v>0</v>
      </c>
      <c r="AS962" t="s">
        <v>3</v>
      </c>
      <c r="AT962">
        <v>0.65</v>
      </c>
      <c r="AU962" t="s">
        <v>3</v>
      </c>
      <c r="AV962">
        <v>0</v>
      </c>
      <c r="AW962">
        <v>2</v>
      </c>
      <c r="AX962">
        <v>52432447</v>
      </c>
      <c r="AY962">
        <v>1</v>
      </c>
      <c r="AZ962">
        <v>0</v>
      </c>
      <c r="BA962">
        <v>929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CX962">
        <f>Y962*Source!I2844</f>
        <v>0</v>
      </c>
      <c r="CY962">
        <f t="shared" si="174"/>
        <v>1213.3399999999999</v>
      </c>
      <c r="CZ962">
        <f t="shared" si="175"/>
        <v>1213.3399999999999</v>
      </c>
      <c r="DA962">
        <f t="shared" si="176"/>
        <v>1</v>
      </c>
      <c r="DB962">
        <f t="shared" si="172"/>
        <v>788.67</v>
      </c>
      <c r="DC962">
        <f t="shared" si="173"/>
        <v>300.04000000000002</v>
      </c>
    </row>
    <row r="963" spans="1:107" x14ac:dyDescent="0.2">
      <c r="A963">
        <f>ROW(Source!A2844)</f>
        <v>2844</v>
      </c>
      <c r="B963">
        <v>52421674</v>
      </c>
      <c r="C963">
        <v>52432431</v>
      </c>
      <c r="D963">
        <v>51501162</v>
      </c>
      <c r="E963">
        <v>1</v>
      </c>
      <c r="F963">
        <v>1</v>
      </c>
      <c r="G963">
        <v>27</v>
      </c>
      <c r="H963">
        <v>3</v>
      </c>
      <c r="I963" t="s">
        <v>668</v>
      </c>
      <c r="J963" t="s">
        <v>669</v>
      </c>
      <c r="K963" t="s">
        <v>670</v>
      </c>
      <c r="L963">
        <v>1339</v>
      </c>
      <c r="N963">
        <v>1007</v>
      </c>
      <c r="O963" t="s">
        <v>166</v>
      </c>
      <c r="P963" t="s">
        <v>166</v>
      </c>
      <c r="Q963">
        <v>1</v>
      </c>
      <c r="W963">
        <v>0</v>
      </c>
      <c r="X963">
        <v>811973350</v>
      </c>
      <c r="Y963">
        <v>126</v>
      </c>
      <c r="AA963">
        <v>1763.75</v>
      </c>
      <c r="AB963">
        <v>0</v>
      </c>
      <c r="AC963">
        <v>0</v>
      </c>
      <c r="AD963">
        <v>0</v>
      </c>
      <c r="AE963">
        <v>1763.75</v>
      </c>
      <c r="AF963">
        <v>0</v>
      </c>
      <c r="AG963">
        <v>0</v>
      </c>
      <c r="AH963">
        <v>0</v>
      </c>
      <c r="AI963">
        <v>1</v>
      </c>
      <c r="AJ963">
        <v>1</v>
      </c>
      <c r="AK963">
        <v>1</v>
      </c>
      <c r="AL963">
        <v>1</v>
      </c>
      <c r="AN963">
        <v>0</v>
      </c>
      <c r="AO963">
        <v>1</v>
      </c>
      <c r="AP963">
        <v>0</v>
      </c>
      <c r="AQ963">
        <v>0</v>
      </c>
      <c r="AR963">
        <v>0</v>
      </c>
      <c r="AS963" t="s">
        <v>3</v>
      </c>
      <c r="AT963">
        <v>126</v>
      </c>
      <c r="AU963" t="s">
        <v>3</v>
      </c>
      <c r="AV963">
        <v>0</v>
      </c>
      <c r="AW963">
        <v>2</v>
      </c>
      <c r="AX963">
        <v>52432448</v>
      </c>
      <c r="AY963">
        <v>1</v>
      </c>
      <c r="AZ963">
        <v>0</v>
      </c>
      <c r="BA963">
        <v>930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CX963">
        <f>Y963*Source!I2844</f>
        <v>0</v>
      </c>
      <c r="CY963">
        <f>AA963</f>
        <v>1763.75</v>
      </c>
      <c r="CZ963">
        <f>AE963</f>
        <v>1763.75</v>
      </c>
      <c r="DA963">
        <f>AI963</f>
        <v>1</v>
      </c>
      <c r="DB963">
        <f t="shared" si="172"/>
        <v>222232.5</v>
      </c>
      <c r="DC963">
        <f t="shared" si="173"/>
        <v>0</v>
      </c>
    </row>
    <row r="964" spans="1:107" x14ac:dyDescent="0.2">
      <c r="A964">
        <f>ROW(Source!A2844)</f>
        <v>2844</v>
      </c>
      <c r="B964">
        <v>52421674</v>
      </c>
      <c r="C964">
        <v>52432431</v>
      </c>
      <c r="D964">
        <v>51501882</v>
      </c>
      <c r="E964">
        <v>1</v>
      </c>
      <c r="F964">
        <v>1</v>
      </c>
      <c r="G964">
        <v>27</v>
      </c>
      <c r="H964">
        <v>3</v>
      </c>
      <c r="I964" t="s">
        <v>602</v>
      </c>
      <c r="J964" t="s">
        <v>603</v>
      </c>
      <c r="K964" t="s">
        <v>604</v>
      </c>
      <c r="L964">
        <v>1339</v>
      </c>
      <c r="N964">
        <v>1007</v>
      </c>
      <c r="O964" t="s">
        <v>166</v>
      </c>
      <c r="P964" t="s">
        <v>166</v>
      </c>
      <c r="Q964">
        <v>1</v>
      </c>
      <c r="W964">
        <v>0</v>
      </c>
      <c r="X964">
        <v>2028445372</v>
      </c>
      <c r="Y964">
        <v>7</v>
      </c>
      <c r="AA964">
        <v>35.25</v>
      </c>
      <c r="AB964">
        <v>0</v>
      </c>
      <c r="AC964">
        <v>0</v>
      </c>
      <c r="AD964">
        <v>0</v>
      </c>
      <c r="AE964">
        <v>35.25</v>
      </c>
      <c r="AF964">
        <v>0</v>
      </c>
      <c r="AG964">
        <v>0</v>
      </c>
      <c r="AH964">
        <v>0</v>
      </c>
      <c r="AI964">
        <v>1</v>
      </c>
      <c r="AJ964">
        <v>1</v>
      </c>
      <c r="AK964">
        <v>1</v>
      </c>
      <c r="AL964">
        <v>1</v>
      </c>
      <c r="AN964">
        <v>0</v>
      </c>
      <c r="AO964">
        <v>1</v>
      </c>
      <c r="AP964">
        <v>0</v>
      </c>
      <c r="AQ964">
        <v>0</v>
      </c>
      <c r="AR964">
        <v>0</v>
      </c>
      <c r="AS964" t="s">
        <v>3</v>
      </c>
      <c r="AT964">
        <v>7</v>
      </c>
      <c r="AU964" t="s">
        <v>3</v>
      </c>
      <c r="AV964">
        <v>0</v>
      </c>
      <c r="AW964">
        <v>2</v>
      </c>
      <c r="AX964">
        <v>52432449</v>
      </c>
      <c r="AY964">
        <v>1</v>
      </c>
      <c r="AZ964">
        <v>0</v>
      </c>
      <c r="BA964">
        <v>931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CX964">
        <f>Y964*Source!I2844</f>
        <v>0</v>
      </c>
      <c r="CY964">
        <f>AA964</f>
        <v>35.25</v>
      </c>
      <c r="CZ964">
        <f>AE964</f>
        <v>35.25</v>
      </c>
      <c r="DA964">
        <f>AI964</f>
        <v>1</v>
      </c>
      <c r="DB964">
        <f t="shared" si="172"/>
        <v>246.75</v>
      </c>
      <c r="DC964">
        <f t="shared" si="173"/>
        <v>0</v>
      </c>
    </row>
    <row r="965" spans="1:107" x14ac:dyDescent="0.2">
      <c r="A965">
        <f>ROW(Source!A2845)</f>
        <v>2845</v>
      </c>
      <c r="B965">
        <v>52421674</v>
      </c>
      <c r="C965">
        <v>52432450</v>
      </c>
      <c r="D965">
        <v>51486811</v>
      </c>
      <c r="E965">
        <v>27</v>
      </c>
      <c r="F965">
        <v>1</v>
      </c>
      <c r="G965">
        <v>27</v>
      </c>
      <c r="H965">
        <v>1</v>
      </c>
      <c r="I965" t="s">
        <v>531</v>
      </c>
      <c r="J965" t="s">
        <v>3</v>
      </c>
      <c r="K965" t="s">
        <v>532</v>
      </c>
      <c r="L965">
        <v>1191</v>
      </c>
      <c r="N965">
        <v>1013</v>
      </c>
      <c r="O965" t="s">
        <v>533</v>
      </c>
      <c r="P965" t="s">
        <v>533</v>
      </c>
      <c r="Q965">
        <v>1</v>
      </c>
      <c r="W965">
        <v>0</v>
      </c>
      <c r="X965">
        <v>476480486</v>
      </c>
      <c r="Y965">
        <v>10.3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1</v>
      </c>
      <c r="AJ965">
        <v>1</v>
      </c>
      <c r="AK965">
        <v>1</v>
      </c>
      <c r="AL965">
        <v>1</v>
      </c>
      <c r="AN965">
        <v>0</v>
      </c>
      <c r="AO965">
        <v>1</v>
      </c>
      <c r="AP965">
        <v>0</v>
      </c>
      <c r="AQ965">
        <v>0</v>
      </c>
      <c r="AR965">
        <v>0</v>
      </c>
      <c r="AS965" t="s">
        <v>3</v>
      </c>
      <c r="AT965">
        <v>10.3</v>
      </c>
      <c r="AU965" t="s">
        <v>3</v>
      </c>
      <c r="AV965">
        <v>1</v>
      </c>
      <c r="AW965">
        <v>2</v>
      </c>
      <c r="AX965">
        <v>52432456</v>
      </c>
      <c r="AY965">
        <v>1</v>
      </c>
      <c r="AZ965">
        <v>0</v>
      </c>
      <c r="BA965">
        <v>932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CX965">
        <f>Y965*Source!I2845</f>
        <v>0</v>
      </c>
      <c r="CY965">
        <f>AD965</f>
        <v>0</v>
      </c>
      <c r="CZ965">
        <f>AH965</f>
        <v>0</v>
      </c>
      <c r="DA965">
        <f>AL965</f>
        <v>1</v>
      </c>
      <c r="DB965">
        <f t="shared" si="172"/>
        <v>0</v>
      </c>
      <c r="DC965">
        <f t="shared" si="173"/>
        <v>0</v>
      </c>
    </row>
    <row r="966" spans="1:107" x14ac:dyDescent="0.2">
      <c r="A966">
        <f>ROW(Source!A2845)</f>
        <v>2845</v>
      </c>
      <c r="B966">
        <v>52421674</v>
      </c>
      <c r="C966">
        <v>52432450</v>
      </c>
      <c r="D966">
        <v>51499169</v>
      </c>
      <c r="E966">
        <v>1</v>
      </c>
      <c r="F966">
        <v>1</v>
      </c>
      <c r="G966">
        <v>27</v>
      </c>
      <c r="H966">
        <v>2</v>
      </c>
      <c r="I966" t="s">
        <v>547</v>
      </c>
      <c r="J966" t="s">
        <v>548</v>
      </c>
      <c r="K966" t="s">
        <v>549</v>
      </c>
      <c r="L966">
        <v>1368</v>
      </c>
      <c r="N966">
        <v>1011</v>
      </c>
      <c r="O966" t="s">
        <v>537</v>
      </c>
      <c r="P966" t="s">
        <v>537</v>
      </c>
      <c r="Q966">
        <v>1</v>
      </c>
      <c r="W966">
        <v>0</v>
      </c>
      <c r="X966">
        <v>-1930120489</v>
      </c>
      <c r="Y966">
        <v>0.89</v>
      </c>
      <c r="AA966">
        <v>0</v>
      </c>
      <c r="AB966">
        <v>1261.8699999999999</v>
      </c>
      <c r="AC966">
        <v>530.02</v>
      </c>
      <c r="AD966">
        <v>0</v>
      </c>
      <c r="AE966">
        <v>0</v>
      </c>
      <c r="AF966">
        <v>1261.8699999999999</v>
      </c>
      <c r="AG966">
        <v>530.02</v>
      </c>
      <c r="AH966">
        <v>0</v>
      </c>
      <c r="AI966">
        <v>1</v>
      </c>
      <c r="AJ966">
        <v>1</v>
      </c>
      <c r="AK966">
        <v>1</v>
      </c>
      <c r="AL966">
        <v>1</v>
      </c>
      <c r="AN966">
        <v>0</v>
      </c>
      <c r="AO966">
        <v>1</v>
      </c>
      <c r="AP966">
        <v>0</v>
      </c>
      <c r="AQ966">
        <v>0</v>
      </c>
      <c r="AR966">
        <v>0</v>
      </c>
      <c r="AS966" t="s">
        <v>3</v>
      </c>
      <c r="AT966">
        <v>0.89</v>
      </c>
      <c r="AU966" t="s">
        <v>3</v>
      </c>
      <c r="AV966">
        <v>0</v>
      </c>
      <c r="AW966">
        <v>2</v>
      </c>
      <c r="AX966">
        <v>52432457</v>
      </c>
      <c r="AY966">
        <v>1</v>
      </c>
      <c r="AZ966">
        <v>0</v>
      </c>
      <c r="BA966">
        <v>933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CX966">
        <f>Y966*Source!I2845</f>
        <v>0</v>
      </c>
      <c r="CY966">
        <f>AB966</f>
        <v>1261.8699999999999</v>
      </c>
      <c r="CZ966">
        <f>AF966</f>
        <v>1261.8699999999999</v>
      </c>
      <c r="DA966">
        <f>AJ966</f>
        <v>1</v>
      </c>
      <c r="DB966">
        <f t="shared" si="172"/>
        <v>1123.06</v>
      </c>
      <c r="DC966">
        <f t="shared" si="173"/>
        <v>471.72</v>
      </c>
    </row>
    <row r="967" spans="1:107" x14ac:dyDescent="0.2">
      <c r="A967">
        <f>ROW(Source!A2845)</f>
        <v>2845</v>
      </c>
      <c r="B967">
        <v>52421674</v>
      </c>
      <c r="C967">
        <v>52432450</v>
      </c>
      <c r="D967">
        <v>51499975</v>
      </c>
      <c r="E967">
        <v>1</v>
      </c>
      <c r="F967">
        <v>1</v>
      </c>
      <c r="G967">
        <v>27</v>
      </c>
      <c r="H967">
        <v>3</v>
      </c>
      <c r="I967" t="s">
        <v>553</v>
      </c>
      <c r="J967" t="s">
        <v>554</v>
      </c>
      <c r="K967" t="s">
        <v>555</v>
      </c>
      <c r="L967">
        <v>1348</v>
      </c>
      <c r="N967">
        <v>1009</v>
      </c>
      <c r="O967" t="s">
        <v>27</v>
      </c>
      <c r="P967" t="s">
        <v>27</v>
      </c>
      <c r="Q967">
        <v>1000</v>
      </c>
      <c r="W967">
        <v>0</v>
      </c>
      <c r="X967">
        <v>-298244648</v>
      </c>
      <c r="Y967">
        <v>0.06</v>
      </c>
      <c r="AA967">
        <v>25888.1</v>
      </c>
      <c r="AB967">
        <v>0</v>
      </c>
      <c r="AC967">
        <v>0</v>
      </c>
      <c r="AD967">
        <v>0</v>
      </c>
      <c r="AE967">
        <v>25888.1</v>
      </c>
      <c r="AF967">
        <v>0</v>
      </c>
      <c r="AG967">
        <v>0</v>
      </c>
      <c r="AH967">
        <v>0</v>
      </c>
      <c r="AI967">
        <v>1</v>
      </c>
      <c r="AJ967">
        <v>1</v>
      </c>
      <c r="AK967">
        <v>1</v>
      </c>
      <c r="AL967">
        <v>1</v>
      </c>
      <c r="AN967">
        <v>0</v>
      </c>
      <c r="AO967">
        <v>1</v>
      </c>
      <c r="AP967">
        <v>0</v>
      </c>
      <c r="AQ967">
        <v>0</v>
      </c>
      <c r="AR967">
        <v>0</v>
      </c>
      <c r="AS967" t="s">
        <v>3</v>
      </c>
      <c r="AT967">
        <v>0.06</v>
      </c>
      <c r="AU967" t="s">
        <v>3</v>
      </c>
      <c r="AV967">
        <v>0</v>
      </c>
      <c r="AW967">
        <v>2</v>
      </c>
      <c r="AX967">
        <v>52432458</v>
      </c>
      <c r="AY967">
        <v>1</v>
      </c>
      <c r="AZ967">
        <v>0</v>
      </c>
      <c r="BA967">
        <v>934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CX967">
        <f>Y967*Source!I2845</f>
        <v>0</v>
      </c>
      <c r="CY967">
        <f>AA967</f>
        <v>25888.1</v>
      </c>
      <c r="CZ967">
        <f>AE967</f>
        <v>25888.1</v>
      </c>
      <c r="DA967">
        <f>AI967</f>
        <v>1</v>
      </c>
      <c r="DB967">
        <f t="shared" si="172"/>
        <v>1553.29</v>
      </c>
      <c r="DC967">
        <f t="shared" si="173"/>
        <v>0</v>
      </c>
    </row>
    <row r="968" spans="1:107" x14ac:dyDescent="0.2">
      <c r="A968">
        <f>ROW(Source!A2845)</f>
        <v>2845</v>
      </c>
      <c r="B968">
        <v>52421674</v>
      </c>
      <c r="C968">
        <v>52432450</v>
      </c>
      <c r="D968">
        <v>51503053</v>
      </c>
      <c r="E968">
        <v>1</v>
      </c>
      <c r="F968">
        <v>1</v>
      </c>
      <c r="G968">
        <v>27</v>
      </c>
      <c r="H968">
        <v>3</v>
      </c>
      <c r="I968" t="s">
        <v>415</v>
      </c>
      <c r="J968" t="s">
        <v>417</v>
      </c>
      <c r="K968" t="s">
        <v>416</v>
      </c>
      <c r="L968">
        <v>1348</v>
      </c>
      <c r="N968">
        <v>1009</v>
      </c>
      <c r="O968" t="s">
        <v>27</v>
      </c>
      <c r="P968" t="s">
        <v>27</v>
      </c>
      <c r="Q968">
        <v>1000</v>
      </c>
      <c r="W968">
        <v>1</v>
      </c>
      <c r="X968">
        <v>828582171</v>
      </c>
      <c r="Y968">
        <v>-10.7</v>
      </c>
      <c r="AA968">
        <v>2679.67</v>
      </c>
      <c r="AB968">
        <v>0</v>
      </c>
      <c r="AC968">
        <v>0</v>
      </c>
      <c r="AD968">
        <v>0</v>
      </c>
      <c r="AE968">
        <v>2679.67</v>
      </c>
      <c r="AF968">
        <v>0</v>
      </c>
      <c r="AG968">
        <v>0</v>
      </c>
      <c r="AH968">
        <v>0</v>
      </c>
      <c r="AI968">
        <v>1</v>
      </c>
      <c r="AJ968">
        <v>1</v>
      </c>
      <c r="AK968">
        <v>1</v>
      </c>
      <c r="AL968">
        <v>1</v>
      </c>
      <c r="AN968">
        <v>0</v>
      </c>
      <c r="AO968">
        <v>1</v>
      </c>
      <c r="AP968">
        <v>0</v>
      </c>
      <c r="AQ968">
        <v>0</v>
      </c>
      <c r="AR968">
        <v>0</v>
      </c>
      <c r="AS968" t="s">
        <v>3</v>
      </c>
      <c r="AT968">
        <v>-10.7</v>
      </c>
      <c r="AU968" t="s">
        <v>3</v>
      </c>
      <c r="AV968">
        <v>0</v>
      </c>
      <c r="AW968">
        <v>2</v>
      </c>
      <c r="AX968">
        <v>52432459</v>
      </c>
      <c r="AY968">
        <v>1</v>
      </c>
      <c r="AZ968">
        <v>6144</v>
      </c>
      <c r="BA968">
        <v>935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CX968">
        <f>Y968*Source!I2845</f>
        <v>0</v>
      </c>
      <c r="CY968">
        <f>AA968</f>
        <v>2679.67</v>
      </c>
      <c r="CZ968">
        <f>AE968</f>
        <v>2679.67</v>
      </c>
      <c r="DA968">
        <f>AI968</f>
        <v>1</v>
      </c>
      <c r="DB968">
        <f t="shared" si="172"/>
        <v>-28672.47</v>
      </c>
      <c r="DC968">
        <f t="shared" si="173"/>
        <v>0</v>
      </c>
    </row>
    <row r="969" spans="1:107" x14ac:dyDescent="0.2">
      <c r="A969">
        <f>ROW(Source!A2845)</f>
        <v>2845</v>
      </c>
      <c r="B969">
        <v>52421674</v>
      </c>
      <c r="C969">
        <v>52432450</v>
      </c>
      <c r="D969">
        <v>51503053</v>
      </c>
      <c r="E969">
        <v>1</v>
      </c>
      <c r="F969">
        <v>1</v>
      </c>
      <c r="G969">
        <v>27</v>
      </c>
      <c r="H969">
        <v>3</v>
      </c>
      <c r="I969" t="s">
        <v>415</v>
      </c>
      <c r="J969" t="s">
        <v>417</v>
      </c>
      <c r="K969" t="s">
        <v>416</v>
      </c>
      <c r="L969">
        <v>1348</v>
      </c>
      <c r="N969">
        <v>1009</v>
      </c>
      <c r="O969" t="s">
        <v>27</v>
      </c>
      <c r="P969" t="s">
        <v>27</v>
      </c>
      <c r="Q969">
        <v>1000</v>
      </c>
      <c r="W969">
        <v>0</v>
      </c>
      <c r="X969">
        <v>828582171</v>
      </c>
      <c r="Y969">
        <v>14.2667</v>
      </c>
      <c r="AA969">
        <v>2679.67</v>
      </c>
      <c r="AB969">
        <v>0</v>
      </c>
      <c r="AC969">
        <v>0</v>
      </c>
      <c r="AD969">
        <v>0</v>
      </c>
      <c r="AE969">
        <v>2679.67</v>
      </c>
      <c r="AF969">
        <v>0</v>
      </c>
      <c r="AG969">
        <v>0</v>
      </c>
      <c r="AH969">
        <v>0</v>
      </c>
      <c r="AI969">
        <v>1</v>
      </c>
      <c r="AJ969">
        <v>1</v>
      </c>
      <c r="AK969">
        <v>1</v>
      </c>
      <c r="AL969">
        <v>1</v>
      </c>
      <c r="AN969">
        <v>0</v>
      </c>
      <c r="AO969">
        <v>0</v>
      </c>
      <c r="AP969">
        <v>0</v>
      </c>
      <c r="AQ969">
        <v>0</v>
      </c>
      <c r="AR969">
        <v>0</v>
      </c>
      <c r="AS969" t="s">
        <v>3</v>
      </c>
      <c r="AT969">
        <v>14.2667</v>
      </c>
      <c r="AU969" t="s">
        <v>3</v>
      </c>
      <c r="AV969">
        <v>0</v>
      </c>
      <c r="AW969">
        <v>1</v>
      </c>
      <c r="AX969">
        <v>-1</v>
      </c>
      <c r="AY969">
        <v>0</v>
      </c>
      <c r="AZ969">
        <v>0</v>
      </c>
      <c r="BA969" t="s">
        <v>3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CX969">
        <f>Y969*Source!I2845</f>
        <v>0</v>
      </c>
      <c r="CY969">
        <f>AA969</f>
        <v>2679.67</v>
      </c>
      <c r="CZ969">
        <f>AE969</f>
        <v>2679.67</v>
      </c>
      <c r="DA969">
        <f>AI969</f>
        <v>1</v>
      </c>
      <c r="DB969">
        <f t="shared" si="172"/>
        <v>38230.050000000003</v>
      </c>
      <c r="DC969">
        <f t="shared" si="173"/>
        <v>0</v>
      </c>
    </row>
    <row r="970" spans="1:107" x14ac:dyDescent="0.2">
      <c r="A970">
        <f>ROW(Source!A2848)</f>
        <v>2848</v>
      </c>
      <c r="B970">
        <v>52421674</v>
      </c>
      <c r="C970">
        <v>52432462</v>
      </c>
      <c r="D970">
        <v>51486811</v>
      </c>
      <c r="E970">
        <v>27</v>
      </c>
      <c r="F970">
        <v>1</v>
      </c>
      <c r="G970">
        <v>27</v>
      </c>
      <c r="H970">
        <v>1</v>
      </c>
      <c r="I970" t="s">
        <v>531</v>
      </c>
      <c r="J970" t="s">
        <v>3</v>
      </c>
      <c r="K970" t="s">
        <v>532</v>
      </c>
      <c r="L970">
        <v>1191</v>
      </c>
      <c r="N970">
        <v>1013</v>
      </c>
      <c r="O970" t="s">
        <v>533</v>
      </c>
      <c r="P970" t="s">
        <v>533</v>
      </c>
      <c r="Q970">
        <v>1</v>
      </c>
      <c r="W970">
        <v>0</v>
      </c>
      <c r="X970">
        <v>476480486</v>
      </c>
      <c r="Y970">
        <v>0.75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1</v>
      </c>
      <c r="AJ970">
        <v>1</v>
      </c>
      <c r="AK970">
        <v>1</v>
      </c>
      <c r="AL970">
        <v>1</v>
      </c>
      <c r="AN970">
        <v>0</v>
      </c>
      <c r="AO970">
        <v>1</v>
      </c>
      <c r="AP970">
        <v>0</v>
      </c>
      <c r="AQ970">
        <v>0</v>
      </c>
      <c r="AR970">
        <v>0</v>
      </c>
      <c r="AS970" t="s">
        <v>3</v>
      </c>
      <c r="AT970">
        <v>0.75</v>
      </c>
      <c r="AU970" t="s">
        <v>3</v>
      </c>
      <c r="AV970">
        <v>1</v>
      </c>
      <c r="AW970">
        <v>2</v>
      </c>
      <c r="AX970">
        <v>52432466</v>
      </c>
      <c r="AY970">
        <v>1</v>
      </c>
      <c r="AZ970">
        <v>0</v>
      </c>
      <c r="BA970">
        <v>936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CX970">
        <f>Y970*Source!I2848</f>
        <v>0</v>
      </c>
      <c r="CY970">
        <f>AD970</f>
        <v>0</v>
      </c>
      <c r="CZ970">
        <f>AH970</f>
        <v>0</v>
      </c>
      <c r="DA970">
        <f>AL970</f>
        <v>1</v>
      </c>
      <c r="DB970">
        <f t="shared" si="172"/>
        <v>0</v>
      </c>
      <c r="DC970">
        <f t="shared" si="173"/>
        <v>0</v>
      </c>
    </row>
    <row r="971" spans="1:107" x14ac:dyDescent="0.2">
      <c r="A971">
        <f>ROW(Source!A2848)</f>
        <v>2848</v>
      </c>
      <c r="B971">
        <v>52421674</v>
      </c>
      <c r="C971">
        <v>52432462</v>
      </c>
      <c r="D971">
        <v>51499196</v>
      </c>
      <c r="E971">
        <v>1</v>
      </c>
      <c r="F971">
        <v>1</v>
      </c>
      <c r="G971">
        <v>27</v>
      </c>
      <c r="H971">
        <v>2</v>
      </c>
      <c r="I971" t="s">
        <v>677</v>
      </c>
      <c r="J971" t="s">
        <v>678</v>
      </c>
      <c r="K971" t="s">
        <v>679</v>
      </c>
      <c r="L971">
        <v>1368</v>
      </c>
      <c r="N971">
        <v>1011</v>
      </c>
      <c r="O971" t="s">
        <v>537</v>
      </c>
      <c r="P971" t="s">
        <v>537</v>
      </c>
      <c r="Q971">
        <v>1</v>
      </c>
      <c r="W971">
        <v>0</v>
      </c>
      <c r="X971">
        <v>-356850342</v>
      </c>
      <c r="Y971">
        <v>0.01</v>
      </c>
      <c r="AA971">
        <v>0</v>
      </c>
      <c r="AB971">
        <v>1286.08</v>
      </c>
      <c r="AC971">
        <v>615.47</v>
      </c>
      <c r="AD971">
        <v>0</v>
      </c>
      <c r="AE971">
        <v>0</v>
      </c>
      <c r="AF971">
        <v>1286.08</v>
      </c>
      <c r="AG971">
        <v>615.47</v>
      </c>
      <c r="AH971">
        <v>0</v>
      </c>
      <c r="AI971">
        <v>1</v>
      </c>
      <c r="AJ971">
        <v>1</v>
      </c>
      <c r="AK971">
        <v>1</v>
      </c>
      <c r="AL971">
        <v>1</v>
      </c>
      <c r="AN971">
        <v>0</v>
      </c>
      <c r="AO971">
        <v>1</v>
      </c>
      <c r="AP971">
        <v>0</v>
      </c>
      <c r="AQ971">
        <v>0</v>
      </c>
      <c r="AR971">
        <v>0</v>
      </c>
      <c r="AS971" t="s">
        <v>3</v>
      </c>
      <c r="AT971">
        <v>0.01</v>
      </c>
      <c r="AU971" t="s">
        <v>3</v>
      </c>
      <c r="AV971">
        <v>0</v>
      </c>
      <c r="AW971">
        <v>2</v>
      </c>
      <c r="AX971">
        <v>52432467</v>
      </c>
      <c r="AY971">
        <v>1</v>
      </c>
      <c r="AZ971">
        <v>0</v>
      </c>
      <c r="BA971">
        <v>937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CX971">
        <f>Y971*Source!I2848</f>
        <v>0</v>
      </c>
      <c r="CY971">
        <f>AB971</f>
        <v>1286.08</v>
      </c>
      <c r="CZ971">
        <f>AF971</f>
        <v>1286.08</v>
      </c>
      <c r="DA971">
        <f>AJ971</f>
        <v>1</v>
      </c>
      <c r="DB971">
        <f t="shared" si="172"/>
        <v>12.86</v>
      </c>
      <c r="DC971">
        <f t="shared" si="173"/>
        <v>6.15</v>
      </c>
    </row>
    <row r="972" spans="1:107" x14ac:dyDescent="0.2">
      <c r="A972">
        <f>ROW(Source!A2848)</f>
        <v>2848</v>
      </c>
      <c r="B972">
        <v>52421674</v>
      </c>
      <c r="C972">
        <v>52432462</v>
      </c>
      <c r="D972">
        <v>51503081</v>
      </c>
      <c r="E972">
        <v>1</v>
      </c>
      <c r="F972">
        <v>1</v>
      </c>
      <c r="G972">
        <v>27</v>
      </c>
      <c r="H972">
        <v>3</v>
      </c>
      <c r="I972" t="s">
        <v>680</v>
      </c>
      <c r="J972" t="s">
        <v>681</v>
      </c>
      <c r="K972" t="s">
        <v>682</v>
      </c>
      <c r="L972">
        <v>1348</v>
      </c>
      <c r="N972">
        <v>1009</v>
      </c>
      <c r="O972" t="s">
        <v>27</v>
      </c>
      <c r="P972" t="s">
        <v>27</v>
      </c>
      <c r="Q972">
        <v>1000</v>
      </c>
      <c r="W972">
        <v>0</v>
      </c>
      <c r="X972">
        <v>748379478</v>
      </c>
      <c r="Y972">
        <v>0.04</v>
      </c>
      <c r="AA972">
        <v>13513.47</v>
      </c>
      <c r="AB972">
        <v>0</v>
      </c>
      <c r="AC972">
        <v>0</v>
      </c>
      <c r="AD972">
        <v>0</v>
      </c>
      <c r="AE972">
        <v>13513.47</v>
      </c>
      <c r="AF972">
        <v>0</v>
      </c>
      <c r="AG972">
        <v>0</v>
      </c>
      <c r="AH972">
        <v>0</v>
      </c>
      <c r="AI972">
        <v>1</v>
      </c>
      <c r="AJ972">
        <v>1</v>
      </c>
      <c r="AK972">
        <v>1</v>
      </c>
      <c r="AL972">
        <v>1</v>
      </c>
      <c r="AN972">
        <v>0</v>
      </c>
      <c r="AO972">
        <v>1</v>
      </c>
      <c r="AP972">
        <v>0</v>
      </c>
      <c r="AQ972">
        <v>0</v>
      </c>
      <c r="AR972">
        <v>0</v>
      </c>
      <c r="AS972" t="s">
        <v>3</v>
      </c>
      <c r="AT972">
        <v>0.04</v>
      </c>
      <c r="AU972" t="s">
        <v>3</v>
      </c>
      <c r="AV972">
        <v>0</v>
      </c>
      <c r="AW972">
        <v>2</v>
      </c>
      <c r="AX972">
        <v>52432468</v>
      </c>
      <c r="AY972">
        <v>1</v>
      </c>
      <c r="AZ972">
        <v>0</v>
      </c>
      <c r="BA972">
        <v>938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CX972">
        <f>Y972*Source!I2848</f>
        <v>0</v>
      </c>
      <c r="CY972">
        <f>AA972</f>
        <v>13513.47</v>
      </c>
      <c r="CZ972">
        <f>AE972</f>
        <v>13513.47</v>
      </c>
      <c r="DA972">
        <f>AI972</f>
        <v>1</v>
      </c>
      <c r="DB972">
        <f t="shared" si="172"/>
        <v>540.54</v>
      </c>
      <c r="DC972">
        <f t="shared" si="173"/>
        <v>0</v>
      </c>
    </row>
    <row r="973" spans="1:107" x14ac:dyDescent="0.2">
      <c r="A973">
        <f>ROW(Source!A2849)</f>
        <v>2849</v>
      </c>
      <c r="B973">
        <v>52421674</v>
      </c>
      <c r="C973">
        <v>52432469</v>
      </c>
      <c r="D973">
        <v>51486811</v>
      </c>
      <c r="E973">
        <v>27</v>
      </c>
      <c r="F973">
        <v>1</v>
      </c>
      <c r="G973">
        <v>27</v>
      </c>
      <c r="H973">
        <v>1</v>
      </c>
      <c r="I973" t="s">
        <v>531</v>
      </c>
      <c r="J973" t="s">
        <v>3</v>
      </c>
      <c r="K973" t="s">
        <v>532</v>
      </c>
      <c r="L973">
        <v>1191</v>
      </c>
      <c r="N973">
        <v>1013</v>
      </c>
      <c r="O973" t="s">
        <v>533</v>
      </c>
      <c r="P973" t="s">
        <v>533</v>
      </c>
      <c r="Q973">
        <v>1</v>
      </c>
      <c r="W973">
        <v>0</v>
      </c>
      <c r="X973">
        <v>476480486</v>
      </c>
      <c r="Y973">
        <v>10.3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1</v>
      </c>
      <c r="AJ973">
        <v>1</v>
      </c>
      <c r="AK973">
        <v>1</v>
      </c>
      <c r="AL973">
        <v>1</v>
      </c>
      <c r="AN973">
        <v>0</v>
      </c>
      <c r="AO973">
        <v>1</v>
      </c>
      <c r="AP973">
        <v>0</v>
      </c>
      <c r="AQ973">
        <v>0</v>
      </c>
      <c r="AR973">
        <v>0</v>
      </c>
      <c r="AS973" t="s">
        <v>3</v>
      </c>
      <c r="AT973">
        <v>10.3</v>
      </c>
      <c r="AU973" t="s">
        <v>3</v>
      </c>
      <c r="AV973">
        <v>1</v>
      </c>
      <c r="AW973">
        <v>2</v>
      </c>
      <c r="AX973">
        <v>52432475</v>
      </c>
      <c r="AY973">
        <v>1</v>
      </c>
      <c r="AZ973">
        <v>0</v>
      </c>
      <c r="BA973">
        <v>939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CX973">
        <f>Y973*Source!I2849</f>
        <v>0</v>
      </c>
      <c r="CY973">
        <f>AD973</f>
        <v>0</v>
      </c>
      <c r="CZ973">
        <f>AH973</f>
        <v>0</v>
      </c>
      <c r="DA973">
        <f>AL973</f>
        <v>1</v>
      </c>
      <c r="DB973">
        <f t="shared" si="172"/>
        <v>0</v>
      </c>
      <c r="DC973">
        <f t="shared" si="173"/>
        <v>0</v>
      </c>
    </row>
    <row r="974" spans="1:107" x14ac:dyDescent="0.2">
      <c r="A974">
        <f>ROW(Source!A2849)</f>
        <v>2849</v>
      </c>
      <c r="B974">
        <v>52421674</v>
      </c>
      <c r="C974">
        <v>52432469</v>
      </c>
      <c r="D974">
        <v>51499169</v>
      </c>
      <c r="E974">
        <v>1</v>
      </c>
      <c r="F974">
        <v>1</v>
      </c>
      <c r="G974">
        <v>27</v>
      </c>
      <c r="H974">
        <v>2</v>
      </c>
      <c r="I974" t="s">
        <v>547</v>
      </c>
      <c r="J974" t="s">
        <v>548</v>
      </c>
      <c r="K974" t="s">
        <v>549</v>
      </c>
      <c r="L974">
        <v>1368</v>
      </c>
      <c r="N974">
        <v>1011</v>
      </c>
      <c r="O974" t="s">
        <v>537</v>
      </c>
      <c r="P974" t="s">
        <v>537</v>
      </c>
      <c r="Q974">
        <v>1</v>
      </c>
      <c r="W974">
        <v>0</v>
      </c>
      <c r="X974">
        <v>-1930120489</v>
      </c>
      <c r="Y974">
        <v>0.89</v>
      </c>
      <c r="AA974">
        <v>0</v>
      </c>
      <c r="AB974">
        <v>1261.8699999999999</v>
      </c>
      <c r="AC974">
        <v>530.02</v>
      </c>
      <c r="AD974">
        <v>0</v>
      </c>
      <c r="AE974">
        <v>0</v>
      </c>
      <c r="AF974">
        <v>1261.8699999999999</v>
      </c>
      <c r="AG974">
        <v>530.02</v>
      </c>
      <c r="AH974">
        <v>0</v>
      </c>
      <c r="AI974">
        <v>1</v>
      </c>
      <c r="AJ974">
        <v>1</v>
      </c>
      <c r="AK974">
        <v>1</v>
      </c>
      <c r="AL974">
        <v>1</v>
      </c>
      <c r="AN974">
        <v>0</v>
      </c>
      <c r="AO974">
        <v>1</v>
      </c>
      <c r="AP974">
        <v>0</v>
      </c>
      <c r="AQ974">
        <v>0</v>
      </c>
      <c r="AR974">
        <v>0</v>
      </c>
      <c r="AS974" t="s">
        <v>3</v>
      </c>
      <c r="AT974">
        <v>0.89</v>
      </c>
      <c r="AU974" t="s">
        <v>3</v>
      </c>
      <c r="AV974">
        <v>0</v>
      </c>
      <c r="AW974">
        <v>2</v>
      </c>
      <c r="AX974">
        <v>52432476</v>
      </c>
      <c r="AY974">
        <v>1</v>
      </c>
      <c r="AZ974">
        <v>0</v>
      </c>
      <c r="BA974">
        <v>940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CX974">
        <f>Y974*Source!I2849</f>
        <v>0</v>
      </c>
      <c r="CY974">
        <f>AB974</f>
        <v>1261.8699999999999</v>
      </c>
      <c r="CZ974">
        <f>AF974</f>
        <v>1261.8699999999999</v>
      </c>
      <c r="DA974">
        <f>AJ974</f>
        <v>1</v>
      </c>
      <c r="DB974">
        <f t="shared" si="172"/>
        <v>1123.06</v>
      </c>
      <c r="DC974">
        <f t="shared" si="173"/>
        <v>471.72</v>
      </c>
    </row>
    <row r="975" spans="1:107" x14ac:dyDescent="0.2">
      <c r="A975">
        <f>ROW(Source!A2849)</f>
        <v>2849</v>
      </c>
      <c r="B975">
        <v>52421674</v>
      </c>
      <c r="C975">
        <v>52432469</v>
      </c>
      <c r="D975">
        <v>51499975</v>
      </c>
      <c r="E975">
        <v>1</v>
      </c>
      <c r="F975">
        <v>1</v>
      </c>
      <c r="G975">
        <v>27</v>
      </c>
      <c r="H975">
        <v>3</v>
      </c>
      <c r="I975" t="s">
        <v>553</v>
      </c>
      <c r="J975" t="s">
        <v>554</v>
      </c>
      <c r="K975" t="s">
        <v>555</v>
      </c>
      <c r="L975">
        <v>1348</v>
      </c>
      <c r="N975">
        <v>1009</v>
      </c>
      <c r="O975" t="s">
        <v>27</v>
      </c>
      <c r="P975" t="s">
        <v>27</v>
      </c>
      <c r="Q975">
        <v>1000</v>
      </c>
      <c r="W975">
        <v>0</v>
      </c>
      <c r="X975">
        <v>-298244648</v>
      </c>
      <c r="Y975">
        <v>0.06</v>
      </c>
      <c r="AA975">
        <v>25888.1</v>
      </c>
      <c r="AB975">
        <v>0</v>
      </c>
      <c r="AC975">
        <v>0</v>
      </c>
      <c r="AD975">
        <v>0</v>
      </c>
      <c r="AE975">
        <v>25888.1</v>
      </c>
      <c r="AF975">
        <v>0</v>
      </c>
      <c r="AG975">
        <v>0</v>
      </c>
      <c r="AH975">
        <v>0</v>
      </c>
      <c r="AI975">
        <v>1</v>
      </c>
      <c r="AJ975">
        <v>1</v>
      </c>
      <c r="AK975">
        <v>1</v>
      </c>
      <c r="AL975">
        <v>1</v>
      </c>
      <c r="AN975">
        <v>0</v>
      </c>
      <c r="AO975">
        <v>1</v>
      </c>
      <c r="AP975">
        <v>0</v>
      </c>
      <c r="AQ975">
        <v>0</v>
      </c>
      <c r="AR975">
        <v>0</v>
      </c>
      <c r="AS975" t="s">
        <v>3</v>
      </c>
      <c r="AT975">
        <v>0.06</v>
      </c>
      <c r="AU975" t="s">
        <v>3</v>
      </c>
      <c r="AV975">
        <v>0</v>
      </c>
      <c r="AW975">
        <v>2</v>
      </c>
      <c r="AX975">
        <v>52432477</v>
      </c>
      <c r="AY975">
        <v>1</v>
      </c>
      <c r="AZ975">
        <v>0</v>
      </c>
      <c r="BA975">
        <v>941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CX975">
        <f>Y975*Source!I2849</f>
        <v>0</v>
      </c>
      <c r="CY975">
        <f>AA975</f>
        <v>25888.1</v>
      </c>
      <c r="CZ975">
        <f>AE975</f>
        <v>25888.1</v>
      </c>
      <c r="DA975">
        <f>AI975</f>
        <v>1</v>
      </c>
      <c r="DB975">
        <f t="shared" si="172"/>
        <v>1553.29</v>
      </c>
      <c r="DC975">
        <f t="shared" si="173"/>
        <v>0</v>
      </c>
    </row>
    <row r="976" spans="1:107" x14ac:dyDescent="0.2">
      <c r="A976">
        <f>ROW(Source!A2849)</f>
        <v>2849</v>
      </c>
      <c r="B976">
        <v>52421674</v>
      </c>
      <c r="C976">
        <v>52432469</v>
      </c>
      <c r="D976">
        <v>51503080</v>
      </c>
      <c r="E976">
        <v>1</v>
      </c>
      <c r="F976">
        <v>1</v>
      </c>
      <c r="G976">
        <v>27</v>
      </c>
      <c r="H976">
        <v>3</v>
      </c>
      <c r="I976" t="s">
        <v>64</v>
      </c>
      <c r="J976" t="s">
        <v>66</v>
      </c>
      <c r="K976" t="s">
        <v>65</v>
      </c>
      <c r="L976">
        <v>1348</v>
      </c>
      <c r="N976">
        <v>1009</v>
      </c>
      <c r="O976" t="s">
        <v>27</v>
      </c>
      <c r="P976" t="s">
        <v>27</v>
      </c>
      <c r="Q976">
        <v>1000</v>
      </c>
      <c r="W976">
        <v>1</v>
      </c>
      <c r="X976">
        <v>-740831190</v>
      </c>
      <c r="Y976">
        <v>-7.14</v>
      </c>
      <c r="AA976">
        <v>2652.04</v>
      </c>
      <c r="AB976">
        <v>0</v>
      </c>
      <c r="AC976">
        <v>0</v>
      </c>
      <c r="AD976">
        <v>0</v>
      </c>
      <c r="AE976">
        <v>2652.04</v>
      </c>
      <c r="AF976">
        <v>0</v>
      </c>
      <c r="AG976">
        <v>0</v>
      </c>
      <c r="AH976">
        <v>0</v>
      </c>
      <c r="AI976">
        <v>1</v>
      </c>
      <c r="AJ976">
        <v>1</v>
      </c>
      <c r="AK976">
        <v>1</v>
      </c>
      <c r="AL976">
        <v>1</v>
      </c>
      <c r="AN976">
        <v>0</v>
      </c>
      <c r="AO976">
        <v>1</v>
      </c>
      <c r="AP976">
        <v>0</v>
      </c>
      <c r="AQ976">
        <v>0</v>
      </c>
      <c r="AR976">
        <v>0</v>
      </c>
      <c r="AS976" t="s">
        <v>3</v>
      </c>
      <c r="AT976">
        <v>-7.14</v>
      </c>
      <c r="AU976" t="s">
        <v>3</v>
      </c>
      <c r="AV976">
        <v>0</v>
      </c>
      <c r="AW976">
        <v>2</v>
      </c>
      <c r="AX976">
        <v>52432478</v>
      </c>
      <c r="AY976">
        <v>1</v>
      </c>
      <c r="AZ976">
        <v>6144</v>
      </c>
      <c r="BA976">
        <v>942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CX976">
        <f>Y976*Source!I2849</f>
        <v>0</v>
      </c>
      <c r="CY976">
        <f>AA976</f>
        <v>2652.04</v>
      </c>
      <c r="CZ976">
        <f>AE976</f>
        <v>2652.04</v>
      </c>
      <c r="DA976">
        <f>AI976</f>
        <v>1</v>
      </c>
      <c r="DB976">
        <f t="shared" si="172"/>
        <v>-18935.57</v>
      </c>
      <c r="DC976">
        <f t="shared" si="173"/>
        <v>0</v>
      </c>
    </row>
    <row r="977" spans="1:107" x14ac:dyDescent="0.2">
      <c r="A977">
        <f>ROW(Source!A2849)</f>
        <v>2849</v>
      </c>
      <c r="B977">
        <v>52421674</v>
      </c>
      <c r="C977">
        <v>52432469</v>
      </c>
      <c r="D977">
        <v>51503080</v>
      </c>
      <c r="E977">
        <v>1</v>
      </c>
      <c r="F977">
        <v>1</v>
      </c>
      <c r="G977">
        <v>27</v>
      </c>
      <c r="H977">
        <v>3</v>
      </c>
      <c r="I977" t="s">
        <v>64</v>
      </c>
      <c r="J977" t="s">
        <v>66</v>
      </c>
      <c r="K977" t="s">
        <v>65</v>
      </c>
      <c r="L977">
        <v>1348</v>
      </c>
      <c r="N977">
        <v>1009</v>
      </c>
      <c r="O977" t="s">
        <v>27</v>
      </c>
      <c r="P977" t="s">
        <v>27</v>
      </c>
      <c r="Q977">
        <v>1000</v>
      </c>
      <c r="W977">
        <v>0</v>
      </c>
      <c r="X977">
        <v>-740831190</v>
      </c>
      <c r="Y977">
        <v>9.52</v>
      </c>
      <c r="AA977">
        <v>2652.04</v>
      </c>
      <c r="AB977">
        <v>0</v>
      </c>
      <c r="AC977">
        <v>0</v>
      </c>
      <c r="AD977">
        <v>0</v>
      </c>
      <c r="AE977">
        <v>2652.04</v>
      </c>
      <c r="AF977">
        <v>0</v>
      </c>
      <c r="AG977">
        <v>0</v>
      </c>
      <c r="AH977">
        <v>0</v>
      </c>
      <c r="AI977">
        <v>1</v>
      </c>
      <c r="AJ977">
        <v>1</v>
      </c>
      <c r="AK977">
        <v>1</v>
      </c>
      <c r="AL977">
        <v>1</v>
      </c>
      <c r="AN977">
        <v>0</v>
      </c>
      <c r="AO977">
        <v>0</v>
      </c>
      <c r="AP977">
        <v>0</v>
      </c>
      <c r="AQ977">
        <v>0</v>
      </c>
      <c r="AR977">
        <v>0</v>
      </c>
      <c r="AS977" t="s">
        <v>3</v>
      </c>
      <c r="AT977">
        <v>9.52</v>
      </c>
      <c r="AU977" t="s">
        <v>3</v>
      </c>
      <c r="AV977">
        <v>0</v>
      </c>
      <c r="AW977">
        <v>1</v>
      </c>
      <c r="AX977">
        <v>-1</v>
      </c>
      <c r="AY977">
        <v>0</v>
      </c>
      <c r="AZ977">
        <v>0</v>
      </c>
      <c r="BA977" t="s">
        <v>3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CX977">
        <f>Y977*Source!I2849</f>
        <v>0</v>
      </c>
      <c r="CY977">
        <f>AA977</f>
        <v>2652.04</v>
      </c>
      <c r="CZ977">
        <f>AE977</f>
        <v>2652.04</v>
      </c>
      <c r="DA977">
        <f>AI977</f>
        <v>1</v>
      </c>
      <c r="DB977">
        <f t="shared" si="172"/>
        <v>25247.42</v>
      </c>
      <c r="DC977">
        <f t="shared" si="173"/>
        <v>0</v>
      </c>
    </row>
    <row r="978" spans="1:107" x14ac:dyDescent="0.2">
      <c r="A978">
        <f>ROW(Source!A2887)</f>
        <v>2887</v>
      </c>
      <c r="B978">
        <v>52421674</v>
      </c>
      <c r="C978">
        <v>52432538</v>
      </c>
      <c r="D978">
        <v>51486811</v>
      </c>
      <c r="E978">
        <v>27</v>
      </c>
      <c r="F978">
        <v>1</v>
      </c>
      <c r="G978">
        <v>27</v>
      </c>
      <c r="H978">
        <v>1</v>
      </c>
      <c r="I978" t="s">
        <v>531</v>
      </c>
      <c r="J978" t="s">
        <v>3</v>
      </c>
      <c r="K978" t="s">
        <v>532</v>
      </c>
      <c r="L978">
        <v>1191</v>
      </c>
      <c r="N978">
        <v>1013</v>
      </c>
      <c r="O978" t="s">
        <v>533</v>
      </c>
      <c r="P978" t="s">
        <v>533</v>
      </c>
      <c r="Q978">
        <v>1</v>
      </c>
      <c r="W978">
        <v>0</v>
      </c>
      <c r="X978">
        <v>476480486</v>
      </c>
      <c r="Y978">
        <v>76.7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1</v>
      </c>
      <c r="AJ978">
        <v>1</v>
      </c>
      <c r="AK978">
        <v>1</v>
      </c>
      <c r="AL978">
        <v>1</v>
      </c>
      <c r="AN978">
        <v>0</v>
      </c>
      <c r="AO978">
        <v>1</v>
      </c>
      <c r="AP978">
        <v>0</v>
      </c>
      <c r="AQ978">
        <v>0</v>
      </c>
      <c r="AR978">
        <v>0</v>
      </c>
      <c r="AS978" t="s">
        <v>3</v>
      </c>
      <c r="AT978">
        <v>76.7</v>
      </c>
      <c r="AU978" t="s">
        <v>3</v>
      </c>
      <c r="AV978">
        <v>1</v>
      </c>
      <c r="AW978">
        <v>2</v>
      </c>
      <c r="AX978">
        <v>52432540</v>
      </c>
      <c r="AY978">
        <v>1</v>
      </c>
      <c r="AZ978">
        <v>0</v>
      </c>
      <c r="BA978">
        <v>943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CX978">
        <f>Y978*Source!I2887</f>
        <v>0</v>
      </c>
      <c r="CY978">
        <f>AD978</f>
        <v>0</v>
      </c>
      <c r="CZ978">
        <f>AH978</f>
        <v>0</v>
      </c>
      <c r="DA978">
        <f>AL978</f>
        <v>1</v>
      </c>
      <c r="DB978">
        <f t="shared" si="172"/>
        <v>0</v>
      </c>
      <c r="DC978">
        <f t="shared" si="173"/>
        <v>0</v>
      </c>
    </row>
    <row r="979" spans="1:107" x14ac:dyDescent="0.2">
      <c r="A979">
        <f>ROW(Source!A2888)</f>
        <v>2888</v>
      </c>
      <c r="B979">
        <v>52421674</v>
      </c>
      <c r="C979">
        <v>52432541</v>
      </c>
      <c r="D979">
        <v>51498982</v>
      </c>
      <c r="E979">
        <v>1</v>
      </c>
      <c r="F979">
        <v>1</v>
      </c>
      <c r="G979">
        <v>27</v>
      </c>
      <c r="H979">
        <v>2</v>
      </c>
      <c r="I979" t="s">
        <v>534</v>
      </c>
      <c r="J979" t="s">
        <v>535</v>
      </c>
      <c r="K979" t="s">
        <v>536</v>
      </c>
      <c r="L979">
        <v>1368</v>
      </c>
      <c r="N979">
        <v>1011</v>
      </c>
      <c r="O979" t="s">
        <v>537</v>
      </c>
      <c r="P979" t="s">
        <v>537</v>
      </c>
      <c r="Q979">
        <v>1</v>
      </c>
      <c r="W979">
        <v>0</v>
      </c>
      <c r="X979">
        <v>770341722</v>
      </c>
      <c r="Y979">
        <v>5.3699999999999998E-2</v>
      </c>
      <c r="AA979">
        <v>0</v>
      </c>
      <c r="AB979">
        <v>1494.43</v>
      </c>
      <c r="AC979">
        <v>481.21</v>
      </c>
      <c r="AD979">
        <v>0</v>
      </c>
      <c r="AE979">
        <v>0</v>
      </c>
      <c r="AF979">
        <v>1494.43</v>
      </c>
      <c r="AG979">
        <v>481.21</v>
      </c>
      <c r="AH979">
        <v>0</v>
      </c>
      <c r="AI979">
        <v>1</v>
      </c>
      <c r="AJ979">
        <v>1</v>
      </c>
      <c r="AK979">
        <v>1</v>
      </c>
      <c r="AL979">
        <v>1</v>
      </c>
      <c r="AN979">
        <v>0</v>
      </c>
      <c r="AO979">
        <v>1</v>
      </c>
      <c r="AP979">
        <v>0</v>
      </c>
      <c r="AQ979">
        <v>0</v>
      </c>
      <c r="AR979">
        <v>0</v>
      </c>
      <c r="AS979" t="s">
        <v>3</v>
      </c>
      <c r="AT979">
        <v>5.3699999999999998E-2</v>
      </c>
      <c r="AU979" t="s">
        <v>3</v>
      </c>
      <c r="AV979">
        <v>0</v>
      </c>
      <c r="AW979">
        <v>2</v>
      </c>
      <c r="AX979">
        <v>52432543</v>
      </c>
      <c r="AY979">
        <v>1</v>
      </c>
      <c r="AZ979">
        <v>0</v>
      </c>
      <c r="BA979">
        <v>944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CX979">
        <f>Y979*Source!I2888</f>
        <v>0</v>
      </c>
      <c r="CY979">
        <f>AB979</f>
        <v>1494.43</v>
      </c>
      <c r="CZ979">
        <f>AF979</f>
        <v>1494.43</v>
      </c>
      <c r="DA979">
        <f>AJ979</f>
        <v>1</v>
      </c>
      <c r="DB979">
        <f t="shared" si="172"/>
        <v>80.25</v>
      </c>
      <c r="DC979">
        <f t="shared" si="173"/>
        <v>25.84</v>
      </c>
    </row>
    <row r="980" spans="1:107" x14ac:dyDescent="0.2">
      <c r="A980">
        <f>ROW(Source!A2889)</f>
        <v>2889</v>
      </c>
      <c r="B980">
        <v>52421674</v>
      </c>
      <c r="C980">
        <v>52432544</v>
      </c>
      <c r="D980">
        <v>51486811</v>
      </c>
      <c r="E980">
        <v>27</v>
      </c>
      <c r="F980">
        <v>1</v>
      </c>
      <c r="G980">
        <v>27</v>
      </c>
      <c r="H980">
        <v>1</v>
      </c>
      <c r="I980" t="s">
        <v>531</v>
      </c>
      <c r="J980" t="s">
        <v>3</v>
      </c>
      <c r="K980" t="s">
        <v>532</v>
      </c>
      <c r="L980">
        <v>1191</v>
      </c>
      <c r="N980">
        <v>1013</v>
      </c>
      <c r="O980" t="s">
        <v>533</v>
      </c>
      <c r="P980" t="s">
        <v>533</v>
      </c>
      <c r="Q980">
        <v>1</v>
      </c>
      <c r="W980">
        <v>0</v>
      </c>
      <c r="X980">
        <v>476480486</v>
      </c>
      <c r="Y980">
        <v>1.02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1</v>
      </c>
      <c r="AJ980">
        <v>1</v>
      </c>
      <c r="AK980">
        <v>1</v>
      </c>
      <c r="AL980">
        <v>1</v>
      </c>
      <c r="AN980">
        <v>0</v>
      </c>
      <c r="AO980">
        <v>1</v>
      </c>
      <c r="AP980">
        <v>0</v>
      </c>
      <c r="AQ980">
        <v>0</v>
      </c>
      <c r="AR980">
        <v>0</v>
      </c>
      <c r="AS980" t="s">
        <v>3</v>
      </c>
      <c r="AT980">
        <v>1.02</v>
      </c>
      <c r="AU980" t="s">
        <v>3</v>
      </c>
      <c r="AV980">
        <v>1</v>
      </c>
      <c r="AW980">
        <v>2</v>
      </c>
      <c r="AX980">
        <v>52432546</v>
      </c>
      <c r="AY980">
        <v>1</v>
      </c>
      <c r="AZ980">
        <v>0</v>
      </c>
      <c r="BA980">
        <v>945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CX980">
        <f>Y980*Source!I2889</f>
        <v>0</v>
      </c>
      <c r="CY980">
        <f>AD980</f>
        <v>0</v>
      </c>
      <c r="CZ980">
        <f>AH980</f>
        <v>0</v>
      </c>
      <c r="DA980">
        <f>AL980</f>
        <v>1</v>
      </c>
      <c r="DB980">
        <f t="shared" si="172"/>
        <v>0</v>
      </c>
      <c r="DC980">
        <f t="shared" si="173"/>
        <v>0</v>
      </c>
    </row>
    <row r="981" spans="1:107" x14ac:dyDescent="0.2">
      <c r="A981">
        <f>ROW(Source!A2890)</f>
        <v>2890</v>
      </c>
      <c r="B981">
        <v>52421674</v>
      </c>
      <c r="C981">
        <v>52432547</v>
      </c>
      <c r="D981">
        <v>51499780</v>
      </c>
      <c r="E981">
        <v>1</v>
      </c>
      <c r="F981">
        <v>1</v>
      </c>
      <c r="G981">
        <v>27</v>
      </c>
      <c r="H981">
        <v>2</v>
      </c>
      <c r="I981" t="s">
        <v>538</v>
      </c>
      <c r="J981" t="s">
        <v>539</v>
      </c>
      <c r="K981" t="s">
        <v>540</v>
      </c>
      <c r="L981">
        <v>1368</v>
      </c>
      <c r="N981">
        <v>1011</v>
      </c>
      <c r="O981" t="s">
        <v>537</v>
      </c>
      <c r="P981" t="s">
        <v>537</v>
      </c>
      <c r="Q981">
        <v>1</v>
      </c>
      <c r="W981">
        <v>0</v>
      </c>
      <c r="X981">
        <v>238809398</v>
      </c>
      <c r="Y981">
        <v>0.02</v>
      </c>
      <c r="AA981">
        <v>0</v>
      </c>
      <c r="AB981">
        <v>1009.4</v>
      </c>
      <c r="AC981">
        <v>316.82</v>
      </c>
      <c r="AD981">
        <v>0</v>
      </c>
      <c r="AE981">
        <v>0</v>
      </c>
      <c r="AF981">
        <v>1009.4</v>
      </c>
      <c r="AG981">
        <v>316.82</v>
      </c>
      <c r="AH981">
        <v>0</v>
      </c>
      <c r="AI981">
        <v>1</v>
      </c>
      <c r="AJ981">
        <v>1</v>
      </c>
      <c r="AK981">
        <v>1</v>
      </c>
      <c r="AL981">
        <v>1</v>
      </c>
      <c r="AN981">
        <v>0</v>
      </c>
      <c r="AO981">
        <v>1</v>
      </c>
      <c r="AP981">
        <v>0</v>
      </c>
      <c r="AQ981">
        <v>0</v>
      </c>
      <c r="AR981">
        <v>0</v>
      </c>
      <c r="AS981" t="s">
        <v>3</v>
      </c>
      <c r="AT981">
        <v>0.02</v>
      </c>
      <c r="AU981" t="s">
        <v>3</v>
      </c>
      <c r="AV981">
        <v>0</v>
      </c>
      <c r="AW981">
        <v>2</v>
      </c>
      <c r="AX981">
        <v>52432550</v>
      </c>
      <c r="AY981">
        <v>1</v>
      </c>
      <c r="AZ981">
        <v>0</v>
      </c>
      <c r="BA981">
        <v>946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CX981">
        <f>Y981*Source!I2890</f>
        <v>0</v>
      </c>
      <c r="CY981">
        <f t="shared" ref="CY981:CY986" si="177">AB981</f>
        <v>1009.4</v>
      </c>
      <c r="CZ981">
        <f t="shared" ref="CZ981:CZ986" si="178">AF981</f>
        <v>1009.4</v>
      </c>
      <c r="DA981">
        <f t="shared" ref="DA981:DA986" si="179">AJ981</f>
        <v>1</v>
      </c>
      <c r="DB981">
        <f t="shared" si="172"/>
        <v>20.190000000000001</v>
      </c>
      <c r="DC981">
        <f t="shared" si="173"/>
        <v>6.34</v>
      </c>
    </row>
    <row r="982" spans="1:107" x14ac:dyDescent="0.2">
      <c r="A982">
        <f>ROW(Source!A2890)</f>
        <v>2890</v>
      </c>
      <c r="B982">
        <v>52421674</v>
      </c>
      <c r="C982">
        <v>52432547</v>
      </c>
      <c r="D982">
        <v>51499781</v>
      </c>
      <c r="E982">
        <v>1</v>
      </c>
      <c r="F982">
        <v>1</v>
      </c>
      <c r="G982">
        <v>27</v>
      </c>
      <c r="H982">
        <v>2</v>
      </c>
      <c r="I982" t="s">
        <v>541</v>
      </c>
      <c r="J982" t="s">
        <v>542</v>
      </c>
      <c r="K982" t="s">
        <v>543</v>
      </c>
      <c r="L982">
        <v>1368</v>
      </c>
      <c r="N982">
        <v>1011</v>
      </c>
      <c r="O982" t="s">
        <v>537</v>
      </c>
      <c r="P982" t="s">
        <v>537</v>
      </c>
      <c r="Q982">
        <v>1</v>
      </c>
      <c r="W982">
        <v>0</v>
      </c>
      <c r="X982">
        <v>-1786200580</v>
      </c>
      <c r="Y982">
        <v>1.7999999999999999E-2</v>
      </c>
      <c r="AA982">
        <v>0</v>
      </c>
      <c r="AB982">
        <v>1014.12</v>
      </c>
      <c r="AC982">
        <v>317.13</v>
      </c>
      <c r="AD982">
        <v>0</v>
      </c>
      <c r="AE982">
        <v>0</v>
      </c>
      <c r="AF982">
        <v>1014.12</v>
      </c>
      <c r="AG982">
        <v>317.13</v>
      </c>
      <c r="AH982">
        <v>0</v>
      </c>
      <c r="AI982">
        <v>1</v>
      </c>
      <c r="AJ982">
        <v>1</v>
      </c>
      <c r="AK982">
        <v>1</v>
      </c>
      <c r="AL982">
        <v>1</v>
      </c>
      <c r="AN982">
        <v>0</v>
      </c>
      <c r="AO982">
        <v>1</v>
      </c>
      <c r="AP982">
        <v>0</v>
      </c>
      <c r="AQ982">
        <v>0</v>
      </c>
      <c r="AR982">
        <v>0</v>
      </c>
      <c r="AS982" t="s">
        <v>3</v>
      </c>
      <c r="AT982">
        <v>1.7999999999999999E-2</v>
      </c>
      <c r="AU982" t="s">
        <v>3</v>
      </c>
      <c r="AV982">
        <v>0</v>
      </c>
      <c r="AW982">
        <v>2</v>
      </c>
      <c r="AX982">
        <v>52432551</v>
      </c>
      <c r="AY982">
        <v>1</v>
      </c>
      <c r="AZ982">
        <v>0</v>
      </c>
      <c r="BA982">
        <v>947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CX982">
        <f>Y982*Source!I2890</f>
        <v>0</v>
      </c>
      <c r="CY982">
        <f t="shared" si="177"/>
        <v>1014.12</v>
      </c>
      <c r="CZ982">
        <f t="shared" si="178"/>
        <v>1014.12</v>
      </c>
      <c r="DA982">
        <f t="shared" si="179"/>
        <v>1</v>
      </c>
      <c r="DB982">
        <f t="shared" si="172"/>
        <v>18.25</v>
      </c>
      <c r="DC982">
        <f t="shared" si="173"/>
        <v>5.71</v>
      </c>
    </row>
    <row r="983" spans="1:107" x14ac:dyDescent="0.2">
      <c r="A983">
        <f>ROW(Source!A2891)</f>
        <v>2891</v>
      </c>
      <c r="B983">
        <v>52421674</v>
      </c>
      <c r="C983">
        <v>52432552</v>
      </c>
      <c r="D983">
        <v>51499780</v>
      </c>
      <c r="E983">
        <v>1</v>
      </c>
      <c r="F983">
        <v>1</v>
      </c>
      <c r="G983">
        <v>27</v>
      </c>
      <c r="H983">
        <v>2</v>
      </c>
      <c r="I983" t="s">
        <v>538</v>
      </c>
      <c r="J983" t="s">
        <v>539</v>
      </c>
      <c r="K983" t="s">
        <v>540</v>
      </c>
      <c r="L983">
        <v>1368</v>
      </c>
      <c r="N983">
        <v>1011</v>
      </c>
      <c r="O983" t="s">
        <v>537</v>
      </c>
      <c r="P983" t="s">
        <v>537</v>
      </c>
      <c r="Q983">
        <v>1</v>
      </c>
      <c r="W983">
        <v>0</v>
      </c>
      <c r="X983">
        <v>238809398</v>
      </c>
      <c r="Y983">
        <v>5.3999999999999999E-2</v>
      </c>
      <c r="AA983">
        <v>0</v>
      </c>
      <c r="AB983">
        <v>1009.4</v>
      </c>
      <c r="AC983">
        <v>316.82</v>
      </c>
      <c r="AD983">
        <v>0</v>
      </c>
      <c r="AE983">
        <v>0</v>
      </c>
      <c r="AF983">
        <v>1009.4</v>
      </c>
      <c r="AG983">
        <v>316.82</v>
      </c>
      <c r="AH983">
        <v>0</v>
      </c>
      <c r="AI983">
        <v>1</v>
      </c>
      <c r="AJ983">
        <v>1</v>
      </c>
      <c r="AK983">
        <v>1</v>
      </c>
      <c r="AL983">
        <v>1</v>
      </c>
      <c r="AN983">
        <v>0</v>
      </c>
      <c r="AO983">
        <v>1</v>
      </c>
      <c r="AP983">
        <v>0</v>
      </c>
      <c r="AQ983">
        <v>0</v>
      </c>
      <c r="AR983">
        <v>0</v>
      </c>
      <c r="AS983" t="s">
        <v>3</v>
      </c>
      <c r="AT983">
        <v>5.3999999999999999E-2</v>
      </c>
      <c r="AU983" t="s">
        <v>3</v>
      </c>
      <c r="AV983">
        <v>0</v>
      </c>
      <c r="AW983">
        <v>2</v>
      </c>
      <c r="AX983">
        <v>52432555</v>
      </c>
      <c r="AY983">
        <v>1</v>
      </c>
      <c r="AZ983">
        <v>0</v>
      </c>
      <c r="BA983">
        <v>948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CX983">
        <f>Y983*Source!I2891</f>
        <v>0</v>
      </c>
      <c r="CY983">
        <f t="shared" si="177"/>
        <v>1009.4</v>
      </c>
      <c r="CZ983">
        <f t="shared" si="178"/>
        <v>1009.4</v>
      </c>
      <c r="DA983">
        <f t="shared" si="179"/>
        <v>1</v>
      </c>
      <c r="DB983">
        <f t="shared" si="172"/>
        <v>54.51</v>
      </c>
      <c r="DC983">
        <f t="shared" si="173"/>
        <v>17.11</v>
      </c>
    </row>
    <row r="984" spans="1:107" x14ac:dyDescent="0.2">
      <c r="A984">
        <f>ROW(Source!A2891)</f>
        <v>2891</v>
      </c>
      <c r="B984">
        <v>52421674</v>
      </c>
      <c r="C984">
        <v>52432552</v>
      </c>
      <c r="D984">
        <v>51499781</v>
      </c>
      <c r="E984">
        <v>1</v>
      </c>
      <c r="F984">
        <v>1</v>
      </c>
      <c r="G984">
        <v>27</v>
      </c>
      <c r="H984">
        <v>2</v>
      </c>
      <c r="I984" t="s">
        <v>541</v>
      </c>
      <c r="J984" t="s">
        <v>542</v>
      </c>
      <c r="K984" t="s">
        <v>543</v>
      </c>
      <c r="L984">
        <v>1368</v>
      </c>
      <c r="N984">
        <v>1011</v>
      </c>
      <c r="O984" t="s">
        <v>537</v>
      </c>
      <c r="P984" t="s">
        <v>537</v>
      </c>
      <c r="Q984">
        <v>1</v>
      </c>
      <c r="W984">
        <v>0</v>
      </c>
      <c r="X984">
        <v>-1786200580</v>
      </c>
      <c r="Y984">
        <v>5.5E-2</v>
      </c>
      <c r="AA984">
        <v>0</v>
      </c>
      <c r="AB984">
        <v>1014.12</v>
      </c>
      <c r="AC984">
        <v>317.13</v>
      </c>
      <c r="AD984">
        <v>0</v>
      </c>
      <c r="AE984">
        <v>0</v>
      </c>
      <c r="AF984">
        <v>1014.12</v>
      </c>
      <c r="AG984">
        <v>317.13</v>
      </c>
      <c r="AH984">
        <v>0</v>
      </c>
      <c r="AI984">
        <v>1</v>
      </c>
      <c r="AJ984">
        <v>1</v>
      </c>
      <c r="AK984">
        <v>1</v>
      </c>
      <c r="AL984">
        <v>1</v>
      </c>
      <c r="AN984">
        <v>0</v>
      </c>
      <c r="AO984">
        <v>1</v>
      </c>
      <c r="AP984">
        <v>0</v>
      </c>
      <c r="AQ984">
        <v>0</v>
      </c>
      <c r="AR984">
        <v>0</v>
      </c>
      <c r="AS984" t="s">
        <v>3</v>
      </c>
      <c r="AT984">
        <v>5.5E-2</v>
      </c>
      <c r="AU984" t="s">
        <v>3</v>
      </c>
      <c r="AV984">
        <v>0</v>
      </c>
      <c r="AW984">
        <v>2</v>
      </c>
      <c r="AX984">
        <v>52432556</v>
      </c>
      <c r="AY984">
        <v>1</v>
      </c>
      <c r="AZ984">
        <v>0</v>
      </c>
      <c r="BA984">
        <v>949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CX984">
        <f>Y984*Source!I2891</f>
        <v>0</v>
      </c>
      <c r="CY984">
        <f t="shared" si="177"/>
        <v>1014.12</v>
      </c>
      <c r="CZ984">
        <f t="shared" si="178"/>
        <v>1014.12</v>
      </c>
      <c r="DA984">
        <f t="shared" si="179"/>
        <v>1</v>
      </c>
      <c r="DB984">
        <f t="shared" si="172"/>
        <v>55.78</v>
      </c>
      <c r="DC984">
        <f t="shared" si="173"/>
        <v>17.440000000000001</v>
      </c>
    </row>
    <row r="985" spans="1:107" x14ac:dyDescent="0.2">
      <c r="A985">
        <f>ROW(Source!A2892)</f>
        <v>2892</v>
      </c>
      <c r="B985">
        <v>52421674</v>
      </c>
      <c r="C985">
        <v>52432557</v>
      </c>
      <c r="D985">
        <v>51499780</v>
      </c>
      <c r="E985">
        <v>1</v>
      </c>
      <c r="F985">
        <v>1</v>
      </c>
      <c r="G985">
        <v>27</v>
      </c>
      <c r="H985">
        <v>2</v>
      </c>
      <c r="I985" t="s">
        <v>538</v>
      </c>
      <c r="J985" t="s">
        <v>539</v>
      </c>
      <c r="K985" t="s">
        <v>540</v>
      </c>
      <c r="L985">
        <v>1368</v>
      </c>
      <c r="N985">
        <v>1011</v>
      </c>
      <c r="O985" t="s">
        <v>537</v>
      </c>
      <c r="P985" t="s">
        <v>537</v>
      </c>
      <c r="Q985">
        <v>1</v>
      </c>
      <c r="W985">
        <v>0</v>
      </c>
      <c r="X985">
        <v>238809398</v>
      </c>
      <c r="Y985">
        <v>0.51</v>
      </c>
      <c r="AA985">
        <v>0</v>
      </c>
      <c r="AB985">
        <v>1009.4</v>
      </c>
      <c r="AC985">
        <v>316.82</v>
      </c>
      <c r="AD985">
        <v>0</v>
      </c>
      <c r="AE985">
        <v>0</v>
      </c>
      <c r="AF985">
        <v>1009.4</v>
      </c>
      <c r="AG985">
        <v>316.82</v>
      </c>
      <c r="AH985">
        <v>0</v>
      </c>
      <c r="AI985">
        <v>1</v>
      </c>
      <c r="AJ985">
        <v>1</v>
      </c>
      <c r="AK985">
        <v>1</v>
      </c>
      <c r="AL985">
        <v>1</v>
      </c>
      <c r="AN985">
        <v>0</v>
      </c>
      <c r="AO985">
        <v>1</v>
      </c>
      <c r="AP985">
        <v>1</v>
      </c>
      <c r="AQ985">
        <v>0</v>
      </c>
      <c r="AR985">
        <v>0</v>
      </c>
      <c r="AS985" t="s">
        <v>3</v>
      </c>
      <c r="AT985">
        <v>0.01</v>
      </c>
      <c r="AU985" t="s">
        <v>46</v>
      </c>
      <c r="AV985">
        <v>0</v>
      </c>
      <c r="AW985">
        <v>2</v>
      </c>
      <c r="AX985">
        <v>52432560</v>
      </c>
      <c r="AY985">
        <v>1</v>
      </c>
      <c r="AZ985">
        <v>0</v>
      </c>
      <c r="BA985">
        <v>950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CX985">
        <f>Y985*Source!I2892</f>
        <v>0</v>
      </c>
      <c r="CY985">
        <f t="shared" si="177"/>
        <v>1009.4</v>
      </c>
      <c r="CZ985">
        <f t="shared" si="178"/>
        <v>1009.4</v>
      </c>
      <c r="DA985">
        <f t="shared" si="179"/>
        <v>1</v>
      </c>
      <c r="DB985">
        <f>ROUND((ROUND(AT985*CZ985,2)*51),6)</f>
        <v>514.59</v>
      </c>
      <c r="DC985">
        <f>ROUND((ROUND(AT985*AG985,2)*51),6)</f>
        <v>161.66999999999999</v>
      </c>
    </row>
    <row r="986" spans="1:107" x14ac:dyDescent="0.2">
      <c r="A986">
        <f>ROW(Source!A2892)</f>
        <v>2892</v>
      </c>
      <c r="B986">
        <v>52421674</v>
      </c>
      <c r="C986">
        <v>52432557</v>
      </c>
      <c r="D986">
        <v>51499781</v>
      </c>
      <c r="E986">
        <v>1</v>
      </c>
      <c r="F986">
        <v>1</v>
      </c>
      <c r="G986">
        <v>27</v>
      </c>
      <c r="H986">
        <v>2</v>
      </c>
      <c r="I986" t="s">
        <v>541</v>
      </c>
      <c r="J986" t="s">
        <v>542</v>
      </c>
      <c r="K986" t="s">
        <v>543</v>
      </c>
      <c r="L986">
        <v>1368</v>
      </c>
      <c r="N986">
        <v>1011</v>
      </c>
      <c r="O986" t="s">
        <v>537</v>
      </c>
      <c r="P986" t="s">
        <v>537</v>
      </c>
      <c r="Q986">
        <v>1</v>
      </c>
      <c r="W986">
        <v>0</v>
      </c>
      <c r="X986">
        <v>-1786200580</v>
      </c>
      <c r="Y986">
        <v>0.40800000000000003</v>
      </c>
      <c r="AA986">
        <v>0</v>
      </c>
      <c r="AB986">
        <v>1014.12</v>
      </c>
      <c r="AC986">
        <v>317.13</v>
      </c>
      <c r="AD986">
        <v>0</v>
      </c>
      <c r="AE986">
        <v>0</v>
      </c>
      <c r="AF986">
        <v>1014.12</v>
      </c>
      <c r="AG986">
        <v>317.13</v>
      </c>
      <c r="AH986">
        <v>0</v>
      </c>
      <c r="AI986">
        <v>1</v>
      </c>
      <c r="AJ986">
        <v>1</v>
      </c>
      <c r="AK986">
        <v>1</v>
      </c>
      <c r="AL986">
        <v>1</v>
      </c>
      <c r="AN986">
        <v>0</v>
      </c>
      <c r="AO986">
        <v>1</v>
      </c>
      <c r="AP986">
        <v>1</v>
      </c>
      <c r="AQ986">
        <v>0</v>
      </c>
      <c r="AR986">
        <v>0</v>
      </c>
      <c r="AS986" t="s">
        <v>3</v>
      </c>
      <c r="AT986">
        <v>8.0000000000000002E-3</v>
      </c>
      <c r="AU986" t="s">
        <v>46</v>
      </c>
      <c r="AV986">
        <v>0</v>
      </c>
      <c r="AW986">
        <v>2</v>
      </c>
      <c r="AX986">
        <v>52432561</v>
      </c>
      <c r="AY986">
        <v>1</v>
      </c>
      <c r="AZ986">
        <v>0</v>
      </c>
      <c r="BA986">
        <v>951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CX986">
        <f>Y986*Source!I2892</f>
        <v>0</v>
      </c>
      <c r="CY986">
        <f t="shared" si="177"/>
        <v>1014.12</v>
      </c>
      <c r="CZ986">
        <f t="shared" si="178"/>
        <v>1014.12</v>
      </c>
      <c r="DA986">
        <f t="shared" si="179"/>
        <v>1</v>
      </c>
      <c r="DB986">
        <f>ROUND((ROUND(AT986*CZ986,2)*51),6)</f>
        <v>413.61</v>
      </c>
      <c r="DC986">
        <f>ROUND((ROUND(AT986*AG986,2)*51),6)</f>
        <v>129.54</v>
      </c>
    </row>
    <row r="987" spans="1:107" x14ac:dyDescent="0.2">
      <c r="A987">
        <f>ROW(Source!A2894)</f>
        <v>2894</v>
      </c>
      <c r="B987">
        <v>52421674</v>
      </c>
      <c r="C987">
        <v>52432563</v>
      </c>
      <c r="D987">
        <v>51486811</v>
      </c>
      <c r="E987">
        <v>27</v>
      </c>
      <c r="F987">
        <v>1</v>
      </c>
      <c r="G987">
        <v>27</v>
      </c>
      <c r="H987">
        <v>1</v>
      </c>
      <c r="I987" t="s">
        <v>531</v>
      </c>
      <c r="J987" t="s">
        <v>3</v>
      </c>
      <c r="K987" t="s">
        <v>532</v>
      </c>
      <c r="L987">
        <v>1191</v>
      </c>
      <c r="N987">
        <v>1013</v>
      </c>
      <c r="O987" t="s">
        <v>533</v>
      </c>
      <c r="P987" t="s">
        <v>533</v>
      </c>
      <c r="Q987">
        <v>1</v>
      </c>
      <c r="W987">
        <v>0</v>
      </c>
      <c r="X987">
        <v>476480486</v>
      </c>
      <c r="Y987">
        <v>221.6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1</v>
      </c>
      <c r="AJ987">
        <v>1</v>
      </c>
      <c r="AK987">
        <v>1</v>
      </c>
      <c r="AL987">
        <v>1</v>
      </c>
      <c r="AN987">
        <v>0</v>
      </c>
      <c r="AO987">
        <v>1</v>
      </c>
      <c r="AP987">
        <v>0</v>
      </c>
      <c r="AQ987">
        <v>0</v>
      </c>
      <c r="AR987">
        <v>0</v>
      </c>
      <c r="AS987" t="s">
        <v>3</v>
      </c>
      <c r="AT987">
        <v>221.6</v>
      </c>
      <c r="AU987" t="s">
        <v>3</v>
      </c>
      <c r="AV987">
        <v>1</v>
      </c>
      <c r="AW987">
        <v>2</v>
      </c>
      <c r="AX987">
        <v>52432565</v>
      </c>
      <c r="AY987">
        <v>1</v>
      </c>
      <c r="AZ987">
        <v>0</v>
      </c>
      <c r="BA987">
        <v>952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CX987">
        <f>Y987*Source!I2894</f>
        <v>0</v>
      </c>
      <c r="CY987">
        <f>AD987</f>
        <v>0</v>
      </c>
      <c r="CZ987">
        <f>AH987</f>
        <v>0</v>
      </c>
      <c r="DA987">
        <f>AL987</f>
        <v>1</v>
      </c>
      <c r="DB987">
        <f>ROUND(ROUND(AT987*CZ987,2),6)</f>
        <v>0</v>
      </c>
      <c r="DC987">
        <f>ROUND(ROUND(AT987*AG987,2),6)</f>
        <v>0</v>
      </c>
    </row>
    <row r="988" spans="1:107" x14ac:dyDescent="0.2">
      <c r="A988">
        <f>ROW(Source!A2895)</f>
        <v>2895</v>
      </c>
      <c r="B988">
        <v>52421674</v>
      </c>
      <c r="C988">
        <v>52432566</v>
      </c>
      <c r="D988">
        <v>51486811</v>
      </c>
      <c r="E988">
        <v>27</v>
      </c>
      <c r="F988">
        <v>1</v>
      </c>
      <c r="G988">
        <v>27</v>
      </c>
      <c r="H988">
        <v>1</v>
      </c>
      <c r="I988" t="s">
        <v>531</v>
      </c>
      <c r="J988" t="s">
        <v>3</v>
      </c>
      <c r="K988" t="s">
        <v>532</v>
      </c>
      <c r="L988">
        <v>1191</v>
      </c>
      <c r="N988">
        <v>1013</v>
      </c>
      <c r="O988" t="s">
        <v>533</v>
      </c>
      <c r="P988" t="s">
        <v>533</v>
      </c>
      <c r="Q988">
        <v>1</v>
      </c>
      <c r="W988">
        <v>0</v>
      </c>
      <c r="X988">
        <v>476480486</v>
      </c>
      <c r="Y988">
        <v>83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1</v>
      </c>
      <c r="AJ988">
        <v>1</v>
      </c>
      <c r="AK988">
        <v>1</v>
      </c>
      <c r="AL988">
        <v>1</v>
      </c>
      <c r="AN988">
        <v>0</v>
      </c>
      <c r="AO988">
        <v>1</v>
      </c>
      <c r="AP988">
        <v>0</v>
      </c>
      <c r="AQ988">
        <v>0</v>
      </c>
      <c r="AR988">
        <v>0</v>
      </c>
      <c r="AS988" t="s">
        <v>3</v>
      </c>
      <c r="AT988">
        <v>83</v>
      </c>
      <c r="AU988" t="s">
        <v>3</v>
      </c>
      <c r="AV988">
        <v>1</v>
      </c>
      <c r="AW988">
        <v>2</v>
      </c>
      <c r="AX988">
        <v>52432568</v>
      </c>
      <c r="AY988">
        <v>1</v>
      </c>
      <c r="AZ988">
        <v>0</v>
      </c>
      <c r="BA988">
        <v>953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CX988">
        <f>Y988*Source!I2895</f>
        <v>0</v>
      </c>
      <c r="CY988">
        <f>AD988</f>
        <v>0</v>
      </c>
      <c r="CZ988">
        <f>AH988</f>
        <v>0</v>
      </c>
      <c r="DA988">
        <f>AL988</f>
        <v>1</v>
      </c>
      <c r="DB988">
        <f>ROUND(ROUND(AT988*CZ988,2),6)</f>
        <v>0</v>
      </c>
      <c r="DC988">
        <f>ROUND(ROUND(AT988*AG988,2),6)</f>
        <v>0</v>
      </c>
    </row>
    <row r="989" spans="1:107" x14ac:dyDescent="0.2">
      <c r="A989">
        <f>ROW(Source!A2896)</f>
        <v>2896</v>
      </c>
      <c r="B989">
        <v>52421674</v>
      </c>
      <c r="C989">
        <v>52432569</v>
      </c>
      <c r="D989">
        <v>51499781</v>
      </c>
      <c r="E989">
        <v>1</v>
      </c>
      <c r="F989">
        <v>1</v>
      </c>
      <c r="G989">
        <v>27</v>
      </c>
      <c r="H989">
        <v>2</v>
      </c>
      <c r="I989" t="s">
        <v>541</v>
      </c>
      <c r="J989" t="s">
        <v>542</v>
      </c>
      <c r="K989" t="s">
        <v>543</v>
      </c>
      <c r="L989">
        <v>1368</v>
      </c>
      <c r="N989">
        <v>1011</v>
      </c>
      <c r="O989" t="s">
        <v>537</v>
      </c>
      <c r="P989" t="s">
        <v>537</v>
      </c>
      <c r="Q989">
        <v>1</v>
      </c>
      <c r="W989">
        <v>0</v>
      </c>
      <c r="X989">
        <v>-1786200580</v>
      </c>
      <c r="Y989">
        <v>3.1E-2</v>
      </c>
      <c r="AA989">
        <v>0</v>
      </c>
      <c r="AB989">
        <v>1014.12</v>
      </c>
      <c r="AC989">
        <v>317.13</v>
      </c>
      <c r="AD989">
        <v>0</v>
      </c>
      <c r="AE989">
        <v>0</v>
      </c>
      <c r="AF989">
        <v>1014.12</v>
      </c>
      <c r="AG989">
        <v>317.13</v>
      </c>
      <c r="AH989">
        <v>0</v>
      </c>
      <c r="AI989">
        <v>1</v>
      </c>
      <c r="AJ989">
        <v>1</v>
      </c>
      <c r="AK989">
        <v>1</v>
      </c>
      <c r="AL989">
        <v>1</v>
      </c>
      <c r="AN989">
        <v>0</v>
      </c>
      <c r="AO989">
        <v>1</v>
      </c>
      <c r="AP989">
        <v>0</v>
      </c>
      <c r="AQ989">
        <v>0</v>
      </c>
      <c r="AR989">
        <v>0</v>
      </c>
      <c r="AS989" t="s">
        <v>3</v>
      </c>
      <c r="AT989">
        <v>3.1E-2</v>
      </c>
      <c r="AU989" t="s">
        <v>3</v>
      </c>
      <c r="AV989">
        <v>0</v>
      </c>
      <c r="AW989">
        <v>2</v>
      </c>
      <c r="AX989">
        <v>52432571</v>
      </c>
      <c r="AY989">
        <v>1</v>
      </c>
      <c r="AZ989">
        <v>0</v>
      </c>
      <c r="BA989">
        <v>954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CX989">
        <f>Y989*Source!I2896</f>
        <v>0</v>
      </c>
      <c r="CY989">
        <f>AB989</f>
        <v>1014.12</v>
      </c>
      <c r="CZ989">
        <f>AF989</f>
        <v>1014.12</v>
      </c>
      <c r="DA989">
        <f>AJ989</f>
        <v>1</v>
      </c>
      <c r="DB989">
        <f>ROUND(ROUND(AT989*CZ989,2),6)</f>
        <v>31.44</v>
      </c>
      <c r="DC989">
        <f>ROUND(ROUND(AT989*AG989,2),6)</f>
        <v>9.83</v>
      </c>
    </row>
    <row r="990" spans="1:107" x14ac:dyDescent="0.2">
      <c r="A990">
        <f>ROW(Source!A2897)</f>
        <v>2897</v>
      </c>
      <c r="B990">
        <v>52421674</v>
      </c>
      <c r="C990">
        <v>52432572</v>
      </c>
      <c r="D990">
        <v>51499781</v>
      </c>
      <c r="E990">
        <v>1</v>
      </c>
      <c r="F990">
        <v>1</v>
      </c>
      <c r="G990">
        <v>27</v>
      </c>
      <c r="H990">
        <v>2</v>
      </c>
      <c r="I990" t="s">
        <v>541</v>
      </c>
      <c r="J990" t="s">
        <v>542</v>
      </c>
      <c r="K990" t="s">
        <v>543</v>
      </c>
      <c r="L990">
        <v>1368</v>
      </c>
      <c r="N990">
        <v>1011</v>
      </c>
      <c r="O990" t="s">
        <v>537</v>
      </c>
      <c r="P990" t="s">
        <v>537</v>
      </c>
      <c r="Q990">
        <v>1</v>
      </c>
      <c r="W990">
        <v>0</v>
      </c>
      <c r="X990">
        <v>-1786200580</v>
      </c>
      <c r="Y990">
        <v>0.54</v>
      </c>
      <c r="AA990">
        <v>0</v>
      </c>
      <c r="AB990">
        <v>1014.12</v>
      </c>
      <c r="AC990">
        <v>317.13</v>
      </c>
      <c r="AD990">
        <v>0</v>
      </c>
      <c r="AE990">
        <v>0</v>
      </c>
      <c r="AF990">
        <v>1014.12</v>
      </c>
      <c r="AG990">
        <v>317.13</v>
      </c>
      <c r="AH990">
        <v>0</v>
      </c>
      <c r="AI990">
        <v>1</v>
      </c>
      <c r="AJ990">
        <v>1</v>
      </c>
      <c r="AK990">
        <v>1</v>
      </c>
      <c r="AL990">
        <v>1</v>
      </c>
      <c r="AN990">
        <v>0</v>
      </c>
      <c r="AO990">
        <v>1</v>
      </c>
      <c r="AP990">
        <v>1</v>
      </c>
      <c r="AQ990">
        <v>0</v>
      </c>
      <c r="AR990">
        <v>0</v>
      </c>
      <c r="AS990" t="s">
        <v>3</v>
      </c>
      <c r="AT990">
        <v>0.01</v>
      </c>
      <c r="AU990" t="s">
        <v>172</v>
      </c>
      <c r="AV990">
        <v>0</v>
      </c>
      <c r="AW990">
        <v>2</v>
      </c>
      <c r="AX990">
        <v>52432574</v>
      </c>
      <c r="AY990">
        <v>1</v>
      </c>
      <c r="AZ990">
        <v>0</v>
      </c>
      <c r="BA990">
        <v>955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CX990">
        <f>Y990*Source!I2897</f>
        <v>0</v>
      </c>
      <c r="CY990">
        <f>AB990</f>
        <v>1014.12</v>
      </c>
      <c r="CZ990">
        <f>AF990</f>
        <v>1014.12</v>
      </c>
      <c r="DA990">
        <f>AJ990</f>
        <v>1</v>
      </c>
      <c r="DB990">
        <f>ROUND((ROUND(AT990*CZ990,2)*54),6)</f>
        <v>547.55999999999995</v>
      </c>
      <c r="DC990">
        <f>ROUND((ROUND(AT990*AG990,2)*54),6)</f>
        <v>171.18</v>
      </c>
    </row>
    <row r="991" spans="1:107" x14ac:dyDescent="0.2">
      <c r="A991">
        <f>ROW(Source!A2899)</f>
        <v>2899</v>
      </c>
      <c r="B991">
        <v>52421674</v>
      </c>
      <c r="C991">
        <v>52432576</v>
      </c>
      <c r="D991">
        <v>51486811</v>
      </c>
      <c r="E991">
        <v>27</v>
      </c>
      <c r="F991">
        <v>1</v>
      </c>
      <c r="G991">
        <v>27</v>
      </c>
      <c r="H991">
        <v>1</v>
      </c>
      <c r="I991" t="s">
        <v>531</v>
      </c>
      <c r="J991" t="s">
        <v>3</v>
      </c>
      <c r="K991" t="s">
        <v>532</v>
      </c>
      <c r="L991">
        <v>1191</v>
      </c>
      <c r="N991">
        <v>1013</v>
      </c>
      <c r="O991" t="s">
        <v>533</v>
      </c>
      <c r="P991" t="s">
        <v>533</v>
      </c>
      <c r="Q991">
        <v>1</v>
      </c>
      <c r="W991">
        <v>0</v>
      </c>
      <c r="X991">
        <v>476480486</v>
      </c>
      <c r="Y991">
        <v>80.27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1</v>
      </c>
      <c r="AJ991">
        <v>1</v>
      </c>
      <c r="AK991">
        <v>1</v>
      </c>
      <c r="AL991">
        <v>1</v>
      </c>
      <c r="AN991">
        <v>0</v>
      </c>
      <c r="AO991">
        <v>1</v>
      </c>
      <c r="AP991">
        <v>0</v>
      </c>
      <c r="AQ991">
        <v>0</v>
      </c>
      <c r="AR991">
        <v>0</v>
      </c>
      <c r="AS991" t="s">
        <v>3</v>
      </c>
      <c r="AT991">
        <v>80.27</v>
      </c>
      <c r="AU991" t="s">
        <v>3</v>
      </c>
      <c r="AV991">
        <v>1</v>
      </c>
      <c r="AW991">
        <v>2</v>
      </c>
      <c r="AX991">
        <v>52432581</v>
      </c>
      <c r="AY991">
        <v>1</v>
      </c>
      <c r="AZ991">
        <v>0</v>
      </c>
      <c r="BA991">
        <v>956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CX991">
        <f>Y991*Source!I2899</f>
        <v>0</v>
      </c>
      <c r="CY991">
        <f>AD991</f>
        <v>0</v>
      </c>
      <c r="CZ991">
        <f>AH991</f>
        <v>0</v>
      </c>
      <c r="DA991">
        <f>AL991</f>
        <v>1</v>
      </c>
      <c r="DB991">
        <f t="shared" ref="DB991:DB1022" si="180">ROUND(ROUND(AT991*CZ991,2),6)</f>
        <v>0</v>
      </c>
      <c r="DC991">
        <f t="shared" ref="DC991:DC1022" si="181">ROUND(ROUND(AT991*AG991,2),6)</f>
        <v>0</v>
      </c>
    </row>
    <row r="992" spans="1:107" x14ac:dyDescent="0.2">
      <c r="A992">
        <f>ROW(Source!A2899)</f>
        <v>2899</v>
      </c>
      <c r="B992">
        <v>52421674</v>
      </c>
      <c r="C992">
        <v>52432576</v>
      </c>
      <c r="D992">
        <v>51502851</v>
      </c>
      <c r="E992">
        <v>1</v>
      </c>
      <c r="F992">
        <v>1</v>
      </c>
      <c r="G992">
        <v>27</v>
      </c>
      <c r="H992">
        <v>3</v>
      </c>
      <c r="I992" t="s">
        <v>565</v>
      </c>
      <c r="J992" t="s">
        <v>566</v>
      </c>
      <c r="K992" t="s">
        <v>567</v>
      </c>
      <c r="L992">
        <v>1339</v>
      </c>
      <c r="N992">
        <v>1007</v>
      </c>
      <c r="O992" t="s">
        <v>166</v>
      </c>
      <c r="P992" t="s">
        <v>166</v>
      </c>
      <c r="Q992">
        <v>1</v>
      </c>
      <c r="W992">
        <v>0</v>
      </c>
      <c r="X992">
        <v>-697630842</v>
      </c>
      <c r="Y992">
        <v>5.9</v>
      </c>
      <c r="AA992">
        <v>3714.73</v>
      </c>
      <c r="AB992">
        <v>0</v>
      </c>
      <c r="AC992">
        <v>0</v>
      </c>
      <c r="AD992">
        <v>0</v>
      </c>
      <c r="AE992">
        <v>3714.73</v>
      </c>
      <c r="AF992">
        <v>0</v>
      </c>
      <c r="AG992">
        <v>0</v>
      </c>
      <c r="AH992">
        <v>0</v>
      </c>
      <c r="AI992">
        <v>1</v>
      </c>
      <c r="AJ992">
        <v>1</v>
      </c>
      <c r="AK992">
        <v>1</v>
      </c>
      <c r="AL992">
        <v>1</v>
      </c>
      <c r="AN992">
        <v>0</v>
      </c>
      <c r="AO992">
        <v>1</v>
      </c>
      <c r="AP992">
        <v>0</v>
      </c>
      <c r="AQ992">
        <v>0</v>
      </c>
      <c r="AR992">
        <v>0</v>
      </c>
      <c r="AS992" t="s">
        <v>3</v>
      </c>
      <c r="AT992">
        <v>5.9</v>
      </c>
      <c r="AU992" t="s">
        <v>3</v>
      </c>
      <c r="AV992">
        <v>0</v>
      </c>
      <c r="AW992">
        <v>2</v>
      </c>
      <c r="AX992">
        <v>52432582</v>
      </c>
      <c r="AY992">
        <v>1</v>
      </c>
      <c r="AZ992">
        <v>0</v>
      </c>
      <c r="BA992">
        <v>957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CX992">
        <f>Y992*Source!I2899</f>
        <v>0</v>
      </c>
      <c r="CY992">
        <f>AA992</f>
        <v>3714.73</v>
      </c>
      <c r="CZ992">
        <f>AE992</f>
        <v>3714.73</v>
      </c>
      <c r="DA992">
        <f>AI992</f>
        <v>1</v>
      </c>
      <c r="DB992">
        <f t="shared" si="180"/>
        <v>21916.91</v>
      </c>
      <c r="DC992">
        <f t="shared" si="181"/>
        <v>0</v>
      </c>
    </row>
    <row r="993" spans="1:107" x14ac:dyDescent="0.2">
      <c r="A993">
        <f>ROW(Source!A2899)</f>
        <v>2899</v>
      </c>
      <c r="B993">
        <v>52421674</v>
      </c>
      <c r="C993">
        <v>52432576</v>
      </c>
      <c r="D993">
        <v>51502927</v>
      </c>
      <c r="E993">
        <v>1</v>
      </c>
      <c r="F993">
        <v>1</v>
      </c>
      <c r="G993">
        <v>27</v>
      </c>
      <c r="H993">
        <v>3</v>
      </c>
      <c r="I993" t="s">
        <v>568</v>
      </c>
      <c r="J993" t="s">
        <v>569</v>
      </c>
      <c r="K993" t="s">
        <v>570</v>
      </c>
      <c r="L993">
        <v>1339</v>
      </c>
      <c r="N993">
        <v>1007</v>
      </c>
      <c r="O993" t="s">
        <v>166</v>
      </c>
      <c r="P993" t="s">
        <v>166</v>
      </c>
      <c r="Q993">
        <v>1</v>
      </c>
      <c r="W993">
        <v>0</v>
      </c>
      <c r="X993">
        <v>253260963</v>
      </c>
      <c r="Y993">
        <v>0.06</v>
      </c>
      <c r="AA993">
        <v>3392.59</v>
      </c>
      <c r="AB993">
        <v>0</v>
      </c>
      <c r="AC993">
        <v>0</v>
      </c>
      <c r="AD993">
        <v>0</v>
      </c>
      <c r="AE993">
        <v>3392.59</v>
      </c>
      <c r="AF993">
        <v>0</v>
      </c>
      <c r="AG993">
        <v>0</v>
      </c>
      <c r="AH993">
        <v>0</v>
      </c>
      <c r="AI993">
        <v>1</v>
      </c>
      <c r="AJ993">
        <v>1</v>
      </c>
      <c r="AK993">
        <v>1</v>
      </c>
      <c r="AL993">
        <v>1</v>
      </c>
      <c r="AN993">
        <v>0</v>
      </c>
      <c r="AO993">
        <v>1</v>
      </c>
      <c r="AP993">
        <v>0</v>
      </c>
      <c r="AQ993">
        <v>0</v>
      </c>
      <c r="AR993">
        <v>0</v>
      </c>
      <c r="AS993" t="s">
        <v>3</v>
      </c>
      <c r="AT993">
        <v>0.06</v>
      </c>
      <c r="AU993" t="s">
        <v>3</v>
      </c>
      <c r="AV993">
        <v>0</v>
      </c>
      <c r="AW993">
        <v>2</v>
      </c>
      <c r="AX993">
        <v>52432583</v>
      </c>
      <c r="AY993">
        <v>1</v>
      </c>
      <c r="AZ993">
        <v>0</v>
      </c>
      <c r="BA993">
        <v>958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CX993">
        <f>Y993*Source!I2899</f>
        <v>0</v>
      </c>
      <c r="CY993">
        <f>AA993</f>
        <v>3392.59</v>
      </c>
      <c r="CZ993">
        <f>AE993</f>
        <v>3392.59</v>
      </c>
      <c r="DA993">
        <f>AI993</f>
        <v>1</v>
      </c>
      <c r="DB993">
        <f t="shared" si="180"/>
        <v>203.56</v>
      </c>
      <c r="DC993">
        <f t="shared" si="181"/>
        <v>0</v>
      </c>
    </row>
    <row r="994" spans="1:107" x14ac:dyDescent="0.2">
      <c r="A994">
        <f>ROW(Source!A2899)</f>
        <v>2899</v>
      </c>
      <c r="B994">
        <v>52421674</v>
      </c>
      <c r="C994">
        <v>52432576</v>
      </c>
      <c r="D994">
        <v>51503665</v>
      </c>
      <c r="E994">
        <v>1</v>
      </c>
      <c r="F994">
        <v>1</v>
      </c>
      <c r="G994">
        <v>27</v>
      </c>
      <c r="H994">
        <v>3</v>
      </c>
      <c r="I994" t="s">
        <v>501</v>
      </c>
      <c r="J994" t="s">
        <v>503</v>
      </c>
      <c r="K994" t="s">
        <v>502</v>
      </c>
      <c r="L994">
        <v>1339</v>
      </c>
      <c r="N994">
        <v>1007</v>
      </c>
      <c r="O994" t="s">
        <v>166</v>
      </c>
      <c r="P994" t="s">
        <v>166</v>
      </c>
      <c r="Q994">
        <v>1</v>
      </c>
      <c r="W994">
        <v>1</v>
      </c>
      <c r="X994">
        <v>1857369686</v>
      </c>
      <c r="Y994">
        <v>-4.3</v>
      </c>
      <c r="AA994">
        <v>7833.01</v>
      </c>
      <c r="AB994">
        <v>0</v>
      </c>
      <c r="AC994">
        <v>0</v>
      </c>
      <c r="AD994">
        <v>0</v>
      </c>
      <c r="AE994">
        <v>7833.01</v>
      </c>
      <c r="AF994">
        <v>0</v>
      </c>
      <c r="AG994">
        <v>0</v>
      </c>
      <c r="AH994">
        <v>0</v>
      </c>
      <c r="AI994">
        <v>1</v>
      </c>
      <c r="AJ994">
        <v>1</v>
      </c>
      <c r="AK994">
        <v>1</v>
      </c>
      <c r="AL994">
        <v>1</v>
      </c>
      <c r="AN994">
        <v>0</v>
      </c>
      <c r="AO994">
        <v>1</v>
      </c>
      <c r="AP994">
        <v>0</v>
      </c>
      <c r="AQ994">
        <v>0</v>
      </c>
      <c r="AR994">
        <v>0</v>
      </c>
      <c r="AS994" t="s">
        <v>3</v>
      </c>
      <c r="AT994">
        <v>-4.3</v>
      </c>
      <c r="AU994" t="s">
        <v>3</v>
      </c>
      <c r="AV994">
        <v>0</v>
      </c>
      <c r="AW994">
        <v>2</v>
      </c>
      <c r="AX994">
        <v>52432584</v>
      </c>
      <c r="AY994">
        <v>1</v>
      </c>
      <c r="AZ994">
        <v>6144</v>
      </c>
      <c r="BA994">
        <v>959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CX994">
        <f>Y994*Source!I2899</f>
        <v>0</v>
      </c>
      <c r="CY994">
        <f>AA994</f>
        <v>7833.01</v>
      </c>
      <c r="CZ994">
        <f>AE994</f>
        <v>7833.01</v>
      </c>
      <c r="DA994">
        <f>AI994</f>
        <v>1</v>
      </c>
      <c r="DB994">
        <f t="shared" si="180"/>
        <v>-33681.94</v>
      </c>
      <c r="DC994">
        <f t="shared" si="181"/>
        <v>0</v>
      </c>
    </row>
    <row r="995" spans="1:107" x14ac:dyDescent="0.2">
      <c r="A995">
        <f>ROW(Source!A2901)</f>
        <v>2901</v>
      </c>
      <c r="B995">
        <v>52421674</v>
      </c>
      <c r="C995">
        <v>52432585</v>
      </c>
      <c r="D995">
        <v>51486811</v>
      </c>
      <c r="E995">
        <v>27</v>
      </c>
      <c r="F995">
        <v>1</v>
      </c>
      <c r="G995">
        <v>27</v>
      </c>
      <c r="H995">
        <v>1</v>
      </c>
      <c r="I995" t="s">
        <v>531</v>
      </c>
      <c r="J995" t="s">
        <v>3</v>
      </c>
      <c r="K995" t="s">
        <v>532</v>
      </c>
      <c r="L995">
        <v>1191</v>
      </c>
      <c r="N995">
        <v>1013</v>
      </c>
      <c r="O995" t="s">
        <v>533</v>
      </c>
      <c r="P995" t="s">
        <v>533</v>
      </c>
      <c r="Q995">
        <v>1</v>
      </c>
      <c r="W995">
        <v>0</v>
      </c>
      <c r="X995">
        <v>476480486</v>
      </c>
      <c r="Y995">
        <v>80.27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1</v>
      </c>
      <c r="AJ995">
        <v>1</v>
      </c>
      <c r="AK995">
        <v>1</v>
      </c>
      <c r="AL995">
        <v>1</v>
      </c>
      <c r="AN995">
        <v>0</v>
      </c>
      <c r="AO995">
        <v>1</v>
      </c>
      <c r="AP995">
        <v>0</v>
      </c>
      <c r="AQ995">
        <v>0</v>
      </c>
      <c r="AR995">
        <v>0</v>
      </c>
      <c r="AS995" t="s">
        <v>3</v>
      </c>
      <c r="AT995">
        <v>80.27</v>
      </c>
      <c r="AU995" t="s">
        <v>3</v>
      </c>
      <c r="AV995">
        <v>1</v>
      </c>
      <c r="AW995">
        <v>2</v>
      </c>
      <c r="AX995">
        <v>52432590</v>
      </c>
      <c r="AY995">
        <v>1</v>
      </c>
      <c r="AZ995">
        <v>0</v>
      </c>
      <c r="BA995">
        <v>960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CX995">
        <f>Y995*Source!I2901</f>
        <v>0</v>
      </c>
      <c r="CY995">
        <f>AD995</f>
        <v>0</v>
      </c>
      <c r="CZ995">
        <f>AH995</f>
        <v>0</v>
      </c>
      <c r="DA995">
        <f>AL995</f>
        <v>1</v>
      </c>
      <c r="DB995">
        <f t="shared" si="180"/>
        <v>0</v>
      </c>
      <c r="DC995">
        <f t="shared" si="181"/>
        <v>0</v>
      </c>
    </row>
    <row r="996" spans="1:107" x14ac:dyDescent="0.2">
      <c r="A996">
        <f>ROW(Source!A2901)</f>
        <v>2901</v>
      </c>
      <c r="B996">
        <v>52421674</v>
      </c>
      <c r="C996">
        <v>52432585</v>
      </c>
      <c r="D996">
        <v>51502851</v>
      </c>
      <c r="E996">
        <v>1</v>
      </c>
      <c r="F996">
        <v>1</v>
      </c>
      <c r="G996">
        <v>27</v>
      </c>
      <c r="H996">
        <v>3</v>
      </c>
      <c r="I996" t="s">
        <v>565</v>
      </c>
      <c r="J996" t="s">
        <v>566</v>
      </c>
      <c r="K996" t="s">
        <v>567</v>
      </c>
      <c r="L996">
        <v>1339</v>
      </c>
      <c r="N996">
        <v>1007</v>
      </c>
      <c r="O996" t="s">
        <v>166</v>
      </c>
      <c r="P996" t="s">
        <v>166</v>
      </c>
      <c r="Q996">
        <v>1</v>
      </c>
      <c r="W996">
        <v>0</v>
      </c>
      <c r="X996">
        <v>-697630842</v>
      </c>
      <c r="Y996">
        <v>5.9</v>
      </c>
      <c r="AA996">
        <v>3714.73</v>
      </c>
      <c r="AB996">
        <v>0</v>
      </c>
      <c r="AC996">
        <v>0</v>
      </c>
      <c r="AD996">
        <v>0</v>
      </c>
      <c r="AE996">
        <v>3714.73</v>
      </c>
      <c r="AF996">
        <v>0</v>
      </c>
      <c r="AG996">
        <v>0</v>
      </c>
      <c r="AH996">
        <v>0</v>
      </c>
      <c r="AI996">
        <v>1</v>
      </c>
      <c r="AJ996">
        <v>1</v>
      </c>
      <c r="AK996">
        <v>1</v>
      </c>
      <c r="AL996">
        <v>1</v>
      </c>
      <c r="AN996">
        <v>0</v>
      </c>
      <c r="AO996">
        <v>1</v>
      </c>
      <c r="AP996">
        <v>0</v>
      </c>
      <c r="AQ996">
        <v>0</v>
      </c>
      <c r="AR996">
        <v>0</v>
      </c>
      <c r="AS996" t="s">
        <v>3</v>
      </c>
      <c r="AT996">
        <v>5.9</v>
      </c>
      <c r="AU996" t="s">
        <v>3</v>
      </c>
      <c r="AV996">
        <v>0</v>
      </c>
      <c r="AW996">
        <v>2</v>
      </c>
      <c r="AX996">
        <v>52432591</v>
      </c>
      <c r="AY996">
        <v>1</v>
      </c>
      <c r="AZ996">
        <v>0</v>
      </c>
      <c r="BA996">
        <v>961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CX996">
        <f>Y996*Source!I2901</f>
        <v>0</v>
      </c>
      <c r="CY996">
        <f>AA996</f>
        <v>3714.73</v>
      </c>
      <c r="CZ996">
        <f>AE996</f>
        <v>3714.73</v>
      </c>
      <c r="DA996">
        <f>AI996</f>
        <v>1</v>
      </c>
      <c r="DB996">
        <f t="shared" si="180"/>
        <v>21916.91</v>
      </c>
      <c r="DC996">
        <f t="shared" si="181"/>
        <v>0</v>
      </c>
    </row>
    <row r="997" spans="1:107" x14ac:dyDescent="0.2">
      <c r="A997">
        <f>ROW(Source!A2901)</f>
        <v>2901</v>
      </c>
      <c r="B997">
        <v>52421674</v>
      </c>
      <c r="C997">
        <v>52432585</v>
      </c>
      <c r="D997">
        <v>51502927</v>
      </c>
      <c r="E997">
        <v>1</v>
      </c>
      <c r="F997">
        <v>1</v>
      </c>
      <c r="G997">
        <v>27</v>
      </c>
      <c r="H997">
        <v>3</v>
      </c>
      <c r="I997" t="s">
        <v>568</v>
      </c>
      <c r="J997" t="s">
        <v>569</v>
      </c>
      <c r="K997" t="s">
        <v>570</v>
      </c>
      <c r="L997">
        <v>1339</v>
      </c>
      <c r="N997">
        <v>1007</v>
      </c>
      <c r="O997" t="s">
        <v>166</v>
      </c>
      <c r="P997" t="s">
        <v>166</v>
      </c>
      <c r="Q997">
        <v>1</v>
      </c>
      <c r="W997">
        <v>0</v>
      </c>
      <c r="X997">
        <v>253260963</v>
      </c>
      <c r="Y997">
        <v>0.06</v>
      </c>
      <c r="AA997">
        <v>3392.59</v>
      </c>
      <c r="AB997">
        <v>0</v>
      </c>
      <c r="AC997">
        <v>0</v>
      </c>
      <c r="AD997">
        <v>0</v>
      </c>
      <c r="AE997">
        <v>3392.59</v>
      </c>
      <c r="AF997">
        <v>0</v>
      </c>
      <c r="AG997">
        <v>0</v>
      </c>
      <c r="AH997">
        <v>0</v>
      </c>
      <c r="AI997">
        <v>1</v>
      </c>
      <c r="AJ997">
        <v>1</v>
      </c>
      <c r="AK997">
        <v>1</v>
      </c>
      <c r="AL997">
        <v>1</v>
      </c>
      <c r="AN997">
        <v>0</v>
      </c>
      <c r="AO997">
        <v>1</v>
      </c>
      <c r="AP997">
        <v>0</v>
      </c>
      <c r="AQ997">
        <v>0</v>
      </c>
      <c r="AR997">
        <v>0</v>
      </c>
      <c r="AS997" t="s">
        <v>3</v>
      </c>
      <c r="AT997">
        <v>0.06</v>
      </c>
      <c r="AU997" t="s">
        <v>3</v>
      </c>
      <c r="AV997">
        <v>0</v>
      </c>
      <c r="AW997">
        <v>2</v>
      </c>
      <c r="AX997">
        <v>52432592</v>
      </c>
      <c r="AY997">
        <v>1</v>
      </c>
      <c r="AZ997">
        <v>0</v>
      </c>
      <c r="BA997">
        <v>962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CX997">
        <f>Y997*Source!I2901</f>
        <v>0</v>
      </c>
      <c r="CY997">
        <f>AA997</f>
        <v>3392.59</v>
      </c>
      <c r="CZ997">
        <f>AE997</f>
        <v>3392.59</v>
      </c>
      <c r="DA997">
        <f>AI997</f>
        <v>1</v>
      </c>
      <c r="DB997">
        <f t="shared" si="180"/>
        <v>203.56</v>
      </c>
      <c r="DC997">
        <f t="shared" si="181"/>
        <v>0</v>
      </c>
    </row>
    <row r="998" spans="1:107" x14ac:dyDescent="0.2">
      <c r="A998">
        <f>ROW(Source!A2901)</f>
        <v>2901</v>
      </c>
      <c r="B998">
        <v>52421674</v>
      </c>
      <c r="C998">
        <v>52432585</v>
      </c>
      <c r="D998">
        <v>51503665</v>
      </c>
      <c r="E998">
        <v>1</v>
      </c>
      <c r="F998">
        <v>1</v>
      </c>
      <c r="G998">
        <v>27</v>
      </c>
      <c r="H998">
        <v>3</v>
      </c>
      <c r="I998" t="s">
        <v>501</v>
      </c>
      <c r="J998" t="s">
        <v>503</v>
      </c>
      <c r="K998" t="s">
        <v>502</v>
      </c>
      <c r="L998">
        <v>1339</v>
      </c>
      <c r="N998">
        <v>1007</v>
      </c>
      <c r="O998" t="s">
        <v>166</v>
      </c>
      <c r="P998" t="s">
        <v>166</v>
      </c>
      <c r="Q998">
        <v>1</v>
      </c>
      <c r="W998">
        <v>0</v>
      </c>
      <c r="X998">
        <v>1857369686</v>
      </c>
      <c r="Y998">
        <v>4.3</v>
      </c>
      <c r="AA998">
        <v>7833.01</v>
      </c>
      <c r="AB998">
        <v>0</v>
      </c>
      <c r="AC998">
        <v>0</v>
      </c>
      <c r="AD998">
        <v>0</v>
      </c>
      <c r="AE998">
        <v>7833.01</v>
      </c>
      <c r="AF998">
        <v>0</v>
      </c>
      <c r="AG998">
        <v>0</v>
      </c>
      <c r="AH998">
        <v>0</v>
      </c>
      <c r="AI998">
        <v>1</v>
      </c>
      <c r="AJ998">
        <v>1</v>
      </c>
      <c r="AK998">
        <v>1</v>
      </c>
      <c r="AL998">
        <v>1</v>
      </c>
      <c r="AN998">
        <v>0</v>
      </c>
      <c r="AO998">
        <v>1</v>
      </c>
      <c r="AP998">
        <v>0</v>
      </c>
      <c r="AQ998">
        <v>0</v>
      </c>
      <c r="AR998">
        <v>0</v>
      </c>
      <c r="AS998" t="s">
        <v>3</v>
      </c>
      <c r="AT998">
        <v>4.3</v>
      </c>
      <c r="AU998" t="s">
        <v>3</v>
      </c>
      <c r="AV998">
        <v>0</v>
      </c>
      <c r="AW998">
        <v>2</v>
      </c>
      <c r="AX998">
        <v>52432593</v>
      </c>
      <c r="AY998">
        <v>1</v>
      </c>
      <c r="AZ998">
        <v>0</v>
      </c>
      <c r="BA998">
        <v>963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CX998">
        <f>Y998*Source!I2901</f>
        <v>0</v>
      </c>
      <c r="CY998">
        <f>AA998</f>
        <v>7833.01</v>
      </c>
      <c r="CZ998">
        <f>AE998</f>
        <v>7833.01</v>
      </c>
      <c r="DA998">
        <f>AI998</f>
        <v>1</v>
      </c>
      <c r="DB998">
        <f t="shared" si="180"/>
        <v>33681.94</v>
      </c>
      <c r="DC998">
        <f t="shared" si="181"/>
        <v>0</v>
      </c>
    </row>
    <row r="999" spans="1:107" x14ac:dyDescent="0.2">
      <c r="A999">
        <f>ROW(Source!A2937)</f>
        <v>2937</v>
      </c>
      <c r="B999">
        <v>52421674</v>
      </c>
      <c r="C999">
        <v>52432684</v>
      </c>
      <c r="D999">
        <v>51486811</v>
      </c>
      <c r="E999">
        <v>27</v>
      </c>
      <c r="F999">
        <v>1</v>
      </c>
      <c r="G999">
        <v>27</v>
      </c>
      <c r="H999">
        <v>1</v>
      </c>
      <c r="I999" t="s">
        <v>531</v>
      </c>
      <c r="J999" t="s">
        <v>3</v>
      </c>
      <c r="K999" t="s">
        <v>532</v>
      </c>
      <c r="L999">
        <v>1191</v>
      </c>
      <c r="N999">
        <v>1013</v>
      </c>
      <c r="O999" t="s">
        <v>533</v>
      </c>
      <c r="P999" t="s">
        <v>533</v>
      </c>
      <c r="Q999">
        <v>1</v>
      </c>
      <c r="W999">
        <v>0</v>
      </c>
      <c r="X999">
        <v>476480486</v>
      </c>
      <c r="Y999">
        <v>24.84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1</v>
      </c>
      <c r="AJ999">
        <v>1</v>
      </c>
      <c r="AK999">
        <v>1</v>
      </c>
      <c r="AL999">
        <v>1</v>
      </c>
      <c r="AN999">
        <v>0</v>
      </c>
      <c r="AO999">
        <v>1</v>
      </c>
      <c r="AP999">
        <v>0</v>
      </c>
      <c r="AQ999">
        <v>0</v>
      </c>
      <c r="AR999">
        <v>0</v>
      </c>
      <c r="AS999" t="s">
        <v>3</v>
      </c>
      <c r="AT999">
        <v>24.84</v>
      </c>
      <c r="AU999" t="s">
        <v>3</v>
      </c>
      <c r="AV999">
        <v>1</v>
      </c>
      <c r="AW999">
        <v>2</v>
      </c>
      <c r="AX999">
        <v>52432694</v>
      </c>
      <c r="AY999">
        <v>1</v>
      </c>
      <c r="AZ999">
        <v>0</v>
      </c>
      <c r="BA999">
        <v>964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CX999">
        <f>Y999*Source!I2937</f>
        <v>0</v>
      </c>
      <c r="CY999">
        <f>AD999</f>
        <v>0</v>
      </c>
      <c r="CZ999">
        <f>AH999</f>
        <v>0</v>
      </c>
      <c r="DA999">
        <f>AL999</f>
        <v>1</v>
      </c>
      <c r="DB999">
        <f t="shared" si="180"/>
        <v>0</v>
      </c>
      <c r="DC999">
        <f t="shared" si="181"/>
        <v>0</v>
      </c>
    </row>
    <row r="1000" spans="1:107" x14ac:dyDescent="0.2">
      <c r="A1000">
        <f>ROW(Source!A2937)</f>
        <v>2937</v>
      </c>
      <c r="B1000">
        <v>52421674</v>
      </c>
      <c r="C1000">
        <v>52432684</v>
      </c>
      <c r="D1000">
        <v>51499003</v>
      </c>
      <c r="E1000">
        <v>1</v>
      </c>
      <c r="F1000">
        <v>1</v>
      </c>
      <c r="G1000">
        <v>27</v>
      </c>
      <c r="H1000">
        <v>2</v>
      </c>
      <c r="I1000" t="s">
        <v>665</v>
      </c>
      <c r="J1000" t="s">
        <v>666</v>
      </c>
      <c r="K1000" t="s">
        <v>667</v>
      </c>
      <c r="L1000">
        <v>1368</v>
      </c>
      <c r="N1000">
        <v>1011</v>
      </c>
      <c r="O1000" t="s">
        <v>537</v>
      </c>
      <c r="P1000" t="s">
        <v>537</v>
      </c>
      <c r="Q1000">
        <v>1</v>
      </c>
      <c r="W1000">
        <v>0</v>
      </c>
      <c r="X1000">
        <v>974897901</v>
      </c>
      <c r="Y1000">
        <v>2.94</v>
      </c>
      <c r="AA1000">
        <v>0</v>
      </c>
      <c r="AB1000">
        <v>956.79</v>
      </c>
      <c r="AC1000">
        <v>359.44</v>
      </c>
      <c r="AD1000">
        <v>0</v>
      </c>
      <c r="AE1000">
        <v>0</v>
      </c>
      <c r="AF1000">
        <v>956.79</v>
      </c>
      <c r="AG1000">
        <v>359.44</v>
      </c>
      <c r="AH1000">
        <v>0</v>
      </c>
      <c r="AI1000">
        <v>1</v>
      </c>
      <c r="AJ1000">
        <v>1</v>
      </c>
      <c r="AK1000">
        <v>1</v>
      </c>
      <c r="AL1000">
        <v>1</v>
      </c>
      <c r="AN1000">
        <v>0</v>
      </c>
      <c r="AO1000">
        <v>1</v>
      </c>
      <c r="AP1000">
        <v>0</v>
      </c>
      <c r="AQ1000">
        <v>0</v>
      </c>
      <c r="AR1000">
        <v>0</v>
      </c>
      <c r="AS1000" t="s">
        <v>3</v>
      </c>
      <c r="AT1000">
        <v>2.94</v>
      </c>
      <c r="AU1000" t="s">
        <v>3</v>
      </c>
      <c r="AV1000">
        <v>0</v>
      </c>
      <c r="AW1000">
        <v>2</v>
      </c>
      <c r="AX1000">
        <v>52432695</v>
      </c>
      <c r="AY1000">
        <v>1</v>
      </c>
      <c r="AZ1000">
        <v>0</v>
      </c>
      <c r="BA1000">
        <v>965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CX1000">
        <f>Y1000*Source!I2937</f>
        <v>0</v>
      </c>
      <c r="CY1000">
        <f t="shared" ref="CY1000:CY1005" si="182">AB1000</f>
        <v>956.79</v>
      </c>
      <c r="CZ1000">
        <f t="shared" ref="CZ1000:CZ1005" si="183">AF1000</f>
        <v>956.79</v>
      </c>
      <c r="DA1000">
        <f t="shared" ref="DA1000:DA1005" si="184">AJ1000</f>
        <v>1</v>
      </c>
      <c r="DB1000">
        <f t="shared" si="180"/>
        <v>2812.96</v>
      </c>
      <c r="DC1000">
        <f t="shared" si="181"/>
        <v>1056.75</v>
      </c>
    </row>
    <row r="1001" spans="1:107" x14ac:dyDescent="0.2">
      <c r="A1001">
        <f>ROW(Source!A2937)</f>
        <v>2937</v>
      </c>
      <c r="B1001">
        <v>52421674</v>
      </c>
      <c r="C1001">
        <v>52432684</v>
      </c>
      <c r="D1001">
        <v>51499184</v>
      </c>
      <c r="E1001">
        <v>1</v>
      </c>
      <c r="F1001">
        <v>1</v>
      </c>
      <c r="G1001">
        <v>27</v>
      </c>
      <c r="H1001">
        <v>2</v>
      </c>
      <c r="I1001" t="s">
        <v>599</v>
      </c>
      <c r="J1001" t="s">
        <v>600</v>
      </c>
      <c r="K1001" t="s">
        <v>601</v>
      </c>
      <c r="L1001">
        <v>1368</v>
      </c>
      <c r="N1001">
        <v>1011</v>
      </c>
      <c r="O1001" t="s">
        <v>537</v>
      </c>
      <c r="P1001" t="s">
        <v>537</v>
      </c>
      <c r="Q1001">
        <v>1</v>
      </c>
      <c r="W1001">
        <v>0</v>
      </c>
      <c r="X1001">
        <v>351519474</v>
      </c>
      <c r="Y1001">
        <v>1.1399999999999999</v>
      </c>
      <c r="AA1001">
        <v>0</v>
      </c>
      <c r="AB1001">
        <v>2020.59</v>
      </c>
      <c r="AC1001">
        <v>458.56</v>
      </c>
      <c r="AD1001">
        <v>0</v>
      </c>
      <c r="AE1001">
        <v>0</v>
      </c>
      <c r="AF1001">
        <v>2020.59</v>
      </c>
      <c r="AG1001">
        <v>458.56</v>
      </c>
      <c r="AH1001">
        <v>0</v>
      </c>
      <c r="AI1001">
        <v>1</v>
      </c>
      <c r="AJ1001">
        <v>1</v>
      </c>
      <c r="AK1001">
        <v>1</v>
      </c>
      <c r="AL1001">
        <v>1</v>
      </c>
      <c r="AN1001">
        <v>0</v>
      </c>
      <c r="AO1001">
        <v>1</v>
      </c>
      <c r="AP1001">
        <v>0</v>
      </c>
      <c r="AQ1001">
        <v>0</v>
      </c>
      <c r="AR1001">
        <v>0</v>
      </c>
      <c r="AS1001" t="s">
        <v>3</v>
      </c>
      <c r="AT1001">
        <v>1.1399999999999999</v>
      </c>
      <c r="AU1001" t="s">
        <v>3</v>
      </c>
      <c r="AV1001">
        <v>0</v>
      </c>
      <c r="AW1001">
        <v>2</v>
      </c>
      <c r="AX1001">
        <v>52432696</v>
      </c>
      <c r="AY1001">
        <v>1</v>
      </c>
      <c r="AZ1001">
        <v>0</v>
      </c>
      <c r="BA1001">
        <v>966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CX1001">
        <f>Y1001*Source!I2937</f>
        <v>0</v>
      </c>
      <c r="CY1001">
        <f t="shared" si="182"/>
        <v>2020.59</v>
      </c>
      <c r="CZ1001">
        <f t="shared" si="183"/>
        <v>2020.59</v>
      </c>
      <c r="DA1001">
        <f t="shared" si="184"/>
        <v>1</v>
      </c>
      <c r="DB1001">
        <f t="shared" si="180"/>
        <v>2303.4699999999998</v>
      </c>
      <c r="DC1001">
        <f t="shared" si="181"/>
        <v>522.76</v>
      </c>
    </row>
    <row r="1002" spans="1:107" x14ac:dyDescent="0.2">
      <c r="A1002">
        <f>ROW(Source!A2937)</f>
        <v>2937</v>
      </c>
      <c r="B1002">
        <v>52421674</v>
      </c>
      <c r="C1002">
        <v>52432684</v>
      </c>
      <c r="D1002">
        <v>51499169</v>
      </c>
      <c r="E1002">
        <v>1</v>
      </c>
      <c r="F1002">
        <v>1</v>
      </c>
      <c r="G1002">
        <v>27</v>
      </c>
      <c r="H1002">
        <v>2</v>
      </c>
      <c r="I1002" t="s">
        <v>547</v>
      </c>
      <c r="J1002" t="s">
        <v>548</v>
      </c>
      <c r="K1002" t="s">
        <v>549</v>
      </c>
      <c r="L1002">
        <v>1368</v>
      </c>
      <c r="N1002">
        <v>1011</v>
      </c>
      <c r="O1002" t="s">
        <v>537</v>
      </c>
      <c r="P1002" t="s">
        <v>537</v>
      </c>
      <c r="Q1002">
        <v>1</v>
      </c>
      <c r="W1002">
        <v>0</v>
      </c>
      <c r="X1002">
        <v>-1930120489</v>
      </c>
      <c r="Y1002">
        <v>8.9600000000000009</v>
      </c>
      <c r="AA1002">
        <v>0</v>
      </c>
      <c r="AB1002">
        <v>1261.8699999999999</v>
      </c>
      <c r="AC1002">
        <v>530.02</v>
      </c>
      <c r="AD1002">
        <v>0</v>
      </c>
      <c r="AE1002">
        <v>0</v>
      </c>
      <c r="AF1002">
        <v>1261.8699999999999</v>
      </c>
      <c r="AG1002">
        <v>530.02</v>
      </c>
      <c r="AH1002">
        <v>0</v>
      </c>
      <c r="AI1002">
        <v>1</v>
      </c>
      <c r="AJ1002">
        <v>1</v>
      </c>
      <c r="AK1002">
        <v>1</v>
      </c>
      <c r="AL1002">
        <v>1</v>
      </c>
      <c r="AN1002">
        <v>0</v>
      </c>
      <c r="AO1002">
        <v>1</v>
      </c>
      <c r="AP1002">
        <v>0</v>
      </c>
      <c r="AQ1002">
        <v>0</v>
      </c>
      <c r="AR1002">
        <v>0</v>
      </c>
      <c r="AS1002" t="s">
        <v>3</v>
      </c>
      <c r="AT1002">
        <v>8.9600000000000009</v>
      </c>
      <c r="AU1002" t="s">
        <v>3</v>
      </c>
      <c r="AV1002">
        <v>0</v>
      </c>
      <c r="AW1002">
        <v>2</v>
      </c>
      <c r="AX1002">
        <v>52432697</v>
      </c>
      <c r="AY1002">
        <v>1</v>
      </c>
      <c r="AZ1002">
        <v>0</v>
      </c>
      <c r="BA1002">
        <v>967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CX1002">
        <f>Y1002*Source!I2937</f>
        <v>0</v>
      </c>
      <c r="CY1002">
        <f t="shared" si="182"/>
        <v>1261.8699999999999</v>
      </c>
      <c r="CZ1002">
        <f t="shared" si="183"/>
        <v>1261.8699999999999</v>
      </c>
      <c r="DA1002">
        <f t="shared" si="184"/>
        <v>1</v>
      </c>
      <c r="DB1002">
        <f t="shared" si="180"/>
        <v>11306.36</v>
      </c>
      <c r="DC1002">
        <f t="shared" si="181"/>
        <v>4748.9799999999996</v>
      </c>
    </row>
    <row r="1003" spans="1:107" x14ac:dyDescent="0.2">
      <c r="A1003">
        <f>ROW(Source!A2937)</f>
        <v>2937</v>
      </c>
      <c r="B1003">
        <v>52421674</v>
      </c>
      <c r="C1003">
        <v>52432684</v>
      </c>
      <c r="D1003">
        <v>51499170</v>
      </c>
      <c r="E1003">
        <v>1</v>
      </c>
      <c r="F1003">
        <v>1</v>
      </c>
      <c r="G1003">
        <v>27</v>
      </c>
      <c r="H1003">
        <v>2</v>
      </c>
      <c r="I1003" t="s">
        <v>550</v>
      </c>
      <c r="J1003" t="s">
        <v>551</v>
      </c>
      <c r="K1003" t="s">
        <v>552</v>
      </c>
      <c r="L1003">
        <v>1368</v>
      </c>
      <c r="N1003">
        <v>1011</v>
      </c>
      <c r="O1003" t="s">
        <v>537</v>
      </c>
      <c r="P1003" t="s">
        <v>537</v>
      </c>
      <c r="Q1003">
        <v>1</v>
      </c>
      <c r="W1003">
        <v>0</v>
      </c>
      <c r="X1003">
        <v>1869206802</v>
      </c>
      <c r="Y1003">
        <v>18.25</v>
      </c>
      <c r="AA1003">
        <v>0</v>
      </c>
      <c r="AB1003">
        <v>1827.95</v>
      </c>
      <c r="AC1003">
        <v>720.55</v>
      </c>
      <c r="AD1003">
        <v>0</v>
      </c>
      <c r="AE1003">
        <v>0</v>
      </c>
      <c r="AF1003">
        <v>1827.95</v>
      </c>
      <c r="AG1003">
        <v>720.55</v>
      </c>
      <c r="AH1003">
        <v>0</v>
      </c>
      <c r="AI1003">
        <v>1</v>
      </c>
      <c r="AJ1003">
        <v>1</v>
      </c>
      <c r="AK1003">
        <v>1</v>
      </c>
      <c r="AL1003">
        <v>1</v>
      </c>
      <c r="AN1003">
        <v>0</v>
      </c>
      <c r="AO1003">
        <v>1</v>
      </c>
      <c r="AP1003">
        <v>0</v>
      </c>
      <c r="AQ1003">
        <v>0</v>
      </c>
      <c r="AR1003">
        <v>0</v>
      </c>
      <c r="AS1003" t="s">
        <v>3</v>
      </c>
      <c r="AT1003">
        <v>18.25</v>
      </c>
      <c r="AU1003" t="s">
        <v>3</v>
      </c>
      <c r="AV1003">
        <v>0</v>
      </c>
      <c r="AW1003">
        <v>2</v>
      </c>
      <c r="AX1003">
        <v>52432698</v>
      </c>
      <c r="AY1003">
        <v>1</v>
      </c>
      <c r="AZ1003">
        <v>0</v>
      </c>
      <c r="BA1003">
        <v>968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CX1003">
        <f>Y1003*Source!I2937</f>
        <v>0</v>
      </c>
      <c r="CY1003">
        <f t="shared" si="182"/>
        <v>1827.95</v>
      </c>
      <c r="CZ1003">
        <f t="shared" si="183"/>
        <v>1827.95</v>
      </c>
      <c r="DA1003">
        <f t="shared" si="184"/>
        <v>1</v>
      </c>
      <c r="DB1003">
        <f t="shared" si="180"/>
        <v>33360.089999999997</v>
      </c>
      <c r="DC1003">
        <f t="shared" si="181"/>
        <v>13150.04</v>
      </c>
    </row>
    <row r="1004" spans="1:107" x14ac:dyDescent="0.2">
      <c r="A1004">
        <f>ROW(Source!A2937)</f>
        <v>2937</v>
      </c>
      <c r="B1004">
        <v>52421674</v>
      </c>
      <c r="C1004">
        <v>52432684</v>
      </c>
      <c r="D1004">
        <v>51499208</v>
      </c>
      <c r="E1004">
        <v>1</v>
      </c>
      <c r="F1004">
        <v>1</v>
      </c>
      <c r="G1004">
        <v>27</v>
      </c>
      <c r="H1004">
        <v>2</v>
      </c>
      <c r="I1004" t="s">
        <v>562</v>
      </c>
      <c r="J1004" t="s">
        <v>563</v>
      </c>
      <c r="K1004" t="s">
        <v>564</v>
      </c>
      <c r="L1004">
        <v>1368</v>
      </c>
      <c r="N1004">
        <v>1011</v>
      </c>
      <c r="O1004" t="s">
        <v>537</v>
      </c>
      <c r="P1004" t="s">
        <v>537</v>
      </c>
      <c r="Q1004">
        <v>1</v>
      </c>
      <c r="W1004">
        <v>0</v>
      </c>
      <c r="X1004">
        <v>41279402</v>
      </c>
      <c r="Y1004">
        <v>2.2400000000000002</v>
      </c>
      <c r="AA1004">
        <v>0</v>
      </c>
      <c r="AB1004">
        <v>1412.71</v>
      </c>
      <c r="AC1004">
        <v>641.32000000000005</v>
      </c>
      <c r="AD1004">
        <v>0</v>
      </c>
      <c r="AE1004">
        <v>0</v>
      </c>
      <c r="AF1004">
        <v>1412.71</v>
      </c>
      <c r="AG1004">
        <v>641.32000000000005</v>
      </c>
      <c r="AH1004">
        <v>0</v>
      </c>
      <c r="AI1004">
        <v>1</v>
      </c>
      <c r="AJ1004">
        <v>1</v>
      </c>
      <c r="AK1004">
        <v>1</v>
      </c>
      <c r="AL1004">
        <v>1</v>
      </c>
      <c r="AN1004">
        <v>0</v>
      </c>
      <c r="AO1004">
        <v>1</v>
      </c>
      <c r="AP1004">
        <v>0</v>
      </c>
      <c r="AQ1004">
        <v>0</v>
      </c>
      <c r="AR1004">
        <v>0</v>
      </c>
      <c r="AS1004" t="s">
        <v>3</v>
      </c>
      <c r="AT1004">
        <v>2.2400000000000002</v>
      </c>
      <c r="AU1004" t="s">
        <v>3</v>
      </c>
      <c r="AV1004">
        <v>0</v>
      </c>
      <c r="AW1004">
        <v>2</v>
      </c>
      <c r="AX1004">
        <v>52432699</v>
      </c>
      <c r="AY1004">
        <v>1</v>
      </c>
      <c r="AZ1004">
        <v>0</v>
      </c>
      <c r="BA1004">
        <v>969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CX1004">
        <f>Y1004*Source!I2937</f>
        <v>0</v>
      </c>
      <c r="CY1004">
        <f t="shared" si="182"/>
        <v>1412.71</v>
      </c>
      <c r="CZ1004">
        <f t="shared" si="183"/>
        <v>1412.71</v>
      </c>
      <c r="DA1004">
        <f t="shared" si="184"/>
        <v>1</v>
      </c>
      <c r="DB1004">
        <f t="shared" si="180"/>
        <v>3164.47</v>
      </c>
      <c r="DC1004">
        <f t="shared" si="181"/>
        <v>1436.56</v>
      </c>
    </row>
    <row r="1005" spans="1:107" x14ac:dyDescent="0.2">
      <c r="A1005">
        <f>ROW(Source!A2937)</f>
        <v>2937</v>
      </c>
      <c r="B1005">
        <v>52421674</v>
      </c>
      <c r="C1005">
        <v>52432684</v>
      </c>
      <c r="D1005">
        <v>51499174</v>
      </c>
      <c r="E1005">
        <v>1</v>
      </c>
      <c r="F1005">
        <v>1</v>
      </c>
      <c r="G1005">
        <v>27</v>
      </c>
      <c r="H1005">
        <v>2</v>
      </c>
      <c r="I1005" t="s">
        <v>638</v>
      </c>
      <c r="J1005" t="s">
        <v>639</v>
      </c>
      <c r="K1005" t="s">
        <v>640</v>
      </c>
      <c r="L1005">
        <v>1368</v>
      </c>
      <c r="N1005">
        <v>1011</v>
      </c>
      <c r="O1005" t="s">
        <v>537</v>
      </c>
      <c r="P1005" t="s">
        <v>537</v>
      </c>
      <c r="Q1005">
        <v>1</v>
      </c>
      <c r="W1005">
        <v>0</v>
      </c>
      <c r="X1005">
        <v>-1991511797</v>
      </c>
      <c r="Y1005">
        <v>0.65</v>
      </c>
      <c r="AA1005">
        <v>0</v>
      </c>
      <c r="AB1005">
        <v>1213.3399999999999</v>
      </c>
      <c r="AC1005">
        <v>461.6</v>
      </c>
      <c r="AD1005">
        <v>0</v>
      </c>
      <c r="AE1005">
        <v>0</v>
      </c>
      <c r="AF1005">
        <v>1213.3399999999999</v>
      </c>
      <c r="AG1005">
        <v>461.6</v>
      </c>
      <c r="AH1005">
        <v>0</v>
      </c>
      <c r="AI1005">
        <v>1</v>
      </c>
      <c r="AJ1005">
        <v>1</v>
      </c>
      <c r="AK1005">
        <v>1</v>
      </c>
      <c r="AL1005">
        <v>1</v>
      </c>
      <c r="AN1005">
        <v>0</v>
      </c>
      <c r="AO1005">
        <v>1</v>
      </c>
      <c r="AP1005">
        <v>0</v>
      </c>
      <c r="AQ1005">
        <v>0</v>
      </c>
      <c r="AR1005">
        <v>0</v>
      </c>
      <c r="AS1005" t="s">
        <v>3</v>
      </c>
      <c r="AT1005">
        <v>0.65</v>
      </c>
      <c r="AU1005" t="s">
        <v>3</v>
      </c>
      <c r="AV1005">
        <v>0</v>
      </c>
      <c r="AW1005">
        <v>2</v>
      </c>
      <c r="AX1005">
        <v>52432700</v>
      </c>
      <c r="AY1005">
        <v>1</v>
      </c>
      <c r="AZ1005">
        <v>0</v>
      </c>
      <c r="BA1005">
        <v>970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CX1005">
        <f>Y1005*Source!I2937</f>
        <v>0</v>
      </c>
      <c r="CY1005">
        <f t="shared" si="182"/>
        <v>1213.3399999999999</v>
      </c>
      <c r="CZ1005">
        <f t="shared" si="183"/>
        <v>1213.3399999999999</v>
      </c>
      <c r="DA1005">
        <f t="shared" si="184"/>
        <v>1</v>
      </c>
      <c r="DB1005">
        <f t="shared" si="180"/>
        <v>788.67</v>
      </c>
      <c r="DC1005">
        <f t="shared" si="181"/>
        <v>300.04000000000002</v>
      </c>
    </row>
    <row r="1006" spans="1:107" x14ac:dyDescent="0.2">
      <c r="A1006">
        <f>ROW(Source!A2937)</f>
        <v>2937</v>
      </c>
      <c r="B1006">
        <v>52421674</v>
      </c>
      <c r="C1006">
        <v>52432684</v>
      </c>
      <c r="D1006">
        <v>51501162</v>
      </c>
      <c r="E1006">
        <v>1</v>
      </c>
      <c r="F1006">
        <v>1</v>
      </c>
      <c r="G1006">
        <v>27</v>
      </c>
      <c r="H1006">
        <v>3</v>
      </c>
      <c r="I1006" t="s">
        <v>668</v>
      </c>
      <c r="J1006" t="s">
        <v>669</v>
      </c>
      <c r="K1006" t="s">
        <v>670</v>
      </c>
      <c r="L1006">
        <v>1339</v>
      </c>
      <c r="N1006">
        <v>1007</v>
      </c>
      <c r="O1006" t="s">
        <v>166</v>
      </c>
      <c r="P1006" t="s">
        <v>166</v>
      </c>
      <c r="Q1006">
        <v>1</v>
      </c>
      <c r="W1006">
        <v>0</v>
      </c>
      <c r="X1006">
        <v>811973350</v>
      </c>
      <c r="Y1006">
        <v>126</v>
      </c>
      <c r="AA1006">
        <v>1763.75</v>
      </c>
      <c r="AB1006">
        <v>0</v>
      </c>
      <c r="AC1006">
        <v>0</v>
      </c>
      <c r="AD1006">
        <v>0</v>
      </c>
      <c r="AE1006">
        <v>1763.75</v>
      </c>
      <c r="AF1006">
        <v>0</v>
      </c>
      <c r="AG1006">
        <v>0</v>
      </c>
      <c r="AH1006">
        <v>0</v>
      </c>
      <c r="AI1006">
        <v>1</v>
      </c>
      <c r="AJ1006">
        <v>1</v>
      </c>
      <c r="AK1006">
        <v>1</v>
      </c>
      <c r="AL1006">
        <v>1</v>
      </c>
      <c r="AN1006">
        <v>0</v>
      </c>
      <c r="AO1006">
        <v>1</v>
      </c>
      <c r="AP1006">
        <v>0</v>
      </c>
      <c r="AQ1006">
        <v>0</v>
      </c>
      <c r="AR1006">
        <v>0</v>
      </c>
      <c r="AS1006" t="s">
        <v>3</v>
      </c>
      <c r="AT1006">
        <v>126</v>
      </c>
      <c r="AU1006" t="s">
        <v>3</v>
      </c>
      <c r="AV1006">
        <v>0</v>
      </c>
      <c r="AW1006">
        <v>2</v>
      </c>
      <c r="AX1006">
        <v>52432701</v>
      </c>
      <c r="AY1006">
        <v>1</v>
      </c>
      <c r="AZ1006">
        <v>0</v>
      </c>
      <c r="BA1006">
        <v>971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CX1006">
        <f>Y1006*Source!I2937</f>
        <v>0</v>
      </c>
      <c r="CY1006">
        <f>AA1006</f>
        <v>1763.75</v>
      </c>
      <c r="CZ1006">
        <f>AE1006</f>
        <v>1763.75</v>
      </c>
      <c r="DA1006">
        <f>AI1006</f>
        <v>1</v>
      </c>
      <c r="DB1006">
        <f t="shared" si="180"/>
        <v>222232.5</v>
      </c>
      <c r="DC1006">
        <f t="shared" si="181"/>
        <v>0</v>
      </c>
    </row>
    <row r="1007" spans="1:107" x14ac:dyDescent="0.2">
      <c r="A1007">
        <f>ROW(Source!A2937)</f>
        <v>2937</v>
      </c>
      <c r="B1007">
        <v>52421674</v>
      </c>
      <c r="C1007">
        <v>52432684</v>
      </c>
      <c r="D1007">
        <v>51501882</v>
      </c>
      <c r="E1007">
        <v>1</v>
      </c>
      <c r="F1007">
        <v>1</v>
      </c>
      <c r="G1007">
        <v>27</v>
      </c>
      <c r="H1007">
        <v>3</v>
      </c>
      <c r="I1007" t="s">
        <v>602</v>
      </c>
      <c r="J1007" t="s">
        <v>603</v>
      </c>
      <c r="K1007" t="s">
        <v>604</v>
      </c>
      <c r="L1007">
        <v>1339</v>
      </c>
      <c r="N1007">
        <v>1007</v>
      </c>
      <c r="O1007" t="s">
        <v>166</v>
      </c>
      <c r="P1007" t="s">
        <v>166</v>
      </c>
      <c r="Q1007">
        <v>1</v>
      </c>
      <c r="W1007">
        <v>0</v>
      </c>
      <c r="X1007">
        <v>2028445372</v>
      </c>
      <c r="Y1007">
        <v>7</v>
      </c>
      <c r="AA1007">
        <v>35.25</v>
      </c>
      <c r="AB1007">
        <v>0</v>
      </c>
      <c r="AC1007">
        <v>0</v>
      </c>
      <c r="AD1007">
        <v>0</v>
      </c>
      <c r="AE1007">
        <v>35.25</v>
      </c>
      <c r="AF1007">
        <v>0</v>
      </c>
      <c r="AG1007">
        <v>0</v>
      </c>
      <c r="AH1007">
        <v>0</v>
      </c>
      <c r="AI1007">
        <v>1</v>
      </c>
      <c r="AJ1007">
        <v>1</v>
      </c>
      <c r="AK1007">
        <v>1</v>
      </c>
      <c r="AL1007">
        <v>1</v>
      </c>
      <c r="AN1007">
        <v>0</v>
      </c>
      <c r="AO1007">
        <v>1</v>
      </c>
      <c r="AP1007">
        <v>0</v>
      </c>
      <c r="AQ1007">
        <v>0</v>
      </c>
      <c r="AR1007">
        <v>0</v>
      </c>
      <c r="AS1007" t="s">
        <v>3</v>
      </c>
      <c r="AT1007">
        <v>7</v>
      </c>
      <c r="AU1007" t="s">
        <v>3</v>
      </c>
      <c r="AV1007">
        <v>0</v>
      </c>
      <c r="AW1007">
        <v>2</v>
      </c>
      <c r="AX1007">
        <v>52432702</v>
      </c>
      <c r="AY1007">
        <v>1</v>
      </c>
      <c r="AZ1007">
        <v>0</v>
      </c>
      <c r="BA1007">
        <v>972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CX1007">
        <f>Y1007*Source!I2937</f>
        <v>0</v>
      </c>
      <c r="CY1007">
        <f>AA1007</f>
        <v>35.25</v>
      </c>
      <c r="CZ1007">
        <f>AE1007</f>
        <v>35.25</v>
      </c>
      <c r="DA1007">
        <f>AI1007</f>
        <v>1</v>
      </c>
      <c r="DB1007">
        <f t="shared" si="180"/>
        <v>246.75</v>
      </c>
      <c r="DC1007">
        <f t="shared" si="181"/>
        <v>0</v>
      </c>
    </row>
    <row r="1008" spans="1:107" x14ac:dyDescent="0.2">
      <c r="A1008">
        <f>ROW(Source!A2938)</f>
        <v>2938</v>
      </c>
      <c r="B1008">
        <v>52421674</v>
      </c>
      <c r="C1008">
        <v>52432703</v>
      </c>
      <c r="D1008">
        <v>51486811</v>
      </c>
      <c r="E1008">
        <v>27</v>
      </c>
      <c r="F1008">
        <v>1</v>
      </c>
      <c r="G1008">
        <v>27</v>
      </c>
      <c r="H1008">
        <v>1</v>
      </c>
      <c r="I1008" t="s">
        <v>531</v>
      </c>
      <c r="J1008" t="s">
        <v>3</v>
      </c>
      <c r="K1008" t="s">
        <v>532</v>
      </c>
      <c r="L1008">
        <v>1191</v>
      </c>
      <c r="N1008">
        <v>1013</v>
      </c>
      <c r="O1008" t="s">
        <v>533</v>
      </c>
      <c r="P1008" t="s">
        <v>533</v>
      </c>
      <c r="Q1008">
        <v>1</v>
      </c>
      <c r="W1008">
        <v>0</v>
      </c>
      <c r="X1008">
        <v>476480486</v>
      </c>
      <c r="Y1008">
        <v>10.3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1</v>
      </c>
      <c r="AJ1008">
        <v>1</v>
      </c>
      <c r="AK1008">
        <v>1</v>
      </c>
      <c r="AL1008">
        <v>1</v>
      </c>
      <c r="AN1008">
        <v>0</v>
      </c>
      <c r="AO1008">
        <v>1</v>
      </c>
      <c r="AP1008">
        <v>0</v>
      </c>
      <c r="AQ1008">
        <v>0</v>
      </c>
      <c r="AR1008">
        <v>0</v>
      </c>
      <c r="AS1008" t="s">
        <v>3</v>
      </c>
      <c r="AT1008">
        <v>10.3</v>
      </c>
      <c r="AU1008" t="s">
        <v>3</v>
      </c>
      <c r="AV1008">
        <v>1</v>
      </c>
      <c r="AW1008">
        <v>2</v>
      </c>
      <c r="AX1008">
        <v>52432709</v>
      </c>
      <c r="AY1008">
        <v>1</v>
      </c>
      <c r="AZ1008">
        <v>0</v>
      </c>
      <c r="BA1008">
        <v>973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CX1008">
        <f>Y1008*Source!I2938</f>
        <v>0</v>
      </c>
      <c r="CY1008">
        <f>AD1008</f>
        <v>0</v>
      </c>
      <c r="CZ1008">
        <f>AH1008</f>
        <v>0</v>
      </c>
      <c r="DA1008">
        <f>AL1008</f>
        <v>1</v>
      </c>
      <c r="DB1008">
        <f t="shared" si="180"/>
        <v>0</v>
      </c>
      <c r="DC1008">
        <f t="shared" si="181"/>
        <v>0</v>
      </c>
    </row>
    <row r="1009" spans="1:107" x14ac:dyDescent="0.2">
      <c r="A1009">
        <f>ROW(Source!A2938)</f>
        <v>2938</v>
      </c>
      <c r="B1009">
        <v>52421674</v>
      </c>
      <c r="C1009">
        <v>52432703</v>
      </c>
      <c r="D1009">
        <v>51499169</v>
      </c>
      <c r="E1009">
        <v>1</v>
      </c>
      <c r="F1009">
        <v>1</v>
      </c>
      <c r="G1009">
        <v>27</v>
      </c>
      <c r="H1009">
        <v>2</v>
      </c>
      <c r="I1009" t="s">
        <v>547</v>
      </c>
      <c r="J1009" t="s">
        <v>548</v>
      </c>
      <c r="K1009" t="s">
        <v>549</v>
      </c>
      <c r="L1009">
        <v>1368</v>
      </c>
      <c r="N1009">
        <v>1011</v>
      </c>
      <c r="O1009" t="s">
        <v>537</v>
      </c>
      <c r="P1009" t="s">
        <v>537</v>
      </c>
      <c r="Q1009">
        <v>1</v>
      </c>
      <c r="W1009">
        <v>0</v>
      </c>
      <c r="X1009">
        <v>-1930120489</v>
      </c>
      <c r="Y1009">
        <v>0.89</v>
      </c>
      <c r="AA1009">
        <v>0</v>
      </c>
      <c r="AB1009">
        <v>1261.8699999999999</v>
      </c>
      <c r="AC1009">
        <v>530.02</v>
      </c>
      <c r="AD1009">
        <v>0</v>
      </c>
      <c r="AE1009">
        <v>0</v>
      </c>
      <c r="AF1009">
        <v>1261.8699999999999</v>
      </c>
      <c r="AG1009">
        <v>530.02</v>
      </c>
      <c r="AH1009">
        <v>0</v>
      </c>
      <c r="AI1009">
        <v>1</v>
      </c>
      <c r="AJ1009">
        <v>1</v>
      </c>
      <c r="AK1009">
        <v>1</v>
      </c>
      <c r="AL1009">
        <v>1</v>
      </c>
      <c r="AN1009">
        <v>0</v>
      </c>
      <c r="AO1009">
        <v>1</v>
      </c>
      <c r="AP1009">
        <v>0</v>
      </c>
      <c r="AQ1009">
        <v>0</v>
      </c>
      <c r="AR1009">
        <v>0</v>
      </c>
      <c r="AS1009" t="s">
        <v>3</v>
      </c>
      <c r="AT1009">
        <v>0.89</v>
      </c>
      <c r="AU1009" t="s">
        <v>3</v>
      </c>
      <c r="AV1009">
        <v>0</v>
      </c>
      <c r="AW1009">
        <v>2</v>
      </c>
      <c r="AX1009">
        <v>52432710</v>
      </c>
      <c r="AY1009">
        <v>1</v>
      </c>
      <c r="AZ1009">
        <v>0</v>
      </c>
      <c r="BA1009">
        <v>974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CX1009">
        <f>Y1009*Source!I2938</f>
        <v>0</v>
      </c>
      <c r="CY1009">
        <f>AB1009</f>
        <v>1261.8699999999999</v>
      </c>
      <c r="CZ1009">
        <f>AF1009</f>
        <v>1261.8699999999999</v>
      </c>
      <c r="DA1009">
        <f>AJ1009</f>
        <v>1</v>
      </c>
      <c r="DB1009">
        <f t="shared" si="180"/>
        <v>1123.06</v>
      </c>
      <c r="DC1009">
        <f t="shared" si="181"/>
        <v>471.72</v>
      </c>
    </row>
    <row r="1010" spans="1:107" x14ac:dyDescent="0.2">
      <c r="A1010">
        <f>ROW(Source!A2938)</f>
        <v>2938</v>
      </c>
      <c r="B1010">
        <v>52421674</v>
      </c>
      <c r="C1010">
        <v>52432703</v>
      </c>
      <c r="D1010">
        <v>51499975</v>
      </c>
      <c r="E1010">
        <v>1</v>
      </c>
      <c r="F1010">
        <v>1</v>
      </c>
      <c r="G1010">
        <v>27</v>
      </c>
      <c r="H1010">
        <v>3</v>
      </c>
      <c r="I1010" t="s">
        <v>553</v>
      </c>
      <c r="J1010" t="s">
        <v>554</v>
      </c>
      <c r="K1010" t="s">
        <v>555</v>
      </c>
      <c r="L1010">
        <v>1348</v>
      </c>
      <c r="N1010">
        <v>1009</v>
      </c>
      <c r="O1010" t="s">
        <v>27</v>
      </c>
      <c r="P1010" t="s">
        <v>27</v>
      </c>
      <c r="Q1010">
        <v>1000</v>
      </c>
      <c r="W1010">
        <v>0</v>
      </c>
      <c r="X1010">
        <v>-298244648</v>
      </c>
      <c r="Y1010">
        <v>0.06</v>
      </c>
      <c r="AA1010">
        <v>25888.1</v>
      </c>
      <c r="AB1010">
        <v>0</v>
      </c>
      <c r="AC1010">
        <v>0</v>
      </c>
      <c r="AD1010">
        <v>0</v>
      </c>
      <c r="AE1010">
        <v>25888.1</v>
      </c>
      <c r="AF1010">
        <v>0</v>
      </c>
      <c r="AG1010">
        <v>0</v>
      </c>
      <c r="AH1010">
        <v>0</v>
      </c>
      <c r="AI1010">
        <v>1</v>
      </c>
      <c r="AJ1010">
        <v>1</v>
      </c>
      <c r="AK1010">
        <v>1</v>
      </c>
      <c r="AL1010">
        <v>1</v>
      </c>
      <c r="AN1010">
        <v>0</v>
      </c>
      <c r="AO1010">
        <v>1</v>
      </c>
      <c r="AP1010">
        <v>0</v>
      </c>
      <c r="AQ1010">
        <v>0</v>
      </c>
      <c r="AR1010">
        <v>0</v>
      </c>
      <c r="AS1010" t="s">
        <v>3</v>
      </c>
      <c r="AT1010">
        <v>0.06</v>
      </c>
      <c r="AU1010" t="s">
        <v>3</v>
      </c>
      <c r="AV1010">
        <v>0</v>
      </c>
      <c r="AW1010">
        <v>2</v>
      </c>
      <c r="AX1010">
        <v>52432711</v>
      </c>
      <c r="AY1010">
        <v>1</v>
      </c>
      <c r="AZ1010">
        <v>0</v>
      </c>
      <c r="BA1010">
        <v>975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CX1010">
        <f>Y1010*Source!I2938</f>
        <v>0</v>
      </c>
      <c r="CY1010">
        <f>AA1010</f>
        <v>25888.1</v>
      </c>
      <c r="CZ1010">
        <f>AE1010</f>
        <v>25888.1</v>
      </c>
      <c r="DA1010">
        <f>AI1010</f>
        <v>1</v>
      </c>
      <c r="DB1010">
        <f t="shared" si="180"/>
        <v>1553.29</v>
      </c>
      <c r="DC1010">
        <f t="shared" si="181"/>
        <v>0</v>
      </c>
    </row>
    <row r="1011" spans="1:107" x14ac:dyDescent="0.2">
      <c r="A1011">
        <f>ROW(Source!A2938)</f>
        <v>2938</v>
      </c>
      <c r="B1011">
        <v>52421674</v>
      </c>
      <c r="C1011">
        <v>52432703</v>
      </c>
      <c r="D1011">
        <v>51503080</v>
      </c>
      <c r="E1011">
        <v>1</v>
      </c>
      <c r="F1011">
        <v>1</v>
      </c>
      <c r="G1011">
        <v>27</v>
      </c>
      <c r="H1011">
        <v>3</v>
      </c>
      <c r="I1011" t="s">
        <v>64</v>
      </c>
      <c r="J1011" t="s">
        <v>66</v>
      </c>
      <c r="K1011" t="s">
        <v>65</v>
      </c>
      <c r="L1011">
        <v>1348</v>
      </c>
      <c r="N1011">
        <v>1009</v>
      </c>
      <c r="O1011" t="s">
        <v>27</v>
      </c>
      <c r="P1011" t="s">
        <v>27</v>
      </c>
      <c r="Q1011">
        <v>1000</v>
      </c>
      <c r="W1011">
        <v>0</v>
      </c>
      <c r="X1011">
        <v>-740831190</v>
      </c>
      <c r="Y1011">
        <v>11.9</v>
      </c>
      <c r="AA1011">
        <v>2652.04</v>
      </c>
      <c r="AB1011">
        <v>0</v>
      </c>
      <c r="AC1011">
        <v>0</v>
      </c>
      <c r="AD1011">
        <v>0</v>
      </c>
      <c r="AE1011">
        <v>2652.04</v>
      </c>
      <c r="AF1011">
        <v>0</v>
      </c>
      <c r="AG1011">
        <v>0</v>
      </c>
      <c r="AH1011">
        <v>0</v>
      </c>
      <c r="AI1011">
        <v>1</v>
      </c>
      <c r="AJ1011">
        <v>1</v>
      </c>
      <c r="AK1011">
        <v>1</v>
      </c>
      <c r="AL1011">
        <v>1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 t="s">
        <v>3</v>
      </c>
      <c r="AT1011">
        <v>11.9</v>
      </c>
      <c r="AU1011" t="s">
        <v>3</v>
      </c>
      <c r="AV1011">
        <v>0</v>
      </c>
      <c r="AW1011">
        <v>2</v>
      </c>
      <c r="AX1011">
        <v>52432712</v>
      </c>
      <c r="AY1011">
        <v>1</v>
      </c>
      <c r="AZ1011">
        <v>6144</v>
      </c>
      <c r="BA1011">
        <v>976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CX1011">
        <f>Y1011*Source!I2938</f>
        <v>0</v>
      </c>
      <c r="CY1011">
        <f>AA1011</f>
        <v>2652.04</v>
      </c>
      <c r="CZ1011">
        <f>AE1011</f>
        <v>2652.04</v>
      </c>
      <c r="DA1011">
        <f>AI1011</f>
        <v>1</v>
      </c>
      <c r="DB1011">
        <f t="shared" si="180"/>
        <v>31559.279999999999</v>
      </c>
      <c r="DC1011">
        <f t="shared" si="181"/>
        <v>0</v>
      </c>
    </row>
    <row r="1012" spans="1:107" x14ac:dyDescent="0.2">
      <c r="A1012">
        <f>ROW(Source!A2938)</f>
        <v>2938</v>
      </c>
      <c r="B1012">
        <v>52421674</v>
      </c>
      <c r="C1012">
        <v>52432703</v>
      </c>
      <c r="D1012">
        <v>51503080</v>
      </c>
      <c r="E1012">
        <v>1</v>
      </c>
      <c r="F1012">
        <v>1</v>
      </c>
      <c r="G1012">
        <v>27</v>
      </c>
      <c r="H1012">
        <v>3</v>
      </c>
      <c r="I1012" t="s">
        <v>64</v>
      </c>
      <c r="J1012" t="s">
        <v>66</v>
      </c>
      <c r="K1012" t="s">
        <v>65</v>
      </c>
      <c r="L1012">
        <v>1348</v>
      </c>
      <c r="N1012">
        <v>1009</v>
      </c>
      <c r="O1012" t="s">
        <v>27</v>
      </c>
      <c r="P1012" t="s">
        <v>27</v>
      </c>
      <c r="Q1012">
        <v>1000</v>
      </c>
      <c r="W1012">
        <v>1</v>
      </c>
      <c r="X1012">
        <v>-740831190</v>
      </c>
      <c r="Y1012">
        <v>-7.14</v>
      </c>
      <c r="AA1012">
        <v>2652.04</v>
      </c>
      <c r="AB1012">
        <v>0</v>
      </c>
      <c r="AC1012">
        <v>0</v>
      </c>
      <c r="AD1012">
        <v>0</v>
      </c>
      <c r="AE1012">
        <v>2652.04</v>
      </c>
      <c r="AF1012">
        <v>0</v>
      </c>
      <c r="AG1012">
        <v>0</v>
      </c>
      <c r="AH1012">
        <v>0</v>
      </c>
      <c r="AI1012">
        <v>1</v>
      </c>
      <c r="AJ1012">
        <v>1</v>
      </c>
      <c r="AK1012">
        <v>1</v>
      </c>
      <c r="AL1012">
        <v>1</v>
      </c>
      <c r="AN1012">
        <v>0</v>
      </c>
      <c r="AO1012">
        <v>1</v>
      </c>
      <c r="AP1012">
        <v>0</v>
      </c>
      <c r="AQ1012">
        <v>0</v>
      </c>
      <c r="AR1012">
        <v>0</v>
      </c>
      <c r="AS1012" t="s">
        <v>3</v>
      </c>
      <c r="AT1012">
        <v>-7.14</v>
      </c>
      <c r="AU1012" t="s">
        <v>3</v>
      </c>
      <c r="AV1012">
        <v>0</v>
      </c>
      <c r="AW1012">
        <v>1</v>
      </c>
      <c r="AX1012">
        <v>-1</v>
      </c>
      <c r="AY1012">
        <v>0</v>
      </c>
      <c r="AZ1012">
        <v>0</v>
      </c>
      <c r="BA1012" t="s">
        <v>3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CX1012">
        <f>Y1012*Source!I2938</f>
        <v>0</v>
      </c>
      <c r="CY1012">
        <f>AA1012</f>
        <v>2652.04</v>
      </c>
      <c r="CZ1012">
        <f>AE1012</f>
        <v>2652.04</v>
      </c>
      <c r="DA1012">
        <f>AI1012</f>
        <v>1</v>
      </c>
      <c r="DB1012">
        <f t="shared" si="180"/>
        <v>-18935.57</v>
      </c>
      <c r="DC1012">
        <f t="shared" si="181"/>
        <v>0</v>
      </c>
    </row>
    <row r="1013" spans="1:107" x14ac:dyDescent="0.2">
      <c r="A1013">
        <f>ROW(Source!A2976)</f>
        <v>2976</v>
      </c>
      <c r="B1013">
        <v>52421674</v>
      </c>
      <c r="C1013">
        <v>52432772</v>
      </c>
      <c r="D1013">
        <v>51486811</v>
      </c>
      <c r="E1013">
        <v>27</v>
      </c>
      <c r="F1013">
        <v>1</v>
      </c>
      <c r="G1013">
        <v>27</v>
      </c>
      <c r="H1013">
        <v>1</v>
      </c>
      <c r="I1013" t="s">
        <v>531</v>
      </c>
      <c r="J1013" t="s">
        <v>3</v>
      </c>
      <c r="K1013" t="s">
        <v>532</v>
      </c>
      <c r="L1013">
        <v>1191</v>
      </c>
      <c r="N1013">
        <v>1013</v>
      </c>
      <c r="O1013" t="s">
        <v>533</v>
      </c>
      <c r="P1013" t="s">
        <v>533</v>
      </c>
      <c r="Q1013">
        <v>1</v>
      </c>
      <c r="W1013">
        <v>0</v>
      </c>
      <c r="X1013">
        <v>476480486</v>
      </c>
      <c r="Y1013">
        <v>0.82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1</v>
      </c>
      <c r="AJ1013">
        <v>1</v>
      </c>
      <c r="AK1013">
        <v>1</v>
      </c>
      <c r="AL1013">
        <v>1</v>
      </c>
      <c r="AN1013">
        <v>0</v>
      </c>
      <c r="AO1013">
        <v>1</v>
      </c>
      <c r="AP1013">
        <v>0</v>
      </c>
      <c r="AQ1013">
        <v>0</v>
      </c>
      <c r="AR1013">
        <v>0</v>
      </c>
      <c r="AS1013" t="s">
        <v>3</v>
      </c>
      <c r="AT1013">
        <v>0.82</v>
      </c>
      <c r="AU1013" t="s">
        <v>3</v>
      </c>
      <c r="AV1013">
        <v>1</v>
      </c>
      <c r="AW1013">
        <v>2</v>
      </c>
      <c r="AX1013">
        <v>52432777</v>
      </c>
      <c r="AY1013">
        <v>1</v>
      </c>
      <c r="AZ1013">
        <v>0</v>
      </c>
      <c r="BA1013">
        <v>977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CX1013">
        <f>Y1013*Source!I2976</f>
        <v>0</v>
      </c>
      <c r="CY1013">
        <f>AD1013</f>
        <v>0</v>
      </c>
      <c r="CZ1013">
        <f>AH1013</f>
        <v>0</v>
      </c>
      <c r="DA1013">
        <f>AL1013</f>
        <v>1</v>
      </c>
      <c r="DB1013">
        <f t="shared" si="180"/>
        <v>0</v>
      </c>
      <c r="DC1013">
        <f t="shared" si="181"/>
        <v>0</v>
      </c>
    </row>
    <row r="1014" spans="1:107" x14ac:dyDescent="0.2">
      <c r="A1014">
        <f>ROW(Source!A2976)</f>
        <v>2976</v>
      </c>
      <c r="B1014">
        <v>52421674</v>
      </c>
      <c r="C1014">
        <v>52432772</v>
      </c>
      <c r="D1014">
        <v>51499184</v>
      </c>
      <c r="E1014">
        <v>1</v>
      </c>
      <c r="F1014">
        <v>1</v>
      </c>
      <c r="G1014">
        <v>27</v>
      </c>
      <c r="H1014">
        <v>2</v>
      </c>
      <c r="I1014" t="s">
        <v>599</v>
      </c>
      <c r="J1014" t="s">
        <v>600</v>
      </c>
      <c r="K1014" t="s">
        <v>601</v>
      </c>
      <c r="L1014">
        <v>1368</v>
      </c>
      <c r="N1014">
        <v>1011</v>
      </c>
      <c r="O1014" t="s">
        <v>537</v>
      </c>
      <c r="P1014" t="s">
        <v>537</v>
      </c>
      <c r="Q1014">
        <v>1</v>
      </c>
      <c r="W1014">
        <v>0</v>
      </c>
      <c r="X1014">
        <v>351519474</v>
      </c>
      <c r="Y1014">
        <v>0.04</v>
      </c>
      <c r="AA1014">
        <v>0</v>
      </c>
      <c r="AB1014">
        <v>2020.59</v>
      </c>
      <c r="AC1014">
        <v>458.56</v>
      </c>
      <c r="AD1014">
        <v>0</v>
      </c>
      <c r="AE1014">
        <v>0</v>
      </c>
      <c r="AF1014">
        <v>2020.59</v>
      </c>
      <c r="AG1014">
        <v>458.56</v>
      </c>
      <c r="AH1014">
        <v>0</v>
      </c>
      <c r="AI1014">
        <v>1</v>
      </c>
      <c r="AJ1014">
        <v>1</v>
      </c>
      <c r="AK1014">
        <v>1</v>
      </c>
      <c r="AL1014">
        <v>1</v>
      </c>
      <c r="AN1014">
        <v>0</v>
      </c>
      <c r="AO1014">
        <v>1</v>
      </c>
      <c r="AP1014">
        <v>0</v>
      </c>
      <c r="AQ1014">
        <v>0</v>
      </c>
      <c r="AR1014">
        <v>0</v>
      </c>
      <c r="AS1014" t="s">
        <v>3</v>
      </c>
      <c r="AT1014">
        <v>0.04</v>
      </c>
      <c r="AU1014" t="s">
        <v>3</v>
      </c>
      <c r="AV1014">
        <v>0</v>
      </c>
      <c r="AW1014">
        <v>2</v>
      </c>
      <c r="AX1014">
        <v>52432778</v>
      </c>
      <c r="AY1014">
        <v>1</v>
      </c>
      <c r="AZ1014">
        <v>0</v>
      </c>
      <c r="BA1014">
        <v>978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CX1014">
        <f>Y1014*Source!I2976</f>
        <v>0</v>
      </c>
      <c r="CY1014">
        <f>AB1014</f>
        <v>2020.59</v>
      </c>
      <c r="CZ1014">
        <f>AF1014</f>
        <v>2020.59</v>
      </c>
      <c r="DA1014">
        <f>AJ1014</f>
        <v>1</v>
      </c>
      <c r="DB1014">
        <f t="shared" si="180"/>
        <v>80.819999999999993</v>
      </c>
      <c r="DC1014">
        <f t="shared" si="181"/>
        <v>18.34</v>
      </c>
    </row>
    <row r="1015" spans="1:107" x14ac:dyDescent="0.2">
      <c r="A1015">
        <f>ROW(Source!A2976)</f>
        <v>2976</v>
      </c>
      <c r="B1015">
        <v>52421674</v>
      </c>
      <c r="C1015">
        <v>52432772</v>
      </c>
      <c r="D1015">
        <v>51499210</v>
      </c>
      <c r="E1015">
        <v>1</v>
      </c>
      <c r="F1015">
        <v>1</v>
      </c>
      <c r="G1015">
        <v>27</v>
      </c>
      <c r="H1015">
        <v>2</v>
      </c>
      <c r="I1015" t="s">
        <v>614</v>
      </c>
      <c r="J1015" t="s">
        <v>615</v>
      </c>
      <c r="K1015" t="s">
        <v>616</v>
      </c>
      <c r="L1015">
        <v>1368</v>
      </c>
      <c r="N1015">
        <v>1011</v>
      </c>
      <c r="O1015" t="s">
        <v>537</v>
      </c>
      <c r="P1015" t="s">
        <v>537</v>
      </c>
      <c r="Q1015">
        <v>1</v>
      </c>
      <c r="W1015">
        <v>0</v>
      </c>
      <c r="X1015">
        <v>1239588482</v>
      </c>
      <c r="Y1015">
        <v>0.41</v>
      </c>
      <c r="AA1015">
        <v>0</v>
      </c>
      <c r="AB1015">
        <v>1024.3699999999999</v>
      </c>
      <c r="AC1015">
        <v>730.58</v>
      </c>
      <c r="AD1015">
        <v>0</v>
      </c>
      <c r="AE1015">
        <v>0</v>
      </c>
      <c r="AF1015">
        <v>1024.3699999999999</v>
      </c>
      <c r="AG1015">
        <v>730.58</v>
      </c>
      <c r="AH1015">
        <v>0</v>
      </c>
      <c r="AI1015">
        <v>1</v>
      </c>
      <c r="AJ1015">
        <v>1</v>
      </c>
      <c r="AK1015">
        <v>1</v>
      </c>
      <c r="AL1015">
        <v>1</v>
      </c>
      <c r="AN1015">
        <v>0</v>
      </c>
      <c r="AO1015">
        <v>1</v>
      </c>
      <c r="AP1015">
        <v>0</v>
      </c>
      <c r="AQ1015">
        <v>0</v>
      </c>
      <c r="AR1015">
        <v>0</v>
      </c>
      <c r="AS1015" t="s">
        <v>3</v>
      </c>
      <c r="AT1015">
        <v>0.41</v>
      </c>
      <c r="AU1015" t="s">
        <v>3</v>
      </c>
      <c r="AV1015">
        <v>0</v>
      </c>
      <c r="AW1015">
        <v>2</v>
      </c>
      <c r="AX1015">
        <v>52432779</v>
      </c>
      <c r="AY1015">
        <v>1</v>
      </c>
      <c r="AZ1015">
        <v>0</v>
      </c>
      <c r="BA1015">
        <v>979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CX1015">
        <f>Y1015*Source!I2976</f>
        <v>0</v>
      </c>
      <c r="CY1015">
        <f>AB1015</f>
        <v>1024.3699999999999</v>
      </c>
      <c r="CZ1015">
        <f>AF1015</f>
        <v>1024.3699999999999</v>
      </c>
      <c r="DA1015">
        <f>AJ1015</f>
        <v>1</v>
      </c>
      <c r="DB1015">
        <f t="shared" si="180"/>
        <v>419.99</v>
      </c>
      <c r="DC1015">
        <f t="shared" si="181"/>
        <v>299.54000000000002</v>
      </c>
    </row>
    <row r="1016" spans="1:107" x14ac:dyDescent="0.2">
      <c r="A1016">
        <f>ROW(Source!A2976)</f>
        <v>2976</v>
      </c>
      <c r="B1016">
        <v>52421674</v>
      </c>
      <c r="C1016">
        <v>52432772</v>
      </c>
      <c r="D1016">
        <v>51504653</v>
      </c>
      <c r="E1016">
        <v>1</v>
      </c>
      <c r="F1016">
        <v>1</v>
      </c>
      <c r="G1016">
        <v>27</v>
      </c>
      <c r="H1016">
        <v>3</v>
      </c>
      <c r="I1016" t="s">
        <v>265</v>
      </c>
      <c r="J1016" t="s">
        <v>268</v>
      </c>
      <c r="K1016" t="s">
        <v>266</v>
      </c>
      <c r="L1016">
        <v>1035</v>
      </c>
      <c r="N1016">
        <v>1013</v>
      </c>
      <c r="O1016" t="s">
        <v>267</v>
      </c>
      <c r="P1016" t="s">
        <v>267</v>
      </c>
      <c r="Q1016">
        <v>1</v>
      </c>
      <c r="W1016">
        <v>0</v>
      </c>
      <c r="X1016">
        <v>-504864471</v>
      </c>
      <c r="Y1016">
        <v>4.0000000000000001E-3</v>
      </c>
      <c r="AA1016">
        <v>32364.66</v>
      </c>
      <c r="AB1016">
        <v>0</v>
      </c>
      <c r="AC1016">
        <v>0</v>
      </c>
      <c r="AD1016">
        <v>0</v>
      </c>
      <c r="AE1016">
        <v>32364.66</v>
      </c>
      <c r="AF1016">
        <v>0</v>
      </c>
      <c r="AG1016">
        <v>0</v>
      </c>
      <c r="AH1016">
        <v>0</v>
      </c>
      <c r="AI1016">
        <v>1</v>
      </c>
      <c r="AJ1016">
        <v>1</v>
      </c>
      <c r="AK1016">
        <v>1</v>
      </c>
      <c r="AL1016">
        <v>1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 t="s">
        <v>3</v>
      </c>
      <c r="AT1016">
        <v>4.0000000000000001E-3</v>
      </c>
      <c r="AU1016" t="s">
        <v>3</v>
      </c>
      <c r="AV1016">
        <v>0</v>
      </c>
      <c r="AW1016">
        <v>1</v>
      </c>
      <c r="AX1016">
        <v>-1</v>
      </c>
      <c r="AY1016">
        <v>0</v>
      </c>
      <c r="AZ1016">
        <v>0</v>
      </c>
      <c r="BA1016" t="s">
        <v>3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CX1016">
        <f>Y1016*Source!I2976</f>
        <v>0</v>
      </c>
      <c r="CY1016">
        <f>AA1016</f>
        <v>32364.66</v>
      </c>
      <c r="CZ1016">
        <f>AE1016</f>
        <v>32364.66</v>
      </c>
      <c r="DA1016">
        <f>AI1016</f>
        <v>1</v>
      </c>
      <c r="DB1016">
        <f t="shared" si="180"/>
        <v>129.46</v>
      </c>
      <c r="DC1016">
        <f t="shared" si="181"/>
        <v>0</v>
      </c>
    </row>
    <row r="1017" spans="1:107" x14ac:dyDescent="0.2">
      <c r="A1017">
        <f>ROW(Source!A2978)</f>
        <v>2978</v>
      </c>
      <c r="B1017">
        <v>52421674</v>
      </c>
      <c r="C1017">
        <v>52432782</v>
      </c>
      <c r="D1017">
        <v>51486811</v>
      </c>
      <c r="E1017">
        <v>27</v>
      </c>
      <c r="F1017">
        <v>1</v>
      </c>
      <c r="G1017">
        <v>27</v>
      </c>
      <c r="H1017">
        <v>1</v>
      </c>
      <c r="I1017" t="s">
        <v>531</v>
      </c>
      <c r="J1017" t="s">
        <v>3</v>
      </c>
      <c r="K1017" t="s">
        <v>532</v>
      </c>
      <c r="L1017">
        <v>1191</v>
      </c>
      <c r="N1017">
        <v>1013</v>
      </c>
      <c r="O1017" t="s">
        <v>533</v>
      </c>
      <c r="P1017" t="s">
        <v>533</v>
      </c>
      <c r="Q1017">
        <v>1</v>
      </c>
      <c r="W1017">
        <v>0</v>
      </c>
      <c r="X1017">
        <v>476480486</v>
      </c>
      <c r="Y1017">
        <v>0.06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1</v>
      </c>
      <c r="AJ1017">
        <v>1</v>
      </c>
      <c r="AK1017">
        <v>1</v>
      </c>
      <c r="AL1017">
        <v>1</v>
      </c>
      <c r="AN1017">
        <v>0</v>
      </c>
      <c r="AO1017">
        <v>1</v>
      </c>
      <c r="AP1017">
        <v>0</v>
      </c>
      <c r="AQ1017">
        <v>0</v>
      </c>
      <c r="AR1017">
        <v>0</v>
      </c>
      <c r="AS1017" t="s">
        <v>3</v>
      </c>
      <c r="AT1017">
        <v>0.06</v>
      </c>
      <c r="AU1017" t="s">
        <v>3</v>
      </c>
      <c r="AV1017">
        <v>1</v>
      </c>
      <c r="AW1017">
        <v>2</v>
      </c>
      <c r="AX1017">
        <v>52432786</v>
      </c>
      <c r="AY1017">
        <v>1</v>
      </c>
      <c r="AZ1017">
        <v>0</v>
      </c>
      <c r="BA1017">
        <v>981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CX1017">
        <f>Y1017*Source!I2978</f>
        <v>0</v>
      </c>
      <c r="CY1017">
        <f>AD1017</f>
        <v>0</v>
      </c>
      <c r="CZ1017">
        <f>AH1017</f>
        <v>0</v>
      </c>
      <c r="DA1017">
        <f>AL1017</f>
        <v>1</v>
      </c>
      <c r="DB1017">
        <f t="shared" si="180"/>
        <v>0</v>
      </c>
      <c r="DC1017">
        <f t="shared" si="181"/>
        <v>0</v>
      </c>
    </row>
    <row r="1018" spans="1:107" x14ac:dyDescent="0.2">
      <c r="A1018">
        <f>ROW(Source!A2978)</f>
        <v>2978</v>
      </c>
      <c r="B1018">
        <v>52421674</v>
      </c>
      <c r="C1018">
        <v>52432782</v>
      </c>
      <c r="D1018">
        <v>51499221</v>
      </c>
      <c r="E1018">
        <v>1</v>
      </c>
      <c r="F1018">
        <v>1</v>
      </c>
      <c r="G1018">
        <v>27</v>
      </c>
      <c r="H1018">
        <v>2</v>
      </c>
      <c r="I1018" t="s">
        <v>695</v>
      </c>
      <c r="J1018" t="s">
        <v>696</v>
      </c>
      <c r="K1018" t="s">
        <v>697</v>
      </c>
      <c r="L1018">
        <v>1368</v>
      </c>
      <c r="N1018">
        <v>1011</v>
      </c>
      <c r="O1018" t="s">
        <v>537</v>
      </c>
      <c r="P1018" t="s">
        <v>537</v>
      </c>
      <c r="Q1018">
        <v>1</v>
      </c>
      <c r="W1018">
        <v>0</v>
      </c>
      <c r="X1018">
        <v>-1645297542</v>
      </c>
      <c r="Y1018">
        <v>0.01</v>
      </c>
      <c r="AA1018">
        <v>0</v>
      </c>
      <c r="AB1018">
        <v>1876.39</v>
      </c>
      <c r="AC1018">
        <v>410.87</v>
      </c>
      <c r="AD1018">
        <v>0</v>
      </c>
      <c r="AE1018">
        <v>0</v>
      </c>
      <c r="AF1018">
        <v>1876.39</v>
      </c>
      <c r="AG1018">
        <v>410.87</v>
      </c>
      <c r="AH1018">
        <v>0</v>
      </c>
      <c r="AI1018">
        <v>1</v>
      </c>
      <c r="AJ1018">
        <v>1</v>
      </c>
      <c r="AK1018">
        <v>1</v>
      </c>
      <c r="AL1018">
        <v>1</v>
      </c>
      <c r="AN1018">
        <v>0</v>
      </c>
      <c r="AO1018">
        <v>1</v>
      </c>
      <c r="AP1018">
        <v>0</v>
      </c>
      <c r="AQ1018">
        <v>0</v>
      </c>
      <c r="AR1018">
        <v>0</v>
      </c>
      <c r="AS1018" t="s">
        <v>3</v>
      </c>
      <c r="AT1018">
        <v>0.01</v>
      </c>
      <c r="AU1018" t="s">
        <v>3</v>
      </c>
      <c r="AV1018">
        <v>0</v>
      </c>
      <c r="AW1018">
        <v>2</v>
      </c>
      <c r="AX1018">
        <v>52432787</v>
      </c>
      <c r="AY1018">
        <v>1</v>
      </c>
      <c r="AZ1018">
        <v>0</v>
      </c>
      <c r="BA1018">
        <v>982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CX1018">
        <f>Y1018*Source!I2978</f>
        <v>0</v>
      </c>
      <c r="CY1018">
        <f>AB1018</f>
        <v>1876.39</v>
      </c>
      <c r="CZ1018">
        <f>AF1018</f>
        <v>1876.39</v>
      </c>
      <c r="DA1018">
        <f>AJ1018</f>
        <v>1</v>
      </c>
      <c r="DB1018">
        <f t="shared" si="180"/>
        <v>18.760000000000002</v>
      </c>
      <c r="DC1018">
        <f t="shared" si="181"/>
        <v>4.1100000000000003</v>
      </c>
    </row>
    <row r="1019" spans="1:107" x14ac:dyDescent="0.2">
      <c r="A1019">
        <f>ROW(Source!A2978)</f>
        <v>2978</v>
      </c>
      <c r="B1019">
        <v>52421674</v>
      </c>
      <c r="C1019">
        <v>52432782</v>
      </c>
      <c r="D1019">
        <v>51500477</v>
      </c>
      <c r="E1019">
        <v>1</v>
      </c>
      <c r="F1019">
        <v>1</v>
      </c>
      <c r="G1019">
        <v>27</v>
      </c>
      <c r="H1019">
        <v>3</v>
      </c>
      <c r="I1019" t="s">
        <v>698</v>
      </c>
      <c r="J1019" t="s">
        <v>699</v>
      </c>
      <c r="K1019" t="s">
        <v>700</v>
      </c>
      <c r="L1019">
        <v>1348</v>
      </c>
      <c r="N1019">
        <v>1009</v>
      </c>
      <c r="O1019" t="s">
        <v>27</v>
      </c>
      <c r="P1019" t="s">
        <v>27</v>
      </c>
      <c r="Q1019">
        <v>1000</v>
      </c>
      <c r="W1019">
        <v>0</v>
      </c>
      <c r="X1019">
        <v>1239513523</v>
      </c>
      <c r="Y1019">
        <v>5.2999999999999998E-4</v>
      </c>
      <c r="AA1019">
        <v>100061.58</v>
      </c>
      <c r="AB1019">
        <v>0</v>
      </c>
      <c r="AC1019">
        <v>0</v>
      </c>
      <c r="AD1019">
        <v>0</v>
      </c>
      <c r="AE1019">
        <v>100061.58</v>
      </c>
      <c r="AF1019">
        <v>0</v>
      </c>
      <c r="AG1019">
        <v>0</v>
      </c>
      <c r="AH1019">
        <v>0</v>
      </c>
      <c r="AI1019">
        <v>1</v>
      </c>
      <c r="AJ1019">
        <v>1</v>
      </c>
      <c r="AK1019">
        <v>1</v>
      </c>
      <c r="AL1019">
        <v>1</v>
      </c>
      <c r="AN1019">
        <v>0</v>
      </c>
      <c r="AO1019">
        <v>1</v>
      </c>
      <c r="AP1019">
        <v>0</v>
      </c>
      <c r="AQ1019">
        <v>0</v>
      </c>
      <c r="AR1019">
        <v>0</v>
      </c>
      <c r="AS1019" t="s">
        <v>3</v>
      </c>
      <c r="AT1019">
        <v>5.2999999999999998E-4</v>
      </c>
      <c r="AU1019" t="s">
        <v>3</v>
      </c>
      <c r="AV1019">
        <v>0</v>
      </c>
      <c r="AW1019">
        <v>2</v>
      </c>
      <c r="AX1019">
        <v>52432788</v>
      </c>
      <c r="AY1019">
        <v>1</v>
      </c>
      <c r="AZ1019">
        <v>0</v>
      </c>
      <c r="BA1019">
        <v>983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CX1019">
        <f>Y1019*Source!I2978</f>
        <v>0</v>
      </c>
      <c r="CY1019">
        <f>AA1019</f>
        <v>100061.58</v>
      </c>
      <c r="CZ1019">
        <f>AE1019</f>
        <v>100061.58</v>
      </c>
      <c r="DA1019">
        <f>AI1019</f>
        <v>1</v>
      </c>
      <c r="DB1019">
        <f t="shared" si="180"/>
        <v>53.03</v>
      </c>
      <c r="DC1019">
        <f t="shared" si="181"/>
        <v>0</v>
      </c>
    </row>
    <row r="1020" spans="1:107" x14ac:dyDescent="0.2">
      <c r="A1020">
        <f>ROW(Source!A2979)</f>
        <v>2979</v>
      </c>
      <c r="B1020">
        <v>52421674</v>
      </c>
      <c r="C1020">
        <v>52432789</v>
      </c>
      <c r="D1020">
        <v>51486811</v>
      </c>
      <c r="E1020">
        <v>27</v>
      </c>
      <c r="F1020">
        <v>1</v>
      </c>
      <c r="G1020">
        <v>27</v>
      </c>
      <c r="H1020">
        <v>1</v>
      </c>
      <c r="I1020" t="s">
        <v>531</v>
      </c>
      <c r="J1020" t="s">
        <v>3</v>
      </c>
      <c r="K1020" t="s">
        <v>532</v>
      </c>
      <c r="L1020">
        <v>1191</v>
      </c>
      <c r="N1020">
        <v>1013</v>
      </c>
      <c r="O1020" t="s">
        <v>533</v>
      </c>
      <c r="P1020" t="s">
        <v>533</v>
      </c>
      <c r="Q1020">
        <v>1</v>
      </c>
      <c r="W1020">
        <v>0</v>
      </c>
      <c r="X1020">
        <v>476480486</v>
      </c>
      <c r="Y1020">
        <v>2.35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1</v>
      </c>
      <c r="AJ1020">
        <v>1</v>
      </c>
      <c r="AK1020">
        <v>1</v>
      </c>
      <c r="AL1020">
        <v>1</v>
      </c>
      <c r="AN1020">
        <v>0</v>
      </c>
      <c r="AO1020">
        <v>1</v>
      </c>
      <c r="AP1020">
        <v>0</v>
      </c>
      <c r="AQ1020">
        <v>0</v>
      </c>
      <c r="AR1020">
        <v>0</v>
      </c>
      <c r="AS1020" t="s">
        <v>3</v>
      </c>
      <c r="AT1020">
        <v>2.35</v>
      </c>
      <c r="AU1020" t="s">
        <v>3</v>
      </c>
      <c r="AV1020">
        <v>1</v>
      </c>
      <c r="AW1020">
        <v>2</v>
      </c>
      <c r="AX1020">
        <v>52432796</v>
      </c>
      <c r="AY1020">
        <v>1</v>
      </c>
      <c r="AZ1020">
        <v>0</v>
      </c>
      <c r="BA1020">
        <v>984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CX1020">
        <f>Y1020*Source!I2979</f>
        <v>0</v>
      </c>
      <c r="CY1020">
        <f>AD1020</f>
        <v>0</v>
      </c>
      <c r="CZ1020">
        <f>AH1020</f>
        <v>0</v>
      </c>
      <c r="DA1020">
        <f>AL1020</f>
        <v>1</v>
      </c>
      <c r="DB1020">
        <f t="shared" si="180"/>
        <v>0</v>
      </c>
      <c r="DC1020">
        <f t="shared" si="181"/>
        <v>0</v>
      </c>
    </row>
    <row r="1021" spans="1:107" x14ac:dyDescent="0.2">
      <c r="A1021">
        <f>ROW(Source!A2979)</f>
        <v>2979</v>
      </c>
      <c r="B1021">
        <v>52421674</v>
      </c>
      <c r="C1021">
        <v>52432789</v>
      </c>
      <c r="D1021">
        <v>51499345</v>
      </c>
      <c r="E1021">
        <v>1</v>
      </c>
      <c r="F1021">
        <v>1</v>
      </c>
      <c r="G1021">
        <v>27</v>
      </c>
      <c r="H1021">
        <v>2</v>
      </c>
      <c r="I1021" t="s">
        <v>571</v>
      </c>
      <c r="J1021" t="s">
        <v>572</v>
      </c>
      <c r="K1021" t="s">
        <v>573</v>
      </c>
      <c r="L1021">
        <v>1368</v>
      </c>
      <c r="N1021">
        <v>1011</v>
      </c>
      <c r="O1021" t="s">
        <v>537</v>
      </c>
      <c r="P1021" t="s">
        <v>537</v>
      </c>
      <c r="Q1021">
        <v>1</v>
      </c>
      <c r="W1021">
        <v>0</v>
      </c>
      <c r="X1021">
        <v>231409664</v>
      </c>
      <c r="Y1021">
        <v>0.51</v>
      </c>
      <c r="AA1021">
        <v>0</v>
      </c>
      <c r="AB1021">
        <v>98.05</v>
      </c>
      <c r="AC1021">
        <v>33.06</v>
      </c>
      <c r="AD1021">
        <v>0</v>
      </c>
      <c r="AE1021">
        <v>0</v>
      </c>
      <c r="AF1021">
        <v>98.05</v>
      </c>
      <c r="AG1021">
        <v>33.06</v>
      </c>
      <c r="AH1021">
        <v>0</v>
      </c>
      <c r="AI1021">
        <v>1</v>
      </c>
      <c r="AJ1021">
        <v>1</v>
      </c>
      <c r="AK1021">
        <v>1</v>
      </c>
      <c r="AL1021">
        <v>1</v>
      </c>
      <c r="AN1021">
        <v>0</v>
      </c>
      <c r="AO1021">
        <v>1</v>
      </c>
      <c r="AP1021">
        <v>0</v>
      </c>
      <c r="AQ1021">
        <v>0</v>
      </c>
      <c r="AR1021">
        <v>0</v>
      </c>
      <c r="AS1021" t="s">
        <v>3</v>
      </c>
      <c r="AT1021">
        <v>0.51</v>
      </c>
      <c r="AU1021" t="s">
        <v>3</v>
      </c>
      <c r="AV1021">
        <v>0</v>
      </c>
      <c r="AW1021">
        <v>2</v>
      </c>
      <c r="AX1021">
        <v>52432797</v>
      </c>
      <c r="AY1021">
        <v>1</v>
      </c>
      <c r="AZ1021">
        <v>0</v>
      </c>
      <c r="BA1021">
        <v>985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CX1021">
        <f>Y1021*Source!I2979</f>
        <v>0</v>
      </c>
      <c r="CY1021">
        <f>AB1021</f>
        <v>98.05</v>
      </c>
      <c r="CZ1021">
        <f>AF1021</f>
        <v>98.05</v>
      </c>
      <c r="DA1021">
        <f>AJ1021</f>
        <v>1</v>
      </c>
      <c r="DB1021">
        <f t="shared" si="180"/>
        <v>50.01</v>
      </c>
      <c r="DC1021">
        <f t="shared" si="181"/>
        <v>16.86</v>
      </c>
    </row>
    <row r="1022" spans="1:107" x14ac:dyDescent="0.2">
      <c r="A1022">
        <f>ROW(Source!A2979)</f>
        <v>2979</v>
      </c>
      <c r="B1022">
        <v>52421674</v>
      </c>
      <c r="C1022">
        <v>52432789</v>
      </c>
      <c r="D1022">
        <v>51499423</v>
      </c>
      <c r="E1022">
        <v>1</v>
      </c>
      <c r="F1022">
        <v>1</v>
      </c>
      <c r="G1022">
        <v>27</v>
      </c>
      <c r="H1022">
        <v>2</v>
      </c>
      <c r="I1022" t="s">
        <v>574</v>
      </c>
      <c r="J1022" t="s">
        <v>575</v>
      </c>
      <c r="K1022" t="s">
        <v>576</v>
      </c>
      <c r="L1022">
        <v>1368</v>
      </c>
      <c r="N1022">
        <v>1011</v>
      </c>
      <c r="O1022" t="s">
        <v>537</v>
      </c>
      <c r="P1022" t="s">
        <v>537</v>
      </c>
      <c r="Q1022">
        <v>1</v>
      </c>
      <c r="W1022">
        <v>0</v>
      </c>
      <c r="X1022">
        <v>-1646301120</v>
      </c>
      <c r="Y1022">
        <v>0.51</v>
      </c>
      <c r="AA1022">
        <v>0</v>
      </c>
      <c r="AB1022">
        <v>564.1</v>
      </c>
      <c r="AC1022">
        <v>358.8</v>
      </c>
      <c r="AD1022">
        <v>0</v>
      </c>
      <c r="AE1022">
        <v>0</v>
      </c>
      <c r="AF1022">
        <v>564.1</v>
      </c>
      <c r="AG1022">
        <v>358.8</v>
      </c>
      <c r="AH1022">
        <v>0</v>
      </c>
      <c r="AI1022">
        <v>1</v>
      </c>
      <c r="AJ1022">
        <v>1</v>
      </c>
      <c r="AK1022">
        <v>1</v>
      </c>
      <c r="AL1022">
        <v>1</v>
      </c>
      <c r="AN1022">
        <v>0</v>
      </c>
      <c r="AO1022">
        <v>1</v>
      </c>
      <c r="AP1022">
        <v>0</v>
      </c>
      <c r="AQ1022">
        <v>0</v>
      </c>
      <c r="AR1022">
        <v>0</v>
      </c>
      <c r="AS1022" t="s">
        <v>3</v>
      </c>
      <c r="AT1022">
        <v>0.51</v>
      </c>
      <c r="AU1022" t="s">
        <v>3</v>
      </c>
      <c r="AV1022">
        <v>0</v>
      </c>
      <c r="AW1022">
        <v>2</v>
      </c>
      <c r="AX1022">
        <v>52432798</v>
      </c>
      <c r="AY1022">
        <v>1</v>
      </c>
      <c r="AZ1022">
        <v>0</v>
      </c>
      <c r="BA1022">
        <v>986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CX1022">
        <f>Y1022*Source!I2979</f>
        <v>0</v>
      </c>
      <c r="CY1022">
        <f>AB1022</f>
        <v>564.1</v>
      </c>
      <c r="CZ1022">
        <f>AF1022</f>
        <v>564.1</v>
      </c>
      <c r="DA1022">
        <f>AJ1022</f>
        <v>1</v>
      </c>
      <c r="DB1022">
        <f t="shared" si="180"/>
        <v>287.69</v>
      </c>
      <c r="DC1022">
        <f t="shared" si="181"/>
        <v>182.99</v>
      </c>
    </row>
    <row r="1023" spans="1:107" x14ac:dyDescent="0.2">
      <c r="A1023">
        <f>ROW(Source!A2979)</f>
        <v>2979</v>
      </c>
      <c r="B1023">
        <v>52421674</v>
      </c>
      <c r="C1023">
        <v>52432789</v>
      </c>
      <c r="D1023">
        <v>51502000</v>
      </c>
      <c r="E1023">
        <v>1</v>
      </c>
      <c r="F1023">
        <v>1</v>
      </c>
      <c r="G1023">
        <v>27</v>
      </c>
      <c r="H1023">
        <v>3</v>
      </c>
      <c r="I1023" t="s">
        <v>577</v>
      </c>
      <c r="J1023" t="s">
        <v>578</v>
      </c>
      <c r="K1023" t="s">
        <v>579</v>
      </c>
      <c r="L1023">
        <v>1301</v>
      </c>
      <c r="N1023">
        <v>1003</v>
      </c>
      <c r="O1023" t="s">
        <v>580</v>
      </c>
      <c r="P1023" t="s">
        <v>580</v>
      </c>
      <c r="Q1023">
        <v>1</v>
      </c>
      <c r="W1023">
        <v>0</v>
      </c>
      <c r="X1023">
        <v>852130430</v>
      </c>
      <c r="Y1023">
        <v>12</v>
      </c>
      <c r="AA1023">
        <v>26.54</v>
      </c>
      <c r="AB1023">
        <v>0</v>
      </c>
      <c r="AC1023">
        <v>0</v>
      </c>
      <c r="AD1023">
        <v>0</v>
      </c>
      <c r="AE1023">
        <v>26.54</v>
      </c>
      <c r="AF1023">
        <v>0</v>
      </c>
      <c r="AG1023">
        <v>0</v>
      </c>
      <c r="AH1023">
        <v>0</v>
      </c>
      <c r="AI1023">
        <v>1</v>
      </c>
      <c r="AJ1023">
        <v>1</v>
      </c>
      <c r="AK1023">
        <v>1</v>
      </c>
      <c r="AL1023">
        <v>1</v>
      </c>
      <c r="AN1023">
        <v>0</v>
      </c>
      <c r="AO1023">
        <v>1</v>
      </c>
      <c r="AP1023">
        <v>0</v>
      </c>
      <c r="AQ1023">
        <v>0</v>
      </c>
      <c r="AR1023">
        <v>0</v>
      </c>
      <c r="AS1023" t="s">
        <v>3</v>
      </c>
      <c r="AT1023">
        <v>12</v>
      </c>
      <c r="AU1023" t="s">
        <v>3</v>
      </c>
      <c r="AV1023">
        <v>0</v>
      </c>
      <c r="AW1023">
        <v>2</v>
      </c>
      <c r="AX1023">
        <v>52432799</v>
      </c>
      <c r="AY1023">
        <v>1</v>
      </c>
      <c r="AZ1023">
        <v>0</v>
      </c>
      <c r="BA1023">
        <v>987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CX1023">
        <f>Y1023*Source!I2979</f>
        <v>0</v>
      </c>
      <c r="CY1023">
        <f>AA1023</f>
        <v>26.54</v>
      </c>
      <c r="CZ1023">
        <f>AE1023</f>
        <v>26.54</v>
      </c>
      <c r="DA1023">
        <f>AI1023</f>
        <v>1</v>
      </c>
      <c r="DB1023">
        <f t="shared" ref="DB1023:DB1047" si="185">ROUND(ROUND(AT1023*CZ1023,2),6)</f>
        <v>318.48</v>
      </c>
      <c r="DC1023">
        <f t="shared" ref="DC1023:DC1047" si="186">ROUND(ROUND(AT1023*AG1023,2),6)</f>
        <v>0</v>
      </c>
    </row>
    <row r="1024" spans="1:107" x14ac:dyDescent="0.2">
      <c r="A1024">
        <f>ROW(Source!A2979)</f>
        <v>2979</v>
      </c>
      <c r="B1024">
        <v>52421674</v>
      </c>
      <c r="C1024">
        <v>52432789</v>
      </c>
      <c r="D1024">
        <v>51502424</v>
      </c>
      <c r="E1024">
        <v>1</v>
      </c>
      <c r="F1024">
        <v>1</v>
      </c>
      <c r="G1024">
        <v>27</v>
      </c>
      <c r="H1024">
        <v>3</v>
      </c>
      <c r="I1024" t="s">
        <v>188</v>
      </c>
      <c r="J1024" t="s">
        <v>191</v>
      </c>
      <c r="K1024" t="s">
        <v>189</v>
      </c>
      <c r="L1024">
        <v>1346</v>
      </c>
      <c r="N1024">
        <v>1009</v>
      </c>
      <c r="O1024" t="s">
        <v>190</v>
      </c>
      <c r="P1024" t="s">
        <v>190</v>
      </c>
      <c r="Q1024">
        <v>1</v>
      </c>
      <c r="W1024">
        <v>1</v>
      </c>
      <c r="X1024">
        <v>-892265338</v>
      </c>
      <c r="Y1024">
        <v>-6.6</v>
      </c>
      <c r="AA1024">
        <v>124.03</v>
      </c>
      <c r="AB1024">
        <v>0</v>
      </c>
      <c r="AC1024">
        <v>0</v>
      </c>
      <c r="AD1024">
        <v>0</v>
      </c>
      <c r="AE1024">
        <v>124.03</v>
      </c>
      <c r="AF1024">
        <v>0</v>
      </c>
      <c r="AG1024">
        <v>0</v>
      </c>
      <c r="AH1024">
        <v>0</v>
      </c>
      <c r="AI1024">
        <v>1</v>
      </c>
      <c r="AJ1024">
        <v>1</v>
      </c>
      <c r="AK1024">
        <v>1</v>
      </c>
      <c r="AL1024">
        <v>1</v>
      </c>
      <c r="AN1024">
        <v>0</v>
      </c>
      <c r="AO1024">
        <v>1</v>
      </c>
      <c r="AP1024">
        <v>0</v>
      </c>
      <c r="AQ1024">
        <v>0</v>
      </c>
      <c r="AR1024">
        <v>0</v>
      </c>
      <c r="AS1024" t="s">
        <v>3</v>
      </c>
      <c r="AT1024">
        <v>-6.6</v>
      </c>
      <c r="AU1024" t="s">
        <v>3</v>
      </c>
      <c r="AV1024">
        <v>0</v>
      </c>
      <c r="AW1024">
        <v>2</v>
      </c>
      <c r="AX1024">
        <v>52432800</v>
      </c>
      <c r="AY1024">
        <v>1</v>
      </c>
      <c r="AZ1024">
        <v>6144</v>
      </c>
      <c r="BA1024">
        <v>988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CX1024">
        <f>Y1024*Source!I2979</f>
        <v>0</v>
      </c>
      <c r="CY1024">
        <f>AA1024</f>
        <v>124.03</v>
      </c>
      <c r="CZ1024">
        <f>AE1024</f>
        <v>124.03</v>
      </c>
      <c r="DA1024">
        <f>AI1024</f>
        <v>1</v>
      </c>
      <c r="DB1024">
        <f t="shared" si="185"/>
        <v>-818.6</v>
      </c>
      <c r="DC1024">
        <f t="shared" si="186"/>
        <v>0</v>
      </c>
    </row>
    <row r="1025" spans="1:107" x14ac:dyDescent="0.2">
      <c r="A1025">
        <f>ROW(Source!A2979)</f>
        <v>2979</v>
      </c>
      <c r="B1025">
        <v>52421674</v>
      </c>
      <c r="C1025">
        <v>52432789</v>
      </c>
      <c r="D1025">
        <v>51502463</v>
      </c>
      <c r="E1025">
        <v>1</v>
      </c>
      <c r="F1025">
        <v>1</v>
      </c>
      <c r="G1025">
        <v>27</v>
      </c>
      <c r="H1025">
        <v>3</v>
      </c>
      <c r="I1025" t="s">
        <v>193</v>
      </c>
      <c r="J1025" t="s">
        <v>195</v>
      </c>
      <c r="K1025" t="s">
        <v>194</v>
      </c>
      <c r="L1025">
        <v>1346</v>
      </c>
      <c r="N1025">
        <v>1009</v>
      </c>
      <c r="O1025" t="s">
        <v>190</v>
      </c>
      <c r="P1025" t="s">
        <v>190</v>
      </c>
      <c r="Q1025">
        <v>1</v>
      </c>
      <c r="W1025">
        <v>0</v>
      </c>
      <c r="X1025">
        <v>326718089</v>
      </c>
      <c r="Y1025">
        <v>6.6</v>
      </c>
      <c r="AA1025">
        <v>129.55000000000001</v>
      </c>
      <c r="AB1025">
        <v>0</v>
      </c>
      <c r="AC1025">
        <v>0</v>
      </c>
      <c r="AD1025">
        <v>0</v>
      </c>
      <c r="AE1025">
        <v>129.55000000000001</v>
      </c>
      <c r="AF1025">
        <v>0</v>
      </c>
      <c r="AG1025">
        <v>0</v>
      </c>
      <c r="AH1025">
        <v>0</v>
      </c>
      <c r="AI1025">
        <v>1</v>
      </c>
      <c r="AJ1025">
        <v>1</v>
      </c>
      <c r="AK1025">
        <v>1</v>
      </c>
      <c r="AL1025">
        <v>1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 t="s">
        <v>3</v>
      </c>
      <c r="AT1025">
        <v>6.6</v>
      </c>
      <c r="AU1025" t="s">
        <v>3</v>
      </c>
      <c r="AV1025">
        <v>0</v>
      </c>
      <c r="AW1025">
        <v>1</v>
      </c>
      <c r="AX1025">
        <v>-1</v>
      </c>
      <c r="AY1025">
        <v>0</v>
      </c>
      <c r="AZ1025">
        <v>0</v>
      </c>
      <c r="BA1025" t="s">
        <v>3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CX1025">
        <f>Y1025*Source!I2979</f>
        <v>0</v>
      </c>
      <c r="CY1025">
        <f>AA1025</f>
        <v>129.55000000000001</v>
      </c>
      <c r="CZ1025">
        <f>AE1025</f>
        <v>129.55000000000001</v>
      </c>
      <c r="DA1025">
        <f>AI1025</f>
        <v>1</v>
      </c>
      <c r="DB1025">
        <f t="shared" si="185"/>
        <v>855.03</v>
      </c>
      <c r="DC1025">
        <f t="shared" si="186"/>
        <v>0</v>
      </c>
    </row>
    <row r="1026" spans="1:107" x14ac:dyDescent="0.2">
      <c r="A1026">
        <f>ROW(Source!A2982)</f>
        <v>2982</v>
      </c>
      <c r="B1026">
        <v>52421674</v>
      </c>
      <c r="C1026">
        <v>52432803</v>
      </c>
      <c r="D1026">
        <v>51486811</v>
      </c>
      <c r="E1026">
        <v>27</v>
      </c>
      <c r="F1026">
        <v>1</v>
      </c>
      <c r="G1026">
        <v>27</v>
      </c>
      <c r="H1026">
        <v>1</v>
      </c>
      <c r="I1026" t="s">
        <v>531</v>
      </c>
      <c r="J1026" t="s">
        <v>3</v>
      </c>
      <c r="K1026" t="s">
        <v>532</v>
      </c>
      <c r="L1026">
        <v>1191</v>
      </c>
      <c r="N1026">
        <v>1013</v>
      </c>
      <c r="O1026" t="s">
        <v>533</v>
      </c>
      <c r="P1026" t="s">
        <v>533</v>
      </c>
      <c r="Q1026">
        <v>1</v>
      </c>
      <c r="W1026">
        <v>0</v>
      </c>
      <c r="X1026">
        <v>476480486</v>
      </c>
      <c r="Y1026">
        <v>2.35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1</v>
      </c>
      <c r="AJ1026">
        <v>1</v>
      </c>
      <c r="AK1026">
        <v>1</v>
      </c>
      <c r="AL1026">
        <v>1</v>
      </c>
      <c r="AN1026">
        <v>0</v>
      </c>
      <c r="AO1026">
        <v>1</v>
      </c>
      <c r="AP1026">
        <v>0</v>
      </c>
      <c r="AQ1026">
        <v>0</v>
      </c>
      <c r="AR1026">
        <v>0</v>
      </c>
      <c r="AS1026" t="s">
        <v>3</v>
      </c>
      <c r="AT1026">
        <v>2.35</v>
      </c>
      <c r="AU1026" t="s">
        <v>3</v>
      </c>
      <c r="AV1026">
        <v>1</v>
      </c>
      <c r="AW1026">
        <v>2</v>
      </c>
      <c r="AX1026">
        <v>52432809</v>
      </c>
      <c r="AY1026">
        <v>1</v>
      </c>
      <c r="AZ1026">
        <v>0</v>
      </c>
      <c r="BA1026">
        <v>989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CX1026">
        <f>Y1026*Source!I2982</f>
        <v>0</v>
      </c>
      <c r="CY1026">
        <f>AD1026</f>
        <v>0</v>
      </c>
      <c r="CZ1026">
        <f>AH1026</f>
        <v>0</v>
      </c>
      <c r="DA1026">
        <f>AL1026</f>
        <v>1</v>
      </c>
      <c r="DB1026">
        <f t="shared" si="185"/>
        <v>0</v>
      </c>
      <c r="DC1026">
        <f t="shared" si="186"/>
        <v>0</v>
      </c>
    </row>
    <row r="1027" spans="1:107" x14ac:dyDescent="0.2">
      <c r="A1027">
        <f>ROW(Source!A2982)</f>
        <v>2982</v>
      </c>
      <c r="B1027">
        <v>52421674</v>
      </c>
      <c r="C1027">
        <v>52432803</v>
      </c>
      <c r="D1027">
        <v>51499345</v>
      </c>
      <c r="E1027">
        <v>1</v>
      </c>
      <c r="F1027">
        <v>1</v>
      </c>
      <c r="G1027">
        <v>27</v>
      </c>
      <c r="H1027">
        <v>2</v>
      </c>
      <c r="I1027" t="s">
        <v>571</v>
      </c>
      <c r="J1027" t="s">
        <v>572</v>
      </c>
      <c r="K1027" t="s">
        <v>573</v>
      </c>
      <c r="L1027">
        <v>1368</v>
      </c>
      <c r="N1027">
        <v>1011</v>
      </c>
      <c r="O1027" t="s">
        <v>537</v>
      </c>
      <c r="P1027" t="s">
        <v>537</v>
      </c>
      <c r="Q1027">
        <v>1</v>
      </c>
      <c r="W1027">
        <v>0</v>
      </c>
      <c r="X1027">
        <v>231409664</v>
      </c>
      <c r="Y1027">
        <v>0.51</v>
      </c>
      <c r="AA1027">
        <v>0</v>
      </c>
      <c r="AB1027">
        <v>98.05</v>
      </c>
      <c r="AC1027">
        <v>33.06</v>
      </c>
      <c r="AD1027">
        <v>0</v>
      </c>
      <c r="AE1027">
        <v>0</v>
      </c>
      <c r="AF1027">
        <v>98.05</v>
      </c>
      <c r="AG1027">
        <v>33.06</v>
      </c>
      <c r="AH1027">
        <v>0</v>
      </c>
      <c r="AI1027">
        <v>1</v>
      </c>
      <c r="AJ1027">
        <v>1</v>
      </c>
      <c r="AK1027">
        <v>1</v>
      </c>
      <c r="AL1027">
        <v>1</v>
      </c>
      <c r="AN1027">
        <v>0</v>
      </c>
      <c r="AO1027">
        <v>1</v>
      </c>
      <c r="AP1027">
        <v>0</v>
      </c>
      <c r="AQ1027">
        <v>0</v>
      </c>
      <c r="AR1027">
        <v>0</v>
      </c>
      <c r="AS1027" t="s">
        <v>3</v>
      </c>
      <c r="AT1027">
        <v>0.51</v>
      </c>
      <c r="AU1027" t="s">
        <v>3</v>
      </c>
      <c r="AV1027">
        <v>0</v>
      </c>
      <c r="AW1027">
        <v>2</v>
      </c>
      <c r="AX1027">
        <v>52432810</v>
      </c>
      <c r="AY1027">
        <v>1</v>
      </c>
      <c r="AZ1027">
        <v>0</v>
      </c>
      <c r="BA1027">
        <v>990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CX1027">
        <f>Y1027*Source!I2982</f>
        <v>0</v>
      </c>
      <c r="CY1027">
        <f>AB1027</f>
        <v>98.05</v>
      </c>
      <c r="CZ1027">
        <f>AF1027</f>
        <v>98.05</v>
      </c>
      <c r="DA1027">
        <f>AJ1027</f>
        <v>1</v>
      </c>
      <c r="DB1027">
        <f t="shared" si="185"/>
        <v>50.01</v>
      </c>
      <c r="DC1027">
        <f t="shared" si="186"/>
        <v>16.86</v>
      </c>
    </row>
    <row r="1028" spans="1:107" x14ac:dyDescent="0.2">
      <c r="A1028">
        <f>ROW(Source!A2982)</f>
        <v>2982</v>
      </c>
      <c r="B1028">
        <v>52421674</v>
      </c>
      <c r="C1028">
        <v>52432803</v>
      </c>
      <c r="D1028">
        <v>51499423</v>
      </c>
      <c r="E1028">
        <v>1</v>
      </c>
      <c r="F1028">
        <v>1</v>
      </c>
      <c r="G1028">
        <v>27</v>
      </c>
      <c r="H1028">
        <v>2</v>
      </c>
      <c r="I1028" t="s">
        <v>574</v>
      </c>
      <c r="J1028" t="s">
        <v>575</v>
      </c>
      <c r="K1028" t="s">
        <v>576</v>
      </c>
      <c r="L1028">
        <v>1368</v>
      </c>
      <c r="N1028">
        <v>1011</v>
      </c>
      <c r="O1028" t="s">
        <v>537</v>
      </c>
      <c r="P1028" t="s">
        <v>537</v>
      </c>
      <c r="Q1028">
        <v>1</v>
      </c>
      <c r="W1028">
        <v>0</v>
      </c>
      <c r="X1028">
        <v>-1646301120</v>
      </c>
      <c r="Y1028">
        <v>0.51</v>
      </c>
      <c r="AA1028">
        <v>0</v>
      </c>
      <c r="AB1028">
        <v>564.1</v>
      </c>
      <c r="AC1028">
        <v>358.8</v>
      </c>
      <c r="AD1028">
        <v>0</v>
      </c>
      <c r="AE1028">
        <v>0</v>
      </c>
      <c r="AF1028">
        <v>564.1</v>
      </c>
      <c r="AG1028">
        <v>358.8</v>
      </c>
      <c r="AH1028">
        <v>0</v>
      </c>
      <c r="AI1028">
        <v>1</v>
      </c>
      <c r="AJ1028">
        <v>1</v>
      </c>
      <c r="AK1028">
        <v>1</v>
      </c>
      <c r="AL1028">
        <v>1</v>
      </c>
      <c r="AN1028">
        <v>0</v>
      </c>
      <c r="AO1028">
        <v>1</v>
      </c>
      <c r="AP1028">
        <v>0</v>
      </c>
      <c r="AQ1028">
        <v>0</v>
      </c>
      <c r="AR1028">
        <v>0</v>
      </c>
      <c r="AS1028" t="s">
        <v>3</v>
      </c>
      <c r="AT1028">
        <v>0.51</v>
      </c>
      <c r="AU1028" t="s">
        <v>3</v>
      </c>
      <c r="AV1028">
        <v>0</v>
      </c>
      <c r="AW1028">
        <v>2</v>
      </c>
      <c r="AX1028">
        <v>52432811</v>
      </c>
      <c r="AY1028">
        <v>1</v>
      </c>
      <c r="AZ1028">
        <v>0</v>
      </c>
      <c r="BA1028">
        <v>991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CX1028">
        <f>Y1028*Source!I2982</f>
        <v>0</v>
      </c>
      <c r="CY1028">
        <f>AB1028</f>
        <v>564.1</v>
      </c>
      <c r="CZ1028">
        <f>AF1028</f>
        <v>564.1</v>
      </c>
      <c r="DA1028">
        <f>AJ1028</f>
        <v>1</v>
      </c>
      <c r="DB1028">
        <f t="shared" si="185"/>
        <v>287.69</v>
      </c>
      <c r="DC1028">
        <f t="shared" si="186"/>
        <v>182.99</v>
      </c>
    </row>
    <row r="1029" spans="1:107" x14ac:dyDescent="0.2">
      <c r="A1029">
        <f>ROW(Source!A2982)</f>
        <v>2982</v>
      </c>
      <c r="B1029">
        <v>52421674</v>
      </c>
      <c r="C1029">
        <v>52432803</v>
      </c>
      <c r="D1029">
        <v>51502000</v>
      </c>
      <c r="E1029">
        <v>1</v>
      </c>
      <c r="F1029">
        <v>1</v>
      </c>
      <c r="G1029">
        <v>27</v>
      </c>
      <c r="H1029">
        <v>3</v>
      </c>
      <c r="I1029" t="s">
        <v>577</v>
      </c>
      <c r="J1029" t="s">
        <v>578</v>
      </c>
      <c r="K1029" t="s">
        <v>579</v>
      </c>
      <c r="L1029">
        <v>1301</v>
      </c>
      <c r="N1029">
        <v>1003</v>
      </c>
      <c r="O1029" t="s">
        <v>580</v>
      </c>
      <c r="P1029" t="s">
        <v>580</v>
      </c>
      <c r="Q1029">
        <v>1</v>
      </c>
      <c r="W1029">
        <v>0</v>
      </c>
      <c r="X1029">
        <v>852130430</v>
      </c>
      <c r="Y1029">
        <v>12</v>
      </c>
      <c r="AA1029">
        <v>26.54</v>
      </c>
      <c r="AB1029">
        <v>0</v>
      </c>
      <c r="AC1029">
        <v>0</v>
      </c>
      <c r="AD1029">
        <v>0</v>
      </c>
      <c r="AE1029">
        <v>26.54</v>
      </c>
      <c r="AF1029">
        <v>0</v>
      </c>
      <c r="AG1029">
        <v>0</v>
      </c>
      <c r="AH1029">
        <v>0</v>
      </c>
      <c r="AI1029">
        <v>1</v>
      </c>
      <c r="AJ1029">
        <v>1</v>
      </c>
      <c r="AK1029">
        <v>1</v>
      </c>
      <c r="AL1029">
        <v>1</v>
      </c>
      <c r="AN1029">
        <v>0</v>
      </c>
      <c r="AO1029">
        <v>1</v>
      </c>
      <c r="AP1029">
        <v>0</v>
      </c>
      <c r="AQ1029">
        <v>0</v>
      </c>
      <c r="AR1029">
        <v>0</v>
      </c>
      <c r="AS1029" t="s">
        <v>3</v>
      </c>
      <c r="AT1029">
        <v>12</v>
      </c>
      <c r="AU1029" t="s">
        <v>3</v>
      </c>
      <c r="AV1029">
        <v>0</v>
      </c>
      <c r="AW1029">
        <v>2</v>
      </c>
      <c r="AX1029">
        <v>52432812</v>
      </c>
      <c r="AY1029">
        <v>1</v>
      </c>
      <c r="AZ1029">
        <v>0</v>
      </c>
      <c r="BA1029">
        <v>992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CX1029">
        <f>Y1029*Source!I2982</f>
        <v>0</v>
      </c>
      <c r="CY1029">
        <f>AA1029</f>
        <v>26.54</v>
      </c>
      <c r="CZ1029">
        <f>AE1029</f>
        <v>26.54</v>
      </c>
      <c r="DA1029">
        <f>AI1029</f>
        <v>1</v>
      </c>
      <c r="DB1029">
        <f t="shared" si="185"/>
        <v>318.48</v>
      </c>
      <c r="DC1029">
        <f t="shared" si="186"/>
        <v>0</v>
      </c>
    </row>
    <row r="1030" spans="1:107" x14ac:dyDescent="0.2">
      <c r="A1030">
        <f>ROW(Source!A2982)</f>
        <v>2982</v>
      </c>
      <c r="B1030">
        <v>52421674</v>
      </c>
      <c r="C1030">
        <v>52432803</v>
      </c>
      <c r="D1030">
        <v>51502464</v>
      </c>
      <c r="E1030">
        <v>1</v>
      </c>
      <c r="F1030">
        <v>1</v>
      </c>
      <c r="G1030">
        <v>27</v>
      </c>
      <c r="H1030">
        <v>3</v>
      </c>
      <c r="I1030" t="s">
        <v>581</v>
      </c>
      <c r="J1030" t="s">
        <v>582</v>
      </c>
      <c r="K1030" t="s">
        <v>583</v>
      </c>
      <c r="L1030">
        <v>1346</v>
      </c>
      <c r="N1030">
        <v>1009</v>
      </c>
      <c r="O1030" t="s">
        <v>190</v>
      </c>
      <c r="P1030" t="s">
        <v>190</v>
      </c>
      <c r="Q1030">
        <v>1</v>
      </c>
      <c r="W1030">
        <v>0</v>
      </c>
      <c r="X1030">
        <v>-839179344</v>
      </c>
      <c r="Y1030">
        <v>6.6</v>
      </c>
      <c r="AA1030">
        <v>133.80000000000001</v>
      </c>
      <c r="AB1030">
        <v>0</v>
      </c>
      <c r="AC1030">
        <v>0</v>
      </c>
      <c r="AD1030">
        <v>0</v>
      </c>
      <c r="AE1030">
        <v>133.80000000000001</v>
      </c>
      <c r="AF1030">
        <v>0</v>
      </c>
      <c r="AG1030">
        <v>0</v>
      </c>
      <c r="AH1030">
        <v>0</v>
      </c>
      <c r="AI1030">
        <v>1</v>
      </c>
      <c r="AJ1030">
        <v>1</v>
      </c>
      <c r="AK1030">
        <v>1</v>
      </c>
      <c r="AL1030">
        <v>1</v>
      </c>
      <c r="AN1030">
        <v>0</v>
      </c>
      <c r="AO1030">
        <v>1</v>
      </c>
      <c r="AP1030">
        <v>0</v>
      </c>
      <c r="AQ1030">
        <v>0</v>
      </c>
      <c r="AR1030">
        <v>0</v>
      </c>
      <c r="AS1030" t="s">
        <v>3</v>
      </c>
      <c r="AT1030">
        <v>6.6</v>
      </c>
      <c r="AU1030" t="s">
        <v>3</v>
      </c>
      <c r="AV1030">
        <v>0</v>
      </c>
      <c r="AW1030">
        <v>2</v>
      </c>
      <c r="AX1030">
        <v>52432813</v>
      </c>
      <c r="AY1030">
        <v>1</v>
      </c>
      <c r="AZ1030">
        <v>0</v>
      </c>
      <c r="BA1030">
        <v>993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CX1030">
        <f>Y1030*Source!I2982</f>
        <v>0</v>
      </c>
      <c r="CY1030">
        <f>AA1030</f>
        <v>133.80000000000001</v>
      </c>
      <c r="CZ1030">
        <f>AE1030</f>
        <v>133.80000000000001</v>
      </c>
      <c r="DA1030">
        <f>AI1030</f>
        <v>1</v>
      </c>
      <c r="DB1030">
        <f t="shared" si="185"/>
        <v>883.08</v>
      </c>
      <c r="DC1030">
        <f t="shared" si="186"/>
        <v>0</v>
      </c>
    </row>
    <row r="1031" spans="1:107" x14ac:dyDescent="0.2">
      <c r="A1031">
        <f>ROW(Source!A2983)</f>
        <v>2983</v>
      </c>
      <c r="B1031">
        <v>52421674</v>
      </c>
      <c r="C1031">
        <v>52432814</v>
      </c>
      <c r="D1031">
        <v>51486811</v>
      </c>
      <c r="E1031">
        <v>27</v>
      </c>
      <c r="F1031">
        <v>1</v>
      </c>
      <c r="G1031">
        <v>27</v>
      </c>
      <c r="H1031">
        <v>1</v>
      </c>
      <c r="I1031" t="s">
        <v>531</v>
      </c>
      <c r="J1031" t="s">
        <v>3</v>
      </c>
      <c r="K1031" t="s">
        <v>532</v>
      </c>
      <c r="L1031">
        <v>1191</v>
      </c>
      <c r="N1031">
        <v>1013</v>
      </c>
      <c r="O1031" t="s">
        <v>533</v>
      </c>
      <c r="P1031" t="s">
        <v>533</v>
      </c>
      <c r="Q1031">
        <v>1</v>
      </c>
      <c r="W1031">
        <v>0</v>
      </c>
      <c r="X1031">
        <v>476480486</v>
      </c>
      <c r="Y1031">
        <v>0.06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1</v>
      </c>
      <c r="AJ1031">
        <v>1</v>
      </c>
      <c r="AK1031">
        <v>1</v>
      </c>
      <c r="AL1031">
        <v>1</v>
      </c>
      <c r="AN1031">
        <v>0</v>
      </c>
      <c r="AO1031">
        <v>1</v>
      </c>
      <c r="AP1031">
        <v>0</v>
      </c>
      <c r="AQ1031">
        <v>0</v>
      </c>
      <c r="AR1031">
        <v>0</v>
      </c>
      <c r="AS1031" t="s">
        <v>3</v>
      </c>
      <c r="AT1031">
        <v>0.06</v>
      </c>
      <c r="AU1031" t="s">
        <v>3</v>
      </c>
      <c r="AV1031">
        <v>1</v>
      </c>
      <c r="AW1031">
        <v>2</v>
      </c>
      <c r="AX1031">
        <v>52432818</v>
      </c>
      <c r="AY1031">
        <v>1</v>
      </c>
      <c r="AZ1031">
        <v>0</v>
      </c>
      <c r="BA1031">
        <v>994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CX1031">
        <f>Y1031*Source!I2983</f>
        <v>0</v>
      </c>
      <c r="CY1031">
        <f>AD1031</f>
        <v>0</v>
      </c>
      <c r="CZ1031">
        <f>AH1031</f>
        <v>0</v>
      </c>
      <c r="DA1031">
        <f>AL1031</f>
        <v>1</v>
      </c>
      <c r="DB1031">
        <f t="shared" si="185"/>
        <v>0</v>
      </c>
      <c r="DC1031">
        <f t="shared" si="186"/>
        <v>0</v>
      </c>
    </row>
    <row r="1032" spans="1:107" x14ac:dyDescent="0.2">
      <c r="A1032">
        <f>ROW(Source!A2983)</f>
        <v>2983</v>
      </c>
      <c r="B1032">
        <v>52421674</v>
      </c>
      <c r="C1032">
        <v>52432814</v>
      </c>
      <c r="D1032">
        <v>51502386</v>
      </c>
      <c r="E1032">
        <v>1</v>
      </c>
      <c r="F1032">
        <v>1</v>
      </c>
      <c r="G1032">
        <v>27</v>
      </c>
      <c r="H1032">
        <v>3</v>
      </c>
      <c r="I1032" t="s">
        <v>205</v>
      </c>
      <c r="J1032" t="s">
        <v>207</v>
      </c>
      <c r="K1032" t="s">
        <v>206</v>
      </c>
      <c r="L1032">
        <v>1346</v>
      </c>
      <c r="N1032">
        <v>1009</v>
      </c>
      <c r="O1032" t="s">
        <v>190</v>
      </c>
      <c r="P1032" t="s">
        <v>190</v>
      </c>
      <c r="Q1032">
        <v>1</v>
      </c>
      <c r="W1032">
        <v>1</v>
      </c>
      <c r="X1032">
        <v>-1239380159</v>
      </c>
      <c r="Y1032">
        <v>-0.35</v>
      </c>
      <c r="AA1032">
        <v>31.8</v>
      </c>
      <c r="AB1032">
        <v>0</v>
      </c>
      <c r="AC1032">
        <v>0</v>
      </c>
      <c r="AD1032">
        <v>0</v>
      </c>
      <c r="AE1032">
        <v>31.8</v>
      </c>
      <c r="AF1032">
        <v>0</v>
      </c>
      <c r="AG1032">
        <v>0</v>
      </c>
      <c r="AH1032">
        <v>0</v>
      </c>
      <c r="AI1032">
        <v>1</v>
      </c>
      <c r="AJ1032">
        <v>1</v>
      </c>
      <c r="AK1032">
        <v>1</v>
      </c>
      <c r="AL1032">
        <v>1</v>
      </c>
      <c r="AN1032">
        <v>0</v>
      </c>
      <c r="AO1032">
        <v>1</v>
      </c>
      <c r="AP1032">
        <v>0</v>
      </c>
      <c r="AQ1032">
        <v>0</v>
      </c>
      <c r="AR1032">
        <v>0</v>
      </c>
      <c r="AS1032" t="s">
        <v>3</v>
      </c>
      <c r="AT1032">
        <v>-0.35</v>
      </c>
      <c r="AU1032" t="s">
        <v>3</v>
      </c>
      <c r="AV1032">
        <v>0</v>
      </c>
      <c r="AW1032">
        <v>2</v>
      </c>
      <c r="AX1032">
        <v>52432819</v>
      </c>
      <c r="AY1032">
        <v>1</v>
      </c>
      <c r="AZ1032">
        <v>6144</v>
      </c>
      <c r="BA1032">
        <v>995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CX1032">
        <f>Y1032*Source!I2983</f>
        <v>0</v>
      </c>
      <c r="CY1032">
        <f>AA1032</f>
        <v>31.8</v>
      </c>
      <c r="CZ1032">
        <f>AE1032</f>
        <v>31.8</v>
      </c>
      <c r="DA1032">
        <f>AI1032</f>
        <v>1</v>
      </c>
      <c r="DB1032">
        <f t="shared" si="185"/>
        <v>-11.13</v>
      </c>
      <c r="DC1032">
        <f t="shared" si="186"/>
        <v>0</v>
      </c>
    </row>
    <row r="1033" spans="1:107" x14ac:dyDescent="0.2">
      <c r="A1033">
        <f>ROW(Source!A2983)</f>
        <v>2983</v>
      </c>
      <c r="B1033">
        <v>52421674</v>
      </c>
      <c r="C1033">
        <v>52432814</v>
      </c>
      <c r="D1033">
        <v>51502426</v>
      </c>
      <c r="E1033">
        <v>1</v>
      </c>
      <c r="F1033">
        <v>1</v>
      </c>
      <c r="G1033">
        <v>27</v>
      </c>
      <c r="H1033">
        <v>3</v>
      </c>
      <c r="I1033" t="s">
        <v>209</v>
      </c>
      <c r="J1033" t="s">
        <v>211</v>
      </c>
      <c r="K1033" t="s">
        <v>210</v>
      </c>
      <c r="L1033">
        <v>1348</v>
      </c>
      <c r="N1033">
        <v>1009</v>
      </c>
      <c r="O1033" t="s">
        <v>27</v>
      </c>
      <c r="P1033" t="s">
        <v>27</v>
      </c>
      <c r="Q1033">
        <v>1000</v>
      </c>
      <c r="W1033">
        <v>0</v>
      </c>
      <c r="X1033">
        <v>-1477556458</v>
      </c>
      <c r="Y1033">
        <v>3.5E-4</v>
      </c>
      <c r="AA1033">
        <v>68136.09</v>
      </c>
      <c r="AB1033">
        <v>0</v>
      </c>
      <c r="AC1033">
        <v>0</v>
      </c>
      <c r="AD1033">
        <v>0</v>
      </c>
      <c r="AE1033">
        <v>68136.09</v>
      </c>
      <c r="AF1033">
        <v>0</v>
      </c>
      <c r="AG1033">
        <v>0</v>
      </c>
      <c r="AH1033">
        <v>0</v>
      </c>
      <c r="AI1033">
        <v>1</v>
      </c>
      <c r="AJ1033">
        <v>1</v>
      </c>
      <c r="AK1033">
        <v>1</v>
      </c>
      <c r="AL1033">
        <v>1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 t="s">
        <v>3</v>
      </c>
      <c r="AT1033">
        <v>3.5E-4</v>
      </c>
      <c r="AU1033" t="s">
        <v>3</v>
      </c>
      <c r="AV1033">
        <v>0</v>
      </c>
      <c r="AW1033">
        <v>1</v>
      </c>
      <c r="AX1033">
        <v>-1</v>
      </c>
      <c r="AY1033">
        <v>0</v>
      </c>
      <c r="AZ1033">
        <v>0</v>
      </c>
      <c r="BA1033" t="s">
        <v>3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CX1033">
        <f>Y1033*Source!I2983</f>
        <v>0</v>
      </c>
      <c r="CY1033">
        <f>AA1033</f>
        <v>68136.09</v>
      </c>
      <c r="CZ1033">
        <f>AE1033</f>
        <v>68136.09</v>
      </c>
      <c r="DA1033">
        <f>AI1033</f>
        <v>1</v>
      </c>
      <c r="DB1033">
        <f t="shared" si="185"/>
        <v>23.85</v>
      </c>
      <c r="DC1033">
        <f t="shared" si="186"/>
        <v>0</v>
      </c>
    </row>
    <row r="1034" spans="1:107" x14ac:dyDescent="0.2">
      <c r="A1034">
        <f>ROW(Source!A3021)</f>
        <v>3021</v>
      </c>
      <c r="B1034">
        <v>52421674</v>
      </c>
      <c r="C1034">
        <v>52432973</v>
      </c>
      <c r="D1034">
        <v>51486811</v>
      </c>
      <c r="E1034">
        <v>25</v>
      </c>
      <c r="F1034">
        <v>1</v>
      </c>
      <c r="G1034">
        <v>27</v>
      </c>
      <c r="H1034">
        <v>1</v>
      </c>
      <c r="I1034" t="s">
        <v>531</v>
      </c>
      <c r="J1034" t="s">
        <v>3</v>
      </c>
      <c r="K1034" t="s">
        <v>532</v>
      </c>
      <c r="L1034">
        <v>1191</v>
      </c>
      <c r="N1034">
        <v>1013</v>
      </c>
      <c r="O1034" t="s">
        <v>533</v>
      </c>
      <c r="P1034" t="s">
        <v>533</v>
      </c>
      <c r="Q1034">
        <v>1</v>
      </c>
      <c r="W1034">
        <v>0</v>
      </c>
      <c r="X1034">
        <v>476480486</v>
      </c>
      <c r="Y1034">
        <v>18.21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1</v>
      </c>
      <c r="AJ1034">
        <v>1</v>
      </c>
      <c r="AK1034">
        <v>1</v>
      </c>
      <c r="AL1034">
        <v>1</v>
      </c>
      <c r="AN1034">
        <v>0</v>
      </c>
      <c r="AO1034">
        <v>1</v>
      </c>
      <c r="AP1034">
        <v>0</v>
      </c>
      <c r="AQ1034">
        <v>0</v>
      </c>
      <c r="AR1034">
        <v>0</v>
      </c>
      <c r="AS1034" t="s">
        <v>3</v>
      </c>
      <c r="AT1034">
        <v>18.21</v>
      </c>
      <c r="AU1034" t="s">
        <v>3</v>
      </c>
      <c r="AV1034">
        <v>1</v>
      </c>
      <c r="AW1034">
        <v>2</v>
      </c>
      <c r="AX1034">
        <v>52432981</v>
      </c>
      <c r="AY1034">
        <v>1</v>
      </c>
      <c r="AZ1034">
        <v>0</v>
      </c>
      <c r="BA1034">
        <v>996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CX1034">
        <f>Y1034*Source!I3021</f>
        <v>0</v>
      </c>
      <c r="CY1034">
        <f>AD1034</f>
        <v>0</v>
      </c>
      <c r="CZ1034">
        <f>AH1034</f>
        <v>0</v>
      </c>
      <c r="DA1034">
        <f>AL1034</f>
        <v>1</v>
      </c>
      <c r="DB1034">
        <f t="shared" si="185"/>
        <v>0</v>
      </c>
      <c r="DC1034">
        <f t="shared" si="186"/>
        <v>0</v>
      </c>
    </row>
    <row r="1035" spans="1:107" x14ac:dyDescent="0.2">
      <c r="A1035">
        <f>ROW(Source!A3021)</f>
        <v>3021</v>
      </c>
      <c r="B1035">
        <v>52421674</v>
      </c>
      <c r="C1035">
        <v>52432973</v>
      </c>
      <c r="D1035">
        <v>45820394</v>
      </c>
      <c r="E1035">
        <v>1</v>
      </c>
      <c r="F1035">
        <v>1</v>
      </c>
      <c r="G1035">
        <v>27</v>
      </c>
      <c r="H1035">
        <v>2</v>
      </c>
      <c r="I1035" t="s">
        <v>644</v>
      </c>
      <c r="J1035" t="s">
        <v>645</v>
      </c>
      <c r="K1035" t="s">
        <v>646</v>
      </c>
      <c r="L1035">
        <v>1368</v>
      </c>
      <c r="N1035">
        <v>1011</v>
      </c>
      <c r="O1035" t="s">
        <v>537</v>
      </c>
      <c r="P1035" t="s">
        <v>537</v>
      </c>
      <c r="Q1035">
        <v>1</v>
      </c>
      <c r="W1035">
        <v>0</v>
      </c>
      <c r="X1035">
        <v>1063237092</v>
      </c>
      <c r="Y1035">
        <v>5.39</v>
      </c>
      <c r="AA1035">
        <v>0</v>
      </c>
      <c r="AB1035">
        <v>7.14</v>
      </c>
      <c r="AC1035">
        <v>0.93</v>
      </c>
      <c r="AD1035">
        <v>0</v>
      </c>
      <c r="AE1035">
        <v>0</v>
      </c>
      <c r="AF1035">
        <v>7.14</v>
      </c>
      <c r="AG1035">
        <v>0.93</v>
      </c>
      <c r="AH1035">
        <v>0</v>
      </c>
      <c r="AI1035">
        <v>1</v>
      </c>
      <c r="AJ1035">
        <v>1</v>
      </c>
      <c r="AK1035">
        <v>1</v>
      </c>
      <c r="AL1035">
        <v>1</v>
      </c>
      <c r="AN1035">
        <v>0</v>
      </c>
      <c r="AO1035">
        <v>1</v>
      </c>
      <c r="AP1035">
        <v>0</v>
      </c>
      <c r="AQ1035">
        <v>0</v>
      </c>
      <c r="AR1035">
        <v>0</v>
      </c>
      <c r="AS1035" t="s">
        <v>3</v>
      </c>
      <c r="AT1035">
        <v>5.39</v>
      </c>
      <c r="AU1035" t="s">
        <v>3</v>
      </c>
      <c r="AV1035">
        <v>0</v>
      </c>
      <c r="AW1035">
        <v>2</v>
      </c>
      <c r="AX1035">
        <v>52432982</v>
      </c>
      <c r="AY1035">
        <v>2</v>
      </c>
      <c r="AZ1035">
        <v>98304</v>
      </c>
      <c r="BA1035">
        <v>997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CX1035">
        <f>Y1035*Source!I3021</f>
        <v>0</v>
      </c>
      <c r="CY1035">
        <f>AB1035</f>
        <v>7.14</v>
      </c>
      <c r="CZ1035">
        <f>AF1035</f>
        <v>7.14</v>
      </c>
      <c r="DA1035">
        <f>AJ1035</f>
        <v>1</v>
      </c>
      <c r="DB1035">
        <f t="shared" si="185"/>
        <v>38.479999999999997</v>
      </c>
      <c r="DC1035">
        <f t="shared" si="186"/>
        <v>5.01</v>
      </c>
    </row>
    <row r="1036" spans="1:107" x14ac:dyDescent="0.2">
      <c r="A1036">
        <f>ROW(Source!A3021)</f>
        <v>3021</v>
      </c>
      <c r="B1036">
        <v>52421674</v>
      </c>
      <c r="C1036">
        <v>52432973</v>
      </c>
      <c r="D1036">
        <v>45820355</v>
      </c>
      <c r="E1036">
        <v>1</v>
      </c>
      <c r="F1036">
        <v>1</v>
      </c>
      <c r="G1036">
        <v>27</v>
      </c>
      <c r="H1036">
        <v>2</v>
      </c>
      <c r="I1036" t="s">
        <v>647</v>
      </c>
      <c r="J1036" t="s">
        <v>648</v>
      </c>
      <c r="K1036" t="s">
        <v>649</v>
      </c>
      <c r="L1036">
        <v>1368</v>
      </c>
      <c r="N1036">
        <v>1011</v>
      </c>
      <c r="O1036" t="s">
        <v>537</v>
      </c>
      <c r="P1036" t="s">
        <v>537</v>
      </c>
      <c r="Q1036">
        <v>1</v>
      </c>
      <c r="W1036">
        <v>0</v>
      </c>
      <c r="X1036">
        <v>1750308104</v>
      </c>
      <c r="Y1036">
        <v>1.35</v>
      </c>
      <c r="AA1036">
        <v>0</v>
      </c>
      <c r="AB1036">
        <v>5.51</v>
      </c>
      <c r="AC1036">
        <v>0.01</v>
      </c>
      <c r="AD1036">
        <v>0</v>
      </c>
      <c r="AE1036">
        <v>0</v>
      </c>
      <c r="AF1036">
        <v>5.51</v>
      </c>
      <c r="AG1036">
        <v>0.01</v>
      </c>
      <c r="AH1036">
        <v>0</v>
      </c>
      <c r="AI1036">
        <v>1</v>
      </c>
      <c r="AJ1036">
        <v>1</v>
      </c>
      <c r="AK1036">
        <v>1</v>
      </c>
      <c r="AL1036">
        <v>1</v>
      </c>
      <c r="AN1036">
        <v>0</v>
      </c>
      <c r="AO1036">
        <v>1</v>
      </c>
      <c r="AP1036">
        <v>0</v>
      </c>
      <c r="AQ1036">
        <v>0</v>
      </c>
      <c r="AR1036">
        <v>0</v>
      </c>
      <c r="AS1036" t="s">
        <v>3</v>
      </c>
      <c r="AT1036">
        <v>1.35</v>
      </c>
      <c r="AU1036" t="s">
        <v>3</v>
      </c>
      <c r="AV1036">
        <v>0</v>
      </c>
      <c r="AW1036">
        <v>2</v>
      </c>
      <c r="AX1036">
        <v>52432983</v>
      </c>
      <c r="AY1036">
        <v>2</v>
      </c>
      <c r="AZ1036">
        <v>32768</v>
      </c>
      <c r="BA1036">
        <v>998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CX1036">
        <f>Y1036*Source!I3021</f>
        <v>0</v>
      </c>
      <c r="CY1036">
        <f>AB1036</f>
        <v>5.51</v>
      </c>
      <c r="CZ1036">
        <f>AF1036</f>
        <v>5.51</v>
      </c>
      <c r="DA1036">
        <f>AJ1036</f>
        <v>1</v>
      </c>
      <c r="DB1036">
        <f t="shared" si="185"/>
        <v>7.44</v>
      </c>
      <c r="DC1036">
        <f t="shared" si="186"/>
        <v>0.01</v>
      </c>
    </row>
    <row r="1037" spans="1:107" x14ac:dyDescent="0.2">
      <c r="A1037">
        <f>ROW(Source!A3021)</f>
        <v>3021</v>
      </c>
      <c r="B1037">
        <v>52421674</v>
      </c>
      <c r="C1037">
        <v>52432973</v>
      </c>
      <c r="D1037">
        <v>45822879</v>
      </c>
      <c r="E1037">
        <v>1</v>
      </c>
      <c r="F1037">
        <v>1</v>
      </c>
      <c r="G1037">
        <v>27</v>
      </c>
      <c r="H1037">
        <v>3</v>
      </c>
      <c r="I1037" t="s">
        <v>650</v>
      </c>
      <c r="J1037" t="s">
        <v>651</v>
      </c>
      <c r="K1037" t="s">
        <v>652</v>
      </c>
      <c r="L1037">
        <v>1346</v>
      </c>
      <c r="N1037">
        <v>1009</v>
      </c>
      <c r="O1037" t="s">
        <v>190</v>
      </c>
      <c r="P1037" t="s">
        <v>190</v>
      </c>
      <c r="Q1037">
        <v>1</v>
      </c>
      <c r="W1037">
        <v>0</v>
      </c>
      <c r="X1037">
        <v>487083828</v>
      </c>
      <c r="Y1037">
        <v>3.9</v>
      </c>
      <c r="AA1037">
        <v>534.34</v>
      </c>
      <c r="AB1037">
        <v>0</v>
      </c>
      <c r="AC1037">
        <v>0</v>
      </c>
      <c r="AD1037">
        <v>0</v>
      </c>
      <c r="AE1037">
        <v>534.34</v>
      </c>
      <c r="AF1037">
        <v>0</v>
      </c>
      <c r="AG1037">
        <v>0</v>
      </c>
      <c r="AH1037">
        <v>0</v>
      </c>
      <c r="AI1037">
        <v>1</v>
      </c>
      <c r="AJ1037">
        <v>1</v>
      </c>
      <c r="AK1037">
        <v>1</v>
      </c>
      <c r="AL1037">
        <v>1</v>
      </c>
      <c r="AN1037">
        <v>0</v>
      </c>
      <c r="AO1037">
        <v>1</v>
      </c>
      <c r="AP1037">
        <v>0</v>
      </c>
      <c r="AQ1037">
        <v>0</v>
      </c>
      <c r="AR1037">
        <v>0</v>
      </c>
      <c r="AS1037" t="s">
        <v>3</v>
      </c>
      <c r="AT1037">
        <v>3.9</v>
      </c>
      <c r="AU1037" t="s">
        <v>3</v>
      </c>
      <c r="AV1037">
        <v>0</v>
      </c>
      <c r="AW1037">
        <v>2</v>
      </c>
      <c r="AX1037">
        <v>52432984</v>
      </c>
      <c r="AY1037">
        <v>2</v>
      </c>
      <c r="AZ1037">
        <v>16384</v>
      </c>
      <c r="BA1037">
        <v>999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CX1037">
        <f>Y1037*Source!I3021</f>
        <v>0</v>
      </c>
      <c r="CY1037">
        <f>AA1037</f>
        <v>534.34</v>
      </c>
      <c r="CZ1037">
        <f>AE1037</f>
        <v>534.34</v>
      </c>
      <c r="DA1037">
        <f>AI1037</f>
        <v>1</v>
      </c>
      <c r="DB1037">
        <f t="shared" si="185"/>
        <v>2083.9299999999998</v>
      </c>
      <c r="DC1037">
        <f t="shared" si="186"/>
        <v>0</v>
      </c>
    </row>
    <row r="1038" spans="1:107" x14ac:dyDescent="0.2">
      <c r="A1038">
        <f>ROW(Source!A3021)</f>
        <v>3021</v>
      </c>
      <c r="B1038">
        <v>52421674</v>
      </c>
      <c r="C1038">
        <v>52432973</v>
      </c>
      <c r="D1038">
        <v>45823064</v>
      </c>
      <c r="E1038">
        <v>1</v>
      </c>
      <c r="F1038">
        <v>1</v>
      </c>
      <c r="G1038">
        <v>27</v>
      </c>
      <c r="H1038">
        <v>3</v>
      </c>
      <c r="I1038" t="s">
        <v>653</v>
      </c>
      <c r="J1038" t="s">
        <v>654</v>
      </c>
      <c r="K1038" t="s">
        <v>655</v>
      </c>
      <c r="L1038">
        <v>1354</v>
      </c>
      <c r="N1038">
        <v>1010</v>
      </c>
      <c r="O1038" t="s">
        <v>221</v>
      </c>
      <c r="P1038" t="s">
        <v>221</v>
      </c>
      <c r="Q1038">
        <v>1</v>
      </c>
      <c r="W1038">
        <v>0</v>
      </c>
      <c r="X1038">
        <v>-1290232358</v>
      </c>
      <c r="Y1038">
        <v>10</v>
      </c>
      <c r="AA1038">
        <v>1591.22</v>
      </c>
      <c r="AB1038">
        <v>0</v>
      </c>
      <c r="AC1038">
        <v>0</v>
      </c>
      <c r="AD1038">
        <v>0</v>
      </c>
      <c r="AE1038">
        <v>1591.22</v>
      </c>
      <c r="AF1038">
        <v>0</v>
      </c>
      <c r="AG1038">
        <v>0</v>
      </c>
      <c r="AH1038">
        <v>0</v>
      </c>
      <c r="AI1038">
        <v>1</v>
      </c>
      <c r="AJ1038">
        <v>1</v>
      </c>
      <c r="AK1038">
        <v>1</v>
      </c>
      <c r="AL1038">
        <v>1</v>
      </c>
      <c r="AN1038">
        <v>0</v>
      </c>
      <c r="AO1038">
        <v>1</v>
      </c>
      <c r="AP1038">
        <v>0</v>
      </c>
      <c r="AQ1038">
        <v>0</v>
      </c>
      <c r="AR1038">
        <v>0</v>
      </c>
      <c r="AS1038" t="s">
        <v>3</v>
      </c>
      <c r="AT1038">
        <v>10</v>
      </c>
      <c r="AU1038" t="s">
        <v>3</v>
      </c>
      <c r="AV1038">
        <v>0</v>
      </c>
      <c r="AW1038">
        <v>2</v>
      </c>
      <c r="AX1038">
        <v>52432985</v>
      </c>
      <c r="AY1038">
        <v>2</v>
      </c>
      <c r="AZ1038">
        <v>16384</v>
      </c>
      <c r="BA1038">
        <v>1000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CX1038">
        <f>Y1038*Source!I3021</f>
        <v>0</v>
      </c>
      <c r="CY1038">
        <f>AA1038</f>
        <v>1591.22</v>
      </c>
      <c r="CZ1038">
        <f>AE1038</f>
        <v>1591.22</v>
      </c>
      <c r="DA1038">
        <f>AI1038</f>
        <v>1</v>
      </c>
      <c r="DB1038">
        <f t="shared" si="185"/>
        <v>15912.2</v>
      </c>
      <c r="DC1038">
        <f t="shared" si="186"/>
        <v>0</v>
      </c>
    </row>
    <row r="1039" spans="1:107" x14ac:dyDescent="0.2">
      <c r="A1039">
        <f>ROW(Source!A3021)</f>
        <v>3021</v>
      </c>
      <c r="B1039">
        <v>52421674</v>
      </c>
      <c r="C1039">
        <v>52432973</v>
      </c>
      <c r="D1039">
        <v>45824571</v>
      </c>
      <c r="E1039">
        <v>1</v>
      </c>
      <c r="F1039">
        <v>1</v>
      </c>
      <c r="G1039">
        <v>27</v>
      </c>
      <c r="H1039">
        <v>3</v>
      </c>
      <c r="I1039" t="s">
        <v>656</v>
      </c>
      <c r="J1039" t="s">
        <v>657</v>
      </c>
      <c r="K1039" t="s">
        <v>658</v>
      </c>
      <c r="L1039">
        <v>1354</v>
      </c>
      <c r="N1039">
        <v>1010</v>
      </c>
      <c r="O1039" t="s">
        <v>221</v>
      </c>
      <c r="P1039" t="s">
        <v>221</v>
      </c>
      <c r="Q1039">
        <v>1</v>
      </c>
      <c r="W1039">
        <v>0</v>
      </c>
      <c r="X1039">
        <v>-1577156884</v>
      </c>
      <c r="Y1039">
        <v>4</v>
      </c>
      <c r="AA1039">
        <v>1999.65</v>
      </c>
      <c r="AB1039">
        <v>0</v>
      </c>
      <c r="AC1039">
        <v>0</v>
      </c>
      <c r="AD1039">
        <v>0</v>
      </c>
      <c r="AE1039">
        <v>1999.65</v>
      </c>
      <c r="AF1039">
        <v>0</v>
      </c>
      <c r="AG1039">
        <v>0</v>
      </c>
      <c r="AH1039">
        <v>0</v>
      </c>
      <c r="AI1039">
        <v>1</v>
      </c>
      <c r="AJ1039">
        <v>1</v>
      </c>
      <c r="AK1039">
        <v>1</v>
      </c>
      <c r="AL1039">
        <v>1</v>
      </c>
      <c r="AN1039">
        <v>0</v>
      </c>
      <c r="AO1039">
        <v>1</v>
      </c>
      <c r="AP1039">
        <v>0</v>
      </c>
      <c r="AQ1039">
        <v>0</v>
      </c>
      <c r="AR1039">
        <v>0</v>
      </c>
      <c r="AS1039" t="s">
        <v>3</v>
      </c>
      <c r="AT1039">
        <v>4</v>
      </c>
      <c r="AU1039" t="s">
        <v>3</v>
      </c>
      <c r="AV1039">
        <v>0</v>
      </c>
      <c r="AW1039">
        <v>2</v>
      </c>
      <c r="AX1039">
        <v>52432986</v>
      </c>
      <c r="AY1039">
        <v>2</v>
      </c>
      <c r="AZ1039">
        <v>16384</v>
      </c>
      <c r="BA1039">
        <v>1001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CX1039">
        <f>Y1039*Source!I3021</f>
        <v>0</v>
      </c>
      <c r="CY1039">
        <f>AA1039</f>
        <v>1999.65</v>
      </c>
      <c r="CZ1039">
        <f>AE1039</f>
        <v>1999.65</v>
      </c>
      <c r="DA1039">
        <f>AI1039</f>
        <v>1</v>
      </c>
      <c r="DB1039">
        <f t="shared" si="185"/>
        <v>7998.6</v>
      </c>
      <c r="DC1039">
        <f t="shared" si="186"/>
        <v>0</v>
      </c>
    </row>
    <row r="1040" spans="1:107" x14ac:dyDescent="0.2">
      <c r="A1040">
        <f>ROW(Source!A3021)</f>
        <v>3021</v>
      </c>
      <c r="B1040">
        <v>52421674</v>
      </c>
      <c r="C1040">
        <v>52432973</v>
      </c>
      <c r="D1040">
        <v>45824686</v>
      </c>
      <c r="E1040">
        <v>1</v>
      </c>
      <c r="F1040">
        <v>1</v>
      </c>
      <c r="G1040">
        <v>27</v>
      </c>
      <c r="H1040">
        <v>3</v>
      </c>
      <c r="I1040" t="s">
        <v>659</v>
      </c>
      <c r="J1040" t="s">
        <v>660</v>
      </c>
      <c r="K1040" t="s">
        <v>661</v>
      </c>
      <c r="L1040">
        <v>1354</v>
      </c>
      <c r="N1040">
        <v>1010</v>
      </c>
      <c r="O1040" t="s">
        <v>221</v>
      </c>
      <c r="P1040" t="s">
        <v>221</v>
      </c>
      <c r="Q1040">
        <v>1</v>
      </c>
      <c r="W1040">
        <v>0</v>
      </c>
      <c r="X1040">
        <v>1586201792</v>
      </c>
      <c r="Y1040">
        <v>60</v>
      </c>
      <c r="AA1040">
        <v>23.91</v>
      </c>
      <c r="AB1040">
        <v>0</v>
      </c>
      <c r="AC1040">
        <v>0</v>
      </c>
      <c r="AD1040">
        <v>0</v>
      </c>
      <c r="AE1040">
        <v>23.91</v>
      </c>
      <c r="AF1040">
        <v>0</v>
      </c>
      <c r="AG1040">
        <v>0</v>
      </c>
      <c r="AH1040">
        <v>0</v>
      </c>
      <c r="AI1040">
        <v>1</v>
      </c>
      <c r="AJ1040">
        <v>1</v>
      </c>
      <c r="AK1040">
        <v>1</v>
      </c>
      <c r="AL1040">
        <v>1</v>
      </c>
      <c r="AN1040">
        <v>0</v>
      </c>
      <c r="AO1040">
        <v>1</v>
      </c>
      <c r="AP1040">
        <v>0</v>
      </c>
      <c r="AQ1040">
        <v>0</v>
      </c>
      <c r="AR1040">
        <v>0</v>
      </c>
      <c r="AS1040" t="s">
        <v>3</v>
      </c>
      <c r="AT1040">
        <v>60</v>
      </c>
      <c r="AU1040" t="s">
        <v>3</v>
      </c>
      <c r="AV1040">
        <v>0</v>
      </c>
      <c r="AW1040">
        <v>2</v>
      </c>
      <c r="AX1040">
        <v>52432987</v>
      </c>
      <c r="AY1040">
        <v>2</v>
      </c>
      <c r="AZ1040">
        <v>16384</v>
      </c>
      <c r="BA1040">
        <v>1002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CX1040">
        <f>Y1040*Source!I3021</f>
        <v>0</v>
      </c>
      <c r="CY1040">
        <f>AA1040</f>
        <v>23.91</v>
      </c>
      <c r="CZ1040">
        <f>AE1040</f>
        <v>23.91</v>
      </c>
      <c r="DA1040">
        <f>AI1040</f>
        <v>1</v>
      </c>
      <c r="DB1040">
        <f t="shared" si="185"/>
        <v>1434.6</v>
      </c>
      <c r="DC1040">
        <f t="shared" si="186"/>
        <v>0</v>
      </c>
    </row>
    <row r="1041" spans="1:107" x14ac:dyDescent="0.2">
      <c r="A1041">
        <f>ROW(Source!A3022)</f>
        <v>3022</v>
      </c>
      <c r="B1041">
        <v>52421674</v>
      </c>
      <c r="C1041">
        <v>52432988</v>
      </c>
      <c r="D1041">
        <v>51486811</v>
      </c>
      <c r="E1041">
        <v>25</v>
      </c>
      <c r="F1041">
        <v>1</v>
      </c>
      <c r="G1041">
        <v>27</v>
      </c>
      <c r="H1041">
        <v>1</v>
      </c>
      <c r="I1041" t="s">
        <v>531</v>
      </c>
      <c r="J1041" t="s">
        <v>3</v>
      </c>
      <c r="K1041" t="s">
        <v>532</v>
      </c>
      <c r="L1041">
        <v>1191</v>
      </c>
      <c r="N1041">
        <v>1013</v>
      </c>
      <c r="O1041" t="s">
        <v>533</v>
      </c>
      <c r="P1041" t="s">
        <v>533</v>
      </c>
      <c r="Q1041">
        <v>1</v>
      </c>
      <c r="W1041">
        <v>0</v>
      </c>
      <c r="X1041">
        <v>476480486</v>
      </c>
      <c r="Y1041">
        <v>12.15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1</v>
      </c>
      <c r="AJ1041">
        <v>1</v>
      </c>
      <c r="AK1041">
        <v>1</v>
      </c>
      <c r="AL1041">
        <v>1</v>
      </c>
      <c r="AN1041">
        <v>0</v>
      </c>
      <c r="AO1041">
        <v>1</v>
      </c>
      <c r="AP1041">
        <v>0</v>
      </c>
      <c r="AQ1041">
        <v>0</v>
      </c>
      <c r="AR1041">
        <v>0</v>
      </c>
      <c r="AS1041" t="s">
        <v>3</v>
      </c>
      <c r="AT1041">
        <v>12.15</v>
      </c>
      <c r="AU1041" t="s">
        <v>3</v>
      </c>
      <c r="AV1041">
        <v>1</v>
      </c>
      <c r="AW1041">
        <v>2</v>
      </c>
      <c r="AX1041">
        <v>52432996</v>
      </c>
      <c r="AY1041">
        <v>1</v>
      </c>
      <c r="AZ1041">
        <v>0</v>
      </c>
      <c r="BA1041">
        <v>1003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CX1041">
        <f>Y1041*Source!I3022</f>
        <v>0</v>
      </c>
      <c r="CY1041">
        <f>AD1041</f>
        <v>0</v>
      </c>
      <c r="CZ1041">
        <f>AH1041</f>
        <v>0</v>
      </c>
      <c r="DA1041">
        <f>AL1041</f>
        <v>1</v>
      </c>
      <c r="DB1041">
        <f t="shared" si="185"/>
        <v>0</v>
      </c>
      <c r="DC1041">
        <f t="shared" si="186"/>
        <v>0</v>
      </c>
    </row>
    <row r="1042" spans="1:107" x14ac:dyDescent="0.2">
      <c r="A1042">
        <f>ROW(Source!A3022)</f>
        <v>3022</v>
      </c>
      <c r="B1042">
        <v>52421674</v>
      </c>
      <c r="C1042">
        <v>52432988</v>
      </c>
      <c r="D1042">
        <v>45820394</v>
      </c>
      <c r="E1042">
        <v>1</v>
      </c>
      <c r="F1042">
        <v>1</v>
      </c>
      <c r="G1042">
        <v>27</v>
      </c>
      <c r="H1042">
        <v>2</v>
      </c>
      <c r="I1042" t="s">
        <v>644</v>
      </c>
      <c r="J1042" t="s">
        <v>645</v>
      </c>
      <c r="K1042" t="s">
        <v>646</v>
      </c>
      <c r="L1042">
        <v>1368</v>
      </c>
      <c r="N1042">
        <v>1011</v>
      </c>
      <c r="O1042" t="s">
        <v>537</v>
      </c>
      <c r="P1042" t="s">
        <v>537</v>
      </c>
      <c r="Q1042">
        <v>1</v>
      </c>
      <c r="W1042">
        <v>0</v>
      </c>
      <c r="X1042">
        <v>1063237092</v>
      </c>
      <c r="Y1042">
        <v>3.59</v>
      </c>
      <c r="AA1042">
        <v>0</v>
      </c>
      <c r="AB1042">
        <v>7.14</v>
      </c>
      <c r="AC1042">
        <v>0.93</v>
      </c>
      <c r="AD1042">
        <v>0</v>
      </c>
      <c r="AE1042">
        <v>0</v>
      </c>
      <c r="AF1042">
        <v>7.14</v>
      </c>
      <c r="AG1042">
        <v>0.93</v>
      </c>
      <c r="AH1042">
        <v>0</v>
      </c>
      <c r="AI1042">
        <v>1</v>
      </c>
      <c r="AJ1042">
        <v>1</v>
      </c>
      <c r="AK1042">
        <v>1</v>
      </c>
      <c r="AL1042">
        <v>1</v>
      </c>
      <c r="AN1042">
        <v>0</v>
      </c>
      <c r="AO1042">
        <v>1</v>
      </c>
      <c r="AP1042">
        <v>0</v>
      </c>
      <c r="AQ1042">
        <v>0</v>
      </c>
      <c r="AR1042">
        <v>0</v>
      </c>
      <c r="AS1042" t="s">
        <v>3</v>
      </c>
      <c r="AT1042">
        <v>3.59</v>
      </c>
      <c r="AU1042" t="s">
        <v>3</v>
      </c>
      <c r="AV1042">
        <v>0</v>
      </c>
      <c r="AW1042">
        <v>2</v>
      </c>
      <c r="AX1042">
        <v>52432997</v>
      </c>
      <c r="AY1042">
        <v>2</v>
      </c>
      <c r="AZ1042">
        <v>98304</v>
      </c>
      <c r="BA1042">
        <v>1004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CX1042">
        <f>Y1042*Source!I3022</f>
        <v>0</v>
      </c>
      <c r="CY1042">
        <f>AB1042</f>
        <v>7.14</v>
      </c>
      <c r="CZ1042">
        <f>AF1042</f>
        <v>7.14</v>
      </c>
      <c r="DA1042">
        <f>AJ1042</f>
        <v>1</v>
      </c>
      <c r="DB1042">
        <f t="shared" si="185"/>
        <v>25.63</v>
      </c>
      <c r="DC1042">
        <f t="shared" si="186"/>
        <v>3.34</v>
      </c>
    </row>
    <row r="1043" spans="1:107" x14ac:dyDescent="0.2">
      <c r="A1043">
        <f>ROW(Source!A3022)</f>
        <v>3022</v>
      </c>
      <c r="B1043">
        <v>52421674</v>
      </c>
      <c r="C1043">
        <v>52432988</v>
      </c>
      <c r="D1043">
        <v>45820355</v>
      </c>
      <c r="E1043">
        <v>1</v>
      </c>
      <c r="F1043">
        <v>1</v>
      </c>
      <c r="G1043">
        <v>27</v>
      </c>
      <c r="H1043">
        <v>2</v>
      </c>
      <c r="I1043" t="s">
        <v>647</v>
      </c>
      <c r="J1043" t="s">
        <v>648</v>
      </c>
      <c r="K1043" t="s">
        <v>649</v>
      </c>
      <c r="L1043">
        <v>1368</v>
      </c>
      <c r="N1043">
        <v>1011</v>
      </c>
      <c r="O1043" t="s">
        <v>537</v>
      </c>
      <c r="P1043" t="s">
        <v>537</v>
      </c>
      <c r="Q1043">
        <v>1</v>
      </c>
      <c r="W1043">
        <v>0</v>
      </c>
      <c r="X1043">
        <v>1750308104</v>
      </c>
      <c r="Y1043">
        <v>0.9</v>
      </c>
      <c r="AA1043">
        <v>0</v>
      </c>
      <c r="AB1043">
        <v>5.51</v>
      </c>
      <c r="AC1043">
        <v>0.01</v>
      </c>
      <c r="AD1043">
        <v>0</v>
      </c>
      <c r="AE1043">
        <v>0</v>
      </c>
      <c r="AF1043">
        <v>5.51</v>
      </c>
      <c r="AG1043">
        <v>0.01</v>
      </c>
      <c r="AH1043">
        <v>0</v>
      </c>
      <c r="AI1043">
        <v>1</v>
      </c>
      <c r="AJ1043">
        <v>1</v>
      </c>
      <c r="AK1043">
        <v>1</v>
      </c>
      <c r="AL1043">
        <v>1</v>
      </c>
      <c r="AN1043">
        <v>0</v>
      </c>
      <c r="AO1043">
        <v>1</v>
      </c>
      <c r="AP1043">
        <v>0</v>
      </c>
      <c r="AQ1043">
        <v>0</v>
      </c>
      <c r="AR1043">
        <v>0</v>
      </c>
      <c r="AS1043" t="s">
        <v>3</v>
      </c>
      <c r="AT1043">
        <v>0.9</v>
      </c>
      <c r="AU1043" t="s">
        <v>3</v>
      </c>
      <c r="AV1043">
        <v>0</v>
      </c>
      <c r="AW1043">
        <v>2</v>
      </c>
      <c r="AX1043">
        <v>52432998</v>
      </c>
      <c r="AY1043">
        <v>2</v>
      </c>
      <c r="AZ1043">
        <v>32768</v>
      </c>
      <c r="BA1043">
        <v>1005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CX1043">
        <f>Y1043*Source!I3022</f>
        <v>0</v>
      </c>
      <c r="CY1043">
        <f>AB1043</f>
        <v>5.51</v>
      </c>
      <c r="CZ1043">
        <f>AF1043</f>
        <v>5.51</v>
      </c>
      <c r="DA1043">
        <f>AJ1043</f>
        <v>1</v>
      </c>
      <c r="DB1043">
        <f t="shared" si="185"/>
        <v>4.96</v>
      </c>
      <c r="DC1043">
        <f t="shared" si="186"/>
        <v>0.01</v>
      </c>
    </row>
    <row r="1044" spans="1:107" x14ac:dyDescent="0.2">
      <c r="A1044">
        <f>ROW(Source!A3022)</f>
        <v>3022</v>
      </c>
      <c r="B1044">
        <v>52421674</v>
      </c>
      <c r="C1044">
        <v>52432988</v>
      </c>
      <c r="D1044">
        <v>45822879</v>
      </c>
      <c r="E1044">
        <v>1</v>
      </c>
      <c r="F1044">
        <v>1</v>
      </c>
      <c r="G1044">
        <v>27</v>
      </c>
      <c r="H1044">
        <v>3</v>
      </c>
      <c r="I1044" t="s">
        <v>650</v>
      </c>
      <c r="J1044" t="s">
        <v>651</v>
      </c>
      <c r="K1044" t="s">
        <v>652</v>
      </c>
      <c r="L1044">
        <v>1346</v>
      </c>
      <c r="N1044">
        <v>1009</v>
      </c>
      <c r="O1044" t="s">
        <v>190</v>
      </c>
      <c r="P1044" t="s">
        <v>190</v>
      </c>
      <c r="Q1044">
        <v>1</v>
      </c>
      <c r="W1044">
        <v>0</v>
      </c>
      <c r="X1044">
        <v>487083828</v>
      </c>
      <c r="Y1044">
        <v>2.6</v>
      </c>
      <c r="AA1044">
        <v>534.34</v>
      </c>
      <c r="AB1044">
        <v>0</v>
      </c>
      <c r="AC1044">
        <v>0</v>
      </c>
      <c r="AD1044">
        <v>0</v>
      </c>
      <c r="AE1044">
        <v>534.34</v>
      </c>
      <c r="AF1044">
        <v>0</v>
      </c>
      <c r="AG1044">
        <v>0</v>
      </c>
      <c r="AH1044">
        <v>0</v>
      </c>
      <c r="AI1044">
        <v>1</v>
      </c>
      <c r="AJ1044">
        <v>1</v>
      </c>
      <c r="AK1044">
        <v>1</v>
      </c>
      <c r="AL1044">
        <v>1</v>
      </c>
      <c r="AN1044">
        <v>0</v>
      </c>
      <c r="AO1044">
        <v>1</v>
      </c>
      <c r="AP1044">
        <v>0</v>
      </c>
      <c r="AQ1044">
        <v>0</v>
      </c>
      <c r="AR1044">
        <v>0</v>
      </c>
      <c r="AS1044" t="s">
        <v>3</v>
      </c>
      <c r="AT1044">
        <v>2.6</v>
      </c>
      <c r="AU1044" t="s">
        <v>3</v>
      </c>
      <c r="AV1044">
        <v>0</v>
      </c>
      <c r="AW1044">
        <v>2</v>
      </c>
      <c r="AX1044">
        <v>52432999</v>
      </c>
      <c r="AY1044">
        <v>2</v>
      </c>
      <c r="AZ1044">
        <v>16384</v>
      </c>
      <c r="BA1044">
        <v>1006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CX1044">
        <f>Y1044*Source!I3022</f>
        <v>0</v>
      </c>
      <c r="CY1044">
        <f>AA1044</f>
        <v>534.34</v>
      </c>
      <c r="CZ1044">
        <f>AE1044</f>
        <v>534.34</v>
      </c>
      <c r="DA1044">
        <f>AI1044</f>
        <v>1</v>
      </c>
      <c r="DB1044">
        <f t="shared" si="185"/>
        <v>1389.28</v>
      </c>
      <c r="DC1044">
        <f t="shared" si="186"/>
        <v>0</v>
      </c>
    </row>
    <row r="1045" spans="1:107" x14ac:dyDescent="0.2">
      <c r="A1045">
        <f>ROW(Source!A3022)</f>
        <v>3022</v>
      </c>
      <c r="B1045">
        <v>52421674</v>
      </c>
      <c r="C1045">
        <v>52432988</v>
      </c>
      <c r="D1045">
        <v>45823065</v>
      </c>
      <c r="E1045">
        <v>1</v>
      </c>
      <c r="F1045">
        <v>1</v>
      </c>
      <c r="G1045">
        <v>27</v>
      </c>
      <c r="H1045">
        <v>3</v>
      </c>
      <c r="I1045" t="s">
        <v>662</v>
      </c>
      <c r="J1045" t="s">
        <v>663</v>
      </c>
      <c r="K1045" t="s">
        <v>664</v>
      </c>
      <c r="L1045">
        <v>1354</v>
      </c>
      <c r="N1045">
        <v>1010</v>
      </c>
      <c r="O1045" t="s">
        <v>221</v>
      </c>
      <c r="P1045" t="s">
        <v>221</v>
      </c>
      <c r="Q1045">
        <v>1</v>
      </c>
      <c r="W1045">
        <v>0</v>
      </c>
      <c r="X1045">
        <v>-1917551273</v>
      </c>
      <c r="Y1045">
        <v>10</v>
      </c>
      <c r="AA1045">
        <v>798.93</v>
      </c>
      <c r="AB1045">
        <v>0</v>
      </c>
      <c r="AC1045">
        <v>0</v>
      </c>
      <c r="AD1045">
        <v>0</v>
      </c>
      <c r="AE1045">
        <v>798.93</v>
      </c>
      <c r="AF1045">
        <v>0</v>
      </c>
      <c r="AG1045">
        <v>0</v>
      </c>
      <c r="AH1045">
        <v>0</v>
      </c>
      <c r="AI1045">
        <v>1</v>
      </c>
      <c r="AJ1045">
        <v>1</v>
      </c>
      <c r="AK1045">
        <v>1</v>
      </c>
      <c r="AL1045">
        <v>1</v>
      </c>
      <c r="AN1045">
        <v>0</v>
      </c>
      <c r="AO1045">
        <v>1</v>
      </c>
      <c r="AP1045">
        <v>0</v>
      </c>
      <c r="AQ1045">
        <v>0</v>
      </c>
      <c r="AR1045">
        <v>0</v>
      </c>
      <c r="AS1045" t="s">
        <v>3</v>
      </c>
      <c r="AT1045">
        <v>10</v>
      </c>
      <c r="AU1045" t="s">
        <v>3</v>
      </c>
      <c r="AV1045">
        <v>0</v>
      </c>
      <c r="AW1045">
        <v>2</v>
      </c>
      <c r="AX1045">
        <v>52433000</v>
      </c>
      <c r="AY1045">
        <v>2</v>
      </c>
      <c r="AZ1045">
        <v>16384</v>
      </c>
      <c r="BA1045">
        <v>1007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CX1045">
        <f>Y1045*Source!I3022</f>
        <v>0</v>
      </c>
      <c r="CY1045">
        <f>AA1045</f>
        <v>798.93</v>
      </c>
      <c r="CZ1045">
        <f>AE1045</f>
        <v>798.93</v>
      </c>
      <c r="DA1045">
        <f>AI1045</f>
        <v>1</v>
      </c>
      <c r="DB1045">
        <f t="shared" si="185"/>
        <v>7989.3</v>
      </c>
      <c r="DC1045">
        <f t="shared" si="186"/>
        <v>0</v>
      </c>
    </row>
    <row r="1046" spans="1:107" x14ac:dyDescent="0.2">
      <c r="A1046">
        <f>ROW(Source!A3022)</f>
        <v>3022</v>
      </c>
      <c r="B1046">
        <v>52421674</v>
      </c>
      <c r="C1046">
        <v>52432988</v>
      </c>
      <c r="D1046">
        <v>45824571</v>
      </c>
      <c r="E1046">
        <v>1</v>
      </c>
      <c r="F1046">
        <v>1</v>
      </c>
      <c r="G1046">
        <v>27</v>
      </c>
      <c r="H1046">
        <v>3</v>
      </c>
      <c r="I1046" t="s">
        <v>656</v>
      </c>
      <c r="J1046" t="s">
        <v>657</v>
      </c>
      <c r="K1046" t="s">
        <v>658</v>
      </c>
      <c r="L1046">
        <v>1354</v>
      </c>
      <c r="N1046">
        <v>1010</v>
      </c>
      <c r="O1046" t="s">
        <v>221</v>
      </c>
      <c r="P1046" t="s">
        <v>221</v>
      </c>
      <c r="Q1046">
        <v>1</v>
      </c>
      <c r="W1046">
        <v>0</v>
      </c>
      <c r="X1046">
        <v>-1577156884</v>
      </c>
      <c r="Y1046">
        <v>2.7</v>
      </c>
      <c r="AA1046">
        <v>1999.65</v>
      </c>
      <c r="AB1046">
        <v>0</v>
      </c>
      <c r="AC1046">
        <v>0</v>
      </c>
      <c r="AD1046">
        <v>0</v>
      </c>
      <c r="AE1046">
        <v>1999.65</v>
      </c>
      <c r="AF1046">
        <v>0</v>
      </c>
      <c r="AG1046">
        <v>0</v>
      </c>
      <c r="AH1046">
        <v>0</v>
      </c>
      <c r="AI1046">
        <v>1</v>
      </c>
      <c r="AJ1046">
        <v>1</v>
      </c>
      <c r="AK1046">
        <v>1</v>
      </c>
      <c r="AL1046">
        <v>1</v>
      </c>
      <c r="AN1046">
        <v>0</v>
      </c>
      <c r="AO1046">
        <v>1</v>
      </c>
      <c r="AP1046">
        <v>0</v>
      </c>
      <c r="AQ1046">
        <v>0</v>
      </c>
      <c r="AR1046">
        <v>0</v>
      </c>
      <c r="AS1046" t="s">
        <v>3</v>
      </c>
      <c r="AT1046">
        <v>2.7</v>
      </c>
      <c r="AU1046" t="s">
        <v>3</v>
      </c>
      <c r="AV1046">
        <v>0</v>
      </c>
      <c r="AW1046">
        <v>2</v>
      </c>
      <c r="AX1046">
        <v>52433001</v>
      </c>
      <c r="AY1046">
        <v>2</v>
      </c>
      <c r="AZ1046">
        <v>16384</v>
      </c>
      <c r="BA1046">
        <v>1008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CX1046">
        <f>Y1046*Source!I3022</f>
        <v>0</v>
      </c>
      <c r="CY1046">
        <f>AA1046</f>
        <v>1999.65</v>
      </c>
      <c r="CZ1046">
        <f>AE1046</f>
        <v>1999.65</v>
      </c>
      <c r="DA1046">
        <f>AI1046</f>
        <v>1</v>
      </c>
      <c r="DB1046">
        <f t="shared" si="185"/>
        <v>5399.06</v>
      </c>
      <c r="DC1046">
        <f t="shared" si="186"/>
        <v>0</v>
      </c>
    </row>
    <row r="1047" spans="1:107" x14ac:dyDescent="0.2">
      <c r="A1047">
        <f>ROW(Source!A3022)</f>
        <v>3022</v>
      </c>
      <c r="B1047">
        <v>52421674</v>
      </c>
      <c r="C1047">
        <v>52432988</v>
      </c>
      <c r="D1047">
        <v>45824686</v>
      </c>
      <c r="E1047">
        <v>1</v>
      </c>
      <c r="F1047">
        <v>1</v>
      </c>
      <c r="G1047">
        <v>27</v>
      </c>
      <c r="H1047">
        <v>3</v>
      </c>
      <c r="I1047" t="s">
        <v>659</v>
      </c>
      <c r="J1047" t="s">
        <v>660</v>
      </c>
      <c r="K1047" t="s">
        <v>661</v>
      </c>
      <c r="L1047">
        <v>1354</v>
      </c>
      <c r="N1047">
        <v>1010</v>
      </c>
      <c r="O1047" t="s">
        <v>221</v>
      </c>
      <c r="P1047" t="s">
        <v>221</v>
      </c>
      <c r="Q1047">
        <v>1</v>
      </c>
      <c r="W1047">
        <v>0</v>
      </c>
      <c r="X1047">
        <v>1586201792</v>
      </c>
      <c r="Y1047">
        <v>40</v>
      </c>
      <c r="AA1047">
        <v>23.91</v>
      </c>
      <c r="AB1047">
        <v>0</v>
      </c>
      <c r="AC1047">
        <v>0</v>
      </c>
      <c r="AD1047">
        <v>0</v>
      </c>
      <c r="AE1047">
        <v>23.91</v>
      </c>
      <c r="AF1047">
        <v>0</v>
      </c>
      <c r="AG1047">
        <v>0</v>
      </c>
      <c r="AH1047">
        <v>0</v>
      </c>
      <c r="AI1047">
        <v>1</v>
      </c>
      <c r="AJ1047">
        <v>1</v>
      </c>
      <c r="AK1047">
        <v>1</v>
      </c>
      <c r="AL1047">
        <v>1</v>
      </c>
      <c r="AN1047">
        <v>0</v>
      </c>
      <c r="AO1047">
        <v>1</v>
      </c>
      <c r="AP1047">
        <v>0</v>
      </c>
      <c r="AQ1047">
        <v>0</v>
      </c>
      <c r="AR1047">
        <v>0</v>
      </c>
      <c r="AS1047" t="s">
        <v>3</v>
      </c>
      <c r="AT1047">
        <v>40</v>
      </c>
      <c r="AU1047" t="s">
        <v>3</v>
      </c>
      <c r="AV1047">
        <v>0</v>
      </c>
      <c r="AW1047">
        <v>2</v>
      </c>
      <c r="AX1047">
        <v>52433002</v>
      </c>
      <c r="AY1047">
        <v>2</v>
      </c>
      <c r="AZ1047">
        <v>16384</v>
      </c>
      <c r="BA1047">
        <v>1009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CX1047">
        <f>Y1047*Source!I3022</f>
        <v>0</v>
      </c>
      <c r="CY1047">
        <f>AA1047</f>
        <v>23.91</v>
      </c>
      <c r="CZ1047">
        <f>AE1047</f>
        <v>23.91</v>
      </c>
      <c r="DA1047">
        <f>AI1047</f>
        <v>1</v>
      </c>
      <c r="DB1047">
        <f t="shared" si="185"/>
        <v>956.4</v>
      </c>
      <c r="DC1047">
        <f t="shared" si="186"/>
        <v>0</v>
      </c>
    </row>
    <row r="1048" spans="1:107" x14ac:dyDescent="0.2">
      <c r="A1048">
        <f>ROW(Source!A3126)</f>
        <v>3126</v>
      </c>
      <c r="B1048">
        <v>52421674</v>
      </c>
      <c r="C1048">
        <v>52433119</v>
      </c>
      <c r="D1048">
        <v>51486811</v>
      </c>
      <c r="E1048">
        <v>27</v>
      </c>
      <c r="F1048">
        <v>1</v>
      </c>
      <c r="G1048">
        <v>27</v>
      </c>
      <c r="H1048">
        <v>1</v>
      </c>
      <c r="I1048" t="s">
        <v>531</v>
      </c>
      <c r="J1048" t="s">
        <v>3</v>
      </c>
      <c r="K1048" t="s">
        <v>532</v>
      </c>
      <c r="L1048">
        <v>1191</v>
      </c>
      <c r="N1048">
        <v>1013</v>
      </c>
      <c r="O1048" t="s">
        <v>533</v>
      </c>
      <c r="P1048" t="s">
        <v>533</v>
      </c>
      <c r="Q1048">
        <v>1</v>
      </c>
      <c r="W1048">
        <v>0</v>
      </c>
      <c r="X1048">
        <v>476480486</v>
      </c>
      <c r="Y1048">
        <v>68.50800000000001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1</v>
      </c>
      <c r="AJ1048">
        <v>1</v>
      </c>
      <c r="AK1048">
        <v>1</v>
      </c>
      <c r="AL1048">
        <v>1</v>
      </c>
      <c r="AN1048">
        <v>0</v>
      </c>
      <c r="AO1048">
        <v>1</v>
      </c>
      <c r="AP1048">
        <v>1</v>
      </c>
      <c r="AQ1048">
        <v>0</v>
      </c>
      <c r="AR1048">
        <v>0</v>
      </c>
      <c r="AS1048" t="s">
        <v>3</v>
      </c>
      <c r="AT1048">
        <v>342.54</v>
      </c>
      <c r="AU1048" t="s">
        <v>288</v>
      </c>
      <c r="AV1048">
        <v>1</v>
      </c>
      <c r="AW1048">
        <v>2</v>
      </c>
      <c r="AX1048">
        <v>52433124</v>
      </c>
      <c r="AY1048">
        <v>1</v>
      </c>
      <c r="AZ1048">
        <v>0</v>
      </c>
      <c r="BA1048">
        <v>1010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CX1048">
        <f>Y1048*Source!I3126</f>
        <v>0</v>
      </c>
      <c r="CY1048">
        <f>AD1048</f>
        <v>0</v>
      </c>
      <c r="CZ1048">
        <f>AH1048</f>
        <v>0</v>
      </c>
      <c r="DA1048">
        <f>AL1048</f>
        <v>1</v>
      </c>
      <c r="DB1048">
        <f>ROUND((ROUND(AT1048*CZ1048,2)*0.2),6)</f>
        <v>0</v>
      </c>
      <c r="DC1048">
        <f>ROUND((ROUND(AT1048*AG1048,2)*0.2),6)</f>
        <v>0</v>
      </c>
    </row>
    <row r="1049" spans="1:107" x14ac:dyDescent="0.2">
      <c r="A1049">
        <f>ROW(Source!A3126)</f>
        <v>3126</v>
      </c>
      <c r="B1049">
        <v>52421674</v>
      </c>
      <c r="C1049">
        <v>52433119</v>
      </c>
      <c r="D1049">
        <v>51499305</v>
      </c>
      <c r="E1049">
        <v>1</v>
      </c>
      <c r="F1049">
        <v>1</v>
      </c>
      <c r="G1049">
        <v>27</v>
      </c>
      <c r="H1049">
        <v>2</v>
      </c>
      <c r="I1049" t="s">
        <v>584</v>
      </c>
      <c r="J1049" t="s">
        <v>585</v>
      </c>
      <c r="K1049" t="s">
        <v>586</v>
      </c>
      <c r="L1049">
        <v>1368</v>
      </c>
      <c r="N1049">
        <v>1011</v>
      </c>
      <c r="O1049" t="s">
        <v>537</v>
      </c>
      <c r="P1049" t="s">
        <v>537</v>
      </c>
      <c r="Q1049">
        <v>1</v>
      </c>
      <c r="W1049">
        <v>0</v>
      </c>
      <c r="X1049">
        <v>-1749865602</v>
      </c>
      <c r="Y1049">
        <v>2.75</v>
      </c>
      <c r="AA1049">
        <v>0</v>
      </c>
      <c r="AB1049">
        <v>1289.26</v>
      </c>
      <c r="AC1049">
        <v>637.17999999999995</v>
      </c>
      <c r="AD1049">
        <v>0</v>
      </c>
      <c r="AE1049">
        <v>0</v>
      </c>
      <c r="AF1049">
        <v>1289.26</v>
      </c>
      <c r="AG1049">
        <v>637.17999999999995</v>
      </c>
      <c r="AH1049">
        <v>0</v>
      </c>
      <c r="AI1049">
        <v>1</v>
      </c>
      <c r="AJ1049">
        <v>1</v>
      </c>
      <c r="AK1049">
        <v>1</v>
      </c>
      <c r="AL1049">
        <v>1</v>
      </c>
      <c r="AN1049">
        <v>0</v>
      </c>
      <c r="AO1049">
        <v>1</v>
      </c>
      <c r="AP1049">
        <v>1</v>
      </c>
      <c r="AQ1049">
        <v>0</v>
      </c>
      <c r="AR1049">
        <v>0</v>
      </c>
      <c r="AS1049" t="s">
        <v>3</v>
      </c>
      <c r="AT1049">
        <v>13.75</v>
      </c>
      <c r="AU1049" t="s">
        <v>288</v>
      </c>
      <c r="AV1049">
        <v>0</v>
      </c>
      <c r="AW1049">
        <v>2</v>
      </c>
      <c r="AX1049">
        <v>52433125</v>
      </c>
      <c r="AY1049">
        <v>1</v>
      </c>
      <c r="AZ1049">
        <v>0</v>
      </c>
      <c r="BA1049">
        <v>1011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CX1049">
        <f>Y1049*Source!I3126</f>
        <v>0</v>
      </c>
      <c r="CY1049">
        <f>AB1049</f>
        <v>1289.26</v>
      </c>
      <c r="CZ1049">
        <f>AF1049</f>
        <v>1289.26</v>
      </c>
      <c r="DA1049">
        <f>AJ1049</f>
        <v>1</v>
      </c>
      <c r="DB1049">
        <f>ROUND((ROUND(AT1049*CZ1049,2)*0.2),6)</f>
        <v>3545.4659999999999</v>
      </c>
      <c r="DC1049">
        <f>ROUND((ROUND(AT1049*AG1049,2)*0.2),6)</f>
        <v>1752.2460000000001</v>
      </c>
    </row>
    <row r="1050" spans="1:107" x14ac:dyDescent="0.2">
      <c r="A1050">
        <f>ROW(Source!A3126)</f>
        <v>3126</v>
      </c>
      <c r="B1050">
        <v>52421674</v>
      </c>
      <c r="C1050">
        <v>52433119</v>
      </c>
      <c r="D1050">
        <v>51500925</v>
      </c>
      <c r="E1050">
        <v>1</v>
      </c>
      <c r="F1050">
        <v>1</v>
      </c>
      <c r="G1050">
        <v>27</v>
      </c>
      <c r="H1050">
        <v>3</v>
      </c>
      <c r="I1050" t="s">
        <v>587</v>
      </c>
      <c r="J1050" t="s">
        <v>588</v>
      </c>
      <c r="K1050" t="s">
        <v>589</v>
      </c>
      <c r="L1050">
        <v>1348</v>
      </c>
      <c r="N1050">
        <v>1009</v>
      </c>
      <c r="O1050" t="s">
        <v>27</v>
      </c>
      <c r="P1050" t="s">
        <v>27</v>
      </c>
      <c r="Q1050">
        <v>1000</v>
      </c>
      <c r="W1050">
        <v>0</v>
      </c>
      <c r="X1050">
        <v>-1651770909</v>
      </c>
      <c r="Y1050">
        <v>0</v>
      </c>
      <c r="AA1050">
        <v>116855.43</v>
      </c>
      <c r="AB1050">
        <v>0</v>
      </c>
      <c r="AC1050">
        <v>0</v>
      </c>
      <c r="AD1050">
        <v>0</v>
      </c>
      <c r="AE1050">
        <v>116855.43</v>
      </c>
      <c r="AF1050">
        <v>0</v>
      </c>
      <c r="AG1050">
        <v>0</v>
      </c>
      <c r="AH1050">
        <v>0</v>
      </c>
      <c r="AI1050">
        <v>1</v>
      </c>
      <c r="AJ1050">
        <v>1</v>
      </c>
      <c r="AK1050">
        <v>1</v>
      </c>
      <c r="AL1050">
        <v>1</v>
      </c>
      <c r="AN1050">
        <v>0</v>
      </c>
      <c r="AO1050">
        <v>1</v>
      </c>
      <c r="AP1050">
        <v>1</v>
      </c>
      <c r="AQ1050">
        <v>0</v>
      </c>
      <c r="AR1050">
        <v>0</v>
      </c>
      <c r="AS1050" t="s">
        <v>3</v>
      </c>
      <c r="AT1050">
        <v>4.8000000000000001E-2</v>
      </c>
      <c r="AU1050" t="s">
        <v>287</v>
      </c>
      <c r="AV1050">
        <v>0</v>
      </c>
      <c r="AW1050">
        <v>2</v>
      </c>
      <c r="AX1050">
        <v>52433126</v>
      </c>
      <c r="AY1050">
        <v>1</v>
      </c>
      <c r="AZ1050">
        <v>0</v>
      </c>
      <c r="BA1050">
        <v>1012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CX1050">
        <f>Y1050*Source!I3126</f>
        <v>0</v>
      </c>
      <c r="CY1050">
        <f>AA1050</f>
        <v>116855.43</v>
      </c>
      <c r="CZ1050">
        <f>AE1050</f>
        <v>116855.43</v>
      </c>
      <c r="DA1050">
        <f>AI1050</f>
        <v>1</v>
      </c>
      <c r="DB1050">
        <f>ROUND((ROUND(AT1050*CZ1050,2)*0),6)</f>
        <v>0</v>
      </c>
      <c r="DC1050">
        <f>ROUND((ROUND(AT1050*AG1050,2)*0),6)</f>
        <v>0</v>
      </c>
    </row>
    <row r="1051" spans="1:107" x14ac:dyDescent="0.2">
      <c r="A1051">
        <f>ROW(Source!A3126)</f>
        <v>3126</v>
      </c>
      <c r="B1051">
        <v>52421674</v>
      </c>
      <c r="C1051">
        <v>52433119</v>
      </c>
      <c r="D1051">
        <v>51504654</v>
      </c>
      <c r="E1051">
        <v>1</v>
      </c>
      <c r="F1051">
        <v>1</v>
      </c>
      <c r="G1051">
        <v>27</v>
      </c>
      <c r="H1051">
        <v>3</v>
      </c>
      <c r="I1051" t="s">
        <v>590</v>
      </c>
      <c r="J1051" t="s">
        <v>591</v>
      </c>
      <c r="K1051" t="s">
        <v>592</v>
      </c>
      <c r="L1051">
        <v>1354</v>
      </c>
      <c r="N1051">
        <v>1010</v>
      </c>
      <c r="O1051" t="s">
        <v>221</v>
      </c>
      <c r="P1051" t="s">
        <v>221</v>
      </c>
      <c r="Q1051">
        <v>1</v>
      </c>
      <c r="W1051">
        <v>0</v>
      </c>
      <c r="X1051">
        <v>611244235</v>
      </c>
      <c r="Y1051">
        <v>0</v>
      </c>
      <c r="AA1051">
        <v>1800.41</v>
      </c>
      <c r="AB1051">
        <v>0</v>
      </c>
      <c r="AC1051">
        <v>0</v>
      </c>
      <c r="AD1051">
        <v>0</v>
      </c>
      <c r="AE1051">
        <v>1800.41</v>
      </c>
      <c r="AF1051">
        <v>0</v>
      </c>
      <c r="AG1051">
        <v>0</v>
      </c>
      <c r="AH1051">
        <v>0</v>
      </c>
      <c r="AI1051">
        <v>1</v>
      </c>
      <c r="AJ1051">
        <v>1</v>
      </c>
      <c r="AK1051">
        <v>1</v>
      </c>
      <c r="AL1051">
        <v>1</v>
      </c>
      <c r="AN1051">
        <v>0</v>
      </c>
      <c r="AO1051">
        <v>1</v>
      </c>
      <c r="AP1051">
        <v>1</v>
      </c>
      <c r="AQ1051">
        <v>0</v>
      </c>
      <c r="AR1051">
        <v>0</v>
      </c>
      <c r="AS1051" t="s">
        <v>3</v>
      </c>
      <c r="AT1051">
        <v>100</v>
      </c>
      <c r="AU1051" t="s">
        <v>287</v>
      </c>
      <c r="AV1051">
        <v>0</v>
      </c>
      <c r="AW1051">
        <v>2</v>
      </c>
      <c r="AX1051">
        <v>52433127</v>
      </c>
      <c r="AY1051">
        <v>1</v>
      </c>
      <c r="AZ1051">
        <v>0</v>
      </c>
      <c r="BA1051">
        <v>1013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CX1051">
        <f>Y1051*Source!I3126</f>
        <v>0</v>
      </c>
      <c r="CY1051">
        <f>AA1051</f>
        <v>1800.41</v>
      </c>
      <c r="CZ1051">
        <f>AE1051</f>
        <v>1800.41</v>
      </c>
      <c r="DA1051">
        <f>AI1051</f>
        <v>1</v>
      </c>
      <c r="DB1051">
        <f>ROUND((ROUND(AT1051*CZ1051,2)*0),6)</f>
        <v>0</v>
      </c>
      <c r="DC1051">
        <f>ROUND((ROUND(AT1051*AG1051,2)*0),6)</f>
        <v>0</v>
      </c>
    </row>
    <row r="1052" spans="1:107" x14ac:dyDescent="0.2">
      <c r="A1052">
        <f>ROW(Source!A3127)</f>
        <v>3127</v>
      </c>
      <c r="B1052">
        <v>52421674</v>
      </c>
      <c r="C1052">
        <v>52433129</v>
      </c>
      <c r="D1052">
        <v>51486811</v>
      </c>
      <c r="E1052">
        <v>27</v>
      </c>
      <c r="F1052">
        <v>1</v>
      </c>
      <c r="G1052">
        <v>27</v>
      </c>
      <c r="H1052">
        <v>1</v>
      </c>
      <c r="I1052" t="s">
        <v>531</v>
      </c>
      <c r="J1052" t="s">
        <v>3</v>
      </c>
      <c r="K1052" t="s">
        <v>532</v>
      </c>
      <c r="L1052">
        <v>1191</v>
      </c>
      <c r="N1052">
        <v>1013</v>
      </c>
      <c r="O1052" t="s">
        <v>533</v>
      </c>
      <c r="P1052" t="s">
        <v>533</v>
      </c>
      <c r="Q1052">
        <v>1</v>
      </c>
      <c r="W1052">
        <v>0</v>
      </c>
      <c r="X1052">
        <v>476480486</v>
      </c>
      <c r="Y1052">
        <v>15.87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1</v>
      </c>
      <c r="AJ1052">
        <v>1</v>
      </c>
      <c r="AK1052">
        <v>1</v>
      </c>
      <c r="AL1052">
        <v>1</v>
      </c>
      <c r="AN1052">
        <v>0</v>
      </c>
      <c r="AO1052">
        <v>1</v>
      </c>
      <c r="AP1052">
        <v>1</v>
      </c>
      <c r="AQ1052">
        <v>0</v>
      </c>
      <c r="AR1052">
        <v>0</v>
      </c>
      <c r="AS1052" t="s">
        <v>3</v>
      </c>
      <c r="AT1052">
        <v>79.349999999999994</v>
      </c>
      <c r="AU1052" t="s">
        <v>288</v>
      </c>
      <c r="AV1052">
        <v>1</v>
      </c>
      <c r="AW1052">
        <v>2</v>
      </c>
      <c r="AX1052">
        <v>52433132</v>
      </c>
      <c r="AY1052">
        <v>1</v>
      </c>
      <c r="AZ1052">
        <v>0</v>
      </c>
      <c r="BA1052">
        <v>1015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CX1052">
        <f>Y1052*Source!I3127</f>
        <v>0</v>
      </c>
      <c r="CY1052">
        <f>AD1052</f>
        <v>0</v>
      </c>
      <c r="CZ1052">
        <f>AH1052</f>
        <v>0</v>
      </c>
      <c r="DA1052">
        <f>AL1052</f>
        <v>1</v>
      </c>
      <c r="DB1052">
        <f>ROUND((ROUND(AT1052*CZ1052,2)*0.2),6)</f>
        <v>0</v>
      </c>
      <c r="DC1052">
        <f>ROUND((ROUND(AT1052*AG1052,2)*0.2),6)</f>
        <v>0</v>
      </c>
    </row>
    <row r="1053" spans="1:107" x14ac:dyDescent="0.2">
      <c r="A1053">
        <f>ROW(Source!A3127)</f>
        <v>3127</v>
      </c>
      <c r="B1053">
        <v>52421674</v>
      </c>
      <c r="C1053">
        <v>52433129</v>
      </c>
      <c r="D1053">
        <v>51504655</v>
      </c>
      <c r="E1053">
        <v>1</v>
      </c>
      <c r="F1053">
        <v>1</v>
      </c>
      <c r="G1053">
        <v>27</v>
      </c>
      <c r="H1053">
        <v>3</v>
      </c>
      <c r="I1053" t="s">
        <v>219</v>
      </c>
      <c r="J1053" t="s">
        <v>222</v>
      </c>
      <c r="K1053" t="s">
        <v>220</v>
      </c>
      <c r="L1053">
        <v>1354</v>
      </c>
      <c r="N1053">
        <v>1010</v>
      </c>
      <c r="O1053" t="s">
        <v>221</v>
      </c>
      <c r="P1053" t="s">
        <v>221</v>
      </c>
      <c r="Q1053">
        <v>1</v>
      </c>
      <c r="W1053">
        <v>0</v>
      </c>
      <c r="X1053">
        <v>556862733</v>
      </c>
      <c r="Y1053">
        <v>0</v>
      </c>
      <c r="AA1053">
        <v>127.21</v>
      </c>
      <c r="AB1053">
        <v>0</v>
      </c>
      <c r="AC1053">
        <v>0</v>
      </c>
      <c r="AD1053">
        <v>0</v>
      </c>
      <c r="AE1053">
        <v>127.21</v>
      </c>
      <c r="AF1053">
        <v>0</v>
      </c>
      <c r="AG1053">
        <v>0</v>
      </c>
      <c r="AH1053">
        <v>0</v>
      </c>
      <c r="AI1053">
        <v>1</v>
      </c>
      <c r="AJ1053">
        <v>1</v>
      </c>
      <c r="AK1053">
        <v>1</v>
      </c>
      <c r="AL1053">
        <v>1</v>
      </c>
      <c r="AN1053">
        <v>0</v>
      </c>
      <c r="AO1053">
        <v>1</v>
      </c>
      <c r="AP1053">
        <v>1</v>
      </c>
      <c r="AQ1053">
        <v>0</v>
      </c>
      <c r="AR1053">
        <v>0</v>
      </c>
      <c r="AS1053" t="s">
        <v>3</v>
      </c>
      <c r="AT1053">
        <v>100</v>
      </c>
      <c r="AU1053" t="s">
        <v>287</v>
      </c>
      <c r="AV1053">
        <v>0</v>
      </c>
      <c r="AW1053">
        <v>2</v>
      </c>
      <c r="AX1053">
        <v>52433133</v>
      </c>
      <c r="AY1053">
        <v>1</v>
      </c>
      <c r="AZ1053">
        <v>0</v>
      </c>
      <c r="BA1053">
        <v>1016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CX1053">
        <f>Y1053*Source!I3127</f>
        <v>0</v>
      </c>
      <c r="CY1053">
        <f>AA1053</f>
        <v>127.21</v>
      </c>
      <c r="CZ1053">
        <f>AE1053</f>
        <v>127.21</v>
      </c>
      <c r="DA1053">
        <f>AI1053</f>
        <v>1</v>
      </c>
      <c r="DB1053">
        <f>ROUND((ROUND(AT1053*CZ1053,2)*0),6)</f>
        <v>0</v>
      </c>
      <c r="DC1053">
        <f>ROUND((ROUND(AT1053*AG1053,2)*0),6)</f>
        <v>0</v>
      </c>
    </row>
    <row r="1054" spans="1:107" x14ac:dyDescent="0.2">
      <c r="A1054">
        <f>ROW(Source!A3128)</f>
        <v>3128</v>
      </c>
      <c r="B1054">
        <v>52421674</v>
      </c>
      <c r="C1054">
        <v>52433135</v>
      </c>
      <c r="D1054">
        <v>51486811</v>
      </c>
      <c r="E1054">
        <v>27</v>
      </c>
      <c r="F1054">
        <v>1</v>
      </c>
      <c r="G1054">
        <v>27</v>
      </c>
      <c r="H1054">
        <v>1</v>
      </c>
      <c r="I1054" t="s">
        <v>531</v>
      </c>
      <c r="J1054" t="s">
        <v>3</v>
      </c>
      <c r="K1054" t="s">
        <v>532</v>
      </c>
      <c r="L1054">
        <v>1191</v>
      </c>
      <c r="N1054">
        <v>1013</v>
      </c>
      <c r="O1054" t="s">
        <v>533</v>
      </c>
      <c r="P1054" t="s">
        <v>533</v>
      </c>
      <c r="Q1054">
        <v>1</v>
      </c>
      <c r="W1054">
        <v>0</v>
      </c>
      <c r="X1054">
        <v>476480486</v>
      </c>
      <c r="Y1054">
        <v>342.54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1</v>
      </c>
      <c r="AJ1054">
        <v>1</v>
      </c>
      <c r="AK1054">
        <v>1</v>
      </c>
      <c r="AL1054">
        <v>1</v>
      </c>
      <c r="AN1054">
        <v>0</v>
      </c>
      <c r="AO1054">
        <v>1</v>
      </c>
      <c r="AP1054">
        <v>0</v>
      </c>
      <c r="AQ1054">
        <v>0</v>
      </c>
      <c r="AR1054">
        <v>0</v>
      </c>
      <c r="AS1054" t="s">
        <v>3</v>
      </c>
      <c r="AT1054">
        <v>342.54</v>
      </c>
      <c r="AU1054" t="s">
        <v>3</v>
      </c>
      <c r="AV1054">
        <v>1</v>
      </c>
      <c r="AW1054">
        <v>2</v>
      </c>
      <c r="AX1054">
        <v>52433140</v>
      </c>
      <c r="AY1054">
        <v>1</v>
      </c>
      <c r="AZ1054">
        <v>0</v>
      </c>
      <c r="BA1054">
        <v>1018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CX1054">
        <f>Y1054*Source!I3128</f>
        <v>0</v>
      </c>
      <c r="CY1054">
        <f>AD1054</f>
        <v>0</v>
      </c>
      <c r="CZ1054">
        <f>AH1054</f>
        <v>0</v>
      </c>
      <c r="DA1054">
        <f>AL1054</f>
        <v>1</v>
      </c>
      <c r="DB1054">
        <f t="shared" ref="DB1054:DB1085" si="187">ROUND(ROUND(AT1054*CZ1054,2),6)</f>
        <v>0</v>
      </c>
      <c r="DC1054">
        <f t="shared" ref="DC1054:DC1085" si="188">ROUND(ROUND(AT1054*AG1054,2),6)</f>
        <v>0</v>
      </c>
    </row>
    <row r="1055" spans="1:107" x14ac:dyDescent="0.2">
      <c r="A1055">
        <f>ROW(Source!A3128)</f>
        <v>3128</v>
      </c>
      <c r="B1055">
        <v>52421674</v>
      </c>
      <c r="C1055">
        <v>52433135</v>
      </c>
      <c r="D1055">
        <v>51499305</v>
      </c>
      <c r="E1055">
        <v>1</v>
      </c>
      <c r="F1055">
        <v>1</v>
      </c>
      <c r="G1055">
        <v>27</v>
      </c>
      <c r="H1055">
        <v>2</v>
      </c>
      <c r="I1055" t="s">
        <v>584</v>
      </c>
      <c r="J1055" t="s">
        <v>585</v>
      </c>
      <c r="K1055" t="s">
        <v>586</v>
      </c>
      <c r="L1055">
        <v>1368</v>
      </c>
      <c r="N1055">
        <v>1011</v>
      </c>
      <c r="O1055" t="s">
        <v>537</v>
      </c>
      <c r="P1055" t="s">
        <v>537</v>
      </c>
      <c r="Q1055">
        <v>1</v>
      </c>
      <c r="W1055">
        <v>0</v>
      </c>
      <c r="X1055">
        <v>-1749865602</v>
      </c>
      <c r="Y1055">
        <v>13.75</v>
      </c>
      <c r="AA1055">
        <v>0</v>
      </c>
      <c r="AB1055">
        <v>1289.26</v>
      </c>
      <c r="AC1055">
        <v>637.17999999999995</v>
      </c>
      <c r="AD1055">
        <v>0</v>
      </c>
      <c r="AE1055">
        <v>0</v>
      </c>
      <c r="AF1055">
        <v>1289.26</v>
      </c>
      <c r="AG1055">
        <v>637.17999999999995</v>
      </c>
      <c r="AH1055">
        <v>0</v>
      </c>
      <c r="AI1055">
        <v>1</v>
      </c>
      <c r="AJ1055">
        <v>1</v>
      </c>
      <c r="AK1055">
        <v>1</v>
      </c>
      <c r="AL1055">
        <v>1</v>
      </c>
      <c r="AN1055">
        <v>0</v>
      </c>
      <c r="AO1055">
        <v>1</v>
      </c>
      <c r="AP1055">
        <v>0</v>
      </c>
      <c r="AQ1055">
        <v>0</v>
      </c>
      <c r="AR1055">
        <v>0</v>
      </c>
      <c r="AS1055" t="s">
        <v>3</v>
      </c>
      <c r="AT1055">
        <v>13.75</v>
      </c>
      <c r="AU1055" t="s">
        <v>3</v>
      </c>
      <c r="AV1055">
        <v>0</v>
      </c>
      <c r="AW1055">
        <v>2</v>
      </c>
      <c r="AX1055">
        <v>52433141</v>
      </c>
      <c r="AY1055">
        <v>1</v>
      </c>
      <c r="AZ1055">
        <v>0</v>
      </c>
      <c r="BA1055">
        <v>1019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CX1055">
        <f>Y1055*Source!I3128</f>
        <v>0</v>
      </c>
      <c r="CY1055">
        <f>AB1055</f>
        <v>1289.26</v>
      </c>
      <c r="CZ1055">
        <f>AF1055</f>
        <v>1289.26</v>
      </c>
      <c r="DA1055">
        <f>AJ1055</f>
        <v>1</v>
      </c>
      <c r="DB1055">
        <f t="shared" si="187"/>
        <v>17727.330000000002</v>
      </c>
      <c r="DC1055">
        <f t="shared" si="188"/>
        <v>8761.23</v>
      </c>
    </row>
    <row r="1056" spans="1:107" x14ac:dyDescent="0.2">
      <c r="A1056">
        <f>ROW(Source!A3128)</f>
        <v>3128</v>
      </c>
      <c r="B1056">
        <v>52421674</v>
      </c>
      <c r="C1056">
        <v>52433135</v>
      </c>
      <c r="D1056">
        <v>51500925</v>
      </c>
      <c r="E1056">
        <v>1</v>
      </c>
      <c r="F1056">
        <v>1</v>
      </c>
      <c r="G1056">
        <v>27</v>
      </c>
      <c r="H1056">
        <v>3</v>
      </c>
      <c r="I1056" t="s">
        <v>587</v>
      </c>
      <c r="J1056" t="s">
        <v>588</v>
      </c>
      <c r="K1056" t="s">
        <v>589</v>
      </c>
      <c r="L1056">
        <v>1348</v>
      </c>
      <c r="N1056">
        <v>1009</v>
      </c>
      <c r="O1056" t="s">
        <v>27</v>
      </c>
      <c r="P1056" t="s">
        <v>27</v>
      </c>
      <c r="Q1056">
        <v>1000</v>
      </c>
      <c r="W1056">
        <v>0</v>
      </c>
      <c r="X1056">
        <v>-1651770909</v>
      </c>
      <c r="Y1056">
        <v>4.8000000000000001E-2</v>
      </c>
      <c r="AA1056">
        <v>116855.43</v>
      </c>
      <c r="AB1056">
        <v>0</v>
      </c>
      <c r="AC1056">
        <v>0</v>
      </c>
      <c r="AD1056">
        <v>0</v>
      </c>
      <c r="AE1056">
        <v>116855.43</v>
      </c>
      <c r="AF1056">
        <v>0</v>
      </c>
      <c r="AG1056">
        <v>0</v>
      </c>
      <c r="AH1056">
        <v>0</v>
      </c>
      <c r="AI1056">
        <v>1</v>
      </c>
      <c r="AJ1056">
        <v>1</v>
      </c>
      <c r="AK1056">
        <v>1</v>
      </c>
      <c r="AL1056">
        <v>1</v>
      </c>
      <c r="AN1056">
        <v>0</v>
      </c>
      <c r="AO1056">
        <v>1</v>
      </c>
      <c r="AP1056">
        <v>0</v>
      </c>
      <c r="AQ1056">
        <v>0</v>
      </c>
      <c r="AR1056">
        <v>0</v>
      </c>
      <c r="AS1056" t="s">
        <v>3</v>
      </c>
      <c r="AT1056">
        <v>4.8000000000000001E-2</v>
      </c>
      <c r="AU1056" t="s">
        <v>3</v>
      </c>
      <c r="AV1056">
        <v>0</v>
      </c>
      <c r="AW1056">
        <v>2</v>
      </c>
      <c r="AX1056">
        <v>52433142</v>
      </c>
      <c r="AY1056">
        <v>1</v>
      </c>
      <c r="AZ1056">
        <v>0</v>
      </c>
      <c r="BA1056">
        <v>1020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CX1056">
        <f>Y1056*Source!I3128</f>
        <v>0</v>
      </c>
      <c r="CY1056">
        <f>AA1056</f>
        <v>116855.43</v>
      </c>
      <c r="CZ1056">
        <f>AE1056</f>
        <v>116855.43</v>
      </c>
      <c r="DA1056">
        <f>AI1056</f>
        <v>1</v>
      </c>
      <c r="DB1056">
        <f t="shared" si="187"/>
        <v>5609.06</v>
      </c>
      <c r="DC1056">
        <f t="shared" si="188"/>
        <v>0</v>
      </c>
    </row>
    <row r="1057" spans="1:107" x14ac:dyDescent="0.2">
      <c r="A1057">
        <f>ROW(Source!A3128)</f>
        <v>3128</v>
      </c>
      <c r="B1057">
        <v>52421674</v>
      </c>
      <c r="C1057">
        <v>52433135</v>
      </c>
      <c r="D1057">
        <v>51504654</v>
      </c>
      <c r="E1057">
        <v>1</v>
      </c>
      <c r="F1057">
        <v>1</v>
      </c>
      <c r="G1057">
        <v>27</v>
      </c>
      <c r="H1057">
        <v>3</v>
      </c>
      <c r="I1057" t="s">
        <v>590</v>
      </c>
      <c r="J1057" t="s">
        <v>591</v>
      </c>
      <c r="K1057" t="s">
        <v>592</v>
      </c>
      <c r="L1057">
        <v>1354</v>
      </c>
      <c r="N1057">
        <v>1010</v>
      </c>
      <c r="O1057" t="s">
        <v>221</v>
      </c>
      <c r="P1057" t="s">
        <v>221</v>
      </c>
      <c r="Q1057">
        <v>1</v>
      </c>
      <c r="W1057">
        <v>0</v>
      </c>
      <c r="X1057">
        <v>611244235</v>
      </c>
      <c r="Y1057">
        <v>100</v>
      </c>
      <c r="AA1057">
        <v>1800.41</v>
      </c>
      <c r="AB1057">
        <v>0</v>
      </c>
      <c r="AC1057">
        <v>0</v>
      </c>
      <c r="AD1057">
        <v>0</v>
      </c>
      <c r="AE1057">
        <v>1800.41</v>
      </c>
      <c r="AF1057">
        <v>0</v>
      </c>
      <c r="AG1057">
        <v>0</v>
      </c>
      <c r="AH1057">
        <v>0</v>
      </c>
      <c r="AI1057">
        <v>1</v>
      </c>
      <c r="AJ1057">
        <v>1</v>
      </c>
      <c r="AK1057">
        <v>1</v>
      </c>
      <c r="AL1057">
        <v>1</v>
      </c>
      <c r="AN1057">
        <v>0</v>
      </c>
      <c r="AO1057">
        <v>1</v>
      </c>
      <c r="AP1057">
        <v>0</v>
      </c>
      <c r="AQ1057">
        <v>0</v>
      </c>
      <c r="AR1057">
        <v>0</v>
      </c>
      <c r="AS1057" t="s">
        <v>3</v>
      </c>
      <c r="AT1057">
        <v>100</v>
      </c>
      <c r="AU1057" t="s">
        <v>3</v>
      </c>
      <c r="AV1057">
        <v>0</v>
      </c>
      <c r="AW1057">
        <v>2</v>
      </c>
      <c r="AX1057">
        <v>52433143</v>
      </c>
      <c r="AY1057">
        <v>1</v>
      </c>
      <c r="AZ1057">
        <v>0</v>
      </c>
      <c r="BA1057">
        <v>1021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CX1057">
        <f>Y1057*Source!I3128</f>
        <v>0</v>
      </c>
      <c r="CY1057">
        <f>AA1057</f>
        <v>1800.41</v>
      </c>
      <c r="CZ1057">
        <f>AE1057</f>
        <v>1800.41</v>
      </c>
      <c r="DA1057">
        <f>AI1057</f>
        <v>1</v>
      </c>
      <c r="DB1057">
        <f t="shared" si="187"/>
        <v>180041</v>
      </c>
      <c r="DC1057">
        <f t="shared" si="188"/>
        <v>0</v>
      </c>
    </row>
    <row r="1058" spans="1:107" x14ac:dyDescent="0.2">
      <c r="A1058">
        <f>ROW(Source!A3129)</f>
        <v>3129</v>
      </c>
      <c r="B1058">
        <v>52421674</v>
      </c>
      <c r="C1058">
        <v>52433145</v>
      </c>
      <c r="D1058">
        <v>51486811</v>
      </c>
      <c r="E1058">
        <v>27</v>
      </c>
      <c r="F1058">
        <v>1</v>
      </c>
      <c r="G1058">
        <v>27</v>
      </c>
      <c r="H1058">
        <v>1</v>
      </c>
      <c r="I1058" t="s">
        <v>531</v>
      </c>
      <c r="J1058" t="s">
        <v>3</v>
      </c>
      <c r="K1058" t="s">
        <v>532</v>
      </c>
      <c r="L1058">
        <v>1191</v>
      </c>
      <c r="N1058">
        <v>1013</v>
      </c>
      <c r="O1058" t="s">
        <v>533</v>
      </c>
      <c r="P1058" t="s">
        <v>533</v>
      </c>
      <c r="Q1058">
        <v>1</v>
      </c>
      <c r="W1058">
        <v>0</v>
      </c>
      <c r="X1058">
        <v>476480486</v>
      </c>
      <c r="Y1058">
        <v>79.349999999999994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1</v>
      </c>
      <c r="AJ1058">
        <v>1</v>
      </c>
      <c r="AK1058">
        <v>1</v>
      </c>
      <c r="AL1058">
        <v>1</v>
      </c>
      <c r="AN1058">
        <v>0</v>
      </c>
      <c r="AO1058">
        <v>1</v>
      </c>
      <c r="AP1058">
        <v>0</v>
      </c>
      <c r="AQ1058">
        <v>0</v>
      </c>
      <c r="AR1058">
        <v>0</v>
      </c>
      <c r="AS1058" t="s">
        <v>3</v>
      </c>
      <c r="AT1058">
        <v>79.349999999999994</v>
      </c>
      <c r="AU1058" t="s">
        <v>3</v>
      </c>
      <c r="AV1058">
        <v>1</v>
      </c>
      <c r="AW1058">
        <v>2</v>
      </c>
      <c r="AX1058">
        <v>52433148</v>
      </c>
      <c r="AY1058">
        <v>1</v>
      </c>
      <c r="AZ1058">
        <v>0</v>
      </c>
      <c r="BA1058">
        <v>1023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CX1058">
        <f>Y1058*Source!I3129</f>
        <v>0</v>
      </c>
      <c r="CY1058">
        <f>AD1058</f>
        <v>0</v>
      </c>
      <c r="CZ1058">
        <f>AH1058</f>
        <v>0</v>
      </c>
      <c r="DA1058">
        <f>AL1058</f>
        <v>1</v>
      </c>
      <c r="DB1058">
        <f t="shared" si="187"/>
        <v>0</v>
      </c>
      <c r="DC1058">
        <f t="shared" si="188"/>
        <v>0</v>
      </c>
    </row>
    <row r="1059" spans="1:107" x14ac:dyDescent="0.2">
      <c r="A1059">
        <f>ROW(Source!A3129)</f>
        <v>3129</v>
      </c>
      <c r="B1059">
        <v>52421674</v>
      </c>
      <c r="C1059">
        <v>52433145</v>
      </c>
      <c r="D1059">
        <v>51504655</v>
      </c>
      <c r="E1059">
        <v>1</v>
      </c>
      <c r="F1059">
        <v>1</v>
      </c>
      <c r="G1059">
        <v>27</v>
      </c>
      <c r="H1059">
        <v>3</v>
      </c>
      <c r="I1059" t="s">
        <v>219</v>
      </c>
      <c r="J1059" t="s">
        <v>222</v>
      </c>
      <c r="K1059" t="s">
        <v>220</v>
      </c>
      <c r="L1059">
        <v>1354</v>
      </c>
      <c r="N1059">
        <v>1010</v>
      </c>
      <c r="O1059" t="s">
        <v>221</v>
      </c>
      <c r="P1059" t="s">
        <v>221</v>
      </c>
      <c r="Q1059">
        <v>1</v>
      </c>
      <c r="W1059">
        <v>0</v>
      </c>
      <c r="X1059">
        <v>556862733</v>
      </c>
      <c r="Y1059">
        <v>100</v>
      </c>
      <c r="AA1059">
        <v>127.21</v>
      </c>
      <c r="AB1059">
        <v>0</v>
      </c>
      <c r="AC1059">
        <v>0</v>
      </c>
      <c r="AD1059">
        <v>0</v>
      </c>
      <c r="AE1059">
        <v>127.21</v>
      </c>
      <c r="AF1059">
        <v>0</v>
      </c>
      <c r="AG1059">
        <v>0</v>
      </c>
      <c r="AH1059">
        <v>0</v>
      </c>
      <c r="AI1059">
        <v>1</v>
      </c>
      <c r="AJ1059">
        <v>1</v>
      </c>
      <c r="AK1059">
        <v>1</v>
      </c>
      <c r="AL1059">
        <v>1</v>
      </c>
      <c r="AN1059">
        <v>0</v>
      </c>
      <c r="AO1059">
        <v>1</v>
      </c>
      <c r="AP1059">
        <v>0</v>
      </c>
      <c r="AQ1059">
        <v>0</v>
      </c>
      <c r="AR1059">
        <v>0</v>
      </c>
      <c r="AS1059" t="s">
        <v>3</v>
      </c>
      <c r="AT1059">
        <v>100</v>
      </c>
      <c r="AU1059" t="s">
        <v>3</v>
      </c>
      <c r="AV1059">
        <v>0</v>
      </c>
      <c r="AW1059">
        <v>2</v>
      </c>
      <c r="AX1059">
        <v>52433149</v>
      </c>
      <c r="AY1059">
        <v>1</v>
      </c>
      <c r="AZ1059">
        <v>0</v>
      </c>
      <c r="BA1059">
        <v>1024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CX1059">
        <f>Y1059*Source!I3129</f>
        <v>0</v>
      </c>
      <c r="CY1059">
        <f>AA1059</f>
        <v>127.21</v>
      </c>
      <c r="CZ1059">
        <f>AE1059</f>
        <v>127.21</v>
      </c>
      <c r="DA1059">
        <f>AI1059</f>
        <v>1</v>
      </c>
      <c r="DB1059">
        <f t="shared" si="187"/>
        <v>12721</v>
      </c>
      <c r="DC1059">
        <f t="shared" si="188"/>
        <v>0</v>
      </c>
    </row>
    <row r="1060" spans="1:107" x14ac:dyDescent="0.2">
      <c r="A1060">
        <f>ROW(Source!A3177)</f>
        <v>3177</v>
      </c>
      <c r="B1060">
        <v>52421674</v>
      </c>
      <c r="C1060">
        <v>52433213</v>
      </c>
      <c r="D1060">
        <v>51486811</v>
      </c>
      <c r="E1060">
        <v>25</v>
      </c>
      <c r="F1060">
        <v>1</v>
      </c>
      <c r="G1060">
        <v>27</v>
      </c>
      <c r="H1060">
        <v>1</v>
      </c>
      <c r="I1060" t="s">
        <v>531</v>
      </c>
      <c r="J1060" t="s">
        <v>3</v>
      </c>
      <c r="K1060" t="s">
        <v>532</v>
      </c>
      <c r="L1060">
        <v>1191</v>
      </c>
      <c r="N1060">
        <v>1013</v>
      </c>
      <c r="O1060" t="s">
        <v>533</v>
      </c>
      <c r="P1060" t="s">
        <v>533</v>
      </c>
      <c r="Q1060">
        <v>1</v>
      </c>
      <c r="W1060">
        <v>0</v>
      </c>
      <c r="X1060">
        <v>476480486</v>
      </c>
      <c r="Y1060">
        <v>18.21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1</v>
      </c>
      <c r="AJ1060">
        <v>1</v>
      </c>
      <c r="AK1060">
        <v>1</v>
      </c>
      <c r="AL1060">
        <v>1</v>
      </c>
      <c r="AN1060">
        <v>0</v>
      </c>
      <c r="AO1060">
        <v>1</v>
      </c>
      <c r="AP1060">
        <v>0</v>
      </c>
      <c r="AQ1060">
        <v>0</v>
      </c>
      <c r="AR1060">
        <v>0</v>
      </c>
      <c r="AS1060" t="s">
        <v>3</v>
      </c>
      <c r="AT1060">
        <v>18.21</v>
      </c>
      <c r="AU1060" t="s">
        <v>3</v>
      </c>
      <c r="AV1060">
        <v>1</v>
      </c>
      <c r="AW1060">
        <v>2</v>
      </c>
      <c r="AX1060">
        <v>52433221</v>
      </c>
      <c r="AY1060">
        <v>1</v>
      </c>
      <c r="AZ1060">
        <v>0</v>
      </c>
      <c r="BA1060">
        <v>1026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CX1060">
        <f>Y1060*Source!I3177</f>
        <v>0</v>
      </c>
      <c r="CY1060">
        <f>AD1060</f>
        <v>0</v>
      </c>
      <c r="CZ1060">
        <f>AH1060</f>
        <v>0</v>
      </c>
      <c r="DA1060">
        <f>AL1060</f>
        <v>1</v>
      </c>
      <c r="DB1060">
        <f t="shared" si="187"/>
        <v>0</v>
      </c>
      <c r="DC1060">
        <f t="shared" si="188"/>
        <v>0</v>
      </c>
    </row>
    <row r="1061" spans="1:107" x14ac:dyDescent="0.2">
      <c r="A1061">
        <f>ROW(Source!A3177)</f>
        <v>3177</v>
      </c>
      <c r="B1061">
        <v>52421674</v>
      </c>
      <c r="C1061">
        <v>52433213</v>
      </c>
      <c r="D1061">
        <v>45820394</v>
      </c>
      <c r="E1061">
        <v>1</v>
      </c>
      <c r="F1061">
        <v>1</v>
      </c>
      <c r="G1061">
        <v>27</v>
      </c>
      <c r="H1061">
        <v>2</v>
      </c>
      <c r="I1061" t="s">
        <v>644</v>
      </c>
      <c r="J1061" t="s">
        <v>645</v>
      </c>
      <c r="K1061" t="s">
        <v>646</v>
      </c>
      <c r="L1061">
        <v>1368</v>
      </c>
      <c r="N1061">
        <v>1011</v>
      </c>
      <c r="O1061" t="s">
        <v>537</v>
      </c>
      <c r="P1061" t="s">
        <v>537</v>
      </c>
      <c r="Q1061">
        <v>1</v>
      </c>
      <c r="W1061">
        <v>0</v>
      </c>
      <c r="X1061">
        <v>1063237092</v>
      </c>
      <c r="Y1061">
        <v>5.39</v>
      </c>
      <c r="AA1061">
        <v>0</v>
      </c>
      <c r="AB1061">
        <v>7.14</v>
      </c>
      <c r="AC1061">
        <v>0.93</v>
      </c>
      <c r="AD1061">
        <v>0</v>
      </c>
      <c r="AE1061">
        <v>0</v>
      </c>
      <c r="AF1061">
        <v>7.14</v>
      </c>
      <c r="AG1061">
        <v>0.93</v>
      </c>
      <c r="AH1061">
        <v>0</v>
      </c>
      <c r="AI1061">
        <v>1</v>
      </c>
      <c r="AJ1061">
        <v>1</v>
      </c>
      <c r="AK1061">
        <v>1</v>
      </c>
      <c r="AL1061">
        <v>1</v>
      </c>
      <c r="AN1061">
        <v>0</v>
      </c>
      <c r="AO1061">
        <v>1</v>
      </c>
      <c r="AP1061">
        <v>0</v>
      </c>
      <c r="AQ1061">
        <v>0</v>
      </c>
      <c r="AR1061">
        <v>0</v>
      </c>
      <c r="AS1061" t="s">
        <v>3</v>
      </c>
      <c r="AT1061">
        <v>5.39</v>
      </c>
      <c r="AU1061" t="s">
        <v>3</v>
      </c>
      <c r="AV1061">
        <v>0</v>
      </c>
      <c r="AW1061">
        <v>2</v>
      </c>
      <c r="AX1061">
        <v>52433222</v>
      </c>
      <c r="AY1061">
        <v>2</v>
      </c>
      <c r="AZ1061">
        <v>98304</v>
      </c>
      <c r="BA1061">
        <v>1027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CX1061">
        <f>Y1061*Source!I3177</f>
        <v>0</v>
      </c>
      <c r="CY1061">
        <f>AB1061</f>
        <v>7.14</v>
      </c>
      <c r="CZ1061">
        <f>AF1061</f>
        <v>7.14</v>
      </c>
      <c r="DA1061">
        <f>AJ1061</f>
        <v>1</v>
      </c>
      <c r="DB1061">
        <f t="shared" si="187"/>
        <v>38.479999999999997</v>
      </c>
      <c r="DC1061">
        <f t="shared" si="188"/>
        <v>5.01</v>
      </c>
    </row>
    <row r="1062" spans="1:107" x14ac:dyDescent="0.2">
      <c r="A1062">
        <f>ROW(Source!A3177)</f>
        <v>3177</v>
      </c>
      <c r="B1062">
        <v>52421674</v>
      </c>
      <c r="C1062">
        <v>52433213</v>
      </c>
      <c r="D1062">
        <v>45820355</v>
      </c>
      <c r="E1062">
        <v>1</v>
      </c>
      <c r="F1062">
        <v>1</v>
      </c>
      <c r="G1062">
        <v>27</v>
      </c>
      <c r="H1062">
        <v>2</v>
      </c>
      <c r="I1062" t="s">
        <v>647</v>
      </c>
      <c r="J1062" t="s">
        <v>648</v>
      </c>
      <c r="K1062" t="s">
        <v>649</v>
      </c>
      <c r="L1062">
        <v>1368</v>
      </c>
      <c r="N1062">
        <v>1011</v>
      </c>
      <c r="O1062" t="s">
        <v>537</v>
      </c>
      <c r="P1062" t="s">
        <v>537</v>
      </c>
      <c r="Q1062">
        <v>1</v>
      </c>
      <c r="W1062">
        <v>0</v>
      </c>
      <c r="X1062">
        <v>1750308104</v>
      </c>
      <c r="Y1062">
        <v>1.35</v>
      </c>
      <c r="AA1062">
        <v>0</v>
      </c>
      <c r="AB1062">
        <v>5.51</v>
      </c>
      <c r="AC1062">
        <v>0.01</v>
      </c>
      <c r="AD1062">
        <v>0</v>
      </c>
      <c r="AE1062">
        <v>0</v>
      </c>
      <c r="AF1062">
        <v>5.51</v>
      </c>
      <c r="AG1062">
        <v>0.01</v>
      </c>
      <c r="AH1062">
        <v>0</v>
      </c>
      <c r="AI1062">
        <v>1</v>
      </c>
      <c r="AJ1062">
        <v>1</v>
      </c>
      <c r="AK1062">
        <v>1</v>
      </c>
      <c r="AL1062">
        <v>1</v>
      </c>
      <c r="AN1062">
        <v>0</v>
      </c>
      <c r="AO1062">
        <v>1</v>
      </c>
      <c r="AP1062">
        <v>0</v>
      </c>
      <c r="AQ1062">
        <v>0</v>
      </c>
      <c r="AR1062">
        <v>0</v>
      </c>
      <c r="AS1062" t="s">
        <v>3</v>
      </c>
      <c r="AT1062">
        <v>1.35</v>
      </c>
      <c r="AU1062" t="s">
        <v>3</v>
      </c>
      <c r="AV1062">
        <v>0</v>
      </c>
      <c r="AW1062">
        <v>2</v>
      </c>
      <c r="AX1062">
        <v>52433223</v>
      </c>
      <c r="AY1062">
        <v>2</v>
      </c>
      <c r="AZ1062">
        <v>32768</v>
      </c>
      <c r="BA1062">
        <v>1028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CX1062">
        <f>Y1062*Source!I3177</f>
        <v>0</v>
      </c>
      <c r="CY1062">
        <f>AB1062</f>
        <v>5.51</v>
      </c>
      <c r="CZ1062">
        <f>AF1062</f>
        <v>5.51</v>
      </c>
      <c r="DA1062">
        <f>AJ1062</f>
        <v>1</v>
      </c>
      <c r="DB1062">
        <f t="shared" si="187"/>
        <v>7.44</v>
      </c>
      <c r="DC1062">
        <f t="shared" si="188"/>
        <v>0.01</v>
      </c>
    </row>
    <row r="1063" spans="1:107" x14ac:dyDescent="0.2">
      <c r="A1063">
        <f>ROW(Source!A3177)</f>
        <v>3177</v>
      </c>
      <c r="B1063">
        <v>52421674</v>
      </c>
      <c r="C1063">
        <v>52433213</v>
      </c>
      <c r="D1063">
        <v>45822879</v>
      </c>
      <c r="E1063">
        <v>1</v>
      </c>
      <c r="F1063">
        <v>1</v>
      </c>
      <c r="G1063">
        <v>27</v>
      </c>
      <c r="H1063">
        <v>3</v>
      </c>
      <c r="I1063" t="s">
        <v>650</v>
      </c>
      <c r="J1063" t="s">
        <v>651</v>
      </c>
      <c r="K1063" t="s">
        <v>652</v>
      </c>
      <c r="L1063">
        <v>1346</v>
      </c>
      <c r="N1063">
        <v>1009</v>
      </c>
      <c r="O1063" t="s">
        <v>190</v>
      </c>
      <c r="P1063" t="s">
        <v>190</v>
      </c>
      <c r="Q1063">
        <v>1</v>
      </c>
      <c r="W1063">
        <v>0</v>
      </c>
      <c r="X1063">
        <v>487083828</v>
      </c>
      <c r="Y1063">
        <v>3.9</v>
      </c>
      <c r="AA1063">
        <v>534.34</v>
      </c>
      <c r="AB1063">
        <v>0</v>
      </c>
      <c r="AC1063">
        <v>0</v>
      </c>
      <c r="AD1063">
        <v>0</v>
      </c>
      <c r="AE1063">
        <v>534.34</v>
      </c>
      <c r="AF1063">
        <v>0</v>
      </c>
      <c r="AG1063">
        <v>0</v>
      </c>
      <c r="AH1063">
        <v>0</v>
      </c>
      <c r="AI1063">
        <v>1</v>
      </c>
      <c r="AJ1063">
        <v>1</v>
      </c>
      <c r="AK1063">
        <v>1</v>
      </c>
      <c r="AL1063">
        <v>1</v>
      </c>
      <c r="AN1063">
        <v>0</v>
      </c>
      <c r="AO1063">
        <v>1</v>
      </c>
      <c r="AP1063">
        <v>0</v>
      </c>
      <c r="AQ1063">
        <v>0</v>
      </c>
      <c r="AR1063">
        <v>0</v>
      </c>
      <c r="AS1063" t="s">
        <v>3</v>
      </c>
      <c r="AT1063">
        <v>3.9</v>
      </c>
      <c r="AU1063" t="s">
        <v>3</v>
      </c>
      <c r="AV1063">
        <v>0</v>
      </c>
      <c r="AW1063">
        <v>2</v>
      </c>
      <c r="AX1063">
        <v>52433224</v>
      </c>
      <c r="AY1063">
        <v>2</v>
      </c>
      <c r="AZ1063">
        <v>16384</v>
      </c>
      <c r="BA1063">
        <v>1029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CX1063">
        <f>Y1063*Source!I3177</f>
        <v>0</v>
      </c>
      <c r="CY1063">
        <f>AA1063</f>
        <v>534.34</v>
      </c>
      <c r="CZ1063">
        <f>AE1063</f>
        <v>534.34</v>
      </c>
      <c r="DA1063">
        <f>AI1063</f>
        <v>1</v>
      </c>
      <c r="DB1063">
        <f t="shared" si="187"/>
        <v>2083.9299999999998</v>
      </c>
      <c r="DC1063">
        <f t="shared" si="188"/>
        <v>0</v>
      </c>
    </row>
    <row r="1064" spans="1:107" x14ac:dyDescent="0.2">
      <c r="A1064">
        <f>ROW(Source!A3177)</f>
        <v>3177</v>
      </c>
      <c r="B1064">
        <v>52421674</v>
      </c>
      <c r="C1064">
        <v>52433213</v>
      </c>
      <c r="D1064">
        <v>45823064</v>
      </c>
      <c r="E1064">
        <v>1</v>
      </c>
      <c r="F1064">
        <v>1</v>
      </c>
      <c r="G1064">
        <v>27</v>
      </c>
      <c r="H1064">
        <v>3</v>
      </c>
      <c r="I1064" t="s">
        <v>653</v>
      </c>
      <c r="J1064" t="s">
        <v>654</v>
      </c>
      <c r="K1064" t="s">
        <v>655</v>
      </c>
      <c r="L1064">
        <v>1354</v>
      </c>
      <c r="N1064">
        <v>1010</v>
      </c>
      <c r="O1064" t="s">
        <v>221</v>
      </c>
      <c r="P1064" t="s">
        <v>221</v>
      </c>
      <c r="Q1064">
        <v>1</v>
      </c>
      <c r="W1064">
        <v>0</v>
      </c>
      <c r="X1064">
        <v>-1290232358</v>
      </c>
      <c r="Y1064">
        <v>10</v>
      </c>
      <c r="AA1064">
        <v>1591.22</v>
      </c>
      <c r="AB1064">
        <v>0</v>
      </c>
      <c r="AC1064">
        <v>0</v>
      </c>
      <c r="AD1064">
        <v>0</v>
      </c>
      <c r="AE1064">
        <v>1591.22</v>
      </c>
      <c r="AF1064">
        <v>0</v>
      </c>
      <c r="AG1064">
        <v>0</v>
      </c>
      <c r="AH1064">
        <v>0</v>
      </c>
      <c r="AI1064">
        <v>1</v>
      </c>
      <c r="AJ1064">
        <v>1</v>
      </c>
      <c r="AK1064">
        <v>1</v>
      </c>
      <c r="AL1064">
        <v>1</v>
      </c>
      <c r="AN1064">
        <v>0</v>
      </c>
      <c r="AO1064">
        <v>1</v>
      </c>
      <c r="AP1064">
        <v>0</v>
      </c>
      <c r="AQ1064">
        <v>0</v>
      </c>
      <c r="AR1064">
        <v>0</v>
      </c>
      <c r="AS1064" t="s">
        <v>3</v>
      </c>
      <c r="AT1064">
        <v>10</v>
      </c>
      <c r="AU1064" t="s">
        <v>3</v>
      </c>
      <c r="AV1064">
        <v>0</v>
      </c>
      <c r="AW1064">
        <v>2</v>
      </c>
      <c r="AX1064">
        <v>52433225</v>
      </c>
      <c r="AY1064">
        <v>2</v>
      </c>
      <c r="AZ1064">
        <v>16384</v>
      </c>
      <c r="BA1064">
        <v>1030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CX1064">
        <f>Y1064*Source!I3177</f>
        <v>0</v>
      </c>
      <c r="CY1064">
        <f>AA1064</f>
        <v>1591.22</v>
      </c>
      <c r="CZ1064">
        <f>AE1064</f>
        <v>1591.22</v>
      </c>
      <c r="DA1064">
        <f>AI1064</f>
        <v>1</v>
      </c>
      <c r="DB1064">
        <f t="shared" si="187"/>
        <v>15912.2</v>
      </c>
      <c r="DC1064">
        <f t="shared" si="188"/>
        <v>0</v>
      </c>
    </row>
    <row r="1065" spans="1:107" x14ac:dyDescent="0.2">
      <c r="A1065">
        <f>ROW(Source!A3177)</f>
        <v>3177</v>
      </c>
      <c r="B1065">
        <v>52421674</v>
      </c>
      <c r="C1065">
        <v>52433213</v>
      </c>
      <c r="D1065">
        <v>45824571</v>
      </c>
      <c r="E1065">
        <v>1</v>
      </c>
      <c r="F1065">
        <v>1</v>
      </c>
      <c r="G1065">
        <v>27</v>
      </c>
      <c r="H1065">
        <v>3</v>
      </c>
      <c r="I1065" t="s">
        <v>656</v>
      </c>
      <c r="J1065" t="s">
        <v>657</v>
      </c>
      <c r="K1065" t="s">
        <v>658</v>
      </c>
      <c r="L1065">
        <v>1354</v>
      </c>
      <c r="N1065">
        <v>1010</v>
      </c>
      <c r="O1065" t="s">
        <v>221</v>
      </c>
      <c r="P1065" t="s">
        <v>221</v>
      </c>
      <c r="Q1065">
        <v>1</v>
      </c>
      <c r="W1065">
        <v>0</v>
      </c>
      <c r="X1065">
        <v>-1577156884</v>
      </c>
      <c r="Y1065">
        <v>4</v>
      </c>
      <c r="AA1065">
        <v>1999.65</v>
      </c>
      <c r="AB1065">
        <v>0</v>
      </c>
      <c r="AC1065">
        <v>0</v>
      </c>
      <c r="AD1065">
        <v>0</v>
      </c>
      <c r="AE1065">
        <v>1999.65</v>
      </c>
      <c r="AF1065">
        <v>0</v>
      </c>
      <c r="AG1065">
        <v>0</v>
      </c>
      <c r="AH1065">
        <v>0</v>
      </c>
      <c r="AI1065">
        <v>1</v>
      </c>
      <c r="AJ1065">
        <v>1</v>
      </c>
      <c r="AK1065">
        <v>1</v>
      </c>
      <c r="AL1065">
        <v>1</v>
      </c>
      <c r="AN1065">
        <v>0</v>
      </c>
      <c r="AO1065">
        <v>1</v>
      </c>
      <c r="AP1065">
        <v>0</v>
      </c>
      <c r="AQ1065">
        <v>0</v>
      </c>
      <c r="AR1065">
        <v>0</v>
      </c>
      <c r="AS1065" t="s">
        <v>3</v>
      </c>
      <c r="AT1065">
        <v>4</v>
      </c>
      <c r="AU1065" t="s">
        <v>3</v>
      </c>
      <c r="AV1065">
        <v>0</v>
      </c>
      <c r="AW1065">
        <v>2</v>
      </c>
      <c r="AX1065">
        <v>52433226</v>
      </c>
      <c r="AY1065">
        <v>2</v>
      </c>
      <c r="AZ1065">
        <v>16384</v>
      </c>
      <c r="BA1065">
        <v>1031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CX1065">
        <f>Y1065*Source!I3177</f>
        <v>0</v>
      </c>
      <c r="CY1065">
        <f>AA1065</f>
        <v>1999.65</v>
      </c>
      <c r="CZ1065">
        <f>AE1065</f>
        <v>1999.65</v>
      </c>
      <c r="DA1065">
        <f>AI1065</f>
        <v>1</v>
      </c>
      <c r="DB1065">
        <f t="shared" si="187"/>
        <v>7998.6</v>
      </c>
      <c r="DC1065">
        <f t="shared" si="188"/>
        <v>0</v>
      </c>
    </row>
    <row r="1066" spans="1:107" x14ac:dyDescent="0.2">
      <c r="A1066">
        <f>ROW(Source!A3177)</f>
        <v>3177</v>
      </c>
      <c r="B1066">
        <v>52421674</v>
      </c>
      <c r="C1066">
        <v>52433213</v>
      </c>
      <c r="D1066">
        <v>45824686</v>
      </c>
      <c r="E1066">
        <v>1</v>
      </c>
      <c r="F1066">
        <v>1</v>
      </c>
      <c r="G1066">
        <v>27</v>
      </c>
      <c r="H1066">
        <v>3</v>
      </c>
      <c r="I1066" t="s">
        <v>659</v>
      </c>
      <c r="J1066" t="s">
        <v>660</v>
      </c>
      <c r="K1066" t="s">
        <v>661</v>
      </c>
      <c r="L1066">
        <v>1354</v>
      </c>
      <c r="N1066">
        <v>1010</v>
      </c>
      <c r="O1066" t="s">
        <v>221</v>
      </c>
      <c r="P1066" t="s">
        <v>221</v>
      </c>
      <c r="Q1066">
        <v>1</v>
      </c>
      <c r="W1066">
        <v>0</v>
      </c>
      <c r="X1066">
        <v>1586201792</v>
      </c>
      <c r="Y1066">
        <v>60</v>
      </c>
      <c r="AA1066">
        <v>23.91</v>
      </c>
      <c r="AB1066">
        <v>0</v>
      </c>
      <c r="AC1066">
        <v>0</v>
      </c>
      <c r="AD1066">
        <v>0</v>
      </c>
      <c r="AE1066">
        <v>23.91</v>
      </c>
      <c r="AF1066">
        <v>0</v>
      </c>
      <c r="AG1066">
        <v>0</v>
      </c>
      <c r="AH1066">
        <v>0</v>
      </c>
      <c r="AI1066">
        <v>1</v>
      </c>
      <c r="AJ1066">
        <v>1</v>
      </c>
      <c r="AK1066">
        <v>1</v>
      </c>
      <c r="AL1066">
        <v>1</v>
      </c>
      <c r="AN1066">
        <v>0</v>
      </c>
      <c r="AO1066">
        <v>1</v>
      </c>
      <c r="AP1066">
        <v>0</v>
      </c>
      <c r="AQ1066">
        <v>0</v>
      </c>
      <c r="AR1066">
        <v>0</v>
      </c>
      <c r="AS1066" t="s">
        <v>3</v>
      </c>
      <c r="AT1066">
        <v>60</v>
      </c>
      <c r="AU1066" t="s">
        <v>3</v>
      </c>
      <c r="AV1066">
        <v>0</v>
      </c>
      <c r="AW1066">
        <v>2</v>
      </c>
      <c r="AX1066">
        <v>52433227</v>
      </c>
      <c r="AY1066">
        <v>2</v>
      </c>
      <c r="AZ1066">
        <v>16384</v>
      </c>
      <c r="BA1066">
        <v>1032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CX1066">
        <f>Y1066*Source!I3177</f>
        <v>0</v>
      </c>
      <c r="CY1066">
        <f>AA1066</f>
        <v>23.91</v>
      </c>
      <c r="CZ1066">
        <f>AE1066</f>
        <v>23.91</v>
      </c>
      <c r="DA1066">
        <f>AI1066</f>
        <v>1</v>
      </c>
      <c r="DB1066">
        <f t="shared" si="187"/>
        <v>1434.6</v>
      </c>
      <c r="DC1066">
        <f t="shared" si="188"/>
        <v>0</v>
      </c>
    </row>
    <row r="1067" spans="1:107" x14ac:dyDescent="0.2">
      <c r="A1067">
        <f>ROW(Source!A3178)</f>
        <v>3178</v>
      </c>
      <c r="B1067">
        <v>52421674</v>
      </c>
      <c r="C1067">
        <v>52433228</v>
      </c>
      <c r="D1067">
        <v>51486811</v>
      </c>
      <c r="E1067">
        <v>25</v>
      </c>
      <c r="F1067">
        <v>1</v>
      </c>
      <c r="G1067">
        <v>27</v>
      </c>
      <c r="H1067">
        <v>1</v>
      </c>
      <c r="I1067" t="s">
        <v>531</v>
      </c>
      <c r="J1067" t="s">
        <v>3</v>
      </c>
      <c r="K1067" t="s">
        <v>532</v>
      </c>
      <c r="L1067">
        <v>1191</v>
      </c>
      <c r="N1067">
        <v>1013</v>
      </c>
      <c r="O1067" t="s">
        <v>533</v>
      </c>
      <c r="P1067" t="s">
        <v>533</v>
      </c>
      <c r="Q1067">
        <v>1</v>
      </c>
      <c r="W1067">
        <v>0</v>
      </c>
      <c r="X1067">
        <v>476480486</v>
      </c>
      <c r="Y1067">
        <v>12.15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1</v>
      </c>
      <c r="AJ1067">
        <v>1</v>
      </c>
      <c r="AK1067">
        <v>1</v>
      </c>
      <c r="AL1067">
        <v>1</v>
      </c>
      <c r="AN1067">
        <v>0</v>
      </c>
      <c r="AO1067">
        <v>1</v>
      </c>
      <c r="AP1067">
        <v>0</v>
      </c>
      <c r="AQ1067">
        <v>0</v>
      </c>
      <c r="AR1067">
        <v>0</v>
      </c>
      <c r="AS1067" t="s">
        <v>3</v>
      </c>
      <c r="AT1067">
        <v>12.15</v>
      </c>
      <c r="AU1067" t="s">
        <v>3</v>
      </c>
      <c r="AV1067">
        <v>1</v>
      </c>
      <c r="AW1067">
        <v>2</v>
      </c>
      <c r="AX1067">
        <v>52433236</v>
      </c>
      <c r="AY1067">
        <v>1</v>
      </c>
      <c r="AZ1067">
        <v>0</v>
      </c>
      <c r="BA1067">
        <v>1033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CX1067">
        <f>Y1067*Source!I3178</f>
        <v>0</v>
      </c>
      <c r="CY1067">
        <f>AD1067</f>
        <v>0</v>
      </c>
      <c r="CZ1067">
        <f>AH1067</f>
        <v>0</v>
      </c>
      <c r="DA1067">
        <f>AL1067</f>
        <v>1</v>
      </c>
      <c r="DB1067">
        <f t="shared" si="187"/>
        <v>0</v>
      </c>
      <c r="DC1067">
        <f t="shared" si="188"/>
        <v>0</v>
      </c>
    </row>
    <row r="1068" spans="1:107" x14ac:dyDescent="0.2">
      <c r="A1068">
        <f>ROW(Source!A3178)</f>
        <v>3178</v>
      </c>
      <c r="B1068">
        <v>52421674</v>
      </c>
      <c r="C1068">
        <v>52433228</v>
      </c>
      <c r="D1068">
        <v>45820394</v>
      </c>
      <c r="E1068">
        <v>1</v>
      </c>
      <c r="F1068">
        <v>1</v>
      </c>
      <c r="G1068">
        <v>27</v>
      </c>
      <c r="H1068">
        <v>2</v>
      </c>
      <c r="I1068" t="s">
        <v>644</v>
      </c>
      <c r="J1068" t="s">
        <v>645</v>
      </c>
      <c r="K1068" t="s">
        <v>646</v>
      </c>
      <c r="L1068">
        <v>1368</v>
      </c>
      <c r="N1068">
        <v>1011</v>
      </c>
      <c r="O1068" t="s">
        <v>537</v>
      </c>
      <c r="P1068" t="s">
        <v>537</v>
      </c>
      <c r="Q1068">
        <v>1</v>
      </c>
      <c r="W1068">
        <v>0</v>
      </c>
      <c r="X1068">
        <v>1063237092</v>
      </c>
      <c r="Y1068">
        <v>3.59</v>
      </c>
      <c r="AA1068">
        <v>0</v>
      </c>
      <c r="AB1068">
        <v>7.14</v>
      </c>
      <c r="AC1068">
        <v>0.93</v>
      </c>
      <c r="AD1068">
        <v>0</v>
      </c>
      <c r="AE1068">
        <v>0</v>
      </c>
      <c r="AF1068">
        <v>7.14</v>
      </c>
      <c r="AG1068">
        <v>0.93</v>
      </c>
      <c r="AH1068">
        <v>0</v>
      </c>
      <c r="AI1068">
        <v>1</v>
      </c>
      <c r="AJ1068">
        <v>1</v>
      </c>
      <c r="AK1068">
        <v>1</v>
      </c>
      <c r="AL1068">
        <v>1</v>
      </c>
      <c r="AN1068">
        <v>0</v>
      </c>
      <c r="AO1068">
        <v>1</v>
      </c>
      <c r="AP1068">
        <v>0</v>
      </c>
      <c r="AQ1068">
        <v>0</v>
      </c>
      <c r="AR1068">
        <v>0</v>
      </c>
      <c r="AS1068" t="s">
        <v>3</v>
      </c>
      <c r="AT1068">
        <v>3.59</v>
      </c>
      <c r="AU1068" t="s">
        <v>3</v>
      </c>
      <c r="AV1068">
        <v>0</v>
      </c>
      <c r="AW1068">
        <v>2</v>
      </c>
      <c r="AX1068">
        <v>52433237</v>
      </c>
      <c r="AY1068">
        <v>2</v>
      </c>
      <c r="AZ1068">
        <v>98304</v>
      </c>
      <c r="BA1068">
        <v>1034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CX1068">
        <f>Y1068*Source!I3178</f>
        <v>0</v>
      </c>
      <c r="CY1068">
        <f>AB1068</f>
        <v>7.14</v>
      </c>
      <c r="CZ1068">
        <f>AF1068</f>
        <v>7.14</v>
      </c>
      <c r="DA1068">
        <f>AJ1068</f>
        <v>1</v>
      </c>
      <c r="DB1068">
        <f t="shared" si="187"/>
        <v>25.63</v>
      </c>
      <c r="DC1068">
        <f t="shared" si="188"/>
        <v>3.34</v>
      </c>
    </row>
    <row r="1069" spans="1:107" x14ac:dyDescent="0.2">
      <c r="A1069">
        <f>ROW(Source!A3178)</f>
        <v>3178</v>
      </c>
      <c r="B1069">
        <v>52421674</v>
      </c>
      <c r="C1069">
        <v>52433228</v>
      </c>
      <c r="D1069">
        <v>45820355</v>
      </c>
      <c r="E1069">
        <v>1</v>
      </c>
      <c r="F1069">
        <v>1</v>
      </c>
      <c r="G1069">
        <v>27</v>
      </c>
      <c r="H1069">
        <v>2</v>
      </c>
      <c r="I1069" t="s">
        <v>647</v>
      </c>
      <c r="J1069" t="s">
        <v>648</v>
      </c>
      <c r="K1069" t="s">
        <v>649</v>
      </c>
      <c r="L1069">
        <v>1368</v>
      </c>
      <c r="N1069">
        <v>1011</v>
      </c>
      <c r="O1069" t="s">
        <v>537</v>
      </c>
      <c r="P1069" t="s">
        <v>537</v>
      </c>
      <c r="Q1069">
        <v>1</v>
      </c>
      <c r="W1069">
        <v>0</v>
      </c>
      <c r="X1069">
        <v>1750308104</v>
      </c>
      <c r="Y1069">
        <v>0.9</v>
      </c>
      <c r="AA1069">
        <v>0</v>
      </c>
      <c r="AB1069">
        <v>5.51</v>
      </c>
      <c r="AC1069">
        <v>0.01</v>
      </c>
      <c r="AD1069">
        <v>0</v>
      </c>
      <c r="AE1069">
        <v>0</v>
      </c>
      <c r="AF1069">
        <v>5.51</v>
      </c>
      <c r="AG1069">
        <v>0.01</v>
      </c>
      <c r="AH1069">
        <v>0</v>
      </c>
      <c r="AI1069">
        <v>1</v>
      </c>
      <c r="AJ1069">
        <v>1</v>
      </c>
      <c r="AK1069">
        <v>1</v>
      </c>
      <c r="AL1069">
        <v>1</v>
      </c>
      <c r="AN1069">
        <v>0</v>
      </c>
      <c r="AO1069">
        <v>1</v>
      </c>
      <c r="AP1069">
        <v>0</v>
      </c>
      <c r="AQ1069">
        <v>0</v>
      </c>
      <c r="AR1069">
        <v>0</v>
      </c>
      <c r="AS1069" t="s">
        <v>3</v>
      </c>
      <c r="AT1069">
        <v>0.9</v>
      </c>
      <c r="AU1069" t="s">
        <v>3</v>
      </c>
      <c r="AV1069">
        <v>0</v>
      </c>
      <c r="AW1069">
        <v>2</v>
      </c>
      <c r="AX1069">
        <v>52433238</v>
      </c>
      <c r="AY1069">
        <v>2</v>
      </c>
      <c r="AZ1069">
        <v>32768</v>
      </c>
      <c r="BA1069">
        <v>1035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CX1069">
        <f>Y1069*Source!I3178</f>
        <v>0</v>
      </c>
      <c r="CY1069">
        <f>AB1069</f>
        <v>5.51</v>
      </c>
      <c r="CZ1069">
        <f>AF1069</f>
        <v>5.51</v>
      </c>
      <c r="DA1069">
        <f>AJ1069</f>
        <v>1</v>
      </c>
      <c r="DB1069">
        <f t="shared" si="187"/>
        <v>4.96</v>
      </c>
      <c r="DC1069">
        <f t="shared" si="188"/>
        <v>0.01</v>
      </c>
    </row>
    <row r="1070" spans="1:107" x14ac:dyDescent="0.2">
      <c r="A1070">
        <f>ROW(Source!A3178)</f>
        <v>3178</v>
      </c>
      <c r="B1070">
        <v>52421674</v>
      </c>
      <c r="C1070">
        <v>52433228</v>
      </c>
      <c r="D1070">
        <v>45822879</v>
      </c>
      <c r="E1070">
        <v>1</v>
      </c>
      <c r="F1070">
        <v>1</v>
      </c>
      <c r="G1070">
        <v>27</v>
      </c>
      <c r="H1070">
        <v>3</v>
      </c>
      <c r="I1070" t="s">
        <v>650</v>
      </c>
      <c r="J1070" t="s">
        <v>651</v>
      </c>
      <c r="K1070" t="s">
        <v>652</v>
      </c>
      <c r="L1070">
        <v>1346</v>
      </c>
      <c r="N1070">
        <v>1009</v>
      </c>
      <c r="O1070" t="s">
        <v>190</v>
      </c>
      <c r="P1070" t="s">
        <v>190</v>
      </c>
      <c r="Q1070">
        <v>1</v>
      </c>
      <c r="W1070">
        <v>0</v>
      </c>
      <c r="X1070">
        <v>487083828</v>
      </c>
      <c r="Y1070">
        <v>2.6</v>
      </c>
      <c r="AA1070">
        <v>534.34</v>
      </c>
      <c r="AB1070">
        <v>0</v>
      </c>
      <c r="AC1070">
        <v>0</v>
      </c>
      <c r="AD1070">
        <v>0</v>
      </c>
      <c r="AE1070">
        <v>534.34</v>
      </c>
      <c r="AF1070">
        <v>0</v>
      </c>
      <c r="AG1070">
        <v>0</v>
      </c>
      <c r="AH1070">
        <v>0</v>
      </c>
      <c r="AI1070">
        <v>1</v>
      </c>
      <c r="AJ1070">
        <v>1</v>
      </c>
      <c r="AK1070">
        <v>1</v>
      </c>
      <c r="AL1070">
        <v>1</v>
      </c>
      <c r="AN1070">
        <v>0</v>
      </c>
      <c r="AO1070">
        <v>1</v>
      </c>
      <c r="AP1070">
        <v>0</v>
      </c>
      <c r="AQ1070">
        <v>0</v>
      </c>
      <c r="AR1070">
        <v>0</v>
      </c>
      <c r="AS1070" t="s">
        <v>3</v>
      </c>
      <c r="AT1070">
        <v>2.6</v>
      </c>
      <c r="AU1070" t="s">
        <v>3</v>
      </c>
      <c r="AV1070">
        <v>0</v>
      </c>
      <c r="AW1070">
        <v>2</v>
      </c>
      <c r="AX1070">
        <v>52433239</v>
      </c>
      <c r="AY1070">
        <v>2</v>
      </c>
      <c r="AZ1070">
        <v>16384</v>
      </c>
      <c r="BA1070">
        <v>1036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CX1070">
        <f>Y1070*Source!I3178</f>
        <v>0</v>
      </c>
      <c r="CY1070">
        <f>AA1070</f>
        <v>534.34</v>
      </c>
      <c r="CZ1070">
        <f>AE1070</f>
        <v>534.34</v>
      </c>
      <c r="DA1070">
        <f>AI1070</f>
        <v>1</v>
      </c>
      <c r="DB1070">
        <f t="shared" si="187"/>
        <v>1389.28</v>
      </c>
      <c r="DC1070">
        <f t="shared" si="188"/>
        <v>0</v>
      </c>
    </row>
    <row r="1071" spans="1:107" x14ac:dyDescent="0.2">
      <c r="A1071">
        <f>ROW(Source!A3178)</f>
        <v>3178</v>
      </c>
      <c r="B1071">
        <v>52421674</v>
      </c>
      <c r="C1071">
        <v>52433228</v>
      </c>
      <c r="D1071">
        <v>45823065</v>
      </c>
      <c r="E1071">
        <v>1</v>
      </c>
      <c r="F1071">
        <v>1</v>
      </c>
      <c r="G1071">
        <v>27</v>
      </c>
      <c r="H1071">
        <v>3</v>
      </c>
      <c r="I1071" t="s">
        <v>662</v>
      </c>
      <c r="J1071" t="s">
        <v>663</v>
      </c>
      <c r="K1071" t="s">
        <v>664</v>
      </c>
      <c r="L1071">
        <v>1354</v>
      </c>
      <c r="N1071">
        <v>1010</v>
      </c>
      <c r="O1071" t="s">
        <v>221</v>
      </c>
      <c r="P1071" t="s">
        <v>221</v>
      </c>
      <c r="Q1071">
        <v>1</v>
      </c>
      <c r="W1071">
        <v>0</v>
      </c>
      <c r="X1071">
        <v>-1917551273</v>
      </c>
      <c r="Y1071">
        <v>10</v>
      </c>
      <c r="AA1071">
        <v>798.93</v>
      </c>
      <c r="AB1071">
        <v>0</v>
      </c>
      <c r="AC1071">
        <v>0</v>
      </c>
      <c r="AD1071">
        <v>0</v>
      </c>
      <c r="AE1071">
        <v>798.93</v>
      </c>
      <c r="AF1071">
        <v>0</v>
      </c>
      <c r="AG1071">
        <v>0</v>
      </c>
      <c r="AH1071">
        <v>0</v>
      </c>
      <c r="AI1071">
        <v>1</v>
      </c>
      <c r="AJ1071">
        <v>1</v>
      </c>
      <c r="AK1071">
        <v>1</v>
      </c>
      <c r="AL1071">
        <v>1</v>
      </c>
      <c r="AN1071">
        <v>0</v>
      </c>
      <c r="AO1071">
        <v>1</v>
      </c>
      <c r="AP1071">
        <v>0</v>
      </c>
      <c r="AQ1071">
        <v>0</v>
      </c>
      <c r="AR1071">
        <v>0</v>
      </c>
      <c r="AS1071" t="s">
        <v>3</v>
      </c>
      <c r="AT1071">
        <v>10</v>
      </c>
      <c r="AU1071" t="s">
        <v>3</v>
      </c>
      <c r="AV1071">
        <v>0</v>
      </c>
      <c r="AW1071">
        <v>2</v>
      </c>
      <c r="AX1071">
        <v>52433240</v>
      </c>
      <c r="AY1071">
        <v>2</v>
      </c>
      <c r="AZ1071">
        <v>16384</v>
      </c>
      <c r="BA1071">
        <v>1037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CX1071">
        <f>Y1071*Source!I3178</f>
        <v>0</v>
      </c>
      <c r="CY1071">
        <f>AA1071</f>
        <v>798.93</v>
      </c>
      <c r="CZ1071">
        <f>AE1071</f>
        <v>798.93</v>
      </c>
      <c r="DA1071">
        <f>AI1071</f>
        <v>1</v>
      </c>
      <c r="DB1071">
        <f t="shared" si="187"/>
        <v>7989.3</v>
      </c>
      <c r="DC1071">
        <f t="shared" si="188"/>
        <v>0</v>
      </c>
    </row>
    <row r="1072" spans="1:107" x14ac:dyDescent="0.2">
      <c r="A1072">
        <f>ROW(Source!A3178)</f>
        <v>3178</v>
      </c>
      <c r="B1072">
        <v>52421674</v>
      </c>
      <c r="C1072">
        <v>52433228</v>
      </c>
      <c r="D1072">
        <v>45824571</v>
      </c>
      <c r="E1072">
        <v>1</v>
      </c>
      <c r="F1072">
        <v>1</v>
      </c>
      <c r="G1072">
        <v>27</v>
      </c>
      <c r="H1072">
        <v>3</v>
      </c>
      <c r="I1072" t="s">
        <v>656</v>
      </c>
      <c r="J1072" t="s">
        <v>657</v>
      </c>
      <c r="K1072" t="s">
        <v>658</v>
      </c>
      <c r="L1072">
        <v>1354</v>
      </c>
      <c r="N1072">
        <v>1010</v>
      </c>
      <c r="O1072" t="s">
        <v>221</v>
      </c>
      <c r="P1072" t="s">
        <v>221</v>
      </c>
      <c r="Q1072">
        <v>1</v>
      </c>
      <c r="W1072">
        <v>0</v>
      </c>
      <c r="X1072">
        <v>-1577156884</v>
      </c>
      <c r="Y1072">
        <v>2.7</v>
      </c>
      <c r="AA1072">
        <v>1999.65</v>
      </c>
      <c r="AB1072">
        <v>0</v>
      </c>
      <c r="AC1072">
        <v>0</v>
      </c>
      <c r="AD1072">
        <v>0</v>
      </c>
      <c r="AE1072">
        <v>1999.65</v>
      </c>
      <c r="AF1072">
        <v>0</v>
      </c>
      <c r="AG1072">
        <v>0</v>
      </c>
      <c r="AH1072">
        <v>0</v>
      </c>
      <c r="AI1072">
        <v>1</v>
      </c>
      <c r="AJ1072">
        <v>1</v>
      </c>
      <c r="AK1072">
        <v>1</v>
      </c>
      <c r="AL1072">
        <v>1</v>
      </c>
      <c r="AN1072">
        <v>0</v>
      </c>
      <c r="AO1072">
        <v>1</v>
      </c>
      <c r="AP1072">
        <v>0</v>
      </c>
      <c r="AQ1072">
        <v>0</v>
      </c>
      <c r="AR1072">
        <v>0</v>
      </c>
      <c r="AS1072" t="s">
        <v>3</v>
      </c>
      <c r="AT1072">
        <v>2.7</v>
      </c>
      <c r="AU1072" t="s">
        <v>3</v>
      </c>
      <c r="AV1072">
        <v>0</v>
      </c>
      <c r="AW1072">
        <v>2</v>
      </c>
      <c r="AX1072">
        <v>52433241</v>
      </c>
      <c r="AY1072">
        <v>2</v>
      </c>
      <c r="AZ1072">
        <v>16384</v>
      </c>
      <c r="BA1072">
        <v>1038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CX1072">
        <f>Y1072*Source!I3178</f>
        <v>0</v>
      </c>
      <c r="CY1072">
        <f>AA1072</f>
        <v>1999.65</v>
      </c>
      <c r="CZ1072">
        <f>AE1072</f>
        <v>1999.65</v>
      </c>
      <c r="DA1072">
        <f>AI1072</f>
        <v>1</v>
      </c>
      <c r="DB1072">
        <f t="shared" si="187"/>
        <v>5399.06</v>
      </c>
      <c r="DC1072">
        <f t="shared" si="188"/>
        <v>0</v>
      </c>
    </row>
    <row r="1073" spans="1:107" x14ac:dyDescent="0.2">
      <c r="A1073">
        <f>ROW(Source!A3178)</f>
        <v>3178</v>
      </c>
      <c r="B1073">
        <v>52421674</v>
      </c>
      <c r="C1073">
        <v>52433228</v>
      </c>
      <c r="D1073">
        <v>45824686</v>
      </c>
      <c r="E1073">
        <v>1</v>
      </c>
      <c r="F1073">
        <v>1</v>
      </c>
      <c r="G1073">
        <v>27</v>
      </c>
      <c r="H1073">
        <v>3</v>
      </c>
      <c r="I1073" t="s">
        <v>659</v>
      </c>
      <c r="J1073" t="s">
        <v>660</v>
      </c>
      <c r="K1073" t="s">
        <v>661</v>
      </c>
      <c r="L1073">
        <v>1354</v>
      </c>
      <c r="N1073">
        <v>1010</v>
      </c>
      <c r="O1073" t="s">
        <v>221</v>
      </c>
      <c r="P1073" t="s">
        <v>221</v>
      </c>
      <c r="Q1073">
        <v>1</v>
      </c>
      <c r="W1073">
        <v>0</v>
      </c>
      <c r="X1073">
        <v>1586201792</v>
      </c>
      <c r="Y1073">
        <v>40</v>
      </c>
      <c r="AA1073">
        <v>23.91</v>
      </c>
      <c r="AB1073">
        <v>0</v>
      </c>
      <c r="AC1073">
        <v>0</v>
      </c>
      <c r="AD1073">
        <v>0</v>
      </c>
      <c r="AE1073">
        <v>23.91</v>
      </c>
      <c r="AF1073">
        <v>0</v>
      </c>
      <c r="AG1073">
        <v>0</v>
      </c>
      <c r="AH1073">
        <v>0</v>
      </c>
      <c r="AI1073">
        <v>1</v>
      </c>
      <c r="AJ1073">
        <v>1</v>
      </c>
      <c r="AK1073">
        <v>1</v>
      </c>
      <c r="AL1073">
        <v>1</v>
      </c>
      <c r="AN1073">
        <v>0</v>
      </c>
      <c r="AO1073">
        <v>1</v>
      </c>
      <c r="AP1073">
        <v>0</v>
      </c>
      <c r="AQ1073">
        <v>0</v>
      </c>
      <c r="AR1073">
        <v>0</v>
      </c>
      <c r="AS1073" t="s">
        <v>3</v>
      </c>
      <c r="AT1073">
        <v>40</v>
      </c>
      <c r="AU1073" t="s">
        <v>3</v>
      </c>
      <c r="AV1073">
        <v>0</v>
      </c>
      <c r="AW1073">
        <v>2</v>
      </c>
      <c r="AX1073">
        <v>52433242</v>
      </c>
      <c r="AY1073">
        <v>2</v>
      </c>
      <c r="AZ1073">
        <v>16384</v>
      </c>
      <c r="BA1073">
        <v>1039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CX1073">
        <f>Y1073*Source!I3178</f>
        <v>0</v>
      </c>
      <c r="CY1073">
        <f>AA1073</f>
        <v>23.91</v>
      </c>
      <c r="CZ1073">
        <f>AE1073</f>
        <v>23.91</v>
      </c>
      <c r="DA1073">
        <f>AI1073</f>
        <v>1</v>
      </c>
      <c r="DB1073">
        <f t="shared" si="187"/>
        <v>956.4</v>
      </c>
      <c r="DC1073">
        <f t="shared" si="188"/>
        <v>0</v>
      </c>
    </row>
    <row r="1074" spans="1:107" x14ac:dyDescent="0.2">
      <c r="A1074">
        <f>ROW(Source!A3214)</f>
        <v>3214</v>
      </c>
      <c r="B1074">
        <v>52421674</v>
      </c>
      <c r="C1074">
        <v>52433300</v>
      </c>
      <c r="D1074">
        <v>51486811</v>
      </c>
      <c r="E1074">
        <v>27</v>
      </c>
      <c r="F1074">
        <v>1</v>
      </c>
      <c r="G1074">
        <v>27</v>
      </c>
      <c r="H1074">
        <v>1</v>
      </c>
      <c r="I1074" t="s">
        <v>531</v>
      </c>
      <c r="J1074" t="s">
        <v>3</v>
      </c>
      <c r="K1074" t="s">
        <v>532</v>
      </c>
      <c r="L1074">
        <v>1191</v>
      </c>
      <c r="N1074">
        <v>1013</v>
      </c>
      <c r="O1074" t="s">
        <v>533</v>
      </c>
      <c r="P1074" t="s">
        <v>533</v>
      </c>
      <c r="Q1074">
        <v>1</v>
      </c>
      <c r="W1074">
        <v>0</v>
      </c>
      <c r="X1074">
        <v>476480486</v>
      </c>
      <c r="Y1074">
        <v>0.82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1</v>
      </c>
      <c r="AJ1074">
        <v>1</v>
      </c>
      <c r="AK1074">
        <v>1</v>
      </c>
      <c r="AL1074">
        <v>1</v>
      </c>
      <c r="AN1074">
        <v>0</v>
      </c>
      <c r="AO1074">
        <v>1</v>
      </c>
      <c r="AP1074">
        <v>0</v>
      </c>
      <c r="AQ1074">
        <v>0</v>
      </c>
      <c r="AR1074">
        <v>0</v>
      </c>
      <c r="AS1074" t="s">
        <v>3</v>
      </c>
      <c r="AT1074">
        <v>0.82</v>
      </c>
      <c r="AU1074" t="s">
        <v>3</v>
      </c>
      <c r="AV1074">
        <v>1</v>
      </c>
      <c r="AW1074">
        <v>2</v>
      </c>
      <c r="AX1074">
        <v>52433305</v>
      </c>
      <c r="AY1074">
        <v>1</v>
      </c>
      <c r="AZ1074">
        <v>0</v>
      </c>
      <c r="BA1074">
        <v>1040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CX1074">
        <f>Y1074*Source!I3214</f>
        <v>0</v>
      </c>
      <c r="CY1074">
        <f>AD1074</f>
        <v>0</v>
      </c>
      <c r="CZ1074">
        <f>AH1074</f>
        <v>0</v>
      </c>
      <c r="DA1074">
        <f>AL1074</f>
        <v>1</v>
      </c>
      <c r="DB1074">
        <f t="shared" si="187"/>
        <v>0</v>
      </c>
      <c r="DC1074">
        <f t="shared" si="188"/>
        <v>0</v>
      </c>
    </row>
    <row r="1075" spans="1:107" x14ac:dyDescent="0.2">
      <c r="A1075">
        <f>ROW(Source!A3214)</f>
        <v>3214</v>
      </c>
      <c r="B1075">
        <v>52421674</v>
      </c>
      <c r="C1075">
        <v>52433300</v>
      </c>
      <c r="D1075">
        <v>51499184</v>
      </c>
      <c r="E1075">
        <v>1</v>
      </c>
      <c r="F1075">
        <v>1</v>
      </c>
      <c r="G1075">
        <v>27</v>
      </c>
      <c r="H1075">
        <v>2</v>
      </c>
      <c r="I1075" t="s">
        <v>599</v>
      </c>
      <c r="J1075" t="s">
        <v>600</v>
      </c>
      <c r="K1075" t="s">
        <v>601</v>
      </c>
      <c r="L1075">
        <v>1368</v>
      </c>
      <c r="N1075">
        <v>1011</v>
      </c>
      <c r="O1075" t="s">
        <v>537</v>
      </c>
      <c r="P1075" t="s">
        <v>537</v>
      </c>
      <c r="Q1075">
        <v>1</v>
      </c>
      <c r="W1075">
        <v>0</v>
      </c>
      <c r="X1075">
        <v>351519474</v>
      </c>
      <c r="Y1075">
        <v>0.04</v>
      </c>
      <c r="AA1075">
        <v>0</v>
      </c>
      <c r="AB1075">
        <v>2020.59</v>
      </c>
      <c r="AC1075">
        <v>458.56</v>
      </c>
      <c r="AD1075">
        <v>0</v>
      </c>
      <c r="AE1075">
        <v>0</v>
      </c>
      <c r="AF1075">
        <v>2020.59</v>
      </c>
      <c r="AG1075">
        <v>458.56</v>
      </c>
      <c r="AH1075">
        <v>0</v>
      </c>
      <c r="AI1075">
        <v>1</v>
      </c>
      <c r="AJ1075">
        <v>1</v>
      </c>
      <c r="AK1075">
        <v>1</v>
      </c>
      <c r="AL1075">
        <v>1</v>
      </c>
      <c r="AN1075">
        <v>0</v>
      </c>
      <c r="AO1075">
        <v>1</v>
      </c>
      <c r="AP1075">
        <v>0</v>
      </c>
      <c r="AQ1075">
        <v>0</v>
      </c>
      <c r="AR1075">
        <v>0</v>
      </c>
      <c r="AS1075" t="s">
        <v>3</v>
      </c>
      <c r="AT1075">
        <v>0.04</v>
      </c>
      <c r="AU1075" t="s">
        <v>3</v>
      </c>
      <c r="AV1075">
        <v>0</v>
      </c>
      <c r="AW1075">
        <v>2</v>
      </c>
      <c r="AX1075">
        <v>52433306</v>
      </c>
      <c r="AY1075">
        <v>1</v>
      </c>
      <c r="AZ1075">
        <v>0</v>
      </c>
      <c r="BA1075">
        <v>1041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CX1075">
        <f>Y1075*Source!I3214</f>
        <v>0</v>
      </c>
      <c r="CY1075">
        <f>AB1075</f>
        <v>2020.59</v>
      </c>
      <c r="CZ1075">
        <f>AF1075</f>
        <v>2020.59</v>
      </c>
      <c r="DA1075">
        <f>AJ1075</f>
        <v>1</v>
      </c>
      <c r="DB1075">
        <f t="shared" si="187"/>
        <v>80.819999999999993</v>
      </c>
      <c r="DC1075">
        <f t="shared" si="188"/>
        <v>18.34</v>
      </c>
    </row>
    <row r="1076" spans="1:107" x14ac:dyDescent="0.2">
      <c r="A1076">
        <f>ROW(Source!A3214)</f>
        <v>3214</v>
      </c>
      <c r="B1076">
        <v>52421674</v>
      </c>
      <c r="C1076">
        <v>52433300</v>
      </c>
      <c r="D1076">
        <v>51499210</v>
      </c>
      <c r="E1076">
        <v>1</v>
      </c>
      <c r="F1076">
        <v>1</v>
      </c>
      <c r="G1076">
        <v>27</v>
      </c>
      <c r="H1076">
        <v>2</v>
      </c>
      <c r="I1076" t="s">
        <v>614</v>
      </c>
      <c r="J1076" t="s">
        <v>615</v>
      </c>
      <c r="K1076" t="s">
        <v>616</v>
      </c>
      <c r="L1076">
        <v>1368</v>
      </c>
      <c r="N1076">
        <v>1011</v>
      </c>
      <c r="O1076" t="s">
        <v>537</v>
      </c>
      <c r="P1076" t="s">
        <v>537</v>
      </c>
      <c r="Q1076">
        <v>1</v>
      </c>
      <c r="W1076">
        <v>0</v>
      </c>
      <c r="X1076">
        <v>1239588482</v>
      </c>
      <c r="Y1076">
        <v>0.41</v>
      </c>
      <c r="AA1076">
        <v>0</v>
      </c>
      <c r="AB1076">
        <v>1024.3699999999999</v>
      </c>
      <c r="AC1076">
        <v>730.58</v>
      </c>
      <c r="AD1076">
        <v>0</v>
      </c>
      <c r="AE1076">
        <v>0</v>
      </c>
      <c r="AF1076">
        <v>1024.3699999999999</v>
      </c>
      <c r="AG1076">
        <v>730.58</v>
      </c>
      <c r="AH1076">
        <v>0</v>
      </c>
      <c r="AI1076">
        <v>1</v>
      </c>
      <c r="AJ1076">
        <v>1</v>
      </c>
      <c r="AK1076">
        <v>1</v>
      </c>
      <c r="AL1076">
        <v>1</v>
      </c>
      <c r="AN1076">
        <v>0</v>
      </c>
      <c r="AO1076">
        <v>1</v>
      </c>
      <c r="AP1076">
        <v>0</v>
      </c>
      <c r="AQ1076">
        <v>0</v>
      </c>
      <c r="AR1076">
        <v>0</v>
      </c>
      <c r="AS1076" t="s">
        <v>3</v>
      </c>
      <c r="AT1076">
        <v>0.41</v>
      </c>
      <c r="AU1076" t="s">
        <v>3</v>
      </c>
      <c r="AV1076">
        <v>0</v>
      </c>
      <c r="AW1076">
        <v>2</v>
      </c>
      <c r="AX1076">
        <v>52433307</v>
      </c>
      <c r="AY1076">
        <v>1</v>
      </c>
      <c r="AZ1076">
        <v>0</v>
      </c>
      <c r="BA1076">
        <v>1042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CX1076">
        <f>Y1076*Source!I3214</f>
        <v>0</v>
      </c>
      <c r="CY1076">
        <f>AB1076</f>
        <v>1024.3699999999999</v>
      </c>
      <c r="CZ1076">
        <f>AF1076</f>
        <v>1024.3699999999999</v>
      </c>
      <c r="DA1076">
        <f>AJ1076</f>
        <v>1</v>
      </c>
      <c r="DB1076">
        <f t="shared" si="187"/>
        <v>419.99</v>
      </c>
      <c r="DC1076">
        <f t="shared" si="188"/>
        <v>299.54000000000002</v>
      </c>
    </row>
    <row r="1077" spans="1:107" x14ac:dyDescent="0.2">
      <c r="A1077">
        <f>ROW(Source!A3214)</f>
        <v>3214</v>
      </c>
      <c r="B1077">
        <v>52421674</v>
      </c>
      <c r="C1077">
        <v>52433300</v>
      </c>
      <c r="D1077">
        <v>51504653</v>
      </c>
      <c r="E1077">
        <v>1</v>
      </c>
      <c r="F1077">
        <v>1</v>
      </c>
      <c r="G1077">
        <v>27</v>
      </c>
      <c r="H1077">
        <v>3</v>
      </c>
      <c r="I1077" t="s">
        <v>265</v>
      </c>
      <c r="J1077" t="s">
        <v>268</v>
      </c>
      <c r="K1077" t="s">
        <v>266</v>
      </c>
      <c r="L1077">
        <v>1035</v>
      </c>
      <c r="N1077">
        <v>1013</v>
      </c>
      <c r="O1077" t="s">
        <v>267</v>
      </c>
      <c r="P1077" t="s">
        <v>267</v>
      </c>
      <c r="Q1077">
        <v>1</v>
      </c>
      <c r="W1077">
        <v>0</v>
      </c>
      <c r="X1077">
        <v>-504864471</v>
      </c>
      <c r="Y1077">
        <v>4.0000000000000001E-3</v>
      </c>
      <c r="AA1077">
        <v>32364.66</v>
      </c>
      <c r="AB1077">
        <v>0</v>
      </c>
      <c r="AC1077">
        <v>0</v>
      </c>
      <c r="AD1077">
        <v>0</v>
      </c>
      <c r="AE1077">
        <v>32364.66</v>
      </c>
      <c r="AF1077">
        <v>0</v>
      </c>
      <c r="AG1077">
        <v>0</v>
      </c>
      <c r="AH1077">
        <v>0</v>
      </c>
      <c r="AI1077">
        <v>1</v>
      </c>
      <c r="AJ1077">
        <v>1</v>
      </c>
      <c r="AK1077">
        <v>1</v>
      </c>
      <c r="AL1077">
        <v>1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 t="s">
        <v>3</v>
      </c>
      <c r="AT1077">
        <v>4.0000000000000001E-3</v>
      </c>
      <c r="AU1077" t="s">
        <v>3</v>
      </c>
      <c r="AV1077">
        <v>0</v>
      </c>
      <c r="AW1077">
        <v>1</v>
      </c>
      <c r="AX1077">
        <v>-1</v>
      </c>
      <c r="AY1077">
        <v>0</v>
      </c>
      <c r="AZ1077">
        <v>0</v>
      </c>
      <c r="BA1077" t="s">
        <v>3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CX1077">
        <f>Y1077*Source!I3214</f>
        <v>0</v>
      </c>
      <c r="CY1077">
        <f>AA1077</f>
        <v>32364.66</v>
      </c>
      <c r="CZ1077">
        <f>AE1077</f>
        <v>32364.66</v>
      </c>
      <c r="DA1077">
        <f>AI1077</f>
        <v>1</v>
      </c>
      <c r="DB1077">
        <f t="shared" si="187"/>
        <v>129.46</v>
      </c>
      <c r="DC1077">
        <f t="shared" si="188"/>
        <v>0</v>
      </c>
    </row>
    <row r="1078" spans="1:107" x14ac:dyDescent="0.2">
      <c r="A1078">
        <f>ROW(Source!A3216)</f>
        <v>3216</v>
      </c>
      <c r="B1078">
        <v>52421674</v>
      </c>
      <c r="C1078">
        <v>52433310</v>
      </c>
      <c r="D1078">
        <v>51486811</v>
      </c>
      <c r="E1078">
        <v>27</v>
      </c>
      <c r="F1078">
        <v>1</v>
      </c>
      <c r="G1078">
        <v>27</v>
      </c>
      <c r="H1078">
        <v>1</v>
      </c>
      <c r="I1078" t="s">
        <v>531</v>
      </c>
      <c r="J1078" t="s">
        <v>3</v>
      </c>
      <c r="K1078" t="s">
        <v>532</v>
      </c>
      <c r="L1078">
        <v>1191</v>
      </c>
      <c r="N1078">
        <v>1013</v>
      </c>
      <c r="O1078" t="s">
        <v>533</v>
      </c>
      <c r="P1078" t="s">
        <v>533</v>
      </c>
      <c r="Q1078">
        <v>1</v>
      </c>
      <c r="W1078">
        <v>0</v>
      </c>
      <c r="X1078">
        <v>476480486</v>
      </c>
      <c r="Y1078">
        <v>0.06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1</v>
      </c>
      <c r="AJ1078">
        <v>1</v>
      </c>
      <c r="AK1078">
        <v>1</v>
      </c>
      <c r="AL1078">
        <v>1</v>
      </c>
      <c r="AN1078">
        <v>0</v>
      </c>
      <c r="AO1078">
        <v>1</v>
      </c>
      <c r="AP1078">
        <v>0</v>
      </c>
      <c r="AQ1078">
        <v>0</v>
      </c>
      <c r="AR1078">
        <v>0</v>
      </c>
      <c r="AS1078" t="s">
        <v>3</v>
      </c>
      <c r="AT1078">
        <v>0.06</v>
      </c>
      <c r="AU1078" t="s">
        <v>3</v>
      </c>
      <c r="AV1078">
        <v>1</v>
      </c>
      <c r="AW1078">
        <v>2</v>
      </c>
      <c r="AX1078">
        <v>52433314</v>
      </c>
      <c r="AY1078">
        <v>1</v>
      </c>
      <c r="AZ1078">
        <v>0</v>
      </c>
      <c r="BA1078">
        <v>1044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CX1078">
        <f>Y1078*Source!I3216</f>
        <v>0</v>
      </c>
      <c r="CY1078">
        <f>AD1078</f>
        <v>0</v>
      </c>
      <c r="CZ1078">
        <f>AH1078</f>
        <v>0</v>
      </c>
      <c r="DA1078">
        <f>AL1078</f>
        <v>1</v>
      </c>
      <c r="DB1078">
        <f t="shared" si="187"/>
        <v>0</v>
      </c>
      <c r="DC1078">
        <f t="shared" si="188"/>
        <v>0</v>
      </c>
    </row>
    <row r="1079" spans="1:107" x14ac:dyDescent="0.2">
      <c r="A1079">
        <f>ROW(Source!A3216)</f>
        <v>3216</v>
      </c>
      <c r="B1079">
        <v>52421674</v>
      </c>
      <c r="C1079">
        <v>52433310</v>
      </c>
      <c r="D1079">
        <v>51499221</v>
      </c>
      <c r="E1079">
        <v>1</v>
      </c>
      <c r="F1079">
        <v>1</v>
      </c>
      <c r="G1079">
        <v>27</v>
      </c>
      <c r="H1079">
        <v>2</v>
      </c>
      <c r="I1079" t="s">
        <v>695</v>
      </c>
      <c r="J1079" t="s">
        <v>696</v>
      </c>
      <c r="K1079" t="s">
        <v>697</v>
      </c>
      <c r="L1079">
        <v>1368</v>
      </c>
      <c r="N1079">
        <v>1011</v>
      </c>
      <c r="O1079" t="s">
        <v>537</v>
      </c>
      <c r="P1079" t="s">
        <v>537</v>
      </c>
      <c r="Q1079">
        <v>1</v>
      </c>
      <c r="W1079">
        <v>0</v>
      </c>
      <c r="X1079">
        <v>-1645297542</v>
      </c>
      <c r="Y1079">
        <v>0.01</v>
      </c>
      <c r="AA1079">
        <v>0</v>
      </c>
      <c r="AB1079">
        <v>1876.39</v>
      </c>
      <c r="AC1079">
        <v>410.87</v>
      </c>
      <c r="AD1079">
        <v>0</v>
      </c>
      <c r="AE1079">
        <v>0</v>
      </c>
      <c r="AF1079">
        <v>1876.39</v>
      </c>
      <c r="AG1079">
        <v>410.87</v>
      </c>
      <c r="AH1079">
        <v>0</v>
      </c>
      <c r="AI1079">
        <v>1</v>
      </c>
      <c r="AJ1079">
        <v>1</v>
      </c>
      <c r="AK1079">
        <v>1</v>
      </c>
      <c r="AL1079">
        <v>1</v>
      </c>
      <c r="AN1079">
        <v>0</v>
      </c>
      <c r="AO1079">
        <v>1</v>
      </c>
      <c r="AP1079">
        <v>0</v>
      </c>
      <c r="AQ1079">
        <v>0</v>
      </c>
      <c r="AR1079">
        <v>0</v>
      </c>
      <c r="AS1079" t="s">
        <v>3</v>
      </c>
      <c r="AT1079">
        <v>0.01</v>
      </c>
      <c r="AU1079" t="s">
        <v>3</v>
      </c>
      <c r="AV1079">
        <v>0</v>
      </c>
      <c r="AW1079">
        <v>2</v>
      </c>
      <c r="AX1079">
        <v>52433315</v>
      </c>
      <c r="AY1079">
        <v>1</v>
      </c>
      <c r="AZ1079">
        <v>0</v>
      </c>
      <c r="BA1079">
        <v>1045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CX1079">
        <f>Y1079*Source!I3216</f>
        <v>0</v>
      </c>
      <c r="CY1079">
        <f>AB1079</f>
        <v>1876.39</v>
      </c>
      <c r="CZ1079">
        <f>AF1079</f>
        <v>1876.39</v>
      </c>
      <c r="DA1079">
        <f>AJ1079</f>
        <v>1</v>
      </c>
      <c r="DB1079">
        <f t="shared" si="187"/>
        <v>18.760000000000002</v>
      </c>
      <c r="DC1079">
        <f t="shared" si="188"/>
        <v>4.1100000000000003</v>
      </c>
    </row>
    <row r="1080" spans="1:107" x14ac:dyDescent="0.2">
      <c r="A1080">
        <f>ROW(Source!A3216)</f>
        <v>3216</v>
      </c>
      <c r="B1080">
        <v>52421674</v>
      </c>
      <c r="C1080">
        <v>52433310</v>
      </c>
      <c r="D1080">
        <v>51500477</v>
      </c>
      <c r="E1080">
        <v>1</v>
      </c>
      <c r="F1080">
        <v>1</v>
      </c>
      <c r="G1080">
        <v>27</v>
      </c>
      <c r="H1080">
        <v>3</v>
      </c>
      <c r="I1080" t="s">
        <v>698</v>
      </c>
      <c r="J1080" t="s">
        <v>699</v>
      </c>
      <c r="K1080" t="s">
        <v>700</v>
      </c>
      <c r="L1080">
        <v>1348</v>
      </c>
      <c r="N1080">
        <v>1009</v>
      </c>
      <c r="O1080" t="s">
        <v>27</v>
      </c>
      <c r="P1080" t="s">
        <v>27</v>
      </c>
      <c r="Q1080">
        <v>1000</v>
      </c>
      <c r="W1080">
        <v>0</v>
      </c>
      <c r="X1080">
        <v>1239513523</v>
      </c>
      <c r="Y1080">
        <v>5.2999999999999998E-4</v>
      </c>
      <c r="AA1080">
        <v>100061.58</v>
      </c>
      <c r="AB1080">
        <v>0</v>
      </c>
      <c r="AC1080">
        <v>0</v>
      </c>
      <c r="AD1080">
        <v>0</v>
      </c>
      <c r="AE1080">
        <v>100061.58</v>
      </c>
      <c r="AF1080">
        <v>0</v>
      </c>
      <c r="AG1080">
        <v>0</v>
      </c>
      <c r="AH1080">
        <v>0</v>
      </c>
      <c r="AI1080">
        <v>1</v>
      </c>
      <c r="AJ1080">
        <v>1</v>
      </c>
      <c r="AK1080">
        <v>1</v>
      </c>
      <c r="AL1080">
        <v>1</v>
      </c>
      <c r="AN1080">
        <v>0</v>
      </c>
      <c r="AO1080">
        <v>1</v>
      </c>
      <c r="AP1080">
        <v>0</v>
      </c>
      <c r="AQ1080">
        <v>0</v>
      </c>
      <c r="AR1080">
        <v>0</v>
      </c>
      <c r="AS1080" t="s">
        <v>3</v>
      </c>
      <c r="AT1080">
        <v>5.2999999999999998E-4</v>
      </c>
      <c r="AU1080" t="s">
        <v>3</v>
      </c>
      <c r="AV1080">
        <v>0</v>
      </c>
      <c r="AW1080">
        <v>2</v>
      </c>
      <c r="AX1080">
        <v>52433316</v>
      </c>
      <c r="AY1080">
        <v>1</v>
      </c>
      <c r="AZ1080">
        <v>0</v>
      </c>
      <c r="BA1080">
        <v>1046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CX1080">
        <f>Y1080*Source!I3216</f>
        <v>0</v>
      </c>
      <c r="CY1080">
        <f>AA1080</f>
        <v>100061.58</v>
      </c>
      <c r="CZ1080">
        <f>AE1080</f>
        <v>100061.58</v>
      </c>
      <c r="DA1080">
        <f>AI1080</f>
        <v>1</v>
      </c>
      <c r="DB1080">
        <f t="shared" si="187"/>
        <v>53.03</v>
      </c>
      <c r="DC1080">
        <f t="shared" si="188"/>
        <v>0</v>
      </c>
    </row>
    <row r="1081" spans="1:107" x14ac:dyDescent="0.2">
      <c r="A1081">
        <f>ROW(Source!A3217)</f>
        <v>3217</v>
      </c>
      <c r="B1081">
        <v>52421674</v>
      </c>
      <c r="C1081">
        <v>52433317</v>
      </c>
      <c r="D1081">
        <v>51486811</v>
      </c>
      <c r="E1081">
        <v>27</v>
      </c>
      <c r="F1081">
        <v>1</v>
      </c>
      <c r="G1081">
        <v>27</v>
      </c>
      <c r="H1081">
        <v>1</v>
      </c>
      <c r="I1081" t="s">
        <v>531</v>
      </c>
      <c r="J1081" t="s">
        <v>3</v>
      </c>
      <c r="K1081" t="s">
        <v>532</v>
      </c>
      <c r="L1081">
        <v>1191</v>
      </c>
      <c r="N1081">
        <v>1013</v>
      </c>
      <c r="O1081" t="s">
        <v>533</v>
      </c>
      <c r="P1081" t="s">
        <v>533</v>
      </c>
      <c r="Q1081">
        <v>1</v>
      </c>
      <c r="W1081">
        <v>0</v>
      </c>
      <c r="X1081">
        <v>476480486</v>
      </c>
      <c r="Y1081">
        <v>2.35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1</v>
      </c>
      <c r="AJ1081">
        <v>1</v>
      </c>
      <c r="AK1081">
        <v>1</v>
      </c>
      <c r="AL1081">
        <v>1</v>
      </c>
      <c r="AN1081">
        <v>0</v>
      </c>
      <c r="AO1081">
        <v>1</v>
      </c>
      <c r="AP1081">
        <v>0</v>
      </c>
      <c r="AQ1081">
        <v>0</v>
      </c>
      <c r="AR1081">
        <v>0</v>
      </c>
      <c r="AS1081" t="s">
        <v>3</v>
      </c>
      <c r="AT1081">
        <v>2.35</v>
      </c>
      <c r="AU1081" t="s">
        <v>3</v>
      </c>
      <c r="AV1081">
        <v>1</v>
      </c>
      <c r="AW1081">
        <v>2</v>
      </c>
      <c r="AX1081">
        <v>52433324</v>
      </c>
      <c r="AY1081">
        <v>1</v>
      </c>
      <c r="AZ1081">
        <v>0</v>
      </c>
      <c r="BA1081">
        <v>1047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CX1081">
        <f>Y1081*Source!I3217</f>
        <v>0</v>
      </c>
      <c r="CY1081">
        <f>AD1081</f>
        <v>0</v>
      </c>
      <c r="CZ1081">
        <f>AH1081</f>
        <v>0</v>
      </c>
      <c r="DA1081">
        <f>AL1081</f>
        <v>1</v>
      </c>
      <c r="DB1081">
        <f t="shared" si="187"/>
        <v>0</v>
      </c>
      <c r="DC1081">
        <f t="shared" si="188"/>
        <v>0</v>
      </c>
    </row>
    <row r="1082" spans="1:107" x14ac:dyDescent="0.2">
      <c r="A1082">
        <f>ROW(Source!A3217)</f>
        <v>3217</v>
      </c>
      <c r="B1082">
        <v>52421674</v>
      </c>
      <c r="C1082">
        <v>52433317</v>
      </c>
      <c r="D1082">
        <v>51499345</v>
      </c>
      <c r="E1082">
        <v>1</v>
      </c>
      <c r="F1082">
        <v>1</v>
      </c>
      <c r="G1082">
        <v>27</v>
      </c>
      <c r="H1082">
        <v>2</v>
      </c>
      <c r="I1082" t="s">
        <v>571</v>
      </c>
      <c r="J1082" t="s">
        <v>572</v>
      </c>
      <c r="K1082" t="s">
        <v>573</v>
      </c>
      <c r="L1082">
        <v>1368</v>
      </c>
      <c r="N1082">
        <v>1011</v>
      </c>
      <c r="O1082" t="s">
        <v>537</v>
      </c>
      <c r="P1082" t="s">
        <v>537</v>
      </c>
      <c r="Q1082">
        <v>1</v>
      </c>
      <c r="W1082">
        <v>0</v>
      </c>
      <c r="X1082">
        <v>231409664</v>
      </c>
      <c r="Y1082">
        <v>0.51</v>
      </c>
      <c r="AA1082">
        <v>0</v>
      </c>
      <c r="AB1082">
        <v>98.05</v>
      </c>
      <c r="AC1082">
        <v>33.06</v>
      </c>
      <c r="AD1082">
        <v>0</v>
      </c>
      <c r="AE1082">
        <v>0</v>
      </c>
      <c r="AF1082">
        <v>98.05</v>
      </c>
      <c r="AG1082">
        <v>33.06</v>
      </c>
      <c r="AH1082">
        <v>0</v>
      </c>
      <c r="AI1082">
        <v>1</v>
      </c>
      <c r="AJ1082">
        <v>1</v>
      </c>
      <c r="AK1082">
        <v>1</v>
      </c>
      <c r="AL1082">
        <v>1</v>
      </c>
      <c r="AN1082">
        <v>0</v>
      </c>
      <c r="AO1082">
        <v>1</v>
      </c>
      <c r="AP1082">
        <v>0</v>
      </c>
      <c r="AQ1082">
        <v>0</v>
      </c>
      <c r="AR1082">
        <v>0</v>
      </c>
      <c r="AS1082" t="s">
        <v>3</v>
      </c>
      <c r="AT1082">
        <v>0.51</v>
      </c>
      <c r="AU1082" t="s">
        <v>3</v>
      </c>
      <c r="AV1082">
        <v>0</v>
      </c>
      <c r="AW1082">
        <v>2</v>
      </c>
      <c r="AX1082">
        <v>52433325</v>
      </c>
      <c r="AY1082">
        <v>1</v>
      </c>
      <c r="AZ1082">
        <v>0</v>
      </c>
      <c r="BA1082">
        <v>1048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CX1082">
        <f>Y1082*Source!I3217</f>
        <v>0</v>
      </c>
      <c r="CY1082">
        <f>AB1082</f>
        <v>98.05</v>
      </c>
      <c r="CZ1082">
        <f>AF1082</f>
        <v>98.05</v>
      </c>
      <c r="DA1082">
        <f>AJ1082</f>
        <v>1</v>
      </c>
      <c r="DB1082">
        <f t="shared" si="187"/>
        <v>50.01</v>
      </c>
      <c r="DC1082">
        <f t="shared" si="188"/>
        <v>16.86</v>
      </c>
    </row>
    <row r="1083" spans="1:107" x14ac:dyDescent="0.2">
      <c r="A1083">
        <f>ROW(Source!A3217)</f>
        <v>3217</v>
      </c>
      <c r="B1083">
        <v>52421674</v>
      </c>
      <c r="C1083">
        <v>52433317</v>
      </c>
      <c r="D1083">
        <v>51499423</v>
      </c>
      <c r="E1083">
        <v>1</v>
      </c>
      <c r="F1083">
        <v>1</v>
      </c>
      <c r="G1083">
        <v>27</v>
      </c>
      <c r="H1083">
        <v>2</v>
      </c>
      <c r="I1083" t="s">
        <v>574</v>
      </c>
      <c r="J1083" t="s">
        <v>575</v>
      </c>
      <c r="K1083" t="s">
        <v>576</v>
      </c>
      <c r="L1083">
        <v>1368</v>
      </c>
      <c r="N1083">
        <v>1011</v>
      </c>
      <c r="O1083" t="s">
        <v>537</v>
      </c>
      <c r="P1083" t="s">
        <v>537</v>
      </c>
      <c r="Q1083">
        <v>1</v>
      </c>
      <c r="W1083">
        <v>0</v>
      </c>
      <c r="X1083">
        <v>-1646301120</v>
      </c>
      <c r="Y1083">
        <v>0.51</v>
      </c>
      <c r="AA1083">
        <v>0</v>
      </c>
      <c r="AB1083">
        <v>564.1</v>
      </c>
      <c r="AC1083">
        <v>358.8</v>
      </c>
      <c r="AD1083">
        <v>0</v>
      </c>
      <c r="AE1083">
        <v>0</v>
      </c>
      <c r="AF1083">
        <v>564.1</v>
      </c>
      <c r="AG1083">
        <v>358.8</v>
      </c>
      <c r="AH1083">
        <v>0</v>
      </c>
      <c r="AI1083">
        <v>1</v>
      </c>
      <c r="AJ1083">
        <v>1</v>
      </c>
      <c r="AK1083">
        <v>1</v>
      </c>
      <c r="AL1083">
        <v>1</v>
      </c>
      <c r="AN1083">
        <v>0</v>
      </c>
      <c r="AO1083">
        <v>1</v>
      </c>
      <c r="AP1083">
        <v>0</v>
      </c>
      <c r="AQ1083">
        <v>0</v>
      </c>
      <c r="AR1083">
        <v>0</v>
      </c>
      <c r="AS1083" t="s">
        <v>3</v>
      </c>
      <c r="AT1083">
        <v>0.51</v>
      </c>
      <c r="AU1083" t="s">
        <v>3</v>
      </c>
      <c r="AV1083">
        <v>0</v>
      </c>
      <c r="AW1083">
        <v>2</v>
      </c>
      <c r="AX1083">
        <v>52433326</v>
      </c>
      <c r="AY1083">
        <v>1</v>
      </c>
      <c r="AZ1083">
        <v>0</v>
      </c>
      <c r="BA1083">
        <v>1049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CX1083">
        <f>Y1083*Source!I3217</f>
        <v>0</v>
      </c>
      <c r="CY1083">
        <f>AB1083</f>
        <v>564.1</v>
      </c>
      <c r="CZ1083">
        <f>AF1083</f>
        <v>564.1</v>
      </c>
      <c r="DA1083">
        <f>AJ1083</f>
        <v>1</v>
      </c>
      <c r="DB1083">
        <f t="shared" si="187"/>
        <v>287.69</v>
      </c>
      <c r="DC1083">
        <f t="shared" si="188"/>
        <v>182.99</v>
      </c>
    </row>
    <row r="1084" spans="1:107" x14ac:dyDescent="0.2">
      <c r="A1084">
        <f>ROW(Source!A3217)</f>
        <v>3217</v>
      </c>
      <c r="B1084">
        <v>52421674</v>
      </c>
      <c r="C1084">
        <v>52433317</v>
      </c>
      <c r="D1084">
        <v>51502000</v>
      </c>
      <c r="E1084">
        <v>1</v>
      </c>
      <c r="F1084">
        <v>1</v>
      </c>
      <c r="G1084">
        <v>27</v>
      </c>
      <c r="H1084">
        <v>3</v>
      </c>
      <c r="I1084" t="s">
        <v>577</v>
      </c>
      <c r="J1084" t="s">
        <v>578</v>
      </c>
      <c r="K1084" t="s">
        <v>579</v>
      </c>
      <c r="L1084">
        <v>1301</v>
      </c>
      <c r="N1084">
        <v>1003</v>
      </c>
      <c r="O1084" t="s">
        <v>580</v>
      </c>
      <c r="P1084" t="s">
        <v>580</v>
      </c>
      <c r="Q1084">
        <v>1</v>
      </c>
      <c r="W1084">
        <v>0</v>
      </c>
      <c r="X1084">
        <v>852130430</v>
      </c>
      <c r="Y1084">
        <v>12</v>
      </c>
      <c r="AA1084">
        <v>26.54</v>
      </c>
      <c r="AB1084">
        <v>0</v>
      </c>
      <c r="AC1084">
        <v>0</v>
      </c>
      <c r="AD1084">
        <v>0</v>
      </c>
      <c r="AE1084">
        <v>26.54</v>
      </c>
      <c r="AF1084">
        <v>0</v>
      </c>
      <c r="AG1084">
        <v>0</v>
      </c>
      <c r="AH1084">
        <v>0</v>
      </c>
      <c r="AI1084">
        <v>1</v>
      </c>
      <c r="AJ1084">
        <v>1</v>
      </c>
      <c r="AK1084">
        <v>1</v>
      </c>
      <c r="AL1084">
        <v>1</v>
      </c>
      <c r="AN1084">
        <v>0</v>
      </c>
      <c r="AO1084">
        <v>1</v>
      </c>
      <c r="AP1084">
        <v>0</v>
      </c>
      <c r="AQ1084">
        <v>0</v>
      </c>
      <c r="AR1084">
        <v>0</v>
      </c>
      <c r="AS1084" t="s">
        <v>3</v>
      </c>
      <c r="AT1084">
        <v>12</v>
      </c>
      <c r="AU1084" t="s">
        <v>3</v>
      </c>
      <c r="AV1084">
        <v>0</v>
      </c>
      <c r="AW1084">
        <v>2</v>
      </c>
      <c r="AX1084">
        <v>52433327</v>
      </c>
      <c r="AY1084">
        <v>1</v>
      </c>
      <c r="AZ1084">
        <v>0</v>
      </c>
      <c r="BA1084">
        <v>1050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CX1084">
        <f>Y1084*Source!I3217</f>
        <v>0</v>
      </c>
      <c r="CY1084">
        <f>AA1084</f>
        <v>26.54</v>
      </c>
      <c r="CZ1084">
        <f>AE1084</f>
        <v>26.54</v>
      </c>
      <c r="DA1084">
        <f>AI1084</f>
        <v>1</v>
      </c>
      <c r="DB1084">
        <f t="shared" si="187"/>
        <v>318.48</v>
      </c>
      <c r="DC1084">
        <f t="shared" si="188"/>
        <v>0</v>
      </c>
    </row>
    <row r="1085" spans="1:107" x14ac:dyDescent="0.2">
      <c r="A1085">
        <f>ROW(Source!A3217)</f>
        <v>3217</v>
      </c>
      <c r="B1085">
        <v>52421674</v>
      </c>
      <c r="C1085">
        <v>52433317</v>
      </c>
      <c r="D1085">
        <v>51502424</v>
      </c>
      <c r="E1085">
        <v>1</v>
      </c>
      <c r="F1085">
        <v>1</v>
      </c>
      <c r="G1085">
        <v>27</v>
      </c>
      <c r="H1085">
        <v>3</v>
      </c>
      <c r="I1085" t="s">
        <v>188</v>
      </c>
      <c r="J1085" t="s">
        <v>191</v>
      </c>
      <c r="K1085" t="s">
        <v>189</v>
      </c>
      <c r="L1085">
        <v>1346</v>
      </c>
      <c r="N1085">
        <v>1009</v>
      </c>
      <c r="O1085" t="s">
        <v>190</v>
      </c>
      <c r="P1085" t="s">
        <v>190</v>
      </c>
      <c r="Q1085">
        <v>1</v>
      </c>
      <c r="W1085">
        <v>1</v>
      </c>
      <c r="X1085">
        <v>-892265338</v>
      </c>
      <c r="Y1085">
        <v>-6.6</v>
      </c>
      <c r="AA1085">
        <v>124.03</v>
      </c>
      <c r="AB1085">
        <v>0</v>
      </c>
      <c r="AC1085">
        <v>0</v>
      </c>
      <c r="AD1085">
        <v>0</v>
      </c>
      <c r="AE1085">
        <v>124.03</v>
      </c>
      <c r="AF1085">
        <v>0</v>
      </c>
      <c r="AG1085">
        <v>0</v>
      </c>
      <c r="AH1085">
        <v>0</v>
      </c>
      <c r="AI1085">
        <v>1</v>
      </c>
      <c r="AJ1085">
        <v>1</v>
      </c>
      <c r="AK1085">
        <v>1</v>
      </c>
      <c r="AL1085">
        <v>1</v>
      </c>
      <c r="AN1085">
        <v>0</v>
      </c>
      <c r="AO1085">
        <v>1</v>
      </c>
      <c r="AP1085">
        <v>0</v>
      </c>
      <c r="AQ1085">
        <v>0</v>
      </c>
      <c r="AR1085">
        <v>0</v>
      </c>
      <c r="AS1085" t="s">
        <v>3</v>
      </c>
      <c r="AT1085">
        <v>-6.6</v>
      </c>
      <c r="AU1085" t="s">
        <v>3</v>
      </c>
      <c r="AV1085">
        <v>0</v>
      </c>
      <c r="AW1085">
        <v>2</v>
      </c>
      <c r="AX1085">
        <v>52433328</v>
      </c>
      <c r="AY1085">
        <v>1</v>
      </c>
      <c r="AZ1085">
        <v>6144</v>
      </c>
      <c r="BA1085">
        <v>1051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CX1085">
        <f>Y1085*Source!I3217</f>
        <v>0</v>
      </c>
      <c r="CY1085">
        <f>AA1085</f>
        <v>124.03</v>
      </c>
      <c r="CZ1085">
        <f>AE1085</f>
        <v>124.03</v>
      </c>
      <c r="DA1085">
        <f>AI1085</f>
        <v>1</v>
      </c>
      <c r="DB1085">
        <f t="shared" si="187"/>
        <v>-818.6</v>
      </c>
      <c r="DC1085">
        <f t="shared" si="188"/>
        <v>0</v>
      </c>
    </row>
    <row r="1086" spans="1:107" x14ac:dyDescent="0.2">
      <c r="A1086">
        <f>ROW(Source!A3217)</f>
        <v>3217</v>
      </c>
      <c r="B1086">
        <v>52421674</v>
      </c>
      <c r="C1086">
        <v>52433317</v>
      </c>
      <c r="D1086">
        <v>51502463</v>
      </c>
      <c r="E1086">
        <v>1</v>
      </c>
      <c r="F1086">
        <v>1</v>
      </c>
      <c r="G1086">
        <v>27</v>
      </c>
      <c r="H1086">
        <v>3</v>
      </c>
      <c r="I1086" t="s">
        <v>193</v>
      </c>
      <c r="J1086" t="s">
        <v>195</v>
      </c>
      <c r="K1086" t="s">
        <v>194</v>
      </c>
      <c r="L1086">
        <v>1346</v>
      </c>
      <c r="N1086">
        <v>1009</v>
      </c>
      <c r="O1086" t="s">
        <v>190</v>
      </c>
      <c r="P1086" t="s">
        <v>190</v>
      </c>
      <c r="Q1086">
        <v>1</v>
      </c>
      <c r="W1086">
        <v>0</v>
      </c>
      <c r="X1086">
        <v>326718089</v>
      </c>
      <c r="Y1086">
        <v>6.6</v>
      </c>
      <c r="AA1086">
        <v>129.55000000000001</v>
      </c>
      <c r="AB1086">
        <v>0</v>
      </c>
      <c r="AC1086">
        <v>0</v>
      </c>
      <c r="AD1086">
        <v>0</v>
      </c>
      <c r="AE1086">
        <v>129.55000000000001</v>
      </c>
      <c r="AF1086">
        <v>0</v>
      </c>
      <c r="AG1086">
        <v>0</v>
      </c>
      <c r="AH1086">
        <v>0</v>
      </c>
      <c r="AI1086">
        <v>1</v>
      </c>
      <c r="AJ1086">
        <v>1</v>
      </c>
      <c r="AK1086">
        <v>1</v>
      </c>
      <c r="AL1086">
        <v>1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 t="s">
        <v>3</v>
      </c>
      <c r="AT1086">
        <v>6.6</v>
      </c>
      <c r="AU1086" t="s">
        <v>3</v>
      </c>
      <c r="AV1086">
        <v>0</v>
      </c>
      <c r="AW1086">
        <v>1</v>
      </c>
      <c r="AX1086">
        <v>-1</v>
      </c>
      <c r="AY1086">
        <v>0</v>
      </c>
      <c r="AZ1086">
        <v>0</v>
      </c>
      <c r="BA1086" t="s">
        <v>3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CX1086">
        <f>Y1086*Source!I3217</f>
        <v>0</v>
      </c>
      <c r="CY1086">
        <f>AA1086</f>
        <v>129.55000000000001</v>
      </c>
      <c r="CZ1086">
        <f>AE1086</f>
        <v>129.55000000000001</v>
      </c>
      <c r="DA1086">
        <f>AI1086</f>
        <v>1</v>
      </c>
      <c r="DB1086">
        <f t="shared" ref="DB1086:DB1102" si="189">ROUND(ROUND(AT1086*CZ1086,2),6)</f>
        <v>855.03</v>
      </c>
      <c r="DC1086">
        <f t="shared" ref="DC1086:DC1102" si="190">ROUND(ROUND(AT1086*AG1086,2),6)</f>
        <v>0</v>
      </c>
    </row>
    <row r="1087" spans="1:107" x14ac:dyDescent="0.2">
      <c r="A1087">
        <f>ROW(Source!A3220)</f>
        <v>3220</v>
      </c>
      <c r="B1087">
        <v>52421674</v>
      </c>
      <c r="C1087">
        <v>52433331</v>
      </c>
      <c r="D1087">
        <v>51486811</v>
      </c>
      <c r="E1087">
        <v>27</v>
      </c>
      <c r="F1087">
        <v>1</v>
      </c>
      <c r="G1087">
        <v>27</v>
      </c>
      <c r="H1087">
        <v>1</v>
      </c>
      <c r="I1087" t="s">
        <v>531</v>
      </c>
      <c r="J1087" t="s">
        <v>3</v>
      </c>
      <c r="K1087" t="s">
        <v>532</v>
      </c>
      <c r="L1087">
        <v>1191</v>
      </c>
      <c r="N1087">
        <v>1013</v>
      </c>
      <c r="O1087" t="s">
        <v>533</v>
      </c>
      <c r="P1087" t="s">
        <v>533</v>
      </c>
      <c r="Q1087">
        <v>1</v>
      </c>
      <c r="W1087">
        <v>0</v>
      </c>
      <c r="X1087">
        <v>476480486</v>
      </c>
      <c r="Y1087">
        <v>2.35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1</v>
      </c>
      <c r="AJ1087">
        <v>1</v>
      </c>
      <c r="AK1087">
        <v>1</v>
      </c>
      <c r="AL1087">
        <v>1</v>
      </c>
      <c r="AN1087">
        <v>0</v>
      </c>
      <c r="AO1087">
        <v>1</v>
      </c>
      <c r="AP1087">
        <v>0</v>
      </c>
      <c r="AQ1087">
        <v>0</v>
      </c>
      <c r="AR1087">
        <v>0</v>
      </c>
      <c r="AS1087" t="s">
        <v>3</v>
      </c>
      <c r="AT1087">
        <v>2.35</v>
      </c>
      <c r="AU1087" t="s">
        <v>3</v>
      </c>
      <c r="AV1087">
        <v>1</v>
      </c>
      <c r="AW1087">
        <v>2</v>
      </c>
      <c r="AX1087">
        <v>52433337</v>
      </c>
      <c r="AY1087">
        <v>1</v>
      </c>
      <c r="AZ1087">
        <v>0</v>
      </c>
      <c r="BA1087">
        <v>1052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CX1087">
        <f>Y1087*Source!I3220</f>
        <v>0</v>
      </c>
      <c r="CY1087">
        <f>AD1087</f>
        <v>0</v>
      </c>
      <c r="CZ1087">
        <f>AH1087</f>
        <v>0</v>
      </c>
      <c r="DA1087">
        <f>AL1087</f>
        <v>1</v>
      </c>
      <c r="DB1087">
        <f t="shared" si="189"/>
        <v>0</v>
      </c>
      <c r="DC1087">
        <f t="shared" si="190"/>
        <v>0</v>
      </c>
    </row>
    <row r="1088" spans="1:107" x14ac:dyDescent="0.2">
      <c r="A1088">
        <f>ROW(Source!A3220)</f>
        <v>3220</v>
      </c>
      <c r="B1088">
        <v>52421674</v>
      </c>
      <c r="C1088">
        <v>52433331</v>
      </c>
      <c r="D1088">
        <v>51499345</v>
      </c>
      <c r="E1088">
        <v>1</v>
      </c>
      <c r="F1088">
        <v>1</v>
      </c>
      <c r="G1088">
        <v>27</v>
      </c>
      <c r="H1088">
        <v>2</v>
      </c>
      <c r="I1088" t="s">
        <v>571</v>
      </c>
      <c r="J1088" t="s">
        <v>572</v>
      </c>
      <c r="K1088" t="s">
        <v>573</v>
      </c>
      <c r="L1088">
        <v>1368</v>
      </c>
      <c r="N1088">
        <v>1011</v>
      </c>
      <c r="O1088" t="s">
        <v>537</v>
      </c>
      <c r="P1088" t="s">
        <v>537</v>
      </c>
      <c r="Q1088">
        <v>1</v>
      </c>
      <c r="W1088">
        <v>0</v>
      </c>
      <c r="X1088">
        <v>231409664</v>
      </c>
      <c r="Y1088">
        <v>0.51</v>
      </c>
      <c r="AA1088">
        <v>0</v>
      </c>
      <c r="AB1088">
        <v>98.05</v>
      </c>
      <c r="AC1088">
        <v>33.06</v>
      </c>
      <c r="AD1088">
        <v>0</v>
      </c>
      <c r="AE1088">
        <v>0</v>
      </c>
      <c r="AF1088">
        <v>98.05</v>
      </c>
      <c r="AG1088">
        <v>33.06</v>
      </c>
      <c r="AH1088">
        <v>0</v>
      </c>
      <c r="AI1088">
        <v>1</v>
      </c>
      <c r="AJ1088">
        <v>1</v>
      </c>
      <c r="AK1088">
        <v>1</v>
      </c>
      <c r="AL1088">
        <v>1</v>
      </c>
      <c r="AN1088">
        <v>0</v>
      </c>
      <c r="AO1088">
        <v>1</v>
      </c>
      <c r="AP1088">
        <v>0</v>
      </c>
      <c r="AQ1088">
        <v>0</v>
      </c>
      <c r="AR1088">
        <v>0</v>
      </c>
      <c r="AS1088" t="s">
        <v>3</v>
      </c>
      <c r="AT1088">
        <v>0.51</v>
      </c>
      <c r="AU1088" t="s">
        <v>3</v>
      </c>
      <c r="AV1088">
        <v>0</v>
      </c>
      <c r="AW1088">
        <v>2</v>
      </c>
      <c r="AX1088">
        <v>52433338</v>
      </c>
      <c r="AY1088">
        <v>1</v>
      </c>
      <c r="AZ1088">
        <v>0</v>
      </c>
      <c r="BA1088">
        <v>1053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0</v>
      </c>
      <c r="CX1088">
        <f>Y1088*Source!I3220</f>
        <v>0</v>
      </c>
      <c r="CY1088">
        <f>AB1088</f>
        <v>98.05</v>
      </c>
      <c r="CZ1088">
        <f>AF1088</f>
        <v>98.05</v>
      </c>
      <c r="DA1088">
        <f>AJ1088</f>
        <v>1</v>
      </c>
      <c r="DB1088">
        <f t="shared" si="189"/>
        <v>50.01</v>
      </c>
      <c r="DC1088">
        <f t="shared" si="190"/>
        <v>16.86</v>
      </c>
    </row>
    <row r="1089" spans="1:107" x14ac:dyDescent="0.2">
      <c r="A1089">
        <f>ROW(Source!A3220)</f>
        <v>3220</v>
      </c>
      <c r="B1089">
        <v>52421674</v>
      </c>
      <c r="C1089">
        <v>52433331</v>
      </c>
      <c r="D1089">
        <v>51499423</v>
      </c>
      <c r="E1089">
        <v>1</v>
      </c>
      <c r="F1089">
        <v>1</v>
      </c>
      <c r="G1089">
        <v>27</v>
      </c>
      <c r="H1089">
        <v>2</v>
      </c>
      <c r="I1089" t="s">
        <v>574</v>
      </c>
      <c r="J1089" t="s">
        <v>575</v>
      </c>
      <c r="K1089" t="s">
        <v>576</v>
      </c>
      <c r="L1089">
        <v>1368</v>
      </c>
      <c r="N1089">
        <v>1011</v>
      </c>
      <c r="O1089" t="s">
        <v>537</v>
      </c>
      <c r="P1089" t="s">
        <v>537</v>
      </c>
      <c r="Q1089">
        <v>1</v>
      </c>
      <c r="W1089">
        <v>0</v>
      </c>
      <c r="X1089">
        <v>-1646301120</v>
      </c>
      <c r="Y1089">
        <v>0.51</v>
      </c>
      <c r="AA1089">
        <v>0</v>
      </c>
      <c r="AB1089">
        <v>564.1</v>
      </c>
      <c r="AC1089">
        <v>358.8</v>
      </c>
      <c r="AD1089">
        <v>0</v>
      </c>
      <c r="AE1089">
        <v>0</v>
      </c>
      <c r="AF1089">
        <v>564.1</v>
      </c>
      <c r="AG1089">
        <v>358.8</v>
      </c>
      <c r="AH1089">
        <v>0</v>
      </c>
      <c r="AI1089">
        <v>1</v>
      </c>
      <c r="AJ1089">
        <v>1</v>
      </c>
      <c r="AK1089">
        <v>1</v>
      </c>
      <c r="AL1089">
        <v>1</v>
      </c>
      <c r="AN1089">
        <v>0</v>
      </c>
      <c r="AO1089">
        <v>1</v>
      </c>
      <c r="AP1089">
        <v>0</v>
      </c>
      <c r="AQ1089">
        <v>0</v>
      </c>
      <c r="AR1089">
        <v>0</v>
      </c>
      <c r="AS1089" t="s">
        <v>3</v>
      </c>
      <c r="AT1089">
        <v>0.51</v>
      </c>
      <c r="AU1089" t="s">
        <v>3</v>
      </c>
      <c r="AV1089">
        <v>0</v>
      </c>
      <c r="AW1089">
        <v>2</v>
      </c>
      <c r="AX1089">
        <v>52433339</v>
      </c>
      <c r="AY1089">
        <v>1</v>
      </c>
      <c r="AZ1089">
        <v>0</v>
      </c>
      <c r="BA1089">
        <v>1054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CX1089">
        <f>Y1089*Source!I3220</f>
        <v>0</v>
      </c>
      <c r="CY1089">
        <f>AB1089</f>
        <v>564.1</v>
      </c>
      <c r="CZ1089">
        <f>AF1089</f>
        <v>564.1</v>
      </c>
      <c r="DA1089">
        <f>AJ1089</f>
        <v>1</v>
      </c>
      <c r="DB1089">
        <f t="shared" si="189"/>
        <v>287.69</v>
      </c>
      <c r="DC1089">
        <f t="shared" si="190"/>
        <v>182.99</v>
      </c>
    </row>
    <row r="1090" spans="1:107" x14ac:dyDescent="0.2">
      <c r="A1090">
        <f>ROW(Source!A3220)</f>
        <v>3220</v>
      </c>
      <c r="B1090">
        <v>52421674</v>
      </c>
      <c r="C1090">
        <v>52433331</v>
      </c>
      <c r="D1090">
        <v>51502000</v>
      </c>
      <c r="E1090">
        <v>1</v>
      </c>
      <c r="F1090">
        <v>1</v>
      </c>
      <c r="G1090">
        <v>27</v>
      </c>
      <c r="H1090">
        <v>3</v>
      </c>
      <c r="I1090" t="s">
        <v>577</v>
      </c>
      <c r="J1090" t="s">
        <v>578</v>
      </c>
      <c r="K1090" t="s">
        <v>579</v>
      </c>
      <c r="L1090">
        <v>1301</v>
      </c>
      <c r="N1090">
        <v>1003</v>
      </c>
      <c r="O1090" t="s">
        <v>580</v>
      </c>
      <c r="P1090" t="s">
        <v>580</v>
      </c>
      <c r="Q1090">
        <v>1</v>
      </c>
      <c r="W1090">
        <v>0</v>
      </c>
      <c r="X1090">
        <v>852130430</v>
      </c>
      <c r="Y1090">
        <v>12</v>
      </c>
      <c r="AA1090">
        <v>26.54</v>
      </c>
      <c r="AB1090">
        <v>0</v>
      </c>
      <c r="AC1090">
        <v>0</v>
      </c>
      <c r="AD1090">
        <v>0</v>
      </c>
      <c r="AE1090">
        <v>26.54</v>
      </c>
      <c r="AF1090">
        <v>0</v>
      </c>
      <c r="AG1090">
        <v>0</v>
      </c>
      <c r="AH1090">
        <v>0</v>
      </c>
      <c r="AI1090">
        <v>1</v>
      </c>
      <c r="AJ1090">
        <v>1</v>
      </c>
      <c r="AK1090">
        <v>1</v>
      </c>
      <c r="AL1090">
        <v>1</v>
      </c>
      <c r="AN1090">
        <v>0</v>
      </c>
      <c r="AO1090">
        <v>1</v>
      </c>
      <c r="AP1090">
        <v>0</v>
      </c>
      <c r="AQ1090">
        <v>0</v>
      </c>
      <c r="AR1090">
        <v>0</v>
      </c>
      <c r="AS1090" t="s">
        <v>3</v>
      </c>
      <c r="AT1090">
        <v>12</v>
      </c>
      <c r="AU1090" t="s">
        <v>3</v>
      </c>
      <c r="AV1090">
        <v>0</v>
      </c>
      <c r="AW1090">
        <v>2</v>
      </c>
      <c r="AX1090">
        <v>52433340</v>
      </c>
      <c r="AY1090">
        <v>1</v>
      </c>
      <c r="AZ1090">
        <v>0</v>
      </c>
      <c r="BA1090">
        <v>1055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CX1090">
        <f>Y1090*Source!I3220</f>
        <v>0</v>
      </c>
      <c r="CY1090">
        <f>AA1090</f>
        <v>26.54</v>
      </c>
      <c r="CZ1090">
        <f>AE1090</f>
        <v>26.54</v>
      </c>
      <c r="DA1090">
        <f>AI1090</f>
        <v>1</v>
      </c>
      <c r="DB1090">
        <f t="shared" si="189"/>
        <v>318.48</v>
      </c>
      <c r="DC1090">
        <f t="shared" si="190"/>
        <v>0</v>
      </c>
    </row>
    <row r="1091" spans="1:107" x14ac:dyDescent="0.2">
      <c r="A1091">
        <f>ROW(Source!A3220)</f>
        <v>3220</v>
      </c>
      <c r="B1091">
        <v>52421674</v>
      </c>
      <c r="C1091">
        <v>52433331</v>
      </c>
      <c r="D1091">
        <v>51502464</v>
      </c>
      <c r="E1091">
        <v>1</v>
      </c>
      <c r="F1091">
        <v>1</v>
      </c>
      <c r="G1091">
        <v>27</v>
      </c>
      <c r="H1091">
        <v>3</v>
      </c>
      <c r="I1091" t="s">
        <v>581</v>
      </c>
      <c r="J1091" t="s">
        <v>582</v>
      </c>
      <c r="K1091" t="s">
        <v>583</v>
      </c>
      <c r="L1091">
        <v>1346</v>
      </c>
      <c r="N1091">
        <v>1009</v>
      </c>
      <c r="O1091" t="s">
        <v>190</v>
      </c>
      <c r="P1091" t="s">
        <v>190</v>
      </c>
      <c r="Q1091">
        <v>1</v>
      </c>
      <c r="W1091">
        <v>0</v>
      </c>
      <c r="X1091">
        <v>-839179344</v>
      </c>
      <c r="Y1091">
        <v>6.6</v>
      </c>
      <c r="AA1091">
        <v>133.80000000000001</v>
      </c>
      <c r="AB1091">
        <v>0</v>
      </c>
      <c r="AC1091">
        <v>0</v>
      </c>
      <c r="AD1091">
        <v>0</v>
      </c>
      <c r="AE1091">
        <v>133.80000000000001</v>
      </c>
      <c r="AF1091">
        <v>0</v>
      </c>
      <c r="AG1091">
        <v>0</v>
      </c>
      <c r="AH1091">
        <v>0</v>
      </c>
      <c r="AI1091">
        <v>1</v>
      </c>
      <c r="AJ1091">
        <v>1</v>
      </c>
      <c r="AK1091">
        <v>1</v>
      </c>
      <c r="AL1091">
        <v>1</v>
      </c>
      <c r="AN1091">
        <v>0</v>
      </c>
      <c r="AO1091">
        <v>1</v>
      </c>
      <c r="AP1091">
        <v>0</v>
      </c>
      <c r="AQ1091">
        <v>0</v>
      </c>
      <c r="AR1091">
        <v>0</v>
      </c>
      <c r="AS1091" t="s">
        <v>3</v>
      </c>
      <c r="AT1091">
        <v>6.6</v>
      </c>
      <c r="AU1091" t="s">
        <v>3</v>
      </c>
      <c r="AV1091">
        <v>0</v>
      </c>
      <c r="AW1091">
        <v>2</v>
      </c>
      <c r="AX1091">
        <v>52433341</v>
      </c>
      <c r="AY1091">
        <v>1</v>
      </c>
      <c r="AZ1091">
        <v>0</v>
      </c>
      <c r="BA1091">
        <v>1056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CX1091">
        <f>Y1091*Source!I3220</f>
        <v>0</v>
      </c>
      <c r="CY1091">
        <f>AA1091</f>
        <v>133.80000000000001</v>
      </c>
      <c r="CZ1091">
        <f>AE1091</f>
        <v>133.80000000000001</v>
      </c>
      <c r="DA1091">
        <f>AI1091</f>
        <v>1</v>
      </c>
      <c r="DB1091">
        <f t="shared" si="189"/>
        <v>883.08</v>
      </c>
      <c r="DC1091">
        <f t="shared" si="190"/>
        <v>0</v>
      </c>
    </row>
    <row r="1092" spans="1:107" x14ac:dyDescent="0.2">
      <c r="A1092">
        <f>ROW(Source!A3221)</f>
        <v>3221</v>
      </c>
      <c r="B1092">
        <v>52421674</v>
      </c>
      <c r="C1092">
        <v>52433342</v>
      </c>
      <c r="D1092">
        <v>51486811</v>
      </c>
      <c r="E1092">
        <v>27</v>
      </c>
      <c r="F1092">
        <v>1</v>
      </c>
      <c r="G1092">
        <v>27</v>
      </c>
      <c r="H1092">
        <v>1</v>
      </c>
      <c r="I1092" t="s">
        <v>531</v>
      </c>
      <c r="J1092" t="s">
        <v>3</v>
      </c>
      <c r="K1092" t="s">
        <v>532</v>
      </c>
      <c r="L1092">
        <v>1191</v>
      </c>
      <c r="N1092">
        <v>1013</v>
      </c>
      <c r="O1092" t="s">
        <v>533</v>
      </c>
      <c r="P1092" t="s">
        <v>533</v>
      </c>
      <c r="Q1092">
        <v>1</v>
      </c>
      <c r="W1092">
        <v>0</v>
      </c>
      <c r="X1092">
        <v>476480486</v>
      </c>
      <c r="Y1092">
        <v>0.06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1</v>
      </c>
      <c r="AJ1092">
        <v>1</v>
      </c>
      <c r="AK1092">
        <v>1</v>
      </c>
      <c r="AL1092">
        <v>1</v>
      </c>
      <c r="AN1092">
        <v>0</v>
      </c>
      <c r="AO1092">
        <v>1</v>
      </c>
      <c r="AP1092">
        <v>0</v>
      </c>
      <c r="AQ1092">
        <v>0</v>
      </c>
      <c r="AR1092">
        <v>0</v>
      </c>
      <c r="AS1092" t="s">
        <v>3</v>
      </c>
      <c r="AT1092">
        <v>0.06</v>
      </c>
      <c r="AU1092" t="s">
        <v>3</v>
      </c>
      <c r="AV1092">
        <v>1</v>
      </c>
      <c r="AW1092">
        <v>2</v>
      </c>
      <c r="AX1092">
        <v>52433346</v>
      </c>
      <c r="AY1092">
        <v>1</v>
      </c>
      <c r="AZ1092">
        <v>0</v>
      </c>
      <c r="BA1092">
        <v>1057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CX1092">
        <f>Y1092*Source!I3221</f>
        <v>0</v>
      </c>
      <c r="CY1092">
        <f>AD1092</f>
        <v>0</v>
      </c>
      <c r="CZ1092">
        <f>AH1092</f>
        <v>0</v>
      </c>
      <c r="DA1092">
        <f>AL1092</f>
        <v>1</v>
      </c>
      <c r="DB1092">
        <f t="shared" si="189"/>
        <v>0</v>
      </c>
      <c r="DC1092">
        <f t="shared" si="190"/>
        <v>0</v>
      </c>
    </row>
    <row r="1093" spans="1:107" x14ac:dyDescent="0.2">
      <c r="A1093">
        <f>ROW(Source!A3221)</f>
        <v>3221</v>
      </c>
      <c r="B1093">
        <v>52421674</v>
      </c>
      <c r="C1093">
        <v>52433342</v>
      </c>
      <c r="D1093">
        <v>51502386</v>
      </c>
      <c r="E1093">
        <v>1</v>
      </c>
      <c r="F1093">
        <v>1</v>
      </c>
      <c r="G1093">
        <v>27</v>
      </c>
      <c r="H1093">
        <v>3</v>
      </c>
      <c r="I1093" t="s">
        <v>205</v>
      </c>
      <c r="J1093" t="s">
        <v>207</v>
      </c>
      <c r="K1093" t="s">
        <v>206</v>
      </c>
      <c r="L1093">
        <v>1346</v>
      </c>
      <c r="N1093">
        <v>1009</v>
      </c>
      <c r="O1093" t="s">
        <v>190</v>
      </c>
      <c r="P1093" t="s">
        <v>190</v>
      </c>
      <c r="Q1093">
        <v>1</v>
      </c>
      <c r="W1093">
        <v>1</v>
      </c>
      <c r="X1093">
        <v>-1239380159</v>
      </c>
      <c r="Y1093">
        <v>-0.35</v>
      </c>
      <c r="AA1093">
        <v>31.8</v>
      </c>
      <c r="AB1093">
        <v>0</v>
      </c>
      <c r="AC1093">
        <v>0</v>
      </c>
      <c r="AD1093">
        <v>0</v>
      </c>
      <c r="AE1093">
        <v>31.8</v>
      </c>
      <c r="AF1093">
        <v>0</v>
      </c>
      <c r="AG1093">
        <v>0</v>
      </c>
      <c r="AH1093">
        <v>0</v>
      </c>
      <c r="AI1093">
        <v>1</v>
      </c>
      <c r="AJ1093">
        <v>1</v>
      </c>
      <c r="AK1093">
        <v>1</v>
      </c>
      <c r="AL1093">
        <v>1</v>
      </c>
      <c r="AN1093">
        <v>0</v>
      </c>
      <c r="AO1093">
        <v>1</v>
      </c>
      <c r="AP1093">
        <v>0</v>
      </c>
      <c r="AQ1093">
        <v>0</v>
      </c>
      <c r="AR1093">
        <v>0</v>
      </c>
      <c r="AS1093" t="s">
        <v>3</v>
      </c>
      <c r="AT1093">
        <v>-0.35</v>
      </c>
      <c r="AU1093" t="s">
        <v>3</v>
      </c>
      <c r="AV1093">
        <v>0</v>
      </c>
      <c r="AW1093">
        <v>2</v>
      </c>
      <c r="AX1093">
        <v>52433347</v>
      </c>
      <c r="AY1093">
        <v>1</v>
      </c>
      <c r="AZ1093">
        <v>6144</v>
      </c>
      <c r="BA1093">
        <v>1058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CX1093">
        <f>Y1093*Source!I3221</f>
        <v>0</v>
      </c>
      <c r="CY1093">
        <f>AA1093</f>
        <v>31.8</v>
      </c>
      <c r="CZ1093">
        <f>AE1093</f>
        <v>31.8</v>
      </c>
      <c r="DA1093">
        <f>AI1093</f>
        <v>1</v>
      </c>
      <c r="DB1093">
        <f t="shared" si="189"/>
        <v>-11.13</v>
      </c>
      <c r="DC1093">
        <f t="shared" si="190"/>
        <v>0</v>
      </c>
    </row>
    <row r="1094" spans="1:107" x14ac:dyDescent="0.2">
      <c r="A1094">
        <f>ROW(Source!A3221)</f>
        <v>3221</v>
      </c>
      <c r="B1094">
        <v>52421674</v>
      </c>
      <c r="C1094">
        <v>52433342</v>
      </c>
      <c r="D1094">
        <v>51502426</v>
      </c>
      <c r="E1094">
        <v>1</v>
      </c>
      <c r="F1094">
        <v>1</v>
      </c>
      <c r="G1094">
        <v>27</v>
      </c>
      <c r="H1094">
        <v>3</v>
      </c>
      <c r="I1094" t="s">
        <v>209</v>
      </c>
      <c r="J1094" t="s">
        <v>211</v>
      </c>
      <c r="K1094" t="s">
        <v>210</v>
      </c>
      <c r="L1094">
        <v>1348</v>
      </c>
      <c r="N1094">
        <v>1009</v>
      </c>
      <c r="O1094" t="s">
        <v>27</v>
      </c>
      <c r="P1094" t="s">
        <v>27</v>
      </c>
      <c r="Q1094">
        <v>1000</v>
      </c>
      <c r="W1094">
        <v>0</v>
      </c>
      <c r="X1094">
        <v>-1477556458</v>
      </c>
      <c r="Y1094">
        <v>3.5E-4</v>
      </c>
      <c r="AA1094">
        <v>68136.09</v>
      </c>
      <c r="AB1094">
        <v>0</v>
      </c>
      <c r="AC1094">
        <v>0</v>
      </c>
      <c r="AD1094">
        <v>0</v>
      </c>
      <c r="AE1094">
        <v>68136.09</v>
      </c>
      <c r="AF1094">
        <v>0</v>
      </c>
      <c r="AG1094">
        <v>0</v>
      </c>
      <c r="AH1094">
        <v>0</v>
      </c>
      <c r="AI1094">
        <v>1</v>
      </c>
      <c r="AJ1094">
        <v>1</v>
      </c>
      <c r="AK1094">
        <v>1</v>
      </c>
      <c r="AL1094">
        <v>1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 t="s">
        <v>3</v>
      </c>
      <c r="AT1094">
        <v>3.5E-4</v>
      </c>
      <c r="AU1094" t="s">
        <v>3</v>
      </c>
      <c r="AV1094">
        <v>0</v>
      </c>
      <c r="AW1094">
        <v>1</v>
      </c>
      <c r="AX1094">
        <v>-1</v>
      </c>
      <c r="AY1094">
        <v>0</v>
      </c>
      <c r="AZ1094">
        <v>0</v>
      </c>
      <c r="BA1094" t="s">
        <v>3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CX1094">
        <f>Y1094*Source!I3221</f>
        <v>0</v>
      </c>
      <c r="CY1094">
        <f>AA1094</f>
        <v>68136.09</v>
      </c>
      <c r="CZ1094">
        <f>AE1094</f>
        <v>68136.09</v>
      </c>
      <c r="DA1094">
        <f>AI1094</f>
        <v>1</v>
      </c>
      <c r="DB1094">
        <f t="shared" si="189"/>
        <v>23.85</v>
      </c>
      <c r="DC1094">
        <f t="shared" si="190"/>
        <v>0</v>
      </c>
    </row>
    <row r="1095" spans="1:107" x14ac:dyDescent="0.2">
      <c r="A1095">
        <f>ROW(Source!A3323)</f>
        <v>3323</v>
      </c>
      <c r="B1095">
        <v>52421674</v>
      </c>
      <c r="C1095">
        <v>52433586</v>
      </c>
      <c r="D1095">
        <v>51486811</v>
      </c>
      <c r="E1095">
        <v>27</v>
      </c>
      <c r="F1095">
        <v>1</v>
      </c>
      <c r="G1095">
        <v>27</v>
      </c>
      <c r="H1095">
        <v>1</v>
      </c>
      <c r="I1095" t="s">
        <v>531</v>
      </c>
      <c r="J1095" t="s">
        <v>3</v>
      </c>
      <c r="K1095" t="s">
        <v>532</v>
      </c>
      <c r="L1095">
        <v>1191</v>
      </c>
      <c r="N1095">
        <v>1013</v>
      </c>
      <c r="O1095" t="s">
        <v>533</v>
      </c>
      <c r="P1095" t="s">
        <v>533</v>
      </c>
      <c r="Q1095">
        <v>1</v>
      </c>
      <c r="W1095">
        <v>0</v>
      </c>
      <c r="X1095">
        <v>476480486</v>
      </c>
      <c r="Y1095">
        <v>122.25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1</v>
      </c>
      <c r="AJ1095">
        <v>1</v>
      </c>
      <c r="AK1095">
        <v>1</v>
      </c>
      <c r="AL1095">
        <v>1</v>
      </c>
      <c r="AN1095">
        <v>0</v>
      </c>
      <c r="AO1095">
        <v>1</v>
      </c>
      <c r="AP1095">
        <v>0</v>
      </c>
      <c r="AQ1095">
        <v>0</v>
      </c>
      <c r="AR1095">
        <v>0</v>
      </c>
      <c r="AS1095" t="s">
        <v>3</v>
      </c>
      <c r="AT1095">
        <v>122.25</v>
      </c>
      <c r="AU1095" t="s">
        <v>3</v>
      </c>
      <c r="AV1095">
        <v>1</v>
      </c>
      <c r="AW1095">
        <v>2</v>
      </c>
      <c r="AX1095">
        <v>52433587</v>
      </c>
      <c r="AY1095">
        <v>1</v>
      </c>
      <c r="AZ1095">
        <v>0</v>
      </c>
      <c r="BA1095">
        <v>1059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CX1095">
        <f>Y1095*Source!I3323</f>
        <v>0</v>
      </c>
      <c r="CY1095">
        <f>AD1095</f>
        <v>0</v>
      </c>
      <c r="CZ1095">
        <f>AH1095</f>
        <v>0</v>
      </c>
      <c r="DA1095">
        <f>AL1095</f>
        <v>1</v>
      </c>
      <c r="DB1095">
        <f t="shared" si="189"/>
        <v>0</v>
      </c>
      <c r="DC1095">
        <f t="shared" si="190"/>
        <v>0</v>
      </c>
    </row>
    <row r="1096" spans="1:107" x14ac:dyDescent="0.2">
      <c r="A1096">
        <f>ROW(Source!A3323)</f>
        <v>3323</v>
      </c>
      <c r="B1096">
        <v>52421674</v>
      </c>
      <c r="C1096">
        <v>52433586</v>
      </c>
      <c r="D1096">
        <v>51499334</v>
      </c>
      <c r="E1096">
        <v>1</v>
      </c>
      <c r="F1096">
        <v>1</v>
      </c>
      <c r="G1096">
        <v>27</v>
      </c>
      <c r="H1096">
        <v>2</v>
      </c>
      <c r="I1096" t="s">
        <v>734</v>
      </c>
      <c r="J1096" t="s">
        <v>735</v>
      </c>
      <c r="K1096" t="s">
        <v>736</v>
      </c>
      <c r="L1096">
        <v>1368</v>
      </c>
      <c r="N1096">
        <v>1011</v>
      </c>
      <c r="O1096" t="s">
        <v>537</v>
      </c>
      <c r="P1096" t="s">
        <v>537</v>
      </c>
      <c r="Q1096">
        <v>1</v>
      </c>
      <c r="W1096">
        <v>0</v>
      </c>
      <c r="X1096">
        <v>1805558241</v>
      </c>
      <c r="Y1096">
        <v>2.59</v>
      </c>
      <c r="AA1096">
        <v>0</v>
      </c>
      <c r="AB1096">
        <v>487.12</v>
      </c>
      <c r="AC1096">
        <v>383.41</v>
      </c>
      <c r="AD1096">
        <v>0</v>
      </c>
      <c r="AE1096">
        <v>0</v>
      </c>
      <c r="AF1096">
        <v>487.12</v>
      </c>
      <c r="AG1096">
        <v>383.41</v>
      </c>
      <c r="AH1096">
        <v>0</v>
      </c>
      <c r="AI1096">
        <v>1</v>
      </c>
      <c r="AJ1096">
        <v>1</v>
      </c>
      <c r="AK1096">
        <v>1</v>
      </c>
      <c r="AL1096">
        <v>1</v>
      </c>
      <c r="AN1096">
        <v>0</v>
      </c>
      <c r="AO1096">
        <v>1</v>
      </c>
      <c r="AP1096">
        <v>0</v>
      </c>
      <c r="AQ1096">
        <v>0</v>
      </c>
      <c r="AR1096">
        <v>0</v>
      </c>
      <c r="AS1096" t="s">
        <v>3</v>
      </c>
      <c r="AT1096">
        <v>2.59</v>
      </c>
      <c r="AU1096" t="s">
        <v>3</v>
      </c>
      <c r="AV1096">
        <v>0</v>
      </c>
      <c r="AW1096">
        <v>2</v>
      </c>
      <c r="AX1096">
        <v>52433588</v>
      </c>
      <c r="AY1096">
        <v>1</v>
      </c>
      <c r="AZ1096">
        <v>0</v>
      </c>
      <c r="BA1096">
        <v>1060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CX1096">
        <f>Y1096*Source!I3323</f>
        <v>0</v>
      </c>
      <c r="CY1096">
        <f>AB1096</f>
        <v>487.12</v>
      </c>
      <c r="CZ1096">
        <f>AF1096</f>
        <v>487.12</v>
      </c>
      <c r="DA1096">
        <f>AJ1096</f>
        <v>1</v>
      </c>
      <c r="DB1096">
        <f t="shared" si="189"/>
        <v>1261.6400000000001</v>
      </c>
      <c r="DC1096">
        <f t="shared" si="190"/>
        <v>993.03</v>
      </c>
    </row>
    <row r="1097" spans="1:107" x14ac:dyDescent="0.2">
      <c r="A1097">
        <f>ROW(Source!A3323)</f>
        <v>3323</v>
      </c>
      <c r="B1097">
        <v>52421674</v>
      </c>
      <c r="C1097">
        <v>52433586</v>
      </c>
      <c r="D1097">
        <v>51499435</v>
      </c>
      <c r="E1097">
        <v>1</v>
      </c>
      <c r="F1097">
        <v>1</v>
      </c>
      <c r="G1097">
        <v>27</v>
      </c>
      <c r="H1097">
        <v>2</v>
      </c>
      <c r="I1097" t="s">
        <v>737</v>
      </c>
      <c r="J1097" t="s">
        <v>738</v>
      </c>
      <c r="K1097" t="s">
        <v>739</v>
      </c>
      <c r="L1097">
        <v>1368</v>
      </c>
      <c r="N1097">
        <v>1011</v>
      </c>
      <c r="O1097" t="s">
        <v>537</v>
      </c>
      <c r="P1097" t="s">
        <v>537</v>
      </c>
      <c r="Q1097">
        <v>1</v>
      </c>
      <c r="W1097">
        <v>0</v>
      </c>
      <c r="X1097">
        <v>-1522739878</v>
      </c>
      <c r="Y1097">
        <v>3.14</v>
      </c>
      <c r="AA1097">
        <v>0</v>
      </c>
      <c r="AB1097">
        <v>27.21</v>
      </c>
      <c r="AC1097">
        <v>0.13</v>
      </c>
      <c r="AD1097">
        <v>0</v>
      </c>
      <c r="AE1097">
        <v>0</v>
      </c>
      <c r="AF1097">
        <v>27.21</v>
      </c>
      <c r="AG1097">
        <v>0.13</v>
      </c>
      <c r="AH1097">
        <v>0</v>
      </c>
      <c r="AI1097">
        <v>1</v>
      </c>
      <c r="AJ1097">
        <v>1</v>
      </c>
      <c r="AK1097">
        <v>1</v>
      </c>
      <c r="AL1097">
        <v>1</v>
      </c>
      <c r="AN1097">
        <v>0</v>
      </c>
      <c r="AO1097">
        <v>1</v>
      </c>
      <c r="AP1097">
        <v>0</v>
      </c>
      <c r="AQ1097">
        <v>0</v>
      </c>
      <c r="AR1097">
        <v>0</v>
      </c>
      <c r="AS1097" t="s">
        <v>3</v>
      </c>
      <c r="AT1097">
        <v>3.14</v>
      </c>
      <c r="AU1097" t="s">
        <v>3</v>
      </c>
      <c r="AV1097">
        <v>0</v>
      </c>
      <c r="AW1097">
        <v>2</v>
      </c>
      <c r="AX1097">
        <v>52433589</v>
      </c>
      <c r="AY1097">
        <v>1</v>
      </c>
      <c r="AZ1097">
        <v>0</v>
      </c>
      <c r="BA1097">
        <v>1061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CX1097">
        <f>Y1097*Source!I3323</f>
        <v>0</v>
      </c>
      <c r="CY1097">
        <f>AB1097</f>
        <v>27.21</v>
      </c>
      <c r="CZ1097">
        <f>AF1097</f>
        <v>27.21</v>
      </c>
      <c r="DA1097">
        <f>AJ1097</f>
        <v>1</v>
      </c>
      <c r="DB1097">
        <f t="shared" si="189"/>
        <v>85.44</v>
      </c>
      <c r="DC1097">
        <f t="shared" si="190"/>
        <v>0.41</v>
      </c>
    </row>
    <row r="1098" spans="1:107" x14ac:dyDescent="0.2">
      <c r="A1098">
        <f>ROW(Source!A3323)</f>
        <v>3323</v>
      </c>
      <c r="B1098">
        <v>52421674</v>
      </c>
      <c r="C1098">
        <v>52433586</v>
      </c>
      <c r="D1098">
        <v>51499853</v>
      </c>
      <c r="E1098">
        <v>1</v>
      </c>
      <c r="F1098">
        <v>1</v>
      </c>
      <c r="G1098">
        <v>27</v>
      </c>
      <c r="H1098">
        <v>2</v>
      </c>
      <c r="I1098" t="s">
        <v>559</v>
      </c>
      <c r="J1098" t="s">
        <v>560</v>
      </c>
      <c r="K1098" t="s">
        <v>561</v>
      </c>
      <c r="L1098">
        <v>1368</v>
      </c>
      <c r="N1098">
        <v>1011</v>
      </c>
      <c r="O1098" t="s">
        <v>537</v>
      </c>
      <c r="P1098" t="s">
        <v>537</v>
      </c>
      <c r="Q1098">
        <v>1</v>
      </c>
      <c r="W1098">
        <v>0</v>
      </c>
      <c r="X1098">
        <v>1403155342</v>
      </c>
      <c r="Y1098">
        <v>2.59</v>
      </c>
      <c r="AA1098">
        <v>0</v>
      </c>
      <c r="AB1098">
        <v>6.02</v>
      </c>
      <c r="AC1098">
        <v>0.02</v>
      </c>
      <c r="AD1098">
        <v>0</v>
      </c>
      <c r="AE1098">
        <v>0</v>
      </c>
      <c r="AF1098">
        <v>6.02</v>
      </c>
      <c r="AG1098">
        <v>0.02</v>
      </c>
      <c r="AH1098">
        <v>0</v>
      </c>
      <c r="AI1098">
        <v>1</v>
      </c>
      <c r="AJ1098">
        <v>1</v>
      </c>
      <c r="AK1098">
        <v>1</v>
      </c>
      <c r="AL1098">
        <v>1</v>
      </c>
      <c r="AN1098">
        <v>0</v>
      </c>
      <c r="AO1098">
        <v>1</v>
      </c>
      <c r="AP1098">
        <v>0</v>
      </c>
      <c r="AQ1098">
        <v>0</v>
      </c>
      <c r="AR1098">
        <v>0</v>
      </c>
      <c r="AS1098" t="s">
        <v>3</v>
      </c>
      <c r="AT1098">
        <v>2.59</v>
      </c>
      <c r="AU1098" t="s">
        <v>3</v>
      </c>
      <c r="AV1098">
        <v>0</v>
      </c>
      <c r="AW1098">
        <v>2</v>
      </c>
      <c r="AX1098">
        <v>52433590</v>
      </c>
      <c r="AY1098">
        <v>1</v>
      </c>
      <c r="AZ1098">
        <v>0</v>
      </c>
      <c r="BA1098">
        <v>1062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CX1098">
        <f>Y1098*Source!I3323</f>
        <v>0</v>
      </c>
      <c r="CY1098">
        <f>AB1098</f>
        <v>6.02</v>
      </c>
      <c r="CZ1098">
        <f>AF1098</f>
        <v>6.02</v>
      </c>
      <c r="DA1098">
        <f>AJ1098</f>
        <v>1</v>
      </c>
      <c r="DB1098">
        <f t="shared" si="189"/>
        <v>15.59</v>
      </c>
      <c r="DC1098">
        <f t="shared" si="190"/>
        <v>0.05</v>
      </c>
    </row>
    <row r="1099" spans="1:107" x14ac:dyDescent="0.2">
      <c r="A1099">
        <f>ROW(Source!A3323)</f>
        <v>3323</v>
      </c>
      <c r="B1099">
        <v>52421674</v>
      </c>
      <c r="C1099">
        <v>52433586</v>
      </c>
      <c r="D1099">
        <v>51501006</v>
      </c>
      <c r="E1099">
        <v>1</v>
      </c>
      <c r="F1099">
        <v>1</v>
      </c>
      <c r="G1099">
        <v>27</v>
      </c>
      <c r="H1099">
        <v>3</v>
      </c>
      <c r="I1099" t="s">
        <v>740</v>
      </c>
      <c r="J1099" t="s">
        <v>741</v>
      </c>
      <c r="K1099" t="s">
        <v>742</v>
      </c>
      <c r="L1099">
        <v>1348</v>
      </c>
      <c r="N1099">
        <v>1009</v>
      </c>
      <c r="O1099" t="s">
        <v>27</v>
      </c>
      <c r="P1099" t="s">
        <v>27</v>
      </c>
      <c r="Q1099">
        <v>1000</v>
      </c>
      <c r="W1099">
        <v>0</v>
      </c>
      <c r="X1099">
        <v>-1692935179</v>
      </c>
      <c r="Y1099">
        <v>6.8999999999999999E-3</v>
      </c>
      <c r="AA1099">
        <v>151430.04999999999</v>
      </c>
      <c r="AB1099">
        <v>0</v>
      </c>
      <c r="AC1099">
        <v>0</v>
      </c>
      <c r="AD1099">
        <v>0</v>
      </c>
      <c r="AE1099">
        <v>151430.04999999999</v>
      </c>
      <c r="AF1099">
        <v>0</v>
      </c>
      <c r="AG1099">
        <v>0</v>
      </c>
      <c r="AH1099">
        <v>0</v>
      </c>
      <c r="AI1099">
        <v>1</v>
      </c>
      <c r="AJ1099">
        <v>1</v>
      </c>
      <c r="AK1099">
        <v>1</v>
      </c>
      <c r="AL1099">
        <v>1</v>
      </c>
      <c r="AN1099">
        <v>0</v>
      </c>
      <c r="AO1099">
        <v>1</v>
      </c>
      <c r="AP1099">
        <v>0</v>
      </c>
      <c r="AQ1099">
        <v>0</v>
      </c>
      <c r="AR1099">
        <v>0</v>
      </c>
      <c r="AS1099" t="s">
        <v>3</v>
      </c>
      <c r="AT1099">
        <v>6.8999999999999999E-3</v>
      </c>
      <c r="AU1099" t="s">
        <v>3</v>
      </c>
      <c r="AV1099">
        <v>0</v>
      </c>
      <c r="AW1099">
        <v>2</v>
      </c>
      <c r="AX1099">
        <v>52433591</v>
      </c>
      <c r="AY1099">
        <v>1</v>
      </c>
      <c r="AZ1099">
        <v>0</v>
      </c>
      <c r="BA1099">
        <v>1063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CX1099">
        <f>Y1099*Source!I3323</f>
        <v>0</v>
      </c>
      <c r="CY1099">
        <f>AA1099</f>
        <v>151430.04999999999</v>
      </c>
      <c r="CZ1099">
        <f>AE1099</f>
        <v>151430.04999999999</v>
      </c>
      <c r="DA1099">
        <f>AI1099</f>
        <v>1</v>
      </c>
      <c r="DB1099">
        <f t="shared" si="189"/>
        <v>1044.8699999999999</v>
      </c>
      <c r="DC1099">
        <f t="shared" si="190"/>
        <v>0</v>
      </c>
    </row>
    <row r="1100" spans="1:107" x14ac:dyDescent="0.2">
      <c r="A1100">
        <f>ROW(Source!A3323)</f>
        <v>3323</v>
      </c>
      <c r="B1100">
        <v>52421674</v>
      </c>
      <c r="C1100">
        <v>52433586</v>
      </c>
      <c r="D1100">
        <v>51501789</v>
      </c>
      <c r="E1100">
        <v>1</v>
      </c>
      <c r="F1100">
        <v>1</v>
      </c>
      <c r="G1100">
        <v>27</v>
      </c>
      <c r="H1100">
        <v>3</v>
      </c>
      <c r="I1100" t="s">
        <v>713</v>
      </c>
      <c r="J1100" t="s">
        <v>714</v>
      </c>
      <c r="K1100" t="s">
        <v>715</v>
      </c>
      <c r="L1100">
        <v>1348</v>
      </c>
      <c r="N1100">
        <v>1009</v>
      </c>
      <c r="O1100" t="s">
        <v>27</v>
      </c>
      <c r="P1100" t="s">
        <v>27</v>
      </c>
      <c r="Q1100">
        <v>1000</v>
      </c>
      <c r="W1100">
        <v>0</v>
      </c>
      <c r="X1100">
        <v>-941081254</v>
      </c>
      <c r="Y1100">
        <v>2.3E-3</v>
      </c>
      <c r="AA1100">
        <v>110781.14</v>
      </c>
      <c r="AB1100">
        <v>0</v>
      </c>
      <c r="AC1100">
        <v>0</v>
      </c>
      <c r="AD1100">
        <v>0</v>
      </c>
      <c r="AE1100">
        <v>110781.14</v>
      </c>
      <c r="AF1100">
        <v>0</v>
      </c>
      <c r="AG1100">
        <v>0</v>
      </c>
      <c r="AH1100">
        <v>0</v>
      </c>
      <c r="AI1100">
        <v>1</v>
      </c>
      <c r="AJ1100">
        <v>1</v>
      </c>
      <c r="AK1100">
        <v>1</v>
      </c>
      <c r="AL1100">
        <v>1</v>
      </c>
      <c r="AN1100">
        <v>0</v>
      </c>
      <c r="AO1100">
        <v>1</v>
      </c>
      <c r="AP1100">
        <v>0</v>
      </c>
      <c r="AQ1100">
        <v>0</v>
      </c>
      <c r="AR1100">
        <v>0</v>
      </c>
      <c r="AS1100" t="s">
        <v>3</v>
      </c>
      <c r="AT1100">
        <v>2.3E-3</v>
      </c>
      <c r="AU1100" t="s">
        <v>3</v>
      </c>
      <c r="AV1100">
        <v>0</v>
      </c>
      <c r="AW1100">
        <v>2</v>
      </c>
      <c r="AX1100">
        <v>52433592</v>
      </c>
      <c r="AY1100">
        <v>1</v>
      </c>
      <c r="AZ1100">
        <v>0</v>
      </c>
      <c r="BA1100">
        <v>1064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CX1100">
        <f>Y1100*Source!I3323</f>
        <v>0</v>
      </c>
      <c r="CY1100">
        <f>AA1100</f>
        <v>110781.14</v>
      </c>
      <c r="CZ1100">
        <f>AE1100</f>
        <v>110781.14</v>
      </c>
      <c r="DA1100">
        <f>AI1100</f>
        <v>1</v>
      </c>
      <c r="DB1100">
        <f t="shared" si="189"/>
        <v>254.8</v>
      </c>
      <c r="DC1100">
        <f t="shared" si="190"/>
        <v>0</v>
      </c>
    </row>
    <row r="1101" spans="1:107" x14ac:dyDescent="0.2">
      <c r="A1101">
        <f>ROW(Source!A3323)</f>
        <v>3323</v>
      </c>
      <c r="B1101">
        <v>52421674</v>
      </c>
      <c r="C1101">
        <v>52433586</v>
      </c>
      <c r="D1101">
        <v>51502869</v>
      </c>
      <c r="E1101">
        <v>1</v>
      </c>
      <c r="F1101">
        <v>1</v>
      </c>
      <c r="G1101">
        <v>27</v>
      </c>
      <c r="H1101">
        <v>3</v>
      </c>
      <c r="I1101" t="s">
        <v>743</v>
      </c>
      <c r="J1101" t="s">
        <v>744</v>
      </c>
      <c r="K1101" t="s">
        <v>745</v>
      </c>
      <c r="L1101">
        <v>1339</v>
      </c>
      <c r="N1101">
        <v>1007</v>
      </c>
      <c r="O1101" t="s">
        <v>166</v>
      </c>
      <c r="P1101" t="s">
        <v>166</v>
      </c>
      <c r="Q1101">
        <v>1</v>
      </c>
      <c r="W1101">
        <v>0</v>
      </c>
      <c r="X1101">
        <v>-1155029668</v>
      </c>
      <c r="Y1101">
        <v>1.32</v>
      </c>
      <c r="AA1101">
        <v>4097.2299999999996</v>
      </c>
      <c r="AB1101">
        <v>0</v>
      </c>
      <c r="AC1101">
        <v>0</v>
      </c>
      <c r="AD1101">
        <v>0</v>
      </c>
      <c r="AE1101">
        <v>4097.2299999999996</v>
      </c>
      <c r="AF1101">
        <v>0</v>
      </c>
      <c r="AG1101">
        <v>0</v>
      </c>
      <c r="AH1101">
        <v>0</v>
      </c>
      <c r="AI1101">
        <v>1</v>
      </c>
      <c r="AJ1101">
        <v>1</v>
      </c>
      <c r="AK1101">
        <v>1</v>
      </c>
      <c r="AL1101">
        <v>1</v>
      </c>
      <c r="AN1101">
        <v>0</v>
      </c>
      <c r="AO1101">
        <v>1</v>
      </c>
      <c r="AP1101">
        <v>0</v>
      </c>
      <c r="AQ1101">
        <v>0</v>
      </c>
      <c r="AR1101">
        <v>0</v>
      </c>
      <c r="AS1101" t="s">
        <v>3</v>
      </c>
      <c r="AT1101">
        <v>1.32</v>
      </c>
      <c r="AU1101" t="s">
        <v>3</v>
      </c>
      <c r="AV1101">
        <v>0</v>
      </c>
      <c r="AW1101">
        <v>2</v>
      </c>
      <c r="AX1101">
        <v>52433593</v>
      </c>
      <c r="AY1101">
        <v>1</v>
      </c>
      <c r="AZ1101">
        <v>0</v>
      </c>
      <c r="BA1101">
        <v>1065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CX1101">
        <f>Y1101*Source!I3323</f>
        <v>0</v>
      </c>
      <c r="CY1101">
        <f>AA1101</f>
        <v>4097.2299999999996</v>
      </c>
      <c r="CZ1101">
        <f>AE1101</f>
        <v>4097.2299999999996</v>
      </c>
      <c r="DA1101">
        <f>AI1101</f>
        <v>1</v>
      </c>
      <c r="DB1101">
        <f t="shared" si="189"/>
        <v>5408.34</v>
      </c>
      <c r="DC1101">
        <f t="shared" si="190"/>
        <v>0</v>
      </c>
    </row>
    <row r="1102" spans="1:107" x14ac:dyDescent="0.2">
      <c r="A1102">
        <f>ROW(Source!A3323)</f>
        <v>3323</v>
      </c>
      <c r="B1102">
        <v>52421674</v>
      </c>
      <c r="C1102">
        <v>52433586</v>
      </c>
      <c r="D1102">
        <v>51504625</v>
      </c>
      <c r="E1102">
        <v>1</v>
      </c>
      <c r="F1102">
        <v>1</v>
      </c>
      <c r="G1102">
        <v>27</v>
      </c>
      <c r="H1102">
        <v>3</v>
      </c>
      <c r="I1102" t="s">
        <v>746</v>
      </c>
      <c r="J1102" t="s">
        <v>747</v>
      </c>
      <c r="K1102" t="s">
        <v>748</v>
      </c>
      <c r="L1102">
        <v>1301</v>
      </c>
      <c r="N1102">
        <v>1003</v>
      </c>
      <c r="O1102" t="s">
        <v>580</v>
      </c>
      <c r="P1102" t="s">
        <v>580</v>
      </c>
      <c r="Q1102">
        <v>1</v>
      </c>
      <c r="W1102">
        <v>0</v>
      </c>
      <c r="X1102">
        <v>-1709757569</v>
      </c>
      <c r="Y1102">
        <v>100</v>
      </c>
      <c r="AA1102">
        <v>974.18</v>
      </c>
      <c r="AB1102">
        <v>0</v>
      </c>
      <c r="AC1102">
        <v>0</v>
      </c>
      <c r="AD1102">
        <v>0</v>
      </c>
      <c r="AE1102">
        <v>974.18</v>
      </c>
      <c r="AF1102">
        <v>0</v>
      </c>
      <c r="AG1102">
        <v>0</v>
      </c>
      <c r="AH1102">
        <v>0</v>
      </c>
      <c r="AI1102">
        <v>1</v>
      </c>
      <c r="AJ1102">
        <v>1</v>
      </c>
      <c r="AK1102">
        <v>1</v>
      </c>
      <c r="AL1102">
        <v>1</v>
      </c>
      <c r="AN1102">
        <v>0</v>
      </c>
      <c r="AO1102">
        <v>1</v>
      </c>
      <c r="AP1102">
        <v>0</v>
      </c>
      <c r="AQ1102">
        <v>0</v>
      </c>
      <c r="AR1102">
        <v>0</v>
      </c>
      <c r="AS1102" t="s">
        <v>3</v>
      </c>
      <c r="AT1102">
        <v>100</v>
      </c>
      <c r="AU1102" t="s">
        <v>3</v>
      </c>
      <c r="AV1102">
        <v>0</v>
      </c>
      <c r="AW1102">
        <v>2</v>
      </c>
      <c r="AX1102">
        <v>52433594</v>
      </c>
      <c r="AY1102">
        <v>1</v>
      </c>
      <c r="AZ1102">
        <v>0</v>
      </c>
      <c r="BA1102">
        <v>1066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CX1102">
        <f>Y1102*Source!I3323</f>
        <v>0</v>
      </c>
      <c r="CY1102">
        <f>AA1102</f>
        <v>974.18</v>
      </c>
      <c r="CZ1102">
        <f>AE1102</f>
        <v>974.18</v>
      </c>
      <c r="DA1102">
        <f>AI1102</f>
        <v>1</v>
      </c>
      <c r="DB1102">
        <f t="shared" si="189"/>
        <v>97418</v>
      </c>
      <c r="DC1102">
        <f t="shared" si="190"/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R1066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44" x14ac:dyDescent="0.2">
      <c r="A1">
        <f>ROW(Source!A32)</f>
        <v>32</v>
      </c>
      <c r="B1">
        <v>52422921</v>
      </c>
      <c r="C1">
        <v>52422919</v>
      </c>
      <c r="D1">
        <v>51486811</v>
      </c>
      <c r="E1">
        <v>27</v>
      </c>
      <c r="F1">
        <v>1</v>
      </c>
      <c r="G1">
        <v>27</v>
      </c>
      <c r="H1">
        <v>1</v>
      </c>
      <c r="I1" t="s">
        <v>531</v>
      </c>
      <c r="J1" t="s">
        <v>3</v>
      </c>
      <c r="K1" t="s">
        <v>532</v>
      </c>
      <c r="L1">
        <v>1191</v>
      </c>
      <c r="N1">
        <v>1013</v>
      </c>
      <c r="O1" t="s">
        <v>533</v>
      </c>
      <c r="P1" t="s">
        <v>533</v>
      </c>
      <c r="Q1">
        <v>1</v>
      </c>
      <c r="X1">
        <v>59.6</v>
      </c>
      <c r="Y1">
        <v>0</v>
      </c>
      <c r="Z1">
        <v>0</v>
      </c>
      <c r="AA1">
        <v>0</v>
      </c>
      <c r="AB1">
        <v>0</v>
      </c>
      <c r="AC1">
        <v>0</v>
      </c>
      <c r="AD1">
        <v>1</v>
      </c>
      <c r="AE1">
        <v>1</v>
      </c>
      <c r="AF1" t="s">
        <v>3</v>
      </c>
      <c r="AG1">
        <v>59.6</v>
      </c>
      <c r="AH1">
        <v>2</v>
      </c>
      <c r="AI1">
        <v>52422920</v>
      </c>
      <c r="AJ1">
        <v>1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</row>
    <row r="2" spans="1:44" x14ac:dyDescent="0.2">
      <c r="A2">
        <f>ROW(Source!A33)</f>
        <v>33</v>
      </c>
      <c r="B2">
        <v>52422970</v>
      </c>
      <c r="C2">
        <v>52422922</v>
      </c>
      <c r="D2">
        <v>51498982</v>
      </c>
      <c r="E2">
        <v>1</v>
      </c>
      <c r="F2">
        <v>1</v>
      </c>
      <c r="G2">
        <v>27</v>
      </c>
      <c r="H2">
        <v>2</v>
      </c>
      <c r="I2" t="s">
        <v>534</v>
      </c>
      <c r="J2" t="s">
        <v>535</v>
      </c>
      <c r="K2" t="s">
        <v>536</v>
      </c>
      <c r="L2">
        <v>1368</v>
      </c>
      <c r="N2">
        <v>1011</v>
      </c>
      <c r="O2" t="s">
        <v>537</v>
      </c>
      <c r="P2" t="s">
        <v>537</v>
      </c>
      <c r="Q2">
        <v>1</v>
      </c>
      <c r="X2">
        <v>5.3699999999999998E-2</v>
      </c>
      <c r="Y2">
        <v>0</v>
      </c>
      <c r="Z2">
        <v>1494.43</v>
      </c>
      <c r="AA2">
        <v>481.21</v>
      </c>
      <c r="AB2">
        <v>0</v>
      </c>
      <c r="AC2">
        <v>0</v>
      </c>
      <c r="AD2">
        <v>1</v>
      </c>
      <c r="AE2">
        <v>0</v>
      </c>
      <c r="AF2" t="s">
        <v>3</v>
      </c>
      <c r="AG2">
        <v>5.3699999999999998E-2</v>
      </c>
      <c r="AH2">
        <v>2</v>
      </c>
      <c r="AI2">
        <v>52422970</v>
      </c>
      <c r="AJ2">
        <v>2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 x14ac:dyDescent="0.2">
      <c r="A3">
        <f>ROW(Source!A34)</f>
        <v>34</v>
      </c>
      <c r="B3">
        <v>52422927</v>
      </c>
      <c r="C3">
        <v>52422925</v>
      </c>
      <c r="D3">
        <v>51486811</v>
      </c>
      <c r="E3">
        <v>27</v>
      </c>
      <c r="F3">
        <v>1</v>
      </c>
      <c r="G3">
        <v>27</v>
      </c>
      <c r="H3">
        <v>1</v>
      </c>
      <c r="I3" t="s">
        <v>531</v>
      </c>
      <c r="J3" t="s">
        <v>3</v>
      </c>
      <c r="K3" t="s">
        <v>532</v>
      </c>
      <c r="L3">
        <v>1191</v>
      </c>
      <c r="N3">
        <v>1013</v>
      </c>
      <c r="O3" t="s">
        <v>533</v>
      </c>
      <c r="P3" t="s">
        <v>533</v>
      </c>
      <c r="Q3">
        <v>1</v>
      </c>
      <c r="X3">
        <v>1.02</v>
      </c>
      <c r="Y3">
        <v>0</v>
      </c>
      <c r="Z3">
        <v>0</v>
      </c>
      <c r="AA3">
        <v>0</v>
      </c>
      <c r="AB3">
        <v>0</v>
      </c>
      <c r="AC3">
        <v>0</v>
      </c>
      <c r="AD3">
        <v>1</v>
      </c>
      <c r="AE3">
        <v>1</v>
      </c>
      <c r="AF3" t="s">
        <v>3</v>
      </c>
      <c r="AG3">
        <v>1.02</v>
      </c>
      <c r="AH3">
        <v>2</v>
      </c>
      <c r="AI3">
        <v>52422926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</row>
    <row r="4" spans="1:44" x14ac:dyDescent="0.2">
      <c r="A4">
        <f>ROW(Source!A35)</f>
        <v>35</v>
      </c>
      <c r="B4">
        <v>52422931</v>
      </c>
      <c r="C4">
        <v>52422928</v>
      </c>
      <c r="D4">
        <v>51499780</v>
      </c>
      <c r="E4">
        <v>1</v>
      </c>
      <c r="F4">
        <v>1</v>
      </c>
      <c r="G4">
        <v>27</v>
      </c>
      <c r="H4">
        <v>2</v>
      </c>
      <c r="I4" t="s">
        <v>538</v>
      </c>
      <c r="J4" t="s">
        <v>539</v>
      </c>
      <c r="K4" t="s">
        <v>540</v>
      </c>
      <c r="L4">
        <v>1368</v>
      </c>
      <c r="N4">
        <v>1011</v>
      </c>
      <c r="O4" t="s">
        <v>537</v>
      </c>
      <c r="P4" t="s">
        <v>537</v>
      </c>
      <c r="Q4">
        <v>1</v>
      </c>
      <c r="X4">
        <v>0.02</v>
      </c>
      <c r="Y4">
        <v>0</v>
      </c>
      <c r="Z4">
        <v>1009.4</v>
      </c>
      <c r="AA4">
        <v>316.82</v>
      </c>
      <c r="AB4">
        <v>0</v>
      </c>
      <c r="AC4">
        <v>0</v>
      </c>
      <c r="AD4">
        <v>1</v>
      </c>
      <c r="AE4">
        <v>0</v>
      </c>
      <c r="AF4" t="s">
        <v>3</v>
      </c>
      <c r="AG4">
        <v>0.02</v>
      </c>
      <c r="AH4">
        <v>2</v>
      </c>
      <c r="AI4">
        <v>52422929</v>
      </c>
      <c r="AJ4">
        <v>4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 x14ac:dyDescent="0.2">
      <c r="A5">
        <f>ROW(Source!A35)</f>
        <v>35</v>
      </c>
      <c r="B5">
        <v>52422932</v>
      </c>
      <c r="C5">
        <v>52422928</v>
      </c>
      <c r="D5">
        <v>51499781</v>
      </c>
      <c r="E5">
        <v>1</v>
      </c>
      <c r="F5">
        <v>1</v>
      </c>
      <c r="G5">
        <v>27</v>
      </c>
      <c r="H5">
        <v>2</v>
      </c>
      <c r="I5" t="s">
        <v>541</v>
      </c>
      <c r="J5" t="s">
        <v>542</v>
      </c>
      <c r="K5" t="s">
        <v>543</v>
      </c>
      <c r="L5">
        <v>1368</v>
      </c>
      <c r="N5">
        <v>1011</v>
      </c>
      <c r="O5" t="s">
        <v>537</v>
      </c>
      <c r="P5" t="s">
        <v>537</v>
      </c>
      <c r="Q5">
        <v>1</v>
      </c>
      <c r="X5">
        <v>1.7999999999999999E-2</v>
      </c>
      <c r="Y5">
        <v>0</v>
      </c>
      <c r="Z5">
        <v>1014.12</v>
      </c>
      <c r="AA5">
        <v>317.13</v>
      </c>
      <c r="AB5">
        <v>0</v>
      </c>
      <c r="AC5">
        <v>0</v>
      </c>
      <c r="AD5">
        <v>1</v>
      </c>
      <c r="AE5">
        <v>0</v>
      </c>
      <c r="AF5" t="s">
        <v>3</v>
      </c>
      <c r="AG5">
        <v>1.7999999999999999E-2</v>
      </c>
      <c r="AH5">
        <v>2</v>
      </c>
      <c r="AI5">
        <v>52422930</v>
      </c>
      <c r="AJ5">
        <v>5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 x14ac:dyDescent="0.2">
      <c r="A6">
        <f>ROW(Source!A36)</f>
        <v>36</v>
      </c>
      <c r="B6">
        <v>52422936</v>
      </c>
      <c r="C6">
        <v>52422933</v>
      </c>
      <c r="D6">
        <v>51499780</v>
      </c>
      <c r="E6">
        <v>1</v>
      </c>
      <c r="F6">
        <v>1</v>
      </c>
      <c r="G6">
        <v>27</v>
      </c>
      <c r="H6">
        <v>2</v>
      </c>
      <c r="I6" t="s">
        <v>538</v>
      </c>
      <c r="J6" t="s">
        <v>539</v>
      </c>
      <c r="K6" t="s">
        <v>540</v>
      </c>
      <c r="L6">
        <v>1368</v>
      </c>
      <c r="N6">
        <v>1011</v>
      </c>
      <c r="O6" t="s">
        <v>537</v>
      </c>
      <c r="P6" t="s">
        <v>537</v>
      </c>
      <c r="Q6">
        <v>1</v>
      </c>
      <c r="X6">
        <v>5.3999999999999999E-2</v>
      </c>
      <c r="Y6">
        <v>0</v>
      </c>
      <c r="Z6">
        <v>1009.4</v>
      </c>
      <c r="AA6">
        <v>316.82</v>
      </c>
      <c r="AB6">
        <v>0</v>
      </c>
      <c r="AC6">
        <v>0</v>
      </c>
      <c r="AD6">
        <v>1</v>
      </c>
      <c r="AE6">
        <v>0</v>
      </c>
      <c r="AF6" t="s">
        <v>3</v>
      </c>
      <c r="AG6">
        <v>5.3999999999999999E-2</v>
      </c>
      <c r="AH6">
        <v>2</v>
      </c>
      <c r="AI6">
        <v>52422934</v>
      </c>
      <c r="AJ6">
        <v>6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 x14ac:dyDescent="0.2">
      <c r="A7">
        <f>ROW(Source!A36)</f>
        <v>36</v>
      </c>
      <c r="B7">
        <v>52422937</v>
      </c>
      <c r="C7">
        <v>52422933</v>
      </c>
      <c r="D7">
        <v>51499781</v>
      </c>
      <c r="E7">
        <v>1</v>
      </c>
      <c r="F7">
        <v>1</v>
      </c>
      <c r="G7">
        <v>27</v>
      </c>
      <c r="H7">
        <v>2</v>
      </c>
      <c r="I7" t="s">
        <v>541</v>
      </c>
      <c r="J7" t="s">
        <v>542</v>
      </c>
      <c r="K7" t="s">
        <v>543</v>
      </c>
      <c r="L7">
        <v>1368</v>
      </c>
      <c r="N7">
        <v>1011</v>
      </c>
      <c r="O7" t="s">
        <v>537</v>
      </c>
      <c r="P7" t="s">
        <v>537</v>
      </c>
      <c r="Q7">
        <v>1</v>
      </c>
      <c r="X7">
        <v>5.5E-2</v>
      </c>
      <c r="Y7">
        <v>0</v>
      </c>
      <c r="Z7">
        <v>1014.12</v>
      </c>
      <c r="AA7">
        <v>317.13</v>
      </c>
      <c r="AB7">
        <v>0</v>
      </c>
      <c r="AC7">
        <v>0</v>
      </c>
      <c r="AD7">
        <v>1</v>
      </c>
      <c r="AE7">
        <v>0</v>
      </c>
      <c r="AF7" t="s">
        <v>3</v>
      </c>
      <c r="AG7">
        <v>5.5E-2</v>
      </c>
      <c r="AH7">
        <v>2</v>
      </c>
      <c r="AI7">
        <v>52422935</v>
      </c>
      <c r="AJ7">
        <v>7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 x14ac:dyDescent="0.2">
      <c r="A8">
        <f>ROW(Source!A37)</f>
        <v>37</v>
      </c>
      <c r="B8">
        <v>52422941</v>
      </c>
      <c r="C8">
        <v>52422938</v>
      </c>
      <c r="D8">
        <v>51499780</v>
      </c>
      <c r="E8">
        <v>1</v>
      </c>
      <c r="F8">
        <v>1</v>
      </c>
      <c r="G8">
        <v>27</v>
      </c>
      <c r="H8">
        <v>2</v>
      </c>
      <c r="I8" t="s">
        <v>538</v>
      </c>
      <c r="J8" t="s">
        <v>539</v>
      </c>
      <c r="K8" t="s">
        <v>540</v>
      </c>
      <c r="L8">
        <v>1368</v>
      </c>
      <c r="N8">
        <v>1011</v>
      </c>
      <c r="O8" t="s">
        <v>537</v>
      </c>
      <c r="P8" t="s">
        <v>537</v>
      </c>
      <c r="Q8">
        <v>1</v>
      </c>
      <c r="X8">
        <v>0.01</v>
      </c>
      <c r="Y8">
        <v>0</v>
      </c>
      <c r="Z8">
        <v>1009.4</v>
      </c>
      <c r="AA8">
        <v>316.82</v>
      </c>
      <c r="AB8">
        <v>0</v>
      </c>
      <c r="AC8">
        <v>0</v>
      </c>
      <c r="AD8">
        <v>1</v>
      </c>
      <c r="AE8">
        <v>0</v>
      </c>
      <c r="AF8" t="s">
        <v>46</v>
      </c>
      <c r="AG8">
        <v>0.51</v>
      </c>
      <c r="AH8">
        <v>2</v>
      </c>
      <c r="AI8">
        <v>52422939</v>
      </c>
      <c r="AJ8">
        <v>8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 x14ac:dyDescent="0.2">
      <c r="A9">
        <f>ROW(Source!A37)</f>
        <v>37</v>
      </c>
      <c r="B9">
        <v>52422942</v>
      </c>
      <c r="C9">
        <v>52422938</v>
      </c>
      <c r="D9">
        <v>51499781</v>
      </c>
      <c r="E9">
        <v>1</v>
      </c>
      <c r="F9">
        <v>1</v>
      </c>
      <c r="G9">
        <v>27</v>
      </c>
      <c r="H9">
        <v>2</v>
      </c>
      <c r="I9" t="s">
        <v>541</v>
      </c>
      <c r="J9" t="s">
        <v>542</v>
      </c>
      <c r="K9" t="s">
        <v>543</v>
      </c>
      <c r="L9">
        <v>1368</v>
      </c>
      <c r="N9">
        <v>1011</v>
      </c>
      <c r="O9" t="s">
        <v>537</v>
      </c>
      <c r="P9" t="s">
        <v>537</v>
      </c>
      <c r="Q9">
        <v>1</v>
      </c>
      <c r="X9">
        <v>8.0000000000000002E-3</v>
      </c>
      <c r="Y9">
        <v>0</v>
      </c>
      <c r="Z9">
        <v>1014.12</v>
      </c>
      <c r="AA9">
        <v>317.13</v>
      </c>
      <c r="AB9">
        <v>0</v>
      </c>
      <c r="AC9">
        <v>0</v>
      </c>
      <c r="AD9">
        <v>1</v>
      </c>
      <c r="AE9">
        <v>0</v>
      </c>
      <c r="AF9" t="s">
        <v>46</v>
      </c>
      <c r="AG9">
        <v>0.40800000000000003</v>
      </c>
      <c r="AH9">
        <v>2</v>
      </c>
      <c r="AI9">
        <v>52422940</v>
      </c>
      <c r="AJ9">
        <v>9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 x14ac:dyDescent="0.2">
      <c r="A10">
        <f>ROW(Source!A39)</f>
        <v>39</v>
      </c>
      <c r="B10">
        <v>52422951</v>
      </c>
      <c r="C10">
        <v>52422944</v>
      </c>
      <c r="D10">
        <v>51486811</v>
      </c>
      <c r="E10">
        <v>27</v>
      </c>
      <c r="F10">
        <v>1</v>
      </c>
      <c r="G10">
        <v>27</v>
      </c>
      <c r="H10">
        <v>1</v>
      </c>
      <c r="I10" t="s">
        <v>531</v>
      </c>
      <c r="J10" t="s">
        <v>3</v>
      </c>
      <c r="K10" t="s">
        <v>532</v>
      </c>
      <c r="L10">
        <v>1191</v>
      </c>
      <c r="N10">
        <v>1013</v>
      </c>
      <c r="O10" t="s">
        <v>533</v>
      </c>
      <c r="P10" t="s">
        <v>533</v>
      </c>
      <c r="Q10">
        <v>1</v>
      </c>
      <c r="X10">
        <v>19.100000000000001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</v>
      </c>
      <c r="AE10">
        <v>1</v>
      </c>
      <c r="AF10" t="s">
        <v>3</v>
      </c>
      <c r="AG10">
        <v>19.100000000000001</v>
      </c>
      <c r="AH10">
        <v>2</v>
      </c>
      <c r="AI10">
        <v>52422945</v>
      </c>
      <c r="AJ10">
        <v>10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 x14ac:dyDescent="0.2">
      <c r="A11">
        <f>ROW(Source!A39)</f>
        <v>39</v>
      </c>
      <c r="B11">
        <v>52422952</v>
      </c>
      <c r="C11">
        <v>52422944</v>
      </c>
      <c r="D11">
        <v>51499185</v>
      </c>
      <c r="E11">
        <v>1</v>
      </c>
      <c r="F11">
        <v>1</v>
      </c>
      <c r="G11">
        <v>27</v>
      </c>
      <c r="H11">
        <v>2</v>
      </c>
      <c r="I11" t="s">
        <v>544</v>
      </c>
      <c r="J11" t="s">
        <v>545</v>
      </c>
      <c r="K11" t="s">
        <v>546</v>
      </c>
      <c r="L11">
        <v>1368</v>
      </c>
      <c r="N11">
        <v>1011</v>
      </c>
      <c r="O11" t="s">
        <v>537</v>
      </c>
      <c r="P11" t="s">
        <v>537</v>
      </c>
      <c r="Q11">
        <v>1</v>
      </c>
      <c r="X11">
        <v>2.97</v>
      </c>
      <c r="Y11">
        <v>0</v>
      </c>
      <c r="Z11">
        <v>3056.67</v>
      </c>
      <c r="AA11">
        <v>1333.84</v>
      </c>
      <c r="AB11">
        <v>0</v>
      </c>
      <c r="AC11">
        <v>0</v>
      </c>
      <c r="AD11">
        <v>1</v>
      </c>
      <c r="AE11">
        <v>0</v>
      </c>
      <c r="AF11" t="s">
        <v>3</v>
      </c>
      <c r="AG11">
        <v>2.97</v>
      </c>
      <c r="AH11">
        <v>2</v>
      </c>
      <c r="AI11">
        <v>52422946</v>
      </c>
      <c r="AJ11">
        <v>11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 x14ac:dyDescent="0.2">
      <c r="A12">
        <f>ROW(Source!A39)</f>
        <v>39</v>
      </c>
      <c r="B12">
        <v>52422953</v>
      </c>
      <c r="C12">
        <v>52422944</v>
      </c>
      <c r="D12">
        <v>51499169</v>
      </c>
      <c r="E12">
        <v>1</v>
      </c>
      <c r="F12">
        <v>1</v>
      </c>
      <c r="G12">
        <v>27</v>
      </c>
      <c r="H12">
        <v>2</v>
      </c>
      <c r="I12" t="s">
        <v>547</v>
      </c>
      <c r="J12" t="s">
        <v>548</v>
      </c>
      <c r="K12" t="s">
        <v>549</v>
      </c>
      <c r="L12">
        <v>1368</v>
      </c>
      <c r="N12">
        <v>1011</v>
      </c>
      <c r="O12" t="s">
        <v>537</v>
      </c>
      <c r="P12" t="s">
        <v>537</v>
      </c>
      <c r="Q12">
        <v>1</v>
      </c>
      <c r="X12">
        <v>3.67</v>
      </c>
      <c r="Y12">
        <v>0</v>
      </c>
      <c r="Z12">
        <v>1261.8699999999999</v>
      </c>
      <c r="AA12">
        <v>530.02</v>
      </c>
      <c r="AB12">
        <v>0</v>
      </c>
      <c r="AC12">
        <v>0</v>
      </c>
      <c r="AD12">
        <v>1</v>
      </c>
      <c r="AE12">
        <v>0</v>
      </c>
      <c r="AF12" t="s">
        <v>3</v>
      </c>
      <c r="AG12">
        <v>3.67</v>
      </c>
      <c r="AH12">
        <v>2</v>
      </c>
      <c r="AI12">
        <v>52422947</v>
      </c>
      <c r="AJ12">
        <v>12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 x14ac:dyDescent="0.2">
      <c r="A13">
        <f>ROW(Source!A39)</f>
        <v>39</v>
      </c>
      <c r="B13">
        <v>52422954</v>
      </c>
      <c r="C13">
        <v>52422944</v>
      </c>
      <c r="D13">
        <v>51499170</v>
      </c>
      <c r="E13">
        <v>1</v>
      </c>
      <c r="F13">
        <v>1</v>
      </c>
      <c r="G13">
        <v>27</v>
      </c>
      <c r="H13">
        <v>2</v>
      </c>
      <c r="I13" t="s">
        <v>550</v>
      </c>
      <c r="J13" t="s">
        <v>551</v>
      </c>
      <c r="K13" t="s">
        <v>552</v>
      </c>
      <c r="L13">
        <v>1368</v>
      </c>
      <c r="N13">
        <v>1011</v>
      </c>
      <c r="O13" t="s">
        <v>537</v>
      </c>
      <c r="P13" t="s">
        <v>537</v>
      </c>
      <c r="Q13">
        <v>1</v>
      </c>
      <c r="X13">
        <v>11.9</v>
      </c>
      <c r="Y13">
        <v>0</v>
      </c>
      <c r="Z13">
        <v>1827.95</v>
      </c>
      <c r="AA13">
        <v>720.55</v>
      </c>
      <c r="AB13">
        <v>0</v>
      </c>
      <c r="AC13">
        <v>0</v>
      </c>
      <c r="AD13">
        <v>1</v>
      </c>
      <c r="AE13">
        <v>0</v>
      </c>
      <c r="AF13" t="s">
        <v>3</v>
      </c>
      <c r="AG13">
        <v>11.9</v>
      </c>
      <c r="AH13">
        <v>2</v>
      </c>
      <c r="AI13">
        <v>52422948</v>
      </c>
      <c r="AJ13">
        <v>13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 x14ac:dyDescent="0.2">
      <c r="A14">
        <f>ROW(Source!A39)</f>
        <v>39</v>
      </c>
      <c r="B14">
        <v>52422955</v>
      </c>
      <c r="C14">
        <v>52422944</v>
      </c>
      <c r="D14">
        <v>51503063</v>
      </c>
      <c r="E14">
        <v>1</v>
      </c>
      <c r="F14">
        <v>1</v>
      </c>
      <c r="G14">
        <v>27</v>
      </c>
      <c r="H14">
        <v>3</v>
      </c>
      <c r="I14" t="s">
        <v>60</v>
      </c>
      <c r="J14" t="s">
        <v>62</v>
      </c>
      <c r="K14" t="s">
        <v>61</v>
      </c>
      <c r="L14">
        <v>1348</v>
      </c>
      <c r="N14">
        <v>1009</v>
      </c>
      <c r="O14" t="s">
        <v>27</v>
      </c>
      <c r="P14" t="s">
        <v>27</v>
      </c>
      <c r="Q14">
        <v>1000</v>
      </c>
      <c r="X14">
        <v>101</v>
      </c>
      <c r="Y14">
        <v>2690.29</v>
      </c>
      <c r="Z14">
        <v>0</v>
      </c>
      <c r="AA14">
        <v>0</v>
      </c>
      <c r="AB14">
        <v>0</v>
      </c>
      <c r="AC14">
        <v>0</v>
      </c>
      <c r="AD14">
        <v>1</v>
      </c>
      <c r="AE14">
        <v>0</v>
      </c>
      <c r="AF14" t="s">
        <v>3</v>
      </c>
      <c r="AG14">
        <v>101</v>
      </c>
      <c r="AH14">
        <v>2</v>
      </c>
      <c r="AI14">
        <v>52422949</v>
      </c>
      <c r="AJ14">
        <v>14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 x14ac:dyDescent="0.2">
      <c r="A15">
        <f>ROW(Source!A42)</f>
        <v>42</v>
      </c>
      <c r="B15">
        <v>52422964</v>
      </c>
      <c r="C15">
        <v>52422958</v>
      </c>
      <c r="D15">
        <v>51486811</v>
      </c>
      <c r="E15">
        <v>27</v>
      </c>
      <c r="F15">
        <v>1</v>
      </c>
      <c r="G15">
        <v>27</v>
      </c>
      <c r="H15">
        <v>1</v>
      </c>
      <c r="I15" t="s">
        <v>531</v>
      </c>
      <c r="J15" t="s">
        <v>3</v>
      </c>
      <c r="K15" t="s">
        <v>532</v>
      </c>
      <c r="L15">
        <v>1191</v>
      </c>
      <c r="N15">
        <v>1013</v>
      </c>
      <c r="O15" t="s">
        <v>533</v>
      </c>
      <c r="P15" t="s">
        <v>533</v>
      </c>
      <c r="Q15">
        <v>1</v>
      </c>
      <c r="X15">
        <v>10.3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</v>
      </c>
      <c r="AE15">
        <v>1</v>
      </c>
      <c r="AF15" t="s">
        <v>3</v>
      </c>
      <c r="AG15">
        <v>10.3</v>
      </c>
      <c r="AH15">
        <v>2</v>
      </c>
      <c r="AI15">
        <v>52422959</v>
      </c>
      <c r="AJ15">
        <v>16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 x14ac:dyDescent="0.2">
      <c r="A16">
        <f>ROW(Source!A42)</f>
        <v>42</v>
      </c>
      <c r="B16">
        <v>52422965</v>
      </c>
      <c r="C16">
        <v>52422958</v>
      </c>
      <c r="D16">
        <v>51499169</v>
      </c>
      <c r="E16">
        <v>1</v>
      </c>
      <c r="F16">
        <v>1</v>
      </c>
      <c r="G16">
        <v>27</v>
      </c>
      <c r="H16">
        <v>2</v>
      </c>
      <c r="I16" t="s">
        <v>547</v>
      </c>
      <c r="J16" t="s">
        <v>548</v>
      </c>
      <c r="K16" t="s">
        <v>549</v>
      </c>
      <c r="L16">
        <v>1368</v>
      </c>
      <c r="N16">
        <v>1011</v>
      </c>
      <c r="O16" t="s">
        <v>537</v>
      </c>
      <c r="P16" t="s">
        <v>537</v>
      </c>
      <c r="Q16">
        <v>1</v>
      </c>
      <c r="X16">
        <v>0.89</v>
      </c>
      <c r="Y16">
        <v>0</v>
      </c>
      <c r="Z16">
        <v>1261.8699999999999</v>
      </c>
      <c r="AA16">
        <v>530.02</v>
      </c>
      <c r="AB16">
        <v>0</v>
      </c>
      <c r="AC16">
        <v>0</v>
      </c>
      <c r="AD16">
        <v>1</v>
      </c>
      <c r="AE16">
        <v>0</v>
      </c>
      <c r="AF16" t="s">
        <v>3</v>
      </c>
      <c r="AG16">
        <v>0.89</v>
      </c>
      <c r="AH16">
        <v>2</v>
      </c>
      <c r="AI16">
        <v>52422960</v>
      </c>
      <c r="AJ16">
        <v>17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 x14ac:dyDescent="0.2">
      <c r="A17">
        <f>ROW(Source!A42)</f>
        <v>42</v>
      </c>
      <c r="B17">
        <v>52422966</v>
      </c>
      <c r="C17">
        <v>52422958</v>
      </c>
      <c r="D17">
        <v>51499975</v>
      </c>
      <c r="E17">
        <v>1</v>
      </c>
      <c r="F17">
        <v>1</v>
      </c>
      <c r="G17">
        <v>27</v>
      </c>
      <c r="H17">
        <v>3</v>
      </c>
      <c r="I17" t="s">
        <v>553</v>
      </c>
      <c r="J17" t="s">
        <v>554</v>
      </c>
      <c r="K17" t="s">
        <v>555</v>
      </c>
      <c r="L17">
        <v>1348</v>
      </c>
      <c r="N17">
        <v>1009</v>
      </c>
      <c r="O17" t="s">
        <v>27</v>
      </c>
      <c r="P17" t="s">
        <v>27</v>
      </c>
      <c r="Q17">
        <v>1000</v>
      </c>
      <c r="X17">
        <v>0.06</v>
      </c>
      <c r="Y17">
        <v>25888.1</v>
      </c>
      <c r="Z17">
        <v>0</v>
      </c>
      <c r="AA17">
        <v>0</v>
      </c>
      <c r="AB17">
        <v>0</v>
      </c>
      <c r="AC17">
        <v>0</v>
      </c>
      <c r="AD17">
        <v>1</v>
      </c>
      <c r="AE17">
        <v>0</v>
      </c>
      <c r="AF17" t="s">
        <v>3</v>
      </c>
      <c r="AG17">
        <v>0.06</v>
      </c>
      <c r="AH17">
        <v>2</v>
      </c>
      <c r="AI17">
        <v>52422961</v>
      </c>
      <c r="AJ17">
        <v>18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 x14ac:dyDescent="0.2">
      <c r="A18">
        <f>ROW(Source!A42)</f>
        <v>42</v>
      </c>
      <c r="B18">
        <v>52422967</v>
      </c>
      <c r="C18">
        <v>52422958</v>
      </c>
      <c r="D18">
        <v>51503080</v>
      </c>
      <c r="E18">
        <v>1</v>
      </c>
      <c r="F18">
        <v>1</v>
      </c>
      <c r="G18">
        <v>27</v>
      </c>
      <c r="H18">
        <v>3</v>
      </c>
      <c r="I18" t="s">
        <v>64</v>
      </c>
      <c r="J18" t="s">
        <v>66</v>
      </c>
      <c r="K18" t="s">
        <v>65</v>
      </c>
      <c r="L18">
        <v>1348</v>
      </c>
      <c r="N18">
        <v>1009</v>
      </c>
      <c r="O18" t="s">
        <v>27</v>
      </c>
      <c r="P18" t="s">
        <v>27</v>
      </c>
      <c r="Q18">
        <v>1000</v>
      </c>
      <c r="X18">
        <v>7.14</v>
      </c>
      <c r="Y18">
        <v>2652.04</v>
      </c>
      <c r="Z18">
        <v>0</v>
      </c>
      <c r="AA18">
        <v>0</v>
      </c>
      <c r="AB18">
        <v>0</v>
      </c>
      <c r="AC18">
        <v>0</v>
      </c>
      <c r="AD18">
        <v>1</v>
      </c>
      <c r="AE18">
        <v>0</v>
      </c>
      <c r="AF18" t="s">
        <v>3</v>
      </c>
      <c r="AG18">
        <v>7.14</v>
      </c>
      <c r="AH18">
        <v>2</v>
      </c>
      <c r="AI18">
        <v>52422962</v>
      </c>
      <c r="AJ18">
        <v>19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 x14ac:dyDescent="0.2">
      <c r="A19">
        <f>ROW(Source!A80)</f>
        <v>80</v>
      </c>
      <c r="B19">
        <v>52423081</v>
      </c>
      <c r="C19">
        <v>52423029</v>
      </c>
      <c r="D19">
        <v>51486811</v>
      </c>
      <c r="E19">
        <v>27</v>
      </c>
      <c r="F19">
        <v>1</v>
      </c>
      <c r="G19">
        <v>27</v>
      </c>
      <c r="H19">
        <v>1</v>
      </c>
      <c r="I19" t="s">
        <v>531</v>
      </c>
      <c r="J19" t="s">
        <v>3</v>
      </c>
      <c r="K19" t="s">
        <v>532</v>
      </c>
      <c r="L19">
        <v>1191</v>
      </c>
      <c r="N19">
        <v>1013</v>
      </c>
      <c r="O19" t="s">
        <v>533</v>
      </c>
      <c r="P19" t="s">
        <v>533</v>
      </c>
      <c r="Q19">
        <v>1</v>
      </c>
      <c r="X19">
        <v>155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</v>
      </c>
      <c r="AE19">
        <v>1</v>
      </c>
      <c r="AF19" t="s">
        <v>3</v>
      </c>
      <c r="AG19">
        <v>155</v>
      </c>
      <c r="AH19">
        <v>2</v>
      </c>
      <c r="AI19">
        <v>52423081</v>
      </c>
      <c r="AJ19">
        <v>21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 x14ac:dyDescent="0.2">
      <c r="A20">
        <f>ROW(Source!A80)</f>
        <v>80</v>
      </c>
      <c r="B20">
        <v>52423082</v>
      </c>
      <c r="C20">
        <v>52423029</v>
      </c>
      <c r="D20">
        <v>51499338</v>
      </c>
      <c r="E20">
        <v>1</v>
      </c>
      <c r="F20">
        <v>1</v>
      </c>
      <c r="G20">
        <v>27</v>
      </c>
      <c r="H20">
        <v>2</v>
      </c>
      <c r="I20" t="s">
        <v>556</v>
      </c>
      <c r="J20" t="s">
        <v>557</v>
      </c>
      <c r="K20" t="s">
        <v>558</v>
      </c>
      <c r="L20">
        <v>1368</v>
      </c>
      <c r="N20">
        <v>1011</v>
      </c>
      <c r="O20" t="s">
        <v>537</v>
      </c>
      <c r="P20" t="s">
        <v>537</v>
      </c>
      <c r="Q20">
        <v>1</v>
      </c>
      <c r="X20">
        <v>37.5</v>
      </c>
      <c r="Y20">
        <v>0</v>
      </c>
      <c r="Z20">
        <v>744.2</v>
      </c>
      <c r="AA20">
        <v>423.17</v>
      </c>
      <c r="AB20">
        <v>0</v>
      </c>
      <c r="AC20">
        <v>0</v>
      </c>
      <c r="AD20">
        <v>1</v>
      </c>
      <c r="AE20">
        <v>0</v>
      </c>
      <c r="AF20" t="s">
        <v>3</v>
      </c>
      <c r="AG20">
        <v>37.5</v>
      </c>
      <c r="AH20">
        <v>2</v>
      </c>
      <c r="AI20">
        <v>52423082</v>
      </c>
      <c r="AJ20">
        <v>22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 x14ac:dyDescent="0.2">
      <c r="A21">
        <f>ROW(Source!A80)</f>
        <v>80</v>
      </c>
      <c r="B21">
        <v>52423083</v>
      </c>
      <c r="C21">
        <v>52423029</v>
      </c>
      <c r="D21">
        <v>51499853</v>
      </c>
      <c r="E21">
        <v>1</v>
      </c>
      <c r="F21">
        <v>1</v>
      </c>
      <c r="G21">
        <v>27</v>
      </c>
      <c r="H21">
        <v>2</v>
      </c>
      <c r="I21" t="s">
        <v>559</v>
      </c>
      <c r="J21" t="s">
        <v>560</v>
      </c>
      <c r="K21" t="s">
        <v>561</v>
      </c>
      <c r="L21">
        <v>1368</v>
      </c>
      <c r="N21">
        <v>1011</v>
      </c>
      <c r="O21" t="s">
        <v>537</v>
      </c>
      <c r="P21" t="s">
        <v>537</v>
      </c>
      <c r="Q21">
        <v>1</v>
      </c>
      <c r="X21">
        <v>75</v>
      </c>
      <c r="Y21">
        <v>0</v>
      </c>
      <c r="Z21">
        <v>6.02</v>
      </c>
      <c r="AA21">
        <v>0.02</v>
      </c>
      <c r="AB21">
        <v>0</v>
      </c>
      <c r="AC21">
        <v>0</v>
      </c>
      <c r="AD21">
        <v>1</v>
      </c>
      <c r="AE21">
        <v>0</v>
      </c>
      <c r="AF21" t="s">
        <v>3</v>
      </c>
      <c r="AG21">
        <v>75</v>
      </c>
      <c r="AH21">
        <v>2</v>
      </c>
      <c r="AI21">
        <v>52423083</v>
      </c>
      <c r="AJ21">
        <v>23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 x14ac:dyDescent="0.2">
      <c r="A22">
        <f>ROW(Source!A80)</f>
        <v>80</v>
      </c>
      <c r="B22">
        <v>52423084</v>
      </c>
      <c r="C22">
        <v>52423029</v>
      </c>
      <c r="D22">
        <v>51499208</v>
      </c>
      <c r="E22">
        <v>1</v>
      </c>
      <c r="F22">
        <v>1</v>
      </c>
      <c r="G22">
        <v>27</v>
      </c>
      <c r="H22">
        <v>2</v>
      </c>
      <c r="I22" t="s">
        <v>562</v>
      </c>
      <c r="J22" t="s">
        <v>563</v>
      </c>
      <c r="K22" t="s">
        <v>564</v>
      </c>
      <c r="L22">
        <v>1368</v>
      </c>
      <c r="N22">
        <v>1011</v>
      </c>
      <c r="O22" t="s">
        <v>537</v>
      </c>
      <c r="P22" t="s">
        <v>537</v>
      </c>
      <c r="Q22">
        <v>1</v>
      </c>
      <c r="X22">
        <v>1.55</v>
      </c>
      <c r="Y22">
        <v>0</v>
      </c>
      <c r="Z22">
        <v>1412.71</v>
      </c>
      <c r="AA22">
        <v>641.32000000000005</v>
      </c>
      <c r="AB22">
        <v>0</v>
      </c>
      <c r="AC22">
        <v>0</v>
      </c>
      <c r="AD22">
        <v>1</v>
      </c>
      <c r="AE22">
        <v>0</v>
      </c>
      <c r="AF22" t="s">
        <v>3</v>
      </c>
      <c r="AG22">
        <v>1.55</v>
      </c>
      <c r="AH22">
        <v>2</v>
      </c>
      <c r="AI22">
        <v>52423084</v>
      </c>
      <c r="AJ22">
        <v>24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 x14ac:dyDescent="0.2">
      <c r="A23">
        <f>ROW(Source!A81)</f>
        <v>81</v>
      </c>
      <c r="B23">
        <v>52423034</v>
      </c>
      <c r="C23">
        <v>52423032</v>
      </c>
      <c r="D23">
        <v>51498982</v>
      </c>
      <c r="E23">
        <v>1</v>
      </c>
      <c r="F23">
        <v>1</v>
      </c>
      <c r="G23">
        <v>27</v>
      </c>
      <c r="H23">
        <v>2</v>
      </c>
      <c r="I23" t="s">
        <v>534</v>
      </c>
      <c r="J23" t="s">
        <v>535</v>
      </c>
      <c r="K23" t="s">
        <v>536</v>
      </c>
      <c r="L23">
        <v>1368</v>
      </c>
      <c r="N23">
        <v>1011</v>
      </c>
      <c r="O23" t="s">
        <v>537</v>
      </c>
      <c r="P23" t="s">
        <v>537</v>
      </c>
      <c r="Q23">
        <v>1</v>
      </c>
      <c r="X23">
        <v>5.3699999999999998E-2</v>
      </c>
      <c r="Y23">
        <v>0</v>
      </c>
      <c r="Z23">
        <v>1494.43</v>
      </c>
      <c r="AA23">
        <v>481.21</v>
      </c>
      <c r="AB23">
        <v>0</v>
      </c>
      <c r="AC23">
        <v>0</v>
      </c>
      <c r="AD23">
        <v>1</v>
      </c>
      <c r="AE23">
        <v>0</v>
      </c>
      <c r="AF23" t="s">
        <v>3</v>
      </c>
      <c r="AG23">
        <v>5.3699999999999998E-2</v>
      </c>
      <c r="AH23">
        <v>2</v>
      </c>
      <c r="AI23">
        <v>52423033</v>
      </c>
      <c r="AJ23">
        <v>25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 x14ac:dyDescent="0.2">
      <c r="A24">
        <f>ROW(Source!A82)</f>
        <v>82</v>
      </c>
      <c r="B24">
        <v>52423037</v>
      </c>
      <c r="C24">
        <v>52423035</v>
      </c>
      <c r="D24">
        <v>51486811</v>
      </c>
      <c r="E24">
        <v>27</v>
      </c>
      <c r="F24">
        <v>1</v>
      </c>
      <c r="G24">
        <v>27</v>
      </c>
      <c r="H24">
        <v>1</v>
      </c>
      <c r="I24" t="s">
        <v>531</v>
      </c>
      <c r="J24" t="s">
        <v>3</v>
      </c>
      <c r="K24" t="s">
        <v>532</v>
      </c>
      <c r="L24">
        <v>1191</v>
      </c>
      <c r="N24">
        <v>1013</v>
      </c>
      <c r="O24" t="s">
        <v>533</v>
      </c>
      <c r="P24" t="s">
        <v>533</v>
      </c>
      <c r="Q24">
        <v>1</v>
      </c>
      <c r="X24">
        <v>1.02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</v>
      </c>
      <c r="AE24">
        <v>1</v>
      </c>
      <c r="AF24" t="s">
        <v>3</v>
      </c>
      <c r="AG24">
        <v>1.02</v>
      </c>
      <c r="AH24">
        <v>2</v>
      </c>
      <c r="AI24">
        <v>52423036</v>
      </c>
      <c r="AJ24">
        <v>26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 x14ac:dyDescent="0.2">
      <c r="A25">
        <f>ROW(Source!A83)</f>
        <v>83</v>
      </c>
      <c r="B25">
        <v>52423041</v>
      </c>
      <c r="C25">
        <v>52423038</v>
      </c>
      <c r="D25">
        <v>51499780</v>
      </c>
      <c r="E25">
        <v>1</v>
      </c>
      <c r="F25">
        <v>1</v>
      </c>
      <c r="G25">
        <v>27</v>
      </c>
      <c r="H25">
        <v>2</v>
      </c>
      <c r="I25" t="s">
        <v>538</v>
      </c>
      <c r="J25" t="s">
        <v>539</v>
      </c>
      <c r="K25" t="s">
        <v>540</v>
      </c>
      <c r="L25">
        <v>1368</v>
      </c>
      <c r="N25">
        <v>1011</v>
      </c>
      <c r="O25" t="s">
        <v>537</v>
      </c>
      <c r="P25" t="s">
        <v>537</v>
      </c>
      <c r="Q25">
        <v>1</v>
      </c>
      <c r="X25">
        <v>0.02</v>
      </c>
      <c r="Y25">
        <v>0</v>
      </c>
      <c r="Z25">
        <v>1009.4</v>
      </c>
      <c r="AA25">
        <v>316.82</v>
      </c>
      <c r="AB25">
        <v>0</v>
      </c>
      <c r="AC25">
        <v>0</v>
      </c>
      <c r="AD25">
        <v>1</v>
      </c>
      <c r="AE25">
        <v>0</v>
      </c>
      <c r="AF25" t="s">
        <v>3</v>
      </c>
      <c r="AG25">
        <v>0.02</v>
      </c>
      <c r="AH25">
        <v>2</v>
      </c>
      <c r="AI25">
        <v>52423039</v>
      </c>
      <c r="AJ25">
        <v>27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 x14ac:dyDescent="0.2">
      <c r="A26">
        <f>ROW(Source!A83)</f>
        <v>83</v>
      </c>
      <c r="B26">
        <v>52423042</v>
      </c>
      <c r="C26">
        <v>52423038</v>
      </c>
      <c r="D26">
        <v>51499781</v>
      </c>
      <c r="E26">
        <v>1</v>
      </c>
      <c r="F26">
        <v>1</v>
      </c>
      <c r="G26">
        <v>27</v>
      </c>
      <c r="H26">
        <v>2</v>
      </c>
      <c r="I26" t="s">
        <v>541</v>
      </c>
      <c r="J26" t="s">
        <v>542</v>
      </c>
      <c r="K26" t="s">
        <v>543</v>
      </c>
      <c r="L26">
        <v>1368</v>
      </c>
      <c r="N26">
        <v>1011</v>
      </c>
      <c r="O26" t="s">
        <v>537</v>
      </c>
      <c r="P26" t="s">
        <v>537</v>
      </c>
      <c r="Q26">
        <v>1</v>
      </c>
      <c r="X26">
        <v>1.7999999999999999E-2</v>
      </c>
      <c r="Y26">
        <v>0</v>
      </c>
      <c r="Z26">
        <v>1014.12</v>
      </c>
      <c r="AA26">
        <v>317.13</v>
      </c>
      <c r="AB26">
        <v>0</v>
      </c>
      <c r="AC26">
        <v>0</v>
      </c>
      <c r="AD26">
        <v>1</v>
      </c>
      <c r="AE26">
        <v>0</v>
      </c>
      <c r="AF26" t="s">
        <v>3</v>
      </c>
      <c r="AG26">
        <v>1.7999999999999999E-2</v>
      </c>
      <c r="AH26">
        <v>2</v>
      </c>
      <c r="AI26">
        <v>52423040</v>
      </c>
      <c r="AJ26">
        <v>28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 x14ac:dyDescent="0.2">
      <c r="A27">
        <f>ROW(Source!A84)</f>
        <v>84</v>
      </c>
      <c r="B27">
        <v>52423046</v>
      </c>
      <c r="C27">
        <v>52423043</v>
      </c>
      <c r="D27">
        <v>51499780</v>
      </c>
      <c r="E27">
        <v>1</v>
      </c>
      <c r="F27">
        <v>1</v>
      </c>
      <c r="G27">
        <v>27</v>
      </c>
      <c r="H27">
        <v>2</v>
      </c>
      <c r="I27" t="s">
        <v>538</v>
      </c>
      <c r="J27" t="s">
        <v>539</v>
      </c>
      <c r="K27" t="s">
        <v>540</v>
      </c>
      <c r="L27">
        <v>1368</v>
      </c>
      <c r="N27">
        <v>1011</v>
      </c>
      <c r="O27" t="s">
        <v>537</v>
      </c>
      <c r="P27" t="s">
        <v>537</v>
      </c>
      <c r="Q27">
        <v>1</v>
      </c>
      <c r="X27">
        <v>5.3999999999999999E-2</v>
      </c>
      <c r="Y27">
        <v>0</v>
      </c>
      <c r="Z27">
        <v>1009.4</v>
      </c>
      <c r="AA27">
        <v>316.82</v>
      </c>
      <c r="AB27">
        <v>0</v>
      </c>
      <c r="AC27">
        <v>0</v>
      </c>
      <c r="AD27">
        <v>1</v>
      </c>
      <c r="AE27">
        <v>0</v>
      </c>
      <c r="AF27" t="s">
        <v>3</v>
      </c>
      <c r="AG27">
        <v>5.3999999999999999E-2</v>
      </c>
      <c r="AH27">
        <v>2</v>
      </c>
      <c r="AI27">
        <v>52423044</v>
      </c>
      <c r="AJ27">
        <v>29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 x14ac:dyDescent="0.2">
      <c r="A28">
        <f>ROW(Source!A84)</f>
        <v>84</v>
      </c>
      <c r="B28">
        <v>52423047</v>
      </c>
      <c r="C28">
        <v>52423043</v>
      </c>
      <c r="D28">
        <v>51499781</v>
      </c>
      <c r="E28">
        <v>1</v>
      </c>
      <c r="F28">
        <v>1</v>
      </c>
      <c r="G28">
        <v>27</v>
      </c>
      <c r="H28">
        <v>2</v>
      </c>
      <c r="I28" t="s">
        <v>541</v>
      </c>
      <c r="J28" t="s">
        <v>542</v>
      </c>
      <c r="K28" t="s">
        <v>543</v>
      </c>
      <c r="L28">
        <v>1368</v>
      </c>
      <c r="N28">
        <v>1011</v>
      </c>
      <c r="O28" t="s">
        <v>537</v>
      </c>
      <c r="P28" t="s">
        <v>537</v>
      </c>
      <c r="Q28">
        <v>1</v>
      </c>
      <c r="X28">
        <v>5.5E-2</v>
      </c>
      <c r="Y28">
        <v>0</v>
      </c>
      <c r="Z28">
        <v>1014.12</v>
      </c>
      <c r="AA28">
        <v>317.13</v>
      </c>
      <c r="AB28">
        <v>0</v>
      </c>
      <c r="AC28">
        <v>0</v>
      </c>
      <c r="AD28">
        <v>1</v>
      </c>
      <c r="AE28">
        <v>0</v>
      </c>
      <c r="AF28" t="s">
        <v>3</v>
      </c>
      <c r="AG28">
        <v>5.5E-2</v>
      </c>
      <c r="AH28">
        <v>2</v>
      </c>
      <c r="AI28">
        <v>52423045</v>
      </c>
      <c r="AJ28">
        <v>30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 x14ac:dyDescent="0.2">
      <c r="A29">
        <f>ROW(Source!A85)</f>
        <v>85</v>
      </c>
      <c r="B29">
        <v>52423051</v>
      </c>
      <c r="C29">
        <v>52423048</v>
      </c>
      <c r="D29">
        <v>51499780</v>
      </c>
      <c r="E29">
        <v>1</v>
      </c>
      <c r="F29">
        <v>1</v>
      </c>
      <c r="G29">
        <v>27</v>
      </c>
      <c r="H29">
        <v>2</v>
      </c>
      <c r="I29" t="s">
        <v>538</v>
      </c>
      <c r="J29" t="s">
        <v>539</v>
      </c>
      <c r="K29" t="s">
        <v>540</v>
      </c>
      <c r="L29">
        <v>1368</v>
      </c>
      <c r="N29">
        <v>1011</v>
      </c>
      <c r="O29" t="s">
        <v>537</v>
      </c>
      <c r="P29" t="s">
        <v>537</v>
      </c>
      <c r="Q29">
        <v>1</v>
      </c>
      <c r="X29">
        <v>0.01</v>
      </c>
      <c r="Y29">
        <v>0</v>
      </c>
      <c r="Z29">
        <v>1009.4</v>
      </c>
      <c r="AA29">
        <v>316.82</v>
      </c>
      <c r="AB29">
        <v>0</v>
      </c>
      <c r="AC29">
        <v>0</v>
      </c>
      <c r="AD29">
        <v>1</v>
      </c>
      <c r="AE29">
        <v>0</v>
      </c>
      <c r="AF29" t="s">
        <v>46</v>
      </c>
      <c r="AG29">
        <v>0.51</v>
      </c>
      <c r="AH29">
        <v>2</v>
      </c>
      <c r="AI29">
        <v>52423049</v>
      </c>
      <c r="AJ29">
        <v>31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 x14ac:dyDescent="0.2">
      <c r="A30">
        <f>ROW(Source!A85)</f>
        <v>85</v>
      </c>
      <c r="B30">
        <v>52423052</v>
      </c>
      <c r="C30">
        <v>52423048</v>
      </c>
      <c r="D30">
        <v>51499781</v>
      </c>
      <c r="E30">
        <v>1</v>
      </c>
      <c r="F30">
        <v>1</v>
      </c>
      <c r="G30">
        <v>27</v>
      </c>
      <c r="H30">
        <v>2</v>
      </c>
      <c r="I30" t="s">
        <v>541</v>
      </c>
      <c r="J30" t="s">
        <v>542</v>
      </c>
      <c r="K30" t="s">
        <v>543</v>
      </c>
      <c r="L30">
        <v>1368</v>
      </c>
      <c r="N30">
        <v>1011</v>
      </c>
      <c r="O30" t="s">
        <v>537</v>
      </c>
      <c r="P30" t="s">
        <v>537</v>
      </c>
      <c r="Q30">
        <v>1</v>
      </c>
      <c r="X30">
        <v>8.0000000000000002E-3</v>
      </c>
      <c r="Y30">
        <v>0</v>
      </c>
      <c r="Z30">
        <v>1014.12</v>
      </c>
      <c r="AA30">
        <v>317.13</v>
      </c>
      <c r="AB30">
        <v>0</v>
      </c>
      <c r="AC30">
        <v>0</v>
      </c>
      <c r="AD30">
        <v>1</v>
      </c>
      <c r="AE30">
        <v>0</v>
      </c>
      <c r="AF30" t="s">
        <v>46</v>
      </c>
      <c r="AG30">
        <v>0.40800000000000003</v>
      </c>
      <c r="AH30">
        <v>2</v>
      </c>
      <c r="AI30">
        <v>52423050</v>
      </c>
      <c r="AJ30">
        <v>32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 x14ac:dyDescent="0.2">
      <c r="A31">
        <f>ROW(Source!A87)</f>
        <v>87</v>
      </c>
      <c r="B31">
        <v>52423074</v>
      </c>
      <c r="C31">
        <v>52423068</v>
      </c>
      <c r="D31">
        <v>51486811</v>
      </c>
      <c r="E31">
        <v>27</v>
      </c>
      <c r="F31">
        <v>1</v>
      </c>
      <c r="G31">
        <v>27</v>
      </c>
      <c r="H31">
        <v>1</v>
      </c>
      <c r="I31" t="s">
        <v>531</v>
      </c>
      <c r="J31" t="s">
        <v>3</v>
      </c>
      <c r="K31" t="s">
        <v>532</v>
      </c>
      <c r="L31">
        <v>1191</v>
      </c>
      <c r="N31">
        <v>1013</v>
      </c>
      <c r="O31" t="s">
        <v>533</v>
      </c>
      <c r="P31" t="s">
        <v>533</v>
      </c>
      <c r="Q31">
        <v>1</v>
      </c>
      <c r="X31">
        <v>10.3</v>
      </c>
      <c r="Y31">
        <v>0</v>
      </c>
      <c r="Z31">
        <v>0</v>
      </c>
      <c r="AA31">
        <v>0</v>
      </c>
      <c r="AB31">
        <v>0</v>
      </c>
      <c r="AC31">
        <v>0</v>
      </c>
      <c r="AD31">
        <v>1</v>
      </c>
      <c r="AE31">
        <v>1</v>
      </c>
      <c r="AF31" t="s">
        <v>3</v>
      </c>
      <c r="AG31">
        <v>10.3</v>
      </c>
      <c r="AH31">
        <v>2</v>
      </c>
      <c r="AI31">
        <v>52423069</v>
      </c>
      <c r="AJ31">
        <v>33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 x14ac:dyDescent="0.2">
      <c r="A32">
        <f>ROW(Source!A87)</f>
        <v>87</v>
      </c>
      <c r="B32">
        <v>52423075</v>
      </c>
      <c r="C32">
        <v>52423068</v>
      </c>
      <c r="D32">
        <v>51499169</v>
      </c>
      <c r="E32">
        <v>1</v>
      </c>
      <c r="F32">
        <v>1</v>
      </c>
      <c r="G32">
        <v>27</v>
      </c>
      <c r="H32">
        <v>2</v>
      </c>
      <c r="I32" t="s">
        <v>547</v>
      </c>
      <c r="J32" t="s">
        <v>548</v>
      </c>
      <c r="K32" t="s">
        <v>549</v>
      </c>
      <c r="L32">
        <v>1368</v>
      </c>
      <c r="N32">
        <v>1011</v>
      </c>
      <c r="O32" t="s">
        <v>537</v>
      </c>
      <c r="P32" t="s">
        <v>537</v>
      </c>
      <c r="Q32">
        <v>1</v>
      </c>
      <c r="X32">
        <v>0.89</v>
      </c>
      <c r="Y32">
        <v>0</v>
      </c>
      <c r="Z32">
        <v>1261.8699999999999</v>
      </c>
      <c r="AA32">
        <v>530.02</v>
      </c>
      <c r="AB32">
        <v>0</v>
      </c>
      <c r="AC32">
        <v>0</v>
      </c>
      <c r="AD32">
        <v>1</v>
      </c>
      <c r="AE32">
        <v>0</v>
      </c>
      <c r="AF32" t="s">
        <v>3</v>
      </c>
      <c r="AG32">
        <v>0.89</v>
      </c>
      <c r="AH32">
        <v>2</v>
      </c>
      <c r="AI32">
        <v>52423070</v>
      </c>
      <c r="AJ32">
        <v>34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 x14ac:dyDescent="0.2">
      <c r="A33">
        <f>ROW(Source!A87)</f>
        <v>87</v>
      </c>
      <c r="B33">
        <v>52423076</v>
      </c>
      <c r="C33">
        <v>52423068</v>
      </c>
      <c r="D33">
        <v>51499975</v>
      </c>
      <c r="E33">
        <v>1</v>
      </c>
      <c r="F33">
        <v>1</v>
      </c>
      <c r="G33">
        <v>27</v>
      </c>
      <c r="H33">
        <v>3</v>
      </c>
      <c r="I33" t="s">
        <v>553</v>
      </c>
      <c r="J33" t="s">
        <v>554</v>
      </c>
      <c r="K33" t="s">
        <v>555</v>
      </c>
      <c r="L33">
        <v>1348</v>
      </c>
      <c r="N33">
        <v>1009</v>
      </c>
      <c r="O33" t="s">
        <v>27</v>
      </c>
      <c r="P33" t="s">
        <v>27</v>
      </c>
      <c r="Q33">
        <v>1000</v>
      </c>
      <c r="X33">
        <v>0.06</v>
      </c>
      <c r="Y33">
        <v>25888.1</v>
      </c>
      <c r="Z33">
        <v>0</v>
      </c>
      <c r="AA33">
        <v>0</v>
      </c>
      <c r="AB33">
        <v>0</v>
      </c>
      <c r="AC33">
        <v>0</v>
      </c>
      <c r="AD33">
        <v>1</v>
      </c>
      <c r="AE33">
        <v>0</v>
      </c>
      <c r="AF33" t="s">
        <v>3</v>
      </c>
      <c r="AG33">
        <v>0.06</v>
      </c>
      <c r="AH33">
        <v>2</v>
      </c>
      <c r="AI33">
        <v>52423071</v>
      </c>
      <c r="AJ33">
        <v>35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 x14ac:dyDescent="0.2">
      <c r="A34">
        <f>ROW(Source!A87)</f>
        <v>87</v>
      </c>
      <c r="B34">
        <v>52423077</v>
      </c>
      <c r="C34">
        <v>52423068</v>
      </c>
      <c r="D34">
        <v>51503080</v>
      </c>
      <c r="E34">
        <v>1</v>
      </c>
      <c r="F34">
        <v>1</v>
      </c>
      <c r="G34">
        <v>27</v>
      </c>
      <c r="H34">
        <v>3</v>
      </c>
      <c r="I34" t="s">
        <v>64</v>
      </c>
      <c r="J34" t="s">
        <v>66</v>
      </c>
      <c r="K34" t="s">
        <v>65</v>
      </c>
      <c r="L34">
        <v>1348</v>
      </c>
      <c r="N34">
        <v>1009</v>
      </c>
      <c r="O34" t="s">
        <v>27</v>
      </c>
      <c r="P34" t="s">
        <v>27</v>
      </c>
      <c r="Q34">
        <v>1000</v>
      </c>
      <c r="X34">
        <v>7.14</v>
      </c>
      <c r="Y34">
        <v>2652.04</v>
      </c>
      <c r="Z34">
        <v>0</v>
      </c>
      <c r="AA34">
        <v>0</v>
      </c>
      <c r="AB34">
        <v>0</v>
      </c>
      <c r="AC34">
        <v>0</v>
      </c>
      <c r="AD34">
        <v>1</v>
      </c>
      <c r="AE34">
        <v>0</v>
      </c>
      <c r="AF34" t="s">
        <v>3</v>
      </c>
      <c r="AG34">
        <v>7.14</v>
      </c>
      <c r="AH34">
        <v>2</v>
      </c>
      <c r="AI34">
        <v>52423072</v>
      </c>
      <c r="AJ34">
        <v>37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 x14ac:dyDescent="0.2">
      <c r="A35">
        <f>ROW(Source!A125)</f>
        <v>125</v>
      </c>
      <c r="B35">
        <v>52423147</v>
      </c>
      <c r="C35">
        <v>52423146</v>
      </c>
      <c r="D35">
        <v>51486811</v>
      </c>
      <c r="E35">
        <v>27</v>
      </c>
      <c r="F35">
        <v>1</v>
      </c>
      <c r="G35">
        <v>27</v>
      </c>
      <c r="H35">
        <v>1</v>
      </c>
      <c r="I35" t="s">
        <v>531</v>
      </c>
      <c r="J35" t="s">
        <v>3</v>
      </c>
      <c r="K35" t="s">
        <v>532</v>
      </c>
      <c r="L35">
        <v>1191</v>
      </c>
      <c r="N35">
        <v>1013</v>
      </c>
      <c r="O35" t="s">
        <v>533</v>
      </c>
      <c r="P35" t="s">
        <v>533</v>
      </c>
      <c r="Q35">
        <v>1</v>
      </c>
      <c r="X35">
        <v>76.7</v>
      </c>
      <c r="Y35">
        <v>0</v>
      </c>
      <c r="Z35">
        <v>0</v>
      </c>
      <c r="AA35">
        <v>0</v>
      </c>
      <c r="AB35">
        <v>0</v>
      </c>
      <c r="AC35">
        <v>0</v>
      </c>
      <c r="AD35">
        <v>1</v>
      </c>
      <c r="AE35">
        <v>1</v>
      </c>
      <c r="AF35" t="s">
        <v>3</v>
      </c>
      <c r="AG35">
        <v>76.7</v>
      </c>
      <c r="AH35">
        <v>2</v>
      </c>
      <c r="AI35">
        <v>52423147</v>
      </c>
      <c r="AJ35">
        <v>38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 x14ac:dyDescent="0.2">
      <c r="A36">
        <f>ROW(Source!A126)</f>
        <v>126</v>
      </c>
      <c r="B36">
        <v>52423176</v>
      </c>
      <c r="C36">
        <v>52423174</v>
      </c>
      <c r="D36">
        <v>51498982</v>
      </c>
      <c r="E36">
        <v>1</v>
      </c>
      <c r="F36">
        <v>1</v>
      </c>
      <c r="G36">
        <v>27</v>
      </c>
      <c r="H36">
        <v>2</v>
      </c>
      <c r="I36" t="s">
        <v>534</v>
      </c>
      <c r="J36" t="s">
        <v>535</v>
      </c>
      <c r="K36" t="s">
        <v>536</v>
      </c>
      <c r="L36">
        <v>1368</v>
      </c>
      <c r="N36">
        <v>1011</v>
      </c>
      <c r="O36" t="s">
        <v>537</v>
      </c>
      <c r="P36" t="s">
        <v>537</v>
      </c>
      <c r="Q36">
        <v>1</v>
      </c>
      <c r="X36">
        <v>5.3699999999999998E-2</v>
      </c>
      <c r="Y36">
        <v>0</v>
      </c>
      <c r="Z36">
        <v>1494.43</v>
      </c>
      <c r="AA36">
        <v>481.21</v>
      </c>
      <c r="AB36">
        <v>0</v>
      </c>
      <c r="AC36">
        <v>0</v>
      </c>
      <c r="AD36">
        <v>1</v>
      </c>
      <c r="AE36">
        <v>0</v>
      </c>
      <c r="AF36" t="s">
        <v>3</v>
      </c>
      <c r="AG36">
        <v>5.3699999999999998E-2</v>
      </c>
      <c r="AH36">
        <v>2</v>
      </c>
      <c r="AI36">
        <v>52423175</v>
      </c>
      <c r="AJ36">
        <v>39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 x14ac:dyDescent="0.2">
      <c r="A37">
        <f>ROW(Source!A127)</f>
        <v>127</v>
      </c>
      <c r="B37">
        <v>52423179</v>
      </c>
      <c r="C37">
        <v>52423177</v>
      </c>
      <c r="D37">
        <v>51486811</v>
      </c>
      <c r="E37">
        <v>27</v>
      </c>
      <c r="F37">
        <v>1</v>
      </c>
      <c r="G37">
        <v>27</v>
      </c>
      <c r="H37">
        <v>1</v>
      </c>
      <c r="I37" t="s">
        <v>531</v>
      </c>
      <c r="J37" t="s">
        <v>3</v>
      </c>
      <c r="K37" t="s">
        <v>532</v>
      </c>
      <c r="L37">
        <v>1191</v>
      </c>
      <c r="N37">
        <v>1013</v>
      </c>
      <c r="O37" t="s">
        <v>533</v>
      </c>
      <c r="P37" t="s">
        <v>533</v>
      </c>
      <c r="Q37">
        <v>1</v>
      </c>
      <c r="X37">
        <v>1.02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1</v>
      </c>
      <c r="AE37">
        <v>1</v>
      </c>
      <c r="AF37" t="s">
        <v>3</v>
      </c>
      <c r="AG37">
        <v>1.02</v>
      </c>
      <c r="AH37">
        <v>2</v>
      </c>
      <c r="AI37">
        <v>52423178</v>
      </c>
      <c r="AJ37">
        <v>40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 x14ac:dyDescent="0.2">
      <c r="A38">
        <f>ROW(Source!A128)</f>
        <v>128</v>
      </c>
      <c r="B38">
        <v>52423183</v>
      </c>
      <c r="C38">
        <v>52423180</v>
      </c>
      <c r="D38">
        <v>51499780</v>
      </c>
      <c r="E38">
        <v>1</v>
      </c>
      <c r="F38">
        <v>1</v>
      </c>
      <c r="G38">
        <v>27</v>
      </c>
      <c r="H38">
        <v>2</v>
      </c>
      <c r="I38" t="s">
        <v>538</v>
      </c>
      <c r="J38" t="s">
        <v>539</v>
      </c>
      <c r="K38" t="s">
        <v>540</v>
      </c>
      <c r="L38">
        <v>1368</v>
      </c>
      <c r="N38">
        <v>1011</v>
      </c>
      <c r="O38" t="s">
        <v>537</v>
      </c>
      <c r="P38" t="s">
        <v>537</v>
      </c>
      <c r="Q38">
        <v>1</v>
      </c>
      <c r="X38">
        <v>0.02</v>
      </c>
      <c r="Y38">
        <v>0</v>
      </c>
      <c r="Z38">
        <v>1009.4</v>
      </c>
      <c r="AA38">
        <v>316.82</v>
      </c>
      <c r="AB38">
        <v>0</v>
      </c>
      <c r="AC38">
        <v>0</v>
      </c>
      <c r="AD38">
        <v>1</v>
      </c>
      <c r="AE38">
        <v>0</v>
      </c>
      <c r="AF38" t="s">
        <v>3</v>
      </c>
      <c r="AG38">
        <v>0.02</v>
      </c>
      <c r="AH38">
        <v>2</v>
      </c>
      <c r="AI38">
        <v>52423181</v>
      </c>
      <c r="AJ38">
        <v>41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 x14ac:dyDescent="0.2">
      <c r="A39">
        <f>ROW(Source!A128)</f>
        <v>128</v>
      </c>
      <c r="B39">
        <v>52423184</v>
      </c>
      <c r="C39">
        <v>52423180</v>
      </c>
      <c r="D39">
        <v>51499781</v>
      </c>
      <c r="E39">
        <v>1</v>
      </c>
      <c r="F39">
        <v>1</v>
      </c>
      <c r="G39">
        <v>27</v>
      </c>
      <c r="H39">
        <v>2</v>
      </c>
      <c r="I39" t="s">
        <v>541</v>
      </c>
      <c r="J39" t="s">
        <v>542</v>
      </c>
      <c r="K39" t="s">
        <v>543</v>
      </c>
      <c r="L39">
        <v>1368</v>
      </c>
      <c r="N39">
        <v>1011</v>
      </c>
      <c r="O39" t="s">
        <v>537</v>
      </c>
      <c r="P39" t="s">
        <v>537</v>
      </c>
      <c r="Q39">
        <v>1</v>
      </c>
      <c r="X39">
        <v>1.7999999999999999E-2</v>
      </c>
      <c r="Y39">
        <v>0</v>
      </c>
      <c r="Z39">
        <v>1014.12</v>
      </c>
      <c r="AA39">
        <v>317.13</v>
      </c>
      <c r="AB39">
        <v>0</v>
      </c>
      <c r="AC39">
        <v>0</v>
      </c>
      <c r="AD39">
        <v>1</v>
      </c>
      <c r="AE39">
        <v>0</v>
      </c>
      <c r="AF39" t="s">
        <v>3</v>
      </c>
      <c r="AG39">
        <v>1.7999999999999999E-2</v>
      </c>
      <c r="AH39">
        <v>2</v>
      </c>
      <c r="AI39">
        <v>52423182</v>
      </c>
      <c r="AJ39">
        <v>42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 x14ac:dyDescent="0.2">
      <c r="A40">
        <f>ROW(Source!A129)</f>
        <v>129</v>
      </c>
      <c r="B40">
        <v>52423188</v>
      </c>
      <c r="C40">
        <v>52423185</v>
      </c>
      <c r="D40">
        <v>51499780</v>
      </c>
      <c r="E40">
        <v>1</v>
      </c>
      <c r="F40">
        <v>1</v>
      </c>
      <c r="G40">
        <v>27</v>
      </c>
      <c r="H40">
        <v>2</v>
      </c>
      <c r="I40" t="s">
        <v>538</v>
      </c>
      <c r="J40" t="s">
        <v>539</v>
      </c>
      <c r="K40" t="s">
        <v>540</v>
      </c>
      <c r="L40">
        <v>1368</v>
      </c>
      <c r="N40">
        <v>1011</v>
      </c>
      <c r="O40" t="s">
        <v>537</v>
      </c>
      <c r="P40" t="s">
        <v>537</v>
      </c>
      <c r="Q40">
        <v>1</v>
      </c>
      <c r="X40">
        <v>5.3999999999999999E-2</v>
      </c>
      <c r="Y40">
        <v>0</v>
      </c>
      <c r="Z40">
        <v>1009.4</v>
      </c>
      <c r="AA40">
        <v>316.82</v>
      </c>
      <c r="AB40">
        <v>0</v>
      </c>
      <c r="AC40">
        <v>0</v>
      </c>
      <c r="AD40">
        <v>1</v>
      </c>
      <c r="AE40">
        <v>0</v>
      </c>
      <c r="AF40" t="s">
        <v>3</v>
      </c>
      <c r="AG40">
        <v>5.3999999999999999E-2</v>
      </c>
      <c r="AH40">
        <v>2</v>
      </c>
      <c r="AI40">
        <v>52423186</v>
      </c>
      <c r="AJ40">
        <v>43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1:44" x14ac:dyDescent="0.2">
      <c r="A41">
        <f>ROW(Source!A129)</f>
        <v>129</v>
      </c>
      <c r="B41">
        <v>52423189</v>
      </c>
      <c r="C41">
        <v>52423185</v>
      </c>
      <c r="D41">
        <v>51499781</v>
      </c>
      <c r="E41">
        <v>1</v>
      </c>
      <c r="F41">
        <v>1</v>
      </c>
      <c r="G41">
        <v>27</v>
      </c>
      <c r="H41">
        <v>2</v>
      </c>
      <c r="I41" t="s">
        <v>541</v>
      </c>
      <c r="J41" t="s">
        <v>542</v>
      </c>
      <c r="K41" t="s">
        <v>543</v>
      </c>
      <c r="L41">
        <v>1368</v>
      </c>
      <c r="N41">
        <v>1011</v>
      </c>
      <c r="O41" t="s">
        <v>537</v>
      </c>
      <c r="P41" t="s">
        <v>537</v>
      </c>
      <c r="Q41">
        <v>1</v>
      </c>
      <c r="X41">
        <v>5.5E-2</v>
      </c>
      <c r="Y41">
        <v>0</v>
      </c>
      <c r="Z41">
        <v>1014.12</v>
      </c>
      <c r="AA41">
        <v>317.13</v>
      </c>
      <c r="AB41">
        <v>0</v>
      </c>
      <c r="AC41">
        <v>0</v>
      </c>
      <c r="AD41">
        <v>1</v>
      </c>
      <c r="AE41">
        <v>0</v>
      </c>
      <c r="AF41" t="s">
        <v>3</v>
      </c>
      <c r="AG41">
        <v>5.5E-2</v>
      </c>
      <c r="AH41">
        <v>2</v>
      </c>
      <c r="AI41">
        <v>52423187</v>
      </c>
      <c r="AJ41">
        <v>44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 x14ac:dyDescent="0.2">
      <c r="A42">
        <f>ROW(Source!A130)</f>
        <v>130</v>
      </c>
      <c r="B42">
        <v>52423193</v>
      </c>
      <c r="C42">
        <v>52423190</v>
      </c>
      <c r="D42">
        <v>51499780</v>
      </c>
      <c r="E42">
        <v>1</v>
      </c>
      <c r="F42">
        <v>1</v>
      </c>
      <c r="G42">
        <v>27</v>
      </c>
      <c r="H42">
        <v>2</v>
      </c>
      <c r="I42" t="s">
        <v>538</v>
      </c>
      <c r="J42" t="s">
        <v>539</v>
      </c>
      <c r="K42" t="s">
        <v>540</v>
      </c>
      <c r="L42">
        <v>1368</v>
      </c>
      <c r="N42">
        <v>1011</v>
      </c>
      <c r="O42" t="s">
        <v>537</v>
      </c>
      <c r="P42" t="s">
        <v>537</v>
      </c>
      <c r="Q42">
        <v>1</v>
      </c>
      <c r="X42">
        <v>0.01</v>
      </c>
      <c r="Y42">
        <v>0</v>
      </c>
      <c r="Z42">
        <v>1009.4</v>
      </c>
      <c r="AA42">
        <v>316.82</v>
      </c>
      <c r="AB42">
        <v>0</v>
      </c>
      <c r="AC42">
        <v>0</v>
      </c>
      <c r="AD42">
        <v>1</v>
      </c>
      <c r="AE42">
        <v>0</v>
      </c>
      <c r="AF42" t="s">
        <v>46</v>
      </c>
      <c r="AG42">
        <v>0.51</v>
      </c>
      <c r="AH42">
        <v>2</v>
      </c>
      <c r="AI42">
        <v>52423191</v>
      </c>
      <c r="AJ42">
        <v>45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 x14ac:dyDescent="0.2">
      <c r="A43">
        <f>ROW(Source!A130)</f>
        <v>130</v>
      </c>
      <c r="B43">
        <v>52423194</v>
      </c>
      <c r="C43">
        <v>52423190</v>
      </c>
      <c r="D43">
        <v>51499781</v>
      </c>
      <c r="E43">
        <v>1</v>
      </c>
      <c r="F43">
        <v>1</v>
      </c>
      <c r="G43">
        <v>27</v>
      </c>
      <c r="H43">
        <v>2</v>
      </c>
      <c r="I43" t="s">
        <v>541</v>
      </c>
      <c r="J43" t="s">
        <v>542</v>
      </c>
      <c r="K43" t="s">
        <v>543</v>
      </c>
      <c r="L43">
        <v>1368</v>
      </c>
      <c r="N43">
        <v>1011</v>
      </c>
      <c r="O43" t="s">
        <v>537</v>
      </c>
      <c r="P43" t="s">
        <v>537</v>
      </c>
      <c r="Q43">
        <v>1</v>
      </c>
      <c r="X43">
        <v>8.0000000000000002E-3</v>
      </c>
      <c r="Y43">
        <v>0</v>
      </c>
      <c r="Z43">
        <v>1014.12</v>
      </c>
      <c r="AA43">
        <v>317.13</v>
      </c>
      <c r="AB43">
        <v>0</v>
      </c>
      <c r="AC43">
        <v>0</v>
      </c>
      <c r="AD43">
        <v>1</v>
      </c>
      <c r="AE43">
        <v>0</v>
      </c>
      <c r="AF43" t="s">
        <v>46</v>
      </c>
      <c r="AG43">
        <v>0.40800000000000003</v>
      </c>
      <c r="AH43">
        <v>2</v>
      </c>
      <c r="AI43">
        <v>52423192</v>
      </c>
      <c r="AJ43">
        <v>46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 x14ac:dyDescent="0.2">
      <c r="A44">
        <f>ROW(Source!A132)</f>
        <v>132</v>
      </c>
      <c r="B44">
        <v>52423221</v>
      </c>
      <c r="C44">
        <v>52423220</v>
      </c>
      <c r="D44">
        <v>51486811</v>
      </c>
      <c r="E44">
        <v>27</v>
      </c>
      <c r="F44">
        <v>1</v>
      </c>
      <c r="G44">
        <v>27</v>
      </c>
      <c r="H44">
        <v>1</v>
      </c>
      <c r="I44" t="s">
        <v>531</v>
      </c>
      <c r="J44" t="s">
        <v>3</v>
      </c>
      <c r="K44" t="s">
        <v>532</v>
      </c>
      <c r="L44">
        <v>1191</v>
      </c>
      <c r="N44">
        <v>1013</v>
      </c>
      <c r="O44" t="s">
        <v>533</v>
      </c>
      <c r="P44" t="s">
        <v>533</v>
      </c>
      <c r="Q44">
        <v>1</v>
      </c>
      <c r="X44">
        <v>221.6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</v>
      </c>
      <c r="AE44">
        <v>1</v>
      </c>
      <c r="AF44" t="s">
        <v>3</v>
      </c>
      <c r="AG44">
        <v>221.6</v>
      </c>
      <c r="AH44">
        <v>2</v>
      </c>
      <c r="AI44">
        <v>52423221</v>
      </c>
      <c r="AJ44">
        <v>47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 x14ac:dyDescent="0.2">
      <c r="A45">
        <f>ROW(Source!A133)</f>
        <v>133</v>
      </c>
      <c r="B45">
        <v>52423235</v>
      </c>
      <c r="C45">
        <v>52423234</v>
      </c>
      <c r="D45">
        <v>51486811</v>
      </c>
      <c r="E45">
        <v>27</v>
      </c>
      <c r="F45">
        <v>1</v>
      </c>
      <c r="G45">
        <v>27</v>
      </c>
      <c r="H45">
        <v>1</v>
      </c>
      <c r="I45" t="s">
        <v>531</v>
      </c>
      <c r="J45" t="s">
        <v>3</v>
      </c>
      <c r="K45" t="s">
        <v>532</v>
      </c>
      <c r="L45">
        <v>1191</v>
      </c>
      <c r="N45">
        <v>1013</v>
      </c>
      <c r="O45" t="s">
        <v>533</v>
      </c>
      <c r="P45" t="s">
        <v>533</v>
      </c>
      <c r="Q45">
        <v>1</v>
      </c>
      <c r="X45">
        <v>83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1</v>
      </c>
      <c r="AE45">
        <v>1</v>
      </c>
      <c r="AF45" t="s">
        <v>3</v>
      </c>
      <c r="AG45">
        <v>83</v>
      </c>
      <c r="AH45">
        <v>2</v>
      </c>
      <c r="AI45">
        <v>52423235</v>
      </c>
      <c r="AJ45">
        <v>48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 x14ac:dyDescent="0.2">
      <c r="A46">
        <f>ROW(Source!A134)</f>
        <v>134</v>
      </c>
      <c r="B46">
        <v>52423240</v>
      </c>
      <c r="C46">
        <v>52423239</v>
      </c>
      <c r="D46">
        <v>51499781</v>
      </c>
      <c r="E46">
        <v>1</v>
      </c>
      <c r="F46">
        <v>1</v>
      </c>
      <c r="G46">
        <v>27</v>
      </c>
      <c r="H46">
        <v>2</v>
      </c>
      <c r="I46" t="s">
        <v>541</v>
      </c>
      <c r="J46" t="s">
        <v>542</v>
      </c>
      <c r="K46" t="s">
        <v>543</v>
      </c>
      <c r="L46">
        <v>1368</v>
      </c>
      <c r="N46">
        <v>1011</v>
      </c>
      <c r="O46" t="s">
        <v>537</v>
      </c>
      <c r="P46" t="s">
        <v>537</v>
      </c>
      <c r="Q46">
        <v>1</v>
      </c>
      <c r="X46">
        <v>3.1E-2</v>
      </c>
      <c r="Y46">
        <v>0</v>
      </c>
      <c r="Z46">
        <v>1014.12</v>
      </c>
      <c r="AA46">
        <v>317.13</v>
      </c>
      <c r="AB46">
        <v>0</v>
      </c>
      <c r="AC46">
        <v>0</v>
      </c>
      <c r="AD46">
        <v>1</v>
      </c>
      <c r="AE46">
        <v>0</v>
      </c>
      <c r="AF46" t="s">
        <v>3</v>
      </c>
      <c r="AG46">
        <v>3.1E-2</v>
      </c>
      <c r="AH46">
        <v>2</v>
      </c>
      <c r="AI46">
        <v>52423240</v>
      </c>
      <c r="AJ46">
        <v>49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 x14ac:dyDescent="0.2">
      <c r="A47">
        <f>ROW(Source!A135)</f>
        <v>135</v>
      </c>
      <c r="B47">
        <v>52423242</v>
      </c>
      <c r="C47">
        <v>52423241</v>
      </c>
      <c r="D47">
        <v>51499781</v>
      </c>
      <c r="E47">
        <v>1</v>
      </c>
      <c r="F47">
        <v>1</v>
      </c>
      <c r="G47">
        <v>27</v>
      </c>
      <c r="H47">
        <v>2</v>
      </c>
      <c r="I47" t="s">
        <v>541</v>
      </c>
      <c r="J47" t="s">
        <v>542</v>
      </c>
      <c r="K47" t="s">
        <v>543</v>
      </c>
      <c r="L47">
        <v>1368</v>
      </c>
      <c r="N47">
        <v>1011</v>
      </c>
      <c r="O47" t="s">
        <v>537</v>
      </c>
      <c r="P47" t="s">
        <v>537</v>
      </c>
      <c r="Q47">
        <v>1</v>
      </c>
      <c r="X47">
        <v>0.01</v>
      </c>
      <c r="Y47">
        <v>0</v>
      </c>
      <c r="Z47">
        <v>1014.12</v>
      </c>
      <c r="AA47">
        <v>317.13</v>
      </c>
      <c r="AB47">
        <v>0</v>
      </c>
      <c r="AC47">
        <v>0</v>
      </c>
      <c r="AD47">
        <v>1</v>
      </c>
      <c r="AE47">
        <v>0</v>
      </c>
      <c r="AF47" t="s">
        <v>172</v>
      </c>
      <c r="AG47">
        <v>0.54</v>
      </c>
      <c r="AH47">
        <v>2</v>
      </c>
      <c r="AI47">
        <v>52423242</v>
      </c>
      <c r="AJ47">
        <v>50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 x14ac:dyDescent="0.2">
      <c r="A48">
        <f>ROW(Source!A137)</f>
        <v>137</v>
      </c>
      <c r="B48">
        <v>52423169</v>
      </c>
      <c r="C48">
        <v>52423168</v>
      </c>
      <c r="D48">
        <v>51486811</v>
      </c>
      <c r="E48">
        <v>27</v>
      </c>
      <c r="F48">
        <v>1</v>
      </c>
      <c r="G48">
        <v>27</v>
      </c>
      <c r="H48">
        <v>1</v>
      </c>
      <c r="I48" t="s">
        <v>531</v>
      </c>
      <c r="J48" t="s">
        <v>3</v>
      </c>
      <c r="K48" t="s">
        <v>532</v>
      </c>
      <c r="L48">
        <v>1191</v>
      </c>
      <c r="N48">
        <v>1013</v>
      </c>
      <c r="O48" t="s">
        <v>533</v>
      </c>
      <c r="P48" t="s">
        <v>533</v>
      </c>
      <c r="Q48">
        <v>1</v>
      </c>
      <c r="X48">
        <v>115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1</v>
      </c>
      <c r="AE48">
        <v>1</v>
      </c>
      <c r="AF48" t="s">
        <v>3</v>
      </c>
      <c r="AG48">
        <v>115</v>
      </c>
      <c r="AH48">
        <v>2</v>
      </c>
      <c r="AI48">
        <v>52423169</v>
      </c>
      <c r="AJ48">
        <v>51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 x14ac:dyDescent="0.2">
      <c r="A49">
        <f>ROW(Source!A137)</f>
        <v>137</v>
      </c>
      <c r="B49">
        <v>52423170</v>
      </c>
      <c r="C49">
        <v>52423168</v>
      </c>
      <c r="D49">
        <v>51502851</v>
      </c>
      <c r="E49">
        <v>1</v>
      </c>
      <c r="F49">
        <v>1</v>
      </c>
      <c r="G49">
        <v>27</v>
      </c>
      <c r="H49">
        <v>3</v>
      </c>
      <c r="I49" t="s">
        <v>565</v>
      </c>
      <c r="J49" t="s">
        <v>566</v>
      </c>
      <c r="K49" t="s">
        <v>567</v>
      </c>
      <c r="L49">
        <v>1339</v>
      </c>
      <c r="N49">
        <v>1007</v>
      </c>
      <c r="O49" t="s">
        <v>166</v>
      </c>
      <c r="P49" t="s">
        <v>166</v>
      </c>
      <c r="Q49">
        <v>1</v>
      </c>
      <c r="X49">
        <v>5.9</v>
      </c>
      <c r="Y49">
        <v>3714.73</v>
      </c>
      <c r="Z49">
        <v>0</v>
      </c>
      <c r="AA49">
        <v>0</v>
      </c>
      <c r="AB49">
        <v>0</v>
      </c>
      <c r="AC49">
        <v>0</v>
      </c>
      <c r="AD49">
        <v>1</v>
      </c>
      <c r="AE49">
        <v>0</v>
      </c>
      <c r="AF49" t="s">
        <v>3</v>
      </c>
      <c r="AG49">
        <v>5.9</v>
      </c>
      <c r="AH49">
        <v>2</v>
      </c>
      <c r="AI49">
        <v>52423170</v>
      </c>
      <c r="AJ49">
        <v>52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 x14ac:dyDescent="0.2">
      <c r="A50">
        <f>ROW(Source!A137)</f>
        <v>137</v>
      </c>
      <c r="B50">
        <v>52423171</v>
      </c>
      <c r="C50">
        <v>52423168</v>
      </c>
      <c r="D50">
        <v>51502927</v>
      </c>
      <c r="E50">
        <v>1</v>
      </c>
      <c r="F50">
        <v>1</v>
      </c>
      <c r="G50">
        <v>27</v>
      </c>
      <c r="H50">
        <v>3</v>
      </c>
      <c r="I50" t="s">
        <v>568</v>
      </c>
      <c r="J50" t="s">
        <v>569</v>
      </c>
      <c r="K50" t="s">
        <v>570</v>
      </c>
      <c r="L50">
        <v>1339</v>
      </c>
      <c r="N50">
        <v>1007</v>
      </c>
      <c r="O50" t="s">
        <v>166</v>
      </c>
      <c r="P50" t="s">
        <v>166</v>
      </c>
      <c r="Q50">
        <v>1</v>
      </c>
      <c r="X50">
        <v>0.06</v>
      </c>
      <c r="Y50">
        <v>3392.59</v>
      </c>
      <c r="Z50">
        <v>0</v>
      </c>
      <c r="AA50">
        <v>0</v>
      </c>
      <c r="AB50">
        <v>0</v>
      </c>
      <c r="AC50">
        <v>0</v>
      </c>
      <c r="AD50">
        <v>1</v>
      </c>
      <c r="AE50">
        <v>0</v>
      </c>
      <c r="AF50" t="s">
        <v>3</v>
      </c>
      <c r="AG50">
        <v>0.06</v>
      </c>
      <c r="AH50">
        <v>2</v>
      </c>
      <c r="AI50">
        <v>52423171</v>
      </c>
      <c r="AJ50">
        <v>53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 x14ac:dyDescent="0.2">
      <c r="A51">
        <f>ROW(Source!A137)</f>
        <v>137</v>
      </c>
      <c r="B51">
        <v>52423172</v>
      </c>
      <c r="C51">
        <v>52423168</v>
      </c>
      <c r="D51">
        <v>51487533</v>
      </c>
      <c r="E51">
        <v>27</v>
      </c>
      <c r="F51">
        <v>1</v>
      </c>
      <c r="G51">
        <v>27</v>
      </c>
      <c r="H51">
        <v>3</v>
      </c>
      <c r="I51" t="s">
        <v>749</v>
      </c>
      <c r="J51" t="s">
        <v>3</v>
      </c>
      <c r="K51" t="s">
        <v>750</v>
      </c>
      <c r="L51">
        <v>1301</v>
      </c>
      <c r="N51">
        <v>1003</v>
      </c>
      <c r="O51" t="s">
        <v>580</v>
      </c>
      <c r="P51" t="s">
        <v>580</v>
      </c>
      <c r="Q51">
        <v>1</v>
      </c>
      <c r="X51">
        <v>100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 t="s">
        <v>3</v>
      </c>
      <c r="AG51">
        <v>100</v>
      </c>
      <c r="AH51">
        <v>3</v>
      </c>
      <c r="AI51">
        <v>-1</v>
      </c>
      <c r="AJ51" t="s">
        <v>3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 x14ac:dyDescent="0.2">
      <c r="A52">
        <f>ROW(Source!A173)</f>
        <v>173</v>
      </c>
      <c r="B52">
        <v>52423416</v>
      </c>
      <c r="C52">
        <v>52423409</v>
      </c>
      <c r="D52">
        <v>51486811</v>
      </c>
      <c r="E52">
        <v>27</v>
      </c>
      <c r="F52">
        <v>1</v>
      </c>
      <c r="G52">
        <v>27</v>
      </c>
      <c r="H52">
        <v>1</v>
      </c>
      <c r="I52" t="s">
        <v>531</v>
      </c>
      <c r="J52" t="s">
        <v>3</v>
      </c>
      <c r="K52" t="s">
        <v>532</v>
      </c>
      <c r="L52">
        <v>1191</v>
      </c>
      <c r="N52">
        <v>1013</v>
      </c>
      <c r="O52" t="s">
        <v>533</v>
      </c>
      <c r="P52" t="s">
        <v>533</v>
      </c>
      <c r="Q52">
        <v>1</v>
      </c>
      <c r="X52">
        <v>2.35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</v>
      </c>
      <c r="AE52">
        <v>1</v>
      </c>
      <c r="AF52" t="s">
        <v>3</v>
      </c>
      <c r="AG52">
        <v>2.35</v>
      </c>
      <c r="AH52">
        <v>2</v>
      </c>
      <c r="AI52">
        <v>52423410</v>
      </c>
      <c r="AJ52">
        <v>54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 x14ac:dyDescent="0.2">
      <c r="A53">
        <f>ROW(Source!A173)</f>
        <v>173</v>
      </c>
      <c r="B53">
        <v>52423417</v>
      </c>
      <c r="C53">
        <v>52423409</v>
      </c>
      <c r="D53">
        <v>51499345</v>
      </c>
      <c r="E53">
        <v>1</v>
      </c>
      <c r="F53">
        <v>1</v>
      </c>
      <c r="G53">
        <v>27</v>
      </c>
      <c r="H53">
        <v>2</v>
      </c>
      <c r="I53" t="s">
        <v>571</v>
      </c>
      <c r="J53" t="s">
        <v>572</v>
      </c>
      <c r="K53" t="s">
        <v>573</v>
      </c>
      <c r="L53">
        <v>1368</v>
      </c>
      <c r="N53">
        <v>1011</v>
      </c>
      <c r="O53" t="s">
        <v>537</v>
      </c>
      <c r="P53" t="s">
        <v>537</v>
      </c>
      <c r="Q53">
        <v>1</v>
      </c>
      <c r="X53">
        <v>0.51</v>
      </c>
      <c r="Y53">
        <v>0</v>
      </c>
      <c r="Z53">
        <v>98.05</v>
      </c>
      <c r="AA53">
        <v>33.06</v>
      </c>
      <c r="AB53">
        <v>0</v>
      </c>
      <c r="AC53">
        <v>0</v>
      </c>
      <c r="AD53">
        <v>1</v>
      </c>
      <c r="AE53">
        <v>0</v>
      </c>
      <c r="AF53" t="s">
        <v>3</v>
      </c>
      <c r="AG53">
        <v>0.51</v>
      </c>
      <c r="AH53">
        <v>2</v>
      </c>
      <c r="AI53">
        <v>52423411</v>
      </c>
      <c r="AJ53">
        <v>55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 x14ac:dyDescent="0.2">
      <c r="A54">
        <f>ROW(Source!A173)</f>
        <v>173</v>
      </c>
      <c r="B54">
        <v>52423418</v>
      </c>
      <c r="C54">
        <v>52423409</v>
      </c>
      <c r="D54">
        <v>51499423</v>
      </c>
      <c r="E54">
        <v>1</v>
      </c>
      <c r="F54">
        <v>1</v>
      </c>
      <c r="G54">
        <v>27</v>
      </c>
      <c r="H54">
        <v>2</v>
      </c>
      <c r="I54" t="s">
        <v>574</v>
      </c>
      <c r="J54" t="s">
        <v>575</v>
      </c>
      <c r="K54" t="s">
        <v>576</v>
      </c>
      <c r="L54">
        <v>1368</v>
      </c>
      <c r="N54">
        <v>1011</v>
      </c>
      <c r="O54" t="s">
        <v>537</v>
      </c>
      <c r="P54" t="s">
        <v>537</v>
      </c>
      <c r="Q54">
        <v>1</v>
      </c>
      <c r="X54">
        <v>0.51</v>
      </c>
      <c r="Y54">
        <v>0</v>
      </c>
      <c r="Z54">
        <v>564.1</v>
      </c>
      <c r="AA54">
        <v>358.8</v>
      </c>
      <c r="AB54">
        <v>0</v>
      </c>
      <c r="AC54">
        <v>0</v>
      </c>
      <c r="AD54">
        <v>1</v>
      </c>
      <c r="AE54">
        <v>0</v>
      </c>
      <c r="AF54" t="s">
        <v>3</v>
      </c>
      <c r="AG54">
        <v>0.51</v>
      </c>
      <c r="AH54">
        <v>2</v>
      </c>
      <c r="AI54">
        <v>52423412</v>
      </c>
      <c r="AJ54">
        <v>56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 x14ac:dyDescent="0.2">
      <c r="A55">
        <f>ROW(Source!A173)</f>
        <v>173</v>
      </c>
      <c r="B55">
        <v>52423419</v>
      </c>
      <c r="C55">
        <v>52423409</v>
      </c>
      <c r="D55">
        <v>51502000</v>
      </c>
      <c r="E55">
        <v>1</v>
      </c>
      <c r="F55">
        <v>1</v>
      </c>
      <c r="G55">
        <v>27</v>
      </c>
      <c r="H55">
        <v>3</v>
      </c>
      <c r="I55" t="s">
        <v>577</v>
      </c>
      <c r="J55" t="s">
        <v>578</v>
      </c>
      <c r="K55" t="s">
        <v>579</v>
      </c>
      <c r="L55">
        <v>1301</v>
      </c>
      <c r="N55">
        <v>1003</v>
      </c>
      <c r="O55" t="s">
        <v>580</v>
      </c>
      <c r="P55" t="s">
        <v>580</v>
      </c>
      <c r="Q55">
        <v>1</v>
      </c>
      <c r="X55">
        <v>12</v>
      </c>
      <c r="Y55">
        <v>26.54</v>
      </c>
      <c r="Z55">
        <v>0</v>
      </c>
      <c r="AA55">
        <v>0</v>
      </c>
      <c r="AB55">
        <v>0</v>
      </c>
      <c r="AC55">
        <v>0</v>
      </c>
      <c r="AD55">
        <v>1</v>
      </c>
      <c r="AE55">
        <v>0</v>
      </c>
      <c r="AF55" t="s">
        <v>3</v>
      </c>
      <c r="AG55">
        <v>12</v>
      </c>
      <c r="AH55">
        <v>2</v>
      </c>
      <c r="AI55">
        <v>52423413</v>
      </c>
      <c r="AJ55">
        <v>57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 x14ac:dyDescent="0.2">
      <c r="A56">
        <f>ROW(Source!A173)</f>
        <v>173</v>
      </c>
      <c r="B56">
        <v>52423420</v>
      </c>
      <c r="C56">
        <v>52423409</v>
      </c>
      <c r="D56">
        <v>51502424</v>
      </c>
      <c r="E56">
        <v>1</v>
      </c>
      <c r="F56">
        <v>1</v>
      </c>
      <c r="G56">
        <v>27</v>
      </c>
      <c r="H56">
        <v>3</v>
      </c>
      <c r="I56" t="s">
        <v>188</v>
      </c>
      <c r="J56" t="s">
        <v>191</v>
      </c>
      <c r="K56" t="s">
        <v>189</v>
      </c>
      <c r="L56">
        <v>1346</v>
      </c>
      <c r="N56">
        <v>1009</v>
      </c>
      <c r="O56" t="s">
        <v>190</v>
      </c>
      <c r="P56" t="s">
        <v>190</v>
      </c>
      <c r="Q56">
        <v>1</v>
      </c>
      <c r="X56">
        <v>6.6</v>
      </c>
      <c r="Y56">
        <v>124.03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 t="s">
        <v>3</v>
      </c>
      <c r="AG56">
        <v>6.6</v>
      </c>
      <c r="AH56">
        <v>2</v>
      </c>
      <c r="AI56">
        <v>52423414</v>
      </c>
      <c r="AJ56">
        <v>58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 x14ac:dyDescent="0.2">
      <c r="A57">
        <f>ROW(Source!A176)</f>
        <v>176</v>
      </c>
      <c r="B57">
        <v>52423429</v>
      </c>
      <c r="C57">
        <v>52423423</v>
      </c>
      <c r="D57">
        <v>51486811</v>
      </c>
      <c r="E57">
        <v>27</v>
      </c>
      <c r="F57">
        <v>1</v>
      </c>
      <c r="G57">
        <v>27</v>
      </c>
      <c r="H57">
        <v>1</v>
      </c>
      <c r="I57" t="s">
        <v>531</v>
      </c>
      <c r="J57" t="s">
        <v>3</v>
      </c>
      <c r="K57" t="s">
        <v>532</v>
      </c>
      <c r="L57">
        <v>1191</v>
      </c>
      <c r="N57">
        <v>1013</v>
      </c>
      <c r="O57" t="s">
        <v>533</v>
      </c>
      <c r="P57" t="s">
        <v>533</v>
      </c>
      <c r="Q57">
        <v>1</v>
      </c>
      <c r="X57">
        <v>2.35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</v>
      </c>
      <c r="AE57">
        <v>1</v>
      </c>
      <c r="AF57" t="s">
        <v>3</v>
      </c>
      <c r="AG57">
        <v>2.35</v>
      </c>
      <c r="AH57">
        <v>2</v>
      </c>
      <c r="AI57">
        <v>52423424</v>
      </c>
      <c r="AJ57">
        <v>60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 x14ac:dyDescent="0.2">
      <c r="A58">
        <f>ROW(Source!A176)</f>
        <v>176</v>
      </c>
      <c r="B58">
        <v>52423430</v>
      </c>
      <c r="C58">
        <v>52423423</v>
      </c>
      <c r="D58">
        <v>51499345</v>
      </c>
      <c r="E58">
        <v>1</v>
      </c>
      <c r="F58">
        <v>1</v>
      </c>
      <c r="G58">
        <v>27</v>
      </c>
      <c r="H58">
        <v>2</v>
      </c>
      <c r="I58" t="s">
        <v>571</v>
      </c>
      <c r="J58" t="s">
        <v>572</v>
      </c>
      <c r="K58" t="s">
        <v>573</v>
      </c>
      <c r="L58">
        <v>1368</v>
      </c>
      <c r="N58">
        <v>1011</v>
      </c>
      <c r="O58" t="s">
        <v>537</v>
      </c>
      <c r="P58" t="s">
        <v>537</v>
      </c>
      <c r="Q58">
        <v>1</v>
      </c>
      <c r="X58">
        <v>0.51</v>
      </c>
      <c r="Y58">
        <v>0</v>
      </c>
      <c r="Z58">
        <v>98.05</v>
      </c>
      <c r="AA58">
        <v>33.06</v>
      </c>
      <c r="AB58">
        <v>0</v>
      </c>
      <c r="AC58">
        <v>0</v>
      </c>
      <c r="AD58">
        <v>1</v>
      </c>
      <c r="AE58">
        <v>0</v>
      </c>
      <c r="AF58" t="s">
        <v>3</v>
      </c>
      <c r="AG58">
        <v>0.51</v>
      </c>
      <c r="AH58">
        <v>2</v>
      </c>
      <c r="AI58">
        <v>52423425</v>
      </c>
      <c r="AJ58">
        <v>61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 x14ac:dyDescent="0.2">
      <c r="A59">
        <f>ROW(Source!A176)</f>
        <v>176</v>
      </c>
      <c r="B59">
        <v>52423431</v>
      </c>
      <c r="C59">
        <v>52423423</v>
      </c>
      <c r="D59">
        <v>51499423</v>
      </c>
      <c r="E59">
        <v>1</v>
      </c>
      <c r="F59">
        <v>1</v>
      </c>
      <c r="G59">
        <v>27</v>
      </c>
      <c r="H59">
        <v>2</v>
      </c>
      <c r="I59" t="s">
        <v>574</v>
      </c>
      <c r="J59" t="s">
        <v>575</v>
      </c>
      <c r="K59" t="s">
        <v>576</v>
      </c>
      <c r="L59">
        <v>1368</v>
      </c>
      <c r="N59">
        <v>1011</v>
      </c>
      <c r="O59" t="s">
        <v>537</v>
      </c>
      <c r="P59" t="s">
        <v>537</v>
      </c>
      <c r="Q59">
        <v>1</v>
      </c>
      <c r="X59">
        <v>0.51</v>
      </c>
      <c r="Y59">
        <v>0</v>
      </c>
      <c r="Z59">
        <v>564.1</v>
      </c>
      <c r="AA59">
        <v>358.8</v>
      </c>
      <c r="AB59">
        <v>0</v>
      </c>
      <c r="AC59">
        <v>0</v>
      </c>
      <c r="AD59">
        <v>1</v>
      </c>
      <c r="AE59">
        <v>0</v>
      </c>
      <c r="AF59" t="s">
        <v>3</v>
      </c>
      <c r="AG59">
        <v>0.51</v>
      </c>
      <c r="AH59">
        <v>2</v>
      </c>
      <c r="AI59">
        <v>52423426</v>
      </c>
      <c r="AJ59">
        <v>62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 x14ac:dyDescent="0.2">
      <c r="A60">
        <f>ROW(Source!A176)</f>
        <v>176</v>
      </c>
      <c r="B60">
        <v>52423432</v>
      </c>
      <c r="C60">
        <v>52423423</v>
      </c>
      <c r="D60">
        <v>51502000</v>
      </c>
      <c r="E60">
        <v>1</v>
      </c>
      <c r="F60">
        <v>1</v>
      </c>
      <c r="G60">
        <v>27</v>
      </c>
      <c r="H60">
        <v>3</v>
      </c>
      <c r="I60" t="s">
        <v>577</v>
      </c>
      <c r="J60" t="s">
        <v>578</v>
      </c>
      <c r="K60" t="s">
        <v>579</v>
      </c>
      <c r="L60">
        <v>1301</v>
      </c>
      <c r="N60">
        <v>1003</v>
      </c>
      <c r="O60" t="s">
        <v>580</v>
      </c>
      <c r="P60" t="s">
        <v>580</v>
      </c>
      <c r="Q60">
        <v>1</v>
      </c>
      <c r="X60">
        <v>12</v>
      </c>
      <c r="Y60">
        <v>26.54</v>
      </c>
      <c r="Z60">
        <v>0</v>
      </c>
      <c r="AA60">
        <v>0</v>
      </c>
      <c r="AB60">
        <v>0</v>
      </c>
      <c r="AC60">
        <v>0</v>
      </c>
      <c r="AD60">
        <v>1</v>
      </c>
      <c r="AE60">
        <v>0</v>
      </c>
      <c r="AF60" t="s">
        <v>3</v>
      </c>
      <c r="AG60">
        <v>12</v>
      </c>
      <c r="AH60">
        <v>2</v>
      </c>
      <c r="AI60">
        <v>52423427</v>
      </c>
      <c r="AJ60">
        <v>63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 x14ac:dyDescent="0.2">
      <c r="A61">
        <f>ROW(Source!A176)</f>
        <v>176</v>
      </c>
      <c r="B61">
        <v>52423433</v>
      </c>
      <c r="C61">
        <v>52423423</v>
      </c>
      <c r="D61">
        <v>51502464</v>
      </c>
      <c r="E61">
        <v>1</v>
      </c>
      <c r="F61">
        <v>1</v>
      </c>
      <c r="G61">
        <v>27</v>
      </c>
      <c r="H61">
        <v>3</v>
      </c>
      <c r="I61" t="s">
        <v>581</v>
      </c>
      <c r="J61" t="s">
        <v>582</v>
      </c>
      <c r="K61" t="s">
        <v>583</v>
      </c>
      <c r="L61">
        <v>1346</v>
      </c>
      <c r="N61">
        <v>1009</v>
      </c>
      <c r="O61" t="s">
        <v>190</v>
      </c>
      <c r="P61" t="s">
        <v>190</v>
      </c>
      <c r="Q61">
        <v>1</v>
      </c>
      <c r="X61">
        <v>6.6</v>
      </c>
      <c r="Y61">
        <v>133.80000000000001</v>
      </c>
      <c r="Z61">
        <v>0</v>
      </c>
      <c r="AA61">
        <v>0</v>
      </c>
      <c r="AB61">
        <v>0</v>
      </c>
      <c r="AC61">
        <v>0</v>
      </c>
      <c r="AD61">
        <v>1</v>
      </c>
      <c r="AE61">
        <v>0</v>
      </c>
      <c r="AF61" t="s">
        <v>3</v>
      </c>
      <c r="AG61">
        <v>6.6</v>
      </c>
      <c r="AH61">
        <v>2</v>
      </c>
      <c r="AI61">
        <v>52423428</v>
      </c>
      <c r="AJ61">
        <v>64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 x14ac:dyDescent="0.2">
      <c r="A62">
        <f>ROW(Source!A177)</f>
        <v>177</v>
      </c>
      <c r="B62">
        <v>52423438</v>
      </c>
      <c r="C62">
        <v>52423434</v>
      </c>
      <c r="D62">
        <v>51486811</v>
      </c>
      <c r="E62">
        <v>27</v>
      </c>
      <c r="F62">
        <v>1</v>
      </c>
      <c r="G62">
        <v>27</v>
      </c>
      <c r="H62">
        <v>1</v>
      </c>
      <c r="I62" t="s">
        <v>531</v>
      </c>
      <c r="J62" t="s">
        <v>3</v>
      </c>
      <c r="K62" t="s">
        <v>532</v>
      </c>
      <c r="L62">
        <v>1191</v>
      </c>
      <c r="N62">
        <v>1013</v>
      </c>
      <c r="O62" t="s">
        <v>533</v>
      </c>
      <c r="P62" t="s">
        <v>533</v>
      </c>
      <c r="Q62">
        <v>1</v>
      </c>
      <c r="X62">
        <v>0.06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1</v>
      </c>
      <c r="AE62">
        <v>1</v>
      </c>
      <c r="AF62" t="s">
        <v>3</v>
      </c>
      <c r="AG62">
        <v>0.06</v>
      </c>
      <c r="AH62">
        <v>2</v>
      </c>
      <c r="AI62">
        <v>52423435</v>
      </c>
      <c r="AJ62">
        <v>65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 x14ac:dyDescent="0.2">
      <c r="A63">
        <f>ROW(Source!A177)</f>
        <v>177</v>
      </c>
      <c r="B63">
        <v>52423439</v>
      </c>
      <c r="C63">
        <v>52423434</v>
      </c>
      <c r="D63">
        <v>51502386</v>
      </c>
      <c r="E63">
        <v>1</v>
      </c>
      <c r="F63">
        <v>1</v>
      </c>
      <c r="G63">
        <v>27</v>
      </c>
      <c r="H63">
        <v>3</v>
      </c>
      <c r="I63" t="s">
        <v>205</v>
      </c>
      <c r="J63" t="s">
        <v>207</v>
      </c>
      <c r="K63" t="s">
        <v>206</v>
      </c>
      <c r="L63">
        <v>1346</v>
      </c>
      <c r="N63">
        <v>1009</v>
      </c>
      <c r="O63" t="s">
        <v>190</v>
      </c>
      <c r="P63" t="s">
        <v>190</v>
      </c>
      <c r="Q63">
        <v>1</v>
      </c>
      <c r="X63">
        <v>0.35</v>
      </c>
      <c r="Y63">
        <v>31.8</v>
      </c>
      <c r="Z63">
        <v>0</v>
      </c>
      <c r="AA63">
        <v>0</v>
      </c>
      <c r="AB63">
        <v>0</v>
      </c>
      <c r="AC63">
        <v>0</v>
      </c>
      <c r="AD63">
        <v>1</v>
      </c>
      <c r="AE63">
        <v>0</v>
      </c>
      <c r="AF63" t="s">
        <v>3</v>
      </c>
      <c r="AG63">
        <v>0.35</v>
      </c>
      <c r="AH63">
        <v>2</v>
      </c>
      <c r="AI63">
        <v>52423436</v>
      </c>
      <c r="AJ63">
        <v>66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 x14ac:dyDescent="0.2">
      <c r="A64">
        <f>ROW(Source!A215)</f>
        <v>215</v>
      </c>
      <c r="B64">
        <v>52423342</v>
      </c>
      <c r="C64">
        <v>52423300</v>
      </c>
      <c r="D64">
        <v>51486811</v>
      </c>
      <c r="E64">
        <v>27</v>
      </c>
      <c r="F64">
        <v>1</v>
      </c>
      <c r="G64">
        <v>27</v>
      </c>
      <c r="H64">
        <v>1</v>
      </c>
      <c r="I64" t="s">
        <v>531</v>
      </c>
      <c r="J64" t="s">
        <v>3</v>
      </c>
      <c r="K64" t="s">
        <v>532</v>
      </c>
      <c r="L64">
        <v>1191</v>
      </c>
      <c r="N64">
        <v>1013</v>
      </c>
      <c r="O64" t="s">
        <v>533</v>
      </c>
      <c r="P64" t="s">
        <v>533</v>
      </c>
      <c r="Q64">
        <v>1</v>
      </c>
      <c r="X64">
        <v>342.54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</v>
      </c>
      <c r="AE64">
        <v>1</v>
      </c>
      <c r="AF64" t="s">
        <v>3</v>
      </c>
      <c r="AG64">
        <v>342.54</v>
      </c>
      <c r="AH64">
        <v>2</v>
      </c>
      <c r="AI64">
        <v>52423342</v>
      </c>
      <c r="AJ64">
        <v>68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 x14ac:dyDescent="0.2">
      <c r="A65">
        <f>ROW(Source!A215)</f>
        <v>215</v>
      </c>
      <c r="B65">
        <v>52423343</v>
      </c>
      <c r="C65">
        <v>52423300</v>
      </c>
      <c r="D65">
        <v>51499305</v>
      </c>
      <c r="E65">
        <v>1</v>
      </c>
      <c r="F65">
        <v>1</v>
      </c>
      <c r="G65">
        <v>27</v>
      </c>
      <c r="H65">
        <v>2</v>
      </c>
      <c r="I65" t="s">
        <v>584</v>
      </c>
      <c r="J65" t="s">
        <v>585</v>
      </c>
      <c r="K65" t="s">
        <v>586</v>
      </c>
      <c r="L65">
        <v>1368</v>
      </c>
      <c r="N65">
        <v>1011</v>
      </c>
      <c r="O65" t="s">
        <v>537</v>
      </c>
      <c r="P65" t="s">
        <v>537</v>
      </c>
      <c r="Q65">
        <v>1</v>
      </c>
      <c r="X65">
        <v>13.75</v>
      </c>
      <c r="Y65">
        <v>0</v>
      </c>
      <c r="Z65">
        <v>1289.26</v>
      </c>
      <c r="AA65">
        <v>637.17999999999995</v>
      </c>
      <c r="AB65">
        <v>0</v>
      </c>
      <c r="AC65">
        <v>0</v>
      </c>
      <c r="AD65">
        <v>1</v>
      </c>
      <c r="AE65">
        <v>0</v>
      </c>
      <c r="AF65" t="s">
        <v>3</v>
      </c>
      <c r="AG65">
        <v>13.75</v>
      </c>
      <c r="AH65">
        <v>2</v>
      </c>
      <c r="AI65">
        <v>52423343</v>
      </c>
      <c r="AJ65">
        <v>69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 x14ac:dyDescent="0.2">
      <c r="A66">
        <f>ROW(Source!A215)</f>
        <v>215</v>
      </c>
      <c r="B66">
        <v>52423344</v>
      </c>
      <c r="C66">
        <v>52423300</v>
      </c>
      <c r="D66">
        <v>51500925</v>
      </c>
      <c r="E66">
        <v>1</v>
      </c>
      <c r="F66">
        <v>1</v>
      </c>
      <c r="G66">
        <v>27</v>
      </c>
      <c r="H66">
        <v>3</v>
      </c>
      <c r="I66" t="s">
        <v>587</v>
      </c>
      <c r="J66" t="s">
        <v>588</v>
      </c>
      <c r="K66" t="s">
        <v>589</v>
      </c>
      <c r="L66">
        <v>1348</v>
      </c>
      <c r="N66">
        <v>1009</v>
      </c>
      <c r="O66" t="s">
        <v>27</v>
      </c>
      <c r="P66" t="s">
        <v>27</v>
      </c>
      <c r="Q66">
        <v>1000</v>
      </c>
      <c r="X66">
        <v>4.8000000000000001E-2</v>
      </c>
      <c r="Y66">
        <v>116855.43</v>
      </c>
      <c r="Z66">
        <v>0</v>
      </c>
      <c r="AA66">
        <v>0</v>
      </c>
      <c r="AB66">
        <v>0</v>
      </c>
      <c r="AC66">
        <v>0</v>
      </c>
      <c r="AD66">
        <v>1</v>
      </c>
      <c r="AE66">
        <v>0</v>
      </c>
      <c r="AF66" t="s">
        <v>3</v>
      </c>
      <c r="AG66">
        <v>4.8000000000000001E-2</v>
      </c>
      <c r="AH66">
        <v>2</v>
      </c>
      <c r="AI66">
        <v>52423344</v>
      </c>
      <c r="AJ66">
        <v>70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 x14ac:dyDescent="0.2">
      <c r="A67">
        <f>ROW(Source!A215)</f>
        <v>215</v>
      </c>
      <c r="B67">
        <v>52423345</v>
      </c>
      <c r="C67">
        <v>52423300</v>
      </c>
      <c r="D67">
        <v>51504654</v>
      </c>
      <c r="E67">
        <v>1</v>
      </c>
      <c r="F67">
        <v>1</v>
      </c>
      <c r="G67">
        <v>27</v>
      </c>
      <c r="H67">
        <v>3</v>
      </c>
      <c r="I67" t="s">
        <v>590</v>
      </c>
      <c r="J67" t="s">
        <v>591</v>
      </c>
      <c r="K67" t="s">
        <v>592</v>
      </c>
      <c r="L67">
        <v>1354</v>
      </c>
      <c r="N67">
        <v>1010</v>
      </c>
      <c r="O67" t="s">
        <v>221</v>
      </c>
      <c r="P67" t="s">
        <v>221</v>
      </c>
      <c r="Q67">
        <v>1</v>
      </c>
      <c r="X67">
        <v>100</v>
      </c>
      <c r="Y67">
        <v>1800.41</v>
      </c>
      <c r="Z67">
        <v>0</v>
      </c>
      <c r="AA67">
        <v>0</v>
      </c>
      <c r="AB67">
        <v>0</v>
      </c>
      <c r="AC67">
        <v>0</v>
      </c>
      <c r="AD67">
        <v>1</v>
      </c>
      <c r="AE67">
        <v>0</v>
      </c>
      <c r="AF67" t="s">
        <v>3</v>
      </c>
      <c r="AG67">
        <v>100</v>
      </c>
      <c r="AH67">
        <v>2</v>
      </c>
      <c r="AI67">
        <v>52423345</v>
      </c>
      <c r="AJ67">
        <v>71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 x14ac:dyDescent="0.2">
      <c r="A68">
        <f>ROW(Source!A215)</f>
        <v>215</v>
      </c>
      <c r="B68">
        <v>52423346</v>
      </c>
      <c r="C68">
        <v>52423300</v>
      </c>
      <c r="D68">
        <v>51487531</v>
      </c>
      <c r="E68">
        <v>27</v>
      </c>
      <c r="F68">
        <v>1</v>
      </c>
      <c r="G68">
        <v>27</v>
      </c>
      <c r="H68">
        <v>3</v>
      </c>
      <c r="I68" t="s">
        <v>751</v>
      </c>
      <c r="J68" t="s">
        <v>3</v>
      </c>
      <c r="K68" t="s">
        <v>752</v>
      </c>
      <c r="L68">
        <v>1354</v>
      </c>
      <c r="N68">
        <v>1010</v>
      </c>
      <c r="O68" t="s">
        <v>221</v>
      </c>
      <c r="P68" t="s">
        <v>221</v>
      </c>
      <c r="Q68">
        <v>1</v>
      </c>
      <c r="X68">
        <v>100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 t="s">
        <v>3</v>
      </c>
      <c r="AG68">
        <v>100</v>
      </c>
      <c r="AH68">
        <v>3</v>
      </c>
      <c r="AI68">
        <v>-1</v>
      </c>
      <c r="AJ68" t="s">
        <v>3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 x14ac:dyDescent="0.2">
      <c r="A69">
        <f>ROW(Source!A219)</f>
        <v>219</v>
      </c>
      <c r="B69">
        <v>52423326</v>
      </c>
      <c r="C69">
        <v>52423310</v>
      </c>
      <c r="D69">
        <v>51486811</v>
      </c>
      <c r="E69">
        <v>27</v>
      </c>
      <c r="F69">
        <v>1</v>
      </c>
      <c r="G69">
        <v>27</v>
      </c>
      <c r="H69">
        <v>1</v>
      </c>
      <c r="I69" t="s">
        <v>531</v>
      </c>
      <c r="J69" t="s">
        <v>3</v>
      </c>
      <c r="K69" t="s">
        <v>532</v>
      </c>
      <c r="L69">
        <v>1191</v>
      </c>
      <c r="N69">
        <v>1013</v>
      </c>
      <c r="O69" t="s">
        <v>533</v>
      </c>
      <c r="P69" t="s">
        <v>533</v>
      </c>
      <c r="Q69">
        <v>1</v>
      </c>
      <c r="X69">
        <v>79.349999999999994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</v>
      </c>
      <c r="AE69">
        <v>1</v>
      </c>
      <c r="AF69" t="s">
        <v>3</v>
      </c>
      <c r="AG69">
        <v>79.349999999999994</v>
      </c>
      <c r="AH69">
        <v>2</v>
      </c>
      <c r="AI69">
        <v>52423311</v>
      </c>
      <c r="AJ69">
        <v>72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 x14ac:dyDescent="0.2">
      <c r="A70">
        <f>ROW(Source!A219)</f>
        <v>219</v>
      </c>
      <c r="B70">
        <v>52423327</v>
      </c>
      <c r="C70">
        <v>52423310</v>
      </c>
      <c r="D70">
        <v>51504655</v>
      </c>
      <c r="E70">
        <v>1</v>
      </c>
      <c r="F70">
        <v>1</v>
      </c>
      <c r="G70">
        <v>27</v>
      </c>
      <c r="H70">
        <v>3</v>
      </c>
      <c r="I70" t="s">
        <v>219</v>
      </c>
      <c r="J70" t="s">
        <v>222</v>
      </c>
      <c r="K70" t="s">
        <v>220</v>
      </c>
      <c r="L70">
        <v>1354</v>
      </c>
      <c r="N70">
        <v>1010</v>
      </c>
      <c r="O70" t="s">
        <v>221</v>
      </c>
      <c r="P70" t="s">
        <v>221</v>
      </c>
      <c r="Q70">
        <v>1</v>
      </c>
      <c r="X70">
        <v>100</v>
      </c>
      <c r="Y70">
        <v>127.21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0</v>
      </c>
      <c r="AF70" t="s">
        <v>3</v>
      </c>
      <c r="AG70">
        <v>100</v>
      </c>
      <c r="AH70">
        <v>2</v>
      </c>
      <c r="AI70">
        <v>52423312</v>
      </c>
      <c r="AJ70">
        <v>73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 x14ac:dyDescent="0.2">
      <c r="A71">
        <f>ROW(Source!A219)</f>
        <v>219</v>
      </c>
      <c r="B71">
        <v>52423328</v>
      </c>
      <c r="C71">
        <v>52423310</v>
      </c>
      <c r="D71">
        <v>51487531</v>
      </c>
      <c r="E71">
        <v>27</v>
      </c>
      <c r="F71">
        <v>1</v>
      </c>
      <c r="G71">
        <v>27</v>
      </c>
      <c r="H71">
        <v>3</v>
      </c>
      <c r="I71" t="s">
        <v>751</v>
      </c>
      <c r="J71" t="s">
        <v>3</v>
      </c>
      <c r="K71" t="s">
        <v>752</v>
      </c>
      <c r="L71">
        <v>1354</v>
      </c>
      <c r="N71">
        <v>1010</v>
      </c>
      <c r="O71" t="s">
        <v>221</v>
      </c>
      <c r="P71" t="s">
        <v>221</v>
      </c>
      <c r="Q71">
        <v>1</v>
      </c>
      <c r="X71">
        <v>100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 t="s">
        <v>3</v>
      </c>
      <c r="AG71">
        <v>100</v>
      </c>
      <c r="AH71">
        <v>3</v>
      </c>
      <c r="AI71">
        <v>-1</v>
      </c>
      <c r="AJ71" t="s">
        <v>3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 x14ac:dyDescent="0.2">
      <c r="A72">
        <f>ROW(Source!A326)</f>
        <v>326</v>
      </c>
      <c r="B72">
        <v>52423618</v>
      </c>
      <c r="C72">
        <v>52423616</v>
      </c>
      <c r="D72">
        <v>51486811</v>
      </c>
      <c r="E72">
        <v>27</v>
      </c>
      <c r="F72">
        <v>1</v>
      </c>
      <c r="G72">
        <v>27</v>
      </c>
      <c r="H72">
        <v>1</v>
      </c>
      <c r="I72" t="s">
        <v>531</v>
      </c>
      <c r="J72" t="s">
        <v>3</v>
      </c>
      <c r="K72" t="s">
        <v>532</v>
      </c>
      <c r="L72">
        <v>1191</v>
      </c>
      <c r="N72">
        <v>1013</v>
      </c>
      <c r="O72" t="s">
        <v>533</v>
      </c>
      <c r="P72" t="s">
        <v>533</v>
      </c>
      <c r="Q72">
        <v>1</v>
      </c>
      <c r="X72">
        <v>59.6</v>
      </c>
      <c r="Y72">
        <v>0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1</v>
      </c>
      <c r="AF72" t="s">
        <v>3</v>
      </c>
      <c r="AG72">
        <v>59.6</v>
      </c>
      <c r="AH72">
        <v>2</v>
      </c>
      <c r="AI72">
        <v>52423617</v>
      </c>
      <c r="AJ72">
        <v>77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 x14ac:dyDescent="0.2">
      <c r="A73">
        <f>ROW(Source!A327)</f>
        <v>327</v>
      </c>
      <c r="B73">
        <v>52423621</v>
      </c>
      <c r="C73">
        <v>52423619</v>
      </c>
      <c r="D73">
        <v>51498982</v>
      </c>
      <c r="E73">
        <v>1</v>
      </c>
      <c r="F73">
        <v>1</v>
      </c>
      <c r="G73">
        <v>27</v>
      </c>
      <c r="H73">
        <v>2</v>
      </c>
      <c r="I73" t="s">
        <v>534</v>
      </c>
      <c r="J73" t="s">
        <v>535</v>
      </c>
      <c r="K73" t="s">
        <v>536</v>
      </c>
      <c r="L73">
        <v>1368</v>
      </c>
      <c r="N73">
        <v>1011</v>
      </c>
      <c r="O73" t="s">
        <v>537</v>
      </c>
      <c r="P73" t="s">
        <v>537</v>
      </c>
      <c r="Q73">
        <v>1</v>
      </c>
      <c r="X73">
        <v>5.3699999999999998E-2</v>
      </c>
      <c r="Y73">
        <v>0</v>
      </c>
      <c r="Z73">
        <v>1494.43</v>
      </c>
      <c r="AA73">
        <v>481.21</v>
      </c>
      <c r="AB73">
        <v>0</v>
      </c>
      <c r="AC73">
        <v>0</v>
      </c>
      <c r="AD73">
        <v>1</v>
      </c>
      <c r="AE73">
        <v>0</v>
      </c>
      <c r="AF73" t="s">
        <v>3</v>
      </c>
      <c r="AG73">
        <v>5.3699999999999998E-2</v>
      </c>
      <c r="AH73">
        <v>2</v>
      </c>
      <c r="AI73">
        <v>52423620</v>
      </c>
      <c r="AJ73">
        <v>78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 x14ac:dyDescent="0.2">
      <c r="A74">
        <f>ROW(Source!A328)</f>
        <v>328</v>
      </c>
      <c r="B74">
        <v>52423624</v>
      </c>
      <c r="C74">
        <v>52423622</v>
      </c>
      <c r="D74">
        <v>51486811</v>
      </c>
      <c r="E74">
        <v>27</v>
      </c>
      <c r="F74">
        <v>1</v>
      </c>
      <c r="G74">
        <v>27</v>
      </c>
      <c r="H74">
        <v>1</v>
      </c>
      <c r="I74" t="s">
        <v>531</v>
      </c>
      <c r="J74" t="s">
        <v>3</v>
      </c>
      <c r="K74" t="s">
        <v>532</v>
      </c>
      <c r="L74">
        <v>1191</v>
      </c>
      <c r="N74">
        <v>1013</v>
      </c>
      <c r="O74" t="s">
        <v>533</v>
      </c>
      <c r="P74" t="s">
        <v>533</v>
      </c>
      <c r="Q74">
        <v>1</v>
      </c>
      <c r="X74">
        <v>1.02</v>
      </c>
      <c r="Y74">
        <v>0</v>
      </c>
      <c r="Z74">
        <v>0</v>
      </c>
      <c r="AA74">
        <v>0</v>
      </c>
      <c r="AB74">
        <v>0</v>
      </c>
      <c r="AC74">
        <v>0</v>
      </c>
      <c r="AD74">
        <v>1</v>
      </c>
      <c r="AE74">
        <v>1</v>
      </c>
      <c r="AF74" t="s">
        <v>3</v>
      </c>
      <c r="AG74">
        <v>1.02</v>
      </c>
      <c r="AH74">
        <v>2</v>
      </c>
      <c r="AI74">
        <v>52423623</v>
      </c>
      <c r="AJ74">
        <v>79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 x14ac:dyDescent="0.2">
      <c r="A75">
        <f>ROW(Source!A329)</f>
        <v>329</v>
      </c>
      <c r="B75">
        <v>52423628</v>
      </c>
      <c r="C75">
        <v>52423625</v>
      </c>
      <c r="D75">
        <v>51499780</v>
      </c>
      <c r="E75">
        <v>1</v>
      </c>
      <c r="F75">
        <v>1</v>
      </c>
      <c r="G75">
        <v>27</v>
      </c>
      <c r="H75">
        <v>2</v>
      </c>
      <c r="I75" t="s">
        <v>538</v>
      </c>
      <c r="J75" t="s">
        <v>539</v>
      </c>
      <c r="K75" t="s">
        <v>540</v>
      </c>
      <c r="L75">
        <v>1368</v>
      </c>
      <c r="N75">
        <v>1011</v>
      </c>
      <c r="O75" t="s">
        <v>537</v>
      </c>
      <c r="P75" t="s">
        <v>537</v>
      </c>
      <c r="Q75">
        <v>1</v>
      </c>
      <c r="X75">
        <v>0.02</v>
      </c>
      <c r="Y75">
        <v>0</v>
      </c>
      <c r="Z75">
        <v>1009.4</v>
      </c>
      <c r="AA75">
        <v>316.82</v>
      </c>
      <c r="AB75">
        <v>0</v>
      </c>
      <c r="AC75">
        <v>0</v>
      </c>
      <c r="AD75">
        <v>1</v>
      </c>
      <c r="AE75">
        <v>0</v>
      </c>
      <c r="AF75" t="s">
        <v>3</v>
      </c>
      <c r="AG75">
        <v>0.02</v>
      </c>
      <c r="AH75">
        <v>2</v>
      </c>
      <c r="AI75">
        <v>52423626</v>
      </c>
      <c r="AJ75">
        <v>80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 x14ac:dyDescent="0.2">
      <c r="A76">
        <f>ROW(Source!A329)</f>
        <v>329</v>
      </c>
      <c r="B76">
        <v>52423629</v>
      </c>
      <c r="C76">
        <v>52423625</v>
      </c>
      <c r="D76">
        <v>51499781</v>
      </c>
      <c r="E76">
        <v>1</v>
      </c>
      <c r="F76">
        <v>1</v>
      </c>
      <c r="G76">
        <v>27</v>
      </c>
      <c r="H76">
        <v>2</v>
      </c>
      <c r="I76" t="s">
        <v>541</v>
      </c>
      <c r="J76" t="s">
        <v>542</v>
      </c>
      <c r="K76" t="s">
        <v>543</v>
      </c>
      <c r="L76">
        <v>1368</v>
      </c>
      <c r="N76">
        <v>1011</v>
      </c>
      <c r="O76" t="s">
        <v>537</v>
      </c>
      <c r="P76" t="s">
        <v>537</v>
      </c>
      <c r="Q76">
        <v>1</v>
      </c>
      <c r="X76">
        <v>1.7999999999999999E-2</v>
      </c>
      <c r="Y76">
        <v>0</v>
      </c>
      <c r="Z76">
        <v>1014.12</v>
      </c>
      <c r="AA76">
        <v>317.13</v>
      </c>
      <c r="AB76">
        <v>0</v>
      </c>
      <c r="AC76">
        <v>0</v>
      </c>
      <c r="AD76">
        <v>1</v>
      </c>
      <c r="AE76">
        <v>0</v>
      </c>
      <c r="AF76" t="s">
        <v>3</v>
      </c>
      <c r="AG76">
        <v>1.7999999999999999E-2</v>
      </c>
      <c r="AH76">
        <v>2</v>
      </c>
      <c r="AI76">
        <v>52423627</v>
      </c>
      <c r="AJ76">
        <v>81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</row>
    <row r="77" spans="1:44" x14ac:dyDescent="0.2">
      <c r="A77">
        <f>ROW(Source!A330)</f>
        <v>330</v>
      </c>
      <c r="B77">
        <v>52423633</v>
      </c>
      <c r="C77">
        <v>52423630</v>
      </c>
      <c r="D77">
        <v>51499780</v>
      </c>
      <c r="E77">
        <v>1</v>
      </c>
      <c r="F77">
        <v>1</v>
      </c>
      <c r="G77">
        <v>27</v>
      </c>
      <c r="H77">
        <v>2</v>
      </c>
      <c r="I77" t="s">
        <v>538</v>
      </c>
      <c r="J77" t="s">
        <v>539</v>
      </c>
      <c r="K77" t="s">
        <v>540</v>
      </c>
      <c r="L77">
        <v>1368</v>
      </c>
      <c r="N77">
        <v>1011</v>
      </c>
      <c r="O77" t="s">
        <v>537</v>
      </c>
      <c r="P77" t="s">
        <v>537</v>
      </c>
      <c r="Q77">
        <v>1</v>
      </c>
      <c r="X77">
        <v>5.3999999999999999E-2</v>
      </c>
      <c r="Y77">
        <v>0</v>
      </c>
      <c r="Z77">
        <v>1009.4</v>
      </c>
      <c r="AA77">
        <v>316.82</v>
      </c>
      <c r="AB77">
        <v>0</v>
      </c>
      <c r="AC77">
        <v>0</v>
      </c>
      <c r="AD77">
        <v>1</v>
      </c>
      <c r="AE77">
        <v>0</v>
      </c>
      <c r="AF77" t="s">
        <v>3</v>
      </c>
      <c r="AG77">
        <v>5.3999999999999999E-2</v>
      </c>
      <c r="AH77">
        <v>2</v>
      </c>
      <c r="AI77">
        <v>52423631</v>
      </c>
      <c r="AJ77">
        <v>82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 x14ac:dyDescent="0.2">
      <c r="A78">
        <f>ROW(Source!A330)</f>
        <v>330</v>
      </c>
      <c r="B78">
        <v>52423634</v>
      </c>
      <c r="C78">
        <v>52423630</v>
      </c>
      <c r="D78">
        <v>51499781</v>
      </c>
      <c r="E78">
        <v>1</v>
      </c>
      <c r="F78">
        <v>1</v>
      </c>
      <c r="G78">
        <v>27</v>
      </c>
      <c r="H78">
        <v>2</v>
      </c>
      <c r="I78" t="s">
        <v>541</v>
      </c>
      <c r="J78" t="s">
        <v>542</v>
      </c>
      <c r="K78" t="s">
        <v>543</v>
      </c>
      <c r="L78">
        <v>1368</v>
      </c>
      <c r="N78">
        <v>1011</v>
      </c>
      <c r="O78" t="s">
        <v>537</v>
      </c>
      <c r="P78" t="s">
        <v>537</v>
      </c>
      <c r="Q78">
        <v>1</v>
      </c>
      <c r="X78">
        <v>5.5E-2</v>
      </c>
      <c r="Y78">
        <v>0</v>
      </c>
      <c r="Z78">
        <v>1014.12</v>
      </c>
      <c r="AA78">
        <v>317.13</v>
      </c>
      <c r="AB78">
        <v>0</v>
      </c>
      <c r="AC78">
        <v>0</v>
      </c>
      <c r="AD78">
        <v>1</v>
      </c>
      <c r="AE78">
        <v>0</v>
      </c>
      <c r="AF78" t="s">
        <v>3</v>
      </c>
      <c r="AG78">
        <v>5.5E-2</v>
      </c>
      <c r="AH78">
        <v>2</v>
      </c>
      <c r="AI78">
        <v>52423632</v>
      </c>
      <c r="AJ78">
        <v>83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 x14ac:dyDescent="0.2">
      <c r="A79">
        <f>ROW(Source!A331)</f>
        <v>331</v>
      </c>
      <c r="B79">
        <v>52423638</v>
      </c>
      <c r="C79">
        <v>52423635</v>
      </c>
      <c r="D79">
        <v>51499780</v>
      </c>
      <c r="E79">
        <v>1</v>
      </c>
      <c r="F79">
        <v>1</v>
      </c>
      <c r="G79">
        <v>27</v>
      </c>
      <c r="H79">
        <v>2</v>
      </c>
      <c r="I79" t="s">
        <v>538</v>
      </c>
      <c r="J79" t="s">
        <v>539</v>
      </c>
      <c r="K79" t="s">
        <v>540</v>
      </c>
      <c r="L79">
        <v>1368</v>
      </c>
      <c r="N79">
        <v>1011</v>
      </c>
      <c r="O79" t="s">
        <v>537</v>
      </c>
      <c r="P79" t="s">
        <v>537</v>
      </c>
      <c r="Q79">
        <v>1</v>
      </c>
      <c r="X79">
        <v>0.01</v>
      </c>
      <c r="Y79">
        <v>0</v>
      </c>
      <c r="Z79">
        <v>1009.4</v>
      </c>
      <c r="AA79">
        <v>316.82</v>
      </c>
      <c r="AB79">
        <v>0</v>
      </c>
      <c r="AC79">
        <v>0</v>
      </c>
      <c r="AD79">
        <v>1</v>
      </c>
      <c r="AE79">
        <v>0</v>
      </c>
      <c r="AF79" t="s">
        <v>46</v>
      </c>
      <c r="AG79">
        <v>0.51</v>
      </c>
      <c r="AH79">
        <v>2</v>
      </c>
      <c r="AI79">
        <v>52423636</v>
      </c>
      <c r="AJ79">
        <v>84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 x14ac:dyDescent="0.2">
      <c r="A80">
        <f>ROW(Source!A331)</f>
        <v>331</v>
      </c>
      <c r="B80">
        <v>52423639</v>
      </c>
      <c r="C80">
        <v>52423635</v>
      </c>
      <c r="D80">
        <v>51499781</v>
      </c>
      <c r="E80">
        <v>1</v>
      </c>
      <c r="F80">
        <v>1</v>
      </c>
      <c r="G80">
        <v>27</v>
      </c>
      <c r="H80">
        <v>2</v>
      </c>
      <c r="I80" t="s">
        <v>541</v>
      </c>
      <c r="J80" t="s">
        <v>542</v>
      </c>
      <c r="K80" t="s">
        <v>543</v>
      </c>
      <c r="L80">
        <v>1368</v>
      </c>
      <c r="N80">
        <v>1011</v>
      </c>
      <c r="O80" t="s">
        <v>537</v>
      </c>
      <c r="P80" t="s">
        <v>537</v>
      </c>
      <c r="Q80">
        <v>1</v>
      </c>
      <c r="X80">
        <v>8.0000000000000002E-3</v>
      </c>
      <c r="Y80">
        <v>0</v>
      </c>
      <c r="Z80">
        <v>1014.12</v>
      </c>
      <c r="AA80">
        <v>317.13</v>
      </c>
      <c r="AB80">
        <v>0</v>
      </c>
      <c r="AC80">
        <v>0</v>
      </c>
      <c r="AD80">
        <v>1</v>
      </c>
      <c r="AE80">
        <v>0</v>
      </c>
      <c r="AF80" t="s">
        <v>46</v>
      </c>
      <c r="AG80">
        <v>0.40800000000000003</v>
      </c>
      <c r="AH80">
        <v>2</v>
      </c>
      <c r="AI80">
        <v>52423637</v>
      </c>
      <c r="AJ80">
        <v>85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 x14ac:dyDescent="0.2">
      <c r="A81">
        <f>ROW(Source!A333)</f>
        <v>333</v>
      </c>
      <c r="B81">
        <v>52423648</v>
      </c>
      <c r="C81">
        <v>52423641</v>
      </c>
      <c r="D81">
        <v>51486811</v>
      </c>
      <c r="E81">
        <v>27</v>
      </c>
      <c r="F81">
        <v>1</v>
      </c>
      <c r="G81">
        <v>27</v>
      </c>
      <c r="H81">
        <v>1</v>
      </c>
      <c r="I81" t="s">
        <v>531</v>
      </c>
      <c r="J81" t="s">
        <v>3</v>
      </c>
      <c r="K81" t="s">
        <v>532</v>
      </c>
      <c r="L81">
        <v>1191</v>
      </c>
      <c r="N81">
        <v>1013</v>
      </c>
      <c r="O81" t="s">
        <v>533</v>
      </c>
      <c r="P81" t="s">
        <v>533</v>
      </c>
      <c r="Q81">
        <v>1</v>
      </c>
      <c r="X81">
        <v>19.100000000000001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1</v>
      </c>
      <c r="AE81">
        <v>1</v>
      </c>
      <c r="AF81" t="s">
        <v>3</v>
      </c>
      <c r="AG81">
        <v>19.100000000000001</v>
      </c>
      <c r="AH81">
        <v>2</v>
      </c>
      <c r="AI81">
        <v>52423642</v>
      </c>
      <c r="AJ81">
        <v>86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 x14ac:dyDescent="0.2">
      <c r="A82">
        <f>ROW(Source!A333)</f>
        <v>333</v>
      </c>
      <c r="B82">
        <v>52423649</v>
      </c>
      <c r="C82">
        <v>52423641</v>
      </c>
      <c r="D82">
        <v>51499185</v>
      </c>
      <c r="E82">
        <v>1</v>
      </c>
      <c r="F82">
        <v>1</v>
      </c>
      <c r="G82">
        <v>27</v>
      </c>
      <c r="H82">
        <v>2</v>
      </c>
      <c r="I82" t="s">
        <v>544</v>
      </c>
      <c r="J82" t="s">
        <v>545</v>
      </c>
      <c r="K82" t="s">
        <v>546</v>
      </c>
      <c r="L82">
        <v>1368</v>
      </c>
      <c r="N82">
        <v>1011</v>
      </c>
      <c r="O82" t="s">
        <v>537</v>
      </c>
      <c r="P82" t="s">
        <v>537</v>
      </c>
      <c r="Q82">
        <v>1</v>
      </c>
      <c r="X82">
        <v>2.97</v>
      </c>
      <c r="Y82">
        <v>0</v>
      </c>
      <c r="Z82">
        <v>3056.67</v>
      </c>
      <c r="AA82">
        <v>1333.84</v>
      </c>
      <c r="AB82">
        <v>0</v>
      </c>
      <c r="AC82">
        <v>0</v>
      </c>
      <c r="AD82">
        <v>1</v>
      </c>
      <c r="AE82">
        <v>0</v>
      </c>
      <c r="AF82" t="s">
        <v>3</v>
      </c>
      <c r="AG82">
        <v>2.97</v>
      </c>
      <c r="AH82">
        <v>2</v>
      </c>
      <c r="AI82">
        <v>52423643</v>
      </c>
      <c r="AJ82">
        <v>87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 x14ac:dyDescent="0.2">
      <c r="A83">
        <f>ROW(Source!A333)</f>
        <v>333</v>
      </c>
      <c r="B83">
        <v>52423650</v>
      </c>
      <c r="C83">
        <v>52423641</v>
      </c>
      <c r="D83">
        <v>51499169</v>
      </c>
      <c r="E83">
        <v>1</v>
      </c>
      <c r="F83">
        <v>1</v>
      </c>
      <c r="G83">
        <v>27</v>
      </c>
      <c r="H83">
        <v>2</v>
      </c>
      <c r="I83" t="s">
        <v>547</v>
      </c>
      <c r="J83" t="s">
        <v>548</v>
      </c>
      <c r="K83" t="s">
        <v>549</v>
      </c>
      <c r="L83">
        <v>1368</v>
      </c>
      <c r="N83">
        <v>1011</v>
      </c>
      <c r="O83" t="s">
        <v>537</v>
      </c>
      <c r="P83" t="s">
        <v>537</v>
      </c>
      <c r="Q83">
        <v>1</v>
      </c>
      <c r="X83">
        <v>3.67</v>
      </c>
      <c r="Y83">
        <v>0</v>
      </c>
      <c r="Z83">
        <v>1261.8699999999999</v>
      </c>
      <c r="AA83">
        <v>530.02</v>
      </c>
      <c r="AB83">
        <v>0</v>
      </c>
      <c r="AC83">
        <v>0</v>
      </c>
      <c r="AD83">
        <v>1</v>
      </c>
      <c r="AE83">
        <v>0</v>
      </c>
      <c r="AF83" t="s">
        <v>3</v>
      </c>
      <c r="AG83">
        <v>3.67</v>
      </c>
      <c r="AH83">
        <v>2</v>
      </c>
      <c r="AI83">
        <v>52423644</v>
      </c>
      <c r="AJ83">
        <v>88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 x14ac:dyDescent="0.2">
      <c r="A84">
        <f>ROW(Source!A333)</f>
        <v>333</v>
      </c>
      <c r="B84">
        <v>52423651</v>
      </c>
      <c r="C84">
        <v>52423641</v>
      </c>
      <c r="D84">
        <v>51499170</v>
      </c>
      <c r="E84">
        <v>1</v>
      </c>
      <c r="F84">
        <v>1</v>
      </c>
      <c r="G84">
        <v>27</v>
      </c>
      <c r="H84">
        <v>2</v>
      </c>
      <c r="I84" t="s">
        <v>550</v>
      </c>
      <c r="J84" t="s">
        <v>551</v>
      </c>
      <c r="K84" t="s">
        <v>552</v>
      </c>
      <c r="L84">
        <v>1368</v>
      </c>
      <c r="N84">
        <v>1011</v>
      </c>
      <c r="O84" t="s">
        <v>537</v>
      </c>
      <c r="P84" t="s">
        <v>537</v>
      </c>
      <c r="Q84">
        <v>1</v>
      </c>
      <c r="X84">
        <v>11.9</v>
      </c>
      <c r="Y84">
        <v>0</v>
      </c>
      <c r="Z84">
        <v>1827.95</v>
      </c>
      <c r="AA84">
        <v>720.55</v>
      </c>
      <c r="AB84">
        <v>0</v>
      </c>
      <c r="AC84">
        <v>0</v>
      </c>
      <c r="AD84">
        <v>1</v>
      </c>
      <c r="AE84">
        <v>0</v>
      </c>
      <c r="AF84" t="s">
        <v>3</v>
      </c>
      <c r="AG84">
        <v>11.9</v>
      </c>
      <c r="AH84">
        <v>2</v>
      </c>
      <c r="AI84">
        <v>52423645</v>
      </c>
      <c r="AJ84">
        <v>89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 x14ac:dyDescent="0.2">
      <c r="A85">
        <f>ROW(Source!A333)</f>
        <v>333</v>
      </c>
      <c r="B85">
        <v>52423652</v>
      </c>
      <c r="C85">
        <v>52423641</v>
      </c>
      <c r="D85">
        <v>51503063</v>
      </c>
      <c r="E85">
        <v>1</v>
      </c>
      <c r="F85">
        <v>1</v>
      </c>
      <c r="G85">
        <v>27</v>
      </c>
      <c r="H85">
        <v>3</v>
      </c>
      <c r="I85" t="s">
        <v>60</v>
      </c>
      <c r="J85" t="s">
        <v>62</v>
      </c>
      <c r="K85" t="s">
        <v>61</v>
      </c>
      <c r="L85">
        <v>1348</v>
      </c>
      <c r="N85">
        <v>1009</v>
      </c>
      <c r="O85" t="s">
        <v>27</v>
      </c>
      <c r="P85" t="s">
        <v>27</v>
      </c>
      <c r="Q85">
        <v>1000</v>
      </c>
      <c r="X85">
        <v>101</v>
      </c>
      <c r="Y85">
        <v>2690.29</v>
      </c>
      <c r="Z85">
        <v>0</v>
      </c>
      <c r="AA85">
        <v>0</v>
      </c>
      <c r="AB85">
        <v>0</v>
      </c>
      <c r="AC85">
        <v>0</v>
      </c>
      <c r="AD85">
        <v>1</v>
      </c>
      <c r="AE85">
        <v>0</v>
      </c>
      <c r="AF85" t="s">
        <v>3</v>
      </c>
      <c r="AG85">
        <v>101</v>
      </c>
      <c r="AH85">
        <v>2</v>
      </c>
      <c r="AI85">
        <v>52423646</v>
      </c>
      <c r="AJ85">
        <v>90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 x14ac:dyDescent="0.2">
      <c r="A86">
        <f>ROW(Source!A336)</f>
        <v>336</v>
      </c>
      <c r="B86">
        <v>52423661</v>
      </c>
      <c r="C86">
        <v>52423655</v>
      </c>
      <c r="D86">
        <v>51486811</v>
      </c>
      <c r="E86">
        <v>27</v>
      </c>
      <c r="F86">
        <v>1</v>
      </c>
      <c r="G86">
        <v>27</v>
      </c>
      <c r="H86">
        <v>1</v>
      </c>
      <c r="I86" t="s">
        <v>531</v>
      </c>
      <c r="J86" t="s">
        <v>3</v>
      </c>
      <c r="K86" t="s">
        <v>532</v>
      </c>
      <c r="L86">
        <v>1191</v>
      </c>
      <c r="N86">
        <v>1013</v>
      </c>
      <c r="O86" t="s">
        <v>533</v>
      </c>
      <c r="P86" t="s">
        <v>533</v>
      </c>
      <c r="Q86">
        <v>1</v>
      </c>
      <c r="X86">
        <v>10.3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1</v>
      </c>
      <c r="AE86">
        <v>1</v>
      </c>
      <c r="AF86" t="s">
        <v>3</v>
      </c>
      <c r="AG86">
        <v>10.3</v>
      </c>
      <c r="AH86">
        <v>2</v>
      </c>
      <c r="AI86">
        <v>52423656</v>
      </c>
      <c r="AJ86">
        <v>92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 x14ac:dyDescent="0.2">
      <c r="A87">
        <f>ROW(Source!A336)</f>
        <v>336</v>
      </c>
      <c r="B87">
        <v>52423662</v>
      </c>
      <c r="C87">
        <v>52423655</v>
      </c>
      <c r="D87">
        <v>51499169</v>
      </c>
      <c r="E87">
        <v>1</v>
      </c>
      <c r="F87">
        <v>1</v>
      </c>
      <c r="G87">
        <v>27</v>
      </c>
      <c r="H87">
        <v>2</v>
      </c>
      <c r="I87" t="s">
        <v>547</v>
      </c>
      <c r="J87" t="s">
        <v>548</v>
      </c>
      <c r="K87" t="s">
        <v>549</v>
      </c>
      <c r="L87">
        <v>1368</v>
      </c>
      <c r="N87">
        <v>1011</v>
      </c>
      <c r="O87" t="s">
        <v>537</v>
      </c>
      <c r="P87" t="s">
        <v>537</v>
      </c>
      <c r="Q87">
        <v>1</v>
      </c>
      <c r="X87">
        <v>0.89</v>
      </c>
      <c r="Y87">
        <v>0</v>
      </c>
      <c r="Z87">
        <v>1261.8699999999999</v>
      </c>
      <c r="AA87">
        <v>530.02</v>
      </c>
      <c r="AB87">
        <v>0</v>
      </c>
      <c r="AC87">
        <v>0</v>
      </c>
      <c r="AD87">
        <v>1</v>
      </c>
      <c r="AE87">
        <v>0</v>
      </c>
      <c r="AF87" t="s">
        <v>3</v>
      </c>
      <c r="AG87">
        <v>0.89</v>
      </c>
      <c r="AH87">
        <v>2</v>
      </c>
      <c r="AI87">
        <v>52423657</v>
      </c>
      <c r="AJ87">
        <v>93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 x14ac:dyDescent="0.2">
      <c r="A88">
        <f>ROW(Source!A336)</f>
        <v>336</v>
      </c>
      <c r="B88">
        <v>52423663</v>
      </c>
      <c r="C88">
        <v>52423655</v>
      </c>
      <c r="D88">
        <v>51499975</v>
      </c>
      <c r="E88">
        <v>1</v>
      </c>
      <c r="F88">
        <v>1</v>
      </c>
      <c r="G88">
        <v>27</v>
      </c>
      <c r="H88">
        <v>3</v>
      </c>
      <c r="I88" t="s">
        <v>553</v>
      </c>
      <c r="J88" t="s">
        <v>554</v>
      </c>
      <c r="K88" t="s">
        <v>555</v>
      </c>
      <c r="L88">
        <v>1348</v>
      </c>
      <c r="N88">
        <v>1009</v>
      </c>
      <c r="O88" t="s">
        <v>27</v>
      </c>
      <c r="P88" t="s">
        <v>27</v>
      </c>
      <c r="Q88">
        <v>1000</v>
      </c>
      <c r="X88">
        <v>0.06</v>
      </c>
      <c r="Y88">
        <v>25888.1</v>
      </c>
      <c r="Z88">
        <v>0</v>
      </c>
      <c r="AA88">
        <v>0</v>
      </c>
      <c r="AB88">
        <v>0</v>
      </c>
      <c r="AC88">
        <v>0</v>
      </c>
      <c r="AD88">
        <v>1</v>
      </c>
      <c r="AE88">
        <v>0</v>
      </c>
      <c r="AF88" t="s">
        <v>3</v>
      </c>
      <c r="AG88">
        <v>0.06</v>
      </c>
      <c r="AH88">
        <v>2</v>
      </c>
      <c r="AI88">
        <v>52423658</v>
      </c>
      <c r="AJ88">
        <v>94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 x14ac:dyDescent="0.2">
      <c r="A89">
        <f>ROW(Source!A336)</f>
        <v>336</v>
      </c>
      <c r="B89">
        <v>52423664</v>
      </c>
      <c r="C89">
        <v>52423655</v>
      </c>
      <c r="D89">
        <v>51503080</v>
      </c>
      <c r="E89">
        <v>1</v>
      </c>
      <c r="F89">
        <v>1</v>
      </c>
      <c r="G89">
        <v>27</v>
      </c>
      <c r="H89">
        <v>3</v>
      </c>
      <c r="I89" t="s">
        <v>64</v>
      </c>
      <c r="J89" t="s">
        <v>66</v>
      </c>
      <c r="K89" t="s">
        <v>65</v>
      </c>
      <c r="L89">
        <v>1348</v>
      </c>
      <c r="N89">
        <v>1009</v>
      </c>
      <c r="O89" t="s">
        <v>27</v>
      </c>
      <c r="P89" t="s">
        <v>27</v>
      </c>
      <c r="Q89">
        <v>1000</v>
      </c>
      <c r="X89">
        <v>7.14</v>
      </c>
      <c r="Y89">
        <v>2652.04</v>
      </c>
      <c r="Z89">
        <v>0</v>
      </c>
      <c r="AA89">
        <v>0</v>
      </c>
      <c r="AB89">
        <v>0</v>
      </c>
      <c r="AC89">
        <v>0</v>
      </c>
      <c r="AD89">
        <v>1</v>
      </c>
      <c r="AE89">
        <v>0</v>
      </c>
      <c r="AF89" t="s">
        <v>3</v>
      </c>
      <c r="AG89">
        <v>7.14</v>
      </c>
      <c r="AH89">
        <v>2</v>
      </c>
      <c r="AI89">
        <v>52423659</v>
      </c>
      <c r="AJ89">
        <v>95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 x14ac:dyDescent="0.2">
      <c r="A90">
        <f>ROW(Source!A374)</f>
        <v>374</v>
      </c>
      <c r="B90">
        <v>52423907</v>
      </c>
      <c r="C90">
        <v>52423905</v>
      </c>
      <c r="D90">
        <v>51486811</v>
      </c>
      <c r="E90">
        <v>27</v>
      </c>
      <c r="F90">
        <v>1</v>
      </c>
      <c r="G90">
        <v>27</v>
      </c>
      <c r="H90">
        <v>1</v>
      </c>
      <c r="I90" t="s">
        <v>531</v>
      </c>
      <c r="J90" t="s">
        <v>3</v>
      </c>
      <c r="K90" t="s">
        <v>532</v>
      </c>
      <c r="L90">
        <v>1191</v>
      </c>
      <c r="N90">
        <v>1013</v>
      </c>
      <c r="O90" t="s">
        <v>533</v>
      </c>
      <c r="P90" t="s">
        <v>533</v>
      </c>
      <c r="Q90">
        <v>1</v>
      </c>
      <c r="X90">
        <v>18.68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1</v>
      </c>
      <c r="AE90">
        <v>1</v>
      </c>
      <c r="AF90" t="s">
        <v>3</v>
      </c>
      <c r="AG90">
        <v>18.68</v>
      </c>
      <c r="AH90">
        <v>2</v>
      </c>
      <c r="AI90">
        <v>52423906</v>
      </c>
      <c r="AJ90">
        <v>97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 x14ac:dyDescent="0.2">
      <c r="A91">
        <f>ROW(Source!A375)</f>
        <v>375</v>
      </c>
      <c r="B91">
        <v>52423912</v>
      </c>
      <c r="C91">
        <v>52423908</v>
      </c>
      <c r="D91">
        <v>51486811</v>
      </c>
      <c r="E91">
        <v>27</v>
      </c>
      <c r="F91">
        <v>1</v>
      </c>
      <c r="G91">
        <v>27</v>
      </c>
      <c r="H91">
        <v>1</v>
      </c>
      <c r="I91" t="s">
        <v>531</v>
      </c>
      <c r="J91" t="s">
        <v>3</v>
      </c>
      <c r="K91" t="s">
        <v>532</v>
      </c>
      <c r="L91">
        <v>1191</v>
      </c>
      <c r="N91">
        <v>1013</v>
      </c>
      <c r="O91" t="s">
        <v>533</v>
      </c>
      <c r="P91" t="s">
        <v>533</v>
      </c>
      <c r="Q91">
        <v>1</v>
      </c>
      <c r="X91">
        <v>11.7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</v>
      </c>
      <c r="AE91">
        <v>1</v>
      </c>
      <c r="AF91" t="s">
        <v>3</v>
      </c>
      <c r="AG91">
        <v>11.7</v>
      </c>
      <c r="AH91">
        <v>2</v>
      </c>
      <c r="AI91">
        <v>52423909</v>
      </c>
      <c r="AJ91">
        <v>98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 x14ac:dyDescent="0.2">
      <c r="A92">
        <f>ROW(Source!A375)</f>
        <v>375</v>
      </c>
      <c r="B92">
        <v>52423913</v>
      </c>
      <c r="C92">
        <v>52423908</v>
      </c>
      <c r="D92">
        <v>51499026</v>
      </c>
      <c r="E92">
        <v>1</v>
      </c>
      <c r="F92">
        <v>1</v>
      </c>
      <c r="G92">
        <v>27</v>
      </c>
      <c r="H92">
        <v>2</v>
      </c>
      <c r="I92" t="s">
        <v>593</v>
      </c>
      <c r="J92" t="s">
        <v>594</v>
      </c>
      <c r="K92" t="s">
        <v>595</v>
      </c>
      <c r="L92">
        <v>1368</v>
      </c>
      <c r="N92">
        <v>1011</v>
      </c>
      <c r="O92" t="s">
        <v>537</v>
      </c>
      <c r="P92" t="s">
        <v>537</v>
      </c>
      <c r="Q92">
        <v>1</v>
      </c>
      <c r="X92">
        <v>1.26</v>
      </c>
      <c r="Y92">
        <v>0</v>
      </c>
      <c r="Z92">
        <v>740.94</v>
      </c>
      <c r="AA92">
        <v>413.22</v>
      </c>
      <c r="AB92">
        <v>0</v>
      </c>
      <c r="AC92">
        <v>0</v>
      </c>
      <c r="AD92">
        <v>1</v>
      </c>
      <c r="AE92">
        <v>0</v>
      </c>
      <c r="AF92" t="s">
        <v>3</v>
      </c>
      <c r="AG92">
        <v>1.26</v>
      </c>
      <c r="AH92">
        <v>2</v>
      </c>
      <c r="AI92">
        <v>52423910</v>
      </c>
      <c r="AJ92">
        <v>99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 x14ac:dyDescent="0.2">
      <c r="A93">
        <f>ROW(Source!A375)</f>
        <v>375</v>
      </c>
      <c r="B93">
        <v>52423914</v>
      </c>
      <c r="C93">
        <v>52423908</v>
      </c>
      <c r="D93">
        <v>51499208</v>
      </c>
      <c r="E93">
        <v>1</v>
      </c>
      <c r="F93">
        <v>1</v>
      </c>
      <c r="G93">
        <v>27</v>
      </c>
      <c r="H93">
        <v>2</v>
      </c>
      <c r="I93" t="s">
        <v>562</v>
      </c>
      <c r="J93" t="s">
        <v>563</v>
      </c>
      <c r="K93" t="s">
        <v>564</v>
      </c>
      <c r="L93">
        <v>1368</v>
      </c>
      <c r="N93">
        <v>1011</v>
      </c>
      <c r="O93" t="s">
        <v>537</v>
      </c>
      <c r="P93" t="s">
        <v>537</v>
      </c>
      <c r="Q93">
        <v>1</v>
      </c>
      <c r="X93">
        <v>1.7</v>
      </c>
      <c r="Y93">
        <v>0</v>
      </c>
      <c r="Z93">
        <v>1412.71</v>
      </c>
      <c r="AA93">
        <v>641.32000000000005</v>
      </c>
      <c r="AB93">
        <v>0</v>
      </c>
      <c r="AC93">
        <v>0</v>
      </c>
      <c r="AD93">
        <v>1</v>
      </c>
      <c r="AE93">
        <v>0</v>
      </c>
      <c r="AF93" t="s">
        <v>3</v>
      </c>
      <c r="AG93">
        <v>1.7</v>
      </c>
      <c r="AH93">
        <v>2</v>
      </c>
      <c r="AI93">
        <v>52423911</v>
      </c>
      <c r="AJ93">
        <v>100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 x14ac:dyDescent="0.2">
      <c r="A94">
        <f>ROW(Source!A376)</f>
        <v>376</v>
      </c>
      <c r="B94">
        <v>52423917</v>
      </c>
      <c r="C94">
        <v>52423915</v>
      </c>
      <c r="D94">
        <v>51498982</v>
      </c>
      <c r="E94">
        <v>1</v>
      </c>
      <c r="F94">
        <v>1</v>
      </c>
      <c r="G94">
        <v>27</v>
      </c>
      <c r="H94">
        <v>2</v>
      </c>
      <c r="I94" t="s">
        <v>534</v>
      </c>
      <c r="J94" t="s">
        <v>535</v>
      </c>
      <c r="K94" t="s">
        <v>536</v>
      </c>
      <c r="L94">
        <v>1368</v>
      </c>
      <c r="N94">
        <v>1011</v>
      </c>
      <c r="O94" t="s">
        <v>537</v>
      </c>
      <c r="P94" t="s">
        <v>537</v>
      </c>
      <c r="Q94">
        <v>1</v>
      </c>
      <c r="X94">
        <v>5.3699999999999998E-2</v>
      </c>
      <c r="Y94">
        <v>0</v>
      </c>
      <c r="Z94">
        <v>1494.43</v>
      </c>
      <c r="AA94">
        <v>481.21</v>
      </c>
      <c r="AB94">
        <v>0</v>
      </c>
      <c r="AC94">
        <v>0</v>
      </c>
      <c r="AD94">
        <v>1</v>
      </c>
      <c r="AE94">
        <v>0</v>
      </c>
      <c r="AF94" t="s">
        <v>3</v>
      </c>
      <c r="AG94">
        <v>5.3699999999999998E-2</v>
      </c>
      <c r="AH94">
        <v>2</v>
      </c>
      <c r="AI94">
        <v>52423916</v>
      </c>
      <c r="AJ94">
        <v>101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 x14ac:dyDescent="0.2">
      <c r="A95">
        <f>ROW(Source!A377)</f>
        <v>377</v>
      </c>
      <c r="B95">
        <v>52423921</v>
      </c>
      <c r="C95">
        <v>52423918</v>
      </c>
      <c r="D95">
        <v>51499780</v>
      </c>
      <c r="E95">
        <v>1</v>
      </c>
      <c r="F95">
        <v>1</v>
      </c>
      <c r="G95">
        <v>27</v>
      </c>
      <c r="H95">
        <v>2</v>
      </c>
      <c r="I95" t="s">
        <v>538</v>
      </c>
      <c r="J95" t="s">
        <v>539</v>
      </c>
      <c r="K95" t="s">
        <v>540</v>
      </c>
      <c r="L95">
        <v>1368</v>
      </c>
      <c r="N95">
        <v>1011</v>
      </c>
      <c r="O95" t="s">
        <v>537</v>
      </c>
      <c r="P95" t="s">
        <v>537</v>
      </c>
      <c r="Q95">
        <v>1</v>
      </c>
      <c r="X95">
        <v>0.02</v>
      </c>
      <c r="Y95">
        <v>0</v>
      </c>
      <c r="Z95">
        <v>1009.4</v>
      </c>
      <c r="AA95">
        <v>316.82</v>
      </c>
      <c r="AB95">
        <v>0</v>
      </c>
      <c r="AC95">
        <v>0</v>
      </c>
      <c r="AD95">
        <v>1</v>
      </c>
      <c r="AE95">
        <v>0</v>
      </c>
      <c r="AF95" t="s">
        <v>3</v>
      </c>
      <c r="AG95">
        <v>0.02</v>
      </c>
      <c r="AH95">
        <v>2</v>
      </c>
      <c r="AI95">
        <v>52423919</v>
      </c>
      <c r="AJ95">
        <v>102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 x14ac:dyDescent="0.2">
      <c r="A96">
        <f>ROW(Source!A377)</f>
        <v>377</v>
      </c>
      <c r="B96">
        <v>52423922</v>
      </c>
      <c r="C96">
        <v>52423918</v>
      </c>
      <c r="D96">
        <v>51499781</v>
      </c>
      <c r="E96">
        <v>1</v>
      </c>
      <c r="F96">
        <v>1</v>
      </c>
      <c r="G96">
        <v>27</v>
      </c>
      <c r="H96">
        <v>2</v>
      </c>
      <c r="I96" t="s">
        <v>541</v>
      </c>
      <c r="J96" t="s">
        <v>542</v>
      </c>
      <c r="K96" t="s">
        <v>543</v>
      </c>
      <c r="L96">
        <v>1368</v>
      </c>
      <c r="N96">
        <v>1011</v>
      </c>
      <c r="O96" t="s">
        <v>537</v>
      </c>
      <c r="P96" t="s">
        <v>537</v>
      </c>
      <c r="Q96">
        <v>1</v>
      </c>
      <c r="X96">
        <v>1.7999999999999999E-2</v>
      </c>
      <c r="Y96">
        <v>0</v>
      </c>
      <c r="Z96">
        <v>1014.12</v>
      </c>
      <c r="AA96">
        <v>317.13</v>
      </c>
      <c r="AB96">
        <v>0</v>
      </c>
      <c r="AC96">
        <v>0</v>
      </c>
      <c r="AD96">
        <v>1</v>
      </c>
      <c r="AE96">
        <v>0</v>
      </c>
      <c r="AF96" t="s">
        <v>3</v>
      </c>
      <c r="AG96">
        <v>1.7999999999999999E-2</v>
      </c>
      <c r="AH96">
        <v>2</v>
      </c>
      <c r="AI96">
        <v>52423920</v>
      </c>
      <c r="AJ96">
        <v>103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 x14ac:dyDescent="0.2">
      <c r="A97">
        <f>ROW(Source!A378)</f>
        <v>378</v>
      </c>
      <c r="B97">
        <v>52423925</v>
      </c>
      <c r="C97">
        <v>52423923</v>
      </c>
      <c r="D97">
        <v>51486811</v>
      </c>
      <c r="E97">
        <v>27</v>
      </c>
      <c r="F97">
        <v>1</v>
      </c>
      <c r="G97">
        <v>27</v>
      </c>
      <c r="H97">
        <v>1</v>
      </c>
      <c r="I97" t="s">
        <v>531</v>
      </c>
      <c r="J97" t="s">
        <v>3</v>
      </c>
      <c r="K97" t="s">
        <v>532</v>
      </c>
      <c r="L97">
        <v>1191</v>
      </c>
      <c r="N97">
        <v>1013</v>
      </c>
      <c r="O97" t="s">
        <v>533</v>
      </c>
      <c r="P97" t="s">
        <v>533</v>
      </c>
      <c r="Q97">
        <v>1</v>
      </c>
      <c r="X97">
        <v>1.02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</v>
      </c>
      <c r="AE97">
        <v>1</v>
      </c>
      <c r="AF97" t="s">
        <v>3</v>
      </c>
      <c r="AG97">
        <v>1.02</v>
      </c>
      <c r="AH97">
        <v>2</v>
      </c>
      <c r="AI97">
        <v>52423924</v>
      </c>
      <c r="AJ97">
        <v>104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 x14ac:dyDescent="0.2">
      <c r="A98">
        <f>ROW(Source!A379)</f>
        <v>379</v>
      </c>
      <c r="B98">
        <v>52423929</v>
      </c>
      <c r="C98">
        <v>52423926</v>
      </c>
      <c r="D98">
        <v>51499780</v>
      </c>
      <c r="E98">
        <v>1</v>
      </c>
      <c r="F98">
        <v>1</v>
      </c>
      <c r="G98">
        <v>27</v>
      </c>
      <c r="H98">
        <v>2</v>
      </c>
      <c r="I98" t="s">
        <v>538</v>
      </c>
      <c r="J98" t="s">
        <v>539</v>
      </c>
      <c r="K98" t="s">
        <v>540</v>
      </c>
      <c r="L98">
        <v>1368</v>
      </c>
      <c r="N98">
        <v>1011</v>
      </c>
      <c r="O98" t="s">
        <v>537</v>
      </c>
      <c r="P98" t="s">
        <v>537</v>
      </c>
      <c r="Q98">
        <v>1</v>
      </c>
      <c r="X98">
        <v>5.3999999999999999E-2</v>
      </c>
      <c r="Y98">
        <v>0</v>
      </c>
      <c r="Z98">
        <v>1009.4</v>
      </c>
      <c r="AA98">
        <v>316.82</v>
      </c>
      <c r="AB98">
        <v>0</v>
      </c>
      <c r="AC98">
        <v>0</v>
      </c>
      <c r="AD98">
        <v>1</v>
      </c>
      <c r="AE98">
        <v>0</v>
      </c>
      <c r="AF98" t="s">
        <v>3</v>
      </c>
      <c r="AG98">
        <v>5.3999999999999999E-2</v>
      </c>
      <c r="AH98">
        <v>2</v>
      </c>
      <c r="AI98">
        <v>52423927</v>
      </c>
      <c r="AJ98">
        <v>105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 x14ac:dyDescent="0.2">
      <c r="A99">
        <f>ROW(Source!A379)</f>
        <v>379</v>
      </c>
      <c r="B99">
        <v>52423930</v>
      </c>
      <c r="C99">
        <v>52423926</v>
      </c>
      <c r="D99">
        <v>51499781</v>
      </c>
      <c r="E99">
        <v>1</v>
      </c>
      <c r="F99">
        <v>1</v>
      </c>
      <c r="G99">
        <v>27</v>
      </c>
      <c r="H99">
        <v>2</v>
      </c>
      <c r="I99" t="s">
        <v>541</v>
      </c>
      <c r="J99" t="s">
        <v>542</v>
      </c>
      <c r="K99" t="s">
        <v>543</v>
      </c>
      <c r="L99">
        <v>1368</v>
      </c>
      <c r="N99">
        <v>1011</v>
      </c>
      <c r="O99" t="s">
        <v>537</v>
      </c>
      <c r="P99" t="s">
        <v>537</v>
      </c>
      <c r="Q99">
        <v>1</v>
      </c>
      <c r="X99">
        <v>5.5E-2</v>
      </c>
      <c r="Y99">
        <v>0</v>
      </c>
      <c r="Z99">
        <v>1014.12</v>
      </c>
      <c r="AA99">
        <v>317.13</v>
      </c>
      <c r="AB99">
        <v>0</v>
      </c>
      <c r="AC99">
        <v>0</v>
      </c>
      <c r="AD99">
        <v>1</v>
      </c>
      <c r="AE99">
        <v>0</v>
      </c>
      <c r="AF99" t="s">
        <v>3</v>
      </c>
      <c r="AG99">
        <v>5.5E-2</v>
      </c>
      <c r="AH99">
        <v>2</v>
      </c>
      <c r="AI99">
        <v>52423928</v>
      </c>
      <c r="AJ99">
        <v>106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 x14ac:dyDescent="0.2">
      <c r="A100">
        <f>ROW(Source!A380)</f>
        <v>380</v>
      </c>
      <c r="B100">
        <v>52423934</v>
      </c>
      <c r="C100">
        <v>52423931</v>
      </c>
      <c r="D100">
        <v>51499780</v>
      </c>
      <c r="E100">
        <v>1</v>
      </c>
      <c r="F100">
        <v>1</v>
      </c>
      <c r="G100">
        <v>27</v>
      </c>
      <c r="H100">
        <v>2</v>
      </c>
      <c r="I100" t="s">
        <v>538</v>
      </c>
      <c r="J100" t="s">
        <v>539</v>
      </c>
      <c r="K100" t="s">
        <v>540</v>
      </c>
      <c r="L100">
        <v>1368</v>
      </c>
      <c r="N100">
        <v>1011</v>
      </c>
      <c r="O100" t="s">
        <v>537</v>
      </c>
      <c r="P100" t="s">
        <v>537</v>
      </c>
      <c r="Q100">
        <v>1</v>
      </c>
      <c r="X100">
        <v>0.01</v>
      </c>
      <c r="Y100">
        <v>0</v>
      </c>
      <c r="Z100">
        <v>1009.4</v>
      </c>
      <c r="AA100">
        <v>316.82</v>
      </c>
      <c r="AB100">
        <v>0</v>
      </c>
      <c r="AC100">
        <v>0</v>
      </c>
      <c r="AD100">
        <v>1</v>
      </c>
      <c r="AE100">
        <v>0</v>
      </c>
      <c r="AF100" t="s">
        <v>242</v>
      </c>
      <c r="AG100">
        <v>0.51</v>
      </c>
      <c r="AH100">
        <v>2</v>
      </c>
      <c r="AI100">
        <v>52423932</v>
      </c>
      <c r="AJ100">
        <v>107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 x14ac:dyDescent="0.2">
      <c r="A101">
        <f>ROW(Source!A380)</f>
        <v>380</v>
      </c>
      <c r="B101">
        <v>52423935</v>
      </c>
      <c r="C101">
        <v>52423931</v>
      </c>
      <c r="D101">
        <v>51499781</v>
      </c>
      <c r="E101">
        <v>1</v>
      </c>
      <c r="F101">
        <v>1</v>
      </c>
      <c r="G101">
        <v>27</v>
      </c>
      <c r="H101">
        <v>2</v>
      </c>
      <c r="I101" t="s">
        <v>541</v>
      </c>
      <c r="J101" t="s">
        <v>542</v>
      </c>
      <c r="K101" t="s">
        <v>543</v>
      </c>
      <c r="L101">
        <v>1368</v>
      </c>
      <c r="N101">
        <v>1011</v>
      </c>
      <c r="O101" t="s">
        <v>537</v>
      </c>
      <c r="P101" t="s">
        <v>537</v>
      </c>
      <c r="Q101">
        <v>1</v>
      </c>
      <c r="X101">
        <v>8.0000000000000002E-3</v>
      </c>
      <c r="Y101">
        <v>0</v>
      </c>
      <c r="Z101">
        <v>1014.12</v>
      </c>
      <c r="AA101">
        <v>317.13</v>
      </c>
      <c r="AB101">
        <v>0</v>
      </c>
      <c r="AC101">
        <v>0</v>
      </c>
      <c r="AD101">
        <v>1</v>
      </c>
      <c r="AE101">
        <v>0</v>
      </c>
      <c r="AF101" t="s">
        <v>242</v>
      </c>
      <c r="AG101">
        <v>0.40800000000000003</v>
      </c>
      <c r="AH101">
        <v>2</v>
      </c>
      <c r="AI101">
        <v>52423933</v>
      </c>
      <c r="AJ101">
        <v>108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 x14ac:dyDescent="0.2">
      <c r="A102">
        <f>ROW(Source!A383)</f>
        <v>383</v>
      </c>
      <c r="B102">
        <v>52423946</v>
      </c>
      <c r="C102">
        <v>52423938</v>
      </c>
      <c r="D102">
        <v>51486811</v>
      </c>
      <c r="E102">
        <v>27</v>
      </c>
      <c r="F102">
        <v>1</v>
      </c>
      <c r="G102">
        <v>27</v>
      </c>
      <c r="H102">
        <v>1</v>
      </c>
      <c r="I102" t="s">
        <v>531</v>
      </c>
      <c r="J102" t="s">
        <v>3</v>
      </c>
      <c r="K102" t="s">
        <v>532</v>
      </c>
      <c r="L102">
        <v>1191</v>
      </c>
      <c r="N102">
        <v>1013</v>
      </c>
      <c r="O102" t="s">
        <v>533</v>
      </c>
      <c r="P102" t="s">
        <v>533</v>
      </c>
      <c r="Q102">
        <v>1</v>
      </c>
      <c r="X102">
        <v>451.95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1</v>
      </c>
      <c r="AE102">
        <v>1</v>
      </c>
      <c r="AF102" t="s">
        <v>3</v>
      </c>
      <c r="AG102">
        <v>451.95</v>
      </c>
      <c r="AH102">
        <v>2</v>
      </c>
      <c r="AI102">
        <v>52423939</v>
      </c>
      <c r="AJ102">
        <v>109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 x14ac:dyDescent="0.2">
      <c r="A103">
        <f>ROW(Source!A383)</f>
        <v>383</v>
      </c>
      <c r="B103">
        <v>52423947</v>
      </c>
      <c r="C103">
        <v>52423938</v>
      </c>
      <c r="D103">
        <v>51499098</v>
      </c>
      <c r="E103">
        <v>1</v>
      </c>
      <c r="F103">
        <v>1</v>
      </c>
      <c r="G103">
        <v>27</v>
      </c>
      <c r="H103">
        <v>2</v>
      </c>
      <c r="I103" t="s">
        <v>596</v>
      </c>
      <c r="J103" t="s">
        <v>597</v>
      </c>
      <c r="K103" t="s">
        <v>598</v>
      </c>
      <c r="L103">
        <v>1368</v>
      </c>
      <c r="N103">
        <v>1011</v>
      </c>
      <c r="O103" t="s">
        <v>537</v>
      </c>
      <c r="P103" t="s">
        <v>537</v>
      </c>
      <c r="Q103">
        <v>1</v>
      </c>
      <c r="X103">
        <v>1.31</v>
      </c>
      <c r="Y103">
        <v>0</v>
      </c>
      <c r="Z103">
        <v>683.9</v>
      </c>
      <c r="AA103">
        <v>371.27</v>
      </c>
      <c r="AB103">
        <v>0</v>
      </c>
      <c r="AC103">
        <v>0</v>
      </c>
      <c r="AD103">
        <v>1</v>
      </c>
      <c r="AE103">
        <v>0</v>
      </c>
      <c r="AF103" t="s">
        <v>3</v>
      </c>
      <c r="AG103">
        <v>1.31</v>
      </c>
      <c r="AH103">
        <v>2</v>
      </c>
      <c r="AI103">
        <v>52423940</v>
      </c>
      <c r="AJ103">
        <v>110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 x14ac:dyDescent="0.2">
      <c r="A104">
        <f>ROW(Source!A383)</f>
        <v>383</v>
      </c>
      <c r="B104">
        <v>52423948</v>
      </c>
      <c r="C104">
        <v>52423938</v>
      </c>
      <c r="D104">
        <v>51499184</v>
      </c>
      <c r="E104">
        <v>1</v>
      </c>
      <c r="F104">
        <v>1</v>
      </c>
      <c r="G104">
        <v>27</v>
      </c>
      <c r="H104">
        <v>2</v>
      </c>
      <c r="I104" t="s">
        <v>599</v>
      </c>
      <c r="J104" t="s">
        <v>600</v>
      </c>
      <c r="K104" t="s">
        <v>601</v>
      </c>
      <c r="L104">
        <v>1368</v>
      </c>
      <c r="N104">
        <v>1011</v>
      </c>
      <c r="O104" t="s">
        <v>537</v>
      </c>
      <c r="P104" t="s">
        <v>537</v>
      </c>
      <c r="Q104">
        <v>1</v>
      </c>
      <c r="X104">
        <v>1.65</v>
      </c>
      <c r="Y104">
        <v>0</v>
      </c>
      <c r="Z104">
        <v>2020.59</v>
      </c>
      <c r="AA104">
        <v>458.56</v>
      </c>
      <c r="AB104">
        <v>0</v>
      </c>
      <c r="AC104">
        <v>0</v>
      </c>
      <c r="AD104">
        <v>1</v>
      </c>
      <c r="AE104">
        <v>0</v>
      </c>
      <c r="AF104" t="s">
        <v>3</v>
      </c>
      <c r="AG104">
        <v>1.65</v>
      </c>
      <c r="AH104">
        <v>2</v>
      </c>
      <c r="AI104">
        <v>52423941</v>
      </c>
      <c r="AJ104">
        <v>111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 x14ac:dyDescent="0.2">
      <c r="A105">
        <f>ROW(Source!A383)</f>
        <v>383</v>
      </c>
      <c r="B105">
        <v>52423949</v>
      </c>
      <c r="C105">
        <v>52423938</v>
      </c>
      <c r="D105">
        <v>51501882</v>
      </c>
      <c r="E105">
        <v>1</v>
      </c>
      <c r="F105">
        <v>1</v>
      </c>
      <c r="G105">
        <v>27</v>
      </c>
      <c r="H105">
        <v>3</v>
      </c>
      <c r="I105" t="s">
        <v>602</v>
      </c>
      <c r="J105" t="s">
        <v>603</v>
      </c>
      <c r="K105" t="s">
        <v>604</v>
      </c>
      <c r="L105">
        <v>1339</v>
      </c>
      <c r="N105">
        <v>1007</v>
      </c>
      <c r="O105" t="s">
        <v>166</v>
      </c>
      <c r="P105" t="s">
        <v>166</v>
      </c>
      <c r="Q105">
        <v>1</v>
      </c>
      <c r="X105">
        <v>1</v>
      </c>
      <c r="Y105">
        <v>35.25</v>
      </c>
      <c r="Z105">
        <v>0</v>
      </c>
      <c r="AA105">
        <v>0</v>
      </c>
      <c r="AB105">
        <v>0</v>
      </c>
      <c r="AC105">
        <v>0</v>
      </c>
      <c r="AD105">
        <v>1</v>
      </c>
      <c r="AE105">
        <v>0</v>
      </c>
      <c r="AF105" t="s">
        <v>3</v>
      </c>
      <c r="AG105">
        <v>1</v>
      </c>
      <c r="AH105">
        <v>2</v>
      </c>
      <c r="AI105">
        <v>52423942</v>
      </c>
      <c r="AJ105">
        <v>114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 x14ac:dyDescent="0.2">
      <c r="A106">
        <f>ROW(Source!A383)</f>
        <v>383</v>
      </c>
      <c r="B106">
        <v>52423950</v>
      </c>
      <c r="C106">
        <v>52423938</v>
      </c>
      <c r="D106">
        <v>51502959</v>
      </c>
      <c r="E106">
        <v>1</v>
      </c>
      <c r="F106">
        <v>1</v>
      </c>
      <c r="G106">
        <v>27</v>
      </c>
      <c r="H106">
        <v>3</v>
      </c>
      <c r="I106" t="s">
        <v>605</v>
      </c>
      <c r="J106" t="s">
        <v>606</v>
      </c>
      <c r="K106" t="s">
        <v>607</v>
      </c>
      <c r="L106">
        <v>1348</v>
      </c>
      <c r="N106">
        <v>1009</v>
      </c>
      <c r="O106" t="s">
        <v>27</v>
      </c>
      <c r="P106" t="s">
        <v>27</v>
      </c>
      <c r="Q106">
        <v>1000</v>
      </c>
      <c r="X106">
        <v>10</v>
      </c>
      <c r="Y106">
        <v>3886.85</v>
      </c>
      <c r="Z106">
        <v>0</v>
      </c>
      <c r="AA106">
        <v>0</v>
      </c>
      <c r="AB106">
        <v>0</v>
      </c>
      <c r="AC106">
        <v>0</v>
      </c>
      <c r="AD106">
        <v>1</v>
      </c>
      <c r="AE106">
        <v>0</v>
      </c>
      <c r="AF106" t="s">
        <v>3</v>
      </c>
      <c r="AG106">
        <v>10</v>
      </c>
      <c r="AH106">
        <v>2</v>
      </c>
      <c r="AI106">
        <v>52423945</v>
      </c>
      <c r="AJ106">
        <v>115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 x14ac:dyDescent="0.2">
      <c r="A107">
        <f>ROW(Source!A383)</f>
        <v>383</v>
      </c>
      <c r="B107">
        <v>52423951</v>
      </c>
      <c r="C107">
        <v>52423938</v>
      </c>
      <c r="D107">
        <v>51487243</v>
      </c>
      <c r="E107">
        <v>27</v>
      </c>
      <c r="F107">
        <v>1</v>
      </c>
      <c r="G107">
        <v>27</v>
      </c>
      <c r="H107">
        <v>3</v>
      </c>
      <c r="I107" t="s">
        <v>753</v>
      </c>
      <c r="J107" t="s">
        <v>3</v>
      </c>
      <c r="K107" t="s">
        <v>754</v>
      </c>
      <c r="L107">
        <v>1327</v>
      </c>
      <c r="N107">
        <v>1005</v>
      </c>
      <c r="O107" t="s">
        <v>184</v>
      </c>
      <c r="P107" t="s">
        <v>184</v>
      </c>
      <c r="Q107">
        <v>1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 t="s">
        <v>3</v>
      </c>
      <c r="AG107">
        <v>0</v>
      </c>
      <c r="AH107">
        <v>3</v>
      </c>
      <c r="AI107">
        <v>-1</v>
      </c>
      <c r="AJ107" t="s">
        <v>3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 x14ac:dyDescent="0.2">
      <c r="A108">
        <f>ROW(Source!A386)</f>
        <v>386</v>
      </c>
      <c r="B108">
        <v>52423959</v>
      </c>
      <c r="C108">
        <v>52423954</v>
      </c>
      <c r="D108">
        <v>51486811</v>
      </c>
      <c r="E108">
        <v>27</v>
      </c>
      <c r="F108">
        <v>1</v>
      </c>
      <c r="G108">
        <v>27</v>
      </c>
      <c r="H108">
        <v>1</v>
      </c>
      <c r="I108" t="s">
        <v>531</v>
      </c>
      <c r="J108" t="s">
        <v>3</v>
      </c>
      <c r="K108" t="s">
        <v>532</v>
      </c>
      <c r="L108">
        <v>1191</v>
      </c>
      <c r="N108">
        <v>1013</v>
      </c>
      <c r="O108" t="s">
        <v>533</v>
      </c>
      <c r="P108" t="s">
        <v>533</v>
      </c>
      <c r="Q108">
        <v>1</v>
      </c>
      <c r="X108">
        <v>37.840000000000003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</v>
      </c>
      <c r="AE108">
        <v>1</v>
      </c>
      <c r="AF108" t="s">
        <v>3</v>
      </c>
      <c r="AG108">
        <v>37.840000000000003</v>
      </c>
      <c r="AH108">
        <v>2</v>
      </c>
      <c r="AI108">
        <v>52423955</v>
      </c>
      <c r="AJ108">
        <v>116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 x14ac:dyDescent="0.2">
      <c r="A109">
        <f>ROW(Source!A386)</f>
        <v>386</v>
      </c>
      <c r="B109">
        <v>52423960</v>
      </c>
      <c r="C109">
        <v>52423954</v>
      </c>
      <c r="D109">
        <v>51499871</v>
      </c>
      <c r="E109">
        <v>1</v>
      </c>
      <c r="F109">
        <v>1</v>
      </c>
      <c r="G109">
        <v>27</v>
      </c>
      <c r="H109">
        <v>2</v>
      </c>
      <c r="I109" t="s">
        <v>608</v>
      </c>
      <c r="J109" t="s">
        <v>609</v>
      </c>
      <c r="K109" t="s">
        <v>610</v>
      </c>
      <c r="L109">
        <v>1368</v>
      </c>
      <c r="N109">
        <v>1011</v>
      </c>
      <c r="O109" t="s">
        <v>537</v>
      </c>
      <c r="P109" t="s">
        <v>537</v>
      </c>
      <c r="Q109">
        <v>1</v>
      </c>
      <c r="X109">
        <v>31.5</v>
      </c>
      <c r="Y109">
        <v>0</v>
      </c>
      <c r="Z109">
        <v>468.3</v>
      </c>
      <c r="AA109">
        <v>400.96</v>
      </c>
      <c r="AB109">
        <v>0</v>
      </c>
      <c r="AC109">
        <v>0</v>
      </c>
      <c r="AD109">
        <v>1</v>
      </c>
      <c r="AE109">
        <v>0</v>
      </c>
      <c r="AF109" t="s">
        <v>3</v>
      </c>
      <c r="AG109">
        <v>31.5</v>
      </c>
      <c r="AH109">
        <v>2</v>
      </c>
      <c r="AI109">
        <v>52423956</v>
      </c>
      <c r="AJ109">
        <v>117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 x14ac:dyDescent="0.2">
      <c r="A110">
        <f>ROW(Source!A386)</f>
        <v>386</v>
      </c>
      <c r="B110">
        <v>52423961</v>
      </c>
      <c r="C110">
        <v>52423954</v>
      </c>
      <c r="D110">
        <v>51501882</v>
      </c>
      <c r="E110">
        <v>1</v>
      </c>
      <c r="F110">
        <v>1</v>
      </c>
      <c r="G110">
        <v>27</v>
      </c>
      <c r="H110">
        <v>3</v>
      </c>
      <c r="I110" t="s">
        <v>602</v>
      </c>
      <c r="J110" t="s">
        <v>603</v>
      </c>
      <c r="K110" t="s">
        <v>604</v>
      </c>
      <c r="L110">
        <v>1339</v>
      </c>
      <c r="N110">
        <v>1007</v>
      </c>
      <c r="O110" t="s">
        <v>166</v>
      </c>
      <c r="P110" t="s">
        <v>166</v>
      </c>
      <c r="Q110">
        <v>1</v>
      </c>
      <c r="X110">
        <v>0.3</v>
      </c>
      <c r="Y110">
        <v>35.25</v>
      </c>
      <c r="Z110">
        <v>0</v>
      </c>
      <c r="AA110">
        <v>0</v>
      </c>
      <c r="AB110">
        <v>0</v>
      </c>
      <c r="AC110">
        <v>0</v>
      </c>
      <c r="AD110">
        <v>1</v>
      </c>
      <c r="AE110">
        <v>0</v>
      </c>
      <c r="AF110" t="s">
        <v>3</v>
      </c>
      <c r="AG110">
        <v>0.3</v>
      </c>
      <c r="AH110">
        <v>2</v>
      </c>
      <c r="AI110">
        <v>52423957</v>
      </c>
      <c r="AJ110">
        <v>118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 x14ac:dyDescent="0.2">
      <c r="A111">
        <f>ROW(Source!A386)</f>
        <v>386</v>
      </c>
      <c r="B111">
        <v>52423962</v>
      </c>
      <c r="C111">
        <v>52423954</v>
      </c>
      <c r="D111">
        <v>51504112</v>
      </c>
      <c r="E111">
        <v>1</v>
      </c>
      <c r="F111">
        <v>1</v>
      </c>
      <c r="G111">
        <v>27</v>
      </c>
      <c r="H111">
        <v>3</v>
      </c>
      <c r="I111" t="s">
        <v>611</v>
      </c>
      <c r="J111" t="s">
        <v>612</v>
      </c>
      <c r="K111" t="s">
        <v>613</v>
      </c>
      <c r="L111">
        <v>1354</v>
      </c>
      <c r="N111">
        <v>1010</v>
      </c>
      <c r="O111" t="s">
        <v>221</v>
      </c>
      <c r="P111" t="s">
        <v>221</v>
      </c>
      <c r="Q111">
        <v>1</v>
      </c>
      <c r="X111">
        <v>0.67</v>
      </c>
      <c r="Y111">
        <v>1415.51</v>
      </c>
      <c r="Z111">
        <v>0</v>
      </c>
      <c r="AA111">
        <v>0</v>
      </c>
      <c r="AB111">
        <v>0</v>
      </c>
      <c r="AC111">
        <v>0</v>
      </c>
      <c r="AD111">
        <v>1</v>
      </c>
      <c r="AE111">
        <v>0</v>
      </c>
      <c r="AF111" t="s">
        <v>3</v>
      </c>
      <c r="AG111">
        <v>0.67</v>
      </c>
      <c r="AH111">
        <v>2</v>
      </c>
      <c r="AI111">
        <v>52423958</v>
      </c>
      <c r="AJ111">
        <v>119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 x14ac:dyDescent="0.2">
      <c r="A112">
        <f>ROW(Source!A422)</f>
        <v>422</v>
      </c>
      <c r="B112">
        <v>52424022</v>
      </c>
      <c r="C112">
        <v>52424020</v>
      </c>
      <c r="D112">
        <v>51486811</v>
      </c>
      <c r="E112">
        <v>27</v>
      </c>
      <c r="F112">
        <v>1</v>
      </c>
      <c r="G112">
        <v>27</v>
      </c>
      <c r="H112">
        <v>1</v>
      </c>
      <c r="I112" t="s">
        <v>531</v>
      </c>
      <c r="J112" t="s">
        <v>3</v>
      </c>
      <c r="K112" t="s">
        <v>532</v>
      </c>
      <c r="L112">
        <v>1191</v>
      </c>
      <c r="N112">
        <v>1013</v>
      </c>
      <c r="O112" t="s">
        <v>533</v>
      </c>
      <c r="P112" t="s">
        <v>533</v>
      </c>
      <c r="Q112">
        <v>1</v>
      </c>
      <c r="X112">
        <v>76.7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1</v>
      </c>
      <c r="AE112">
        <v>1</v>
      </c>
      <c r="AF112" t="s">
        <v>3</v>
      </c>
      <c r="AG112">
        <v>76.7</v>
      </c>
      <c r="AH112">
        <v>2</v>
      </c>
      <c r="AI112">
        <v>52424021</v>
      </c>
      <c r="AJ112">
        <v>120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1:44" x14ac:dyDescent="0.2">
      <c r="A113">
        <f>ROW(Source!A423)</f>
        <v>423</v>
      </c>
      <c r="B113">
        <v>52424025</v>
      </c>
      <c r="C113">
        <v>52424023</v>
      </c>
      <c r="D113">
        <v>51498982</v>
      </c>
      <c r="E113">
        <v>1</v>
      </c>
      <c r="F113">
        <v>1</v>
      </c>
      <c r="G113">
        <v>27</v>
      </c>
      <c r="H113">
        <v>2</v>
      </c>
      <c r="I113" t="s">
        <v>534</v>
      </c>
      <c r="J113" t="s">
        <v>535</v>
      </c>
      <c r="K113" t="s">
        <v>536</v>
      </c>
      <c r="L113">
        <v>1368</v>
      </c>
      <c r="N113">
        <v>1011</v>
      </c>
      <c r="O113" t="s">
        <v>537</v>
      </c>
      <c r="P113" t="s">
        <v>537</v>
      </c>
      <c r="Q113">
        <v>1</v>
      </c>
      <c r="X113">
        <v>5.3699999999999998E-2</v>
      </c>
      <c r="Y113">
        <v>0</v>
      </c>
      <c r="Z113">
        <v>1494.43</v>
      </c>
      <c r="AA113">
        <v>481.21</v>
      </c>
      <c r="AB113">
        <v>0</v>
      </c>
      <c r="AC113">
        <v>0</v>
      </c>
      <c r="AD113">
        <v>1</v>
      </c>
      <c r="AE113">
        <v>0</v>
      </c>
      <c r="AF113" t="s">
        <v>3</v>
      </c>
      <c r="AG113">
        <v>5.3699999999999998E-2</v>
      </c>
      <c r="AH113">
        <v>2</v>
      </c>
      <c r="AI113">
        <v>52424024</v>
      </c>
      <c r="AJ113">
        <v>121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 x14ac:dyDescent="0.2">
      <c r="A114">
        <f>ROW(Source!A424)</f>
        <v>424</v>
      </c>
      <c r="B114">
        <v>52424028</v>
      </c>
      <c r="C114">
        <v>52424026</v>
      </c>
      <c r="D114">
        <v>51486811</v>
      </c>
      <c r="E114">
        <v>27</v>
      </c>
      <c r="F114">
        <v>1</v>
      </c>
      <c r="G114">
        <v>27</v>
      </c>
      <c r="H114">
        <v>1</v>
      </c>
      <c r="I114" t="s">
        <v>531</v>
      </c>
      <c r="J114" t="s">
        <v>3</v>
      </c>
      <c r="K114" t="s">
        <v>532</v>
      </c>
      <c r="L114">
        <v>1191</v>
      </c>
      <c r="N114">
        <v>1013</v>
      </c>
      <c r="O114" t="s">
        <v>533</v>
      </c>
      <c r="P114" t="s">
        <v>533</v>
      </c>
      <c r="Q114">
        <v>1</v>
      </c>
      <c r="X114">
        <v>1.02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1</v>
      </c>
      <c r="AE114">
        <v>1</v>
      </c>
      <c r="AF114" t="s">
        <v>3</v>
      </c>
      <c r="AG114">
        <v>1.02</v>
      </c>
      <c r="AH114">
        <v>2</v>
      </c>
      <c r="AI114">
        <v>52424027</v>
      </c>
      <c r="AJ114">
        <v>122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 x14ac:dyDescent="0.2">
      <c r="A115">
        <f>ROW(Source!A425)</f>
        <v>425</v>
      </c>
      <c r="B115">
        <v>52424032</v>
      </c>
      <c r="C115">
        <v>52424029</v>
      </c>
      <c r="D115">
        <v>51499780</v>
      </c>
      <c r="E115">
        <v>1</v>
      </c>
      <c r="F115">
        <v>1</v>
      </c>
      <c r="G115">
        <v>27</v>
      </c>
      <c r="H115">
        <v>2</v>
      </c>
      <c r="I115" t="s">
        <v>538</v>
      </c>
      <c r="J115" t="s">
        <v>539</v>
      </c>
      <c r="K115" t="s">
        <v>540</v>
      </c>
      <c r="L115">
        <v>1368</v>
      </c>
      <c r="N115">
        <v>1011</v>
      </c>
      <c r="O115" t="s">
        <v>537</v>
      </c>
      <c r="P115" t="s">
        <v>537</v>
      </c>
      <c r="Q115">
        <v>1</v>
      </c>
      <c r="X115">
        <v>0.02</v>
      </c>
      <c r="Y115">
        <v>0</v>
      </c>
      <c r="Z115">
        <v>1009.4</v>
      </c>
      <c r="AA115">
        <v>316.82</v>
      </c>
      <c r="AB115">
        <v>0</v>
      </c>
      <c r="AC115">
        <v>0</v>
      </c>
      <c r="AD115">
        <v>1</v>
      </c>
      <c r="AE115">
        <v>0</v>
      </c>
      <c r="AF115" t="s">
        <v>3</v>
      </c>
      <c r="AG115">
        <v>0.02</v>
      </c>
      <c r="AH115">
        <v>2</v>
      </c>
      <c r="AI115">
        <v>52424030</v>
      </c>
      <c r="AJ115">
        <v>123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 x14ac:dyDescent="0.2">
      <c r="A116">
        <f>ROW(Source!A425)</f>
        <v>425</v>
      </c>
      <c r="B116">
        <v>52424033</v>
      </c>
      <c r="C116">
        <v>52424029</v>
      </c>
      <c r="D116">
        <v>51499781</v>
      </c>
      <c r="E116">
        <v>1</v>
      </c>
      <c r="F116">
        <v>1</v>
      </c>
      <c r="G116">
        <v>27</v>
      </c>
      <c r="H116">
        <v>2</v>
      </c>
      <c r="I116" t="s">
        <v>541</v>
      </c>
      <c r="J116" t="s">
        <v>542</v>
      </c>
      <c r="K116" t="s">
        <v>543</v>
      </c>
      <c r="L116">
        <v>1368</v>
      </c>
      <c r="N116">
        <v>1011</v>
      </c>
      <c r="O116" t="s">
        <v>537</v>
      </c>
      <c r="P116" t="s">
        <v>537</v>
      </c>
      <c r="Q116">
        <v>1</v>
      </c>
      <c r="X116">
        <v>1.7999999999999999E-2</v>
      </c>
      <c r="Y116">
        <v>0</v>
      </c>
      <c r="Z116">
        <v>1014.12</v>
      </c>
      <c r="AA116">
        <v>317.13</v>
      </c>
      <c r="AB116">
        <v>0</v>
      </c>
      <c r="AC116">
        <v>0</v>
      </c>
      <c r="AD116">
        <v>1</v>
      </c>
      <c r="AE116">
        <v>0</v>
      </c>
      <c r="AF116" t="s">
        <v>3</v>
      </c>
      <c r="AG116">
        <v>1.7999999999999999E-2</v>
      </c>
      <c r="AH116">
        <v>2</v>
      </c>
      <c r="AI116">
        <v>52424031</v>
      </c>
      <c r="AJ116">
        <v>124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 x14ac:dyDescent="0.2">
      <c r="A117">
        <f>ROW(Source!A426)</f>
        <v>426</v>
      </c>
      <c r="B117">
        <v>52424037</v>
      </c>
      <c r="C117">
        <v>52424034</v>
      </c>
      <c r="D117">
        <v>51499780</v>
      </c>
      <c r="E117">
        <v>1</v>
      </c>
      <c r="F117">
        <v>1</v>
      </c>
      <c r="G117">
        <v>27</v>
      </c>
      <c r="H117">
        <v>2</v>
      </c>
      <c r="I117" t="s">
        <v>538</v>
      </c>
      <c r="J117" t="s">
        <v>539</v>
      </c>
      <c r="K117" t="s">
        <v>540</v>
      </c>
      <c r="L117">
        <v>1368</v>
      </c>
      <c r="N117">
        <v>1011</v>
      </c>
      <c r="O117" t="s">
        <v>537</v>
      </c>
      <c r="P117" t="s">
        <v>537</v>
      </c>
      <c r="Q117">
        <v>1</v>
      </c>
      <c r="X117">
        <v>5.3999999999999999E-2</v>
      </c>
      <c r="Y117">
        <v>0</v>
      </c>
      <c r="Z117">
        <v>1009.4</v>
      </c>
      <c r="AA117">
        <v>316.82</v>
      </c>
      <c r="AB117">
        <v>0</v>
      </c>
      <c r="AC117">
        <v>0</v>
      </c>
      <c r="AD117">
        <v>1</v>
      </c>
      <c r="AE117">
        <v>0</v>
      </c>
      <c r="AF117" t="s">
        <v>3</v>
      </c>
      <c r="AG117">
        <v>5.3999999999999999E-2</v>
      </c>
      <c r="AH117">
        <v>2</v>
      </c>
      <c r="AI117">
        <v>52424035</v>
      </c>
      <c r="AJ117">
        <v>125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 x14ac:dyDescent="0.2">
      <c r="A118">
        <f>ROW(Source!A426)</f>
        <v>426</v>
      </c>
      <c r="B118">
        <v>52424038</v>
      </c>
      <c r="C118">
        <v>52424034</v>
      </c>
      <c r="D118">
        <v>51499781</v>
      </c>
      <c r="E118">
        <v>1</v>
      </c>
      <c r="F118">
        <v>1</v>
      </c>
      <c r="G118">
        <v>27</v>
      </c>
      <c r="H118">
        <v>2</v>
      </c>
      <c r="I118" t="s">
        <v>541</v>
      </c>
      <c r="J118" t="s">
        <v>542</v>
      </c>
      <c r="K118" t="s">
        <v>543</v>
      </c>
      <c r="L118">
        <v>1368</v>
      </c>
      <c r="N118">
        <v>1011</v>
      </c>
      <c r="O118" t="s">
        <v>537</v>
      </c>
      <c r="P118" t="s">
        <v>537</v>
      </c>
      <c r="Q118">
        <v>1</v>
      </c>
      <c r="X118">
        <v>5.5E-2</v>
      </c>
      <c r="Y118">
        <v>0</v>
      </c>
      <c r="Z118">
        <v>1014.12</v>
      </c>
      <c r="AA118">
        <v>317.13</v>
      </c>
      <c r="AB118">
        <v>0</v>
      </c>
      <c r="AC118">
        <v>0</v>
      </c>
      <c r="AD118">
        <v>1</v>
      </c>
      <c r="AE118">
        <v>0</v>
      </c>
      <c r="AF118" t="s">
        <v>3</v>
      </c>
      <c r="AG118">
        <v>5.5E-2</v>
      </c>
      <c r="AH118">
        <v>2</v>
      </c>
      <c r="AI118">
        <v>52424036</v>
      </c>
      <c r="AJ118">
        <v>126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 x14ac:dyDescent="0.2">
      <c r="A119">
        <f>ROW(Source!A427)</f>
        <v>427</v>
      </c>
      <c r="B119">
        <v>52424042</v>
      </c>
      <c r="C119">
        <v>52424039</v>
      </c>
      <c r="D119">
        <v>51499780</v>
      </c>
      <c r="E119">
        <v>1</v>
      </c>
      <c r="F119">
        <v>1</v>
      </c>
      <c r="G119">
        <v>27</v>
      </c>
      <c r="H119">
        <v>2</v>
      </c>
      <c r="I119" t="s">
        <v>538</v>
      </c>
      <c r="J119" t="s">
        <v>539</v>
      </c>
      <c r="K119" t="s">
        <v>540</v>
      </c>
      <c r="L119">
        <v>1368</v>
      </c>
      <c r="N119">
        <v>1011</v>
      </c>
      <c r="O119" t="s">
        <v>537</v>
      </c>
      <c r="P119" t="s">
        <v>537</v>
      </c>
      <c r="Q119">
        <v>1</v>
      </c>
      <c r="X119">
        <v>0.01</v>
      </c>
      <c r="Y119">
        <v>0</v>
      </c>
      <c r="Z119">
        <v>1009.4</v>
      </c>
      <c r="AA119">
        <v>316.82</v>
      </c>
      <c r="AB119">
        <v>0</v>
      </c>
      <c r="AC119">
        <v>0</v>
      </c>
      <c r="AD119">
        <v>1</v>
      </c>
      <c r="AE119">
        <v>0</v>
      </c>
      <c r="AF119" t="s">
        <v>46</v>
      </c>
      <c r="AG119">
        <v>0.51</v>
      </c>
      <c r="AH119">
        <v>2</v>
      </c>
      <c r="AI119">
        <v>52424040</v>
      </c>
      <c r="AJ119">
        <v>127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1:44" x14ac:dyDescent="0.2">
      <c r="A120">
        <f>ROW(Source!A427)</f>
        <v>427</v>
      </c>
      <c r="B120">
        <v>52424043</v>
      </c>
      <c r="C120">
        <v>52424039</v>
      </c>
      <c r="D120">
        <v>51499781</v>
      </c>
      <c r="E120">
        <v>1</v>
      </c>
      <c r="F120">
        <v>1</v>
      </c>
      <c r="G120">
        <v>27</v>
      </c>
      <c r="H120">
        <v>2</v>
      </c>
      <c r="I120" t="s">
        <v>541</v>
      </c>
      <c r="J120" t="s">
        <v>542</v>
      </c>
      <c r="K120" t="s">
        <v>543</v>
      </c>
      <c r="L120">
        <v>1368</v>
      </c>
      <c r="N120">
        <v>1011</v>
      </c>
      <c r="O120" t="s">
        <v>537</v>
      </c>
      <c r="P120" t="s">
        <v>537</v>
      </c>
      <c r="Q120">
        <v>1</v>
      </c>
      <c r="X120">
        <v>8.0000000000000002E-3</v>
      </c>
      <c r="Y120">
        <v>0</v>
      </c>
      <c r="Z120">
        <v>1014.12</v>
      </c>
      <c r="AA120">
        <v>317.13</v>
      </c>
      <c r="AB120">
        <v>0</v>
      </c>
      <c r="AC120">
        <v>0</v>
      </c>
      <c r="AD120">
        <v>1</v>
      </c>
      <c r="AE120">
        <v>0</v>
      </c>
      <c r="AF120" t="s">
        <v>46</v>
      </c>
      <c r="AG120">
        <v>0.40800000000000003</v>
      </c>
      <c r="AH120">
        <v>2</v>
      </c>
      <c r="AI120">
        <v>52424041</v>
      </c>
      <c r="AJ120">
        <v>128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 x14ac:dyDescent="0.2">
      <c r="A121">
        <f>ROW(Source!A429)</f>
        <v>429</v>
      </c>
      <c r="B121">
        <v>52424047</v>
      </c>
      <c r="C121">
        <v>52424045</v>
      </c>
      <c r="D121">
        <v>51486811</v>
      </c>
      <c r="E121">
        <v>27</v>
      </c>
      <c r="F121">
        <v>1</v>
      </c>
      <c r="G121">
        <v>27</v>
      </c>
      <c r="H121">
        <v>1</v>
      </c>
      <c r="I121" t="s">
        <v>531</v>
      </c>
      <c r="J121" t="s">
        <v>3</v>
      </c>
      <c r="K121" t="s">
        <v>532</v>
      </c>
      <c r="L121">
        <v>1191</v>
      </c>
      <c r="N121">
        <v>1013</v>
      </c>
      <c r="O121" t="s">
        <v>533</v>
      </c>
      <c r="P121" t="s">
        <v>533</v>
      </c>
      <c r="Q121">
        <v>1</v>
      </c>
      <c r="X121">
        <v>221.6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1</v>
      </c>
      <c r="AE121">
        <v>1</v>
      </c>
      <c r="AF121" t="s">
        <v>3</v>
      </c>
      <c r="AG121">
        <v>221.6</v>
      </c>
      <c r="AH121">
        <v>2</v>
      </c>
      <c r="AI121">
        <v>52424046</v>
      </c>
      <c r="AJ121">
        <v>129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 x14ac:dyDescent="0.2">
      <c r="A122">
        <f>ROW(Source!A430)</f>
        <v>430</v>
      </c>
      <c r="B122">
        <v>52424050</v>
      </c>
      <c r="C122">
        <v>52424048</v>
      </c>
      <c r="D122">
        <v>51486811</v>
      </c>
      <c r="E122">
        <v>27</v>
      </c>
      <c r="F122">
        <v>1</v>
      </c>
      <c r="G122">
        <v>27</v>
      </c>
      <c r="H122">
        <v>1</v>
      </c>
      <c r="I122" t="s">
        <v>531</v>
      </c>
      <c r="J122" t="s">
        <v>3</v>
      </c>
      <c r="K122" t="s">
        <v>532</v>
      </c>
      <c r="L122">
        <v>1191</v>
      </c>
      <c r="N122">
        <v>1013</v>
      </c>
      <c r="O122" t="s">
        <v>533</v>
      </c>
      <c r="P122" t="s">
        <v>533</v>
      </c>
      <c r="Q122">
        <v>1</v>
      </c>
      <c r="X122">
        <v>83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1</v>
      </c>
      <c r="AE122">
        <v>1</v>
      </c>
      <c r="AF122" t="s">
        <v>3</v>
      </c>
      <c r="AG122">
        <v>83</v>
      </c>
      <c r="AH122">
        <v>2</v>
      </c>
      <c r="AI122">
        <v>52424049</v>
      </c>
      <c r="AJ122">
        <v>130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 x14ac:dyDescent="0.2">
      <c r="A123">
        <f>ROW(Source!A431)</f>
        <v>431</v>
      </c>
      <c r="B123">
        <v>52424053</v>
      </c>
      <c r="C123">
        <v>52424051</v>
      </c>
      <c r="D123">
        <v>51499781</v>
      </c>
      <c r="E123">
        <v>1</v>
      </c>
      <c r="F123">
        <v>1</v>
      </c>
      <c r="G123">
        <v>27</v>
      </c>
      <c r="H123">
        <v>2</v>
      </c>
      <c r="I123" t="s">
        <v>541</v>
      </c>
      <c r="J123" t="s">
        <v>542</v>
      </c>
      <c r="K123" t="s">
        <v>543</v>
      </c>
      <c r="L123">
        <v>1368</v>
      </c>
      <c r="N123">
        <v>1011</v>
      </c>
      <c r="O123" t="s">
        <v>537</v>
      </c>
      <c r="P123" t="s">
        <v>537</v>
      </c>
      <c r="Q123">
        <v>1</v>
      </c>
      <c r="X123">
        <v>3.1E-2</v>
      </c>
      <c r="Y123">
        <v>0</v>
      </c>
      <c r="Z123">
        <v>1014.12</v>
      </c>
      <c r="AA123">
        <v>317.13</v>
      </c>
      <c r="AB123">
        <v>0</v>
      </c>
      <c r="AC123">
        <v>0</v>
      </c>
      <c r="AD123">
        <v>1</v>
      </c>
      <c r="AE123">
        <v>0</v>
      </c>
      <c r="AF123" t="s">
        <v>3</v>
      </c>
      <c r="AG123">
        <v>3.1E-2</v>
      </c>
      <c r="AH123">
        <v>2</v>
      </c>
      <c r="AI123">
        <v>52424052</v>
      </c>
      <c r="AJ123">
        <v>131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 x14ac:dyDescent="0.2">
      <c r="A124">
        <f>ROW(Source!A432)</f>
        <v>432</v>
      </c>
      <c r="B124">
        <v>52424056</v>
      </c>
      <c r="C124">
        <v>52424054</v>
      </c>
      <c r="D124">
        <v>51499781</v>
      </c>
      <c r="E124">
        <v>1</v>
      </c>
      <c r="F124">
        <v>1</v>
      </c>
      <c r="G124">
        <v>27</v>
      </c>
      <c r="H124">
        <v>2</v>
      </c>
      <c r="I124" t="s">
        <v>541</v>
      </c>
      <c r="J124" t="s">
        <v>542</v>
      </c>
      <c r="K124" t="s">
        <v>543</v>
      </c>
      <c r="L124">
        <v>1368</v>
      </c>
      <c r="N124">
        <v>1011</v>
      </c>
      <c r="O124" t="s">
        <v>537</v>
      </c>
      <c r="P124" t="s">
        <v>537</v>
      </c>
      <c r="Q124">
        <v>1</v>
      </c>
      <c r="X124">
        <v>0.01</v>
      </c>
      <c r="Y124">
        <v>0</v>
      </c>
      <c r="Z124">
        <v>1014.12</v>
      </c>
      <c r="AA124">
        <v>317.13</v>
      </c>
      <c r="AB124">
        <v>0</v>
      </c>
      <c r="AC124">
        <v>0</v>
      </c>
      <c r="AD124">
        <v>1</v>
      </c>
      <c r="AE124">
        <v>0</v>
      </c>
      <c r="AF124" t="s">
        <v>172</v>
      </c>
      <c r="AG124">
        <v>0.54</v>
      </c>
      <c r="AH124">
        <v>2</v>
      </c>
      <c r="AI124">
        <v>52424055</v>
      </c>
      <c r="AJ124">
        <v>132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 x14ac:dyDescent="0.2">
      <c r="A125">
        <f>ROW(Source!A434)</f>
        <v>434</v>
      </c>
      <c r="B125">
        <v>52424062</v>
      </c>
      <c r="C125">
        <v>52424058</v>
      </c>
      <c r="D125">
        <v>51486811</v>
      </c>
      <c r="E125">
        <v>27</v>
      </c>
      <c r="F125">
        <v>1</v>
      </c>
      <c r="G125">
        <v>27</v>
      </c>
      <c r="H125">
        <v>1</v>
      </c>
      <c r="I125" t="s">
        <v>531</v>
      </c>
      <c r="J125" t="s">
        <v>3</v>
      </c>
      <c r="K125" t="s">
        <v>532</v>
      </c>
      <c r="L125">
        <v>1191</v>
      </c>
      <c r="N125">
        <v>1013</v>
      </c>
      <c r="O125" t="s">
        <v>533</v>
      </c>
      <c r="P125" t="s">
        <v>533</v>
      </c>
      <c r="Q125">
        <v>1</v>
      </c>
      <c r="X125">
        <v>115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1</v>
      </c>
      <c r="AE125">
        <v>1</v>
      </c>
      <c r="AF125" t="s">
        <v>3</v>
      </c>
      <c r="AG125">
        <v>115</v>
      </c>
      <c r="AH125">
        <v>2</v>
      </c>
      <c r="AI125">
        <v>52424059</v>
      </c>
      <c r="AJ125">
        <v>133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 x14ac:dyDescent="0.2">
      <c r="A126">
        <f>ROW(Source!A434)</f>
        <v>434</v>
      </c>
      <c r="B126">
        <v>52424063</v>
      </c>
      <c r="C126">
        <v>52424058</v>
      </c>
      <c r="D126">
        <v>51502851</v>
      </c>
      <c r="E126">
        <v>1</v>
      </c>
      <c r="F126">
        <v>1</v>
      </c>
      <c r="G126">
        <v>27</v>
      </c>
      <c r="H126">
        <v>3</v>
      </c>
      <c r="I126" t="s">
        <v>565</v>
      </c>
      <c r="J126" t="s">
        <v>566</v>
      </c>
      <c r="K126" t="s">
        <v>567</v>
      </c>
      <c r="L126">
        <v>1339</v>
      </c>
      <c r="N126">
        <v>1007</v>
      </c>
      <c r="O126" t="s">
        <v>166</v>
      </c>
      <c r="P126" t="s">
        <v>166</v>
      </c>
      <c r="Q126">
        <v>1</v>
      </c>
      <c r="X126">
        <v>5.9</v>
      </c>
      <c r="Y126">
        <v>3714.73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0</v>
      </c>
      <c r="AF126" t="s">
        <v>3</v>
      </c>
      <c r="AG126">
        <v>5.9</v>
      </c>
      <c r="AH126">
        <v>2</v>
      </c>
      <c r="AI126">
        <v>52424060</v>
      </c>
      <c r="AJ126">
        <v>134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 x14ac:dyDescent="0.2">
      <c r="A127">
        <f>ROW(Source!A434)</f>
        <v>434</v>
      </c>
      <c r="B127">
        <v>52424064</v>
      </c>
      <c r="C127">
        <v>52424058</v>
      </c>
      <c r="D127">
        <v>51502927</v>
      </c>
      <c r="E127">
        <v>1</v>
      </c>
      <c r="F127">
        <v>1</v>
      </c>
      <c r="G127">
        <v>27</v>
      </c>
      <c r="H127">
        <v>3</v>
      </c>
      <c r="I127" t="s">
        <v>568</v>
      </c>
      <c r="J127" t="s">
        <v>569</v>
      </c>
      <c r="K127" t="s">
        <v>570</v>
      </c>
      <c r="L127">
        <v>1339</v>
      </c>
      <c r="N127">
        <v>1007</v>
      </c>
      <c r="O127" t="s">
        <v>166</v>
      </c>
      <c r="P127" t="s">
        <v>166</v>
      </c>
      <c r="Q127">
        <v>1</v>
      </c>
      <c r="X127">
        <v>0.06</v>
      </c>
      <c r="Y127">
        <v>3392.59</v>
      </c>
      <c r="Z127">
        <v>0</v>
      </c>
      <c r="AA127">
        <v>0</v>
      </c>
      <c r="AB127">
        <v>0</v>
      </c>
      <c r="AC127">
        <v>0</v>
      </c>
      <c r="AD127">
        <v>1</v>
      </c>
      <c r="AE127">
        <v>0</v>
      </c>
      <c r="AF127" t="s">
        <v>3</v>
      </c>
      <c r="AG127">
        <v>0.06</v>
      </c>
      <c r="AH127">
        <v>2</v>
      </c>
      <c r="AI127">
        <v>52424061</v>
      </c>
      <c r="AJ127">
        <v>135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 x14ac:dyDescent="0.2">
      <c r="A128">
        <f>ROW(Source!A434)</f>
        <v>434</v>
      </c>
      <c r="B128">
        <v>52424065</v>
      </c>
      <c r="C128">
        <v>52424058</v>
      </c>
      <c r="D128">
        <v>51487533</v>
      </c>
      <c r="E128">
        <v>27</v>
      </c>
      <c r="F128">
        <v>1</v>
      </c>
      <c r="G128">
        <v>27</v>
      </c>
      <c r="H128">
        <v>3</v>
      </c>
      <c r="I128" t="s">
        <v>749</v>
      </c>
      <c r="J128" t="s">
        <v>3</v>
      </c>
      <c r="K128" t="s">
        <v>750</v>
      </c>
      <c r="L128">
        <v>1301</v>
      </c>
      <c r="N128">
        <v>1003</v>
      </c>
      <c r="O128" t="s">
        <v>580</v>
      </c>
      <c r="P128" t="s">
        <v>580</v>
      </c>
      <c r="Q128">
        <v>1</v>
      </c>
      <c r="X128">
        <v>100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 t="s">
        <v>3</v>
      </c>
      <c r="AG128">
        <v>100</v>
      </c>
      <c r="AH128">
        <v>3</v>
      </c>
      <c r="AI128">
        <v>-1</v>
      </c>
      <c r="AJ128" t="s">
        <v>3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 x14ac:dyDescent="0.2">
      <c r="A129">
        <f>ROW(Source!A470)</f>
        <v>470</v>
      </c>
      <c r="B129">
        <v>52424165</v>
      </c>
      <c r="C129">
        <v>52424164</v>
      </c>
      <c r="D129">
        <v>51486811</v>
      </c>
      <c r="E129">
        <v>27</v>
      </c>
      <c r="F129">
        <v>1</v>
      </c>
      <c r="G129">
        <v>27</v>
      </c>
      <c r="H129">
        <v>1</v>
      </c>
      <c r="I129" t="s">
        <v>531</v>
      </c>
      <c r="J129" t="s">
        <v>3</v>
      </c>
      <c r="K129" t="s">
        <v>532</v>
      </c>
      <c r="L129">
        <v>1191</v>
      </c>
      <c r="N129">
        <v>1013</v>
      </c>
      <c r="O129" t="s">
        <v>533</v>
      </c>
      <c r="P129" t="s">
        <v>533</v>
      </c>
      <c r="Q129">
        <v>1</v>
      </c>
      <c r="X129">
        <v>0.82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1</v>
      </c>
      <c r="AE129">
        <v>1</v>
      </c>
      <c r="AF129" t="s">
        <v>3</v>
      </c>
      <c r="AG129">
        <v>0.82</v>
      </c>
      <c r="AH129">
        <v>2</v>
      </c>
      <c r="AI129">
        <v>52424165</v>
      </c>
      <c r="AJ129">
        <v>136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 x14ac:dyDescent="0.2">
      <c r="A130">
        <f>ROW(Source!A470)</f>
        <v>470</v>
      </c>
      <c r="B130">
        <v>52424166</v>
      </c>
      <c r="C130">
        <v>52424164</v>
      </c>
      <c r="D130">
        <v>51499184</v>
      </c>
      <c r="E130">
        <v>1</v>
      </c>
      <c r="F130">
        <v>1</v>
      </c>
      <c r="G130">
        <v>27</v>
      </c>
      <c r="H130">
        <v>2</v>
      </c>
      <c r="I130" t="s">
        <v>599</v>
      </c>
      <c r="J130" t="s">
        <v>600</v>
      </c>
      <c r="K130" t="s">
        <v>601</v>
      </c>
      <c r="L130">
        <v>1368</v>
      </c>
      <c r="N130">
        <v>1011</v>
      </c>
      <c r="O130" t="s">
        <v>537</v>
      </c>
      <c r="P130" t="s">
        <v>537</v>
      </c>
      <c r="Q130">
        <v>1</v>
      </c>
      <c r="X130">
        <v>0.04</v>
      </c>
      <c r="Y130">
        <v>0</v>
      </c>
      <c r="Z130">
        <v>2020.59</v>
      </c>
      <c r="AA130">
        <v>458.56</v>
      </c>
      <c r="AB130">
        <v>0</v>
      </c>
      <c r="AC130">
        <v>0</v>
      </c>
      <c r="AD130">
        <v>1</v>
      </c>
      <c r="AE130">
        <v>0</v>
      </c>
      <c r="AF130" t="s">
        <v>3</v>
      </c>
      <c r="AG130">
        <v>0.04</v>
      </c>
      <c r="AH130">
        <v>2</v>
      </c>
      <c r="AI130">
        <v>52424166</v>
      </c>
      <c r="AJ130">
        <v>137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 x14ac:dyDescent="0.2">
      <c r="A131">
        <f>ROW(Source!A470)</f>
        <v>470</v>
      </c>
      <c r="B131">
        <v>52424167</v>
      </c>
      <c r="C131">
        <v>52424164</v>
      </c>
      <c r="D131">
        <v>51499210</v>
      </c>
      <c r="E131">
        <v>1</v>
      </c>
      <c r="F131">
        <v>1</v>
      </c>
      <c r="G131">
        <v>27</v>
      </c>
      <c r="H131">
        <v>2</v>
      </c>
      <c r="I131" t="s">
        <v>614</v>
      </c>
      <c r="J131" t="s">
        <v>615</v>
      </c>
      <c r="K131" t="s">
        <v>616</v>
      </c>
      <c r="L131">
        <v>1368</v>
      </c>
      <c r="N131">
        <v>1011</v>
      </c>
      <c r="O131" t="s">
        <v>537</v>
      </c>
      <c r="P131" t="s">
        <v>537</v>
      </c>
      <c r="Q131">
        <v>1</v>
      </c>
      <c r="X131">
        <v>0.41</v>
      </c>
      <c r="Y131">
        <v>0</v>
      </c>
      <c r="Z131">
        <v>1024.3699999999999</v>
      </c>
      <c r="AA131">
        <v>730.58</v>
      </c>
      <c r="AB131">
        <v>0</v>
      </c>
      <c r="AC131">
        <v>0</v>
      </c>
      <c r="AD131">
        <v>1</v>
      </c>
      <c r="AE131">
        <v>0</v>
      </c>
      <c r="AF131" t="s">
        <v>3</v>
      </c>
      <c r="AG131">
        <v>0.41</v>
      </c>
      <c r="AH131">
        <v>2</v>
      </c>
      <c r="AI131">
        <v>52424167</v>
      </c>
      <c r="AJ131">
        <v>138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 x14ac:dyDescent="0.2">
      <c r="A132">
        <f>ROW(Source!A470)</f>
        <v>470</v>
      </c>
      <c r="B132">
        <v>52424168</v>
      </c>
      <c r="C132">
        <v>52424164</v>
      </c>
      <c r="D132">
        <v>51487511</v>
      </c>
      <c r="E132">
        <v>27</v>
      </c>
      <c r="F132">
        <v>1</v>
      </c>
      <c r="G132">
        <v>27</v>
      </c>
      <c r="H132">
        <v>3</v>
      </c>
      <c r="I132" t="s">
        <v>755</v>
      </c>
      <c r="J132" t="s">
        <v>3</v>
      </c>
      <c r="K132" t="s">
        <v>756</v>
      </c>
      <c r="L132">
        <v>1035</v>
      </c>
      <c r="N132">
        <v>1013</v>
      </c>
      <c r="O132" t="s">
        <v>267</v>
      </c>
      <c r="P132" t="s">
        <v>267</v>
      </c>
      <c r="Q132">
        <v>1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 t="s">
        <v>3</v>
      </c>
      <c r="AG132">
        <v>0</v>
      </c>
      <c r="AH132">
        <v>3</v>
      </c>
      <c r="AI132">
        <v>-1</v>
      </c>
      <c r="AJ132" t="s">
        <v>3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 x14ac:dyDescent="0.2">
      <c r="A133">
        <f>ROW(Source!A472)</f>
        <v>472</v>
      </c>
      <c r="B133">
        <v>52424177</v>
      </c>
      <c r="C133">
        <v>52424172</v>
      </c>
      <c r="D133">
        <v>51486811</v>
      </c>
      <c r="E133">
        <v>27</v>
      </c>
      <c r="F133">
        <v>1</v>
      </c>
      <c r="G133">
        <v>27</v>
      </c>
      <c r="H133">
        <v>1</v>
      </c>
      <c r="I133" t="s">
        <v>531</v>
      </c>
      <c r="J133" t="s">
        <v>3</v>
      </c>
      <c r="K133" t="s">
        <v>532</v>
      </c>
      <c r="L133">
        <v>1191</v>
      </c>
      <c r="N133">
        <v>1013</v>
      </c>
      <c r="O133" t="s">
        <v>533</v>
      </c>
      <c r="P133" t="s">
        <v>533</v>
      </c>
      <c r="Q133">
        <v>1</v>
      </c>
      <c r="X133">
        <v>0.16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1</v>
      </c>
      <c r="AF133" t="s">
        <v>3</v>
      </c>
      <c r="AG133">
        <v>0.16</v>
      </c>
      <c r="AH133">
        <v>2</v>
      </c>
      <c r="AI133">
        <v>52424173</v>
      </c>
      <c r="AJ133">
        <v>140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 x14ac:dyDescent="0.2">
      <c r="A134">
        <f>ROW(Source!A472)</f>
        <v>472</v>
      </c>
      <c r="B134">
        <v>52424178</v>
      </c>
      <c r="C134">
        <v>52424172</v>
      </c>
      <c r="D134">
        <v>51499213</v>
      </c>
      <c r="E134">
        <v>1</v>
      </c>
      <c r="F134">
        <v>1</v>
      </c>
      <c r="G134">
        <v>27</v>
      </c>
      <c r="H134">
        <v>2</v>
      </c>
      <c r="I134" t="s">
        <v>617</v>
      </c>
      <c r="J134" t="s">
        <v>618</v>
      </c>
      <c r="K134" t="s">
        <v>619</v>
      </c>
      <c r="L134">
        <v>1368</v>
      </c>
      <c r="N134">
        <v>1011</v>
      </c>
      <c r="O134" t="s">
        <v>537</v>
      </c>
      <c r="P134" t="s">
        <v>537</v>
      </c>
      <c r="Q134">
        <v>1</v>
      </c>
      <c r="X134">
        <v>0.04</v>
      </c>
      <c r="Y134">
        <v>0</v>
      </c>
      <c r="Z134">
        <v>1376.39</v>
      </c>
      <c r="AA134">
        <v>1154.8399999999999</v>
      </c>
      <c r="AB134">
        <v>0</v>
      </c>
      <c r="AC134">
        <v>0</v>
      </c>
      <c r="AD134">
        <v>1</v>
      </c>
      <c r="AE134">
        <v>0</v>
      </c>
      <c r="AF134" t="s">
        <v>3</v>
      </c>
      <c r="AG134">
        <v>0.04</v>
      </c>
      <c r="AH134">
        <v>2</v>
      </c>
      <c r="AI134">
        <v>52424174</v>
      </c>
      <c r="AJ134">
        <v>141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 x14ac:dyDescent="0.2">
      <c r="A135">
        <f>ROW(Source!A472)</f>
        <v>472</v>
      </c>
      <c r="B135">
        <v>52424179</v>
      </c>
      <c r="C135">
        <v>52424172</v>
      </c>
      <c r="D135">
        <v>51499220</v>
      </c>
      <c r="E135">
        <v>1</v>
      </c>
      <c r="F135">
        <v>1</v>
      </c>
      <c r="G135">
        <v>27</v>
      </c>
      <c r="H135">
        <v>2</v>
      </c>
      <c r="I135" t="s">
        <v>620</v>
      </c>
      <c r="J135" t="s">
        <v>621</v>
      </c>
      <c r="K135" t="s">
        <v>622</v>
      </c>
      <c r="L135">
        <v>1368</v>
      </c>
      <c r="N135">
        <v>1011</v>
      </c>
      <c r="O135" t="s">
        <v>537</v>
      </c>
      <c r="P135" t="s">
        <v>537</v>
      </c>
      <c r="Q135">
        <v>1</v>
      </c>
      <c r="X135">
        <v>0.02</v>
      </c>
      <c r="Y135">
        <v>0</v>
      </c>
      <c r="Z135">
        <v>2219.16</v>
      </c>
      <c r="AA135">
        <v>428.75</v>
      </c>
      <c r="AB135">
        <v>0</v>
      </c>
      <c r="AC135">
        <v>0</v>
      </c>
      <c r="AD135">
        <v>1</v>
      </c>
      <c r="AE135">
        <v>0</v>
      </c>
      <c r="AF135" t="s">
        <v>3</v>
      </c>
      <c r="AG135">
        <v>0.02</v>
      </c>
      <c r="AH135">
        <v>2</v>
      </c>
      <c r="AI135">
        <v>52424175</v>
      </c>
      <c r="AJ135">
        <v>142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 x14ac:dyDescent="0.2">
      <c r="A136">
        <f>ROW(Source!A472)</f>
        <v>472</v>
      </c>
      <c r="B136">
        <v>52424180</v>
      </c>
      <c r="C136">
        <v>52424172</v>
      </c>
      <c r="D136">
        <v>51502453</v>
      </c>
      <c r="E136">
        <v>1</v>
      </c>
      <c r="F136">
        <v>1</v>
      </c>
      <c r="G136">
        <v>27</v>
      </c>
      <c r="H136">
        <v>3</v>
      </c>
      <c r="I136" t="s">
        <v>623</v>
      </c>
      <c r="J136" t="s">
        <v>624</v>
      </c>
      <c r="K136" t="s">
        <v>625</v>
      </c>
      <c r="L136">
        <v>1346</v>
      </c>
      <c r="N136">
        <v>1009</v>
      </c>
      <c r="O136" t="s">
        <v>190</v>
      </c>
      <c r="P136" t="s">
        <v>190</v>
      </c>
      <c r="Q136">
        <v>1</v>
      </c>
      <c r="X136">
        <v>8.19</v>
      </c>
      <c r="Y136">
        <v>75.989999999999995</v>
      </c>
      <c r="Z136">
        <v>0</v>
      </c>
      <c r="AA136">
        <v>0</v>
      </c>
      <c r="AB136">
        <v>0</v>
      </c>
      <c r="AC136">
        <v>0</v>
      </c>
      <c r="AD136">
        <v>1</v>
      </c>
      <c r="AE136">
        <v>0</v>
      </c>
      <c r="AF136" t="s">
        <v>3</v>
      </c>
      <c r="AG136">
        <v>8.19</v>
      </c>
      <c r="AH136">
        <v>2</v>
      </c>
      <c r="AI136">
        <v>52424176</v>
      </c>
      <c r="AJ136">
        <v>143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 x14ac:dyDescent="0.2">
      <c r="A137">
        <f>ROW(Source!A473)</f>
        <v>473</v>
      </c>
      <c r="B137">
        <v>52424186</v>
      </c>
      <c r="C137">
        <v>52424181</v>
      </c>
      <c r="D137">
        <v>51486811</v>
      </c>
      <c r="E137">
        <v>27</v>
      </c>
      <c r="F137">
        <v>1</v>
      </c>
      <c r="G137">
        <v>27</v>
      </c>
      <c r="H137">
        <v>1</v>
      </c>
      <c r="I137" t="s">
        <v>531</v>
      </c>
      <c r="J137" t="s">
        <v>3</v>
      </c>
      <c r="K137" t="s">
        <v>532</v>
      </c>
      <c r="L137">
        <v>1191</v>
      </c>
      <c r="N137">
        <v>1013</v>
      </c>
      <c r="O137" t="s">
        <v>533</v>
      </c>
      <c r="P137" t="s">
        <v>533</v>
      </c>
      <c r="Q137">
        <v>1</v>
      </c>
      <c r="X137">
        <v>0.38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1</v>
      </c>
      <c r="AE137">
        <v>1</v>
      </c>
      <c r="AF137" t="s">
        <v>3</v>
      </c>
      <c r="AG137">
        <v>0.38</v>
      </c>
      <c r="AH137">
        <v>2</v>
      </c>
      <c r="AI137">
        <v>52424182</v>
      </c>
      <c r="AJ137">
        <v>144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 x14ac:dyDescent="0.2">
      <c r="A138">
        <f>ROW(Source!A473)</f>
        <v>473</v>
      </c>
      <c r="B138">
        <v>52424187</v>
      </c>
      <c r="C138">
        <v>52424181</v>
      </c>
      <c r="D138">
        <v>51499213</v>
      </c>
      <c r="E138">
        <v>1</v>
      </c>
      <c r="F138">
        <v>1</v>
      </c>
      <c r="G138">
        <v>27</v>
      </c>
      <c r="H138">
        <v>2</v>
      </c>
      <c r="I138" t="s">
        <v>617</v>
      </c>
      <c r="J138" t="s">
        <v>618</v>
      </c>
      <c r="K138" t="s">
        <v>619</v>
      </c>
      <c r="L138">
        <v>1368</v>
      </c>
      <c r="N138">
        <v>1011</v>
      </c>
      <c r="O138" t="s">
        <v>537</v>
      </c>
      <c r="P138" t="s">
        <v>537</v>
      </c>
      <c r="Q138">
        <v>1</v>
      </c>
      <c r="X138">
        <v>0.1</v>
      </c>
      <c r="Y138">
        <v>0</v>
      </c>
      <c r="Z138">
        <v>1376.39</v>
      </c>
      <c r="AA138">
        <v>1154.8399999999999</v>
      </c>
      <c r="AB138">
        <v>0</v>
      </c>
      <c r="AC138">
        <v>0</v>
      </c>
      <c r="AD138">
        <v>1</v>
      </c>
      <c r="AE138">
        <v>0</v>
      </c>
      <c r="AF138" t="s">
        <v>3</v>
      </c>
      <c r="AG138">
        <v>0.1</v>
      </c>
      <c r="AH138">
        <v>2</v>
      </c>
      <c r="AI138">
        <v>52424183</v>
      </c>
      <c r="AJ138">
        <v>145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 x14ac:dyDescent="0.2">
      <c r="A139">
        <f>ROW(Source!A473)</f>
        <v>473</v>
      </c>
      <c r="B139">
        <v>52424188</v>
      </c>
      <c r="C139">
        <v>52424181</v>
      </c>
      <c r="D139">
        <v>51499220</v>
      </c>
      <c r="E139">
        <v>1</v>
      </c>
      <c r="F139">
        <v>1</v>
      </c>
      <c r="G139">
        <v>27</v>
      </c>
      <c r="H139">
        <v>2</v>
      </c>
      <c r="I139" t="s">
        <v>620</v>
      </c>
      <c r="J139" t="s">
        <v>621</v>
      </c>
      <c r="K139" t="s">
        <v>622</v>
      </c>
      <c r="L139">
        <v>1368</v>
      </c>
      <c r="N139">
        <v>1011</v>
      </c>
      <c r="O139" t="s">
        <v>537</v>
      </c>
      <c r="P139" t="s">
        <v>537</v>
      </c>
      <c r="Q139">
        <v>1</v>
      </c>
      <c r="X139">
        <v>0.08</v>
      </c>
      <c r="Y139">
        <v>0</v>
      </c>
      <c r="Z139">
        <v>2219.16</v>
      </c>
      <c r="AA139">
        <v>428.75</v>
      </c>
      <c r="AB139">
        <v>0</v>
      </c>
      <c r="AC139">
        <v>0</v>
      </c>
      <c r="AD139">
        <v>1</v>
      </c>
      <c r="AE139">
        <v>0</v>
      </c>
      <c r="AF139" t="s">
        <v>3</v>
      </c>
      <c r="AG139">
        <v>0.08</v>
      </c>
      <c r="AH139">
        <v>2</v>
      </c>
      <c r="AI139">
        <v>52424184</v>
      </c>
      <c r="AJ139">
        <v>146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1:44" x14ac:dyDescent="0.2">
      <c r="A140">
        <f>ROW(Source!A473)</f>
        <v>473</v>
      </c>
      <c r="B140">
        <v>52424189</v>
      </c>
      <c r="C140">
        <v>52424181</v>
      </c>
      <c r="D140">
        <v>51502453</v>
      </c>
      <c r="E140">
        <v>1</v>
      </c>
      <c r="F140">
        <v>1</v>
      </c>
      <c r="G140">
        <v>27</v>
      </c>
      <c r="H140">
        <v>3</v>
      </c>
      <c r="I140" t="s">
        <v>623</v>
      </c>
      <c r="J140" t="s">
        <v>624</v>
      </c>
      <c r="K140" t="s">
        <v>625</v>
      </c>
      <c r="L140">
        <v>1346</v>
      </c>
      <c r="N140">
        <v>1009</v>
      </c>
      <c r="O140" t="s">
        <v>190</v>
      </c>
      <c r="P140" t="s">
        <v>190</v>
      </c>
      <c r="Q140">
        <v>1</v>
      </c>
      <c r="X140">
        <v>8.19</v>
      </c>
      <c r="Y140">
        <v>75.989999999999995</v>
      </c>
      <c r="Z140">
        <v>0</v>
      </c>
      <c r="AA140">
        <v>0</v>
      </c>
      <c r="AB140">
        <v>0</v>
      </c>
      <c r="AC140">
        <v>0</v>
      </c>
      <c r="AD140">
        <v>1</v>
      </c>
      <c r="AE140">
        <v>0</v>
      </c>
      <c r="AF140" t="s">
        <v>3</v>
      </c>
      <c r="AG140">
        <v>8.19</v>
      </c>
      <c r="AH140">
        <v>2</v>
      </c>
      <c r="AI140">
        <v>52424185</v>
      </c>
      <c r="AJ140">
        <v>147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 x14ac:dyDescent="0.2">
      <c r="A141">
        <f>ROW(Source!A474)</f>
        <v>474</v>
      </c>
      <c r="B141">
        <v>52424202</v>
      </c>
      <c r="C141">
        <v>52424201</v>
      </c>
      <c r="D141">
        <v>51486811</v>
      </c>
      <c r="E141">
        <v>27</v>
      </c>
      <c r="F141">
        <v>1</v>
      </c>
      <c r="G141">
        <v>27</v>
      </c>
      <c r="H141">
        <v>1</v>
      </c>
      <c r="I141" t="s">
        <v>531</v>
      </c>
      <c r="J141" t="s">
        <v>3</v>
      </c>
      <c r="K141" t="s">
        <v>532</v>
      </c>
      <c r="L141">
        <v>1191</v>
      </c>
      <c r="N141">
        <v>1013</v>
      </c>
      <c r="O141" t="s">
        <v>533</v>
      </c>
      <c r="P141" t="s">
        <v>533</v>
      </c>
      <c r="Q141">
        <v>1</v>
      </c>
      <c r="X141">
        <v>1.96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1</v>
      </c>
      <c r="AE141">
        <v>1</v>
      </c>
      <c r="AF141" t="s">
        <v>3</v>
      </c>
      <c r="AG141">
        <v>1.96</v>
      </c>
      <c r="AH141">
        <v>2</v>
      </c>
      <c r="AI141">
        <v>52424202</v>
      </c>
      <c r="AJ141">
        <v>148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 x14ac:dyDescent="0.2">
      <c r="A142">
        <f>ROW(Source!A474)</f>
        <v>474</v>
      </c>
      <c r="B142">
        <v>52424203</v>
      </c>
      <c r="C142">
        <v>52424201</v>
      </c>
      <c r="D142">
        <v>51499222</v>
      </c>
      <c r="E142">
        <v>1</v>
      </c>
      <c r="F142">
        <v>1</v>
      </c>
      <c r="G142">
        <v>27</v>
      </c>
      <c r="H142">
        <v>2</v>
      </c>
      <c r="I142" t="s">
        <v>626</v>
      </c>
      <c r="J142" t="s">
        <v>627</v>
      </c>
      <c r="K142" t="s">
        <v>628</v>
      </c>
      <c r="L142">
        <v>1368</v>
      </c>
      <c r="N142">
        <v>1011</v>
      </c>
      <c r="O142" t="s">
        <v>537</v>
      </c>
      <c r="P142" t="s">
        <v>537</v>
      </c>
      <c r="Q142">
        <v>1</v>
      </c>
      <c r="X142">
        <v>0.34</v>
      </c>
      <c r="Y142">
        <v>0</v>
      </c>
      <c r="Z142">
        <v>460.35</v>
      </c>
      <c r="AA142">
        <v>112.77</v>
      </c>
      <c r="AB142">
        <v>0</v>
      </c>
      <c r="AC142">
        <v>0</v>
      </c>
      <c r="AD142">
        <v>1</v>
      </c>
      <c r="AE142">
        <v>0</v>
      </c>
      <c r="AF142" t="s">
        <v>3</v>
      </c>
      <c r="AG142">
        <v>0.34</v>
      </c>
      <c r="AH142">
        <v>2</v>
      </c>
      <c r="AI142">
        <v>52424203</v>
      </c>
      <c r="AJ142">
        <v>149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 x14ac:dyDescent="0.2">
      <c r="A143">
        <f>ROW(Source!A474)</f>
        <v>474</v>
      </c>
      <c r="B143">
        <v>52424204</v>
      </c>
      <c r="C143">
        <v>52424201</v>
      </c>
      <c r="D143">
        <v>51500797</v>
      </c>
      <c r="E143">
        <v>1</v>
      </c>
      <c r="F143">
        <v>1</v>
      </c>
      <c r="G143">
        <v>27</v>
      </c>
      <c r="H143">
        <v>3</v>
      </c>
      <c r="I143" t="s">
        <v>629</v>
      </c>
      <c r="J143" t="s">
        <v>630</v>
      </c>
      <c r="K143" t="s">
        <v>631</v>
      </c>
      <c r="L143">
        <v>1348</v>
      </c>
      <c r="N143">
        <v>1009</v>
      </c>
      <c r="O143" t="s">
        <v>27</v>
      </c>
      <c r="P143" t="s">
        <v>27</v>
      </c>
      <c r="Q143">
        <v>1000</v>
      </c>
      <c r="X143">
        <v>3.5E-4</v>
      </c>
      <c r="Y143">
        <v>53313.54</v>
      </c>
      <c r="Z143">
        <v>0</v>
      </c>
      <c r="AA143">
        <v>0</v>
      </c>
      <c r="AB143">
        <v>0</v>
      </c>
      <c r="AC143">
        <v>0</v>
      </c>
      <c r="AD143">
        <v>1</v>
      </c>
      <c r="AE143">
        <v>0</v>
      </c>
      <c r="AF143" t="s">
        <v>3</v>
      </c>
      <c r="AG143">
        <v>3.5E-4</v>
      </c>
      <c r="AH143">
        <v>2</v>
      </c>
      <c r="AI143">
        <v>52424204</v>
      </c>
      <c r="AJ143">
        <v>150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 x14ac:dyDescent="0.2">
      <c r="A144">
        <f>ROW(Source!A474)</f>
        <v>474</v>
      </c>
      <c r="B144">
        <v>52424205</v>
      </c>
      <c r="C144">
        <v>52424201</v>
      </c>
      <c r="D144">
        <v>51500478</v>
      </c>
      <c r="E144">
        <v>1</v>
      </c>
      <c r="F144">
        <v>1</v>
      </c>
      <c r="G144">
        <v>27</v>
      </c>
      <c r="H144">
        <v>3</v>
      </c>
      <c r="I144" t="s">
        <v>632</v>
      </c>
      <c r="J144" t="s">
        <v>633</v>
      </c>
      <c r="K144" t="s">
        <v>634</v>
      </c>
      <c r="L144">
        <v>1348</v>
      </c>
      <c r="N144">
        <v>1009</v>
      </c>
      <c r="O144" t="s">
        <v>27</v>
      </c>
      <c r="P144" t="s">
        <v>27</v>
      </c>
      <c r="Q144">
        <v>1000</v>
      </c>
      <c r="X144">
        <v>5.5000000000000003E-4</v>
      </c>
      <c r="Y144">
        <v>80596.63</v>
      </c>
      <c r="Z144">
        <v>0</v>
      </c>
      <c r="AA144">
        <v>0</v>
      </c>
      <c r="AB144">
        <v>0</v>
      </c>
      <c r="AC144">
        <v>0</v>
      </c>
      <c r="AD144">
        <v>1</v>
      </c>
      <c r="AE144">
        <v>0</v>
      </c>
      <c r="AF144" t="s">
        <v>3</v>
      </c>
      <c r="AG144">
        <v>5.5000000000000003E-4</v>
      </c>
      <c r="AH144">
        <v>2</v>
      </c>
      <c r="AI144">
        <v>52424205</v>
      </c>
      <c r="AJ144">
        <v>151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 x14ac:dyDescent="0.2">
      <c r="A145">
        <f>ROW(Source!A475)</f>
        <v>475</v>
      </c>
      <c r="B145">
        <v>52424130</v>
      </c>
      <c r="C145">
        <v>52424123</v>
      </c>
      <c r="D145">
        <v>51486811</v>
      </c>
      <c r="E145">
        <v>27</v>
      </c>
      <c r="F145">
        <v>1</v>
      </c>
      <c r="G145">
        <v>27</v>
      </c>
      <c r="H145">
        <v>1</v>
      </c>
      <c r="I145" t="s">
        <v>531</v>
      </c>
      <c r="J145" t="s">
        <v>3</v>
      </c>
      <c r="K145" t="s">
        <v>532</v>
      </c>
      <c r="L145">
        <v>1191</v>
      </c>
      <c r="N145">
        <v>1013</v>
      </c>
      <c r="O145" t="s">
        <v>533</v>
      </c>
      <c r="P145" t="s">
        <v>533</v>
      </c>
      <c r="Q145">
        <v>1</v>
      </c>
      <c r="X145">
        <v>2.35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1</v>
      </c>
      <c r="AE145">
        <v>1</v>
      </c>
      <c r="AF145" t="s">
        <v>3</v>
      </c>
      <c r="AG145">
        <v>2.35</v>
      </c>
      <c r="AH145">
        <v>2</v>
      </c>
      <c r="AI145">
        <v>52424124</v>
      </c>
      <c r="AJ145">
        <v>152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 x14ac:dyDescent="0.2">
      <c r="A146">
        <f>ROW(Source!A475)</f>
        <v>475</v>
      </c>
      <c r="B146">
        <v>52424131</v>
      </c>
      <c r="C146">
        <v>52424123</v>
      </c>
      <c r="D146">
        <v>51499345</v>
      </c>
      <c r="E146">
        <v>1</v>
      </c>
      <c r="F146">
        <v>1</v>
      </c>
      <c r="G146">
        <v>27</v>
      </c>
      <c r="H146">
        <v>2</v>
      </c>
      <c r="I146" t="s">
        <v>571</v>
      </c>
      <c r="J146" t="s">
        <v>572</v>
      </c>
      <c r="K146" t="s">
        <v>573</v>
      </c>
      <c r="L146">
        <v>1368</v>
      </c>
      <c r="N146">
        <v>1011</v>
      </c>
      <c r="O146" t="s">
        <v>537</v>
      </c>
      <c r="P146" t="s">
        <v>537</v>
      </c>
      <c r="Q146">
        <v>1</v>
      </c>
      <c r="X146">
        <v>0.51</v>
      </c>
      <c r="Y146">
        <v>0</v>
      </c>
      <c r="Z146">
        <v>98.05</v>
      </c>
      <c r="AA146">
        <v>33.06</v>
      </c>
      <c r="AB146">
        <v>0</v>
      </c>
      <c r="AC146">
        <v>0</v>
      </c>
      <c r="AD146">
        <v>1</v>
      </c>
      <c r="AE146">
        <v>0</v>
      </c>
      <c r="AF146" t="s">
        <v>3</v>
      </c>
      <c r="AG146">
        <v>0.51</v>
      </c>
      <c r="AH146">
        <v>2</v>
      </c>
      <c r="AI146">
        <v>52424125</v>
      </c>
      <c r="AJ146">
        <v>153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 x14ac:dyDescent="0.2">
      <c r="A147">
        <f>ROW(Source!A475)</f>
        <v>475</v>
      </c>
      <c r="B147">
        <v>52424132</v>
      </c>
      <c r="C147">
        <v>52424123</v>
      </c>
      <c r="D147">
        <v>51499423</v>
      </c>
      <c r="E147">
        <v>1</v>
      </c>
      <c r="F147">
        <v>1</v>
      </c>
      <c r="G147">
        <v>27</v>
      </c>
      <c r="H147">
        <v>2</v>
      </c>
      <c r="I147" t="s">
        <v>574</v>
      </c>
      <c r="J147" t="s">
        <v>575</v>
      </c>
      <c r="K147" t="s">
        <v>576</v>
      </c>
      <c r="L147">
        <v>1368</v>
      </c>
      <c r="N147">
        <v>1011</v>
      </c>
      <c r="O147" t="s">
        <v>537</v>
      </c>
      <c r="P147" t="s">
        <v>537</v>
      </c>
      <c r="Q147">
        <v>1</v>
      </c>
      <c r="X147">
        <v>0.51</v>
      </c>
      <c r="Y147">
        <v>0</v>
      </c>
      <c r="Z147">
        <v>564.1</v>
      </c>
      <c r="AA147">
        <v>358.8</v>
      </c>
      <c r="AB147">
        <v>0</v>
      </c>
      <c r="AC147">
        <v>0</v>
      </c>
      <c r="AD147">
        <v>1</v>
      </c>
      <c r="AE147">
        <v>0</v>
      </c>
      <c r="AF147" t="s">
        <v>3</v>
      </c>
      <c r="AG147">
        <v>0.51</v>
      </c>
      <c r="AH147">
        <v>2</v>
      </c>
      <c r="AI147">
        <v>52424126</v>
      </c>
      <c r="AJ147">
        <v>154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 x14ac:dyDescent="0.2">
      <c r="A148">
        <f>ROW(Source!A475)</f>
        <v>475</v>
      </c>
      <c r="B148">
        <v>52424133</v>
      </c>
      <c r="C148">
        <v>52424123</v>
      </c>
      <c r="D148">
        <v>51502000</v>
      </c>
      <c r="E148">
        <v>1</v>
      </c>
      <c r="F148">
        <v>1</v>
      </c>
      <c r="G148">
        <v>27</v>
      </c>
      <c r="H148">
        <v>3</v>
      </c>
      <c r="I148" t="s">
        <v>577</v>
      </c>
      <c r="J148" t="s">
        <v>578</v>
      </c>
      <c r="K148" t="s">
        <v>579</v>
      </c>
      <c r="L148">
        <v>1301</v>
      </c>
      <c r="N148">
        <v>1003</v>
      </c>
      <c r="O148" t="s">
        <v>580</v>
      </c>
      <c r="P148" t="s">
        <v>580</v>
      </c>
      <c r="Q148">
        <v>1</v>
      </c>
      <c r="X148">
        <v>12</v>
      </c>
      <c r="Y148">
        <v>26.54</v>
      </c>
      <c r="Z148">
        <v>0</v>
      </c>
      <c r="AA148">
        <v>0</v>
      </c>
      <c r="AB148">
        <v>0</v>
      </c>
      <c r="AC148">
        <v>0</v>
      </c>
      <c r="AD148">
        <v>1</v>
      </c>
      <c r="AE148">
        <v>0</v>
      </c>
      <c r="AF148" t="s">
        <v>3</v>
      </c>
      <c r="AG148">
        <v>12</v>
      </c>
      <c r="AH148">
        <v>2</v>
      </c>
      <c r="AI148">
        <v>52424127</v>
      </c>
      <c r="AJ148">
        <v>155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 x14ac:dyDescent="0.2">
      <c r="A149">
        <f>ROW(Source!A475)</f>
        <v>475</v>
      </c>
      <c r="B149">
        <v>52424134</v>
      </c>
      <c r="C149">
        <v>52424123</v>
      </c>
      <c r="D149">
        <v>51502424</v>
      </c>
      <c r="E149">
        <v>1</v>
      </c>
      <c r="F149">
        <v>1</v>
      </c>
      <c r="G149">
        <v>27</v>
      </c>
      <c r="H149">
        <v>3</v>
      </c>
      <c r="I149" t="s">
        <v>188</v>
      </c>
      <c r="J149" t="s">
        <v>191</v>
      </c>
      <c r="K149" t="s">
        <v>189</v>
      </c>
      <c r="L149">
        <v>1346</v>
      </c>
      <c r="N149">
        <v>1009</v>
      </c>
      <c r="O149" t="s">
        <v>190</v>
      </c>
      <c r="P149" t="s">
        <v>190</v>
      </c>
      <c r="Q149">
        <v>1</v>
      </c>
      <c r="X149">
        <v>6.6</v>
      </c>
      <c r="Y149">
        <v>124.03</v>
      </c>
      <c r="Z149">
        <v>0</v>
      </c>
      <c r="AA149">
        <v>0</v>
      </c>
      <c r="AB149">
        <v>0</v>
      </c>
      <c r="AC149">
        <v>0</v>
      </c>
      <c r="AD149">
        <v>1</v>
      </c>
      <c r="AE149">
        <v>0</v>
      </c>
      <c r="AF149" t="s">
        <v>3</v>
      </c>
      <c r="AG149">
        <v>6.6</v>
      </c>
      <c r="AH149">
        <v>2</v>
      </c>
      <c r="AI149">
        <v>52424128</v>
      </c>
      <c r="AJ149">
        <v>156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1:44" x14ac:dyDescent="0.2">
      <c r="A150">
        <f>ROW(Source!A478)</f>
        <v>478</v>
      </c>
      <c r="B150">
        <v>52424143</v>
      </c>
      <c r="C150">
        <v>52424137</v>
      </c>
      <c r="D150">
        <v>51486811</v>
      </c>
      <c r="E150">
        <v>27</v>
      </c>
      <c r="F150">
        <v>1</v>
      </c>
      <c r="G150">
        <v>27</v>
      </c>
      <c r="H150">
        <v>1</v>
      </c>
      <c r="I150" t="s">
        <v>531</v>
      </c>
      <c r="J150" t="s">
        <v>3</v>
      </c>
      <c r="K150" t="s">
        <v>532</v>
      </c>
      <c r="L150">
        <v>1191</v>
      </c>
      <c r="N150">
        <v>1013</v>
      </c>
      <c r="O150" t="s">
        <v>533</v>
      </c>
      <c r="P150" t="s">
        <v>533</v>
      </c>
      <c r="Q150">
        <v>1</v>
      </c>
      <c r="X150">
        <v>2.35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1</v>
      </c>
      <c r="AE150">
        <v>1</v>
      </c>
      <c r="AF150" t="s">
        <v>3</v>
      </c>
      <c r="AG150">
        <v>2.35</v>
      </c>
      <c r="AH150">
        <v>2</v>
      </c>
      <c r="AI150">
        <v>52424138</v>
      </c>
      <c r="AJ150">
        <v>158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 x14ac:dyDescent="0.2">
      <c r="A151">
        <f>ROW(Source!A478)</f>
        <v>478</v>
      </c>
      <c r="B151">
        <v>52424144</v>
      </c>
      <c r="C151">
        <v>52424137</v>
      </c>
      <c r="D151">
        <v>51499345</v>
      </c>
      <c r="E151">
        <v>1</v>
      </c>
      <c r="F151">
        <v>1</v>
      </c>
      <c r="G151">
        <v>27</v>
      </c>
      <c r="H151">
        <v>2</v>
      </c>
      <c r="I151" t="s">
        <v>571</v>
      </c>
      <c r="J151" t="s">
        <v>572</v>
      </c>
      <c r="K151" t="s">
        <v>573</v>
      </c>
      <c r="L151">
        <v>1368</v>
      </c>
      <c r="N151">
        <v>1011</v>
      </c>
      <c r="O151" t="s">
        <v>537</v>
      </c>
      <c r="P151" t="s">
        <v>537</v>
      </c>
      <c r="Q151">
        <v>1</v>
      </c>
      <c r="X151">
        <v>0.51</v>
      </c>
      <c r="Y151">
        <v>0</v>
      </c>
      <c r="Z151">
        <v>98.05</v>
      </c>
      <c r="AA151">
        <v>33.06</v>
      </c>
      <c r="AB151">
        <v>0</v>
      </c>
      <c r="AC151">
        <v>0</v>
      </c>
      <c r="AD151">
        <v>1</v>
      </c>
      <c r="AE151">
        <v>0</v>
      </c>
      <c r="AF151" t="s">
        <v>3</v>
      </c>
      <c r="AG151">
        <v>0.51</v>
      </c>
      <c r="AH151">
        <v>2</v>
      </c>
      <c r="AI151">
        <v>52424139</v>
      </c>
      <c r="AJ151">
        <v>159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 x14ac:dyDescent="0.2">
      <c r="A152">
        <f>ROW(Source!A478)</f>
        <v>478</v>
      </c>
      <c r="B152">
        <v>52424145</v>
      </c>
      <c r="C152">
        <v>52424137</v>
      </c>
      <c r="D152">
        <v>51499423</v>
      </c>
      <c r="E152">
        <v>1</v>
      </c>
      <c r="F152">
        <v>1</v>
      </c>
      <c r="G152">
        <v>27</v>
      </c>
      <c r="H152">
        <v>2</v>
      </c>
      <c r="I152" t="s">
        <v>574</v>
      </c>
      <c r="J152" t="s">
        <v>575</v>
      </c>
      <c r="K152" t="s">
        <v>576</v>
      </c>
      <c r="L152">
        <v>1368</v>
      </c>
      <c r="N152">
        <v>1011</v>
      </c>
      <c r="O152" t="s">
        <v>537</v>
      </c>
      <c r="P152" t="s">
        <v>537</v>
      </c>
      <c r="Q152">
        <v>1</v>
      </c>
      <c r="X152">
        <v>0.51</v>
      </c>
      <c r="Y152">
        <v>0</v>
      </c>
      <c r="Z152">
        <v>564.1</v>
      </c>
      <c r="AA152">
        <v>358.8</v>
      </c>
      <c r="AB152">
        <v>0</v>
      </c>
      <c r="AC152">
        <v>0</v>
      </c>
      <c r="AD152">
        <v>1</v>
      </c>
      <c r="AE152">
        <v>0</v>
      </c>
      <c r="AF152" t="s">
        <v>3</v>
      </c>
      <c r="AG152">
        <v>0.51</v>
      </c>
      <c r="AH152">
        <v>2</v>
      </c>
      <c r="AI152">
        <v>52424140</v>
      </c>
      <c r="AJ152">
        <v>160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1:44" x14ac:dyDescent="0.2">
      <c r="A153">
        <f>ROW(Source!A478)</f>
        <v>478</v>
      </c>
      <c r="B153">
        <v>52424146</v>
      </c>
      <c r="C153">
        <v>52424137</v>
      </c>
      <c r="D153">
        <v>51502000</v>
      </c>
      <c r="E153">
        <v>1</v>
      </c>
      <c r="F153">
        <v>1</v>
      </c>
      <c r="G153">
        <v>27</v>
      </c>
      <c r="H153">
        <v>3</v>
      </c>
      <c r="I153" t="s">
        <v>577</v>
      </c>
      <c r="J153" t="s">
        <v>578</v>
      </c>
      <c r="K153" t="s">
        <v>579</v>
      </c>
      <c r="L153">
        <v>1301</v>
      </c>
      <c r="N153">
        <v>1003</v>
      </c>
      <c r="O153" t="s">
        <v>580</v>
      </c>
      <c r="P153" t="s">
        <v>580</v>
      </c>
      <c r="Q153">
        <v>1</v>
      </c>
      <c r="X153">
        <v>12</v>
      </c>
      <c r="Y153">
        <v>26.54</v>
      </c>
      <c r="Z153">
        <v>0</v>
      </c>
      <c r="AA153">
        <v>0</v>
      </c>
      <c r="AB153">
        <v>0</v>
      </c>
      <c r="AC153">
        <v>0</v>
      </c>
      <c r="AD153">
        <v>1</v>
      </c>
      <c r="AE153">
        <v>0</v>
      </c>
      <c r="AF153" t="s">
        <v>3</v>
      </c>
      <c r="AG153">
        <v>12</v>
      </c>
      <c r="AH153">
        <v>2</v>
      </c>
      <c r="AI153">
        <v>52424141</v>
      </c>
      <c r="AJ153">
        <v>161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 x14ac:dyDescent="0.2">
      <c r="A154">
        <f>ROW(Source!A478)</f>
        <v>478</v>
      </c>
      <c r="B154">
        <v>52424147</v>
      </c>
      <c r="C154">
        <v>52424137</v>
      </c>
      <c r="D154">
        <v>51502464</v>
      </c>
      <c r="E154">
        <v>1</v>
      </c>
      <c r="F154">
        <v>1</v>
      </c>
      <c r="G154">
        <v>27</v>
      </c>
      <c r="H154">
        <v>3</v>
      </c>
      <c r="I154" t="s">
        <v>581</v>
      </c>
      <c r="J154" t="s">
        <v>582</v>
      </c>
      <c r="K154" t="s">
        <v>583</v>
      </c>
      <c r="L154">
        <v>1346</v>
      </c>
      <c r="N154">
        <v>1009</v>
      </c>
      <c r="O154" t="s">
        <v>190</v>
      </c>
      <c r="P154" t="s">
        <v>190</v>
      </c>
      <c r="Q154">
        <v>1</v>
      </c>
      <c r="X154">
        <v>6.6</v>
      </c>
      <c r="Y154">
        <v>133.80000000000001</v>
      </c>
      <c r="Z154">
        <v>0</v>
      </c>
      <c r="AA154">
        <v>0</v>
      </c>
      <c r="AB154">
        <v>0</v>
      </c>
      <c r="AC154">
        <v>0</v>
      </c>
      <c r="AD154">
        <v>1</v>
      </c>
      <c r="AE154">
        <v>0</v>
      </c>
      <c r="AF154" t="s">
        <v>3</v>
      </c>
      <c r="AG154">
        <v>6.6</v>
      </c>
      <c r="AH154">
        <v>2</v>
      </c>
      <c r="AI154">
        <v>52424142</v>
      </c>
      <c r="AJ154">
        <v>162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 x14ac:dyDescent="0.2">
      <c r="A155">
        <f>ROW(Source!A479)</f>
        <v>479</v>
      </c>
      <c r="B155">
        <v>52424152</v>
      </c>
      <c r="C155">
        <v>52424148</v>
      </c>
      <c r="D155">
        <v>51486811</v>
      </c>
      <c r="E155">
        <v>27</v>
      </c>
      <c r="F155">
        <v>1</v>
      </c>
      <c r="G155">
        <v>27</v>
      </c>
      <c r="H155">
        <v>1</v>
      </c>
      <c r="I155" t="s">
        <v>531</v>
      </c>
      <c r="J155" t="s">
        <v>3</v>
      </c>
      <c r="K155" t="s">
        <v>532</v>
      </c>
      <c r="L155">
        <v>1191</v>
      </c>
      <c r="N155">
        <v>1013</v>
      </c>
      <c r="O155" t="s">
        <v>533</v>
      </c>
      <c r="P155" t="s">
        <v>533</v>
      </c>
      <c r="Q155">
        <v>1</v>
      </c>
      <c r="X155">
        <v>0.06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1</v>
      </c>
      <c r="AE155">
        <v>1</v>
      </c>
      <c r="AF155" t="s">
        <v>3</v>
      </c>
      <c r="AG155">
        <v>0.06</v>
      </c>
      <c r="AH155">
        <v>2</v>
      </c>
      <c r="AI155">
        <v>52424149</v>
      </c>
      <c r="AJ155">
        <v>163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 x14ac:dyDescent="0.2">
      <c r="A156">
        <f>ROW(Source!A479)</f>
        <v>479</v>
      </c>
      <c r="B156">
        <v>52424153</v>
      </c>
      <c r="C156">
        <v>52424148</v>
      </c>
      <c r="D156">
        <v>51502386</v>
      </c>
      <c r="E156">
        <v>1</v>
      </c>
      <c r="F156">
        <v>1</v>
      </c>
      <c r="G156">
        <v>27</v>
      </c>
      <c r="H156">
        <v>3</v>
      </c>
      <c r="I156" t="s">
        <v>205</v>
      </c>
      <c r="J156" t="s">
        <v>207</v>
      </c>
      <c r="K156" t="s">
        <v>206</v>
      </c>
      <c r="L156">
        <v>1346</v>
      </c>
      <c r="N156">
        <v>1009</v>
      </c>
      <c r="O156" t="s">
        <v>190</v>
      </c>
      <c r="P156" t="s">
        <v>190</v>
      </c>
      <c r="Q156">
        <v>1</v>
      </c>
      <c r="X156">
        <v>0.35</v>
      </c>
      <c r="Y156">
        <v>31.8</v>
      </c>
      <c r="Z156">
        <v>0</v>
      </c>
      <c r="AA156">
        <v>0</v>
      </c>
      <c r="AB156">
        <v>0</v>
      </c>
      <c r="AC156">
        <v>0</v>
      </c>
      <c r="AD156">
        <v>1</v>
      </c>
      <c r="AE156">
        <v>0</v>
      </c>
      <c r="AF156" t="s">
        <v>3</v>
      </c>
      <c r="AG156">
        <v>0.35</v>
      </c>
      <c r="AH156">
        <v>2</v>
      </c>
      <c r="AI156">
        <v>52424150</v>
      </c>
      <c r="AJ156">
        <v>164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 x14ac:dyDescent="0.2">
      <c r="A157">
        <f>ROW(Source!A517)</f>
        <v>517</v>
      </c>
      <c r="B157">
        <v>52424268</v>
      </c>
      <c r="C157">
        <v>52424263</v>
      </c>
      <c r="D157">
        <v>51486811</v>
      </c>
      <c r="E157">
        <v>27</v>
      </c>
      <c r="F157">
        <v>1</v>
      </c>
      <c r="G157">
        <v>27</v>
      </c>
      <c r="H157">
        <v>1</v>
      </c>
      <c r="I157" t="s">
        <v>531</v>
      </c>
      <c r="J157" t="s">
        <v>3</v>
      </c>
      <c r="K157" t="s">
        <v>532</v>
      </c>
      <c r="L157">
        <v>1191</v>
      </c>
      <c r="N157">
        <v>1013</v>
      </c>
      <c r="O157" t="s">
        <v>533</v>
      </c>
      <c r="P157" t="s">
        <v>533</v>
      </c>
      <c r="Q157">
        <v>1</v>
      </c>
      <c r="X157">
        <v>342.54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1</v>
      </c>
      <c r="AE157">
        <v>1</v>
      </c>
      <c r="AF157" t="s">
        <v>288</v>
      </c>
      <c r="AG157">
        <v>68.50800000000001</v>
      </c>
      <c r="AH157">
        <v>2</v>
      </c>
      <c r="AI157">
        <v>52424264</v>
      </c>
      <c r="AJ157">
        <v>166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 x14ac:dyDescent="0.2">
      <c r="A158">
        <f>ROW(Source!A517)</f>
        <v>517</v>
      </c>
      <c r="B158">
        <v>52424269</v>
      </c>
      <c r="C158">
        <v>52424263</v>
      </c>
      <c r="D158">
        <v>51499305</v>
      </c>
      <c r="E158">
        <v>1</v>
      </c>
      <c r="F158">
        <v>1</v>
      </c>
      <c r="G158">
        <v>27</v>
      </c>
      <c r="H158">
        <v>2</v>
      </c>
      <c r="I158" t="s">
        <v>584</v>
      </c>
      <c r="J158" t="s">
        <v>585</v>
      </c>
      <c r="K158" t="s">
        <v>586</v>
      </c>
      <c r="L158">
        <v>1368</v>
      </c>
      <c r="N158">
        <v>1011</v>
      </c>
      <c r="O158" t="s">
        <v>537</v>
      </c>
      <c r="P158" t="s">
        <v>537</v>
      </c>
      <c r="Q158">
        <v>1</v>
      </c>
      <c r="X158">
        <v>13.75</v>
      </c>
      <c r="Y158">
        <v>0</v>
      </c>
      <c r="Z158">
        <v>1289.26</v>
      </c>
      <c r="AA158">
        <v>637.17999999999995</v>
      </c>
      <c r="AB158">
        <v>0</v>
      </c>
      <c r="AC158">
        <v>0</v>
      </c>
      <c r="AD158">
        <v>1</v>
      </c>
      <c r="AE158">
        <v>0</v>
      </c>
      <c r="AF158" t="s">
        <v>288</v>
      </c>
      <c r="AG158">
        <v>2.75</v>
      </c>
      <c r="AH158">
        <v>2</v>
      </c>
      <c r="AI158">
        <v>52424265</v>
      </c>
      <c r="AJ158">
        <v>167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 x14ac:dyDescent="0.2">
      <c r="A159">
        <f>ROW(Source!A517)</f>
        <v>517</v>
      </c>
      <c r="B159">
        <v>52424270</v>
      </c>
      <c r="C159">
        <v>52424263</v>
      </c>
      <c r="D159">
        <v>51500925</v>
      </c>
      <c r="E159">
        <v>1</v>
      </c>
      <c r="F159">
        <v>1</v>
      </c>
      <c r="G159">
        <v>27</v>
      </c>
      <c r="H159">
        <v>3</v>
      </c>
      <c r="I159" t="s">
        <v>587</v>
      </c>
      <c r="J159" t="s">
        <v>588</v>
      </c>
      <c r="K159" t="s">
        <v>589</v>
      </c>
      <c r="L159">
        <v>1348</v>
      </c>
      <c r="N159">
        <v>1009</v>
      </c>
      <c r="O159" t="s">
        <v>27</v>
      </c>
      <c r="P159" t="s">
        <v>27</v>
      </c>
      <c r="Q159">
        <v>1000</v>
      </c>
      <c r="X159">
        <v>4.8000000000000001E-2</v>
      </c>
      <c r="Y159">
        <v>116855.43</v>
      </c>
      <c r="Z159">
        <v>0</v>
      </c>
      <c r="AA159">
        <v>0</v>
      </c>
      <c r="AB159">
        <v>0</v>
      </c>
      <c r="AC159">
        <v>0</v>
      </c>
      <c r="AD159">
        <v>1</v>
      </c>
      <c r="AE159">
        <v>0</v>
      </c>
      <c r="AF159" t="s">
        <v>287</v>
      </c>
      <c r="AG159">
        <v>0</v>
      </c>
      <c r="AH159">
        <v>2</v>
      </c>
      <c r="AI159">
        <v>52424266</v>
      </c>
      <c r="AJ159">
        <v>168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 x14ac:dyDescent="0.2">
      <c r="A160">
        <f>ROW(Source!A517)</f>
        <v>517</v>
      </c>
      <c r="B160">
        <v>52424271</v>
      </c>
      <c r="C160">
        <v>52424263</v>
      </c>
      <c r="D160">
        <v>51504654</v>
      </c>
      <c r="E160">
        <v>1</v>
      </c>
      <c r="F160">
        <v>1</v>
      </c>
      <c r="G160">
        <v>27</v>
      </c>
      <c r="H160">
        <v>3</v>
      </c>
      <c r="I160" t="s">
        <v>590</v>
      </c>
      <c r="J160" t="s">
        <v>591</v>
      </c>
      <c r="K160" t="s">
        <v>592</v>
      </c>
      <c r="L160">
        <v>1354</v>
      </c>
      <c r="N160">
        <v>1010</v>
      </c>
      <c r="O160" t="s">
        <v>221</v>
      </c>
      <c r="P160" t="s">
        <v>221</v>
      </c>
      <c r="Q160">
        <v>1</v>
      </c>
      <c r="X160">
        <v>100</v>
      </c>
      <c r="Y160">
        <v>1800.41</v>
      </c>
      <c r="Z160">
        <v>0</v>
      </c>
      <c r="AA160">
        <v>0</v>
      </c>
      <c r="AB160">
        <v>0</v>
      </c>
      <c r="AC160">
        <v>0</v>
      </c>
      <c r="AD160">
        <v>1</v>
      </c>
      <c r="AE160">
        <v>0</v>
      </c>
      <c r="AF160" t="s">
        <v>287</v>
      </c>
      <c r="AG160">
        <v>0</v>
      </c>
      <c r="AH160">
        <v>2</v>
      </c>
      <c r="AI160">
        <v>52424267</v>
      </c>
      <c r="AJ160">
        <v>169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 x14ac:dyDescent="0.2">
      <c r="A161">
        <f>ROW(Source!A517)</f>
        <v>517</v>
      </c>
      <c r="B161">
        <v>52424272</v>
      </c>
      <c r="C161">
        <v>52424263</v>
      </c>
      <c r="D161">
        <v>51487531</v>
      </c>
      <c r="E161">
        <v>27</v>
      </c>
      <c r="F161">
        <v>1</v>
      </c>
      <c r="G161">
        <v>27</v>
      </c>
      <c r="H161">
        <v>3</v>
      </c>
      <c r="I161" t="s">
        <v>751</v>
      </c>
      <c r="J161" t="s">
        <v>3</v>
      </c>
      <c r="K161" t="s">
        <v>752</v>
      </c>
      <c r="L161">
        <v>1354</v>
      </c>
      <c r="N161">
        <v>1010</v>
      </c>
      <c r="O161" t="s">
        <v>221</v>
      </c>
      <c r="P161" t="s">
        <v>221</v>
      </c>
      <c r="Q161">
        <v>1</v>
      </c>
      <c r="X161">
        <v>100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 t="s">
        <v>287</v>
      </c>
      <c r="AG161">
        <v>0</v>
      </c>
      <c r="AH161">
        <v>3</v>
      </c>
      <c r="AI161">
        <v>-1</v>
      </c>
      <c r="AJ161" t="s">
        <v>3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 x14ac:dyDescent="0.2">
      <c r="A162">
        <f>ROW(Source!A518)</f>
        <v>518</v>
      </c>
      <c r="B162">
        <v>52424276</v>
      </c>
      <c r="C162">
        <v>52424273</v>
      </c>
      <c r="D162">
        <v>51486811</v>
      </c>
      <c r="E162">
        <v>27</v>
      </c>
      <c r="F162">
        <v>1</v>
      </c>
      <c r="G162">
        <v>27</v>
      </c>
      <c r="H162">
        <v>1</v>
      </c>
      <c r="I162" t="s">
        <v>531</v>
      </c>
      <c r="J162" t="s">
        <v>3</v>
      </c>
      <c r="K162" t="s">
        <v>532</v>
      </c>
      <c r="L162">
        <v>1191</v>
      </c>
      <c r="N162">
        <v>1013</v>
      </c>
      <c r="O162" t="s">
        <v>533</v>
      </c>
      <c r="P162" t="s">
        <v>533</v>
      </c>
      <c r="Q162">
        <v>1</v>
      </c>
      <c r="X162">
        <v>79.349999999999994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1</v>
      </c>
      <c r="AE162">
        <v>1</v>
      </c>
      <c r="AF162" t="s">
        <v>288</v>
      </c>
      <c r="AG162">
        <v>15.87</v>
      </c>
      <c r="AH162">
        <v>2</v>
      </c>
      <c r="AI162">
        <v>52424274</v>
      </c>
      <c r="AJ162">
        <v>170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 x14ac:dyDescent="0.2">
      <c r="A163">
        <f>ROW(Source!A518)</f>
        <v>518</v>
      </c>
      <c r="B163">
        <v>52424277</v>
      </c>
      <c r="C163">
        <v>52424273</v>
      </c>
      <c r="D163">
        <v>51504655</v>
      </c>
      <c r="E163">
        <v>1</v>
      </c>
      <c r="F163">
        <v>1</v>
      </c>
      <c r="G163">
        <v>27</v>
      </c>
      <c r="H163">
        <v>3</v>
      </c>
      <c r="I163" t="s">
        <v>219</v>
      </c>
      <c r="J163" t="s">
        <v>222</v>
      </c>
      <c r="K163" t="s">
        <v>220</v>
      </c>
      <c r="L163">
        <v>1354</v>
      </c>
      <c r="N163">
        <v>1010</v>
      </c>
      <c r="O163" t="s">
        <v>221</v>
      </c>
      <c r="P163" t="s">
        <v>221</v>
      </c>
      <c r="Q163">
        <v>1</v>
      </c>
      <c r="X163">
        <v>100</v>
      </c>
      <c r="Y163">
        <v>127.21</v>
      </c>
      <c r="Z163">
        <v>0</v>
      </c>
      <c r="AA163">
        <v>0</v>
      </c>
      <c r="AB163">
        <v>0</v>
      </c>
      <c r="AC163">
        <v>0</v>
      </c>
      <c r="AD163">
        <v>1</v>
      </c>
      <c r="AE163">
        <v>0</v>
      </c>
      <c r="AF163" t="s">
        <v>287</v>
      </c>
      <c r="AG163">
        <v>0</v>
      </c>
      <c r="AH163">
        <v>2</v>
      </c>
      <c r="AI163">
        <v>52424275</v>
      </c>
      <c r="AJ163">
        <v>171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1:44" x14ac:dyDescent="0.2">
      <c r="A164">
        <f>ROW(Source!A518)</f>
        <v>518</v>
      </c>
      <c r="B164">
        <v>52424278</v>
      </c>
      <c r="C164">
        <v>52424273</v>
      </c>
      <c r="D164">
        <v>51487531</v>
      </c>
      <c r="E164">
        <v>27</v>
      </c>
      <c r="F164">
        <v>1</v>
      </c>
      <c r="G164">
        <v>27</v>
      </c>
      <c r="H164">
        <v>3</v>
      </c>
      <c r="I164" t="s">
        <v>751</v>
      </c>
      <c r="J164" t="s">
        <v>3</v>
      </c>
      <c r="K164" t="s">
        <v>752</v>
      </c>
      <c r="L164">
        <v>1354</v>
      </c>
      <c r="N164">
        <v>1010</v>
      </c>
      <c r="O164" t="s">
        <v>221</v>
      </c>
      <c r="P164" t="s">
        <v>221</v>
      </c>
      <c r="Q164">
        <v>1</v>
      </c>
      <c r="X164">
        <v>100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 t="s">
        <v>287</v>
      </c>
      <c r="AG164">
        <v>0</v>
      </c>
      <c r="AH164">
        <v>3</v>
      </c>
      <c r="AI164">
        <v>-1</v>
      </c>
      <c r="AJ164" t="s">
        <v>3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1:44" x14ac:dyDescent="0.2">
      <c r="A165">
        <f>ROW(Source!A519)</f>
        <v>519</v>
      </c>
      <c r="B165">
        <v>52424296</v>
      </c>
      <c r="C165">
        <v>52424279</v>
      </c>
      <c r="D165">
        <v>51486811</v>
      </c>
      <c r="E165">
        <v>27</v>
      </c>
      <c r="F165">
        <v>1</v>
      </c>
      <c r="G165">
        <v>27</v>
      </c>
      <c r="H165">
        <v>1</v>
      </c>
      <c r="I165" t="s">
        <v>531</v>
      </c>
      <c r="J165" t="s">
        <v>3</v>
      </c>
      <c r="K165" t="s">
        <v>532</v>
      </c>
      <c r="L165">
        <v>1191</v>
      </c>
      <c r="N165">
        <v>1013</v>
      </c>
      <c r="O165" t="s">
        <v>533</v>
      </c>
      <c r="P165" t="s">
        <v>533</v>
      </c>
      <c r="Q165">
        <v>1</v>
      </c>
      <c r="X165">
        <v>342.54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1</v>
      </c>
      <c r="AE165">
        <v>1</v>
      </c>
      <c r="AF165" t="s">
        <v>3</v>
      </c>
      <c r="AG165">
        <v>342.54</v>
      </c>
      <c r="AH165">
        <v>2</v>
      </c>
      <c r="AI165">
        <v>52424296</v>
      </c>
      <c r="AJ165">
        <v>172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1:44" x14ac:dyDescent="0.2">
      <c r="A166">
        <f>ROW(Source!A519)</f>
        <v>519</v>
      </c>
      <c r="B166">
        <v>52424297</v>
      </c>
      <c r="C166">
        <v>52424279</v>
      </c>
      <c r="D166">
        <v>51499305</v>
      </c>
      <c r="E166">
        <v>1</v>
      </c>
      <c r="F166">
        <v>1</v>
      </c>
      <c r="G166">
        <v>27</v>
      </c>
      <c r="H166">
        <v>2</v>
      </c>
      <c r="I166" t="s">
        <v>584</v>
      </c>
      <c r="J166" t="s">
        <v>585</v>
      </c>
      <c r="K166" t="s">
        <v>586</v>
      </c>
      <c r="L166">
        <v>1368</v>
      </c>
      <c r="N166">
        <v>1011</v>
      </c>
      <c r="O166" t="s">
        <v>537</v>
      </c>
      <c r="P166" t="s">
        <v>537</v>
      </c>
      <c r="Q166">
        <v>1</v>
      </c>
      <c r="X166">
        <v>13.75</v>
      </c>
      <c r="Y166">
        <v>0</v>
      </c>
      <c r="Z166">
        <v>1289.26</v>
      </c>
      <c r="AA166">
        <v>637.17999999999995</v>
      </c>
      <c r="AB166">
        <v>0</v>
      </c>
      <c r="AC166">
        <v>0</v>
      </c>
      <c r="AD166">
        <v>1</v>
      </c>
      <c r="AE166">
        <v>0</v>
      </c>
      <c r="AF166" t="s">
        <v>3</v>
      </c>
      <c r="AG166">
        <v>13.75</v>
      </c>
      <c r="AH166">
        <v>2</v>
      </c>
      <c r="AI166">
        <v>52424297</v>
      </c>
      <c r="AJ166">
        <v>173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 x14ac:dyDescent="0.2">
      <c r="A167">
        <f>ROW(Source!A519)</f>
        <v>519</v>
      </c>
      <c r="B167">
        <v>52424298</v>
      </c>
      <c r="C167">
        <v>52424279</v>
      </c>
      <c r="D167">
        <v>51500925</v>
      </c>
      <c r="E167">
        <v>1</v>
      </c>
      <c r="F167">
        <v>1</v>
      </c>
      <c r="G167">
        <v>27</v>
      </c>
      <c r="H167">
        <v>3</v>
      </c>
      <c r="I167" t="s">
        <v>587</v>
      </c>
      <c r="J167" t="s">
        <v>588</v>
      </c>
      <c r="K167" t="s">
        <v>589</v>
      </c>
      <c r="L167">
        <v>1348</v>
      </c>
      <c r="N167">
        <v>1009</v>
      </c>
      <c r="O167" t="s">
        <v>27</v>
      </c>
      <c r="P167" t="s">
        <v>27</v>
      </c>
      <c r="Q167">
        <v>1000</v>
      </c>
      <c r="X167">
        <v>4.8000000000000001E-2</v>
      </c>
      <c r="Y167">
        <v>116855.43</v>
      </c>
      <c r="Z167">
        <v>0</v>
      </c>
      <c r="AA167">
        <v>0</v>
      </c>
      <c r="AB167">
        <v>0</v>
      </c>
      <c r="AC167">
        <v>0</v>
      </c>
      <c r="AD167">
        <v>1</v>
      </c>
      <c r="AE167">
        <v>0</v>
      </c>
      <c r="AF167" t="s">
        <v>3</v>
      </c>
      <c r="AG167">
        <v>4.8000000000000001E-2</v>
      </c>
      <c r="AH167">
        <v>2</v>
      </c>
      <c r="AI167">
        <v>52424298</v>
      </c>
      <c r="AJ167">
        <v>174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 x14ac:dyDescent="0.2">
      <c r="A168">
        <f>ROW(Source!A519)</f>
        <v>519</v>
      </c>
      <c r="B168">
        <v>52424299</v>
      </c>
      <c r="C168">
        <v>52424279</v>
      </c>
      <c r="D168">
        <v>51504654</v>
      </c>
      <c r="E168">
        <v>1</v>
      </c>
      <c r="F168">
        <v>1</v>
      </c>
      <c r="G168">
        <v>27</v>
      </c>
      <c r="H168">
        <v>3</v>
      </c>
      <c r="I168" t="s">
        <v>590</v>
      </c>
      <c r="J168" t="s">
        <v>591</v>
      </c>
      <c r="K168" t="s">
        <v>592</v>
      </c>
      <c r="L168">
        <v>1354</v>
      </c>
      <c r="N168">
        <v>1010</v>
      </c>
      <c r="O168" t="s">
        <v>221</v>
      </c>
      <c r="P168" t="s">
        <v>221</v>
      </c>
      <c r="Q168">
        <v>1</v>
      </c>
      <c r="X168">
        <v>100</v>
      </c>
      <c r="Y168">
        <v>1800.41</v>
      </c>
      <c r="Z168">
        <v>0</v>
      </c>
      <c r="AA168">
        <v>0</v>
      </c>
      <c r="AB168">
        <v>0</v>
      </c>
      <c r="AC168">
        <v>0</v>
      </c>
      <c r="AD168">
        <v>1</v>
      </c>
      <c r="AE168">
        <v>0</v>
      </c>
      <c r="AF168" t="s">
        <v>3</v>
      </c>
      <c r="AG168">
        <v>100</v>
      </c>
      <c r="AH168">
        <v>2</v>
      </c>
      <c r="AI168">
        <v>52424299</v>
      </c>
      <c r="AJ168">
        <v>175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 x14ac:dyDescent="0.2">
      <c r="A169">
        <f>ROW(Source!A519)</f>
        <v>519</v>
      </c>
      <c r="B169">
        <v>52424300</v>
      </c>
      <c r="C169">
        <v>52424279</v>
      </c>
      <c r="D169">
        <v>51487531</v>
      </c>
      <c r="E169">
        <v>27</v>
      </c>
      <c r="F169">
        <v>1</v>
      </c>
      <c r="G169">
        <v>27</v>
      </c>
      <c r="H169">
        <v>3</v>
      </c>
      <c r="I169" t="s">
        <v>751</v>
      </c>
      <c r="J169" t="s">
        <v>3</v>
      </c>
      <c r="K169" t="s">
        <v>752</v>
      </c>
      <c r="L169">
        <v>1354</v>
      </c>
      <c r="N169">
        <v>1010</v>
      </c>
      <c r="O169" t="s">
        <v>221</v>
      </c>
      <c r="P169" t="s">
        <v>221</v>
      </c>
      <c r="Q169">
        <v>1</v>
      </c>
      <c r="X169">
        <v>100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 t="s">
        <v>3</v>
      </c>
      <c r="AG169">
        <v>100</v>
      </c>
      <c r="AH169">
        <v>3</v>
      </c>
      <c r="AI169">
        <v>-1</v>
      </c>
      <c r="AJ169" t="s">
        <v>3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 x14ac:dyDescent="0.2">
      <c r="A170">
        <f>ROW(Source!A520)</f>
        <v>520</v>
      </c>
      <c r="B170">
        <v>52424293</v>
      </c>
      <c r="C170">
        <v>52424290</v>
      </c>
      <c r="D170">
        <v>51486811</v>
      </c>
      <c r="E170">
        <v>27</v>
      </c>
      <c r="F170">
        <v>1</v>
      </c>
      <c r="G170">
        <v>27</v>
      </c>
      <c r="H170">
        <v>1</v>
      </c>
      <c r="I170" t="s">
        <v>531</v>
      </c>
      <c r="J170" t="s">
        <v>3</v>
      </c>
      <c r="K170" t="s">
        <v>532</v>
      </c>
      <c r="L170">
        <v>1191</v>
      </c>
      <c r="N170">
        <v>1013</v>
      </c>
      <c r="O170" t="s">
        <v>533</v>
      </c>
      <c r="P170" t="s">
        <v>533</v>
      </c>
      <c r="Q170">
        <v>1</v>
      </c>
      <c r="X170">
        <v>79.349999999999994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1</v>
      </c>
      <c r="AE170">
        <v>1</v>
      </c>
      <c r="AF170" t="s">
        <v>3</v>
      </c>
      <c r="AG170">
        <v>79.349999999999994</v>
      </c>
      <c r="AH170">
        <v>2</v>
      </c>
      <c r="AI170">
        <v>52424291</v>
      </c>
      <c r="AJ170">
        <v>176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 x14ac:dyDescent="0.2">
      <c r="A171">
        <f>ROW(Source!A520)</f>
        <v>520</v>
      </c>
      <c r="B171">
        <v>52424294</v>
      </c>
      <c r="C171">
        <v>52424290</v>
      </c>
      <c r="D171">
        <v>51504655</v>
      </c>
      <c r="E171">
        <v>1</v>
      </c>
      <c r="F171">
        <v>1</v>
      </c>
      <c r="G171">
        <v>27</v>
      </c>
      <c r="H171">
        <v>3</v>
      </c>
      <c r="I171" t="s">
        <v>219</v>
      </c>
      <c r="J171" t="s">
        <v>222</v>
      </c>
      <c r="K171" t="s">
        <v>220</v>
      </c>
      <c r="L171">
        <v>1354</v>
      </c>
      <c r="N171">
        <v>1010</v>
      </c>
      <c r="O171" t="s">
        <v>221</v>
      </c>
      <c r="P171" t="s">
        <v>221</v>
      </c>
      <c r="Q171">
        <v>1</v>
      </c>
      <c r="X171">
        <v>100</v>
      </c>
      <c r="Y171">
        <v>127.21</v>
      </c>
      <c r="Z171">
        <v>0</v>
      </c>
      <c r="AA171">
        <v>0</v>
      </c>
      <c r="AB171">
        <v>0</v>
      </c>
      <c r="AC171">
        <v>0</v>
      </c>
      <c r="AD171">
        <v>1</v>
      </c>
      <c r="AE171">
        <v>0</v>
      </c>
      <c r="AF171" t="s">
        <v>3</v>
      </c>
      <c r="AG171">
        <v>100</v>
      </c>
      <c r="AH171">
        <v>2</v>
      </c>
      <c r="AI171">
        <v>52424292</v>
      </c>
      <c r="AJ171">
        <v>177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 x14ac:dyDescent="0.2">
      <c r="A172">
        <f>ROW(Source!A520)</f>
        <v>520</v>
      </c>
      <c r="B172">
        <v>52424295</v>
      </c>
      <c r="C172">
        <v>52424290</v>
      </c>
      <c r="D172">
        <v>51487531</v>
      </c>
      <c r="E172">
        <v>27</v>
      </c>
      <c r="F172">
        <v>1</v>
      </c>
      <c r="G172">
        <v>27</v>
      </c>
      <c r="H172">
        <v>3</v>
      </c>
      <c r="I172" t="s">
        <v>751</v>
      </c>
      <c r="J172" t="s">
        <v>3</v>
      </c>
      <c r="K172" t="s">
        <v>752</v>
      </c>
      <c r="L172">
        <v>1354</v>
      </c>
      <c r="N172">
        <v>1010</v>
      </c>
      <c r="O172" t="s">
        <v>221</v>
      </c>
      <c r="P172" t="s">
        <v>221</v>
      </c>
      <c r="Q172">
        <v>1</v>
      </c>
      <c r="X172">
        <v>100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 t="s">
        <v>3</v>
      </c>
      <c r="AG172">
        <v>100</v>
      </c>
      <c r="AH172">
        <v>3</v>
      </c>
      <c r="AI172">
        <v>-1</v>
      </c>
      <c r="AJ172" t="s">
        <v>3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 x14ac:dyDescent="0.2">
      <c r="A173">
        <f>ROW(Source!A610)</f>
        <v>610</v>
      </c>
      <c r="B173">
        <v>52424536</v>
      </c>
      <c r="C173">
        <v>52424534</v>
      </c>
      <c r="D173">
        <v>51486811</v>
      </c>
      <c r="E173">
        <v>27</v>
      </c>
      <c r="F173">
        <v>1</v>
      </c>
      <c r="G173">
        <v>27</v>
      </c>
      <c r="H173">
        <v>1</v>
      </c>
      <c r="I173" t="s">
        <v>531</v>
      </c>
      <c r="J173" t="s">
        <v>3</v>
      </c>
      <c r="K173" t="s">
        <v>532</v>
      </c>
      <c r="L173">
        <v>1191</v>
      </c>
      <c r="N173">
        <v>1013</v>
      </c>
      <c r="O173" t="s">
        <v>533</v>
      </c>
      <c r="P173" t="s">
        <v>533</v>
      </c>
      <c r="Q173">
        <v>1</v>
      </c>
      <c r="X173">
        <v>59.6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1</v>
      </c>
      <c r="AE173">
        <v>1</v>
      </c>
      <c r="AF173" t="s">
        <v>3</v>
      </c>
      <c r="AG173">
        <v>59.6</v>
      </c>
      <c r="AH173">
        <v>2</v>
      </c>
      <c r="AI173">
        <v>52424535</v>
      </c>
      <c r="AJ173">
        <v>178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</row>
    <row r="174" spans="1:44" x14ac:dyDescent="0.2">
      <c r="A174">
        <f>ROW(Source!A611)</f>
        <v>611</v>
      </c>
      <c r="B174">
        <v>52424539</v>
      </c>
      <c r="C174">
        <v>52424537</v>
      </c>
      <c r="D174">
        <v>51498982</v>
      </c>
      <c r="E174">
        <v>1</v>
      </c>
      <c r="F174">
        <v>1</v>
      </c>
      <c r="G174">
        <v>27</v>
      </c>
      <c r="H174">
        <v>2</v>
      </c>
      <c r="I174" t="s">
        <v>534</v>
      </c>
      <c r="J174" t="s">
        <v>535</v>
      </c>
      <c r="K174" t="s">
        <v>536</v>
      </c>
      <c r="L174">
        <v>1368</v>
      </c>
      <c r="N174">
        <v>1011</v>
      </c>
      <c r="O174" t="s">
        <v>537</v>
      </c>
      <c r="P174" t="s">
        <v>537</v>
      </c>
      <c r="Q174">
        <v>1</v>
      </c>
      <c r="X174">
        <v>5.3699999999999998E-2</v>
      </c>
      <c r="Y174">
        <v>0</v>
      </c>
      <c r="Z174">
        <v>1494.43</v>
      </c>
      <c r="AA174">
        <v>481.21</v>
      </c>
      <c r="AB174">
        <v>0</v>
      </c>
      <c r="AC174">
        <v>0</v>
      </c>
      <c r="AD174">
        <v>1</v>
      </c>
      <c r="AE174">
        <v>0</v>
      </c>
      <c r="AF174" t="s">
        <v>3</v>
      </c>
      <c r="AG174">
        <v>5.3699999999999998E-2</v>
      </c>
      <c r="AH174">
        <v>2</v>
      </c>
      <c r="AI174">
        <v>52424538</v>
      </c>
      <c r="AJ174">
        <v>179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 x14ac:dyDescent="0.2">
      <c r="A175">
        <f>ROW(Source!A612)</f>
        <v>612</v>
      </c>
      <c r="B175">
        <v>52424542</v>
      </c>
      <c r="C175">
        <v>52424540</v>
      </c>
      <c r="D175">
        <v>51486811</v>
      </c>
      <c r="E175">
        <v>27</v>
      </c>
      <c r="F175">
        <v>1</v>
      </c>
      <c r="G175">
        <v>27</v>
      </c>
      <c r="H175">
        <v>1</v>
      </c>
      <c r="I175" t="s">
        <v>531</v>
      </c>
      <c r="J175" t="s">
        <v>3</v>
      </c>
      <c r="K175" t="s">
        <v>532</v>
      </c>
      <c r="L175">
        <v>1191</v>
      </c>
      <c r="N175">
        <v>1013</v>
      </c>
      <c r="O175" t="s">
        <v>533</v>
      </c>
      <c r="P175" t="s">
        <v>533</v>
      </c>
      <c r="Q175">
        <v>1</v>
      </c>
      <c r="X175">
        <v>1.02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1</v>
      </c>
      <c r="AE175">
        <v>1</v>
      </c>
      <c r="AF175" t="s">
        <v>3</v>
      </c>
      <c r="AG175">
        <v>1.02</v>
      </c>
      <c r="AH175">
        <v>2</v>
      </c>
      <c r="AI175">
        <v>52424541</v>
      </c>
      <c r="AJ175">
        <v>180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 x14ac:dyDescent="0.2">
      <c r="A176">
        <f>ROW(Source!A613)</f>
        <v>613</v>
      </c>
      <c r="B176">
        <v>52424546</v>
      </c>
      <c r="C176">
        <v>52424543</v>
      </c>
      <c r="D176">
        <v>51499780</v>
      </c>
      <c r="E176">
        <v>1</v>
      </c>
      <c r="F176">
        <v>1</v>
      </c>
      <c r="G176">
        <v>27</v>
      </c>
      <c r="H176">
        <v>2</v>
      </c>
      <c r="I176" t="s">
        <v>538</v>
      </c>
      <c r="J176" t="s">
        <v>539</v>
      </c>
      <c r="K176" t="s">
        <v>540</v>
      </c>
      <c r="L176">
        <v>1368</v>
      </c>
      <c r="N176">
        <v>1011</v>
      </c>
      <c r="O176" t="s">
        <v>537</v>
      </c>
      <c r="P176" t="s">
        <v>537</v>
      </c>
      <c r="Q176">
        <v>1</v>
      </c>
      <c r="X176">
        <v>0.02</v>
      </c>
      <c r="Y176">
        <v>0</v>
      </c>
      <c r="Z176">
        <v>1009.4</v>
      </c>
      <c r="AA176">
        <v>316.82</v>
      </c>
      <c r="AB176">
        <v>0</v>
      </c>
      <c r="AC176">
        <v>0</v>
      </c>
      <c r="AD176">
        <v>1</v>
      </c>
      <c r="AE176">
        <v>0</v>
      </c>
      <c r="AF176" t="s">
        <v>3</v>
      </c>
      <c r="AG176">
        <v>0.02</v>
      </c>
      <c r="AH176">
        <v>2</v>
      </c>
      <c r="AI176">
        <v>52424544</v>
      </c>
      <c r="AJ176">
        <v>181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 x14ac:dyDescent="0.2">
      <c r="A177">
        <f>ROW(Source!A613)</f>
        <v>613</v>
      </c>
      <c r="B177">
        <v>52424547</v>
      </c>
      <c r="C177">
        <v>52424543</v>
      </c>
      <c r="D177">
        <v>51499781</v>
      </c>
      <c r="E177">
        <v>1</v>
      </c>
      <c r="F177">
        <v>1</v>
      </c>
      <c r="G177">
        <v>27</v>
      </c>
      <c r="H177">
        <v>2</v>
      </c>
      <c r="I177" t="s">
        <v>541</v>
      </c>
      <c r="J177" t="s">
        <v>542</v>
      </c>
      <c r="K177" t="s">
        <v>543</v>
      </c>
      <c r="L177">
        <v>1368</v>
      </c>
      <c r="N177">
        <v>1011</v>
      </c>
      <c r="O177" t="s">
        <v>537</v>
      </c>
      <c r="P177" t="s">
        <v>537</v>
      </c>
      <c r="Q177">
        <v>1</v>
      </c>
      <c r="X177">
        <v>1.7999999999999999E-2</v>
      </c>
      <c r="Y177">
        <v>0</v>
      </c>
      <c r="Z177">
        <v>1014.12</v>
      </c>
      <c r="AA177">
        <v>317.13</v>
      </c>
      <c r="AB177">
        <v>0</v>
      </c>
      <c r="AC177">
        <v>0</v>
      </c>
      <c r="AD177">
        <v>1</v>
      </c>
      <c r="AE177">
        <v>0</v>
      </c>
      <c r="AF177" t="s">
        <v>3</v>
      </c>
      <c r="AG177">
        <v>1.7999999999999999E-2</v>
      </c>
      <c r="AH177">
        <v>2</v>
      </c>
      <c r="AI177">
        <v>52424545</v>
      </c>
      <c r="AJ177">
        <v>182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 x14ac:dyDescent="0.2">
      <c r="A178">
        <f>ROW(Source!A614)</f>
        <v>614</v>
      </c>
      <c r="B178">
        <v>52424551</v>
      </c>
      <c r="C178">
        <v>52424548</v>
      </c>
      <c r="D178">
        <v>51499780</v>
      </c>
      <c r="E178">
        <v>1</v>
      </c>
      <c r="F178">
        <v>1</v>
      </c>
      <c r="G178">
        <v>27</v>
      </c>
      <c r="H178">
        <v>2</v>
      </c>
      <c r="I178" t="s">
        <v>538</v>
      </c>
      <c r="J178" t="s">
        <v>539</v>
      </c>
      <c r="K178" t="s">
        <v>540</v>
      </c>
      <c r="L178">
        <v>1368</v>
      </c>
      <c r="N178">
        <v>1011</v>
      </c>
      <c r="O178" t="s">
        <v>537</v>
      </c>
      <c r="P178" t="s">
        <v>537</v>
      </c>
      <c r="Q178">
        <v>1</v>
      </c>
      <c r="X178">
        <v>5.3999999999999999E-2</v>
      </c>
      <c r="Y178">
        <v>0</v>
      </c>
      <c r="Z178">
        <v>1009.4</v>
      </c>
      <c r="AA178">
        <v>316.82</v>
      </c>
      <c r="AB178">
        <v>0</v>
      </c>
      <c r="AC178">
        <v>0</v>
      </c>
      <c r="AD178">
        <v>1</v>
      </c>
      <c r="AE178">
        <v>0</v>
      </c>
      <c r="AF178" t="s">
        <v>3</v>
      </c>
      <c r="AG178">
        <v>5.3999999999999999E-2</v>
      </c>
      <c r="AH178">
        <v>2</v>
      </c>
      <c r="AI178">
        <v>52424549</v>
      </c>
      <c r="AJ178">
        <v>183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 x14ac:dyDescent="0.2">
      <c r="A179">
        <f>ROW(Source!A614)</f>
        <v>614</v>
      </c>
      <c r="B179">
        <v>52424552</v>
      </c>
      <c r="C179">
        <v>52424548</v>
      </c>
      <c r="D179">
        <v>51499781</v>
      </c>
      <c r="E179">
        <v>1</v>
      </c>
      <c r="F179">
        <v>1</v>
      </c>
      <c r="G179">
        <v>27</v>
      </c>
      <c r="H179">
        <v>2</v>
      </c>
      <c r="I179" t="s">
        <v>541</v>
      </c>
      <c r="J179" t="s">
        <v>542</v>
      </c>
      <c r="K179" t="s">
        <v>543</v>
      </c>
      <c r="L179">
        <v>1368</v>
      </c>
      <c r="N179">
        <v>1011</v>
      </c>
      <c r="O179" t="s">
        <v>537</v>
      </c>
      <c r="P179" t="s">
        <v>537</v>
      </c>
      <c r="Q179">
        <v>1</v>
      </c>
      <c r="X179">
        <v>5.5E-2</v>
      </c>
      <c r="Y179">
        <v>0</v>
      </c>
      <c r="Z179">
        <v>1014.12</v>
      </c>
      <c r="AA179">
        <v>317.13</v>
      </c>
      <c r="AB179">
        <v>0</v>
      </c>
      <c r="AC179">
        <v>0</v>
      </c>
      <c r="AD179">
        <v>1</v>
      </c>
      <c r="AE179">
        <v>0</v>
      </c>
      <c r="AF179" t="s">
        <v>3</v>
      </c>
      <c r="AG179">
        <v>5.5E-2</v>
      </c>
      <c r="AH179">
        <v>2</v>
      </c>
      <c r="AI179">
        <v>52424550</v>
      </c>
      <c r="AJ179">
        <v>184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 x14ac:dyDescent="0.2">
      <c r="A180">
        <f>ROW(Source!A615)</f>
        <v>615</v>
      </c>
      <c r="B180">
        <v>52424556</v>
      </c>
      <c r="C180">
        <v>52424553</v>
      </c>
      <c r="D180">
        <v>51499780</v>
      </c>
      <c r="E180">
        <v>1</v>
      </c>
      <c r="F180">
        <v>1</v>
      </c>
      <c r="G180">
        <v>27</v>
      </c>
      <c r="H180">
        <v>2</v>
      </c>
      <c r="I180" t="s">
        <v>538</v>
      </c>
      <c r="J180" t="s">
        <v>539</v>
      </c>
      <c r="K180" t="s">
        <v>540</v>
      </c>
      <c r="L180">
        <v>1368</v>
      </c>
      <c r="N180">
        <v>1011</v>
      </c>
      <c r="O180" t="s">
        <v>537</v>
      </c>
      <c r="P180" t="s">
        <v>537</v>
      </c>
      <c r="Q180">
        <v>1</v>
      </c>
      <c r="X180">
        <v>0.01</v>
      </c>
      <c r="Y180">
        <v>0</v>
      </c>
      <c r="Z180">
        <v>1009.4</v>
      </c>
      <c r="AA180">
        <v>316.82</v>
      </c>
      <c r="AB180">
        <v>0</v>
      </c>
      <c r="AC180">
        <v>0</v>
      </c>
      <c r="AD180">
        <v>1</v>
      </c>
      <c r="AE180">
        <v>0</v>
      </c>
      <c r="AF180" t="s">
        <v>46</v>
      </c>
      <c r="AG180">
        <v>0.51</v>
      </c>
      <c r="AH180">
        <v>2</v>
      </c>
      <c r="AI180">
        <v>52424554</v>
      </c>
      <c r="AJ180">
        <v>185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 x14ac:dyDescent="0.2">
      <c r="A181">
        <f>ROW(Source!A615)</f>
        <v>615</v>
      </c>
      <c r="B181">
        <v>52424557</v>
      </c>
      <c r="C181">
        <v>52424553</v>
      </c>
      <c r="D181">
        <v>51499781</v>
      </c>
      <c r="E181">
        <v>1</v>
      </c>
      <c r="F181">
        <v>1</v>
      </c>
      <c r="G181">
        <v>27</v>
      </c>
      <c r="H181">
        <v>2</v>
      </c>
      <c r="I181" t="s">
        <v>541</v>
      </c>
      <c r="J181" t="s">
        <v>542</v>
      </c>
      <c r="K181" t="s">
        <v>543</v>
      </c>
      <c r="L181">
        <v>1368</v>
      </c>
      <c r="N181">
        <v>1011</v>
      </c>
      <c r="O181" t="s">
        <v>537</v>
      </c>
      <c r="P181" t="s">
        <v>537</v>
      </c>
      <c r="Q181">
        <v>1</v>
      </c>
      <c r="X181">
        <v>8.0000000000000002E-3</v>
      </c>
      <c r="Y181">
        <v>0</v>
      </c>
      <c r="Z181">
        <v>1014.12</v>
      </c>
      <c r="AA181">
        <v>317.13</v>
      </c>
      <c r="AB181">
        <v>0</v>
      </c>
      <c r="AC181">
        <v>0</v>
      </c>
      <c r="AD181">
        <v>1</v>
      </c>
      <c r="AE181">
        <v>0</v>
      </c>
      <c r="AF181" t="s">
        <v>46</v>
      </c>
      <c r="AG181">
        <v>0.40800000000000003</v>
      </c>
      <c r="AH181">
        <v>2</v>
      </c>
      <c r="AI181">
        <v>52424555</v>
      </c>
      <c r="AJ181">
        <v>186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 x14ac:dyDescent="0.2">
      <c r="A182">
        <f>ROW(Source!A617)</f>
        <v>617</v>
      </c>
      <c r="B182">
        <v>52424566</v>
      </c>
      <c r="C182">
        <v>52424559</v>
      </c>
      <c r="D182">
        <v>51486811</v>
      </c>
      <c r="E182">
        <v>27</v>
      </c>
      <c r="F182">
        <v>1</v>
      </c>
      <c r="G182">
        <v>27</v>
      </c>
      <c r="H182">
        <v>1</v>
      </c>
      <c r="I182" t="s">
        <v>531</v>
      </c>
      <c r="J182" t="s">
        <v>3</v>
      </c>
      <c r="K182" t="s">
        <v>532</v>
      </c>
      <c r="L182">
        <v>1191</v>
      </c>
      <c r="N182">
        <v>1013</v>
      </c>
      <c r="O182" t="s">
        <v>533</v>
      </c>
      <c r="P182" t="s">
        <v>533</v>
      </c>
      <c r="Q182">
        <v>1</v>
      </c>
      <c r="X182">
        <v>19.100000000000001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1</v>
      </c>
      <c r="AE182">
        <v>1</v>
      </c>
      <c r="AF182" t="s">
        <v>3</v>
      </c>
      <c r="AG182">
        <v>19.100000000000001</v>
      </c>
      <c r="AH182">
        <v>2</v>
      </c>
      <c r="AI182">
        <v>52424560</v>
      </c>
      <c r="AJ182">
        <v>187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 x14ac:dyDescent="0.2">
      <c r="A183">
        <f>ROW(Source!A617)</f>
        <v>617</v>
      </c>
      <c r="B183">
        <v>52424567</v>
      </c>
      <c r="C183">
        <v>52424559</v>
      </c>
      <c r="D183">
        <v>51499185</v>
      </c>
      <c r="E183">
        <v>1</v>
      </c>
      <c r="F183">
        <v>1</v>
      </c>
      <c r="G183">
        <v>27</v>
      </c>
      <c r="H183">
        <v>2</v>
      </c>
      <c r="I183" t="s">
        <v>544</v>
      </c>
      <c r="J183" t="s">
        <v>545</v>
      </c>
      <c r="K183" t="s">
        <v>546</v>
      </c>
      <c r="L183">
        <v>1368</v>
      </c>
      <c r="N183">
        <v>1011</v>
      </c>
      <c r="O183" t="s">
        <v>537</v>
      </c>
      <c r="P183" t="s">
        <v>537</v>
      </c>
      <c r="Q183">
        <v>1</v>
      </c>
      <c r="X183">
        <v>2.97</v>
      </c>
      <c r="Y183">
        <v>0</v>
      </c>
      <c r="Z183">
        <v>3056.67</v>
      </c>
      <c r="AA183">
        <v>1333.84</v>
      </c>
      <c r="AB183">
        <v>0</v>
      </c>
      <c r="AC183">
        <v>0</v>
      </c>
      <c r="AD183">
        <v>1</v>
      </c>
      <c r="AE183">
        <v>0</v>
      </c>
      <c r="AF183" t="s">
        <v>3</v>
      </c>
      <c r="AG183">
        <v>2.97</v>
      </c>
      <c r="AH183">
        <v>2</v>
      </c>
      <c r="AI183">
        <v>52424561</v>
      </c>
      <c r="AJ183">
        <v>188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 x14ac:dyDescent="0.2">
      <c r="A184">
        <f>ROW(Source!A617)</f>
        <v>617</v>
      </c>
      <c r="B184">
        <v>52424568</v>
      </c>
      <c r="C184">
        <v>52424559</v>
      </c>
      <c r="D184">
        <v>51499169</v>
      </c>
      <c r="E184">
        <v>1</v>
      </c>
      <c r="F184">
        <v>1</v>
      </c>
      <c r="G184">
        <v>27</v>
      </c>
      <c r="H184">
        <v>2</v>
      </c>
      <c r="I184" t="s">
        <v>547</v>
      </c>
      <c r="J184" t="s">
        <v>548</v>
      </c>
      <c r="K184" t="s">
        <v>549</v>
      </c>
      <c r="L184">
        <v>1368</v>
      </c>
      <c r="N184">
        <v>1011</v>
      </c>
      <c r="O184" t="s">
        <v>537</v>
      </c>
      <c r="P184" t="s">
        <v>537</v>
      </c>
      <c r="Q184">
        <v>1</v>
      </c>
      <c r="X184">
        <v>3.67</v>
      </c>
      <c r="Y184">
        <v>0</v>
      </c>
      <c r="Z184">
        <v>1261.8699999999999</v>
      </c>
      <c r="AA184">
        <v>530.02</v>
      </c>
      <c r="AB184">
        <v>0</v>
      </c>
      <c r="AC184">
        <v>0</v>
      </c>
      <c r="AD184">
        <v>1</v>
      </c>
      <c r="AE184">
        <v>0</v>
      </c>
      <c r="AF184" t="s">
        <v>3</v>
      </c>
      <c r="AG184">
        <v>3.67</v>
      </c>
      <c r="AH184">
        <v>2</v>
      </c>
      <c r="AI184">
        <v>52424562</v>
      </c>
      <c r="AJ184">
        <v>189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 x14ac:dyDescent="0.2">
      <c r="A185">
        <f>ROW(Source!A617)</f>
        <v>617</v>
      </c>
      <c r="B185">
        <v>52424569</v>
      </c>
      <c r="C185">
        <v>52424559</v>
      </c>
      <c r="D185">
        <v>51499170</v>
      </c>
      <c r="E185">
        <v>1</v>
      </c>
      <c r="F185">
        <v>1</v>
      </c>
      <c r="G185">
        <v>27</v>
      </c>
      <c r="H185">
        <v>2</v>
      </c>
      <c r="I185" t="s">
        <v>550</v>
      </c>
      <c r="J185" t="s">
        <v>551</v>
      </c>
      <c r="K185" t="s">
        <v>552</v>
      </c>
      <c r="L185">
        <v>1368</v>
      </c>
      <c r="N185">
        <v>1011</v>
      </c>
      <c r="O185" t="s">
        <v>537</v>
      </c>
      <c r="P185" t="s">
        <v>537</v>
      </c>
      <c r="Q185">
        <v>1</v>
      </c>
      <c r="X185">
        <v>11.9</v>
      </c>
      <c r="Y185">
        <v>0</v>
      </c>
      <c r="Z185">
        <v>1827.95</v>
      </c>
      <c r="AA185">
        <v>720.55</v>
      </c>
      <c r="AB185">
        <v>0</v>
      </c>
      <c r="AC185">
        <v>0</v>
      </c>
      <c r="AD185">
        <v>1</v>
      </c>
      <c r="AE185">
        <v>0</v>
      </c>
      <c r="AF185" t="s">
        <v>3</v>
      </c>
      <c r="AG185">
        <v>11.9</v>
      </c>
      <c r="AH185">
        <v>2</v>
      </c>
      <c r="AI185">
        <v>52424563</v>
      </c>
      <c r="AJ185">
        <v>190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 x14ac:dyDescent="0.2">
      <c r="A186">
        <f>ROW(Source!A617)</f>
        <v>617</v>
      </c>
      <c r="B186">
        <v>52424570</v>
      </c>
      <c r="C186">
        <v>52424559</v>
      </c>
      <c r="D186">
        <v>51503063</v>
      </c>
      <c r="E186">
        <v>1</v>
      </c>
      <c r="F186">
        <v>1</v>
      </c>
      <c r="G186">
        <v>27</v>
      </c>
      <c r="H186">
        <v>3</v>
      </c>
      <c r="I186" t="s">
        <v>60</v>
      </c>
      <c r="J186" t="s">
        <v>62</v>
      </c>
      <c r="K186" t="s">
        <v>61</v>
      </c>
      <c r="L186">
        <v>1348</v>
      </c>
      <c r="N186">
        <v>1009</v>
      </c>
      <c r="O186" t="s">
        <v>27</v>
      </c>
      <c r="P186" t="s">
        <v>27</v>
      </c>
      <c r="Q186">
        <v>1000</v>
      </c>
      <c r="X186">
        <v>101</v>
      </c>
      <c r="Y186">
        <v>2690.29</v>
      </c>
      <c r="Z186">
        <v>0</v>
      </c>
      <c r="AA186">
        <v>0</v>
      </c>
      <c r="AB186">
        <v>0</v>
      </c>
      <c r="AC186">
        <v>0</v>
      </c>
      <c r="AD186">
        <v>1</v>
      </c>
      <c r="AE186">
        <v>0</v>
      </c>
      <c r="AF186" t="s">
        <v>3</v>
      </c>
      <c r="AG186">
        <v>101</v>
      </c>
      <c r="AH186">
        <v>2</v>
      </c>
      <c r="AI186">
        <v>52424564</v>
      </c>
      <c r="AJ186">
        <v>191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 x14ac:dyDescent="0.2">
      <c r="A187">
        <f>ROW(Source!A620)</f>
        <v>620</v>
      </c>
      <c r="B187">
        <v>52424579</v>
      </c>
      <c r="C187">
        <v>52424573</v>
      </c>
      <c r="D187">
        <v>51486811</v>
      </c>
      <c r="E187">
        <v>27</v>
      </c>
      <c r="F187">
        <v>1</v>
      </c>
      <c r="G187">
        <v>27</v>
      </c>
      <c r="H187">
        <v>1</v>
      </c>
      <c r="I187" t="s">
        <v>531</v>
      </c>
      <c r="J187" t="s">
        <v>3</v>
      </c>
      <c r="K187" t="s">
        <v>532</v>
      </c>
      <c r="L187">
        <v>1191</v>
      </c>
      <c r="N187">
        <v>1013</v>
      </c>
      <c r="O187" t="s">
        <v>533</v>
      </c>
      <c r="P187" t="s">
        <v>533</v>
      </c>
      <c r="Q187">
        <v>1</v>
      </c>
      <c r="X187">
        <v>10.3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1</v>
      </c>
      <c r="AE187">
        <v>1</v>
      </c>
      <c r="AF187" t="s">
        <v>3</v>
      </c>
      <c r="AG187">
        <v>10.3</v>
      </c>
      <c r="AH187">
        <v>2</v>
      </c>
      <c r="AI187">
        <v>52424574</v>
      </c>
      <c r="AJ187">
        <v>193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 x14ac:dyDescent="0.2">
      <c r="A188">
        <f>ROW(Source!A620)</f>
        <v>620</v>
      </c>
      <c r="B188">
        <v>52424580</v>
      </c>
      <c r="C188">
        <v>52424573</v>
      </c>
      <c r="D188">
        <v>51499169</v>
      </c>
      <c r="E188">
        <v>1</v>
      </c>
      <c r="F188">
        <v>1</v>
      </c>
      <c r="G188">
        <v>27</v>
      </c>
      <c r="H188">
        <v>2</v>
      </c>
      <c r="I188" t="s">
        <v>547</v>
      </c>
      <c r="J188" t="s">
        <v>548</v>
      </c>
      <c r="K188" t="s">
        <v>549</v>
      </c>
      <c r="L188">
        <v>1368</v>
      </c>
      <c r="N188">
        <v>1011</v>
      </c>
      <c r="O188" t="s">
        <v>537</v>
      </c>
      <c r="P188" t="s">
        <v>537</v>
      </c>
      <c r="Q188">
        <v>1</v>
      </c>
      <c r="X188">
        <v>0.89</v>
      </c>
      <c r="Y188">
        <v>0</v>
      </c>
      <c r="Z188">
        <v>1261.8699999999999</v>
      </c>
      <c r="AA188">
        <v>530.02</v>
      </c>
      <c r="AB188">
        <v>0</v>
      </c>
      <c r="AC188">
        <v>0</v>
      </c>
      <c r="AD188">
        <v>1</v>
      </c>
      <c r="AE188">
        <v>0</v>
      </c>
      <c r="AF188" t="s">
        <v>3</v>
      </c>
      <c r="AG188">
        <v>0.89</v>
      </c>
      <c r="AH188">
        <v>2</v>
      </c>
      <c r="AI188">
        <v>52424575</v>
      </c>
      <c r="AJ188">
        <v>194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 x14ac:dyDescent="0.2">
      <c r="A189">
        <f>ROW(Source!A620)</f>
        <v>620</v>
      </c>
      <c r="B189">
        <v>52424581</v>
      </c>
      <c r="C189">
        <v>52424573</v>
      </c>
      <c r="D189">
        <v>51499975</v>
      </c>
      <c r="E189">
        <v>1</v>
      </c>
      <c r="F189">
        <v>1</v>
      </c>
      <c r="G189">
        <v>27</v>
      </c>
      <c r="H189">
        <v>3</v>
      </c>
      <c r="I189" t="s">
        <v>553</v>
      </c>
      <c r="J189" t="s">
        <v>554</v>
      </c>
      <c r="K189" t="s">
        <v>555</v>
      </c>
      <c r="L189">
        <v>1348</v>
      </c>
      <c r="N189">
        <v>1009</v>
      </c>
      <c r="O189" t="s">
        <v>27</v>
      </c>
      <c r="P189" t="s">
        <v>27</v>
      </c>
      <c r="Q189">
        <v>1000</v>
      </c>
      <c r="X189">
        <v>0.06</v>
      </c>
      <c r="Y189">
        <v>25888.1</v>
      </c>
      <c r="Z189">
        <v>0</v>
      </c>
      <c r="AA189">
        <v>0</v>
      </c>
      <c r="AB189">
        <v>0</v>
      </c>
      <c r="AC189">
        <v>0</v>
      </c>
      <c r="AD189">
        <v>1</v>
      </c>
      <c r="AE189">
        <v>0</v>
      </c>
      <c r="AF189" t="s">
        <v>3</v>
      </c>
      <c r="AG189">
        <v>0.06</v>
      </c>
      <c r="AH189">
        <v>2</v>
      </c>
      <c r="AI189">
        <v>52424576</v>
      </c>
      <c r="AJ189">
        <v>195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 x14ac:dyDescent="0.2">
      <c r="A190">
        <f>ROW(Source!A620)</f>
        <v>620</v>
      </c>
      <c r="B190">
        <v>52424582</v>
      </c>
      <c r="C190">
        <v>52424573</v>
      </c>
      <c r="D190">
        <v>51503080</v>
      </c>
      <c r="E190">
        <v>1</v>
      </c>
      <c r="F190">
        <v>1</v>
      </c>
      <c r="G190">
        <v>27</v>
      </c>
      <c r="H190">
        <v>3</v>
      </c>
      <c r="I190" t="s">
        <v>64</v>
      </c>
      <c r="J190" t="s">
        <v>66</v>
      </c>
      <c r="K190" t="s">
        <v>65</v>
      </c>
      <c r="L190">
        <v>1348</v>
      </c>
      <c r="N190">
        <v>1009</v>
      </c>
      <c r="O190" t="s">
        <v>27</v>
      </c>
      <c r="P190" t="s">
        <v>27</v>
      </c>
      <c r="Q190">
        <v>1000</v>
      </c>
      <c r="X190">
        <v>7.14</v>
      </c>
      <c r="Y190">
        <v>2652.04</v>
      </c>
      <c r="Z190">
        <v>0</v>
      </c>
      <c r="AA190">
        <v>0</v>
      </c>
      <c r="AB190">
        <v>0</v>
      </c>
      <c r="AC190">
        <v>0</v>
      </c>
      <c r="AD190">
        <v>1</v>
      </c>
      <c r="AE190">
        <v>0</v>
      </c>
      <c r="AF190" t="s">
        <v>3</v>
      </c>
      <c r="AG190">
        <v>7.14</v>
      </c>
      <c r="AH190">
        <v>2</v>
      </c>
      <c r="AI190">
        <v>52424577</v>
      </c>
      <c r="AJ190">
        <v>196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 x14ac:dyDescent="0.2">
      <c r="A191">
        <f>ROW(Source!A658)</f>
        <v>658</v>
      </c>
      <c r="B191">
        <v>52424644</v>
      </c>
      <c r="C191">
        <v>52424642</v>
      </c>
      <c r="D191">
        <v>51486811</v>
      </c>
      <c r="E191">
        <v>27</v>
      </c>
      <c r="F191">
        <v>1</v>
      </c>
      <c r="G191">
        <v>27</v>
      </c>
      <c r="H191">
        <v>1</v>
      </c>
      <c r="I191" t="s">
        <v>531</v>
      </c>
      <c r="J191" t="s">
        <v>3</v>
      </c>
      <c r="K191" t="s">
        <v>532</v>
      </c>
      <c r="L191">
        <v>1191</v>
      </c>
      <c r="N191">
        <v>1013</v>
      </c>
      <c r="O191" t="s">
        <v>533</v>
      </c>
      <c r="P191" t="s">
        <v>533</v>
      </c>
      <c r="Q191">
        <v>1</v>
      </c>
      <c r="X191">
        <v>18.68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1</v>
      </c>
      <c r="AE191">
        <v>1</v>
      </c>
      <c r="AF191" t="s">
        <v>3</v>
      </c>
      <c r="AG191">
        <v>18.68</v>
      </c>
      <c r="AH191">
        <v>2</v>
      </c>
      <c r="AI191">
        <v>52424643</v>
      </c>
      <c r="AJ191">
        <v>198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 x14ac:dyDescent="0.2">
      <c r="A192">
        <f>ROW(Source!A659)</f>
        <v>659</v>
      </c>
      <c r="B192">
        <v>52424649</v>
      </c>
      <c r="C192">
        <v>52424645</v>
      </c>
      <c r="D192">
        <v>51486811</v>
      </c>
      <c r="E192">
        <v>27</v>
      </c>
      <c r="F192">
        <v>1</v>
      </c>
      <c r="G192">
        <v>27</v>
      </c>
      <c r="H192">
        <v>1</v>
      </c>
      <c r="I192" t="s">
        <v>531</v>
      </c>
      <c r="J192" t="s">
        <v>3</v>
      </c>
      <c r="K192" t="s">
        <v>532</v>
      </c>
      <c r="L192">
        <v>1191</v>
      </c>
      <c r="N192">
        <v>1013</v>
      </c>
      <c r="O192" t="s">
        <v>533</v>
      </c>
      <c r="P192" t="s">
        <v>533</v>
      </c>
      <c r="Q192">
        <v>1</v>
      </c>
      <c r="X192">
        <v>11.7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1</v>
      </c>
      <c r="AE192">
        <v>1</v>
      </c>
      <c r="AF192" t="s">
        <v>3</v>
      </c>
      <c r="AG192">
        <v>11.7</v>
      </c>
      <c r="AH192">
        <v>2</v>
      </c>
      <c r="AI192">
        <v>52424646</v>
      </c>
      <c r="AJ192">
        <v>199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 x14ac:dyDescent="0.2">
      <c r="A193">
        <f>ROW(Source!A659)</f>
        <v>659</v>
      </c>
      <c r="B193">
        <v>52424650</v>
      </c>
      <c r="C193">
        <v>52424645</v>
      </c>
      <c r="D193">
        <v>51499026</v>
      </c>
      <c r="E193">
        <v>1</v>
      </c>
      <c r="F193">
        <v>1</v>
      </c>
      <c r="G193">
        <v>27</v>
      </c>
      <c r="H193">
        <v>2</v>
      </c>
      <c r="I193" t="s">
        <v>593</v>
      </c>
      <c r="J193" t="s">
        <v>594</v>
      </c>
      <c r="K193" t="s">
        <v>595</v>
      </c>
      <c r="L193">
        <v>1368</v>
      </c>
      <c r="N193">
        <v>1011</v>
      </c>
      <c r="O193" t="s">
        <v>537</v>
      </c>
      <c r="P193" t="s">
        <v>537</v>
      </c>
      <c r="Q193">
        <v>1</v>
      </c>
      <c r="X193">
        <v>1.26</v>
      </c>
      <c r="Y193">
        <v>0</v>
      </c>
      <c r="Z193">
        <v>740.94</v>
      </c>
      <c r="AA193">
        <v>413.22</v>
      </c>
      <c r="AB193">
        <v>0</v>
      </c>
      <c r="AC193">
        <v>0</v>
      </c>
      <c r="AD193">
        <v>1</v>
      </c>
      <c r="AE193">
        <v>0</v>
      </c>
      <c r="AF193" t="s">
        <v>3</v>
      </c>
      <c r="AG193">
        <v>1.26</v>
      </c>
      <c r="AH193">
        <v>2</v>
      </c>
      <c r="AI193">
        <v>52424647</v>
      </c>
      <c r="AJ193">
        <v>200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 x14ac:dyDescent="0.2">
      <c r="A194">
        <f>ROW(Source!A659)</f>
        <v>659</v>
      </c>
      <c r="B194">
        <v>52424651</v>
      </c>
      <c r="C194">
        <v>52424645</v>
      </c>
      <c r="D194">
        <v>51499208</v>
      </c>
      <c r="E194">
        <v>1</v>
      </c>
      <c r="F194">
        <v>1</v>
      </c>
      <c r="G194">
        <v>27</v>
      </c>
      <c r="H194">
        <v>2</v>
      </c>
      <c r="I194" t="s">
        <v>562</v>
      </c>
      <c r="J194" t="s">
        <v>563</v>
      </c>
      <c r="K194" t="s">
        <v>564</v>
      </c>
      <c r="L194">
        <v>1368</v>
      </c>
      <c r="N194">
        <v>1011</v>
      </c>
      <c r="O194" t="s">
        <v>537</v>
      </c>
      <c r="P194" t="s">
        <v>537</v>
      </c>
      <c r="Q194">
        <v>1</v>
      </c>
      <c r="X194">
        <v>1.7</v>
      </c>
      <c r="Y194">
        <v>0</v>
      </c>
      <c r="Z194">
        <v>1412.71</v>
      </c>
      <c r="AA194">
        <v>641.32000000000005</v>
      </c>
      <c r="AB194">
        <v>0</v>
      </c>
      <c r="AC194">
        <v>0</v>
      </c>
      <c r="AD194">
        <v>1</v>
      </c>
      <c r="AE194">
        <v>0</v>
      </c>
      <c r="AF194" t="s">
        <v>3</v>
      </c>
      <c r="AG194">
        <v>1.7</v>
      </c>
      <c r="AH194">
        <v>2</v>
      </c>
      <c r="AI194">
        <v>52424648</v>
      </c>
      <c r="AJ194">
        <v>201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 x14ac:dyDescent="0.2">
      <c r="A195">
        <f>ROW(Source!A660)</f>
        <v>660</v>
      </c>
      <c r="B195">
        <v>52424654</v>
      </c>
      <c r="C195">
        <v>52424652</v>
      </c>
      <c r="D195">
        <v>51498982</v>
      </c>
      <c r="E195">
        <v>1</v>
      </c>
      <c r="F195">
        <v>1</v>
      </c>
      <c r="G195">
        <v>27</v>
      </c>
      <c r="H195">
        <v>2</v>
      </c>
      <c r="I195" t="s">
        <v>534</v>
      </c>
      <c r="J195" t="s">
        <v>535</v>
      </c>
      <c r="K195" t="s">
        <v>536</v>
      </c>
      <c r="L195">
        <v>1368</v>
      </c>
      <c r="N195">
        <v>1011</v>
      </c>
      <c r="O195" t="s">
        <v>537</v>
      </c>
      <c r="P195" t="s">
        <v>537</v>
      </c>
      <c r="Q195">
        <v>1</v>
      </c>
      <c r="X195">
        <v>5.3699999999999998E-2</v>
      </c>
      <c r="Y195">
        <v>0</v>
      </c>
      <c r="Z195">
        <v>1494.43</v>
      </c>
      <c r="AA195">
        <v>481.21</v>
      </c>
      <c r="AB195">
        <v>0</v>
      </c>
      <c r="AC195">
        <v>0</v>
      </c>
      <c r="AD195">
        <v>1</v>
      </c>
      <c r="AE195">
        <v>0</v>
      </c>
      <c r="AF195" t="s">
        <v>3</v>
      </c>
      <c r="AG195">
        <v>5.3699999999999998E-2</v>
      </c>
      <c r="AH195">
        <v>2</v>
      </c>
      <c r="AI195">
        <v>52424653</v>
      </c>
      <c r="AJ195">
        <v>202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 x14ac:dyDescent="0.2">
      <c r="A196">
        <f>ROW(Source!A661)</f>
        <v>661</v>
      </c>
      <c r="B196">
        <v>52424658</v>
      </c>
      <c r="C196">
        <v>52424655</v>
      </c>
      <c r="D196">
        <v>51499780</v>
      </c>
      <c r="E196">
        <v>1</v>
      </c>
      <c r="F196">
        <v>1</v>
      </c>
      <c r="G196">
        <v>27</v>
      </c>
      <c r="H196">
        <v>2</v>
      </c>
      <c r="I196" t="s">
        <v>538</v>
      </c>
      <c r="J196" t="s">
        <v>539</v>
      </c>
      <c r="K196" t="s">
        <v>540</v>
      </c>
      <c r="L196">
        <v>1368</v>
      </c>
      <c r="N196">
        <v>1011</v>
      </c>
      <c r="O196" t="s">
        <v>537</v>
      </c>
      <c r="P196" t="s">
        <v>537</v>
      </c>
      <c r="Q196">
        <v>1</v>
      </c>
      <c r="X196">
        <v>0.02</v>
      </c>
      <c r="Y196">
        <v>0</v>
      </c>
      <c r="Z196">
        <v>1009.4</v>
      </c>
      <c r="AA196">
        <v>316.82</v>
      </c>
      <c r="AB196">
        <v>0</v>
      </c>
      <c r="AC196">
        <v>0</v>
      </c>
      <c r="AD196">
        <v>1</v>
      </c>
      <c r="AE196">
        <v>0</v>
      </c>
      <c r="AF196" t="s">
        <v>3</v>
      </c>
      <c r="AG196">
        <v>0.02</v>
      </c>
      <c r="AH196">
        <v>2</v>
      </c>
      <c r="AI196">
        <v>52424656</v>
      </c>
      <c r="AJ196">
        <v>203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 x14ac:dyDescent="0.2">
      <c r="A197">
        <f>ROW(Source!A661)</f>
        <v>661</v>
      </c>
      <c r="B197">
        <v>52424659</v>
      </c>
      <c r="C197">
        <v>52424655</v>
      </c>
      <c r="D197">
        <v>51499781</v>
      </c>
      <c r="E197">
        <v>1</v>
      </c>
      <c r="F197">
        <v>1</v>
      </c>
      <c r="G197">
        <v>27</v>
      </c>
      <c r="H197">
        <v>2</v>
      </c>
      <c r="I197" t="s">
        <v>541</v>
      </c>
      <c r="J197" t="s">
        <v>542</v>
      </c>
      <c r="K197" t="s">
        <v>543</v>
      </c>
      <c r="L197">
        <v>1368</v>
      </c>
      <c r="N197">
        <v>1011</v>
      </c>
      <c r="O197" t="s">
        <v>537</v>
      </c>
      <c r="P197" t="s">
        <v>537</v>
      </c>
      <c r="Q197">
        <v>1</v>
      </c>
      <c r="X197">
        <v>1.7999999999999999E-2</v>
      </c>
      <c r="Y197">
        <v>0</v>
      </c>
      <c r="Z197">
        <v>1014.12</v>
      </c>
      <c r="AA197">
        <v>317.13</v>
      </c>
      <c r="AB197">
        <v>0</v>
      </c>
      <c r="AC197">
        <v>0</v>
      </c>
      <c r="AD197">
        <v>1</v>
      </c>
      <c r="AE197">
        <v>0</v>
      </c>
      <c r="AF197" t="s">
        <v>3</v>
      </c>
      <c r="AG197">
        <v>1.7999999999999999E-2</v>
      </c>
      <c r="AH197">
        <v>2</v>
      </c>
      <c r="AI197">
        <v>52424657</v>
      </c>
      <c r="AJ197">
        <v>204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 x14ac:dyDescent="0.2">
      <c r="A198">
        <f>ROW(Source!A662)</f>
        <v>662</v>
      </c>
      <c r="B198">
        <v>52424662</v>
      </c>
      <c r="C198">
        <v>52424660</v>
      </c>
      <c r="D198">
        <v>51486811</v>
      </c>
      <c r="E198">
        <v>27</v>
      </c>
      <c r="F198">
        <v>1</v>
      </c>
      <c r="G198">
        <v>27</v>
      </c>
      <c r="H198">
        <v>1</v>
      </c>
      <c r="I198" t="s">
        <v>531</v>
      </c>
      <c r="J198" t="s">
        <v>3</v>
      </c>
      <c r="K198" t="s">
        <v>532</v>
      </c>
      <c r="L198">
        <v>1191</v>
      </c>
      <c r="N198">
        <v>1013</v>
      </c>
      <c r="O198" t="s">
        <v>533</v>
      </c>
      <c r="P198" t="s">
        <v>533</v>
      </c>
      <c r="Q198">
        <v>1</v>
      </c>
      <c r="X198">
        <v>1.02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1</v>
      </c>
      <c r="AE198">
        <v>1</v>
      </c>
      <c r="AF198" t="s">
        <v>3</v>
      </c>
      <c r="AG198">
        <v>1.02</v>
      </c>
      <c r="AH198">
        <v>2</v>
      </c>
      <c r="AI198">
        <v>52424661</v>
      </c>
      <c r="AJ198">
        <v>205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 x14ac:dyDescent="0.2">
      <c r="A199">
        <f>ROW(Source!A663)</f>
        <v>663</v>
      </c>
      <c r="B199">
        <v>52424666</v>
      </c>
      <c r="C199">
        <v>52424663</v>
      </c>
      <c r="D199">
        <v>51499780</v>
      </c>
      <c r="E199">
        <v>1</v>
      </c>
      <c r="F199">
        <v>1</v>
      </c>
      <c r="G199">
        <v>27</v>
      </c>
      <c r="H199">
        <v>2</v>
      </c>
      <c r="I199" t="s">
        <v>538</v>
      </c>
      <c r="J199" t="s">
        <v>539</v>
      </c>
      <c r="K199" t="s">
        <v>540</v>
      </c>
      <c r="L199">
        <v>1368</v>
      </c>
      <c r="N199">
        <v>1011</v>
      </c>
      <c r="O199" t="s">
        <v>537</v>
      </c>
      <c r="P199" t="s">
        <v>537</v>
      </c>
      <c r="Q199">
        <v>1</v>
      </c>
      <c r="X199">
        <v>5.3999999999999999E-2</v>
      </c>
      <c r="Y199">
        <v>0</v>
      </c>
      <c r="Z199">
        <v>1009.4</v>
      </c>
      <c r="AA199">
        <v>316.82</v>
      </c>
      <c r="AB199">
        <v>0</v>
      </c>
      <c r="AC199">
        <v>0</v>
      </c>
      <c r="AD199">
        <v>1</v>
      </c>
      <c r="AE199">
        <v>0</v>
      </c>
      <c r="AF199" t="s">
        <v>3</v>
      </c>
      <c r="AG199">
        <v>5.3999999999999999E-2</v>
      </c>
      <c r="AH199">
        <v>2</v>
      </c>
      <c r="AI199">
        <v>52424664</v>
      </c>
      <c r="AJ199">
        <v>206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 x14ac:dyDescent="0.2">
      <c r="A200">
        <f>ROW(Source!A663)</f>
        <v>663</v>
      </c>
      <c r="B200">
        <v>52424667</v>
      </c>
      <c r="C200">
        <v>52424663</v>
      </c>
      <c r="D200">
        <v>51499781</v>
      </c>
      <c r="E200">
        <v>1</v>
      </c>
      <c r="F200">
        <v>1</v>
      </c>
      <c r="G200">
        <v>27</v>
      </c>
      <c r="H200">
        <v>2</v>
      </c>
      <c r="I200" t="s">
        <v>541</v>
      </c>
      <c r="J200" t="s">
        <v>542</v>
      </c>
      <c r="K200" t="s">
        <v>543</v>
      </c>
      <c r="L200">
        <v>1368</v>
      </c>
      <c r="N200">
        <v>1011</v>
      </c>
      <c r="O200" t="s">
        <v>537</v>
      </c>
      <c r="P200" t="s">
        <v>537</v>
      </c>
      <c r="Q200">
        <v>1</v>
      </c>
      <c r="X200">
        <v>5.5E-2</v>
      </c>
      <c r="Y200">
        <v>0</v>
      </c>
      <c r="Z200">
        <v>1014.12</v>
      </c>
      <c r="AA200">
        <v>317.13</v>
      </c>
      <c r="AB200">
        <v>0</v>
      </c>
      <c r="AC200">
        <v>0</v>
      </c>
      <c r="AD200">
        <v>1</v>
      </c>
      <c r="AE200">
        <v>0</v>
      </c>
      <c r="AF200" t="s">
        <v>3</v>
      </c>
      <c r="AG200">
        <v>5.5E-2</v>
      </c>
      <c r="AH200">
        <v>2</v>
      </c>
      <c r="AI200">
        <v>52424665</v>
      </c>
      <c r="AJ200">
        <v>207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 x14ac:dyDescent="0.2">
      <c r="A201">
        <f>ROW(Source!A664)</f>
        <v>664</v>
      </c>
      <c r="B201">
        <v>52424671</v>
      </c>
      <c r="C201">
        <v>52424668</v>
      </c>
      <c r="D201">
        <v>51499780</v>
      </c>
      <c r="E201">
        <v>1</v>
      </c>
      <c r="F201">
        <v>1</v>
      </c>
      <c r="G201">
        <v>27</v>
      </c>
      <c r="H201">
        <v>2</v>
      </c>
      <c r="I201" t="s">
        <v>538</v>
      </c>
      <c r="J201" t="s">
        <v>539</v>
      </c>
      <c r="K201" t="s">
        <v>540</v>
      </c>
      <c r="L201">
        <v>1368</v>
      </c>
      <c r="N201">
        <v>1011</v>
      </c>
      <c r="O201" t="s">
        <v>537</v>
      </c>
      <c r="P201" t="s">
        <v>537</v>
      </c>
      <c r="Q201">
        <v>1</v>
      </c>
      <c r="X201">
        <v>0.01</v>
      </c>
      <c r="Y201">
        <v>0</v>
      </c>
      <c r="Z201">
        <v>1009.4</v>
      </c>
      <c r="AA201">
        <v>316.82</v>
      </c>
      <c r="AB201">
        <v>0</v>
      </c>
      <c r="AC201">
        <v>0</v>
      </c>
      <c r="AD201">
        <v>1</v>
      </c>
      <c r="AE201">
        <v>0</v>
      </c>
      <c r="AF201" t="s">
        <v>242</v>
      </c>
      <c r="AG201">
        <v>0.51</v>
      </c>
      <c r="AH201">
        <v>2</v>
      </c>
      <c r="AI201">
        <v>52424669</v>
      </c>
      <c r="AJ201">
        <v>208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 x14ac:dyDescent="0.2">
      <c r="A202">
        <f>ROW(Source!A664)</f>
        <v>664</v>
      </c>
      <c r="B202">
        <v>52424672</v>
      </c>
      <c r="C202">
        <v>52424668</v>
      </c>
      <c r="D202">
        <v>51499781</v>
      </c>
      <c r="E202">
        <v>1</v>
      </c>
      <c r="F202">
        <v>1</v>
      </c>
      <c r="G202">
        <v>27</v>
      </c>
      <c r="H202">
        <v>2</v>
      </c>
      <c r="I202" t="s">
        <v>541</v>
      </c>
      <c r="J202" t="s">
        <v>542</v>
      </c>
      <c r="K202" t="s">
        <v>543</v>
      </c>
      <c r="L202">
        <v>1368</v>
      </c>
      <c r="N202">
        <v>1011</v>
      </c>
      <c r="O202" t="s">
        <v>537</v>
      </c>
      <c r="P202" t="s">
        <v>537</v>
      </c>
      <c r="Q202">
        <v>1</v>
      </c>
      <c r="X202">
        <v>8.0000000000000002E-3</v>
      </c>
      <c r="Y202">
        <v>0</v>
      </c>
      <c r="Z202">
        <v>1014.12</v>
      </c>
      <c r="AA202">
        <v>317.13</v>
      </c>
      <c r="AB202">
        <v>0</v>
      </c>
      <c r="AC202">
        <v>0</v>
      </c>
      <c r="AD202">
        <v>1</v>
      </c>
      <c r="AE202">
        <v>0</v>
      </c>
      <c r="AF202" t="s">
        <v>242</v>
      </c>
      <c r="AG202">
        <v>0.40800000000000003</v>
      </c>
      <c r="AH202">
        <v>2</v>
      </c>
      <c r="AI202">
        <v>52424670</v>
      </c>
      <c r="AJ202">
        <v>209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 x14ac:dyDescent="0.2">
      <c r="A203">
        <f>ROW(Source!A667)</f>
        <v>667</v>
      </c>
      <c r="B203">
        <v>52424683</v>
      </c>
      <c r="C203">
        <v>52424675</v>
      </c>
      <c r="D203">
        <v>51486811</v>
      </c>
      <c r="E203">
        <v>27</v>
      </c>
      <c r="F203">
        <v>1</v>
      </c>
      <c r="G203">
        <v>27</v>
      </c>
      <c r="H203">
        <v>1</v>
      </c>
      <c r="I203" t="s">
        <v>531</v>
      </c>
      <c r="J203" t="s">
        <v>3</v>
      </c>
      <c r="K203" t="s">
        <v>532</v>
      </c>
      <c r="L203">
        <v>1191</v>
      </c>
      <c r="N203">
        <v>1013</v>
      </c>
      <c r="O203" t="s">
        <v>533</v>
      </c>
      <c r="P203" t="s">
        <v>533</v>
      </c>
      <c r="Q203">
        <v>1</v>
      </c>
      <c r="X203">
        <v>451.95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1</v>
      </c>
      <c r="AE203">
        <v>1</v>
      </c>
      <c r="AF203" t="s">
        <v>3</v>
      </c>
      <c r="AG203">
        <v>451.95</v>
      </c>
      <c r="AH203">
        <v>2</v>
      </c>
      <c r="AI203">
        <v>52424676</v>
      </c>
      <c r="AJ203">
        <v>210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 x14ac:dyDescent="0.2">
      <c r="A204">
        <f>ROW(Source!A667)</f>
        <v>667</v>
      </c>
      <c r="B204">
        <v>52424684</v>
      </c>
      <c r="C204">
        <v>52424675</v>
      </c>
      <c r="D204">
        <v>51499098</v>
      </c>
      <c r="E204">
        <v>1</v>
      </c>
      <c r="F204">
        <v>1</v>
      </c>
      <c r="G204">
        <v>27</v>
      </c>
      <c r="H204">
        <v>2</v>
      </c>
      <c r="I204" t="s">
        <v>596</v>
      </c>
      <c r="J204" t="s">
        <v>597</v>
      </c>
      <c r="K204" t="s">
        <v>598</v>
      </c>
      <c r="L204">
        <v>1368</v>
      </c>
      <c r="N204">
        <v>1011</v>
      </c>
      <c r="O204" t="s">
        <v>537</v>
      </c>
      <c r="P204" t="s">
        <v>537</v>
      </c>
      <c r="Q204">
        <v>1</v>
      </c>
      <c r="X204">
        <v>1.31</v>
      </c>
      <c r="Y204">
        <v>0</v>
      </c>
      <c r="Z204">
        <v>683.9</v>
      </c>
      <c r="AA204">
        <v>371.27</v>
      </c>
      <c r="AB204">
        <v>0</v>
      </c>
      <c r="AC204">
        <v>0</v>
      </c>
      <c r="AD204">
        <v>1</v>
      </c>
      <c r="AE204">
        <v>0</v>
      </c>
      <c r="AF204" t="s">
        <v>3</v>
      </c>
      <c r="AG204">
        <v>1.31</v>
      </c>
      <c r="AH204">
        <v>2</v>
      </c>
      <c r="AI204">
        <v>52424677</v>
      </c>
      <c r="AJ204">
        <v>211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 x14ac:dyDescent="0.2">
      <c r="A205">
        <f>ROW(Source!A667)</f>
        <v>667</v>
      </c>
      <c r="B205">
        <v>52424685</v>
      </c>
      <c r="C205">
        <v>52424675</v>
      </c>
      <c r="D205">
        <v>51499184</v>
      </c>
      <c r="E205">
        <v>1</v>
      </c>
      <c r="F205">
        <v>1</v>
      </c>
      <c r="G205">
        <v>27</v>
      </c>
      <c r="H205">
        <v>2</v>
      </c>
      <c r="I205" t="s">
        <v>599</v>
      </c>
      <c r="J205" t="s">
        <v>600</v>
      </c>
      <c r="K205" t="s">
        <v>601</v>
      </c>
      <c r="L205">
        <v>1368</v>
      </c>
      <c r="N205">
        <v>1011</v>
      </c>
      <c r="O205" t="s">
        <v>537</v>
      </c>
      <c r="P205" t="s">
        <v>537</v>
      </c>
      <c r="Q205">
        <v>1</v>
      </c>
      <c r="X205">
        <v>1.65</v>
      </c>
      <c r="Y205">
        <v>0</v>
      </c>
      <c r="Z205">
        <v>2020.59</v>
      </c>
      <c r="AA205">
        <v>458.56</v>
      </c>
      <c r="AB205">
        <v>0</v>
      </c>
      <c r="AC205">
        <v>0</v>
      </c>
      <c r="AD205">
        <v>1</v>
      </c>
      <c r="AE205">
        <v>0</v>
      </c>
      <c r="AF205" t="s">
        <v>3</v>
      </c>
      <c r="AG205">
        <v>1.65</v>
      </c>
      <c r="AH205">
        <v>2</v>
      </c>
      <c r="AI205">
        <v>52424678</v>
      </c>
      <c r="AJ205">
        <v>212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 x14ac:dyDescent="0.2">
      <c r="A206">
        <f>ROW(Source!A667)</f>
        <v>667</v>
      </c>
      <c r="B206">
        <v>52424686</v>
      </c>
      <c r="C206">
        <v>52424675</v>
      </c>
      <c r="D206">
        <v>51501882</v>
      </c>
      <c r="E206">
        <v>1</v>
      </c>
      <c r="F206">
        <v>1</v>
      </c>
      <c r="G206">
        <v>27</v>
      </c>
      <c r="H206">
        <v>3</v>
      </c>
      <c r="I206" t="s">
        <v>602</v>
      </c>
      <c r="J206" t="s">
        <v>603</v>
      </c>
      <c r="K206" t="s">
        <v>604</v>
      </c>
      <c r="L206">
        <v>1339</v>
      </c>
      <c r="N206">
        <v>1007</v>
      </c>
      <c r="O206" t="s">
        <v>166</v>
      </c>
      <c r="P206" t="s">
        <v>166</v>
      </c>
      <c r="Q206">
        <v>1</v>
      </c>
      <c r="X206">
        <v>1</v>
      </c>
      <c r="Y206">
        <v>35.25</v>
      </c>
      <c r="Z206">
        <v>0</v>
      </c>
      <c r="AA206">
        <v>0</v>
      </c>
      <c r="AB206">
        <v>0</v>
      </c>
      <c r="AC206">
        <v>0</v>
      </c>
      <c r="AD206">
        <v>1</v>
      </c>
      <c r="AE206">
        <v>0</v>
      </c>
      <c r="AF206" t="s">
        <v>3</v>
      </c>
      <c r="AG206">
        <v>1</v>
      </c>
      <c r="AH206">
        <v>2</v>
      </c>
      <c r="AI206">
        <v>52424679</v>
      </c>
      <c r="AJ206">
        <v>215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 x14ac:dyDescent="0.2">
      <c r="A207">
        <f>ROW(Source!A667)</f>
        <v>667</v>
      </c>
      <c r="B207">
        <v>52424687</v>
      </c>
      <c r="C207">
        <v>52424675</v>
      </c>
      <c r="D207">
        <v>51502959</v>
      </c>
      <c r="E207">
        <v>1</v>
      </c>
      <c r="F207">
        <v>1</v>
      </c>
      <c r="G207">
        <v>27</v>
      </c>
      <c r="H207">
        <v>3</v>
      </c>
      <c r="I207" t="s">
        <v>605</v>
      </c>
      <c r="J207" t="s">
        <v>606</v>
      </c>
      <c r="K207" t="s">
        <v>607</v>
      </c>
      <c r="L207">
        <v>1348</v>
      </c>
      <c r="N207">
        <v>1009</v>
      </c>
      <c r="O207" t="s">
        <v>27</v>
      </c>
      <c r="P207" t="s">
        <v>27</v>
      </c>
      <c r="Q207">
        <v>1000</v>
      </c>
      <c r="X207">
        <v>10</v>
      </c>
      <c r="Y207">
        <v>3886.85</v>
      </c>
      <c r="Z207">
        <v>0</v>
      </c>
      <c r="AA207">
        <v>0</v>
      </c>
      <c r="AB207">
        <v>0</v>
      </c>
      <c r="AC207">
        <v>0</v>
      </c>
      <c r="AD207">
        <v>1</v>
      </c>
      <c r="AE207">
        <v>0</v>
      </c>
      <c r="AF207" t="s">
        <v>3</v>
      </c>
      <c r="AG207">
        <v>10</v>
      </c>
      <c r="AH207">
        <v>2</v>
      </c>
      <c r="AI207">
        <v>52424682</v>
      </c>
      <c r="AJ207">
        <v>216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 x14ac:dyDescent="0.2">
      <c r="A208">
        <f>ROW(Source!A667)</f>
        <v>667</v>
      </c>
      <c r="B208">
        <v>52424688</v>
      </c>
      <c r="C208">
        <v>52424675</v>
      </c>
      <c r="D208">
        <v>51487243</v>
      </c>
      <c r="E208">
        <v>27</v>
      </c>
      <c r="F208">
        <v>1</v>
      </c>
      <c r="G208">
        <v>27</v>
      </c>
      <c r="H208">
        <v>3</v>
      </c>
      <c r="I208" t="s">
        <v>753</v>
      </c>
      <c r="J208" t="s">
        <v>3</v>
      </c>
      <c r="K208" t="s">
        <v>754</v>
      </c>
      <c r="L208">
        <v>1327</v>
      </c>
      <c r="N208">
        <v>1005</v>
      </c>
      <c r="O208" t="s">
        <v>184</v>
      </c>
      <c r="P208" t="s">
        <v>184</v>
      </c>
      <c r="Q208">
        <v>1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 t="s">
        <v>3</v>
      </c>
      <c r="AG208">
        <v>0</v>
      </c>
      <c r="AH208">
        <v>3</v>
      </c>
      <c r="AI208">
        <v>-1</v>
      </c>
      <c r="AJ208" t="s">
        <v>3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 x14ac:dyDescent="0.2">
      <c r="A209">
        <f>ROW(Source!A670)</f>
        <v>670</v>
      </c>
      <c r="B209">
        <v>52424696</v>
      </c>
      <c r="C209">
        <v>52424691</v>
      </c>
      <c r="D209">
        <v>51486811</v>
      </c>
      <c r="E209">
        <v>27</v>
      </c>
      <c r="F209">
        <v>1</v>
      </c>
      <c r="G209">
        <v>27</v>
      </c>
      <c r="H209">
        <v>1</v>
      </c>
      <c r="I209" t="s">
        <v>531</v>
      </c>
      <c r="J209" t="s">
        <v>3</v>
      </c>
      <c r="K209" t="s">
        <v>532</v>
      </c>
      <c r="L209">
        <v>1191</v>
      </c>
      <c r="N209">
        <v>1013</v>
      </c>
      <c r="O209" t="s">
        <v>533</v>
      </c>
      <c r="P209" t="s">
        <v>533</v>
      </c>
      <c r="Q209">
        <v>1</v>
      </c>
      <c r="X209">
        <v>37.840000000000003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1</v>
      </c>
      <c r="AE209">
        <v>1</v>
      </c>
      <c r="AF209" t="s">
        <v>3</v>
      </c>
      <c r="AG209">
        <v>37.840000000000003</v>
      </c>
      <c r="AH209">
        <v>2</v>
      </c>
      <c r="AI209">
        <v>52424692</v>
      </c>
      <c r="AJ209">
        <v>217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 x14ac:dyDescent="0.2">
      <c r="A210">
        <f>ROW(Source!A670)</f>
        <v>670</v>
      </c>
      <c r="B210">
        <v>52424697</v>
      </c>
      <c r="C210">
        <v>52424691</v>
      </c>
      <c r="D210">
        <v>51499871</v>
      </c>
      <c r="E210">
        <v>1</v>
      </c>
      <c r="F210">
        <v>1</v>
      </c>
      <c r="G210">
        <v>27</v>
      </c>
      <c r="H210">
        <v>2</v>
      </c>
      <c r="I210" t="s">
        <v>608</v>
      </c>
      <c r="J210" t="s">
        <v>609</v>
      </c>
      <c r="K210" t="s">
        <v>610</v>
      </c>
      <c r="L210">
        <v>1368</v>
      </c>
      <c r="N210">
        <v>1011</v>
      </c>
      <c r="O210" t="s">
        <v>537</v>
      </c>
      <c r="P210" t="s">
        <v>537</v>
      </c>
      <c r="Q210">
        <v>1</v>
      </c>
      <c r="X210">
        <v>31.5</v>
      </c>
      <c r="Y210">
        <v>0</v>
      </c>
      <c r="Z210">
        <v>468.3</v>
      </c>
      <c r="AA210">
        <v>400.96</v>
      </c>
      <c r="AB210">
        <v>0</v>
      </c>
      <c r="AC210">
        <v>0</v>
      </c>
      <c r="AD210">
        <v>1</v>
      </c>
      <c r="AE210">
        <v>0</v>
      </c>
      <c r="AF210" t="s">
        <v>3</v>
      </c>
      <c r="AG210">
        <v>31.5</v>
      </c>
      <c r="AH210">
        <v>2</v>
      </c>
      <c r="AI210">
        <v>52424693</v>
      </c>
      <c r="AJ210">
        <v>218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 x14ac:dyDescent="0.2">
      <c r="A211">
        <f>ROW(Source!A670)</f>
        <v>670</v>
      </c>
      <c r="B211">
        <v>52424698</v>
      </c>
      <c r="C211">
        <v>52424691</v>
      </c>
      <c r="D211">
        <v>51501882</v>
      </c>
      <c r="E211">
        <v>1</v>
      </c>
      <c r="F211">
        <v>1</v>
      </c>
      <c r="G211">
        <v>27</v>
      </c>
      <c r="H211">
        <v>3</v>
      </c>
      <c r="I211" t="s">
        <v>602</v>
      </c>
      <c r="J211" t="s">
        <v>603</v>
      </c>
      <c r="K211" t="s">
        <v>604</v>
      </c>
      <c r="L211">
        <v>1339</v>
      </c>
      <c r="N211">
        <v>1007</v>
      </c>
      <c r="O211" t="s">
        <v>166</v>
      </c>
      <c r="P211" t="s">
        <v>166</v>
      </c>
      <c r="Q211">
        <v>1</v>
      </c>
      <c r="X211">
        <v>0.3</v>
      </c>
      <c r="Y211">
        <v>35.25</v>
      </c>
      <c r="Z211">
        <v>0</v>
      </c>
      <c r="AA211">
        <v>0</v>
      </c>
      <c r="AB211">
        <v>0</v>
      </c>
      <c r="AC211">
        <v>0</v>
      </c>
      <c r="AD211">
        <v>1</v>
      </c>
      <c r="AE211">
        <v>0</v>
      </c>
      <c r="AF211" t="s">
        <v>3</v>
      </c>
      <c r="AG211">
        <v>0.3</v>
      </c>
      <c r="AH211">
        <v>2</v>
      </c>
      <c r="AI211">
        <v>52424694</v>
      </c>
      <c r="AJ211">
        <v>219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 x14ac:dyDescent="0.2">
      <c r="A212">
        <f>ROW(Source!A670)</f>
        <v>670</v>
      </c>
      <c r="B212">
        <v>52424699</v>
      </c>
      <c r="C212">
        <v>52424691</v>
      </c>
      <c r="D212">
        <v>51504112</v>
      </c>
      <c r="E212">
        <v>1</v>
      </c>
      <c r="F212">
        <v>1</v>
      </c>
      <c r="G212">
        <v>27</v>
      </c>
      <c r="H212">
        <v>3</v>
      </c>
      <c r="I212" t="s">
        <v>611</v>
      </c>
      <c r="J212" t="s">
        <v>612</v>
      </c>
      <c r="K212" t="s">
        <v>613</v>
      </c>
      <c r="L212">
        <v>1354</v>
      </c>
      <c r="N212">
        <v>1010</v>
      </c>
      <c r="O212" t="s">
        <v>221</v>
      </c>
      <c r="P212" t="s">
        <v>221</v>
      </c>
      <c r="Q212">
        <v>1</v>
      </c>
      <c r="X212">
        <v>0.67</v>
      </c>
      <c r="Y212">
        <v>1415.51</v>
      </c>
      <c r="Z212">
        <v>0</v>
      </c>
      <c r="AA212">
        <v>0</v>
      </c>
      <c r="AB212">
        <v>0</v>
      </c>
      <c r="AC212">
        <v>0</v>
      </c>
      <c r="AD212">
        <v>1</v>
      </c>
      <c r="AE212">
        <v>0</v>
      </c>
      <c r="AF212" t="s">
        <v>3</v>
      </c>
      <c r="AG212">
        <v>0.67</v>
      </c>
      <c r="AH212">
        <v>2</v>
      </c>
      <c r="AI212">
        <v>52424695</v>
      </c>
      <c r="AJ212">
        <v>220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 x14ac:dyDescent="0.2">
      <c r="A213">
        <f>ROW(Source!A706)</f>
        <v>706</v>
      </c>
      <c r="B213">
        <v>52424759</v>
      </c>
      <c r="C213">
        <v>52424757</v>
      </c>
      <c r="D213">
        <v>51486811</v>
      </c>
      <c r="E213">
        <v>27</v>
      </c>
      <c r="F213">
        <v>1</v>
      </c>
      <c r="G213">
        <v>27</v>
      </c>
      <c r="H213">
        <v>1</v>
      </c>
      <c r="I213" t="s">
        <v>531</v>
      </c>
      <c r="J213" t="s">
        <v>3</v>
      </c>
      <c r="K213" t="s">
        <v>532</v>
      </c>
      <c r="L213">
        <v>1191</v>
      </c>
      <c r="N213">
        <v>1013</v>
      </c>
      <c r="O213" t="s">
        <v>533</v>
      </c>
      <c r="P213" t="s">
        <v>533</v>
      </c>
      <c r="Q213">
        <v>1</v>
      </c>
      <c r="X213">
        <v>76.7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1</v>
      </c>
      <c r="AE213">
        <v>1</v>
      </c>
      <c r="AF213" t="s">
        <v>3</v>
      </c>
      <c r="AG213">
        <v>76.7</v>
      </c>
      <c r="AH213">
        <v>2</v>
      </c>
      <c r="AI213">
        <v>52424758</v>
      </c>
      <c r="AJ213">
        <v>221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 x14ac:dyDescent="0.2">
      <c r="A214">
        <f>ROW(Source!A707)</f>
        <v>707</v>
      </c>
      <c r="B214">
        <v>52424762</v>
      </c>
      <c r="C214">
        <v>52424760</v>
      </c>
      <c r="D214">
        <v>51498982</v>
      </c>
      <c r="E214">
        <v>1</v>
      </c>
      <c r="F214">
        <v>1</v>
      </c>
      <c r="G214">
        <v>27</v>
      </c>
      <c r="H214">
        <v>2</v>
      </c>
      <c r="I214" t="s">
        <v>534</v>
      </c>
      <c r="J214" t="s">
        <v>535</v>
      </c>
      <c r="K214" t="s">
        <v>536</v>
      </c>
      <c r="L214">
        <v>1368</v>
      </c>
      <c r="N214">
        <v>1011</v>
      </c>
      <c r="O214" t="s">
        <v>537</v>
      </c>
      <c r="P214" t="s">
        <v>537</v>
      </c>
      <c r="Q214">
        <v>1</v>
      </c>
      <c r="X214">
        <v>5.3699999999999998E-2</v>
      </c>
      <c r="Y214">
        <v>0</v>
      </c>
      <c r="Z214">
        <v>1494.43</v>
      </c>
      <c r="AA214">
        <v>481.21</v>
      </c>
      <c r="AB214">
        <v>0</v>
      </c>
      <c r="AC214">
        <v>0</v>
      </c>
      <c r="AD214">
        <v>1</v>
      </c>
      <c r="AE214">
        <v>0</v>
      </c>
      <c r="AF214" t="s">
        <v>3</v>
      </c>
      <c r="AG214">
        <v>5.3699999999999998E-2</v>
      </c>
      <c r="AH214">
        <v>2</v>
      </c>
      <c r="AI214">
        <v>52424761</v>
      </c>
      <c r="AJ214">
        <v>222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 x14ac:dyDescent="0.2">
      <c r="A215">
        <f>ROW(Source!A708)</f>
        <v>708</v>
      </c>
      <c r="B215">
        <v>52424765</v>
      </c>
      <c r="C215">
        <v>52424763</v>
      </c>
      <c r="D215">
        <v>51486811</v>
      </c>
      <c r="E215">
        <v>27</v>
      </c>
      <c r="F215">
        <v>1</v>
      </c>
      <c r="G215">
        <v>27</v>
      </c>
      <c r="H215">
        <v>1</v>
      </c>
      <c r="I215" t="s">
        <v>531</v>
      </c>
      <c r="J215" t="s">
        <v>3</v>
      </c>
      <c r="K215" t="s">
        <v>532</v>
      </c>
      <c r="L215">
        <v>1191</v>
      </c>
      <c r="N215">
        <v>1013</v>
      </c>
      <c r="O215" t="s">
        <v>533</v>
      </c>
      <c r="P215" t="s">
        <v>533</v>
      </c>
      <c r="Q215">
        <v>1</v>
      </c>
      <c r="X215">
        <v>1.02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1</v>
      </c>
      <c r="AE215">
        <v>1</v>
      </c>
      <c r="AF215" t="s">
        <v>3</v>
      </c>
      <c r="AG215">
        <v>1.02</v>
      </c>
      <c r="AH215">
        <v>2</v>
      </c>
      <c r="AI215">
        <v>52424764</v>
      </c>
      <c r="AJ215">
        <v>223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 x14ac:dyDescent="0.2">
      <c r="A216">
        <f>ROW(Source!A709)</f>
        <v>709</v>
      </c>
      <c r="B216">
        <v>52424769</v>
      </c>
      <c r="C216">
        <v>52424766</v>
      </c>
      <c r="D216">
        <v>51499780</v>
      </c>
      <c r="E216">
        <v>1</v>
      </c>
      <c r="F216">
        <v>1</v>
      </c>
      <c r="G216">
        <v>27</v>
      </c>
      <c r="H216">
        <v>2</v>
      </c>
      <c r="I216" t="s">
        <v>538</v>
      </c>
      <c r="J216" t="s">
        <v>539</v>
      </c>
      <c r="K216" t="s">
        <v>540</v>
      </c>
      <c r="L216">
        <v>1368</v>
      </c>
      <c r="N216">
        <v>1011</v>
      </c>
      <c r="O216" t="s">
        <v>537</v>
      </c>
      <c r="P216" t="s">
        <v>537</v>
      </c>
      <c r="Q216">
        <v>1</v>
      </c>
      <c r="X216">
        <v>0.02</v>
      </c>
      <c r="Y216">
        <v>0</v>
      </c>
      <c r="Z216">
        <v>1009.4</v>
      </c>
      <c r="AA216">
        <v>316.82</v>
      </c>
      <c r="AB216">
        <v>0</v>
      </c>
      <c r="AC216">
        <v>0</v>
      </c>
      <c r="AD216">
        <v>1</v>
      </c>
      <c r="AE216">
        <v>0</v>
      </c>
      <c r="AF216" t="s">
        <v>3</v>
      </c>
      <c r="AG216">
        <v>0.02</v>
      </c>
      <c r="AH216">
        <v>2</v>
      </c>
      <c r="AI216">
        <v>52424767</v>
      </c>
      <c r="AJ216">
        <v>224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 x14ac:dyDescent="0.2">
      <c r="A217">
        <f>ROW(Source!A709)</f>
        <v>709</v>
      </c>
      <c r="B217">
        <v>52424770</v>
      </c>
      <c r="C217">
        <v>52424766</v>
      </c>
      <c r="D217">
        <v>51499781</v>
      </c>
      <c r="E217">
        <v>1</v>
      </c>
      <c r="F217">
        <v>1</v>
      </c>
      <c r="G217">
        <v>27</v>
      </c>
      <c r="H217">
        <v>2</v>
      </c>
      <c r="I217" t="s">
        <v>541</v>
      </c>
      <c r="J217" t="s">
        <v>542</v>
      </c>
      <c r="K217" t="s">
        <v>543</v>
      </c>
      <c r="L217">
        <v>1368</v>
      </c>
      <c r="N217">
        <v>1011</v>
      </c>
      <c r="O217" t="s">
        <v>537</v>
      </c>
      <c r="P217" t="s">
        <v>537</v>
      </c>
      <c r="Q217">
        <v>1</v>
      </c>
      <c r="X217">
        <v>1.7999999999999999E-2</v>
      </c>
      <c r="Y217">
        <v>0</v>
      </c>
      <c r="Z217">
        <v>1014.12</v>
      </c>
      <c r="AA217">
        <v>317.13</v>
      </c>
      <c r="AB217">
        <v>0</v>
      </c>
      <c r="AC217">
        <v>0</v>
      </c>
      <c r="AD217">
        <v>1</v>
      </c>
      <c r="AE217">
        <v>0</v>
      </c>
      <c r="AF217" t="s">
        <v>3</v>
      </c>
      <c r="AG217">
        <v>1.7999999999999999E-2</v>
      </c>
      <c r="AH217">
        <v>2</v>
      </c>
      <c r="AI217">
        <v>52424768</v>
      </c>
      <c r="AJ217">
        <v>225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 x14ac:dyDescent="0.2">
      <c r="A218">
        <f>ROW(Source!A710)</f>
        <v>710</v>
      </c>
      <c r="B218">
        <v>52424774</v>
      </c>
      <c r="C218">
        <v>52424771</v>
      </c>
      <c r="D218">
        <v>51499780</v>
      </c>
      <c r="E218">
        <v>1</v>
      </c>
      <c r="F218">
        <v>1</v>
      </c>
      <c r="G218">
        <v>27</v>
      </c>
      <c r="H218">
        <v>2</v>
      </c>
      <c r="I218" t="s">
        <v>538</v>
      </c>
      <c r="J218" t="s">
        <v>539</v>
      </c>
      <c r="K218" t="s">
        <v>540</v>
      </c>
      <c r="L218">
        <v>1368</v>
      </c>
      <c r="N218">
        <v>1011</v>
      </c>
      <c r="O218" t="s">
        <v>537</v>
      </c>
      <c r="P218" t="s">
        <v>537</v>
      </c>
      <c r="Q218">
        <v>1</v>
      </c>
      <c r="X218">
        <v>5.3999999999999999E-2</v>
      </c>
      <c r="Y218">
        <v>0</v>
      </c>
      <c r="Z218">
        <v>1009.4</v>
      </c>
      <c r="AA218">
        <v>316.82</v>
      </c>
      <c r="AB218">
        <v>0</v>
      </c>
      <c r="AC218">
        <v>0</v>
      </c>
      <c r="AD218">
        <v>1</v>
      </c>
      <c r="AE218">
        <v>0</v>
      </c>
      <c r="AF218" t="s">
        <v>3</v>
      </c>
      <c r="AG218">
        <v>5.3999999999999999E-2</v>
      </c>
      <c r="AH218">
        <v>2</v>
      </c>
      <c r="AI218">
        <v>52424772</v>
      </c>
      <c r="AJ218">
        <v>226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 x14ac:dyDescent="0.2">
      <c r="A219">
        <f>ROW(Source!A710)</f>
        <v>710</v>
      </c>
      <c r="B219">
        <v>52424775</v>
      </c>
      <c r="C219">
        <v>52424771</v>
      </c>
      <c r="D219">
        <v>51499781</v>
      </c>
      <c r="E219">
        <v>1</v>
      </c>
      <c r="F219">
        <v>1</v>
      </c>
      <c r="G219">
        <v>27</v>
      </c>
      <c r="H219">
        <v>2</v>
      </c>
      <c r="I219" t="s">
        <v>541</v>
      </c>
      <c r="J219" t="s">
        <v>542</v>
      </c>
      <c r="K219" t="s">
        <v>543</v>
      </c>
      <c r="L219">
        <v>1368</v>
      </c>
      <c r="N219">
        <v>1011</v>
      </c>
      <c r="O219" t="s">
        <v>537</v>
      </c>
      <c r="P219" t="s">
        <v>537</v>
      </c>
      <c r="Q219">
        <v>1</v>
      </c>
      <c r="X219">
        <v>5.5E-2</v>
      </c>
      <c r="Y219">
        <v>0</v>
      </c>
      <c r="Z219">
        <v>1014.12</v>
      </c>
      <c r="AA219">
        <v>317.13</v>
      </c>
      <c r="AB219">
        <v>0</v>
      </c>
      <c r="AC219">
        <v>0</v>
      </c>
      <c r="AD219">
        <v>1</v>
      </c>
      <c r="AE219">
        <v>0</v>
      </c>
      <c r="AF219" t="s">
        <v>3</v>
      </c>
      <c r="AG219">
        <v>5.5E-2</v>
      </c>
      <c r="AH219">
        <v>2</v>
      </c>
      <c r="AI219">
        <v>52424773</v>
      </c>
      <c r="AJ219">
        <v>227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 x14ac:dyDescent="0.2">
      <c r="A220">
        <f>ROW(Source!A711)</f>
        <v>711</v>
      </c>
      <c r="B220">
        <v>52424779</v>
      </c>
      <c r="C220">
        <v>52424776</v>
      </c>
      <c r="D220">
        <v>51499780</v>
      </c>
      <c r="E220">
        <v>1</v>
      </c>
      <c r="F220">
        <v>1</v>
      </c>
      <c r="G220">
        <v>27</v>
      </c>
      <c r="H220">
        <v>2</v>
      </c>
      <c r="I220" t="s">
        <v>538</v>
      </c>
      <c r="J220" t="s">
        <v>539</v>
      </c>
      <c r="K220" t="s">
        <v>540</v>
      </c>
      <c r="L220">
        <v>1368</v>
      </c>
      <c r="N220">
        <v>1011</v>
      </c>
      <c r="O220" t="s">
        <v>537</v>
      </c>
      <c r="P220" t="s">
        <v>537</v>
      </c>
      <c r="Q220">
        <v>1</v>
      </c>
      <c r="X220">
        <v>0.01</v>
      </c>
      <c r="Y220">
        <v>0</v>
      </c>
      <c r="Z220">
        <v>1009.4</v>
      </c>
      <c r="AA220">
        <v>316.82</v>
      </c>
      <c r="AB220">
        <v>0</v>
      </c>
      <c r="AC220">
        <v>0</v>
      </c>
      <c r="AD220">
        <v>1</v>
      </c>
      <c r="AE220">
        <v>0</v>
      </c>
      <c r="AF220" t="s">
        <v>46</v>
      </c>
      <c r="AG220">
        <v>0.51</v>
      </c>
      <c r="AH220">
        <v>2</v>
      </c>
      <c r="AI220">
        <v>52424777</v>
      </c>
      <c r="AJ220">
        <v>228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 x14ac:dyDescent="0.2">
      <c r="A221">
        <f>ROW(Source!A711)</f>
        <v>711</v>
      </c>
      <c r="B221">
        <v>52424780</v>
      </c>
      <c r="C221">
        <v>52424776</v>
      </c>
      <c r="D221">
        <v>51499781</v>
      </c>
      <c r="E221">
        <v>1</v>
      </c>
      <c r="F221">
        <v>1</v>
      </c>
      <c r="G221">
        <v>27</v>
      </c>
      <c r="H221">
        <v>2</v>
      </c>
      <c r="I221" t="s">
        <v>541</v>
      </c>
      <c r="J221" t="s">
        <v>542</v>
      </c>
      <c r="K221" t="s">
        <v>543</v>
      </c>
      <c r="L221">
        <v>1368</v>
      </c>
      <c r="N221">
        <v>1011</v>
      </c>
      <c r="O221" t="s">
        <v>537</v>
      </c>
      <c r="P221" t="s">
        <v>537</v>
      </c>
      <c r="Q221">
        <v>1</v>
      </c>
      <c r="X221">
        <v>8.0000000000000002E-3</v>
      </c>
      <c r="Y221">
        <v>0</v>
      </c>
      <c r="Z221">
        <v>1014.12</v>
      </c>
      <c r="AA221">
        <v>317.13</v>
      </c>
      <c r="AB221">
        <v>0</v>
      </c>
      <c r="AC221">
        <v>0</v>
      </c>
      <c r="AD221">
        <v>1</v>
      </c>
      <c r="AE221">
        <v>0</v>
      </c>
      <c r="AF221" t="s">
        <v>46</v>
      </c>
      <c r="AG221">
        <v>0.40800000000000003</v>
      </c>
      <c r="AH221">
        <v>2</v>
      </c>
      <c r="AI221">
        <v>52424778</v>
      </c>
      <c r="AJ221">
        <v>229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 x14ac:dyDescent="0.2">
      <c r="A222">
        <f>ROW(Source!A713)</f>
        <v>713</v>
      </c>
      <c r="B222">
        <v>52424784</v>
      </c>
      <c r="C222">
        <v>52424782</v>
      </c>
      <c r="D222">
        <v>51486811</v>
      </c>
      <c r="E222">
        <v>27</v>
      </c>
      <c r="F222">
        <v>1</v>
      </c>
      <c r="G222">
        <v>27</v>
      </c>
      <c r="H222">
        <v>1</v>
      </c>
      <c r="I222" t="s">
        <v>531</v>
      </c>
      <c r="J222" t="s">
        <v>3</v>
      </c>
      <c r="K222" t="s">
        <v>532</v>
      </c>
      <c r="L222">
        <v>1191</v>
      </c>
      <c r="N222">
        <v>1013</v>
      </c>
      <c r="O222" t="s">
        <v>533</v>
      </c>
      <c r="P222" t="s">
        <v>533</v>
      </c>
      <c r="Q222">
        <v>1</v>
      </c>
      <c r="X222">
        <v>221.6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1</v>
      </c>
      <c r="AE222">
        <v>1</v>
      </c>
      <c r="AF222" t="s">
        <v>3</v>
      </c>
      <c r="AG222">
        <v>221.6</v>
      </c>
      <c r="AH222">
        <v>2</v>
      </c>
      <c r="AI222">
        <v>52424783</v>
      </c>
      <c r="AJ222">
        <v>230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 x14ac:dyDescent="0.2">
      <c r="A223">
        <f>ROW(Source!A714)</f>
        <v>714</v>
      </c>
      <c r="B223">
        <v>52424787</v>
      </c>
      <c r="C223">
        <v>52424785</v>
      </c>
      <c r="D223">
        <v>51486811</v>
      </c>
      <c r="E223">
        <v>27</v>
      </c>
      <c r="F223">
        <v>1</v>
      </c>
      <c r="G223">
        <v>27</v>
      </c>
      <c r="H223">
        <v>1</v>
      </c>
      <c r="I223" t="s">
        <v>531</v>
      </c>
      <c r="J223" t="s">
        <v>3</v>
      </c>
      <c r="K223" t="s">
        <v>532</v>
      </c>
      <c r="L223">
        <v>1191</v>
      </c>
      <c r="N223">
        <v>1013</v>
      </c>
      <c r="O223" t="s">
        <v>533</v>
      </c>
      <c r="P223" t="s">
        <v>533</v>
      </c>
      <c r="Q223">
        <v>1</v>
      </c>
      <c r="X223">
        <v>83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1</v>
      </c>
      <c r="AE223">
        <v>1</v>
      </c>
      <c r="AF223" t="s">
        <v>3</v>
      </c>
      <c r="AG223">
        <v>83</v>
      </c>
      <c r="AH223">
        <v>2</v>
      </c>
      <c r="AI223">
        <v>52424786</v>
      </c>
      <c r="AJ223">
        <v>231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 x14ac:dyDescent="0.2">
      <c r="A224">
        <f>ROW(Source!A715)</f>
        <v>715</v>
      </c>
      <c r="B224">
        <v>52424790</v>
      </c>
      <c r="C224">
        <v>52424788</v>
      </c>
      <c r="D224">
        <v>51499781</v>
      </c>
      <c r="E224">
        <v>1</v>
      </c>
      <c r="F224">
        <v>1</v>
      </c>
      <c r="G224">
        <v>27</v>
      </c>
      <c r="H224">
        <v>2</v>
      </c>
      <c r="I224" t="s">
        <v>541</v>
      </c>
      <c r="J224" t="s">
        <v>542</v>
      </c>
      <c r="K224" t="s">
        <v>543</v>
      </c>
      <c r="L224">
        <v>1368</v>
      </c>
      <c r="N224">
        <v>1011</v>
      </c>
      <c r="O224" t="s">
        <v>537</v>
      </c>
      <c r="P224" t="s">
        <v>537</v>
      </c>
      <c r="Q224">
        <v>1</v>
      </c>
      <c r="X224">
        <v>3.1E-2</v>
      </c>
      <c r="Y224">
        <v>0</v>
      </c>
      <c r="Z224">
        <v>1014.12</v>
      </c>
      <c r="AA224">
        <v>317.13</v>
      </c>
      <c r="AB224">
        <v>0</v>
      </c>
      <c r="AC224">
        <v>0</v>
      </c>
      <c r="AD224">
        <v>1</v>
      </c>
      <c r="AE224">
        <v>0</v>
      </c>
      <c r="AF224" t="s">
        <v>3</v>
      </c>
      <c r="AG224">
        <v>3.1E-2</v>
      </c>
      <c r="AH224">
        <v>2</v>
      </c>
      <c r="AI224">
        <v>52424789</v>
      </c>
      <c r="AJ224">
        <v>232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 x14ac:dyDescent="0.2">
      <c r="A225">
        <f>ROW(Source!A716)</f>
        <v>716</v>
      </c>
      <c r="B225">
        <v>52424793</v>
      </c>
      <c r="C225">
        <v>52424791</v>
      </c>
      <c r="D225">
        <v>51499781</v>
      </c>
      <c r="E225">
        <v>1</v>
      </c>
      <c r="F225">
        <v>1</v>
      </c>
      <c r="G225">
        <v>27</v>
      </c>
      <c r="H225">
        <v>2</v>
      </c>
      <c r="I225" t="s">
        <v>541</v>
      </c>
      <c r="J225" t="s">
        <v>542</v>
      </c>
      <c r="K225" t="s">
        <v>543</v>
      </c>
      <c r="L225">
        <v>1368</v>
      </c>
      <c r="N225">
        <v>1011</v>
      </c>
      <c r="O225" t="s">
        <v>537</v>
      </c>
      <c r="P225" t="s">
        <v>537</v>
      </c>
      <c r="Q225">
        <v>1</v>
      </c>
      <c r="X225">
        <v>0.01</v>
      </c>
      <c r="Y225">
        <v>0</v>
      </c>
      <c r="Z225">
        <v>1014.12</v>
      </c>
      <c r="AA225">
        <v>317.13</v>
      </c>
      <c r="AB225">
        <v>0</v>
      </c>
      <c r="AC225">
        <v>0</v>
      </c>
      <c r="AD225">
        <v>1</v>
      </c>
      <c r="AE225">
        <v>0</v>
      </c>
      <c r="AF225" t="s">
        <v>172</v>
      </c>
      <c r="AG225">
        <v>0.54</v>
      </c>
      <c r="AH225">
        <v>2</v>
      </c>
      <c r="AI225">
        <v>52424792</v>
      </c>
      <c r="AJ225">
        <v>233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 x14ac:dyDescent="0.2">
      <c r="A226">
        <f>ROW(Source!A718)</f>
        <v>718</v>
      </c>
      <c r="B226">
        <v>52424825</v>
      </c>
      <c r="C226">
        <v>52424815</v>
      </c>
      <c r="D226">
        <v>51486811</v>
      </c>
      <c r="E226">
        <v>27</v>
      </c>
      <c r="F226">
        <v>1</v>
      </c>
      <c r="G226">
        <v>27</v>
      </c>
      <c r="H226">
        <v>1</v>
      </c>
      <c r="I226" t="s">
        <v>531</v>
      </c>
      <c r="J226" t="s">
        <v>3</v>
      </c>
      <c r="K226" t="s">
        <v>532</v>
      </c>
      <c r="L226">
        <v>1191</v>
      </c>
      <c r="N226">
        <v>1013</v>
      </c>
      <c r="O226" t="s">
        <v>533</v>
      </c>
      <c r="P226" t="s">
        <v>533</v>
      </c>
      <c r="Q226">
        <v>1</v>
      </c>
      <c r="X226">
        <v>16.559999999999999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1</v>
      </c>
      <c r="AE226">
        <v>1</v>
      </c>
      <c r="AF226" t="s">
        <v>3</v>
      </c>
      <c r="AG226">
        <v>16.559999999999999</v>
      </c>
      <c r="AH226">
        <v>2</v>
      </c>
      <c r="AI226">
        <v>52424825</v>
      </c>
      <c r="AJ226">
        <v>234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 x14ac:dyDescent="0.2">
      <c r="A227">
        <f>ROW(Source!A718)</f>
        <v>718</v>
      </c>
      <c r="B227">
        <v>52424826</v>
      </c>
      <c r="C227">
        <v>52424815</v>
      </c>
      <c r="D227">
        <v>51499026</v>
      </c>
      <c r="E227">
        <v>1</v>
      </c>
      <c r="F227">
        <v>1</v>
      </c>
      <c r="G227">
        <v>27</v>
      </c>
      <c r="H227">
        <v>2</v>
      </c>
      <c r="I227" t="s">
        <v>593</v>
      </c>
      <c r="J227" t="s">
        <v>594</v>
      </c>
      <c r="K227" t="s">
        <v>595</v>
      </c>
      <c r="L227">
        <v>1368</v>
      </c>
      <c r="N227">
        <v>1011</v>
      </c>
      <c r="O227" t="s">
        <v>537</v>
      </c>
      <c r="P227" t="s">
        <v>537</v>
      </c>
      <c r="Q227">
        <v>1</v>
      </c>
      <c r="X227">
        <v>2.08</v>
      </c>
      <c r="Y227">
        <v>0</v>
      </c>
      <c r="Z227">
        <v>740.94</v>
      </c>
      <c r="AA227">
        <v>413.22</v>
      </c>
      <c r="AB227">
        <v>0</v>
      </c>
      <c r="AC227">
        <v>0</v>
      </c>
      <c r="AD227">
        <v>1</v>
      </c>
      <c r="AE227">
        <v>0</v>
      </c>
      <c r="AF227" t="s">
        <v>3</v>
      </c>
      <c r="AG227">
        <v>2.08</v>
      </c>
      <c r="AH227">
        <v>2</v>
      </c>
      <c r="AI227">
        <v>52424826</v>
      </c>
      <c r="AJ227">
        <v>235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 x14ac:dyDescent="0.2">
      <c r="A228">
        <f>ROW(Source!A718)</f>
        <v>718</v>
      </c>
      <c r="B228">
        <v>52424827</v>
      </c>
      <c r="C228">
        <v>52424815</v>
      </c>
      <c r="D228">
        <v>51499181</v>
      </c>
      <c r="E228">
        <v>1</v>
      </c>
      <c r="F228">
        <v>1</v>
      </c>
      <c r="G228">
        <v>27</v>
      </c>
      <c r="H228">
        <v>2</v>
      </c>
      <c r="I228" t="s">
        <v>635</v>
      </c>
      <c r="J228" t="s">
        <v>636</v>
      </c>
      <c r="K228" t="s">
        <v>637</v>
      </c>
      <c r="L228">
        <v>1368</v>
      </c>
      <c r="N228">
        <v>1011</v>
      </c>
      <c r="O228" t="s">
        <v>537</v>
      </c>
      <c r="P228" t="s">
        <v>537</v>
      </c>
      <c r="Q228">
        <v>1</v>
      </c>
      <c r="X228">
        <v>2.08</v>
      </c>
      <c r="Y228">
        <v>0</v>
      </c>
      <c r="Z228">
        <v>430.32</v>
      </c>
      <c r="AA228">
        <v>215.31</v>
      </c>
      <c r="AB228">
        <v>0</v>
      </c>
      <c r="AC228">
        <v>0</v>
      </c>
      <c r="AD228">
        <v>1</v>
      </c>
      <c r="AE228">
        <v>0</v>
      </c>
      <c r="AF228" t="s">
        <v>3</v>
      </c>
      <c r="AG228">
        <v>2.08</v>
      </c>
      <c r="AH228">
        <v>2</v>
      </c>
      <c r="AI228">
        <v>52424827</v>
      </c>
      <c r="AJ228">
        <v>236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 x14ac:dyDescent="0.2">
      <c r="A229">
        <f>ROW(Source!A718)</f>
        <v>718</v>
      </c>
      <c r="B229">
        <v>52424828</v>
      </c>
      <c r="C229">
        <v>52424815</v>
      </c>
      <c r="D229">
        <v>51499184</v>
      </c>
      <c r="E229">
        <v>1</v>
      </c>
      <c r="F229">
        <v>1</v>
      </c>
      <c r="G229">
        <v>27</v>
      </c>
      <c r="H229">
        <v>2</v>
      </c>
      <c r="I229" t="s">
        <v>599</v>
      </c>
      <c r="J229" t="s">
        <v>600</v>
      </c>
      <c r="K229" t="s">
        <v>601</v>
      </c>
      <c r="L229">
        <v>1368</v>
      </c>
      <c r="N229">
        <v>1011</v>
      </c>
      <c r="O229" t="s">
        <v>537</v>
      </c>
      <c r="P229" t="s">
        <v>537</v>
      </c>
      <c r="Q229">
        <v>1</v>
      </c>
      <c r="X229">
        <v>0.81</v>
      </c>
      <c r="Y229">
        <v>0</v>
      </c>
      <c r="Z229">
        <v>2020.59</v>
      </c>
      <c r="AA229">
        <v>458.56</v>
      </c>
      <c r="AB229">
        <v>0</v>
      </c>
      <c r="AC229">
        <v>0</v>
      </c>
      <c r="AD229">
        <v>1</v>
      </c>
      <c r="AE229">
        <v>0</v>
      </c>
      <c r="AF229" t="s">
        <v>3</v>
      </c>
      <c r="AG229">
        <v>0.81</v>
      </c>
      <c r="AH229">
        <v>2</v>
      </c>
      <c r="AI229">
        <v>52424828</v>
      </c>
      <c r="AJ229">
        <v>237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 x14ac:dyDescent="0.2">
      <c r="A230">
        <f>ROW(Source!A718)</f>
        <v>718</v>
      </c>
      <c r="B230">
        <v>52424829</v>
      </c>
      <c r="C230">
        <v>52424815</v>
      </c>
      <c r="D230">
        <v>51499208</v>
      </c>
      <c r="E230">
        <v>1</v>
      </c>
      <c r="F230">
        <v>1</v>
      </c>
      <c r="G230">
        <v>27</v>
      </c>
      <c r="H230">
        <v>2</v>
      </c>
      <c r="I230" t="s">
        <v>562</v>
      </c>
      <c r="J230" t="s">
        <v>563</v>
      </c>
      <c r="K230" t="s">
        <v>564</v>
      </c>
      <c r="L230">
        <v>1368</v>
      </c>
      <c r="N230">
        <v>1011</v>
      </c>
      <c r="O230" t="s">
        <v>537</v>
      </c>
      <c r="P230" t="s">
        <v>537</v>
      </c>
      <c r="Q230">
        <v>1</v>
      </c>
      <c r="X230">
        <v>1.94</v>
      </c>
      <c r="Y230">
        <v>0</v>
      </c>
      <c r="Z230">
        <v>1412.71</v>
      </c>
      <c r="AA230">
        <v>641.32000000000005</v>
      </c>
      <c r="AB230">
        <v>0</v>
      </c>
      <c r="AC230">
        <v>0</v>
      </c>
      <c r="AD230">
        <v>1</v>
      </c>
      <c r="AE230">
        <v>0</v>
      </c>
      <c r="AF230" t="s">
        <v>3</v>
      </c>
      <c r="AG230">
        <v>1.94</v>
      </c>
      <c r="AH230">
        <v>2</v>
      </c>
      <c r="AI230">
        <v>52424829</v>
      </c>
      <c r="AJ230">
        <v>238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 x14ac:dyDescent="0.2">
      <c r="A231">
        <f>ROW(Source!A718)</f>
        <v>718</v>
      </c>
      <c r="B231">
        <v>52424830</v>
      </c>
      <c r="C231">
        <v>52424815</v>
      </c>
      <c r="D231">
        <v>51499174</v>
      </c>
      <c r="E231">
        <v>1</v>
      </c>
      <c r="F231">
        <v>1</v>
      </c>
      <c r="G231">
        <v>27</v>
      </c>
      <c r="H231">
        <v>2</v>
      </c>
      <c r="I231" t="s">
        <v>638</v>
      </c>
      <c r="J231" t="s">
        <v>639</v>
      </c>
      <c r="K231" t="s">
        <v>640</v>
      </c>
      <c r="L231">
        <v>1368</v>
      </c>
      <c r="N231">
        <v>1011</v>
      </c>
      <c r="O231" t="s">
        <v>537</v>
      </c>
      <c r="P231" t="s">
        <v>537</v>
      </c>
      <c r="Q231">
        <v>1</v>
      </c>
      <c r="X231">
        <v>0.65</v>
      </c>
      <c r="Y231">
        <v>0</v>
      </c>
      <c r="Z231">
        <v>1213.3399999999999</v>
      </c>
      <c r="AA231">
        <v>461.6</v>
      </c>
      <c r="AB231">
        <v>0</v>
      </c>
      <c r="AC231">
        <v>0</v>
      </c>
      <c r="AD231">
        <v>1</v>
      </c>
      <c r="AE231">
        <v>0</v>
      </c>
      <c r="AF231" t="s">
        <v>3</v>
      </c>
      <c r="AG231">
        <v>0.65</v>
      </c>
      <c r="AH231">
        <v>2</v>
      </c>
      <c r="AI231">
        <v>52424830</v>
      </c>
      <c r="AJ231">
        <v>239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 x14ac:dyDescent="0.2">
      <c r="A232">
        <f>ROW(Source!A718)</f>
        <v>718</v>
      </c>
      <c r="B232">
        <v>52424831</v>
      </c>
      <c r="C232">
        <v>52424815</v>
      </c>
      <c r="D232">
        <v>51501136</v>
      </c>
      <c r="E232">
        <v>1</v>
      </c>
      <c r="F232">
        <v>1</v>
      </c>
      <c r="G232">
        <v>27</v>
      </c>
      <c r="H232">
        <v>3</v>
      </c>
      <c r="I232" t="s">
        <v>641</v>
      </c>
      <c r="J232" t="s">
        <v>642</v>
      </c>
      <c r="K232" t="s">
        <v>643</v>
      </c>
      <c r="L232">
        <v>1339</v>
      </c>
      <c r="N232">
        <v>1007</v>
      </c>
      <c r="O232" t="s">
        <v>166</v>
      </c>
      <c r="P232" t="s">
        <v>166</v>
      </c>
      <c r="Q232">
        <v>1</v>
      </c>
      <c r="X232">
        <v>110</v>
      </c>
      <c r="Y232">
        <v>590.78</v>
      </c>
      <c r="Z232">
        <v>0</v>
      </c>
      <c r="AA232">
        <v>0</v>
      </c>
      <c r="AB232">
        <v>0</v>
      </c>
      <c r="AC232">
        <v>0</v>
      </c>
      <c r="AD232">
        <v>1</v>
      </c>
      <c r="AE232">
        <v>0</v>
      </c>
      <c r="AF232" t="s">
        <v>3</v>
      </c>
      <c r="AG232">
        <v>110</v>
      </c>
      <c r="AH232">
        <v>2</v>
      </c>
      <c r="AI232">
        <v>52424831</v>
      </c>
      <c r="AJ232">
        <v>240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 x14ac:dyDescent="0.2">
      <c r="A233">
        <f>ROW(Source!A718)</f>
        <v>718</v>
      </c>
      <c r="B233">
        <v>52424832</v>
      </c>
      <c r="C233">
        <v>52424815</v>
      </c>
      <c r="D233">
        <v>51501882</v>
      </c>
      <c r="E233">
        <v>1</v>
      </c>
      <c r="F233">
        <v>1</v>
      </c>
      <c r="G233">
        <v>27</v>
      </c>
      <c r="H233">
        <v>3</v>
      </c>
      <c r="I233" t="s">
        <v>602</v>
      </c>
      <c r="J233" t="s">
        <v>603</v>
      </c>
      <c r="K233" t="s">
        <v>604</v>
      </c>
      <c r="L233">
        <v>1339</v>
      </c>
      <c r="N233">
        <v>1007</v>
      </c>
      <c r="O233" t="s">
        <v>166</v>
      </c>
      <c r="P233" t="s">
        <v>166</v>
      </c>
      <c r="Q233">
        <v>1</v>
      </c>
      <c r="X233">
        <v>5</v>
      </c>
      <c r="Y233">
        <v>35.25</v>
      </c>
      <c r="Z233">
        <v>0</v>
      </c>
      <c r="AA233">
        <v>0</v>
      </c>
      <c r="AB233">
        <v>0</v>
      </c>
      <c r="AC233">
        <v>0</v>
      </c>
      <c r="AD233">
        <v>1</v>
      </c>
      <c r="AE233">
        <v>0</v>
      </c>
      <c r="AF233" t="s">
        <v>3</v>
      </c>
      <c r="AG233">
        <v>5</v>
      </c>
      <c r="AH233">
        <v>2</v>
      </c>
      <c r="AI233">
        <v>52424832</v>
      </c>
      <c r="AJ233">
        <v>241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 x14ac:dyDescent="0.2">
      <c r="A234">
        <f>ROW(Source!A719)</f>
        <v>719</v>
      </c>
      <c r="B234">
        <v>52424799</v>
      </c>
      <c r="C234">
        <v>52424795</v>
      </c>
      <c r="D234">
        <v>51486811</v>
      </c>
      <c r="E234">
        <v>27</v>
      </c>
      <c r="F234">
        <v>1</v>
      </c>
      <c r="G234">
        <v>27</v>
      </c>
      <c r="H234">
        <v>1</v>
      </c>
      <c r="I234" t="s">
        <v>531</v>
      </c>
      <c r="J234" t="s">
        <v>3</v>
      </c>
      <c r="K234" t="s">
        <v>532</v>
      </c>
      <c r="L234">
        <v>1191</v>
      </c>
      <c r="N234">
        <v>1013</v>
      </c>
      <c r="O234" t="s">
        <v>533</v>
      </c>
      <c r="P234" t="s">
        <v>533</v>
      </c>
      <c r="Q234">
        <v>1</v>
      </c>
      <c r="X234">
        <v>115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1</v>
      </c>
      <c r="AE234">
        <v>1</v>
      </c>
      <c r="AF234" t="s">
        <v>3</v>
      </c>
      <c r="AG234">
        <v>115</v>
      </c>
      <c r="AH234">
        <v>2</v>
      </c>
      <c r="AI234">
        <v>52424796</v>
      </c>
      <c r="AJ234">
        <v>242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 x14ac:dyDescent="0.2">
      <c r="A235">
        <f>ROW(Source!A719)</f>
        <v>719</v>
      </c>
      <c r="B235">
        <v>52424800</v>
      </c>
      <c r="C235">
        <v>52424795</v>
      </c>
      <c r="D235">
        <v>51502851</v>
      </c>
      <c r="E235">
        <v>1</v>
      </c>
      <c r="F235">
        <v>1</v>
      </c>
      <c r="G235">
        <v>27</v>
      </c>
      <c r="H235">
        <v>3</v>
      </c>
      <c r="I235" t="s">
        <v>565</v>
      </c>
      <c r="J235" t="s">
        <v>566</v>
      </c>
      <c r="K235" t="s">
        <v>567</v>
      </c>
      <c r="L235">
        <v>1339</v>
      </c>
      <c r="N235">
        <v>1007</v>
      </c>
      <c r="O235" t="s">
        <v>166</v>
      </c>
      <c r="P235" t="s">
        <v>166</v>
      </c>
      <c r="Q235">
        <v>1</v>
      </c>
      <c r="X235">
        <v>5.9</v>
      </c>
      <c r="Y235">
        <v>3714.73</v>
      </c>
      <c r="Z235">
        <v>0</v>
      </c>
      <c r="AA235">
        <v>0</v>
      </c>
      <c r="AB235">
        <v>0</v>
      </c>
      <c r="AC235">
        <v>0</v>
      </c>
      <c r="AD235">
        <v>1</v>
      </c>
      <c r="AE235">
        <v>0</v>
      </c>
      <c r="AF235" t="s">
        <v>3</v>
      </c>
      <c r="AG235">
        <v>5.9</v>
      </c>
      <c r="AH235">
        <v>2</v>
      </c>
      <c r="AI235">
        <v>52424797</v>
      </c>
      <c r="AJ235">
        <v>243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 x14ac:dyDescent="0.2">
      <c r="A236">
        <f>ROW(Source!A719)</f>
        <v>719</v>
      </c>
      <c r="B236">
        <v>52424801</v>
      </c>
      <c r="C236">
        <v>52424795</v>
      </c>
      <c r="D236">
        <v>51502927</v>
      </c>
      <c r="E236">
        <v>1</v>
      </c>
      <c r="F236">
        <v>1</v>
      </c>
      <c r="G236">
        <v>27</v>
      </c>
      <c r="H236">
        <v>3</v>
      </c>
      <c r="I236" t="s">
        <v>568</v>
      </c>
      <c r="J236" t="s">
        <v>569</v>
      </c>
      <c r="K236" t="s">
        <v>570</v>
      </c>
      <c r="L236">
        <v>1339</v>
      </c>
      <c r="N236">
        <v>1007</v>
      </c>
      <c r="O236" t="s">
        <v>166</v>
      </c>
      <c r="P236" t="s">
        <v>166</v>
      </c>
      <c r="Q236">
        <v>1</v>
      </c>
      <c r="X236">
        <v>0.06</v>
      </c>
      <c r="Y236">
        <v>3392.59</v>
      </c>
      <c r="Z236">
        <v>0</v>
      </c>
      <c r="AA236">
        <v>0</v>
      </c>
      <c r="AB236">
        <v>0</v>
      </c>
      <c r="AC236">
        <v>0</v>
      </c>
      <c r="AD236">
        <v>1</v>
      </c>
      <c r="AE236">
        <v>0</v>
      </c>
      <c r="AF236" t="s">
        <v>3</v>
      </c>
      <c r="AG236">
        <v>0.06</v>
      </c>
      <c r="AH236">
        <v>2</v>
      </c>
      <c r="AI236">
        <v>52424798</v>
      </c>
      <c r="AJ236">
        <v>244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 x14ac:dyDescent="0.2">
      <c r="A237">
        <f>ROW(Source!A719)</f>
        <v>719</v>
      </c>
      <c r="B237">
        <v>52424802</v>
      </c>
      <c r="C237">
        <v>52424795</v>
      </c>
      <c r="D237">
        <v>51487533</v>
      </c>
      <c r="E237">
        <v>27</v>
      </c>
      <c r="F237">
        <v>1</v>
      </c>
      <c r="G237">
        <v>27</v>
      </c>
      <c r="H237">
        <v>3</v>
      </c>
      <c r="I237" t="s">
        <v>749</v>
      </c>
      <c r="J237" t="s">
        <v>3</v>
      </c>
      <c r="K237" t="s">
        <v>750</v>
      </c>
      <c r="L237">
        <v>1301</v>
      </c>
      <c r="N237">
        <v>1003</v>
      </c>
      <c r="O237" t="s">
        <v>580</v>
      </c>
      <c r="P237" t="s">
        <v>580</v>
      </c>
      <c r="Q237">
        <v>1</v>
      </c>
      <c r="X237">
        <v>100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 t="s">
        <v>3</v>
      </c>
      <c r="AG237">
        <v>100</v>
      </c>
      <c r="AH237">
        <v>3</v>
      </c>
      <c r="AI237">
        <v>-1</v>
      </c>
      <c r="AJ237" t="s">
        <v>3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 x14ac:dyDescent="0.2">
      <c r="A238">
        <f>ROW(Source!A755)</f>
        <v>755</v>
      </c>
      <c r="B238">
        <v>52424899</v>
      </c>
      <c r="C238">
        <v>52424891</v>
      </c>
      <c r="D238">
        <v>51486811</v>
      </c>
      <c r="E238">
        <v>27</v>
      </c>
      <c r="F238">
        <v>1</v>
      </c>
      <c r="G238">
        <v>27</v>
      </c>
      <c r="H238">
        <v>1</v>
      </c>
      <c r="I238" t="s">
        <v>531</v>
      </c>
      <c r="J238" t="s">
        <v>3</v>
      </c>
      <c r="K238" t="s">
        <v>532</v>
      </c>
      <c r="L238">
        <v>1191</v>
      </c>
      <c r="N238">
        <v>1013</v>
      </c>
      <c r="O238" t="s">
        <v>533</v>
      </c>
      <c r="P238" t="s">
        <v>533</v>
      </c>
      <c r="Q238">
        <v>1</v>
      </c>
      <c r="X238">
        <v>18.21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1</v>
      </c>
      <c r="AE238">
        <v>1</v>
      </c>
      <c r="AF238" t="s">
        <v>3</v>
      </c>
      <c r="AG238">
        <v>18.21</v>
      </c>
      <c r="AH238">
        <v>2</v>
      </c>
      <c r="AI238">
        <v>52424892</v>
      </c>
      <c r="AJ238">
        <v>245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 x14ac:dyDescent="0.2">
      <c r="A239">
        <f>ROW(Source!A755)</f>
        <v>755</v>
      </c>
      <c r="B239">
        <v>52424900</v>
      </c>
      <c r="C239">
        <v>52424891</v>
      </c>
      <c r="D239">
        <v>51499894</v>
      </c>
      <c r="E239">
        <v>1</v>
      </c>
      <c r="F239">
        <v>1</v>
      </c>
      <c r="G239">
        <v>27</v>
      </c>
      <c r="H239">
        <v>2</v>
      </c>
      <c r="I239" t="s">
        <v>644</v>
      </c>
      <c r="J239" t="s">
        <v>757</v>
      </c>
      <c r="K239" t="s">
        <v>646</v>
      </c>
      <c r="L239">
        <v>1368</v>
      </c>
      <c r="N239">
        <v>1011</v>
      </c>
      <c r="O239" t="s">
        <v>537</v>
      </c>
      <c r="P239" t="s">
        <v>537</v>
      </c>
      <c r="Q239">
        <v>1</v>
      </c>
      <c r="X239">
        <v>5.39</v>
      </c>
      <c r="Y239">
        <v>0</v>
      </c>
      <c r="Z239">
        <v>7.88</v>
      </c>
      <c r="AA239">
        <v>0.98</v>
      </c>
      <c r="AB239">
        <v>0</v>
      </c>
      <c r="AC239">
        <v>0</v>
      </c>
      <c r="AD239">
        <v>1</v>
      </c>
      <c r="AE239">
        <v>0</v>
      </c>
      <c r="AF239" t="s">
        <v>3</v>
      </c>
      <c r="AG239">
        <v>5.39</v>
      </c>
      <c r="AH239">
        <v>2</v>
      </c>
      <c r="AI239">
        <v>52424893</v>
      </c>
      <c r="AJ239">
        <v>246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 x14ac:dyDescent="0.2">
      <c r="A240">
        <f>ROW(Source!A755)</f>
        <v>755</v>
      </c>
      <c r="B240">
        <v>52424901</v>
      </c>
      <c r="C240">
        <v>52424891</v>
      </c>
      <c r="D240">
        <v>51499855</v>
      </c>
      <c r="E240">
        <v>1</v>
      </c>
      <c r="F240">
        <v>1</v>
      </c>
      <c r="G240">
        <v>27</v>
      </c>
      <c r="H240">
        <v>2</v>
      </c>
      <c r="I240" t="s">
        <v>647</v>
      </c>
      <c r="J240" t="s">
        <v>758</v>
      </c>
      <c r="K240" t="s">
        <v>649</v>
      </c>
      <c r="L240">
        <v>1368</v>
      </c>
      <c r="N240">
        <v>1011</v>
      </c>
      <c r="O240" t="s">
        <v>537</v>
      </c>
      <c r="P240" t="s">
        <v>537</v>
      </c>
      <c r="Q240">
        <v>1</v>
      </c>
      <c r="X240">
        <v>1.35</v>
      </c>
      <c r="Y240">
        <v>0</v>
      </c>
      <c r="Z240">
        <v>5.08</v>
      </c>
      <c r="AA240">
        <v>0.01</v>
      </c>
      <c r="AB240">
        <v>0</v>
      </c>
      <c r="AC240">
        <v>0</v>
      </c>
      <c r="AD240">
        <v>1</v>
      </c>
      <c r="AE240">
        <v>0</v>
      </c>
      <c r="AF240" t="s">
        <v>3</v>
      </c>
      <c r="AG240">
        <v>1.35</v>
      </c>
      <c r="AH240">
        <v>2</v>
      </c>
      <c r="AI240">
        <v>52424894</v>
      </c>
      <c r="AJ240">
        <v>247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 x14ac:dyDescent="0.2">
      <c r="A241">
        <f>ROW(Source!A755)</f>
        <v>755</v>
      </c>
      <c r="B241">
        <v>52424902</v>
      </c>
      <c r="C241">
        <v>52424891</v>
      </c>
      <c r="D241">
        <v>51502389</v>
      </c>
      <c r="E241">
        <v>1</v>
      </c>
      <c r="F241">
        <v>1</v>
      </c>
      <c r="G241">
        <v>27</v>
      </c>
      <c r="H241">
        <v>3</v>
      </c>
      <c r="I241" t="s">
        <v>650</v>
      </c>
      <c r="J241" t="s">
        <v>759</v>
      </c>
      <c r="K241" t="s">
        <v>652</v>
      </c>
      <c r="L241">
        <v>1346</v>
      </c>
      <c r="N241">
        <v>1009</v>
      </c>
      <c r="O241" t="s">
        <v>190</v>
      </c>
      <c r="P241" t="s">
        <v>190</v>
      </c>
      <c r="Q241">
        <v>1</v>
      </c>
      <c r="X241">
        <v>3.9</v>
      </c>
      <c r="Y241">
        <v>534.36</v>
      </c>
      <c r="Z241">
        <v>0</v>
      </c>
      <c r="AA241">
        <v>0</v>
      </c>
      <c r="AB241">
        <v>0</v>
      </c>
      <c r="AC241">
        <v>0</v>
      </c>
      <c r="AD241">
        <v>1</v>
      </c>
      <c r="AE241">
        <v>0</v>
      </c>
      <c r="AF241" t="s">
        <v>3</v>
      </c>
      <c r="AG241">
        <v>3.9</v>
      </c>
      <c r="AH241">
        <v>2</v>
      </c>
      <c r="AI241">
        <v>52424895</v>
      </c>
      <c r="AJ241">
        <v>248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 x14ac:dyDescent="0.2">
      <c r="A242">
        <f>ROW(Source!A755)</f>
        <v>755</v>
      </c>
      <c r="B242">
        <v>52424903</v>
      </c>
      <c r="C242">
        <v>52424891</v>
      </c>
      <c r="D242">
        <v>51502574</v>
      </c>
      <c r="E242">
        <v>1</v>
      </c>
      <c r="F242">
        <v>1</v>
      </c>
      <c r="G242">
        <v>27</v>
      </c>
      <c r="H242">
        <v>3</v>
      </c>
      <c r="I242" t="s">
        <v>653</v>
      </c>
      <c r="J242" t="s">
        <v>760</v>
      </c>
      <c r="K242" t="s">
        <v>655</v>
      </c>
      <c r="L242">
        <v>1354</v>
      </c>
      <c r="N242">
        <v>1010</v>
      </c>
      <c r="O242" t="s">
        <v>221</v>
      </c>
      <c r="P242" t="s">
        <v>221</v>
      </c>
      <c r="Q242">
        <v>1</v>
      </c>
      <c r="X242">
        <v>10</v>
      </c>
      <c r="Y242">
        <v>1715.2</v>
      </c>
      <c r="Z242">
        <v>0</v>
      </c>
      <c r="AA242">
        <v>0</v>
      </c>
      <c r="AB242">
        <v>0</v>
      </c>
      <c r="AC242">
        <v>0</v>
      </c>
      <c r="AD242">
        <v>1</v>
      </c>
      <c r="AE242">
        <v>0</v>
      </c>
      <c r="AF242" t="s">
        <v>3</v>
      </c>
      <c r="AG242">
        <v>10</v>
      </c>
      <c r="AH242">
        <v>2</v>
      </c>
      <c r="AI242">
        <v>52424896</v>
      </c>
      <c r="AJ242">
        <v>249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 x14ac:dyDescent="0.2">
      <c r="A243">
        <f>ROW(Source!A755)</f>
        <v>755</v>
      </c>
      <c r="B243">
        <v>52424904</v>
      </c>
      <c r="C243">
        <v>52424891</v>
      </c>
      <c r="D243">
        <v>51504107</v>
      </c>
      <c r="E243">
        <v>1</v>
      </c>
      <c r="F243">
        <v>1</v>
      </c>
      <c r="G243">
        <v>27</v>
      </c>
      <c r="H243">
        <v>3</v>
      </c>
      <c r="I243" t="s">
        <v>656</v>
      </c>
      <c r="J243" t="s">
        <v>761</v>
      </c>
      <c r="K243" t="s">
        <v>658</v>
      </c>
      <c r="L243">
        <v>1354</v>
      </c>
      <c r="N243">
        <v>1010</v>
      </c>
      <c r="O243" t="s">
        <v>221</v>
      </c>
      <c r="P243" t="s">
        <v>221</v>
      </c>
      <c r="Q243">
        <v>1</v>
      </c>
      <c r="X243">
        <v>4</v>
      </c>
      <c r="Y243">
        <v>1999.67</v>
      </c>
      <c r="Z243">
        <v>0</v>
      </c>
      <c r="AA243">
        <v>0</v>
      </c>
      <c r="AB243">
        <v>0</v>
      </c>
      <c r="AC243">
        <v>0</v>
      </c>
      <c r="AD243">
        <v>1</v>
      </c>
      <c r="AE243">
        <v>0</v>
      </c>
      <c r="AF243" t="s">
        <v>3</v>
      </c>
      <c r="AG243">
        <v>4</v>
      </c>
      <c r="AH243">
        <v>2</v>
      </c>
      <c r="AI243">
        <v>52424897</v>
      </c>
      <c r="AJ243">
        <v>250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 x14ac:dyDescent="0.2">
      <c r="A244">
        <f>ROW(Source!A755)</f>
        <v>755</v>
      </c>
      <c r="B244">
        <v>52424905</v>
      </c>
      <c r="C244">
        <v>52424891</v>
      </c>
      <c r="D244">
        <v>51504222</v>
      </c>
      <c r="E244">
        <v>1</v>
      </c>
      <c r="F244">
        <v>1</v>
      </c>
      <c r="G244">
        <v>27</v>
      </c>
      <c r="H244">
        <v>3</v>
      </c>
      <c r="I244" t="s">
        <v>659</v>
      </c>
      <c r="J244" t="s">
        <v>762</v>
      </c>
      <c r="K244" t="s">
        <v>661</v>
      </c>
      <c r="L244">
        <v>1354</v>
      </c>
      <c r="N244">
        <v>1010</v>
      </c>
      <c r="O244" t="s">
        <v>221</v>
      </c>
      <c r="P244" t="s">
        <v>221</v>
      </c>
      <c r="Q244">
        <v>1</v>
      </c>
      <c r="X244">
        <v>60</v>
      </c>
      <c r="Y244">
        <v>30.72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0</v>
      </c>
      <c r="AF244" t="s">
        <v>3</v>
      </c>
      <c r="AG244">
        <v>60</v>
      </c>
      <c r="AH244">
        <v>2</v>
      </c>
      <c r="AI244">
        <v>52424898</v>
      </c>
      <c r="AJ244">
        <v>251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</row>
    <row r="245" spans="1:44" x14ac:dyDescent="0.2">
      <c r="A245">
        <f>ROW(Source!A756)</f>
        <v>756</v>
      </c>
      <c r="B245">
        <v>52424914</v>
      </c>
      <c r="C245">
        <v>52424906</v>
      </c>
      <c r="D245">
        <v>51486811</v>
      </c>
      <c r="E245">
        <v>27</v>
      </c>
      <c r="F245">
        <v>1</v>
      </c>
      <c r="G245">
        <v>27</v>
      </c>
      <c r="H245">
        <v>1</v>
      </c>
      <c r="I245" t="s">
        <v>531</v>
      </c>
      <c r="J245" t="s">
        <v>3</v>
      </c>
      <c r="K245" t="s">
        <v>532</v>
      </c>
      <c r="L245">
        <v>1191</v>
      </c>
      <c r="N245">
        <v>1013</v>
      </c>
      <c r="O245" t="s">
        <v>533</v>
      </c>
      <c r="P245" t="s">
        <v>533</v>
      </c>
      <c r="Q245">
        <v>1</v>
      </c>
      <c r="X245">
        <v>12.15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1</v>
      </c>
      <c r="AE245">
        <v>1</v>
      </c>
      <c r="AF245" t="s">
        <v>3</v>
      </c>
      <c r="AG245">
        <v>12.15</v>
      </c>
      <c r="AH245">
        <v>2</v>
      </c>
      <c r="AI245">
        <v>52424907</v>
      </c>
      <c r="AJ245">
        <v>252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</row>
    <row r="246" spans="1:44" x14ac:dyDescent="0.2">
      <c r="A246">
        <f>ROW(Source!A756)</f>
        <v>756</v>
      </c>
      <c r="B246">
        <v>52424915</v>
      </c>
      <c r="C246">
        <v>52424906</v>
      </c>
      <c r="D246">
        <v>51499894</v>
      </c>
      <c r="E246">
        <v>1</v>
      </c>
      <c r="F246">
        <v>1</v>
      </c>
      <c r="G246">
        <v>27</v>
      </c>
      <c r="H246">
        <v>2</v>
      </c>
      <c r="I246" t="s">
        <v>644</v>
      </c>
      <c r="J246" t="s">
        <v>757</v>
      </c>
      <c r="K246" t="s">
        <v>646</v>
      </c>
      <c r="L246">
        <v>1368</v>
      </c>
      <c r="N246">
        <v>1011</v>
      </c>
      <c r="O246" t="s">
        <v>537</v>
      </c>
      <c r="P246" t="s">
        <v>537</v>
      </c>
      <c r="Q246">
        <v>1</v>
      </c>
      <c r="X246">
        <v>3.59</v>
      </c>
      <c r="Y246">
        <v>0</v>
      </c>
      <c r="Z246">
        <v>7.88</v>
      </c>
      <c r="AA246">
        <v>0.98</v>
      </c>
      <c r="AB246">
        <v>0</v>
      </c>
      <c r="AC246">
        <v>0</v>
      </c>
      <c r="AD246">
        <v>1</v>
      </c>
      <c r="AE246">
        <v>0</v>
      </c>
      <c r="AF246" t="s">
        <v>3</v>
      </c>
      <c r="AG246">
        <v>3.59</v>
      </c>
      <c r="AH246">
        <v>2</v>
      </c>
      <c r="AI246">
        <v>52424908</v>
      </c>
      <c r="AJ246">
        <v>253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 x14ac:dyDescent="0.2">
      <c r="A247">
        <f>ROW(Source!A756)</f>
        <v>756</v>
      </c>
      <c r="B247">
        <v>52424916</v>
      </c>
      <c r="C247">
        <v>52424906</v>
      </c>
      <c r="D247">
        <v>51499855</v>
      </c>
      <c r="E247">
        <v>1</v>
      </c>
      <c r="F247">
        <v>1</v>
      </c>
      <c r="G247">
        <v>27</v>
      </c>
      <c r="H247">
        <v>2</v>
      </c>
      <c r="I247" t="s">
        <v>647</v>
      </c>
      <c r="J247" t="s">
        <v>758</v>
      </c>
      <c r="K247" t="s">
        <v>649</v>
      </c>
      <c r="L247">
        <v>1368</v>
      </c>
      <c r="N247">
        <v>1011</v>
      </c>
      <c r="O247" t="s">
        <v>537</v>
      </c>
      <c r="P247" t="s">
        <v>537</v>
      </c>
      <c r="Q247">
        <v>1</v>
      </c>
      <c r="X247">
        <v>0.9</v>
      </c>
      <c r="Y247">
        <v>0</v>
      </c>
      <c r="Z247">
        <v>5.08</v>
      </c>
      <c r="AA247">
        <v>0.01</v>
      </c>
      <c r="AB247">
        <v>0</v>
      </c>
      <c r="AC247">
        <v>0</v>
      </c>
      <c r="AD247">
        <v>1</v>
      </c>
      <c r="AE247">
        <v>0</v>
      </c>
      <c r="AF247" t="s">
        <v>3</v>
      </c>
      <c r="AG247">
        <v>0.9</v>
      </c>
      <c r="AH247">
        <v>2</v>
      </c>
      <c r="AI247">
        <v>52424909</v>
      </c>
      <c r="AJ247">
        <v>254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 x14ac:dyDescent="0.2">
      <c r="A248">
        <f>ROW(Source!A756)</f>
        <v>756</v>
      </c>
      <c r="B248">
        <v>52424917</v>
      </c>
      <c r="C248">
        <v>52424906</v>
      </c>
      <c r="D248">
        <v>51502389</v>
      </c>
      <c r="E248">
        <v>1</v>
      </c>
      <c r="F248">
        <v>1</v>
      </c>
      <c r="G248">
        <v>27</v>
      </c>
      <c r="H248">
        <v>3</v>
      </c>
      <c r="I248" t="s">
        <v>650</v>
      </c>
      <c r="J248" t="s">
        <v>759</v>
      </c>
      <c r="K248" t="s">
        <v>652</v>
      </c>
      <c r="L248">
        <v>1346</v>
      </c>
      <c r="N248">
        <v>1009</v>
      </c>
      <c r="O248" t="s">
        <v>190</v>
      </c>
      <c r="P248" t="s">
        <v>190</v>
      </c>
      <c r="Q248">
        <v>1</v>
      </c>
      <c r="X248">
        <v>2.6</v>
      </c>
      <c r="Y248">
        <v>534.36</v>
      </c>
      <c r="Z248">
        <v>0</v>
      </c>
      <c r="AA248">
        <v>0</v>
      </c>
      <c r="AB248">
        <v>0</v>
      </c>
      <c r="AC248">
        <v>0</v>
      </c>
      <c r="AD248">
        <v>1</v>
      </c>
      <c r="AE248">
        <v>0</v>
      </c>
      <c r="AF248" t="s">
        <v>3</v>
      </c>
      <c r="AG248">
        <v>2.6</v>
      </c>
      <c r="AH248">
        <v>2</v>
      </c>
      <c r="AI248">
        <v>52424910</v>
      </c>
      <c r="AJ248">
        <v>255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 x14ac:dyDescent="0.2">
      <c r="A249">
        <f>ROW(Source!A756)</f>
        <v>756</v>
      </c>
      <c r="B249">
        <v>52424918</v>
      </c>
      <c r="C249">
        <v>52424906</v>
      </c>
      <c r="D249">
        <v>51502575</v>
      </c>
      <c r="E249">
        <v>1</v>
      </c>
      <c r="F249">
        <v>1</v>
      </c>
      <c r="G249">
        <v>27</v>
      </c>
      <c r="H249">
        <v>3</v>
      </c>
      <c r="I249" t="s">
        <v>662</v>
      </c>
      <c r="J249" t="s">
        <v>763</v>
      </c>
      <c r="K249" t="s">
        <v>664</v>
      </c>
      <c r="L249">
        <v>1354</v>
      </c>
      <c r="N249">
        <v>1010</v>
      </c>
      <c r="O249" t="s">
        <v>221</v>
      </c>
      <c r="P249" t="s">
        <v>221</v>
      </c>
      <c r="Q249">
        <v>1</v>
      </c>
      <c r="X249">
        <v>10</v>
      </c>
      <c r="Y249">
        <v>867.45</v>
      </c>
      <c r="Z249">
        <v>0</v>
      </c>
      <c r="AA249">
        <v>0</v>
      </c>
      <c r="AB249">
        <v>0</v>
      </c>
      <c r="AC249">
        <v>0</v>
      </c>
      <c r="AD249">
        <v>1</v>
      </c>
      <c r="AE249">
        <v>0</v>
      </c>
      <c r="AF249" t="s">
        <v>3</v>
      </c>
      <c r="AG249">
        <v>10</v>
      </c>
      <c r="AH249">
        <v>2</v>
      </c>
      <c r="AI249">
        <v>52424911</v>
      </c>
      <c r="AJ249">
        <v>256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 x14ac:dyDescent="0.2">
      <c r="A250">
        <f>ROW(Source!A756)</f>
        <v>756</v>
      </c>
      <c r="B250">
        <v>52424919</v>
      </c>
      <c r="C250">
        <v>52424906</v>
      </c>
      <c r="D250">
        <v>51504107</v>
      </c>
      <c r="E250">
        <v>1</v>
      </c>
      <c r="F250">
        <v>1</v>
      </c>
      <c r="G250">
        <v>27</v>
      </c>
      <c r="H250">
        <v>3</v>
      </c>
      <c r="I250" t="s">
        <v>656</v>
      </c>
      <c r="J250" t="s">
        <v>761</v>
      </c>
      <c r="K250" t="s">
        <v>658</v>
      </c>
      <c r="L250">
        <v>1354</v>
      </c>
      <c r="N250">
        <v>1010</v>
      </c>
      <c r="O250" t="s">
        <v>221</v>
      </c>
      <c r="P250" t="s">
        <v>221</v>
      </c>
      <c r="Q250">
        <v>1</v>
      </c>
      <c r="X250">
        <v>2.7</v>
      </c>
      <c r="Y250">
        <v>1999.67</v>
      </c>
      <c r="Z250">
        <v>0</v>
      </c>
      <c r="AA250">
        <v>0</v>
      </c>
      <c r="AB250">
        <v>0</v>
      </c>
      <c r="AC250">
        <v>0</v>
      </c>
      <c r="AD250">
        <v>1</v>
      </c>
      <c r="AE250">
        <v>0</v>
      </c>
      <c r="AF250" t="s">
        <v>3</v>
      </c>
      <c r="AG250">
        <v>2.7</v>
      </c>
      <c r="AH250">
        <v>2</v>
      </c>
      <c r="AI250">
        <v>52424912</v>
      </c>
      <c r="AJ250">
        <v>257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 x14ac:dyDescent="0.2">
      <c r="A251">
        <f>ROW(Source!A756)</f>
        <v>756</v>
      </c>
      <c r="B251">
        <v>52424920</v>
      </c>
      <c r="C251">
        <v>52424906</v>
      </c>
      <c r="D251">
        <v>51504222</v>
      </c>
      <c r="E251">
        <v>1</v>
      </c>
      <c r="F251">
        <v>1</v>
      </c>
      <c r="G251">
        <v>27</v>
      </c>
      <c r="H251">
        <v>3</v>
      </c>
      <c r="I251" t="s">
        <v>659</v>
      </c>
      <c r="J251" t="s">
        <v>762</v>
      </c>
      <c r="K251" t="s">
        <v>661</v>
      </c>
      <c r="L251">
        <v>1354</v>
      </c>
      <c r="N251">
        <v>1010</v>
      </c>
      <c r="O251" t="s">
        <v>221</v>
      </c>
      <c r="P251" t="s">
        <v>221</v>
      </c>
      <c r="Q251">
        <v>1</v>
      </c>
      <c r="X251">
        <v>40</v>
      </c>
      <c r="Y251">
        <v>30.72</v>
      </c>
      <c r="Z251">
        <v>0</v>
      </c>
      <c r="AA251">
        <v>0</v>
      </c>
      <c r="AB251">
        <v>0</v>
      </c>
      <c r="AC251">
        <v>0</v>
      </c>
      <c r="AD251">
        <v>1</v>
      </c>
      <c r="AE251">
        <v>0</v>
      </c>
      <c r="AF251" t="s">
        <v>3</v>
      </c>
      <c r="AG251">
        <v>40</v>
      </c>
      <c r="AH251">
        <v>2</v>
      </c>
      <c r="AI251">
        <v>52424913</v>
      </c>
      <c r="AJ251">
        <v>258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 x14ac:dyDescent="0.2">
      <c r="A252">
        <f>ROW(Source!A856)</f>
        <v>856</v>
      </c>
      <c r="B252">
        <v>52424985</v>
      </c>
      <c r="C252">
        <v>52424980</v>
      </c>
      <c r="D252">
        <v>51486811</v>
      </c>
      <c r="E252">
        <v>27</v>
      </c>
      <c r="F252">
        <v>1</v>
      </c>
      <c r="G252">
        <v>27</v>
      </c>
      <c r="H252">
        <v>1</v>
      </c>
      <c r="I252" t="s">
        <v>531</v>
      </c>
      <c r="J252" t="s">
        <v>3</v>
      </c>
      <c r="K252" t="s">
        <v>532</v>
      </c>
      <c r="L252">
        <v>1191</v>
      </c>
      <c r="N252">
        <v>1013</v>
      </c>
      <c r="O252" t="s">
        <v>533</v>
      </c>
      <c r="P252" t="s">
        <v>533</v>
      </c>
      <c r="Q252">
        <v>1</v>
      </c>
      <c r="X252">
        <v>155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1</v>
      </c>
      <c r="AE252">
        <v>1</v>
      </c>
      <c r="AF252" t="s">
        <v>3</v>
      </c>
      <c r="AG252">
        <v>155</v>
      </c>
      <c r="AH252">
        <v>2</v>
      </c>
      <c r="AI252">
        <v>52424981</v>
      </c>
      <c r="AJ252">
        <v>259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 x14ac:dyDescent="0.2">
      <c r="A253">
        <f>ROW(Source!A856)</f>
        <v>856</v>
      </c>
      <c r="B253">
        <v>52424986</v>
      </c>
      <c r="C253">
        <v>52424980</v>
      </c>
      <c r="D253">
        <v>51499338</v>
      </c>
      <c r="E253">
        <v>1</v>
      </c>
      <c r="F253">
        <v>1</v>
      </c>
      <c r="G253">
        <v>27</v>
      </c>
      <c r="H253">
        <v>2</v>
      </c>
      <c r="I253" t="s">
        <v>556</v>
      </c>
      <c r="J253" t="s">
        <v>557</v>
      </c>
      <c r="K253" t="s">
        <v>558</v>
      </c>
      <c r="L253">
        <v>1368</v>
      </c>
      <c r="N253">
        <v>1011</v>
      </c>
      <c r="O253" t="s">
        <v>537</v>
      </c>
      <c r="P253" t="s">
        <v>537</v>
      </c>
      <c r="Q253">
        <v>1</v>
      </c>
      <c r="X253">
        <v>37.5</v>
      </c>
      <c r="Y253">
        <v>0</v>
      </c>
      <c r="Z253">
        <v>744.2</v>
      </c>
      <c r="AA253">
        <v>423.17</v>
      </c>
      <c r="AB253">
        <v>0</v>
      </c>
      <c r="AC253">
        <v>0</v>
      </c>
      <c r="AD253">
        <v>1</v>
      </c>
      <c r="AE253">
        <v>0</v>
      </c>
      <c r="AF253" t="s">
        <v>3</v>
      </c>
      <c r="AG253">
        <v>37.5</v>
      </c>
      <c r="AH253">
        <v>2</v>
      </c>
      <c r="AI253">
        <v>52424982</v>
      </c>
      <c r="AJ253">
        <v>260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 x14ac:dyDescent="0.2">
      <c r="A254">
        <f>ROW(Source!A856)</f>
        <v>856</v>
      </c>
      <c r="B254">
        <v>52424987</v>
      </c>
      <c r="C254">
        <v>52424980</v>
      </c>
      <c r="D254">
        <v>51499853</v>
      </c>
      <c r="E254">
        <v>1</v>
      </c>
      <c r="F254">
        <v>1</v>
      </c>
      <c r="G254">
        <v>27</v>
      </c>
      <c r="H254">
        <v>2</v>
      </c>
      <c r="I254" t="s">
        <v>559</v>
      </c>
      <c r="J254" t="s">
        <v>560</v>
      </c>
      <c r="K254" t="s">
        <v>561</v>
      </c>
      <c r="L254">
        <v>1368</v>
      </c>
      <c r="N254">
        <v>1011</v>
      </c>
      <c r="O254" t="s">
        <v>537</v>
      </c>
      <c r="P254" t="s">
        <v>537</v>
      </c>
      <c r="Q254">
        <v>1</v>
      </c>
      <c r="X254">
        <v>75</v>
      </c>
      <c r="Y254">
        <v>0</v>
      </c>
      <c r="Z254">
        <v>6.02</v>
      </c>
      <c r="AA254">
        <v>0.02</v>
      </c>
      <c r="AB254">
        <v>0</v>
      </c>
      <c r="AC254">
        <v>0</v>
      </c>
      <c r="AD254">
        <v>1</v>
      </c>
      <c r="AE254">
        <v>0</v>
      </c>
      <c r="AF254" t="s">
        <v>3</v>
      </c>
      <c r="AG254">
        <v>75</v>
      </c>
      <c r="AH254">
        <v>2</v>
      </c>
      <c r="AI254">
        <v>52424983</v>
      </c>
      <c r="AJ254">
        <v>261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 x14ac:dyDescent="0.2">
      <c r="A255">
        <f>ROW(Source!A856)</f>
        <v>856</v>
      </c>
      <c r="B255">
        <v>52424988</v>
      </c>
      <c r="C255">
        <v>52424980</v>
      </c>
      <c r="D255">
        <v>51499208</v>
      </c>
      <c r="E255">
        <v>1</v>
      </c>
      <c r="F255">
        <v>1</v>
      </c>
      <c r="G255">
        <v>27</v>
      </c>
      <c r="H255">
        <v>2</v>
      </c>
      <c r="I255" t="s">
        <v>562</v>
      </c>
      <c r="J255" t="s">
        <v>563</v>
      </c>
      <c r="K255" t="s">
        <v>564</v>
      </c>
      <c r="L255">
        <v>1368</v>
      </c>
      <c r="N255">
        <v>1011</v>
      </c>
      <c r="O255" t="s">
        <v>537</v>
      </c>
      <c r="P255" t="s">
        <v>537</v>
      </c>
      <c r="Q255">
        <v>1</v>
      </c>
      <c r="X255">
        <v>1.55</v>
      </c>
      <c r="Y255">
        <v>0</v>
      </c>
      <c r="Z255">
        <v>1412.71</v>
      </c>
      <c r="AA255">
        <v>641.32000000000005</v>
      </c>
      <c r="AB255">
        <v>0</v>
      </c>
      <c r="AC255">
        <v>0</v>
      </c>
      <c r="AD255">
        <v>1</v>
      </c>
      <c r="AE255">
        <v>0</v>
      </c>
      <c r="AF255" t="s">
        <v>3</v>
      </c>
      <c r="AG255">
        <v>1.55</v>
      </c>
      <c r="AH255">
        <v>2</v>
      </c>
      <c r="AI255">
        <v>52424984</v>
      </c>
      <c r="AJ255">
        <v>262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 x14ac:dyDescent="0.2">
      <c r="A256">
        <f>ROW(Source!A857)</f>
        <v>857</v>
      </c>
      <c r="B256">
        <v>52424991</v>
      </c>
      <c r="C256">
        <v>52424989</v>
      </c>
      <c r="D256">
        <v>51498982</v>
      </c>
      <c r="E256">
        <v>1</v>
      </c>
      <c r="F256">
        <v>1</v>
      </c>
      <c r="G256">
        <v>27</v>
      </c>
      <c r="H256">
        <v>2</v>
      </c>
      <c r="I256" t="s">
        <v>534</v>
      </c>
      <c r="J256" t="s">
        <v>535</v>
      </c>
      <c r="K256" t="s">
        <v>536</v>
      </c>
      <c r="L256">
        <v>1368</v>
      </c>
      <c r="N256">
        <v>1011</v>
      </c>
      <c r="O256" t="s">
        <v>537</v>
      </c>
      <c r="P256" t="s">
        <v>537</v>
      </c>
      <c r="Q256">
        <v>1</v>
      </c>
      <c r="X256">
        <v>5.3699999999999998E-2</v>
      </c>
      <c r="Y256">
        <v>0</v>
      </c>
      <c r="Z256">
        <v>1494.43</v>
      </c>
      <c r="AA256">
        <v>481.21</v>
      </c>
      <c r="AB256">
        <v>0</v>
      </c>
      <c r="AC256">
        <v>0</v>
      </c>
      <c r="AD256">
        <v>1</v>
      </c>
      <c r="AE256">
        <v>0</v>
      </c>
      <c r="AF256" t="s">
        <v>3</v>
      </c>
      <c r="AG256">
        <v>5.3699999999999998E-2</v>
      </c>
      <c r="AH256">
        <v>2</v>
      </c>
      <c r="AI256">
        <v>52424990</v>
      </c>
      <c r="AJ256">
        <v>263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 x14ac:dyDescent="0.2">
      <c r="A257">
        <f>ROW(Source!A858)</f>
        <v>858</v>
      </c>
      <c r="B257">
        <v>52424994</v>
      </c>
      <c r="C257">
        <v>52424992</v>
      </c>
      <c r="D257">
        <v>51486811</v>
      </c>
      <c r="E257">
        <v>27</v>
      </c>
      <c r="F257">
        <v>1</v>
      </c>
      <c r="G257">
        <v>27</v>
      </c>
      <c r="H257">
        <v>1</v>
      </c>
      <c r="I257" t="s">
        <v>531</v>
      </c>
      <c r="J257" t="s">
        <v>3</v>
      </c>
      <c r="K257" t="s">
        <v>532</v>
      </c>
      <c r="L257">
        <v>1191</v>
      </c>
      <c r="N257">
        <v>1013</v>
      </c>
      <c r="O257" t="s">
        <v>533</v>
      </c>
      <c r="P257" t="s">
        <v>533</v>
      </c>
      <c r="Q257">
        <v>1</v>
      </c>
      <c r="X257">
        <v>1.02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1</v>
      </c>
      <c r="AE257">
        <v>1</v>
      </c>
      <c r="AF257" t="s">
        <v>3</v>
      </c>
      <c r="AG257">
        <v>1.02</v>
      </c>
      <c r="AH257">
        <v>2</v>
      </c>
      <c r="AI257">
        <v>52424993</v>
      </c>
      <c r="AJ257">
        <v>264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 x14ac:dyDescent="0.2">
      <c r="A258">
        <f>ROW(Source!A859)</f>
        <v>859</v>
      </c>
      <c r="B258">
        <v>52424998</v>
      </c>
      <c r="C258">
        <v>52424995</v>
      </c>
      <c r="D258">
        <v>51499780</v>
      </c>
      <c r="E258">
        <v>1</v>
      </c>
      <c r="F258">
        <v>1</v>
      </c>
      <c r="G258">
        <v>27</v>
      </c>
      <c r="H258">
        <v>2</v>
      </c>
      <c r="I258" t="s">
        <v>538</v>
      </c>
      <c r="J258" t="s">
        <v>539</v>
      </c>
      <c r="K258" t="s">
        <v>540</v>
      </c>
      <c r="L258">
        <v>1368</v>
      </c>
      <c r="N258">
        <v>1011</v>
      </c>
      <c r="O258" t="s">
        <v>537</v>
      </c>
      <c r="P258" t="s">
        <v>537</v>
      </c>
      <c r="Q258">
        <v>1</v>
      </c>
      <c r="X258">
        <v>0.02</v>
      </c>
      <c r="Y258">
        <v>0</v>
      </c>
      <c r="Z258">
        <v>1009.4</v>
      </c>
      <c r="AA258">
        <v>316.82</v>
      </c>
      <c r="AB258">
        <v>0</v>
      </c>
      <c r="AC258">
        <v>0</v>
      </c>
      <c r="AD258">
        <v>1</v>
      </c>
      <c r="AE258">
        <v>0</v>
      </c>
      <c r="AF258" t="s">
        <v>3</v>
      </c>
      <c r="AG258">
        <v>0.02</v>
      </c>
      <c r="AH258">
        <v>2</v>
      </c>
      <c r="AI258">
        <v>52424996</v>
      </c>
      <c r="AJ258">
        <v>265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 x14ac:dyDescent="0.2">
      <c r="A259">
        <f>ROW(Source!A859)</f>
        <v>859</v>
      </c>
      <c r="B259">
        <v>52424999</v>
      </c>
      <c r="C259">
        <v>52424995</v>
      </c>
      <c r="D259">
        <v>51499781</v>
      </c>
      <c r="E259">
        <v>1</v>
      </c>
      <c r="F259">
        <v>1</v>
      </c>
      <c r="G259">
        <v>27</v>
      </c>
      <c r="H259">
        <v>2</v>
      </c>
      <c r="I259" t="s">
        <v>541</v>
      </c>
      <c r="J259" t="s">
        <v>542</v>
      </c>
      <c r="K259" t="s">
        <v>543</v>
      </c>
      <c r="L259">
        <v>1368</v>
      </c>
      <c r="N259">
        <v>1011</v>
      </c>
      <c r="O259" t="s">
        <v>537</v>
      </c>
      <c r="P259" t="s">
        <v>537</v>
      </c>
      <c r="Q259">
        <v>1</v>
      </c>
      <c r="X259">
        <v>1.7999999999999999E-2</v>
      </c>
      <c r="Y259">
        <v>0</v>
      </c>
      <c r="Z259">
        <v>1014.12</v>
      </c>
      <c r="AA259">
        <v>317.13</v>
      </c>
      <c r="AB259">
        <v>0</v>
      </c>
      <c r="AC259">
        <v>0</v>
      </c>
      <c r="AD259">
        <v>1</v>
      </c>
      <c r="AE259">
        <v>0</v>
      </c>
      <c r="AF259" t="s">
        <v>3</v>
      </c>
      <c r="AG259">
        <v>1.7999999999999999E-2</v>
      </c>
      <c r="AH259">
        <v>2</v>
      </c>
      <c r="AI259">
        <v>52424997</v>
      </c>
      <c r="AJ259">
        <v>266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 x14ac:dyDescent="0.2">
      <c r="A260">
        <f>ROW(Source!A860)</f>
        <v>860</v>
      </c>
      <c r="B260">
        <v>52425003</v>
      </c>
      <c r="C260">
        <v>52425000</v>
      </c>
      <c r="D260">
        <v>51499780</v>
      </c>
      <c r="E260">
        <v>1</v>
      </c>
      <c r="F260">
        <v>1</v>
      </c>
      <c r="G260">
        <v>27</v>
      </c>
      <c r="H260">
        <v>2</v>
      </c>
      <c r="I260" t="s">
        <v>538</v>
      </c>
      <c r="J260" t="s">
        <v>539</v>
      </c>
      <c r="K260" t="s">
        <v>540</v>
      </c>
      <c r="L260">
        <v>1368</v>
      </c>
      <c r="N260">
        <v>1011</v>
      </c>
      <c r="O260" t="s">
        <v>537</v>
      </c>
      <c r="P260" t="s">
        <v>537</v>
      </c>
      <c r="Q260">
        <v>1</v>
      </c>
      <c r="X260">
        <v>5.3999999999999999E-2</v>
      </c>
      <c r="Y260">
        <v>0</v>
      </c>
      <c r="Z260">
        <v>1009.4</v>
      </c>
      <c r="AA260">
        <v>316.82</v>
      </c>
      <c r="AB260">
        <v>0</v>
      </c>
      <c r="AC260">
        <v>0</v>
      </c>
      <c r="AD260">
        <v>1</v>
      </c>
      <c r="AE260">
        <v>0</v>
      </c>
      <c r="AF260" t="s">
        <v>3</v>
      </c>
      <c r="AG260">
        <v>5.3999999999999999E-2</v>
      </c>
      <c r="AH260">
        <v>2</v>
      </c>
      <c r="AI260">
        <v>52425001</v>
      </c>
      <c r="AJ260">
        <v>267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 x14ac:dyDescent="0.2">
      <c r="A261">
        <f>ROW(Source!A860)</f>
        <v>860</v>
      </c>
      <c r="B261">
        <v>52425004</v>
      </c>
      <c r="C261">
        <v>52425000</v>
      </c>
      <c r="D261">
        <v>51499781</v>
      </c>
      <c r="E261">
        <v>1</v>
      </c>
      <c r="F261">
        <v>1</v>
      </c>
      <c r="G261">
        <v>27</v>
      </c>
      <c r="H261">
        <v>2</v>
      </c>
      <c r="I261" t="s">
        <v>541</v>
      </c>
      <c r="J261" t="s">
        <v>542</v>
      </c>
      <c r="K261" t="s">
        <v>543</v>
      </c>
      <c r="L261">
        <v>1368</v>
      </c>
      <c r="N261">
        <v>1011</v>
      </c>
      <c r="O261" t="s">
        <v>537</v>
      </c>
      <c r="P261" t="s">
        <v>537</v>
      </c>
      <c r="Q261">
        <v>1</v>
      </c>
      <c r="X261">
        <v>5.5E-2</v>
      </c>
      <c r="Y261">
        <v>0</v>
      </c>
      <c r="Z261">
        <v>1014.12</v>
      </c>
      <c r="AA261">
        <v>317.13</v>
      </c>
      <c r="AB261">
        <v>0</v>
      </c>
      <c r="AC261">
        <v>0</v>
      </c>
      <c r="AD261">
        <v>1</v>
      </c>
      <c r="AE261">
        <v>0</v>
      </c>
      <c r="AF261" t="s">
        <v>3</v>
      </c>
      <c r="AG261">
        <v>5.5E-2</v>
      </c>
      <c r="AH261">
        <v>2</v>
      </c>
      <c r="AI261">
        <v>52425002</v>
      </c>
      <c r="AJ261">
        <v>268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 x14ac:dyDescent="0.2">
      <c r="A262">
        <f>ROW(Source!A861)</f>
        <v>861</v>
      </c>
      <c r="B262">
        <v>52425008</v>
      </c>
      <c r="C262">
        <v>52425005</v>
      </c>
      <c r="D262">
        <v>51499780</v>
      </c>
      <c r="E262">
        <v>1</v>
      </c>
      <c r="F262">
        <v>1</v>
      </c>
      <c r="G262">
        <v>27</v>
      </c>
      <c r="H262">
        <v>2</v>
      </c>
      <c r="I262" t="s">
        <v>538</v>
      </c>
      <c r="J262" t="s">
        <v>539</v>
      </c>
      <c r="K262" t="s">
        <v>540</v>
      </c>
      <c r="L262">
        <v>1368</v>
      </c>
      <c r="N262">
        <v>1011</v>
      </c>
      <c r="O262" t="s">
        <v>537</v>
      </c>
      <c r="P262" t="s">
        <v>537</v>
      </c>
      <c r="Q262">
        <v>1</v>
      </c>
      <c r="X262">
        <v>0.01</v>
      </c>
      <c r="Y262">
        <v>0</v>
      </c>
      <c r="Z262">
        <v>1009.4</v>
      </c>
      <c r="AA262">
        <v>316.82</v>
      </c>
      <c r="AB262">
        <v>0</v>
      </c>
      <c r="AC262">
        <v>0</v>
      </c>
      <c r="AD262">
        <v>1</v>
      </c>
      <c r="AE262">
        <v>0</v>
      </c>
      <c r="AF262" t="s">
        <v>46</v>
      </c>
      <c r="AG262">
        <v>0.51</v>
      </c>
      <c r="AH262">
        <v>2</v>
      </c>
      <c r="AI262">
        <v>52425006</v>
      </c>
      <c r="AJ262">
        <v>269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 x14ac:dyDescent="0.2">
      <c r="A263">
        <f>ROW(Source!A861)</f>
        <v>861</v>
      </c>
      <c r="B263">
        <v>52425009</v>
      </c>
      <c r="C263">
        <v>52425005</v>
      </c>
      <c r="D263">
        <v>51499781</v>
      </c>
      <c r="E263">
        <v>1</v>
      </c>
      <c r="F263">
        <v>1</v>
      </c>
      <c r="G263">
        <v>27</v>
      </c>
      <c r="H263">
        <v>2</v>
      </c>
      <c r="I263" t="s">
        <v>541</v>
      </c>
      <c r="J263" t="s">
        <v>542</v>
      </c>
      <c r="K263" t="s">
        <v>543</v>
      </c>
      <c r="L263">
        <v>1368</v>
      </c>
      <c r="N263">
        <v>1011</v>
      </c>
      <c r="O263" t="s">
        <v>537</v>
      </c>
      <c r="P263" t="s">
        <v>537</v>
      </c>
      <c r="Q263">
        <v>1</v>
      </c>
      <c r="X263">
        <v>8.0000000000000002E-3</v>
      </c>
      <c r="Y263">
        <v>0</v>
      </c>
      <c r="Z263">
        <v>1014.12</v>
      </c>
      <c r="AA263">
        <v>317.13</v>
      </c>
      <c r="AB263">
        <v>0</v>
      </c>
      <c r="AC263">
        <v>0</v>
      </c>
      <c r="AD263">
        <v>1</v>
      </c>
      <c r="AE263">
        <v>0</v>
      </c>
      <c r="AF263" t="s">
        <v>46</v>
      </c>
      <c r="AG263">
        <v>0.40800000000000003</v>
      </c>
      <c r="AH263">
        <v>2</v>
      </c>
      <c r="AI263">
        <v>52425007</v>
      </c>
      <c r="AJ263">
        <v>270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 x14ac:dyDescent="0.2">
      <c r="A264">
        <f>ROW(Source!A863)</f>
        <v>863</v>
      </c>
      <c r="B264">
        <v>52425036</v>
      </c>
      <c r="C264">
        <v>52425035</v>
      </c>
      <c r="D264">
        <v>51486811</v>
      </c>
      <c r="E264">
        <v>27</v>
      </c>
      <c r="F264">
        <v>1</v>
      </c>
      <c r="G264">
        <v>27</v>
      </c>
      <c r="H264">
        <v>1</v>
      </c>
      <c r="I264" t="s">
        <v>531</v>
      </c>
      <c r="J264" t="s">
        <v>3</v>
      </c>
      <c r="K264" t="s">
        <v>532</v>
      </c>
      <c r="L264">
        <v>1191</v>
      </c>
      <c r="N264">
        <v>1013</v>
      </c>
      <c r="O264" t="s">
        <v>533</v>
      </c>
      <c r="P264" t="s">
        <v>533</v>
      </c>
      <c r="Q264">
        <v>1</v>
      </c>
      <c r="X264">
        <v>24.84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1</v>
      </c>
      <c r="AE264">
        <v>1</v>
      </c>
      <c r="AF264" t="s">
        <v>3</v>
      </c>
      <c r="AG264">
        <v>24.84</v>
      </c>
      <c r="AH264">
        <v>2</v>
      </c>
      <c r="AI264">
        <v>52425036</v>
      </c>
      <c r="AJ264">
        <v>271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 x14ac:dyDescent="0.2">
      <c r="A265">
        <f>ROW(Source!A863)</f>
        <v>863</v>
      </c>
      <c r="B265">
        <v>52425037</v>
      </c>
      <c r="C265">
        <v>52425035</v>
      </c>
      <c r="D265">
        <v>51499003</v>
      </c>
      <c r="E265">
        <v>1</v>
      </c>
      <c r="F265">
        <v>1</v>
      </c>
      <c r="G265">
        <v>27</v>
      </c>
      <c r="H265">
        <v>2</v>
      </c>
      <c r="I265" t="s">
        <v>665</v>
      </c>
      <c r="J265" t="s">
        <v>666</v>
      </c>
      <c r="K265" t="s">
        <v>667</v>
      </c>
      <c r="L265">
        <v>1368</v>
      </c>
      <c r="N265">
        <v>1011</v>
      </c>
      <c r="O265" t="s">
        <v>537</v>
      </c>
      <c r="P265" t="s">
        <v>537</v>
      </c>
      <c r="Q265">
        <v>1</v>
      </c>
      <c r="X265">
        <v>2.94</v>
      </c>
      <c r="Y265">
        <v>0</v>
      </c>
      <c r="Z265">
        <v>956.79</v>
      </c>
      <c r="AA265">
        <v>359.44</v>
      </c>
      <c r="AB265">
        <v>0</v>
      </c>
      <c r="AC265">
        <v>0</v>
      </c>
      <c r="AD265">
        <v>1</v>
      </c>
      <c r="AE265">
        <v>0</v>
      </c>
      <c r="AF265" t="s">
        <v>3</v>
      </c>
      <c r="AG265">
        <v>2.94</v>
      </c>
      <c r="AH265">
        <v>2</v>
      </c>
      <c r="AI265">
        <v>52425037</v>
      </c>
      <c r="AJ265">
        <v>272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 x14ac:dyDescent="0.2">
      <c r="A266">
        <f>ROW(Source!A863)</f>
        <v>863</v>
      </c>
      <c r="B266">
        <v>52425038</v>
      </c>
      <c r="C266">
        <v>52425035</v>
      </c>
      <c r="D266">
        <v>51499184</v>
      </c>
      <c r="E266">
        <v>1</v>
      </c>
      <c r="F266">
        <v>1</v>
      </c>
      <c r="G266">
        <v>27</v>
      </c>
      <c r="H266">
        <v>2</v>
      </c>
      <c r="I266" t="s">
        <v>599</v>
      </c>
      <c r="J266" t="s">
        <v>600</v>
      </c>
      <c r="K266" t="s">
        <v>601</v>
      </c>
      <c r="L266">
        <v>1368</v>
      </c>
      <c r="N266">
        <v>1011</v>
      </c>
      <c r="O266" t="s">
        <v>537</v>
      </c>
      <c r="P266" t="s">
        <v>537</v>
      </c>
      <c r="Q266">
        <v>1</v>
      </c>
      <c r="X266">
        <v>1.1399999999999999</v>
      </c>
      <c r="Y266">
        <v>0</v>
      </c>
      <c r="Z266">
        <v>2020.59</v>
      </c>
      <c r="AA266">
        <v>458.56</v>
      </c>
      <c r="AB266">
        <v>0</v>
      </c>
      <c r="AC266">
        <v>0</v>
      </c>
      <c r="AD266">
        <v>1</v>
      </c>
      <c r="AE266">
        <v>0</v>
      </c>
      <c r="AF266" t="s">
        <v>3</v>
      </c>
      <c r="AG266">
        <v>1.1399999999999999</v>
      </c>
      <c r="AH266">
        <v>2</v>
      </c>
      <c r="AI266">
        <v>52425038</v>
      </c>
      <c r="AJ266">
        <v>273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 x14ac:dyDescent="0.2">
      <c r="A267">
        <f>ROW(Source!A863)</f>
        <v>863</v>
      </c>
      <c r="B267">
        <v>52425039</v>
      </c>
      <c r="C267">
        <v>52425035</v>
      </c>
      <c r="D267">
        <v>51499169</v>
      </c>
      <c r="E267">
        <v>1</v>
      </c>
      <c r="F267">
        <v>1</v>
      </c>
      <c r="G267">
        <v>27</v>
      </c>
      <c r="H267">
        <v>2</v>
      </c>
      <c r="I267" t="s">
        <v>547</v>
      </c>
      <c r="J267" t="s">
        <v>548</v>
      </c>
      <c r="K267" t="s">
        <v>549</v>
      </c>
      <c r="L267">
        <v>1368</v>
      </c>
      <c r="N267">
        <v>1011</v>
      </c>
      <c r="O267" t="s">
        <v>537</v>
      </c>
      <c r="P267" t="s">
        <v>537</v>
      </c>
      <c r="Q267">
        <v>1</v>
      </c>
      <c r="X267">
        <v>8.9600000000000009</v>
      </c>
      <c r="Y267">
        <v>0</v>
      </c>
      <c r="Z267">
        <v>1261.8699999999999</v>
      </c>
      <c r="AA267">
        <v>530.02</v>
      </c>
      <c r="AB267">
        <v>0</v>
      </c>
      <c r="AC267">
        <v>0</v>
      </c>
      <c r="AD267">
        <v>1</v>
      </c>
      <c r="AE267">
        <v>0</v>
      </c>
      <c r="AF267" t="s">
        <v>3</v>
      </c>
      <c r="AG267">
        <v>8.9600000000000009</v>
      </c>
      <c r="AH267">
        <v>2</v>
      </c>
      <c r="AI267">
        <v>52425039</v>
      </c>
      <c r="AJ267">
        <v>274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 x14ac:dyDescent="0.2">
      <c r="A268">
        <f>ROW(Source!A863)</f>
        <v>863</v>
      </c>
      <c r="B268">
        <v>52425040</v>
      </c>
      <c r="C268">
        <v>52425035</v>
      </c>
      <c r="D268">
        <v>51499170</v>
      </c>
      <c r="E268">
        <v>1</v>
      </c>
      <c r="F268">
        <v>1</v>
      </c>
      <c r="G268">
        <v>27</v>
      </c>
      <c r="H268">
        <v>2</v>
      </c>
      <c r="I268" t="s">
        <v>550</v>
      </c>
      <c r="J268" t="s">
        <v>551</v>
      </c>
      <c r="K268" t="s">
        <v>552</v>
      </c>
      <c r="L268">
        <v>1368</v>
      </c>
      <c r="N268">
        <v>1011</v>
      </c>
      <c r="O268" t="s">
        <v>537</v>
      </c>
      <c r="P268" t="s">
        <v>537</v>
      </c>
      <c r="Q268">
        <v>1</v>
      </c>
      <c r="X268">
        <v>18.25</v>
      </c>
      <c r="Y268">
        <v>0</v>
      </c>
      <c r="Z268">
        <v>1827.95</v>
      </c>
      <c r="AA268">
        <v>720.55</v>
      </c>
      <c r="AB268">
        <v>0</v>
      </c>
      <c r="AC268">
        <v>0</v>
      </c>
      <c r="AD268">
        <v>1</v>
      </c>
      <c r="AE268">
        <v>0</v>
      </c>
      <c r="AF268" t="s">
        <v>3</v>
      </c>
      <c r="AG268">
        <v>18.25</v>
      </c>
      <c r="AH268">
        <v>2</v>
      </c>
      <c r="AI268">
        <v>52425040</v>
      </c>
      <c r="AJ268">
        <v>275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 x14ac:dyDescent="0.2">
      <c r="A269">
        <f>ROW(Source!A863)</f>
        <v>863</v>
      </c>
      <c r="B269">
        <v>52425041</v>
      </c>
      <c r="C269">
        <v>52425035</v>
      </c>
      <c r="D269">
        <v>51499208</v>
      </c>
      <c r="E269">
        <v>1</v>
      </c>
      <c r="F269">
        <v>1</v>
      </c>
      <c r="G269">
        <v>27</v>
      </c>
      <c r="H269">
        <v>2</v>
      </c>
      <c r="I269" t="s">
        <v>562</v>
      </c>
      <c r="J269" t="s">
        <v>563</v>
      </c>
      <c r="K269" t="s">
        <v>564</v>
      </c>
      <c r="L269">
        <v>1368</v>
      </c>
      <c r="N269">
        <v>1011</v>
      </c>
      <c r="O269" t="s">
        <v>537</v>
      </c>
      <c r="P269" t="s">
        <v>537</v>
      </c>
      <c r="Q269">
        <v>1</v>
      </c>
      <c r="X269">
        <v>2.2400000000000002</v>
      </c>
      <c r="Y269">
        <v>0</v>
      </c>
      <c r="Z269">
        <v>1412.71</v>
      </c>
      <c r="AA269">
        <v>641.32000000000005</v>
      </c>
      <c r="AB269">
        <v>0</v>
      </c>
      <c r="AC269">
        <v>0</v>
      </c>
      <c r="AD269">
        <v>1</v>
      </c>
      <c r="AE269">
        <v>0</v>
      </c>
      <c r="AF269" t="s">
        <v>3</v>
      </c>
      <c r="AG269">
        <v>2.2400000000000002</v>
      </c>
      <c r="AH269">
        <v>2</v>
      </c>
      <c r="AI269">
        <v>52425041</v>
      </c>
      <c r="AJ269">
        <v>276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 x14ac:dyDescent="0.2">
      <c r="A270">
        <f>ROW(Source!A863)</f>
        <v>863</v>
      </c>
      <c r="B270">
        <v>52425042</v>
      </c>
      <c r="C270">
        <v>52425035</v>
      </c>
      <c r="D270">
        <v>51499174</v>
      </c>
      <c r="E270">
        <v>1</v>
      </c>
      <c r="F270">
        <v>1</v>
      </c>
      <c r="G270">
        <v>27</v>
      </c>
      <c r="H270">
        <v>2</v>
      </c>
      <c r="I270" t="s">
        <v>638</v>
      </c>
      <c r="J270" t="s">
        <v>639</v>
      </c>
      <c r="K270" t="s">
        <v>640</v>
      </c>
      <c r="L270">
        <v>1368</v>
      </c>
      <c r="N270">
        <v>1011</v>
      </c>
      <c r="O270" t="s">
        <v>537</v>
      </c>
      <c r="P270" t="s">
        <v>537</v>
      </c>
      <c r="Q270">
        <v>1</v>
      </c>
      <c r="X270">
        <v>0.65</v>
      </c>
      <c r="Y270">
        <v>0</v>
      </c>
      <c r="Z270">
        <v>1213.3399999999999</v>
      </c>
      <c r="AA270">
        <v>461.6</v>
      </c>
      <c r="AB270">
        <v>0</v>
      </c>
      <c r="AC270">
        <v>0</v>
      </c>
      <c r="AD270">
        <v>1</v>
      </c>
      <c r="AE270">
        <v>0</v>
      </c>
      <c r="AF270" t="s">
        <v>3</v>
      </c>
      <c r="AG270">
        <v>0.65</v>
      </c>
      <c r="AH270">
        <v>2</v>
      </c>
      <c r="AI270">
        <v>52425042</v>
      </c>
      <c r="AJ270">
        <v>277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 x14ac:dyDescent="0.2">
      <c r="A271">
        <f>ROW(Source!A863)</f>
        <v>863</v>
      </c>
      <c r="B271">
        <v>52425043</v>
      </c>
      <c r="C271">
        <v>52425035</v>
      </c>
      <c r="D271">
        <v>51501162</v>
      </c>
      <c r="E271">
        <v>1</v>
      </c>
      <c r="F271">
        <v>1</v>
      </c>
      <c r="G271">
        <v>27</v>
      </c>
      <c r="H271">
        <v>3</v>
      </c>
      <c r="I271" t="s">
        <v>668</v>
      </c>
      <c r="J271" t="s">
        <v>669</v>
      </c>
      <c r="K271" t="s">
        <v>670</v>
      </c>
      <c r="L271">
        <v>1339</v>
      </c>
      <c r="N271">
        <v>1007</v>
      </c>
      <c r="O271" t="s">
        <v>166</v>
      </c>
      <c r="P271" t="s">
        <v>166</v>
      </c>
      <c r="Q271">
        <v>1</v>
      </c>
      <c r="X271">
        <v>126</v>
      </c>
      <c r="Y271">
        <v>1763.75</v>
      </c>
      <c r="Z271">
        <v>0</v>
      </c>
      <c r="AA271">
        <v>0</v>
      </c>
      <c r="AB271">
        <v>0</v>
      </c>
      <c r="AC271">
        <v>0</v>
      </c>
      <c r="AD271">
        <v>1</v>
      </c>
      <c r="AE271">
        <v>0</v>
      </c>
      <c r="AF271" t="s">
        <v>3</v>
      </c>
      <c r="AG271">
        <v>126</v>
      </c>
      <c r="AH271">
        <v>2</v>
      </c>
      <c r="AI271">
        <v>52425043</v>
      </c>
      <c r="AJ271">
        <v>278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 x14ac:dyDescent="0.2">
      <c r="A272">
        <f>ROW(Source!A863)</f>
        <v>863</v>
      </c>
      <c r="B272">
        <v>52425044</v>
      </c>
      <c r="C272">
        <v>52425035</v>
      </c>
      <c r="D272">
        <v>51501882</v>
      </c>
      <c r="E272">
        <v>1</v>
      </c>
      <c r="F272">
        <v>1</v>
      </c>
      <c r="G272">
        <v>27</v>
      </c>
      <c r="H272">
        <v>3</v>
      </c>
      <c r="I272" t="s">
        <v>602</v>
      </c>
      <c r="J272" t="s">
        <v>603</v>
      </c>
      <c r="K272" t="s">
        <v>604</v>
      </c>
      <c r="L272">
        <v>1339</v>
      </c>
      <c r="N272">
        <v>1007</v>
      </c>
      <c r="O272" t="s">
        <v>166</v>
      </c>
      <c r="P272" t="s">
        <v>166</v>
      </c>
      <c r="Q272">
        <v>1</v>
      </c>
      <c r="X272">
        <v>7</v>
      </c>
      <c r="Y272">
        <v>35.25</v>
      </c>
      <c r="Z272">
        <v>0</v>
      </c>
      <c r="AA272">
        <v>0</v>
      </c>
      <c r="AB272">
        <v>0</v>
      </c>
      <c r="AC272">
        <v>0</v>
      </c>
      <c r="AD272">
        <v>1</v>
      </c>
      <c r="AE272">
        <v>0</v>
      </c>
      <c r="AF272" t="s">
        <v>3</v>
      </c>
      <c r="AG272">
        <v>7</v>
      </c>
      <c r="AH272">
        <v>2</v>
      </c>
      <c r="AI272">
        <v>52425044</v>
      </c>
      <c r="AJ272">
        <v>279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 x14ac:dyDescent="0.2">
      <c r="A273">
        <f>ROW(Source!A864)</f>
        <v>864</v>
      </c>
      <c r="B273">
        <v>52425017</v>
      </c>
      <c r="C273">
        <v>52425011</v>
      </c>
      <c r="D273">
        <v>51486811</v>
      </c>
      <c r="E273">
        <v>27</v>
      </c>
      <c r="F273">
        <v>1</v>
      </c>
      <c r="G273">
        <v>27</v>
      </c>
      <c r="H273">
        <v>1</v>
      </c>
      <c r="I273" t="s">
        <v>531</v>
      </c>
      <c r="J273" t="s">
        <v>3</v>
      </c>
      <c r="K273" t="s">
        <v>532</v>
      </c>
      <c r="L273">
        <v>1191</v>
      </c>
      <c r="N273">
        <v>1013</v>
      </c>
      <c r="O273" t="s">
        <v>533</v>
      </c>
      <c r="P273" t="s">
        <v>533</v>
      </c>
      <c r="Q273">
        <v>1</v>
      </c>
      <c r="X273">
        <v>10.3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1</v>
      </c>
      <c r="AE273">
        <v>1</v>
      </c>
      <c r="AF273" t="s">
        <v>3</v>
      </c>
      <c r="AG273">
        <v>10.3</v>
      </c>
      <c r="AH273">
        <v>2</v>
      </c>
      <c r="AI273">
        <v>52425012</v>
      </c>
      <c r="AJ273">
        <v>280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 x14ac:dyDescent="0.2">
      <c r="A274">
        <f>ROW(Source!A864)</f>
        <v>864</v>
      </c>
      <c r="B274">
        <v>52425018</v>
      </c>
      <c r="C274">
        <v>52425011</v>
      </c>
      <c r="D274">
        <v>51499169</v>
      </c>
      <c r="E274">
        <v>1</v>
      </c>
      <c r="F274">
        <v>1</v>
      </c>
      <c r="G274">
        <v>27</v>
      </c>
      <c r="H274">
        <v>2</v>
      </c>
      <c r="I274" t="s">
        <v>547</v>
      </c>
      <c r="J274" t="s">
        <v>548</v>
      </c>
      <c r="K274" t="s">
        <v>549</v>
      </c>
      <c r="L274">
        <v>1368</v>
      </c>
      <c r="N274">
        <v>1011</v>
      </c>
      <c r="O274" t="s">
        <v>537</v>
      </c>
      <c r="P274" t="s">
        <v>537</v>
      </c>
      <c r="Q274">
        <v>1</v>
      </c>
      <c r="X274">
        <v>0.89</v>
      </c>
      <c r="Y274">
        <v>0</v>
      </c>
      <c r="Z274">
        <v>1261.8699999999999</v>
      </c>
      <c r="AA274">
        <v>530.02</v>
      </c>
      <c r="AB274">
        <v>0</v>
      </c>
      <c r="AC274">
        <v>0</v>
      </c>
      <c r="AD274">
        <v>1</v>
      </c>
      <c r="AE274">
        <v>0</v>
      </c>
      <c r="AF274" t="s">
        <v>3</v>
      </c>
      <c r="AG274">
        <v>0.89</v>
      </c>
      <c r="AH274">
        <v>2</v>
      </c>
      <c r="AI274">
        <v>52425013</v>
      </c>
      <c r="AJ274">
        <v>281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 x14ac:dyDescent="0.2">
      <c r="A275">
        <f>ROW(Source!A864)</f>
        <v>864</v>
      </c>
      <c r="B275">
        <v>52425019</v>
      </c>
      <c r="C275">
        <v>52425011</v>
      </c>
      <c r="D275">
        <v>51499975</v>
      </c>
      <c r="E275">
        <v>1</v>
      </c>
      <c r="F275">
        <v>1</v>
      </c>
      <c r="G275">
        <v>27</v>
      </c>
      <c r="H275">
        <v>3</v>
      </c>
      <c r="I275" t="s">
        <v>553</v>
      </c>
      <c r="J275" t="s">
        <v>554</v>
      </c>
      <c r="K275" t="s">
        <v>555</v>
      </c>
      <c r="L275">
        <v>1348</v>
      </c>
      <c r="N275">
        <v>1009</v>
      </c>
      <c r="O275" t="s">
        <v>27</v>
      </c>
      <c r="P275" t="s">
        <v>27</v>
      </c>
      <c r="Q275">
        <v>1000</v>
      </c>
      <c r="X275">
        <v>0.06</v>
      </c>
      <c r="Y275">
        <v>25888.1</v>
      </c>
      <c r="Z275">
        <v>0</v>
      </c>
      <c r="AA275">
        <v>0</v>
      </c>
      <c r="AB275">
        <v>0</v>
      </c>
      <c r="AC275">
        <v>0</v>
      </c>
      <c r="AD275">
        <v>1</v>
      </c>
      <c r="AE275">
        <v>0</v>
      </c>
      <c r="AF275" t="s">
        <v>3</v>
      </c>
      <c r="AG275">
        <v>0.06</v>
      </c>
      <c r="AH275">
        <v>2</v>
      </c>
      <c r="AI275">
        <v>52425014</v>
      </c>
      <c r="AJ275">
        <v>282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 x14ac:dyDescent="0.2">
      <c r="A276">
        <f>ROW(Source!A864)</f>
        <v>864</v>
      </c>
      <c r="B276">
        <v>52425020</v>
      </c>
      <c r="C276">
        <v>52425011</v>
      </c>
      <c r="D276">
        <v>51503080</v>
      </c>
      <c r="E276">
        <v>1</v>
      </c>
      <c r="F276">
        <v>1</v>
      </c>
      <c r="G276">
        <v>27</v>
      </c>
      <c r="H276">
        <v>3</v>
      </c>
      <c r="I276" t="s">
        <v>64</v>
      </c>
      <c r="J276" t="s">
        <v>66</v>
      </c>
      <c r="K276" t="s">
        <v>65</v>
      </c>
      <c r="L276">
        <v>1348</v>
      </c>
      <c r="N276">
        <v>1009</v>
      </c>
      <c r="O276" t="s">
        <v>27</v>
      </c>
      <c r="P276" t="s">
        <v>27</v>
      </c>
      <c r="Q276">
        <v>1000</v>
      </c>
      <c r="X276">
        <v>7.14</v>
      </c>
      <c r="Y276">
        <v>2652.04</v>
      </c>
      <c r="Z276">
        <v>0</v>
      </c>
      <c r="AA276">
        <v>0</v>
      </c>
      <c r="AB276">
        <v>0</v>
      </c>
      <c r="AC276">
        <v>0</v>
      </c>
      <c r="AD276">
        <v>1</v>
      </c>
      <c r="AE276">
        <v>0</v>
      </c>
      <c r="AF276" t="s">
        <v>3</v>
      </c>
      <c r="AG276">
        <v>7.14</v>
      </c>
      <c r="AH276">
        <v>2</v>
      </c>
      <c r="AI276">
        <v>52425015</v>
      </c>
      <c r="AJ276">
        <v>283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 x14ac:dyDescent="0.2">
      <c r="A277">
        <f>ROW(Source!A867)</f>
        <v>867</v>
      </c>
      <c r="B277">
        <v>52425066</v>
      </c>
      <c r="C277">
        <v>52425065</v>
      </c>
      <c r="D277">
        <v>51486811</v>
      </c>
      <c r="E277">
        <v>27</v>
      </c>
      <c r="F277">
        <v>1</v>
      </c>
      <c r="G277">
        <v>27</v>
      </c>
      <c r="H277">
        <v>1</v>
      </c>
      <c r="I277" t="s">
        <v>531</v>
      </c>
      <c r="J277" t="s">
        <v>3</v>
      </c>
      <c r="K277" t="s">
        <v>532</v>
      </c>
      <c r="L277">
        <v>1191</v>
      </c>
      <c r="N277">
        <v>1013</v>
      </c>
      <c r="O277" t="s">
        <v>533</v>
      </c>
      <c r="P277" t="s">
        <v>533</v>
      </c>
      <c r="Q277">
        <v>1</v>
      </c>
      <c r="X277">
        <v>80.27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1</v>
      </c>
      <c r="AF277" t="s">
        <v>3</v>
      </c>
      <c r="AG277">
        <v>80.27</v>
      </c>
      <c r="AH277">
        <v>2</v>
      </c>
      <c r="AI277">
        <v>52425066</v>
      </c>
      <c r="AJ277">
        <v>285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 x14ac:dyDescent="0.2">
      <c r="A278">
        <f>ROW(Source!A867)</f>
        <v>867</v>
      </c>
      <c r="B278">
        <v>52425067</v>
      </c>
      <c r="C278">
        <v>52425065</v>
      </c>
      <c r="D278">
        <v>51502851</v>
      </c>
      <c r="E278">
        <v>1</v>
      </c>
      <c r="F278">
        <v>1</v>
      </c>
      <c r="G278">
        <v>27</v>
      </c>
      <c r="H278">
        <v>3</v>
      </c>
      <c r="I278" t="s">
        <v>565</v>
      </c>
      <c r="J278" t="s">
        <v>566</v>
      </c>
      <c r="K278" t="s">
        <v>567</v>
      </c>
      <c r="L278">
        <v>1339</v>
      </c>
      <c r="N278">
        <v>1007</v>
      </c>
      <c r="O278" t="s">
        <v>166</v>
      </c>
      <c r="P278" t="s">
        <v>166</v>
      </c>
      <c r="Q278">
        <v>1</v>
      </c>
      <c r="X278">
        <v>5.9</v>
      </c>
      <c r="Y278">
        <v>3714.73</v>
      </c>
      <c r="Z278">
        <v>0</v>
      </c>
      <c r="AA278">
        <v>0</v>
      </c>
      <c r="AB278">
        <v>0</v>
      </c>
      <c r="AC278">
        <v>0</v>
      </c>
      <c r="AD278">
        <v>1</v>
      </c>
      <c r="AE278">
        <v>0</v>
      </c>
      <c r="AF278" t="s">
        <v>3</v>
      </c>
      <c r="AG278">
        <v>5.9</v>
      </c>
      <c r="AH278">
        <v>2</v>
      </c>
      <c r="AI278">
        <v>52425067</v>
      </c>
      <c r="AJ278">
        <v>286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 x14ac:dyDescent="0.2">
      <c r="A279">
        <f>ROW(Source!A867)</f>
        <v>867</v>
      </c>
      <c r="B279">
        <v>52425068</v>
      </c>
      <c r="C279">
        <v>52425065</v>
      </c>
      <c r="D279">
        <v>51502927</v>
      </c>
      <c r="E279">
        <v>1</v>
      </c>
      <c r="F279">
        <v>1</v>
      </c>
      <c r="G279">
        <v>27</v>
      </c>
      <c r="H279">
        <v>3</v>
      </c>
      <c r="I279" t="s">
        <v>568</v>
      </c>
      <c r="J279" t="s">
        <v>569</v>
      </c>
      <c r="K279" t="s">
        <v>570</v>
      </c>
      <c r="L279">
        <v>1339</v>
      </c>
      <c r="N279">
        <v>1007</v>
      </c>
      <c r="O279" t="s">
        <v>166</v>
      </c>
      <c r="P279" t="s">
        <v>166</v>
      </c>
      <c r="Q279">
        <v>1</v>
      </c>
      <c r="X279">
        <v>0.06</v>
      </c>
      <c r="Y279">
        <v>3392.59</v>
      </c>
      <c r="Z279">
        <v>0</v>
      </c>
      <c r="AA279">
        <v>0</v>
      </c>
      <c r="AB279">
        <v>0</v>
      </c>
      <c r="AC279">
        <v>0</v>
      </c>
      <c r="AD279">
        <v>1</v>
      </c>
      <c r="AE279">
        <v>0</v>
      </c>
      <c r="AF279" t="s">
        <v>3</v>
      </c>
      <c r="AG279">
        <v>0.06</v>
      </c>
      <c r="AH279">
        <v>2</v>
      </c>
      <c r="AI279">
        <v>52425068</v>
      </c>
      <c r="AJ279">
        <v>287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 x14ac:dyDescent="0.2">
      <c r="A280">
        <f>ROW(Source!A867)</f>
        <v>867</v>
      </c>
      <c r="B280">
        <v>52425069</v>
      </c>
      <c r="C280">
        <v>52425065</v>
      </c>
      <c r="D280">
        <v>51503665</v>
      </c>
      <c r="E280">
        <v>1</v>
      </c>
      <c r="F280">
        <v>1</v>
      </c>
      <c r="G280">
        <v>27</v>
      </c>
      <c r="H280">
        <v>3</v>
      </c>
      <c r="I280" t="s">
        <v>501</v>
      </c>
      <c r="J280" t="s">
        <v>503</v>
      </c>
      <c r="K280" t="s">
        <v>502</v>
      </c>
      <c r="L280">
        <v>1339</v>
      </c>
      <c r="N280">
        <v>1007</v>
      </c>
      <c r="O280" t="s">
        <v>166</v>
      </c>
      <c r="P280" t="s">
        <v>166</v>
      </c>
      <c r="Q280">
        <v>1</v>
      </c>
      <c r="X280">
        <v>4.3</v>
      </c>
      <c r="Y280">
        <v>7833.01</v>
      </c>
      <c r="Z280">
        <v>0</v>
      </c>
      <c r="AA280">
        <v>0</v>
      </c>
      <c r="AB280">
        <v>0</v>
      </c>
      <c r="AC280">
        <v>0</v>
      </c>
      <c r="AD280">
        <v>1</v>
      </c>
      <c r="AE280">
        <v>0</v>
      </c>
      <c r="AF280" t="s">
        <v>3</v>
      </c>
      <c r="AG280">
        <v>4.3</v>
      </c>
      <c r="AH280">
        <v>2</v>
      </c>
      <c r="AI280">
        <v>52425069</v>
      </c>
      <c r="AJ280">
        <v>288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 x14ac:dyDescent="0.2">
      <c r="A281">
        <f>ROW(Source!A873)</f>
        <v>873</v>
      </c>
      <c r="B281">
        <v>52425129</v>
      </c>
      <c r="C281">
        <v>52425127</v>
      </c>
      <c r="D281">
        <v>51486811</v>
      </c>
      <c r="E281">
        <v>27</v>
      </c>
      <c r="F281">
        <v>1</v>
      </c>
      <c r="G281">
        <v>27</v>
      </c>
      <c r="H281">
        <v>1</v>
      </c>
      <c r="I281" t="s">
        <v>531</v>
      </c>
      <c r="J281" t="s">
        <v>3</v>
      </c>
      <c r="K281" t="s">
        <v>532</v>
      </c>
      <c r="L281">
        <v>1191</v>
      </c>
      <c r="N281">
        <v>1013</v>
      </c>
      <c r="O281" t="s">
        <v>533</v>
      </c>
      <c r="P281" t="s">
        <v>533</v>
      </c>
      <c r="Q281">
        <v>1</v>
      </c>
      <c r="X281">
        <v>76.7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1</v>
      </c>
      <c r="AE281">
        <v>1</v>
      </c>
      <c r="AF281" t="s">
        <v>3</v>
      </c>
      <c r="AG281">
        <v>76.7</v>
      </c>
      <c r="AH281">
        <v>2</v>
      </c>
      <c r="AI281">
        <v>52425128</v>
      </c>
      <c r="AJ281">
        <v>289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 x14ac:dyDescent="0.2">
      <c r="A282">
        <f>ROW(Source!A874)</f>
        <v>874</v>
      </c>
      <c r="B282">
        <v>52425132</v>
      </c>
      <c r="C282">
        <v>52425130</v>
      </c>
      <c r="D282">
        <v>51498982</v>
      </c>
      <c r="E282">
        <v>1</v>
      </c>
      <c r="F282">
        <v>1</v>
      </c>
      <c r="G282">
        <v>27</v>
      </c>
      <c r="H282">
        <v>2</v>
      </c>
      <c r="I282" t="s">
        <v>534</v>
      </c>
      <c r="J282" t="s">
        <v>535</v>
      </c>
      <c r="K282" t="s">
        <v>536</v>
      </c>
      <c r="L282">
        <v>1368</v>
      </c>
      <c r="N282">
        <v>1011</v>
      </c>
      <c r="O282" t="s">
        <v>537</v>
      </c>
      <c r="P282" t="s">
        <v>537</v>
      </c>
      <c r="Q282">
        <v>1</v>
      </c>
      <c r="X282">
        <v>5.3699999999999998E-2</v>
      </c>
      <c r="Y282">
        <v>0</v>
      </c>
      <c r="Z282">
        <v>1494.43</v>
      </c>
      <c r="AA282">
        <v>481.21</v>
      </c>
      <c r="AB282">
        <v>0</v>
      </c>
      <c r="AC282">
        <v>0</v>
      </c>
      <c r="AD282">
        <v>1</v>
      </c>
      <c r="AE282">
        <v>0</v>
      </c>
      <c r="AF282" t="s">
        <v>3</v>
      </c>
      <c r="AG282">
        <v>5.3699999999999998E-2</v>
      </c>
      <c r="AH282">
        <v>2</v>
      </c>
      <c r="AI282">
        <v>52425131</v>
      </c>
      <c r="AJ282">
        <v>290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 x14ac:dyDescent="0.2">
      <c r="A283">
        <f>ROW(Source!A875)</f>
        <v>875</v>
      </c>
      <c r="B283">
        <v>52425135</v>
      </c>
      <c r="C283">
        <v>52425133</v>
      </c>
      <c r="D283">
        <v>51486811</v>
      </c>
      <c r="E283">
        <v>27</v>
      </c>
      <c r="F283">
        <v>1</v>
      </c>
      <c r="G283">
        <v>27</v>
      </c>
      <c r="H283">
        <v>1</v>
      </c>
      <c r="I283" t="s">
        <v>531</v>
      </c>
      <c r="J283" t="s">
        <v>3</v>
      </c>
      <c r="K283" t="s">
        <v>532</v>
      </c>
      <c r="L283">
        <v>1191</v>
      </c>
      <c r="N283">
        <v>1013</v>
      </c>
      <c r="O283" t="s">
        <v>533</v>
      </c>
      <c r="P283" t="s">
        <v>533</v>
      </c>
      <c r="Q283">
        <v>1</v>
      </c>
      <c r="X283">
        <v>1.02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1</v>
      </c>
      <c r="AE283">
        <v>1</v>
      </c>
      <c r="AF283" t="s">
        <v>3</v>
      </c>
      <c r="AG283">
        <v>1.02</v>
      </c>
      <c r="AH283">
        <v>2</v>
      </c>
      <c r="AI283">
        <v>52425134</v>
      </c>
      <c r="AJ283">
        <v>291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 x14ac:dyDescent="0.2">
      <c r="A284">
        <f>ROW(Source!A876)</f>
        <v>876</v>
      </c>
      <c r="B284">
        <v>52425139</v>
      </c>
      <c r="C284">
        <v>52425136</v>
      </c>
      <c r="D284">
        <v>51499780</v>
      </c>
      <c r="E284">
        <v>1</v>
      </c>
      <c r="F284">
        <v>1</v>
      </c>
      <c r="G284">
        <v>27</v>
      </c>
      <c r="H284">
        <v>2</v>
      </c>
      <c r="I284" t="s">
        <v>538</v>
      </c>
      <c r="J284" t="s">
        <v>539</v>
      </c>
      <c r="K284" t="s">
        <v>540</v>
      </c>
      <c r="L284">
        <v>1368</v>
      </c>
      <c r="N284">
        <v>1011</v>
      </c>
      <c r="O284" t="s">
        <v>537</v>
      </c>
      <c r="P284" t="s">
        <v>537</v>
      </c>
      <c r="Q284">
        <v>1</v>
      </c>
      <c r="X284">
        <v>0.02</v>
      </c>
      <c r="Y284">
        <v>0</v>
      </c>
      <c r="Z284">
        <v>1009.4</v>
      </c>
      <c r="AA284">
        <v>316.82</v>
      </c>
      <c r="AB284">
        <v>0</v>
      </c>
      <c r="AC284">
        <v>0</v>
      </c>
      <c r="AD284">
        <v>1</v>
      </c>
      <c r="AE284">
        <v>0</v>
      </c>
      <c r="AF284" t="s">
        <v>3</v>
      </c>
      <c r="AG284">
        <v>0.02</v>
      </c>
      <c r="AH284">
        <v>2</v>
      </c>
      <c r="AI284">
        <v>52425137</v>
      </c>
      <c r="AJ284">
        <v>292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 x14ac:dyDescent="0.2">
      <c r="A285">
        <f>ROW(Source!A876)</f>
        <v>876</v>
      </c>
      <c r="B285">
        <v>52425140</v>
      </c>
      <c r="C285">
        <v>52425136</v>
      </c>
      <c r="D285">
        <v>51499781</v>
      </c>
      <c r="E285">
        <v>1</v>
      </c>
      <c r="F285">
        <v>1</v>
      </c>
      <c r="G285">
        <v>27</v>
      </c>
      <c r="H285">
        <v>2</v>
      </c>
      <c r="I285" t="s">
        <v>541</v>
      </c>
      <c r="J285" t="s">
        <v>542</v>
      </c>
      <c r="K285" t="s">
        <v>543</v>
      </c>
      <c r="L285">
        <v>1368</v>
      </c>
      <c r="N285">
        <v>1011</v>
      </c>
      <c r="O285" t="s">
        <v>537</v>
      </c>
      <c r="P285" t="s">
        <v>537</v>
      </c>
      <c r="Q285">
        <v>1</v>
      </c>
      <c r="X285">
        <v>1.7999999999999999E-2</v>
      </c>
      <c r="Y285">
        <v>0</v>
      </c>
      <c r="Z285">
        <v>1014.12</v>
      </c>
      <c r="AA285">
        <v>317.13</v>
      </c>
      <c r="AB285">
        <v>0</v>
      </c>
      <c r="AC285">
        <v>0</v>
      </c>
      <c r="AD285">
        <v>1</v>
      </c>
      <c r="AE285">
        <v>0</v>
      </c>
      <c r="AF285" t="s">
        <v>3</v>
      </c>
      <c r="AG285">
        <v>1.7999999999999999E-2</v>
      </c>
      <c r="AH285">
        <v>2</v>
      </c>
      <c r="AI285">
        <v>52425138</v>
      </c>
      <c r="AJ285">
        <v>293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 x14ac:dyDescent="0.2">
      <c r="A286">
        <f>ROW(Source!A877)</f>
        <v>877</v>
      </c>
      <c r="B286">
        <v>52425144</v>
      </c>
      <c r="C286">
        <v>52425141</v>
      </c>
      <c r="D286">
        <v>51499780</v>
      </c>
      <c r="E286">
        <v>1</v>
      </c>
      <c r="F286">
        <v>1</v>
      </c>
      <c r="G286">
        <v>27</v>
      </c>
      <c r="H286">
        <v>2</v>
      </c>
      <c r="I286" t="s">
        <v>538</v>
      </c>
      <c r="J286" t="s">
        <v>539</v>
      </c>
      <c r="K286" t="s">
        <v>540</v>
      </c>
      <c r="L286">
        <v>1368</v>
      </c>
      <c r="N286">
        <v>1011</v>
      </c>
      <c r="O286" t="s">
        <v>537</v>
      </c>
      <c r="P286" t="s">
        <v>537</v>
      </c>
      <c r="Q286">
        <v>1</v>
      </c>
      <c r="X286">
        <v>5.3999999999999999E-2</v>
      </c>
      <c r="Y286">
        <v>0</v>
      </c>
      <c r="Z286">
        <v>1009.4</v>
      </c>
      <c r="AA286">
        <v>316.82</v>
      </c>
      <c r="AB286">
        <v>0</v>
      </c>
      <c r="AC286">
        <v>0</v>
      </c>
      <c r="AD286">
        <v>1</v>
      </c>
      <c r="AE286">
        <v>0</v>
      </c>
      <c r="AF286" t="s">
        <v>3</v>
      </c>
      <c r="AG286">
        <v>5.3999999999999999E-2</v>
      </c>
      <c r="AH286">
        <v>2</v>
      </c>
      <c r="AI286">
        <v>52425142</v>
      </c>
      <c r="AJ286">
        <v>294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 x14ac:dyDescent="0.2">
      <c r="A287">
        <f>ROW(Source!A877)</f>
        <v>877</v>
      </c>
      <c r="B287">
        <v>52425145</v>
      </c>
      <c r="C287">
        <v>52425141</v>
      </c>
      <c r="D287">
        <v>51499781</v>
      </c>
      <c r="E287">
        <v>1</v>
      </c>
      <c r="F287">
        <v>1</v>
      </c>
      <c r="G287">
        <v>27</v>
      </c>
      <c r="H287">
        <v>2</v>
      </c>
      <c r="I287" t="s">
        <v>541</v>
      </c>
      <c r="J287" t="s">
        <v>542</v>
      </c>
      <c r="K287" t="s">
        <v>543</v>
      </c>
      <c r="L287">
        <v>1368</v>
      </c>
      <c r="N287">
        <v>1011</v>
      </c>
      <c r="O287" t="s">
        <v>537</v>
      </c>
      <c r="P287" t="s">
        <v>537</v>
      </c>
      <c r="Q287">
        <v>1</v>
      </c>
      <c r="X287">
        <v>5.5E-2</v>
      </c>
      <c r="Y287">
        <v>0</v>
      </c>
      <c r="Z287">
        <v>1014.12</v>
      </c>
      <c r="AA287">
        <v>317.13</v>
      </c>
      <c r="AB287">
        <v>0</v>
      </c>
      <c r="AC287">
        <v>0</v>
      </c>
      <c r="AD287">
        <v>1</v>
      </c>
      <c r="AE287">
        <v>0</v>
      </c>
      <c r="AF287" t="s">
        <v>3</v>
      </c>
      <c r="AG287">
        <v>5.5E-2</v>
      </c>
      <c r="AH287">
        <v>2</v>
      </c>
      <c r="AI287">
        <v>52425143</v>
      </c>
      <c r="AJ287">
        <v>295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 x14ac:dyDescent="0.2">
      <c r="A288">
        <f>ROW(Source!A878)</f>
        <v>878</v>
      </c>
      <c r="B288">
        <v>52425149</v>
      </c>
      <c r="C288">
        <v>52425146</v>
      </c>
      <c r="D288">
        <v>51499780</v>
      </c>
      <c r="E288">
        <v>1</v>
      </c>
      <c r="F288">
        <v>1</v>
      </c>
      <c r="G288">
        <v>27</v>
      </c>
      <c r="H288">
        <v>2</v>
      </c>
      <c r="I288" t="s">
        <v>538</v>
      </c>
      <c r="J288" t="s">
        <v>539</v>
      </c>
      <c r="K288" t="s">
        <v>540</v>
      </c>
      <c r="L288">
        <v>1368</v>
      </c>
      <c r="N288">
        <v>1011</v>
      </c>
      <c r="O288" t="s">
        <v>537</v>
      </c>
      <c r="P288" t="s">
        <v>537</v>
      </c>
      <c r="Q288">
        <v>1</v>
      </c>
      <c r="X288">
        <v>0.01</v>
      </c>
      <c r="Y288">
        <v>0</v>
      </c>
      <c r="Z288">
        <v>1009.4</v>
      </c>
      <c r="AA288">
        <v>316.82</v>
      </c>
      <c r="AB288">
        <v>0</v>
      </c>
      <c r="AC288">
        <v>0</v>
      </c>
      <c r="AD288">
        <v>1</v>
      </c>
      <c r="AE288">
        <v>0</v>
      </c>
      <c r="AF288" t="s">
        <v>46</v>
      </c>
      <c r="AG288">
        <v>0.51</v>
      </c>
      <c r="AH288">
        <v>2</v>
      </c>
      <c r="AI288">
        <v>52425147</v>
      </c>
      <c r="AJ288">
        <v>296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 x14ac:dyDescent="0.2">
      <c r="A289">
        <f>ROW(Source!A878)</f>
        <v>878</v>
      </c>
      <c r="B289">
        <v>52425150</v>
      </c>
      <c r="C289">
        <v>52425146</v>
      </c>
      <c r="D289">
        <v>51499781</v>
      </c>
      <c r="E289">
        <v>1</v>
      </c>
      <c r="F289">
        <v>1</v>
      </c>
      <c r="G289">
        <v>27</v>
      </c>
      <c r="H289">
        <v>2</v>
      </c>
      <c r="I289" t="s">
        <v>541</v>
      </c>
      <c r="J289" t="s">
        <v>542</v>
      </c>
      <c r="K289" t="s">
        <v>543</v>
      </c>
      <c r="L289">
        <v>1368</v>
      </c>
      <c r="N289">
        <v>1011</v>
      </c>
      <c r="O289" t="s">
        <v>537</v>
      </c>
      <c r="P289" t="s">
        <v>537</v>
      </c>
      <c r="Q289">
        <v>1</v>
      </c>
      <c r="X289">
        <v>8.0000000000000002E-3</v>
      </c>
      <c r="Y289">
        <v>0</v>
      </c>
      <c r="Z289">
        <v>1014.12</v>
      </c>
      <c r="AA289">
        <v>317.13</v>
      </c>
      <c r="AB289">
        <v>0</v>
      </c>
      <c r="AC289">
        <v>0</v>
      </c>
      <c r="AD289">
        <v>1</v>
      </c>
      <c r="AE289">
        <v>0</v>
      </c>
      <c r="AF289" t="s">
        <v>46</v>
      </c>
      <c r="AG289">
        <v>0.40800000000000003</v>
      </c>
      <c r="AH289">
        <v>2</v>
      </c>
      <c r="AI289">
        <v>52425148</v>
      </c>
      <c r="AJ289">
        <v>297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 x14ac:dyDescent="0.2">
      <c r="A290">
        <f>ROW(Source!A880)</f>
        <v>880</v>
      </c>
      <c r="B290">
        <v>52425154</v>
      </c>
      <c r="C290">
        <v>52425152</v>
      </c>
      <c r="D290">
        <v>51486811</v>
      </c>
      <c r="E290">
        <v>27</v>
      </c>
      <c r="F290">
        <v>1</v>
      </c>
      <c r="G290">
        <v>27</v>
      </c>
      <c r="H290">
        <v>1</v>
      </c>
      <c r="I290" t="s">
        <v>531</v>
      </c>
      <c r="J290" t="s">
        <v>3</v>
      </c>
      <c r="K290" t="s">
        <v>532</v>
      </c>
      <c r="L290">
        <v>1191</v>
      </c>
      <c r="N290">
        <v>1013</v>
      </c>
      <c r="O290" t="s">
        <v>533</v>
      </c>
      <c r="P290" t="s">
        <v>533</v>
      </c>
      <c r="Q290">
        <v>1</v>
      </c>
      <c r="X290">
        <v>221.6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1</v>
      </c>
      <c r="AE290">
        <v>1</v>
      </c>
      <c r="AF290" t="s">
        <v>3</v>
      </c>
      <c r="AG290">
        <v>221.6</v>
      </c>
      <c r="AH290">
        <v>2</v>
      </c>
      <c r="AI290">
        <v>52425153</v>
      </c>
      <c r="AJ290">
        <v>298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 x14ac:dyDescent="0.2">
      <c r="A291">
        <f>ROW(Source!A881)</f>
        <v>881</v>
      </c>
      <c r="B291">
        <v>52425157</v>
      </c>
      <c r="C291">
        <v>52425155</v>
      </c>
      <c r="D291">
        <v>51486811</v>
      </c>
      <c r="E291">
        <v>27</v>
      </c>
      <c r="F291">
        <v>1</v>
      </c>
      <c r="G291">
        <v>27</v>
      </c>
      <c r="H291">
        <v>1</v>
      </c>
      <c r="I291" t="s">
        <v>531</v>
      </c>
      <c r="J291" t="s">
        <v>3</v>
      </c>
      <c r="K291" t="s">
        <v>532</v>
      </c>
      <c r="L291">
        <v>1191</v>
      </c>
      <c r="N291">
        <v>1013</v>
      </c>
      <c r="O291" t="s">
        <v>533</v>
      </c>
      <c r="P291" t="s">
        <v>533</v>
      </c>
      <c r="Q291">
        <v>1</v>
      </c>
      <c r="X291">
        <v>83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1</v>
      </c>
      <c r="AE291">
        <v>1</v>
      </c>
      <c r="AF291" t="s">
        <v>3</v>
      </c>
      <c r="AG291">
        <v>83</v>
      </c>
      <c r="AH291">
        <v>2</v>
      </c>
      <c r="AI291">
        <v>52425156</v>
      </c>
      <c r="AJ291">
        <v>299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</row>
    <row r="292" spans="1:44" x14ac:dyDescent="0.2">
      <c r="A292">
        <f>ROW(Source!A882)</f>
        <v>882</v>
      </c>
      <c r="B292">
        <v>52425160</v>
      </c>
      <c r="C292">
        <v>52425158</v>
      </c>
      <c r="D292">
        <v>51499781</v>
      </c>
      <c r="E292">
        <v>1</v>
      </c>
      <c r="F292">
        <v>1</v>
      </c>
      <c r="G292">
        <v>27</v>
      </c>
      <c r="H292">
        <v>2</v>
      </c>
      <c r="I292" t="s">
        <v>541</v>
      </c>
      <c r="J292" t="s">
        <v>542</v>
      </c>
      <c r="K292" t="s">
        <v>543</v>
      </c>
      <c r="L292">
        <v>1368</v>
      </c>
      <c r="N292">
        <v>1011</v>
      </c>
      <c r="O292" t="s">
        <v>537</v>
      </c>
      <c r="P292" t="s">
        <v>537</v>
      </c>
      <c r="Q292">
        <v>1</v>
      </c>
      <c r="X292">
        <v>3.1E-2</v>
      </c>
      <c r="Y292">
        <v>0</v>
      </c>
      <c r="Z292">
        <v>1014.12</v>
      </c>
      <c r="AA292">
        <v>317.13</v>
      </c>
      <c r="AB292">
        <v>0</v>
      </c>
      <c r="AC292">
        <v>0</v>
      </c>
      <c r="AD292">
        <v>1</v>
      </c>
      <c r="AE292">
        <v>0</v>
      </c>
      <c r="AF292" t="s">
        <v>3</v>
      </c>
      <c r="AG292">
        <v>3.1E-2</v>
      </c>
      <c r="AH292">
        <v>2</v>
      </c>
      <c r="AI292">
        <v>52425159</v>
      </c>
      <c r="AJ292">
        <v>300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 x14ac:dyDescent="0.2">
      <c r="A293">
        <f>ROW(Source!A883)</f>
        <v>883</v>
      </c>
      <c r="B293">
        <v>52425163</v>
      </c>
      <c r="C293">
        <v>52425161</v>
      </c>
      <c r="D293">
        <v>51499781</v>
      </c>
      <c r="E293">
        <v>1</v>
      </c>
      <c r="F293">
        <v>1</v>
      </c>
      <c r="G293">
        <v>27</v>
      </c>
      <c r="H293">
        <v>2</v>
      </c>
      <c r="I293" t="s">
        <v>541</v>
      </c>
      <c r="J293" t="s">
        <v>542</v>
      </c>
      <c r="K293" t="s">
        <v>543</v>
      </c>
      <c r="L293">
        <v>1368</v>
      </c>
      <c r="N293">
        <v>1011</v>
      </c>
      <c r="O293" t="s">
        <v>537</v>
      </c>
      <c r="P293" t="s">
        <v>537</v>
      </c>
      <c r="Q293">
        <v>1</v>
      </c>
      <c r="X293">
        <v>0.01</v>
      </c>
      <c r="Y293">
        <v>0</v>
      </c>
      <c r="Z293">
        <v>1014.12</v>
      </c>
      <c r="AA293">
        <v>317.13</v>
      </c>
      <c r="AB293">
        <v>0</v>
      </c>
      <c r="AC293">
        <v>0</v>
      </c>
      <c r="AD293">
        <v>1</v>
      </c>
      <c r="AE293">
        <v>0</v>
      </c>
      <c r="AF293" t="s">
        <v>172</v>
      </c>
      <c r="AG293">
        <v>0.54</v>
      </c>
      <c r="AH293">
        <v>2</v>
      </c>
      <c r="AI293">
        <v>52425162</v>
      </c>
      <c r="AJ293">
        <v>301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 x14ac:dyDescent="0.2">
      <c r="A294">
        <f>ROW(Source!A885)</f>
        <v>885</v>
      </c>
      <c r="B294">
        <v>52425178</v>
      </c>
      <c r="C294">
        <v>52425173</v>
      </c>
      <c r="D294">
        <v>51486811</v>
      </c>
      <c r="E294">
        <v>27</v>
      </c>
      <c r="F294">
        <v>1</v>
      </c>
      <c r="G294">
        <v>27</v>
      </c>
      <c r="H294">
        <v>1</v>
      </c>
      <c r="I294" t="s">
        <v>531</v>
      </c>
      <c r="J294" t="s">
        <v>3</v>
      </c>
      <c r="K294" t="s">
        <v>532</v>
      </c>
      <c r="L294">
        <v>1191</v>
      </c>
      <c r="N294">
        <v>1013</v>
      </c>
      <c r="O294" t="s">
        <v>533</v>
      </c>
      <c r="P294" t="s">
        <v>533</v>
      </c>
      <c r="Q294">
        <v>1</v>
      </c>
      <c r="X294">
        <v>80.27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1</v>
      </c>
      <c r="AE294">
        <v>1</v>
      </c>
      <c r="AF294" t="s">
        <v>3</v>
      </c>
      <c r="AG294">
        <v>80.27</v>
      </c>
      <c r="AH294">
        <v>2</v>
      </c>
      <c r="AI294">
        <v>52425174</v>
      </c>
      <c r="AJ294">
        <v>302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 x14ac:dyDescent="0.2">
      <c r="A295">
        <f>ROW(Source!A885)</f>
        <v>885</v>
      </c>
      <c r="B295">
        <v>52425179</v>
      </c>
      <c r="C295">
        <v>52425173</v>
      </c>
      <c r="D295">
        <v>51502851</v>
      </c>
      <c r="E295">
        <v>1</v>
      </c>
      <c r="F295">
        <v>1</v>
      </c>
      <c r="G295">
        <v>27</v>
      </c>
      <c r="H295">
        <v>3</v>
      </c>
      <c r="I295" t="s">
        <v>565</v>
      </c>
      <c r="J295" t="s">
        <v>566</v>
      </c>
      <c r="K295" t="s">
        <v>567</v>
      </c>
      <c r="L295">
        <v>1339</v>
      </c>
      <c r="N295">
        <v>1007</v>
      </c>
      <c r="O295" t="s">
        <v>166</v>
      </c>
      <c r="P295" t="s">
        <v>166</v>
      </c>
      <c r="Q295">
        <v>1</v>
      </c>
      <c r="X295">
        <v>5.9</v>
      </c>
      <c r="Y295">
        <v>3714.73</v>
      </c>
      <c r="Z295">
        <v>0</v>
      </c>
      <c r="AA295">
        <v>0</v>
      </c>
      <c r="AB295">
        <v>0</v>
      </c>
      <c r="AC295">
        <v>0</v>
      </c>
      <c r="AD295">
        <v>1</v>
      </c>
      <c r="AE295">
        <v>0</v>
      </c>
      <c r="AF295" t="s">
        <v>3</v>
      </c>
      <c r="AG295">
        <v>5.9</v>
      </c>
      <c r="AH295">
        <v>2</v>
      </c>
      <c r="AI295">
        <v>52425175</v>
      </c>
      <c r="AJ295">
        <v>303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 x14ac:dyDescent="0.2">
      <c r="A296">
        <f>ROW(Source!A885)</f>
        <v>885</v>
      </c>
      <c r="B296">
        <v>52425180</v>
      </c>
      <c r="C296">
        <v>52425173</v>
      </c>
      <c r="D296">
        <v>51502927</v>
      </c>
      <c r="E296">
        <v>1</v>
      </c>
      <c r="F296">
        <v>1</v>
      </c>
      <c r="G296">
        <v>27</v>
      </c>
      <c r="H296">
        <v>3</v>
      </c>
      <c r="I296" t="s">
        <v>568</v>
      </c>
      <c r="J296" t="s">
        <v>569</v>
      </c>
      <c r="K296" t="s">
        <v>570</v>
      </c>
      <c r="L296">
        <v>1339</v>
      </c>
      <c r="N296">
        <v>1007</v>
      </c>
      <c r="O296" t="s">
        <v>166</v>
      </c>
      <c r="P296" t="s">
        <v>166</v>
      </c>
      <c r="Q296">
        <v>1</v>
      </c>
      <c r="X296">
        <v>0.06</v>
      </c>
      <c r="Y296">
        <v>3392.59</v>
      </c>
      <c r="Z296">
        <v>0</v>
      </c>
      <c r="AA296">
        <v>0</v>
      </c>
      <c r="AB296">
        <v>0</v>
      </c>
      <c r="AC296">
        <v>0</v>
      </c>
      <c r="AD296">
        <v>1</v>
      </c>
      <c r="AE296">
        <v>0</v>
      </c>
      <c r="AF296" t="s">
        <v>3</v>
      </c>
      <c r="AG296">
        <v>0.06</v>
      </c>
      <c r="AH296">
        <v>2</v>
      </c>
      <c r="AI296">
        <v>52425176</v>
      </c>
      <c r="AJ296">
        <v>304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 x14ac:dyDescent="0.2">
      <c r="A297">
        <f>ROW(Source!A885)</f>
        <v>885</v>
      </c>
      <c r="B297">
        <v>52425181</v>
      </c>
      <c r="C297">
        <v>52425173</v>
      </c>
      <c r="D297">
        <v>51503665</v>
      </c>
      <c r="E297">
        <v>1</v>
      </c>
      <c r="F297">
        <v>1</v>
      </c>
      <c r="G297">
        <v>27</v>
      </c>
      <c r="H297">
        <v>3</v>
      </c>
      <c r="I297" t="s">
        <v>501</v>
      </c>
      <c r="J297" t="s">
        <v>503</v>
      </c>
      <c r="K297" t="s">
        <v>502</v>
      </c>
      <c r="L297">
        <v>1339</v>
      </c>
      <c r="N297">
        <v>1007</v>
      </c>
      <c r="O297" t="s">
        <v>166</v>
      </c>
      <c r="P297" t="s">
        <v>166</v>
      </c>
      <c r="Q297">
        <v>1</v>
      </c>
      <c r="X297">
        <v>4.3</v>
      </c>
      <c r="Y297">
        <v>7833.01</v>
      </c>
      <c r="Z297">
        <v>0</v>
      </c>
      <c r="AA297">
        <v>0</v>
      </c>
      <c r="AB297">
        <v>0</v>
      </c>
      <c r="AC297">
        <v>0</v>
      </c>
      <c r="AD297">
        <v>1</v>
      </c>
      <c r="AE297">
        <v>0</v>
      </c>
      <c r="AF297" t="s">
        <v>3</v>
      </c>
      <c r="AG297">
        <v>4.3</v>
      </c>
      <c r="AH297">
        <v>2</v>
      </c>
      <c r="AI297">
        <v>52425177</v>
      </c>
      <c r="AJ297">
        <v>305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 x14ac:dyDescent="0.2">
      <c r="A298">
        <f>ROW(Source!A921)</f>
        <v>921</v>
      </c>
      <c r="B298">
        <v>52425244</v>
      </c>
      <c r="C298">
        <v>52425239</v>
      </c>
      <c r="D298">
        <v>51486811</v>
      </c>
      <c r="E298">
        <v>27</v>
      </c>
      <c r="F298">
        <v>1</v>
      </c>
      <c r="G298">
        <v>27</v>
      </c>
      <c r="H298">
        <v>1</v>
      </c>
      <c r="I298" t="s">
        <v>531</v>
      </c>
      <c r="J298" t="s">
        <v>3</v>
      </c>
      <c r="K298" t="s">
        <v>532</v>
      </c>
      <c r="L298">
        <v>1191</v>
      </c>
      <c r="N298">
        <v>1013</v>
      </c>
      <c r="O298" t="s">
        <v>533</v>
      </c>
      <c r="P298" t="s">
        <v>533</v>
      </c>
      <c r="Q298">
        <v>1</v>
      </c>
      <c r="X298">
        <v>0.82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1</v>
      </c>
      <c r="AE298">
        <v>1</v>
      </c>
      <c r="AF298" t="s">
        <v>3</v>
      </c>
      <c r="AG298">
        <v>0.82</v>
      </c>
      <c r="AH298">
        <v>2</v>
      </c>
      <c r="AI298">
        <v>52425240</v>
      </c>
      <c r="AJ298">
        <v>306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 x14ac:dyDescent="0.2">
      <c r="A299">
        <f>ROW(Source!A921)</f>
        <v>921</v>
      </c>
      <c r="B299">
        <v>52425245</v>
      </c>
      <c r="C299">
        <v>52425239</v>
      </c>
      <c r="D299">
        <v>51499184</v>
      </c>
      <c r="E299">
        <v>1</v>
      </c>
      <c r="F299">
        <v>1</v>
      </c>
      <c r="G299">
        <v>27</v>
      </c>
      <c r="H299">
        <v>2</v>
      </c>
      <c r="I299" t="s">
        <v>599</v>
      </c>
      <c r="J299" t="s">
        <v>600</v>
      </c>
      <c r="K299" t="s">
        <v>601</v>
      </c>
      <c r="L299">
        <v>1368</v>
      </c>
      <c r="N299">
        <v>1011</v>
      </c>
      <c r="O299" t="s">
        <v>537</v>
      </c>
      <c r="P299" t="s">
        <v>537</v>
      </c>
      <c r="Q299">
        <v>1</v>
      </c>
      <c r="X299">
        <v>0.04</v>
      </c>
      <c r="Y299">
        <v>0</v>
      </c>
      <c r="Z299">
        <v>2020.59</v>
      </c>
      <c r="AA299">
        <v>458.56</v>
      </c>
      <c r="AB299">
        <v>0</v>
      </c>
      <c r="AC299">
        <v>0</v>
      </c>
      <c r="AD299">
        <v>1</v>
      </c>
      <c r="AE299">
        <v>0</v>
      </c>
      <c r="AF299" t="s">
        <v>3</v>
      </c>
      <c r="AG299">
        <v>0.04</v>
      </c>
      <c r="AH299">
        <v>2</v>
      </c>
      <c r="AI299">
        <v>52425241</v>
      </c>
      <c r="AJ299">
        <v>307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 x14ac:dyDescent="0.2">
      <c r="A300">
        <f>ROW(Source!A921)</f>
        <v>921</v>
      </c>
      <c r="B300">
        <v>52425246</v>
      </c>
      <c r="C300">
        <v>52425239</v>
      </c>
      <c r="D300">
        <v>51499210</v>
      </c>
      <c r="E300">
        <v>1</v>
      </c>
      <c r="F300">
        <v>1</v>
      </c>
      <c r="G300">
        <v>27</v>
      </c>
      <c r="H300">
        <v>2</v>
      </c>
      <c r="I300" t="s">
        <v>614</v>
      </c>
      <c r="J300" t="s">
        <v>615</v>
      </c>
      <c r="K300" t="s">
        <v>616</v>
      </c>
      <c r="L300">
        <v>1368</v>
      </c>
      <c r="N300">
        <v>1011</v>
      </c>
      <c r="O300" t="s">
        <v>537</v>
      </c>
      <c r="P300" t="s">
        <v>537</v>
      </c>
      <c r="Q300">
        <v>1</v>
      </c>
      <c r="X300">
        <v>0.41</v>
      </c>
      <c r="Y300">
        <v>0</v>
      </c>
      <c r="Z300">
        <v>1024.3699999999999</v>
      </c>
      <c r="AA300">
        <v>730.58</v>
      </c>
      <c r="AB300">
        <v>0</v>
      </c>
      <c r="AC300">
        <v>0</v>
      </c>
      <c r="AD300">
        <v>1</v>
      </c>
      <c r="AE300">
        <v>0</v>
      </c>
      <c r="AF300" t="s">
        <v>3</v>
      </c>
      <c r="AG300">
        <v>0.41</v>
      </c>
      <c r="AH300">
        <v>2</v>
      </c>
      <c r="AI300">
        <v>52425242</v>
      </c>
      <c r="AJ300">
        <v>308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 x14ac:dyDescent="0.2">
      <c r="A301">
        <f>ROW(Source!A921)</f>
        <v>921</v>
      </c>
      <c r="B301">
        <v>52425247</v>
      </c>
      <c r="C301">
        <v>52425239</v>
      </c>
      <c r="D301">
        <v>51487511</v>
      </c>
      <c r="E301">
        <v>27</v>
      </c>
      <c r="F301">
        <v>1</v>
      </c>
      <c r="G301">
        <v>27</v>
      </c>
      <c r="H301">
        <v>3</v>
      </c>
      <c r="I301" t="s">
        <v>755</v>
      </c>
      <c r="J301" t="s">
        <v>3</v>
      </c>
      <c r="K301" t="s">
        <v>756</v>
      </c>
      <c r="L301">
        <v>1035</v>
      </c>
      <c r="N301">
        <v>1013</v>
      </c>
      <c r="O301" t="s">
        <v>267</v>
      </c>
      <c r="P301" t="s">
        <v>267</v>
      </c>
      <c r="Q301">
        <v>1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 t="s">
        <v>3</v>
      </c>
      <c r="AG301">
        <v>0</v>
      </c>
      <c r="AH301">
        <v>3</v>
      </c>
      <c r="AI301">
        <v>-1</v>
      </c>
      <c r="AJ301" t="s">
        <v>3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 x14ac:dyDescent="0.2">
      <c r="A302">
        <f>ROW(Source!A923)</f>
        <v>923</v>
      </c>
      <c r="B302">
        <v>52425283</v>
      </c>
      <c r="C302">
        <v>52425276</v>
      </c>
      <c r="D302">
        <v>51486811</v>
      </c>
      <c r="E302">
        <v>27</v>
      </c>
      <c r="F302">
        <v>1</v>
      </c>
      <c r="G302">
        <v>27</v>
      </c>
      <c r="H302">
        <v>1</v>
      </c>
      <c r="I302" t="s">
        <v>531</v>
      </c>
      <c r="J302" t="s">
        <v>3</v>
      </c>
      <c r="K302" t="s">
        <v>532</v>
      </c>
      <c r="L302">
        <v>1191</v>
      </c>
      <c r="N302">
        <v>1013</v>
      </c>
      <c r="O302" t="s">
        <v>533</v>
      </c>
      <c r="P302" t="s">
        <v>533</v>
      </c>
      <c r="Q302">
        <v>1</v>
      </c>
      <c r="X302">
        <v>2.35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1</v>
      </c>
      <c r="AE302">
        <v>1</v>
      </c>
      <c r="AF302" t="s">
        <v>3</v>
      </c>
      <c r="AG302">
        <v>2.35</v>
      </c>
      <c r="AH302">
        <v>2</v>
      </c>
      <c r="AI302">
        <v>52425277</v>
      </c>
      <c r="AJ302">
        <v>310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 x14ac:dyDescent="0.2">
      <c r="A303">
        <f>ROW(Source!A923)</f>
        <v>923</v>
      </c>
      <c r="B303">
        <v>52425284</v>
      </c>
      <c r="C303">
        <v>52425276</v>
      </c>
      <c r="D303">
        <v>51499345</v>
      </c>
      <c r="E303">
        <v>1</v>
      </c>
      <c r="F303">
        <v>1</v>
      </c>
      <c r="G303">
        <v>27</v>
      </c>
      <c r="H303">
        <v>2</v>
      </c>
      <c r="I303" t="s">
        <v>571</v>
      </c>
      <c r="J303" t="s">
        <v>572</v>
      </c>
      <c r="K303" t="s">
        <v>573</v>
      </c>
      <c r="L303">
        <v>1368</v>
      </c>
      <c r="N303">
        <v>1011</v>
      </c>
      <c r="O303" t="s">
        <v>537</v>
      </c>
      <c r="P303" t="s">
        <v>537</v>
      </c>
      <c r="Q303">
        <v>1</v>
      </c>
      <c r="X303">
        <v>0.51</v>
      </c>
      <c r="Y303">
        <v>0</v>
      </c>
      <c r="Z303">
        <v>98.05</v>
      </c>
      <c r="AA303">
        <v>33.06</v>
      </c>
      <c r="AB303">
        <v>0</v>
      </c>
      <c r="AC303">
        <v>0</v>
      </c>
      <c r="AD303">
        <v>1</v>
      </c>
      <c r="AE303">
        <v>0</v>
      </c>
      <c r="AF303" t="s">
        <v>3</v>
      </c>
      <c r="AG303">
        <v>0.51</v>
      </c>
      <c r="AH303">
        <v>2</v>
      </c>
      <c r="AI303">
        <v>52425278</v>
      </c>
      <c r="AJ303">
        <v>311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 x14ac:dyDescent="0.2">
      <c r="A304">
        <f>ROW(Source!A923)</f>
        <v>923</v>
      </c>
      <c r="B304">
        <v>52425285</v>
      </c>
      <c r="C304">
        <v>52425276</v>
      </c>
      <c r="D304">
        <v>51499423</v>
      </c>
      <c r="E304">
        <v>1</v>
      </c>
      <c r="F304">
        <v>1</v>
      </c>
      <c r="G304">
        <v>27</v>
      </c>
      <c r="H304">
        <v>2</v>
      </c>
      <c r="I304" t="s">
        <v>574</v>
      </c>
      <c r="J304" t="s">
        <v>575</v>
      </c>
      <c r="K304" t="s">
        <v>576</v>
      </c>
      <c r="L304">
        <v>1368</v>
      </c>
      <c r="N304">
        <v>1011</v>
      </c>
      <c r="O304" t="s">
        <v>537</v>
      </c>
      <c r="P304" t="s">
        <v>537</v>
      </c>
      <c r="Q304">
        <v>1</v>
      </c>
      <c r="X304">
        <v>0.51</v>
      </c>
      <c r="Y304">
        <v>0</v>
      </c>
      <c r="Z304">
        <v>564.1</v>
      </c>
      <c r="AA304">
        <v>358.8</v>
      </c>
      <c r="AB304">
        <v>0</v>
      </c>
      <c r="AC304">
        <v>0</v>
      </c>
      <c r="AD304">
        <v>1</v>
      </c>
      <c r="AE304">
        <v>0</v>
      </c>
      <c r="AF304" t="s">
        <v>3</v>
      </c>
      <c r="AG304">
        <v>0.51</v>
      </c>
      <c r="AH304">
        <v>2</v>
      </c>
      <c r="AI304">
        <v>52425279</v>
      </c>
      <c r="AJ304">
        <v>312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 x14ac:dyDescent="0.2">
      <c r="A305">
        <f>ROW(Source!A923)</f>
        <v>923</v>
      </c>
      <c r="B305">
        <v>52425286</v>
      </c>
      <c r="C305">
        <v>52425276</v>
      </c>
      <c r="D305">
        <v>51502000</v>
      </c>
      <c r="E305">
        <v>1</v>
      </c>
      <c r="F305">
        <v>1</v>
      </c>
      <c r="G305">
        <v>27</v>
      </c>
      <c r="H305">
        <v>3</v>
      </c>
      <c r="I305" t="s">
        <v>577</v>
      </c>
      <c r="J305" t="s">
        <v>578</v>
      </c>
      <c r="K305" t="s">
        <v>579</v>
      </c>
      <c r="L305">
        <v>1301</v>
      </c>
      <c r="N305">
        <v>1003</v>
      </c>
      <c r="O305" t="s">
        <v>580</v>
      </c>
      <c r="P305" t="s">
        <v>580</v>
      </c>
      <c r="Q305">
        <v>1</v>
      </c>
      <c r="X305">
        <v>12</v>
      </c>
      <c r="Y305">
        <v>26.54</v>
      </c>
      <c r="Z305">
        <v>0</v>
      </c>
      <c r="AA305">
        <v>0</v>
      </c>
      <c r="AB305">
        <v>0</v>
      </c>
      <c r="AC305">
        <v>0</v>
      </c>
      <c r="AD305">
        <v>1</v>
      </c>
      <c r="AE305">
        <v>0</v>
      </c>
      <c r="AF305" t="s">
        <v>3</v>
      </c>
      <c r="AG305">
        <v>12</v>
      </c>
      <c r="AH305">
        <v>2</v>
      </c>
      <c r="AI305">
        <v>52425280</v>
      </c>
      <c r="AJ305">
        <v>313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 x14ac:dyDescent="0.2">
      <c r="A306">
        <f>ROW(Source!A923)</f>
        <v>923</v>
      </c>
      <c r="B306">
        <v>52425287</v>
      </c>
      <c r="C306">
        <v>52425276</v>
      </c>
      <c r="D306">
        <v>51502424</v>
      </c>
      <c r="E306">
        <v>1</v>
      </c>
      <c r="F306">
        <v>1</v>
      </c>
      <c r="G306">
        <v>27</v>
      </c>
      <c r="H306">
        <v>3</v>
      </c>
      <c r="I306" t="s">
        <v>188</v>
      </c>
      <c r="J306" t="s">
        <v>191</v>
      </c>
      <c r="K306" t="s">
        <v>189</v>
      </c>
      <c r="L306">
        <v>1346</v>
      </c>
      <c r="N306">
        <v>1009</v>
      </c>
      <c r="O306" t="s">
        <v>190</v>
      </c>
      <c r="P306" t="s">
        <v>190</v>
      </c>
      <c r="Q306">
        <v>1</v>
      </c>
      <c r="X306">
        <v>6.6</v>
      </c>
      <c r="Y306">
        <v>124.03</v>
      </c>
      <c r="Z306">
        <v>0</v>
      </c>
      <c r="AA306">
        <v>0</v>
      </c>
      <c r="AB306">
        <v>0</v>
      </c>
      <c r="AC306">
        <v>0</v>
      </c>
      <c r="AD306">
        <v>1</v>
      </c>
      <c r="AE306">
        <v>0</v>
      </c>
      <c r="AF306" t="s">
        <v>3</v>
      </c>
      <c r="AG306">
        <v>6.6</v>
      </c>
      <c r="AH306">
        <v>2</v>
      </c>
      <c r="AI306">
        <v>52425281</v>
      </c>
      <c r="AJ306">
        <v>314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 x14ac:dyDescent="0.2">
      <c r="A307">
        <f>ROW(Source!A926)</f>
        <v>926</v>
      </c>
      <c r="B307">
        <v>52425296</v>
      </c>
      <c r="C307">
        <v>52425290</v>
      </c>
      <c r="D307">
        <v>51486811</v>
      </c>
      <c r="E307">
        <v>27</v>
      </c>
      <c r="F307">
        <v>1</v>
      </c>
      <c r="G307">
        <v>27</v>
      </c>
      <c r="H307">
        <v>1</v>
      </c>
      <c r="I307" t="s">
        <v>531</v>
      </c>
      <c r="J307" t="s">
        <v>3</v>
      </c>
      <c r="K307" t="s">
        <v>532</v>
      </c>
      <c r="L307">
        <v>1191</v>
      </c>
      <c r="N307">
        <v>1013</v>
      </c>
      <c r="O307" t="s">
        <v>533</v>
      </c>
      <c r="P307" t="s">
        <v>533</v>
      </c>
      <c r="Q307">
        <v>1</v>
      </c>
      <c r="X307">
        <v>2.35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1</v>
      </c>
      <c r="AE307">
        <v>1</v>
      </c>
      <c r="AF307" t="s">
        <v>3</v>
      </c>
      <c r="AG307">
        <v>2.35</v>
      </c>
      <c r="AH307">
        <v>2</v>
      </c>
      <c r="AI307">
        <v>52425291</v>
      </c>
      <c r="AJ307">
        <v>316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 x14ac:dyDescent="0.2">
      <c r="A308">
        <f>ROW(Source!A926)</f>
        <v>926</v>
      </c>
      <c r="B308">
        <v>52425297</v>
      </c>
      <c r="C308">
        <v>52425290</v>
      </c>
      <c r="D308">
        <v>51499345</v>
      </c>
      <c r="E308">
        <v>1</v>
      </c>
      <c r="F308">
        <v>1</v>
      </c>
      <c r="G308">
        <v>27</v>
      </c>
      <c r="H308">
        <v>2</v>
      </c>
      <c r="I308" t="s">
        <v>571</v>
      </c>
      <c r="J308" t="s">
        <v>572</v>
      </c>
      <c r="K308" t="s">
        <v>573</v>
      </c>
      <c r="L308">
        <v>1368</v>
      </c>
      <c r="N308">
        <v>1011</v>
      </c>
      <c r="O308" t="s">
        <v>537</v>
      </c>
      <c r="P308" t="s">
        <v>537</v>
      </c>
      <c r="Q308">
        <v>1</v>
      </c>
      <c r="X308">
        <v>0.51</v>
      </c>
      <c r="Y308">
        <v>0</v>
      </c>
      <c r="Z308">
        <v>98.05</v>
      </c>
      <c r="AA308">
        <v>33.06</v>
      </c>
      <c r="AB308">
        <v>0</v>
      </c>
      <c r="AC308">
        <v>0</v>
      </c>
      <c r="AD308">
        <v>1</v>
      </c>
      <c r="AE308">
        <v>0</v>
      </c>
      <c r="AF308" t="s">
        <v>3</v>
      </c>
      <c r="AG308">
        <v>0.51</v>
      </c>
      <c r="AH308">
        <v>2</v>
      </c>
      <c r="AI308">
        <v>52425292</v>
      </c>
      <c r="AJ308">
        <v>317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 x14ac:dyDescent="0.2">
      <c r="A309">
        <f>ROW(Source!A926)</f>
        <v>926</v>
      </c>
      <c r="B309">
        <v>52425298</v>
      </c>
      <c r="C309">
        <v>52425290</v>
      </c>
      <c r="D309">
        <v>51499423</v>
      </c>
      <c r="E309">
        <v>1</v>
      </c>
      <c r="F309">
        <v>1</v>
      </c>
      <c r="G309">
        <v>27</v>
      </c>
      <c r="H309">
        <v>2</v>
      </c>
      <c r="I309" t="s">
        <v>574</v>
      </c>
      <c r="J309" t="s">
        <v>575</v>
      </c>
      <c r="K309" t="s">
        <v>576</v>
      </c>
      <c r="L309">
        <v>1368</v>
      </c>
      <c r="N309">
        <v>1011</v>
      </c>
      <c r="O309" t="s">
        <v>537</v>
      </c>
      <c r="P309" t="s">
        <v>537</v>
      </c>
      <c r="Q309">
        <v>1</v>
      </c>
      <c r="X309">
        <v>0.51</v>
      </c>
      <c r="Y309">
        <v>0</v>
      </c>
      <c r="Z309">
        <v>564.1</v>
      </c>
      <c r="AA309">
        <v>358.8</v>
      </c>
      <c r="AB309">
        <v>0</v>
      </c>
      <c r="AC309">
        <v>0</v>
      </c>
      <c r="AD309">
        <v>1</v>
      </c>
      <c r="AE309">
        <v>0</v>
      </c>
      <c r="AF309" t="s">
        <v>3</v>
      </c>
      <c r="AG309">
        <v>0.51</v>
      </c>
      <c r="AH309">
        <v>2</v>
      </c>
      <c r="AI309">
        <v>52425293</v>
      </c>
      <c r="AJ309">
        <v>318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 x14ac:dyDescent="0.2">
      <c r="A310">
        <f>ROW(Source!A926)</f>
        <v>926</v>
      </c>
      <c r="B310">
        <v>52425299</v>
      </c>
      <c r="C310">
        <v>52425290</v>
      </c>
      <c r="D310">
        <v>51502000</v>
      </c>
      <c r="E310">
        <v>1</v>
      </c>
      <c r="F310">
        <v>1</v>
      </c>
      <c r="G310">
        <v>27</v>
      </c>
      <c r="H310">
        <v>3</v>
      </c>
      <c r="I310" t="s">
        <v>577</v>
      </c>
      <c r="J310" t="s">
        <v>578</v>
      </c>
      <c r="K310" t="s">
        <v>579</v>
      </c>
      <c r="L310">
        <v>1301</v>
      </c>
      <c r="N310">
        <v>1003</v>
      </c>
      <c r="O310" t="s">
        <v>580</v>
      </c>
      <c r="P310" t="s">
        <v>580</v>
      </c>
      <c r="Q310">
        <v>1</v>
      </c>
      <c r="X310">
        <v>12</v>
      </c>
      <c r="Y310">
        <v>26.54</v>
      </c>
      <c r="Z310">
        <v>0</v>
      </c>
      <c r="AA310">
        <v>0</v>
      </c>
      <c r="AB310">
        <v>0</v>
      </c>
      <c r="AC310">
        <v>0</v>
      </c>
      <c r="AD310">
        <v>1</v>
      </c>
      <c r="AE310">
        <v>0</v>
      </c>
      <c r="AF310" t="s">
        <v>3</v>
      </c>
      <c r="AG310">
        <v>12</v>
      </c>
      <c r="AH310">
        <v>2</v>
      </c>
      <c r="AI310">
        <v>52425294</v>
      </c>
      <c r="AJ310">
        <v>319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 x14ac:dyDescent="0.2">
      <c r="A311">
        <f>ROW(Source!A926)</f>
        <v>926</v>
      </c>
      <c r="B311">
        <v>52425300</v>
      </c>
      <c r="C311">
        <v>52425290</v>
      </c>
      <c r="D311">
        <v>51502464</v>
      </c>
      <c r="E311">
        <v>1</v>
      </c>
      <c r="F311">
        <v>1</v>
      </c>
      <c r="G311">
        <v>27</v>
      </c>
      <c r="H311">
        <v>3</v>
      </c>
      <c r="I311" t="s">
        <v>581</v>
      </c>
      <c r="J311" t="s">
        <v>582</v>
      </c>
      <c r="K311" t="s">
        <v>583</v>
      </c>
      <c r="L311">
        <v>1346</v>
      </c>
      <c r="N311">
        <v>1009</v>
      </c>
      <c r="O311" t="s">
        <v>190</v>
      </c>
      <c r="P311" t="s">
        <v>190</v>
      </c>
      <c r="Q311">
        <v>1</v>
      </c>
      <c r="X311">
        <v>6.6</v>
      </c>
      <c r="Y311">
        <v>133.80000000000001</v>
      </c>
      <c r="Z311">
        <v>0</v>
      </c>
      <c r="AA311">
        <v>0</v>
      </c>
      <c r="AB311">
        <v>0</v>
      </c>
      <c r="AC311">
        <v>0</v>
      </c>
      <c r="AD311">
        <v>1</v>
      </c>
      <c r="AE311">
        <v>0</v>
      </c>
      <c r="AF311" t="s">
        <v>3</v>
      </c>
      <c r="AG311">
        <v>6.6</v>
      </c>
      <c r="AH311">
        <v>2</v>
      </c>
      <c r="AI311">
        <v>52425295</v>
      </c>
      <c r="AJ311">
        <v>320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1:44" x14ac:dyDescent="0.2">
      <c r="A312">
        <f>ROW(Source!A927)</f>
        <v>927</v>
      </c>
      <c r="B312">
        <v>52425305</v>
      </c>
      <c r="C312">
        <v>52425301</v>
      </c>
      <c r="D312">
        <v>51486811</v>
      </c>
      <c r="E312">
        <v>27</v>
      </c>
      <c r="F312">
        <v>1</v>
      </c>
      <c r="G312">
        <v>27</v>
      </c>
      <c r="H312">
        <v>1</v>
      </c>
      <c r="I312" t="s">
        <v>531</v>
      </c>
      <c r="J312" t="s">
        <v>3</v>
      </c>
      <c r="K312" t="s">
        <v>532</v>
      </c>
      <c r="L312">
        <v>1191</v>
      </c>
      <c r="N312">
        <v>1013</v>
      </c>
      <c r="O312" t="s">
        <v>533</v>
      </c>
      <c r="P312" t="s">
        <v>533</v>
      </c>
      <c r="Q312">
        <v>1</v>
      </c>
      <c r="X312">
        <v>0.06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1</v>
      </c>
      <c r="AE312">
        <v>1</v>
      </c>
      <c r="AF312" t="s">
        <v>3</v>
      </c>
      <c r="AG312">
        <v>0.06</v>
      </c>
      <c r="AH312">
        <v>2</v>
      </c>
      <c r="AI312">
        <v>52425302</v>
      </c>
      <c r="AJ312">
        <v>321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1:44" x14ac:dyDescent="0.2">
      <c r="A313">
        <f>ROW(Source!A927)</f>
        <v>927</v>
      </c>
      <c r="B313">
        <v>52425306</v>
      </c>
      <c r="C313">
        <v>52425301</v>
      </c>
      <c r="D313">
        <v>51502386</v>
      </c>
      <c r="E313">
        <v>1</v>
      </c>
      <c r="F313">
        <v>1</v>
      </c>
      <c r="G313">
        <v>27</v>
      </c>
      <c r="H313">
        <v>3</v>
      </c>
      <c r="I313" t="s">
        <v>205</v>
      </c>
      <c r="J313" t="s">
        <v>207</v>
      </c>
      <c r="K313" t="s">
        <v>206</v>
      </c>
      <c r="L313">
        <v>1346</v>
      </c>
      <c r="N313">
        <v>1009</v>
      </c>
      <c r="O313" t="s">
        <v>190</v>
      </c>
      <c r="P313" t="s">
        <v>190</v>
      </c>
      <c r="Q313">
        <v>1</v>
      </c>
      <c r="X313">
        <v>0.35</v>
      </c>
      <c r="Y313">
        <v>31.8</v>
      </c>
      <c r="Z313">
        <v>0</v>
      </c>
      <c r="AA313">
        <v>0</v>
      </c>
      <c r="AB313">
        <v>0</v>
      </c>
      <c r="AC313">
        <v>0</v>
      </c>
      <c r="AD313">
        <v>1</v>
      </c>
      <c r="AE313">
        <v>0</v>
      </c>
      <c r="AF313" t="s">
        <v>3</v>
      </c>
      <c r="AG313">
        <v>0.35</v>
      </c>
      <c r="AH313">
        <v>2</v>
      </c>
      <c r="AI313">
        <v>52425303</v>
      </c>
      <c r="AJ313">
        <v>322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 x14ac:dyDescent="0.2">
      <c r="A314">
        <f>ROW(Source!A965)</f>
        <v>965</v>
      </c>
      <c r="B314">
        <v>52425371</v>
      </c>
      <c r="C314">
        <v>52425366</v>
      </c>
      <c r="D314">
        <v>51486811</v>
      </c>
      <c r="E314">
        <v>27</v>
      </c>
      <c r="F314">
        <v>1</v>
      </c>
      <c r="G314">
        <v>27</v>
      </c>
      <c r="H314">
        <v>1</v>
      </c>
      <c r="I314" t="s">
        <v>531</v>
      </c>
      <c r="J314" t="s">
        <v>3</v>
      </c>
      <c r="K314" t="s">
        <v>532</v>
      </c>
      <c r="L314">
        <v>1191</v>
      </c>
      <c r="N314">
        <v>1013</v>
      </c>
      <c r="O314" t="s">
        <v>533</v>
      </c>
      <c r="P314" t="s">
        <v>533</v>
      </c>
      <c r="Q314">
        <v>1</v>
      </c>
      <c r="X314">
        <v>342.54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1</v>
      </c>
      <c r="AE314">
        <v>1</v>
      </c>
      <c r="AF314" t="s">
        <v>288</v>
      </c>
      <c r="AG314">
        <v>68.50800000000001</v>
      </c>
      <c r="AH314">
        <v>2</v>
      </c>
      <c r="AI314">
        <v>52425367</v>
      </c>
      <c r="AJ314">
        <v>324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 x14ac:dyDescent="0.2">
      <c r="A315">
        <f>ROW(Source!A965)</f>
        <v>965</v>
      </c>
      <c r="B315">
        <v>52425372</v>
      </c>
      <c r="C315">
        <v>52425366</v>
      </c>
      <c r="D315">
        <v>51499305</v>
      </c>
      <c r="E315">
        <v>1</v>
      </c>
      <c r="F315">
        <v>1</v>
      </c>
      <c r="G315">
        <v>27</v>
      </c>
      <c r="H315">
        <v>2</v>
      </c>
      <c r="I315" t="s">
        <v>584</v>
      </c>
      <c r="J315" t="s">
        <v>585</v>
      </c>
      <c r="K315" t="s">
        <v>586</v>
      </c>
      <c r="L315">
        <v>1368</v>
      </c>
      <c r="N315">
        <v>1011</v>
      </c>
      <c r="O315" t="s">
        <v>537</v>
      </c>
      <c r="P315" t="s">
        <v>537</v>
      </c>
      <c r="Q315">
        <v>1</v>
      </c>
      <c r="X315">
        <v>13.75</v>
      </c>
      <c r="Y315">
        <v>0</v>
      </c>
      <c r="Z315">
        <v>1289.26</v>
      </c>
      <c r="AA315">
        <v>637.17999999999995</v>
      </c>
      <c r="AB315">
        <v>0</v>
      </c>
      <c r="AC315">
        <v>0</v>
      </c>
      <c r="AD315">
        <v>1</v>
      </c>
      <c r="AE315">
        <v>0</v>
      </c>
      <c r="AF315" t="s">
        <v>288</v>
      </c>
      <c r="AG315">
        <v>2.75</v>
      </c>
      <c r="AH315">
        <v>2</v>
      </c>
      <c r="AI315">
        <v>52425368</v>
      </c>
      <c r="AJ315">
        <v>325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 x14ac:dyDescent="0.2">
      <c r="A316">
        <f>ROW(Source!A965)</f>
        <v>965</v>
      </c>
      <c r="B316">
        <v>52425373</v>
      </c>
      <c r="C316">
        <v>52425366</v>
      </c>
      <c r="D316">
        <v>51500925</v>
      </c>
      <c r="E316">
        <v>1</v>
      </c>
      <c r="F316">
        <v>1</v>
      </c>
      <c r="G316">
        <v>27</v>
      </c>
      <c r="H316">
        <v>3</v>
      </c>
      <c r="I316" t="s">
        <v>587</v>
      </c>
      <c r="J316" t="s">
        <v>588</v>
      </c>
      <c r="K316" t="s">
        <v>589</v>
      </c>
      <c r="L316">
        <v>1348</v>
      </c>
      <c r="N316">
        <v>1009</v>
      </c>
      <c r="O316" t="s">
        <v>27</v>
      </c>
      <c r="P316" t="s">
        <v>27</v>
      </c>
      <c r="Q316">
        <v>1000</v>
      </c>
      <c r="X316">
        <v>4.8000000000000001E-2</v>
      </c>
      <c r="Y316">
        <v>116855.43</v>
      </c>
      <c r="Z316">
        <v>0</v>
      </c>
      <c r="AA316">
        <v>0</v>
      </c>
      <c r="AB316">
        <v>0</v>
      </c>
      <c r="AC316">
        <v>0</v>
      </c>
      <c r="AD316">
        <v>1</v>
      </c>
      <c r="AE316">
        <v>0</v>
      </c>
      <c r="AF316" t="s">
        <v>287</v>
      </c>
      <c r="AG316">
        <v>0</v>
      </c>
      <c r="AH316">
        <v>2</v>
      </c>
      <c r="AI316">
        <v>52425369</v>
      </c>
      <c r="AJ316">
        <v>326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 x14ac:dyDescent="0.2">
      <c r="A317">
        <f>ROW(Source!A965)</f>
        <v>965</v>
      </c>
      <c r="B317">
        <v>52425374</v>
      </c>
      <c r="C317">
        <v>52425366</v>
      </c>
      <c r="D317">
        <v>51504654</v>
      </c>
      <c r="E317">
        <v>1</v>
      </c>
      <c r="F317">
        <v>1</v>
      </c>
      <c r="G317">
        <v>27</v>
      </c>
      <c r="H317">
        <v>3</v>
      </c>
      <c r="I317" t="s">
        <v>590</v>
      </c>
      <c r="J317" t="s">
        <v>591</v>
      </c>
      <c r="K317" t="s">
        <v>592</v>
      </c>
      <c r="L317">
        <v>1354</v>
      </c>
      <c r="N317">
        <v>1010</v>
      </c>
      <c r="O317" t="s">
        <v>221</v>
      </c>
      <c r="P317" t="s">
        <v>221</v>
      </c>
      <c r="Q317">
        <v>1</v>
      </c>
      <c r="X317">
        <v>100</v>
      </c>
      <c r="Y317">
        <v>1800.41</v>
      </c>
      <c r="Z317">
        <v>0</v>
      </c>
      <c r="AA317">
        <v>0</v>
      </c>
      <c r="AB317">
        <v>0</v>
      </c>
      <c r="AC317">
        <v>0</v>
      </c>
      <c r="AD317">
        <v>1</v>
      </c>
      <c r="AE317">
        <v>0</v>
      </c>
      <c r="AF317" t="s">
        <v>287</v>
      </c>
      <c r="AG317">
        <v>0</v>
      </c>
      <c r="AH317">
        <v>2</v>
      </c>
      <c r="AI317">
        <v>52425370</v>
      </c>
      <c r="AJ317">
        <v>327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 x14ac:dyDescent="0.2">
      <c r="A318">
        <f>ROW(Source!A965)</f>
        <v>965</v>
      </c>
      <c r="B318">
        <v>52425375</v>
      </c>
      <c r="C318">
        <v>52425366</v>
      </c>
      <c r="D318">
        <v>51487531</v>
      </c>
      <c r="E318">
        <v>27</v>
      </c>
      <c r="F318">
        <v>1</v>
      </c>
      <c r="G318">
        <v>27</v>
      </c>
      <c r="H318">
        <v>3</v>
      </c>
      <c r="I318" t="s">
        <v>751</v>
      </c>
      <c r="J318" t="s">
        <v>3</v>
      </c>
      <c r="K318" t="s">
        <v>752</v>
      </c>
      <c r="L318">
        <v>1354</v>
      </c>
      <c r="N318">
        <v>1010</v>
      </c>
      <c r="O318" t="s">
        <v>221</v>
      </c>
      <c r="P318" t="s">
        <v>221</v>
      </c>
      <c r="Q318">
        <v>1</v>
      </c>
      <c r="X318">
        <v>100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 t="s">
        <v>287</v>
      </c>
      <c r="AG318">
        <v>0</v>
      </c>
      <c r="AH318">
        <v>3</v>
      </c>
      <c r="AI318">
        <v>-1</v>
      </c>
      <c r="AJ318" t="s">
        <v>3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 x14ac:dyDescent="0.2">
      <c r="A319">
        <f>ROW(Source!A966)</f>
        <v>966</v>
      </c>
      <c r="B319">
        <v>52425379</v>
      </c>
      <c r="C319">
        <v>52425376</v>
      </c>
      <c r="D319">
        <v>51486811</v>
      </c>
      <c r="E319">
        <v>27</v>
      </c>
      <c r="F319">
        <v>1</v>
      </c>
      <c r="G319">
        <v>27</v>
      </c>
      <c r="H319">
        <v>1</v>
      </c>
      <c r="I319" t="s">
        <v>531</v>
      </c>
      <c r="J319" t="s">
        <v>3</v>
      </c>
      <c r="K319" t="s">
        <v>532</v>
      </c>
      <c r="L319">
        <v>1191</v>
      </c>
      <c r="N319">
        <v>1013</v>
      </c>
      <c r="O319" t="s">
        <v>533</v>
      </c>
      <c r="P319" t="s">
        <v>533</v>
      </c>
      <c r="Q319">
        <v>1</v>
      </c>
      <c r="X319">
        <v>79.349999999999994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1</v>
      </c>
      <c r="AE319">
        <v>1</v>
      </c>
      <c r="AF319" t="s">
        <v>288</v>
      </c>
      <c r="AG319">
        <v>15.87</v>
      </c>
      <c r="AH319">
        <v>2</v>
      </c>
      <c r="AI319">
        <v>52425377</v>
      </c>
      <c r="AJ319">
        <v>328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 x14ac:dyDescent="0.2">
      <c r="A320">
        <f>ROW(Source!A966)</f>
        <v>966</v>
      </c>
      <c r="B320">
        <v>52425380</v>
      </c>
      <c r="C320">
        <v>52425376</v>
      </c>
      <c r="D320">
        <v>51504655</v>
      </c>
      <c r="E320">
        <v>1</v>
      </c>
      <c r="F320">
        <v>1</v>
      </c>
      <c r="G320">
        <v>27</v>
      </c>
      <c r="H320">
        <v>3</v>
      </c>
      <c r="I320" t="s">
        <v>219</v>
      </c>
      <c r="J320" t="s">
        <v>222</v>
      </c>
      <c r="K320" t="s">
        <v>220</v>
      </c>
      <c r="L320">
        <v>1354</v>
      </c>
      <c r="N320">
        <v>1010</v>
      </c>
      <c r="O320" t="s">
        <v>221</v>
      </c>
      <c r="P320" t="s">
        <v>221</v>
      </c>
      <c r="Q320">
        <v>1</v>
      </c>
      <c r="X320">
        <v>100</v>
      </c>
      <c r="Y320">
        <v>127.21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0</v>
      </c>
      <c r="AF320" t="s">
        <v>287</v>
      </c>
      <c r="AG320">
        <v>0</v>
      </c>
      <c r="AH320">
        <v>2</v>
      </c>
      <c r="AI320">
        <v>52425378</v>
      </c>
      <c r="AJ320">
        <v>329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 x14ac:dyDescent="0.2">
      <c r="A321">
        <f>ROW(Source!A966)</f>
        <v>966</v>
      </c>
      <c r="B321">
        <v>52425381</v>
      </c>
      <c r="C321">
        <v>52425376</v>
      </c>
      <c r="D321">
        <v>51487531</v>
      </c>
      <c r="E321">
        <v>27</v>
      </c>
      <c r="F321">
        <v>1</v>
      </c>
      <c r="G321">
        <v>27</v>
      </c>
      <c r="H321">
        <v>3</v>
      </c>
      <c r="I321" t="s">
        <v>751</v>
      </c>
      <c r="J321" t="s">
        <v>3</v>
      </c>
      <c r="K321" t="s">
        <v>752</v>
      </c>
      <c r="L321">
        <v>1354</v>
      </c>
      <c r="N321">
        <v>1010</v>
      </c>
      <c r="O321" t="s">
        <v>221</v>
      </c>
      <c r="P321" t="s">
        <v>221</v>
      </c>
      <c r="Q321">
        <v>1</v>
      </c>
      <c r="X321">
        <v>100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 t="s">
        <v>287</v>
      </c>
      <c r="AG321">
        <v>0</v>
      </c>
      <c r="AH321">
        <v>3</v>
      </c>
      <c r="AI321">
        <v>-1</v>
      </c>
      <c r="AJ321" t="s">
        <v>3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 x14ac:dyDescent="0.2">
      <c r="A322">
        <f>ROW(Source!A967)</f>
        <v>967</v>
      </c>
      <c r="B322">
        <v>52425387</v>
      </c>
      <c r="C322">
        <v>52425382</v>
      </c>
      <c r="D322">
        <v>51486811</v>
      </c>
      <c r="E322">
        <v>27</v>
      </c>
      <c r="F322">
        <v>1</v>
      </c>
      <c r="G322">
        <v>27</v>
      </c>
      <c r="H322">
        <v>1</v>
      </c>
      <c r="I322" t="s">
        <v>531</v>
      </c>
      <c r="J322" t="s">
        <v>3</v>
      </c>
      <c r="K322" t="s">
        <v>532</v>
      </c>
      <c r="L322">
        <v>1191</v>
      </c>
      <c r="N322">
        <v>1013</v>
      </c>
      <c r="O322" t="s">
        <v>533</v>
      </c>
      <c r="P322" t="s">
        <v>533</v>
      </c>
      <c r="Q322">
        <v>1</v>
      </c>
      <c r="X322">
        <v>342.54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1</v>
      </c>
      <c r="AE322">
        <v>1</v>
      </c>
      <c r="AF322" t="s">
        <v>3</v>
      </c>
      <c r="AG322">
        <v>342.54</v>
      </c>
      <c r="AH322">
        <v>2</v>
      </c>
      <c r="AI322">
        <v>52425383</v>
      </c>
      <c r="AJ322">
        <v>330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 x14ac:dyDescent="0.2">
      <c r="A323">
        <f>ROW(Source!A967)</f>
        <v>967</v>
      </c>
      <c r="B323">
        <v>52425388</v>
      </c>
      <c r="C323">
        <v>52425382</v>
      </c>
      <c r="D323">
        <v>51499305</v>
      </c>
      <c r="E323">
        <v>1</v>
      </c>
      <c r="F323">
        <v>1</v>
      </c>
      <c r="G323">
        <v>27</v>
      </c>
      <c r="H323">
        <v>2</v>
      </c>
      <c r="I323" t="s">
        <v>584</v>
      </c>
      <c r="J323" t="s">
        <v>585</v>
      </c>
      <c r="K323" t="s">
        <v>586</v>
      </c>
      <c r="L323">
        <v>1368</v>
      </c>
      <c r="N323">
        <v>1011</v>
      </c>
      <c r="O323" t="s">
        <v>537</v>
      </c>
      <c r="P323" t="s">
        <v>537</v>
      </c>
      <c r="Q323">
        <v>1</v>
      </c>
      <c r="X323">
        <v>13.75</v>
      </c>
      <c r="Y323">
        <v>0</v>
      </c>
      <c r="Z323">
        <v>1289.26</v>
      </c>
      <c r="AA323">
        <v>637.17999999999995</v>
      </c>
      <c r="AB323">
        <v>0</v>
      </c>
      <c r="AC323">
        <v>0</v>
      </c>
      <c r="AD323">
        <v>1</v>
      </c>
      <c r="AE323">
        <v>0</v>
      </c>
      <c r="AF323" t="s">
        <v>3</v>
      </c>
      <c r="AG323">
        <v>13.75</v>
      </c>
      <c r="AH323">
        <v>2</v>
      </c>
      <c r="AI323">
        <v>52425384</v>
      </c>
      <c r="AJ323">
        <v>331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 x14ac:dyDescent="0.2">
      <c r="A324">
        <f>ROW(Source!A967)</f>
        <v>967</v>
      </c>
      <c r="B324">
        <v>52425389</v>
      </c>
      <c r="C324">
        <v>52425382</v>
      </c>
      <c r="D324">
        <v>51500925</v>
      </c>
      <c r="E324">
        <v>1</v>
      </c>
      <c r="F324">
        <v>1</v>
      </c>
      <c r="G324">
        <v>27</v>
      </c>
      <c r="H324">
        <v>3</v>
      </c>
      <c r="I324" t="s">
        <v>587</v>
      </c>
      <c r="J324" t="s">
        <v>588</v>
      </c>
      <c r="K324" t="s">
        <v>589</v>
      </c>
      <c r="L324">
        <v>1348</v>
      </c>
      <c r="N324">
        <v>1009</v>
      </c>
      <c r="O324" t="s">
        <v>27</v>
      </c>
      <c r="P324" t="s">
        <v>27</v>
      </c>
      <c r="Q324">
        <v>1000</v>
      </c>
      <c r="X324">
        <v>4.8000000000000001E-2</v>
      </c>
      <c r="Y324">
        <v>116855.43</v>
      </c>
      <c r="Z324">
        <v>0</v>
      </c>
      <c r="AA324">
        <v>0</v>
      </c>
      <c r="AB324">
        <v>0</v>
      </c>
      <c r="AC324">
        <v>0</v>
      </c>
      <c r="AD324">
        <v>1</v>
      </c>
      <c r="AE324">
        <v>0</v>
      </c>
      <c r="AF324" t="s">
        <v>3</v>
      </c>
      <c r="AG324">
        <v>4.8000000000000001E-2</v>
      </c>
      <c r="AH324">
        <v>2</v>
      </c>
      <c r="AI324">
        <v>52425385</v>
      </c>
      <c r="AJ324">
        <v>332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 x14ac:dyDescent="0.2">
      <c r="A325">
        <f>ROW(Source!A967)</f>
        <v>967</v>
      </c>
      <c r="B325">
        <v>52425390</v>
      </c>
      <c r="C325">
        <v>52425382</v>
      </c>
      <c r="D325">
        <v>51504654</v>
      </c>
      <c r="E325">
        <v>1</v>
      </c>
      <c r="F325">
        <v>1</v>
      </c>
      <c r="G325">
        <v>27</v>
      </c>
      <c r="H325">
        <v>3</v>
      </c>
      <c r="I325" t="s">
        <v>590</v>
      </c>
      <c r="J325" t="s">
        <v>591</v>
      </c>
      <c r="K325" t="s">
        <v>592</v>
      </c>
      <c r="L325">
        <v>1354</v>
      </c>
      <c r="N325">
        <v>1010</v>
      </c>
      <c r="O325" t="s">
        <v>221</v>
      </c>
      <c r="P325" t="s">
        <v>221</v>
      </c>
      <c r="Q325">
        <v>1</v>
      </c>
      <c r="X325">
        <v>100</v>
      </c>
      <c r="Y325">
        <v>1800.41</v>
      </c>
      <c r="Z325">
        <v>0</v>
      </c>
      <c r="AA325">
        <v>0</v>
      </c>
      <c r="AB325">
        <v>0</v>
      </c>
      <c r="AC325">
        <v>0</v>
      </c>
      <c r="AD325">
        <v>1</v>
      </c>
      <c r="AE325">
        <v>0</v>
      </c>
      <c r="AF325" t="s">
        <v>3</v>
      </c>
      <c r="AG325">
        <v>100</v>
      </c>
      <c r="AH325">
        <v>2</v>
      </c>
      <c r="AI325">
        <v>52425386</v>
      </c>
      <c r="AJ325">
        <v>333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 x14ac:dyDescent="0.2">
      <c r="A326">
        <f>ROW(Source!A967)</f>
        <v>967</v>
      </c>
      <c r="B326">
        <v>52425391</v>
      </c>
      <c r="C326">
        <v>52425382</v>
      </c>
      <c r="D326">
        <v>51487531</v>
      </c>
      <c r="E326">
        <v>27</v>
      </c>
      <c r="F326">
        <v>1</v>
      </c>
      <c r="G326">
        <v>27</v>
      </c>
      <c r="H326">
        <v>3</v>
      </c>
      <c r="I326" t="s">
        <v>751</v>
      </c>
      <c r="J326" t="s">
        <v>3</v>
      </c>
      <c r="K326" t="s">
        <v>752</v>
      </c>
      <c r="L326">
        <v>1354</v>
      </c>
      <c r="N326">
        <v>1010</v>
      </c>
      <c r="O326" t="s">
        <v>221</v>
      </c>
      <c r="P326" t="s">
        <v>221</v>
      </c>
      <c r="Q326">
        <v>1</v>
      </c>
      <c r="X326">
        <v>100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 t="s">
        <v>3</v>
      </c>
      <c r="AG326">
        <v>100</v>
      </c>
      <c r="AH326">
        <v>3</v>
      </c>
      <c r="AI326">
        <v>-1</v>
      </c>
      <c r="AJ326" t="s">
        <v>3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 x14ac:dyDescent="0.2">
      <c r="A327">
        <f>ROW(Source!A968)</f>
        <v>968</v>
      </c>
      <c r="B327">
        <v>52425395</v>
      </c>
      <c r="C327">
        <v>52425392</v>
      </c>
      <c r="D327">
        <v>51486811</v>
      </c>
      <c r="E327">
        <v>27</v>
      </c>
      <c r="F327">
        <v>1</v>
      </c>
      <c r="G327">
        <v>27</v>
      </c>
      <c r="H327">
        <v>1</v>
      </c>
      <c r="I327" t="s">
        <v>531</v>
      </c>
      <c r="J327" t="s">
        <v>3</v>
      </c>
      <c r="K327" t="s">
        <v>532</v>
      </c>
      <c r="L327">
        <v>1191</v>
      </c>
      <c r="N327">
        <v>1013</v>
      </c>
      <c r="O327" t="s">
        <v>533</v>
      </c>
      <c r="P327" t="s">
        <v>533</v>
      </c>
      <c r="Q327">
        <v>1</v>
      </c>
      <c r="X327">
        <v>79.349999999999994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1</v>
      </c>
      <c r="AE327">
        <v>1</v>
      </c>
      <c r="AF327" t="s">
        <v>3</v>
      </c>
      <c r="AG327">
        <v>79.349999999999994</v>
      </c>
      <c r="AH327">
        <v>2</v>
      </c>
      <c r="AI327">
        <v>52425393</v>
      </c>
      <c r="AJ327">
        <v>334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 x14ac:dyDescent="0.2">
      <c r="A328">
        <f>ROW(Source!A968)</f>
        <v>968</v>
      </c>
      <c r="B328">
        <v>52425396</v>
      </c>
      <c r="C328">
        <v>52425392</v>
      </c>
      <c r="D328">
        <v>51504655</v>
      </c>
      <c r="E328">
        <v>1</v>
      </c>
      <c r="F328">
        <v>1</v>
      </c>
      <c r="G328">
        <v>27</v>
      </c>
      <c r="H328">
        <v>3</v>
      </c>
      <c r="I328" t="s">
        <v>219</v>
      </c>
      <c r="J328" t="s">
        <v>222</v>
      </c>
      <c r="K328" t="s">
        <v>220</v>
      </c>
      <c r="L328">
        <v>1354</v>
      </c>
      <c r="N328">
        <v>1010</v>
      </c>
      <c r="O328" t="s">
        <v>221</v>
      </c>
      <c r="P328" t="s">
        <v>221</v>
      </c>
      <c r="Q328">
        <v>1</v>
      </c>
      <c r="X328">
        <v>100</v>
      </c>
      <c r="Y328">
        <v>127.21</v>
      </c>
      <c r="Z328">
        <v>0</v>
      </c>
      <c r="AA328">
        <v>0</v>
      </c>
      <c r="AB328">
        <v>0</v>
      </c>
      <c r="AC328">
        <v>0</v>
      </c>
      <c r="AD328">
        <v>1</v>
      </c>
      <c r="AE328">
        <v>0</v>
      </c>
      <c r="AF328" t="s">
        <v>3</v>
      </c>
      <c r="AG328">
        <v>100</v>
      </c>
      <c r="AH328">
        <v>2</v>
      </c>
      <c r="AI328">
        <v>52425394</v>
      </c>
      <c r="AJ328">
        <v>335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 x14ac:dyDescent="0.2">
      <c r="A329">
        <f>ROW(Source!A968)</f>
        <v>968</v>
      </c>
      <c r="B329">
        <v>52425397</v>
      </c>
      <c r="C329">
        <v>52425392</v>
      </c>
      <c r="D329">
        <v>51487531</v>
      </c>
      <c r="E329">
        <v>27</v>
      </c>
      <c r="F329">
        <v>1</v>
      </c>
      <c r="G329">
        <v>27</v>
      </c>
      <c r="H329">
        <v>3</v>
      </c>
      <c r="I329" t="s">
        <v>751</v>
      </c>
      <c r="J329" t="s">
        <v>3</v>
      </c>
      <c r="K329" t="s">
        <v>752</v>
      </c>
      <c r="L329">
        <v>1354</v>
      </c>
      <c r="N329">
        <v>1010</v>
      </c>
      <c r="O329" t="s">
        <v>221</v>
      </c>
      <c r="P329" t="s">
        <v>221</v>
      </c>
      <c r="Q329">
        <v>1</v>
      </c>
      <c r="X329">
        <v>100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 t="s">
        <v>3</v>
      </c>
      <c r="AG329">
        <v>100</v>
      </c>
      <c r="AH329">
        <v>3</v>
      </c>
      <c r="AI329">
        <v>-1</v>
      </c>
      <c r="AJ329" t="s">
        <v>3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 x14ac:dyDescent="0.2">
      <c r="A330">
        <f>ROW(Source!A1078)</f>
        <v>1078</v>
      </c>
      <c r="B330">
        <v>52428494</v>
      </c>
      <c r="C330">
        <v>52428489</v>
      </c>
      <c r="D330">
        <v>51486811</v>
      </c>
      <c r="E330">
        <v>27</v>
      </c>
      <c r="F330">
        <v>1</v>
      </c>
      <c r="G330">
        <v>27</v>
      </c>
      <c r="H330">
        <v>1</v>
      </c>
      <c r="I330" t="s">
        <v>531</v>
      </c>
      <c r="J330" t="s">
        <v>3</v>
      </c>
      <c r="K330" t="s">
        <v>532</v>
      </c>
      <c r="L330">
        <v>1191</v>
      </c>
      <c r="N330">
        <v>1013</v>
      </c>
      <c r="O330" t="s">
        <v>533</v>
      </c>
      <c r="P330" t="s">
        <v>533</v>
      </c>
      <c r="Q330">
        <v>1</v>
      </c>
      <c r="X330">
        <v>155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1</v>
      </c>
      <c r="AE330">
        <v>1</v>
      </c>
      <c r="AF330" t="s">
        <v>3</v>
      </c>
      <c r="AG330">
        <v>155</v>
      </c>
      <c r="AH330">
        <v>2</v>
      </c>
      <c r="AI330">
        <v>52428490</v>
      </c>
      <c r="AJ330">
        <v>336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 x14ac:dyDescent="0.2">
      <c r="A331">
        <f>ROW(Source!A1078)</f>
        <v>1078</v>
      </c>
      <c r="B331">
        <v>52428495</v>
      </c>
      <c r="C331">
        <v>52428489</v>
      </c>
      <c r="D331">
        <v>51499338</v>
      </c>
      <c r="E331">
        <v>1</v>
      </c>
      <c r="F331">
        <v>1</v>
      </c>
      <c r="G331">
        <v>27</v>
      </c>
      <c r="H331">
        <v>2</v>
      </c>
      <c r="I331" t="s">
        <v>556</v>
      </c>
      <c r="J331" t="s">
        <v>557</v>
      </c>
      <c r="K331" t="s">
        <v>558</v>
      </c>
      <c r="L331">
        <v>1368</v>
      </c>
      <c r="N331">
        <v>1011</v>
      </c>
      <c r="O331" t="s">
        <v>537</v>
      </c>
      <c r="P331" t="s">
        <v>537</v>
      </c>
      <c r="Q331">
        <v>1</v>
      </c>
      <c r="X331">
        <v>37.5</v>
      </c>
      <c r="Y331">
        <v>0</v>
      </c>
      <c r="Z331">
        <v>744.2</v>
      </c>
      <c r="AA331">
        <v>423.17</v>
      </c>
      <c r="AB331">
        <v>0</v>
      </c>
      <c r="AC331">
        <v>0</v>
      </c>
      <c r="AD331">
        <v>1</v>
      </c>
      <c r="AE331">
        <v>0</v>
      </c>
      <c r="AF331" t="s">
        <v>3</v>
      </c>
      <c r="AG331">
        <v>37.5</v>
      </c>
      <c r="AH331">
        <v>2</v>
      </c>
      <c r="AI331">
        <v>52428491</v>
      </c>
      <c r="AJ331">
        <v>337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 x14ac:dyDescent="0.2">
      <c r="A332">
        <f>ROW(Source!A1078)</f>
        <v>1078</v>
      </c>
      <c r="B332">
        <v>52428496</v>
      </c>
      <c r="C332">
        <v>52428489</v>
      </c>
      <c r="D332">
        <v>51499853</v>
      </c>
      <c r="E332">
        <v>1</v>
      </c>
      <c r="F332">
        <v>1</v>
      </c>
      <c r="G332">
        <v>27</v>
      </c>
      <c r="H332">
        <v>2</v>
      </c>
      <c r="I332" t="s">
        <v>559</v>
      </c>
      <c r="J332" t="s">
        <v>560</v>
      </c>
      <c r="K332" t="s">
        <v>561</v>
      </c>
      <c r="L332">
        <v>1368</v>
      </c>
      <c r="N332">
        <v>1011</v>
      </c>
      <c r="O332" t="s">
        <v>537</v>
      </c>
      <c r="P332" t="s">
        <v>537</v>
      </c>
      <c r="Q332">
        <v>1</v>
      </c>
      <c r="X332">
        <v>75</v>
      </c>
      <c r="Y332">
        <v>0</v>
      </c>
      <c r="Z332">
        <v>6.02</v>
      </c>
      <c r="AA332">
        <v>0.02</v>
      </c>
      <c r="AB332">
        <v>0</v>
      </c>
      <c r="AC332">
        <v>0</v>
      </c>
      <c r="AD332">
        <v>1</v>
      </c>
      <c r="AE332">
        <v>0</v>
      </c>
      <c r="AF332" t="s">
        <v>3</v>
      </c>
      <c r="AG332">
        <v>75</v>
      </c>
      <c r="AH332">
        <v>2</v>
      </c>
      <c r="AI332">
        <v>52428492</v>
      </c>
      <c r="AJ332">
        <v>338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 x14ac:dyDescent="0.2">
      <c r="A333">
        <f>ROW(Source!A1078)</f>
        <v>1078</v>
      </c>
      <c r="B333">
        <v>52428497</v>
      </c>
      <c r="C333">
        <v>52428489</v>
      </c>
      <c r="D333">
        <v>51499208</v>
      </c>
      <c r="E333">
        <v>1</v>
      </c>
      <c r="F333">
        <v>1</v>
      </c>
      <c r="G333">
        <v>27</v>
      </c>
      <c r="H333">
        <v>2</v>
      </c>
      <c r="I333" t="s">
        <v>562</v>
      </c>
      <c r="J333" t="s">
        <v>563</v>
      </c>
      <c r="K333" t="s">
        <v>564</v>
      </c>
      <c r="L333">
        <v>1368</v>
      </c>
      <c r="N333">
        <v>1011</v>
      </c>
      <c r="O333" t="s">
        <v>537</v>
      </c>
      <c r="P333" t="s">
        <v>537</v>
      </c>
      <c r="Q333">
        <v>1</v>
      </c>
      <c r="X333">
        <v>1.55</v>
      </c>
      <c r="Y333">
        <v>0</v>
      </c>
      <c r="Z333">
        <v>1412.71</v>
      </c>
      <c r="AA333">
        <v>641.32000000000005</v>
      </c>
      <c r="AB333">
        <v>0</v>
      </c>
      <c r="AC333">
        <v>0</v>
      </c>
      <c r="AD333">
        <v>1</v>
      </c>
      <c r="AE333">
        <v>0</v>
      </c>
      <c r="AF333" t="s">
        <v>3</v>
      </c>
      <c r="AG333">
        <v>1.55</v>
      </c>
      <c r="AH333">
        <v>2</v>
      </c>
      <c r="AI333">
        <v>52428493</v>
      </c>
      <c r="AJ333">
        <v>339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 x14ac:dyDescent="0.2">
      <c r="A334">
        <f>ROW(Source!A1079)</f>
        <v>1079</v>
      </c>
      <c r="B334">
        <v>52428500</v>
      </c>
      <c r="C334">
        <v>52428498</v>
      </c>
      <c r="D334">
        <v>51498982</v>
      </c>
      <c r="E334">
        <v>1</v>
      </c>
      <c r="F334">
        <v>1</v>
      </c>
      <c r="G334">
        <v>27</v>
      </c>
      <c r="H334">
        <v>2</v>
      </c>
      <c r="I334" t="s">
        <v>534</v>
      </c>
      <c r="J334" t="s">
        <v>535</v>
      </c>
      <c r="K334" t="s">
        <v>536</v>
      </c>
      <c r="L334">
        <v>1368</v>
      </c>
      <c r="N334">
        <v>1011</v>
      </c>
      <c r="O334" t="s">
        <v>537</v>
      </c>
      <c r="P334" t="s">
        <v>537</v>
      </c>
      <c r="Q334">
        <v>1</v>
      </c>
      <c r="X334">
        <v>5.3699999999999998E-2</v>
      </c>
      <c r="Y334">
        <v>0</v>
      </c>
      <c r="Z334">
        <v>1494.43</v>
      </c>
      <c r="AA334">
        <v>481.21</v>
      </c>
      <c r="AB334">
        <v>0</v>
      </c>
      <c r="AC334">
        <v>0</v>
      </c>
      <c r="AD334">
        <v>1</v>
      </c>
      <c r="AE334">
        <v>0</v>
      </c>
      <c r="AF334" t="s">
        <v>3</v>
      </c>
      <c r="AG334">
        <v>5.3699999999999998E-2</v>
      </c>
      <c r="AH334">
        <v>2</v>
      </c>
      <c r="AI334">
        <v>52428499</v>
      </c>
      <c r="AJ334">
        <v>340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 x14ac:dyDescent="0.2">
      <c r="A335">
        <f>ROW(Source!A1080)</f>
        <v>1080</v>
      </c>
      <c r="B335">
        <v>52428503</v>
      </c>
      <c r="C335">
        <v>52428501</v>
      </c>
      <c r="D335">
        <v>51486811</v>
      </c>
      <c r="E335">
        <v>27</v>
      </c>
      <c r="F335">
        <v>1</v>
      </c>
      <c r="G335">
        <v>27</v>
      </c>
      <c r="H335">
        <v>1</v>
      </c>
      <c r="I335" t="s">
        <v>531</v>
      </c>
      <c r="J335" t="s">
        <v>3</v>
      </c>
      <c r="K335" t="s">
        <v>532</v>
      </c>
      <c r="L335">
        <v>1191</v>
      </c>
      <c r="N335">
        <v>1013</v>
      </c>
      <c r="O335" t="s">
        <v>533</v>
      </c>
      <c r="P335" t="s">
        <v>533</v>
      </c>
      <c r="Q335">
        <v>1</v>
      </c>
      <c r="X335">
        <v>1.02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1</v>
      </c>
      <c r="AE335">
        <v>1</v>
      </c>
      <c r="AF335" t="s">
        <v>3</v>
      </c>
      <c r="AG335">
        <v>1.02</v>
      </c>
      <c r="AH335">
        <v>2</v>
      </c>
      <c r="AI335">
        <v>52428502</v>
      </c>
      <c r="AJ335">
        <v>341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 x14ac:dyDescent="0.2">
      <c r="A336">
        <f>ROW(Source!A1081)</f>
        <v>1081</v>
      </c>
      <c r="B336">
        <v>52428507</v>
      </c>
      <c r="C336">
        <v>52428504</v>
      </c>
      <c r="D336">
        <v>51499780</v>
      </c>
      <c r="E336">
        <v>1</v>
      </c>
      <c r="F336">
        <v>1</v>
      </c>
      <c r="G336">
        <v>27</v>
      </c>
      <c r="H336">
        <v>2</v>
      </c>
      <c r="I336" t="s">
        <v>538</v>
      </c>
      <c r="J336" t="s">
        <v>539</v>
      </c>
      <c r="K336" t="s">
        <v>540</v>
      </c>
      <c r="L336">
        <v>1368</v>
      </c>
      <c r="N336">
        <v>1011</v>
      </c>
      <c r="O336" t="s">
        <v>537</v>
      </c>
      <c r="P336" t="s">
        <v>537</v>
      </c>
      <c r="Q336">
        <v>1</v>
      </c>
      <c r="X336">
        <v>0.02</v>
      </c>
      <c r="Y336">
        <v>0</v>
      </c>
      <c r="Z336">
        <v>1009.4</v>
      </c>
      <c r="AA336">
        <v>316.82</v>
      </c>
      <c r="AB336">
        <v>0</v>
      </c>
      <c r="AC336">
        <v>0</v>
      </c>
      <c r="AD336">
        <v>1</v>
      </c>
      <c r="AE336">
        <v>0</v>
      </c>
      <c r="AF336" t="s">
        <v>3</v>
      </c>
      <c r="AG336">
        <v>0.02</v>
      </c>
      <c r="AH336">
        <v>2</v>
      </c>
      <c r="AI336">
        <v>52428505</v>
      </c>
      <c r="AJ336">
        <v>342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 x14ac:dyDescent="0.2">
      <c r="A337">
        <f>ROW(Source!A1081)</f>
        <v>1081</v>
      </c>
      <c r="B337">
        <v>52428508</v>
      </c>
      <c r="C337">
        <v>52428504</v>
      </c>
      <c r="D337">
        <v>51499781</v>
      </c>
      <c r="E337">
        <v>1</v>
      </c>
      <c r="F337">
        <v>1</v>
      </c>
      <c r="G337">
        <v>27</v>
      </c>
      <c r="H337">
        <v>2</v>
      </c>
      <c r="I337" t="s">
        <v>541</v>
      </c>
      <c r="J337" t="s">
        <v>542</v>
      </c>
      <c r="K337" t="s">
        <v>543</v>
      </c>
      <c r="L337">
        <v>1368</v>
      </c>
      <c r="N337">
        <v>1011</v>
      </c>
      <c r="O337" t="s">
        <v>537</v>
      </c>
      <c r="P337" t="s">
        <v>537</v>
      </c>
      <c r="Q337">
        <v>1</v>
      </c>
      <c r="X337">
        <v>1.7999999999999999E-2</v>
      </c>
      <c r="Y337">
        <v>0</v>
      </c>
      <c r="Z337">
        <v>1014.12</v>
      </c>
      <c r="AA337">
        <v>317.13</v>
      </c>
      <c r="AB337">
        <v>0</v>
      </c>
      <c r="AC337">
        <v>0</v>
      </c>
      <c r="AD337">
        <v>1</v>
      </c>
      <c r="AE337">
        <v>0</v>
      </c>
      <c r="AF337" t="s">
        <v>3</v>
      </c>
      <c r="AG337">
        <v>1.7999999999999999E-2</v>
      </c>
      <c r="AH337">
        <v>2</v>
      </c>
      <c r="AI337">
        <v>52428506</v>
      </c>
      <c r="AJ337">
        <v>343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 x14ac:dyDescent="0.2">
      <c r="A338">
        <f>ROW(Source!A1082)</f>
        <v>1082</v>
      </c>
      <c r="B338">
        <v>52428512</v>
      </c>
      <c r="C338">
        <v>52428509</v>
      </c>
      <c r="D338">
        <v>51499780</v>
      </c>
      <c r="E338">
        <v>1</v>
      </c>
      <c r="F338">
        <v>1</v>
      </c>
      <c r="G338">
        <v>27</v>
      </c>
      <c r="H338">
        <v>2</v>
      </c>
      <c r="I338" t="s">
        <v>538</v>
      </c>
      <c r="J338" t="s">
        <v>539</v>
      </c>
      <c r="K338" t="s">
        <v>540</v>
      </c>
      <c r="L338">
        <v>1368</v>
      </c>
      <c r="N338">
        <v>1011</v>
      </c>
      <c r="O338" t="s">
        <v>537</v>
      </c>
      <c r="P338" t="s">
        <v>537</v>
      </c>
      <c r="Q338">
        <v>1</v>
      </c>
      <c r="X338">
        <v>5.3999999999999999E-2</v>
      </c>
      <c r="Y338">
        <v>0</v>
      </c>
      <c r="Z338">
        <v>1009.4</v>
      </c>
      <c r="AA338">
        <v>316.82</v>
      </c>
      <c r="AB338">
        <v>0</v>
      </c>
      <c r="AC338">
        <v>0</v>
      </c>
      <c r="AD338">
        <v>1</v>
      </c>
      <c r="AE338">
        <v>0</v>
      </c>
      <c r="AF338" t="s">
        <v>3</v>
      </c>
      <c r="AG338">
        <v>5.3999999999999999E-2</v>
      </c>
      <c r="AH338">
        <v>2</v>
      </c>
      <c r="AI338">
        <v>52428510</v>
      </c>
      <c r="AJ338">
        <v>344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 x14ac:dyDescent="0.2">
      <c r="A339">
        <f>ROW(Source!A1082)</f>
        <v>1082</v>
      </c>
      <c r="B339">
        <v>52428513</v>
      </c>
      <c r="C339">
        <v>52428509</v>
      </c>
      <c r="D339">
        <v>51499781</v>
      </c>
      <c r="E339">
        <v>1</v>
      </c>
      <c r="F339">
        <v>1</v>
      </c>
      <c r="G339">
        <v>27</v>
      </c>
      <c r="H339">
        <v>2</v>
      </c>
      <c r="I339" t="s">
        <v>541</v>
      </c>
      <c r="J339" t="s">
        <v>542</v>
      </c>
      <c r="K339" t="s">
        <v>543</v>
      </c>
      <c r="L339">
        <v>1368</v>
      </c>
      <c r="N339">
        <v>1011</v>
      </c>
      <c r="O339" t="s">
        <v>537</v>
      </c>
      <c r="P339" t="s">
        <v>537</v>
      </c>
      <c r="Q339">
        <v>1</v>
      </c>
      <c r="X339">
        <v>5.5E-2</v>
      </c>
      <c r="Y339">
        <v>0</v>
      </c>
      <c r="Z339">
        <v>1014.12</v>
      </c>
      <c r="AA339">
        <v>317.13</v>
      </c>
      <c r="AB339">
        <v>0</v>
      </c>
      <c r="AC339">
        <v>0</v>
      </c>
      <c r="AD339">
        <v>1</v>
      </c>
      <c r="AE339">
        <v>0</v>
      </c>
      <c r="AF339" t="s">
        <v>3</v>
      </c>
      <c r="AG339">
        <v>5.5E-2</v>
      </c>
      <c r="AH339">
        <v>2</v>
      </c>
      <c r="AI339">
        <v>52428511</v>
      </c>
      <c r="AJ339">
        <v>345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 x14ac:dyDescent="0.2">
      <c r="A340">
        <f>ROW(Source!A1083)</f>
        <v>1083</v>
      </c>
      <c r="B340">
        <v>52428517</v>
      </c>
      <c r="C340">
        <v>52428514</v>
      </c>
      <c r="D340">
        <v>51499780</v>
      </c>
      <c r="E340">
        <v>1</v>
      </c>
      <c r="F340">
        <v>1</v>
      </c>
      <c r="G340">
        <v>27</v>
      </c>
      <c r="H340">
        <v>2</v>
      </c>
      <c r="I340" t="s">
        <v>538</v>
      </c>
      <c r="J340" t="s">
        <v>539</v>
      </c>
      <c r="K340" t="s">
        <v>540</v>
      </c>
      <c r="L340">
        <v>1368</v>
      </c>
      <c r="N340">
        <v>1011</v>
      </c>
      <c r="O340" t="s">
        <v>537</v>
      </c>
      <c r="P340" t="s">
        <v>537</v>
      </c>
      <c r="Q340">
        <v>1</v>
      </c>
      <c r="X340">
        <v>0.01</v>
      </c>
      <c r="Y340">
        <v>0</v>
      </c>
      <c r="Z340">
        <v>1009.4</v>
      </c>
      <c r="AA340">
        <v>316.82</v>
      </c>
      <c r="AB340">
        <v>0</v>
      </c>
      <c r="AC340">
        <v>0</v>
      </c>
      <c r="AD340">
        <v>1</v>
      </c>
      <c r="AE340">
        <v>0</v>
      </c>
      <c r="AF340" t="s">
        <v>46</v>
      </c>
      <c r="AG340">
        <v>0.51</v>
      </c>
      <c r="AH340">
        <v>2</v>
      </c>
      <c r="AI340">
        <v>52428515</v>
      </c>
      <c r="AJ340">
        <v>346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</row>
    <row r="341" spans="1:44" x14ac:dyDescent="0.2">
      <c r="A341">
        <f>ROW(Source!A1083)</f>
        <v>1083</v>
      </c>
      <c r="B341">
        <v>52428518</v>
      </c>
      <c r="C341">
        <v>52428514</v>
      </c>
      <c r="D341">
        <v>51499781</v>
      </c>
      <c r="E341">
        <v>1</v>
      </c>
      <c r="F341">
        <v>1</v>
      </c>
      <c r="G341">
        <v>27</v>
      </c>
      <c r="H341">
        <v>2</v>
      </c>
      <c r="I341" t="s">
        <v>541</v>
      </c>
      <c r="J341" t="s">
        <v>542</v>
      </c>
      <c r="K341" t="s">
        <v>543</v>
      </c>
      <c r="L341">
        <v>1368</v>
      </c>
      <c r="N341">
        <v>1011</v>
      </c>
      <c r="O341" t="s">
        <v>537</v>
      </c>
      <c r="P341" t="s">
        <v>537</v>
      </c>
      <c r="Q341">
        <v>1</v>
      </c>
      <c r="X341">
        <v>8.0000000000000002E-3</v>
      </c>
      <c r="Y341">
        <v>0</v>
      </c>
      <c r="Z341">
        <v>1014.12</v>
      </c>
      <c r="AA341">
        <v>317.13</v>
      </c>
      <c r="AB341">
        <v>0</v>
      </c>
      <c r="AC341">
        <v>0</v>
      </c>
      <c r="AD341">
        <v>1</v>
      </c>
      <c r="AE341">
        <v>0</v>
      </c>
      <c r="AF341" t="s">
        <v>46</v>
      </c>
      <c r="AG341">
        <v>0.40800000000000003</v>
      </c>
      <c r="AH341">
        <v>2</v>
      </c>
      <c r="AI341">
        <v>52428516</v>
      </c>
      <c r="AJ341">
        <v>347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1:44" x14ac:dyDescent="0.2">
      <c r="A342">
        <f>ROW(Source!A1085)</f>
        <v>1085</v>
      </c>
      <c r="B342">
        <v>52428530</v>
      </c>
      <c r="C342">
        <v>52428520</v>
      </c>
      <c r="D342">
        <v>51486811</v>
      </c>
      <c r="E342">
        <v>27</v>
      </c>
      <c r="F342">
        <v>1</v>
      </c>
      <c r="G342">
        <v>27</v>
      </c>
      <c r="H342">
        <v>1</v>
      </c>
      <c r="I342" t="s">
        <v>531</v>
      </c>
      <c r="J342" t="s">
        <v>3</v>
      </c>
      <c r="K342" t="s">
        <v>532</v>
      </c>
      <c r="L342">
        <v>1191</v>
      </c>
      <c r="N342">
        <v>1013</v>
      </c>
      <c r="O342" t="s">
        <v>533</v>
      </c>
      <c r="P342" t="s">
        <v>533</v>
      </c>
      <c r="Q342">
        <v>1</v>
      </c>
      <c r="X342">
        <v>24.84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1</v>
      </c>
      <c r="AE342">
        <v>1</v>
      </c>
      <c r="AF342" t="s">
        <v>3</v>
      </c>
      <c r="AG342">
        <v>24.84</v>
      </c>
      <c r="AH342">
        <v>2</v>
      </c>
      <c r="AI342">
        <v>52428521</v>
      </c>
      <c r="AJ342">
        <v>348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 x14ac:dyDescent="0.2">
      <c r="A343">
        <f>ROW(Source!A1085)</f>
        <v>1085</v>
      </c>
      <c r="B343">
        <v>52428531</v>
      </c>
      <c r="C343">
        <v>52428520</v>
      </c>
      <c r="D343">
        <v>51499003</v>
      </c>
      <c r="E343">
        <v>1</v>
      </c>
      <c r="F343">
        <v>1</v>
      </c>
      <c r="G343">
        <v>27</v>
      </c>
      <c r="H343">
        <v>2</v>
      </c>
      <c r="I343" t="s">
        <v>665</v>
      </c>
      <c r="J343" t="s">
        <v>666</v>
      </c>
      <c r="K343" t="s">
        <v>667</v>
      </c>
      <c r="L343">
        <v>1368</v>
      </c>
      <c r="N343">
        <v>1011</v>
      </c>
      <c r="O343" t="s">
        <v>537</v>
      </c>
      <c r="P343" t="s">
        <v>537</v>
      </c>
      <c r="Q343">
        <v>1</v>
      </c>
      <c r="X343">
        <v>2.94</v>
      </c>
      <c r="Y343">
        <v>0</v>
      </c>
      <c r="Z343">
        <v>956.79</v>
      </c>
      <c r="AA343">
        <v>359.44</v>
      </c>
      <c r="AB343">
        <v>0</v>
      </c>
      <c r="AC343">
        <v>0</v>
      </c>
      <c r="AD343">
        <v>1</v>
      </c>
      <c r="AE343">
        <v>0</v>
      </c>
      <c r="AF343" t="s">
        <v>3</v>
      </c>
      <c r="AG343">
        <v>2.94</v>
      </c>
      <c r="AH343">
        <v>2</v>
      </c>
      <c r="AI343">
        <v>52428522</v>
      </c>
      <c r="AJ343">
        <v>349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 x14ac:dyDescent="0.2">
      <c r="A344">
        <f>ROW(Source!A1085)</f>
        <v>1085</v>
      </c>
      <c r="B344">
        <v>52428532</v>
      </c>
      <c r="C344">
        <v>52428520</v>
      </c>
      <c r="D344">
        <v>51499184</v>
      </c>
      <c r="E344">
        <v>1</v>
      </c>
      <c r="F344">
        <v>1</v>
      </c>
      <c r="G344">
        <v>27</v>
      </c>
      <c r="H344">
        <v>2</v>
      </c>
      <c r="I344" t="s">
        <v>599</v>
      </c>
      <c r="J344" t="s">
        <v>600</v>
      </c>
      <c r="K344" t="s">
        <v>601</v>
      </c>
      <c r="L344">
        <v>1368</v>
      </c>
      <c r="N344">
        <v>1011</v>
      </c>
      <c r="O344" t="s">
        <v>537</v>
      </c>
      <c r="P344" t="s">
        <v>537</v>
      </c>
      <c r="Q344">
        <v>1</v>
      </c>
      <c r="X344">
        <v>1.1399999999999999</v>
      </c>
      <c r="Y344">
        <v>0</v>
      </c>
      <c r="Z344">
        <v>2020.59</v>
      </c>
      <c r="AA344">
        <v>458.56</v>
      </c>
      <c r="AB344">
        <v>0</v>
      </c>
      <c r="AC344">
        <v>0</v>
      </c>
      <c r="AD344">
        <v>1</v>
      </c>
      <c r="AE344">
        <v>0</v>
      </c>
      <c r="AF344" t="s">
        <v>3</v>
      </c>
      <c r="AG344">
        <v>1.1399999999999999</v>
      </c>
      <c r="AH344">
        <v>2</v>
      </c>
      <c r="AI344">
        <v>52428523</v>
      </c>
      <c r="AJ344">
        <v>350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 x14ac:dyDescent="0.2">
      <c r="A345">
        <f>ROW(Source!A1085)</f>
        <v>1085</v>
      </c>
      <c r="B345">
        <v>52428533</v>
      </c>
      <c r="C345">
        <v>52428520</v>
      </c>
      <c r="D345">
        <v>51499169</v>
      </c>
      <c r="E345">
        <v>1</v>
      </c>
      <c r="F345">
        <v>1</v>
      </c>
      <c r="G345">
        <v>27</v>
      </c>
      <c r="H345">
        <v>2</v>
      </c>
      <c r="I345" t="s">
        <v>547</v>
      </c>
      <c r="J345" t="s">
        <v>548</v>
      </c>
      <c r="K345" t="s">
        <v>549</v>
      </c>
      <c r="L345">
        <v>1368</v>
      </c>
      <c r="N345">
        <v>1011</v>
      </c>
      <c r="O345" t="s">
        <v>537</v>
      </c>
      <c r="P345" t="s">
        <v>537</v>
      </c>
      <c r="Q345">
        <v>1</v>
      </c>
      <c r="X345">
        <v>8.9600000000000009</v>
      </c>
      <c r="Y345">
        <v>0</v>
      </c>
      <c r="Z345">
        <v>1261.8699999999999</v>
      </c>
      <c r="AA345">
        <v>530.02</v>
      </c>
      <c r="AB345">
        <v>0</v>
      </c>
      <c r="AC345">
        <v>0</v>
      </c>
      <c r="AD345">
        <v>1</v>
      </c>
      <c r="AE345">
        <v>0</v>
      </c>
      <c r="AF345" t="s">
        <v>3</v>
      </c>
      <c r="AG345">
        <v>8.9600000000000009</v>
      </c>
      <c r="AH345">
        <v>2</v>
      </c>
      <c r="AI345">
        <v>52428524</v>
      </c>
      <c r="AJ345">
        <v>351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 x14ac:dyDescent="0.2">
      <c r="A346">
        <f>ROW(Source!A1085)</f>
        <v>1085</v>
      </c>
      <c r="B346">
        <v>52428534</v>
      </c>
      <c r="C346">
        <v>52428520</v>
      </c>
      <c r="D346">
        <v>51499170</v>
      </c>
      <c r="E346">
        <v>1</v>
      </c>
      <c r="F346">
        <v>1</v>
      </c>
      <c r="G346">
        <v>27</v>
      </c>
      <c r="H346">
        <v>2</v>
      </c>
      <c r="I346" t="s">
        <v>550</v>
      </c>
      <c r="J346" t="s">
        <v>551</v>
      </c>
      <c r="K346" t="s">
        <v>552</v>
      </c>
      <c r="L346">
        <v>1368</v>
      </c>
      <c r="N346">
        <v>1011</v>
      </c>
      <c r="O346" t="s">
        <v>537</v>
      </c>
      <c r="P346" t="s">
        <v>537</v>
      </c>
      <c r="Q346">
        <v>1</v>
      </c>
      <c r="X346">
        <v>18.25</v>
      </c>
      <c r="Y346">
        <v>0</v>
      </c>
      <c r="Z346">
        <v>1827.95</v>
      </c>
      <c r="AA346">
        <v>720.55</v>
      </c>
      <c r="AB346">
        <v>0</v>
      </c>
      <c r="AC346">
        <v>0</v>
      </c>
      <c r="AD346">
        <v>1</v>
      </c>
      <c r="AE346">
        <v>0</v>
      </c>
      <c r="AF346" t="s">
        <v>3</v>
      </c>
      <c r="AG346">
        <v>18.25</v>
      </c>
      <c r="AH346">
        <v>2</v>
      </c>
      <c r="AI346">
        <v>52428525</v>
      </c>
      <c r="AJ346">
        <v>352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 x14ac:dyDescent="0.2">
      <c r="A347">
        <f>ROW(Source!A1085)</f>
        <v>1085</v>
      </c>
      <c r="B347">
        <v>52428535</v>
      </c>
      <c r="C347">
        <v>52428520</v>
      </c>
      <c r="D347">
        <v>51499208</v>
      </c>
      <c r="E347">
        <v>1</v>
      </c>
      <c r="F347">
        <v>1</v>
      </c>
      <c r="G347">
        <v>27</v>
      </c>
      <c r="H347">
        <v>2</v>
      </c>
      <c r="I347" t="s">
        <v>562</v>
      </c>
      <c r="J347" t="s">
        <v>563</v>
      </c>
      <c r="K347" t="s">
        <v>564</v>
      </c>
      <c r="L347">
        <v>1368</v>
      </c>
      <c r="N347">
        <v>1011</v>
      </c>
      <c r="O347" t="s">
        <v>537</v>
      </c>
      <c r="P347" t="s">
        <v>537</v>
      </c>
      <c r="Q347">
        <v>1</v>
      </c>
      <c r="X347">
        <v>2.2400000000000002</v>
      </c>
      <c r="Y347">
        <v>0</v>
      </c>
      <c r="Z347">
        <v>1412.71</v>
      </c>
      <c r="AA347">
        <v>641.32000000000005</v>
      </c>
      <c r="AB347">
        <v>0</v>
      </c>
      <c r="AC347">
        <v>0</v>
      </c>
      <c r="AD347">
        <v>1</v>
      </c>
      <c r="AE347">
        <v>0</v>
      </c>
      <c r="AF347" t="s">
        <v>3</v>
      </c>
      <c r="AG347">
        <v>2.2400000000000002</v>
      </c>
      <c r="AH347">
        <v>2</v>
      </c>
      <c r="AI347">
        <v>52428526</v>
      </c>
      <c r="AJ347">
        <v>353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 x14ac:dyDescent="0.2">
      <c r="A348">
        <f>ROW(Source!A1085)</f>
        <v>1085</v>
      </c>
      <c r="B348">
        <v>52428536</v>
      </c>
      <c r="C348">
        <v>52428520</v>
      </c>
      <c r="D348">
        <v>51499174</v>
      </c>
      <c r="E348">
        <v>1</v>
      </c>
      <c r="F348">
        <v>1</v>
      </c>
      <c r="G348">
        <v>27</v>
      </c>
      <c r="H348">
        <v>2</v>
      </c>
      <c r="I348" t="s">
        <v>638</v>
      </c>
      <c r="J348" t="s">
        <v>639</v>
      </c>
      <c r="K348" t="s">
        <v>640</v>
      </c>
      <c r="L348">
        <v>1368</v>
      </c>
      <c r="N348">
        <v>1011</v>
      </c>
      <c r="O348" t="s">
        <v>537</v>
      </c>
      <c r="P348" t="s">
        <v>537</v>
      </c>
      <c r="Q348">
        <v>1</v>
      </c>
      <c r="X348">
        <v>0.65</v>
      </c>
      <c r="Y348">
        <v>0</v>
      </c>
      <c r="Z348">
        <v>1213.3399999999999</v>
      </c>
      <c r="AA348">
        <v>461.6</v>
      </c>
      <c r="AB348">
        <v>0</v>
      </c>
      <c r="AC348">
        <v>0</v>
      </c>
      <c r="AD348">
        <v>1</v>
      </c>
      <c r="AE348">
        <v>0</v>
      </c>
      <c r="AF348" t="s">
        <v>3</v>
      </c>
      <c r="AG348">
        <v>0.65</v>
      </c>
      <c r="AH348">
        <v>2</v>
      </c>
      <c r="AI348">
        <v>52428527</v>
      </c>
      <c r="AJ348">
        <v>354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 x14ac:dyDescent="0.2">
      <c r="A349">
        <f>ROW(Source!A1085)</f>
        <v>1085</v>
      </c>
      <c r="B349">
        <v>52428537</v>
      </c>
      <c r="C349">
        <v>52428520</v>
      </c>
      <c r="D349">
        <v>51501162</v>
      </c>
      <c r="E349">
        <v>1</v>
      </c>
      <c r="F349">
        <v>1</v>
      </c>
      <c r="G349">
        <v>27</v>
      </c>
      <c r="H349">
        <v>3</v>
      </c>
      <c r="I349" t="s">
        <v>668</v>
      </c>
      <c r="J349" t="s">
        <v>669</v>
      </c>
      <c r="K349" t="s">
        <v>670</v>
      </c>
      <c r="L349">
        <v>1339</v>
      </c>
      <c r="N349">
        <v>1007</v>
      </c>
      <c r="O349" t="s">
        <v>166</v>
      </c>
      <c r="P349" t="s">
        <v>166</v>
      </c>
      <c r="Q349">
        <v>1</v>
      </c>
      <c r="X349">
        <v>126</v>
      </c>
      <c r="Y349">
        <v>1763.75</v>
      </c>
      <c r="Z349">
        <v>0</v>
      </c>
      <c r="AA349">
        <v>0</v>
      </c>
      <c r="AB349">
        <v>0</v>
      </c>
      <c r="AC349">
        <v>0</v>
      </c>
      <c r="AD349">
        <v>1</v>
      </c>
      <c r="AE349">
        <v>0</v>
      </c>
      <c r="AF349" t="s">
        <v>3</v>
      </c>
      <c r="AG349">
        <v>126</v>
      </c>
      <c r="AH349">
        <v>2</v>
      </c>
      <c r="AI349">
        <v>52428528</v>
      </c>
      <c r="AJ349">
        <v>355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 x14ac:dyDescent="0.2">
      <c r="A350">
        <f>ROW(Source!A1085)</f>
        <v>1085</v>
      </c>
      <c r="B350">
        <v>52428538</v>
      </c>
      <c r="C350">
        <v>52428520</v>
      </c>
      <c r="D350">
        <v>51501882</v>
      </c>
      <c r="E350">
        <v>1</v>
      </c>
      <c r="F350">
        <v>1</v>
      </c>
      <c r="G350">
        <v>27</v>
      </c>
      <c r="H350">
        <v>3</v>
      </c>
      <c r="I350" t="s">
        <v>602</v>
      </c>
      <c r="J350" t="s">
        <v>603</v>
      </c>
      <c r="K350" t="s">
        <v>604</v>
      </c>
      <c r="L350">
        <v>1339</v>
      </c>
      <c r="N350">
        <v>1007</v>
      </c>
      <c r="O350" t="s">
        <v>166</v>
      </c>
      <c r="P350" t="s">
        <v>166</v>
      </c>
      <c r="Q350">
        <v>1</v>
      </c>
      <c r="X350">
        <v>7</v>
      </c>
      <c r="Y350">
        <v>35.25</v>
      </c>
      <c r="Z350">
        <v>0</v>
      </c>
      <c r="AA350">
        <v>0</v>
      </c>
      <c r="AB350">
        <v>0</v>
      </c>
      <c r="AC350">
        <v>0</v>
      </c>
      <c r="AD350">
        <v>1</v>
      </c>
      <c r="AE350">
        <v>0</v>
      </c>
      <c r="AF350" t="s">
        <v>3</v>
      </c>
      <c r="AG350">
        <v>7</v>
      </c>
      <c r="AH350">
        <v>2</v>
      </c>
      <c r="AI350">
        <v>52428529</v>
      </c>
      <c r="AJ350">
        <v>356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 x14ac:dyDescent="0.2">
      <c r="A351">
        <f>ROW(Source!A1086)</f>
        <v>1086</v>
      </c>
      <c r="B351">
        <v>52428545</v>
      </c>
      <c r="C351">
        <v>52428539</v>
      </c>
      <c r="D351">
        <v>51486811</v>
      </c>
      <c r="E351">
        <v>27</v>
      </c>
      <c r="F351">
        <v>1</v>
      </c>
      <c r="G351">
        <v>27</v>
      </c>
      <c r="H351">
        <v>1</v>
      </c>
      <c r="I351" t="s">
        <v>531</v>
      </c>
      <c r="J351" t="s">
        <v>3</v>
      </c>
      <c r="K351" t="s">
        <v>532</v>
      </c>
      <c r="L351">
        <v>1191</v>
      </c>
      <c r="N351">
        <v>1013</v>
      </c>
      <c r="O351" t="s">
        <v>533</v>
      </c>
      <c r="P351" t="s">
        <v>533</v>
      </c>
      <c r="Q351">
        <v>1</v>
      </c>
      <c r="X351">
        <v>10.3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1</v>
      </c>
      <c r="AE351">
        <v>1</v>
      </c>
      <c r="AF351" t="s">
        <v>3</v>
      </c>
      <c r="AG351">
        <v>10.3</v>
      </c>
      <c r="AH351">
        <v>2</v>
      </c>
      <c r="AI351">
        <v>52428540</v>
      </c>
      <c r="AJ351">
        <v>357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 x14ac:dyDescent="0.2">
      <c r="A352">
        <f>ROW(Source!A1086)</f>
        <v>1086</v>
      </c>
      <c r="B352">
        <v>52428546</v>
      </c>
      <c r="C352">
        <v>52428539</v>
      </c>
      <c r="D352">
        <v>51499169</v>
      </c>
      <c r="E352">
        <v>1</v>
      </c>
      <c r="F352">
        <v>1</v>
      </c>
      <c r="G352">
        <v>27</v>
      </c>
      <c r="H352">
        <v>2</v>
      </c>
      <c r="I352" t="s">
        <v>547</v>
      </c>
      <c r="J352" t="s">
        <v>548</v>
      </c>
      <c r="K352" t="s">
        <v>549</v>
      </c>
      <c r="L352">
        <v>1368</v>
      </c>
      <c r="N352">
        <v>1011</v>
      </c>
      <c r="O352" t="s">
        <v>537</v>
      </c>
      <c r="P352" t="s">
        <v>537</v>
      </c>
      <c r="Q352">
        <v>1</v>
      </c>
      <c r="X352">
        <v>0.89</v>
      </c>
      <c r="Y352">
        <v>0</v>
      </c>
      <c r="Z352">
        <v>1261.8699999999999</v>
      </c>
      <c r="AA352">
        <v>530.02</v>
      </c>
      <c r="AB352">
        <v>0</v>
      </c>
      <c r="AC352">
        <v>0</v>
      </c>
      <c r="AD352">
        <v>1</v>
      </c>
      <c r="AE352">
        <v>0</v>
      </c>
      <c r="AF352" t="s">
        <v>3</v>
      </c>
      <c r="AG352">
        <v>0.89</v>
      </c>
      <c r="AH352">
        <v>2</v>
      </c>
      <c r="AI352">
        <v>52428541</v>
      </c>
      <c r="AJ352">
        <v>358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 x14ac:dyDescent="0.2">
      <c r="A353">
        <f>ROW(Source!A1086)</f>
        <v>1086</v>
      </c>
      <c r="B353">
        <v>52428547</v>
      </c>
      <c r="C353">
        <v>52428539</v>
      </c>
      <c r="D353">
        <v>51499975</v>
      </c>
      <c r="E353">
        <v>1</v>
      </c>
      <c r="F353">
        <v>1</v>
      </c>
      <c r="G353">
        <v>27</v>
      </c>
      <c r="H353">
        <v>3</v>
      </c>
      <c r="I353" t="s">
        <v>553</v>
      </c>
      <c r="J353" t="s">
        <v>554</v>
      </c>
      <c r="K353" t="s">
        <v>555</v>
      </c>
      <c r="L353">
        <v>1348</v>
      </c>
      <c r="N353">
        <v>1009</v>
      </c>
      <c r="O353" t="s">
        <v>27</v>
      </c>
      <c r="P353" t="s">
        <v>27</v>
      </c>
      <c r="Q353">
        <v>1000</v>
      </c>
      <c r="X353">
        <v>0.06</v>
      </c>
      <c r="Y353">
        <v>25888.1</v>
      </c>
      <c r="Z353">
        <v>0</v>
      </c>
      <c r="AA353">
        <v>0</v>
      </c>
      <c r="AB353">
        <v>0</v>
      </c>
      <c r="AC353">
        <v>0</v>
      </c>
      <c r="AD353">
        <v>1</v>
      </c>
      <c r="AE353">
        <v>0</v>
      </c>
      <c r="AF353" t="s">
        <v>3</v>
      </c>
      <c r="AG353">
        <v>0.06</v>
      </c>
      <c r="AH353">
        <v>2</v>
      </c>
      <c r="AI353">
        <v>52428542</v>
      </c>
      <c r="AJ353">
        <v>359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 x14ac:dyDescent="0.2">
      <c r="A354">
        <f>ROW(Source!A1086)</f>
        <v>1086</v>
      </c>
      <c r="B354">
        <v>52428548</v>
      </c>
      <c r="C354">
        <v>52428539</v>
      </c>
      <c r="D354">
        <v>51503080</v>
      </c>
      <c r="E354">
        <v>1</v>
      </c>
      <c r="F354">
        <v>1</v>
      </c>
      <c r="G354">
        <v>27</v>
      </c>
      <c r="H354">
        <v>3</v>
      </c>
      <c r="I354" t="s">
        <v>64</v>
      </c>
      <c r="J354" t="s">
        <v>66</v>
      </c>
      <c r="K354" t="s">
        <v>65</v>
      </c>
      <c r="L354">
        <v>1348</v>
      </c>
      <c r="N354">
        <v>1009</v>
      </c>
      <c r="O354" t="s">
        <v>27</v>
      </c>
      <c r="P354" t="s">
        <v>27</v>
      </c>
      <c r="Q354">
        <v>1000</v>
      </c>
      <c r="X354">
        <v>7.14</v>
      </c>
      <c r="Y354">
        <v>2652.04</v>
      </c>
      <c r="Z354">
        <v>0</v>
      </c>
      <c r="AA354">
        <v>0</v>
      </c>
      <c r="AB354">
        <v>0</v>
      </c>
      <c r="AC354">
        <v>0</v>
      </c>
      <c r="AD354">
        <v>1</v>
      </c>
      <c r="AE354">
        <v>0</v>
      </c>
      <c r="AF354" t="s">
        <v>3</v>
      </c>
      <c r="AG354">
        <v>7.14</v>
      </c>
      <c r="AH354">
        <v>2</v>
      </c>
      <c r="AI354">
        <v>52428543</v>
      </c>
      <c r="AJ354">
        <v>360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 x14ac:dyDescent="0.2">
      <c r="A355">
        <f>ROW(Source!A1094)</f>
        <v>1094</v>
      </c>
      <c r="B355">
        <v>52428619</v>
      </c>
      <c r="C355">
        <v>52428617</v>
      </c>
      <c r="D355">
        <v>51486811</v>
      </c>
      <c r="E355">
        <v>27</v>
      </c>
      <c r="F355">
        <v>1</v>
      </c>
      <c r="G355">
        <v>27</v>
      </c>
      <c r="H355">
        <v>1</v>
      </c>
      <c r="I355" t="s">
        <v>531</v>
      </c>
      <c r="J355" t="s">
        <v>3</v>
      </c>
      <c r="K355" t="s">
        <v>532</v>
      </c>
      <c r="L355">
        <v>1191</v>
      </c>
      <c r="N355">
        <v>1013</v>
      </c>
      <c r="O355" t="s">
        <v>533</v>
      </c>
      <c r="P355" t="s">
        <v>533</v>
      </c>
      <c r="Q355">
        <v>1</v>
      </c>
      <c r="X355">
        <v>76.7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1</v>
      </c>
      <c r="AE355">
        <v>1</v>
      </c>
      <c r="AF355" t="s">
        <v>3</v>
      </c>
      <c r="AG355">
        <v>76.7</v>
      </c>
      <c r="AH355">
        <v>2</v>
      </c>
      <c r="AI355">
        <v>52428618</v>
      </c>
      <c r="AJ355">
        <v>362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 x14ac:dyDescent="0.2">
      <c r="A356">
        <f>ROW(Source!A1095)</f>
        <v>1095</v>
      </c>
      <c r="B356">
        <v>52428622</v>
      </c>
      <c r="C356">
        <v>52428620</v>
      </c>
      <c r="D356">
        <v>51498982</v>
      </c>
      <c r="E356">
        <v>1</v>
      </c>
      <c r="F356">
        <v>1</v>
      </c>
      <c r="G356">
        <v>27</v>
      </c>
      <c r="H356">
        <v>2</v>
      </c>
      <c r="I356" t="s">
        <v>534</v>
      </c>
      <c r="J356" t="s">
        <v>535</v>
      </c>
      <c r="K356" t="s">
        <v>536</v>
      </c>
      <c r="L356">
        <v>1368</v>
      </c>
      <c r="N356">
        <v>1011</v>
      </c>
      <c r="O356" t="s">
        <v>537</v>
      </c>
      <c r="P356" t="s">
        <v>537</v>
      </c>
      <c r="Q356">
        <v>1</v>
      </c>
      <c r="X356">
        <v>5.3699999999999998E-2</v>
      </c>
      <c r="Y356">
        <v>0</v>
      </c>
      <c r="Z356">
        <v>1494.43</v>
      </c>
      <c r="AA356">
        <v>481.21</v>
      </c>
      <c r="AB356">
        <v>0</v>
      </c>
      <c r="AC356">
        <v>0</v>
      </c>
      <c r="AD356">
        <v>1</v>
      </c>
      <c r="AE356">
        <v>0</v>
      </c>
      <c r="AF356" t="s">
        <v>3</v>
      </c>
      <c r="AG356">
        <v>5.3699999999999998E-2</v>
      </c>
      <c r="AH356">
        <v>2</v>
      </c>
      <c r="AI356">
        <v>52428621</v>
      </c>
      <c r="AJ356">
        <v>363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 x14ac:dyDescent="0.2">
      <c r="A357">
        <f>ROW(Source!A1096)</f>
        <v>1096</v>
      </c>
      <c r="B357">
        <v>52428625</v>
      </c>
      <c r="C357">
        <v>52428623</v>
      </c>
      <c r="D357">
        <v>51486811</v>
      </c>
      <c r="E357">
        <v>27</v>
      </c>
      <c r="F357">
        <v>1</v>
      </c>
      <c r="G357">
        <v>27</v>
      </c>
      <c r="H357">
        <v>1</v>
      </c>
      <c r="I357" t="s">
        <v>531</v>
      </c>
      <c r="J357" t="s">
        <v>3</v>
      </c>
      <c r="K357" t="s">
        <v>532</v>
      </c>
      <c r="L357">
        <v>1191</v>
      </c>
      <c r="N357">
        <v>1013</v>
      </c>
      <c r="O357" t="s">
        <v>533</v>
      </c>
      <c r="P357" t="s">
        <v>533</v>
      </c>
      <c r="Q357">
        <v>1</v>
      </c>
      <c r="X357">
        <v>1.02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1</v>
      </c>
      <c r="AE357">
        <v>1</v>
      </c>
      <c r="AF357" t="s">
        <v>3</v>
      </c>
      <c r="AG357">
        <v>1.02</v>
      </c>
      <c r="AH357">
        <v>2</v>
      </c>
      <c r="AI357">
        <v>52428624</v>
      </c>
      <c r="AJ357">
        <v>364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 x14ac:dyDescent="0.2">
      <c r="A358">
        <f>ROW(Source!A1097)</f>
        <v>1097</v>
      </c>
      <c r="B358">
        <v>52428629</v>
      </c>
      <c r="C358">
        <v>52428626</v>
      </c>
      <c r="D358">
        <v>51499780</v>
      </c>
      <c r="E358">
        <v>1</v>
      </c>
      <c r="F358">
        <v>1</v>
      </c>
      <c r="G358">
        <v>27</v>
      </c>
      <c r="H358">
        <v>2</v>
      </c>
      <c r="I358" t="s">
        <v>538</v>
      </c>
      <c r="J358" t="s">
        <v>539</v>
      </c>
      <c r="K358" t="s">
        <v>540</v>
      </c>
      <c r="L358">
        <v>1368</v>
      </c>
      <c r="N358">
        <v>1011</v>
      </c>
      <c r="O358" t="s">
        <v>537</v>
      </c>
      <c r="P358" t="s">
        <v>537</v>
      </c>
      <c r="Q358">
        <v>1</v>
      </c>
      <c r="X358">
        <v>0.02</v>
      </c>
      <c r="Y358">
        <v>0</v>
      </c>
      <c r="Z358">
        <v>1009.4</v>
      </c>
      <c r="AA358">
        <v>316.82</v>
      </c>
      <c r="AB358">
        <v>0</v>
      </c>
      <c r="AC358">
        <v>0</v>
      </c>
      <c r="AD358">
        <v>1</v>
      </c>
      <c r="AE358">
        <v>0</v>
      </c>
      <c r="AF358" t="s">
        <v>3</v>
      </c>
      <c r="AG358">
        <v>0.02</v>
      </c>
      <c r="AH358">
        <v>2</v>
      </c>
      <c r="AI358">
        <v>52428627</v>
      </c>
      <c r="AJ358">
        <v>365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 x14ac:dyDescent="0.2">
      <c r="A359">
        <f>ROW(Source!A1097)</f>
        <v>1097</v>
      </c>
      <c r="B359">
        <v>52428630</v>
      </c>
      <c r="C359">
        <v>52428626</v>
      </c>
      <c r="D359">
        <v>51499781</v>
      </c>
      <c r="E359">
        <v>1</v>
      </c>
      <c r="F359">
        <v>1</v>
      </c>
      <c r="G359">
        <v>27</v>
      </c>
      <c r="H359">
        <v>2</v>
      </c>
      <c r="I359" t="s">
        <v>541</v>
      </c>
      <c r="J359" t="s">
        <v>542</v>
      </c>
      <c r="K359" t="s">
        <v>543</v>
      </c>
      <c r="L359">
        <v>1368</v>
      </c>
      <c r="N359">
        <v>1011</v>
      </c>
      <c r="O359" t="s">
        <v>537</v>
      </c>
      <c r="P359" t="s">
        <v>537</v>
      </c>
      <c r="Q359">
        <v>1</v>
      </c>
      <c r="X359">
        <v>1.7999999999999999E-2</v>
      </c>
      <c r="Y359">
        <v>0</v>
      </c>
      <c r="Z359">
        <v>1014.12</v>
      </c>
      <c r="AA359">
        <v>317.13</v>
      </c>
      <c r="AB359">
        <v>0</v>
      </c>
      <c r="AC359">
        <v>0</v>
      </c>
      <c r="AD359">
        <v>1</v>
      </c>
      <c r="AE359">
        <v>0</v>
      </c>
      <c r="AF359" t="s">
        <v>3</v>
      </c>
      <c r="AG359">
        <v>1.7999999999999999E-2</v>
      </c>
      <c r="AH359">
        <v>2</v>
      </c>
      <c r="AI359">
        <v>52428628</v>
      </c>
      <c r="AJ359">
        <v>366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 x14ac:dyDescent="0.2">
      <c r="A360">
        <f>ROW(Source!A1098)</f>
        <v>1098</v>
      </c>
      <c r="B360">
        <v>52428634</v>
      </c>
      <c r="C360">
        <v>52428631</v>
      </c>
      <c r="D360">
        <v>51499780</v>
      </c>
      <c r="E360">
        <v>1</v>
      </c>
      <c r="F360">
        <v>1</v>
      </c>
      <c r="G360">
        <v>27</v>
      </c>
      <c r="H360">
        <v>2</v>
      </c>
      <c r="I360" t="s">
        <v>538</v>
      </c>
      <c r="J360" t="s">
        <v>539</v>
      </c>
      <c r="K360" t="s">
        <v>540</v>
      </c>
      <c r="L360">
        <v>1368</v>
      </c>
      <c r="N360">
        <v>1011</v>
      </c>
      <c r="O360" t="s">
        <v>537</v>
      </c>
      <c r="P360" t="s">
        <v>537</v>
      </c>
      <c r="Q360">
        <v>1</v>
      </c>
      <c r="X360">
        <v>5.3999999999999999E-2</v>
      </c>
      <c r="Y360">
        <v>0</v>
      </c>
      <c r="Z360">
        <v>1009.4</v>
      </c>
      <c r="AA360">
        <v>316.82</v>
      </c>
      <c r="AB360">
        <v>0</v>
      </c>
      <c r="AC360">
        <v>0</v>
      </c>
      <c r="AD360">
        <v>1</v>
      </c>
      <c r="AE360">
        <v>0</v>
      </c>
      <c r="AF360" t="s">
        <v>3</v>
      </c>
      <c r="AG360">
        <v>5.3999999999999999E-2</v>
      </c>
      <c r="AH360">
        <v>2</v>
      </c>
      <c r="AI360">
        <v>52428632</v>
      </c>
      <c r="AJ360">
        <v>367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 x14ac:dyDescent="0.2">
      <c r="A361">
        <f>ROW(Source!A1098)</f>
        <v>1098</v>
      </c>
      <c r="B361">
        <v>52428635</v>
      </c>
      <c r="C361">
        <v>52428631</v>
      </c>
      <c r="D361">
        <v>51499781</v>
      </c>
      <c r="E361">
        <v>1</v>
      </c>
      <c r="F361">
        <v>1</v>
      </c>
      <c r="G361">
        <v>27</v>
      </c>
      <c r="H361">
        <v>2</v>
      </c>
      <c r="I361" t="s">
        <v>541</v>
      </c>
      <c r="J361" t="s">
        <v>542</v>
      </c>
      <c r="K361" t="s">
        <v>543</v>
      </c>
      <c r="L361">
        <v>1368</v>
      </c>
      <c r="N361">
        <v>1011</v>
      </c>
      <c r="O361" t="s">
        <v>537</v>
      </c>
      <c r="P361" t="s">
        <v>537</v>
      </c>
      <c r="Q361">
        <v>1</v>
      </c>
      <c r="X361">
        <v>5.5E-2</v>
      </c>
      <c r="Y361">
        <v>0</v>
      </c>
      <c r="Z361">
        <v>1014.12</v>
      </c>
      <c r="AA361">
        <v>317.13</v>
      </c>
      <c r="AB361">
        <v>0</v>
      </c>
      <c r="AC361">
        <v>0</v>
      </c>
      <c r="AD361">
        <v>1</v>
      </c>
      <c r="AE361">
        <v>0</v>
      </c>
      <c r="AF361" t="s">
        <v>3</v>
      </c>
      <c r="AG361">
        <v>5.5E-2</v>
      </c>
      <c r="AH361">
        <v>2</v>
      </c>
      <c r="AI361">
        <v>52428633</v>
      </c>
      <c r="AJ361">
        <v>368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 x14ac:dyDescent="0.2">
      <c r="A362">
        <f>ROW(Source!A1099)</f>
        <v>1099</v>
      </c>
      <c r="B362">
        <v>52428639</v>
      </c>
      <c r="C362">
        <v>52428636</v>
      </c>
      <c r="D362">
        <v>51499780</v>
      </c>
      <c r="E362">
        <v>1</v>
      </c>
      <c r="F362">
        <v>1</v>
      </c>
      <c r="G362">
        <v>27</v>
      </c>
      <c r="H362">
        <v>2</v>
      </c>
      <c r="I362" t="s">
        <v>538</v>
      </c>
      <c r="J362" t="s">
        <v>539</v>
      </c>
      <c r="K362" t="s">
        <v>540</v>
      </c>
      <c r="L362">
        <v>1368</v>
      </c>
      <c r="N362">
        <v>1011</v>
      </c>
      <c r="O362" t="s">
        <v>537</v>
      </c>
      <c r="P362" t="s">
        <v>537</v>
      </c>
      <c r="Q362">
        <v>1</v>
      </c>
      <c r="X362">
        <v>0.01</v>
      </c>
      <c r="Y362">
        <v>0</v>
      </c>
      <c r="Z362">
        <v>1009.4</v>
      </c>
      <c r="AA362">
        <v>316.82</v>
      </c>
      <c r="AB362">
        <v>0</v>
      </c>
      <c r="AC362">
        <v>0</v>
      </c>
      <c r="AD362">
        <v>1</v>
      </c>
      <c r="AE362">
        <v>0</v>
      </c>
      <c r="AF362" t="s">
        <v>46</v>
      </c>
      <c r="AG362">
        <v>0.51</v>
      </c>
      <c r="AH362">
        <v>2</v>
      </c>
      <c r="AI362">
        <v>52428637</v>
      </c>
      <c r="AJ362">
        <v>369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 x14ac:dyDescent="0.2">
      <c r="A363">
        <f>ROW(Source!A1099)</f>
        <v>1099</v>
      </c>
      <c r="B363">
        <v>52428640</v>
      </c>
      <c r="C363">
        <v>52428636</v>
      </c>
      <c r="D363">
        <v>51499781</v>
      </c>
      <c r="E363">
        <v>1</v>
      </c>
      <c r="F363">
        <v>1</v>
      </c>
      <c r="G363">
        <v>27</v>
      </c>
      <c r="H363">
        <v>2</v>
      </c>
      <c r="I363" t="s">
        <v>541</v>
      </c>
      <c r="J363" t="s">
        <v>542</v>
      </c>
      <c r="K363" t="s">
        <v>543</v>
      </c>
      <c r="L363">
        <v>1368</v>
      </c>
      <c r="N363">
        <v>1011</v>
      </c>
      <c r="O363" t="s">
        <v>537</v>
      </c>
      <c r="P363" t="s">
        <v>537</v>
      </c>
      <c r="Q363">
        <v>1</v>
      </c>
      <c r="X363">
        <v>8.0000000000000002E-3</v>
      </c>
      <c r="Y363">
        <v>0</v>
      </c>
      <c r="Z363">
        <v>1014.12</v>
      </c>
      <c r="AA363">
        <v>317.13</v>
      </c>
      <c r="AB363">
        <v>0</v>
      </c>
      <c r="AC363">
        <v>0</v>
      </c>
      <c r="AD363">
        <v>1</v>
      </c>
      <c r="AE363">
        <v>0</v>
      </c>
      <c r="AF363" t="s">
        <v>46</v>
      </c>
      <c r="AG363">
        <v>0.40800000000000003</v>
      </c>
      <c r="AH363">
        <v>2</v>
      </c>
      <c r="AI363">
        <v>52428638</v>
      </c>
      <c r="AJ363">
        <v>370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 x14ac:dyDescent="0.2">
      <c r="A364">
        <f>ROW(Source!A1101)</f>
        <v>1101</v>
      </c>
      <c r="B364">
        <v>52428644</v>
      </c>
      <c r="C364">
        <v>52428642</v>
      </c>
      <c r="D364">
        <v>51486811</v>
      </c>
      <c r="E364">
        <v>27</v>
      </c>
      <c r="F364">
        <v>1</v>
      </c>
      <c r="G364">
        <v>27</v>
      </c>
      <c r="H364">
        <v>1</v>
      </c>
      <c r="I364" t="s">
        <v>531</v>
      </c>
      <c r="J364" t="s">
        <v>3</v>
      </c>
      <c r="K364" t="s">
        <v>532</v>
      </c>
      <c r="L364">
        <v>1191</v>
      </c>
      <c r="N364">
        <v>1013</v>
      </c>
      <c r="O364" t="s">
        <v>533</v>
      </c>
      <c r="P364" t="s">
        <v>533</v>
      </c>
      <c r="Q364">
        <v>1</v>
      </c>
      <c r="X364">
        <v>221.6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1</v>
      </c>
      <c r="AE364">
        <v>1</v>
      </c>
      <c r="AF364" t="s">
        <v>3</v>
      </c>
      <c r="AG364">
        <v>221.6</v>
      </c>
      <c r="AH364">
        <v>2</v>
      </c>
      <c r="AI364">
        <v>52428643</v>
      </c>
      <c r="AJ364">
        <v>371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 x14ac:dyDescent="0.2">
      <c r="A365">
        <f>ROW(Source!A1102)</f>
        <v>1102</v>
      </c>
      <c r="B365">
        <v>52428647</v>
      </c>
      <c r="C365">
        <v>52428645</v>
      </c>
      <c r="D365">
        <v>51486811</v>
      </c>
      <c r="E365">
        <v>27</v>
      </c>
      <c r="F365">
        <v>1</v>
      </c>
      <c r="G365">
        <v>27</v>
      </c>
      <c r="H365">
        <v>1</v>
      </c>
      <c r="I365" t="s">
        <v>531</v>
      </c>
      <c r="J365" t="s">
        <v>3</v>
      </c>
      <c r="K365" t="s">
        <v>532</v>
      </c>
      <c r="L365">
        <v>1191</v>
      </c>
      <c r="N365">
        <v>1013</v>
      </c>
      <c r="O365" t="s">
        <v>533</v>
      </c>
      <c r="P365" t="s">
        <v>533</v>
      </c>
      <c r="Q365">
        <v>1</v>
      </c>
      <c r="X365">
        <v>83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1</v>
      </c>
      <c r="AE365">
        <v>1</v>
      </c>
      <c r="AF365" t="s">
        <v>3</v>
      </c>
      <c r="AG365">
        <v>83</v>
      </c>
      <c r="AH365">
        <v>2</v>
      </c>
      <c r="AI365">
        <v>52428646</v>
      </c>
      <c r="AJ365">
        <v>372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 x14ac:dyDescent="0.2">
      <c r="A366">
        <f>ROW(Source!A1103)</f>
        <v>1103</v>
      </c>
      <c r="B366">
        <v>52428650</v>
      </c>
      <c r="C366">
        <v>52428648</v>
      </c>
      <c r="D366">
        <v>51499781</v>
      </c>
      <c r="E366">
        <v>1</v>
      </c>
      <c r="F366">
        <v>1</v>
      </c>
      <c r="G366">
        <v>27</v>
      </c>
      <c r="H366">
        <v>2</v>
      </c>
      <c r="I366" t="s">
        <v>541</v>
      </c>
      <c r="J366" t="s">
        <v>542</v>
      </c>
      <c r="K366" t="s">
        <v>543</v>
      </c>
      <c r="L366">
        <v>1368</v>
      </c>
      <c r="N366">
        <v>1011</v>
      </c>
      <c r="O366" t="s">
        <v>537</v>
      </c>
      <c r="P366" t="s">
        <v>537</v>
      </c>
      <c r="Q366">
        <v>1</v>
      </c>
      <c r="X366">
        <v>3.1E-2</v>
      </c>
      <c r="Y366">
        <v>0</v>
      </c>
      <c r="Z366">
        <v>1014.12</v>
      </c>
      <c r="AA366">
        <v>317.13</v>
      </c>
      <c r="AB366">
        <v>0</v>
      </c>
      <c r="AC366">
        <v>0</v>
      </c>
      <c r="AD366">
        <v>1</v>
      </c>
      <c r="AE366">
        <v>0</v>
      </c>
      <c r="AF366" t="s">
        <v>3</v>
      </c>
      <c r="AG366">
        <v>3.1E-2</v>
      </c>
      <c r="AH366">
        <v>2</v>
      </c>
      <c r="AI366">
        <v>52428649</v>
      </c>
      <c r="AJ366">
        <v>373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 x14ac:dyDescent="0.2">
      <c r="A367">
        <f>ROW(Source!A1104)</f>
        <v>1104</v>
      </c>
      <c r="B367">
        <v>52428653</v>
      </c>
      <c r="C367">
        <v>52428651</v>
      </c>
      <c r="D367">
        <v>51499781</v>
      </c>
      <c r="E367">
        <v>1</v>
      </c>
      <c r="F367">
        <v>1</v>
      </c>
      <c r="G367">
        <v>27</v>
      </c>
      <c r="H367">
        <v>2</v>
      </c>
      <c r="I367" t="s">
        <v>541</v>
      </c>
      <c r="J367" t="s">
        <v>542</v>
      </c>
      <c r="K367" t="s">
        <v>543</v>
      </c>
      <c r="L367">
        <v>1368</v>
      </c>
      <c r="N367">
        <v>1011</v>
      </c>
      <c r="O367" t="s">
        <v>537</v>
      </c>
      <c r="P367" t="s">
        <v>537</v>
      </c>
      <c r="Q367">
        <v>1</v>
      </c>
      <c r="X367">
        <v>0.01</v>
      </c>
      <c r="Y367">
        <v>0</v>
      </c>
      <c r="Z367">
        <v>1014.12</v>
      </c>
      <c r="AA367">
        <v>317.13</v>
      </c>
      <c r="AB367">
        <v>0</v>
      </c>
      <c r="AC367">
        <v>0</v>
      </c>
      <c r="AD367">
        <v>1</v>
      </c>
      <c r="AE367">
        <v>0</v>
      </c>
      <c r="AF367" t="s">
        <v>172</v>
      </c>
      <c r="AG367">
        <v>0.54</v>
      </c>
      <c r="AH367">
        <v>2</v>
      </c>
      <c r="AI367">
        <v>52428652</v>
      </c>
      <c r="AJ367">
        <v>374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 x14ac:dyDescent="0.2">
      <c r="A368">
        <f>ROW(Source!A1106)</f>
        <v>1106</v>
      </c>
      <c r="B368">
        <v>52428863</v>
      </c>
      <c r="C368">
        <v>52428655</v>
      </c>
      <c r="D368">
        <v>51486811</v>
      </c>
      <c r="E368">
        <v>27</v>
      </c>
      <c r="F368">
        <v>1</v>
      </c>
      <c r="G368">
        <v>27</v>
      </c>
      <c r="H368">
        <v>1</v>
      </c>
      <c r="I368" t="s">
        <v>531</v>
      </c>
      <c r="J368" t="s">
        <v>3</v>
      </c>
      <c r="K368" t="s">
        <v>532</v>
      </c>
      <c r="L368">
        <v>1191</v>
      </c>
      <c r="N368">
        <v>1013</v>
      </c>
      <c r="O368" t="s">
        <v>533</v>
      </c>
      <c r="P368" t="s">
        <v>533</v>
      </c>
      <c r="Q368">
        <v>1</v>
      </c>
      <c r="X368">
        <v>115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1</v>
      </c>
      <c r="AE368">
        <v>1</v>
      </c>
      <c r="AF368" t="s">
        <v>3</v>
      </c>
      <c r="AG368">
        <v>115</v>
      </c>
      <c r="AH368">
        <v>2</v>
      </c>
      <c r="AI368">
        <v>52428863</v>
      </c>
      <c r="AJ368">
        <v>375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 x14ac:dyDescent="0.2">
      <c r="A369">
        <f>ROW(Source!A1106)</f>
        <v>1106</v>
      </c>
      <c r="B369">
        <v>52428864</v>
      </c>
      <c r="C369">
        <v>52428655</v>
      </c>
      <c r="D369">
        <v>51502851</v>
      </c>
      <c r="E369">
        <v>1</v>
      </c>
      <c r="F369">
        <v>1</v>
      </c>
      <c r="G369">
        <v>27</v>
      </c>
      <c r="H369">
        <v>3</v>
      </c>
      <c r="I369" t="s">
        <v>565</v>
      </c>
      <c r="J369" t="s">
        <v>566</v>
      </c>
      <c r="K369" t="s">
        <v>567</v>
      </c>
      <c r="L369">
        <v>1339</v>
      </c>
      <c r="N369">
        <v>1007</v>
      </c>
      <c r="O369" t="s">
        <v>166</v>
      </c>
      <c r="P369" t="s">
        <v>166</v>
      </c>
      <c r="Q369">
        <v>1</v>
      </c>
      <c r="X369">
        <v>5.9</v>
      </c>
      <c r="Y369">
        <v>3714.73</v>
      </c>
      <c r="Z369">
        <v>0</v>
      </c>
      <c r="AA369">
        <v>0</v>
      </c>
      <c r="AB369">
        <v>0</v>
      </c>
      <c r="AC369">
        <v>0</v>
      </c>
      <c r="AD369">
        <v>1</v>
      </c>
      <c r="AE369">
        <v>0</v>
      </c>
      <c r="AF369" t="s">
        <v>3</v>
      </c>
      <c r="AG369">
        <v>5.9</v>
      </c>
      <c r="AH369">
        <v>2</v>
      </c>
      <c r="AI369">
        <v>52428864</v>
      </c>
      <c r="AJ369">
        <v>376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 x14ac:dyDescent="0.2">
      <c r="A370">
        <f>ROW(Source!A1106)</f>
        <v>1106</v>
      </c>
      <c r="B370">
        <v>52428865</v>
      </c>
      <c r="C370">
        <v>52428655</v>
      </c>
      <c r="D370">
        <v>51502927</v>
      </c>
      <c r="E370">
        <v>1</v>
      </c>
      <c r="F370">
        <v>1</v>
      </c>
      <c r="G370">
        <v>27</v>
      </c>
      <c r="H370">
        <v>3</v>
      </c>
      <c r="I370" t="s">
        <v>568</v>
      </c>
      <c r="J370" t="s">
        <v>569</v>
      </c>
      <c r="K370" t="s">
        <v>570</v>
      </c>
      <c r="L370">
        <v>1339</v>
      </c>
      <c r="N370">
        <v>1007</v>
      </c>
      <c r="O370" t="s">
        <v>166</v>
      </c>
      <c r="P370" t="s">
        <v>166</v>
      </c>
      <c r="Q370">
        <v>1</v>
      </c>
      <c r="X370">
        <v>0.06</v>
      </c>
      <c r="Y370">
        <v>3392.59</v>
      </c>
      <c r="Z370">
        <v>0</v>
      </c>
      <c r="AA370">
        <v>0</v>
      </c>
      <c r="AB370">
        <v>0</v>
      </c>
      <c r="AC370">
        <v>0</v>
      </c>
      <c r="AD370">
        <v>1</v>
      </c>
      <c r="AE370">
        <v>0</v>
      </c>
      <c r="AF370" t="s">
        <v>3</v>
      </c>
      <c r="AG370">
        <v>0.06</v>
      </c>
      <c r="AH370">
        <v>2</v>
      </c>
      <c r="AI370">
        <v>52428865</v>
      </c>
      <c r="AJ370">
        <v>377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 x14ac:dyDescent="0.2">
      <c r="A371">
        <f>ROW(Source!A1106)</f>
        <v>1106</v>
      </c>
      <c r="B371">
        <v>52428866</v>
      </c>
      <c r="C371">
        <v>52428655</v>
      </c>
      <c r="D371">
        <v>51487533</v>
      </c>
      <c r="E371">
        <v>27</v>
      </c>
      <c r="F371">
        <v>1</v>
      </c>
      <c r="G371">
        <v>27</v>
      </c>
      <c r="H371">
        <v>3</v>
      </c>
      <c r="I371" t="s">
        <v>749</v>
      </c>
      <c r="J371" t="s">
        <v>3</v>
      </c>
      <c r="K371" t="s">
        <v>750</v>
      </c>
      <c r="L371">
        <v>1301</v>
      </c>
      <c r="N371">
        <v>1003</v>
      </c>
      <c r="O371" t="s">
        <v>580</v>
      </c>
      <c r="P371" t="s">
        <v>580</v>
      </c>
      <c r="Q371">
        <v>1</v>
      </c>
      <c r="X371">
        <v>100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 t="s">
        <v>3</v>
      </c>
      <c r="AG371">
        <v>100</v>
      </c>
      <c r="AH371">
        <v>3</v>
      </c>
      <c r="AI371">
        <v>-1</v>
      </c>
      <c r="AJ371" t="s">
        <v>3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 x14ac:dyDescent="0.2">
      <c r="A372">
        <f>ROW(Source!A1210)</f>
        <v>1210</v>
      </c>
      <c r="B372">
        <v>52428986</v>
      </c>
      <c r="C372">
        <v>52428984</v>
      </c>
      <c r="D372">
        <v>51486811</v>
      </c>
      <c r="E372">
        <v>27</v>
      </c>
      <c r="F372">
        <v>1</v>
      </c>
      <c r="G372">
        <v>27</v>
      </c>
      <c r="H372">
        <v>1</v>
      </c>
      <c r="I372" t="s">
        <v>531</v>
      </c>
      <c r="J372" t="s">
        <v>3</v>
      </c>
      <c r="K372" t="s">
        <v>532</v>
      </c>
      <c r="L372">
        <v>1191</v>
      </c>
      <c r="N372">
        <v>1013</v>
      </c>
      <c r="O372" t="s">
        <v>533</v>
      </c>
      <c r="P372" t="s">
        <v>533</v>
      </c>
      <c r="Q372">
        <v>1</v>
      </c>
      <c r="X372">
        <v>76.7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1</v>
      </c>
      <c r="AE372">
        <v>1</v>
      </c>
      <c r="AF372" t="s">
        <v>3</v>
      </c>
      <c r="AG372">
        <v>76.7</v>
      </c>
      <c r="AH372">
        <v>2</v>
      </c>
      <c r="AI372">
        <v>52428985</v>
      </c>
      <c r="AJ372">
        <v>378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 x14ac:dyDescent="0.2">
      <c r="A373">
        <f>ROW(Source!A1211)</f>
        <v>1211</v>
      </c>
      <c r="B373">
        <v>52428989</v>
      </c>
      <c r="C373">
        <v>52428987</v>
      </c>
      <c r="D373">
        <v>51498982</v>
      </c>
      <c r="E373">
        <v>1</v>
      </c>
      <c r="F373">
        <v>1</v>
      </c>
      <c r="G373">
        <v>27</v>
      </c>
      <c r="H373">
        <v>2</v>
      </c>
      <c r="I373" t="s">
        <v>534</v>
      </c>
      <c r="J373" t="s">
        <v>535</v>
      </c>
      <c r="K373" t="s">
        <v>536</v>
      </c>
      <c r="L373">
        <v>1368</v>
      </c>
      <c r="N373">
        <v>1011</v>
      </c>
      <c r="O373" t="s">
        <v>537</v>
      </c>
      <c r="P373" t="s">
        <v>537</v>
      </c>
      <c r="Q373">
        <v>1</v>
      </c>
      <c r="X373">
        <v>5.3699999999999998E-2</v>
      </c>
      <c r="Y373">
        <v>0</v>
      </c>
      <c r="Z373">
        <v>1494.43</v>
      </c>
      <c r="AA373">
        <v>481.21</v>
      </c>
      <c r="AB373">
        <v>0</v>
      </c>
      <c r="AC373">
        <v>0</v>
      </c>
      <c r="AD373">
        <v>1</v>
      </c>
      <c r="AE373">
        <v>0</v>
      </c>
      <c r="AF373" t="s">
        <v>3</v>
      </c>
      <c r="AG373">
        <v>5.3699999999999998E-2</v>
      </c>
      <c r="AH373">
        <v>2</v>
      </c>
      <c r="AI373">
        <v>52428988</v>
      </c>
      <c r="AJ373">
        <v>379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 x14ac:dyDescent="0.2">
      <c r="A374">
        <f>ROW(Source!A1212)</f>
        <v>1212</v>
      </c>
      <c r="B374">
        <v>52428992</v>
      </c>
      <c r="C374">
        <v>52428990</v>
      </c>
      <c r="D374">
        <v>51486811</v>
      </c>
      <c r="E374">
        <v>27</v>
      </c>
      <c r="F374">
        <v>1</v>
      </c>
      <c r="G374">
        <v>27</v>
      </c>
      <c r="H374">
        <v>1</v>
      </c>
      <c r="I374" t="s">
        <v>531</v>
      </c>
      <c r="J374" t="s">
        <v>3</v>
      </c>
      <c r="K374" t="s">
        <v>532</v>
      </c>
      <c r="L374">
        <v>1191</v>
      </c>
      <c r="N374">
        <v>1013</v>
      </c>
      <c r="O374" t="s">
        <v>533</v>
      </c>
      <c r="P374" t="s">
        <v>533</v>
      </c>
      <c r="Q374">
        <v>1</v>
      </c>
      <c r="X374">
        <v>1.02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1</v>
      </c>
      <c r="AE374">
        <v>1</v>
      </c>
      <c r="AF374" t="s">
        <v>3</v>
      </c>
      <c r="AG374">
        <v>1.02</v>
      </c>
      <c r="AH374">
        <v>2</v>
      </c>
      <c r="AI374">
        <v>52428991</v>
      </c>
      <c r="AJ374">
        <v>380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 x14ac:dyDescent="0.2">
      <c r="A375">
        <f>ROW(Source!A1213)</f>
        <v>1213</v>
      </c>
      <c r="B375">
        <v>52428996</v>
      </c>
      <c r="C375">
        <v>52428993</v>
      </c>
      <c r="D375">
        <v>51499780</v>
      </c>
      <c r="E375">
        <v>1</v>
      </c>
      <c r="F375">
        <v>1</v>
      </c>
      <c r="G375">
        <v>27</v>
      </c>
      <c r="H375">
        <v>2</v>
      </c>
      <c r="I375" t="s">
        <v>538</v>
      </c>
      <c r="J375" t="s">
        <v>539</v>
      </c>
      <c r="K375" t="s">
        <v>540</v>
      </c>
      <c r="L375">
        <v>1368</v>
      </c>
      <c r="N375">
        <v>1011</v>
      </c>
      <c r="O375" t="s">
        <v>537</v>
      </c>
      <c r="P375" t="s">
        <v>537</v>
      </c>
      <c r="Q375">
        <v>1</v>
      </c>
      <c r="X375">
        <v>0.02</v>
      </c>
      <c r="Y375">
        <v>0</v>
      </c>
      <c r="Z375">
        <v>1009.4</v>
      </c>
      <c r="AA375">
        <v>316.82</v>
      </c>
      <c r="AB375">
        <v>0</v>
      </c>
      <c r="AC375">
        <v>0</v>
      </c>
      <c r="AD375">
        <v>1</v>
      </c>
      <c r="AE375">
        <v>0</v>
      </c>
      <c r="AF375" t="s">
        <v>3</v>
      </c>
      <c r="AG375">
        <v>0.02</v>
      </c>
      <c r="AH375">
        <v>2</v>
      </c>
      <c r="AI375">
        <v>52428994</v>
      </c>
      <c r="AJ375">
        <v>381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 x14ac:dyDescent="0.2">
      <c r="A376">
        <f>ROW(Source!A1213)</f>
        <v>1213</v>
      </c>
      <c r="B376">
        <v>52428997</v>
      </c>
      <c r="C376">
        <v>52428993</v>
      </c>
      <c r="D376">
        <v>51499781</v>
      </c>
      <c r="E376">
        <v>1</v>
      </c>
      <c r="F376">
        <v>1</v>
      </c>
      <c r="G376">
        <v>27</v>
      </c>
      <c r="H376">
        <v>2</v>
      </c>
      <c r="I376" t="s">
        <v>541</v>
      </c>
      <c r="J376" t="s">
        <v>542</v>
      </c>
      <c r="K376" t="s">
        <v>543</v>
      </c>
      <c r="L376">
        <v>1368</v>
      </c>
      <c r="N376">
        <v>1011</v>
      </c>
      <c r="O376" t="s">
        <v>537</v>
      </c>
      <c r="P376" t="s">
        <v>537</v>
      </c>
      <c r="Q376">
        <v>1</v>
      </c>
      <c r="X376">
        <v>1.7999999999999999E-2</v>
      </c>
      <c r="Y376">
        <v>0</v>
      </c>
      <c r="Z376">
        <v>1014.12</v>
      </c>
      <c r="AA376">
        <v>317.13</v>
      </c>
      <c r="AB376">
        <v>0</v>
      </c>
      <c r="AC376">
        <v>0</v>
      </c>
      <c r="AD376">
        <v>1</v>
      </c>
      <c r="AE376">
        <v>0</v>
      </c>
      <c r="AF376" t="s">
        <v>3</v>
      </c>
      <c r="AG376">
        <v>1.7999999999999999E-2</v>
      </c>
      <c r="AH376">
        <v>2</v>
      </c>
      <c r="AI376">
        <v>52428995</v>
      </c>
      <c r="AJ376">
        <v>382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 x14ac:dyDescent="0.2">
      <c r="A377">
        <f>ROW(Source!A1214)</f>
        <v>1214</v>
      </c>
      <c r="B377">
        <v>52429001</v>
      </c>
      <c r="C377">
        <v>52428998</v>
      </c>
      <c r="D377">
        <v>51499780</v>
      </c>
      <c r="E377">
        <v>1</v>
      </c>
      <c r="F377">
        <v>1</v>
      </c>
      <c r="G377">
        <v>27</v>
      </c>
      <c r="H377">
        <v>2</v>
      </c>
      <c r="I377" t="s">
        <v>538</v>
      </c>
      <c r="J377" t="s">
        <v>539</v>
      </c>
      <c r="K377" t="s">
        <v>540</v>
      </c>
      <c r="L377">
        <v>1368</v>
      </c>
      <c r="N377">
        <v>1011</v>
      </c>
      <c r="O377" t="s">
        <v>537</v>
      </c>
      <c r="P377" t="s">
        <v>537</v>
      </c>
      <c r="Q377">
        <v>1</v>
      </c>
      <c r="X377">
        <v>5.3999999999999999E-2</v>
      </c>
      <c r="Y377">
        <v>0</v>
      </c>
      <c r="Z377">
        <v>1009.4</v>
      </c>
      <c r="AA377">
        <v>316.82</v>
      </c>
      <c r="AB377">
        <v>0</v>
      </c>
      <c r="AC377">
        <v>0</v>
      </c>
      <c r="AD377">
        <v>1</v>
      </c>
      <c r="AE377">
        <v>0</v>
      </c>
      <c r="AF377" t="s">
        <v>3</v>
      </c>
      <c r="AG377">
        <v>5.3999999999999999E-2</v>
      </c>
      <c r="AH377">
        <v>2</v>
      </c>
      <c r="AI377">
        <v>52428999</v>
      </c>
      <c r="AJ377">
        <v>383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 x14ac:dyDescent="0.2">
      <c r="A378">
        <f>ROW(Source!A1214)</f>
        <v>1214</v>
      </c>
      <c r="B378">
        <v>52429002</v>
      </c>
      <c r="C378">
        <v>52428998</v>
      </c>
      <c r="D378">
        <v>51499781</v>
      </c>
      <c r="E378">
        <v>1</v>
      </c>
      <c r="F378">
        <v>1</v>
      </c>
      <c r="G378">
        <v>27</v>
      </c>
      <c r="H378">
        <v>2</v>
      </c>
      <c r="I378" t="s">
        <v>541</v>
      </c>
      <c r="J378" t="s">
        <v>542</v>
      </c>
      <c r="K378" t="s">
        <v>543</v>
      </c>
      <c r="L378">
        <v>1368</v>
      </c>
      <c r="N378">
        <v>1011</v>
      </c>
      <c r="O378" t="s">
        <v>537</v>
      </c>
      <c r="P378" t="s">
        <v>537</v>
      </c>
      <c r="Q378">
        <v>1</v>
      </c>
      <c r="X378">
        <v>5.5E-2</v>
      </c>
      <c r="Y378">
        <v>0</v>
      </c>
      <c r="Z378">
        <v>1014.12</v>
      </c>
      <c r="AA378">
        <v>317.13</v>
      </c>
      <c r="AB378">
        <v>0</v>
      </c>
      <c r="AC378">
        <v>0</v>
      </c>
      <c r="AD378">
        <v>1</v>
      </c>
      <c r="AE378">
        <v>0</v>
      </c>
      <c r="AF378" t="s">
        <v>3</v>
      </c>
      <c r="AG378">
        <v>5.5E-2</v>
      </c>
      <c r="AH378">
        <v>2</v>
      </c>
      <c r="AI378">
        <v>52429000</v>
      </c>
      <c r="AJ378">
        <v>384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 x14ac:dyDescent="0.2">
      <c r="A379">
        <f>ROW(Source!A1215)</f>
        <v>1215</v>
      </c>
      <c r="B379">
        <v>52429006</v>
      </c>
      <c r="C379">
        <v>52429003</v>
      </c>
      <c r="D379">
        <v>51499780</v>
      </c>
      <c r="E379">
        <v>1</v>
      </c>
      <c r="F379">
        <v>1</v>
      </c>
      <c r="G379">
        <v>27</v>
      </c>
      <c r="H379">
        <v>2</v>
      </c>
      <c r="I379" t="s">
        <v>538</v>
      </c>
      <c r="J379" t="s">
        <v>539</v>
      </c>
      <c r="K379" t="s">
        <v>540</v>
      </c>
      <c r="L379">
        <v>1368</v>
      </c>
      <c r="N379">
        <v>1011</v>
      </c>
      <c r="O379" t="s">
        <v>537</v>
      </c>
      <c r="P379" t="s">
        <v>537</v>
      </c>
      <c r="Q379">
        <v>1</v>
      </c>
      <c r="X379">
        <v>0.01</v>
      </c>
      <c r="Y379">
        <v>0</v>
      </c>
      <c r="Z379">
        <v>1009.4</v>
      </c>
      <c r="AA379">
        <v>316.82</v>
      </c>
      <c r="AB379">
        <v>0</v>
      </c>
      <c r="AC379">
        <v>0</v>
      </c>
      <c r="AD379">
        <v>1</v>
      </c>
      <c r="AE379">
        <v>0</v>
      </c>
      <c r="AF379" t="s">
        <v>46</v>
      </c>
      <c r="AG379">
        <v>0.51</v>
      </c>
      <c r="AH379">
        <v>2</v>
      </c>
      <c r="AI379">
        <v>52429004</v>
      </c>
      <c r="AJ379">
        <v>385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 x14ac:dyDescent="0.2">
      <c r="A380">
        <f>ROW(Source!A1215)</f>
        <v>1215</v>
      </c>
      <c r="B380">
        <v>52429007</v>
      </c>
      <c r="C380">
        <v>52429003</v>
      </c>
      <c r="D380">
        <v>51499781</v>
      </c>
      <c r="E380">
        <v>1</v>
      </c>
      <c r="F380">
        <v>1</v>
      </c>
      <c r="G380">
        <v>27</v>
      </c>
      <c r="H380">
        <v>2</v>
      </c>
      <c r="I380" t="s">
        <v>541</v>
      </c>
      <c r="J380" t="s">
        <v>542</v>
      </c>
      <c r="K380" t="s">
        <v>543</v>
      </c>
      <c r="L380">
        <v>1368</v>
      </c>
      <c r="N380">
        <v>1011</v>
      </c>
      <c r="O380" t="s">
        <v>537</v>
      </c>
      <c r="P380" t="s">
        <v>537</v>
      </c>
      <c r="Q380">
        <v>1</v>
      </c>
      <c r="X380">
        <v>8.0000000000000002E-3</v>
      </c>
      <c r="Y380">
        <v>0</v>
      </c>
      <c r="Z380">
        <v>1014.12</v>
      </c>
      <c r="AA380">
        <v>317.13</v>
      </c>
      <c r="AB380">
        <v>0</v>
      </c>
      <c r="AC380">
        <v>0</v>
      </c>
      <c r="AD380">
        <v>1</v>
      </c>
      <c r="AE380">
        <v>0</v>
      </c>
      <c r="AF380" t="s">
        <v>46</v>
      </c>
      <c r="AG380">
        <v>0.40800000000000003</v>
      </c>
      <c r="AH380">
        <v>2</v>
      </c>
      <c r="AI380">
        <v>52429005</v>
      </c>
      <c r="AJ380">
        <v>386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 x14ac:dyDescent="0.2">
      <c r="A381">
        <f>ROW(Source!A1217)</f>
        <v>1217</v>
      </c>
      <c r="B381">
        <v>52429011</v>
      </c>
      <c r="C381">
        <v>52429009</v>
      </c>
      <c r="D381">
        <v>51486811</v>
      </c>
      <c r="E381">
        <v>27</v>
      </c>
      <c r="F381">
        <v>1</v>
      </c>
      <c r="G381">
        <v>27</v>
      </c>
      <c r="H381">
        <v>1</v>
      </c>
      <c r="I381" t="s">
        <v>531</v>
      </c>
      <c r="J381" t="s">
        <v>3</v>
      </c>
      <c r="K381" t="s">
        <v>532</v>
      </c>
      <c r="L381">
        <v>1191</v>
      </c>
      <c r="N381">
        <v>1013</v>
      </c>
      <c r="O381" t="s">
        <v>533</v>
      </c>
      <c r="P381" t="s">
        <v>533</v>
      </c>
      <c r="Q381">
        <v>1</v>
      </c>
      <c r="X381">
        <v>221.6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1</v>
      </c>
      <c r="AE381">
        <v>1</v>
      </c>
      <c r="AF381" t="s">
        <v>3</v>
      </c>
      <c r="AG381">
        <v>221.6</v>
      </c>
      <c r="AH381">
        <v>2</v>
      </c>
      <c r="AI381">
        <v>52429010</v>
      </c>
      <c r="AJ381">
        <v>387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 x14ac:dyDescent="0.2">
      <c r="A382">
        <f>ROW(Source!A1218)</f>
        <v>1218</v>
      </c>
      <c r="B382">
        <v>52429014</v>
      </c>
      <c r="C382">
        <v>52429012</v>
      </c>
      <c r="D382">
        <v>51486811</v>
      </c>
      <c r="E382">
        <v>27</v>
      </c>
      <c r="F382">
        <v>1</v>
      </c>
      <c r="G382">
        <v>27</v>
      </c>
      <c r="H382">
        <v>1</v>
      </c>
      <c r="I382" t="s">
        <v>531</v>
      </c>
      <c r="J382" t="s">
        <v>3</v>
      </c>
      <c r="K382" t="s">
        <v>532</v>
      </c>
      <c r="L382">
        <v>1191</v>
      </c>
      <c r="N382">
        <v>1013</v>
      </c>
      <c r="O382" t="s">
        <v>533</v>
      </c>
      <c r="P382" t="s">
        <v>533</v>
      </c>
      <c r="Q382">
        <v>1</v>
      </c>
      <c r="X382">
        <v>83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1</v>
      </c>
      <c r="AE382">
        <v>1</v>
      </c>
      <c r="AF382" t="s">
        <v>3</v>
      </c>
      <c r="AG382">
        <v>83</v>
      </c>
      <c r="AH382">
        <v>2</v>
      </c>
      <c r="AI382">
        <v>52429013</v>
      </c>
      <c r="AJ382">
        <v>388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 x14ac:dyDescent="0.2">
      <c r="A383">
        <f>ROW(Source!A1219)</f>
        <v>1219</v>
      </c>
      <c r="B383">
        <v>52429017</v>
      </c>
      <c r="C383">
        <v>52429015</v>
      </c>
      <c r="D383">
        <v>51499781</v>
      </c>
      <c r="E383">
        <v>1</v>
      </c>
      <c r="F383">
        <v>1</v>
      </c>
      <c r="G383">
        <v>27</v>
      </c>
      <c r="H383">
        <v>2</v>
      </c>
      <c r="I383" t="s">
        <v>541</v>
      </c>
      <c r="J383" t="s">
        <v>542</v>
      </c>
      <c r="K383" t="s">
        <v>543</v>
      </c>
      <c r="L383">
        <v>1368</v>
      </c>
      <c r="N383">
        <v>1011</v>
      </c>
      <c r="O383" t="s">
        <v>537</v>
      </c>
      <c r="P383" t="s">
        <v>537</v>
      </c>
      <c r="Q383">
        <v>1</v>
      </c>
      <c r="X383">
        <v>3.1E-2</v>
      </c>
      <c r="Y383">
        <v>0</v>
      </c>
      <c r="Z383">
        <v>1014.12</v>
      </c>
      <c r="AA383">
        <v>317.13</v>
      </c>
      <c r="AB383">
        <v>0</v>
      </c>
      <c r="AC383">
        <v>0</v>
      </c>
      <c r="AD383">
        <v>1</v>
      </c>
      <c r="AE383">
        <v>0</v>
      </c>
      <c r="AF383" t="s">
        <v>3</v>
      </c>
      <c r="AG383">
        <v>3.1E-2</v>
      </c>
      <c r="AH383">
        <v>2</v>
      </c>
      <c r="AI383">
        <v>52429016</v>
      </c>
      <c r="AJ383">
        <v>389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 x14ac:dyDescent="0.2">
      <c r="A384">
        <f>ROW(Source!A1220)</f>
        <v>1220</v>
      </c>
      <c r="B384">
        <v>52429020</v>
      </c>
      <c r="C384">
        <v>52429018</v>
      </c>
      <c r="D384">
        <v>51499781</v>
      </c>
      <c r="E384">
        <v>1</v>
      </c>
      <c r="F384">
        <v>1</v>
      </c>
      <c r="G384">
        <v>27</v>
      </c>
      <c r="H384">
        <v>2</v>
      </c>
      <c r="I384" t="s">
        <v>541</v>
      </c>
      <c r="J384" t="s">
        <v>542</v>
      </c>
      <c r="K384" t="s">
        <v>543</v>
      </c>
      <c r="L384">
        <v>1368</v>
      </c>
      <c r="N384">
        <v>1011</v>
      </c>
      <c r="O384" t="s">
        <v>537</v>
      </c>
      <c r="P384" t="s">
        <v>537</v>
      </c>
      <c r="Q384">
        <v>1</v>
      </c>
      <c r="X384">
        <v>0.01</v>
      </c>
      <c r="Y384">
        <v>0</v>
      </c>
      <c r="Z384">
        <v>1014.12</v>
      </c>
      <c r="AA384">
        <v>317.13</v>
      </c>
      <c r="AB384">
        <v>0</v>
      </c>
      <c r="AC384">
        <v>0</v>
      </c>
      <c r="AD384">
        <v>1</v>
      </c>
      <c r="AE384">
        <v>0</v>
      </c>
      <c r="AF384" t="s">
        <v>172</v>
      </c>
      <c r="AG384">
        <v>0.54</v>
      </c>
      <c r="AH384">
        <v>2</v>
      </c>
      <c r="AI384">
        <v>52429019</v>
      </c>
      <c r="AJ384">
        <v>390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 x14ac:dyDescent="0.2">
      <c r="A385">
        <f>ROW(Source!A1222)</f>
        <v>1222</v>
      </c>
      <c r="B385">
        <v>52429034</v>
      </c>
      <c r="C385">
        <v>52429022</v>
      </c>
      <c r="D385">
        <v>51486811</v>
      </c>
      <c r="E385">
        <v>27</v>
      </c>
      <c r="F385">
        <v>1</v>
      </c>
      <c r="G385">
        <v>27</v>
      </c>
      <c r="H385">
        <v>1</v>
      </c>
      <c r="I385" t="s">
        <v>531</v>
      </c>
      <c r="J385" t="s">
        <v>3</v>
      </c>
      <c r="K385" t="s">
        <v>532</v>
      </c>
      <c r="L385">
        <v>1191</v>
      </c>
      <c r="N385">
        <v>1013</v>
      </c>
      <c r="O385" t="s">
        <v>533</v>
      </c>
      <c r="P385" t="s">
        <v>533</v>
      </c>
      <c r="Q385">
        <v>1</v>
      </c>
      <c r="X385">
        <v>80.27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1</v>
      </c>
      <c r="AE385">
        <v>1</v>
      </c>
      <c r="AF385" t="s">
        <v>3</v>
      </c>
      <c r="AG385">
        <v>80.27</v>
      </c>
      <c r="AH385">
        <v>2</v>
      </c>
      <c r="AI385">
        <v>52429034</v>
      </c>
      <c r="AJ385">
        <v>391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 x14ac:dyDescent="0.2">
      <c r="A386">
        <f>ROW(Source!A1222)</f>
        <v>1222</v>
      </c>
      <c r="B386">
        <v>52429035</v>
      </c>
      <c r="C386">
        <v>52429022</v>
      </c>
      <c r="D386">
        <v>51502851</v>
      </c>
      <c r="E386">
        <v>1</v>
      </c>
      <c r="F386">
        <v>1</v>
      </c>
      <c r="G386">
        <v>27</v>
      </c>
      <c r="H386">
        <v>3</v>
      </c>
      <c r="I386" t="s">
        <v>565</v>
      </c>
      <c r="J386" t="s">
        <v>566</v>
      </c>
      <c r="K386" t="s">
        <v>567</v>
      </c>
      <c r="L386">
        <v>1339</v>
      </c>
      <c r="N386">
        <v>1007</v>
      </c>
      <c r="O386" t="s">
        <v>166</v>
      </c>
      <c r="P386" t="s">
        <v>166</v>
      </c>
      <c r="Q386">
        <v>1</v>
      </c>
      <c r="X386">
        <v>5.9</v>
      </c>
      <c r="Y386">
        <v>3714.73</v>
      </c>
      <c r="Z386">
        <v>0</v>
      </c>
      <c r="AA386">
        <v>0</v>
      </c>
      <c r="AB386">
        <v>0</v>
      </c>
      <c r="AC386">
        <v>0</v>
      </c>
      <c r="AD386">
        <v>1</v>
      </c>
      <c r="AE386">
        <v>0</v>
      </c>
      <c r="AF386" t="s">
        <v>3</v>
      </c>
      <c r="AG386">
        <v>5.9</v>
      </c>
      <c r="AH386">
        <v>2</v>
      </c>
      <c r="AI386">
        <v>52429035</v>
      </c>
      <c r="AJ386">
        <v>392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 x14ac:dyDescent="0.2">
      <c r="A387">
        <f>ROW(Source!A1222)</f>
        <v>1222</v>
      </c>
      <c r="B387">
        <v>52429036</v>
      </c>
      <c r="C387">
        <v>52429022</v>
      </c>
      <c r="D387">
        <v>51502927</v>
      </c>
      <c r="E387">
        <v>1</v>
      </c>
      <c r="F387">
        <v>1</v>
      </c>
      <c r="G387">
        <v>27</v>
      </c>
      <c r="H387">
        <v>3</v>
      </c>
      <c r="I387" t="s">
        <v>568</v>
      </c>
      <c r="J387" t="s">
        <v>569</v>
      </c>
      <c r="K387" t="s">
        <v>570</v>
      </c>
      <c r="L387">
        <v>1339</v>
      </c>
      <c r="N387">
        <v>1007</v>
      </c>
      <c r="O387" t="s">
        <v>166</v>
      </c>
      <c r="P387" t="s">
        <v>166</v>
      </c>
      <c r="Q387">
        <v>1</v>
      </c>
      <c r="X387">
        <v>0.06</v>
      </c>
      <c r="Y387">
        <v>3392.59</v>
      </c>
      <c r="Z387">
        <v>0</v>
      </c>
      <c r="AA387">
        <v>0</v>
      </c>
      <c r="AB387">
        <v>0</v>
      </c>
      <c r="AC387">
        <v>0</v>
      </c>
      <c r="AD387">
        <v>1</v>
      </c>
      <c r="AE387">
        <v>0</v>
      </c>
      <c r="AF387" t="s">
        <v>3</v>
      </c>
      <c r="AG387">
        <v>0.06</v>
      </c>
      <c r="AH387">
        <v>2</v>
      </c>
      <c r="AI387">
        <v>52429036</v>
      </c>
      <c r="AJ387">
        <v>393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 x14ac:dyDescent="0.2">
      <c r="A388">
        <f>ROW(Source!A1222)</f>
        <v>1222</v>
      </c>
      <c r="B388">
        <v>52429037</v>
      </c>
      <c r="C388">
        <v>52429022</v>
      </c>
      <c r="D388">
        <v>51503665</v>
      </c>
      <c r="E388">
        <v>1</v>
      </c>
      <c r="F388">
        <v>1</v>
      </c>
      <c r="G388">
        <v>27</v>
      </c>
      <c r="H388">
        <v>3</v>
      </c>
      <c r="I388" t="s">
        <v>501</v>
      </c>
      <c r="J388" t="s">
        <v>503</v>
      </c>
      <c r="K388" t="s">
        <v>502</v>
      </c>
      <c r="L388">
        <v>1339</v>
      </c>
      <c r="N388">
        <v>1007</v>
      </c>
      <c r="O388" t="s">
        <v>166</v>
      </c>
      <c r="P388" t="s">
        <v>166</v>
      </c>
      <c r="Q388">
        <v>1</v>
      </c>
      <c r="X388">
        <v>4.3</v>
      </c>
      <c r="Y388">
        <v>7833.01</v>
      </c>
      <c r="Z388">
        <v>0</v>
      </c>
      <c r="AA388">
        <v>0</v>
      </c>
      <c r="AB388">
        <v>0</v>
      </c>
      <c r="AC388">
        <v>0</v>
      </c>
      <c r="AD388">
        <v>1</v>
      </c>
      <c r="AE388">
        <v>0</v>
      </c>
      <c r="AF388" t="s">
        <v>3</v>
      </c>
      <c r="AG388">
        <v>4.3</v>
      </c>
      <c r="AH388">
        <v>2</v>
      </c>
      <c r="AI388">
        <v>52429037</v>
      </c>
      <c r="AJ388">
        <v>394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 x14ac:dyDescent="0.2">
      <c r="A389">
        <f>ROW(Source!A1258)</f>
        <v>1258</v>
      </c>
      <c r="B389">
        <v>52429101</v>
      </c>
      <c r="C389">
        <v>52429096</v>
      </c>
      <c r="D389">
        <v>51486811</v>
      </c>
      <c r="E389">
        <v>27</v>
      </c>
      <c r="F389">
        <v>1</v>
      </c>
      <c r="G389">
        <v>27</v>
      </c>
      <c r="H389">
        <v>1</v>
      </c>
      <c r="I389" t="s">
        <v>531</v>
      </c>
      <c r="J389" t="s">
        <v>3</v>
      </c>
      <c r="K389" t="s">
        <v>532</v>
      </c>
      <c r="L389">
        <v>1191</v>
      </c>
      <c r="N389">
        <v>1013</v>
      </c>
      <c r="O389" t="s">
        <v>533</v>
      </c>
      <c r="P389" t="s">
        <v>533</v>
      </c>
      <c r="Q389">
        <v>1</v>
      </c>
      <c r="X389">
        <v>155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1</v>
      </c>
      <c r="AE389">
        <v>1</v>
      </c>
      <c r="AF389" t="s">
        <v>3</v>
      </c>
      <c r="AG389">
        <v>155</v>
      </c>
      <c r="AH389">
        <v>2</v>
      </c>
      <c r="AI389">
        <v>52429097</v>
      </c>
      <c r="AJ389">
        <v>395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 x14ac:dyDescent="0.2">
      <c r="A390">
        <f>ROW(Source!A1258)</f>
        <v>1258</v>
      </c>
      <c r="B390">
        <v>52429102</v>
      </c>
      <c r="C390">
        <v>52429096</v>
      </c>
      <c r="D390">
        <v>51499338</v>
      </c>
      <c r="E390">
        <v>1</v>
      </c>
      <c r="F390">
        <v>1</v>
      </c>
      <c r="G390">
        <v>27</v>
      </c>
      <c r="H390">
        <v>2</v>
      </c>
      <c r="I390" t="s">
        <v>556</v>
      </c>
      <c r="J390" t="s">
        <v>557</v>
      </c>
      <c r="K390" t="s">
        <v>558</v>
      </c>
      <c r="L390">
        <v>1368</v>
      </c>
      <c r="N390">
        <v>1011</v>
      </c>
      <c r="O390" t="s">
        <v>537</v>
      </c>
      <c r="P390" t="s">
        <v>537</v>
      </c>
      <c r="Q390">
        <v>1</v>
      </c>
      <c r="X390">
        <v>37.5</v>
      </c>
      <c r="Y390">
        <v>0</v>
      </c>
      <c r="Z390">
        <v>744.2</v>
      </c>
      <c r="AA390">
        <v>423.17</v>
      </c>
      <c r="AB390">
        <v>0</v>
      </c>
      <c r="AC390">
        <v>0</v>
      </c>
      <c r="AD390">
        <v>1</v>
      </c>
      <c r="AE390">
        <v>0</v>
      </c>
      <c r="AF390" t="s">
        <v>3</v>
      </c>
      <c r="AG390">
        <v>37.5</v>
      </c>
      <c r="AH390">
        <v>2</v>
      </c>
      <c r="AI390">
        <v>52429098</v>
      </c>
      <c r="AJ390">
        <v>396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 x14ac:dyDescent="0.2">
      <c r="A391">
        <f>ROW(Source!A1258)</f>
        <v>1258</v>
      </c>
      <c r="B391">
        <v>52429103</v>
      </c>
      <c r="C391">
        <v>52429096</v>
      </c>
      <c r="D391">
        <v>51499853</v>
      </c>
      <c r="E391">
        <v>1</v>
      </c>
      <c r="F391">
        <v>1</v>
      </c>
      <c r="G391">
        <v>27</v>
      </c>
      <c r="H391">
        <v>2</v>
      </c>
      <c r="I391" t="s">
        <v>559</v>
      </c>
      <c r="J391" t="s">
        <v>560</v>
      </c>
      <c r="K391" t="s">
        <v>561</v>
      </c>
      <c r="L391">
        <v>1368</v>
      </c>
      <c r="N391">
        <v>1011</v>
      </c>
      <c r="O391" t="s">
        <v>537</v>
      </c>
      <c r="P391" t="s">
        <v>537</v>
      </c>
      <c r="Q391">
        <v>1</v>
      </c>
      <c r="X391">
        <v>75</v>
      </c>
      <c r="Y391">
        <v>0</v>
      </c>
      <c r="Z391">
        <v>6.02</v>
      </c>
      <c r="AA391">
        <v>0.02</v>
      </c>
      <c r="AB391">
        <v>0</v>
      </c>
      <c r="AC391">
        <v>0</v>
      </c>
      <c r="AD391">
        <v>1</v>
      </c>
      <c r="AE391">
        <v>0</v>
      </c>
      <c r="AF391" t="s">
        <v>3</v>
      </c>
      <c r="AG391">
        <v>75</v>
      </c>
      <c r="AH391">
        <v>2</v>
      </c>
      <c r="AI391">
        <v>52429099</v>
      </c>
      <c r="AJ391">
        <v>397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1:44" x14ac:dyDescent="0.2">
      <c r="A392">
        <f>ROW(Source!A1258)</f>
        <v>1258</v>
      </c>
      <c r="B392">
        <v>52429104</v>
      </c>
      <c r="C392">
        <v>52429096</v>
      </c>
      <c r="D392">
        <v>51499208</v>
      </c>
      <c r="E392">
        <v>1</v>
      </c>
      <c r="F392">
        <v>1</v>
      </c>
      <c r="G392">
        <v>27</v>
      </c>
      <c r="H392">
        <v>2</v>
      </c>
      <c r="I392" t="s">
        <v>562</v>
      </c>
      <c r="J392" t="s">
        <v>563</v>
      </c>
      <c r="K392" t="s">
        <v>564</v>
      </c>
      <c r="L392">
        <v>1368</v>
      </c>
      <c r="N392">
        <v>1011</v>
      </c>
      <c r="O392" t="s">
        <v>537</v>
      </c>
      <c r="P392" t="s">
        <v>537</v>
      </c>
      <c r="Q392">
        <v>1</v>
      </c>
      <c r="X392">
        <v>1.55</v>
      </c>
      <c r="Y392">
        <v>0</v>
      </c>
      <c r="Z392">
        <v>1412.71</v>
      </c>
      <c r="AA392">
        <v>641.32000000000005</v>
      </c>
      <c r="AB392">
        <v>0</v>
      </c>
      <c r="AC392">
        <v>0</v>
      </c>
      <c r="AD392">
        <v>1</v>
      </c>
      <c r="AE392">
        <v>0</v>
      </c>
      <c r="AF392" t="s">
        <v>3</v>
      </c>
      <c r="AG392">
        <v>1.55</v>
      </c>
      <c r="AH392">
        <v>2</v>
      </c>
      <c r="AI392">
        <v>52429100</v>
      </c>
      <c r="AJ392">
        <v>398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 x14ac:dyDescent="0.2">
      <c r="A393">
        <f>ROW(Source!A1259)</f>
        <v>1259</v>
      </c>
      <c r="B393">
        <v>52429175</v>
      </c>
      <c r="C393">
        <v>52429158</v>
      </c>
      <c r="D393">
        <v>51486811</v>
      </c>
      <c r="E393">
        <v>27</v>
      </c>
      <c r="F393">
        <v>1</v>
      </c>
      <c r="G393">
        <v>27</v>
      </c>
      <c r="H393">
        <v>1</v>
      </c>
      <c r="I393" t="s">
        <v>531</v>
      </c>
      <c r="J393" t="s">
        <v>3</v>
      </c>
      <c r="K393" t="s">
        <v>532</v>
      </c>
      <c r="L393">
        <v>1191</v>
      </c>
      <c r="N393">
        <v>1013</v>
      </c>
      <c r="O393" t="s">
        <v>533</v>
      </c>
      <c r="P393" t="s">
        <v>533</v>
      </c>
      <c r="Q393">
        <v>1</v>
      </c>
      <c r="X393">
        <v>49.5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1</v>
      </c>
      <c r="AE393">
        <v>1</v>
      </c>
      <c r="AF393" t="s">
        <v>3</v>
      </c>
      <c r="AG393">
        <v>49.5</v>
      </c>
      <c r="AH393">
        <v>2</v>
      </c>
      <c r="AI393">
        <v>52429175</v>
      </c>
      <c r="AJ393">
        <v>399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 x14ac:dyDescent="0.2">
      <c r="A394">
        <f>ROW(Source!A1259)</f>
        <v>1259</v>
      </c>
      <c r="B394">
        <v>52429176</v>
      </c>
      <c r="C394">
        <v>52429158</v>
      </c>
      <c r="D394">
        <v>51499003</v>
      </c>
      <c r="E394">
        <v>1</v>
      </c>
      <c r="F394">
        <v>1</v>
      </c>
      <c r="G394">
        <v>27</v>
      </c>
      <c r="H394">
        <v>2</v>
      </c>
      <c r="I394" t="s">
        <v>665</v>
      </c>
      <c r="J394" t="s">
        <v>666</v>
      </c>
      <c r="K394" t="s">
        <v>667</v>
      </c>
      <c r="L394">
        <v>1368</v>
      </c>
      <c r="N394">
        <v>1011</v>
      </c>
      <c r="O394" t="s">
        <v>537</v>
      </c>
      <c r="P394" t="s">
        <v>537</v>
      </c>
      <c r="Q394">
        <v>1</v>
      </c>
      <c r="X394">
        <v>2.87</v>
      </c>
      <c r="Y394">
        <v>0</v>
      </c>
      <c r="Z394">
        <v>956.79</v>
      </c>
      <c r="AA394">
        <v>359.44</v>
      </c>
      <c r="AB394">
        <v>0</v>
      </c>
      <c r="AC394">
        <v>0</v>
      </c>
      <c r="AD394">
        <v>1</v>
      </c>
      <c r="AE394">
        <v>0</v>
      </c>
      <c r="AF394" t="s">
        <v>3</v>
      </c>
      <c r="AG394">
        <v>2.87</v>
      </c>
      <c r="AH394">
        <v>2</v>
      </c>
      <c r="AI394">
        <v>52429176</v>
      </c>
      <c r="AJ394">
        <v>400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 x14ac:dyDescent="0.2">
      <c r="A395">
        <f>ROW(Source!A1259)</f>
        <v>1259</v>
      </c>
      <c r="B395">
        <v>52429177</v>
      </c>
      <c r="C395">
        <v>52429158</v>
      </c>
      <c r="D395">
        <v>51498982</v>
      </c>
      <c r="E395">
        <v>1</v>
      </c>
      <c r="F395">
        <v>1</v>
      </c>
      <c r="G395">
        <v>27</v>
      </c>
      <c r="H395">
        <v>2</v>
      </c>
      <c r="I395" t="s">
        <v>534</v>
      </c>
      <c r="J395" t="s">
        <v>535</v>
      </c>
      <c r="K395" t="s">
        <v>536</v>
      </c>
      <c r="L395">
        <v>1368</v>
      </c>
      <c r="N395">
        <v>1011</v>
      </c>
      <c r="O395" t="s">
        <v>537</v>
      </c>
      <c r="P395" t="s">
        <v>537</v>
      </c>
      <c r="Q395">
        <v>1</v>
      </c>
      <c r="X395">
        <v>7.86</v>
      </c>
      <c r="Y395">
        <v>0</v>
      </c>
      <c r="Z395">
        <v>1494.43</v>
      </c>
      <c r="AA395">
        <v>481.21</v>
      </c>
      <c r="AB395">
        <v>0</v>
      </c>
      <c r="AC395">
        <v>0</v>
      </c>
      <c r="AD395">
        <v>1</v>
      </c>
      <c r="AE395">
        <v>0</v>
      </c>
      <c r="AF395" t="s">
        <v>3</v>
      </c>
      <c r="AG395">
        <v>7.86</v>
      </c>
      <c r="AH395">
        <v>2</v>
      </c>
      <c r="AI395">
        <v>52429177</v>
      </c>
      <c r="AJ395">
        <v>401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 x14ac:dyDescent="0.2">
      <c r="A396">
        <f>ROW(Source!A1260)</f>
        <v>1260</v>
      </c>
      <c r="B396">
        <v>52429107</v>
      </c>
      <c r="C396">
        <v>52429105</v>
      </c>
      <c r="D396">
        <v>51498982</v>
      </c>
      <c r="E396">
        <v>1</v>
      </c>
      <c r="F396">
        <v>1</v>
      </c>
      <c r="G396">
        <v>27</v>
      </c>
      <c r="H396">
        <v>2</v>
      </c>
      <c r="I396" t="s">
        <v>534</v>
      </c>
      <c r="J396" t="s">
        <v>535</v>
      </c>
      <c r="K396" t="s">
        <v>536</v>
      </c>
      <c r="L396">
        <v>1368</v>
      </c>
      <c r="N396">
        <v>1011</v>
      </c>
      <c r="O396" t="s">
        <v>537</v>
      </c>
      <c r="P396" t="s">
        <v>537</v>
      </c>
      <c r="Q396">
        <v>1</v>
      </c>
      <c r="X396">
        <v>5.3699999999999998E-2</v>
      </c>
      <c r="Y396">
        <v>0</v>
      </c>
      <c r="Z396">
        <v>1494.43</v>
      </c>
      <c r="AA396">
        <v>481.21</v>
      </c>
      <c r="AB396">
        <v>0</v>
      </c>
      <c r="AC396">
        <v>0</v>
      </c>
      <c r="AD396">
        <v>1</v>
      </c>
      <c r="AE396">
        <v>0</v>
      </c>
      <c r="AF396" t="s">
        <v>3</v>
      </c>
      <c r="AG396">
        <v>5.3699999999999998E-2</v>
      </c>
      <c r="AH396">
        <v>2</v>
      </c>
      <c r="AI396">
        <v>52429106</v>
      </c>
      <c r="AJ396">
        <v>402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 x14ac:dyDescent="0.2">
      <c r="A397">
        <f>ROW(Source!A1261)</f>
        <v>1261</v>
      </c>
      <c r="B397">
        <v>52429110</v>
      </c>
      <c r="C397">
        <v>52429108</v>
      </c>
      <c r="D397">
        <v>51486811</v>
      </c>
      <c r="E397">
        <v>27</v>
      </c>
      <c r="F397">
        <v>1</v>
      </c>
      <c r="G397">
        <v>27</v>
      </c>
      <c r="H397">
        <v>1</v>
      </c>
      <c r="I397" t="s">
        <v>531</v>
      </c>
      <c r="J397" t="s">
        <v>3</v>
      </c>
      <c r="K397" t="s">
        <v>532</v>
      </c>
      <c r="L397">
        <v>1191</v>
      </c>
      <c r="N397">
        <v>1013</v>
      </c>
      <c r="O397" t="s">
        <v>533</v>
      </c>
      <c r="P397" t="s">
        <v>533</v>
      </c>
      <c r="Q397">
        <v>1</v>
      </c>
      <c r="X397">
        <v>1.02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1</v>
      </c>
      <c r="AE397">
        <v>1</v>
      </c>
      <c r="AF397" t="s">
        <v>3</v>
      </c>
      <c r="AG397">
        <v>1.02</v>
      </c>
      <c r="AH397">
        <v>2</v>
      </c>
      <c r="AI397">
        <v>52429109</v>
      </c>
      <c r="AJ397">
        <v>403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 x14ac:dyDescent="0.2">
      <c r="A398">
        <f>ROW(Source!A1262)</f>
        <v>1262</v>
      </c>
      <c r="B398">
        <v>52429114</v>
      </c>
      <c r="C398">
        <v>52429111</v>
      </c>
      <c r="D398">
        <v>51499780</v>
      </c>
      <c r="E398">
        <v>1</v>
      </c>
      <c r="F398">
        <v>1</v>
      </c>
      <c r="G398">
        <v>27</v>
      </c>
      <c r="H398">
        <v>2</v>
      </c>
      <c r="I398" t="s">
        <v>538</v>
      </c>
      <c r="J398" t="s">
        <v>539</v>
      </c>
      <c r="K398" t="s">
        <v>540</v>
      </c>
      <c r="L398">
        <v>1368</v>
      </c>
      <c r="N398">
        <v>1011</v>
      </c>
      <c r="O398" t="s">
        <v>537</v>
      </c>
      <c r="P398" t="s">
        <v>537</v>
      </c>
      <c r="Q398">
        <v>1</v>
      </c>
      <c r="X398">
        <v>0.02</v>
      </c>
      <c r="Y398">
        <v>0</v>
      </c>
      <c r="Z398">
        <v>1009.4</v>
      </c>
      <c r="AA398">
        <v>316.82</v>
      </c>
      <c r="AB398">
        <v>0</v>
      </c>
      <c r="AC398">
        <v>0</v>
      </c>
      <c r="AD398">
        <v>1</v>
      </c>
      <c r="AE398">
        <v>0</v>
      </c>
      <c r="AF398" t="s">
        <v>3</v>
      </c>
      <c r="AG398">
        <v>0.02</v>
      </c>
      <c r="AH398">
        <v>2</v>
      </c>
      <c r="AI398">
        <v>52429112</v>
      </c>
      <c r="AJ398">
        <v>404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 x14ac:dyDescent="0.2">
      <c r="A399">
        <f>ROW(Source!A1262)</f>
        <v>1262</v>
      </c>
      <c r="B399">
        <v>52429115</v>
      </c>
      <c r="C399">
        <v>52429111</v>
      </c>
      <c r="D399">
        <v>51499781</v>
      </c>
      <c r="E399">
        <v>1</v>
      </c>
      <c r="F399">
        <v>1</v>
      </c>
      <c r="G399">
        <v>27</v>
      </c>
      <c r="H399">
        <v>2</v>
      </c>
      <c r="I399" t="s">
        <v>541</v>
      </c>
      <c r="J399" t="s">
        <v>542</v>
      </c>
      <c r="K399" t="s">
        <v>543</v>
      </c>
      <c r="L399">
        <v>1368</v>
      </c>
      <c r="N399">
        <v>1011</v>
      </c>
      <c r="O399" t="s">
        <v>537</v>
      </c>
      <c r="P399" t="s">
        <v>537</v>
      </c>
      <c r="Q399">
        <v>1</v>
      </c>
      <c r="X399">
        <v>1.7999999999999999E-2</v>
      </c>
      <c r="Y399">
        <v>0</v>
      </c>
      <c r="Z399">
        <v>1014.12</v>
      </c>
      <c r="AA399">
        <v>317.13</v>
      </c>
      <c r="AB399">
        <v>0</v>
      </c>
      <c r="AC399">
        <v>0</v>
      </c>
      <c r="AD399">
        <v>1</v>
      </c>
      <c r="AE399">
        <v>0</v>
      </c>
      <c r="AF399" t="s">
        <v>3</v>
      </c>
      <c r="AG399">
        <v>1.7999999999999999E-2</v>
      </c>
      <c r="AH399">
        <v>2</v>
      </c>
      <c r="AI399">
        <v>52429113</v>
      </c>
      <c r="AJ399">
        <v>405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 x14ac:dyDescent="0.2">
      <c r="A400">
        <f>ROW(Source!A1263)</f>
        <v>1263</v>
      </c>
      <c r="B400">
        <v>52429119</v>
      </c>
      <c r="C400">
        <v>52429116</v>
      </c>
      <c r="D400">
        <v>51499780</v>
      </c>
      <c r="E400">
        <v>1</v>
      </c>
      <c r="F400">
        <v>1</v>
      </c>
      <c r="G400">
        <v>27</v>
      </c>
      <c r="H400">
        <v>2</v>
      </c>
      <c r="I400" t="s">
        <v>538</v>
      </c>
      <c r="J400" t="s">
        <v>539</v>
      </c>
      <c r="K400" t="s">
        <v>540</v>
      </c>
      <c r="L400">
        <v>1368</v>
      </c>
      <c r="N400">
        <v>1011</v>
      </c>
      <c r="O400" t="s">
        <v>537</v>
      </c>
      <c r="P400" t="s">
        <v>537</v>
      </c>
      <c r="Q400">
        <v>1</v>
      </c>
      <c r="X400">
        <v>5.3999999999999999E-2</v>
      </c>
      <c r="Y400">
        <v>0</v>
      </c>
      <c r="Z400">
        <v>1009.4</v>
      </c>
      <c r="AA400">
        <v>316.82</v>
      </c>
      <c r="AB400">
        <v>0</v>
      </c>
      <c r="AC400">
        <v>0</v>
      </c>
      <c r="AD400">
        <v>1</v>
      </c>
      <c r="AE400">
        <v>0</v>
      </c>
      <c r="AF400" t="s">
        <v>3</v>
      </c>
      <c r="AG400">
        <v>5.3999999999999999E-2</v>
      </c>
      <c r="AH400">
        <v>2</v>
      </c>
      <c r="AI400">
        <v>52429117</v>
      </c>
      <c r="AJ400">
        <v>406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 x14ac:dyDescent="0.2">
      <c r="A401">
        <f>ROW(Source!A1263)</f>
        <v>1263</v>
      </c>
      <c r="B401">
        <v>52429120</v>
      </c>
      <c r="C401">
        <v>52429116</v>
      </c>
      <c r="D401">
        <v>51499781</v>
      </c>
      <c r="E401">
        <v>1</v>
      </c>
      <c r="F401">
        <v>1</v>
      </c>
      <c r="G401">
        <v>27</v>
      </c>
      <c r="H401">
        <v>2</v>
      </c>
      <c r="I401" t="s">
        <v>541</v>
      </c>
      <c r="J401" t="s">
        <v>542</v>
      </c>
      <c r="K401" t="s">
        <v>543</v>
      </c>
      <c r="L401">
        <v>1368</v>
      </c>
      <c r="N401">
        <v>1011</v>
      </c>
      <c r="O401" t="s">
        <v>537</v>
      </c>
      <c r="P401" t="s">
        <v>537</v>
      </c>
      <c r="Q401">
        <v>1</v>
      </c>
      <c r="X401">
        <v>5.5E-2</v>
      </c>
      <c r="Y401">
        <v>0</v>
      </c>
      <c r="Z401">
        <v>1014.12</v>
      </c>
      <c r="AA401">
        <v>317.13</v>
      </c>
      <c r="AB401">
        <v>0</v>
      </c>
      <c r="AC401">
        <v>0</v>
      </c>
      <c r="AD401">
        <v>1</v>
      </c>
      <c r="AE401">
        <v>0</v>
      </c>
      <c r="AF401" t="s">
        <v>3</v>
      </c>
      <c r="AG401">
        <v>5.5E-2</v>
      </c>
      <c r="AH401">
        <v>2</v>
      </c>
      <c r="AI401">
        <v>52429118</v>
      </c>
      <c r="AJ401">
        <v>407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 x14ac:dyDescent="0.2">
      <c r="A402">
        <f>ROW(Source!A1264)</f>
        <v>1264</v>
      </c>
      <c r="B402">
        <v>52429124</v>
      </c>
      <c r="C402">
        <v>52429121</v>
      </c>
      <c r="D402">
        <v>51499780</v>
      </c>
      <c r="E402">
        <v>1</v>
      </c>
      <c r="F402">
        <v>1</v>
      </c>
      <c r="G402">
        <v>27</v>
      </c>
      <c r="H402">
        <v>2</v>
      </c>
      <c r="I402" t="s">
        <v>538</v>
      </c>
      <c r="J402" t="s">
        <v>539</v>
      </c>
      <c r="K402" t="s">
        <v>540</v>
      </c>
      <c r="L402">
        <v>1368</v>
      </c>
      <c r="N402">
        <v>1011</v>
      </c>
      <c r="O402" t="s">
        <v>537</v>
      </c>
      <c r="P402" t="s">
        <v>537</v>
      </c>
      <c r="Q402">
        <v>1</v>
      </c>
      <c r="X402">
        <v>0.01</v>
      </c>
      <c r="Y402">
        <v>0</v>
      </c>
      <c r="Z402">
        <v>1009.4</v>
      </c>
      <c r="AA402">
        <v>316.82</v>
      </c>
      <c r="AB402">
        <v>0</v>
      </c>
      <c r="AC402">
        <v>0</v>
      </c>
      <c r="AD402">
        <v>1</v>
      </c>
      <c r="AE402">
        <v>0</v>
      </c>
      <c r="AF402" t="s">
        <v>46</v>
      </c>
      <c r="AG402">
        <v>0.51</v>
      </c>
      <c r="AH402">
        <v>2</v>
      </c>
      <c r="AI402">
        <v>52429122</v>
      </c>
      <c r="AJ402">
        <v>408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 x14ac:dyDescent="0.2">
      <c r="A403">
        <f>ROW(Source!A1264)</f>
        <v>1264</v>
      </c>
      <c r="B403">
        <v>52429125</v>
      </c>
      <c r="C403">
        <v>52429121</v>
      </c>
      <c r="D403">
        <v>51499781</v>
      </c>
      <c r="E403">
        <v>1</v>
      </c>
      <c r="F403">
        <v>1</v>
      </c>
      <c r="G403">
        <v>27</v>
      </c>
      <c r="H403">
        <v>2</v>
      </c>
      <c r="I403" t="s">
        <v>541</v>
      </c>
      <c r="J403" t="s">
        <v>542</v>
      </c>
      <c r="K403" t="s">
        <v>543</v>
      </c>
      <c r="L403">
        <v>1368</v>
      </c>
      <c r="N403">
        <v>1011</v>
      </c>
      <c r="O403" t="s">
        <v>537</v>
      </c>
      <c r="P403" t="s">
        <v>537</v>
      </c>
      <c r="Q403">
        <v>1</v>
      </c>
      <c r="X403">
        <v>8.0000000000000002E-3</v>
      </c>
      <c r="Y403">
        <v>0</v>
      </c>
      <c r="Z403">
        <v>1014.12</v>
      </c>
      <c r="AA403">
        <v>317.13</v>
      </c>
      <c r="AB403">
        <v>0</v>
      </c>
      <c r="AC403">
        <v>0</v>
      </c>
      <c r="AD403">
        <v>1</v>
      </c>
      <c r="AE403">
        <v>0</v>
      </c>
      <c r="AF403" t="s">
        <v>46</v>
      </c>
      <c r="AG403">
        <v>0.40800000000000003</v>
      </c>
      <c r="AH403">
        <v>2</v>
      </c>
      <c r="AI403">
        <v>52429123</v>
      </c>
      <c r="AJ403">
        <v>409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1:44" x14ac:dyDescent="0.2">
      <c r="A404">
        <f>ROW(Source!A1266)</f>
        <v>1266</v>
      </c>
      <c r="B404">
        <v>52429137</v>
      </c>
      <c r="C404">
        <v>52429127</v>
      </c>
      <c r="D404">
        <v>51486811</v>
      </c>
      <c r="E404">
        <v>27</v>
      </c>
      <c r="F404">
        <v>1</v>
      </c>
      <c r="G404">
        <v>27</v>
      </c>
      <c r="H404">
        <v>1</v>
      </c>
      <c r="I404" t="s">
        <v>531</v>
      </c>
      <c r="J404" t="s">
        <v>3</v>
      </c>
      <c r="K404" t="s">
        <v>532</v>
      </c>
      <c r="L404">
        <v>1191</v>
      </c>
      <c r="N404">
        <v>1013</v>
      </c>
      <c r="O404" t="s">
        <v>533</v>
      </c>
      <c r="P404" t="s">
        <v>533</v>
      </c>
      <c r="Q404">
        <v>1</v>
      </c>
      <c r="X404">
        <v>24.84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1</v>
      </c>
      <c r="AE404">
        <v>1</v>
      </c>
      <c r="AF404" t="s">
        <v>3</v>
      </c>
      <c r="AG404">
        <v>24.84</v>
      </c>
      <c r="AH404">
        <v>2</v>
      </c>
      <c r="AI404">
        <v>52429128</v>
      </c>
      <c r="AJ404">
        <v>410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 x14ac:dyDescent="0.2">
      <c r="A405">
        <f>ROW(Source!A1266)</f>
        <v>1266</v>
      </c>
      <c r="B405">
        <v>52429138</v>
      </c>
      <c r="C405">
        <v>52429127</v>
      </c>
      <c r="D405">
        <v>51499003</v>
      </c>
      <c r="E405">
        <v>1</v>
      </c>
      <c r="F405">
        <v>1</v>
      </c>
      <c r="G405">
        <v>27</v>
      </c>
      <c r="H405">
        <v>2</v>
      </c>
      <c r="I405" t="s">
        <v>665</v>
      </c>
      <c r="J405" t="s">
        <v>666</v>
      </c>
      <c r="K405" t="s">
        <v>667</v>
      </c>
      <c r="L405">
        <v>1368</v>
      </c>
      <c r="N405">
        <v>1011</v>
      </c>
      <c r="O405" t="s">
        <v>537</v>
      </c>
      <c r="P405" t="s">
        <v>537</v>
      </c>
      <c r="Q405">
        <v>1</v>
      </c>
      <c r="X405">
        <v>2.94</v>
      </c>
      <c r="Y405">
        <v>0</v>
      </c>
      <c r="Z405">
        <v>956.79</v>
      </c>
      <c r="AA405">
        <v>359.44</v>
      </c>
      <c r="AB405">
        <v>0</v>
      </c>
      <c r="AC405">
        <v>0</v>
      </c>
      <c r="AD405">
        <v>1</v>
      </c>
      <c r="AE405">
        <v>0</v>
      </c>
      <c r="AF405" t="s">
        <v>3</v>
      </c>
      <c r="AG405">
        <v>2.94</v>
      </c>
      <c r="AH405">
        <v>2</v>
      </c>
      <c r="AI405">
        <v>52429129</v>
      </c>
      <c r="AJ405">
        <v>411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 x14ac:dyDescent="0.2">
      <c r="A406">
        <f>ROW(Source!A1266)</f>
        <v>1266</v>
      </c>
      <c r="B406">
        <v>52429139</v>
      </c>
      <c r="C406">
        <v>52429127</v>
      </c>
      <c r="D406">
        <v>51499184</v>
      </c>
      <c r="E406">
        <v>1</v>
      </c>
      <c r="F406">
        <v>1</v>
      </c>
      <c r="G406">
        <v>27</v>
      </c>
      <c r="H406">
        <v>2</v>
      </c>
      <c r="I406" t="s">
        <v>599</v>
      </c>
      <c r="J406" t="s">
        <v>600</v>
      </c>
      <c r="K406" t="s">
        <v>601</v>
      </c>
      <c r="L406">
        <v>1368</v>
      </c>
      <c r="N406">
        <v>1011</v>
      </c>
      <c r="O406" t="s">
        <v>537</v>
      </c>
      <c r="P406" t="s">
        <v>537</v>
      </c>
      <c r="Q406">
        <v>1</v>
      </c>
      <c r="X406">
        <v>1.1399999999999999</v>
      </c>
      <c r="Y406">
        <v>0</v>
      </c>
      <c r="Z406">
        <v>2020.59</v>
      </c>
      <c r="AA406">
        <v>458.56</v>
      </c>
      <c r="AB406">
        <v>0</v>
      </c>
      <c r="AC406">
        <v>0</v>
      </c>
      <c r="AD406">
        <v>1</v>
      </c>
      <c r="AE406">
        <v>0</v>
      </c>
      <c r="AF406" t="s">
        <v>3</v>
      </c>
      <c r="AG406">
        <v>1.1399999999999999</v>
      </c>
      <c r="AH406">
        <v>2</v>
      </c>
      <c r="AI406">
        <v>52429130</v>
      </c>
      <c r="AJ406">
        <v>412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 x14ac:dyDescent="0.2">
      <c r="A407">
        <f>ROW(Source!A1266)</f>
        <v>1266</v>
      </c>
      <c r="B407">
        <v>52429140</v>
      </c>
      <c r="C407">
        <v>52429127</v>
      </c>
      <c r="D407">
        <v>51499169</v>
      </c>
      <c r="E407">
        <v>1</v>
      </c>
      <c r="F407">
        <v>1</v>
      </c>
      <c r="G407">
        <v>27</v>
      </c>
      <c r="H407">
        <v>2</v>
      </c>
      <c r="I407" t="s">
        <v>547</v>
      </c>
      <c r="J407" t="s">
        <v>548</v>
      </c>
      <c r="K407" t="s">
        <v>549</v>
      </c>
      <c r="L407">
        <v>1368</v>
      </c>
      <c r="N407">
        <v>1011</v>
      </c>
      <c r="O407" t="s">
        <v>537</v>
      </c>
      <c r="P407" t="s">
        <v>537</v>
      </c>
      <c r="Q407">
        <v>1</v>
      </c>
      <c r="X407">
        <v>8.9600000000000009</v>
      </c>
      <c r="Y407">
        <v>0</v>
      </c>
      <c r="Z407">
        <v>1261.8699999999999</v>
      </c>
      <c r="AA407">
        <v>530.02</v>
      </c>
      <c r="AB407">
        <v>0</v>
      </c>
      <c r="AC407">
        <v>0</v>
      </c>
      <c r="AD407">
        <v>1</v>
      </c>
      <c r="AE407">
        <v>0</v>
      </c>
      <c r="AF407" t="s">
        <v>3</v>
      </c>
      <c r="AG407">
        <v>8.9600000000000009</v>
      </c>
      <c r="AH407">
        <v>2</v>
      </c>
      <c r="AI407">
        <v>52429131</v>
      </c>
      <c r="AJ407">
        <v>413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 x14ac:dyDescent="0.2">
      <c r="A408">
        <f>ROW(Source!A1266)</f>
        <v>1266</v>
      </c>
      <c r="B408">
        <v>52429141</v>
      </c>
      <c r="C408">
        <v>52429127</v>
      </c>
      <c r="D408">
        <v>51499170</v>
      </c>
      <c r="E408">
        <v>1</v>
      </c>
      <c r="F408">
        <v>1</v>
      </c>
      <c r="G408">
        <v>27</v>
      </c>
      <c r="H408">
        <v>2</v>
      </c>
      <c r="I408" t="s">
        <v>550</v>
      </c>
      <c r="J408" t="s">
        <v>551</v>
      </c>
      <c r="K408" t="s">
        <v>552</v>
      </c>
      <c r="L408">
        <v>1368</v>
      </c>
      <c r="N408">
        <v>1011</v>
      </c>
      <c r="O408" t="s">
        <v>537</v>
      </c>
      <c r="P408" t="s">
        <v>537</v>
      </c>
      <c r="Q408">
        <v>1</v>
      </c>
      <c r="X408">
        <v>18.25</v>
      </c>
      <c r="Y408">
        <v>0</v>
      </c>
      <c r="Z408">
        <v>1827.95</v>
      </c>
      <c r="AA408">
        <v>720.55</v>
      </c>
      <c r="AB408">
        <v>0</v>
      </c>
      <c r="AC408">
        <v>0</v>
      </c>
      <c r="AD408">
        <v>1</v>
      </c>
      <c r="AE408">
        <v>0</v>
      </c>
      <c r="AF408" t="s">
        <v>3</v>
      </c>
      <c r="AG408">
        <v>18.25</v>
      </c>
      <c r="AH408">
        <v>2</v>
      </c>
      <c r="AI408">
        <v>52429132</v>
      </c>
      <c r="AJ408">
        <v>414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 x14ac:dyDescent="0.2">
      <c r="A409">
        <f>ROW(Source!A1266)</f>
        <v>1266</v>
      </c>
      <c r="B409">
        <v>52429142</v>
      </c>
      <c r="C409">
        <v>52429127</v>
      </c>
      <c r="D409">
        <v>51499208</v>
      </c>
      <c r="E409">
        <v>1</v>
      </c>
      <c r="F409">
        <v>1</v>
      </c>
      <c r="G409">
        <v>27</v>
      </c>
      <c r="H409">
        <v>2</v>
      </c>
      <c r="I409" t="s">
        <v>562</v>
      </c>
      <c r="J409" t="s">
        <v>563</v>
      </c>
      <c r="K409" t="s">
        <v>564</v>
      </c>
      <c r="L409">
        <v>1368</v>
      </c>
      <c r="N409">
        <v>1011</v>
      </c>
      <c r="O409" t="s">
        <v>537</v>
      </c>
      <c r="P409" t="s">
        <v>537</v>
      </c>
      <c r="Q409">
        <v>1</v>
      </c>
      <c r="X409">
        <v>2.2400000000000002</v>
      </c>
      <c r="Y409">
        <v>0</v>
      </c>
      <c r="Z409">
        <v>1412.71</v>
      </c>
      <c r="AA409">
        <v>641.32000000000005</v>
      </c>
      <c r="AB409">
        <v>0</v>
      </c>
      <c r="AC409">
        <v>0</v>
      </c>
      <c r="AD409">
        <v>1</v>
      </c>
      <c r="AE409">
        <v>0</v>
      </c>
      <c r="AF409" t="s">
        <v>3</v>
      </c>
      <c r="AG409">
        <v>2.2400000000000002</v>
      </c>
      <c r="AH409">
        <v>2</v>
      </c>
      <c r="AI409">
        <v>52429133</v>
      </c>
      <c r="AJ409">
        <v>415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 x14ac:dyDescent="0.2">
      <c r="A410">
        <f>ROW(Source!A1266)</f>
        <v>1266</v>
      </c>
      <c r="B410">
        <v>52429143</v>
      </c>
      <c r="C410">
        <v>52429127</v>
      </c>
      <c r="D410">
        <v>51499174</v>
      </c>
      <c r="E410">
        <v>1</v>
      </c>
      <c r="F410">
        <v>1</v>
      </c>
      <c r="G410">
        <v>27</v>
      </c>
      <c r="H410">
        <v>2</v>
      </c>
      <c r="I410" t="s">
        <v>638</v>
      </c>
      <c r="J410" t="s">
        <v>639</v>
      </c>
      <c r="K410" t="s">
        <v>640</v>
      </c>
      <c r="L410">
        <v>1368</v>
      </c>
      <c r="N410">
        <v>1011</v>
      </c>
      <c r="O410" t="s">
        <v>537</v>
      </c>
      <c r="P410" t="s">
        <v>537</v>
      </c>
      <c r="Q410">
        <v>1</v>
      </c>
      <c r="X410">
        <v>0.65</v>
      </c>
      <c r="Y410">
        <v>0</v>
      </c>
      <c r="Z410">
        <v>1213.3399999999999</v>
      </c>
      <c r="AA410">
        <v>461.6</v>
      </c>
      <c r="AB410">
        <v>0</v>
      </c>
      <c r="AC410">
        <v>0</v>
      </c>
      <c r="AD410">
        <v>1</v>
      </c>
      <c r="AE410">
        <v>0</v>
      </c>
      <c r="AF410" t="s">
        <v>3</v>
      </c>
      <c r="AG410">
        <v>0.65</v>
      </c>
      <c r="AH410">
        <v>2</v>
      </c>
      <c r="AI410">
        <v>52429134</v>
      </c>
      <c r="AJ410">
        <v>416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 x14ac:dyDescent="0.2">
      <c r="A411">
        <f>ROW(Source!A1266)</f>
        <v>1266</v>
      </c>
      <c r="B411">
        <v>52429144</v>
      </c>
      <c r="C411">
        <v>52429127</v>
      </c>
      <c r="D411">
        <v>51501162</v>
      </c>
      <c r="E411">
        <v>1</v>
      </c>
      <c r="F411">
        <v>1</v>
      </c>
      <c r="G411">
        <v>27</v>
      </c>
      <c r="H411">
        <v>3</v>
      </c>
      <c r="I411" t="s">
        <v>668</v>
      </c>
      <c r="J411" t="s">
        <v>669</v>
      </c>
      <c r="K411" t="s">
        <v>670</v>
      </c>
      <c r="L411">
        <v>1339</v>
      </c>
      <c r="N411">
        <v>1007</v>
      </c>
      <c r="O411" t="s">
        <v>166</v>
      </c>
      <c r="P411" t="s">
        <v>166</v>
      </c>
      <c r="Q411">
        <v>1</v>
      </c>
      <c r="X411">
        <v>126</v>
      </c>
      <c r="Y411">
        <v>1763.75</v>
      </c>
      <c r="Z411">
        <v>0</v>
      </c>
      <c r="AA411">
        <v>0</v>
      </c>
      <c r="AB411">
        <v>0</v>
      </c>
      <c r="AC411">
        <v>0</v>
      </c>
      <c r="AD411">
        <v>1</v>
      </c>
      <c r="AE411">
        <v>0</v>
      </c>
      <c r="AF411" t="s">
        <v>3</v>
      </c>
      <c r="AG411">
        <v>126</v>
      </c>
      <c r="AH411">
        <v>2</v>
      </c>
      <c r="AI411">
        <v>52429135</v>
      </c>
      <c r="AJ411">
        <v>417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 x14ac:dyDescent="0.2">
      <c r="A412">
        <f>ROW(Source!A1266)</f>
        <v>1266</v>
      </c>
      <c r="B412">
        <v>52429145</v>
      </c>
      <c r="C412">
        <v>52429127</v>
      </c>
      <c r="D412">
        <v>51501882</v>
      </c>
      <c r="E412">
        <v>1</v>
      </c>
      <c r="F412">
        <v>1</v>
      </c>
      <c r="G412">
        <v>27</v>
      </c>
      <c r="H412">
        <v>3</v>
      </c>
      <c r="I412" t="s">
        <v>602</v>
      </c>
      <c r="J412" t="s">
        <v>603</v>
      </c>
      <c r="K412" t="s">
        <v>604</v>
      </c>
      <c r="L412">
        <v>1339</v>
      </c>
      <c r="N412">
        <v>1007</v>
      </c>
      <c r="O412" t="s">
        <v>166</v>
      </c>
      <c r="P412" t="s">
        <v>166</v>
      </c>
      <c r="Q412">
        <v>1</v>
      </c>
      <c r="X412">
        <v>7</v>
      </c>
      <c r="Y412">
        <v>35.25</v>
      </c>
      <c r="Z412">
        <v>0</v>
      </c>
      <c r="AA412">
        <v>0</v>
      </c>
      <c r="AB412">
        <v>0</v>
      </c>
      <c r="AC412">
        <v>0</v>
      </c>
      <c r="AD412">
        <v>1</v>
      </c>
      <c r="AE412">
        <v>0</v>
      </c>
      <c r="AF412" t="s">
        <v>3</v>
      </c>
      <c r="AG412">
        <v>7</v>
      </c>
      <c r="AH412">
        <v>2</v>
      </c>
      <c r="AI412">
        <v>52429136</v>
      </c>
      <c r="AJ412">
        <v>418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</row>
    <row r="413" spans="1:44" x14ac:dyDescent="0.2">
      <c r="A413">
        <f>ROW(Source!A1267)</f>
        <v>1267</v>
      </c>
      <c r="B413">
        <v>52429152</v>
      </c>
      <c r="C413">
        <v>52429146</v>
      </c>
      <c r="D413">
        <v>51486811</v>
      </c>
      <c r="E413">
        <v>27</v>
      </c>
      <c r="F413">
        <v>1</v>
      </c>
      <c r="G413">
        <v>27</v>
      </c>
      <c r="H413">
        <v>1</v>
      </c>
      <c r="I413" t="s">
        <v>531</v>
      </c>
      <c r="J413" t="s">
        <v>3</v>
      </c>
      <c r="K413" t="s">
        <v>532</v>
      </c>
      <c r="L413">
        <v>1191</v>
      </c>
      <c r="N413">
        <v>1013</v>
      </c>
      <c r="O413" t="s">
        <v>533</v>
      </c>
      <c r="P413" t="s">
        <v>533</v>
      </c>
      <c r="Q413">
        <v>1</v>
      </c>
      <c r="X413">
        <v>10.3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1</v>
      </c>
      <c r="AE413">
        <v>1</v>
      </c>
      <c r="AF413" t="s">
        <v>3</v>
      </c>
      <c r="AG413">
        <v>10.3</v>
      </c>
      <c r="AH413">
        <v>2</v>
      </c>
      <c r="AI413">
        <v>52429147</v>
      </c>
      <c r="AJ413">
        <v>419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 x14ac:dyDescent="0.2">
      <c r="A414">
        <f>ROW(Source!A1267)</f>
        <v>1267</v>
      </c>
      <c r="B414">
        <v>52429153</v>
      </c>
      <c r="C414">
        <v>52429146</v>
      </c>
      <c r="D414">
        <v>51499169</v>
      </c>
      <c r="E414">
        <v>1</v>
      </c>
      <c r="F414">
        <v>1</v>
      </c>
      <c r="G414">
        <v>27</v>
      </c>
      <c r="H414">
        <v>2</v>
      </c>
      <c r="I414" t="s">
        <v>547</v>
      </c>
      <c r="J414" t="s">
        <v>548</v>
      </c>
      <c r="K414" t="s">
        <v>549</v>
      </c>
      <c r="L414">
        <v>1368</v>
      </c>
      <c r="N414">
        <v>1011</v>
      </c>
      <c r="O414" t="s">
        <v>537</v>
      </c>
      <c r="P414" t="s">
        <v>537</v>
      </c>
      <c r="Q414">
        <v>1</v>
      </c>
      <c r="X414">
        <v>0.89</v>
      </c>
      <c r="Y414">
        <v>0</v>
      </c>
      <c r="Z414">
        <v>1261.8699999999999</v>
      </c>
      <c r="AA414">
        <v>530.02</v>
      </c>
      <c r="AB414">
        <v>0</v>
      </c>
      <c r="AC414">
        <v>0</v>
      </c>
      <c r="AD414">
        <v>1</v>
      </c>
      <c r="AE414">
        <v>0</v>
      </c>
      <c r="AF414" t="s">
        <v>3</v>
      </c>
      <c r="AG414">
        <v>0.89</v>
      </c>
      <c r="AH414">
        <v>2</v>
      </c>
      <c r="AI414">
        <v>52429148</v>
      </c>
      <c r="AJ414">
        <v>420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 x14ac:dyDescent="0.2">
      <c r="A415">
        <f>ROW(Source!A1267)</f>
        <v>1267</v>
      </c>
      <c r="B415">
        <v>52429154</v>
      </c>
      <c r="C415">
        <v>52429146</v>
      </c>
      <c r="D415">
        <v>51499975</v>
      </c>
      <c r="E415">
        <v>1</v>
      </c>
      <c r="F415">
        <v>1</v>
      </c>
      <c r="G415">
        <v>27</v>
      </c>
      <c r="H415">
        <v>3</v>
      </c>
      <c r="I415" t="s">
        <v>553</v>
      </c>
      <c r="J415" t="s">
        <v>554</v>
      </c>
      <c r="K415" t="s">
        <v>555</v>
      </c>
      <c r="L415">
        <v>1348</v>
      </c>
      <c r="N415">
        <v>1009</v>
      </c>
      <c r="O415" t="s">
        <v>27</v>
      </c>
      <c r="P415" t="s">
        <v>27</v>
      </c>
      <c r="Q415">
        <v>1000</v>
      </c>
      <c r="X415">
        <v>0.06</v>
      </c>
      <c r="Y415">
        <v>25888.1</v>
      </c>
      <c r="Z415">
        <v>0</v>
      </c>
      <c r="AA415">
        <v>0</v>
      </c>
      <c r="AB415">
        <v>0</v>
      </c>
      <c r="AC415">
        <v>0</v>
      </c>
      <c r="AD415">
        <v>1</v>
      </c>
      <c r="AE415">
        <v>0</v>
      </c>
      <c r="AF415" t="s">
        <v>3</v>
      </c>
      <c r="AG415">
        <v>0.06</v>
      </c>
      <c r="AH415">
        <v>2</v>
      </c>
      <c r="AI415">
        <v>52429149</v>
      </c>
      <c r="AJ415">
        <v>421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 x14ac:dyDescent="0.2">
      <c r="A416">
        <f>ROW(Source!A1267)</f>
        <v>1267</v>
      </c>
      <c r="B416">
        <v>52429155</v>
      </c>
      <c r="C416">
        <v>52429146</v>
      </c>
      <c r="D416">
        <v>51503080</v>
      </c>
      <c r="E416">
        <v>1</v>
      </c>
      <c r="F416">
        <v>1</v>
      </c>
      <c r="G416">
        <v>27</v>
      </c>
      <c r="H416">
        <v>3</v>
      </c>
      <c r="I416" t="s">
        <v>64</v>
      </c>
      <c r="J416" t="s">
        <v>66</v>
      </c>
      <c r="K416" t="s">
        <v>65</v>
      </c>
      <c r="L416">
        <v>1348</v>
      </c>
      <c r="N416">
        <v>1009</v>
      </c>
      <c r="O416" t="s">
        <v>27</v>
      </c>
      <c r="P416" t="s">
        <v>27</v>
      </c>
      <c r="Q416">
        <v>1000</v>
      </c>
      <c r="X416">
        <v>7.14</v>
      </c>
      <c r="Y416">
        <v>2652.04</v>
      </c>
      <c r="Z416">
        <v>0</v>
      </c>
      <c r="AA416">
        <v>0</v>
      </c>
      <c r="AB416">
        <v>0</v>
      </c>
      <c r="AC416">
        <v>0</v>
      </c>
      <c r="AD416">
        <v>1</v>
      </c>
      <c r="AE416">
        <v>0</v>
      </c>
      <c r="AF416" t="s">
        <v>3</v>
      </c>
      <c r="AG416">
        <v>7.14</v>
      </c>
      <c r="AH416">
        <v>2</v>
      </c>
      <c r="AI416">
        <v>52429150</v>
      </c>
      <c r="AJ416">
        <v>422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 x14ac:dyDescent="0.2">
      <c r="A417">
        <f>ROW(Source!A1270)</f>
        <v>1270</v>
      </c>
      <c r="B417">
        <v>52429197</v>
      </c>
      <c r="C417">
        <v>52429191</v>
      </c>
      <c r="D417">
        <v>51486811</v>
      </c>
      <c r="E417">
        <v>27</v>
      </c>
      <c r="F417">
        <v>1</v>
      </c>
      <c r="G417">
        <v>27</v>
      </c>
      <c r="H417">
        <v>1</v>
      </c>
      <c r="I417" t="s">
        <v>531</v>
      </c>
      <c r="J417" t="s">
        <v>3</v>
      </c>
      <c r="K417" t="s">
        <v>532</v>
      </c>
      <c r="L417">
        <v>1191</v>
      </c>
      <c r="N417">
        <v>1013</v>
      </c>
      <c r="O417" t="s">
        <v>533</v>
      </c>
      <c r="P417" t="s">
        <v>533</v>
      </c>
      <c r="Q417">
        <v>1</v>
      </c>
      <c r="X417">
        <v>10.3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1</v>
      </c>
      <c r="AE417">
        <v>1</v>
      </c>
      <c r="AF417" t="s">
        <v>3</v>
      </c>
      <c r="AG417">
        <v>10.3</v>
      </c>
      <c r="AH417">
        <v>2</v>
      </c>
      <c r="AI417">
        <v>52429192</v>
      </c>
      <c r="AJ417">
        <v>424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 x14ac:dyDescent="0.2">
      <c r="A418">
        <f>ROW(Source!A1270)</f>
        <v>1270</v>
      </c>
      <c r="B418">
        <v>52429198</v>
      </c>
      <c r="C418">
        <v>52429191</v>
      </c>
      <c r="D418">
        <v>51499169</v>
      </c>
      <c r="E418">
        <v>1</v>
      </c>
      <c r="F418">
        <v>1</v>
      </c>
      <c r="G418">
        <v>27</v>
      </c>
      <c r="H418">
        <v>2</v>
      </c>
      <c r="I418" t="s">
        <v>547</v>
      </c>
      <c r="J418" t="s">
        <v>548</v>
      </c>
      <c r="K418" t="s">
        <v>549</v>
      </c>
      <c r="L418">
        <v>1368</v>
      </c>
      <c r="N418">
        <v>1011</v>
      </c>
      <c r="O418" t="s">
        <v>537</v>
      </c>
      <c r="P418" t="s">
        <v>537</v>
      </c>
      <c r="Q418">
        <v>1</v>
      </c>
      <c r="X418">
        <v>0.89</v>
      </c>
      <c r="Y418">
        <v>0</v>
      </c>
      <c r="Z418">
        <v>1261.8699999999999</v>
      </c>
      <c r="AA418">
        <v>530.02</v>
      </c>
      <c r="AB418">
        <v>0</v>
      </c>
      <c r="AC418">
        <v>0</v>
      </c>
      <c r="AD418">
        <v>1</v>
      </c>
      <c r="AE418">
        <v>0</v>
      </c>
      <c r="AF418" t="s">
        <v>3</v>
      </c>
      <c r="AG418">
        <v>0.89</v>
      </c>
      <c r="AH418">
        <v>2</v>
      </c>
      <c r="AI418">
        <v>52429193</v>
      </c>
      <c r="AJ418">
        <v>425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 x14ac:dyDescent="0.2">
      <c r="A419">
        <f>ROW(Source!A1270)</f>
        <v>1270</v>
      </c>
      <c r="B419">
        <v>52429199</v>
      </c>
      <c r="C419">
        <v>52429191</v>
      </c>
      <c r="D419">
        <v>51499975</v>
      </c>
      <c r="E419">
        <v>1</v>
      </c>
      <c r="F419">
        <v>1</v>
      </c>
      <c r="G419">
        <v>27</v>
      </c>
      <c r="H419">
        <v>3</v>
      </c>
      <c r="I419" t="s">
        <v>553</v>
      </c>
      <c r="J419" t="s">
        <v>554</v>
      </c>
      <c r="K419" t="s">
        <v>555</v>
      </c>
      <c r="L419">
        <v>1348</v>
      </c>
      <c r="N419">
        <v>1009</v>
      </c>
      <c r="O419" t="s">
        <v>27</v>
      </c>
      <c r="P419" t="s">
        <v>27</v>
      </c>
      <c r="Q419">
        <v>1000</v>
      </c>
      <c r="X419">
        <v>0.06</v>
      </c>
      <c r="Y419">
        <v>25888.1</v>
      </c>
      <c r="Z419">
        <v>0</v>
      </c>
      <c r="AA419">
        <v>0</v>
      </c>
      <c r="AB419">
        <v>0</v>
      </c>
      <c r="AC419">
        <v>0</v>
      </c>
      <c r="AD419">
        <v>1</v>
      </c>
      <c r="AE419">
        <v>0</v>
      </c>
      <c r="AF419" t="s">
        <v>3</v>
      </c>
      <c r="AG419">
        <v>0.06</v>
      </c>
      <c r="AH419">
        <v>2</v>
      </c>
      <c r="AI419">
        <v>52429194</v>
      </c>
      <c r="AJ419">
        <v>426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 x14ac:dyDescent="0.2">
      <c r="A420">
        <f>ROW(Source!A1270)</f>
        <v>1270</v>
      </c>
      <c r="B420">
        <v>52429200</v>
      </c>
      <c r="C420">
        <v>52429191</v>
      </c>
      <c r="D420">
        <v>51503053</v>
      </c>
      <c r="E420">
        <v>1</v>
      </c>
      <c r="F420">
        <v>1</v>
      </c>
      <c r="G420">
        <v>27</v>
      </c>
      <c r="H420">
        <v>3</v>
      </c>
      <c r="I420" t="s">
        <v>415</v>
      </c>
      <c r="J420" t="s">
        <v>417</v>
      </c>
      <c r="K420" t="s">
        <v>416</v>
      </c>
      <c r="L420">
        <v>1348</v>
      </c>
      <c r="N420">
        <v>1009</v>
      </c>
      <c r="O420" t="s">
        <v>27</v>
      </c>
      <c r="P420" t="s">
        <v>27</v>
      </c>
      <c r="Q420">
        <v>1000</v>
      </c>
      <c r="X420">
        <v>10.7</v>
      </c>
      <c r="Y420">
        <v>2679.67</v>
      </c>
      <c r="Z420">
        <v>0</v>
      </c>
      <c r="AA420">
        <v>0</v>
      </c>
      <c r="AB420">
        <v>0</v>
      </c>
      <c r="AC420">
        <v>0</v>
      </c>
      <c r="AD420">
        <v>1</v>
      </c>
      <c r="AE420">
        <v>0</v>
      </c>
      <c r="AF420" t="s">
        <v>3</v>
      </c>
      <c r="AG420">
        <v>10.7</v>
      </c>
      <c r="AH420">
        <v>2</v>
      </c>
      <c r="AI420">
        <v>52429195</v>
      </c>
      <c r="AJ420">
        <v>427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 x14ac:dyDescent="0.2">
      <c r="A421">
        <f>ROW(Source!A1273)</f>
        <v>1273</v>
      </c>
      <c r="B421">
        <v>52429209</v>
      </c>
      <c r="C421">
        <v>52429203</v>
      </c>
      <c r="D421">
        <v>51486811</v>
      </c>
      <c r="E421">
        <v>27</v>
      </c>
      <c r="F421">
        <v>1</v>
      </c>
      <c r="G421">
        <v>27</v>
      </c>
      <c r="H421">
        <v>1</v>
      </c>
      <c r="I421" t="s">
        <v>531</v>
      </c>
      <c r="J421" t="s">
        <v>3</v>
      </c>
      <c r="K421" t="s">
        <v>532</v>
      </c>
      <c r="L421">
        <v>1191</v>
      </c>
      <c r="N421">
        <v>1013</v>
      </c>
      <c r="O421" t="s">
        <v>533</v>
      </c>
      <c r="P421" t="s">
        <v>533</v>
      </c>
      <c r="Q421">
        <v>1</v>
      </c>
      <c r="X421">
        <v>10.3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1</v>
      </c>
      <c r="AE421">
        <v>1</v>
      </c>
      <c r="AF421" t="s">
        <v>3</v>
      </c>
      <c r="AG421">
        <v>10.3</v>
      </c>
      <c r="AH421">
        <v>2</v>
      </c>
      <c r="AI421">
        <v>52429204</v>
      </c>
      <c r="AJ421">
        <v>429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 x14ac:dyDescent="0.2">
      <c r="A422">
        <f>ROW(Source!A1273)</f>
        <v>1273</v>
      </c>
      <c r="B422">
        <v>52429210</v>
      </c>
      <c r="C422">
        <v>52429203</v>
      </c>
      <c r="D422">
        <v>51499169</v>
      </c>
      <c r="E422">
        <v>1</v>
      </c>
      <c r="F422">
        <v>1</v>
      </c>
      <c r="G422">
        <v>27</v>
      </c>
      <c r="H422">
        <v>2</v>
      </c>
      <c r="I422" t="s">
        <v>547</v>
      </c>
      <c r="J422" t="s">
        <v>548</v>
      </c>
      <c r="K422" t="s">
        <v>549</v>
      </c>
      <c r="L422">
        <v>1368</v>
      </c>
      <c r="N422">
        <v>1011</v>
      </c>
      <c r="O422" t="s">
        <v>537</v>
      </c>
      <c r="P422" t="s">
        <v>537</v>
      </c>
      <c r="Q422">
        <v>1</v>
      </c>
      <c r="X422">
        <v>0.89</v>
      </c>
      <c r="Y422">
        <v>0</v>
      </c>
      <c r="Z422">
        <v>1261.8699999999999</v>
      </c>
      <c r="AA422">
        <v>530.02</v>
      </c>
      <c r="AB422">
        <v>0</v>
      </c>
      <c r="AC422">
        <v>0</v>
      </c>
      <c r="AD422">
        <v>1</v>
      </c>
      <c r="AE422">
        <v>0</v>
      </c>
      <c r="AF422" t="s">
        <v>3</v>
      </c>
      <c r="AG422">
        <v>0.89</v>
      </c>
      <c r="AH422">
        <v>2</v>
      </c>
      <c r="AI422">
        <v>52429205</v>
      </c>
      <c r="AJ422">
        <v>430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 x14ac:dyDescent="0.2">
      <c r="A423">
        <f>ROW(Source!A1273)</f>
        <v>1273</v>
      </c>
      <c r="B423">
        <v>52429211</v>
      </c>
      <c r="C423">
        <v>52429203</v>
      </c>
      <c r="D423">
        <v>51499975</v>
      </c>
      <c r="E423">
        <v>1</v>
      </c>
      <c r="F423">
        <v>1</v>
      </c>
      <c r="G423">
        <v>27</v>
      </c>
      <c r="H423">
        <v>3</v>
      </c>
      <c r="I423" t="s">
        <v>553</v>
      </c>
      <c r="J423" t="s">
        <v>554</v>
      </c>
      <c r="K423" t="s">
        <v>555</v>
      </c>
      <c r="L423">
        <v>1348</v>
      </c>
      <c r="N423">
        <v>1009</v>
      </c>
      <c r="O423" t="s">
        <v>27</v>
      </c>
      <c r="P423" t="s">
        <v>27</v>
      </c>
      <c r="Q423">
        <v>1000</v>
      </c>
      <c r="X423">
        <v>0.06</v>
      </c>
      <c r="Y423">
        <v>25888.1</v>
      </c>
      <c r="Z423">
        <v>0</v>
      </c>
      <c r="AA423">
        <v>0</v>
      </c>
      <c r="AB423">
        <v>0</v>
      </c>
      <c r="AC423">
        <v>0</v>
      </c>
      <c r="AD423">
        <v>1</v>
      </c>
      <c r="AE423">
        <v>0</v>
      </c>
      <c r="AF423" t="s">
        <v>3</v>
      </c>
      <c r="AG423">
        <v>0.06</v>
      </c>
      <c r="AH423">
        <v>2</v>
      </c>
      <c r="AI423">
        <v>52429206</v>
      </c>
      <c r="AJ423">
        <v>431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 x14ac:dyDescent="0.2">
      <c r="A424">
        <f>ROW(Source!A1273)</f>
        <v>1273</v>
      </c>
      <c r="B424">
        <v>52429212</v>
      </c>
      <c r="C424">
        <v>52429203</v>
      </c>
      <c r="D424">
        <v>51503053</v>
      </c>
      <c r="E424">
        <v>1</v>
      </c>
      <c r="F424">
        <v>1</v>
      </c>
      <c r="G424">
        <v>27</v>
      </c>
      <c r="H424">
        <v>3</v>
      </c>
      <c r="I424" t="s">
        <v>415</v>
      </c>
      <c r="J424" t="s">
        <v>417</v>
      </c>
      <c r="K424" t="s">
        <v>416</v>
      </c>
      <c r="L424">
        <v>1348</v>
      </c>
      <c r="N424">
        <v>1009</v>
      </c>
      <c r="O424" t="s">
        <v>27</v>
      </c>
      <c r="P424" t="s">
        <v>27</v>
      </c>
      <c r="Q424">
        <v>1000</v>
      </c>
      <c r="X424">
        <v>10.7</v>
      </c>
      <c r="Y424">
        <v>2679.67</v>
      </c>
      <c r="Z424">
        <v>0</v>
      </c>
      <c r="AA424">
        <v>0</v>
      </c>
      <c r="AB424">
        <v>0</v>
      </c>
      <c r="AC424">
        <v>0</v>
      </c>
      <c r="AD424">
        <v>1</v>
      </c>
      <c r="AE424">
        <v>0</v>
      </c>
      <c r="AF424" t="s">
        <v>3</v>
      </c>
      <c r="AG424">
        <v>10.7</v>
      </c>
      <c r="AH424">
        <v>2</v>
      </c>
      <c r="AI424">
        <v>52429207</v>
      </c>
      <c r="AJ424">
        <v>432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 x14ac:dyDescent="0.2">
      <c r="A425">
        <f>ROW(Source!A1276)</f>
        <v>1276</v>
      </c>
      <c r="B425">
        <v>52429221</v>
      </c>
      <c r="C425">
        <v>52429215</v>
      </c>
      <c r="D425">
        <v>51486811</v>
      </c>
      <c r="E425">
        <v>27</v>
      </c>
      <c r="F425">
        <v>1</v>
      </c>
      <c r="G425">
        <v>27</v>
      </c>
      <c r="H425">
        <v>1</v>
      </c>
      <c r="I425" t="s">
        <v>531</v>
      </c>
      <c r="J425" t="s">
        <v>3</v>
      </c>
      <c r="K425" t="s">
        <v>532</v>
      </c>
      <c r="L425">
        <v>1191</v>
      </c>
      <c r="N425">
        <v>1013</v>
      </c>
      <c r="O425" t="s">
        <v>533</v>
      </c>
      <c r="P425" t="s">
        <v>533</v>
      </c>
      <c r="Q425">
        <v>1</v>
      </c>
      <c r="X425">
        <v>10.3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1</v>
      </c>
      <c r="AE425">
        <v>1</v>
      </c>
      <c r="AF425" t="s">
        <v>3</v>
      </c>
      <c r="AG425">
        <v>10.3</v>
      </c>
      <c r="AH425">
        <v>2</v>
      </c>
      <c r="AI425">
        <v>52429216</v>
      </c>
      <c r="AJ425">
        <v>434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 x14ac:dyDescent="0.2">
      <c r="A426">
        <f>ROW(Source!A1276)</f>
        <v>1276</v>
      </c>
      <c r="B426">
        <v>52429222</v>
      </c>
      <c r="C426">
        <v>52429215</v>
      </c>
      <c r="D426">
        <v>51499169</v>
      </c>
      <c r="E426">
        <v>1</v>
      </c>
      <c r="F426">
        <v>1</v>
      </c>
      <c r="G426">
        <v>27</v>
      </c>
      <c r="H426">
        <v>2</v>
      </c>
      <c r="I426" t="s">
        <v>547</v>
      </c>
      <c r="J426" t="s">
        <v>548</v>
      </c>
      <c r="K426" t="s">
        <v>549</v>
      </c>
      <c r="L426">
        <v>1368</v>
      </c>
      <c r="N426">
        <v>1011</v>
      </c>
      <c r="O426" t="s">
        <v>537</v>
      </c>
      <c r="P426" t="s">
        <v>537</v>
      </c>
      <c r="Q426">
        <v>1</v>
      </c>
      <c r="X426">
        <v>0.89</v>
      </c>
      <c r="Y426">
        <v>0</v>
      </c>
      <c r="Z426">
        <v>1261.8699999999999</v>
      </c>
      <c r="AA426">
        <v>530.02</v>
      </c>
      <c r="AB426">
        <v>0</v>
      </c>
      <c r="AC426">
        <v>0</v>
      </c>
      <c r="AD426">
        <v>1</v>
      </c>
      <c r="AE426">
        <v>0</v>
      </c>
      <c r="AF426" t="s">
        <v>3</v>
      </c>
      <c r="AG426">
        <v>0.89</v>
      </c>
      <c r="AH426">
        <v>2</v>
      </c>
      <c r="AI426">
        <v>52429217</v>
      </c>
      <c r="AJ426">
        <v>435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 x14ac:dyDescent="0.2">
      <c r="A427">
        <f>ROW(Source!A1276)</f>
        <v>1276</v>
      </c>
      <c r="B427">
        <v>52429223</v>
      </c>
      <c r="C427">
        <v>52429215</v>
      </c>
      <c r="D427">
        <v>51499975</v>
      </c>
      <c r="E427">
        <v>1</v>
      </c>
      <c r="F427">
        <v>1</v>
      </c>
      <c r="G427">
        <v>27</v>
      </c>
      <c r="H427">
        <v>3</v>
      </c>
      <c r="I427" t="s">
        <v>553</v>
      </c>
      <c r="J427" t="s">
        <v>554</v>
      </c>
      <c r="K427" t="s">
        <v>555</v>
      </c>
      <c r="L427">
        <v>1348</v>
      </c>
      <c r="N427">
        <v>1009</v>
      </c>
      <c r="O427" t="s">
        <v>27</v>
      </c>
      <c r="P427" t="s">
        <v>27</v>
      </c>
      <c r="Q427">
        <v>1000</v>
      </c>
      <c r="X427">
        <v>0.06</v>
      </c>
      <c r="Y427">
        <v>25888.1</v>
      </c>
      <c r="Z427">
        <v>0</v>
      </c>
      <c r="AA427">
        <v>0</v>
      </c>
      <c r="AB427">
        <v>0</v>
      </c>
      <c r="AC427">
        <v>0</v>
      </c>
      <c r="AD427">
        <v>1</v>
      </c>
      <c r="AE427">
        <v>0</v>
      </c>
      <c r="AF427" t="s">
        <v>3</v>
      </c>
      <c r="AG427">
        <v>0.06</v>
      </c>
      <c r="AH427">
        <v>2</v>
      </c>
      <c r="AI427">
        <v>52429218</v>
      </c>
      <c r="AJ427">
        <v>436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 x14ac:dyDescent="0.2">
      <c r="A428">
        <f>ROW(Source!A1276)</f>
        <v>1276</v>
      </c>
      <c r="B428">
        <v>52429224</v>
      </c>
      <c r="C428">
        <v>52429215</v>
      </c>
      <c r="D428">
        <v>51503080</v>
      </c>
      <c r="E428">
        <v>1</v>
      </c>
      <c r="F428">
        <v>1</v>
      </c>
      <c r="G428">
        <v>27</v>
      </c>
      <c r="H428">
        <v>3</v>
      </c>
      <c r="I428" t="s">
        <v>64</v>
      </c>
      <c r="J428" t="s">
        <v>66</v>
      </c>
      <c r="K428" t="s">
        <v>65</v>
      </c>
      <c r="L428">
        <v>1348</v>
      </c>
      <c r="N428">
        <v>1009</v>
      </c>
      <c r="O428" t="s">
        <v>27</v>
      </c>
      <c r="P428" t="s">
        <v>27</v>
      </c>
      <c r="Q428">
        <v>1000</v>
      </c>
      <c r="X428">
        <v>7.14</v>
      </c>
      <c r="Y428">
        <v>2652.04</v>
      </c>
      <c r="Z428">
        <v>0</v>
      </c>
      <c r="AA428">
        <v>0</v>
      </c>
      <c r="AB428">
        <v>0</v>
      </c>
      <c r="AC428">
        <v>0</v>
      </c>
      <c r="AD428">
        <v>1</v>
      </c>
      <c r="AE428">
        <v>0</v>
      </c>
      <c r="AF428" t="s">
        <v>3</v>
      </c>
      <c r="AG428">
        <v>7.14</v>
      </c>
      <c r="AH428">
        <v>2</v>
      </c>
      <c r="AI428">
        <v>52429220</v>
      </c>
      <c r="AJ428">
        <v>438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 x14ac:dyDescent="0.2">
      <c r="A429">
        <f>ROW(Source!A1382)</f>
        <v>1382</v>
      </c>
      <c r="B429">
        <v>52429345</v>
      </c>
      <c r="C429">
        <v>52429343</v>
      </c>
      <c r="D429">
        <v>51486811</v>
      </c>
      <c r="E429">
        <v>27</v>
      </c>
      <c r="F429">
        <v>1</v>
      </c>
      <c r="G429">
        <v>27</v>
      </c>
      <c r="H429">
        <v>1</v>
      </c>
      <c r="I429" t="s">
        <v>531</v>
      </c>
      <c r="J429" t="s">
        <v>3</v>
      </c>
      <c r="K429" t="s">
        <v>532</v>
      </c>
      <c r="L429">
        <v>1191</v>
      </c>
      <c r="N429">
        <v>1013</v>
      </c>
      <c r="O429" t="s">
        <v>533</v>
      </c>
      <c r="P429" t="s">
        <v>533</v>
      </c>
      <c r="Q429">
        <v>1</v>
      </c>
      <c r="X429">
        <v>59.6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1</v>
      </c>
      <c r="AE429">
        <v>1</v>
      </c>
      <c r="AF429" t="s">
        <v>3</v>
      </c>
      <c r="AG429">
        <v>59.6</v>
      </c>
      <c r="AH429">
        <v>2</v>
      </c>
      <c r="AI429">
        <v>52429344</v>
      </c>
      <c r="AJ429">
        <v>439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 x14ac:dyDescent="0.2">
      <c r="A430">
        <f>ROW(Source!A1383)</f>
        <v>1383</v>
      </c>
      <c r="B430">
        <v>52429348</v>
      </c>
      <c r="C430">
        <v>52429346</v>
      </c>
      <c r="D430">
        <v>51498982</v>
      </c>
      <c r="E430">
        <v>1</v>
      </c>
      <c r="F430">
        <v>1</v>
      </c>
      <c r="G430">
        <v>27</v>
      </c>
      <c r="H430">
        <v>2</v>
      </c>
      <c r="I430" t="s">
        <v>534</v>
      </c>
      <c r="J430" t="s">
        <v>535</v>
      </c>
      <c r="K430" t="s">
        <v>536</v>
      </c>
      <c r="L430">
        <v>1368</v>
      </c>
      <c r="N430">
        <v>1011</v>
      </c>
      <c r="O430" t="s">
        <v>537</v>
      </c>
      <c r="P430" t="s">
        <v>537</v>
      </c>
      <c r="Q430">
        <v>1</v>
      </c>
      <c r="X430">
        <v>5.3699999999999998E-2</v>
      </c>
      <c r="Y430">
        <v>0</v>
      </c>
      <c r="Z430">
        <v>1494.43</v>
      </c>
      <c r="AA430">
        <v>481.21</v>
      </c>
      <c r="AB430">
        <v>0</v>
      </c>
      <c r="AC430">
        <v>0</v>
      </c>
      <c r="AD430">
        <v>1</v>
      </c>
      <c r="AE430">
        <v>0</v>
      </c>
      <c r="AF430" t="s">
        <v>3</v>
      </c>
      <c r="AG430">
        <v>5.3699999999999998E-2</v>
      </c>
      <c r="AH430">
        <v>2</v>
      </c>
      <c r="AI430">
        <v>52429347</v>
      </c>
      <c r="AJ430">
        <v>440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 x14ac:dyDescent="0.2">
      <c r="A431">
        <f>ROW(Source!A1384)</f>
        <v>1384</v>
      </c>
      <c r="B431">
        <v>52429351</v>
      </c>
      <c r="C431">
        <v>52429349</v>
      </c>
      <c r="D431">
        <v>51486811</v>
      </c>
      <c r="E431">
        <v>27</v>
      </c>
      <c r="F431">
        <v>1</v>
      </c>
      <c r="G431">
        <v>27</v>
      </c>
      <c r="H431">
        <v>1</v>
      </c>
      <c r="I431" t="s">
        <v>531</v>
      </c>
      <c r="J431" t="s">
        <v>3</v>
      </c>
      <c r="K431" t="s">
        <v>532</v>
      </c>
      <c r="L431">
        <v>1191</v>
      </c>
      <c r="N431">
        <v>1013</v>
      </c>
      <c r="O431" t="s">
        <v>533</v>
      </c>
      <c r="P431" t="s">
        <v>533</v>
      </c>
      <c r="Q431">
        <v>1</v>
      </c>
      <c r="X431">
        <v>1.02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1</v>
      </c>
      <c r="AE431">
        <v>1</v>
      </c>
      <c r="AF431" t="s">
        <v>3</v>
      </c>
      <c r="AG431">
        <v>1.02</v>
      </c>
      <c r="AH431">
        <v>2</v>
      </c>
      <c r="AI431">
        <v>52429350</v>
      </c>
      <c r="AJ431">
        <v>441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 x14ac:dyDescent="0.2">
      <c r="A432">
        <f>ROW(Source!A1385)</f>
        <v>1385</v>
      </c>
      <c r="B432">
        <v>52429355</v>
      </c>
      <c r="C432">
        <v>52429352</v>
      </c>
      <c r="D432">
        <v>51499780</v>
      </c>
      <c r="E432">
        <v>1</v>
      </c>
      <c r="F432">
        <v>1</v>
      </c>
      <c r="G432">
        <v>27</v>
      </c>
      <c r="H432">
        <v>2</v>
      </c>
      <c r="I432" t="s">
        <v>538</v>
      </c>
      <c r="J432" t="s">
        <v>539</v>
      </c>
      <c r="K432" t="s">
        <v>540</v>
      </c>
      <c r="L432">
        <v>1368</v>
      </c>
      <c r="N432">
        <v>1011</v>
      </c>
      <c r="O432" t="s">
        <v>537</v>
      </c>
      <c r="P432" t="s">
        <v>537</v>
      </c>
      <c r="Q432">
        <v>1</v>
      </c>
      <c r="X432">
        <v>0.02</v>
      </c>
      <c r="Y432">
        <v>0</v>
      </c>
      <c r="Z432">
        <v>1009.4</v>
      </c>
      <c r="AA432">
        <v>316.82</v>
      </c>
      <c r="AB432">
        <v>0</v>
      </c>
      <c r="AC432">
        <v>0</v>
      </c>
      <c r="AD432">
        <v>1</v>
      </c>
      <c r="AE432">
        <v>0</v>
      </c>
      <c r="AF432" t="s">
        <v>3</v>
      </c>
      <c r="AG432">
        <v>0.02</v>
      </c>
      <c r="AH432">
        <v>2</v>
      </c>
      <c r="AI432">
        <v>52429353</v>
      </c>
      <c r="AJ432">
        <v>442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 x14ac:dyDescent="0.2">
      <c r="A433">
        <f>ROW(Source!A1385)</f>
        <v>1385</v>
      </c>
      <c r="B433">
        <v>52429356</v>
      </c>
      <c r="C433">
        <v>52429352</v>
      </c>
      <c r="D433">
        <v>51499781</v>
      </c>
      <c r="E433">
        <v>1</v>
      </c>
      <c r="F433">
        <v>1</v>
      </c>
      <c r="G433">
        <v>27</v>
      </c>
      <c r="H433">
        <v>2</v>
      </c>
      <c r="I433" t="s">
        <v>541</v>
      </c>
      <c r="J433" t="s">
        <v>542</v>
      </c>
      <c r="K433" t="s">
        <v>543</v>
      </c>
      <c r="L433">
        <v>1368</v>
      </c>
      <c r="N433">
        <v>1011</v>
      </c>
      <c r="O433" t="s">
        <v>537</v>
      </c>
      <c r="P433" t="s">
        <v>537</v>
      </c>
      <c r="Q433">
        <v>1</v>
      </c>
      <c r="X433">
        <v>1.7999999999999999E-2</v>
      </c>
      <c r="Y433">
        <v>0</v>
      </c>
      <c r="Z433">
        <v>1014.12</v>
      </c>
      <c r="AA433">
        <v>317.13</v>
      </c>
      <c r="AB433">
        <v>0</v>
      </c>
      <c r="AC433">
        <v>0</v>
      </c>
      <c r="AD433">
        <v>1</v>
      </c>
      <c r="AE433">
        <v>0</v>
      </c>
      <c r="AF433" t="s">
        <v>3</v>
      </c>
      <c r="AG433">
        <v>1.7999999999999999E-2</v>
      </c>
      <c r="AH433">
        <v>2</v>
      </c>
      <c r="AI433">
        <v>52429354</v>
      </c>
      <c r="AJ433">
        <v>443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 x14ac:dyDescent="0.2">
      <c r="A434">
        <f>ROW(Source!A1386)</f>
        <v>1386</v>
      </c>
      <c r="B434">
        <v>52429360</v>
      </c>
      <c r="C434">
        <v>52429357</v>
      </c>
      <c r="D434">
        <v>51499780</v>
      </c>
      <c r="E434">
        <v>1</v>
      </c>
      <c r="F434">
        <v>1</v>
      </c>
      <c r="G434">
        <v>27</v>
      </c>
      <c r="H434">
        <v>2</v>
      </c>
      <c r="I434" t="s">
        <v>538</v>
      </c>
      <c r="J434" t="s">
        <v>539</v>
      </c>
      <c r="K434" t="s">
        <v>540</v>
      </c>
      <c r="L434">
        <v>1368</v>
      </c>
      <c r="N434">
        <v>1011</v>
      </c>
      <c r="O434" t="s">
        <v>537</v>
      </c>
      <c r="P434" t="s">
        <v>537</v>
      </c>
      <c r="Q434">
        <v>1</v>
      </c>
      <c r="X434">
        <v>5.3999999999999999E-2</v>
      </c>
      <c r="Y434">
        <v>0</v>
      </c>
      <c r="Z434">
        <v>1009.4</v>
      </c>
      <c r="AA434">
        <v>316.82</v>
      </c>
      <c r="AB434">
        <v>0</v>
      </c>
      <c r="AC434">
        <v>0</v>
      </c>
      <c r="AD434">
        <v>1</v>
      </c>
      <c r="AE434">
        <v>0</v>
      </c>
      <c r="AF434" t="s">
        <v>3</v>
      </c>
      <c r="AG434">
        <v>5.3999999999999999E-2</v>
      </c>
      <c r="AH434">
        <v>2</v>
      </c>
      <c r="AI434">
        <v>52429358</v>
      </c>
      <c r="AJ434">
        <v>444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 x14ac:dyDescent="0.2">
      <c r="A435">
        <f>ROW(Source!A1386)</f>
        <v>1386</v>
      </c>
      <c r="B435">
        <v>52429361</v>
      </c>
      <c r="C435">
        <v>52429357</v>
      </c>
      <c r="D435">
        <v>51499781</v>
      </c>
      <c r="E435">
        <v>1</v>
      </c>
      <c r="F435">
        <v>1</v>
      </c>
      <c r="G435">
        <v>27</v>
      </c>
      <c r="H435">
        <v>2</v>
      </c>
      <c r="I435" t="s">
        <v>541</v>
      </c>
      <c r="J435" t="s">
        <v>542</v>
      </c>
      <c r="K435" t="s">
        <v>543</v>
      </c>
      <c r="L435">
        <v>1368</v>
      </c>
      <c r="N435">
        <v>1011</v>
      </c>
      <c r="O435" t="s">
        <v>537</v>
      </c>
      <c r="P435" t="s">
        <v>537</v>
      </c>
      <c r="Q435">
        <v>1</v>
      </c>
      <c r="X435">
        <v>5.5E-2</v>
      </c>
      <c r="Y435">
        <v>0</v>
      </c>
      <c r="Z435">
        <v>1014.12</v>
      </c>
      <c r="AA435">
        <v>317.13</v>
      </c>
      <c r="AB435">
        <v>0</v>
      </c>
      <c r="AC435">
        <v>0</v>
      </c>
      <c r="AD435">
        <v>1</v>
      </c>
      <c r="AE435">
        <v>0</v>
      </c>
      <c r="AF435" t="s">
        <v>3</v>
      </c>
      <c r="AG435">
        <v>5.5E-2</v>
      </c>
      <c r="AH435">
        <v>2</v>
      </c>
      <c r="AI435">
        <v>52429359</v>
      </c>
      <c r="AJ435">
        <v>445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 x14ac:dyDescent="0.2">
      <c r="A436">
        <f>ROW(Source!A1387)</f>
        <v>1387</v>
      </c>
      <c r="B436">
        <v>52429365</v>
      </c>
      <c r="C436">
        <v>52429362</v>
      </c>
      <c r="D436">
        <v>51499780</v>
      </c>
      <c r="E436">
        <v>1</v>
      </c>
      <c r="F436">
        <v>1</v>
      </c>
      <c r="G436">
        <v>27</v>
      </c>
      <c r="H436">
        <v>2</v>
      </c>
      <c r="I436" t="s">
        <v>538</v>
      </c>
      <c r="J436" t="s">
        <v>539</v>
      </c>
      <c r="K436" t="s">
        <v>540</v>
      </c>
      <c r="L436">
        <v>1368</v>
      </c>
      <c r="N436">
        <v>1011</v>
      </c>
      <c r="O436" t="s">
        <v>537</v>
      </c>
      <c r="P436" t="s">
        <v>537</v>
      </c>
      <c r="Q436">
        <v>1</v>
      </c>
      <c r="X436">
        <v>0.01</v>
      </c>
      <c r="Y436">
        <v>0</v>
      </c>
      <c r="Z436">
        <v>1009.4</v>
      </c>
      <c r="AA436">
        <v>316.82</v>
      </c>
      <c r="AB436">
        <v>0</v>
      </c>
      <c r="AC436">
        <v>0</v>
      </c>
      <c r="AD436">
        <v>1</v>
      </c>
      <c r="AE436">
        <v>0</v>
      </c>
      <c r="AF436" t="s">
        <v>46</v>
      </c>
      <c r="AG436">
        <v>0.51</v>
      </c>
      <c r="AH436">
        <v>2</v>
      </c>
      <c r="AI436">
        <v>52429363</v>
      </c>
      <c r="AJ436">
        <v>446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 x14ac:dyDescent="0.2">
      <c r="A437">
        <f>ROW(Source!A1387)</f>
        <v>1387</v>
      </c>
      <c r="B437">
        <v>52429366</v>
      </c>
      <c r="C437">
        <v>52429362</v>
      </c>
      <c r="D437">
        <v>51499781</v>
      </c>
      <c r="E437">
        <v>1</v>
      </c>
      <c r="F437">
        <v>1</v>
      </c>
      <c r="G437">
        <v>27</v>
      </c>
      <c r="H437">
        <v>2</v>
      </c>
      <c r="I437" t="s">
        <v>541</v>
      </c>
      <c r="J437" t="s">
        <v>542</v>
      </c>
      <c r="K437" t="s">
        <v>543</v>
      </c>
      <c r="L437">
        <v>1368</v>
      </c>
      <c r="N437">
        <v>1011</v>
      </c>
      <c r="O437" t="s">
        <v>537</v>
      </c>
      <c r="P437" t="s">
        <v>537</v>
      </c>
      <c r="Q437">
        <v>1</v>
      </c>
      <c r="X437">
        <v>8.0000000000000002E-3</v>
      </c>
      <c r="Y437">
        <v>0</v>
      </c>
      <c r="Z437">
        <v>1014.12</v>
      </c>
      <c r="AA437">
        <v>317.13</v>
      </c>
      <c r="AB437">
        <v>0</v>
      </c>
      <c r="AC437">
        <v>0</v>
      </c>
      <c r="AD437">
        <v>1</v>
      </c>
      <c r="AE437">
        <v>0</v>
      </c>
      <c r="AF437" t="s">
        <v>46</v>
      </c>
      <c r="AG437">
        <v>0.40800000000000003</v>
      </c>
      <c r="AH437">
        <v>2</v>
      </c>
      <c r="AI437">
        <v>52429364</v>
      </c>
      <c r="AJ437">
        <v>447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 x14ac:dyDescent="0.2">
      <c r="A438">
        <f>ROW(Source!A1389)</f>
        <v>1389</v>
      </c>
      <c r="B438">
        <v>52429375</v>
      </c>
      <c r="C438">
        <v>52429368</v>
      </c>
      <c r="D438">
        <v>51486811</v>
      </c>
      <c r="E438">
        <v>27</v>
      </c>
      <c r="F438">
        <v>1</v>
      </c>
      <c r="G438">
        <v>27</v>
      </c>
      <c r="H438">
        <v>1</v>
      </c>
      <c r="I438" t="s">
        <v>531</v>
      </c>
      <c r="J438" t="s">
        <v>3</v>
      </c>
      <c r="K438" t="s">
        <v>532</v>
      </c>
      <c r="L438">
        <v>1191</v>
      </c>
      <c r="N438">
        <v>1013</v>
      </c>
      <c r="O438" t="s">
        <v>533</v>
      </c>
      <c r="P438" t="s">
        <v>533</v>
      </c>
      <c r="Q438">
        <v>1</v>
      </c>
      <c r="X438">
        <v>19.100000000000001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1</v>
      </c>
      <c r="AE438">
        <v>1</v>
      </c>
      <c r="AF438" t="s">
        <v>3</v>
      </c>
      <c r="AG438">
        <v>19.100000000000001</v>
      </c>
      <c r="AH438">
        <v>2</v>
      </c>
      <c r="AI438">
        <v>52429369</v>
      </c>
      <c r="AJ438">
        <v>448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 x14ac:dyDescent="0.2">
      <c r="A439">
        <f>ROW(Source!A1389)</f>
        <v>1389</v>
      </c>
      <c r="B439">
        <v>52429376</v>
      </c>
      <c r="C439">
        <v>52429368</v>
      </c>
      <c r="D439">
        <v>51499185</v>
      </c>
      <c r="E439">
        <v>1</v>
      </c>
      <c r="F439">
        <v>1</v>
      </c>
      <c r="G439">
        <v>27</v>
      </c>
      <c r="H439">
        <v>2</v>
      </c>
      <c r="I439" t="s">
        <v>544</v>
      </c>
      <c r="J439" t="s">
        <v>545</v>
      </c>
      <c r="K439" t="s">
        <v>546</v>
      </c>
      <c r="L439">
        <v>1368</v>
      </c>
      <c r="N439">
        <v>1011</v>
      </c>
      <c r="O439" t="s">
        <v>537</v>
      </c>
      <c r="P439" t="s">
        <v>537</v>
      </c>
      <c r="Q439">
        <v>1</v>
      </c>
      <c r="X439">
        <v>2.97</v>
      </c>
      <c r="Y439">
        <v>0</v>
      </c>
      <c r="Z439">
        <v>3056.67</v>
      </c>
      <c r="AA439">
        <v>1333.84</v>
      </c>
      <c r="AB439">
        <v>0</v>
      </c>
      <c r="AC439">
        <v>0</v>
      </c>
      <c r="AD439">
        <v>1</v>
      </c>
      <c r="AE439">
        <v>0</v>
      </c>
      <c r="AF439" t="s">
        <v>3</v>
      </c>
      <c r="AG439">
        <v>2.97</v>
      </c>
      <c r="AH439">
        <v>2</v>
      </c>
      <c r="AI439">
        <v>52429370</v>
      </c>
      <c r="AJ439">
        <v>449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 x14ac:dyDescent="0.2">
      <c r="A440">
        <f>ROW(Source!A1389)</f>
        <v>1389</v>
      </c>
      <c r="B440">
        <v>52429377</v>
      </c>
      <c r="C440">
        <v>52429368</v>
      </c>
      <c r="D440">
        <v>51499169</v>
      </c>
      <c r="E440">
        <v>1</v>
      </c>
      <c r="F440">
        <v>1</v>
      </c>
      <c r="G440">
        <v>27</v>
      </c>
      <c r="H440">
        <v>2</v>
      </c>
      <c r="I440" t="s">
        <v>547</v>
      </c>
      <c r="J440" t="s">
        <v>548</v>
      </c>
      <c r="K440" t="s">
        <v>549</v>
      </c>
      <c r="L440">
        <v>1368</v>
      </c>
      <c r="N440">
        <v>1011</v>
      </c>
      <c r="O440" t="s">
        <v>537</v>
      </c>
      <c r="P440" t="s">
        <v>537</v>
      </c>
      <c r="Q440">
        <v>1</v>
      </c>
      <c r="X440">
        <v>3.67</v>
      </c>
      <c r="Y440">
        <v>0</v>
      </c>
      <c r="Z440">
        <v>1261.8699999999999</v>
      </c>
      <c r="AA440">
        <v>530.02</v>
      </c>
      <c r="AB440">
        <v>0</v>
      </c>
      <c r="AC440">
        <v>0</v>
      </c>
      <c r="AD440">
        <v>1</v>
      </c>
      <c r="AE440">
        <v>0</v>
      </c>
      <c r="AF440" t="s">
        <v>3</v>
      </c>
      <c r="AG440">
        <v>3.67</v>
      </c>
      <c r="AH440">
        <v>2</v>
      </c>
      <c r="AI440">
        <v>52429371</v>
      </c>
      <c r="AJ440">
        <v>450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 x14ac:dyDescent="0.2">
      <c r="A441">
        <f>ROW(Source!A1389)</f>
        <v>1389</v>
      </c>
      <c r="B441">
        <v>52429378</v>
      </c>
      <c r="C441">
        <v>52429368</v>
      </c>
      <c r="D441">
        <v>51499170</v>
      </c>
      <c r="E441">
        <v>1</v>
      </c>
      <c r="F441">
        <v>1</v>
      </c>
      <c r="G441">
        <v>27</v>
      </c>
      <c r="H441">
        <v>2</v>
      </c>
      <c r="I441" t="s">
        <v>550</v>
      </c>
      <c r="J441" t="s">
        <v>551</v>
      </c>
      <c r="K441" t="s">
        <v>552</v>
      </c>
      <c r="L441">
        <v>1368</v>
      </c>
      <c r="N441">
        <v>1011</v>
      </c>
      <c r="O441" t="s">
        <v>537</v>
      </c>
      <c r="P441" t="s">
        <v>537</v>
      </c>
      <c r="Q441">
        <v>1</v>
      </c>
      <c r="X441">
        <v>11.9</v>
      </c>
      <c r="Y441">
        <v>0</v>
      </c>
      <c r="Z441">
        <v>1827.95</v>
      </c>
      <c r="AA441">
        <v>720.55</v>
      </c>
      <c r="AB441">
        <v>0</v>
      </c>
      <c r="AC441">
        <v>0</v>
      </c>
      <c r="AD441">
        <v>1</v>
      </c>
      <c r="AE441">
        <v>0</v>
      </c>
      <c r="AF441" t="s">
        <v>3</v>
      </c>
      <c r="AG441">
        <v>11.9</v>
      </c>
      <c r="AH441">
        <v>2</v>
      </c>
      <c r="AI441">
        <v>52429372</v>
      </c>
      <c r="AJ441">
        <v>451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 x14ac:dyDescent="0.2">
      <c r="A442">
        <f>ROW(Source!A1389)</f>
        <v>1389</v>
      </c>
      <c r="B442">
        <v>52429379</v>
      </c>
      <c r="C442">
        <v>52429368</v>
      </c>
      <c r="D442">
        <v>51503063</v>
      </c>
      <c r="E442">
        <v>1</v>
      </c>
      <c r="F442">
        <v>1</v>
      </c>
      <c r="G442">
        <v>27</v>
      </c>
      <c r="H442">
        <v>3</v>
      </c>
      <c r="I442" t="s">
        <v>60</v>
      </c>
      <c r="J442" t="s">
        <v>62</v>
      </c>
      <c r="K442" t="s">
        <v>61</v>
      </c>
      <c r="L442">
        <v>1348</v>
      </c>
      <c r="N442">
        <v>1009</v>
      </c>
      <c r="O442" t="s">
        <v>27</v>
      </c>
      <c r="P442" t="s">
        <v>27</v>
      </c>
      <c r="Q442">
        <v>1000</v>
      </c>
      <c r="X442">
        <v>101</v>
      </c>
      <c r="Y442">
        <v>2690.29</v>
      </c>
      <c r="Z442">
        <v>0</v>
      </c>
      <c r="AA442">
        <v>0</v>
      </c>
      <c r="AB442">
        <v>0</v>
      </c>
      <c r="AC442">
        <v>0</v>
      </c>
      <c r="AD442">
        <v>1</v>
      </c>
      <c r="AE442">
        <v>0</v>
      </c>
      <c r="AF442" t="s">
        <v>3</v>
      </c>
      <c r="AG442">
        <v>101</v>
      </c>
      <c r="AH442">
        <v>2</v>
      </c>
      <c r="AI442">
        <v>52429373</v>
      </c>
      <c r="AJ442">
        <v>452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 x14ac:dyDescent="0.2">
      <c r="A443">
        <f>ROW(Source!A1392)</f>
        <v>1392</v>
      </c>
      <c r="B443">
        <v>52429388</v>
      </c>
      <c r="C443">
        <v>52429382</v>
      </c>
      <c r="D443">
        <v>51486811</v>
      </c>
      <c r="E443">
        <v>27</v>
      </c>
      <c r="F443">
        <v>1</v>
      </c>
      <c r="G443">
        <v>27</v>
      </c>
      <c r="H443">
        <v>1</v>
      </c>
      <c r="I443" t="s">
        <v>531</v>
      </c>
      <c r="J443" t="s">
        <v>3</v>
      </c>
      <c r="K443" t="s">
        <v>532</v>
      </c>
      <c r="L443">
        <v>1191</v>
      </c>
      <c r="N443">
        <v>1013</v>
      </c>
      <c r="O443" t="s">
        <v>533</v>
      </c>
      <c r="P443" t="s">
        <v>533</v>
      </c>
      <c r="Q443">
        <v>1</v>
      </c>
      <c r="X443">
        <v>10.3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1</v>
      </c>
      <c r="AE443">
        <v>1</v>
      </c>
      <c r="AF443" t="s">
        <v>3</v>
      </c>
      <c r="AG443">
        <v>10.3</v>
      </c>
      <c r="AH443">
        <v>2</v>
      </c>
      <c r="AI443">
        <v>52429383</v>
      </c>
      <c r="AJ443">
        <v>454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 x14ac:dyDescent="0.2">
      <c r="A444">
        <f>ROW(Source!A1392)</f>
        <v>1392</v>
      </c>
      <c r="B444">
        <v>52429389</v>
      </c>
      <c r="C444">
        <v>52429382</v>
      </c>
      <c r="D444">
        <v>51499169</v>
      </c>
      <c r="E444">
        <v>1</v>
      </c>
      <c r="F444">
        <v>1</v>
      </c>
      <c r="G444">
        <v>27</v>
      </c>
      <c r="H444">
        <v>2</v>
      </c>
      <c r="I444" t="s">
        <v>547</v>
      </c>
      <c r="J444" t="s">
        <v>548</v>
      </c>
      <c r="K444" t="s">
        <v>549</v>
      </c>
      <c r="L444">
        <v>1368</v>
      </c>
      <c r="N444">
        <v>1011</v>
      </c>
      <c r="O444" t="s">
        <v>537</v>
      </c>
      <c r="P444" t="s">
        <v>537</v>
      </c>
      <c r="Q444">
        <v>1</v>
      </c>
      <c r="X444">
        <v>0.89</v>
      </c>
      <c r="Y444">
        <v>0</v>
      </c>
      <c r="Z444">
        <v>1261.8699999999999</v>
      </c>
      <c r="AA444">
        <v>530.02</v>
      </c>
      <c r="AB444">
        <v>0</v>
      </c>
      <c r="AC444">
        <v>0</v>
      </c>
      <c r="AD444">
        <v>1</v>
      </c>
      <c r="AE444">
        <v>0</v>
      </c>
      <c r="AF444" t="s">
        <v>3</v>
      </c>
      <c r="AG444">
        <v>0.89</v>
      </c>
      <c r="AH444">
        <v>2</v>
      </c>
      <c r="AI444">
        <v>52429384</v>
      </c>
      <c r="AJ444">
        <v>455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 x14ac:dyDescent="0.2">
      <c r="A445">
        <f>ROW(Source!A1392)</f>
        <v>1392</v>
      </c>
      <c r="B445">
        <v>52429390</v>
      </c>
      <c r="C445">
        <v>52429382</v>
      </c>
      <c r="D445">
        <v>51499975</v>
      </c>
      <c r="E445">
        <v>1</v>
      </c>
      <c r="F445">
        <v>1</v>
      </c>
      <c r="G445">
        <v>27</v>
      </c>
      <c r="H445">
        <v>3</v>
      </c>
      <c r="I445" t="s">
        <v>553</v>
      </c>
      <c r="J445" t="s">
        <v>554</v>
      </c>
      <c r="K445" t="s">
        <v>555</v>
      </c>
      <c r="L445">
        <v>1348</v>
      </c>
      <c r="N445">
        <v>1009</v>
      </c>
      <c r="O445" t="s">
        <v>27</v>
      </c>
      <c r="P445" t="s">
        <v>27</v>
      </c>
      <c r="Q445">
        <v>1000</v>
      </c>
      <c r="X445">
        <v>0.06</v>
      </c>
      <c r="Y445">
        <v>25888.1</v>
      </c>
      <c r="Z445">
        <v>0</v>
      </c>
      <c r="AA445">
        <v>0</v>
      </c>
      <c r="AB445">
        <v>0</v>
      </c>
      <c r="AC445">
        <v>0</v>
      </c>
      <c r="AD445">
        <v>1</v>
      </c>
      <c r="AE445">
        <v>0</v>
      </c>
      <c r="AF445" t="s">
        <v>3</v>
      </c>
      <c r="AG445">
        <v>0.06</v>
      </c>
      <c r="AH445">
        <v>2</v>
      </c>
      <c r="AI445">
        <v>52429385</v>
      </c>
      <c r="AJ445">
        <v>456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 x14ac:dyDescent="0.2">
      <c r="A446">
        <f>ROW(Source!A1392)</f>
        <v>1392</v>
      </c>
      <c r="B446">
        <v>52429391</v>
      </c>
      <c r="C446">
        <v>52429382</v>
      </c>
      <c r="D446">
        <v>51503080</v>
      </c>
      <c r="E446">
        <v>1</v>
      </c>
      <c r="F446">
        <v>1</v>
      </c>
      <c r="G446">
        <v>27</v>
      </c>
      <c r="H446">
        <v>3</v>
      </c>
      <c r="I446" t="s">
        <v>64</v>
      </c>
      <c r="J446" t="s">
        <v>66</v>
      </c>
      <c r="K446" t="s">
        <v>65</v>
      </c>
      <c r="L446">
        <v>1348</v>
      </c>
      <c r="N446">
        <v>1009</v>
      </c>
      <c r="O446" t="s">
        <v>27</v>
      </c>
      <c r="P446" t="s">
        <v>27</v>
      </c>
      <c r="Q446">
        <v>1000</v>
      </c>
      <c r="X446">
        <v>7.14</v>
      </c>
      <c r="Y446">
        <v>2652.04</v>
      </c>
      <c r="Z446">
        <v>0</v>
      </c>
      <c r="AA446">
        <v>0</v>
      </c>
      <c r="AB446">
        <v>0</v>
      </c>
      <c r="AC446">
        <v>0</v>
      </c>
      <c r="AD446">
        <v>1</v>
      </c>
      <c r="AE446">
        <v>0</v>
      </c>
      <c r="AF446" t="s">
        <v>3</v>
      </c>
      <c r="AG446">
        <v>7.14</v>
      </c>
      <c r="AH446">
        <v>2</v>
      </c>
      <c r="AI446">
        <v>52429386</v>
      </c>
      <c r="AJ446">
        <v>457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 x14ac:dyDescent="0.2">
      <c r="A447">
        <f>ROW(Source!A1430)</f>
        <v>1430</v>
      </c>
      <c r="B447">
        <v>52429456</v>
      </c>
      <c r="C447">
        <v>52429451</v>
      </c>
      <c r="D447">
        <v>51486811</v>
      </c>
      <c r="E447">
        <v>27</v>
      </c>
      <c r="F447">
        <v>1</v>
      </c>
      <c r="G447">
        <v>27</v>
      </c>
      <c r="H447">
        <v>1</v>
      </c>
      <c r="I447" t="s">
        <v>531</v>
      </c>
      <c r="J447" t="s">
        <v>3</v>
      </c>
      <c r="K447" t="s">
        <v>532</v>
      </c>
      <c r="L447">
        <v>1191</v>
      </c>
      <c r="N447">
        <v>1013</v>
      </c>
      <c r="O447" t="s">
        <v>533</v>
      </c>
      <c r="P447" t="s">
        <v>533</v>
      </c>
      <c r="Q447">
        <v>1</v>
      </c>
      <c r="X447">
        <v>155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1</v>
      </c>
      <c r="AE447">
        <v>1</v>
      </c>
      <c r="AF447" t="s">
        <v>3</v>
      </c>
      <c r="AG447">
        <v>155</v>
      </c>
      <c r="AH447">
        <v>2</v>
      </c>
      <c r="AI447">
        <v>52429452</v>
      </c>
      <c r="AJ447">
        <v>459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 x14ac:dyDescent="0.2">
      <c r="A448">
        <f>ROW(Source!A1430)</f>
        <v>1430</v>
      </c>
      <c r="B448">
        <v>52429457</v>
      </c>
      <c r="C448">
        <v>52429451</v>
      </c>
      <c r="D448">
        <v>51499338</v>
      </c>
      <c r="E448">
        <v>1</v>
      </c>
      <c r="F448">
        <v>1</v>
      </c>
      <c r="G448">
        <v>27</v>
      </c>
      <c r="H448">
        <v>2</v>
      </c>
      <c r="I448" t="s">
        <v>556</v>
      </c>
      <c r="J448" t="s">
        <v>557</v>
      </c>
      <c r="K448" t="s">
        <v>558</v>
      </c>
      <c r="L448">
        <v>1368</v>
      </c>
      <c r="N448">
        <v>1011</v>
      </c>
      <c r="O448" t="s">
        <v>537</v>
      </c>
      <c r="P448" t="s">
        <v>537</v>
      </c>
      <c r="Q448">
        <v>1</v>
      </c>
      <c r="X448">
        <v>37.5</v>
      </c>
      <c r="Y448">
        <v>0</v>
      </c>
      <c r="Z448">
        <v>744.2</v>
      </c>
      <c r="AA448">
        <v>423.17</v>
      </c>
      <c r="AB448">
        <v>0</v>
      </c>
      <c r="AC448">
        <v>0</v>
      </c>
      <c r="AD448">
        <v>1</v>
      </c>
      <c r="AE448">
        <v>0</v>
      </c>
      <c r="AF448" t="s">
        <v>3</v>
      </c>
      <c r="AG448">
        <v>37.5</v>
      </c>
      <c r="AH448">
        <v>2</v>
      </c>
      <c r="AI448">
        <v>52429453</v>
      </c>
      <c r="AJ448">
        <v>460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 x14ac:dyDescent="0.2">
      <c r="A449">
        <f>ROW(Source!A1430)</f>
        <v>1430</v>
      </c>
      <c r="B449">
        <v>52429458</v>
      </c>
      <c r="C449">
        <v>52429451</v>
      </c>
      <c r="D449">
        <v>51499853</v>
      </c>
      <c r="E449">
        <v>1</v>
      </c>
      <c r="F449">
        <v>1</v>
      </c>
      <c r="G449">
        <v>27</v>
      </c>
      <c r="H449">
        <v>2</v>
      </c>
      <c r="I449" t="s">
        <v>559</v>
      </c>
      <c r="J449" t="s">
        <v>560</v>
      </c>
      <c r="K449" t="s">
        <v>561</v>
      </c>
      <c r="L449">
        <v>1368</v>
      </c>
      <c r="N449">
        <v>1011</v>
      </c>
      <c r="O449" t="s">
        <v>537</v>
      </c>
      <c r="P449" t="s">
        <v>537</v>
      </c>
      <c r="Q449">
        <v>1</v>
      </c>
      <c r="X449">
        <v>75</v>
      </c>
      <c r="Y449">
        <v>0</v>
      </c>
      <c r="Z449">
        <v>6.02</v>
      </c>
      <c r="AA449">
        <v>0.02</v>
      </c>
      <c r="AB449">
        <v>0</v>
      </c>
      <c r="AC449">
        <v>0</v>
      </c>
      <c r="AD449">
        <v>1</v>
      </c>
      <c r="AE449">
        <v>0</v>
      </c>
      <c r="AF449" t="s">
        <v>3</v>
      </c>
      <c r="AG449">
        <v>75</v>
      </c>
      <c r="AH449">
        <v>2</v>
      </c>
      <c r="AI449">
        <v>52429454</v>
      </c>
      <c r="AJ449">
        <v>461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 x14ac:dyDescent="0.2">
      <c r="A450">
        <f>ROW(Source!A1430)</f>
        <v>1430</v>
      </c>
      <c r="B450">
        <v>52429459</v>
      </c>
      <c r="C450">
        <v>52429451</v>
      </c>
      <c r="D450">
        <v>51499208</v>
      </c>
      <c r="E450">
        <v>1</v>
      </c>
      <c r="F450">
        <v>1</v>
      </c>
      <c r="G450">
        <v>27</v>
      </c>
      <c r="H450">
        <v>2</v>
      </c>
      <c r="I450" t="s">
        <v>562</v>
      </c>
      <c r="J450" t="s">
        <v>563</v>
      </c>
      <c r="K450" t="s">
        <v>564</v>
      </c>
      <c r="L450">
        <v>1368</v>
      </c>
      <c r="N450">
        <v>1011</v>
      </c>
      <c r="O450" t="s">
        <v>537</v>
      </c>
      <c r="P450" t="s">
        <v>537</v>
      </c>
      <c r="Q450">
        <v>1</v>
      </c>
      <c r="X450">
        <v>1.55</v>
      </c>
      <c r="Y450">
        <v>0</v>
      </c>
      <c r="Z450">
        <v>1412.71</v>
      </c>
      <c r="AA450">
        <v>641.32000000000005</v>
      </c>
      <c r="AB450">
        <v>0</v>
      </c>
      <c r="AC450">
        <v>0</v>
      </c>
      <c r="AD450">
        <v>1</v>
      </c>
      <c r="AE450">
        <v>0</v>
      </c>
      <c r="AF450" t="s">
        <v>3</v>
      </c>
      <c r="AG450">
        <v>1.55</v>
      </c>
      <c r="AH450">
        <v>2</v>
      </c>
      <c r="AI450">
        <v>52429455</v>
      </c>
      <c r="AJ450">
        <v>462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 x14ac:dyDescent="0.2">
      <c r="A451">
        <f>ROW(Source!A1431)</f>
        <v>1431</v>
      </c>
      <c r="B451">
        <v>52429462</v>
      </c>
      <c r="C451">
        <v>52429460</v>
      </c>
      <c r="D451">
        <v>51498982</v>
      </c>
      <c r="E451">
        <v>1</v>
      </c>
      <c r="F451">
        <v>1</v>
      </c>
      <c r="G451">
        <v>27</v>
      </c>
      <c r="H451">
        <v>2</v>
      </c>
      <c r="I451" t="s">
        <v>534</v>
      </c>
      <c r="J451" t="s">
        <v>535</v>
      </c>
      <c r="K451" t="s">
        <v>536</v>
      </c>
      <c r="L451">
        <v>1368</v>
      </c>
      <c r="N451">
        <v>1011</v>
      </c>
      <c r="O451" t="s">
        <v>537</v>
      </c>
      <c r="P451" t="s">
        <v>537</v>
      </c>
      <c r="Q451">
        <v>1</v>
      </c>
      <c r="X451">
        <v>5.3699999999999998E-2</v>
      </c>
      <c r="Y451">
        <v>0</v>
      </c>
      <c r="Z451">
        <v>1494.43</v>
      </c>
      <c r="AA451">
        <v>481.21</v>
      </c>
      <c r="AB451">
        <v>0</v>
      </c>
      <c r="AC451">
        <v>0</v>
      </c>
      <c r="AD451">
        <v>1</v>
      </c>
      <c r="AE451">
        <v>0</v>
      </c>
      <c r="AF451" t="s">
        <v>3</v>
      </c>
      <c r="AG451">
        <v>5.3699999999999998E-2</v>
      </c>
      <c r="AH451">
        <v>2</v>
      </c>
      <c r="AI451">
        <v>52429461</v>
      </c>
      <c r="AJ451">
        <v>463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 x14ac:dyDescent="0.2">
      <c r="A452">
        <f>ROW(Source!A1432)</f>
        <v>1432</v>
      </c>
      <c r="B452">
        <v>52429465</v>
      </c>
      <c r="C452">
        <v>52429463</v>
      </c>
      <c r="D452">
        <v>51486811</v>
      </c>
      <c r="E452">
        <v>27</v>
      </c>
      <c r="F452">
        <v>1</v>
      </c>
      <c r="G452">
        <v>27</v>
      </c>
      <c r="H452">
        <v>1</v>
      </c>
      <c r="I452" t="s">
        <v>531</v>
      </c>
      <c r="J452" t="s">
        <v>3</v>
      </c>
      <c r="K452" t="s">
        <v>532</v>
      </c>
      <c r="L452">
        <v>1191</v>
      </c>
      <c r="N452">
        <v>1013</v>
      </c>
      <c r="O452" t="s">
        <v>533</v>
      </c>
      <c r="P452" t="s">
        <v>533</v>
      </c>
      <c r="Q452">
        <v>1</v>
      </c>
      <c r="X452">
        <v>1.02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1</v>
      </c>
      <c r="AE452">
        <v>1</v>
      </c>
      <c r="AF452" t="s">
        <v>3</v>
      </c>
      <c r="AG452">
        <v>1.02</v>
      </c>
      <c r="AH452">
        <v>2</v>
      </c>
      <c r="AI452">
        <v>52429464</v>
      </c>
      <c r="AJ452">
        <v>464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 x14ac:dyDescent="0.2">
      <c r="A453">
        <f>ROW(Source!A1433)</f>
        <v>1433</v>
      </c>
      <c r="B453">
        <v>52429469</v>
      </c>
      <c r="C453">
        <v>52429466</v>
      </c>
      <c r="D453">
        <v>51499780</v>
      </c>
      <c r="E453">
        <v>1</v>
      </c>
      <c r="F453">
        <v>1</v>
      </c>
      <c r="G453">
        <v>27</v>
      </c>
      <c r="H453">
        <v>2</v>
      </c>
      <c r="I453" t="s">
        <v>538</v>
      </c>
      <c r="J453" t="s">
        <v>539</v>
      </c>
      <c r="K453" t="s">
        <v>540</v>
      </c>
      <c r="L453">
        <v>1368</v>
      </c>
      <c r="N453">
        <v>1011</v>
      </c>
      <c r="O453" t="s">
        <v>537</v>
      </c>
      <c r="P453" t="s">
        <v>537</v>
      </c>
      <c r="Q453">
        <v>1</v>
      </c>
      <c r="X453">
        <v>0.02</v>
      </c>
      <c r="Y453">
        <v>0</v>
      </c>
      <c r="Z453">
        <v>1009.4</v>
      </c>
      <c r="AA453">
        <v>316.82</v>
      </c>
      <c r="AB453">
        <v>0</v>
      </c>
      <c r="AC453">
        <v>0</v>
      </c>
      <c r="AD453">
        <v>1</v>
      </c>
      <c r="AE453">
        <v>0</v>
      </c>
      <c r="AF453" t="s">
        <v>3</v>
      </c>
      <c r="AG453">
        <v>0.02</v>
      </c>
      <c r="AH453">
        <v>2</v>
      </c>
      <c r="AI453">
        <v>52429467</v>
      </c>
      <c r="AJ453">
        <v>465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 x14ac:dyDescent="0.2">
      <c r="A454">
        <f>ROW(Source!A1433)</f>
        <v>1433</v>
      </c>
      <c r="B454">
        <v>52429470</v>
      </c>
      <c r="C454">
        <v>52429466</v>
      </c>
      <c r="D454">
        <v>51499781</v>
      </c>
      <c r="E454">
        <v>1</v>
      </c>
      <c r="F454">
        <v>1</v>
      </c>
      <c r="G454">
        <v>27</v>
      </c>
      <c r="H454">
        <v>2</v>
      </c>
      <c r="I454" t="s">
        <v>541</v>
      </c>
      <c r="J454" t="s">
        <v>542</v>
      </c>
      <c r="K454" t="s">
        <v>543</v>
      </c>
      <c r="L454">
        <v>1368</v>
      </c>
      <c r="N454">
        <v>1011</v>
      </c>
      <c r="O454" t="s">
        <v>537</v>
      </c>
      <c r="P454" t="s">
        <v>537</v>
      </c>
      <c r="Q454">
        <v>1</v>
      </c>
      <c r="X454">
        <v>1.7999999999999999E-2</v>
      </c>
      <c r="Y454">
        <v>0</v>
      </c>
      <c r="Z454">
        <v>1014.12</v>
      </c>
      <c r="AA454">
        <v>317.13</v>
      </c>
      <c r="AB454">
        <v>0</v>
      </c>
      <c r="AC454">
        <v>0</v>
      </c>
      <c r="AD454">
        <v>1</v>
      </c>
      <c r="AE454">
        <v>0</v>
      </c>
      <c r="AF454" t="s">
        <v>3</v>
      </c>
      <c r="AG454">
        <v>1.7999999999999999E-2</v>
      </c>
      <c r="AH454">
        <v>2</v>
      </c>
      <c r="AI454">
        <v>52429468</v>
      </c>
      <c r="AJ454">
        <v>466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 x14ac:dyDescent="0.2">
      <c r="A455">
        <f>ROW(Source!A1434)</f>
        <v>1434</v>
      </c>
      <c r="B455">
        <v>52429474</v>
      </c>
      <c r="C455">
        <v>52429471</v>
      </c>
      <c r="D455">
        <v>51499780</v>
      </c>
      <c r="E455">
        <v>1</v>
      </c>
      <c r="F455">
        <v>1</v>
      </c>
      <c r="G455">
        <v>27</v>
      </c>
      <c r="H455">
        <v>2</v>
      </c>
      <c r="I455" t="s">
        <v>538</v>
      </c>
      <c r="J455" t="s">
        <v>539</v>
      </c>
      <c r="K455" t="s">
        <v>540</v>
      </c>
      <c r="L455">
        <v>1368</v>
      </c>
      <c r="N455">
        <v>1011</v>
      </c>
      <c r="O455" t="s">
        <v>537</v>
      </c>
      <c r="P455" t="s">
        <v>537</v>
      </c>
      <c r="Q455">
        <v>1</v>
      </c>
      <c r="X455">
        <v>5.3999999999999999E-2</v>
      </c>
      <c r="Y455">
        <v>0</v>
      </c>
      <c r="Z455">
        <v>1009.4</v>
      </c>
      <c r="AA455">
        <v>316.82</v>
      </c>
      <c r="AB455">
        <v>0</v>
      </c>
      <c r="AC455">
        <v>0</v>
      </c>
      <c r="AD455">
        <v>1</v>
      </c>
      <c r="AE455">
        <v>0</v>
      </c>
      <c r="AF455" t="s">
        <v>3</v>
      </c>
      <c r="AG455">
        <v>5.3999999999999999E-2</v>
      </c>
      <c r="AH455">
        <v>2</v>
      </c>
      <c r="AI455">
        <v>52429472</v>
      </c>
      <c r="AJ455">
        <v>467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 x14ac:dyDescent="0.2">
      <c r="A456">
        <f>ROW(Source!A1434)</f>
        <v>1434</v>
      </c>
      <c r="B456">
        <v>52429475</v>
      </c>
      <c r="C456">
        <v>52429471</v>
      </c>
      <c r="D456">
        <v>51499781</v>
      </c>
      <c r="E456">
        <v>1</v>
      </c>
      <c r="F456">
        <v>1</v>
      </c>
      <c r="G456">
        <v>27</v>
      </c>
      <c r="H456">
        <v>2</v>
      </c>
      <c r="I456" t="s">
        <v>541</v>
      </c>
      <c r="J456" t="s">
        <v>542</v>
      </c>
      <c r="K456" t="s">
        <v>543</v>
      </c>
      <c r="L456">
        <v>1368</v>
      </c>
      <c r="N456">
        <v>1011</v>
      </c>
      <c r="O456" t="s">
        <v>537</v>
      </c>
      <c r="P456" t="s">
        <v>537</v>
      </c>
      <c r="Q456">
        <v>1</v>
      </c>
      <c r="X456">
        <v>5.5E-2</v>
      </c>
      <c r="Y456">
        <v>0</v>
      </c>
      <c r="Z456">
        <v>1014.12</v>
      </c>
      <c r="AA456">
        <v>317.13</v>
      </c>
      <c r="AB456">
        <v>0</v>
      </c>
      <c r="AC456">
        <v>0</v>
      </c>
      <c r="AD456">
        <v>1</v>
      </c>
      <c r="AE456">
        <v>0</v>
      </c>
      <c r="AF456" t="s">
        <v>3</v>
      </c>
      <c r="AG456">
        <v>5.5E-2</v>
      </c>
      <c r="AH456">
        <v>2</v>
      </c>
      <c r="AI456">
        <v>52429473</v>
      </c>
      <c r="AJ456">
        <v>468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 x14ac:dyDescent="0.2">
      <c r="A457">
        <f>ROW(Source!A1435)</f>
        <v>1435</v>
      </c>
      <c r="B457">
        <v>52429479</v>
      </c>
      <c r="C457">
        <v>52429476</v>
      </c>
      <c r="D457">
        <v>51499780</v>
      </c>
      <c r="E457">
        <v>1</v>
      </c>
      <c r="F457">
        <v>1</v>
      </c>
      <c r="G457">
        <v>27</v>
      </c>
      <c r="H457">
        <v>2</v>
      </c>
      <c r="I457" t="s">
        <v>538</v>
      </c>
      <c r="J457" t="s">
        <v>539</v>
      </c>
      <c r="K457" t="s">
        <v>540</v>
      </c>
      <c r="L457">
        <v>1368</v>
      </c>
      <c r="N457">
        <v>1011</v>
      </c>
      <c r="O457" t="s">
        <v>537</v>
      </c>
      <c r="P457" t="s">
        <v>537</v>
      </c>
      <c r="Q457">
        <v>1</v>
      </c>
      <c r="X457">
        <v>0.01</v>
      </c>
      <c r="Y457">
        <v>0</v>
      </c>
      <c r="Z457">
        <v>1009.4</v>
      </c>
      <c r="AA457">
        <v>316.82</v>
      </c>
      <c r="AB457">
        <v>0</v>
      </c>
      <c r="AC457">
        <v>0</v>
      </c>
      <c r="AD457">
        <v>1</v>
      </c>
      <c r="AE457">
        <v>0</v>
      </c>
      <c r="AF457" t="s">
        <v>46</v>
      </c>
      <c r="AG457">
        <v>0.51</v>
      </c>
      <c r="AH457">
        <v>2</v>
      </c>
      <c r="AI457">
        <v>52429477</v>
      </c>
      <c r="AJ457">
        <v>469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 x14ac:dyDescent="0.2">
      <c r="A458">
        <f>ROW(Source!A1435)</f>
        <v>1435</v>
      </c>
      <c r="B458">
        <v>52429480</v>
      </c>
      <c r="C458">
        <v>52429476</v>
      </c>
      <c r="D458">
        <v>51499781</v>
      </c>
      <c r="E458">
        <v>1</v>
      </c>
      <c r="F458">
        <v>1</v>
      </c>
      <c r="G458">
        <v>27</v>
      </c>
      <c r="H458">
        <v>2</v>
      </c>
      <c r="I458" t="s">
        <v>541</v>
      </c>
      <c r="J458" t="s">
        <v>542</v>
      </c>
      <c r="K458" t="s">
        <v>543</v>
      </c>
      <c r="L458">
        <v>1368</v>
      </c>
      <c r="N458">
        <v>1011</v>
      </c>
      <c r="O458" t="s">
        <v>537</v>
      </c>
      <c r="P458" t="s">
        <v>537</v>
      </c>
      <c r="Q458">
        <v>1</v>
      </c>
      <c r="X458">
        <v>8.0000000000000002E-3</v>
      </c>
      <c r="Y458">
        <v>0</v>
      </c>
      <c r="Z458">
        <v>1014.12</v>
      </c>
      <c r="AA458">
        <v>317.13</v>
      </c>
      <c r="AB458">
        <v>0</v>
      </c>
      <c r="AC458">
        <v>0</v>
      </c>
      <c r="AD458">
        <v>1</v>
      </c>
      <c r="AE458">
        <v>0</v>
      </c>
      <c r="AF458" t="s">
        <v>46</v>
      </c>
      <c r="AG458">
        <v>0.40800000000000003</v>
      </c>
      <c r="AH458">
        <v>2</v>
      </c>
      <c r="AI458">
        <v>52429478</v>
      </c>
      <c r="AJ458">
        <v>470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 x14ac:dyDescent="0.2">
      <c r="A459">
        <f>ROW(Source!A1437)</f>
        <v>1437</v>
      </c>
      <c r="B459">
        <v>52429488</v>
      </c>
      <c r="C459">
        <v>52429482</v>
      </c>
      <c r="D459">
        <v>51486811</v>
      </c>
      <c r="E459">
        <v>27</v>
      </c>
      <c r="F459">
        <v>1</v>
      </c>
      <c r="G459">
        <v>27</v>
      </c>
      <c r="H459">
        <v>1</v>
      </c>
      <c r="I459" t="s">
        <v>531</v>
      </c>
      <c r="J459" t="s">
        <v>3</v>
      </c>
      <c r="K459" t="s">
        <v>532</v>
      </c>
      <c r="L459">
        <v>1191</v>
      </c>
      <c r="N459">
        <v>1013</v>
      </c>
      <c r="O459" t="s">
        <v>533</v>
      </c>
      <c r="P459" t="s">
        <v>533</v>
      </c>
      <c r="Q459">
        <v>1</v>
      </c>
      <c r="X459">
        <v>10.3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1</v>
      </c>
      <c r="AE459">
        <v>1</v>
      </c>
      <c r="AF459" t="s">
        <v>3</v>
      </c>
      <c r="AG459">
        <v>10.3</v>
      </c>
      <c r="AH459">
        <v>2</v>
      </c>
      <c r="AI459">
        <v>52429483</v>
      </c>
      <c r="AJ459">
        <v>471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 x14ac:dyDescent="0.2">
      <c r="A460">
        <f>ROW(Source!A1437)</f>
        <v>1437</v>
      </c>
      <c r="B460">
        <v>52429489</v>
      </c>
      <c r="C460">
        <v>52429482</v>
      </c>
      <c r="D460">
        <v>51499169</v>
      </c>
      <c r="E460">
        <v>1</v>
      </c>
      <c r="F460">
        <v>1</v>
      </c>
      <c r="G460">
        <v>27</v>
      </c>
      <c r="H460">
        <v>2</v>
      </c>
      <c r="I460" t="s">
        <v>547</v>
      </c>
      <c r="J460" t="s">
        <v>548</v>
      </c>
      <c r="K460" t="s">
        <v>549</v>
      </c>
      <c r="L460">
        <v>1368</v>
      </c>
      <c r="N460">
        <v>1011</v>
      </c>
      <c r="O460" t="s">
        <v>537</v>
      </c>
      <c r="P460" t="s">
        <v>537</v>
      </c>
      <c r="Q460">
        <v>1</v>
      </c>
      <c r="X460">
        <v>0.89</v>
      </c>
      <c r="Y460">
        <v>0</v>
      </c>
      <c r="Z460">
        <v>1261.8699999999999</v>
      </c>
      <c r="AA460">
        <v>530.02</v>
      </c>
      <c r="AB460">
        <v>0</v>
      </c>
      <c r="AC460">
        <v>0</v>
      </c>
      <c r="AD460">
        <v>1</v>
      </c>
      <c r="AE460">
        <v>0</v>
      </c>
      <c r="AF460" t="s">
        <v>3</v>
      </c>
      <c r="AG460">
        <v>0.89</v>
      </c>
      <c r="AH460">
        <v>2</v>
      </c>
      <c r="AI460">
        <v>52429484</v>
      </c>
      <c r="AJ460">
        <v>472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 x14ac:dyDescent="0.2">
      <c r="A461">
        <f>ROW(Source!A1437)</f>
        <v>1437</v>
      </c>
      <c r="B461">
        <v>52429490</v>
      </c>
      <c r="C461">
        <v>52429482</v>
      </c>
      <c r="D461">
        <v>51499975</v>
      </c>
      <c r="E461">
        <v>1</v>
      </c>
      <c r="F461">
        <v>1</v>
      </c>
      <c r="G461">
        <v>27</v>
      </c>
      <c r="H461">
        <v>3</v>
      </c>
      <c r="I461" t="s">
        <v>553</v>
      </c>
      <c r="J461" t="s">
        <v>554</v>
      </c>
      <c r="K461" t="s">
        <v>555</v>
      </c>
      <c r="L461">
        <v>1348</v>
      </c>
      <c r="N461">
        <v>1009</v>
      </c>
      <c r="O461" t="s">
        <v>27</v>
      </c>
      <c r="P461" t="s">
        <v>27</v>
      </c>
      <c r="Q461">
        <v>1000</v>
      </c>
      <c r="X461">
        <v>0.06</v>
      </c>
      <c r="Y461">
        <v>25888.1</v>
      </c>
      <c r="Z461">
        <v>0</v>
      </c>
      <c r="AA461">
        <v>0</v>
      </c>
      <c r="AB461">
        <v>0</v>
      </c>
      <c r="AC461">
        <v>0</v>
      </c>
      <c r="AD461">
        <v>1</v>
      </c>
      <c r="AE461">
        <v>0</v>
      </c>
      <c r="AF461" t="s">
        <v>3</v>
      </c>
      <c r="AG461">
        <v>0.06</v>
      </c>
      <c r="AH461">
        <v>2</v>
      </c>
      <c r="AI461">
        <v>52429485</v>
      </c>
      <c r="AJ461">
        <v>473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 x14ac:dyDescent="0.2">
      <c r="A462">
        <f>ROW(Source!A1437)</f>
        <v>1437</v>
      </c>
      <c r="B462">
        <v>52429491</v>
      </c>
      <c r="C462">
        <v>52429482</v>
      </c>
      <c r="D462">
        <v>51503080</v>
      </c>
      <c r="E462">
        <v>1</v>
      </c>
      <c r="F462">
        <v>1</v>
      </c>
      <c r="G462">
        <v>27</v>
      </c>
      <c r="H462">
        <v>3</v>
      </c>
      <c r="I462" t="s">
        <v>64</v>
      </c>
      <c r="J462" t="s">
        <v>66</v>
      </c>
      <c r="K462" t="s">
        <v>65</v>
      </c>
      <c r="L462">
        <v>1348</v>
      </c>
      <c r="N462">
        <v>1009</v>
      </c>
      <c r="O462" t="s">
        <v>27</v>
      </c>
      <c r="P462" t="s">
        <v>27</v>
      </c>
      <c r="Q462">
        <v>1000</v>
      </c>
      <c r="X462">
        <v>7.14</v>
      </c>
      <c r="Y462">
        <v>2652.04</v>
      </c>
      <c r="Z462">
        <v>0</v>
      </c>
      <c r="AA462">
        <v>0</v>
      </c>
      <c r="AB462">
        <v>0</v>
      </c>
      <c r="AC462">
        <v>0</v>
      </c>
      <c r="AD462">
        <v>1</v>
      </c>
      <c r="AE462">
        <v>0</v>
      </c>
      <c r="AF462" t="s">
        <v>3</v>
      </c>
      <c r="AG462">
        <v>7.14</v>
      </c>
      <c r="AH462">
        <v>2</v>
      </c>
      <c r="AI462">
        <v>52429487</v>
      </c>
      <c r="AJ462">
        <v>475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 x14ac:dyDescent="0.2">
      <c r="A463">
        <f>ROW(Source!A1475)</f>
        <v>1475</v>
      </c>
      <c r="B463">
        <v>52429553</v>
      </c>
      <c r="C463">
        <v>52429551</v>
      </c>
      <c r="D463">
        <v>51486811</v>
      </c>
      <c r="E463">
        <v>27</v>
      </c>
      <c r="F463">
        <v>1</v>
      </c>
      <c r="G463">
        <v>27</v>
      </c>
      <c r="H463">
        <v>1</v>
      </c>
      <c r="I463" t="s">
        <v>531</v>
      </c>
      <c r="J463" t="s">
        <v>3</v>
      </c>
      <c r="K463" t="s">
        <v>532</v>
      </c>
      <c r="L463">
        <v>1191</v>
      </c>
      <c r="N463">
        <v>1013</v>
      </c>
      <c r="O463" t="s">
        <v>533</v>
      </c>
      <c r="P463" t="s">
        <v>533</v>
      </c>
      <c r="Q463">
        <v>1</v>
      </c>
      <c r="X463">
        <v>76.7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1</v>
      </c>
      <c r="AE463">
        <v>1</v>
      </c>
      <c r="AF463" t="s">
        <v>3</v>
      </c>
      <c r="AG463">
        <v>76.7</v>
      </c>
      <c r="AH463">
        <v>2</v>
      </c>
      <c r="AI463">
        <v>52429552</v>
      </c>
      <c r="AJ463">
        <v>476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 x14ac:dyDescent="0.2">
      <c r="A464">
        <f>ROW(Source!A1476)</f>
        <v>1476</v>
      </c>
      <c r="B464">
        <v>52429556</v>
      </c>
      <c r="C464">
        <v>52429554</v>
      </c>
      <c r="D464">
        <v>51498982</v>
      </c>
      <c r="E464">
        <v>1</v>
      </c>
      <c r="F464">
        <v>1</v>
      </c>
      <c r="G464">
        <v>27</v>
      </c>
      <c r="H464">
        <v>2</v>
      </c>
      <c r="I464" t="s">
        <v>534</v>
      </c>
      <c r="J464" t="s">
        <v>535</v>
      </c>
      <c r="K464" t="s">
        <v>536</v>
      </c>
      <c r="L464">
        <v>1368</v>
      </c>
      <c r="N464">
        <v>1011</v>
      </c>
      <c r="O464" t="s">
        <v>537</v>
      </c>
      <c r="P464" t="s">
        <v>537</v>
      </c>
      <c r="Q464">
        <v>1</v>
      </c>
      <c r="X464">
        <v>5.3699999999999998E-2</v>
      </c>
      <c r="Y464">
        <v>0</v>
      </c>
      <c r="Z464">
        <v>1494.43</v>
      </c>
      <c r="AA464">
        <v>481.21</v>
      </c>
      <c r="AB464">
        <v>0</v>
      </c>
      <c r="AC464">
        <v>0</v>
      </c>
      <c r="AD464">
        <v>1</v>
      </c>
      <c r="AE464">
        <v>0</v>
      </c>
      <c r="AF464" t="s">
        <v>3</v>
      </c>
      <c r="AG464">
        <v>5.3699999999999998E-2</v>
      </c>
      <c r="AH464">
        <v>2</v>
      </c>
      <c r="AI464">
        <v>52429555</v>
      </c>
      <c r="AJ464">
        <v>477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 x14ac:dyDescent="0.2">
      <c r="A465">
        <f>ROW(Source!A1477)</f>
        <v>1477</v>
      </c>
      <c r="B465">
        <v>52429559</v>
      </c>
      <c r="C465">
        <v>52429557</v>
      </c>
      <c r="D465">
        <v>51486811</v>
      </c>
      <c r="E465">
        <v>27</v>
      </c>
      <c r="F465">
        <v>1</v>
      </c>
      <c r="G465">
        <v>27</v>
      </c>
      <c r="H465">
        <v>1</v>
      </c>
      <c r="I465" t="s">
        <v>531</v>
      </c>
      <c r="J465" t="s">
        <v>3</v>
      </c>
      <c r="K465" t="s">
        <v>532</v>
      </c>
      <c r="L465">
        <v>1191</v>
      </c>
      <c r="N465">
        <v>1013</v>
      </c>
      <c r="O465" t="s">
        <v>533</v>
      </c>
      <c r="P465" t="s">
        <v>533</v>
      </c>
      <c r="Q465">
        <v>1</v>
      </c>
      <c r="X465">
        <v>1.02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1</v>
      </c>
      <c r="AE465">
        <v>1</v>
      </c>
      <c r="AF465" t="s">
        <v>3</v>
      </c>
      <c r="AG465">
        <v>1.02</v>
      </c>
      <c r="AH465">
        <v>2</v>
      </c>
      <c r="AI465">
        <v>52429558</v>
      </c>
      <c r="AJ465">
        <v>478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 x14ac:dyDescent="0.2">
      <c r="A466">
        <f>ROW(Source!A1478)</f>
        <v>1478</v>
      </c>
      <c r="B466">
        <v>52429563</v>
      </c>
      <c r="C466">
        <v>52429560</v>
      </c>
      <c r="D466">
        <v>51499780</v>
      </c>
      <c r="E466">
        <v>1</v>
      </c>
      <c r="F466">
        <v>1</v>
      </c>
      <c r="G466">
        <v>27</v>
      </c>
      <c r="H466">
        <v>2</v>
      </c>
      <c r="I466" t="s">
        <v>538</v>
      </c>
      <c r="J466" t="s">
        <v>539</v>
      </c>
      <c r="K466" t="s">
        <v>540</v>
      </c>
      <c r="L466">
        <v>1368</v>
      </c>
      <c r="N466">
        <v>1011</v>
      </c>
      <c r="O466" t="s">
        <v>537</v>
      </c>
      <c r="P466" t="s">
        <v>537</v>
      </c>
      <c r="Q466">
        <v>1</v>
      </c>
      <c r="X466">
        <v>0.02</v>
      </c>
      <c r="Y466">
        <v>0</v>
      </c>
      <c r="Z466">
        <v>1009.4</v>
      </c>
      <c r="AA466">
        <v>316.82</v>
      </c>
      <c r="AB466">
        <v>0</v>
      </c>
      <c r="AC466">
        <v>0</v>
      </c>
      <c r="AD466">
        <v>1</v>
      </c>
      <c r="AE466">
        <v>0</v>
      </c>
      <c r="AF466" t="s">
        <v>3</v>
      </c>
      <c r="AG466">
        <v>0.02</v>
      </c>
      <c r="AH466">
        <v>2</v>
      </c>
      <c r="AI466">
        <v>52429561</v>
      </c>
      <c r="AJ466">
        <v>479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 x14ac:dyDescent="0.2">
      <c r="A467">
        <f>ROW(Source!A1478)</f>
        <v>1478</v>
      </c>
      <c r="B467">
        <v>52429564</v>
      </c>
      <c r="C467">
        <v>52429560</v>
      </c>
      <c r="D467">
        <v>51499781</v>
      </c>
      <c r="E467">
        <v>1</v>
      </c>
      <c r="F467">
        <v>1</v>
      </c>
      <c r="G467">
        <v>27</v>
      </c>
      <c r="H467">
        <v>2</v>
      </c>
      <c r="I467" t="s">
        <v>541</v>
      </c>
      <c r="J467" t="s">
        <v>542</v>
      </c>
      <c r="K467" t="s">
        <v>543</v>
      </c>
      <c r="L467">
        <v>1368</v>
      </c>
      <c r="N467">
        <v>1011</v>
      </c>
      <c r="O467" t="s">
        <v>537</v>
      </c>
      <c r="P467" t="s">
        <v>537</v>
      </c>
      <c r="Q467">
        <v>1</v>
      </c>
      <c r="X467">
        <v>1.7999999999999999E-2</v>
      </c>
      <c r="Y467">
        <v>0</v>
      </c>
      <c r="Z467">
        <v>1014.12</v>
      </c>
      <c r="AA467">
        <v>317.13</v>
      </c>
      <c r="AB467">
        <v>0</v>
      </c>
      <c r="AC467">
        <v>0</v>
      </c>
      <c r="AD467">
        <v>1</v>
      </c>
      <c r="AE467">
        <v>0</v>
      </c>
      <c r="AF467" t="s">
        <v>3</v>
      </c>
      <c r="AG467">
        <v>1.7999999999999999E-2</v>
      </c>
      <c r="AH467">
        <v>2</v>
      </c>
      <c r="AI467">
        <v>52429562</v>
      </c>
      <c r="AJ467">
        <v>480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 x14ac:dyDescent="0.2">
      <c r="A468">
        <f>ROW(Source!A1479)</f>
        <v>1479</v>
      </c>
      <c r="B468">
        <v>52429568</v>
      </c>
      <c r="C468">
        <v>52429565</v>
      </c>
      <c r="D468">
        <v>51499780</v>
      </c>
      <c r="E468">
        <v>1</v>
      </c>
      <c r="F468">
        <v>1</v>
      </c>
      <c r="G468">
        <v>27</v>
      </c>
      <c r="H468">
        <v>2</v>
      </c>
      <c r="I468" t="s">
        <v>538</v>
      </c>
      <c r="J468" t="s">
        <v>539</v>
      </c>
      <c r="K468" t="s">
        <v>540</v>
      </c>
      <c r="L468">
        <v>1368</v>
      </c>
      <c r="N468">
        <v>1011</v>
      </c>
      <c r="O468" t="s">
        <v>537</v>
      </c>
      <c r="P468" t="s">
        <v>537</v>
      </c>
      <c r="Q468">
        <v>1</v>
      </c>
      <c r="X468">
        <v>5.3999999999999999E-2</v>
      </c>
      <c r="Y468">
        <v>0</v>
      </c>
      <c r="Z468">
        <v>1009.4</v>
      </c>
      <c r="AA468">
        <v>316.82</v>
      </c>
      <c r="AB468">
        <v>0</v>
      </c>
      <c r="AC468">
        <v>0</v>
      </c>
      <c r="AD468">
        <v>1</v>
      </c>
      <c r="AE468">
        <v>0</v>
      </c>
      <c r="AF468" t="s">
        <v>3</v>
      </c>
      <c r="AG468">
        <v>5.3999999999999999E-2</v>
      </c>
      <c r="AH468">
        <v>2</v>
      </c>
      <c r="AI468">
        <v>52429566</v>
      </c>
      <c r="AJ468">
        <v>481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 x14ac:dyDescent="0.2">
      <c r="A469">
        <f>ROW(Source!A1479)</f>
        <v>1479</v>
      </c>
      <c r="B469">
        <v>52429569</v>
      </c>
      <c r="C469">
        <v>52429565</v>
      </c>
      <c r="D469">
        <v>51499781</v>
      </c>
      <c r="E469">
        <v>1</v>
      </c>
      <c r="F469">
        <v>1</v>
      </c>
      <c r="G469">
        <v>27</v>
      </c>
      <c r="H469">
        <v>2</v>
      </c>
      <c r="I469" t="s">
        <v>541</v>
      </c>
      <c r="J469" t="s">
        <v>542</v>
      </c>
      <c r="K469" t="s">
        <v>543</v>
      </c>
      <c r="L469">
        <v>1368</v>
      </c>
      <c r="N469">
        <v>1011</v>
      </c>
      <c r="O469" t="s">
        <v>537</v>
      </c>
      <c r="P469" t="s">
        <v>537</v>
      </c>
      <c r="Q469">
        <v>1</v>
      </c>
      <c r="X469">
        <v>5.5E-2</v>
      </c>
      <c r="Y469">
        <v>0</v>
      </c>
      <c r="Z469">
        <v>1014.12</v>
      </c>
      <c r="AA469">
        <v>317.13</v>
      </c>
      <c r="AB469">
        <v>0</v>
      </c>
      <c r="AC469">
        <v>0</v>
      </c>
      <c r="AD469">
        <v>1</v>
      </c>
      <c r="AE469">
        <v>0</v>
      </c>
      <c r="AF469" t="s">
        <v>3</v>
      </c>
      <c r="AG469">
        <v>5.5E-2</v>
      </c>
      <c r="AH469">
        <v>2</v>
      </c>
      <c r="AI469">
        <v>52429567</v>
      </c>
      <c r="AJ469">
        <v>482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 x14ac:dyDescent="0.2">
      <c r="A470">
        <f>ROW(Source!A1480)</f>
        <v>1480</v>
      </c>
      <c r="B470">
        <v>52429573</v>
      </c>
      <c r="C470">
        <v>52429570</v>
      </c>
      <c r="D470">
        <v>51499780</v>
      </c>
      <c r="E470">
        <v>1</v>
      </c>
      <c r="F470">
        <v>1</v>
      </c>
      <c r="G470">
        <v>27</v>
      </c>
      <c r="H470">
        <v>2</v>
      </c>
      <c r="I470" t="s">
        <v>538</v>
      </c>
      <c r="J470" t="s">
        <v>539</v>
      </c>
      <c r="K470" t="s">
        <v>540</v>
      </c>
      <c r="L470">
        <v>1368</v>
      </c>
      <c r="N470">
        <v>1011</v>
      </c>
      <c r="O470" t="s">
        <v>537</v>
      </c>
      <c r="P470" t="s">
        <v>537</v>
      </c>
      <c r="Q470">
        <v>1</v>
      </c>
      <c r="X470">
        <v>0.01</v>
      </c>
      <c r="Y470">
        <v>0</v>
      </c>
      <c r="Z470">
        <v>1009.4</v>
      </c>
      <c r="AA470">
        <v>316.82</v>
      </c>
      <c r="AB470">
        <v>0</v>
      </c>
      <c r="AC470">
        <v>0</v>
      </c>
      <c r="AD470">
        <v>1</v>
      </c>
      <c r="AE470">
        <v>0</v>
      </c>
      <c r="AF470" t="s">
        <v>46</v>
      </c>
      <c r="AG470">
        <v>0.51</v>
      </c>
      <c r="AH470">
        <v>2</v>
      </c>
      <c r="AI470">
        <v>52429571</v>
      </c>
      <c r="AJ470">
        <v>483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 x14ac:dyDescent="0.2">
      <c r="A471">
        <f>ROW(Source!A1480)</f>
        <v>1480</v>
      </c>
      <c r="B471">
        <v>52429574</v>
      </c>
      <c r="C471">
        <v>52429570</v>
      </c>
      <c r="D471">
        <v>51499781</v>
      </c>
      <c r="E471">
        <v>1</v>
      </c>
      <c r="F471">
        <v>1</v>
      </c>
      <c r="G471">
        <v>27</v>
      </c>
      <c r="H471">
        <v>2</v>
      </c>
      <c r="I471" t="s">
        <v>541</v>
      </c>
      <c r="J471" t="s">
        <v>542</v>
      </c>
      <c r="K471" t="s">
        <v>543</v>
      </c>
      <c r="L471">
        <v>1368</v>
      </c>
      <c r="N471">
        <v>1011</v>
      </c>
      <c r="O471" t="s">
        <v>537</v>
      </c>
      <c r="P471" t="s">
        <v>537</v>
      </c>
      <c r="Q471">
        <v>1</v>
      </c>
      <c r="X471">
        <v>8.0000000000000002E-3</v>
      </c>
      <c r="Y471">
        <v>0</v>
      </c>
      <c r="Z471">
        <v>1014.12</v>
      </c>
      <c r="AA471">
        <v>317.13</v>
      </c>
      <c r="AB471">
        <v>0</v>
      </c>
      <c r="AC471">
        <v>0</v>
      </c>
      <c r="AD471">
        <v>1</v>
      </c>
      <c r="AE471">
        <v>0</v>
      </c>
      <c r="AF471" t="s">
        <v>46</v>
      </c>
      <c r="AG471">
        <v>0.40800000000000003</v>
      </c>
      <c r="AH471">
        <v>2</v>
      </c>
      <c r="AI471">
        <v>52429572</v>
      </c>
      <c r="AJ471">
        <v>484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 x14ac:dyDescent="0.2">
      <c r="A472">
        <f>ROW(Source!A1482)</f>
        <v>1482</v>
      </c>
      <c r="B472">
        <v>52429578</v>
      </c>
      <c r="C472">
        <v>52429576</v>
      </c>
      <c r="D472">
        <v>51486811</v>
      </c>
      <c r="E472">
        <v>27</v>
      </c>
      <c r="F472">
        <v>1</v>
      </c>
      <c r="G472">
        <v>27</v>
      </c>
      <c r="H472">
        <v>1</v>
      </c>
      <c r="I472" t="s">
        <v>531</v>
      </c>
      <c r="J472" t="s">
        <v>3</v>
      </c>
      <c r="K472" t="s">
        <v>532</v>
      </c>
      <c r="L472">
        <v>1191</v>
      </c>
      <c r="N472">
        <v>1013</v>
      </c>
      <c r="O472" t="s">
        <v>533</v>
      </c>
      <c r="P472" t="s">
        <v>533</v>
      </c>
      <c r="Q472">
        <v>1</v>
      </c>
      <c r="X472">
        <v>221.6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1</v>
      </c>
      <c r="AE472">
        <v>1</v>
      </c>
      <c r="AF472" t="s">
        <v>3</v>
      </c>
      <c r="AG472">
        <v>221.6</v>
      </c>
      <c r="AH472">
        <v>2</v>
      </c>
      <c r="AI472">
        <v>52429577</v>
      </c>
      <c r="AJ472">
        <v>485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 x14ac:dyDescent="0.2">
      <c r="A473">
        <f>ROW(Source!A1483)</f>
        <v>1483</v>
      </c>
      <c r="B473">
        <v>52429581</v>
      </c>
      <c r="C473">
        <v>52429579</v>
      </c>
      <c r="D473">
        <v>51486811</v>
      </c>
      <c r="E473">
        <v>27</v>
      </c>
      <c r="F473">
        <v>1</v>
      </c>
      <c r="G473">
        <v>27</v>
      </c>
      <c r="H473">
        <v>1</v>
      </c>
      <c r="I473" t="s">
        <v>531</v>
      </c>
      <c r="J473" t="s">
        <v>3</v>
      </c>
      <c r="K473" t="s">
        <v>532</v>
      </c>
      <c r="L473">
        <v>1191</v>
      </c>
      <c r="N473">
        <v>1013</v>
      </c>
      <c r="O473" t="s">
        <v>533</v>
      </c>
      <c r="P473" t="s">
        <v>533</v>
      </c>
      <c r="Q473">
        <v>1</v>
      </c>
      <c r="X473">
        <v>83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1</v>
      </c>
      <c r="AE473">
        <v>1</v>
      </c>
      <c r="AF473" t="s">
        <v>3</v>
      </c>
      <c r="AG473">
        <v>83</v>
      </c>
      <c r="AH473">
        <v>2</v>
      </c>
      <c r="AI473">
        <v>52429580</v>
      </c>
      <c r="AJ473">
        <v>486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 x14ac:dyDescent="0.2">
      <c r="A474">
        <f>ROW(Source!A1484)</f>
        <v>1484</v>
      </c>
      <c r="B474">
        <v>52429584</v>
      </c>
      <c r="C474">
        <v>52429582</v>
      </c>
      <c r="D474">
        <v>51499781</v>
      </c>
      <c r="E474">
        <v>1</v>
      </c>
      <c r="F474">
        <v>1</v>
      </c>
      <c r="G474">
        <v>27</v>
      </c>
      <c r="H474">
        <v>2</v>
      </c>
      <c r="I474" t="s">
        <v>541</v>
      </c>
      <c r="J474" t="s">
        <v>542</v>
      </c>
      <c r="K474" t="s">
        <v>543</v>
      </c>
      <c r="L474">
        <v>1368</v>
      </c>
      <c r="N474">
        <v>1011</v>
      </c>
      <c r="O474" t="s">
        <v>537</v>
      </c>
      <c r="P474" t="s">
        <v>537</v>
      </c>
      <c r="Q474">
        <v>1</v>
      </c>
      <c r="X474">
        <v>3.1E-2</v>
      </c>
      <c r="Y474">
        <v>0</v>
      </c>
      <c r="Z474">
        <v>1014.12</v>
      </c>
      <c r="AA474">
        <v>317.13</v>
      </c>
      <c r="AB474">
        <v>0</v>
      </c>
      <c r="AC474">
        <v>0</v>
      </c>
      <c r="AD474">
        <v>1</v>
      </c>
      <c r="AE474">
        <v>0</v>
      </c>
      <c r="AF474" t="s">
        <v>3</v>
      </c>
      <c r="AG474">
        <v>3.1E-2</v>
      </c>
      <c r="AH474">
        <v>2</v>
      </c>
      <c r="AI474">
        <v>52429583</v>
      </c>
      <c r="AJ474">
        <v>487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 x14ac:dyDescent="0.2">
      <c r="A475">
        <f>ROW(Source!A1485)</f>
        <v>1485</v>
      </c>
      <c r="B475">
        <v>52429587</v>
      </c>
      <c r="C475">
        <v>52429585</v>
      </c>
      <c r="D475">
        <v>51499781</v>
      </c>
      <c r="E475">
        <v>1</v>
      </c>
      <c r="F475">
        <v>1</v>
      </c>
      <c r="G475">
        <v>27</v>
      </c>
      <c r="H475">
        <v>2</v>
      </c>
      <c r="I475" t="s">
        <v>541</v>
      </c>
      <c r="J475" t="s">
        <v>542</v>
      </c>
      <c r="K475" t="s">
        <v>543</v>
      </c>
      <c r="L475">
        <v>1368</v>
      </c>
      <c r="N475">
        <v>1011</v>
      </c>
      <c r="O475" t="s">
        <v>537</v>
      </c>
      <c r="P475" t="s">
        <v>537</v>
      </c>
      <c r="Q475">
        <v>1</v>
      </c>
      <c r="X475">
        <v>0.01</v>
      </c>
      <c r="Y475">
        <v>0</v>
      </c>
      <c r="Z475">
        <v>1014.12</v>
      </c>
      <c r="AA475">
        <v>317.13</v>
      </c>
      <c r="AB475">
        <v>0</v>
      </c>
      <c r="AC475">
        <v>0</v>
      </c>
      <c r="AD475">
        <v>1</v>
      </c>
      <c r="AE475">
        <v>0</v>
      </c>
      <c r="AF475" t="s">
        <v>172</v>
      </c>
      <c r="AG475">
        <v>0.54</v>
      </c>
      <c r="AH475">
        <v>2</v>
      </c>
      <c r="AI475">
        <v>52429586</v>
      </c>
      <c r="AJ475">
        <v>488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 x14ac:dyDescent="0.2">
      <c r="A476">
        <f>ROW(Source!A1487)</f>
        <v>1487</v>
      </c>
      <c r="B476">
        <v>52429593</v>
      </c>
      <c r="C476">
        <v>52429589</v>
      </c>
      <c r="D476">
        <v>51486811</v>
      </c>
      <c r="E476">
        <v>27</v>
      </c>
      <c r="F476">
        <v>1</v>
      </c>
      <c r="G476">
        <v>27</v>
      </c>
      <c r="H476">
        <v>1</v>
      </c>
      <c r="I476" t="s">
        <v>531</v>
      </c>
      <c r="J476" t="s">
        <v>3</v>
      </c>
      <c r="K476" t="s">
        <v>532</v>
      </c>
      <c r="L476">
        <v>1191</v>
      </c>
      <c r="N476">
        <v>1013</v>
      </c>
      <c r="O476" t="s">
        <v>533</v>
      </c>
      <c r="P476" t="s">
        <v>533</v>
      </c>
      <c r="Q476">
        <v>1</v>
      </c>
      <c r="X476">
        <v>115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1</v>
      </c>
      <c r="AE476">
        <v>1</v>
      </c>
      <c r="AF476" t="s">
        <v>3</v>
      </c>
      <c r="AG476">
        <v>115</v>
      </c>
      <c r="AH476">
        <v>2</v>
      </c>
      <c r="AI476">
        <v>52429590</v>
      </c>
      <c r="AJ476">
        <v>489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 x14ac:dyDescent="0.2">
      <c r="A477">
        <f>ROW(Source!A1487)</f>
        <v>1487</v>
      </c>
      <c r="B477">
        <v>52429594</v>
      </c>
      <c r="C477">
        <v>52429589</v>
      </c>
      <c r="D477">
        <v>51502851</v>
      </c>
      <c r="E477">
        <v>1</v>
      </c>
      <c r="F477">
        <v>1</v>
      </c>
      <c r="G477">
        <v>27</v>
      </c>
      <c r="H477">
        <v>3</v>
      </c>
      <c r="I477" t="s">
        <v>565</v>
      </c>
      <c r="J477" t="s">
        <v>566</v>
      </c>
      <c r="K477" t="s">
        <v>567</v>
      </c>
      <c r="L477">
        <v>1339</v>
      </c>
      <c r="N477">
        <v>1007</v>
      </c>
      <c r="O477" t="s">
        <v>166</v>
      </c>
      <c r="P477" t="s">
        <v>166</v>
      </c>
      <c r="Q477">
        <v>1</v>
      </c>
      <c r="X477">
        <v>5.9</v>
      </c>
      <c r="Y477">
        <v>3714.73</v>
      </c>
      <c r="Z477">
        <v>0</v>
      </c>
      <c r="AA477">
        <v>0</v>
      </c>
      <c r="AB477">
        <v>0</v>
      </c>
      <c r="AC477">
        <v>0</v>
      </c>
      <c r="AD477">
        <v>1</v>
      </c>
      <c r="AE477">
        <v>0</v>
      </c>
      <c r="AF477" t="s">
        <v>3</v>
      </c>
      <c r="AG477">
        <v>5.9</v>
      </c>
      <c r="AH477">
        <v>2</v>
      </c>
      <c r="AI477">
        <v>52429591</v>
      </c>
      <c r="AJ477">
        <v>490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 x14ac:dyDescent="0.2">
      <c r="A478">
        <f>ROW(Source!A1487)</f>
        <v>1487</v>
      </c>
      <c r="B478">
        <v>52429595</v>
      </c>
      <c r="C478">
        <v>52429589</v>
      </c>
      <c r="D478">
        <v>51502927</v>
      </c>
      <c r="E478">
        <v>1</v>
      </c>
      <c r="F478">
        <v>1</v>
      </c>
      <c r="G478">
        <v>27</v>
      </c>
      <c r="H478">
        <v>3</v>
      </c>
      <c r="I478" t="s">
        <v>568</v>
      </c>
      <c r="J478" t="s">
        <v>569</v>
      </c>
      <c r="K478" t="s">
        <v>570</v>
      </c>
      <c r="L478">
        <v>1339</v>
      </c>
      <c r="N478">
        <v>1007</v>
      </c>
      <c r="O478" t="s">
        <v>166</v>
      </c>
      <c r="P478" t="s">
        <v>166</v>
      </c>
      <c r="Q478">
        <v>1</v>
      </c>
      <c r="X478">
        <v>0.06</v>
      </c>
      <c r="Y478">
        <v>3392.59</v>
      </c>
      <c r="Z478">
        <v>0</v>
      </c>
      <c r="AA478">
        <v>0</v>
      </c>
      <c r="AB478">
        <v>0</v>
      </c>
      <c r="AC478">
        <v>0</v>
      </c>
      <c r="AD478">
        <v>1</v>
      </c>
      <c r="AE478">
        <v>0</v>
      </c>
      <c r="AF478" t="s">
        <v>3</v>
      </c>
      <c r="AG478">
        <v>0.06</v>
      </c>
      <c r="AH478">
        <v>2</v>
      </c>
      <c r="AI478">
        <v>52429592</v>
      </c>
      <c r="AJ478">
        <v>491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 x14ac:dyDescent="0.2">
      <c r="A479">
        <f>ROW(Source!A1487)</f>
        <v>1487</v>
      </c>
      <c r="B479">
        <v>52429596</v>
      </c>
      <c r="C479">
        <v>52429589</v>
      </c>
      <c r="D479">
        <v>51487533</v>
      </c>
      <c r="E479">
        <v>27</v>
      </c>
      <c r="F479">
        <v>1</v>
      </c>
      <c r="G479">
        <v>27</v>
      </c>
      <c r="H479">
        <v>3</v>
      </c>
      <c r="I479" t="s">
        <v>749</v>
      </c>
      <c r="J479" t="s">
        <v>3</v>
      </c>
      <c r="K479" t="s">
        <v>750</v>
      </c>
      <c r="L479">
        <v>1301</v>
      </c>
      <c r="N479">
        <v>1003</v>
      </c>
      <c r="O479" t="s">
        <v>580</v>
      </c>
      <c r="P479" t="s">
        <v>580</v>
      </c>
      <c r="Q479">
        <v>1</v>
      </c>
      <c r="X479">
        <v>100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 t="s">
        <v>3</v>
      </c>
      <c r="AG479">
        <v>100</v>
      </c>
      <c r="AH479">
        <v>3</v>
      </c>
      <c r="AI479">
        <v>-1</v>
      </c>
      <c r="AJ479" t="s">
        <v>3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 x14ac:dyDescent="0.2">
      <c r="A480">
        <f>ROW(Source!A1523)</f>
        <v>1523</v>
      </c>
      <c r="B480">
        <v>52429661</v>
      </c>
      <c r="C480">
        <v>52429654</v>
      </c>
      <c r="D480">
        <v>51486811</v>
      </c>
      <c r="E480">
        <v>27</v>
      </c>
      <c r="F480">
        <v>1</v>
      </c>
      <c r="G480">
        <v>27</v>
      </c>
      <c r="H480">
        <v>1</v>
      </c>
      <c r="I480" t="s">
        <v>531</v>
      </c>
      <c r="J480" t="s">
        <v>3</v>
      </c>
      <c r="K480" t="s">
        <v>532</v>
      </c>
      <c r="L480">
        <v>1191</v>
      </c>
      <c r="N480">
        <v>1013</v>
      </c>
      <c r="O480" t="s">
        <v>533</v>
      </c>
      <c r="P480" t="s">
        <v>533</v>
      </c>
      <c r="Q480">
        <v>1</v>
      </c>
      <c r="X480">
        <v>2.35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1</v>
      </c>
      <c r="AE480">
        <v>1</v>
      </c>
      <c r="AF480" t="s">
        <v>3</v>
      </c>
      <c r="AG480">
        <v>2.35</v>
      </c>
      <c r="AH480">
        <v>2</v>
      </c>
      <c r="AI480">
        <v>52429655</v>
      </c>
      <c r="AJ480">
        <v>492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 x14ac:dyDescent="0.2">
      <c r="A481">
        <f>ROW(Source!A1523)</f>
        <v>1523</v>
      </c>
      <c r="B481">
        <v>52429662</v>
      </c>
      <c r="C481">
        <v>52429654</v>
      </c>
      <c r="D481">
        <v>51499345</v>
      </c>
      <c r="E481">
        <v>1</v>
      </c>
      <c r="F481">
        <v>1</v>
      </c>
      <c r="G481">
        <v>27</v>
      </c>
      <c r="H481">
        <v>2</v>
      </c>
      <c r="I481" t="s">
        <v>571</v>
      </c>
      <c r="J481" t="s">
        <v>572</v>
      </c>
      <c r="K481" t="s">
        <v>573</v>
      </c>
      <c r="L481">
        <v>1368</v>
      </c>
      <c r="N481">
        <v>1011</v>
      </c>
      <c r="O481" t="s">
        <v>537</v>
      </c>
      <c r="P481" t="s">
        <v>537</v>
      </c>
      <c r="Q481">
        <v>1</v>
      </c>
      <c r="X481">
        <v>0.51</v>
      </c>
      <c r="Y481">
        <v>0</v>
      </c>
      <c r="Z481">
        <v>98.05</v>
      </c>
      <c r="AA481">
        <v>33.06</v>
      </c>
      <c r="AB481">
        <v>0</v>
      </c>
      <c r="AC481">
        <v>0</v>
      </c>
      <c r="AD481">
        <v>1</v>
      </c>
      <c r="AE481">
        <v>0</v>
      </c>
      <c r="AF481" t="s">
        <v>3</v>
      </c>
      <c r="AG481">
        <v>0.51</v>
      </c>
      <c r="AH481">
        <v>2</v>
      </c>
      <c r="AI481">
        <v>52429656</v>
      </c>
      <c r="AJ481">
        <v>493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 x14ac:dyDescent="0.2">
      <c r="A482">
        <f>ROW(Source!A1523)</f>
        <v>1523</v>
      </c>
      <c r="B482">
        <v>52429663</v>
      </c>
      <c r="C482">
        <v>52429654</v>
      </c>
      <c r="D482">
        <v>51499423</v>
      </c>
      <c r="E482">
        <v>1</v>
      </c>
      <c r="F482">
        <v>1</v>
      </c>
      <c r="G482">
        <v>27</v>
      </c>
      <c r="H482">
        <v>2</v>
      </c>
      <c r="I482" t="s">
        <v>574</v>
      </c>
      <c r="J482" t="s">
        <v>575</v>
      </c>
      <c r="K482" t="s">
        <v>576</v>
      </c>
      <c r="L482">
        <v>1368</v>
      </c>
      <c r="N482">
        <v>1011</v>
      </c>
      <c r="O482" t="s">
        <v>537</v>
      </c>
      <c r="P482" t="s">
        <v>537</v>
      </c>
      <c r="Q482">
        <v>1</v>
      </c>
      <c r="X482">
        <v>0.51</v>
      </c>
      <c r="Y482">
        <v>0</v>
      </c>
      <c r="Z482">
        <v>564.1</v>
      </c>
      <c r="AA482">
        <v>358.8</v>
      </c>
      <c r="AB482">
        <v>0</v>
      </c>
      <c r="AC482">
        <v>0</v>
      </c>
      <c r="AD482">
        <v>1</v>
      </c>
      <c r="AE482">
        <v>0</v>
      </c>
      <c r="AF482" t="s">
        <v>3</v>
      </c>
      <c r="AG482">
        <v>0.51</v>
      </c>
      <c r="AH482">
        <v>2</v>
      </c>
      <c r="AI482">
        <v>52429657</v>
      </c>
      <c r="AJ482">
        <v>494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 x14ac:dyDescent="0.2">
      <c r="A483">
        <f>ROW(Source!A1523)</f>
        <v>1523</v>
      </c>
      <c r="B483">
        <v>52429664</v>
      </c>
      <c r="C483">
        <v>52429654</v>
      </c>
      <c r="D483">
        <v>51502000</v>
      </c>
      <c r="E483">
        <v>1</v>
      </c>
      <c r="F483">
        <v>1</v>
      </c>
      <c r="G483">
        <v>27</v>
      </c>
      <c r="H483">
        <v>3</v>
      </c>
      <c r="I483" t="s">
        <v>577</v>
      </c>
      <c r="J483" t="s">
        <v>578</v>
      </c>
      <c r="K483" t="s">
        <v>579</v>
      </c>
      <c r="L483">
        <v>1301</v>
      </c>
      <c r="N483">
        <v>1003</v>
      </c>
      <c r="O483" t="s">
        <v>580</v>
      </c>
      <c r="P483" t="s">
        <v>580</v>
      </c>
      <c r="Q483">
        <v>1</v>
      </c>
      <c r="X483">
        <v>12</v>
      </c>
      <c r="Y483">
        <v>26.54</v>
      </c>
      <c r="Z483">
        <v>0</v>
      </c>
      <c r="AA483">
        <v>0</v>
      </c>
      <c r="AB483">
        <v>0</v>
      </c>
      <c r="AC483">
        <v>0</v>
      </c>
      <c r="AD483">
        <v>1</v>
      </c>
      <c r="AE483">
        <v>0</v>
      </c>
      <c r="AF483" t="s">
        <v>3</v>
      </c>
      <c r="AG483">
        <v>12</v>
      </c>
      <c r="AH483">
        <v>2</v>
      </c>
      <c r="AI483">
        <v>52429658</v>
      </c>
      <c r="AJ483">
        <v>495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 x14ac:dyDescent="0.2">
      <c r="A484">
        <f>ROW(Source!A1523)</f>
        <v>1523</v>
      </c>
      <c r="B484">
        <v>52429665</v>
      </c>
      <c r="C484">
        <v>52429654</v>
      </c>
      <c r="D484">
        <v>51502424</v>
      </c>
      <c r="E484">
        <v>1</v>
      </c>
      <c r="F484">
        <v>1</v>
      </c>
      <c r="G484">
        <v>27</v>
      </c>
      <c r="H484">
        <v>3</v>
      </c>
      <c r="I484" t="s">
        <v>188</v>
      </c>
      <c r="J484" t="s">
        <v>191</v>
      </c>
      <c r="K484" t="s">
        <v>189</v>
      </c>
      <c r="L484">
        <v>1346</v>
      </c>
      <c r="N484">
        <v>1009</v>
      </c>
      <c r="O484" t="s">
        <v>190</v>
      </c>
      <c r="P484" t="s">
        <v>190</v>
      </c>
      <c r="Q484">
        <v>1</v>
      </c>
      <c r="X484">
        <v>6.6</v>
      </c>
      <c r="Y484">
        <v>124.03</v>
      </c>
      <c r="Z484">
        <v>0</v>
      </c>
      <c r="AA484">
        <v>0</v>
      </c>
      <c r="AB484">
        <v>0</v>
      </c>
      <c r="AC484">
        <v>0</v>
      </c>
      <c r="AD484">
        <v>1</v>
      </c>
      <c r="AE484">
        <v>0</v>
      </c>
      <c r="AF484" t="s">
        <v>3</v>
      </c>
      <c r="AG484">
        <v>6.6</v>
      </c>
      <c r="AH484">
        <v>2</v>
      </c>
      <c r="AI484">
        <v>52429659</v>
      </c>
      <c r="AJ484">
        <v>496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 x14ac:dyDescent="0.2">
      <c r="A485">
        <f>ROW(Source!A1526)</f>
        <v>1526</v>
      </c>
      <c r="B485">
        <v>52429674</v>
      </c>
      <c r="C485">
        <v>52429668</v>
      </c>
      <c r="D485">
        <v>51486811</v>
      </c>
      <c r="E485">
        <v>27</v>
      </c>
      <c r="F485">
        <v>1</v>
      </c>
      <c r="G485">
        <v>27</v>
      </c>
      <c r="H485">
        <v>1</v>
      </c>
      <c r="I485" t="s">
        <v>531</v>
      </c>
      <c r="J485" t="s">
        <v>3</v>
      </c>
      <c r="K485" t="s">
        <v>532</v>
      </c>
      <c r="L485">
        <v>1191</v>
      </c>
      <c r="N485">
        <v>1013</v>
      </c>
      <c r="O485" t="s">
        <v>533</v>
      </c>
      <c r="P485" t="s">
        <v>533</v>
      </c>
      <c r="Q485">
        <v>1</v>
      </c>
      <c r="X485">
        <v>2.35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1</v>
      </c>
      <c r="AE485">
        <v>1</v>
      </c>
      <c r="AF485" t="s">
        <v>3</v>
      </c>
      <c r="AG485">
        <v>2.35</v>
      </c>
      <c r="AH485">
        <v>2</v>
      </c>
      <c r="AI485">
        <v>52429669</v>
      </c>
      <c r="AJ485">
        <v>498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 x14ac:dyDescent="0.2">
      <c r="A486">
        <f>ROW(Source!A1526)</f>
        <v>1526</v>
      </c>
      <c r="B486">
        <v>52429675</v>
      </c>
      <c r="C486">
        <v>52429668</v>
      </c>
      <c r="D486">
        <v>51499345</v>
      </c>
      <c r="E486">
        <v>1</v>
      </c>
      <c r="F486">
        <v>1</v>
      </c>
      <c r="G486">
        <v>27</v>
      </c>
      <c r="H486">
        <v>2</v>
      </c>
      <c r="I486" t="s">
        <v>571</v>
      </c>
      <c r="J486" t="s">
        <v>572</v>
      </c>
      <c r="K486" t="s">
        <v>573</v>
      </c>
      <c r="L486">
        <v>1368</v>
      </c>
      <c r="N486">
        <v>1011</v>
      </c>
      <c r="O486" t="s">
        <v>537</v>
      </c>
      <c r="P486" t="s">
        <v>537</v>
      </c>
      <c r="Q486">
        <v>1</v>
      </c>
      <c r="X486">
        <v>0.51</v>
      </c>
      <c r="Y486">
        <v>0</v>
      </c>
      <c r="Z486">
        <v>98.05</v>
      </c>
      <c r="AA486">
        <v>33.06</v>
      </c>
      <c r="AB486">
        <v>0</v>
      </c>
      <c r="AC486">
        <v>0</v>
      </c>
      <c r="AD486">
        <v>1</v>
      </c>
      <c r="AE486">
        <v>0</v>
      </c>
      <c r="AF486" t="s">
        <v>3</v>
      </c>
      <c r="AG486">
        <v>0.51</v>
      </c>
      <c r="AH486">
        <v>2</v>
      </c>
      <c r="AI486">
        <v>52429670</v>
      </c>
      <c r="AJ486">
        <v>499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 x14ac:dyDescent="0.2">
      <c r="A487">
        <f>ROW(Source!A1526)</f>
        <v>1526</v>
      </c>
      <c r="B487">
        <v>52429676</v>
      </c>
      <c r="C487">
        <v>52429668</v>
      </c>
      <c r="D487">
        <v>51499423</v>
      </c>
      <c r="E487">
        <v>1</v>
      </c>
      <c r="F487">
        <v>1</v>
      </c>
      <c r="G487">
        <v>27</v>
      </c>
      <c r="H487">
        <v>2</v>
      </c>
      <c r="I487" t="s">
        <v>574</v>
      </c>
      <c r="J487" t="s">
        <v>575</v>
      </c>
      <c r="K487" t="s">
        <v>576</v>
      </c>
      <c r="L487">
        <v>1368</v>
      </c>
      <c r="N487">
        <v>1011</v>
      </c>
      <c r="O487" t="s">
        <v>537</v>
      </c>
      <c r="P487" t="s">
        <v>537</v>
      </c>
      <c r="Q487">
        <v>1</v>
      </c>
      <c r="X487">
        <v>0.51</v>
      </c>
      <c r="Y487">
        <v>0</v>
      </c>
      <c r="Z487">
        <v>564.1</v>
      </c>
      <c r="AA487">
        <v>358.8</v>
      </c>
      <c r="AB487">
        <v>0</v>
      </c>
      <c r="AC487">
        <v>0</v>
      </c>
      <c r="AD487">
        <v>1</v>
      </c>
      <c r="AE487">
        <v>0</v>
      </c>
      <c r="AF487" t="s">
        <v>3</v>
      </c>
      <c r="AG487">
        <v>0.51</v>
      </c>
      <c r="AH487">
        <v>2</v>
      </c>
      <c r="AI487">
        <v>52429671</v>
      </c>
      <c r="AJ487">
        <v>500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 x14ac:dyDescent="0.2">
      <c r="A488">
        <f>ROW(Source!A1526)</f>
        <v>1526</v>
      </c>
      <c r="B488">
        <v>52429677</v>
      </c>
      <c r="C488">
        <v>52429668</v>
      </c>
      <c r="D488">
        <v>51502000</v>
      </c>
      <c r="E488">
        <v>1</v>
      </c>
      <c r="F488">
        <v>1</v>
      </c>
      <c r="G488">
        <v>27</v>
      </c>
      <c r="H488">
        <v>3</v>
      </c>
      <c r="I488" t="s">
        <v>577</v>
      </c>
      <c r="J488" t="s">
        <v>578</v>
      </c>
      <c r="K488" t="s">
        <v>579</v>
      </c>
      <c r="L488">
        <v>1301</v>
      </c>
      <c r="N488">
        <v>1003</v>
      </c>
      <c r="O488" t="s">
        <v>580</v>
      </c>
      <c r="P488" t="s">
        <v>580</v>
      </c>
      <c r="Q488">
        <v>1</v>
      </c>
      <c r="X488">
        <v>12</v>
      </c>
      <c r="Y488">
        <v>26.54</v>
      </c>
      <c r="Z488">
        <v>0</v>
      </c>
      <c r="AA488">
        <v>0</v>
      </c>
      <c r="AB488">
        <v>0</v>
      </c>
      <c r="AC488">
        <v>0</v>
      </c>
      <c r="AD488">
        <v>1</v>
      </c>
      <c r="AE488">
        <v>0</v>
      </c>
      <c r="AF488" t="s">
        <v>3</v>
      </c>
      <c r="AG488">
        <v>12</v>
      </c>
      <c r="AH488">
        <v>2</v>
      </c>
      <c r="AI488">
        <v>52429672</v>
      </c>
      <c r="AJ488">
        <v>501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 x14ac:dyDescent="0.2">
      <c r="A489">
        <f>ROW(Source!A1526)</f>
        <v>1526</v>
      </c>
      <c r="B489">
        <v>52429678</v>
      </c>
      <c r="C489">
        <v>52429668</v>
      </c>
      <c r="D489">
        <v>51502464</v>
      </c>
      <c r="E489">
        <v>1</v>
      </c>
      <c r="F489">
        <v>1</v>
      </c>
      <c r="G489">
        <v>27</v>
      </c>
      <c r="H489">
        <v>3</v>
      </c>
      <c r="I489" t="s">
        <v>581</v>
      </c>
      <c r="J489" t="s">
        <v>582</v>
      </c>
      <c r="K489" t="s">
        <v>583</v>
      </c>
      <c r="L489">
        <v>1346</v>
      </c>
      <c r="N489">
        <v>1009</v>
      </c>
      <c r="O489" t="s">
        <v>190</v>
      </c>
      <c r="P489" t="s">
        <v>190</v>
      </c>
      <c r="Q489">
        <v>1</v>
      </c>
      <c r="X489">
        <v>6.6</v>
      </c>
      <c r="Y489">
        <v>133.80000000000001</v>
      </c>
      <c r="Z489">
        <v>0</v>
      </c>
      <c r="AA489">
        <v>0</v>
      </c>
      <c r="AB489">
        <v>0</v>
      </c>
      <c r="AC489">
        <v>0</v>
      </c>
      <c r="AD489">
        <v>1</v>
      </c>
      <c r="AE489">
        <v>0</v>
      </c>
      <c r="AF489" t="s">
        <v>3</v>
      </c>
      <c r="AG489">
        <v>6.6</v>
      </c>
      <c r="AH489">
        <v>2</v>
      </c>
      <c r="AI489">
        <v>52429673</v>
      </c>
      <c r="AJ489">
        <v>502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 x14ac:dyDescent="0.2">
      <c r="A490">
        <f>ROW(Source!A1527)</f>
        <v>1527</v>
      </c>
      <c r="B490">
        <v>52429683</v>
      </c>
      <c r="C490">
        <v>52429679</v>
      </c>
      <c r="D490">
        <v>51486811</v>
      </c>
      <c r="E490">
        <v>27</v>
      </c>
      <c r="F490">
        <v>1</v>
      </c>
      <c r="G490">
        <v>27</v>
      </c>
      <c r="H490">
        <v>1</v>
      </c>
      <c r="I490" t="s">
        <v>531</v>
      </c>
      <c r="J490" t="s">
        <v>3</v>
      </c>
      <c r="K490" t="s">
        <v>532</v>
      </c>
      <c r="L490">
        <v>1191</v>
      </c>
      <c r="N490">
        <v>1013</v>
      </c>
      <c r="O490" t="s">
        <v>533</v>
      </c>
      <c r="P490" t="s">
        <v>533</v>
      </c>
      <c r="Q490">
        <v>1</v>
      </c>
      <c r="X490">
        <v>0.06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1</v>
      </c>
      <c r="AE490">
        <v>1</v>
      </c>
      <c r="AF490" t="s">
        <v>3</v>
      </c>
      <c r="AG490">
        <v>0.06</v>
      </c>
      <c r="AH490">
        <v>2</v>
      </c>
      <c r="AI490">
        <v>52429680</v>
      </c>
      <c r="AJ490">
        <v>503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 x14ac:dyDescent="0.2">
      <c r="A491">
        <f>ROW(Source!A1527)</f>
        <v>1527</v>
      </c>
      <c r="B491">
        <v>52429684</v>
      </c>
      <c r="C491">
        <v>52429679</v>
      </c>
      <c r="D491">
        <v>51502386</v>
      </c>
      <c r="E491">
        <v>1</v>
      </c>
      <c r="F491">
        <v>1</v>
      </c>
      <c r="G491">
        <v>27</v>
      </c>
      <c r="H491">
        <v>3</v>
      </c>
      <c r="I491" t="s">
        <v>205</v>
      </c>
      <c r="J491" t="s">
        <v>207</v>
      </c>
      <c r="K491" t="s">
        <v>206</v>
      </c>
      <c r="L491">
        <v>1346</v>
      </c>
      <c r="N491">
        <v>1009</v>
      </c>
      <c r="O491" t="s">
        <v>190</v>
      </c>
      <c r="P491" t="s">
        <v>190</v>
      </c>
      <c r="Q491">
        <v>1</v>
      </c>
      <c r="X491">
        <v>0.35</v>
      </c>
      <c r="Y491">
        <v>31.8</v>
      </c>
      <c r="Z491">
        <v>0</v>
      </c>
      <c r="AA491">
        <v>0</v>
      </c>
      <c r="AB491">
        <v>0</v>
      </c>
      <c r="AC491">
        <v>0</v>
      </c>
      <c r="AD491">
        <v>1</v>
      </c>
      <c r="AE491">
        <v>0</v>
      </c>
      <c r="AF491" t="s">
        <v>3</v>
      </c>
      <c r="AG491">
        <v>0.35</v>
      </c>
      <c r="AH491">
        <v>2</v>
      </c>
      <c r="AI491">
        <v>52429681</v>
      </c>
      <c r="AJ491">
        <v>504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 x14ac:dyDescent="0.2">
      <c r="A492">
        <f>ROW(Source!A1565)</f>
        <v>1565</v>
      </c>
      <c r="B492">
        <v>52429749</v>
      </c>
      <c r="C492">
        <v>52429744</v>
      </c>
      <c r="D492">
        <v>51486811</v>
      </c>
      <c r="E492">
        <v>27</v>
      </c>
      <c r="F492">
        <v>1</v>
      </c>
      <c r="G492">
        <v>27</v>
      </c>
      <c r="H492">
        <v>1</v>
      </c>
      <c r="I492" t="s">
        <v>531</v>
      </c>
      <c r="J492" t="s">
        <v>3</v>
      </c>
      <c r="K492" t="s">
        <v>532</v>
      </c>
      <c r="L492">
        <v>1191</v>
      </c>
      <c r="N492">
        <v>1013</v>
      </c>
      <c r="O492" t="s">
        <v>533</v>
      </c>
      <c r="P492" t="s">
        <v>533</v>
      </c>
      <c r="Q492">
        <v>1</v>
      </c>
      <c r="X492">
        <v>342.54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1</v>
      </c>
      <c r="AE492">
        <v>1</v>
      </c>
      <c r="AF492" t="s">
        <v>3</v>
      </c>
      <c r="AG492">
        <v>342.54</v>
      </c>
      <c r="AH492">
        <v>2</v>
      </c>
      <c r="AI492">
        <v>52429745</v>
      </c>
      <c r="AJ492">
        <v>506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 x14ac:dyDescent="0.2">
      <c r="A493">
        <f>ROW(Source!A1565)</f>
        <v>1565</v>
      </c>
      <c r="B493">
        <v>52429750</v>
      </c>
      <c r="C493">
        <v>52429744</v>
      </c>
      <c r="D493">
        <v>51499305</v>
      </c>
      <c r="E493">
        <v>1</v>
      </c>
      <c r="F493">
        <v>1</v>
      </c>
      <c r="G493">
        <v>27</v>
      </c>
      <c r="H493">
        <v>2</v>
      </c>
      <c r="I493" t="s">
        <v>584</v>
      </c>
      <c r="J493" t="s">
        <v>585</v>
      </c>
      <c r="K493" t="s">
        <v>586</v>
      </c>
      <c r="L493">
        <v>1368</v>
      </c>
      <c r="N493">
        <v>1011</v>
      </c>
      <c r="O493" t="s">
        <v>537</v>
      </c>
      <c r="P493" t="s">
        <v>537</v>
      </c>
      <c r="Q493">
        <v>1</v>
      </c>
      <c r="X493">
        <v>13.75</v>
      </c>
      <c r="Y493">
        <v>0</v>
      </c>
      <c r="Z493">
        <v>1289.26</v>
      </c>
      <c r="AA493">
        <v>637.17999999999995</v>
      </c>
      <c r="AB493">
        <v>0</v>
      </c>
      <c r="AC493">
        <v>0</v>
      </c>
      <c r="AD493">
        <v>1</v>
      </c>
      <c r="AE493">
        <v>0</v>
      </c>
      <c r="AF493" t="s">
        <v>3</v>
      </c>
      <c r="AG493">
        <v>13.75</v>
      </c>
      <c r="AH493">
        <v>2</v>
      </c>
      <c r="AI493">
        <v>52429746</v>
      </c>
      <c r="AJ493">
        <v>507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 x14ac:dyDescent="0.2">
      <c r="A494">
        <f>ROW(Source!A1565)</f>
        <v>1565</v>
      </c>
      <c r="B494">
        <v>52429751</v>
      </c>
      <c r="C494">
        <v>52429744</v>
      </c>
      <c r="D494">
        <v>51500925</v>
      </c>
      <c r="E494">
        <v>1</v>
      </c>
      <c r="F494">
        <v>1</v>
      </c>
      <c r="G494">
        <v>27</v>
      </c>
      <c r="H494">
        <v>3</v>
      </c>
      <c r="I494" t="s">
        <v>587</v>
      </c>
      <c r="J494" t="s">
        <v>588</v>
      </c>
      <c r="K494" t="s">
        <v>589</v>
      </c>
      <c r="L494">
        <v>1348</v>
      </c>
      <c r="N494">
        <v>1009</v>
      </c>
      <c r="O494" t="s">
        <v>27</v>
      </c>
      <c r="P494" t="s">
        <v>27</v>
      </c>
      <c r="Q494">
        <v>1000</v>
      </c>
      <c r="X494">
        <v>4.8000000000000001E-2</v>
      </c>
      <c r="Y494">
        <v>116855.43</v>
      </c>
      <c r="Z494">
        <v>0</v>
      </c>
      <c r="AA494">
        <v>0</v>
      </c>
      <c r="AB494">
        <v>0</v>
      </c>
      <c r="AC494">
        <v>0</v>
      </c>
      <c r="AD494">
        <v>1</v>
      </c>
      <c r="AE494">
        <v>0</v>
      </c>
      <c r="AF494" t="s">
        <v>3</v>
      </c>
      <c r="AG494">
        <v>4.8000000000000001E-2</v>
      </c>
      <c r="AH494">
        <v>2</v>
      </c>
      <c r="AI494">
        <v>52429747</v>
      </c>
      <c r="AJ494">
        <v>508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 x14ac:dyDescent="0.2">
      <c r="A495">
        <f>ROW(Source!A1565)</f>
        <v>1565</v>
      </c>
      <c r="B495">
        <v>52429752</v>
      </c>
      <c r="C495">
        <v>52429744</v>
      </c>
      <c r="D495">
        <v>51504654</v>
      </c>
      <c r="E495">
        <v>1</v>
      </c>
      <c r="F495">
        <v>1</v>
      </c>
      <c r="G495">
        <v>27</v>
      </c>
      <c r="H495">
        <v>3</v>
      </c>
      <c r="I495" t="s">
        <v>590</v>
      </c>
      <c r="J495" t="s">
        <v>591</v>
      </c>
      <c r="K495" t="s">
        <v>592</v>
      </c>
      <c r="L495">
        <v>1354</v>
      </c>
      <c r="N495">
        <v>1010</v>
      </c>
      <c r="O495" t="s">
        <v>221</v>
      </c>
      <c r="P495" t="s">
        <v>221</v>
      </c>
      <c r="Q495">
        <v>1</v>
      </c>
      <c r="X495">
        <v>100</v>
      </c>
      <c r="Y495">
        <v>1800.41</v>
      </c>
      <c r="Z495">
        <v>0</v>
      </c>
      <c r="AA495">
        <v>0</v>
      </c>
      <c r="AB495">
        <v>0</v>
      </c>
      <c r="AC495">
        <v>0</v>
      </c>
      <c r="AD495">
        <v>1</v>
      </c>
      <c r="AE495">
        <v>0</v>
      </c>
      <c r="AF495" t="s">
        <v>3</v>
      </c>
      <c r="AG495">
        <v>100</v>
      </c>
      <c r="AH495">
        <v>2</v>
      </c>
      <c r="AI495">
        <v>52429748</v>
      </c>
      <c r="AJ495">
        <v>509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 x14ac:dyDescent="0.2">
      <c r="A496">
        <f>ROW(Source!A1565)</f>
        <v>1565</v>
      </c>
      <c r="B496">
        <v>52429753</v>
      </c>
      <c r="C496">
        <v>52429744</v>
      </c>
      <c r="D496">
        <v>51487531</v>
      </c>
      <c r="E496">
        <v>27</v>
      </c>
      <c r="F496">
        <v>1</v>
      </c>
      <c r="G496">
        <v>27</v>
      </c>
      <c r="H496">
        <v>3</v>
      </c>
      <c r="I496" t="s">
        <v>751</v>
      </c>
      <c r="J496" t="s">
        <v>3</v>
      </c>
      <c r="K496" t="s">
        <v>752</v>
      </c>
      <c r="L496">
        <v>1354</v>
      </c>
      <c r="N496">
        <v>1010</v>
      </c>
      <c r="O496" t="s">
        <v>221</v>
      </c>
      <c r="P496" t="s">
        <v>221</v>
      </c>
      <c r="Q496">
        <v>1</v>
      </c>
      <c r="X496">
        <v>100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 t="s">
        <v>3</v>
      </c>
      <c r="AG496">
        <v>100</v>
      </c>
      <c r="AH496">
        <v>3</v>
      </c>
      <c r="AI496">
        <v>-1</v>
      </c>
      <c r="AJ496" t="s">
        <v>3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 x14ac:dyDescent="0.2">
      <c r="A497">
        <f>ROW(Source!A1569)</f>
        <v>1569</v>
      </c>
      <c r="B497">
        <v>52429763</v>
      </c>
      <c r="C497">
        <v>52429757</v>
      </c>
      <c r="D497">
        <v>51486811</v>
      </c>
      <c r="E497">
        <v>27</v>
      </c>
      <c r="F497">
        <v>1</v>
      </c>
      <c r="G497">
        <v>27</v>
      </c>
      <c r="H497">
        <v>1</v>
      </c>
      <c r="I497" t="s">
        <v>531</v>
      </c>
      <c r="J497" t="s">
        <v>3</v>
      </c>
      <c r="K497" t="s">
        <v>532</v>
      </c>
      <c r="L497">
        <v>1191</v>
      </c>
      <c r="N497">
        <v>1013</v>
      </c>
      <c r="O497" t="s">
        <v>533</v>
      </c>
      <c r="P497" t="s">
        <v>533</v>
      </c>
      <c r="Q497">
        <v>1</v>
      </c>
      <c r="X497">
        <v>79.349999999999994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1</v>
      </c>
      <c r="AE497">
        <v>1</v>
      </c>
      <c r="AF497" t="s">
        <v>3</v>
      </c>
      <c r="AG497">
        <v>79.349999999999994</v>
      </c>
      <c r="AH497">
        <v>2</v>
      </c>
      <c r="AI497">
        <v>52429758</v>
      </c>
      <c r="AJ497">
        <v>510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 x14ac:dyDescent="0.2">
      <c r="A498">
        <f>ROW(Source!A1569)</f>
        <v>1569</v>
      </c>
      <c r="B498">
        <v>52429764</v>
      </c>
      <c r="C498">
        <v>52429757</v>
      </c>
      <c r="D498">
        <v>51504655</v>
      </c>
      <c r="E498">
        <v>1</v>
      </c>
      <c r="F498">
        <v>1</v>
      </c>
      <c r="G498">
        <v>27</v>
      </c>
      <c r="H498">
        <v>3</v>
      </c>
      <c r="I498" t="s">
        <v>219</v>
      </c>
      <c r="J498" t="s">
        <v>222</v>
      </c>
      <c r="K498" t="s">
        <v>220</v>
      </c>
      <c r="L498">
        <v>1354</v>
      </c>
      <c r="N498">
        <v>1010</v>
      </c>
      <c r="O498" t="s">
        <v>221</v>
      </c>
      <c r="P498" t="s">
        <v>221</v>
      </c>
      <c r="Q498">
        <v>1</v>
      </c>
      <c r="X498">
        <v>100</v>
      </c>
      <c r="Y498">
        <v>127.21</v>
      </c>
      <c r="Z498">
        <v>0</v>
      </c>
      <c r="AA498">
        <v>0</v>
      </c>
      <c r="AB498">
        <v>0</v>
      </c>
      <c r="AC498">
        <v>0</v>
      </c>
      <c r="AD498">
        <v>1</v>
      </c>
      <c r="AE498">
        <v>0</v>
      </c>
      <c r="AF498" t="s">
        <v>3</v>
      </c>
      <c r="AG498">
        <v>100</v>
      </c>
      <c r="AH498">
        <v>2</v>
      </c>
      <c r="AI498">
        <v>52429759</v>
      </c>
      <c r="AJ498">
        <v>511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 x14ac:dyDescent="0.2">
      <c r="A499">
        <f>ROW(Source!A1569)</f>
        <v>1569</v>
      </c>
      <c r="B499">
        <v>52429765</v>
      </c>
      <c r="C499">
        <v>52429757</v>
      </c>
      <c r="D499">
        <v>51487531</v>
      </c>
      <c r="E499">
        <v>27</v>
      </c>
      <c r="F499">
        <v>1</v>
      </c>
      <c r="G499">
        <v>27</v>
      </c>
      <c r="H499">
        <v>3</v>
      </c>
      <c r="I499" t="s">
        <v>751</v>
      </c>
      <c r="J499" t="s">
        <v>3</v>
      </c>
      <c r="K499" t="s">
        <v>752</v>
      </c>
      <c r="L499">
        <v>1354</v>
      </c>
      <c r="N499">
        <v>1010</v>
      </c>
      <c r="O499" t="s">
        <v>221</v>
      </c>
      <c r="P499" t="s">
        <v>221</v>
      </c>
      <c r="Q499">
        <v>1</v>
      </c>
      <c r="X499">
        <v>100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 t="s">
        <v>3</v>
      </c>
      <c r="AG499">
        <v>100</v>
      </c>
      <c r="AH499">
        <v>3</v>
      </c>
      <c r="AI499">
        <v>-1</v>
      </c>
      <c r="AJ499" t="s">
        <v>3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 x14ac:dyDescent="0.2">
      <c r="A500">
        <f>ROW(Source!A1676)</f>
        <v>1676</v>
      </c>
      <c r="B500">
        <v>52429886</v>
      </c>
      <c r="C500">
        <v>52429884</v>
      </c>
      <c r="D500">
        <v>51486811</v>
      </c>
      <c r="E500">
        <v>27</v>
      </c>
      <c r="F500">
        <v>1</v>
      </c>
      <c r="G500">
        <v>27</v>
      </c>
      <c r="H500">
        <v>1</v>
      </c>
      <c r="I500" t="s">
        <v>531</v>
      </c>
      <c r="J500" t="s">
        <v>3</v>
      </c>
      <c r="K500" t="s">
        <v>532</v>
      </c>
      <c r="L500">
        <v>1191</v>
      </c>
      <c r="N500">
        <v>1013</v>
      </c>
      <c r="O500" t="s">
        <v>533</v>
      </c>
      <c r="P500" t="s">
        <v>533</v>
      </c>
      <c r="Q500">
        <v>1</v>
      </c>
      <c r="X500">
        <v>59.6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1</v>
      </c>
      <c r="AE500">
        <v>1</v>
      </c>
      <c r="AF500" t="s">
        <v>3</v>
      </c>
      <c r="AG500">
        <v>59.6</v>
      </c>
      <c r="AH500">
        <v>2</v>
      </c>
      <c r="AI500">
        <v>52429885</v>
      </c>
      <c r="AJ500">
        <v>515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 x14ac:dyDescent="0.2">
      <c r="A501">
        <f>ROW(Source!A1677)</f>
        <v>1677</v>
      </c>
      <c r="B501">
        <v>52429889</v>
      </c>
      <c r="C501">
        <v>52429887</v>
      </c>
      <c r="D501">
        <v>51498982</v>
      </c>
      <c r="E501">
        <v>1</v>
      </c>
      <c r="F501">
        <v>1</v>
      </c>
      <c r="G501">
        <v>27</v>
      </c>
      <c r="H501">
        <v>2</v>
      </c>
      <c r="I501" t="s">
        <v>534</v>
      </c>
      <c r="J501" t="s">
        <v>535</v>
      </c>
      <c r="K501" t="s">
        <v>536</v>
      </c>
      <c r="L501">
        <v>1368</v>
      </c>
      <c r="N501">
        <v>1011</v>
      </c>
      <c r="O501" t="s">
        <v>537</v>
      </c>
      <c r="P501" t="s">
        <v>537</v>
      </c>
      <c r="Q501">
        <v>1</v>
      </c>
      <c r="X501">
        <v>5.3699999999999998E-2</v>
      </c>
      <c r="Y501">
        <v>0</v>
      </c>
      <c r="Z501">
        <v>1494.43</v>
      </c>
      <c r="AA501">
        <v>481.21</v>
      </c>
      <c r="AB501">
        <v>0</v>
      </c>
      <c r="AC501">
        <v>0</v>
      </c>
      <c r="AD501">
        <v>1</v>
      </c>
      <c r="AE501">
        <v>0</v>
      </c>
      <c r="AF501" t="s">
        <v>3</v>
      </c>
      <c r="AG501">
        <v>5.3699999999999998E-2</v>
      </c>
      <c r="AH501">
        <v>2</v>
      </c>
      <c r="AI501">
        <v>52429888</v>
      </c>
      <c r="AJ501">
        <v>516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 x14ac:dyDescent="0.2">
      <c r="A502">
        <f>ROW(Source!A1678)</f>
        <v>1678</v>
      </c>
      <c r="B502">
        <v>52429892</v>
      </c>
      <c r="C502">
        <v>52429890</v>
      </c>
      <c r="D502">
        <v>51486811</v>
      </c>
      <c r="E502">
        <v>27</v>
      </c>
      <c r="F502">
        <v>1</v>
      </c>
      <c r="G502">
        <v>27</v>
      </c>
      <c r="H502">
        <v>1</v>
      </c>
      <c r="I502" t="s">
        <v>531</v>
      </c>
      <c r="J502" t="s">
        <v>3</v>
      </c>
      <c r="K502" t="s">
        <v>532</v>
      </c>
      <c r="L502">
        <v>1191</v>
      </c>
      <c r="N502">
        <v>1013</v>
      </c>
      <c r="O502" t="s">
        <v>533</v>
      </c>
      <c r="P502" t="s">
        <v>533</v>
      </c>
      <c r="Q502">
        <v>1</v>
      </c>
      <c r="X502">
        <v>1.02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1</v>
      </c>
      <c r="AE502">
        <v>1</v>
      </c>
      <c r="AF502" t="s">
        <v>3</v>
      </c>
      <c r="AG502">
        <v>1.02</v>
      </c>
      <c r="AH502">
        <v>2</v>
      </c>
      <c r="AI502">
        <v>52429891</v>
      </c>
      <c r="AJ502">
        <v>517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 x14ac:dyDescent="0.2">
      <c r="A503">
        <f>ROW(Source!A1679)</f>
        <v>1679</v>
      </c>
      <c r="B503">
        <v>52429896</v>
      </c>
      <c r="C503">
        <v>52429893</v>
      </c>
      <c r="D503">
        <v>51499780</v>
      </c>
      <c r="E503">
        <v>1</v>
      </c>
      <c r="F503">
        <v>1</v>
      </c>
      <c r="G503">
        <v>27</v>
      </c>
      <c r="H503">
        <v>2</v>
      </c>
      <c r="I503" t="s">
        <v>538</v>
      </c>
      <c r="J503" t="s">
        <v>539</v>
      </c>
      <c r="K503" t="s">
        <v>540</v>
      </c>
      <c r="L503">
        <v>1368</v>
      </c>
      <c r="N503">
        <v>1011</v>
      </c>
      <c r="O503" t="s">
        <v>537</v>
      </c>
      <c r="P503" t="s">
        <v>537</v>
      </c>
      <c r="Q503">
        <v>1</v>
      </c>
      <c r="X503">
        <v>0.02</v>
      </c>
      <c r="Y503">
        <v>0</v>
      </c>
      <c r="Z503">
        <v>1009.4</v>
      </c>
      <c r="AA503">
        <v>316.82</v>
      </c>
      <c r="AB503">
        <v>0</v>
      </c>
      <c r="AC503">
        <v>0</v>
      </c>
      <c r="AD503">
        <v>1</v>
      </c>
      <c r="AE503">
        <v>0</v>
      </c>
      <c r="AF503" t="s">
        <v>3</v>
      </c>
      <c r="AG503">
        <v>0.02</v>
      </c>
      <c r="AH503">
        <v>2</v>
      </c>
      <c r="AI503">
        <v>52429894</v>
      </c>
      <c r="AJ503">
        <v>518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 x14ac:dyDescent="0.2">
      <c r="A504">
        <f>ROW(Source!A1679)</f>
        <v>1679</v>
      </c>
      <c r="B504">
        <v>52429897</v>
      </c>
      <c r="C504">
        <v>52429893</v>
      </c>
      <c r="D504">
        <v>51499781</v>
      </c>
      <c r="E504">
        <v>1</v>
      </c>
      <c r="F504">
        <v>1</v>
      </c>
      <c r="G504">
        <v>27</v>
      </c>
      <c r="H504">
        <v>2</v>
      </c>
      <c r="I504" t="s">
        <v>541</v>
      </c>
      <c r="J504" t="s">
        <v>542</v>
      </c>
      <c r="K504" t="s">
        <v>543</v>
      </c>
      <c r="L504">
        <v>1368</v>
      </c>
      <c r="N504">
        <v>1011</v>
      </c>
      <c r="O504" t="s">
        <v>537</v>
      </c>
      <c r="P504" t="s">
        <v>537</v>
      </c>
      <c r="Q504">
        <v>1</v>
      </c>
      <c r="X504">
        <v>1.7999999999999999E-2</v>
      </c>
      <c r="Y504">
        <v>0</v>
      </c>
      <c r="Z504">
        <v>1014.12</v>
      </c>
      <c r="AA504">
        <v>317.13</v>
      </c>
      <c r="AB504">
        <v>0</v>
      </c>
      <c r="AC504">
        <v>0</v>
      </c>
      <c r="AD504">
        <v>1</v>
      </c>
      <c r="AE504">
        <v>0</v>
      </c>
      <c r="AF504" t="s">
        <v>3</v>
      </c>
      <c r="AG504">
        <v>1.7999999999999999E-2</v>
      </c>
      <c r="AH504">
        <v>2</v>
      </c>
      <c r="AI504">
        <v>52429895</v>
      </c>
      <c r="AJ504">
        <v>519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 x14ac:dyDescent="0.2">
      <c r="A505">
        <f>ROW(Source!A1680)</f>
        <v>1680</v>
      </c>
      <c r="B505">
        <v>52429901</v>
      </c>
      <c r="C505">
        <v>52429898</v>
      </c>
      <c r="D505">
        <v>51499780</v>
      </c>
      <c r="E505">
        <v>1</v>
      </c>
      <c r="F505">
        <v>1</v>
      </c>
      <c r="G505">
        <v>27</v>
      </c>
      <c r="H505">
        <v>2</v>
      </c>
      <c r="I505" t="s">
        <v>538</v>
      </c>
      <c r="J505" t="s">
        <v>539</v>
      </c>
      <c r="K505" t="s">
        <v>540</v>
      </c>
      <c r="L505">
        <v>1368</v>
      </c>
      <c r="N505">
        <v>1011</v>
      </c>
      <c r="O505" t="s">
        <v>537</v>
      </c>
      <c r="P505" t="s">
        <v>537</v>
      </c>
      <c r="Q505">
        <v>1</v>
      </c>
      <c r="X505">
        <v>5.3999999999999999E-2</v>
      </c>
      <c r="Y505">
        <v>0</v>
      </c>
      <c r="Z505">
        <v>1009.4</v>
      </c>
      <c r="AA505">
        <v>316.82</v>
      </c>
      <c r="AB505">
        <v>0</v>
      </c>
      <c r="AC505">
        <v>0</v>
      </c>
      <c r="AD505">
        <v>1</v>
      </c>
      <c r="AE505">
        <v>0</v>
      </c>
      <c r="AF505" t="s">
        <v>3</v>
      </c>
      <c r="AG505">
        <v>5.3999999999999999E-2</v>
      </c>
      <c r="AH505">
        <v>2</v>
      </c>
      <c r="AI505">
        <v>52429899</v>
      </c>
      <c r="AJ505">
        <v>520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 x14ac:dyDescent="0.2">
      <c r="A506">
        <f>ROW(Source!A1680)</f>
        <v>1680</v>
      </c>
      <c r="B506">
        <v>52429902</v>
      </c>
      <c r="C506">
        <v>52429898</v>
      </c>
      <c r="D506">
        <v>51499781</v>
      </c>
      <c r="E506">
        <v>1</v>
      </c>
      <c r="F506">
        <v>1</v>
      </c>
      <c r="G506">
        <v>27</v>
      </c>
      <c r="H506">
        <v>2</v>
      </c>
      <c r="I506" t="s">
        <v>541</v>
      </c>
      <c r="J506" t="s">
        <v>542</v>
      </c>
      <c r="K506" t="s">
        <v>543</v>
      </c>
      <c r="L506">
        <v>1368</v>
      </c>
      <c r="N506">
        <v>1011</v>
      </c>
      <c r="O506" t="s">
        <v>537</v>
      </c>
      <c r="P506" t="s">
        <v>537</v>
      </c>
      <c r="Q506">
        <v>1</v>
      </c>
      <c r="X506">
        <v>5.5E-2</v>
      </c>
      <c r="Y506">
        <v>0</v>
      </c>
      <c r="Z506">
        <v>1014.12</v>
      </c>
      <c r="AA506">
        <v>317.13</v>
      </c>
      <c r="AB506">
        <v>0</v>
      </c>
      <c r="AC506">
        <v>0</v>
      </c>
      <c r="AD506">
        <v>1</v>
      </c>
      <c r="AE506">
        <v>0</v>
      </c>
      <c r="AF506" t="s">
        <v>3</v>
      </c>
      <c r="AG506">
        <v>5.5E-2</v>
      </c>
      <c r="AH506">
        <v>2</v>
      </c>
      <c r="AI506">
        <v>52429900</v>
      </c>
      <c r="AJ506">
        <v>521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 x14ac:dyDescent="0.2">
      <c r="A507">
        <f>ROW(Source!A1681)</f>
        <v>1681</v>
      </c>
      <c r="B507">
        <v>52429906</v>
      </c>
      <c r="C507">
        <v>52429903</v>
      </c>
      <c r="D507">
        <v>51499780</v>
      </c>
      <c r="E507">
        <v>1</v>
      </c>
      <c r="F507">
        <v>1</v>
      </c>
      <c r="G507">
        <v>27</v>
      </c>
      <c r="H507">
        <v>2</v>
      </c>
      <c r="I507" t="s">
        <v>538</v>
      </c>
      <c r="J507" t="s">
        <v>539</v>
      </c>
      <c r="K507" t="s">
        <v>540</v>
      </c>
      <c r="L507">
        <v>1368</v>
      </c>
      <c r="N507">
        <v>1011</v>
      </c>
      <c r="O507" t="s">
        <v>537</v>
      </c>
      <c r="P507" t="s">
        <v>537</v>
      </c>
      <c r="Q507">
        <v>1</v>
      </c>
      <c r="X507">
        <v>0.01</v>
      </c>
      <c r="Y507">
        <v>0</v>
      </c>
      <c r="Z507">
        <v>1009.4</v>
      </c>
      <c r="AA507">
        <v>316.82</v>
      </c>
      <c r="AB507">
        <v>0</v>
      </c>
      <c r="AC507">
        <v>0</v>
      </c>
      <c r="AD507">
        <v>1</v>
      </c>
      <c r="AE507">
        <v>0</v>
      </c>
      <c r="AF507" t="s">
        <v>46</v>
      </c>
      <c r="AG507">
        <v>0.51</v>
      </c>
      <c r="AH507">
        <v>2</v>
      </c>
      <c r="AI507">
        <v>52429904</v>
      </c>
      <c r="AJ507">
        <v>522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 x14ac:dyDescent="0.2">
      <c r="A508">
        <f>ROW(Source!A1681)</f>
        <v>1681</v>
      </c>
      <c r="B508">
        <v>52429907</v>
      </c>
      <c r="C508">
        <v>52429903</v>
      </c>
      <c r="D508">
        <v>51499781</v>
      </c>
      <c r="E508">
        <v>1</v>
      </c>
      <c r="F508">
        <v>1</v>
      </c>
      <c r="G508">
        <v>27</v>
      </c>
      <c r="H508">
        <v>2</v>
      </c>
      <c r="I508" t="s">
        <v>541</v>
      </c>
      <c r="J508" t="s">
        <v>542</v>
      </c>
      <c r="K508" t="s">
        <v>543</v>
      </c>
      <c r="L508">
        <v>1368</v>
      </c>
      <c r="N508">
        <v>1011</v>
      </c>
      <c r="O508" t="s">
        <v>537</v>
      </c>
      <c r="P508" t="s">
        <v>537</v>
      </c>
      <c r="Q508">
        <v>1</v>
      </c>
      <c r="X508">
        <v>8.0000000000000002E-3</v>
      </c>
      <c r="Y508">
        <v>0</v>
      </c>
      <c r="Z508">
        <v>1014.12</v>
      </c>
      <c r="AA508">
        <v>317.13</v>
      </c>
      <c r="AB508">
        <v>0</v>
      </c>
      <c r="AC508">
        <v>0</v>
      </c>
      <c r="AD508">
        <v>1</v>
      </c>
      <c r="AE508">
        <v>0</v>
      </c>
      <c r="AF508" t="s">
        <v>46</v>
      </c>
      <c r="AG508">
        <v>0.40800000000000003</v>
      </c>
      <c r="AH508">
        <v>2</v>
      </c>
      <c r="AI508">
        <v>52429905</v>
      </c>
      <c r="AJ508">
        <v>523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 x14ac:dyDescent="0.2">
      <c r="A509">
        <f>ROW(Source!A1683)</f>
        <v>1683</v>
      </c>
      <c r="B509">
        <v>52429916</v>
      </c>
      <c r="C509">
        <v>52429909</v>
      </c>
      <c r="D509">
        <v>51486811</v>
      </c>
      <c r="E509">
        <v>27</v>
      </c>
      <c r="F509">
        <v>1</v>
      </c>
      <c r="G509">
        <v>27</v>
      </c>
      <c r="H509">
        <v>1</v>
      </c>
      <c r="I509" t="s">
        <v>531</v>
      </c>
      <c r="J509" t="s">
        <v>3</v>
      </c>
      <c r="K509" t="s">
        <v>532</v>
      </c>
      <c r="L509">
        <v>1191</v>
      </c>
      <c r="N509">
        <v>1013</v>
      </c>
      <c r="O509" t="s">
        <v>533</v>
      </c>
      <c r="P509" t="s">
        <v>533</v>
      </c>
      <c r="Q509">
        <v>1</v>
      </c>
      <c r="X509">
        <v>19.100000000000001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1</v>
      </c>
      <c r="AE509">
        <v>1</v>
      </c>
      <c r="AF509" t="s">
        <v>3</v>
      </c>
      <c r="AG509">
        <v>19.100000000000001</v>
      </c>
      <c r="AH509">
        <v>2</v>
      </c>
      <c r="AI509">
        <v>52429910</v>
      </c>
      <c r="AJ509">
        <v>524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 x14ac:dyDescent="0.2">
      <c r="A510">
        <f>ROW(Source!A1683)</f>
        <v>1683</v>
      </c>
      <c r="B510">
        <v>52429917</v>
      </c>
      <c r="C510">
        <v>52429909</v>
      </c>
      <c r="D510">
        <v>51499185</v>
      </c>
      <c r="E510">
        <v>1</v>
      </c>
      <c r="F510">
        <v>1</v>
      </c>
      <c r="G510">
        <v>27</v>
      </c>
      <c r="H510">
        <v>2</v>
      </c>
      <c r="I510" t="s">
        <v>544</v>
      </c>
      <c r="J510" t="s">
        <v>545</v>
      </c>
      <c r="K510" t="s">
        <v>546</v>
      </c>
      <c r="L510">
        <v>1368</v>
      </c>
      <c r="N510">
        <v>1011</v>
      </c>
      <c r="O510" t="s">
        <v>537</v>
      </c>
      <c r="P510" t="s">
        <v>537</v>
      </c>
      <c r="Q510">
        <v>1</v>
      </c>
      <c r="X510">
        <v>2.97</v>
      </c>
      <c r="Y510">
        <v>0</v>
      </c>
      <c r="Z510">
        <v>3056.67</v>
      </c>
      <c r="AA510">
        <v>1333.84</v>
      </c>
      <c r="AB510">
        <v>0</v>
      </c>
      <c r="AC510">
        <v>0</v>
      </c>
      <c r="AD510">
        <v>1</v>
      </c>
      <c r="AE510">
        <v>0</v>
      </c>
      <c r="AF510" t="s">
        <v>3</v>
      </c>
      <c r="AG510">
        <v>2.97</v>
      </c>
      <c r="AH510">
        <v>2</v>
      </c>
      <c r="AI510">
        <v>52429911</v>
      </c>
      <c r="AJ510">
        <v>525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 x14ac:dyDescent="0.2">
      <c r="A511">
        <f>ROW(Source!A1683)</f>
        <v>1683</v>
      </c>
      <c r="B511">
        <v>52429918</v>
      </c>
      <c r="C511">
        <v>52429909</v>
      </c>
      <c r="D511">
        <v>51499169</v>
      </c>
      <c r="E511">
        <v>1</v>
      </c>
      <c r="F511">
        <v>1</v>
      </c>
      <c r="G511">
        <v>27</v>
      </c>
      <c r="H511">
        <v>2</v>
      </c>
      <c r="I511" t="s">
        <v>547</v>
      </c>
      <c r="J511" t="s">
        <v>548</v>
      </c>
      <c r="K511" t="s">
        <v>549</v>
      </c>
      <c r="L511">
        <v>1368</v>
      </c>
      <c r="N511">
        <v>1011</v>
      </c>
      <c r="O511" t="s">
        <v>537</v>
      </c>
      <c r="P511" t="s">
        <v>537</v>
      </c>
      <c r="Q511">
        <v>1</v>
      </c>
      <c r="X511">
        <v>3.67</v>
      </c>
      <c r="Y511">
        <v>0</v>
      </c>
      <c r="Z511">
        <v>1261.8699999999999</v>
      </c>
      <c r="AA511">
        <v>530.02</v>
      </c>
      <c r="AB511">
        <v>0</v>
      </c>
      <c r="AC511">
        <v>0</v>
      </c>
      <c r="AD511">
        <v>1</v>
      </c>
      <c r="AE511">
        <v>0</v>
      </c>
      <c r="AF511" t="s">
        <v>3</v>
      </c>
      <c r="AG511">
        <v>3.67</v>
      </c>
      <c r="AH511">
        <v>2</v>
      </c>
      <c r="AI511">
        <v>52429912</v>
      </c>
      <c r="AJ511">
        <v>526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 x14ac:dyDescent="0.2">
      <c r="A512">
        <f>ROW(Source!A1683)</f>
        <v>1683</v>
      </c>
      <c r="B512">
        <v>52429919</v>
      </c>
      <c r="C512">
        <v>52429909</v>
      </c>
      <c r="D512">
        <v>51499170</v>
      </c>
      <c r="E512">
        <v>1</v>
      </c>
      <c r="F512">
        <v>1</v>
      </c>
      <c r="G512">
        <v>27</v>
      </c>
      <c r="H512">
        <v>2</v>
      </c>
      <c r="I512" t="s">
        <v>550</v>
      </c>
      <c r="J512" t="s">
        <v>551</v>
      </c>
      <c r="K512" t="s">
        <v>552</v>
      </c>
      <c r="L512">
        <v>1368</v>
      </c>
      <c r="N512">
        <v>1011</v>
      </c>
      <c r="O512" t="s">
        <v>537</v>
      </c>
      <c r="P512" t="s">
        <v>537</v>
      </c>
      <c r="Q512">
        <v>1</v>
      </c>
      <c r="X512">
        <v>11.9</v>
      </c>
      <c r="Y512">
        <v>0</v>
      </c>
      <c r="Z512">
        <v>1827.95</v>
      </c>
      <c r="AA512">
        <v>720.55</v>
      </c>
      <c r="AB512">
        <v>0</v>
      </c>
      <c r="AC512">
        <v>0</v>
      </c>
      <c r="AD512">
        <v>1</v>
      </c>
      <c r="AE512">
        <v>0</v>
      </c>
      <c r="AF512" t="s">
        <v>3</v>
      </c>
      <c r="AG512">
        <v>11.9</v>
      </c>
      <c r="AH512">
        <v>2</v>
      </c>
      <c r="AI512">
        <v>52429913</v>
      </c>
      <c r="AJ512">
        <v>527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 x14ac:dyDescent="0.2">
      <c r="A513">
        <f>ROW(Source!A1683)</f>
        <v>1683</v>
      </c>
      <c r="B513">
        <v>52429920</v>
      </c>
      <c r="C513">
        <v>52429909</v>
      </c>
      <c r="D513">
        <v>51503063</v>
      </c>
      <c r="E513">
        <v>1</v>
      </c>
      <c r="F513">
        <v>1</v>
      </c>
      <c r="G513">
        <v>27</v>
      </c>
      <c r="H513">
        <v>3</v>
      </c>
      <c r="I513" t="s">
        <v>60</v>
      </c>
      <c r="J513" t="s">
        <v>62</v>
      </c>
      <c r="K513" t="s">
        <v>61</v>
      </c>
      <c r="L513">
        <v>1348</v>
      </c>
      <c r="N513">
        <v>1009</v>
      </c>
      <c r="O513" t="s">
        <v>27</v>
      </c>
      <c r="P513" t="s">
        <v>27</v>
      </c>
      <c r="Q513">
        <v>1000</v>
      </c>
      <c r="X513">
        <v>101</v>
      </c>
      <c r="Y513">
        <v>2690.29</v>
      </c>
      <c r="Z513">
        <v>0</v>
      </c>
      <c r="AA513">
        <v>0</v>
      </c>
      <c r="AB513">
        <v>0</v>
      </c>
      <c r="AC513">
        <v>0</v>
      </c>
      <c r="AD513">
        <v>1</v>
      </c>
      <c r="AE513">
        <v>0</v>
      </c>
      <c r="AF513" t="s">
        <v>3</v>
      </c>
      <c r="AG513">
        <v>101</v>
      </c>
      <c r="AH513">
        <v>2</v>
      </c>
      <c r="AI513">
        <v>52429914</v>
      </c>
      <c r="AJ513">
        <v>528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 x14ac:dyDescent="0.2">
      <c r="A514">
        <f>ROW(Source!A1686)</f>
        <v>1686</v>
      </c>
      <c r="B514">
        <v>52429929</v>
      </c>
      <c r="C514">
        <v>52429923</v>
      </c>
      <c r="D514">
        <v>51486811</v>
      </c>
      <c r="E514">
        <v>27</v>
      </c>
      <c r="F514">
        <v>1</v>
      </c>
      <c r="G514">
        <v>27</v>
      </c>
      <c r="H514">
        <v>1</v>
      </c>
      <c r="I514" t="s">
        <v>531</v>
      </c>
      <c r="J514" t="s">
        <v>3</v>
      </c>
      <c r="K514" t="s">
        <v>532</v>
      </c>
      <c r="L514">
        <v>1191</v>
      </c>
      <c r="N514">
        <v>1013</v>
      </c>
      <c r="O514" t="s">
        <v>533</v>
      </c>
      <c r="P514" t="s">
        <v>533</v>
      </c>
      <c r="Q514">
        <v>1</v>
      </c>
      <c r="X514">
        <v>10.3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1</v>
      </c>
      <c r="AE514">
        <v>1</v>
      </c>
      <c r="AF514" t="s">
        <v>3</v>
      </c>
      <c r="AG514">
        <v>10.3</v>
      </c>
      <c r="AH514">
        <v>2</v>
      </c>
      <c r="AI514">
        <v>52429924</v>
      </c>
      <c r="AJ514">
        <v>530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 x14ac:dyDescent="0.2">
      <c r="A515">
        <f>ROW(Source!A1686)</f>
        <v>1686</v>
      </c>
      <c r="B515">
        <v>52429930</v>
      </c>
      <c r="C515">
        <v>52429923</v>
      </c>
      <c r="D515">
        <v>51499169</v>
      </c>
      <c r="E515">
        <v>1</v>
      </c>
      <c r="F515">
        <v>1</v>
      </c>
      <c r="G515">
        <v>27</v>
      </c>
      <c r="H515">
        <v>2</v>
      </c>
      <c r="I515" t="s">
        <v>547</v>
      </c>
      <c r="J515" t="s">
        <v>548</v>
      </c>
      <c r="K515" t="s">
        <v>549</v>
      </c>
      <c r="L515">
        <v>1368</v>
      </c>
      <c r="N515">
        <v>1011</v>
      </c>
      <c r="O515" t="s">
        <v>537</v>
      </c>
      <c r="P515" t="s">
        <v>537</v>
      </c>
      <c r="Q515">
        <v>1</v>
      </c>
      <c r="X515">
        <v>0.89</v>
      </c>
      <c r="Y515">
        <v>0</v>
      </c>
      <c r="Z515">
        <v>1261.8699999999999</v>
      </c>
      <c r="AA515">
        <v>530.02</v>
      </c>
      <c r="AB515">
        <v>0</v>
      </c>
      <c r="AC515">
        <v>0</v>
      </c>
      <c r="AD515">
        <v>1</v>
      </c>
      <c r="AE515">
        <v>0</v>
      </c>
      <c r="AF515" t="s">
        <v>3</v>
      </c>
      <c r="AG515">
        <v>0.89</v>
      </c>
      <c r="AH515">
        <v>2</v>
      </c>
      <c r="AI515">
        <v>52429925</v>
      </c>
      <c r="AJ515">
        <v>531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 x14ac:dyDescent="0.2">
      <c r="A516">
        <f>ROW(Source!A1686)</f>
        <v>1686</v>
      </c>
      <c r="B516">
        <v>52429931</v>
      </c>
      <c r="C516">
        <v>52429923</v>
      </c>
      <c r="D516">
        <v>51499975</v>
      </c>
      <c r="E516">
        <v>1</v>
      </c>
      <c r="F516">
        <v>1</v>
      </c>
      <c r="G516">
        <v>27</v>
      </c>
      <c r="H516">
        <v>3</v>
      </c>
      <c r="I516" t="s">
        <v>553</v>
      </c>
      <c r="J516" t="s">
        <v>554</v>
      </c>
      <c r="K516" t="s">
        <v>555</v>
      </c>
      <c r="L516">
        <v>1348</v>
      </c>
      <c r="N516">
        <v>1009</v>
      </c>
      <c r="O516" t="s">
        <v>27</v>
      </c>
      <c r="P516" t="s">
        <v>27</v>
      </c>
      <c r="Q516">
        <v>1000</v>
      </c>
      <c r="X516">
        <v>0.06</v>
      </c>
      <c r="Y516">
        <v>25888.1</v>
      </c>
      <c r="Z516">
        <v>0</v>
      </c>
      <c r="AA516">
        <v>0</v>
      </c>
      <c r="AB516">
        <v>0</v>
      </c>
      <c r="AC516">
        <v>0</v>
      </c>
      <c r="AD516">
        <v>1</v>
      </c>
      <c r="AE516">
        <v>0</v>
      </c>
      <c r="AF516" t="s">
        <v>3</v>
      </c>
      <c r="AG516">
        <v>0.06</v>
      </c>
      <c r="AH516">
        <v>2</v>
      </c>
      <c r="AI516">
        <v>52429926</v>
      </c>
      <c r="AJ516">
        <v>532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 x14ac:dyDescent="0.2">
      <c r="A517">
        <f>ROW(Source!A1686)</f>
        <v>1686</v>
      </c>
      <c r="B517">
        <v>52429932</v>
      </c>
      <c r="C517">
        <v>52429923</v>
      </c>
      <c r="D517">
        <v>51503080</v>
      </c>
      <c r="E517">
        <v>1</v>
      </c>
      <c r="F517">
        <v>1</v>
      </c>
      <c r="G517">
        <v>27</v>
      </c>
      <c r="H517">
        <v>3</v>
      </c>
      <c r="I517" t="s">
        <v>64</v>
      </c>
      <c r="J517" t="s">
        <v>66</v>
      </c>
      <c r="K517" t="s">
        <v>65</v>
      </c>
      <c r="L517">
        <v>1348</v>
      </c>
      <c r="N517">
        <v>1009</v>
      </c>
      <c r="O517" t="s">
        <v>27</v>
      </c>
      <c r="P517" t="s">
        <v>27</v>
      </c>
      <c r="Q517">
        <v>1000</v>
      </c>
      <c r="X517">
        <v>7.14</v>
      </c>
      <c r="Y517">
        <v>2652.04</v>
      </c>
      <c r="Z517">
        <v>0</v>
      </c>
      <c r="AA517">
        <v>0</v>
      </c>
      <c r="AB517">
        <v>0</v>
      </c>
      <c r="AC517">
        <v>0</v>
      </c>
      <c r="AD517">
        <v>1</v>
      </c>
      <c r="AE517">
        <v>0</v>
      </c>
      <c r="AF517" t="s">
        <v>3</v>
      </c>
      <c r="AG517">
        <v>7.14</v>
      </c>
      <c r="AH517">
        <v>2</v>
      </c>
      <c r="AI517">
        <v>52429927</v>
      </c>
      <c r="AJ517">
        <v>533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 x14ac:dyDescent="0.2">
      <c r="A518">
        <f>ROW(Source!A1724)</f>
        <v>1724</v>
      </c>
      <c r="B518">
        <v>52429997</v>
      </c>
      <c r="C518">
        <v>52429992</v>
      </c>
      <c r="D518">
        <v>51486811</v>
      </c>
      <c r="E518">
        <v>27</v>
      </c>
      <c r="F518">
        <v>1</v>
      </c>
      <c r="G518">
        <v>27</v>
      </c>
      <c r="H518">
        <v>1</v>
      </c>
      <c r="I518" t="s">
        <v>531</v>
      </c>
      <c r="J518" t="s">
        <v>3</v>
      </c>
      <c r="K518" t="s">
        <v>532</v>
      </c>
      <c r="L518">
        <v>1191</v>
      </c>
      <c r="N518">
        <v>1013</v>
      </c>
      <c r="O518" t="s">
        <v>533</v>
      </c>
      <c r="P518" t="s">
        <v>533</v>
      </c>
      <c r="Q518">
        <v>1</v>
      </c>
      <c r="X518">
        <v>155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1</v>
      </c>
      <c r="AE518">
        <v>1</v>
      </c>
      <c r="AF518" t="s">
        <v>3</v>
      </c>
      <c r="AG518">
        <v>155</v>
      </c>
      <c r="AH518">
        <v>2</v>
      </c>
      <c r="AI518">
        <v>52429993</v>
      </c>
      <c r="AJ518">
        <v>535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 x14ac:dyDescent="0.2">
      <c r="A519">
        <f>ROW(Source!A1724)</f>
        <v>1724</v>
      </c>
      <c r="B519">
        <v>52429998</v>
      </c>
      <c r="C519">
        <v>52429992</v>
      </c>
      <c r="D519">
        <v>51499338</v>
      </c>
      <c r="E519">
        <v>1</v>
      </c>
      <c r="F519">
        <v>1</v>
      </c>
      <c r="G519">
        <v>27</v>
      </c>
      <c r="H519">
        <v>2</v>
      </c>
      <c r="I519" t="s">
        <v>556</v>
      </c>
      <c r="J519" t="s">
        <v>557</v>
      </c>
      <c r="K519" t="s">
        <v>558</v>
      </c>
      <c r="L519">
        <v>1368</v>
      </c>
      <c r="N519">
        <v>1011</v>
      </c>
      <c r="O519" t="s">
        <v>537</v>
      </c>
      <c r="P519" t="s">
        <v>537</v>
      </c>
      <c r="Q519">
        <v>1</v>
      </c>
      <c r="X519">
        <v>37.5</v>
      </c>
      <c r="Y519">
        <v>0</v>
      </c>
      <c r="Z519">
        <v>744.2</v>
      </c>
      <c r="AA519">
        <v>423.17</v>
      </c>
      <c r="AB519">
        <v>0</v>
      </c>
      <c r="AC519">
        <v>0</v>
      </c>
      <c r="AD519">
        <v>1</v>
      </c>
      <c r="AE519">
        <v>0</v>
      </c>
      <c r="AF519" t="s">
        <v>3</v>
      </c>
      <c r="AG519">
        <v>37.5</v>
      </c>
      <c r="AH519">
        <v>2</v>
      </c>
      <c r="AI519">
        <v>52429994</v>
      </c>
      <c r="AJ519">
        <v>536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 x14ac:dyDescent="0.2">
      <c r="A520">
        <f>ROW(Source!A1724)</f>
        <v>1724</v>
      </c>
      <c r="B520">
        <v>52429999</v>
      </c>
      <c r="C520">
        <v>52429992</v>
      </c>
      <c r="D520">
        <v>51499853</v>
      </c>
      <c r="E520">
        <v>1</v>
      </c>
      <c r="F520">
        <v>1</v>
      </c>
      <c r="G520">
        <v>27</v>
      </c>
      <c r="H520">
        <v>2</v>
      </c>
      <c r="I520" t="s">
        <v>559</v>
      </c>
      <c r="J520" t="s">
        <v>560</v>
      </c>
      <c r="K520" t="s">
        <v>561</v>
      </c>
      <c r="L520">
        <v>1368</v>
      </c>
      <c r="N520">
        <v>1011</v>
      </c>
      <c r="O520" t="s">
        <v>537</v>
      </c>
      <c r="P520" t="s">
        <v>537</v>
      </c>
      <c r="Q520">
        <v>1</v>
      </c>
      <c r="X520">
        <v>75</v>
      </c>
      <c r="Y520">
        <v>0</v>
      </c>
      <c r="Z520">
        <v>6.02</v>
      </c>
      <c r="AA520">
        <v>0.02</v>
      </c>
      <c r="AB520">
        <v>0</v>
      </c>
      <c r="AC520">
        <v>0</v>
      </c>
      <c r="AD520">
        <v>1</v>
      </c>
      <c r="AE520">
        <v>0</v>
      </c>
      <c r="AF520" t="s">
        <v>3</v>
      </c>
      <c r="AG520">
        <v>75</v>
      </c>
      <c r="AH520">
        <v>2</v>
      </c>
      <c r="AI520">
        <v>52429995</v>
      </c>
      <c r="AJ520">
        <v>537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 x14ac:dyDescent="0.2">
      <c r="A521">
        <f>ROW(Source!A1724)</f>
        <v>1724</v>
      </c>
      <c r="B521">
        <v>52430000</v>
      </c>
      <c r="C521">
        <v>52429992</v>
      </c>
      <c r="D521">
        <v>51499208</v>
      </c>
      <c r="E521">
        <v>1</v>
      </c>
      <c r="F521">
        <v>1</v>
      </c>
      <c r="G521">
        <v>27</v>
      </c>
      <c r="H521">
        <v>2</v>
      </c>
      <c r="I521" t="s">
        <v>562</v>
      </c>
      <c r="J521" t="s">
        <v>563</v>
      </c>
      <c r="K521" t="s">
        <v>564</v>
      </c>
      <c r="L521">
        <v>1368</v>
      </c>
      <c r="N521">
        <v>1011</v>
      </c>
      <c r="O521" t="s">
        <v>537</v>
      </c>
      <c r="P521" t="s">
        <v>537</v>
      </c>
      <c r="Q521">
        <v>1</v>
      </c>
      <c r="X521">
        <v>1.55</v>
      </c>
      <c r="Y521">
        <v>0</v>
      </c>
      <c r="Z521">
        <v>1412.71</v>
      </c>
      <c r="AA521">
        <v>641.32000000000005</v>
      </c>
      <c r="AB521">
        <v>0</v>
      </c>
      <c r="AC521">
        <v>0</v>
      </c>
      <c r="AD521">
        <v>1</v>
      </c>
      <c r="AE521">
        <v>0</v>
      </c>
      <c r="AF521" t="s">
        <v>3</v>
      </c>
      <c r="AG521">
        <v>1.55</v>
      </c>
      <c r="AH521">
        <v>2</v>
      </c>
      <c r="AI521">
        <v>52429996</v>
      </c>
      <c r="AJ521">
        <v>538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 x14ac:dyDescent="0.2">
      <c r="A522">
        <f>ROW(Source!A1725)</f>
        <v>1725</v>
      </c>
      <c r="B522">
        <v>52430003</v>
      </c>
      <c r="C522">
        <v>52430001</v>
      </c>
      <c r="D522">
        <v>51498982</v>
      </c>
      <c r="E522">
        <v>1</v>
      </c>
      <c r="F522">
        <v>1</v>
      </c>
      <c r="G522">
        <v>27</v>
      </c>
      <c r="H522">
        <v>2</v>
      </c>
      <c r="I522" t="s">
        <v>534</v>
      </c>
      <c r="J522" t="s">
        <v>535</v>
      </c>
      <c r="K522" t="s">
        <v>536</v>
      </c>
      <c r="L522">
        <v>1368</v>
      </c>
      <c r="N522">
        <v>1011</v>
      </c>
      <c r="O522" t="s">
        <v>537</v>
      </c>
      <c r="P522" t="s">
        <v>537</v>
      </c>
      <c r="Q522">
        <v>1</v>
      </c>
      <c r="X522">
        <v>5.3699999999999998E-2</v>
      </c>
      <c r="Y522">
        <v>0</v>
      </c>
      <c r="Z522">
        <v>1494.43</v>
      </c>
      <c r="AA522">
        <v>481.21</v>
      </c>
      <c r="AB522">
        <v>0</v>
      </c>
      <c r="AC522">
        <v>0</v>
      </c>
      <c r="AD522">
        <v>1</v>
      </c>
      <c r="AE522">
        <v>0</v>
      </c>
      <c r="AF522" t="s">
        <v>3</v>
      </c>
      <c r="AG522">
        <v>5.3699999999999998E-2</v>
      </c>
      <c r="AH522">
        <v>2</v>
      </c>
      <c r="AI522">
        <v>52430002</v>
      </c>
      <c r="AJ522">
        <v>539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 x14ac:dyDescent="0.2">
      <c r="A523">
        <f>ROW(Source!A1726)</f>
        <v>1726</v>
      </c>
      <c r="B523">
        <v>52430006</v>
      </c>
      <c r="C523">
        <v>52430004</v>
      </c>
      <c r="D523">
        <v>51486811</v>
      </c>
      <c r="E523">
        <v>27</v>
      </c>
      <c r="F523">
        <v>1</v>
      </c>
      <c r="G523">
        <v>27</v>
      </c>
      <c r="H523">
        <v>1</v>
      </c>
      <c r="I523" t="s">
        <v>531</v>
      </c>
      <c r="J523" t="s">
        <v>3</v>
      </c>
      <c r="K523" t="s">
        <v>532</v>
      </c>
      <c r="L523">
        <v>1191</v>
      </c>
      <c r="N523">
        <v>1013</v>
      </c>
      <c r="O523" t="s">
        <v>533</v>
      </c>
      <c r="P523" t="s">
        <v>533</v>
      </c>
      <c r="Q523">
        <v>1</v>
      </c>
      <c r="X523">
        <v>1.02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1</v>
      </c>
      <c r="AE523">
        <v>1</v>
      </c>
      <c r="AF523" t="s">
        <v>3</v>
      </c>
      <c r="AG523">
        <v>1.02</v>
      </c>
      <c r="AH523">
        <v>2</v>
      </c>
      <c r="AI523">
        <v>52430005</v>
      </c>
      <c r="AJ523">
        <v>540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 x14ac:dyDescent="0.2">
      <c r="A524">
        <f>ROW(Source!A1727)</f>
        <v>1727</v>
      </c>
      <c r="B524">
        <v>52430010</v>
      </c>
      <c r="C524">
        <v>52430007</v>
      </c>
      <c r="D524">
        <v>51499780</v>
      </c>
      <c r="E524">
        <v>1</v>
      </c>
      <c r="F524">
        <v>1</v>
      </c>
      <c r="G524">
        <v>27</v>
      </c>
      <c r="H524">
        <v>2</v>
      </c>
      <c r="I524" t="s">
        <v>538</v>
      </c>
      <c r="J524" t="s">
        <v>539</v>
      </c>
      <c r="K524" t="s">
        <v>540</v>
      </c>
      <c r="L524">
        <v>1368</v>
      </c>
      <c r="N524">
        <v>1011</v>
      </c>
      <c r="O524" t="s">
        <v>537</v>
      </c>
      <c r="P524" t="s">
        <v>537</v>
      </c>
      <c r="Q524">
        <v>1</v>
      </c>
      <c r="X524">
        <v>0.02</v>
      </c>
      <c r="Y524">
        <v>0</v>
      </c>
      <c r="Z524">
        <v>1009.4</v>
      </c>
      <c r="AA524">
        <v>316.82</v>
      </c>
      <c r="AB524">
        <v>0</v>
      </c>
      <c r="AC524">
        <v>0</v>
      </c>
      <c r="AD524">
        <v>1</v>
      </c>
      <c r="AE524">
        <v>0</v>
      </c>
      <c r="AF524" t="s">
        <v>3</v>
      </c>
      <c r="AG524">
        <v>0.02</v>
      </c>
      <c r="AH524">
        <v>2</v>
      </c>
      <c r="AI524">
        <v>52430008</v>
      </c>
      <c r="AJ524">
        <v>541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 x14ac:dyDescent="0.2">
      <c r="A525">
        <f>ROW(Source!A1727)</f>
        <v>1727</v>
      </c>
      <c r="B525">
        <v>52430011</v>
      </c>
      <c r="C525">
        <v>52430007</v>
      </c>
      <c r="D525">
        <v>51499781</v>
      </c>
      <c r="E525">
        <v>1</v>
      </c>
      <c r="F525">
        <v>1</v>
      </c>
      <c r="G525">
        <v>27</v>
      </c>
      <c r="H525">
        <v>2</v>
      </c>
      <c r="I525" t="s">
        <v>541</v>
      </c>
      <c r="J525" t="s">
        <v>542</v>
      </c>
      <c r="K525" t="s">
        <v>543</v>
      </c>
      <c r="L525">
        <v>1368</v>
      </c>
      <c r="N525">
        <v>1011</v>
      </c>
      <c r="O525" t="s">
        <v>537</v>
      </c>
      <c r="P525" t="s">
        <v>537</v>
      </c>
      <c r="Q525">
        <v>1</v>
      </c>
      <c r="X525">
        <v>1.7999999999999999E-2</v>
      </c>
      <c r="Y525">
        <v>0</v>
      </c>
      <c r="Z525">
        <v>1014.12</v>
      </c>
      <c r="AA525">
        <v>317.13</v>
      </c>
      <c r="AB525">
        <v>0</v>
      </c>
      <c r="AC525">
        <v>0</v>
      </c>
      <c r="AD525">
        <v>1</v>
      </c>
      <c r="AE525">
        <v>0</v>
      </c>
      <c r="AF525" t="s">
        <v>3</v>
      </c>
      <c r="AG525">
        <v>1.7999999999999999E-2</v>
      </c>
      <c r="AH525">
        <v>2</v>
      </c>
      <c r="AI525">
        <v>52430009</v>
      </c>
      <c r="AJ525">
        <v>542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 x14ac:dyDescent="0.2">
      <c r="A526">
        <f>ROW(Source!A1728)</f>
        <v>1728</v>
      </c>
      <c r="B526">
        <v>52430015</v>
      </c>
      <c r="C526">
        <v>52430012</v>
      </c>
      <c r="D526">
        <v>51499780</v>
      </c>
      <c r="E526">
        <v>1</v>
      </c>
      <c r="F526">
        <v>1</v>
      </c>
      <c r="G526">
        <v>27</v>
      </c>
      <c r="H526">
        <v>2</v>
      </c>
      <c r="I526" t="s">
        <v>538</v>
      </c>
      <c r="J526" t="s">
        <v>539</v>
      </c>
      <c r="K526" t="s">
        <v>540</v>
      </c>
      <c r="L526">
        <v>1368</v>
      </c>
      <c r="N526">
        <v>1011</v>
      </c>
      <c r="O526" t="s">
        <v>537</v>
      </c>
      <c r="P526" t="s">
        <v>537</v>
      </c>
      <c r="Q526">
        <v>1</v>
      </c>
      <c r="X526">
        <v>5.3999999999999999E-2</v>
      </c>
      <c r="Y526">
        <v>0</v>
      </c>
      <c r="Z526">
        <v>1009.4</v>
      </c>
      <c r="AA526">
        <v>316.82</v>
      </c>
      <c r="AB526">
        <v>0</v>
      </c>
      <c r="AC526">
        <v>0</v>
      </c>
      <c r="AD526">
        <v>1</v>
      </c>
      <c r="AE526">
        <v>0</v>
      </c>
      <c r="AF526" t="s">
        <v>3</v>
      </c>
      <c r="AG526">
        <v>5.3999999999999999E-2</v>
      </c>
      <c r="AH526">
        <v>2</v>
      </c>
      <c r="AI526">
        <v>52430013</v>
      </c>
      <c r="AJ526">
        <v>543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 x14ac:dyDescent="0.2">
      <c r="A527">
        <f>ROW(Source!A1728)</f>
        <v>1728</v>
      </c>
      <c r="B527">
        <v>52430016</v>
      </c>
      <c r="C527">
        <v>52430012</v>
      </c>
      <c r="D527">
        <v>51499781</v>
      </c>
      <c r="E527">
        <v>1</v>
      </c>
      <c r="F527">
        <v>1</v>
      </c>
      <c r="G527">
        <v>27</v>
      </c>
      <c r="H527">
        <v>2</v>
      </c>
      <c r="I527" t="s">
        <v>541</v>
      </c>
      <c r="J527" t="s">
        <v>542</v>
      </c>
      <c r="K527" t="s">
        <v>543</v>
      </c>
      <c r="L527">
        <v>1368</v>
      </c>
      <c r="N527">
        <v>1011</v>
      </c>
      <c r="O527" t="s">
        <v>537</v>
      </c>
      <c r="P527" t="s">
        <v>537</v>
      </c>
      <c r="Q527">
        <v>1</v>
      </c>
      <c r="X527">
        <v>5.5E-2</v>
      </c>
      <c r="Y527">
        <v>0</v>
      </c>
      <c r="Z527">
        <v>1014.12</v>
      </c>
      <c r="AA527">
        <v>317.13</v>
      </c>
      <c r="AB527">
        <v>0</v>
      </c>
      <c r="AC527">
        <v>0</v>
      </c>
      <c r="AD527">
        <v>1</v>
      </c>
      <c r="AE527">
        <v>0</v>
      </c>
      <c r="AF527" t="s">
        <v>3</v>
      </c>
      <c r="AG527">
        <v>5.5E-2</v>
      </c>
      <c r="AH527">
        <v>2</v>
      </c>
      <c r="AI527">
        <v>52430014</v>
      </c>
      <c r="AJ527">
        <v>544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 x14ac:dyDescent="0.2">
      <c r="A528">
        <f>ROW(Source!A1729)</f>
        <v>1729</v>
      </c>
      <c r="B528">
        <v>52430020</v>
      </c>
      <c r="C528">
        <v>52430017</v>
      </c>
      <c r="D528">
        <v>51499780</v>
      </c>
      <c r="E528">
        <v>1</v>
      </c>
      <c r="F528">
        <v>1</v>
      </c>
      <c r="G528">
        <v>27</v>
      </c>
      <c r="H528">
        <v>2</v>
      </c>
      <c r="I528" t="s">
        <v>538</v>
      </c>
      <c r="J528" t="s">
        <v>539</v>
      </c>
      <c r="K528" t="s">
        <v>540</v>
      </c>
      <c r="L528">
        <v>1368</v>
      </c>
      <c r="N528">
        <v>1011</v>
      </c>
      <c r="O528" t="s">
        <v>537</v>
      </c>
      <c r="P528" t="s">
        <v>537</v>
      </c>
      <c r="Q528">
        <v>1</v>
      </c>
      <c r="X528">
        <v>0.01</v>
      </c>
      <c r="Y528">
        <v>0</v>
      </c>
      <c r="Z528">
        <v>1009.4</v>
      </c>
      <c r="AA528">
        <v>316.82</v>
      </c>
      <c r="AB528">
        <v>0</v>
      </c>
      <c r="AC528">
        <v>0</v>
      </c>
      <c r="AD528">
        <v>1</v>
      </c>
      <c r="AE528">
        <v>0</v>
      </c>
      <c r="AF528" t="s">
        <v>46</v>
      </c>
      <c r="AG528">
        <v>0.51</v>
      </c>
      <c r="AH528">
        <v>2</v>
      </c>
      <c r="AI528">
        <v>52430018</v>
      </c>
      <c r="AJ528">
        <v>545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 x14ac:dyDescent="0.2">
      <c r="A529">
        <f>ROW(Source!A1729)</f>
        <v>1729</v>
      </c>
      <c r="B529">
        <v>52430021</v>
      </c>
      <c r="C529">
        <v>52430017</v>
      </c>
      <c r="D529">
        <v>51499781</v>
      </c>
      <c r="E529">
        <v>1</v>
      </c>
      <c r="F529">
        <v>1</v>
      </c>
      <c r="G529">
        <v>27</v>
      </c>
      <c r="H529">
        <v>2</v>
      </c>
      <c r="I529" t="s">
        <v>541</v>
      </c>
      <c r="J529" t="s">
        <v>542</v>
      </c>
      <c r="K529" t="s">
        <v>543</v>
      </c>
      <c r="L529">
        <v>1368</v>
      </c>
      <c r="N529">
        <v>1011</v>
      </c>
      <c r="O529" t="s">
        <v>537</v>
      </c>
      <c r="P529" t="s">
        <v>537</v>
      </c>
      <c r="Q529">
        <v>1</v>
      </c>
      <c r="X529">
        <v>8.0000000000000002E-3</v>
      </c>
      <c r="Y529">
        <v>0</v>
      </c>
      <c r="Z529">
        <v>1014.12</v>
      </c>
      <c r="AA529">
        <v>317.13</v>
      </c>
      <c r="AB529">
        <v>0</v>
      </c>
      <c r="AC529">
        <v>0</v>
      </c>
      <c r="AD529">
        <v>1</v>
      </c>
      <c r="AE529">
        <v>0</v>
      </c>
      <c r="AF529" t="s">
        <v>46</v>
      </c>
      <c r="AG529">
        <v>0.40800000000000003</v>
      </c>
      <c r="AH529">
        <v>2</v>
      </c>
      <c r="AI529">
        <v>52430019</v>
      </c>
      <c r="AJ529">
        <v>546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 x14ac:dyDescent="0.2">
      <c r="A530">
        <f>ROW(Source!A1731)</f>
        <v>1731</v>
      </c>
      <c r="B530">
        <v>52430029</v>
      </c>
      <c r="C530">
        <v>52430023</v>
      </c>
      <c r="D530">
        <v>51486811</v>
      </c>
      <c r="E530">
        <v>27</v>
      </c>
      <c r="F530">
        <v>1</v>
      </c>
      <c r="G530">
        <v>27</v>
      </c>
      <c r="H530">
        <v>1</v>
      </c>
      <c r="I530" t="s">
        <v>531</v>
      </c>
      <c r="J530" t="s">
        <v>3</v>
      </c>
      <c r="K530" t="s">
        <v>532</v>
      </c>
      <c r="L530">
        <v>1191</v>
      </c>
      <c r="N530">
        <v>1013</v>
      </c>
      <c r="O530" t="s">
        <v>533</v>
      </c>
      <c r="P530" t="s">
        <v>533</v>
      </c>
      <c r="Q530">
        <v>1</v>
      </c>
      <c r="X530">
        <v>10.3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1</v>
      </c>
      <c r="AE530">
        <v>1</v>
      </c>
      <c r="AF530" t="s">
        <v>3</v>
      </c>
      <c r="AG530">
        <v>10.3</v>
      </c>
      <c r="AH530">
        <v>2</v>
      </c>
      <c r="AI530">
        <v>52430024</v>
      </c>
      <c r="AJ530">
        <v>547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 x14ac:dyDescent="0.2">
      <c r="A531">
        <f>ROW(Source!A1731)</f>
        <v>1731</v>
      </c>
      <c r="B531">
        <v>52430030</v>
      </c>
      <c r="C531">
        <v>52430023</v>
      </c>
      <c r="D531">
        <v>51499169</v>
      </c>
      <c r="E531">
        <v>1</v>
      </c>
      <c r="F531">
        <v>1</v>
      </c>
      <c r="G531">
        <v>27</v>
      </c>
      <c r="H531">
        <v>2</v>
      </c>
      <c r="I531" t="s">
        <v>547</v>
      </c>
      <c r="J531" t="s">
        <v>548</v>
      </c>
      <c r="K531" t="s">
        <v>549</v>
      </c>
      <c r="L531">
        <v>1368</v>
      </c>
      <c r="N531">
        <v>1011</v>
      </c>
      <c r="O531" t="s">
        <v>537</v>
      </c>
      <c r="P531" t="s">
        <v>537</v>
      </c>
      <c r="Q531">
        <v>1</v>
      </c>
      <c r="X531">
        <v>0.89</v>
      </c>
      <c r="Y531">
        <v>0</v>
      </c>
      <c r="Z531">
        <v>1261.8699999999999</v>
      </c>
      <c r="AA531">
        <v>530.02</v>
      </c>
      <c r="AB531">
        <v>0</v>
      </c>
      <c r="AC531">
        <v>0</v>
      </c>
      <c r="AD531">
        <v>1</v>
      </c>
      <c r="AE531">
        <v>0</v>
      </c>
      <c r="AF531" t="s">
        <v>3</v>
      </c>
      <c r="AG531">
        <v>0.89</v>
      </c>
      <c r="AH531">
        <v>2</v>
      </c>
      <c r="AI531">
        <v>52430025</v>
      </c>
      <c r="AJ531">
        <v>548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 x14ac:dyDescent="0.2">
      <c r="A532">
        <f>ROW(Source!A1731)</f>
        <v>1731</v>
      </c>
      <c r="B532">
        <v>52430031</v>
      </c>
      <c r="C532">
        <v>52430023</v>
      </c>
      <c r="D532">
        <v>51499975</v>
      </c>
      <c r="E532">
        <v>1</v>
      </c>
      <c r="F532">
        <v>1</v>
      </c>
      <c r="G532">
        <v>27</v>
      </c>
      <c r="H532">
        <v>3</v>
      </c>
      <c r="I532" t="s">
        <v>553</v>
      </c>
      <c r="J532" t="s">
        <v>554</v>
      </c>
      <c r="K532" t="s">
        <v>555</v>
      </c>
      <c r="L532">
        <v>1348</v>
      </c>
      <c r="N532">
        <v>1009</v>
      </c>
      <c r="O532" t="s">
        <v>27</v>
      </c>
      <c r="P532" t="s">
        <v>27</v>
      </c>
      <c r="Q532">
        <v>1000</v>
      </c>
      <c r="X532">
        <v>0.06</v>
      </c>
      <c r="Y532">
        <v>25888.1</v>
      </c>
      <c r="Z532">
        <v>0</v>
      </c>
      <c r="AA532">
        <v>0</v>
      </c>
      <c r="AB532">
        <v>0</v>
      </c>
      <c r="AC532">
        <v>0</v>
      </c>
      <c r="AD532">
        <v>1</v>
      </c>
      <c r="AE532">
        <v>0</v>
      </c>
      <c r="AF532" t="s">
        <v>3</v>
      </c>
      <c r="AG532">
        <v>0.06</v>
      </c>
      <c r="AH532">
        <v>2</v>
      </c>
      <c r="AI532">
        <v>52430026</v>
      </c>
      <c r="AJ532">
        <v>549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 x14ac:dyDescent="0.2">
      <c r="A533">
        <f>ROW(Source!A1731)</f>
        <v>1731</v>
      </c>
      <c r="B533">
        <v>52430032</v>
      </c>
      <c r="C533">
        <v>52430023</v>
      </c>
      <c r="D533">
        <v>51503080</v>
      </c>
      <c r="E533">
        <v>1</v>
      </c>
      <c r="F533">
        <v>1</v>
      </c>
      <c r="G533">
        <v>27</v>
      </c>
      <c r="H533">
        <v>3</v>
      </c>
      <c r="I533" t="s">
        <v>64</v>
      </c>
      <c r="J533" t="s">
        <v>66</v>
      </c>
      <c r="K533" t="s">
        <v>65</v>
      </c>
      <c r="L533">
        <v>1348</v>
      </c>
      <c r="N533">
        <v>1009</v>
      </c>
      <c r="O533" t="s">
        <v>27</v>
      </c>
      <c r="P533" t="s">
        <v>27</v>
      </c>
      <c r="Q533">
        <v>1000</v>
      </c>
      <c r="X533">
        <v>7.14</v>
      </c>
      <c r="Y533">
        <v>2652.04</v>
      </c>
      <c r="Z533">
        <v>0</v>
      </c>
      <c r="AA533">
        <v>0</v>
      </c>
      <c r="AB533">
        <v>0</v>
      </c>
      <c r="AC533">
        <v>0</v>
      </c>
      <c r="AD533">
        <v>1</v>
      </c>
      <c r="AE533">
        <v>0</v>
      </c>
      <c r="AF533" t="s">
        <v>3</v>
      </c>
      <c r="AG533">
        <v>7.14</v>
      </c>
      <c r="AH533">
        <v>2</v>
      </c>
      <c r="AI533">
        <v>52430028</v>
      </c>
      <c r="AJ533">
        <v>551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 x14ac:dyDescent="0.2">
      <c r="A534">
        <f>ROW(Source!A1769)</f>
        <v>1769</v>
      </c>
      <c r="B534">
        <v>52430094</v>
      </c>
      <c r="C534">
        <v>52430092</v>
      </c>
      <c r="D534">
        <v>51486811</v>
      </c>
      <c r="E534">
        <v>27</v>
      </c>
      <c r="F534">
        <v>1</v>
      </c>
      <c r="G534">
        <v>27</v>
      </c>
      <c r="H534">
        <v>1</v>
      </c>
      <c r="I534" t="s">
        <v>531</v>
      </c>
      <c r="J534" t="s">
        <v>3</v>
      </c>
      <c r="K534" t="s">
        <v>532</v>
      </c>
      <c r="L534">
        <v>1191</v>
      </c>
      <c r="N534">
        <v>1013</v>
      </c>
      <c r="O534" t="s">
        <v>533</v>
      </c>
      <c r="P534" t="s">
        <v>533</v>
      </c>
      <c r="Q534">
        <v>1</v>
      </c>
      <c r="X534">
        <v>76.7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1</v>
      </c>
      <c r="AE534">
        <v>1</v>
      </c>
      <c r="AF534" t="s">
        <v>3</v>
      </c>
      <c r="AG534">
        <v>76.7</v>
      </c>
      <c r="AH534">
        <v>2</v>
      </c>
      <c r="AI534">
        <v>52430093</v>
      </c>
      <c r="AJ534">
        <v>552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 x14ac:dyDescent="0.2">
      <c r="A535">
        <f>ROW(Source!A1770)</f>
        <v>1770</v>
      </c>
      <c r="B535">
        <v>52430097</v>
      </c>
      <c r="C535">
        <v>52430095</v>
      </c>
      <c r="D535">
        <v>51498982</v>
      </c>
      <c r="E535">
        <v>1</v>
      </c>
      <c r="F535">
        <v>1</v>
      </c>
      <c r="G535">
        <v>27</v>
      </c>
      <c r="H535">
        <v>2</v>
      </c>
      <c r="I535" t="s">
        <v>534</v>
      </c>
      <c r="J535" t="s">
        <v>535</v>
      </c>
      <c r="K535" t="s">
        <v>536</v>
      </c>
      <c r="L535">
        <v>1368</v>
      </c>
      <c r="N535">
        <v>1011</v>
      </c>
      <c r="O535" t="s">
        <v>537</v>
      </c>
      <c r="P535" t="s">
        <v>537</v>
      </c>
      <c r="Q535">
        <v>1</v>
      </c>
      <c r="X535">
        <v>5.3699999999999998E-2</v>
      </c>
      <c r="Y535">
        <v>0</v>
      </c>
      <c r="Z535">
        <v>1494.43</v>
      </c>
      <c r="AA535">
        <v>481.21</v>
      </c>
      <c r="AB535">
        <v>0</v>
      </c>
      <c r="AC535">
        <v>0</v>
      </c>
      <c r="AD535">
        <v>1</v>
      </c>
      <c r="AE535">
        <v>0</v>
      </c>
      <c r="AF535" t="s">
        <v>3</v>
      </c>
      <c r="AG535">
        <v>5.3699999999999998E-2</v>
      </c>
      <c r="AH535">
        <v>2</v>
      </c>
      <c r="AI535">
        <v>52430096</v>
      </c>
      <c r="AJ535">
        <v>553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 x14ac:dyDescent="0.2">
      <c r="A536">
        <f>ROW(Source!A1771)</f>
        <v>1771</v>
      </c>
      <c r="B536">
        <v>52430100</v>
      </c>
      <c r="C536">
        <v>52430098</v>
      </c>
      <c r="D536">
        <v>51486811</v>
      </c>
      <c r="E536">
        <v>27</v>
      </c>
      <c r="F536">
        <v>1</v>
      </c>
      <c r="G536">
        <v>27</v>
      </c>
      <c r="H536">
        <v>1</v>
      </c>
      <c r="I536" t="s">
        <v>531</v>
      </c>
      <c r="J536" t="s">
        <v>3</v>
      </c>
      <c r="K536" t="s">
        <v>532</v>
      </c>
      <c r="L536">
        <v>1191</v>
      </c>
      <c r="N536">
        <v>1013</v>
      </c>
      <c r="O536" t="s">
        <v>533</v>
      </c>
      <c r="P536" t="s">
        <v>533</v>
      </c>
      <c r="Q536">
        <v>1</v>
      </c>
      <c r="X536">
        <v>1.02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1</v>
      </c>
      <c r="AE536">
        <v>1</v>
      </c>
      <c r="AF536" t="s">
        <v>3</v>
      </c>
      <c r="AG536">
        <v>1.02</v>
      </c>
      <c r="AH536">
        <v>2</v>
      </c>
      <c r="AI536">
        <v>52430099</v>
      </c>
      <c r="AJ536">
        <v>554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 x14ac:dyDescent="0.2">
      <c r="A537">
        <f>ROW(Source!A1772)</f>
        <v>1772</v>
      </c>
      <c r="B537">
        <v>52430104</v>
      </c>
      <c r="C537">
        <v>52430101</v>
      </c>
      <c r="D537">
        <v>51499780</v>
      </c>
      <c r="E537">
        <v>1</v>
      </c>
      <c r="F537">
        <v>1</v>
      </c>
      <c r="G537">
        <v>27</v>
      </c>
      <c r="H537">
        <v>2</v>
      </c>
      <c r="I537" t="s">
        <v>538</v>
      </c>
      <c r="J537" t="s">
        <v>539</v>
      </c>
      <c r="K537" t="s">
        <v>540</v>
      </c>
      <c r="L537">
        <v>1368</v>
      </c>
      <c r="N537">
        <v>1011</v>
      </c>
      <c r="O537" t="s">
        <v>537</v>
      </c>
      <c r="P537" t="s">
        <v>537</v>
      </c>
      <c r="Q537">
        <v>1</v>
      </c>
      <c r="X537">
        <v>0.02</v>
      </c>
      <c r="Y537">
        <v>0</v>
      </c>
      <c r="Z537">
        <v>1009.4</v>
      </c>
      <c r="AA537">
        <v>316.82</v>
      </c>
      <c r="AB537">
        <v>0</v>
      </c>
      <c r="AC537">
        <v>0</v>
      </c>
      <c r="AD537">
        <v>1</v>
      </c>
      <c r="AE537">
        <v>0</v>
      </c>
      <c r="AF537" t="s">
        <v>3</v>
      </c>
      <c r="AG537">
        <v>0.02</v>
      </c>
      <c r="AH537">
        <v>2</v>
      </c>
      <c r="AI537">
        <v>52430102</v>
      </c>
      <c r="AJ537">
        <v>555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 x14ac:dyDescent="0.2">
      <c r="A538">
        <f>ROW(Source!A1772)</f>
        <v>1772</v>
      </c>
      <c r="B538">
        <v>52430105</v>
      </c>
      <c r="C538">
        <v>52430101</v>
      </c>
      <c r="D538">
        <v>51499781</v>
      </c>
      <c r="E538">
        <v>1</v>
      </c>
      <c r="F538">
        <v>1</v>
      </c>
      <c r="G538">
        <v>27</v>
      </c>
      <c r="H538">
        <v>2</v>
      </c>
      <c r="I538" t="s">
        <v>541</v>
      </c>
      <c r="J538" t="s">
        <v>542</v>
      </c>
      <c r="K538" t="s">
        <v>543</v>
      </c>
      <c r="L538">
        <v>1368</v>
      </c>
      <c r="N538">
        <v>1011</v>
      </c>
      <c r="O538" t="s">
        <v>537</v>
      </c>
      <c r="P538" t="s">
        <v>537</v>
      </c>
      <c r="Q538">
        <v>1</v>
      </c>
      <c r="X538">
        <v>1.7999999999999999E-2</v>
      </c>
      <c r="Y538">
        <v>0</v>
      </c>
      <c r="Z538">
        <v>1014.12</v>
      </c>
      <c r="AA538">
        <v>317.13</v>
      </c>
      <c r="AB538">
        <v>0</v>
      </c>
      <c r="AC538">
        <v>0</v>
      </c>
      <c r="AD538">
        <v>1</v>
      </c>
      <c r="AE538">
        <v>0</v>
      </c>
      <c r="AF538" t="s">
        <v>3</v>
      </c>
      <c r="AG538">
        <v>1.7999999999999999E-2</v>
      </c>
      <c r="AH538">
        <v>2</v>
      </c>
      <c r="AI538">
        <v>52430103</v>
      </c>
      <c r="AJ538">
        <v>556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 x14ac:dyDescent="0.2">
      <c r="A539">
        <f>ROW(Source!A1773)</f>
        <v>1773</v>
      </c>
      <c r="B539">
        <v>52430109</v>
      </c>
      <c r="C539">
        <v>52430106</v>
      </c>
      <c r="D539">
        <v>51499780</v>
      </c>
      <c r="E539">
        <v>1</v>
      </c>
      <c r="F539">
        <v>1</v>
      </c>
      <c r="G539">
        <v>27</v>
      </c>
      <c r="H539">
        <v>2</v>
      </c>
      <c r="I539" t="s">
        <v>538</v>
      </c>
      <c r="J539" t="s">
        <v>539</v>
      </c>
      <c r="K539" t="s">
        <v>540</v>
      </c>
      <c r="L539">
        <v>1368</v>
      </c>
      <c r="N539">
        <v>1011</v>
      </c>
      <c r="O539" t="s">
        <v>537</v>
      </c>
      <c r="P539" t="s">
        <v>537</v>
      </c>
      <c r="Q539">
        <v>1</v>
      </c>
      <c r="X539">
        <v>5.3999999999999999E-2</v>
      </c>
      <c r="Y539">
        <v>0</v>
      </c>
      <c r="Z539">
        <v>1009.4</v>
      </c>
      <c r="AA539">
        <v>316.82</v>
      </c>
      <c r="AB539">
        <v>0</v>
      </c>
      <c r="AC539">
        <v>0</v>
      </c>
      <c r="AD539">
        <v>1</v>
      </c>
      <c r="AE539">
        <v>0</v>
      </c>
      <c r="AF539" t="s">
        <v>3</v>
      </c>
      <c r="AG539">
        <v>5.3999999999999999E-2</v>
      </c>
      <c r="AH539">
        <v>2</v>
      </c>
      <c r="AI539">
        <v>52430107</v>
      </c>
      <c r="AJ539">
        <v>557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 x14ac:dyDescent="0.2">
      <c r="A540">
        <f>ROW(Source!A1773)</f>
        <v>1773</v>
      </c>
      <c r="B540">
        <v>52430110</v>
      </c>
      <c r="C540">
        <v>52430106</v>
      </c>
      <c r="D540">
        <v>51499781</v>
      </c>
      <c r="E540">
        <v>1</v>
      </c>
      <c r="F540">
        <v>1</v>
      </c>
      <c r="G540">
        <v>27</v>
      </c>
      <c r="H540">
        <v>2</v>
      </c>
      <c r="I540" t="s">
        <v>541</v>
      </c>
      <c r="J540" t="s">
        <v>542</v>
      </c>
      <c r="K540" t="s">
        <v>543</v>
      </c>
      <c r="L540">
        <v>1368</v>
      </c>
      <c r="N540">
        <v>1011</v>
      </c>
      <c r="O540" t="s">
        <v>537</v>
      </c>
      <c r="P540" t="s">
        <v>537</v>
      </c>
      <c r="Q540">
        <v>1</v>
      </c>
      <c r="X540">
        <v>5.5E-2</v>
      </c>
      <c r="Y540">
        <v>0</v>
      </c>
      <c r="Z540">
        <v>1014.12</v>
      </c>
      <c r="AA540">
        <v>317.13</v>
      </c>
      <c r="AB540">
        <v>0</v>
      </c>
      <c r="AC540">
        <v>0</v>
      </c>
      <c r="AD540">
        <v>1</v>
      </c>
      <c r="AE540">
        <v>0</v>
      </c>
      <c r="AF540" t="s">
        <v>3</v>
      </c>
      <c r="AG540">
        <v>5.5E-2</v>
      </c>
      <c r="AH540">
        <v>2</v>
      </c>
      <c r="AI540">
        <v>52430108</v>
      </c>
      <c r="AJ540">
        <v>558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 x14ac:dyDescent="0.2">
      <c r="A541">
        <f>ROW(Source!A1774)</f>
        <v>1774</v>
      </c>
      <c r="B541">
        <v>52430114</v>
      </c>
      <c r="C541">
        <v>52430111</v>
      </c>
      <c r="D541">
        <v>51499780</v>
      </c>
      <c r="E541">
        <v>1</v>
      </c>
      <c r="F541">
        <v>1</v>
      </c>
      <c r="G541">
        <v>27</v>
      </c>
      <c r="H541">
        <v>2</v>
      </c>
      <c r="I541" t="s">
        <v>538</v>
      </c>
      <c r="J541" t="s">
        <v>539</v>
      </c>
      <c r="K541" t="s">
        <v>540</v>
      </c>
      <c r="L541">
        <v>1368</v>
      </c>
      <c r="N541">
        <v>1011</v>
      </c>
      <c r="O541" t="s">
        <v>537</v>
      </c>
      <c r="P541" t="s">
        <v>537</v>
      </c>
      <c r="Q541">
        <v>1</v>
      </c>
      <c r="X541">
        <v>0.01</v>
      </c>
      <c r="Y541">
        <v>0</v>
      </c>
      <c r="Z541">
        <v>1009.4</v>
      </c>
      <c r="AA541">
        <v>316.82</v>
      </c>
      <c r="AB541">
        <v>0</v>
      </c>
      <c r="AC541">
        <v>0</v>
      </c>
      <c r="AD541">
        <v>1</v>
      </c>
      <c r="AE541">
        <v>0</v>
      </c>
      <c r="AF541" t="s">
        <v>46</v>
      </c>
      <c r="AG541">
        <v>0.51</v>
      </c>
      <c r="AH541">
        <v>2</v>
      </c>
      <c r="AI541">
        <v>52430112</v>
      </c>
      <c r="AJ541">
        <v>559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 x14ac:dyDescent="0.2">
      <c r="A542">
        <f>ROW(Source!A1774)</f>
        <v>1774</v>
      </c>
      <c r="B542">
        <v>52430115</v>
      </c>
      <c r="C542">
        <v>52430111</v>
      </c>
      <c r="D542">
        <v>51499781</v>
      </c>
      <c r="E542">
        <v>1</v>
      </c>
      <c r="F542">
        <v>1</v>
      </c>
      <c r="G542">
        <v>27</v>
      </c>
      <c r="H542">
        <v>2</v>
      </c>
      <c r="I542" t="s">
        <v>541</v>
      </c>
      <c r="J542" t="s">
        <v>542</v>
      </c>
      <c r="K542" t="s">
        <v>543</v>
      </c>
      <c r="L542">
        <v>1368</v>
      </c>
      <c r="N542">
        <v>1011</v>
      </c>
      <c r="O542" t="s">
        <v>537</v>
      </c>
      <c r="P542" t="s">
        <v>537</v>
      </c>
      <c r="Q542">
        <v>1</v>
      </c>
      <c r="X542">
        <v>8.0000000000000002E-3</v>
      </c>
      <c r="Y542">
        <v>0</v>
      </c>
      <c r="Z542">
        <v>1014.12</v>
      </c>
      <c r="AA542">
        <v>317.13</v>
      </c>
      <c r="AB542">
        <v>0</v>
      </c>
      <c r="AC542">
        <v>0</v>
      </c>
      <c r="AD542">
        <v>1</v>
      </c>
      <c r="AE542">
        <v>0</v>
      </c>
      <c r="AF542" t="s">
        <v>46</v>
      </c>
      <c r="AG542">
        <v>0.40800000000000003</v>
      </c>
      <c r="AH542">
        <v>2</v>
      </c>
      <c r="AI542">
        <v>52430113</v>
      </c>
      <c r="AJ542">
        <v>560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 x14ac:dyDescent="0.2">
      <c r="A543">
        <f>ROW(Source!A1776)</f>
        <v>1776</v>
      </c>
      <c r="B543">
        <v>52430119</v>
      </c>
      <c r="C543">
        <v>52430117</v>
      </c>
      <c r="D543">
        <v>51486811</v>
      </c>
      <c r="E543">
        <v>27</v>
      </c>
      <c r="F543">
        <v>1</v>
      </c>
      <c r="G543">
        <v>27</v>
      </c>
      <c r="H543">
        <v>1</v>
      </c>
      <c r="I543" t="s">
        <v>531</v>
      </c>
      <c r="J543" t="s">
        <v>3</v>
      </c>
      <c r="K543" t="s">
        <v>532</v>
      </c>
      <c r="L543">
        <v>1191</v>
      </c>
      <c r="N543">
        <v>1013</v>
      </c>
      <c r="O543" t="s">
        <v>533</v>
      </c>
      <c r="P543" t="s">
        <v>533</v>
      </c>
      <c r="Q543">
        <v>1</v>
      </c>
      <c r="X543">
        <v>221.6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1</v>
      </c>
      <c r="AE543">
        <v>1</v>
      </c>
      <c r="AF543" t="s">
        <v>3</v>
      </c>
      <c r="AG543">
        <v>221.6</v>
      </c>
      <c r="AH543">
        <v>2</v>
      </c>
      <c r="AI543">
        <v>52430118</v>
      </c>
      <c r="AJ543">
        <v>561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 x14ac:dyDescent="0.2">
      <c r="A544">
        <f>ROW(Source!A1777)</f>
        <v>1777</v>
      </c>
      <c r="B544">
        <v>52430122</v>
      </c>
      <c r="C544">
        <v>52430120</v>
      </c>
      <c r="D544">
        <v>51486811</v>
      </c>
      <c r="E544">
        <v>27</v>
      </c>
      <c r="F544">
        <v>1</v>
      </c>
      <c r="G544">
        <v>27</v>
      </c>
      <c r="H544">
        <v>1</v>
      </c>
      <c r="I544" t="s">
        <v>531</v>
      </c>
      <c r="J544" t="s">
        <v>3</v>
      </c>
      <c r="K544" t="s">
        <v>532</v>
      </c>
      <c r="L544">
        <v>1191</v>
      </c>
      <c r="N544">
        <v>1013</v>
      </c>
      <c r="O544" t="s">
        <v>533</v>
      </c>
      <c r="P544" t="s">
        <v>533</v>
      </c>
      <c r="Q544">
        <v>1</v>
      </c>
      <c r="X544">
        <v>83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1</v>
      </c>
      <c r="AE544">
        <v>1</v>
      </c>
      <c r="AF544" t="s">
        <v>3</v>
      </c>
      <c r="AG544">
        <v>83</v>
      </c>
      <c r="AH544">
        <v>2</v>
      </c>
      <c r="AI544">
        <v>52430121</v>
      </c>
      <c r="AJ544">
        <v>562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 x14ac:dyDescent="0.2">
      <c r="A545">
        <f>ROW(Source!A1778)</f>
        <v>1778</v>
      </c>
      <c r="B545">
        <v>52430125</v>
      </c>
      <c r="C545">
        <v>52430123</v>
      </c>
      <c r="D545">
        <v>51499781</v>
      </c>
      <c r="E545">
        <v>1</v>
      </c>
      <c r="F545">
        <v>1</v>
      </c>
      <c r="G545">
        <v>27</v>
      </c>
      <c r="H545">
        <v>2</v>
      </c>
      <c r="I545" t="s">
        <v>541</v>
      </c>
      <c r="J545" t="s">
        <v>542</v>
      </c>
      <c r="K545" t="s">
        <v>543</v>
      </c>
      <c r="L545">
        <v>1368</v>
      </c>
      <c r="N545">
        <v>1011</v>
      </c>
      <c r="O545" t="s">
        <v>537</v>
      </c>
      <c r="P545" t="s">
        <v>537</v>
      </c>
      <c r="Q545">
        <v>1</v>
      </c>
      <c r="X545">
        <v>3.1E-2</v>
      </c>
      <c r="Y545">
        <v>0</v>
      </c>
      <c r="Z545">
        <v>1014.12</v>
      </c>
      <c r="AA545">
        <v>317.13</v>
      </c>
      <c r="AB545">
        <v>0</v>
      </c>
      <c r="AC545">
        <v>0</v>
      </c>
      <c r="AD545">
        <v>1</v>
      </c>
      <c r="AE545">
        <v>0</v>
      </c>
      <c r="AF545" t="s">
        <v>3</v>
      </c>
      <c r="AG545">
        <v>3.1E-2</v>
      </c>
      <c r="AH545">
        <v>2</v>
      </c>
      <c r="AI545">
        <v>52430124</v>
      </c>
      <c r="AJ545">
        <v>563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 x14ac:dyDescent="0.2">
      <c r="A546">
        <f>ROW(Source!A1779)</f>
        <v>1779</v>
      </c>
      <c r="B546">
        <v>52430128</v>
      </c>
      <c r="C546">
        <v>52430126</v>
      </c>
      <c r="D546">
        <v>51499781</v>
      </c>
      <c r="E546">
        <v>1</v>
      </c>
      <c r="F546">
        <v>1</v>
      </c>
      <c r="G546">
        <v>27</v>
      </c>
      <c r="H546">
        <v>2</v>
      </c>
      <c r="I546" t="s">
        <v>541</v>
      </c>
      <c r="J546" t="s">
        <v>542</v>
      </c>
      <c r="K546" t="s">
        <v>543</v>
      </c>
      <c r="L546">
        <v>1368</v>
      </c>
      <c r="N546">
        <v>1011</v>
      </c>
      <c r="O546" t="s">
        <v>537</v>
      </c>
      <c r="P546" t="s">
        <v>537</v>
      </c>
      <c r="Q546">
        <v>1</v>
      </c>
      <c r="X546">
        <v>0.01</v>
      </c>
      <c r="Y546">
        <v>0</v>
      </c>
      <c r="Z546">
        <v>1014.12</v>
      </c>
      <c r="AA546">
        <v>317.13</v>
      </c>
      <c r="AB546">
        <v>0</v>
      </c>
      <c r="AC546">
        <v>0</v>
      </c>
      <c r="AD546">
        <v>1</v>
      </c>
      <c r="AE546">
        <v>0</v>
      </c>
      <c r="AF546" t="s">
        <v>172</v>
      </c>
      <c r="AG546">
        <v>0.54</v>
      </c>
      <c r="AH546">
        <v>2</v>
      </c>
      <c r="AI546">
        <v>52430127</v>
      </c>
      <c r="AJ546">
        <v>564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 x14ac:dyDescent="0.2">
      <c r="A547">
        <f>ROW(Source!A1781)</f>
        <v>1781</v>
      </c>
      <c r="B547">
        <v>52430310</v>
      </c>
      <c r="C547">
        <v>52430130</v>
      </c>
      <c r="D547">
        <v>51486811</v>
      </c>
      <c r="E547">
        <v>27</v>
      </c>
      <c r="F547">
        <v>1</v>
      </c>
      <c r="G547">
        <v>27</v>
      </c>
      <c r="H547">
        <v>1</v>
      </c>
      <c r="I547" t="s">
        <v>531</v>
      </c>
      <c r="J547" t="s">
        <v>3</v>
      </c>
      <c r="K547" t="s">
        <v>532</v>
      </c>
      <c r="L547">
        <v>1191</v>
      </c>
      <c r="N547">
        <v>1013</v>
      </c>
      <c r="O547" t="s">
        <v>533</v>
      </c>
      <c r="P547" t="s">
        <v>533</v>
      </c>
      <c r="Q547">
        <v>1</v>
      </c>
      <c r="X547">
        <v>80.27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1</v>
      </c>
      <c r="AE547">
        <v>1</v>
      </c>
      <c r="AF547" t="s">
        <v>3</v>
      </c>
      <c r="AG547">
        <v>80.27</v>
      </c>
      <c r="AH547">
        <v>2</v>
      </c>
      <c r="AI547">
        <v>52430310</v>
      </c>
      <c r="AJ547">
        <v>565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 x14ac:dyDescent="0.2">
      <c r="A548">
        <f>ROW(Source!A1781)</f>
        <v>1781</v>
      </c>
      <c r="B548">
        <v>52430311</v>
      </c>
      <c r="C548">
        <v>52430130</v>
      </c>
      <c r="D548">
        <v>51502851</v>
      </c>
      <c r="E548">
        <v>1</v>
      </c>
      <c r="F548">
        <v>1</v>
      </c>
      <c r="G548">
        <v>27</v>
      </c>
      <c r="H548">
        <v>3</v>
      </c>
      <c r="I548" t="s">
        <v>565</v>
      </c>
      <c r="J548" t="s">
        <v>566</v>
      </c>
      <c r="K548" t="s">
        <v>567</v>
      </c>
      <c r="L548">
        <v>1339</v>
      </c>
      <c r="N548">
        <v>1007</v>
      </c>
      <c r="O548" t="s">
        <v>166</v>
      </c>
      <c r="P548" t="s">
        <v>166</v>
      </c>
      <c r="Q548">
        <v>1</v>
      </c>
      <c r="X548">
        <v>5.9</v>
      </c>
      <c r="Y548">
        <v>3714.73</v>
      </c>
      <c r="Z548">
        <v>0</v>
      </c>
      <c r="AA548">
        <v>0</v>
      </c>
      <c r="AB548">
        <v>0</v>
      </c>
      <c r="AC548">
        <v>0</v>
      </c>
      <c r="AD548">
        <v>1</v>
      </c>
      <c r="AE548">
        <v>0</v>
      </c>
      <c r="AF548" t="s">
        <v>3</v>
      </c>
      <c r="AG548">
        <v>5.9</v>
      </c>
      <c r="AH548">
        <v>2</v>
      </c>
      <c r="AI548">
        <v>52430311</v>
      </c>
      <c r="AJ548">
        <v>566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 x14ac:dyDescent="0.2">
      <c r="A549">
        <f>ROW(Source!A1781)</f>
        <v>1781</v>
      </c>
      <c r="B549">
        <v>52430312</v>
      </c>
      <c r="C549">
        <v>52430130</v>
      </c>
      <c r="D549">
        <v>51502927</v>
      </c>
      <c r="E549">
        <v>1</v>
      </c>
      <c r="F549">
        <v>1</v>
      </c>
      <c r="G549">
        <v>27</v>
      </c>
      <c r="H549">
        <v>3</v>
      </c>
      <c r="I549" t="s">
        <v>568</v>
      </c>
      <c r="J549" t="s">
        <v>569</v>
      </c>
      <c r="K549" t="s">
        <v>570</v>
      </c>
      <c r="L549">
        <v>1339</v>
      </c>
      <c r="N549">
        <v>1007</v>
      </c>
      <c r="O549" t="s">
        <v>166</v>
      </c>
      <c r="P549" t="s">
        <v>166</v>
      </c>
      <c r="Q549">
        <v>1</v>
      </c>
      <c r="X549">
        <v>0.06</v>
      </c>
      <c r="Y549">
        <v>3392.59</v>
      </c>
      <c r="Z549">
        <v>0</v>
      </c>
      <c r="AA549">
        <v>0</v>
      </c>
      <c r="AB549">
        <v>0</v>
      </c>
      <c r="AC549">
        <v>0</v>
      </c>
      <c r="AD549">
        <v>1</v>
      </c>
      <c r="AE549">
        <v>0</v>
      </c>
      <c r="AF549" t="s">
        <v>3</v>
      </c>
      <c r="AG549">
        <v>0.06</v>
      </c>
      <c r="AH549">
        <v>2</v>
      </c>
      <c r="AI549">
        <v>52430312</v>
      </c>
      <c r="AJ549">
        <v>567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 x14ac:dyDescent="0.2">
      <c r="A550">
        <f>ROW(Source!A1781)</f>
        <v>1781</v>
      </c>
      <c r="B550">
        <v>52430313</v>
      </c>
      <c r="C550">
        <v>52430130</v>
      </c>
      <c r="D550">
        <v>51503665</v>
      </c>
      <c r="E550">
        <v>1</v>
      </c>
      <c r="F550">
        <v>1</v>
      </c>
      <c r="G550">
        <v>27</v>
      </c>
      <c r="H550">
        <v>3</v>
      </c>
      <c r="I550" t="s">
        <v>501</v>
      </c>
      <c r="J550" t="s">
        <v>503</v>
      </c>
      <c r="K550" t="s">
        <v>502</v>
      </c>
      <c r="L550">
        <v>1339</v>
      </c>
      <c r="N550">
        <v>1007</v>
      </c>
      <c r="O550" t="s">
        <v>166</v>
      </c>
      <c r="P550" t="s">
        <v>166</v>
      </c>
      <c r="Q550">
        <v>1</v>
      </c>
      <c r="X550">
        <v>4.3</v>
      </c>
      <c r="Y550">
        <v>7833.01</v>
      </c>
      <c r="Z550">
        <v>0</v>
      </c>
      <c r="AA550">
        <v>0</v>
      </c>
      <c r="AB550">
        <v>0</v>
      </c>
      <c r="AC550">
        <v>0</v>
      </c>
      <c r="AD550">
        <v>1</v>
      </c>
      <c r="AE550">
        <v>0</v>
      </c>
      <c r="AF550" t="s">
        <v>3</v>
      </c>
      <c r="AG550">
        <v>4.3</v>
      </c>
      <c r="AH550">
        <v>2</v>
      </c>
      <c r="AI550">
        <v>52430313</v>
      </c>
      <c r="AJ550">
        <v>568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 x14ac:dyDescent="0.2">
      <c r="A551">
        <f>ROW(Source!A1817)</f>
        <v>1817</v>
      </c>
      <c r="B551">
        <v>52430376</v>
      </c>
      <c r="C551">
        <v>52430372</v>
      </c>
      <c r="D551">
        <v>51486811</v>
      </c>
      <c r="E551">
        <v>27</v>
      </c>
      <c r="F551">
        <v>1</v>
      </c>
      <c r="G551">
        <v>27</v>
      </c>
      <c r="H551">
        <v>1</v>
      </c>
      <c r="I551" t="s">
        <v>531</v>
      </c>
      <c r="J551" t="s">
        <v>3</v>
      </c>
      <c r="K551" t="s">
        <v>532</v>
      </c>
      <c r="L551">
        <v>1191</v>
      </c>
      <c r="N551">
        <v>1013</v>
      </c>
      <c r="O551" t="s">
        <v>533</v>
      </c>
      <c r="P551" t="s">
        <v>533</v>
      </c>
      <c r="Q551">
        <v>1</v>
      </c>
      <c r="X551">
        <v>1.59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1</v>
      </c>
      <c r="AE551">
        <v>1</v>
      </c>
      <c r="AF551" t="s">
        <v>3</v>
      </c>
      <c r="AG551">
        <v>1.59</v>
      </c>
      <c r="AH551">
        <v>2</v>
      </c>
      <c r="AI551">
        <v>52430373</v>
      </c>
      <c r="AJ551">
        <v>569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 x14ac:dyDescent="0.2">
      <c r="A552">
        <f>ROW(Source!A1817)</f>
        <v>1817</v>
      </c>
      <c r="B552">
        <v>52430377</v>
      </c>
      <c r="C552">
        <v>52430372</v>
      </c>
      <c r="D552">
        <v>51498981</v>
      </c>
      <c r="E552">
        <v>1</v>
      </c>
      <c r="F552">
        <v>1</v>
      </c>
      <c r="G552">
        <v>27</v>
      </c>
      <c r="H552">
        <v>2</v>
      </c>
      <c r="I552" t="s">
        <v>671</v>
      </c>
      <c r="J552" t="s">
        <v>672</v>
      </c>
      <c r="K552" t="s">
        <v>673</v>
      </c>
      <c r="L552">
        <v>1368</v>
      </c>
      <c r="N552">
        <v>1011</v>
      </c>
      <c r="O552" t="s">
        <v>537</v>
      </c>
      <c r="P552" t="s">
        <v>537</v>
      </c>
      <c r="Q552">
        <v>1</v>
      </c>
      <c r="X552">
        <v>4.9800000000000004</v>
      </c>
      <c r="Y552">
        <v>0</v>
      </c>
      <c r="Z552">
        <v>1493.72</v>
      </c>
      <c r="AA552">
        <v>566.86</v>
      </c>
      <c r="AB552">
        <v>0</v>
      </c>
      <c r="AC552">
        <v>0</v>
      </c>
      <c r="AD552">
        <v>1</v>
      </c>
      <c r="AE552">
        <v>0</v>
      </c>
      <c r="AF552" t="s">
        <v>3</v>
      </c>
      <c r="AG552">
        <v>4.9800000000000004</v>
      </c>
      <c r="AH552">
        <v>2</v>
      </c>
      <c r="AI552">
        <v>52430374</v>
      </c>
      <c r="AJ552">
        <v>570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 x14ac:dyDescent="0.2">
      <c r="A553">
        <f>ROW(Source!A1817)</f>
        <v>1817</v>
      </c>
      <c r="B553">
        <v>52430378</v>
      </c>
      <c r="C553">
        <v>52430372</v>
      </c>
      <c r="D553">
        <v>51499004</v>
      </c>
      <c r="E553">
        <v>1</v>
      </c>
      <c r="F553">
        <v>1</v>
      </c>
      <c r="G553">
        <v>27</v>
      </c>
      <c r="H553">
        <v>2</v>
      </c>
      <c r="I553" t="s">
        <v>674</v>
      </c>
      <c r="J553" t="s">
        <v>675</v>
      </c>
      <c r="K553" t="s">
        <v>676</v>
      </c>
      <c r="L553">
        <v>1368</v>
      </c>
      <c r="N553">
        <v>1011</v>
      </c>
      <c r="O553" t="s">
        <v>537</v>
      </c>
      <c r="P553" t="s">
        <v>537</v>
      </c>
      <c r="Q553">
        <v>1</v>
      </c>
      <c r="X553">
        <v>1.25</v>
      </c>
      <c r="Y553">
        <v>0</v>
      </c>
      <c r="Z553">
        <v>1072.23</v>
      </c>
      <c r="AA553">
        <v>488.73</v>
      </c>
      <c r="AB553">
        <v>0</v>
      </c>
      <c r="AC553">
        <v>0</v>
      </c>
      <c r="AD553">
        <v>1</v>
      </c>
      <c r="AE553">
        <v>0</v>
      </c>
      <c r="AF553" t="s">
        <v>3</v>
      </c>
      <c r="AG553">
        <v>1.25</v>
      </c>
      <c r="AH553">
        <v>2</v>
      </c>
      <c r="AI553">
        <v>52430375</v>
      </c>
      <c r="AJ553">
        <v>571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 x14ac:dyDescent="0.2">
      <c r="A554">
        <f>ROW(Source!A1818)</f>
        <v>1818</v>
      </c>
      <c r="B554">
        <v>52430381</v>
      </c>
      <c r="C554">
        <v>52430379</v>
      </c>
      <c r="D554">
        <v>51486811</v>
      </c>
      <c r="E554">
        <v>27</v>
      </c>
      <c r="F554">
        <v>1</v>
      </c>
      <c r="G554">
        <v>27</v>
      </c>
      <c r="H554">
        <v>1</v>
      </c>
      <c r="I554" t="s">
        <v>531</v>
      </c>
      <c r="J554" t="s">
        <v>3</v>
      </c>
      <c r="K554" t="s">
        <v>532</v>
      </c>
      <c r="L554">
        <v>1191</v>
      </c>
      <c r="N554">
        <v>1013</v>
      </c>
      <c r="O554" t="s">
        <v>533</v>
      </c>
      <c r="P554" t="s">
        <v>533</v>
      </c>
      <c r="Q554">
        <v>1</v>
      </c>
      <c r="X554">
        <v>221.6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1</v>
      </c>
      <c r="AE554">
        <v>1</v>
      </c>
      <c r="AF554" t="s">
        <v>3</v>
      </c>
      <c r="AG554">
        <v>221.6</v>
      </c>
      <c r="AH554">
        <v>2</v>
      </c>
      <c r="AI554">
        <v>52430380</v>
      </c>
      <c r="AJ554">
        <v>572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 x14ac:dyDescent="0.2">
      <c r="A555">
        <f>ROW(Source!A1819)</f>
        <v>1819</v>
      </c>
      <c r="B555">
        <v>52430386</v>
      </c>
      <c r="C555">
        <v>52430382</v>
      </c>
      <c r="D555">
        <v>51486811</v>
      </c>
      <c r="E555">
        <v>27</v>
      </c>
      <c r="F555">
        <v>1</v>
      </c>
      <c r="G555">
        <v>27</v>
      </c>
      <c r="H555">
        <v>1</v>
      </c>
      <c r="I555" t="s">
        <v>531</v>
      </c>
      <c r="J555" t="s">
        <v>3</v>
      </c>
      <c r="K555" t="s">
        <v>532</v>
      </c>
      <c r="L555">
        <v>1191</v>
      </c>
      <c r="N555">
        <v>1013</v>
      </c>
      <c r="O555" t="s">
        <v>533</v>
      </c>
      <c r="P555" t="s">
        <v>533</v>
      </c>
      <c r="Q555">
        <v>1</v>
      </c>
      <c r="X555">
        <v>1.59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1</v>
      </c>
      <c r="AE555">
        <v>1</v>
      </c>
      <c r="AF555" t="s">
        <v>3</v>
      </c>
      <c r="AG555">
        <v>1.59</v>
      </c>
      <c r="AH555">
        <v>2</v>
      </c>
      <c r="AI555">
        <v>52430383</v>
      </c>
      <c r="AJ555">
        <v>573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</row>
    <row r="556" spans="1:44" x14ac:dyDescent="0.2">
      <c r="A556">
        <f>ROW(Source!A1819)</f>
        <v>1819</v>
      </c>
      <c r="B556">
        <v>52430387</v>
      </c>
      <c r="C556">
        <v>52430382</v>
      </c>
      <c r="D556">
        <v>51498981</v>
      </c>
      <c r="E556">
        <v>1</v>
      </c>
      <c r="F556">
        <v>1</v>
      </c>
      <c r="G556">
        <v>27</v>
      </c>
      <c r="H556">
        <v>2</v>
      </c>
      <c r="I556" t="s">
        <v>671</v>
      </c>
      <c r="J556" t="s">
        <v>672</v>
      </c>
      <c r="K556" t="s">
        <v>673</v>
      </c>
      <c r="L556">
        <v>1368</v>
      </c>
      <c r="N556">
        <v>1011</v>
      </c>
      <c r="O556" t="s">
        <v>537</v>
      </c>
      <c r="P556" t="s">
        <v>537</v>
      </c>
      <c r="Q556">
        <v>1</v>
      </c>
      <c r="X556">
        <v>4.9800000000000004</v>
      </c>
      <c r="Y556">
        <v>0</v>
      </c>
      <c r="Z556">
        <v>1493.72</v>
      </c>
      <c r="AA556">
        <v>566.86</v>
      </c>
      <c r="AB556">
        <v>0</v>
      </c>
      <c r="AC556">
        <v>0</v>
      </c>
      <c r="AD556">
        <v>1</v>
      </c>
      <c r="AE556">
        <v>0</v>
      </c>
      <c r="AF556" t="s">
        <v>3</v>
      </c>
      <c r="AG556">
        <v>4.9800000000000004</v>
      </c>
      <c r="AH556">
        <v>2</v>
      </c>
      <c r="AI556">
        <v>52430384</v>
      </c>
      <c r="AJ556">
        <v>574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 x14ac:dyDescent="0.2">
      <c r="A557">
        <f>ROW(Source!A1819)</f>
        <v>1819</v>
      </c>
      <c r="B557">
        <v>52430388</v>
      </c>
      <c r="C557">
        <v>52430382</v>
      </c>
      <c r="D557">
        <v>51499004</v>
      </c>
      <c r="E557">
        <v>1</v>
      </c>
      <c r="F557">
        <v>1</v>
      </c>
      <c r="G557">
        <v>27</v>
      </c>
      <c r="H557">
        <v>2</v>
      </c>
      <c r="I557" t="s">
        <v>674</v>
      </c>
      <c r="J557" t="s">
        <v>675</v>
      </c>
      <c r="K557" t="s">
        <v>676</v>
      </c>
      <c r="L557">
        <v>1368</v>
      </c>
      <c r="N557">
        <v>1011</v>
      </c>
      <c r="O557" t="s">
        <v>537</v>
      </c>
      <c r="P557" t="s">
        <v>537</v>
      </c>
      <c r="Q557">
        <v>1</v>
      </c>
      <c r="X557">
        <v>1.25</v>
      </c>
      <c r="Y557">
        <v>0</v>
      </c>
      <c r="Z557">
        <v>1072.23</v>
      </c>
      <c r="AA557">
        <v>488.73</v>
      </c>
      <c r="AB557">
        <v>0</v>
      </c>
      <c r="AC557">
        <v>0</v>
      </c>
      <c r="AD557">
        <v>1</v>
      </c>
      <c r="AE557">
        <v>0</v>
      </c>
      <c r="AF557" t="s">
        <v>3</v>
      </c>
      <c r="AG557">
        <v>1.25</v>
      </c>
      <c r="AH557">
        <v>2</v>
      </c>
      <c r="AI557">
        <v>52430385</v>
      </c>
      <c r="AJ557">
        <v>575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 x14ac:dyDescent="0.2">
      <c r="A558">
        <f>ROW(Source!A1820)</f>
        <v>1820</v>
      </c>
      <c r="B558">
        <v>52430391</v>
      </c>
      <c r="C558">
        <v>52430389</v>
      </c>
      <c r="D558">
        <v>51486811</v>
      </c>
      <c r="E558">
        <v>27</v>
      </c>
      <c r="F558">
        <v>1</v>
      </c>
      <c r="G558">
        <v>27</v>
      </c>
      <c r="H558">
        <v>1</v>
      </c>
      <c r="I558" t="s">
        <v>531</v>
      </c>
      <c r="J558" t="s">
        <v>3</v>
      </c>
      <c r="K558" t="s">
        <v>532</v>
      </c>
      <c r="L558">
        <v>1191</v>
      </c>
      <c r="N558">
        <v>1013</v>
      </c>
      <c r="O558" t="s">
        <v>533</v>
      </c>
      <c r="P558" t="s">
        <v>533</v>
      </c>
      <c r="Q558">
        <v>1</v>
      </c>
      <c r="X558">
        <v>83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1</v>
      </c>
      <c r="AE558">
        <v>1</v>
      </c>
      <c r="AF558" t="s">
        <v>3</v>
      </c>
      <c r="AG558">
        <v>83</v>
      </c>
      <c r="AH558">
        <v>2</v>
      </c>
      <c r="AI558">
        <v>52430390</v>
      </c>
      <c r="AJ558">
        <v>576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 x14ac:dyDescent="0.2">
      <c r="A559">
        <f>ROW(Source!A1821)</f>
        <v>1821</v>
      </c>
      <c r="B559">
        <v>52430394</v>
      </c>
      <c r="C559">
        <v>52430392</v>
      </c>
      <c r="D559">
        <v>51499781</v>
      </c>
      <c r="E559">
        <v>1</v>
      </c>
      <c r="F559">
        <v>1</v>
      </c>
      <c r="G559">
        <v>27</v>
      </c>
      <c r="H559">
        <v>2</v>
      </c>
      <c r="I559" t="s">
        <v>541</v>
      </c>
      <c r="J559" t="s">
        <v>542</v>
      </c>
      <c r="K559" t="s">
        <v>543</v>
      </c>
      <c r="L559">
        <v>1368</v>
      </c>
      <c r="N559">
        <v>1011</v>
      </c>
      <c r="O559" t="s">
        <v>537</v>
      </c>
      <c r="P559" t="s">
        <v>537</v>
      </c>
      <c r="Q559">
        <v>1</v>
      </c>
      <c r="X559">
        <v>3.1E-2</v>
      </c>
      <c r="Y559">
        <v>0</v>
      </c>
      <c r="Z559">
        <v>1014.12</v>
      </c>
      <c r="AA559">
        <v>317.13</v>
      </c>
      <c r="AB559">
        <v>0</v>
      </c>
      <c r="AC559">
        <v>0</v>
      </c>
      <c r="AD559">
        <v>1</v>
      </c>
      <c r="AE559">
        <v>0</v>
      </c>
      <c r="AF559" t="s">
        <v>3</v>
      </c>
      <c r="AG559">
        <v>3.1E-2</v>
      </c>
      <c r="AH559">
        <v>2</v>
      </c>
      <c r="AI559">
        <v>52430393</v>
      </c>
      <c r="AJ559">
        <v>577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 x14ac:dyDescent="0.2">
      <c r="A560">
        <f>ROW(Source!A1822)</f>
        <v>1822</v>
      </c>
      <c r="B560">
        <v>52430397</v>
      </c>
      <c r="C560">
        <v>52430395</v>
      </c>
      <c r="D560">
        <v>51499781</v>
      </c>
      <c r="E560">
        <v>1</v>
      </c>
      <c r="F560">
        <v>1</v>
      </c>
      <c r="G560">
        <v>27</v>
      </c>
      <c r="H560">
        <v>2</v>
      </c>
      <c r="I560" t="s">
        <v>541</v>
      </c>
      <c r="J560" t="s">
        <v>542</v>
      </c>
      <c r="K560" t="s">
        <v>543</v>
      </c>
      <c r="L560">
        <v>1368</v>
      </c>
      <c r="N560">
        <v>1011</v>
      </c>
      <c r="O560" t="s">
        <v>537</v>
      </c>
      <c r="P560" t="s">
        <v>537</v>
      </c>
      <c r="Q560">
        <v>1</v>
      </c>
      <c r="X560">
        <v>0.01</v>
      </c>
      <c r="Y560">
        <v>0</v>
      </c>
      <c r="Z560">
        <v>1014.12</v>
      </c>
      <c r="AA560">
        <v>317.13</v>
      </c>
      <c r="AB560">
        <v>0</v>
      </c>
      <c r="AC560">
        <v>0</v>
      </c>
      <c r="AD560">
        <v>1</v>
      </c>
      <c r="AE560">
        <v>0</v>
      </c>
      <c r="AF560" t="s">
        <v>434</v>
      </c>
      <c r="AG560">
        <v>0.54</v>
      </c>
      <c r="AH560">
        <v>2</v>
      </c>
      <c r="AI560">
        <v>52430396</v>
      </c>
      <c r="AJ560">
        <v>578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 x14ac:dyDescent="0.2">
      <c r="A561">
        <f>ROW(Source!A1824)</f>
        <v>1824</v>
      </c>
      <c r="B561">
        <v>52430408</v>
      </c>
      <c r="C561">
        <v>52430399</v>
      </c>
      <c r="D561">
        <v>51486811</v>
      </c>
      <c r="E561">
        <v>27</v>
      </c>
      <c r="F561">
        <v>1</v>
      </c>
      <c r="G561">
        <v>27</v>
      </c>
      <c r="H561">
        <v>1</v>
      </c>
      <c r="I561" t="s">
        <v>531</v>
      </c>
      <c r="J561" t="s">
        <v>3</v>
      </c>
      <c r="K561" t="s">
        <v>532</v>
      </c>
      <c r="L561">
        <v>1191</v>
      </c>
      <c r="N561">
        <v>1013</v>
      </c>
      <c r="O561" t="s">
        <v>533</v>
      </c>
      <c r="P561" t="s">
        <v>533</v>
      </c>
      <c r="Q561">
        <v>1</v>
      </c>
      <c r="X561">
        <v>16.559999999999999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1</v>
      </c>
      <c r="AE561">
        <v>1</v>
      </c>
      <c r="AF561" t="s">
        <v>3</v>
      </c>
      <c r="AG561">
        <v>16.559999999999999</v>
      </c>
      <c r="AH561">
        <v>2</v>
      </c>
      <c r="AI561">
        <v>52430400</v>
      </c>
      <c r="AJ561">
        <v>579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 x14ac:dyDescent="0.2">
      <c r="A562">
        <f>ROW(Source!A1824)</f>
        <v>1824</v>
      </c>
      <c r="B562">
        <v>52430409</v>
      </c>
      <c r="C562">
        <v>52430399</v>
      </c>
      <c r="D562">
        <v>51499026</v>
      </c>
      <c r="E562">
        <v>1</v>
      </c>
      <c r="F562">
        <v>1</v>
      </c>
      <c r="G562">
        <v>27</v>
      </c>
      <c r="H562">
        <v>2</v>
      </c>
      <c r="I562" t="s">
        <v>593</v>
      </c>
      <c r="J562" t="s">
        <v>594</v>
      </c>
      <c r="K562" t="s">
        <v>595</v>
      </c>
      <c r="L562">
        <v>1368</v>
      </c>
      <c r="N562">
        <v>1011</v>
      </c>
      <c r="O562" t="s">
        <v>537</v>
      </c>
      <c r="P562" t="s">
        <v>537</v>
      </c>
      <c r="Q562">
        <v>1</v>
      </c>
      <c r="X562">
        <v>2.08</v>
      </c>
      <c r="Y562">
        <v>0</v>
      </c>
      <c r="Z562">
        <v>740.94</v>
      </c>
      <c r="AA562">
        <v>413.22</v>
      </c>
      <c r="AB562">
        <v>0</v>
      </c>
      <c r="AC562">
        <v>0</v>
      </c>
      <c r="AD562">
        <v>1</v>
      </c>
      <c r="AE562">
        <v>0</v>
      </c>
      <c r="AF562" t="s">
        <v>3</v>
      </c>
      <c r="AG562">
        <v>2.08</v>
      </c>
      <c r="AH562">
        <v>2</v>
      </c>
      <c r="AI562">
        <v>52430401</v>
      </c>
      <c r="AJ562">
        <v>580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 x14ac:dyDescent="0.2">
      <c r="A563">
        <f>ROW(Source!A1824)</f>
        <v>1824</v>
      </c>
      <c r="B563">
        <v>52430410</v>
      </c>
      <c r="C563">
        <v>52430399</v>
      </c>
      <c r="D563">
        <v>51499181</v>
      </c>
      <c r="E563">
        <v>1</v>
      </c>
      <c r="F563">
        <v>1</v>
      </c>
      <c r="G563">
        <v>27</v>
      </c>
      <c r="H563">
        <v>2</v>
      </c>
      <c r="I563" t="s">
        <v>635</v>
      </c>
      <c r="J563" t="s">
        <v>636</v>
      </c>
      <c r="K563" t="s">
        <v>637</v>
      </c>
      <c r="L563">
        <v>1368</v>
      </c>
      <c r="N563">
        <v>1011</v>
      </c>
      <c r="O563" t="s">
        <v>537</v>
      </c>
      <c r="P563" t="s">
        <v>537</v>
      </c>
      <c r="Q563">
        <v>1</v>
      </c>
      <c r="X563">
        <v>2.08</v>
      </c>
      <c r="Y563">
        <v>0</v>
      </c>
      <c r="Z563">
        <v>430.32</v>
      </c>
      <c r="AA563">
        <v>215.31</v>
      </c>
      <c r="AB563">
        <v>0</v>
      </c>
      <c r="AC563">
        <v>0</v>
      </c>
      <c r="AD563">
        <v>1</v>
      </c>
      <c r="AE563">
        <v>0</v>
      </c>
      <c r="AF563" t="s">
        <v>3</v>
      </c>
      <c r="AG563">
        <v>2.08</v>
      </c>
      <c r="AH563">
        <v>2</v>
      </c>
      <c r="AI563">
        <v>52430402</v>
      </c>
      <c r="AJ563">
        <v>581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 x14ac:dyDescent="0.2">
      <c r="A564">
        <f>ROW(Source!A1824)</f>
        <v>1824</v>
      </c>
      <c r="B564">
        <v>52430411</v>
      </c>
      <c r="C564">
        <v>52430399</v>
      </c>
      <c r="D564">
        <v>51499184</v>
      </c>
      <c r="E564">
        <v>1</v>
      </c>
      <c r="F564">
        <v>1</v>
      </c>
      <c r="G564">
        <v>27</v>
      </c>
      <c r="H564">
        <v>2</v>
      </c>
      <c r="I564" t="s">
        <v>599</v>
      </c>
      <c r="J564" t="s">
        <v>600</v>
      </c>
      <c r="K564" t="s">
        <v>601</v>
      </c>
      <c r="L564">
        <v>1368</v>
      </c>
      <c r="N564">
        <v>1011</v>
      </c>
      <c r="O564" t="s">
        <v>537</v>
      </c>
      <c r="P564" t="s">
        <v>537</v>
      </c>
      <c r="Q564">
        <v>1</v>
      </c>
      <c r="X564">
        <v>0.81</v>
      </c>
      <c r="Y564">
        <v>0</v>
      </c>
      <c r="Z564">
        <v>2020.59</v>
      </c>
      <c r="AA564">
        <v>458.56</v>
      </c>
      <c r="AB564">
        <v>0</v>
      </c>
      <c r="AC564">
        <v>0</v>
      </c>
      <c r="AD564">
        <v>1</v>
      </c>
      <c r="AE564">
        <v>0</v>
      </c>
      <c r="AF564" t="s">
        <v>3</v>
      </c>
      <c r="AG564">
        <v>0.81</v>
      </c>
      <c r="AH564">
        <v>2</v>
      </c>
      <c r="AI564">
        <v>52430403</v>
      </c>
      <c r="AJ564">
        <v>582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 x14ac:dyDescent="0.2">
      <c r="A565">
        <f>ROW(Source!A1824)</f>
        <v>1824</v>
      </c>
      <c r="B565">
        <v>52430412</v>
      </c>
      <c r="C565">
        <v>52430399</v>
      </c>
      <c r="D565">
        <v>51499208</v>
      </c>
      <c r="E565">
        <v>1</v>
      </c>
      <c r="F565">
        <v>1</v>
      </c>
      <c r="G565">
        <v>27</v>
      </c>
      <c r="H565">
        <v>2</v>
      </c>
      <c r="I565" t="s">
        <v>562</v>
      </c>
      <c r="J565" t="s">
        <v>563</v>
      </c>
      <c r="K565" t="s">
        <v>564</v>
      </c>
      <c r="L565">
        <v>1368</v>
      </c>
      <c r="N565">
        <v>1011</v>
      </c>
      <c r="O565" t="s">
        <v>537</v>
      </c>
      <c r="P565" t="s">
        <v>537</v>
      </c>
      <c r="Q565">
        <v>1</v>
      </c>
      <c r="X565">
        <v>1.94</v>
      </c>
      <c r="Y565">
        <v>0</v>
      </c>
      <c r="Z565">
        <v>1412.71</v>
      </c>
      <c r="AA565">
        <v>641.32000000000005</v>
      </c>
      <c r="AB565">
        <v>0</v>
      </c>
      <c r="AC565">
        <v>0</v>
      </c>
      <c r="AD565">
        <v>1</v>
      </c>
      <c r="AE565">
        <v>0</v>
      </c>
      <c r="AF565" t="s">
        <v>3</v>
      </c>
      <c r="AG565">
        <v>1.94</v>
      </c>
      <c r="AH565">
        <v>2</v>
      </c>
      <c r="AI565">
        <v>52430404</v>
      </c>
      <c r="AJ565">
        <v>583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 x14ac:dyDescent="0.2">
      <c r="A566">
        <f>ROW(Source!A1824)</f>
        <v>1824</v>
      </c>
      <c r="B566">
        <v>52430413</v>
      </c>
      <c r="C566">
        <v>52430399</v>
      </c>
      <c r="D566">
        <v>51499174</v>
      </c>
      <c r="E566">
        <v>1</v>
      </c>
      <c r="F566">
        <v>1</v>
      </c>
      <c r="G566">
        <v>27</v>
      </c>
      <c r="H566">
        <v>2</v>
      </c>
      <c r="I566" t="s">
        <v>638</v>
      </c>
      <c r="J566" t="s">
        <v>639</v>
      </c>
      <c r="K566" t="s">
        <v>640</v>
      </c>
      <c r="L566">
        <v>1368</v>
      </c>
      <c r="N566">
        <v>1011</v>
      </c>
      <c r="O566" t="s">
        <v>537</v>
      </c>
      <c r="P566" t="s">
        <v>537</v>
      </c>
      <c r="Q566">
        <v>1</v>
      </c>
      <c r="X566">
        <v>0.65</v>
      </c>
      <c r="Y566">
        <v>0</v>
      </c>
      <c r="Z566">
        <v>1213.3399999999999</v>
      </c>
      <c r="AA566">
        <v>461.6</v>
      </c>
      <c r="AB566">
        <v>0</v>
      </c>
      <c r="AC566">
        <v>0</v>
      </c>
      <c r="AD566">
        <v>1</v>
      </c>
      <c r="AE566">
        <v>0</v>
      </c>
      <c r="AF566" t="s">
        <v>3</v>
      </c>
      <c r="AG566">
        <v>0.65</v>
      </c>
      <c r="AH566">
        <v>2</v>
      </c>
      <c r="AI566">
        <v>52430405</v>
      </c>
      <c r="AJ566">
        <v>584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 x14ac:dyDescent="0.2">
      <c r="A567">
        <f>ROW(Source!A1824)</f>
        <v>1824</v>
      </c>
      <c r="B567">
        <v>52430414</v>
      </c>
      <c r="C567">
        <v>52430399</v>
      </c>
      <c r="D567">
        <v>51501136</v>
      </c>
      <c r="E567">
        <v>1</v>
      </c>
      <c r="F567">
        <v>1</v>
      </c>
      <c r="G567">
        <v>27</v>
      </c>
      <c r="H567">
        <v>3</v>
      </c>
      <c r="I567" t="s">
        <v>641</v>
      </c>
      <c r="J567" t="s">
        <v>642</v>
      </c>
      <c r="K567" t="s">
        <v>643</v>
      </c>
      <c r="L567">
        <v>1339</v>
      </c>
      <c r="N567">
        <v>1007</v>
      </c>
      <c r="O567" t="s">
        <v>166</v>
      </c>
      <c r="P567" t="s">
        <v>166</v>
      </c>
      <c r="Q567">
        <v>1</v>
      </c>
      <c r="X567">
        <v>110</v>
      </c>
      <c r="Y567">
        <v>590.78</v>
      </c>
      <c r="Z567">
        <v>0</v>
      </c>
      <c r="AA567">
        <v>0</v>
      </c>
      <c r="AB567">
        <v>0</v>
      </c>
      <c r="AC567">
        <v>0</v>
      </c>
      <c r="AD567">
        <v>1</v>
      </c>
      <c r="AE567">
        <v>0</v>
      </c>
      <c r="AF567" t="s">
        <v>3</v>
      </c>
      <c r="AG567">
        <v>110</v>
      </c>
      <c r="AH567">
        <v>2</v>
      </c>
      <c r="AI567">
        <v>52430406</v>
      </c>
      <c r="AJ567">
        <v>585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 x14ac:dyDescent="0.2">
      <c r="A568">
        <f>ROW(Source!A1824)</f>
        <v>1824</v>
      </c>
      <c r="B568">
        <v>52430415</v>
      </c>
      <c r="C568">
        <v>52430399</v>
      </c>
      <c r="D568">
        <v>51501882</v>
      </c>
      <c r="E568">
        <v>1</v>
      </c>
      <c r="F568">
        <v>1</v>
      </c>
      <c r="G568">
        <v>27</v>
      </c>
      <c r="H568">
        <v>3</v>
      </c>
      <c r="I568" t="s">
        <v>602</v>
      </c>
      <c r="J568" t="s">
        <v>603</v>
      </c>
      <c r="K568" t="s">
        <v>604</v>
      </c>
      <c r="L568">
        <v>1339</v>
      </c>
      <c r="N568">
        <v>1007</v>
      </c>
      <c r="O568" t="s">
        <v>166</v>
      </c>
      <c r="P568" t="s">
        <v>166</v>
      </c>
      <c r="Q568">
        <v>1</v>
      </c>
      <c r="X568">
        <v>5</v>
      </c>
      <c r="Y568">
        <v>35.25</v>
      </c>
      <c r="Z568">
        <v>0</v>
      </c>
      <c r="AA568">
        <v>0</v>
      </c>
      <c r="AB568">
        <v>0</v>
      </c>
      <c r="AC568">
        <v>0</v>
      </c>
      <c r="AD568">
        <v>1</v>
      </c>
      <c r="AE568">
        <v>0</v>
      </c>
      <c r="AF568" t="s">
        <v>3</v>
      </c>
      <c r="AG568">
        <v>5</v>
      </c>
      <c r="AH568">
        <v>2</v>
      </c>
      <c r="AI568">
        <v>52430407</v>
      </c>
      <c r="AJ568">
        <v>586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 x14ac:dyDescent="0.2">
      <c r="A569">
        <f>ROW(Source!A1825)</f>
        <v>1825</v>
      </c>
      <c r="B569">
        <v>52430426</v>
      </c>
      <c r="C569">
        <v>52430416</v>
      </c>
      <c r="D569">
        <v>51486811</v>
      </c>
      <c r="E569">
        <v>27</v>
      </c>
      <c r="F569">
        <v>1</v>
      </c>
      <c r="G569">
        <v>27</v>
      </c>
      <c r="H569">
        <v>1</v>
      </c>
      <c r="I569" t="s">
        <v>531</v>
      </c>
      <c r="J569" t="s">
        <v>3</v>
      </c>
      <c r="K569" t="s">
        <v>532</v>
      </c>
      <c r="L569">
        <v>1191</v>
      </c>
      <c r="N569">
        <v>1013</v>
      </c>
      <c r="O569" t="s">
        <v>533</v>
      </c>
      <c r="P569" t="s">
        <v>533</v>
      </c>
      <c r="Q569">
        <v>1</v>
      </c>
      <c r="X569">
        <v>24.84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1</v>
      </c>
      <c r="AE569">
        <v>1</v>
      </c>
      <c r="AF569" t="s">
        <v>3</v>
      </c>
      <c r="AG569">
        <v>24.84</v>
      </c>
      <c r="AH569">
        <v>2</v>
      </c>
      <c r="AI569">
        <v>52430417</v>
      </c>
      <c r="AJ569">
        <v>587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 x14ac:dyDescent="0.2">
      <c r="A570">
        <f>ROW(Source!A1825)</f>
        <v>1825</v>
      </c>
      <c r="B570">
        <v>52430427</v>
      </c>
      <c r="C570">
        <v>52430416</v>
      </c>
      <c r="D570">
        <v>51499003</v>
      </c>
      <c r="E570">
        <v>1</v>
      </c>
      <c r="F570">
        <v>1</v>
      </c>
      <c r="G570">
        <v>27</v>
      </c>
      <c r="H570">
        <v>2</v>
      </c>
      <c r="I570" t="s">
        <v>665</v>
      </c>
      <c r="J570" t="s">
        <v>666</v>
      </c>
      <c r="K570" t="s">
        <v>667</v>
      </c>
      <c r="L570">
        <v>1368</v>
      </c>
      <c r="N570">
        <v>1011</v>
      </c>
      <c r="O570" t="s">
        <v>537</v>
      </c>
      <c r="P570" t="s">
        <v>537</v>
      </c>
      <c r="Q570">
        <v>1</v>
      </c>
      <c r="X570">
        <v>2.94</v>
      </c>
      <c r="Y570">
        <v>0</v>
      </c>
      <c r="Z570">
        <v>956.79</v>
      </c>
      <c r="AA570">
        <v>359.44</v>
      </c>
      <c r="AB570">
        <v>0</v>
      </c>
      <c r="AC570">
        <v>0</v>
      </c>
      <c r="AD570">
        <v>1</v>
      </c>
      <c r="AE570">
        <v>0</v>
      </c>
      <c r="AF570" t="s">
        <v>3</v>
      </c>
      <c r="AG570">
        <v>2.94</v>
      </c>
      <c r="AH570">
        <v>2</v>
      </c>
      <c r="AI570">
        <v>52430418</v>
      </c>
      <c r="AJ570">
        <v>588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</row>
    <row r="571" spans="1:44" x14ac:dyDescent="0.2">
      <c r="A571">
        <f>ROW(Source!A1825)</f>
        <v>1825</v>
      </c>
      <c r="B571">
        <v>52430428</v>
      </c>
      <c r="C571">
        <v>52430416</v>
      </c>
      <c r="D571">
        <v>51499184</v>
      </c>
      <c r="E571">
        <v>1</v>
      </c>
      <c r="F571">
        <v>1</v>
      </c>
      <c r="G571">
        <v>27</v>
      </c>
      <c r="H571">
        <v>2</v>
      </c>
      <c r="I571" t="s">
        <v>599</v>
      </c>
      <c r="J571" t="s">
        <v>600</v>
      </c>
      <c r="K571" t="s">
        <v>601</v>
      </c>
      <c r="L571">
        <v>1368</v>
      </c>
      <c r="N571">
        <v>1011</v>
      </c>
      <c r="O571" t="s">
        <v>537</v>
      </c>
      <c r="P571" t="s">
        <v>537</v>
      </c>
      <c r="Q571">
        <v>1</v>
      </c>
      <c r="X571">
        <v>1.1399999999999999</v>
      </c>
      <c r="Y571">
        <v>0</v>
      </c>
      <c r="Z571">
        <v>2020.59</v>
      </c>
      <c r="AA571">
        <v>458.56</v>
      </c>
      <c r="AB571">
        <v>0</v>
      </c>
      <c r="AC571">
        <v>0</v>
      </c>
      <c r="AD571">
        <v>1</v>
      </c>
      <c r="AE571">
        <v>0</v>
      </c>
      <c r="AF571" t="s">
        <v>3</v>
      </c>
      <c r="AG571">
        <v>1.1399999999999999</v>
      </c>
      <c r="AH571">
        <v>2</v>
      </c>
      <c r="AI571">
        <v>52430419</v>
      </c>
      <c r="AJ571">
        <v>589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 x14ac:dyDescent="0.2">
      <c r="A572">
        <f>ROW(Source!A1825)</f>
        <v>1825</v>
      </c>
      <c r="B572">
        <v>52430429</v>
      </c>
      <c r="C572">
        <v>52430416</v>
      </c>
      <c r="D572">
        <v>51499169</v>
      </c>
      <c r="E572">
        <v>1</v>
      </c>
      <c r="F572">
        <v>1</v>
      </c>
      <c r="G572">
        <v>27</v>
      </c>
      <c r="H572">
        <v>2</v>
      </c>
      <c r="I572" t="s">
        <v>547</v>
      </c>
      <c r="J572" t="s">
        <v>548</v>
      </c>
      <c r="K572" t="s">
        <v>549</v>
      </c>
      <c r="L572">
        <v>1368</v>
      </c>
      <c r="N572">
        <v>1011</v>
      </c>
      <c r="O572" t="s">
        <v>537</v>
      </c>
      <c r="P572" t="s">
        <v>537</v>
      </c>
      <c r="Q572">
        <v>1</v>
      </c>
      <c r="X572">
        <v>8.9600000000000009</v>
      </c>
      <c r="Y572">
        <v>0</v>
      </c>
      <c r="Z572">
        <v>1261.8699999999999</v>
      </c>
      <c r="AA572">
        <v>530.02</v>
      </c>
      <c r="AB572">
        <v>0</v>
      </c>
      <c r="AC572">
        <v>0</v>
      </c>
      <c r="AD572">
        <v>1</v>
      </c>
      <c r="AE572">
        <v>0</v>
      </c>
      <c r="AF572" t="s">
        <v>3</v>
      </c>
      <c r="AG572">
        <v>8.9600000000000009</v>
      </c>
      <c r="AH572">
        <v>2</v>
      </c>
      <c r="AI572">
        <v>52430420</v>
      </c>
      <c r="AJ572">
        <v>590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 x14ac:dyDescent="0.2">
      <c r="A573">
        <f>ROW(Source!A1825)</f>
        <v>1825</v>
      </c>
      <c r="B573">
        <v>52430430</v>
      </c>
      <c r="C573">
        <v>52430416</v>
      </c>
      <c r="D573">
        <v>51499170</v>
      </c>
      <c r="E573">
        <v>1</v>
      </c>
      <c r="F573">
        <v>1</v>
      </c>
      <c r="G573">
        <v>27</v>
      </c>
      <c r="H573">
        <v>2</v>
      </c>
      <c r="I573" t="s">
        <v>550</v>
      </c>
      <c r="J573" t="s">
        <v>551</v>
      </c>
      <c r="K573" t="s">
        <v>552</v>
      </c>
      <c r="L573">
        <v>1368</v>
      </c>
      <c r="N573">
        <v>1011</v>
      </c>
      <c r="O573" t="s">
        <v>537</v>
      </c>
      <c r="P573" t="s">
        <v>537</v>
      </c>
      <c r="Q573">
        <v>1</v>
      </c>
      <c r="X573">
        <v>18.25</v>
      </c>
      <c r="Y573">
        <v>0</v>
      </c>
      <c r="Z573">
        <v>1827.95</v>
      </c>
      <c r="AA573">
        <v>720.55</v>
      </c>
      <c r="AB573">
        <v>0</v>
      </c>
      <c r="AC573">
        <v>0</v>
      </c>
      <c r="AD573">
        <v>1</v>
      </c>
      <c r="AE573">
        <v>0</v>
      </c>
      <c r="AF573" t="s">
        <v>3</v>
      </c>
      <c r="AG573">
        <v>18.25</v>
      </c>
      <c r="AH573">
        <v>2</v>
      </c>
      <c r="AI573">
        <v>52430421</v>
      </c>
      <c r="AJ573">
        <v>591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 x14ac:dyDescent="0.2">
      <c r="A574">
        <f>ROW(Source!A1825)</f>
        <v>1825</v>
      </c>
      <c r="B574">
        <v>52430431</v>
      </c>
      <c r="C574">
        <v>52430416</v>
      </c>
      <c r="D574">
        <v>51499208</v>
      </c>
      <c r="E574">
        <v>1</v>
      </c>
      <c r="F574">
        <v>1</v>
      </c>
      <c r="G574">
        <v>27</v>
      </c>
      <c r="H574">
        <v>2</v>
      </c>
      <c r="I574" t="s">
        <v>562</v>
      </c>
      <c r="J574" t="s">
        <v>563</v>
      </c>
      <c r="K574" t="s">
        <v>564</v>
      </c>
      <c r="L574">
        <v>1368</v>
      </c>
      <c r="N574">
        <v>1011</v>
      </c>
      <c r="O574" t="s">
        <v>537</v>
      </c>
      <c r="P574" t="s">
        <v>537</v>
      </c>
      <c r="Q574">
        <v>1</v>
      </c>
      <c r="X574">
        <v>2.2400000000000002</v>
      </c>
      <c r="Y574">
        <v>0</v>
      </c>
      <c r="Z574">
        <v>1412.71</v>
      </c>
      <c r="AA574">
        <v>641.32000000000005</v>
      </c>
      <c r="AB574">
        <v>0</v>
      </c>
      <c r="AC574">
        <v>0</v>
      </c>
      <c r="AD574">
        <v>1</v>
      </c>
      <c r="AE574">
        <v>0</v>
      </c>
      <c r="AF574" t="s">
        <v>3</v>
      </c>
      <c r="AG574">
        <v>2.2400000000000002</v>
      </c>
      <c r="AH574">
        <v>2</v>
      </c>
      <c r="AI574">
        <v>52430422</v>
      </c>
      <c r="AJ574">
        <v>592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 x14ac:dyDescent="0.2">
      <c r="A575">
        <f>ROW(Source!A1825)</f>
        <v>1825</v>
      </c>
      <c r="B575">
        <v>52430432</v>
      </c>
      <c r="C575">
        <v>52430416</v>
      </c>
      <c r="D575">
        <v>51499174</v>
      </c>
      <c r="E575">
        <v>1</v>
      </c>
      <c r="F575">
        <v>1</v>
      </c>
      <c r="G575">
        <v>27</v>
      </c>
      <c r="H575">
        <v>2</v>
      </c>
      <c r="I575" t="s">
        <v>638</v>
      </c>
      <c r="J575" t="s">
        <v>639</v>
      </c>
      <c r="K575" t="s">
        <v>640</v>
      </c>
      <c r="L575">
        <v>1368</v>
      </c>
      <c r="N575">
        <v>1011</v>
      </c>
      <c r="O575" t="s">
        <v>537</v>
      </c>
      <c r="P575" t="s">
        <v>537</v>
      </c>
      <c r="Q575">
        <v>1</v>
      </c>
      <c r="X575">
        <v>0.65</v>
      </c>
      <c r="Y575">
        <v>0</v>
      </c>
      <c r="Z575">
        <v>1213.3399999999999</v>
      </c>
      <c r="AA575">
        <v>461.6</v>
      </c>
      <c r="AB575">
        <v>0</v>
      </c>
      <c r="AC575">
        <v>0</v>
      </c>
      <c r="AD575">
        <v>1</v>
      </c>
      <c r="AE575">
        <v>0</v>
      </c>
      <c r="AF575" t="s">
        <v>3</v>
      </c>
      <c r="AG575">
        <v>0.65</v>
      </c>
      <c r="AH575">
        <v>2</v>
      </c>
      <c r="AI575">
        <v>52430423</v>
      </c>
      <c r="AJ575">
        <v>593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 x14ac:dyDescent="0.2">
      <c r="A576">
        <f>ROW(Source!A1825)</f>
        <v>1825</v>
      </c>
      <c r="B576">
        <v>52430433</v>
      </c>
      <c r="C576">
        <v>52430416</v>
      </c>
      <c r="D576">
        <v>51501162</v>
      </c>
      <c r="E576">
        <v>1</v>
      </c>
      <c r="F576">
        <v>1</v>
      </c>
      <c r="G576">
        <v>27</v>
      </c>
      <c r="H576">
        <v>3</v>
      </c>
      <c r="I576" t="s">
        <v>668</v>
      </c>
      <c r="J576" t="s">
        <v>669</v>
      </c>
      <c r="K576" t="s">
        <v>670</v>
      </c>
      <c r="L576">
        <v>1339</v>
      </c>
      <c r="N576">
        <v>1007</v>
      </c>
      <c r="O576" t="s">
        <v>166</v>
      </c>
      <c r="P576" t="s">
        <v>166</v>
      </c>
      <c r="Q576">
        <v>1</v>
      </c>
      <c r="X576">
        <v>126</v>
      </c>
      <c r="Y576">
        <v>1763.75</v>
      </c>
      <c r="Z576">
        <v>0</v>
      </c>
      <c r="AA576">
        <v>0</v>
      </c>
      <c r="AB576">
        <v>0</v>
      </c>
      <c r="AC576">
        <v>0</v>
      </c>
      <c r="AD576">
        <v>1</v>
      </c>
      <c r="AE576">
        <v>0</v>
      </c>
      <c r="AF576" t="s">
        <v>3</v>
      </c>
      <c r="AG576">
        <v>126</v>
      </c>
      <c r="AH576">
        <v>2</v>
      </c>
      <c r="AI576">
        <v>52430424</v>
      </c>
      <c r="AJ576">
        <v>594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 x14ac:dyDescent="0.2">
      <c r="A577">
        <f>ROW(Source!A1825)</f>
        <v>1825</v>
      </c>
      <c r="B577">
        <v>52430434</v>
      </c>
      <c r="C577">
        <v>52430416</v>
      </c>
      <c r="D577">
        <v>51501882</v>
      </c>
      <c r="E577">
        <v>1</v>
      </c>
      <c r="F577">
        <v>1</v>
      </c>
      <c r="G577">
        <v>27</v>
      </c>
      <c r="H577">
        <v>3</v>
      </c>
      <c r="I577" t="s">
        <v>602</v>
      </c>
      <c r="J577" t="s">
        <v>603</v>
      </c>
      <c r="K577" t="s">
        <v>604</v>
      </c>
      <c r="L577">
        <v>1339</v>
      </c>
      <c r="N577">
        <v>1007</v>
      </c>
      <c r="O577" t="s">
        <v>166</v>
      </c>
      <c r="P577" t="s">
        <v>166</v>
      </c>
      <c r="Q577">
        <v>1</v>
      </c>
      <c r="X577">
        <v>7</v>
      </c>
      <c r="Y577">
        <v>35.25</v>
      </c>
      <c r="Z577">
        <v>0</v>
      </c>
      <c r="AA577">
        <v>0</v>
      </c>
      <c r="AB577">
        <v>0</v>
      </c>
      <c r="AC577">
        <v>0</v>
      </c>
      <c r="AD577">
        <v>1</v>
      </c>
      <c r="AE577">
        <v>0</v>
      </c>
      <c r="AF577" t="s">
        <v>3</v>
      </c>
      <c r="AG577">
        <v>7</v>
      </c>
      <c r="AH577">
        <v>2</v>
      </c>
      <c r="AI577">
        <v>52430425</v>
      </c>
      <c r="AJ577">
        <v>595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 x14ac:dyDescent="0.2">
      <c r="A578">
        <f>ROW(Source!A1826)</f>
        <v>1826</v>
      </c>
      <c r="B578">
        <v>52430441</v>
      </c>
      <c r="C578">
        <v>52430435</v>
      </c>
      <c r="D578">
        <v>51486811</v>
      </c>
      <c r="E578">
        <v>27</v>
      </c>
      <c r="F578">
        <v>1</v>
      </c>
      <c r="G578">
        <v>27</v>
      </c>
      <c r="H578">
        <v>1</v>
      </c>
      <c r="I578" t="s">
        <v>531</v>
      </c>
      <c r="J578" t="s">
        <v>3</v>
      </c>
      <c r="K578" t="s">
        <v>532</v>
      </c>
      <c r="L578">
        <v>1191</v>
      </c>
      <c r="N578">
        <v>1013</v>
      </c>
      <c r="O578" t="s">
        <v>533</v>
      </c>
      <c r="P578" t="s">
        <v>533</v>
      </c>
      <c r="Q578">
        <v>1</v>
      </c>
      <c r="X578">
        <v>10.3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1</v>
      </c>
      <c r="AE578">
        <v>1</v>
      </c>
      <c r="AF578" t="s">
        <v>3</v>
      </c>
      <c r="AG578">
        <v>10.3</v>
      </c>
      <c r="AH578">
        <v>2</v>
      </c>
      <c r="AI578">
        <v>52430436</v>
      </c>
      <c r="AJ578">
        <v>596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 x14ac:dyDescent="0.2">
      <c r="A579">
        <f>ROW(Source!A1826)</f>
        <v>1826</v>
      </c>
      <c r="B579">
        <v>52430442</v>
      </c>
      <c r="C579">
        <v>52430435</v>
      </c>
      <c r="D579">
        <v>51499169</v>
      </c>
      <c r="E579">
        <v>1</v>
      </c>
      <c r="F579">
        <v>1</v>
      </c>
      <c r="G579">
        <v>27</v>
      </c>
      <c r="H579">
        <v>2</v>
      </c>
      <c r="I579" t="s">
        <v>547</v>
      </c>
      <c r="J579" t="s">
        <v>548</v>
      </c>
      <c r="K579" t="s">
        <v>549</v>
      </c>
      <c r="L579">
        <v>1368</v>
      </c>
      <c r="N579">
        <v>1011</v>
      </c>
      <c r="O579" t="s">
        <v>537</v>
      </c>
      <c r="P579" t="s">
        <v>537</v>
      </c>
      <c r="Q579">
        <v>1</v>
      </c>
      <c r="X579">
        <v>0.89</v>
      </c>
      <c r="Y579">
        <v>0</v>
      </c>
      <c r="Z579">
        <v>1261.8699999999999</v>
      </c>
      <c r="AA579">
        <v>530.02</v>
      </c>
      <c r="AB579">
        <v>0</v>
      </c>
      <c r="AC579">
        <v>0</v>
      </c>
      <c r="AD579">
        <v>1</v>
      </c>
      <c r="AE579">
        <v>0</v>
      </c>
      <c r="AF579" t="s">
        <v>3</v>
      </c>
      <c r="AG579">
        <v>0.89</v>
      </c>
      <c r="AH579">
        <v>2</v>
      </c>
      <c r="AI579">
        <v>52430437</v>
      </c>
      <c r="AJ579">
        <v>597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 x14ac:dyDescent="0.2">
      <c r="A580">
        <f>ROW(Source!A1826)</f>
        <v>1826</v>
      </c>
      <c r="B580">
        <v>52430443</v>
      </c>
      <c r="C580">
        <v>52430435</v>
      </c>
      <c r="D580">
        <v>51499975</v>
      </c>
      <c r="E580">
        <v>1</v>
      </c>
      <c r="F580">
        <v>1</v>
      </c>
      <c r="G580">
        <v>27</v>
      </c>
      <c r="H580">
        <v>3</v>
      </c>
      <c r="I580" t="s">
        <v>553</v>
      </c>
      <c r="J580" t="s">
        <v>554</v>
      </c>
      <c r="K580" t="s">
        <v>555</v>
      </c>
      <c r="L580">
        <v>1348</v>
      </c>
      <c r="N580">
        <v>1009</v>
      </c>
      <c r="O580" t="s">
        <v>27</v>
      </c>
      <c r="P580" t="s">
        <v>27</v>
      </c>
      <c r="Q580">
        <v>1000</v>
      </c>
      <c r="X580">
        <v>0.06</v>
      </c>
      <c r="Y580">
        <v>25888.1</v>
      </c>
      <c r="Z580">
        <v>0</v>
      </c>
      <c r="AA580">
        <v>0</v>
      </c>
      <c r="AB580">
        <v>0</v>
      </c>
      <c r="AC580">
        <v>0</v>
      </c>
      <c r="AD580">
        <v>1</v>
      </c>
      <c r="AE580">
        <v>0</v>
      </c>
      <c r="AF580" t="s">
        <v>3</v>
      </c>
      <c r="AG580">
        <v>0.06</v>
      </c>
      <c r="AH580">
        <v>2</v>
      </c>
      <c r="AI580">
        <v>52430438</v>
      </c>
      <c r="AJ580">
        <v>598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 x14ac:dyDescent="0.2">
      <c r="A581">
        <f>ROW(Source!A1826)</f>
        <v>1826</v>
      </c>
      <c r="B581">
        <v>52430444</v>
      </c>
      <c r="C581">
        <v>52430435</v>
      </c>
      <c r="D581">
        <v>51503053</v>
      </c>
      <c r="E581">
        <v>1</v>
      </c>
      <c r="F581">
        <v>1</v>
      </c>
      <c r="G581">
        <v>27</v>
      </c>
      <c r="H581">
        <v>3</v>
      </c>
      <c r="I581" t="s">
        <v>415</v>
      </c>
      <c r="J581" t="s">
        <v>417</v>
      </c>
      <c r="K581" t="s">
        <v>416</v>
      </c>
      <c r="L581">
        <v>1348</v>
      </c>
      <c r="N581">
        <v>1009</v>
      </c>
      <c r="O581" t="s">
        <v>27</v>
      </c>
      <c r="P581" t="s">
        <v>27</v>
      </c>
      <c r="Q581">
        <v>1000</v>
      </c>
      <c r="X581">
        <v>10.7</v>
      </c>
      <c r="Y581">
        <v>2679.67</v>
      </c>
      <c r="Z581">
        <v>0</v>
      </c>
      <c r="AA581">
        <v>0</v>
      </c>
      <c r="AB581">
        <v>0</v>
      </c>
      <c r="AC581">
        <v>0</v>
      </c>
      <c r="AD581">
        <v>1</v>
      </c>
      <c r="AE581">
        <v>0</v>
      </c>
      <c r="AF581" t="s">
        <v>3</v>
      </c>
      <c r="AG581">
        <v>10.7</v>
      </c>
      <c r="AH581">
        <v>2</v>
      </c>
      <c r="AI581">
        <v>52430439</v>
      </c>
      <c r="AJ581">
        <v>599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 x14ac:dyDescent="0.2">
      <c r="A582">
        <f>ROW(Source!A1829)</f>
        <v>1829</v>
      </c>
      <c r="B582">
        <v>52430451</v>
      </c>
      <c r="C582">
        <v>52430447</v>
      </c>
      <c r="D582">
        <v>51486811</v>
      </c>
      <c r="E582">
        <v>27</v>
      </c>
      <c r="F582">
        <v>1</v>
      </c>
      <c r="G582">
        <v>27</v>
      </c>
      <c r="H582">
        <v>1</v>
      </c>
      <c r="I582" t="s">
        <v>531</v>
      </c>
      <c r="J582" t="s">
        <v>3</v>
      </c>
      <c r="K582" t="s">
        <v>532</v>
      </c>
      <c r="L582">
        <v>1191</v>
      </c>
      <c r="N582">
        <v>1013</v>
      </c>
      <c r="O582" t="s">
        <v>533</v>
      </c>
      <c r="P582" t="s">
        <v>533</v>
      </c>
      <c r="Q582">
        <v>1</v>
      </c>
      <c r="X582">
        <v>0.75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1</v>
      </c>
      <c r="AE582">
        <v>1</v>
      </c>
      <c r="AF582" t="s">
        <v>3</v>
      </c>
      <c r="AG582">
        <v>0.75</v>
      </c>
      <c r="AH582">
        <v>2</v>
      </c>
      <c r="AI582">
        <v>52430448</v>
      </c>
      <c r="AJ582">
        <v>601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 x14ac:dyDescent="0.2">
      <c r="A583">
        <f>ROW(Source!A1829)</f>
        <v>1829</v>
      </c>
      <c r="B583">
        <v>52430452</v>
      </c>
      <c r="C583">
        <v>52430447</v>
      </c>
      <c r="D583">
        <v>51499196</v>
      </c>
      <c r="E583">
        <v>1</v>
      </c>
      <c r="F583">
        <v>1</v>
      </c>
      <c r="G583">
        <v>27</v>
      </c>
      <c r="H583">
        <v>2</v>
      </c>
      <c r="I583" t="s">
        <v>677</v>
      </c>
      <c r="J583" t="s">
        <v>678</v>
      </c>
      <c r="K583" t="s">
        <v>679</v>
      </c>
      <c r="L583">
        <v>1368</v>
      </c>
      <c r="N583">
        <v>1011</v>
      </c>
      <c r="O583" t="s">
        <v>537</v>
      </c>
      <c r="P583" t="s">
        <v>537</v>
      </c>
      <c r="Q583">
        <v>1</v>
      </c>
      <c r="X583">
        <v>0.01</v>
      </c>
      <c r="Y583">
        <v>0</v>
      </c>
      <c r="Z583">
        <v>1286.08</v>
      </c>
      <c r="AA583">
        <v>615.47</v>
      </c>
      <c r="AB583">
        <v>0</v>
      </c>
      <c r="AC583">
        <v>0</v>
      </c>
      <c r="AD583">
        <v>1</v>
      </c>
      <c r="AE583">
        <v>0</v>
      </c>
      <c r="AF583" t="s">
        <v>3</v>
      </c>
      <c r="AG583">
        <v>0.01</v>
      </c>
      <c r="AH583">
        <v>2</v>
      </c>
      <c r="AI583">
        <v>52430449</v>
      </c>
      <c r="AJ583">
        <v>602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 x14ac:dyDescent="0.2">
      <c r="A584">
        <f>ROW(Source!A1829)</f>
        <v>1829</v>
      </c>
      <c r="B584">
        <v>52430453</v>
      </c>
      <c r="C584">
        <v>52430447</v>
      </c>
      <c r="D584">
        <v>51503081</v>
      </c>
      <c r="E584">
        <v>1</v>
      </c>
      <c r="F584">
        <v>1</v>
      </c>
      <c r="G584">
        <v>27</v>
      </c>
      <c r="H584">
        <v>3</v>
      </c>
      <c r="I584" t="s">
        <v>680</v>
      </c>
      <c r="J584" t="s">
        <v>681</v>
      </c>
      <c r="K584" t="s">
        <v>682</v>
      </c>
      <c r="L584">
        <v>1348</v>
      </c>
      <c r="N584">
        <v>1009</v>
      </c>
      <c r="O584" t="s">
        <v>27</v>
      </c>
      <c r="P584" t="s">
        <v>27</v>
      </c>
      <c r="Q584">
        <v>1000</v>
      </c>
      <c r="X584">
        <v>0.04</v>
      </c>
      <c r="Y584">
        <v>13513.47</v>
      </c>
      <c r="Z584">
        <v>0</v>
      </c>
      <c r="AA584">
        <v>0</v>
      </c>
      <c r="AB584">
        <v>0</v>
      </c>
      <c r="AC584">
        <v>0</v>
      </c>
      <c r="AD584">
        <v>1</v>
      </c>
      <c r="AE584">
        <v>0</v>
      </c>
      <c r="AF584" t="s">
        <v>3</v>
      </c>
      <c r="AG584">
        <v>0.04</v>
      </c>
      <c r="AH584">
        <v>2</v>
      </c>
      <c r="AI584">
        <v>52430450</v>
      </c>
      <c r="AJ584">
        <v>603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 x14ac:dyDescent="0.2">
      <c r="A585">
        <f>ROW(Source!A1830)</f>
        <v>1830</v>
      </c>
      <c r="B585">
        <v>52430460</v>
      </c>
      <c r="C585">
        <v>52430454</v>
      </c>
      <c r="D585">
        <v>51486811</v>
      </c>
      <c r="E585">
        <v>27</v>
      </c>
      <c r="F585">
        <v>1</v>
      </c>
      <c r="G585">
        <v>27</v>
      </c>
      <c r="H585">
        <v>1</v>
      </c>
      <c r="I585" t="s">
        <v>531</v>
      </c>
      <c r="J585" t="s">
        <v>3</v>
      </c>
      <c r="K585" t="s">
        <v>532</v>
      </c>
      <c r="L585">
        <v>1191</v>
      </c>
      <c r="N585">
        <v>1013</v>
      </c>
      <c r="O585" t="s">
        <v>533</v>
      </c>
      <c r="P585" t="s">
        <v>533</v>
      </c>
      <c r="Q585">
        <v>1</v>
      </c>
      <c r="X585">
        <v>10.3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1</v>
      </c>
      <c r="AE585">
        <v>1</v>
      </c>
      <c r="AF585" t="s">
        <v>3</v>
      </c>
      <c r="AG585">
        <v>10.3</v>
      </c>
      <c r="AH585">
        <v>2</v>
      </c>
      <c r="AI585">
        <v>52430455</v>
      </c>
      <c r="AJ585">
        <v>604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 x14ac:dyDescent="0.2">
      <c r="A586">
        <f>ROW(Source!A1830)</f>
        <v>1830</v>
      </c>
      <c r="B586">
        <v>52430461</v>
      </c>
      <c r="C586">
        <v>52430454</v>
      </c>
      <c r="D586">
        <v>51499169</v>
      </c>
      <c r="E586">
        <v>1</v>
      </c>
      <c r="F586">
        <v>1</v>
      </c>
      <c r="G586">
        <v>27</v>
      </c>
      <c r="H586">
        <v>2</v>
      </c>
      <c r="I586" t="s">
        <v>547</v>
      </c>
      <c r="J586" t="s">
        <v>548</v>
      </c>
      <c r="K586" t="s">
        <v>549</v>
      </c>
      <c r="L586">
        <v>1368</v>
      </c>
      <c r="N586">
        <v>1011</v>
      </c>
      <c r="O586" t="s">
        <v>537</v>
      </c>
      <c r="P586" t="s">
        <v>537</v>
      </c>
      <c r="Q586">
        <v>1</v>
      </c>
      <c r="X586">
        <v>0.89</v>
      </c>
      <c r="Y586">
        <v>0</v>
      </c>
      <c r="Z586">
        <v>1261.8699999999999</v>
      </c>
      <c r="AA586">
        <v>530.02</v>
      </c>
      <c r="AB586">
        <v>0</v>
      </c>
      <c r="AC586">
        <v>0</v>
      </c>
      <c r="AD586">
        <v>1</v>
      </c>
      <c r="AE586">
        <v>0</v>
      </c>
      <c r="AF586" t="s">
        <v>3</v>
      </c>
      <c r="AG586">
        <v>0.89</v>
      </c>
      <c r="AH586">
        <v>2</v>
      </c>
      <c r="AI586">
        <v>52430456</v>
      </c>
      <c r="AJ586">
        <v>605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 x14ac:dyDescent="0.2">
      <c r="A587">
        <f>ROW(Source!A1830)</f>
        <v>1830</v>
      </c>
      <c r="B587">
        <v>52430462</v>
      </c>
      <c r="C587">
        <v>52430454</v>
      </c>
      <c r="D587">
        <v>51499975</v>
      </c>
      <c r="E587">
        <v>1</v>
      </c>
      <c r="F587">
        <v>1</v>
      </c>
      <c r="G587">
        <v>27</v>
      </c>
      <c r="H587">
        <v>3</v>
      </c>
      <c r="I587" t="s">
        <v>553</v>
      </c>
      <c r="J587" t="s">
        <v>554</v>
      </c>
      <c r="K587" t="s">
        <v>555</v>
      </c>
      <c r="L587">
        <v>1348</v>
      </c>
      <c r="N587">
        <v>1009</v>
      </c>
      <c r="O587" t="s">
        <v>27</v>
      </c>
      <c r="P587" t="s">
        <v>27</v>
      </c>
      <c r="Q587">
        <v>1000</v>
      </c>
      <c r="X587">
        <v>0.06</v>
      </c>
      <c r="Y587">
        <v>25888.1</v>
      </c>
      <c r="Z587">
        <v>0</v>
      </c>
      <c r="AA587">
        <v>0</v>
      </c>
      <c r="AB587">
        <v>0</v>
      </c>
      <c r="AC587">
        <v>0</v>
      </c>
      <c r="AD587">
        <v>1</v>
      </c>
      <c r="AE587">
        <v>0</v>
      </c>
      <c r="AF587" t="s">
        <v>3</v>
      </c>
      <c r="AG587">
        <v>0.06</v>
      </c>
      <c r="AH587">
        <v>2</v>
      </c>
      <c r="AI587">
        <v>52430457</v>
      </c>
      <c r="AJ587">
        <v>606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 x14ac:dyDescent="0.2">
      <c r="A588">
        <f>ROW(Source!A1830)</f>
        <v>1830</v>
      </c>
      <c r="B588">
        <v>52430463</v>
      </c>
      <c r="C588">
        <v>52430454</v>
      </c>
      <c r="D588">
        <v>51503080</v>
      </c>
      <c r="E588">
        <v>1</v>
      </c>
      <c r="F588">
        <v>1</v>
      </c>
      <c r="G588">
        <v>27</v>
      </c>
      <c r="H588">
        <v>3</v>
      </c>
      <c r="I588" t="s">
        <v>64</v>
      </c>
      <c r="J588" t="s">
        <v>66</v>
      </c>
      <c r="K588" t="s">
        <v>65</v>
      </c>
      <c r="L588">
        <v>1348</v>
      </c>
      <c r="N588">
        <v>1009</v>
      </c>
      <c r="O588" t="s">
        <v>27</v>
      </c>
      <c r="P588" t="s">
        <v>27</v>
      </c>
      <c r="Q588">
        <v>1000</v>
      </c>
      <c r="X588">
        <v>7.14</v>
      </c>
      <c r="Y588">
        <v>2652.04</v>
      </c>
      <c r="Z588">
        <v>0</v>
      </c>
      <c r="AA588">
        <v>0</v>
      </c>
      <c r="AB588">
        <v>0</v>
      </c>
      <c r="AC588">
        <v>0</v>
      </c>
      <c r="AD588">
        <v>1</v>
      </c>
      <c r="AE588">
        <v>0</v>
      </c>
      <c r="AF588" t="s">
        <v>3</v>
      </c>
      <c r="AG588">
        <v>7.14</v>
      </c>
      <c r="AH588">
        <v>2</v>
      </c>
      <c r="AI588">
        <v>52430458</v>
      </c>
      <c r="AJ588">
        <v>607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 x14ac:dyDescent="0.2">
      <c r="A589">
        <f>ROW(Source!A1868)</f>
        <v>1868</v>
      </c>
      <c r="B589">
        <v>52430533</v>
      </c>
      <c r="C589">
        <v>52430524</v>
      </c>
      <c r="D589">
        <v>51486811</v>
      </c>
      <c r="E589">
        <v>27</v>
      </c>
      <c r="F589">
        <v>1</v>
      </c>
      <c r="G589">
        <v>27</v>
      </c>
      <c r="H589">
        <v>1</v>
      </c>
      <c r="I589" t="s">
        <v>531</v>
      </c>
      <c r="J589" t="s">
        <v>3</v>
      </c>
      <c r="K589" t="s">
        <v>532</v>
      </c>
      <c r="L589">
        <v>1191</v>
      </c>
      <c r="N589">
        <v>1013</v>
      </c>
      <c r="O589" t="s">
        <v>533</v>
      </c>
      <c r="P589" t="s">
        <v>533</v>
      </c>
      <c r="Q589">
        <v>1</v>
      </c>
      <c r="X589">
        <v>16.559999999999999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1</v>
      </c>
      <c r="AF589" t="s">
        <v>3</v>
      </c>
      <c r="AG589">
        <v>16.559999999999999</v>
      </c>
      <c r="AH589">
        <v>2</v>
      </c>
      <c r="AI589">
        <v>52430525</v>
      </c>
      <c r="AJ589">
        <v>609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 x14ac:dyDescent="0.2">
      <c r="A590">
        <f>ROW(Source!A1868)</f>
        <v>1868</v>
      </c>
      <c r="B590">
        <v>52430534</v>
      </c>
      <c r="C590">
        <v>52430524</v>
      </c>
      <c r="D590">
        <v>51499026</v>
      </c>
      <c r="E590">
        <v>1</v>
      </c>
      <c r="F590">
        <v>1</v>
      </c>
      <c r="G590">
        <v>27</v>
      </c>
      <c r="H590">
        <v>2</v>
      </c>
      <c r="I590" t="s">
        <v>593</v>
      </c>
      <c r="J590" t="s">
        <v>594</v>
      </c>
      <c r="K590" t="s">
        <v>595</v>
      </c>
      <c r="L590">
        <v>1368</v>
      </c>
      <c r="N590">
        <v>1011</v>
      </c>
      <c r="O590" t="s">
        <v>537</v>
      </c>
      <c r="P590" t="s">
        <v>537</v>
      </c>
      <c r="Q590">
        <v>1</v>
      </c>
      <c r="X590">
        <v>2.08</v>
      </c>
      <c r="Y590">
        <v>0</v>
      </c>
      <c r="Z590">
        <v>740.94</v>
      </c>
      <c r="AA590">
        <v>413.22</v>
      </c>
      <c r="AB590">
        <v>0</v>
      </c>
      <c r="AC590">
        <v>0</v>
      </c>
      <c r="AD590">
        <v>1</v>
      </c>
      <c r="AE590">
        <v>0</v>
      </c>
      <c r="AF590" t="s">
        <v>3</v>
      </c>
      <c r="AG590">
        <v>2.08</v>
      </c>
      <c r="AH590">
        <v>2</v>
      </c>
      <c r="AI590">
        <v>52430526</v>
      </c>
      <c r="AJ590">
        <v>610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 x14ac:dyDescent="0.2">
      <c r="A591">
        <f>ROW(Source!A1868)</f>
        <v>1868</v>
      </c>
      <c r="B591">
        <v>52430535</v>
      </c>
      <c r="C591">
        <v>52430524</v>
      </c>
      <c r="D591">
        <v>51499181</v>
      </c>
      <c r="E591">
        <v>1</v>
      </c>
      <c r="F591">
        <v>1</v>
      </c>
      <c r="G591">
        <v>27</v>
      </c>
      <c r="H591">
        <v>2</v>
      </c>
      <c r="I591" t="s">
        <v>635</v>
      </c>
      <c r="J591" t="s">
        <v>636</v>
      </c>
      <c r="K591" t="s">
        <v>637</v>
      </c>
      <c r="L591">
        <v>1368</v>
      </c>
      <c r="N591">
        <v>1011</v>
      </c>
      <c r="O591" t="s">
        <v>537</v>
      </c>
      <c r="P591" t="s">
        <v>537</v>
      </c>
      <c r="Q591">
        <v>1</v>
      </c>
      <c r="X591">
        <v>2.08</v>
      </c>
      <c r="Y591">
        <v>0</v>
      </c>
      <c r="Z591">
        <v>430.32</v>
      </c>
      <c r="AA591">
        <v>215.31</v>
      </c>
      <c r="AB591">
        <v>0</v>
      </c>
      <c r="AC591">
        <v>0</v>
      </c>
      <c r="AD591">
        <v>1</v>
      </c>
      <c r="AE591">
        <v>0</v>
      </c>
      <c r="AF591" t="s">
        <v>3</v>
      </c>
      <c r="AG591">
        <v>2.08</v>
      </c>
      <c r="AH591">
        <v>2</v>
      </c>
      <c r="AI591">
        <v>52430527</v>
      </c>
      <c r="AJ591">
        <v>611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 x14ac:dyDescent="0.2">
      <c r="A592">
        <f>ROW(Source!A1868)</f>
        <v>1868</v>
      </c>
      <c r="B592">
        <v>52430536</v>
      </c>
      <c r="C592">
        <v>52430524</v>
      </c>
      <c r="D592">
        <v>51499184</v>
      </c>
      <c r="E592">
        <v>1</v>
      </c>
      <c r="F592">
        <v>1</v>
      </c>
      <c r="G592">
        <v>27</v>
      </c>
      <c r="H592">
        <v>2</v>
      </c>
      <c r="I592" t="s">
        <v>599</v>
      </c>
      <c r="J592" t="s">
        <v>600</v>
      </c>
      <c r="K592" t="s">
        <v>601</v>
      </c>
      <c r="L592">
        <v>1368</v>
      </c>
      <c r="N592">
        <v>1011</v>
      </c>
      <c r="O592" t="s">
        <v>537</v>
      </c>
      <c r="P592" t="s">
        <v>537</v>
      </c>
      <c r="Q592">
        <v>1</v>
      </c>
      <c r="X592">
        <v>0.81</v>
      </c>
      <c r="Y592">
        <v>0</v>
      </c>
      <c r="Z592">
        <v>2020.59</v>
      </c>
      <c r="AA592">
        <v>458.56</v>
      </c>
      <c r="AB592">
        <v>0</v>
      </c>
      <c r="AC592">
        <v>0</v>
      </c>
      <c r="AD592">
        <v>1</v>
      </c>
      <c r="AE592">
        <v>0</v>
      </c>
      <c r="AF592" t="s">
        <v>3</v>
      </c>
      <c r="AG592">
        <v>0.81</v>
      </c>
      <c r="AH592">
        <v>2</v>
      </c>
      <c r="AI592">
        <v>52430528</v>
      </c>
      <c r="AJ592">
        <v>612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 x14ac:dyDescent="0.2">
      <c r="A593">
        <f>ROW(Source!A1868)</f>
        <v>1868</v>
      </c>
      <c r="B593">
        <v>52430537</v>
      </c>
      <c r="C593">
        <v>52430524</v>
      </c>
      <c r="D593">
        <v>51499208</v>
      </c>
      <c r="E593">
        <v>1</v>
      </c>
      <c r="F593">
        <v>1</v>
      </c>
      <c r="G593">
        <v>27</v>
      </c>
      <c r="H593">
        <v>2</v>
      </c>
      <c r="I593" t="s">
        <v>562</v>
      </c>
      <c r="J593" t="s">
        <v>563</v>
      </c>
      <c r="K593" t="s">
        <v>564</v>
      </c>
      <c r="L593">
        <v>1368</v>
      </c>
      <c r="N593">
        <v>1011</v>
      </c>
      <c r="O593" t="s">
        <v>537</v>
      </c>
      <c r="P593" t="s">
        <v>537</v>
      </c>
      <c r="Q593">
        <v>1</v>
      </c>
      <c r="X593">
        <v>1.94</v>
      </c>
      <c r="Y593">
        <v>0</v>
      </c>
      <c r="Z593">
        <v>1412.71</v>
      </c>
      <c r="AA593">
        <v>641.32000000000005</v>
      </c>
      <c r="AB593">
        <v>0</v>
      </c>
      <c r="AC593">
        <v>0</v>
      </c>
      <c r="AD593">
        <v>1</v>
      </c>
      <c r="AE593">
        <v>0</v>
      </c>
      <c r="AF593" t="s">
        <v>3</v>
      </c>
      <c r="AG593">
        <v>1.94</v>
      </c>
      <c r="AH593">
        <v>2</v>
      </c>
      <c r="AI593">
        <v>52430529</v>
      </c>
      <c r="AJ593">
        <v>613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 x14ac:dyDescent="0.2">
      <c r="A594">
        <f>ROW(Source!A1868)</f>
        <v>1868</v>
      </c>
      <c r="B594">
        <v>52430538</v>
      </c>
      <c r="C594">
        <v>52430524</v>
      </c>
      <c r="D594">
        <v>51499174</v>
      </c>
      <c r="E594">
        <v>1</v>
      </c>
      <c r="F594">
        <v>1</v>
      </c>
      <c r="G594">
        <v>27</v>
      </c>
      <c r="H594">
        <v>2</v>
      </c>
      <c r="I594" t="s">
        <v>638</v>
      </c>
      <c r="J594" t="s">
        <v>639</v>
      </c>
      <c r="K594" t="s">
        <v>640</v>
      </c>
      <c r="L594">
        <v>1368</v>
      </c>
      <c r="N594">
        <v>1011</v>
      </c>
      <c r="O594" t="s">
        <v>537</v>
      </c>
      <c r="P594" t="s">
        <v>537</v>
      </c>
      <c r="Q594">
        <v>1</v>
      </c>
      <c r="X594">
        <v>0.65</v>
      </c>
      <c r="Y594">
        <v>0</v>
      </c>
      <c r="Z594">
        <v>1213.3399999999999</v>
      </c>
      <c r="AA594">
        <v>461.6</v>
      </c>
      <c r="AB594">
        <v>0</v>
      </c>
      <c r="AC594">
        <v>0</v>
      </c>
      <c r="AD594">
        <v>1</v>
      </c>
      <c r="AE594">
        <v>0</v>
      </c>
      <c r="AF594" t="s">
        <v>3</v>
      </c>
      <c r="AG594">
        <v>0.65</v>
      </c>
      <c r="AH594">
        <v>2</v>
      </c>
      <c r="AI594">
        <v>52430530</v>
      </c>
      <c r="AJ594">
        <v>614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 x14ac:dyDescent="0.2">
      <c r="A595">
        <f>ROW(Source!A1868)</f>
        <v>1868</v>
      </c>
      <c r="B595">
        <v>52430539</v>
      </c>
      <c r="C595">
        <v>52430524</v>
      </c>
      <c r="D595">
        <v>51501136</v>
      </c>
      <c r="E595">
        <v>1</v>
      </c>
      <c r="F595">
        <v>1</v>
      </c>
      <c r="G595">
        <v>27</v>
      </c>
      <c r="H595">
        <v>3</v>
      </c>
      <c r="I595" t="s">
        <v>641</v>
      </c>
      <c r="J595" t="s">
        <v>642</v>
      </c>
      <c r="K595" t="s">
        <v>643</v>
      </c>
      <c r="L595">
        <v>1339</v>
      </c>
      <c r="N595">
        <v>1007</v>
      </c>
      <c r="O595" t="s">
        <v>166</v>
      </c>
      <c r="P595" t="s">
        <v>166</v>
      </c>
      <c r="Q595">
        <v>1</v>
      </c>
      <c r="X595">
        <v>110</v>
      </c>
      <c r="Y595">
        <v>590.78</v>
      </c>
      <c r="Z595">
        <v>0</v>
      </c>
      <c r="AA595">
        <v>0</v>
      </c>
      <c r="AB595">
        <v>0</v>
      </c>
      <c r="AC595">
        <v>0</v>
      </c>
      <c r="AD595">
        <v>1</v>
      </c>
      <c r="AE595">
        <v>0</v>
      </c>
      <c r="AF595" t="s">
        <v>3</v>
      </c>
      <c r="AG595">
        <v>110</v>
      </c>
      <c r="AH595">
        <v>2</v>
      </c>
      <c r="AI595">
        <v>52430531</v>
      </c>
      <c r="AJ595">
        <v>615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 x14ac:dyDescent="0.2">
      <c r="A596">
        <f>ROW(Source!A1868)</f>
        <v>1868</v>
      </c>
      <c r="B596">
        <v>52430540</v>
      </c>
      <c r="C596">
        <v>52430524</v>
      </c>
      <c r="D596">
        <v>51501882</v>
      </c>
      <c r="E596">
        <v>1</v>
      </c>
      <c r="F596">
        <v>1</v>
      </c>
      <c r="G596">
        <v>27</v>
      </c>
      <c r="H596">
        <v>3</v>
      </c>
      <c r="I596" t="s">
        <v>602</v>
      </c>
      <c r="J596" t="s">
        <v>603</v>
      </c>
      <c r="K596" t="s">
        <v>604</v>
      </c>
      <c r="L596">
        <v>1339</v>
      </c>
      <c r="N596">
        <v>1007</v>
      </c>
      <c r="O596" t="s">
        <v>166</v>
      </c>
      <c r="P596" t="s">
        <v>166</v>
      </c>
      <c r="Q596">
        <v>1</v>
      </c>
      <c r="X596">
        <v>5</v>
      </c>
      <c r="Y596">
        <v>35.25</v>
      </c>
      <c r="Z596">
        <v>0</v>
      </c>
      <c r="AA596">
        <v>0</v>
      </c>
      <c r="AB596">
        <v>0</v>
      </c>
      <c r="AC596">
        <v>0</v>
      </c>
      <c r="AD596">
        <v>1</v>
      </c>
      <c r="AE596">
        <v>0</v>
      </c>
      <c r="AF596" t="s">
        <v>3</v>
      </c>
      <c r="AG596">
        <v>5</v>
      </c>
      <c r="AH596">
        <v>2</v>
      </c>
      <c r="AI596">
        <v>52430532</v>
      </c>
      <c r="AJ596">
        <v>616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 x14ac:dyDescent="0.2">
      <c r="A597">
        <f>ROW(Source!A1869)</f>
        <v>1869</v>
      </c>
      <c r="B597">
        <v>52430548</v>
      </c>
      <c r="C597">
        <v>52430541</v>
      </c>
      <c r="D597">
        <v>51486811</v>
      </c>
      <c r="E597">
        <v>27</v>
      </c>
      <c r="F597">
        <v>1</v>
      </c>
      <c r="G597">
        <v>27</v>
      </c>
      <c r="H597">
        <v>1</v>
      </c>
      <c r="I597" t="s">
        <v>531</v>
      </c>
      <c r="J597" t="s">
        <v>3</v>
      </c>
      <c r="K597" t="s">
        <v>532</v>
      </c>
      <c r="L597">
        <v>1191</v>
      </c>
      <c r="N597">
        <v>1013</v>
      </c>
      <c r="O597" t="s">
        <v>533</v>
      </c>
      <c r="P597" t="s">
        <v>533</v>
      </c>
      <c r="Q597">
        <v>1</v>
      </c>
      <c r="X597">
        <v>72.959999999999994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1</v>
      </c>
      <c r="AE597">
        <v>1</v>
      </c>
      <c r="AF597" t="s">
        <v>3</v>
      </c>
      <c r="AG597">
        <v>72.959999999999994</v>
      </c>
      <c r="AH597">
        <v>2</v>
      </c>
      <c r="AI597">
        <v>52430542</v>
      </c>
      <c r="AJ597">
        <v>617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 x14ac:dyDescent="0.2">
      <c r="A598">
        <f>ROW(Source!A1869)</f>
        <v>1869</v>
      </c>
      <c r="B598">
        <v>52430549</v>
      </c>
      <c r="C598">
        <v>52430541</v>
      </c>
      <c r="D598">
        <v>51499098</v>
      </c>
      <c r="E598">
        <v>1</v>
      </c>
      <c r="F598">
        <v>1</v>
      </c>
      <c r="G598">
        <v>27</v>
      </c>
      <c r="H598">
        <v>2</v>
      </c>
      <c r="I598" t="s">
        <v>596</v>
      </c>
      <c r="J598" t="s">
        <v>597</v>
      </c>
      <c r="K598" t="s">
        <v>598</v>
      </c>
      <c r="L598">
        <v>1368</v>
      </c>
      <c r="N598">
        <v>1011</v>
      </c>
      <c r="O598" t="s">
        <v>537</v>
      </c>
      <c r="P598" t="s">
        <v>537</v>
      </c>
      <c r="Q598">
        <v>1</v>
      </c>
      <c r="X598">
        <v>0.28000000000000003</v>
      </c>
      <c r="Y598">
        <v>0</v>
      </c>
      <c r="Z598">
        <v>683.9</v>
      </c>
      <c r="AA598">
        <v>371.27</v>
      </c>
      <c r="AB598">
        <v>0</v>
      </c>
      <c r="AC598">
        <v>0</v>
      </c>
      <c r="AD598">
        <v>1</v>
      </c>
      <c r="AE598">
        <v>0</v>
      </c>
      <c r="AF598" t="s">
        <v>3</v>
      </c>
      <c r="AG598">
        <v>0.28000000000000003</v>
      </c>
      <c r="AH598">
        <v>2</v>
      </c>
      <c r="AI598">
        <v>52430543</v>
      </c>
      <c r="AJ598">
        <v>618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 x14ac:dyDescent="0.2">
      <c r="A599">
        <f>ROW(Source!A1869)</f>
        <v>1869</v>
      </c>
      <c r="B599">
        <v>52430550</v>
      </c>
      <c r="C599">
        <v>52430541</v>
      </c>
      <c r="D599">
        <v>51502851</v>
      </c>
      <c r="E599">
        <v>1</v>
      </c>
      <c r="F599">
        <v>1</v>
      </c>
      <c r="G599">
        <v>27</v>
      </c>
      <c r="H599">
        <v>3</v>
      </c>
      <c r="I599" t="s">
        <v>565</v>
      </c>
      <c r="J599" t="s">
        <v>566</v>
      </c>
      <c r="K599" t="s">
        <v>567</v>
      </c>
      <c r="L599">
        <v>1339</v>
      </c>
      <c r="N599">
        <v>1007</v>
      </c>
      <c r="O599" t="s">
        <v>166</v>
      </c>
      <c r="P599" t="s">
        <v>166</v>
      </c>
      <c r="Q599">
        <v>1</v>
      </c>
      <c r="X599">
        <v>4.8</v>
      </c>
      <c r="Y599">
        <v>3714.73</v>
      </c>
      <c r="Z599">
        <v>0</v>
      </c>
      <c r="AA599">
        <v>0</v>
      </c>
      <c r="AB599">
        <v>0</v>
      </c>
      <c r="AC599">
        <v>0</v>
      </c>
      <c r="AD599">
        <v>1</v>
      </c>
      <c r="AE599">
        <v>0</v>
      </c>
      <c r="AF599" t="s">
        <v>3</v>
      </c>
      <c r="AG599">
        <v>4.8</v>
      </c>
      <c r="AH599">
        <v>2</v>
      </c>
      <c r="AI599">
        <v>52430544</v>
      </c>
      <c r="AJ599">
        <v>619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 x14ac:dyDescent="0.2">
      <c r="A600">
        <f>ROW(Source!A1869)</f>
        <v>1869</v>
      </c>
      <c r="B600">
        <v>52430551</v>
      </c>
      <c r="C600">
        <v>52430541</v>
      </c>
      <c r="D600">
        <v>51502927</v>
      </c>
      <c r="E600">
        <v>1</v>
      </c>
      <c r="F600">
        <v>1</v>
      </c>
      <c r="G600">
        <v>27</v>
      </c>
      <c r="H600">
        <v>3</v>
      </c>
      <c r="I600" t="s">
        <v>568</v>
      </c>
      <c r="J600" t="s">
        <v>569</v>
      </c>
      <c r="K600" t="s">
        <v>570</v>
      </c>
      <c r="L600">
        <v>1339</v>
      </c>
      <c r="N600">
        <v>1007</v>
      </c>
      <c r="O600" t="s">
        <v>166</v>
      </c>
      <c r="P600" t="s">
        <v>166</v>
      </c>
      <c r="Q600">
        <v>1</v>
      </c>
      <c r="X600">
        <v>0.02</v>
      </c>
      <c r="Y600">
        <v>3392.59</v>
      </c>
      <c r="Z600">
        <v>0</v>
      </c>
      <c r="AA600">
        <v>0</v>
      </c>
      <c r="AB600">
        <v>0</v>
      </c>
      <c r="AC600">
        <v>0</v>
      </c>
      <c r="AD600">
        <v>1</v>
      </c>
      <c r="AE600">
        <v>0</v>
      </c>
      <c r="AF600" t="s">
        <v>3</v>
      </c>
      <c r="AG600">
        <v>0.02</v>
      </c>
      <c r="AH600">
        <v>2</v>
      </c>
      <c r="AI600">
        <v>52430545</v>
      </c>
      <c r="AJ600">
        <v>620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 x14ac:dyDescent="0.2">
      <c r="A601">
        <f>ROW(Source!A1869)</f>
        <v>1869</v>
      </c>
      <c r="B601">
        <v>52430552</v>
      </c>
      <c r="C601">
        <v>52430541</v>
      </c>
      <c r="D601">
        <v>51503664</v>
      </c>
      <c r="E601">
        <v>1</v>
      </c>
      <c r="F601">
        <v>1</v>
      </c>
      <c r="G601">
        <v>27</v>
      </c>
      <c r="H601">
        <v>3</v>
      </c>
      <c r="I601" t="s">
        <v>446</v>
      </c>
      <c r="J601" t="s">
        <v>448</v>
      </c>
      <c r="K601" t="s">
        <v>447</v>
      </c>
      <c r="L601">
        <v>1339</v>
      </c>
      <c r="N601">
        <v>1007</v>
      </c>
      <c r="O601" t="s">
        <v>166</v>
      </c>
      <c r="P601" t="s">
        <v>166</v>
      </c>
      <c r="Q601">
        <v>1</v>
      </c>
      <c r="X601">
        <v>1.6</v>
      </c>
      <c r="Y601">
        <v>9014.9</v>
      </c>
      <c r="Z601">
        <v>0</v>
      </c>
      <c r="AA601">
        <v>0</v>
      </c>
      <c r="AB601">
        <v>0</v>
      </c>
      <c r="AC601">
        <v>0</v>
      </c>
      <c r="AD601">
        <v>1</v>
      </c>
      <c r="AE601">
        <v>0</v>
      </c>
      <c r="AF601" t="s">
        <v>3</v>
      </c>
      <c r="AG601">
        <v>1.6</v>
      </c>
      <c r="AH601">
        <v>2</v>
      </c>
      <c r="AI601">
        <v>52430546</v>
      </c>
      <c r="AJ601">
        <v>621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 x14ac:dyDescent="0.2">
      <c r="A602">
        <f>ROW(Source!A1907)</f>
        <v>1907</v>
      </c>
      <c r="B602">
        <v>52430202</v>
      </c>
      <c r="C602">
        <v>52430195</v>
      </c>
      <c r="D602">
        <v>51486811</v>
      </c>
      <c r="E602">
        <v>27</v>
      </c>
      <c r="F602">
        <v>1</v>
      </c>
      <c r="G602">
        <v>27</v>
      </c>
      <c r="H602">
        <v>1</v>
      </c>
      <c r="I602" t="s">
        <v>531</v>
      </c>
      <c r="J602" t="s">
        <v>3</v>
      </c>
      <c r="K602" t="s">
        <v>532</v>
      </c>
      <c r="L602">
        <v>1191</v>
      </c>
      <c r="N602">
        <v>1013</v>
      </c>
      <c r="O602" t="s">
        <v>533</v>
      </c>
      <c r="P602" t="s">
        <v>533</v>
      </c>
      <c r="Q602">
        <v>1</v>
      </c>
      <c r="X602">
        <v>2.35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1</v>
      </c>
      <c r="AF602" t="s">
        <v>3</v>
      </c>
      <c r="AG602">
        <v>2.35</v>
      </c>
      <c r="AH602">
        <v>2</v>
      </c>
      <c r="AI602">
        <v>52430196</v>
      </c>
      <c r="AJ602">
        <v>623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 x14ac:dyDescent="0.2">
      <c r="A603">
        <f>ROW(Source!A1907)</f>
        <v>1907</v>
      </c>
      <c r="B603">
        <v>52430203</v>
      </c>
      <c r="C603">
        <v>52430195</v>
      </c>
      <c r="D603">
        <v>51499345</v>
      </c>
      <c r="E603">
        <v>1</v>
      </c>
      <c r="F603">
        <v>1</v>
      </c>
      <c r="G603">
        <v>27</v>
      </c>
      <c r="H603">
        <v>2</v>
      </c>
      <c r="I603" t="s">
        <v>571</v>
      </c>
      <c r="J603" t="s">
        <v>572</v>
      </c>
      <c r="K603" t="s">
        <v>573</v>
      </c>
      <c r="L603">
        <v>1368</v>
      </c>
      <c r="N603">
        <v>1011</v>
      </c>
      <c r="O603" t="s">
        <v>537</v>
      </c>
      <c r="P603" t="s">
        <v>537</v>
      </c>
      <c r="Q603">
        <v>1</v>
      </c>
      <c r="X603">
        <v>0.51</v>
      </c>
      <c r="Y603">
        <v>0</v>
      </c>
      <c r="Z603">
        <v>98.05</v>
      </c>
      <c r="AA603">
        <v>33.06</v>
      </c>
      <c r="AB603">
        <v>0</v>
      </c>
      <c r="AC603">
        <v>0</v>
      </c>
      <c r="AD603">
        <v>1</v>
      </c>
      <c r="AE603">
        <v>0</v>
      </c>
      <c r="AF603" t="s">
        <v>3</v>
      </c>
      <c r="AG603">
        <v>0.51</v>
      </c>
      <c r="AH603">
        <v>2</v>
      </c>
      <c r="AI603">
        <v>52430197</v>
      </c>
      <c r="AJ603">
        <v>624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 x14ac:dyDescent="0.2">
      <c r="A604">
        <f>ROW(Source!A1907)</f>
        <v>1907</v>
      </c>
      <c r="B604">
        <v>52430204</v>
      </c>
      <c r="C604">
        <v>52430195</v>
      </c>
      <c r="D604">
        <v>51499423</v>
      </c>
      <c r="E604">
        <v>1</v>
      </c>
      <c r="F604">
        <v>1</v>
      </c>
      <c r="G604">
        <v>27</v>
      </c>
      <c r="H604">
        <v>2</v>
      </c>
      <c r="I604" t="s">
        <v>574</v>
      </c>
      <c r="J604" t="s">
        <v>575</v>
      </c>
      <c r="K604" t="s">
        <v>576</v>
      </c>
      <c r="L604">
        <v>1368</v>
      </c>
      <c r="N604">
        <v>1011</v>
      </c>
      <c r="O604" t="s">
        <v>537</v>
      </c>
      <c r="P604" t="s">
        <v>537</v>
      </c>
      <c r="Q604">
        <v>1</v>
      </c>
      <c r="X604">
        <v>0.51</v>
      </c>
      <c r="Y604">
        <v>0</v>
      </c>
      <c r="Z604">
        <v>564.1</v>
      </c>
      <c r="AA604">
        <v>358.8</v>
      </c>
      <c r="AB604">
        <v>0</v>
      </c>
      <c r="AC604">
        <v>0</v>
      </c>
      <c r="AD604">
        <v>1</v>
      </c>
      <c r="AE604">
        <v>0</v>
      </c>
      <c r="AF604" t="s">
        <v>3</v>
      </c>
      <c r="AG604">
        <v>0.51</v>
      </c>
      <c r="AH604">
        <v>2</v>
      </c>
      <c r="AI604">
        <v>52430198</v>
      </c>
      <c r="AJ604">
        <v>625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 x14ac:dyDescent="0.2">
      <c r="A605">
        <f>ROW(Source!A1907)</f>
        <v>1907</v>
      </c>
      <c r="B605">
        <v>52430205</v>
      </c>
      <c r="C605">
        <v>52430195</v>
      </c>
      <c r="D605">
        <v>51502000</v>
      </c>
      <c r="E605">
        <v>1</v>
      </c>
      <c r="F605">
        <v>1</v>
      </c>
      <c r="G605">
        <v>27</v>
      </c>
      <c r="H605">
        <v>3</v>
      </c>
      <c r="I605" t="s">
        <v>577</v>
      </c>
      <c r="J605" t="s">
        <v>578</v>
      </c>
      <c r="K605" t="s">
        <v>579</v>
      </c>
      <c r="L605">
        <v>1301</v>
      </c>
      <c r="N605">
        <v>1003</v>
      </c>
      <c r="O605" t="s">
        <v>580</v>
      </c>
      <c r="P605" t="s">
        <v>580</v>
      </c>
      <c r="Q605">
        <v>1</v>
      </c>
      <c r="X605">
        <v>12</v>
      </c>
      <c r="Y605">
        <v>26.54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0</v>
      </c>
      <c r="AF605" t="s">
        <v>3</v>
      </c>
      <c r="AG605">
        <v>12</v>
      </c>
      <c r="AH605">
        <v>2</v>
      </c>
      <c r="AI605">
        <v>52430199</v>
      </c>
      <c r="AJ605">
        <v>626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 x14ac:dyDescent="0.2">
      <c r="A606">
        <f>ROW(Source!A1907)</f>
        <v>1907</v>
      </c>
      <c r="B606">
        <v>52430206</v>
      </c>
      <c r="C606">
        <v>52430195</v>
      </c>
      <c r="D606">
        <v>51502424</v>
      </c>
      <c r="E606">
        <v>1</v>
      </c>
      <c r="F606">
        <v>1</v>
      </c>
      <c r="G606">
        <v>27</v>
      </c>
      <c r="H606">
        <v>3</v>
      </c>
      <c r="I606" t="s">
        <v>188</v>
      </c>
      <c r="J606" t="s">
        <v>191</v>
      </c>
      <c r="K606" t="s">
        <v>189</v>
      </c>
      <c r="L606">
        <v>1346</v>
      </c>
      <c r="N606">
        <v>1009</v>
      </c>
      <c r="O606" t="s">
        <v>190</v>
      </c>
      <c r="P606" t="s">
        <v>190</v>
      </c>
      <c r="Q606">
        <v>1</v>
      </c>
      <c r="X606">
        <v>6.6</v>
      </c>
      <c r="Y606">
        <v>124.03</v>
      </c>
      <c r="Z606">
        <v>0</v>
      </c>
      <c r="AA606">
        <v>0</v>
      </c>
      <c r="AB606">
        <v>0</v>
      </c>
      <c r="AC606">
        <v>0</v>
      </c>
      <c r="AD606">
        <v>1</v>
      </c>
      <c r="AE606">
        <v>0</v>
      </c>
      <c r="AF606" t="s">
        <v>3</v>
      </c>
      <c r="AG606">
        <v>6.6</v>
      </c>
      <c r="AH606">
        <v>2</v>
      </c>
      <c r="AI606">
        <v>52430200</v>
      </c>
      <c r="AJ606">
        <v>627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 x14ac:dyDescent="0.2">
      <c r="A607">
        <f>ROW(Source!A1910)</f>
        <v>1910</v>
      </c>
      <c r="B607">
        <v>52430215</v>
      </c>
      <c r="C607">
        <v>52430209</v>
      </c>
      <c r="D607">
        <v>51486811</v>
      </c>
      <c r="E607">
        <v>27</v>
      </c>
      <c r="F607">
        <v>1</v>
      </c>
      <c r="G607">
        <v>27</v>
      </c>
      <c r="H607">
        <v>1</v>
      </c>
      <c r="I607" t="s">
        <v>531</v>
      </c>
      <c r="J607" t="s">
        <v>3</v>
      </c>
      <c r="K607" t="s">
        <v>532</v>
      </c>
      <c r="L607">
        <v>1191</v>
      </c>
      <c r="N607">
        <v>1013</v>
      </c>
      <c r="O607" t="s">
        <v>533</v>
      </c>
      <c r="P607" t="s">
        <v>533</v>
      </c>
      <c r="Q607">
        <v>1</v>
      </c>
      <c r="X607">
        <v>2.35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1</v>
      </c>
      <c r="AE607">
        <v>1</v>
      </c>
      <c r="AF607" t="s">
        <v>3</v>
      </c>
      <c r="AG607">
        <v>2.35</v>
      </c>
      <c r="AH607">
        <v>2</v>
      </c>
      <c r="AI607">
        <v>52430210</v>
      </c>
      <c r="AJ607">
        <v>629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 x14ac:dyDescent="0.2">
      <c r="A608">
        <f>ROW(Source!A1910)</f>
        <v>1910</v>
      </c>
      <c r="B608">
        <v>52430216</v>
      </c>
      <c r="C608">
        <v>52430209</v>
      </c>
      <c r="D608">
        <v>51499345</v>
      </c>
      <c r="E608">
        <v>1</v>
      </c>
      <c r="F608">
        <v>1</v>
      </c>
      <c r="G608">
        <v>27</v>
      </c>
      <c r="H608">
        <v>2</v>
      </c>
      <c r="I608" t="s">
        <v>571</v>
      </c>
      <c r="J608" t="s">
        <v>572</v>
      </c>
      <c r="K608" t="s">
        <v>573</v>
      </c>
      <c r="L608">
        <v>1368</v>
      </c>
      <c r="N608">
        <v>1011</v>
      </c>
      <c r="O608" t="s">
        <v>537</v>
      </c>
      <c r="P608" t="s">
        <v>537</v>
      </c>
      <c r="Q608">
        <v>1</v>
      </c>
      <c r="X608">
        <v>0.51</v>
      </c>
      <c r="Y608">
        <v>0</v>
      </c>
      <c r="Z608">
        <v>98.05</v>
      </c>
      <c r="AA608">
        <v>33.06</v>
      </c>
      <c r="AB608">
        <v>0</v>
      </c>
      <c r="AC608">
        <v>0</v>
      </c>
      <c r="AD608">
        <v>1</v>
      </c>
      <c r="AE608">
        <v>0</v>
      </c>
      <c r="AF608" t="s">
        <v>3</v>
      </c>
      <c r="AG608">
        <v>0.51</v>
      </c>
      <c r="AH608">
        <v>2</v>
      </c>
      <c r="AI608">
        <v>52430211</v>
      </c>
      <c r="AJ608">
        <v>630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 x14ac:dyDescent="0.2">
      <c r="A609">
        <f>ROW(Source!A1910)</f>
        <v>1910</v>
      </c>
      <c r="B609">
        <v>52430217</v>
      </c>
      <c r="C609">
        <v>52430209</v>
      </c>
      <c r="D609">
        <v>51499423</v>
      </c>
      <c r="E609">
        <v>1</v>
      </c>
      <c r="F609">
        <v>1</v>
      </c>
      <c r="G609">
        <v>27</v>
      </c>
      <c r="H609">
        <v>2</v>
      </c>
      <c r="I609" t="s">
        <v>574</v>
      </c>
      <c r="J609" t="s">
        <v>575</v>
      </c>
      <c r="K609" t="s">
        <v>576</v>
      </c>
      <c r="L609">
        <v>1368</v>
      </c>
      <c r="N609">
        <v>1011</v>
      </c>
      <c r="O609" t="s">
        <v>537</v>
      </c>
      <c r="P609" t="s">
        <v>537</v>
      </c>
      <c r="Q609">
        <v>1</v>
      </c>
      <c r="X609">
        <v>0.51</v>
      </c>
      <c r="Y609">
        <v>0</v>
      </c>
      <c r="Z609">
        <v>564.1</v>
      </c>
      <c r="AA609">
        <v>358.8</v>
      </c>
      <c r="AB609">
        <v>0</v>
      </c>
      <c r="AC609">
        <v>0</v>
      </c>
      <c r="AD609">
        <v>1</v>
      </c>
      <c r="AE609">
        <v>0</v>
      </c>
      <c r="AF609" t="s">
        <v>3</v>
      </c>
      <c r="AG609">
        <v>0.51</v>
      </c>
      <c r="AH609">
        <v>2</v>
      </c>
      <c r="AI609">
        <v>52430212</v>
      </c>
      <c r="AJ609">
        <v>631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 x14ac:dyDescent="0.2">
      <c r="A610">
        <f>ROW(Source!A1910)</f>
        <v>1910</v>
      </c>
      <c r="B610">
        <v>52430218</v>
      </c>
      <c r="C610">
        <v>52430209</v>
      </c>
      <c r="D610">
        <v>51502000</v>
      </c>
      <c r="E610">
        <v>1</v>
      </c>
      <c r="F610">
        <v>1</v>
      </c>
      <c r="G610">
        <v>27</v>
      </c>
      <c r="H610">
        <v>3</v>
      </c>
      <c r="I610" t="s">
        <v>577</v>
      </c>
      <c r="J610" t="s">
        <v>578</v>
      </c>
      <c r="K610" t="s">
        <v>579</v>
      </c>
      <c r="L610">
        <v>1301</v>
      </c>
      <c r="N610">
        <v>1003</v>
      </c>
      <c r="O610" t="s">
        <v>580</v>
      </c>
      <c r="P610" t="s">
        <v>580</v>
      </c>
      <c r="Q610">
        <v>1</v>
      </c>
      <c r="X610">
        <v>12</v>
      </c>
      <c r="Y610">
        <v>26.54</v>
      </c>
      <c r="Z610">
        <v>0</v>
      </c>
      <c r="AA610">
        <v>0</v>
      </c>
      <c r="AB610">
        <v>0</v>
      </c>
      <c r="AC610">
        <v>0</v>
      </c>
      <c r="AD610">
        <v>1</v>
      </c>
      <c r="AE610">
        <v>0</v>
      </c>
      <c r="AF610" t="s">
        <v>3</v>
      </c>
      <c r="AG610">
        <v>12</v>
      </c>
      <c r="AH610">
        <v>2</v>
      </c>
      <c r="AI610">
        <v>52430213</v>
      </c>
      <c r="AJ610">
        <v>632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 x14ac:dyDescent="0.2">
      <c r="A611">
        <f>ROW(Source!A1910)</f>
        <v>1910</v>
      </c>
      <c r="B611">
        <v>52430219</v>
      </c>
      <c r="C611">
        <v>52430209</v>
      </c>
      <c r="D611">
        <v>51502464</v>
      </c>
      <c r="E611">
        <v>1</v>
      </c>
      <c r="F611">
        <v>1</v>
      </c>
      <c r="G611">
        <v>27</v>
      </c>
      <c r="H611">
        <v>3</v>
      </c>
      <c r="I611" t="s">
        <v>581</v>
      </c>
      <c r="J611" t="s">
        <v>582</v>
      </c>
      <c r="K611" t="s">
        <v>583</v>
      </c>
      <c r="L611">
        <v>1346</v>
      </c>
      <c r="N611">
        <v>1009</v>
      </c>
      <c r="O611" t="s">
        <v>190</v>
      </c>
      <c r="P611" t="s">
        <v>190</v>
      </c>
      <c r="Q611">
        <v>1</v>
      </c>
      <c r="X611">
        <v>6.6</v>
      </c>
      <c r="Y611">
        <v>133.80000000000001</v>
      </c>
      <c r="Z611">
        <v>0</v>
      </c>
      <c r="AA611">
        <v>0</v>
      </c>
      <c r="AB611">
        <v>0</v>
      </c>
      <c r="AC611">
        <v>0</v>
      </c>
      <c r="AD611">
        <v>1</v>
      </c>
      <c r="AE611">
        <v>0</v>
      </c>
      <c r="AF611" t="s">
        <v>3</v>
      </c>
      <c r="AG611">
        <v>6.6</v>
      </c>
      <c r="AH611">
        <v>2</v>
      </c>
      <c r="AI611">
        <v>52430214</v>
      </c>
      <c r="AJ611">
        <v>633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 x14ac:dyDescent="0.2">
      <c r="A612">
        <f>ROW(Source!A1911)</f>
        <v>1911</v>
      </c>
      <c r="B612">
        <v>52430224</v>
      </c>
      <c r="C612">
        <v>52430220</v>
      </c>
      <c r="D612">
        <v>51486811</v>
      </c>
      <c r="E612">
        <v>27</v>
      </c>
      <c r="F612">
        <v>1</v>
      </c>
      <c r="G612">
        <v>27</v>
      </c>
      <c r="H612">
        <v>1</v>
      </c>
      <c r="I612" t="s">
        <v>531</v>
      </c>
      <c r="J612" t="s">
        <v>3</v>
      </c>
      <c r="K612" t="s">
        <v>532</v>
      </c>
      <c r="L612">
        <v>1191</v>
      </c>
      <c r="N612">
        <v>1013</v>
      </c>
      <c r="O612" t="s">
        <v>533</v>
      </c>
      <c r="P612" t="s">
        <v>533</v>
      </c>
      <c r="Q612">
        <v>1</v>
      </c>
      <c r="X612">
        <v>0.06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1</v>
      </c>
      <c r="AE612">
        <v>1</v>
      </c>
      <c r="AF612" t="s">
        <v>3</v>
      </c>
      <c r="AG612">
        <v>0.06</v>
      </c>
      <c r="AH612">
        <v>2</v>
      </c>
      <c r="AI612">
        <v>52430221</v>
      </c>
      <c r="AJ612">
        <v>634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 x14ac:dyDescent="0.2">
      <c r="A613">
        <f>ROW(Source!A1911)</f>
        <v>1911</v>
      </c>
      <c r="B613">
        <v>52430225</v>
      </c>
      <c r="C613">
        <v>52430220</v>
      </c>
      <c r="D613">
        <v>51502386</v>
      </c>
      <c r="E613">
        <v>1</v>
      </c>
      <c r="F613">
        <v>1</v>
      </c>
      <c r="G613">
        <v>27</v>
      </c>
      <c r="H613">
        <v>3</v>
      </c>
      <c r="I613" t="s">
        <v>205</v>
      </c>
      <c r="J613" t="s">
        <v>207</v>
      </c>
      <c r="K613" t="s">
        <v>206</v>
      </c>
      <c r="L613">
        <v>1346</v>
      </c>
      <c r="N613">
        <v>1009</v>
      </c>
      <c r="O613" t="s">
        <v>190</v>
      </c>
      <c r="P613" t="s">
        <v>190</v>
      </c>
      <c r="Q613">
        <v>1</v>
      </c>
      <c r="X613">
        <v>0.35</v>
      </c>
      <c r="Y613">
        <v>31.8</v>
      </c>
      <c r="Z613">
        <v>0</v>
      </c>
      <c r="AA613">
        <v>0</v>
      </c>
      <c r="AB613">
        <v>0</v>
      </c>
      <c r="AC613">
        <v>0</v>
      </c>
      <c r="AD613">
        <v>1</v>
      </c>
      <c r="AE613">
        <v>0</v>
      </c>
      <c r="AF613" t="s">
        <v>3</v>
      </c>
      <c r="AG613">
        <v>0.35</v>
      </c>
      <c r="AH613">
        <v>2</v>
      </c>
      <c r="AI613">
        <v>52430222</v>
      </c>
      <c r="AJ613">
        <v>635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 x14ac:dyDescent="0.2">
      <c r="A614">
        <f>ROW(Source!A1949)</f>
        <v>1949</v>
      </c>
      <c r="B614">
        <v>52430290</v>
      </c>
      <c r="C614">
        <v>52430285</v>
      </c>
      <c r="D614">
        <v>51486811</v>
      </c>
      <c r="E614">
        <v>27</v>
      </c>
      <c r="F614">
        <v>1</v>
      </c>
      <c r="G614">
        <v>27</v>
      </c>
      <c r="H614">
        <v>1</v>
      </c>
      <c r="I614" t="s">
        <v>531</v>
      </c>
      <c r="J614" t="s">
        <v>3</v>
      </c>
      <c r="K614" t="s">
        <v>532</v>
      </c>
      <c r="L614">
        <v>1191</v>
      </c>
      <c r="N614">
        <v>1013</v>
      </c>
      <c r="O614" t="s">
        <v>533</v>
      </c>
      <c r="P614" t="s">
        <v>533</v>
      </c>
      <c r="Q614">
        <v>1</v>
      </c>
      <c r="X614">
        <v>342.54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1</v>
      </c>
      <c r="AE614">
        <v>1</v>
      </c>
      <c r="AF614" t="s">
        <v>3</v>
      </c>
      <c r="AG614">
        <v>342.54</v>
      </c>
      <c r="AH614">
        <v>2</v>
      </c>
      <c r="AI614">
        <v>52430286</v>
      </c>
      <c r="AJ614">
        <v>637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 x14ac:dyDescent="0.2">
      <c r="A615">
        <f>ROW(Source!A1949)</f>
        <v>1949</v>
      </c>
      <c r="B615">
        <v>52430291</v>
      </c>
      <c r="C615">
        <v>52430285</v>
      </c>
      <c r="D615">
        <v>51499305</v>
      </c>
      <c r="E615">
        <v>1</v>
      </c>
      <c r="F615">
        <v>1</v>
      </c>
      <c r="G615">
        <v>27</v>
      </c>
      <c r="H615">
        <v>2</v>
      </c>
      <c r="I615" t="s">
        <v>584</v>
      </c>
      <c r="J615" t="s">
        <v>585</v>
      </c>
      <c r="K615" t="s">
        <v>586</v>
      </c>
      <c r="L615">
        <v>1368</v>
      </c>
      <c r="N615">
        <v>1011</v>
      </c>
      <c r="O615" t="s">
        <v>537</v>
      </c>
      <c r="P615" t="s">
        <v>537</v>
      </c>
      <c r="Q615">
        <v>1</v>
      </c>
      <c r="X615">
        <v>13.75</v>
      </c>
      <c r="Y615">
        <v>0</v>
      </c>
      <c r="Z615">
        <v>1289.26</v>
      </c>
      <c r="AA615">
        <v>637.17999999999995</v>
      </c>
      <c r="AB615">
        <v>0</v>
      </c>
      <c r="AC615">
        <v>0</v>
      </c>
      <c r="AD615">
        <v>1</v>
      </c>
      <c r="AE615">
        <v>0</v>
      </c>
      <c r="AF615" t="s">
        <v>3</v>
      </c>
      <c r="AG615">
        <v>13.75</v>
      </c>
      <c r="AH615">
        <v>2</v>
      </c>
      <c r="AI615">
        <v>52430287</v>
      </c>
      <c r="AJ615">
        <v>638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 x14ac:dyDescent="0.2">
      <c r="A616">
        <f>ROW(Source!A1949)</f>
        <v>1949</v>
      </c>
      <c r="B616">
        <v>52430292</v>
      </c>
      <c r="C616">
        <v>52430285</v>
      </c>
      <c r="D616">
        <v>51500925</v>
      </c>
      <c r="E616">
        <v>1</v>
      </c>
      <c r="F616">
        <v>1</v>
      </c>
      <c r="G616">
        <v>27</v>
      </c>
      <c r="H616">
        <v>3</v>
      </c>
      <c r="I616" t="s">
        <v>587</v>
      </c>
      <c r="J616" t="s">
        <v>588</v>
      </c>
      <c r="K616" t="s">
        <v>589</v>
      </c>
      <c r="L616">
        <v>1348</v>
      </c>
      <c r="N616">
        <v>1009</v>
      </c>
      <c r="O616" t="s">
        <v>27</v>
      </c>
      <c r="P616" t="s">
        <v>27</v>
      </c>
      <c r="Q616">
        <v>1000</v>
      </c>
      <c r="X616">
        <v>4.8000000000000001E-2</v>
      </c>
      <c r="Y616">
        <v>116855.43</v>
      </c>
      <c r="Z616">
        <v>0</v>
      </c>
      <c r="AA616">
        <v>0</v>
      </c>
      <c r="AB616">
        <v>0</v>
      </c>
      <c r="AC616">
        <v>0</v>
      </c>
      <c r="AD616">
        <v>1</v>
      </c>
      <c r="AE616">
        <v>0</v>
      </c>
      <c r="AF616" t="s">
        <v>3</v>
      </c>
      <c r="AG616">
        <v>4.8000000000000001E-2</v>
      </c>
      <c r="AH616">
        <v>2</v>
      </c>
      <c r="AI616">
        <v>52430288</v>
      </c>
      <c r="AJ616">
        <v>639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 x14ac:dyDescent="0.2">
      <c r="A617">
        <f>ROW(Source!A1949)</f>
        <v>1949</v>
      </c>
      <c r="B617">
        <v>52430293</v>
      </c>
      <c r="C617">
        <v>52430285</v>
      </c>
      <c r="D617">
        <v>51504654</v>
      </c>
      <c r="E617">
        <v>1</v>
      </c>
      <c r="F617">
        <v>1</v>
      </c>
      <c r="G617">
        <v>27</v>
      </c>
      <c r="H617">
        <v>3</v>
      </c>
      <c r="I617" t="s">
        <v>590</v>
      </c>
      <c r="J617" t="s">
        <v>591</v>
      </c>
      <c r="K617" t="s">
        <v>592</v>
      </c>
      <c r="L617">
        <v>1354</v>
      </c>
      <c r="N617">
        <v>1010</v>
      </c>
      <c r="O617" t="s">
        <v>221</v>
      </c>
      <c r="P617" t="s">
        <v>221</v>
      </c>
      <c r="Q617">
        <v>1</v>
      </c>
      <c r="X617">
        <v>100</v>
      </c>
      <c r="Y617">
        <v>1800.41</v>
      </c>
      <c r="Z617">
        <v>0</v>
      </c>
      <c r="AA617">
        <v>0</v>
      </c>
      <c r="AB617">
        <v>0</v>
      </c>
      <c r="AC617">
        <v>0</v>
      </c>
      <c r="AD617">
        <v>1</v>
      </c>
      <c r="AE617">
        <v>0</v>
      </c>
      <c r="AF617" t="s">
        <v>3</v>
      </c>
      <c r="AG617">
        <v>100</v>
      </c>
      <c r="AH617">
        <v>2</v>
      </c>
      <c r="AI617">
        <v>52430289</v>
      </c>
      <c r="AJ617">
        <v>640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</row>
    <row r="618" spans="1:44" x14ac:dyDescent="0.2">
      <c r="A618">
        <f>ROW(Source!A1949)</f>
        <v>1949</v>
      </c>
      <c r="B618">
        <v>52430294</v>
      </c>
      <c r="C618">
        <v>52430285</v>
      </c>
      <c r="D618">
        <v>51487531</v>
      </c>
      <c r="E618">
        <v>27</v>
      </c>
      <c r="F618">
        <v>1</v>
      </c>
      <c r="G618">
        <v>27</v>
      </c>
      <c r="H618">
        <v>3</v>
      </c>
      <c r="I618" t="s">
        <v>751</v>
      </c>
      <c r="J618" t="s">
        <v>3</v>
      </c>
      <c r="K618" t="s">
        <v>752</v>
      </c>
      <c r="L618">
        <v>1354</v>
      </c>
      <c r="N618">
        <v>1010</v>
      </c>
      <c r="O618" t="s">
        <v>221</v>
      </c>
      <c r="P618" t="s">
        <v>221</v>
      </c>
      <c r="Q618">
        <v>1</v>
      </c>
      <c r="X618">
        <v>100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 t="s">
        <v>3</v>
      </c>
      <c r="AG618">
        <v>100</v>
      </c>
      <c r="AH618">
        <v>3</v>
      </c>
      <c r="AI618">
        <v>-1</v>
      </c>
      <c r="AJ618" t="s">
        <v>3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 x14ac:dyDescent="0.2">
      <c r="A619">
        <f>ROW(Source!A1953)</f>
        <v>1953</v>
      </c>
      <c r="B619">
        <v>52430304</v>
      </c>
      <c r="C619">
        <v>52430298</v>
      </c>
      <c r="D619">
        <v>51486811</v>
      </c>
      <c r="E619">
        <v>27</v>
      </c>
      <c r="F619">
        <v>1</v>
      </c>
      <c r="G619">
        <v>27</v>
      </c>
      <c r="H619">
        <v>1</v>
      </c>
      <c r="I619" t="s">
        <v>531</v>
      </c>
      <c r="J619" t="s">
        <v>3</v>
      </c>
      <c r="K619" t="s">
        <v>532</v>
      </c>
      <c r="L619">
        <v>1191</v>
      </c>
      <c r="N619">
        <v>1013</v>
      </c>
      <c r="O619" t="s">
        <v>533</v>
      </c>
      <c r="P619" t="s">
        <v>533</v>
      </c>
      <c r="Q619">
        <v>1</v>
      </c>
      <c r="X619">
        <v>79.349999999999994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1</v>
      </c>
      <c r="AE619">
        <v>1</v>
      </c>
      <c r="AF619" t="s">
        <v>3</v>
      </c>
      <c r="AG619">
        <v>79.349999999999994</v>
      </c>
      <c r="AH619">
        <v>2</v>
      </c>
      <c r="AI619">
        <v>52430299</v>
      </c>
      <c r="AJ619">
        <v>641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 x14ac:dyDescent="0.2">
      <c r="A620">
        <f>ROW(Source!A1953)</f>
        <v>1953</v>
      </c>
      <c r="B620">
        <v>52430305</v>
      </c>
      <c r="C620">
        <v>52430298</v>
      </c>
      <c r="D620">
        <v>51504655</v>
      </c>
      <c r="E620">
        <v>1</v>
      </c>
      <c r="F620">
        <v>1</v>
      </c>
      <c r="G620">
        <v>27</v>
      </c>
      <c r="H620">
        <v>3</v>
      </c>
      <c r="I620" t="s">
        <v>219</v>
      </c>
      <c r="J620" t="s">
        <v>222</v>
      </c>
      <c r="K620" t="s">
        <v>220</v>
      </c>
      <c r="L620">
        <v>1354</v>
      </c>
      <c r="N620">
        <v>1010</v>
      </c>
      <c r="O620" t="s">
        <v>221</v>
      </c>
      <c r="P620" t="s">
        <v>221</v>
      </c>
      <c r="Q620">
        <v>1</v>
      </c>
      <c r="X620">
        <v>100</v>
      </c>
      <c r="Y620">
        <v>127.21</v>
      </c>
      <c r="Z620">
        <v>0</v>
      </c>
      <c r="AA620">
        <v>0</v>
      </c>
      <c r="AB620">
        <v>0</v>
      </c>
      <c r="AC620">
        <v>0</v>
      </c>
      <c r="AD620">
        <v>1</v>
      </c>
      <c r="AE620">
        <v>0</v>
      </c>
      <c r="AF620" t="s">
        <v>3</v>
      </c>
      <c r="AG620">
        <v>100</v>
      </c>
      <c r="AH620">
        <v>2</v>
      </c>
      <c r="AI620">
        <v>52430300</v>
      </c>
      <c r="AJ620">
        <v>642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 x14ac:dyDescent="0.2">
      <c r="A621">
        <f>ROW(Source!A1953)</f>
        <v>1953</v>
      </c>
      <c r="B621">
        <v>52430306</v>
      </c>
      <c r="C621">
        <v>52430298</v>
      </c>
      <c r="D621">
        <v>51487531</v>
      </c>
      <c r="E621">
        <v>27</v>
      </c>
      <c r="F621">
        <v>1</v>
      </c>
      <c r="G621">
        <v>27</v>
      </c>
      <c r="H621">
        <v>3</v>
      </c>
      <c r="I621" t="s">
        <v>751</v>
      </c>
      <c r="J621" t="s">
        <v>3</v>
      </c>
      <c r="K621" t="s">
        <v>752</v>
      </c>
      <c r="L621">
        <v>1354</v>
      </c>
      <c r="N621">
        <v>1010</v>
      </c>
      <c r="O621" t="s">
        <v>221</v>
      </c>
      <c r="P621" t="s">
        <v>221</v>
      </c>
      <c r="Q621">
        <v>1</v>
      </c>
      <c r="X621">
        <v>100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 t="s">
        <v>3</v>
      </c>
      <c r="AG621">
        <v>100</v>
      </c>
      <c r="AH621">
        <v>3</v>
      </c>
      <c r="AI621">
        <v>-1</v>
      </c>
      <c r="AJ621" t="s">
        <v>3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 x14ac:dyDescent="0.2">
      <c r="A622">
        <f>ROW(Source!A2060)</f>
        <v>2060</v>
      </c>
      <c r="B622">
        <v>52430671</v>
      </c>
      <c r="C622">
        <v>52430669</v>
      </c>
      <c r="D622">
        <v>51486811</v>
      </c>
      <c r="E622">
        <v>27</v>
      </c>
      <c r="F622">
        <v>1</v>
      </c>
      <c r="G622">
        <v>27</v>
      </c>
      <c r="H622">
        <v>1</v>
      </c>
      <c r="I622" t="s">
        <v>531</v>
      </c>
      <c r="J622" t="s">
        <v>3</v>
      </c>
      <c r="K622" t="s">
        <v>532</v>
      </c>
      <c r="L622">
        <v>1191</v>
      </c>
      <c r="N622">
        <v>1013</v>
      </c>
      <c r="O622" t="s">
        <v>533</v>
      </c>
      <c r="P622" t="s">
        <v>533</v>
      </c>
      <c r="Q622">
        <v>1</v>
      </c>
      <c r="X622">
        <v>76.7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1</v>
      </c>
      <c r="AE622">
        <v>1</v>
      </c>
      <c r="AF622" t="s">
        <v>3</v>
      </c>
      <c r="AG622">
        <v>76.7</v>
      </c>
      <c r="AH622">
        <v>2</v>
      </c>
      <c r="AI622">
        <v>52430670</v>
      </c>
      <c r="AJ622">
        <v>646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 x14ac:dyDescent="0.2">
      <c r="A623">
        <f>ROW(Source!A2061)</f>
        <v>2061</v>
      </c>
      <c r="B623">
        <v>52430674</v>
      </c>
      <c r="C623">
        <v>52430672</v>
      </c>
      <c r="D623">
        <v>51498982</v>
      </c>
      <c r="E623">
        <v>1</v>
      </c>
      <c r="F623">
        <v>1</v>
      </c>
      <c r="G623">
        <v>27</v>
      </c>
      <c r="H623">
        <v>2</v>
      </c>
      <c r="I623" t="s">
        <v>534</v>
      </c>
      <c r="J623" t="s">
        <v>535</v>
      </c>
      <c r="K623" t="s">
        <v>536</v>
      </c>
      <c r="L623">
        <v>1368</v>
      </c>
      <c r="N623">
        <v>1011</v>
      </c>
      <c r="O623" t="s">
        <v>537</v>
      </c>
      <c r="P623" t="s">
        <v>537</v>
      </c>
      <c r="Q623">
        <v>1</v>
      </c>
      <c r="X623">
        <v>5.3699999999999998E-2</v>
      </c>
      <c r="Y623">
        <v>0</v>
      </c>
      <c r="Z623">
        <v>1494.43</v>
      </c>
      <c r="AA623">
        <v>481.21</v>
      </c>
      <c r="AB623">
        <v>0</v>
      </c>
      <c r="AC623">
        <v>0</v>
      </c>
      <c r="AD623">
        <v>1</v>
      </c>
      <c r="AE623">
        <v>0</v>
      </c>
      <c r="AF623" t="s">
        <v>3</v>
      </c>
      <c r="AG623">
        <v>5.3699999999999998E-2</v>
      </c>
      <c r="AH623">
        <v>2</v>
      </c>
      <c r="AI623">
        <v>52430673</v>
      </c>
      <c r="AJ623">
        <v>647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 x14ac:dyDescent="0.2">
      <c r="A624">
        <f>ROW(Source!A2062)</f>
        <v>2062</v>
      </c>
      <c r="B624">
        <v>52430677</v>
      </c>
      <c r="C624">
        <v>52430675</v>
      </c>
      <c r="D624">
        <v>51486811</v>
      </c>
      <c r="E624">
        <v>27</v>
      </c>
      <c r="F624">
        <v>1</v>
      </c>
      <c r="G624">
        <v>27</v>
      </c>
      <c r="H624">
        <v>1</v>
      </c>
      <c r="I624" t="s">
        <v>531</v>
      </c>
      <c r="J624" t="s">
        <v>3</v>
      </c>
      <c r="K624" t="s">
        <v>532</v>
      </c>
      <c r="L624">
        <v>1191</v>
      </c>
      <c r="N624">
        <v>1013</v>
      </c>
      <c r="O624" t="s">
        <v>533</v>
      </c>
      <c r="P624" t="s">
        <v>533</v>
      </c>
      <c r="Q624">
        <v>1</v>
      </c>
      <c r="X624">
        <v>1.02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1</v>
      </c>
      <c r="AE624">
        <v>1</v>
      </c>
      <c r="AF624" t="s">
        <v>3</v>
      </c>
      <c r="AG624">
        <v>1.02</v>
      </c>
      <c r="AH624">
        <v>2</v>
      </c>
      <c r="AI624">
        <v>52430676</v>
      </c>
      <c r="AJ624">
        <v>648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 x14ac:dyDescent="0.2">
      <c r="A625">
        <f>ROW(Source!A2063)</f>
        <v>2063</v>
      </c>
      <c r="B625">
        <v>52430681</v>
      </c>
      <c r="C625">
        <v>52430678</v>
      </c>
      <c r="D625">
        <v>51499780</v>
      </c>
      <c r="E625">
        <v>1</v>
      </c>
      <c r="F625">
        <v>1</v>
      </c>
      <c r="G625">
        <v>27</v>
      </c>
      <c r="H625">
        <v>2</v>
      </c>
      <c r="I625" t="s">
        <v>538</v>
      </c>
      <c r="J625" t="s">
        <v>539</v>
      </c>
      <c r="K625" t="s">
        <v>540</v>
      </c>
      <c r="L625">
        <v>1368</v>
      </c>
      <c r="N625">
        <v>1011</v>
      </c>
      <c r="O625" t="s">
        <v>537</v>
      </c>
      <c r="P625" t="s">
        <v>537</v>
      </c>
      <c r="Q625">
        <v>1</v>
      </c>
      <c r="X625">
        <v>0.02</v>
      </c>
      <c r="Y625">
        <v>0</v>
      </c>
      <c r="Z625">
        <v>1009.4</v>
      </c>
      <c r="AA625">
        <v>316.82</v>
      </c>
      <c r="AB625">
        <v>0</v>
      </c>
      <c r="AC625">
        <v>0</v>
      </c>
      <c r="AD625">
        <v>1</v>
      </c>
      <c r="AE625">
        <v>0</v>
      </c>
      <c r="AF625" t="s">
        <v>3</v>
      </c>
      <c r="AG625">
        <v>0.02</v>
      </c>
      <c r="AH625">
        <v>2</v>
      </c>
      <c r="AI625">
        <v>52430679</v>
      </c>
      <c r="AJ625">
        <v>649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 x14ac:dyDescent="0.2">
      <c r="A626">
        <f>ROW(Source!A2063)</f>
        <v>2063</v>
      </c>
      <c r="B626">
        <v>52430682</v>
      </c>
      <c r="C626">
        <v>52430678</v>
      </c>
      <c r="D626">
        <v>51499781</v>
      </c>
      <c r="E626">
        <v>1</v>
      </c>
      <c r="F626">
        <v>1</v>
      </c>
      <c r="G626">
        <v>27</v>
      </c>
      <c r="H626">
        <v>2</v>
      </c>
      <c r="I626" t="s">
        <v>541</v>
      </c>
      <c r="J626" t="s">
        <v>542</v>
      </c>
      <c r="K626" t="s">
        <v>543</v>
      </c>
      <c r="L626">
        <v>1368</v>
      </c>
      <c r="N626">
        <v>1011</v>
      </c>
      <c r="O626" t="s">
        <v>537</v>
      </c>
      <c r="P626" t="s">
        <v>537</v>
      </c>
      <c r="Q626">
        <v>1</v>
      </c>
      <c r="X626">
        <v>1.7999999999999999E-2</v>
      </c>
      <c r="Y626">
        <v>0</v>
      </c>
      <c r="Z626">
        <v>1014.12</v>
      </c>
      <c r="AA626">
        <v>317.13</v>
      </c>
      <c r="AB626">
        <v>0</v>
      </c>
      <c r="AC626">
        <v>0</v>
      </c>
      <c r="AD626">
        <v>1</v>
      </c>
      <c r="AE626">
        <v>0</v>
      </c>
      <c r="AF626" t="s">
        <v>3</v>
      </c>
      <c r="AG626">
        <v>1.7999999999999999E-2</v>
      </c>
      <c r="AH626">
        <v>2</v>
      </c>
      <c r="AI626">
        <v>52430680</v>
      </c>
      <c r="AJ626">
        <v>650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 x14ac:dyDescent="0.2">
      <c r="A627">
        <f>ROW(Source!A2064)</f>
        <v>2064</v>
      </c>
      <c r="B627">
        <v>52430686</v>
      </c>
      <c r="C627">
        <v>52430683</v>
      </c>
      <c r="D627">
        <v>51499780</v>
      </c>
      <c r="E627">
        <v>1</v>
      </c>
      <c r="F627">
        <v>1</v>
      </c>
      <c r="G627">
        <v>27</v>
      </c>
      <c r="H627">
        <v>2</v>
      </c>
      <c r="I627" t="s">
        <v>538</v>
      </c>
      <c r="J627" t="s">
        <v>539</v>
      </c>
      <c r="K627" t="s">
        <v>540</v>
      </c>
      <c r="L627">
        <v>1368</v>
      </c>
      <c r="N627">
        <v>1011</v>
      </c>
      <c r="O627" t="s">
        <v>537</v>
      </c>
      <c r="P627" t="s">
        <v>537</v>
      </c>
      <c r="Q627">
        <v>1</v>
      </c>
      <c r="X627">
        <v>5.3999999999999999E-2</v>
      </c>
      <c r="Y627">
        <v>0</v>
      </c>
      <c r="Z627">
        <v>1009.4</v>
      </c>
      <c r="AA627">
        <v>316.82</v>
      </c>
      <c r="AB627">
        <v>0</v>
      </c>
      <c r="AC627">
        <v>0</v>
      </c>
      <c r="AD627">
        <v>1</v>
      </c>
      <c r="AE627">
        <v>0</v>
      </c>
      <c r="AF627" t="s">
        <v>3</v>
      </c>
      <c r="AG627">
        <v>5.3999999999999999E-2</v>
      </c>
      <c r="AH627">
        <v>2</v>
      </c>
      <c r="AI627">
        <v>52430684</v>
      </c>
      <c r="AJ627">
        <v>651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 x14ac:dyDescent="0.2">
      <c r="A628">
        <f>ROW(Source!A2064)</f>
        <v>2064</v>
      </c>
      <c r="B628">
        <v>52430687</v>
      </c>
      <c r="C628">
        <v>52430683</v>
      </c>
      <c r="D628">
        <v>51499781</v>
      </c>
      <c r="E628">
        <v>1</v>
      </c>
      <c r="F628">
        <v>1</v>
      </c>
      <c r="G628">
        <v>27</v>
      </c>
      <c r="H628">
        <v>2</v>
      </c>
      <c r="I628" t="s">
        <v>541</v>
      </c>
      <c r="J628" t="s">
        <v>542</v>
      </c>
      <c r="K628" t="s">
        <v>543</v>
      </c>
      <c r="L628">
        <v>1368</v>
      </c>
      <c r="N628">
        <v>1011</v>
      </c>
      <c r="O628" t="s">
        <v>537</v>
      </c>
      <c r="P628" t="s">
        <v>537</v>
      </c>
      <c r="Q628">
        <v>1</v>
      </c>
      <c r="X628">
        <v>5.5E-2</v>
      </c>
      <c r="Y628">
        <v>0</v>
      </c>
      <c r="Z628">
        <v>1014.12</v>
      </c>
      <c r="AA628">
        <v>317.13</v>
      </c>
      <c r="AB628">
        <v>0</v>
      </c>
      <c r="AC628">
        <v>0</v>
      </c>
      <c r="AD628">
        <v>1</v>
      </c>
      <c r="AE628">
        <v>0</v>
      </c>
      <c r="AF628" t="s">
        <v>3</v>
      </c>
      <c r="AG628">
        <v>5.5E-2</v>
      </c>
      <c r="AH628">
        <v>2</v>
      </c>
      <c r="AI628">
        <v>52430685</v>
      </c>
      <c r="AJ628">
        <v>652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 x14ac:dyDescent="0.2">
      <c r="A629">
        <f>ROW(Source!A2065)</f>
        <v>2065</v>
      </c>
      <c r="B629">
        <v>52430691</v>
      </c>
      <c r="C629">
        <v>52430688</v>
      </c>
      <c r="D629">
        <v>51499780</v>
      </c>
      <c r="E629">
        <v>1</v>
      </c>
      <c r="F629">
        <v>1</v>
      </c>
      <c r="G629">
        <v>27</v>
      </c>
      <c r="H629">
        <v>2</v>
      </c>
      <c r="I629" t="s">
        <v>538</v>
      </c>
      <c r="J629" t="s">
        <v>539</v>
      </c>
      <c r="K629" t="s">
        <v>540</v>
      </c>
      <c r="L629">
        <v>1368</v>
      </c>
      <c r="N629">
        <v>1011</v>
      </c>
      <c r="O629" t="s">
        <v>537</v>
      </c>
      <c r="P629" t="s">
        <v>537</v>
      </c>
      <c r="Q629">
        <v>1</v>
      </c>
      <c r="X629">
        <v>0.01</v>
      </c>
      <c r="Y629">
        <v>0</v>
      </c>
      <c r="Z629">
        <v>1009.4</v>
      </c>
      <c r="AA629">
        <v>316.82</v>
      </c>
      <c r="AB629">
        <v>0</v>
      </c>
      <c r="AC629">
        <v>0</v>
      </c>
      <c r="AD629">
        <v>1</v>
      </c>
      <c r="AE629">
        <v>0</v>
      </c>
      <c r="AF629" t="s">
        <v>46</v>
      </c>
      <c r="AG629">
        <v>0.51</v>
      </c>
      <c r="AH629">
        <v>2</v>
      </c>
      <c r="AI629">
        <v>52430689</v>
      </c>
      <c r="AJ629">
        <v>653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 x14ac:dyDescent="0.2">
      <c r="A630">
        <f>ROW(Source!A2065)</f>
        <v>2065</v>
      </c>
      <c r="B630">
        <v>52430692</v>
      </c>
      <c r="C630">
        <v>52430688</v>
      </c>
      <c r="D630">
        <v>51499781</v>
      </c>
      <c r="E630">
        <v>1</v>
      </c>
      <c r="F630">
        <v>1</v>
      </c>
      <c r="G630">
        <v>27</v>
      </c>
      <c r="H630">
        <v>2</v>
      </c>
      <c r="I630" t="s">
        <v>541</v>
      </c>
      <c r="J630" t="s">
        <v>542</v>
      </c>
      <c r="K630" t="s">
        <v>543</v>
      </c>
      <c r="L630">
        <v>1368</v>
      </c>
      <c r="N630">
        <v>1011</v>
      </c>
      <c r="O630" t="s">
        <v>537</v>
      </c>
      <c r="P630" t="s">
        <v>537</v>
      </c>
      <c r="Q630">
        <v>1</v>
      </c>
      <c r="X630">
        <v>8.0000000000000002E-3</v>
      </c>
      <c r="Y630">
        <v>0</v>
      </c>
      <c r="Z630">
        <v>1014.12</v>
      </c>
      <c r="AA630">
        <v>317.13</v>
      </c>
      <c r="AB630">
        <v>0</v>
      </c>
      <c r="AC630">
        <v>0</v>
      </c>
      <c r="AD630">
        <v>1</v>
      </c>
      <c r="AE630">
        <v>0</v>
      </c>
      <c r="AF630" t="s">
        <v>46</v>
      </c>
      <c r="AG630">
        <v>0.40800000000000003</v>
      </c>
      <c r="AH630">
        <v>2</v>
      </c>
      <c r="AI630">
        <v>52430690</v>
      </c>
      <c r="AJ630">
        <v>654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 x14ac:dyDescent="0.2">
      <c r="A631">
        <f>ROW(Source!A2067)</f>
        <v>2067</v>
      </c>
      <c r="B631">
        <v>52430696</v>
      </c>
      <c r="C631">
        <v>52430694</v>
      </c>
      <c r="D631">
        <v>51486811</v>
      </c>
      <c r="E631">
        <v>27</v>
      </c>
      <c r="F631">
        <v>1</v>
      </c>
      <c r="G631">
        <v>27</v>
      </c>
      <c r="H631">
        <v>1</v>
      </c>
      <c r="I631" t="s">
        <v>531</v>
      </c>
      <c r="J631" t="s">
        <v>3</v>
      </c>
      <c r="K631" t="s">
        <v>532</v>
      </c>
      <c r="L631">
        <v>1191</v>
      </c>
      <c r="N631">
        <v>1013</v>
      </c>
      <c r="O631" t="s">
        <v>533</v>
      </c>
      <c r="P631" t="s">
        <v>533</v>
      </c>
      <c r="Q631">
        <v>1</v>
      </c>
      <c r="X631">
        <v>221.6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1</v>
      </c>
      <c r="AE631">
        <v>1</v>
      </c>
      <c r="AF631" t="s">
        <v>3</v>
      </c>
      <c r="AG631">
        <v>221.6</v>
      </c>
      <c r="AH631">
        <v>2</v>
      </c>
      <c r="AI631">
        <v>52430695</v>
      </c>
      <c r="AJ631">
        <v>655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 x14ac:dyDescent="0.2">
      <c r="A632">
        <f>ROW(Source!A2068)</f>
        <v>2068</v>
      </c>
      <c r="B632">
        <v>52430699</v>
      </c>
      <c r="C632">
        <v>52430697</v>
      </c>
      <c r="D632">
        <v>51486811</v>
      </c>
      <c r="E632">
        <v>27</v>
      </c>
      <c r="F632">
        <v>1</v>
      </c>
      <c r="G632">
        <v>27</v>
      </c>
      <c r="H632">
        <v>1</v>
      </c>
      <c r="I632" t="s">
        <v>531</v>
      </c>
      <c r="J632" t="s">
        <v>3</v>
      </c>
      <c r="K632" t="s">
        <v>532</v>
      </c>
      <c r="L632">
        <v>1191</v>
      </c>
      <c r="N632">
        <v>1013</v>
      </c>
      <c r="O632" t="s">
        <v>533</v>
      </c>
      <c r="P632" t="s">
        <v>533</v>
      </c>
      <c r="Q632">
        <v>1</v>
      </c>
      <c r="X632">
        <v>83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1</v>
      </c>
      <c r="AE632">
        <v>1</v>
      </c>
      <c r="AF632" t="s">
        <v>3</v>
      </c>
      <c r="AG632">
        <v>83</v>
      </c>
      <c r="AH632">
        <v>2</v>
      </c>
      <c r="AI632">
        <v>52430698</v>
      </c>
      <c r="AJ632">
        <v>656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 x14ac:dyDescent="0.2">
      <c r="A633">
        <f>ROW(Source!A2069)</f>
        <v>2069</v>
      </c>
      <c r="B633">
        <v>52430702</v>
      </c>
      <c r="C633">
        <v>52430700</v>
      </c>
      <c r="D633">
        <v>51499781</v>
      </c>
      <c r="E633">
        <v>1</v>
      </c>
      <c r="F633">
        <v>1</v>
      </c>
      <c r="G633">
        <v>27</v>
      </c>
      <c r="H633">
        <v>2</v>
      </c>
      <c r="I633" t="s">
        <v>541</v>
      </c>
      <c r="J633" t="s">
        <v>542</v>
      </c>
      <c r="K633" t="s">
        <v>543</v>
      </c>
      <c r="L633">
        <v>1368</v>
      </c>
      <c r="N633">
        <v>1011</v>
      </c>
      <c r="O633" t="s">
        <v>537</v>
      </c>
      <c r="P633" t="s">
        <v>537</v>
      </c>
      <c r="Q633">
        <v>1</v>
      </c>
      <c r="X633">
        <v>3.1E-2</v>
      </c>
      <c r="Y633">
        <v>0</v>
      </c>
      <c r="Z633">
        <v>1014.12</v>
      </c>
      <c r="AA633">
        <v>317.13</v>
      </c>
      <c r="AB633">
        <v>0</v>
      </c>
      <c r="AC633">
        <v>0</v>
      </c>
      <c r="AD633">
        <v>1</v>
      </c>
      <c r="AE633">
        <v>0</v>
      </c>
      <c r="AF633" t="s">
        <v>3</v>
      </c>
      <c r="AG633">
        <v>3.1E-2</v>
      </c>
      <c r="AH633">
        <v>2</v>
      </c>
      <c r="AI633">
        <v>52430701</v>
      </c>
      <c r="AJ633">
        <v>657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 x14ac:dyDescent="0.2">
      <c r="A634">
        <f>ROW(Source!A2070)</f>
        <v>2070</v>
      </c>
      <c r="B634">
        <v>52430705</v>
      </c>
      <c r="C634">
        <v>52430703</v>
      </c>
      <c r="D634">
        <v>51499781</v>
      </c>
      <c r="E634">
        <v>1</v>
      </c>
      <c r="F634">
        <v>1</v>
      </c>
      <c r="G634">
        <v>27</v>
      </c>
      <c r="H634">
        <v>2</v>
      </c>
      <c r="I634" t="s">
        <v>541</v>
      </c>
      <c r="J634" t="s">
        <v>542</v>
      </c>
      <c r="K634" t="s">
        <v>543</v>
      </c>
      <c r="L634">
        <v>1368</v>
      </c>
      <c r="N634">
        <v>1011</v>
      </c>
      <c r="O634" t="s">
        <v>537</v>
      </c>
      <c r="P634" t="s">
        <v>537</v>
      </c>
      <c r="Q634">
        <v>1</v>
      </c>
      <c r="X634">
        <v>0.01</v>
      </c>
      <c r="Y634">
        <v>0</v>
      </c>
      <c r="Z634">
        <v>1014.12</v>
      </c>
      <c r="AA634">
        <v>317.13</v>
      </c>
      <c r="AB634">
        <v>0</v>
      </c>
      <c r="AC634">
        <v>0</v>
      </c>
      <c r="AD634">
        <v>1</v>
      </c>
      <c r="AE634">
        <v>0</v>
      </c>
      <c r="AF634" t="s">
        <v>172</v>
      </c>
      <c r="AG634">
        <v>0.54</v>
      </c>
      <c r="AH634">
        <v>2</v>
      </c>
      <c r="AI634">
        <v>52430704</v>
      </c>
      <c r="AJ634">
        <v>658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 x14ac:dyDescent="0.2">
      <c r="A635">
        <f>ROW(Source!A2072)</f>
        <v>2072</v>
      </c>
      <c r="B635">
        <v>52430712</v>
      </c>
      <c r="C635">
        <v>52430707</v>
      </c>
      <c r="D635">
        <v>51486811</v>
      </c>
      <c r="E635">
        <v>27</v>
      </c>
      <c r="F635">
        <v>1</v>
      </c>
      <c r="G635">
        <v>27</v>
      </c>
      <c r="H635">
        <v>1</v>
      </c>
      <c r="I635" t="s">
        <v>531</v>
      </c>
      <c r="J635" t="s">
        <v>3</v>
      </c>
      <c r="K635" t="s">
        <v>532</v>
      </c>
      <c r="L635">
        <v>1191</v>
      </c>
      <c r="N635">
        <v>1013</v>
      </c>
      <c r="O635" t="s">
        <v>533</v>
      </c>
      <c r="P635" t="s">
        <v>533</v>
      </c>
      <c r="Q635">
        <v>1</v>
      </c>
      <c r="X635">
        <v>80.27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1</v>
      </c>
      <c r="AE635">
        <v>1</v>
      </c>
      <c r="AF635" t="s">
        <v>3</v>
      </c>
      <c r="AG635">
        <v>80.27</v>
      </c>
      <c r="AH635">
        <v>2</v>
      </c>
      <c r="AI635">
        <v>52430708</v>
      </c>
      <c r="AJ635">
        <v>659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 x14ac:dyDescent="0.2">
      <c r="A636">
        <f>ROW(Source!A2072)</f>
        <v>2072</v>
      </c>
      <c r="B636">
        <v>52430713</v>
      </c>
      <c r="C636">
        <v>52430707</v>
      </c>
      <c r="D636">
        <v>51502851</v>
      </c>
      <c r="E636">
        <v>1</v>
      </c>
      <c r="F636">
        <v>1</v>
      </c>
      <c r="G636">
        <v>27</v>
      </c>
      <c r="H636">
        <v>3</v>
      </c>
      <c r="I636" t="s">
        <v>565</v>
      </c>
      <c r="J636" t="s">
        <v>566</v>
      </c>
      <c r="K636" t="s">
        <v>567</v>
      </c>
      <c r="L636">
        <v>1339</v>
      </c>
      <c r="N636">
        <v>1007</v>
      </c>
      <c r="O636" t="s">
        <v>166</v>
      </c>
      <c r="P636" t="s">
        <v>166</v>
      </c>
      <c r="Q636">
        <v>1</v>
      </c>
      <c r="X636">
        <v>5.9</v>
      </c>
      <c r="Y636">
        <v>3714.73</v>
      </c>
      <c r="Z636">
        <v>0</v>
      </c>
      <c r="AA636">
        <v>0</v>
      </c>
      <c r="AB636">
        <v>0</v>
      </c>
      <c r="AC636">
        <v>0</v>
      </c>
      <c r="AD636">
        <v>1</v>
      </c>
      <c r="AE636">
        <v>0</v>
      </c>
      <c r="AF636" t="s">
        <v>3</v>
      </c>
      <c r="AG636">
        <v>5.9</v>
      </c>
      <c r="AH636">
        <v>2</v>
      </c>
      <c r="AI636">
        <v>52430709</v>
      </c>
      <c r="AJ636">
        <v>660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 x14ac:dyDescent="0.2">
      <c r="A637">
        <f>ROW(Source!A2072)</f>
        <v>2072</v>
      </c>
      <c r="B637">
        <v>52430714</v>
      </c>
      <c r="C637">
        <v>52430707</v>
      </c>
      <c r="D637">
        <v>51502927</v>
      </c>
      <c r="E637">
        <v>1</v>
      </c>
      <c r="F637">
        <v>1</v>
      </c>
      <c r="G637">
        <v>27</v>
      </c>
      <c r="H637">
        <v>3</v>
      </c>
      <c r="I637" t="s">
        <v>568</v>
      </c>
      <c r="J637" t="s">
        <v>569</v>
      </c>
      <c r="K637" t="s">
        <v>570</v>
      </c>
      <c r="L637">
        <v>1339</v>
      </c>
      <c r="N637">
        <v>1007</v>
      </c>
      <c r="O637" t="s">
        <v>166</v>
      </c>
      <c r="P637" t="s">
        <v>166</v>
      </c>
      <c r="Q637">
        <v>1</v>
      </c>
      <c r="X637">
        <v>0.06</v>
      </c>
      <c r="Y637">
        <v>3392.59</v>
      </c>
      <c r="Z637">
        <v>0</v>
      </c>
      <c r="AA637">
        <v>0</v>
      </c>
      <c r="AB637">
        <v>0</v>
      </c>
      <c r="AC637">
        <v>0</v>
      </c>
      <c r="AD637">
        <v>1</v>
      </c>
      <c r="AE637">
        <v>0</v>
      </c>
      <c r="AF637" t="s">
        <v>3</v>
      </c>
      <c r="AG637">
        <v>0.06</v>
      </c>
      <c r="AH637">
        <v>2</v>
      </c>
      <c r="AI637">
        <v>52430710</v>
      </c>
      <c r="AJ637">
        <v>661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 x14ac:dyDescent="0.2">
      <c r="A638">
        <f>ROW(Source!A2072)</f>
        <v>2072</v>
      </c>
      <c r="B638">
        <v>52430715</v>
      </c>
      <c r="C638">
        <v>52430707</v>
      </c>
      <c r="D638">
        <v>51503665</v>
      </c>
      <c r="E638">
        <v>1</v>
      </c>
      <c r="F638">
        <v>1</v>
      </c>
      <c r="G638">
        <v>27</v>
      </c>
      <c r="H638">
        <v>3</v>
      </c>
      <c r="I638" t="s">
        <v>501</v>
      </c>
      <c r="J638" t="s">
        <v>503</v>
      </c>
      <c r="K638" t="s">
        <v>502</v>
      </c>
      <c r="L638">
        <v>1339</v>
      </c>
      <c r="N638">
        <v>1007</v>
      </c>
      <c r="O638" t="s">
        <v>166</v>
      </c>
      <c r="P638" t="s">
        <v>166</v>
      </c>
      <c r="Q638">
        <v>1</v>
      </c>
      <c r="X638">
        <v>4.3</v>
      </c>
      <c r="Y638">
        <v>7833.01</v>
      </c>
      <c r="Z638">
        <v>0</v>
      </c>
      <c r="AA638">
        <v>0</v>
      </c>
      <c r="AB638">
        <v>0</v>
      </c>
      <c r="AC638">
        <v>0</v>
      </c>
      <c r="AD638">
        <v>1</v>
      </c>
      <c r="AE638">
        <v>0</v>
      </c>
      <c r="AF638" t="s">
        <v>3</v>
      </c>
      <c r="AG638">
        <v>4.3</v>
      </c>
      <c r="AH638">
        <v>2</v>
      </c>
      <c r="AI638">
        <v>52430711</v>
      </c>
      <c r="AJ638">
        <v>662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 x14ac:dyDescent="0.2">
      <c r="A639">
        <f>ROW(Source!A2108)</f>
        <v>2108</v>
      </c>
      <c r="B639">
        <v>52430778</v>
      </c>
      <c r="C639">
        <v>52430773</v>
      </c>
      <c r="D639">
        <v>51486811</v>
      </c>
      <c r="E639">
        <v>27</v>
      </c>
      <c r="F639">
        <v>1</v>
      </c>
      <c r="G639">
        <v>27</v>
      </c>
      <c r="H639">
        <v>1</v>
      </c>
      <c r="I639" t="s">
        <v>531</v>
      </c>
      <c r="J639" t="s">
        <v>3</v>
      </c>
      <c r="K639" t="s">
        <v>532</v>
      </c>
      <c r="L639">
        <v>1191</v>
      </c>
      <c r="N639">
        <v>1013</v>
      </c>
      <c r="O639" t="s">
        <v>533</v>
      </c>
      <c r="P639" t="s">
        <v>533</v>
      </c>
      <c r="Q639">
        <v>1</v>
      </c>
      <c r="X639">
        <v>155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1</v>
      </c>
      <c r="AE639">
        <v>1</v>
      </c>
      <c r="AF639" t="s">
        <v>3</v>
      </c>
      <c r="AG639">
        <v>155</v>
      </c>
      <c r="AH639">
        <v>2</v>
      </c>
      <c r="AI639">
        <v>52430774</v>
      </c>
      <c r="AJ639">
        <v>663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 x14ac:dyDescent="0.2">
      <c r="A640">
        <f>ROW(Source!A2108)</f>
        <v>2108</v>
      </c>
      <c r="B640">
        <v>52430779</v>
      </c>
      <c r="C640">
        <v>52430773</v>
      </c>
      <c r="D640">
        <v>51499338</v>
      </c>
      <c r="E640">
        <v>1</v>
      </c>
      <c r="F640">
        <v>1</v>
      </c>
      <c r="G640">
        <v>27</v>
      </c>
      <c r="H640">
        <v>2</v>
      </c>
      <c r="I640" t="s">
        <v>556</v>
      </c>
      <c r="J640" t="s">
        <v>557</v>
      </c>
      <c r="K640" t="s">
        <v>558</v>
      </c>
      <c r="L640">
        <v>1368</v>
      </c>
      <c r="N640">
        <v>1011</v>
      </c>
      <c r="O640" t="s">
        <v>537</v>
      </c>
      <c r="P640" t="s">
        <v>537</v>
      </c>
      <c r="Q640">
        <v>1</v>
      </c>
      <c r="X640">
        <v>37.5</v>
      </c>
      <c r="Y640">
        <v>0</v>
      </c>
      <c r="Z640">
        <v>744.2</v>
      </c>
      <c r="AA640">
        <v>423.17</v>
      </c>
      <c r="AB640">
        <v>0</v>
      </c>
      <c r="AC640">
        <v>0</v>
      </c>
      <c r="AD640">
        <v>1</v>
      </c>
      <c r="AE640">
        <v>0</v>
      </c>
      <c r="AF640" t="s">
        <v>3</v>
      </c>
      <c r="AG640">
        <v>37.5</v>
      </c>
      <c r="AH640">
        <v>2</v>
      </c>
      <c r="AI640">
        <v>52430775</v>
      </c>
      <c r="AJ640">
        <v>664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 x14ac:dyDescent="0.2">
      <c r="A641">
        <f>ROW(Source!A2108)</f>
        <v>2108</v>
      </c>
      <c r="B641">
        <v>52430780</v>
      </c>
      <c r="C641">
        <v>52430773</v>
      </c>
      <c r="D641">
        <v>51499853</v>
      </c>
      <c r="E641">
        <v>1</v>
      </c>
      <c r="F641">
        <v>1</v>
      </c>
      <c r="G641">
        <v>27</v>
      </c>
      <c r="H641">
        <v>2</v>
      </c>
      <c r="I641" t="s">
        <v>559</v>
      </c>
      <c r="J641" t="s">
        <v>560</v>
      </c>
      <c r="K641" t="s">
        <v>561</v>
      </c>
      <c r="L641">
        <v>1368</v>
      </c>
      <c r="N641">
        <v>1011</v>
      </c>
      <c r="O641" t="s">
        <v>537</v>
      </c>
      <c r="P641" t="s">
        <v>537</v>
      </c>
      <c r="Q641">
        <v>1</v>
      </c>
      <c r="X641">
        <v>75</v>
      </c>
      <c r="Y641">
        <v>0</v>
      </c>
      <c r="Z641">
        <v>6.02</v>
      </c>
      <c r="AA641">
        <v>0.02</v>
      </c>
      <c r="AB641">
        <v>0</v>
      </c>
      <c r="AC641">
        <v>0</v>
      </c>
      <c r="AD641">
        <v>1</v>
      </c>
      <c r="AE641">
        <v>0</v>
      </c>
      <c r="AF641" t="s">
        <v>3</v>
      </c>
      <c r="AG641">
        <v>75</v>
      </c>
      <c r="AH641">
        <v>2</v>
      </c>
      <c r="AI641">
        <v>52430776</v>
      </c>
      <c r="AJ641">
        <v>665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 x14ac:dyDescent="0.2">
      <c r="A642">
        <f>ROW(Source!A2108)</f>
        <v>2108</v>
      </c>
      <c r="B642">
        <v>52430781</v>
      </c>
      <c r="C642">
        <v>52430773</v>
      </c>
      <c r="D642">
        <v>51499208</v>
      </c>
      <c r="E642">
        <v>1</v>
      </c>
      <c r="F642">
        <v>1</v>
      </c>
      <c r="G642">
        <v>27</v>
      </c>
      <c r="H642">
        <v>2</v>
      </c>
      <c r="I642" t="s">
        <v>562</v>
      </c>
      <c r="J642" t="s">
        <v>563</v>
      </c>
      <c r="K642" t="s">
        <v>564</v>
      </c>
      <c r="L642">
        <v>1368</v>
      </c>
      <c r="N642">
        <v>1011</v>
      </c>
      <c r="O642" t="s">
        <v>537</v>
      </c>
      <c r="P642" t="s">
        <v>537</v>
      </c>
      <c r="Q642">
        <v>1</v>
      </c>
      <c r="X642">
        <v>1.55</v>
      </c>
      <c r="Y642">
        <v>0</v>
      </c>
      <c r="Z642">
        <v>1412.71</v>
      </c>
      <c r="AA642">
        <v>641.32000000000005</v>
      </c>
      <c r="AB642">
        <v>0</v>
      </c>
      <c r="AC642">
        <v>0</v>
      </c>
      <c r="AD642">
        <v>1</v>
      </c>
      <c r="AE642">
        <v>0</v>
      </c>
      <c r="AF642" t="s">
        <v>3</v>
      </c>
      <c r="AG642">
        <v>1.55</v>
      </c>
      <c r="AH642">
        <v>2</v>
      </c>
      <c r="AI642">
        <v>52430777</v>
      </c>
      <c r="AJ642">
        <v>666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1:44" x14ac:dyDescent="0.2">
      <c r="A643">
        <f>ROW(Source!A2109)</f>
        <v>2109</v>
      </c>
      <c r="B643">
        <v>52430786</v>
      </c>
      <c r="C643">
        <v>52430782</v>
      </c>
      <c r="D643">
        <v>51486811</v>
      </c>
      <c r="E643">
        <v>27</v>
      </c>
      <c r="F643">
        <v>1</v>
      </c>
      <c r="G643">
        <v>27</v>
      </c>
      <c r="H643">
        <v>1</v>
      </c>
      <c r="I643" t="s">
        <v>531</v>
      </c>
      <c r="J643" t="s">
        <v>3</v>
      </c>
      <c r="K643" t="s">
        <v>532</v>
      </c>
      <c r="L643">
        <v>1191</v>
      </c>
      <c r="N643">
        <v>1013</v>
      </c>
      <c r="O643" t="s">
        <v>533</v>
      </c>
      <c r="P643" t="s">
        <v>533</v>
      </c>
      <c r="Q643">
        <v>1</v>
      </c>
      <c r="X643">
        <v>49.5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1</v>
      </c>
      <c r="AE643">
        <v>1</v>
      </c>
      <c r="AF643" t="s">
        <v>3</v>
      </c>
      <c r="AG643">
        <v>49.5</v>
      </c>
      <c r="AH643">
        <v>2</v>
      </c>
      <c r="AI643">
        <v>52430783</v>
      </c>
      <c r="AJ643">
        <v>667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1:44" x14ac:dyDescent="0.2">
      <c r="A644">
        <f>ROW(Source!A2109)</f>
        <v>2109</v>
      </c>
      <c r="B644">
        <v>52430787</v>
      </c>
      <c r="C644">
        <v>52430782</v>
      </c>
      <c r="D644">
        <v>51499003</v>
      </c>
      <c r="E644">
        <v>1</v>
      </c>
      <c r="F644">
        <v>1</v>
      </c>
      <c r="G644">
        <v>27</v>
      </c>
      <c r="H644">
        <v>2</v>
      </c>
      <c r="I644" t="s">
        <v>665</v>
      </c>
      <c r="J644" t="s">
        <v>666</v>
      </c>
      <c r="K644" t="s">
        <v>667</v>
      </c>
      <c r="L644">
        <v>1368</v>
      </c>
      <c r="N644">
        <v>1011</v>
      </c>
      <c r="O644" t="s">
        <v>537</v>
      </c>
      <c r="P644" t="s">
        <v>537</v>
      </c>
      <c r="Q644">
        <v>1</v>
      </c>
      <c r="X644">
        <v>2.87</v>
      </c>
      <c r="Y644">
        <v>0</v>
      </c>
      <c r="Z644">
        <v>956.79</v>
      </c>
      <c r="AA644">
        <v>359.44</v>
      </c>
      <c r="AB644">
        <v>0</v>
      </c>
      <c r="AC644">
        <v>0</v>
      </c>
      <c r="AD644">
        <v>1</v>
      </c>
      <c r="AE644">
        <v>0</v>
      </c>
      <c r="AF644" t="s">
        <v>3</v>
      </c>
      <c r="AG644">
        <v>2.87</v>
      </c>
      <c r="AH644">
        <v>2</v>
      </c>
      <c r="AI644">
        <v>52430784</v>
      </c>
      <c r="AJ644">
        <v>668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 x14ac:dyDescent="0.2">
      <c r="A645">
        <f>ROW(Source!A2109)</f>
        <v>2109</v>
      </c>
      <c r="B645">
        <v>52430788</v>
      </c>
      <c r="C645">
        <v>52430782</v>
      </c>
      <c r="D645">
        <v>51498982</v>
      </c>
      <c r="E645">
        <v>1</v>
      </c>
      <c r="F645">
        <v>1</v>
      </c>
      <c r="G645">
        <v>27</v>
      </c>
      <c r="H645">
        <v>2</v>
      </c>
      <c r="I645" t="s">
        <v>534</v>
      </c>
      <c r="J645" t="s">
        <v>535</v>
      </c>
      <c r="K645" t="s">
        <v>536</v>
      </c>
      <c r="L645">
        <v>1368</v>
      </c>
      <c r="N645">
        <v>1011</v>
      </c>
      <c r="O645" t="s">
        <v>537</v>
      </c>
      <c r="P645" t="s">
        <v>537</v>
      </c>
      <c r="Q645">
        <v>1</v>
      </c>
      <c r="X645">
        <v>7.86</v>
      </c>
      <c r="Y645">
        <v>0</v>
      </c>
      <c r="Z645">
        <v>1494.43</v>
      </c>
      <c r="AA645">
        <v>481.21</v>
      </c>
      <c r="AB645">
        <v>0</v>
      </c>
      <c r="AC645">
        <v>0</v>
      </c>
      <c r="AD645">
        <v>1</v>
      </c>
      <c r="AE645">
        <v>0</v>
      </c>
      <c r="AF645" t="s">
        <v>3</v>
      </c>
      <c r="AG645">
        <v>7.86</v>
      </c>
      <c r="AH645">
        <v>2</v>
      </c>
      <c r="AI645">
        <v>52430785</v>
      </c>
      <c r="AJ645">
        <v>669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 x14ac:dyDescent="0.2">
      <c r="A646">
        <f>ROW(Source!A2110)</f>
        <v>2110</v>
      </c>
      <c r="B646">
        <v>52430791</v>
      </c>
      <c r="C646">
        <v>52430789</v>
      </c>
      <c r="D646">
        <v>51498982</v>
      </c>
      <c r="E646">
        <v>1</v>
      </c>
      <c r="F646">
        <v>1</v>
      </c>
      <c r="G646">
        <v>27</v>
      </c>
      <c r="H646">
        <v>2</v>
      </c>
      <c r="I646" t="s">
        <v>534</v>
      </c>
      <c r="J646" t="s">
        <v>535</v>
      </c>
      <c r="K646" t="s">
        <v>536</v>
      </c>
      <c r="L646">
        <v>1368</v>
      </c>
      <c r="N646">
        <v>1011</v>
      </c>
      <c r="O646" t="s">
        <v>537</v>
      </c>
      <c r="P646" t="s">
        <v>537</v>
      </c>
      <c r="Q646">
        <v>1</v>
      </c>
      <c r="X646">
        <v>5.3699999999999998E-2</v>
      </c>
      <c r="Y646">
        <v>0</v>
      </c>
      <c r="Z646">
        <v>1494.43</v>
      </c>
      <c r="AA646">
        <v>481.21</v>
      </c>
      <c r="AB646">
        <v>0</v>
      </c>
      <c r="AC646">
        <v>0</v>
      </c>
      <c r="AD646">
        <v>1</v>
      </c>
      <c r="AE646">
        <v>0</v>
      </c>
      <c r="AF646" t="s">
        <v>3</v>
      </c>
      <c r="AG646">
        <v>5.3699999999999998E-2</v>
      </c>
      <c r="AH646">
        <v>2</v>
      </c>
      <c r="AI646">
        <v>52430790</v>
      </c>
      <c r="AJ646">
        <v>670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</row>
    <row r="647" spans="1:44" x14ac:dyDescent="0.2">
      <c r="A647">
        <f>ROW(Source!A2111)</f>
        <v>2111</v>
      </c>
      <c r="B647">
        <v>52430794</v>
      </c>
      <c r="C647">
        <v>52430792</v>
      </c>
      <c r="D647">
        <v>51486811</v>
      </c>
      <c r="E647">
        <v>27</v>
      </c>
      <c r="F647">
        <v>1</v>
      </c>
      <c r="G647">
        <v>27</v>
      </c>
      <c r="H647">
        <v>1</v>
      </c>
      <c r="I647" t="s">
        <v>531</v>
      </c>
      <c r="J647" t="s">
        <v>3</v>
      </c>
      <c r="K647" t="s">
        <v>532</v>
      </c>
      <c r="L647">
        <v>1191</v>
      </c>
      <c r="N647">
        <v>1013</v>
      </c>
      <c r="O647" t="s">
        <v>533</v>
      </c>
      <c r="P647" t="s">
        <v>533</v>
      </c>
      <c r="Q647">
        <v>1</v>
      </c>
      <c r="X647">
        <v>1.02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1</v>
      </c>
      <c r="AE647">
        <v>1</v>
      </c>
      <c r="AF647" t="s">
        <v>3</v>
      </c>
      <c r="AG647">
        <v>1.02</v>
      </c>
      <c r="AH647">
        <v>2</v>
      </c>
      <c r="AI647">
        <v>52430793</v>
      </c>
      <c r="AJ647">
        <v>671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</row>
    <row r="648" spans="1:44" x14ac:dyDescent="0.2">
      <c r="A648">
        <f>ROW(Source!A2112)</f>
        <v>2112</v>
      </c>
      <c r="B648">
        <v>52430798</v>
      </c>
      <c r="C648">
        <v>52430795</v>
      </c>
      <c r="D648">
        <v>51499780</v>
      </c>
      <c r="E648">
        <v>1</v>
      </c>
      <c r="F648">
        <v>1</v>
      </c>
      <c r="G648">
        <v>27</v>
      </c>
      <c r="H648">
        <v>2</v>
      </c>
      <c r="I648" t="s">
        <v>538</v>
      </c>
      <c r="J648" t="s">
        <v>539</v>
      </c>
      <c r="K648" t="s">
        <v>540</v>
      </c>
      <c r="L648">
        <v>1368</v>
      </c>
      <c r="N648">
        <v>1011</v>
      </c>
      <c r="O648" t="s">
        <v>537</v>
      </c>
      <c r="P648" t="s">
        <v>537</v>
      </c>
      <c r="Q648">
        <v>1</v>
      </c>
      <c r="X648">
        <v>0.02</v>
      </c>
      <c r="Y648">
        <v>0</v>
      </c>
      <c r="Z648">
        <v>1009.4</v>
      </c>
      <c r="AA648">
        <v>316.82</v>
      </c>
      <c r="AB648">
        <v>0</v>
      </c>
      <c r="AC648">
        <v>0</v>
      </c>
      <c r="AD648">
        <v>1</v>
      </c>
      <c r="AE648">
        <v>0</v>
      </c>
      <c r="AF648" t="s">
        <v>3</v>
      </c>
      <c r="AG648">
        <v>0.02</v>
      </c>
      <c r="AH648">
        <v>2</v>
      </c>
      <c r="AI648">
        <v>52430796</v>
      </c>
      <c r="AJ648">
        <v>672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1:44" x14ac:dyDescent="0.2">
      <c r="A649">
        <f>ROW(Source!A2112)</f>
        <v>2112</v>
      </c>
      <c r="B649">
        <v>52430799</v>
      </c>
      <c r="C649">
        <v>52430795</v>
      </c>
      <c r="D649">
        <v>51499781</v>
      </c>
      <c r="E649">
        <v>1</v>
      </c>
      <c r="F649">
        <v>1</v>
      </c>
      <c r="G649">
        <v>27</v>
      </c>
      <c r="H649">
        <v>2</v>
      </c>
      <c r="I649" t="s">
        <v>541</v>
      </c>
      <c r="J649" t="s">
        <v>542</v>
      </c>
      <c r="K649" t="s">
        <v>543</v>
      </c>
      <c r="L649">
        <v>1368</v>
      </c>
      <c r="N649">
        <v>1011</v>
      </c>
      <c r="O649" t="s">
        <v>537</v>
      </c>
      <c r="P649" t="s">
        <v>537</v>
      </c>
      <c r="Q649">
        <v>1</v>
      </c>
      <c r="X649">
        <v>1.7999999999999999E-2</v>
      </c>
      <c r="Y649">
        <v>0</v>
      </c>
      <c r="Z649">
        <v>1014.12</v>
      </c>
      <c r="AA649">
        <v>317.13</v>
      </c>
      <c r="AB649">
        <v>0</v>
      </c>
      <c r="AC649">
        <v>0</v>
      </c>
      <c r="AD649">
        <v>1</v>
      </c>
      <c r="AE649">
        <v>0</v>
      </c>
      <c r="AF649" t="s">
        <v>3</v>
      </c>
      <c r="AG649">
        <v>1.7999999999999999E-2</v>
      </c>
      <c r="AH649">
        <v>2</v>
      </c>
      <c r="AI649">
        <v>52430797</v>
      </c>
      <c r="AJ649">
        <v>673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 x14ac:dyDescent="0.2">
      <c r="A650">
        <f>ROW(Source!A2113)</f>
        <v>2113</v>
      </c>
      <c r="B650">
        <v>52430803</v>
      </c>
      <c r="C650">
        <v>52430800</v>
      </c>
      <c r="D650">
        <v>51499780</v>
      </c>
      <c r="E650">
        <v>1</v>
      </c>
      <c r="F650">
        <v>1</v>
      </c>
      <c r="G650">
        <v>27</v>
      </c>
      <c r="H650">
        <v>2</v>
      </c>
      <c r="I650" t="s">
        <v>538</v>
      </c>
      <c r="J650" t="s">
        <v>539</v>
      </c>
      <c r="K650" t="s">
        <v>540</v>
      </c>
      <c r="L650">
        <v>1368</v>
      </c>
      <c r="N650">
        <v>1011</v>
      </c>
      <c r="O650" t="s">
        <v>537</v>
      </c>
      <c r="P650" t="s">
        <v>537</v>
      </c>
      <c r="Q650">
        <v>1</v>
      </c>
      <c r="X650">
        <v>5.3999999999999999E-2</v>
      </c>
      <c r="Y650">
        <v>0</v>
      </c>
      <c r="Z650">
        <v>1009.4</v>
      </c>
      <c r="AA650">
        <v>316.82</v>
      </c>
      <c r="AB650">
        <v>0</v>
      </c>
      <c r="AC650">
        <v>0</v>
      </c>
      <c r="AD650">
        <v>1</v>
      </c>
      <c r="AE650">
        <v>0</v>
      </c>
      <c r="AF650" t="s">
        <v>3</v>
      </c>
      <c r="AG650">
        <v>5.3999999999999999E-2</v>
      </c>
      <c r="AH650">
        <v>2</v>
      </c>
      <c r="AI650">
        <v>52430801</v>
      </c>
      <c r="AJ650">
        <v>674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 x14ac:dyDescent="0.2">
      <c r="A651">
        <f>ROW(Source!A2113)</f>
        <v>2113</v>
      </c>
      <c r="B651">
        <v>52430804</v>
      </c>
      <c r="C651">
        <v>52430800</v>
      </c>
      <c r="D651">
        <v>51499781</v>
      </c>
      <c r="E651">
        <v>1</v>
      </c>
      <c r="F651">
        <v>1</v>
      </c>
      <c r="G651">
        <v>27</v>
      </c>
      <c r="H651">
        <v>2</v>
      </c>
      <c r="I651" t="s">
        <v>541</v>
      </c>
      <c r="J651" t="s">
        <v>542</v>
      </c>
      <c r="K651" t="s">
        <v>543</v>
      </c>
      <c r="L651">
        <v>1368</v>
      </c>
      <c r="N651">
        <v>1011</v>
      </c>
      <c r="O651" t="s">
        <v>537</v>
      </c>
      <c r="P651" t="s">
        <v>537</v>
      </c>
      <c r="Q651">
        <v>1</v>
      </c>
      <c r="X651">
        <v>5.5E-2</v>
      </c>
      <c r="Y651">
        <v>0</v>
      </c>
      <c r="Z651">
        <v>1014.12</v>
      </c>
      <c r="AA651">
        <v>317.13</v>
      </c>
      <c r="AB651">
        <v>0</v>
      </c>
      <c r="AC651">
        <v>0</v>
      </c>
      <c r="AD651">
        <v>1</v>
      </c>
      <c r="AE651">
        <v>0</v>
      </c>
      <c r="AF651" t="s">
        <v>3</v>
      </c>
      <c r="AG651">
        <v>5.5E-2</v>
      </c>
      <c r="AH651">
        <v>2</v>
      </c>
      <c r="AI651">
        <v>52430802</v>
      </c>
      <c r="AJ651">
        <v>675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 x14ac:dyDescent="0.2">
      <c r="A652">
        <f>ROW(Source!A2114)</f>
        <v>2114</v>
      </c>
      <c r="B652">
        <v>52430808</v>
      </c>
      <c r="C652">
        <v>52430805</v>
      </c>
      <c r="D652">
        <v>51499780</v>
      </c>
      <c r="E652">
        <v>1</v>
      </c>
      <c r="F652">
        <v>1</v>
      </c>
      <c r="G652">
        <v>27</v>
      </c>
      <c r="H652">
        <v>2</v>
      </c>
      <c r="I652" t="s">
        <v>538</v>
      </c>
      <c r="J652" t="s">
        <v>539</v>
      </c>
      <c r="K652" t="s">
        <v>540</v>
      </c>
      <c r="L652">
        <v>1368</v>
      </c>
      <c r="N652">
        <v>1011</v>
      </c>
      <c r="O652" t="s">
        <v>537</v>
      </c>
      <c r="P652" t="s">
        <v>537</v>
      </c>
      <c r="Q652">
        <v>1</v>
      </c>
      <c r="X652">
        <v>0.01</v>
      </c>
      <c r="Y652">
        <v>0</v>
      </c>
      <c r="Z652">
        <v>1009.4</v>
      </c>
      <c r="AA652">
        <v>316.82</v>
      </c>
      <c r="AB652">
        <v>0</v>
      </c>
      <c r="AC652">
        <v>0</v>
      </c>
      <c r="AD652">
        <v>1</v>
      </c>
      <c r="AE652">
        <v>0</v>
      </c>
      <c r="AF652" t="s">
        <v>46</v>
      </c>
      <c r="AG652">
        <v>0.51</v>
      </c>
      <c r="AH652">
        <v>2</v>
      </c>
      <c r="AI652">
        <v>52430806</v>
      </c>
      <c r="AJ652">
        <v>676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1:44" x14ac:dyDescent="0.2">
      <c r="A653">
        <f>ROW(Source!A2114)</f>
        <v>2114</v>
      </c>
      <c r="B653">
        <v>52430809</v>
      </c>
      <c r="C653">
        <v>52430805</v>
      </c>
      <c r="D653">
        <v>51499781</v>
      </c>
      <c r="E653">
        <v>1</v>
      </c>
      <c r="F653">
        <v>1</v>
      </c>
      <c r="G653">
        <v>27</v>
      </c>
      <c r="H653">
        <v>2</v>
      </c>
      <c r="I653" t="s">
        <v>541</v>
      </c>
      <c r="J653" t="s">
        <v>542</v>
      </c>
      <c r="K653" t="s">
        <v>543</v>
      </c>
      <c r="L653">
        <v>1368</v>
      </c>
      <c r="N653">
        <v>1011</v>
      </c>
      <c r="O653" t="s">
        <v>537</v>
      </c>
      <c r="P653" t="s">
        <v>537</v>
      </c>
      <c r="Q653">
        <v>1</v>
      </c>
      <c r="X653">
        <v>8.0000000000000002E-3</v>
      </c>
      <c r="Y653">
        <v>0</v>
      </c>
      <c r="Z653">
        <v>1014.12</v>
      </c>
      <c r="AA653">
        <v>317.13</v>
      </c>
      <c r="AB653">
        <v>0</v>
      </c>
      <c r="AC653">
        <v>0</v>
      </c>
      <c r="AD653">
        <v>1</v>
      </c>
      <c r="AE653">
        <v>0</v>
      </c>
      <c r="AF653" t="s">
        <v>46</v>
      </c>
      <c r="AG653">
        <v>0.40800000000000003</v>
      </c>
      <c r="AH653">
        <v>2</v>
      </c>
      <c r="AI653">
        <v>52430807</v>
      </c>
      <c r="AJ653">
        <v>677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</row>
    <row r="654" spans="1:44" x14ac:dyDescent="0.2">
      <c r="A654">
        <f>ROW(Source!A2116)</f>
        <v>2116</v>
      </c>
      <c r="B654">
        <v>52430821</v>
      </c>
      <c r="C654">
        <v>52430811</v>
      </c>
      <c r="D654">
        <v>51486811</v>
      </c>
      <c r="E654">
        <v>27</v>
      </c>
      <c r="F654">
        <v>1</v>
      </c>
      <c r="G654">
        <v>27</v>
      </c>
      <c r="H654">
        <v>1</v>
      </c>
      <c r="I654" t="s">
        <v>531</v>
      </c>
      <c r="J654" t="s">
        <v>3</v>
      </c>
      <c r="K654" t="s">
        <v>532</v>
      </c>
      <c r="L654">
        <v>1191</v>
      </c>
      <c r="N654">
        <v>1013</v>
      </c>
      <c r="O654" t="s">
        <v>533</v>
      </c>
      <c r="P654" t="s">
        <v>533</v>
      </c>
      <c r="Q654">
        <v>1</v>
      </c>
      <c r="X654">
        <v>24.84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1</v>
      </c>
      <c r="AE654">
        <v>1</v>
      </c>
      <c r="AF654" t="s">
        <v>3</v>
      </c>
      <c r="AG654">
        <v>24.84</v>
      </c>
      <c r="AH654">
        <v>2</v>
      </c>
      <c r="AI654">
        <v>52430812</v>
      </c>
      <c r="AJ654">
        <v>678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 x14ac:dyDescent="0.2">
      <c r="A655">
        <f>ROW(Source!A2116)</f>
        <v>2116</v>
      </c>
      <c r="B655">
        <v>52430822</v>
      </c>
      <c r="C655">
        <v>52430811</v>
      </c>
      <c r="D655">
        <v>51499003</v>
      </c>
      <c r="E655">
        <v>1</v>
      </c>
      <c r="F655">
        <v>1</v>
      </c>
      <c r="G655">
        <v>27</v>
      </c>
      <c r="H655">
        <v>2</v>
      </c>
      <c r="I655" t="s">
        <v>665</v>
      </c>
      <c r="J655" t="s">
        <v>666</v>
      </c>
      <c r="K655" t="s">
        <v>667</v>
      </c>
      <c r="L655">
        <v>1368</v>
      </c>
      <c r="N655">
        <v>1011</v>
      </c>
      <c r="O655" t="s">
        <v>537</v>
      </c>
      <c r="P655" t="s">
        <v>537</v>
      </c>
      <c r="Q655">
        <v>1</v>
      </c>
      <c r="X655">
        <v>2.94</v>
      </c>
      <c r="Y655">
        <v>0</v>
      </c>
      <c r="Z655">
        <v>956.79</v>
      </c>
      <c r="AA655">
        <v>359.44</v>
      </c>
      <c r="AB655">
        <v>0</v>
      </c>
      <c r="AC655">
        <v>0</v>
      </c>
      <c r="AD655">
        <v>1</v>
      </c>
      <c r="AE655">
        <v>0</v>
      </c>
      <c r="AF655" t="s">
        <v>3</v>
      </c>
      <c r="AG655">
        <v>2.94</v>
      </c>
      <c r="AH655">
        <v>2</v>
      </c>
      <c r="AI655">
        <v>52430813</v>
      </c>
      <c r="AJ655">
        <v>679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 x14ac:dyDescent="0.2">
      <c r="A656">
        <f>ROW(Source!A2116)</f>
        <v>2116</v>
      </c>
      <c r="B656">
        <v>52430823</v>
      </c>
      <c r="C656">
        <v>52430811</v>
      </c>
      <c r="D656">
        <v>51499184</v>
      </c>
      <c r="E656">
        <v>1</v>
      </c>
      <c r="F656">
        <v>1</v>
      </c>
      <c r="G656">
        <v>27</v>
      </c>
      <c r="H656">
        <v>2</v>
      </c>
      <c r="I656" t="s">
        <v>599</v>
      </c>
      <c r="J656" t="s">
        <v>600</v>
      </c>
      <c r="K656" t="s">
        <v>601</v>
      </c>
      <c r="L656">
        <v>1368</v>
      </c>
      <c r="N656">
        <v>1011</v>
      </c>
      <c r="O656" t="s">
        <v>537</v>
      </c>
      <c r="P656" t="s">
        <v>537</v>
      </c>
      <c r="Q656">
        <v>1</v>
      </c>
      <c r="X656">
        <v>1.1399999999999999</v>
      </c>
      <c r="Y656">
        <v>0</v>
      </c>
      <c r="Z656">
        <v>2020.59</v>
      </c>
      <c r="AA656">
        <v>458.56</v>
      </c>
      <c r="AB656">
        <v>0</v>
      </c>
      <c r="AC656">
        <v>0</v>
      </c>
      <c r="AD656">
        <v>1</v>
      </c>
      <c r="AE656">
        <v>0</v>
      </c>
      <c r="AF656" t="s">
        <v>3</v>
      </c>
      <c r="AG656">
        <v>1.1399999999999999</v>
      </c>
      <c r="AH656">
        <v>2</v>
      </c>
      <c r="AI656">
        <v>52430814</v>
      </c>
      <c r="AJ656">
        <v>680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 x14ac:dyDescent="0.2">
      <c r="A657">
        <f>ROW(Source!A2116)</f>
        <v>2116</v>
      </c>
      <c r="B657">
        <v>52430824</v>
      </c>
      <c r="C657">
        <v>52430811</v>
      </c>
      <c r="D657">
        <v>51499169</v>
      </c>
      <c r="E657">
        <v>1</v>
      </c>
      <c r="F657">
        <v>1</v>
      </c>
      <c r="G657">
        <v>27</v>
      </c>
      <c r="H657">
        <v>2</v>
      </c>
      <c r="I657" t="s">
        <v>547</v>
      </c>
      <c r="J657" t="s">
        <v>548</v>
      </c>
      <c r="K657" t="s">
        <v>549</v>
      </c>
      <c r="L657">
        <v>1368</v>
      </c>
      <c r="N657">
        <v>1011</v>
      </c>
      <c r="O657" t="s">
        <v>537</v>
      </c>
      <c r="P657" t="s">
        <v>537</v>
      </c>
      <c r="Q657">
        <v>1</v>
      </c>
      <c r="X657">
        <v>8.9600000000000009</v>
      </c>
      <c r="Y657">
        <v>0</v>
      </c>
      <c r="Z657">
        <v>1261.8699999999999</v>
      </c>
      <c r="AA657">
        <v>530.02</v>
      </c>
      <c r="AB657">
        <v>0</v>
      </c>
      <c r="AC657">
        <v>0</v>
      </c>
      <c r="AD657">
        <v>1</v>
      </c>
      <c r="AE657">
        <v>0</v>
      </c>
      <c r="AF657" t="s">
        <v>3</v>
      </c>
      <c r="AG657">
        <v>8.9600000000000009</v>
      </c>
      <c r="AH657">
        <v>2</v>
      </c>
      <c r="AI657">
        <v>52430815</v>
      </c>
      <c r="AJ657">
        <v>681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</row>
    <row r="658" spans="1:44" x14ac:dyDescent="0.2">
      <c r="A658">
        <f>ROW(Source!A2116)</f>
        <v>2116</v>
      </c>
      <c r="B658">
        <v>52430825</v>
      </c>
      <c r="C658">
        <v>52430811</v>
      </c>
      <c r="D658">
        <v>51499170</v>
      </c>
      <c r="E658">
        <v>1</v>
      </c>
      <c r="F658">
        <v>1</v>
      </c>
      <c r="G658">
        <v>27</v>
      </c>
      <c r="H658">
        <v>2</v>
      </c>
      <c r="I658" t="s">
        <v>550</v>
      </c>
      <c r="J658" t="s">
        <v>551</v>
      </c>
      <c r="K658" t="s">
        <v>552</v>
      </c>
      <c r="L658">
        <v>1368</v>
      </c>
      <c r="N658">
        <v>1011</v>
      </c>
      <c r="O658" t="s">
        <v>537</v>
      </c>
      <c r="P658" t="s">
        <v>537</v>
      </c>
      <c r="Q658">
        <v>1</v>
      </c>
      <c r="X658">
        <v>18.25</v>
      </c>
      <c r="Y658">
        <v>0</v>
      </c>
      <c r="Z658">
        <v>1827.95</v>
      </c>
      <c r="AA658">
        <v>720.55</v>
      </c>
      <c r="AB658">
        <v>0</v>
      </c>
      <c r="AC658">
        <v>0</v>
      </c>
      <c r="AD658">
        <v>1</v>
      </c>
      <c r="AE658">
        <v>0</v>
      </c>
      <c r="AF658" t="s">
        <v>3</v>
      </c>
      <c r="AG658">
        <v>18.25</v>
      </c>
      <c r="AH658">
        <v>2</v>
      </c>
      <c r="AI658">
        <v>52430816</v>
      </c>
      <c r="AJ658">
        <v>682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1:44" x14ac:dyDescent="0.2">
      <c r="A659">
        <f>ROW(Source!A2116)</f>
        <v>2116</v>
      </c>
      <c r="B659">
        <v>52430826</v>
      </c>
      <c r="C659">
        <v>52430811</v>
      </c>
      <c r="D659">
        <v>51499208</v>
      </c>
      <c r="E659">
        <v>1</v>
      </c>
      <c r="F659">
        <v>1</v>
      </c>
      <c r="G659">
        <v>27</v>
      </c>
      <c r="H659">
        <v>2</v>
      </c>
      <c r="I659" t="s">
        <v>562</v>
      </c>
      <c r="J659" t="s">
        <v>563</v>
      </c>
      <c r="K659" t="s">
        <v>564</v>
      </c>
      <c r="L659">
        <v>1368</v>
      </c>
      <c r="N659">
        <v>1011</v>
      </c>
      <c r="O659" t="s">
        <v>537</v>
      </c>
      <c r="P659" t="s">
        <v>537</v>
      </c>
      <c r="Q659">
        <v>1</v>
      </c>
      <c r="X659">
        <v>2.2400000000000002</v>
      </c>
      <c r="Y659">
        <v>0</v>
      </c>
      <c r="Z659">
        <v>1412.71</v>
      </c>
      <c r="AA659">
        <v>641.32000000000005</v>
      </c>
      <c r="AB659">
        <v>0</v>
      </c>
      <c r="AC659">
        <v>0</v>
      </c>
      <c r="AD659">
        <v>1</v>
      </c>
      <c r="AE659">
        <v>0</v>
      </c>
      <c r="AF659" t="s">
        <v>3</v>
      </c>
      <c r="AG659">
        <v>2.2400000000000002</v>
      </c>
      <c r="AH659">
        <v>2</v>
      </c>
      <c r="AI659">
        <v>52430817</v>
      </c>
      <c r="AJ659">
        <v>683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 x14ac:dyDescent="0.2">
      <c r="A660">
        <f>ROW(Source!A2116)</f>
        <v>2116</v>
      </c>
      <c r="B660">
        <v>52430827</v>
      </c>
      <c r="C660">
        <v>52430811</v>
      </c>
      <c r="D660">
        <v>51499174</v>
      </c>
      <c r="E660">
        <v>1</v>
      </c>
      <c r="F660">
        <v>1</v>
      </c>
      <c r="G660">
        <v>27</v>
      </c>
      <c r="H660">
        <v>2</v>
      </c>
      <c r="I660" t="s">
        <v>638</v>
      </c>
      <c r="J660" t="s">
        <v>639</v>
      </c>
      <c r="K660" t="s">
        <v>640</v>
      </c>
      <c r="L660">
        <v>1368</v>
      </c>
      <c r="N660">
        <v>1011</v>
      </c>
      <c r="O660" t="s">
        <v>537</v>
      </c>
      <c r="P660" t="s">
        <v>537</v>
      </c>
      <c r="Q660">
        <v>1</v>
      </c>
      <c r="X660">
        <v>0.65</v>
      </c>
      <c r="Y660">
        <v>0</v>
      </c>
      <c r="Z660">
        <v>1213.3399999999999</v>
      </c>
      <c r="AA660">
        <v>461.6</v>
      </c>
      <c r="AB660">
        <v>0</v>
      </c>
      <c r="AC660">
        <v>0</v>
      </c>
      <c r="AD660">
        <v>1</v>
      </c>
      <c r="AE660">
        <v>0</v>
      </c>
      <c r="AF660" t="s">
        <v>3</v>
      </c>
      <c r="AG660">
        <v>0.65</v>
      </c>
      <c r="AH660">
        <v>2</v>
      </c>
      <c r="AI660">
        <v>52430818</v>
      </c>
      <c r="AJ660">
        <v>684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1:44" x14ac:dyDescent="0.2">
      <c r="A661">
        <f>ROW(Source!A2116)</f>
        <v>2116</v>
      </c>
      <c r="B661">
        <v>52430828</v>
      </c>
      <c r="C661">
        <v>52430811</v>
      </c>
      <c r="D661">
        <v>51501162</v>
      </c>
      <c r="E661">
        <v>1</v>
      </c>
      <c r="F661">
        <v>1</v>
      </c>
      <c r="G661">
        <v>27</v>
      </c>
      <c r="H661">
        <v>3</v>
      </c>
      <c r="I661" t="s">
        <v>668</v>
      </c>
      <c r="J661" t="s">
        <v>669</v>
      </c>
      <c r="K661" t="s">
        <v>670</v>
      </c>
      <c r="L661">
        <v>1339</v>
      </c>
      <c r="N661">
        <v>1007</v>
      </c>
      <c r="O661" t="s">
        <v>166</v>
      </c>
      <c r="P661" t="s">
        <v>166</v>
      </c>
      <c r="Q661">
        <v>1</v>
      </c>
      <c r="X661">
        <v>126</v>
      </c>
      <c r="Y661">
        <v>1763.75</v>
      </c>
      <c r="Z661">
        <v>0</v>
      </c>
      <c r="AA661">
        <v>0</v>
      </c>
      <c r="AB661">
        <v>0</v>
      </c>
      <c r="AC661">
        <v>0</v>
      </c>
      <c r="AD661">
        <v>1</v>
      </c>
      <c r="AE661">
        <v>0</v>
      </c>
      <c r="AF661" t="s">
        <v>3</v>
      </c>
      <c r="AG661">
        <v>126</v>
      </c>
      <c r="AH661">
        <v>2</v>
      </c>
      <c r="AI661">
        <v>52430819</v>
      </c>
      <c r="AJ661">
        <v>685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 x14ac:dyDescent="0.2">
      <c r="A662">
        <f>ROW(Source!A2116)</f>
        <v>2116</v>
      </c>
      <c r="B662">
        <v>52430829</v>
      </c>
      <c r="C662">
        <v>52430811</v>
      </c>
      <c r="D662">
        <v>51501882</v>
      </c>
      <c r="E662">
        <v>1</v>
      </c>
      <c r="F662">
        <v>1</v>
      </c>
      <c r="G662">
        <v>27</v>
      </c>
      <c r="H662">
        <v>3</v>
      </c>
      <c r="I662" t="s">
        <v>602</v>
      </c>
      <c r="J662" t="s">
        <v>603</v>
      </c>
      <c r="K662" t="s">
        <v>604</v>
      </c>
      <c r="L662">
        <v>1339</v>
      </c>
      <c r="N662">
        <v>1007</v>
      </c>
      <c r="O662" t="s">
        <v>166</v>
      </c>
      <c r="P662" t="s">
        <v>166</v>
      </c>
      <c r="Q662">
        <v>1</v>
      </c>
      <c r="X662">
        <v>7</v>
      </c>
      <c r="Y662">
        <v>35.25</v>
      </c>
      <c r="Z662">
        <v>0</v>
      </c>
      <c r="AA662">
        <v>0</v>
      </c>
      <c r="AB662">
        <v>0</v>
      </c>
      <c r="AC662">
        <v>0</v>
      </c>
      <c r="AD662">
        <v>1</v>
      </c>
      <c r="AE662">
        <v>0</v>
      </c>
      <c r="AF662" t="s">
        <v>3</v>
      </c>
      <c r="AG662">
        <v>7</v>
      </c>
      <c r="AH662">
        <v>2</v>
      </c>
      <c r="AI662">
        <v>52430820</v>
      </c>
      <c r="AJ662">
        <v>686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</row>
    <row r="663" spans="1:44" x14ac:dyDescent="0.2">
      <c r="A663">
        <f>ROW(Source!A2117)</f>
        <v>2117</v>
      </c>
      <c r="B663">
        <v>52430836</v>
      </c>
      <c r="C663">
        <v>52430830</v>
      </c>
      <c r="D663">
        <v>51486811</v>
      </c>
      <c r="E663">
        <v>27</v>
      </c>
      <c r="F663">
        <v>1</v>
      </c>
      <c r="G663">
        <v>27</v>
      </c>
      <c r="H663">
        <v>1</v>
      </c>
      <c r="I663" t="s">
        <v>531</v>
      </c>
      <c r="J663" t="s">
        <v>3</v>
      </c>
      <c r="K663" t="s">
        <v>532</v>
      </c>
      <c r="L663">
        <v>1191</v>
      </c>
      <c r="N663">
        <v>1013</v>
      </c>
      <c r="O663" t="s">
        <v>533</v>
      </c>
      <c r="P663" t="s">
        <v>533</v>
      </c>
      <c r="Q663">
        <v>1</v>
      </c>
      <c r="X663">
        <v>10.3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1</v>
      </c>
      <c r="AE663">
        <v>1</v>
      </c>
      <c r="AF663" t="s">
        <v>3</v>
      </c>
      <c r="AG663">
        <v>10.3</v>
      </c>
      <c r="AH663">
        <v>2</v>
      </c>
      <c r="AI663">
        <v>52430831</v>
      </c>
      <c r="AJ663">
        <v>687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 x14ac:dyDescent="0.2">
      <c r="A664">
        <f>ROW(Source!A2117)</f>
        <v>2117</v>
      </c>
      <c r="B664">
        <v>52430837</v>
      </c>
      <c r="C664">
        <v>52430830</v>
      </c>
      <c r="D664">
        <v>51499169</v>
      </c>
      <c r="E664">
        <v>1</v>
      </c>
      <c r="F664">
        <v>1</v>
      </c>
      <c r="G664">
        <v>27</v>
      </c>
      <c r="H664">
        <v>2</v>
      </c>
      <c r="I664" t="s">
        <v>547</v>
      </c>
      <c r="J664" t="s">
        <v>548</v>
      </c>
      <c r="K664" t="s">
        <v>549</v>
      </c>
      <c r="L664">
        <v>1368</v>
      </c>
      <c r="N664">
        <v>1011</v>
      </c>
      <c r="O664" t="s">
        <v>537</v>
      </c>
      <c r="P664" t="s">
        <v>537</v>
      </c>
      <c r="Q664">
        <v>1</v>
      </c>
      <c r="X664">
        <v>0.89</v>
      </c>
      <c r="Y664">
        <v>0</v>
      </c>
      <c r="Z664">
        <v>1261.8699999999999</v>
      </c>
      <c r="AA664">
        <v>530.02</v>
      </c>
      <c r="AB664">
        <v>0</v>
      </c>
      <c r="AC664">
        <v>0</v>
      </c>
      <c r="AD664">
        <v>1</v>
      </c>
      <c r="AE664">
        <v>0</v>
      </c>
      <c r="AF664" t="s">
        <v>3</v>
      </c>
      <c r="AG664">
        <v>0.89</v>
      </c>
      <c r="AH664">
        <v>2</v>
      </c>
      <c r="AI664">
        <v>52430832</v>
      </c>
      <c r="AJ664">
        <v>688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 x14ac:dyDescent="0.2">
      <c r="A665">
        <f>ROW(Source!A2117)</f>
        <v>2117</v>
      </c>
      <c r="B665">
        <v>52430838</v>
      </c>
      <c r="C665">
        <v>52430830</v>
      </c>
      <c r="D665">
        <v>51499975</v>
      </c>
      <c r="E665">
        <v>1</v>
      </c>
      <c r="F665">
        <v>1</v>
      </c>
      <c r="G665">
        <v>27</v>
      </c>
      <c r="H665">
        <v>3</v>
      </c>
      <c r="I665" t="s">
        <v>553</v>
      </c>
      <c r="J665" t="s">
        <v>554</v>
      </c>
      <c r="K665" t="s">
        <v>555</v>
      </c>
      <c r="L665">
        <v>1348</v>
      </c>
      <c r="N665">
        <v>1009</v>
      </c>
      <c r="O665" t="s">
        <v>27</v>
      </c>
      <c r="P665" t="s">
        <v>27</v>
      </c>
      <c r="Q665">
        <v>1000</v>
      </c>
      <c r="X665">
        <v>0.06</v>
      </c>
      <c r="Y665">
        <v>25888.1</v>
      </c>
      <c r="Z665">
        <v>0</v>
      </c>
      <c r="AA665">
        <v>0</v>
      </c>
      <c r="AB665">
        <v>0</v>
      </c>
      <c r="AC665">
        <v>0</v>
      </c>
      <c r="AD665">
        <v>1</v>
      </c>
      <c r="AE665">
        <v>0</v>
      </c>
      <c r="AF665" t="s">
        <v>3</v>
      </c>
      <c r="AG665">
        <v>0.06</v>
      </c>
      <c r="AH665">
        <v>2</v>
      </c>
      <c r="AI665">
        <v>52430833</v>
      </c>
      <c r="AJ665">
        <v>689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 x14ac:dyDescent="0.2">
      <c r="A666">
        <f>ROW(Source!A2117)</f>
        <v>2117</v>
      </c>
      <c r="B666">
        <v>52430839</v>
      </c>
      <c r="C666">
        <v>52430830</v>
      </c>
      <c r="D666">
        <v>51503080</v>
      </c>
      <c r="E666">
        <v>1</v>
      </c>
      <c r="F666">
        <v>1</v>
      </c>
      <c r="G666">
        <v>27</v>
      </c>
      <c r="H666">
        <v>3</v>
      </c>
      <c r="I666" t="s">
        <v>64</v>
      </c>
      <c r="J666" t="s">
        <v>66</v>
      </c>
      <c r="K666" t="s">
        <v>65</v>
      </c>
      <c r="L666">
        <v>1348</v>
      </c>
      <c r="N666">
        <v>1009</v>
      </c>
      <c r="O666" t="s">
        <v>27</v>
      </c>
      <c r="P666" t="s">
        <v>27</v>
      </c>
      <c r="Q666">
        <v>1000</v>
      </c>
      <c r="X666">
        <v>7.14</v>
      </c>
      <c r="Y666">
        <v>2652.04</v>
      </c>
      <c r="Z666">
        <v>0</v>
      </c>
      <c r="AA666">
        <v>0</v>
      </c>
      <c r="AB666">
        <v>0</v>
      </c>
      <c r="AC666">
        <v>0</v>
      </c>
      <c r="AD666">
        <v>1</v>
      </c>
      <c r="AE666">
        <v>0</v>
      </c>
      <c r="AF666" t="s">
        <v>3</v>
      </c>
      <c r="AG666">
        <v>7.14</v>
      </c>
      <c r="AH666">
        <v>2</v>
      </c>
      <c r="AI666">
        <v>52430834</v>
      </c>
      <c r="AJ666">
        <v>690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 x14ac:dyDescent="0.2">
      <c r="A667">
        <f>ROW(Source!A2120)</f>
        <v>2120</v>
      </c>
      <c r="B667">
        <v>52430848</v>
      </c>
      <c r="C667">
        <v>52430842</v>
      </c>
      <c r="D667">
        <v>51486811</v>
      </c>
      <c r="E667">
        <v>27</v>
      </c>
      <c r="F667">
        <v>1</v>
      </c>
      <c r="G667">
        <v>27</v>
      </c>
      <c r="H667">
        <v>1</v>
      </c>
      <c r="I667" t="s">
        <v>531</v>
      </c>
      <c r="J667" t="s">
        <v>3</v>
      </c>
      <c r="K667" t="s">
        <v>532</v>
      </c>
      <c r="L667">
        <v>1191</v>
      </c>
      <c r="N667">
        <v>1013</v>
      </c>
      <c r="O667" t="s">
        <v>533</v>
      </c>
      <c r="P667" t="s">
        <v>533</v>
      </c>
      <c r="Q667">
        <v>1</v>
      </c>
      <c r="X667">
        <v>10.3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1</v>
      </c>
      <c r="AE667">
        <v>1</v>
      </c>
      <c r="AF667" t="s">
        <v>3</v>
      </c>
      <c r="AG667">
        <v>10.3</v>
      </c>
      <c r="AH667">
        <v>2</v>
      </c>
      <c r="AI667">
        <v>52430843</v>
      </c>
      <c r="AJ667">
        <v>692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 x14ac:dyDescent="0.2">
      <c r="A668">
        <f>ROW(Source!A2120)</f>
        <v>2120</v>
      </c>
      <c r="B668">
        <v>52430849</v>
      </c>
      <c r="C668">
        <v>52430842</v>
      </c>
      <c r="D668">
        <v>51499169</v>
      </c>
      <c r="E668">
        <v>1</v>
      </c>
      <c r="F668">
        <v>1</v>
      </c>
      <c r="G668">
        <v>27</v>
      </c>
      <c r="H668">
        <v>2</v>
      </c>
      <c r="I668" t="s">
        <v>547</v>
      </c>
      <c r="J668" t="s">
        <v>548</v>
      </c>
      <c r="K668" t="s">
        <v>549</v>
      </c>
      <c r="L668">
        <v>1368</v>
      </c>
      <c r="N668">
        <v>1011</v>
      </c>
      <c r="O668" t="s">
        <v>537</v>
      </c>
      <c r="P668" t="s">
        <v>537</v>
      </c>
      <c r="Q668">
        <v>1</v>
      </c>
      <c r="X668">
        <v>0.89</v>
      </c>
      <c r="Y668">
        <v>0</v>
      </c>
      <c r="Z668">
        <v>1261.8699999999999</v>
      </c>
      <c r="AA668">
        <v>530.02</v>
      </c>
      <c r="AB668">
        <v>0</v>
      </c>
      <c r="AC668">
        <v>0</v>
      </c>
      <c r="AD668">
        <v>1</v>
      </c>
      <c r="AE668">
        <v>0</v>
      </c>
      <c r="AF668" t="s">
        <v>3</v>
      </c>
      <c r="AG668">
        <v>0.89</v>
      </c>
      <c r="AH668">
        <v>2</v>
      </c>
      <c r="AI668">
        <v>52430844</v>
      </c>
      <c r="AJ668">
        <v>693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 x14ac:dyDescent="0.2">
      <c r="A669">
        <f>ROW(Source!A2120)</f>
        <v>2120</v>
      </c>
      <c r="B669">
        <v>52430850</v>
      </c>
      <c r="C669">
        <v>52430842</v>
      </c>
      <c r="D669">
        <v>51499975</v>
      </c>
      <c r="E669">
        <v>1</v>
      </c>
      <c r="F669">
        <v>1</v>
      </c>
      <c r="G669">
        <v>27</v>
      </c>
      <c r="H669">
        <v>3</v>
      </c>
      <c r="I669" t="s">
        <v>553</v>
      </c>
      <c r="J669" t="s">
        <v>554</v>
      </c>
      <c r="K669" t="s">
        <v>555</v>
      </c>
      <c r="L669">
        <v>1348</v>
      </c>
      <c r="N669">
        <v>1009</v>
      </c>
      <c r="O669" t="s">
        <v>27</v>
      </c>
      <c r="P669" t="s">
        <v>27</v>
      </c>
      <c r="Q669">
        <v>1000</v>
      </c>
      <c r="X669">
        <v>0.06</v>
      </c>
      <c r="Y669">
        <v>25888.1</v>
      </c>
      <c r="Z669">
        <v>0</v>
      </c>
      <c r="AA669">
        <v>0</v>
      </c>
      <c r="AB669">
        <v>0</v>
      </c>
      <c r="AC669">
        <v>0</v>
      </c>
      <c r="AD669">
        <v>1</v>
      </c>
      <c r="AE669">
        <v>0</v>
      </c>
      <c r="AF669" t="s">
        <v>3</v>
      </c>
      <c r="AG669">
        <v>0.06</v>
      </c>
      <c r="AH669">
        <v>2</v>
      </c>
      <c r="AI669">
        <v>52430845</v>
      </c>
      <c r="AJ669">
        <v>694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 x14ac:dyDescent="0.2">
      <c r="A670">
        <f>ROW(Source!A2120)</f>
        <v>2120</v>
      </c>
      <c r="B670">
        <v>52430851</v>
      </c>
      <c r="C670">
        <v>52430842</v>
      </c>
      <c r="D670">
        <v>51503053</v>
      </c>
      <c r="E670">
        <v>1</v>
      </c>
      <c r="F670">
        <v>1</v>
      </c>
      <c r="G670">
        <v>27</v>
      </c>
      <c r="H670">
        <v>3</v>
      </c>
      <c r="I670" t="s">
        <v>415</v>
      </c>
      <c r="J670" t="s">
        <v>417</v>
      </c>
      <c r="K670" t="s">
        <v>416</v>
      </c>
      <c r="L670">
        <v>1348</v>
      </c>
      <c r="N670">
        <v>1009</v>
      </c>
      <c r="O670" t="s">
        <v>27</v>
      </c>
      <c r="P670" t="s">
        <v>27</v>
      </c>
      <c r="Q670">
        <v>1000</v>
      </c>
      <c r="X670">
        <v>10.7</v>
      </c>
      <c r="Y670">
        <v>2679.67</v>
      </c>
      <c r="Z670">
        <v>0</v>
      </c>
      <c r="AA670">
        <v>0</v>
      </c>
      <c r="AB670">
        <v>0</v>
      </c>
      <c r="AC670">
        <v>0</v>
      </c>
      <c r="AD670">
        <v>1</v>
      </c>
      <c r="AE670">
        <v>0</v>
      </c>
      <c r="AF670" t="s">
        <v>3</v>
      </c>
      <c r="AG670">
        <v>10.7</v>
      </c>
      <c r="AH670">
        <v>2</v>
      </c>
      <c r="AI670">
        <v>52430846</v>
      </c>
      <c r="AJ670">
        <v>695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 x14ac:dyDescent="0.2">
      <c r="A671">
        <f>ROW(Source!A2123)</f>
        <v>2123</v>
      </c>
      <c r="B671">
        <v>52430860</v>
      </c>
      <c r="C671">
        <v>52430854</v>
      </c>
      <c r="D671">
        <v>51486811</v>
      </c>
      <c r="E671">
        <v>27</v>
      </c>
      <c r="F671">
        <v>1</v>
      </c>
      <c r="G671">
        <v>27</v>
      </c>
      <c r="H671">
        <v>1</v>
      </c>
      <c r="I671" t="s">
        <v>531</v>
      </c>
      <c r="J671" t="s">
        <v>3</v>
      </c>
      <c r="K671" t="s">
        <v>532</v>
      </c>
      <c r="L671">
        <v>1191</v>
      </c>
      <c r="N671">
        <v>1013</v>
      </c>
      <c r="O671" t="s">
        <v>533</v>
      </c>
      <c r="P671" t="s">
        <v>533</v>
      </c>
      <c r="Q671">
        <v>1</v>
      </c>
      <c r="X671">
        <v>10.3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1</v>
      </c>
      <c r="AE671">
        <v>1</v>
      </c>
      <c r="AF671" t="s">
        <v>3</v>
      </c>
      <c r="AG671">
        <v>10.3</v>
      </c>
      <c r="AH671">
        <v>2</v>
      </c>
      <c r="AI671">
        <v>52430855</v>
      </c>
      <c r="AJ671">
        <v>697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</row>
    <row r="672" spans="1:44" x14ac:dyDescent="0.2">
      <c r="A672">
        <f>ROW(Source!A2123)</f>
        <v>2123</v>
      </c>
      <c r="B672">
        <v>52430861</v>
      </c>
      <c r="C672">
        <v>52430854</v>
      </c>
      <c r="D672">
        <v>51499169</v>
      </c>
      <c r="E672">
        <v>1</v>
      </c>
      <c r="F672">
        <v>1</v>
      </c>
      <c r="G672">
        <v>27</v>
      </c>
      <c r="H672">
        <v>2</v>
      </c>
      <c r="I672" t="s">
        <v>547</v>
      </c>
      <c r="J672" t="s">
        <v>548</v>
      </c>
      <c r="K672" t="s">
        <v>549</v>
      </c>
      <c r="L672">
        <v>1368</v>
      </c>
      <c r="N672">
        <v>1011</v>
      </c>
      <c r="O672" t="s">
        <v>537</v>
      </c>
      <c r="P672" t="s">
        <v>537</v>
      </c>
      <c r="Q672">
        <v>1</v>
      </c>
      <c r="X672">
        <v>0.89</v>
      </c>
      <c r="Y672">
        <v>0</v>
      </c>
      <c r="Z672">
        <v>1261.8699999999999</v>
      </c>
      <c r="AA672">
        <v>530.02</v>
      </c>
      <c r="AB672">
        <v>0</v>
      </c>
      <c r="AC672">
        <v>0</v>
      </c>
      <c r="AD672">
        <v>1</v>
      </c>
      <c r="AE672">
        <v>0</v>
      </c>
      <c r="AF672" t="s">
        <v>3</v>
      </c>
      <c r="AG672">
        <v>0.89</v>
      </c>
      <c r="AH672">
        <v>2</v>
      </c>
      <c r="AI672">
        <v>52430856</v>
      </c>
      <c r="AJ672">
        <v>698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</row>
    <row r="673" spans="1:44" x14ac:dyDescent="0.2">
      <c r="A673">
        <f>ROW(Source!A2123)</f>
        <v>2123</v>
      </c>
      <c r="B673">
        <v>52430862</v>
      </c>
      <c r="C673">
        <v>52430854</v>
      </c>
      <c r="D673">
        <v>51499975</v>
      </c>
      <c r="E673">
        <v>1</v>
      </c>
      <c r="F673">
        <v>1</v>
      </c>
      <c r="G673">
        <v>27</v>
      </c>
      <c r="H673">
        <v>3</v>
      </c>
      <c r="I673" t="s">
        <v>553</v>
      </c>
      <c r="J673" t="s">
        <v>554</v>
      </c>
      <c r="K673" t="s">
        <v>555</v>
      </c>
      <c r="L673">
        <v>1348</v>
      </c>
      <c r="N673">
        <v>1009</v>
      </c>
      <c r="O673" t="s">
        <v>27</v>
      </c>
      <c r="P673" t="s">
        <v>27</v>
      </c>
      <c r="Q673">
        <v>1000</v>
      </c>
      <c r="X673">
        <v>0.06</v>
      </c>
      <c r="Y673">
        <v>25888.1</v>
      </c>
      <c r="Z673">
        <v>0</v>
      </c>
      <c r="AA673">
        <v>0</v>
      </c>
      <c r="AB673">
        <v>0</v>
      </c>
      <c r="AC673">
        <v>0</v>
      </c>
      <c r="AD673">
        <v>1</v>
      </c>
      <c r="AE673">
        <v>0</v>
      </c>
      <c r="AF673" t="s">
        <v>3</v>
      </c>
      <c r="AG673">
        <v>0.06</v>
      </c>
      <c r="AH673">
        <v>2</v>
      </c>
      <c r="AI673">
        <v>52430857</v>
      </c>
      <c r="AJ673">
        <v>699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</row>
    <row r="674" spans="1:44" x14ac:dyDescent="0.2">
      <c r="A674">
        <f>ROW(Source!A2123)</f>
        <v>2123</v>
      </c>
      <c r="B674">
        <v>52430863</v>
      </c>
      <c r="C674">
        <v>52430854</v>
      </c>
      <c r="D674">
        <v>51503053</v>
      </c>
      <c r="E674">
        <v>1</v>
      </c>
      <c r="F674">
        <v>1</v>
      </c>
      <c r="G674">
        <v>27</v>
      </c>
      <c r="H674">
        <v>3</v>
      </c>
      <c r="I674" t="s">
        <v>415</v>
      </c>
      <c r="J674" t="s">
        <v>417</v>
      </c>
      <c r="K674" t="s">
        <v>416</v>
      </c>
      <c r="L674">
        <v>1348</v>
      </c>
      <c r="N674">
        <v>1009</v>
      </c>
      <c r="O674" t="s">
        <v>27</v>
      </c>
      <c r="P674" t="s">
        <v>27</v>
      </c>
      <c r="Q674">
        <v>1000</v>
      </c>
      <c r="X674">
        <v>10.7</v>
      </c>
      <c r="Y674">
        <v>2679.67</v>
      </c>
      <c r="Z674">
        <v>0</v>
      </c>
      <c r="AA674">
        <v>0</v>
      </c>
      <c r="AB674">
        <v>0</v>
      </c>
      <c r="AC674">
        <v>0</v>
      </c>
      <c r="AD674">
        <v>1</v>
      </c>
      <c r="AE674">
        <v>0</v>
      </c>
      <c r="AF674" t="s">
        <v>3</v>
      </c>
      <c r="AG674">
        <v>10.7</v>
      </c>
      <c r="AH674">
        <v>2</v>
      </c>
      <c r="AI674">
        <v>52430858</v>
      </c>
      <c r="AJ674">
        <v>700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1:44" x14ac:dyDescent="0.2">
      <c r="A675">
        <f>ROW(Source!A2126)</f>
        <v>2126</v>
      </c>
      <c r="B675">
        <v>52430872</v>
      </c>
      <c r="C675">
        <v>52430866</v>
      </c>
      <c r="D675">
        <v>51486811</v>
      </c>
      <c r="E675">
        <v>27</v>
      </c>
      <c r="F675">
        <v>1</v>
      </c>
      <c r="G675">
        <v>27</v>
      </c>
      <c r="H675">
        <v>1</v>
      </c>
      <c r="I675" t="s">
        <v>531</v>
      </c>
      <c r="J675" t="s">
        <v>3</v>
      </c>
      <c r="K675" t="s">
        <v>532</v>
      </c>
      <c r="L675">
        <v>1191</v>
      </c>
      <c r="N675">
        <v>1013</v>
      </c>
      <c r="O675" t="s">
        <v>533</v>
      </c>
      <c r="P675" t="s">
        <v>533</v>
      </c>
      <c r="Q675">
        <v>1</v>
      </c>
      <c r="X675">
        <v>10.3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1</v>
      </c>
      <c r="AE675">
        <v>1</v>
      </c>
      <c r="AF675" t="s">
        <v>3</v>
      </c>
      <c r="AG675">
        <v>10.3</v>
      </c>
      <c r="AH675">
        <v>2</v>
      </c>
      <c r="AI675">
        <v>52430867</v>
      </c>
      <c r="AJ675">
        <v>702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</row>
    <row r="676" spans="1:44" x14ac:dyDescent="0.2">
      <c r="A676">
        <f>ROW(Source!A2126)</f>
        <v>2126</v>
      </c>
      <c r="B676">
        <v>52430873</v>
      </c>
      <c r="C676">
        <v>52430866</v>
      </c>
      <c r="D676">
        <v>51499169</v>
      </c>
      <c r="E676">
        <v>1</v>
      </c>
      <c r="F676">
        <v>1</v>
      </c>
      <c r="G676">
        <v>27</v>
      </c>
      <c r="H676">
        <v>2</v>
      </c>
      <c r="I676" t="s">
        <v>547</v>
      </c>
      <c r="J676" t="s">
        <v>548</v>
      </c>
      <c r="K676" t="s">
        <v>549</v>
      </c>
      <c r="L676">
        <v>1368</v>
      </c>
      <c r="N676">
        <v>1011</v>
      </c>
      <c r="O676" t="s">
        <v>537</v>
      </c>
      <c r="P676" t="s">
        <v>537</v>
      </c>
      <c r="Q676">
        <v>1</v>
      </c>
      <c r="X676">
        <v>0.89</v>
      </c>
      <c r="Y676">
        <v>0</v>
      </c>
      <c r="Z676">
        <v>1261.8699999999999</v>
      </c>
      <c r="AA676">
        <v>530.02</v>
      </c>
      <c r="AB676">
        <v>0</v>
      </c>
      <c r="AC676">
        <v>0</v>
      </c>
      <c r="AD676">
        <v>1</v>
      </c>
      <c r="AE676">
        <v>0</v>
      </c>
      <c r="AF676" t="s">
        <v>3</v>
      </c>
      <c r="AG676">
        <v>0.89</v>
      </c>
      <c r="AH676">
        <v>2</v>
      </c>
      <c r="AI676">
        <v>52430868</v>
      </c>
      <c r="AJ676">
        <v>703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</row>
    <row r="677" spans="1:44" x14ac:dyDescent="0.2">
      <c r="A677">
        <f>ROW(Source!A2126)</f>
        <v>2126</v>
      </c>
      <c r="B677">
        <v>52430874</v>
      </c>
      <c r="C677">
        <v>52430866</v>
      </c>
      <c r="D677">
        <v>51499975</v>
      </c>
      <c r="E677">
        <v>1</v>
      </c>
      <c r="F677">
        <v>1</v>
      </c>
      <c r="G677">
        <v>27</v>
      </c>
      <c r="H677">
        <v>3</v>
      </c>
      <c r="I677" t="s">
        <v>553</v>
      </c>
      <c r="J677" t="s">
        <v>554</v>
      </c>
      <c r="K677" t="s">
        <v>555</v>
      </c>
      <c r="L677">
        <v>1348</v>
      </c>
      <c r="N677">
        <v>1009</v>
      </c>
      <c r="O677" t="s">
        <v>27</v>
      </c>
      <c r="P677" t="s">
        <v>27</v>
      </c>
      <c r="Q677">
        <v>1000</v>
      </c>
      <c r="X677">
        <v>0.06</v>
      </c>
      <c r="Y677">
        <v>25888.1</v>
      </c>
      <c r="Z677">
        <v>0</v>
      </c>
      <c r="AA677">
        <v>0</v>
      </c>
      <c r="AB677">
        <v>0</v>
      </c>
      <c r="AC677">
        <v>0</v>
      </c>
      <c r="AD677">
        <v>1</v>
      </c>
      <c r="AE677">
        <v>0</v>
      </c>
      <c r="AF677" t="s">
        <v>3</v>
      </c>
      <c r="AG677">
        <v>0.06</v>
      </c>
      <c r="AH677">
        <v>2</v>
      </c>
      <c r="AI677">
        <v>52430869</v>
      </c>
      <c r="AJ677">
        <v>704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</row>
    <row r="678" spans="1:44" x14ac:dyDescent="0.2">
      <c r="A678">
        <f>ROW(Source!A2126)</f>
        <v>2126</v>
      </c>
      <c r="B678">
        <v>52430875</v>
      </c>
      <c r="C678">
        <v>52430866</v>
      </c>
      <c r="D678">
        <v>51503080</v>
      </c>
      <c r="E678">
        <v>1</v>
      </c>
      <c r="F678">
        <v>1</v>
      </c>
      <c r="G678">
        <v>27</v>
      </c>
      <c r="H678">
        <v>3</v>
      </c>
      <c r="I678" t="s">
        <v>64</v>
      </c>
      <c r="J678" t="s">
        <v>66</v>
      </c>
      <c r="K678" t="s">
        <v>65</v>
      </c>
      <c r="L678">
        <v>1348</v>
      </c>
      <c r="N678">
        <v>1009</v>
      </c>
      <c r="O678" t="s">
        <v>27</v>
      </c>
      <c r="P678" t="s">
        <v>27</v>
      </c>
      <c r="Q678">
        <v>1000</v>
      </c>
      <c r="X678">
        <v>7.14</v>
      </c>
      <c r="Y678">
        <v>2652.04</v>
      </c>
      <c r="Z678">
        <v>0</v>
      </c>
      <c r="AA678">
        <v>0</v>
      </c>
      <c r="AB678">
        <v>0</v>
      </c>
      <c r="AC678">
        <v>0</v>
      </c>
      <c r="AD678">
        <v>1</v>
      </c>
      <c r="AE678">
        <v>0</v>
      </c>
      <c r="AF678" t="s">
        <v>3</v>
      </c>
      <c r="AG678">
        <v>7.14</v>
      </c>
      <c r="AH678">
        <v>2</v>
      </c>
      <c r="AI678">
        <v>52430871</v>
      </c>
      <c r="AJ678">
        <v>706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</row>
    <row r="679" spans="1:44" x14ac:dyDescent="0.2">
      <c r="A679">
        <f>ROW(Source!A2232)</f>
        <v>2232</v>
      </c>
      <c r="B679">
        <v>52430996</v>
      </c>
      <c r="C679">
        <v>52430994</v>
      </c>
      <c r="D679">
        <v>51486811</v>
      </c>
      <c r="E679">
        <v>27</v>
      </c>
      <c r="F679">
        <v>1</v>
      </c>
      <c r="G679">
        <v>27</v>
      </c>
      <c r="H679">
        <v>1</v>
      </c>
      <c r="I679" t="s">
        <v>531</v>
      </c>
      <c r="J679" t="s">
        <v>3</v>
      </c>
      <c r="K679" t="s">
        <v>532</v>
      </c>
      <c r="L679">
        <v>1191</v>
      </c>
      <c r="N679">
        <v>1013</v>
      </c>
      <c r="O679" t="s">
        <v>533</v>
      </c>
      <c r="P679" t="s">
        <v>533</v>
      </c>
      <c r="Q679">
        <v>1</v>
      </c>
      <c r="X679">
        <v>76.7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1</v>
      </c>
      <c r="AE679">
        <v>1</v>
      </c>
      <c r="AF679" t="s">
        <v>3</v>
      </c>
      <c r="AG679">
        <v>76.7</v>
      </c>
      <c r="AH679">
        <v>2</v>
      </c>
      <c r="AI679">
        <v>52430995</v>
      </c>
      <c r="AJ679">
        <v>707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</row>
    <row r="680" spans="1:44" x14ac:dyDescent="0.2">
      <c r="A680">
        <f>ROW(Source!A2233)</f>
        <v>2233</v>
      </c>
      <c r="B680">
        <v>52430999</v>
      </c>
      <c r="C680">
        <v>52430997</v>
      </c>
      <c r="D680">
        <v>51498982</v>
      </c>
      <c r="E680">
        <v>1</v>
      </c>
      <c r="F680">
        <v>1</v>
      </c>
      <c r="G680">
        <v>27</v>
      </c>
      <c r="H680">
        <v>2</v>
      </c>
      <c r="I680" t="s">
        <v>534</v>
      </c>
      <c r="J680" t="s">
        <v>535</v>
      </c>
      <c r="K680" t="s">
        <v>536</v>
      </c>
      <c r="L680">
        <v>1368</v>
      </c>
      <c r="N680">
        <v>1011</v>
      </c>
      <c r="O680" t="s">
        <v>537</v>
      </c>
      <c r="P680" t="s">
        <v>537</v>
      </c>
      <c r="Q680">
        <v>1</v>
      </c>
      <c r="X680">
        <v>5.3699999999999998E-2</v>
      </c>
      <c r="Y680">
        <v>0</v>
      </c>
      <c r="Z680">
        <v>1494.43</v>
      </c>
      <c r="AA680">
        <v>481.21</v>
      </c>
      <c r="AB680">
        <v>0</v>
      </c>
      <c r="AC680">
        <v>0</v>
      </c>
      <c r="AD680">
        <v>1</v>
      </c>
      <c r="AE680">
        <v>0</v>
      </c>
      <c r="AF680" t="s">
        <v>3</v>
      </c>
      <c r="AG680">
        <v>5.3699999999999998E-2</v>
      </c>
      <c r="AH680">
        <v>2</v>
      </c>
      <c r="AI680">
        <v>52430998</v>
      </c>
      <c r="AJ680">
        <v>708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</row>
    <row r="681" spans="1:44" x14ac:dyDescent="0.2">
      <c r="A681">
        <f>ROW(Source!A2234)</f>
        <v>2234</v>
      </c>
      <c r="B681">
        <v>52431002</v>
      </c>
      <c r="C681">
        <v>52431000</v>
      </c>
      <c r="D681">
        <v>51486811</v>
      </c>
      <c r="E681">
        <v>27</v>
      </c>
      <c r="F681">
        <v>1</v>
      </c>
      <c r="G681">
        <v>27</v>
      </c>
      <c r="H681">
        <v>1</v>
      </c>
      <c r="I681" t="s">
        <v>531</v>
      </c>
      <c r="J681" t="s">
        <v>3</v>
      </c>
      <c r="K681" t="s">
        <v>532</v>
      </c>
      <c r="L681">
        <v>1191</v>
      </c>
      <c r="N681">
        <v>1013</v>
      </c>
      <c r="O681" t="s">
        <v>533</v>
      </c>
      <c r="P681" t="s">
        <v>533</v>
      </c>
      <c r="Q681">
        <v>1</v>
      </c>
      <c r="X681">
        <v>1.02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1</v>
      </c>
      <c r="AE681">
        <v>1</v>
      </c>
      <c r="AF681" t="s">
        <v>3</v>
      </c>
      <c r="AG681">
        <v>1.02</v>
      </c>
      <c r="AH681">
        <v>2</v>
      </c>
      <c r="AI681">
        <v>52431001</v>
      </c>
      <c r="AJ681">
        <v>709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</row>
    <row r="682" spans="1:44" x14ac:dyDescent="0.2">
      <c r="A682">
        <f>ROW(Source!A2235)</f>
        <v>2235</v>
      </c>
      <c r="B682">
        <v>52431006</v>
      </c>
      <c r="C682">
        <v>52431003</v>
      </c>
      <c r="D682">
        <v>51499780</v>
      </c>
      <c r="E682">
        <v>1</v>
      </c>
      <c r="F682">
        <v>1</v>
      </c>
      <c r="G682">
        <v>27</v>
      </c>
      <c r="H682">
        <v>2</v>
      </c>
      <c r="I682" t="s">
        <v>538</v>
      </c>
      <c r="J682" t="s">
        <v>539</v>
      </c>
      <c r="K682" t="s">
        <v>540</v>
      </c>
      <c r="L682">
        <v>1368</v>
      </c>
      <c r="N682">
        <v>1011</v>
      </c>
      <c r="O682" t="s">
        <v>537</v>
      </c>
      <c r="P682" t="s">
        <v>537</v>
      </c>
      <c r="Q682">
        <v>1</v>
      </c>
      <c r="X682">
        <v>0.02</v>
      </c>
      <c r="Y682">
        <v>0</v>
      </c>
      <c r="Z682">
        <v>1009.4</v>
      </c>
      <c r="AA682">
        <v>316.82</v>
      </c>
      <c r="AB682">
        <v>0</v>
      </c>
      <c r="AC682">
        <v>0</v>
      </c>
      <c r="AD682">
        <v>1</v>
      </c>
      <c r="AE682">
        <v>0</v>
      </c>
      <c r="AF682" t="s">
        <v>3</v>
      </c>
      <c r="AG682">
        <v>0.02</v>
      </c>
      <c r="AH682">
        <v>2</v>
      </c>
      <c r="AI682">
        <v>52431004</v>
      </c>
      <c r="AJ682">
        <v>710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</row>
    <row r="683" spans="1:44" x14ac:dyDescent="0.2">
      <c r="A683">
        <f>ROW(Source!A2235)</f>
        <v>2235</v>
      </c>
      <c r="B683">
        <v>52431007</v>
      </c>
      <c r="C683">
        <v>52431003</v>
      </c>
      <c r="D683">
        <v>51499781</v>
      </c>
      <c r="E683">
        <v>1</v>
      </c>
      <c r="F683">
        <v>1</v>
      </c>
      <c r="G683">
        <v>27</v>
      </c>
      <c r="H683">
        <v>2</v>
      </c>
      <c r="I683" t="s">
        <v>541</v>
      </c>
      <c r="J683" t="s">
        <v>542</v>
      </c>
      <c r="K683" t="s">
        <v>543</v>
      </c>
      <c r="L683">
        <v>1368</v>
      </c>
      <c r="N683">
        <v>1011</v>
      </c>
      <c r="O683" t="s">
        <v>537</v>
      </c>
      <c r="P683" t="s">
        <v>537</v>
      </c>
      <c r="Q683">
        <v>1</v>
      </c>
      <c r="X683">
        <v>1.7999999999999999E-2</v>
      </c>
      <c r="Y683">
        <v>0</v>
      </c>
      <c r="Z683">
        <v>1014.12</v>
      </c>
      <c r="AA683">
        <v>317.13</v>
      </c>
      <c r="AB683">
        <v>0</v>
      </c>
      <c r="AC683">
        <v>0</v>
      </c>
      <c r="AD683">
        <v>1</v>
      </c>
      <c r="AE683">
        <v>0</v>
      </c>
      <c r="AF683" t="s">
        <v>3</v>
      </c>
      <c r="AG683">
        <v>1.7999999999999999E-2</v>
      </c>
      <c r="AH683">
        <v>2</v>
      </c>
      <c r="AI683">
        <v>52431005</v>
      </c>
      <c r="AJ683">
        <v>711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</row>
    <row r="684" spans="1:44" x14ac:dyDescent="0.2">
      <c r="A684">
        <f>ROW(Source!A2236)</f>
        <v>2236</v>
      </c>
      <c r="B684">
        <v>52431011</v>
      </c>
      <c r="C684">
        <v>52431008</v>
      </c>
      <c r="D684">
        <v>51499780</v>
      </c>
      <c r="E684">
        <v>1</v>
      </c>
      <c r="F684">
        <v>1</v>
      </c>
      <c r="G684">
        <v>27</v>
      </c>
      <c r="H684">
        <v>2</v>
      </c>
      <c r="I684" t="s">
        <v>538</v>
      </c>
      <c r="J684" t="s">
        <v>539</v>
      </c>
      <c r="K684" t="s">
        <v>540</v>
      </c>
      <c r="L684">
        <v>1368</v>
      </c>
      <c r="N684">
        <v>1011</v>
      </c>
      <c r="O684" t="s">
        <v>537</v>
      </c>
      <c r="P684" t="s">
        <v>537</v>
      </c>
      <c r="Q684">
        <v>1</v>
      </c>
      <c r="X684">
        <v>5.3999999999999999E-2</v>
      </c>
      <c r="Y684">
        <v>0</v>
      </c>
      <c r="Z684">
        <v>1009.4</v>
      </c>
      <c r="AA684">
        <v>316.82</v>
      </c>
      <c r="AB684">
        <v>0</v>
      </c>
      <c r="AC684">
        <v>0</v>
      </c>
      <c r="AD684">
        <v>1</v>
      </c>
      <c r="AE684">
        <v>0</v>
      </c>
      <c r="AF684" t="s">
        <v>3</v>
      </c>
      <c r="AG684">
        <v>5.3999999999999999E-2</v>
      </c>
      <c r="AH684">
        <v>2</v>
      </c>
      <c r="AI684">
        <v>52431009</v>
      </c>
      <c r="AJ684">
        <v>712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</row>
    <row r="685" spans="1:44" x14ac:dyDescent="0.2">
      <c r="A685">
        <f>ROW(Source!A2236)</f>
        <v>2236</v>
      </c>
      <c r="B685">
        <v>52431012</v>
      </c>
      <c r="C685">
        <v>52431008</v>
      </c>
      <c r="D685">
        <v>51499781</v>
      </c>
      <c r="E685">
        <v>1</v>
      </c>
      <c r="F685">
        <v>1</v>
      </c>
      <c r="G685">
        <v>27</v>
      </c>
      <c r="H685">
        <v>2</v>
      </c>
      <c r="I685" t="s">
        <v>541</v>
      </c>
      <c r="J685" t="s">
        <v>542</v>
      </c>
      <c r="K685" t="s">
        <v>543</v>
      </c>
      <c r="L685">
        <v>1368</v>
      </c>
      <c r="N685">
        <v>1011</v>
      </c>
      <c r="O685" t="s">
        <v>537</v>
      </c>
      <c r="P685" t="s">
        <v>537</v>
      </c>
      <c r="Q685">
        <v>1</v>
      </c>
      <c r="X685">
        <v>5.5E-2</v>
      </c>
      <c r="Y685">
        <v>0</v>
      </c>
      <c r="Z685">
        <v>1014.12</v>
      </c>
      <c r="AA685">
        <v>317.13</v>
      </c>
      <c r="AB685">
        <v>0</v>
      </c>
      <c r="AC685">
        <v>0</v>
      </c>
      <c r="AD685">
        <v>1</v>
      </c>
      <c r="AE685">
        <v>0</v>
      </c>
      <c r="AF685" t="s">
        <v>3</v>
      </c>
      <c r="AG685">
        <v>5.5E-2</v>
      </c>
      <c r="AH685">
        <v>2</v>
      </c>
      <c r="AI685">
        <v>52431010</v>
      </c>
      <c r="AJ685">
        <v>713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</row>
    <row r="686" spans="1:44" x14ac:dyDescent="0.2">
      <c r="A686">
        <f>ROW(Source!A2237)</f>
        <v>2237</v>
      </c>
      <c r="B686">
        <v>52431016</v>
      </c>
      <c r="C686">
        <v>52431013</v>
      </c>
      <c r="D686">
        <v>51499780</v>
      </c>
      <c r="E686">
        <v>1</v>
      </c>
      <c r="F686">
        <v>1</v>
      </c>
      <c r="G686">
        <v>27</v>
      </c>
      <c r="H686">
        <v>2</v>
      </c>
      <c r="I686" t="s">
        <v>538</v>
      </c>
      <c r="J686" t="s">
        <v>539</v>
      </c>
      <c r="K686" t="s">
        <v>540</v>
      </c>
      <c r="L686">
        <v>1368</v>
      </c>
      <c r="N686">
        <v>1011</v>
      </c>
      <c r="O686" t="s">
        <v>537</v>
      </c>
      <c r="P686" t="s">
        <v>537</v>
      </c>
      <c r="Q686">
        <v>1</v>
      </c>
      <c r="X686">
        <v>0.01</v>
      </c>
      <c r="Y686">
        <v>0</v>
      </c>
      <c r="Z686">
        <v>1009.4</v>
      </c>
      <c r="AA686">
        <v>316.82</v>
      </c>
      <c r="AB686">
        <v>0</v>
      </c>
      <c r="AC686">
        <v>0</v>
      </c>
      <c r="AD686">
        <v>1</v>
      </c>
      <c r="AE686">
        <v>0</v>
      </c>
      <c r="AF686" t="s">
        <v>46</v>
      </c>
      <c r="AG686">
        <v>0.51</v>
      </c>
      <c r="AH686">
        <v>2</v>
      </c>
      <c r="AI686">
        <v>52431014</v>
      </c>
      <c r="AJ686">
        <v>714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</row>
    <row r="687" spans="1:44" x14ac:dyDescent="0.2">
      <c r="A687">
        <f>ROW(Source!A2237)</f>
        <v>2237</v>
      </c>
      <c r="B687">
        <v>52431017</v>
      </c>
      <c r="C687">
        <v>52431013</v>
      </c>
      <c r="D687">
        <v>51499781</v>
      </c>
      <c r="E687">
        <v>1</v>
      </c>
      <c r="F687">
        <v>1</v>
      </c>
      <c r="G687">
        <v>27</v>
      </c>
      <c r="H687">
        <v>2</v>
      </c>
      <c r="I687" t="s">
        <v>541</v>
      </c>
      <c r="J687" t="s">
        <v>542</v>
      </c>
      <c r="K687" t="s">
        <v>543</v>
      </c>
      <c r="L687">
        <v>1368</v>
      </c>
      <c r="N687">
        <v>1011</v>
      </c>
      <c r="O687" t="s">
        <v>537</v>
      </c>
      <c r="P687" t="s">
        <v>537</v>
      </c>
      <c r="Q687">
        <v>1</v>
      </c>
      <c r="X687">
        <v>8.0000000000000002E-3</v>
      </c>
      <c r="Y687">
        <v>0</v>
      </c>
      <c r="Z687">
        <v>1014.12</v>
      </c>
      <c r="AA687">
        <v>317.13</v>
      </c>
      <c r="AB687">
        <v>0</v>
      </c>
      <c r="AC687">
        <v>0</v>
      </c>
      <c r="AD687">
        <v>1</v>
      </c>
      <c r="AE687">
        <v>0</v>
      </c>
      <c r="AF687" t="s">
        <v>46</v>
      </c>
      <c r="AG687">
        <v>0.40800000000000003</v>
      </c>
      <c r="AH687">
        <v>2</v>
      </c>
      <c r="AI687">
        <v>52431015</v>
      </c>
      <c r="AJ687">
        <v>715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</row>
    <row r="688" spans="1:44" x14ac:dyDescent="0.2">
      <c r="A688">
        <f>ROW(Source!A2239)</f>
        <v>2239</v>
      </c>
      <c r="B688">
        <v>52431021</v>
      </c>
      <c r="C688">
        <v>52431019</v>
      </c>
      <c r="D688">
        <v>51486811</v>
      </c>
      <c r="E688">
        <v>27</v>
      </c>
      <c r="F688">
        <v>1</v>
      </c>
      <c r="G688">
        <v>27</v>
      </c>
      <c r="H688">
        <v>1</v>
      </c>
      <c r="I688" t="s">
        <v>531</v>
      </c>
      <c r="J688" t="s">
        <v>3</v>
      </c>
      <c r="K688" t="s">
        <v>532</v>
      </c>
      <c r="L688">
        <v>1191</v>
      </c>
      <c r="N688">
        <v>1013</v>
      </c>
      <c r="O688" t="s">
        <v>533</v>
      </c>
      <c r="P688" t="s">
        <v>533</v>
      </c>
      <c r="Q688">
        <v>1</v>
      </c>
      <c r="X688">
        <v>221.6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1</v>
      </c>
      <c r="AE688">
        <v>1</v>
      </c>
      <c r="AF688" t="s">
        <v>3</v>
      </c>
      <c r="AG688">
        <v>221.6</v>
      </c>
      <c r="AH688">
        <v>2</v>
      </c>
      <c r="AI688">
        <v>52431020</v>
      </c>
      <c r="AJ688">
        <v>716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</row>
    <row r="689" spans="1:44" x14ac:dyDescent="0.2">
      <c r="A689">
        <f>ROW(Source!A2240)</f>
        <v>2240</v>
      </c>
      <c r="B689">
        <v>52431024</v>
      </c>
      <c r="C689">
        <v>52431022</v>
      </c>
      <c r="D689">
        <v>51486811</v>
      </c>
      <c r="E689">
        <v>27</v>
      </c>
      <c r="F689">
        <v>1</v>
      </c>
      <c r="G689">
        <v>27</v>
      </c>
      <c r="H689">
        <v>1</v>
      </c>
      <c r="I689" t="s">
        <v>531</v>
      </c>
      <c r="J689" t="s">
        <v>3</v>
      </c>
      <c r="K689" t="s">
        <v>532</v>
      </c>
      <c r="L689">
        <v>1191</v>
      </c>
      <c r="N689">
        <v>1013</v>
      </c>
      <c r="O689" t="s">
        <v>533</v>
      </c>
      <c r="P689" t="s">
        <v>533</v>
      </c>
      <c r="Q689">
        <v>1</v>
      </c>
      <c r="X689">
        <v>83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1</v>
      </c>
      <c r="AE689">
        <v>1</v>
      </c>
      <c r="AF689" t="s">
        <v>3</v>
      </c>
      <c r="AG689">
        <v>83</v>
      </c>
      <c r="AH689">
        <v>2</v>
      </c>
      <c r="AI689">
        <v>52431023</v>
      </c>
      <c r="AJ689">
        <v>717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</row>
    <row r="690" spans="1:44" x14ac:dyDescent="0.2">
      <c r="A690">
        <f>ROW(Source!A2241)</f>
        <v>2241</v>
      </c>
      <c r="B690">
        <v>52431027</v>
      </c>
      <c r="C690">
        <v>52431025</v>
      </c>
      <c r="D690">
        <v>51499781</v>
      </c>
      <c r="E690">
        <v>1</v>
      </c>
      <c r="F690">
        <v>1</v>
      </c>
      <c r="G690">
        <v>27</v>
      </c>
      <c r="H690">
        <v>2</v>
      </c>
      <c r="I690" t="s">
        <v>541</v>
      </c>
      <c r="J690" t="s">
        <v>542</v>
      </c>
      <c r="K690" t="s">
        <v>543</v>
      </c>
      <c r="L690">
        <v>1368</v>
      </c>
      <c r="N690">
        <v>1011</v>
      </c>
      <c r="O690" t="s">
        <v>537</v>
      </c>
      <c r="P690" t="s">
        <v>537</v>
      </c>
      <c r="Q690">
        <v>1</v>
      </c>
      <c r="X690">
        <v>3.1E-2</v>
      </c>
      <c r="Y690">
        <v>0</v>
      </c>
      <c r="Z690">
        <v>1014.12</v>
      </c>
      <c r="AA690">
        <v>317.13</v>
      </c>
      <c r="AB690">
        <v>0</v>
      </c>
      <c r="AC690">
        <v>0</v>
      </c>
      <c r="AD690">
        <v>1</v>
      </c>
      <c r="AE690">
        <v>0</v>
      </c>
      <c r="AF690" t="s">
        <v>3</v>
      </c>
      <c r="AG690">
        <v>3.1E-2</v>
      </c>
      <c r="AH690">
        <v>2</v>
      </c>
      <c r="AI690">
        <v>52431026</v>
      </c>
      <c r="AJ690">
        <v>718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</row>
    <row r="691" spans="1:44" x14ac:dyDescent="0.2">
      <c r="A691">
        <f>ROW(Source!A2242)</f>
        <v>2242</v>
      </c>
      <c r="B691">
        <v>52431030</v>
      </c>
      <c r="C691">
        <v>52431028</v>
      </c>
      <c r="D691">
        <v>51499781</v>
      </c>
      <c r="E691">
        <v>1</v>
      </c>
      <c r="F691">
        <v>1</v>
      </c>
      <c r="G691">
        <v>27</v>
      </c>
      <c r="H691">
        <v>2</v>
      </c>
      <c r="I691" t="s">
        <v>541</v>
      </c>
      <c r="J691" t="s">
        <v>542</v>
      </c>
      <c r="K691" t="s">
        <v>543</v>
      </c>
      <c r="L691">
        <v>1368</v>
      </c>
      <c r="N691">
        <v>1011</v>
      </c>
      <c r="O691" t="s">
        <v>537</v>
      </c>
      <c r="P691" t="s">
        <v>537</v>
      </c>
      <c r="Q691">
        <v>1</v>
      </c>
      <c r="X691">
        <v>0.01</v>
      </c>
      <c r="Y691">
        <v>0</v>
      </c>
      <c r="Z691">
        <v>1014.12</v>
      </c>
      <c r="AA691">
        <v>317.13</v>
      </c>
      <c r="AB691">
        <v>0</v>
      </c>
      <c r="AC691">
        <v>0</v>
      </c>
      <c r="AD691">
        <v>1</v>
      </c>
      <c r="AE691">
        <v>0</v>
      </c>
      <c r="AF691" t="s">
        <v>172</v>
      </c>
      <c r="AG691">
        <v>0.54</v>
      </c>
      <c r="AH691">
        <v>2</v>
      </c>
      <c r="AI691">
        <v>52431029</v>
      </c>
      <c r="AJ691">
        <v>719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</row>
    <row r="692" spans="1:44" x14ac:dyDescent="0.2">
      <c r="A692">
        <f>ROW(Source!A2244)</f>
        <v>2244</v>
      </c>
      <c r="B692">
        <v>52431040</v>
      </c>
      <c r="C692">
        <v>52431032</v>
      </c>
      <c r="D692">
        <v>51486811</v>
      </c>
      <c r="E692">
        <v>27</v>
      </c>
      <c r="F692">
        <v>1</v>
      </c>
      <c r="G692">
        <v>27</v>
      </c>
      <c r="H692">
        <v>1</v>
      </c>
      <c r="I692" t="s">
        <v>531</v>
      </c>
      <c r="J692" t="s">
        <v>3</v>
      </c>
      <c r="K692" t="s">
        <v>532</v>
      </c>
      <c r="L692">
        <v>1191</v>
      </c>
      <c r="N692">
        <v>1013</v>
      </c>
      <c r="O692" t="s">
        <v>533</v>
      </c>
      <c r="P692" t="s">
        <v>533</v>
      </c>
      <c r="Q692">
        <v>1</v>
      </c>
      <c r="X692">
        <v>80.27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1</v>
      </c>
      <c r="AE692">
        <v>1</v>
      </c>
      <c r="AF692" t="s">
        <v>3</v>
      </c>
      <c r="AG692">
        <v>80.27</v>
      </c>
      <c r="AH692">
        <v>2</v>
      </c>
      <c r="AI692">
        <v>52431040</v>
      </c>
      <c r="AJ692">
        <v>720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</row>
    <row r="693" spans="1:44" x14ac:dyDescent="0.2">
      <c r="A693">
        <f>ROW(Source!A2244)</f>
        <v>2244</v>
      </c>
      <c r="B693">
        <v>52431041</v>
      </c>
      <c r="C693">
        <v>52431032</v>
      </c>
      <c r="D693">
        <v>51502851</v>
      </c>
      <c r="E693">
        <v>1</v>
      </c>
      <c r="F693">
        <v>1</v>
      </c>
      <c r="G693">
        <v>27</v>
      </c>
      <c r="H693">
        <v>3</v>
      </c>
      <c r="I693" t="s">
        <v>565</v>
      </c>
      <c r="J693" t="s">
        <v>566</v>
      </c>
      <c r="K693" t="s">
        <v>567</v>
      </c>
      <c r="L693">
        <v>1339</v>
      </c>
      <c r="N693">
        <v>1007</v>
      </c>
      <c r="O693" t="s">
        <v>166</v>
      </c>
      <c r="P693" t="s">
        <v>166</v>
      </c>
      <c r="Q693">
        <v>1</v>
      </c>
      <c r="X693">
        <v>5.9</v>
      </c>
      <c r="Y693">
        <v>3714.73</v>
      </c>
      <c r="Z693">
        <v>0</v>
      </c>
      <c r="AA693">
        <v>0</v>
      </c>
      <c r="AB693">
        <v>0</v>
      </c>
      <c r="AC693">
        <v>0</v>
      </c>
      <c r="AD693">
        <v>1</v>
      </c>
      <c r="AE693">
        <v>0</v>
      </c>
      <c r="AF693" t="s">
        <v>3</v>
      </c>
      <c r="AG693">
        <v>5.9</v>
      </c>
      <c r="AH693">
        <v>2</v>
      </c>
      <c r="AI693">
        <v>52431041</v>
      </c>
      <c r="AJ693">
        <v>721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1:44" x14ac:dyDescent="0.2">
      <c r="A694">
        <f>ROW(Source!A2244)</f>
        <v>2244</v>
      </c>
      <c r="B694">
        <v>52431042</v>
      </c>
      <c r="C694">
        <v>52431032</v>
      </c>
      <c r="D694">
        <v>51502927</v>
      </c>
      <c r="E694">
        <v>1</v>
      </c>
      <c r="F694">
        <v>1</v>
      </c>
      <c r="G694">
        <v>27</v>
      </c>
      <c r="H694">
        <v>3</v>
      </c>
      <c r="I694" t="s">
        <v>568</v>
      </c>
      <c r="J694" t="s">
        <v>569</v>
      </c>
      <c r="K694" t="s">
        <v>570</v>
      </c>
      <c r="L694">
        <v>1339</v>
      </c>
      <c r="N694">
        <v>1007</v>
      </c>
      <c r="O694" t="s">
        <v>166</v>
      </c>
      <c r="P694" t="s">
        <v>166</v>
      </c>
      <c r="Q694">
        <v>1</v>
      </c>
      <c r="X694">
        <v>0.06</v>
      </c>
      <c r="Y694">
        <v>3392.59</v>
      </c>
      <c r="Z694">
        <v>0</v>
      </c>
      <c r="AA694">
        <v>0</v>
      </c>
      <c r="AB694">
        <v>0</v>
      </c>
      <c r="AC694">
        <v>0</v>
      </c>
      <c r="AD694">
        <v>1</v>
      </c>
      <c r="AE694">
        <v>0</v>
      </c>
      <c r="AF694" t="s">
        <v>3</v>
      </c>
      <c r="AG694">
        <v>0.06</v>
      </c>
      <c r="AH694">
        <v>2</v>
      </c>
      <c r="AI694">
        <v>52431042</v>
      </c>
      <c r="AJ694">
        <v>722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</row>
    <row r="695" spans="1:44" x14ac:dyDescent="0.2">
      <c r="A695">
        <f>ROW(Source!A2244)</f>
        <v>2244</v>
      </c>
      <c r="B695">
        <v>52431043</v>
      </c>
      <c r="C695">
        <v>52431032</v>
      </c>
      <c r="D695">
        <v>51503665</v>
      </c>
      <c r="E695">
        <v>1</v>
      </c>
      <c r="F695">
        <v>1</v>
      </c>
      <c r="G695">
        <v>27</v>
      </c>
      <c r="H695">
        <v>3</v>
      </c>
      <c r="I695" t="s">
        <v>501</v>
      </c>
      <c r="J695" t="s">
        <v>503</v>
      </c>
      <c r="K695" t="s">
        <v>502</v>
      </c>
      <c r="L695">
        <v>1339</v>
      </c>
      <c r="N695">
        <v>1007</v>
      </c>
      <c r="O695" t="s">
        <v>166</v>
      </c>
      <c r="P695" t="s">
        <v>166</v>
      </c>
      <c r="Q695">
        <v>1</v>
      </c>
      <c r="X695">
        <v>4.3</v>
      </c>
      <c r="Y695">
        <v>7833.01</v>
      </c>
      <c r="Z695">
        <v>0</v>
      </c>
      <c r="AA695">
        <v>0</v>
      </c>
      <c r="AB695">
        <v>0</v>
      </c>
      <c r="AC695">
        <v>0</v>
      </c>
      <c r="AD695">
        <v>1</v>
      </c>
      <c r="AE695">
        <v>0</v>
      </c>
      <c r="AF695" t="s">
        <v>3</v>
      </c>
      <c r="AG695">
        <v>4.3</v>
      </c>
      <c r="AH695">
        <v>2</v>
      </c>
      <c r="AI695">
        <v>52431043</v>
      </c>
      <c r="AJ695">
        <v>723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1:44" x14ac:dyDescent="0.2">
      <c r="A696">
        <f>ROW(Source!A2280)</f>
        <v>2280</v>
      </c>
      <c r="B696">
        <v>52431164</v>
      </c>
      <c r="C696">
        <v>52431159</v>
      </c>
      <c r="D696">
        <v>51486811</v>
      </c>
      <c r="E696">
        <v>27</v>
      </c>
      <c r="F696">
        <v>1</v>
      </c>
      <c r="G696">
        <v>27</v>
      </c>
      <c r="H696">
        <v>1</v>
      </c>
      <c r="I696" t="s">
        <v>531</v>
      </c>
      <c r="J696" t="s">
        <v>3</v>
      </c>
      <c r="K696" t="s">
        <v>532</v>
      </c>
      <c r="L696">
        <v>1191</v>
      </c>
      <c r="N696">
        <v>1013</v>
      </c>
      <c r="O696" t="s">
        <v>533</v>
      </c>
      <c r="P696" t="s">
        <v>533</v>
      </c>
      <c r="Q696">
        <v>1</v>
      </c>
      <c r="X696">
        <v>155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1</v>
      </c>
      <c r="AE696">
        <v>1</v>
      </c>
      <c r="AF696" t="s">
        <v>3</v>
      </c>
      <c r="AG696">
        <v>155</v>
      </c>
      <c r="AH696">
        <v>2</v>
      </c>
      <c r="AI696">
        <v>52431160</v>
      </c>
      <c r="AJ696">
        <v>724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</row>
    <row r="697" spans="1:44" x14ac:dyDescent="0.2">
      <c r="A697">
        <f>ROW(Source!A2280)</f>
        <v>2280</v>
      </c>
      <c r="B697">
        <v>52431165</v>
      </c>
      <c r="C697">
        <v>52431159</v>
      </c>
      <c r="D697">
        <v>51499338</v>
      </c>
      <c r="E697">
        <v>1</v>
      </c>
      <c r="F697">
        <v>1</v>
      </c>
      <c r="G697">
        <v>27</v>
      </c>
      <c r="H697">
        <v>2</v>
      </c>
      <c r="I697" t="s">
        <v>556</v>
      </c>
      <c r="J697" t="s">
        <v>557</v>
      </c>
      <c r="K697" t="s">
        <v>558</v>
      </c>
      <c r="L697">
        <v>1368</v>
      </c>
      <c r="N697">
        <v>1011</v>
      </c>
      <c r="O697" t="s">
        <v>537</v>
      </c>
      <c r="P697" t="s">
        <v>537</v>
      </c>
      <c r="Q697">
        <v>1</v>
      </c>
      <c r="X697">
        <v>37.5</v>
      </c>
      <c r="Y697">
        <v>0</v>
      </c>
      <c r="Z697">
        <v>744.2</v>
      </c>
      <c r="AA697">
        <v>423.17</v>
      </c>
      <c r="AB697">
        <v>0</v>
      </c>
      <c r="AC697">
        <v>0</v>
      </c>
      <c r="AD697">
        <v>1</v>
      </c>
      <c r="AE697">
        <v>0</v>
      </c>
      <c r="AF697" t="s">
        <v>3</v>
      </c>
      <c r="AG697">
        <v>37.5</v>
      </c>
      <c r="AH697">
        <v>2</v>
      </c>
      <c r="AI697">
        <v>52431161</v>
      </c>
      <c r="AJ697">
        <v>725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</row>
    <row r="698" spans="1:44" x14ac:dyDescent="0.2">
      <c r="A698">
        <f>ROW(Source!A2280)</f>
        <v>2280</v>
      </c>
      <c r="B698">
        <v>52431166</v>
      </c>
      <c r="C698">
        <v>52431159</v>
      </c>
      <c r="D698">
        <v>51499853</v>
      </c>
      <c r="E698">
        <v>1</v>
      </c>
      <c r="F698">
        <v>1</v>
      </c>
      <c r="G698">
        <v>27</v>
      </c>
      <c r="H698">
        <v>2</v>
      </c>
      <c r="I698" t="s">
        <v>559</v>
      </c>
      <c r="J698" t="s">
        <v>560</v>
      </c>
      <c r="K698" t="s">
        <v>561</v>
      </c>
      <c r="L698">
        <v>1368</v>
      </c>
      <c r="N698">
        <v>1011</v>
      </c>
      <c r="O698" t="s">
        <v>537</v>
      </c>
      <c r="P698" t="s">
        <v>537</v>
      </c>
      <c r="Q698">
        <v>1</v>
      </c>
      <c r="X698">
        <v>75</v>
      </c>
      <c r="Y698">
        <v>0</v>
      </c>
      <c r="Z698">
        <v>6.02</v>
      </c>
      <c r="AA698">
        <v>0.02</v>
      </c>
      <c r="AB698">
        <v>0</v>
      </c>
      <c r="AC698">
        <v>0</v>
      </c>
      <c r="AD698">
        <v>1</v>
      </c>
      <c r="AE698">
        <v>0</v>
      </c>
      <c r="AF698" t="s">
        <v>3</v>
      </c>
      <c r="AG698">
        <v>75</v>
      </c>
      <c r="AH698">
        <v>2</v>
      </c>
      <c r="AI698">
        <v>52431162</v>
      </c>
      <c r="AJ698">
        <v>726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</row>
    <row r="699" spans="1:44" x14ac:dyDescent="0.2">
      <c r="A699">
        <f>ROW(Source!A2280)</f>
        <v>2280</v>
      </c>
      <c r="B699">
        <v>52431167</v>
      </c>
      <c r="C699">
        <v>52431159</v>
      </c>
      <c r="D699">
        <v>51499208</v>
      </c>
      <c r="E699">
        <v>1</v>
      </c>
      <c r="F699">
        <v>1</v>
      </c>
      <c r="G699">
        <v>27</v>
      </c>
      <c r="H699">
        <v>2</v>
      </c>
      <c r="I699" t="s">
        <v>562</v>
      </c>
      <c r="J699" t="s">
        <v>563</v>
      </c>
      <c r="K699" t="s">
        <v>564</v>
      </c>
      <c r="L699">
        <v>1368</v>
      </c>
      <c r="N699">
        <v>1011</v>
      </c>
      <c r="O699" t="s">
        <v>537</v>
      </c>
      <c r="P699" t="s">
        <v>537</v>
      </c>
      <c r="Q699">
        <v>1</v>
      </c>
      <c r="X699">
        <v>1.55</v>
      </c>
      <c r="Y699">
        <v>0</v>
      </c>
      <c r="Z699">
        <v>1412.71</v>
      </c>
      <c r="AA699">
        <v>641.32000000000005</v>
      </c>
      <c r="AB699">
        <v>0</v>
      </c>
      <c r="AC699">
        <v>0</v>
      </c>
      <c r="AD699">
        <v>1</v>
      </c>
      <c r="AE699">
        <v>0</v>
      </c>
      <c r="AF699" t="s">
        <v>3</v>
      </c>
      <c r="AG699">
        <v>1.55</v>
      </c>
      <c r="AH699">
        <v>2</v>
      </c>
      <c r="AI699">
        <v>52431163</v>
      </c>
      <c r="AJ699">
        <v>727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</row>
    <row r="700" spans="1:44" x14ac:dyDescent="0.2">
      <c r="A700">
        <f>ROW(Source!A2281)</f>
        <v>2281</v>
      </c>
      <c r="B700">
        <v>52431172</v>
      </c>
      <c r="C700">
        <v>52431168</v>
      </c>
      <c r="D700">
        <v>51486811</v>
      </c>
      <c r="E700">
        <v>27</v>
      </c>
      <c r="F700">
        <v>1</v>
      </c>
      <c r="G700">
        <v>27</v>
      </c>
      <c r="H700">
        <v>1</v>
      </c>
      <c r="I700" t="s">
        <v>531</v>
      </c>
      <c r="J700" t="s">
        <v>3</v>
      </c>
      <c r="K700" t="s">
        <v>532</v>
      </c>
      <c r="L700">
        <v>1191</v>
      </c>
      <c r="N700">
        <v>1013</v>
      </c>
      <c r="O700" t="s">
        <v>533</v>
      </c>
      <c r="P700" t="s">
        <v>533</v>
      </c>
      <c r="Q700">
        <v>1</v>
      </c>
      <c r="X700">
        <v>49.5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1</v>
      </c>
      <c r="AE700">
        <v>1</v>
      </c>
      <c r="AF700" t="s">
        <v>3</v>
      </c>
      <c r="AG700">
        <v>49.5</v>
      </c>
      <c r="AH700">
        <v>2</v>
      </c>
      <c r="AI700">
        <v>52431169</v>
      </c>
      <c r="AJ700">
        <v>728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</row>
    <row r="701" spans="1:44" x14ac:dyDescent="0.2">
      <c r="A701">
        <f>ROW(Source!A2281)</f>
        <v>2281</v>
      </c>
      <c r="B701">
        <v>52431173</v>
      </c>
      <c r="C701">
        <v>52431168</v>
      </c>
      <c r="D701">
        <v>51499003</v>
      </c>
      <c r="E701">
        <v>1</v>
      </c>
      <c r="F701">
        <v>1</v>
      </c>
      <c r="G701">
        <v>27</v>
      </c>
      <c r="H701">
        <v>2</v>
      </c>
      <c r="I701" t="s">
        <v>665</v>
      </c>
      <c r="J701" t="s">
        <v>666</v>
      </c>
      <c r="K701" t="s">
        <v>667</v>
      </c>
      <c r="L701">
        <v>1368</v>
      </c>
      <c r="N701">
        <v>1011</v>
      </c>
      <c r="O701" t="s">
        <v>537</v>
      </c>
      <c r="P701" t="s">
        <v>537</v>
      </c>
      <c r="Q701">
        <v>1</v>
      </c>
      <c r="X701">
        <v>2.87</v>
      </c>
      <c r="Y701">
        <v>0</v>
      </c>
      <c r="Z701">
        <v>956.79</v>
      </c>
      <c r="AA701">
        <v>359.44</v>
      </c>
      <c r="AB701">
        <v>0</v>
      </c>
      <c r="AC701">
        <v>0</v>
      </c>
      <c r="AD701">
        <v>1</v>
      </c>
      <c r="AE701">
        <v>0</v>
      </c>
      <c r="AF701" t="s">
        <v>3</v>
      </c>
      <c r="AG701">
        <v>2.87</v>
      </c>
      <c r="AH701">
        <v>2</v>
      </c>
      <c r="AI701">
        <v>52431170</v>
      </c>
      <c r="AJ701">
        <v>729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</row>
    <row r="702" spans="1:44" x14ac:dyDescent="0.2">
      <c r="A702">
        <f>ROW(Source!A2281)</f>
        <v>2281</v>
      </c>
      <c r="B702">
        <v>52431174</v>
      </c>
      <c r="C702">
        <v>52431168</v>
      </c>
      <c r="D702">
        <v>51498982</v>
      </c>
      <c r="E702">
        <v>1</v>
      </c>
      <c r="F702">
        <v>1</v>
      </c>
      <c r="G702">
        <v>27</v>
      </c>
      <c r="H702">
        <v>2</v>
      </c>
      <c r="I702" t="s">
        <v>534</v>
      </c>
      <c r="J702" t="s">
        <v>535</v>
      </c>
      <c r="K702" t="s">
        <v>536</v>
      </c>
      <c r="L702">
        <v>1368</v>
      </c>
      <c r="N702">
        <v>1011</v>
      </c>
      <c r="O702" t="s">
        <v>537</v>
      </c>
      <c r="P702" t="s">
        <v>537</v>
      </c>
      <c r="Q702">
        <v>1</v>
      </c>
      <c r="X702">
        <v>7.86</v>
      </c>
      <c r="Y702">
        <v>0</v>
      </c>
      <c r="Z702">
        <v>1494.43</v>
      </c>
      <c r="AA702">
        <v>481.21</v>
      </c>
      <c r="AB702">
        <v>0</v>
      </c>
      <c r="AC702">
        <v>0</v>
      </c>
      <c r="AD702">
        <v>1</v>
      </c>
      <c r="AE702">
        <v>0</v>
      </c>
      <c r="AF702" t="s">
        <v>3</v>
      </c>
      <c r="AG702">
        <v>7.86</v>
      </c>
      <c r="AH702">
        <v>2</v>
      </c>
      <c r="AI702">
        <v>52431171</v>
      </c>
      <c r="AJ702">
        <v>730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</row>
    <row r="703" spans="1:44" x14ac:dyDescent="0.2">
      <c r="A703">
        <f>ROW(Source!A2282)</f>
        <v>2282</v>
      </c>
      <c r="B703">
        <v>52431177</v>
      </c>
      <c r="C703">
        <v>52431175</v>
      </c>
      <c r="D703">
        <v>51498982</v>
      </c>
      <c r="E703">
        <v>1</v>
      </c>
      <c r="F703">
        <v>1</v>
      </c>
      <c r="G703">
        <v>27</v>
      </c>
      <c r="H703">
        <v>2</v>
      </c>
      <c r="I703" t="s">
        <v>534</v>
      </c>
      <c r="J703" t="s">
        <v>535</v>
      </c>
      <c r="K703" t="s">
        <v>536</v>
      </c>
      <c r="L703">
        <v>1368</v>
      </c>
      <c r="N703">
        <v>1011</v>
      </c>
      <c r="O703" t="s">
        <v>537</v>
      </c>
      <c r="P703" t="s">
        <v>537</v>
      </c>
      <c r="Q703">
        <v>1</v>
      </c>
      <c r="X703">
        <v>5.3699999999999998E-2</v>
      </c>
      <c r="Y703">
        <v>0</v>
      </c>
      <c r="Z703">
        <v>1494.43</v>
      </c>
      <c r="AA703">
        <v>481.21</v>
      </c>
      <c r="AB703">
        <v>0</v>
      </c>
      <c r="AC703">
        <v>0</v>
      </c>
      <c r="AD703">
        <v>1</v>
      </c>
      <c r="AE703">
        <v>0</v>
      </c>
      <c r="AF703" t="s">
        <v>3</v>
      </c>
      <c r="AG703">
        <v>5.3699999999999998E-2</v>
      </c>
      <c r="AH703">
        <v>2</v>
      </c>
      <c r="AI703">
        <v>52431176</v>
      </c>
      <c r="AJ703">
        <v>731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</row>
    <row r="704" spans="1:44" x14ac:dyDescent="0.2">
      <c r="A704">
        <f>ROW(Source!A2283)</f>
        <v>2283</v>
      </c>
      <c r="B704">
        <v>52431180</v>
      </c>
      <c r="C704">
        <v>52431178</v>
      </c>
      <c r="D704">
        <v>51486811</v>
      </c>
      <c r="E704">
        <v>27</v>
      </c>
      <c r="F704">
        <v>1</v>
      </c>
      <c r="G704">
        <v>27</v>
      </c>
      <c r="H704">
        <v>1</v>
      </c>
      <c r="I704" t="s">
        <v>531</v>
      </c>
      <c r="J704" t="s">
        <v>3</v>
      </c>
      <c r="K704" t="s">
        <v>532</v>
      </c>
      <c r="L704">
        <v>1191</v>
      </c>
      <c r="N704">
        <v>1013</v>
      </c>
      <c r="O704" t="s">
        <v>533</v>
      </c>
      <c r="P704" t="s">
        <v>533</v>
      </c>
      <c r="Q704">
        <v>1</v>
      </c>
      <c r="X704">
        <v>1.02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1</v>
      </c>
      <c r="AE704">
        <v>1</v>
      </c>
      <c r="AF704" t="s">
        <v>3</v>
      </c>
      <c r="AG704">
        <v>1.02</v>
      </c>
      <c r="AH704">
        <v>2</v>
      </c>
      <c r="AI704">
        <v>52431179</v>
      </c>
      <c r="AJ704">
        <v>732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</row>
    <row r="705" spans="1:44" x14ac:dyDescent="0.2">
      <c r="A705">
        <f>ROW(Source!A2284)</f>
        <v>2284</v>
      </c>
      <c r="B705">
        <v>52431184</v>
      </c>
      <c r="C705">
        <v>52431181</v>
      </c>
      <c r="D705">
        <v>51499780</v>
      </c>
      <c r="E705">
        <v>1</v>
      </c>
      <c r="F705">
        <v>1</v>
      </c>
      <c r="G705">
        <v>27</v>
      </c>
      <c r="H705">
        <v>2</v>
      </c>
      <c r="I705" t="s">
        <v>538</v>
      </c>
      <c r="J705" t="s">
        <v>539</v>
      </c>
      <c r="K705" t="s">
        <v>540</v>
      </c>
      <c r="L705">
        <v>1368</v>
      </c>
      <c r="N705">
        <v>1011</v>
      </c>
      <c r="O705" t="s">
        <v>537</v>
      </c>
      <c r="P705" t="s">
        <v>537</v>
      </c>
      <c r="Q705">
        <v>1</v>
      </c>
      <c r="X705">
        <v>0.02</v>
      </c>
      <c r="Y705">
        <v>0</v>
      </c>
      <c r="Z705">
        <v>1009.4</v>
      </c>
      <c r="AA705">
        <v>316.82</v>
      </c>
      <c r="AB705">
        <v>0</v>
      </c>
      <c r="AC705">
        <v>0</v>
      </c>
      <c r="AD705">
        <v>1</v>
      </c>
      <c r="AE705">
        <v>0</v>
      </c>
      <c r="AF705" t="s">
        <v>3</v>
      </c>
      <c r="AG705">
        <v>0.02</v>
      </c>
      <c r="AH705">
        <v>2</v>
      </c>
      <c r="AI705">
        <v>52431182</v>
      </c>
      <c r="AJ705">
        <v>733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</row>
    <row r="706" spans="1:44" x14ac:dyDescent="0.2">
      <c r="A706">
        <f>ROW(Source!A2284)</f>
        <v>2284</v>
      </c>
      <c r="B706">
        <v>52431185</v>
      </c>
      <c r="C706">
        <v>52431181</v>
      </c>
      <c r="D706">
        <v>51499781</v>
      </c>
      <c r="E706">
        <v>1</v>
      </c>
      <c r="F706">
        <v>1</v>
      </c>
      <c r="G706">
        <v>27</v>
      </c>
      <c r="H706">
        <v>2</v>
      </c>
      <c r="I706" t="s">
        <v>541</v>
      </c>
      <c r="J706" t="s">
        <v>542</v>
      </c>
      <c r="K706" t="s">
        <v>543</v>
      </c>
      <c r="L706">
        <v>1368</v>
      </c>
      <c r="N706">
        <v>1011</v>
      </c>
      <c r="O706" t="s">
        <v>537</v>
      </c>
      <c r="P706" t="s">
        <v>537</v>
      </c>
      <c r="Q706">
        <v>1</v>
      </c>
      <c r="X706">
        <v>1.7999999999999999E-2</v>
      </c>
      <c r="Y706">
        <v>0</v>
      </c>
      <c r="Z706">
        <v>1014.12</v>
      </c>
      <c r="AA706">
        <v>317.13</v>
      </c>
      <c r="AB706">
        <v>0</v>
      </c>
      <c r="AC706">
        <v>0</v>
      </c>
      <c r="AD706">
        <v>1</v>
      </c>
      <c r="AE706">
        <v>0</v>
      </c>
      <c r="AF706" t="s">
        <v>3</v>
      </c>
      <c r="AG706">
        <v>1.7999999999999999E-2</v>
      </c>
      <c r="AH706">
        <v>2</v>
      </c>
      <c r="AI706">
        <v>52431183</v>
      </c>
      <c r="AJ706">
        <v>734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</row>
    <row r="707" spans="1:44" x14ac:dyDescent="0.2">
      <c r="A707">
        <f>ROW(Source!A2285)</f>
        <v>2285</v>
      </c>
      <c r="B707">
        <v>52431189</v>
      </c>
      <c r="C707">
        <v>52431186</v>
      </c>
      <c r="D707">
        <v>51499780</v>
      </c>
      <c r="E707">
        <v>1</v>
      </c>
      <c r="F707">
        <v>1</v>
      </c>
      <c r="G707">
        <v>27</v>
      </c>
      <c r="H707">
        <v>2</v>
      </c>
      <c r="I707" t="s">
        <v>538</v>
      </c>
      <c r="J707" t="s">
        <v>539</v>
      </c>
      <c r="K707" t="s">
        <v>540</v>
      </c>
      <c r="L707">
        <v>1368</v>
      </c>
      <c r="N707">
        <v>1011</v>
      </c>
      <c r="O707" t="s">
        <v>537</v>
      </c>
      <c r="P707" t="s">
        <v>537</v>
      </c>
      <c r="Q707">
        <v>1</v>
      </c>
      <c r="X707">
        <v>5.3999999999999999E-2</v>
      </c>
      <c r="Y707">
        <v>0</v>
      </c>
      <c r="Z707">
        <v>1009.4</v>
      </c>
      <c r="AA707">
        <v>316.82</v>
      </c>
      <c r="AB707">
        <v>0</v>
      </c>
      <c r="AC707">
        <v>0</v>
      </c>
      <c r="AD707">
        <v>1</v>
      </c>
      <c r="AE707">
        <v>0</v>
      </c>
      <c r="AF707" t="s">
        <v>3</v>
      </c>
      <c r="AG707">
        <v>5.3999999999999999E-2</v>
      </c>
      <c r="AH707">
        <v>2</v>
      </c>
      <c r="AI707">
        <v>52431187</v>
      </c>
      <c r="AJ707">
        <v>735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</row>
    <row r="708" spans="1:44" x14ac:dyDescent="0.2">
      <c r="A708">
        <f>ROW(Source!A2285)</f>
        <v>2285</v>
      </c>
      <c r="B708">
        <v>52431190</v>
      </c>
      <c r="C708">
        <v>52431186</v>
      </c>
      <c r="D708">
        <v>51499781</v>
      </c>
      <c r="E708">
        <v>1</v>
      </c>
      <c r="F708">
        <v>1</v>
      </c>
      <c r="G708">
        <v>27</v>
      </c>
      <c r="H708">
        <v>2</v>
      </c>
      <c r="I708" t="s">
        <v>541</v>
      </c>
      <c r="J708" t="s">
        <v>542</v>
      </c>
      <c r="K708" t="s">
        <v>543</v>
      </c>
      <c r="L708">
        <v>1368</v>
      </c>
      <c r="N708">
        <v>1011</v>
      </c>
      <c r="O708" t="s">
        <v>537</v>
      </c>
      <c r="P708" t="s">
        <v>537</v>
      </c>
      <c r="Q708">
        <v>1</v>
      </c>
      <c r="X708">
        <v>5.5E-2</v>
      </c>
      <c r="Y708">
        <v>0</v>
      </c>
      <c r="Z708">
        <v>1014.12</v>
      </c>
      <c r="AA708">
        <v>317.13</v>
      </c>
      <c r="AB708">
        <v>0</v>
      </c>
      <c r="AC708">
        <v>0</v>
      </c>
      <c r="AD708">
        <v>1</v>
      </c>
      <c r="AE708">
        <v>0</v>
      </c>
      <c r="AF708" t="s">
        <v>3</v>
      </c>
      <c r="AG708">
        <v>5.5E-2</v>
      </c>
      <c r="AH708">
        <v>2</v>
      </c>
      <c r="AI708">
        <v>52431188</v>
      </c>
      <c r="AJ708">
        <v>736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</row>
    <row r="709" spans="1:44" x14ac:dyDescent="0.2">
      <c r="A709">
        <f>ROW(Source!A2286)</f>
        <v>2286</v>
      </c>
      <c r="B709">
        <v>52431194</v>
      </c>
      <c r="C709">
        <v>52431191</v>
      </c>
      <c r="D709">
        <v>51499780</v>
      </c>
      <c r="E709">
        <v>1</v>
      </c>
      <c r="F709">
        <v>1</v>
      </c>
      <c r="G709">
        <v>27</v>
      </c>
      <c r="H709">
        <v>2</v>
      </c>
      <c r="I709" t="s">
        <v>538</v>
      </c>
      <c r="J709" t="s">
        <v>539</v>
      </c>
      <c r="K709" t="s">
        <v>540</v>
      </c>
      <c r="L709">
        <v>1368</v>
      </c>
      <c r="N709">
        <v>1011</v>
      </c>
      <c r="O709" t="s">
        <v>537</v>
      </c>
      <c r="P709" t="s">
        <v>537</v>
      </c>
      <c r="Q709">
        <v>1</v>
      </c>
      <c r="X709">
        <v>0.01</v>
      </c>
      <c r="Y709">
        <v>0</v>
      </c>
      <c r="Z709">
        <v>1009.4</v>
      </c>
      <c r="AA709">
        <v>316.82</v>
      </c>
      <c r="AB709">
        <v>0</v>
      </c>
      <c r="AC709">
        <v>0</v>
      </c>
      <c r="AD709">
        <v>1</v>
      </c>
      <c r="AE709">
        <v>0</v>
      </c>
      <c r="AF709" t="s">
        <v>46</v>
      </c>
      <c r="AG709">
        <v>0.51</v>
      </c>
      <c r="AH709">
        <v>2</v>
      </c>
      <c r="AI709">
        <v>52431192</v>
      </c>
      <c r="AJ709">
        <v>737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</row>
    <row r="710" spans="1:44" x14ac:dyDescent="0.2">
      <c r="A710">
        <f>ROW(Source!A2286)</f>
        <v>2286</v>
      </c>
      <c r="B710">
        <v>52431195</v>
      </c>
      <c r="C710">
        <v>52431191</v>
      </c>
      <c r="D710">
        <v>51499781</v>
      </c>
      <c r="E710">
        <v>1</v>
      </c>
      <c r="F710">
        <v>1</v>
      </c>
      <c r="G710">
        <v>27</v>
      </c>
      <c r="H710">
        <v>2</v>
      </c>
      <c r="I710" t="s">
        <v>541</v>
      </c>
      <c r="J710" t="s">
        <v>542</v>
      </c>
      <c r="K710" t="s">
        <v>543</v>
      </c>
      <c r="L710">
        <v>1368</v>
      </c>
      <c r="N710">
        <v>1011</v>
      </c>
      <c r="O710" t="s">
        <v>537</v>
      </c>
      <c r="P710" t="s">
        <v>537</v>
      </c>
      <c r="Q710">
        <v>1</v>
      </c>
      <c r="X710">
        <v>8.0000000000000002E-3</v>
      </c>
      <c r="Y710">
        <v>0</v>
      </c>
      <c r="Z710">
        <v>1014.12</v>
      </c>
      <c r="AA710">
        <v>317.13</v>
      </c>
      <c r="AB710">
        <v>0</v>
      </c>
      <c r="AC710">
        <v>0</v>
      </c>
      <c r="AD710">
        <v>1</v>
      </c>
      <c r="AE710">
        <v>0</v>
      </c>
      <c r="AF710" t="s">
        <v>46</v>
      </c>
      <c r="AG710">
        <v>0.40800000000000003</v>
      </c>
      <c r="AH710">
        <v>2</v>
      </c>
      <c r="AI710">
        <v>52431193</v>
      </c>
      <c r="AJ710">
        <v>738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</row>
    <row r="711" spans="1:44" x14ac:dyDescent="0.2">
      <c r="A711">
        <f>ROW(Source!A2288)</f>
        <v>2288</v>
      </c>
      <c r="B711">
        <v>52431268</v>
      </c>
      <c r="C711">
        <v>52431264</v>
      </c>
      <c r="D711">
        <v>51486811</v>
      </c>
      <c r="E711">
        <v>27</v>
      </c>
      <c r="F711">
        <v>1</v>
      </c>
      <c r="G711">
        <v>27</v>
      </c>
      <c r="H711">
        <v>1</v>
      </c>
      <c r="I711" t="s">
        <v>531</v>
      </c>
      <c r="J711" t="s">
        <v>3</v>
      </c>
      <c r="K711" t="s">
        <v>532</v>
      </c>
      <c r="L711">
        <v>1191</v>
      </c>
      <c r="N711">
        <v>1013</v>
      </c>
      <c r="O711" t="s">
        <v>533</v>
      </c>
      <c r="P711" t="s">
        <v>533</v>
      </c>
      <c r="Q711">
        <v>1</v>
      </c>
      <c r="X711">
        <v>1.59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1</v>
      </c>
      <c r="AE711">
        <v>1</v>
      </c>
      <c r="AF711" t="s">
        <v>3</v>
      </c>
      <c r="AG711">
        <v>1.59</v>
      </c>
      <c r="AH711">
        <v>2</v>
      </c>
      <c r="AI711">
        <v>52431265</v>
      </c>
      <c r="AJ711">
        <v>739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</row>
    <row r="712" spans="1:44" x14ac:dyDescent="0.2">
      <c r="A712">
        <f>ROW(Source!A2288)</f>
        <v>2288</v>
      </c>
      <c r="B712">
        <v>52431269</v>
      </c>
      <c r="C712">
        <v>52431264</v>
      </c>
      <c r="D712">
        <v>51498981</v>
      </c>
      <c r="E712">
        <v>1</v>
      </c>
      <c r="F712">
        <v>1</v>
      </c>
      <c r="G712">
        <v>27</v>
      </c>
      <c r="H712">
        <v>2</v>
      </c>
      <c r="I712" t="s">
        <v>671</v>
      </c>
      <c r="J712" t="s">
        <v>672</v>
      </c>
      <c r="K712" t="s">
        <v>673</v>
      </c>
      <c r="L712">
        <v>1368</v>
      </c>
      <c r="N712">
        <v>1011</v>
      </c>
      <c r="O712" t="s">
        <v>537</v>
      </c>
      <c r="P712" t="s">
        <v>537</v>
      </c>
      <c r="Q712">
        <v>1</v>
      </c>
      <c r="X712">
        <v>4.9800000000000004</v>
      </c>
      <c r="Y712">
        <v>0</v>
      </c>
      <c r="Z712">
        <v>1493.72</v>
      </c>
      <c r="AA712">
        <v>566.86</v>
      </c>
      <c r="AB712">
        <v>0</v>
      </c>
      <c r="AC712">
        <v>0</v>
      </c>
      <c r="AD712">
        <v>1</v>
      </c>
      <c r="AE712">
        <v>0</v>
      </c>
      <c r="AF712" t="s">
        <v>3</v>
      </c>
      <c r="AG712">
        <v>4.9800000000000004</v>
      </c>
      <c r="AH712">
        <v>2</v>
      </c>
      <c r="AI712">
        <v>52431266</v>
      </c>
      <c r="AJ712">
        <v>740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</row>
    <row r="713" spans="1:44" x14ac:dyDescent="0.2">
      <c r="A713">
        <f>ROW(Source!A2288)</f>
        <v>2288</v>
      </c>
      <c r="B713">
        <v>52431270</v>
      </c>
      <c r="C713">
        <v>52431264</v>
      </c>
      <c r="D713">
        <v>51499004</v>
      </c>
      <c r="E713">
        <v>1</v>
      </c>
      <c r="F713">
        <v>1</v>
      </c>
      <c r="G713">
        <v>27</v>
      </c>
      <c r="H713">
        <v>2</v>
      </c>
      <c r="I713" t="s">
        <v>674</v>
      </c>
      <c r="J713" t="s">
        <v>675</v>
      </c>
      <c r="K713" t="s">
        <v>676</v>
      </c>
      <c r="L713">
        <v>1368</v>
      </c>
      <c r="N713">
        <v>1011</v>
      </c>
      <c r="O713" t="s">
        <v>537</v>
      </c>
      <c r="P713" t="s">
        <v>537</v>
      </c>
      <c r="Q713">
        <v>1</v>
      </c>
      <c r="X713">
        <v>1.25</v>
      </c>
      <c r="Y713">
        <v>0</v>
      </c>
      <c r="Z713">
        <v>1072.23</v>
      </c>
      <c r="AA713">
        <v>488.73</v>
      </c>
      <c r="AB713">
        <v>0</v>
      </c>
      <c r="AC713">
        <v>0</v>
      </c>
      <c r="AD713">
        <v>1</v>
      </c>
      <c r="AE713">
        <v>0</v>
      </c>
      <c r="AF713" t="s">
        <v>3</v>
      </c>
      <c r="AG713">
        <v>1.25</v>
      </c>
      <c r="AH713">
        <v>2</v>
      </c>
      <c r="AI713">
        <v>52431267</v>
      </c>
      <c r="AJ713">
        <v>741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</row>
    <row r="714" spans="1:44" x14ac:dyDescent="0.2">
      <c r="A714">
        <f>ROW(Source!A2289)</f>
        <v>2289</v>
      </c>
      <c r="B714">
        <v>52431273</v>
      </c>
      <c r="C714">
        <v>52431271</v>
      </c>
      <c r="D714">
        <v>51486811</v>
      </c>
      <c r="E714">
        <v>27</v>
      </c>
      <c r="F714">
        <v>1</v>
      </c>
      <c r="G714">
        <v>27</v>
      </c>
      <c r="H714">
        <v>1</v>
      </c>
      <c r="I714" t="s">
        <v>531</v>
      </c>
      <c r="J714" t="s">
        <v>3</v>
      </c>
      <c r="K714" t="s">
        <v>532</v>
      </c>
      <c r="L714">
        <v>1191</v>
      </c>
      <c r="N714">
        <v>1013</v>
      </c>
      <c r="O714" t="s">
        <v>533</v>
      </c>
      <c r="P714" t="s">
        <v>533</v>
      </c>
      <c r="Q714">
        <v>1</v>
      </c>
      <c r="X714">
        <v>221.6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1</v>
      </c>
      <c r="AE714">
        <v>1</v>
      </c>
      <c r="AF714" t="s">
        <v>3</v>
      </c>
      <c r="AG714">
        <v>221.6</v>
      </c>
      <c r="AH714">
        <v>2</v>
      </c>
      <c r="AI714">
        <v>52431272</v>
      </c>
      <c r="AJ714">
        <v>742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</row>
    <row r="715" spans="1:44" x14ac:dyDescent="0.2">
      <c r="A715">
        <f>ROW(Source!A2290)</f>
        <v>2290</v>
      </c>
      <c r="B715">
        <v>52431278</v>
      </c>
      <c r="C715">
        <v>52431274</v>
      </c>
      <c r="D715">
        <v>51486811</v>
      </c>
      <c r="E715">
        <v>27</v>
      </c>
      <c r="F715">
        <v>1</v>
      </c>
      <c r="G715">
        <v>27</v>
      </c>
      <c r="H715">
        <v>1</v>
      </c>
      <c r="I715" t="s">
        <v>531</v>
      </c>
      <c r="J715" t="s">
        <v>3</v>
      </c>
      <c r="K715" t="s">
        <v>532</v>
      </c>
      <c r="L715">
        <v>1191</v>
      </c>
      <c r="N715">
        <v>1013</v>
      </c>
      <c r="O715" t="s">
        <v>533</v>
      </c>
      <c r="P715" t="s">
        <v>533</v>
      </c>
      <c r="Q715">
        <v>1</v>
      </c>
      <c r="X715">
        <v>1.59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1</v>
      </c>
      <c r="AE715">
        <v>1</v>
      </c>
      <c r="AF715" t="s">
        <v>3</v>
      </c>
      <c r="AG715">
        <v>1.59</v>
      </c>
      <c r="AH715">
        <v>2</v>
      </c>
      <c r="AI715">
        <v>52431275</v>
      </c>
      <c r="AJ715">
        <v>743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</row>
    <row r="716" spans="1:44" x14ac:dyDescent="0.2">
      <c r="A716">
        <f>ROW(Source!A2290)</f>
        <v>2290</v>
      </c>
      <c r="B716">
        <v>52431279</v>
      </c>
      <c r="C716">
        <v>52431274</v>
      </c>
      <c r="D716">
        <v>51498981</v>
      </c>
      <c r="E716">
        <v>1</v>
      </c>
      <c r="F716">
        <v>1</v>
      </c>
      <c r="G716">
        <v>27</v>
      </c>
      <c r="H716">
        <v>2</v>
      </c>
      <c r="I716" t="s">
        <v>671</v>
      </c>
      <c r="J716" t="s">
        <v>672</v>
      </c>
      <c r="K716" t="s">
        <v>673</v>
      </c>
      <c r="L716">
        <v>1368</v>
      </c>
      <c r="N716">
        <v>1011</v>
      </c>
      <c r="O716" t="s">
        <v>537</v>
      </c>
      <c r="P716" t="s">
        <v>537</v>
      </c>
      <c r="Q716">
        <v>1</v>
      </c>
      <c r="X716">
        <v>4.9800000000000004</v>
      </c>
      <c r="Y716">
        <v>0</v>
      </c>
      <c r="Z716">
        <v>1493.72</v>
      </c>
      <c r="AA716">
        <v>566.86</v>
      </c>
      <c r="AB716">
        <v>0</v>
      </c>
      <c r="AC716">
        <v>0</v>
      </c>
      <c r="AD716">
        <v>1</v>
      </c>
      <c r="AE716">
        <v>0</v>
      </c>
      <c r="AF716" t="s">
        <v>3</v>
      </c>
      <c r="AG716">
        <v>4.9800000000000004</v>
      </c>
      <c r="AH716">
        <v>2</v>
      </c>
      <c r="AI716">
        <v>52431276</v>
      </c>
      <c r="AJ716">
        <v>744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</row>
    <row r="717" spans="1:44" x14ac:dyDescent="0.2">
      <c r="A717">
        <f>ROW(Source!A2290)</f>
        <v>2290</v>
      </c>
      <c r="B717">
        <v>52431280</v>
      </c>
      <c r="C717">
        <v>52431274</v>
      </c>
      <c r="D717">
        <v>51499004</v>
      </c>
      <c r="E717">
        <v>1</v>
      </c>
      <c r="F717">
        <v>1</v>
      </c>
      <c r="G717">
        <v>27</v>
      </c>
      <c r="H717">
        <v>2</v>
      </c>
      <c r="I717" t="s">
        <v>674</v>
      </c>
      <c r="J717" t="s">
        <v>675</v>
      </c>
      <c r="K717" t="s">
        <v>676</v>
      </c>
      <c r="L717">
        <v>1368</v>
      </c>
      <c r="N717">
        <v>1011</v>
      </c>
      <c r="O717" t="s">
        <v>537</v>
      </c>
      <c r="P717" t="s">
        <v>537</v>
      </c>
      <c r="Q717">
        <v>1</v>
      </c>
      <c r="X717">
        <v>1.25</v>
      </c>
      <c r="Y717">
        <v>0</v>
      </c>
      <c r="Z717">
        <v>1072.23</v>
      </c>
      <c r="AA717">
        <v>488.73</v>
      </c>
      <c r="AB717">
        <v>0</v>
      </c>
      <c r="AC717">
        <v>0</v>
      </c>
      <c r="AD717">
        <v>1</v>
      </c>
      <c r="AE717">
        <v>0</v>
      </c>
      <c r="AF717" t="s">
        <v>3</v>
      </c>
      <c r="AG717">
        <v>1.25</v>
      </c>
      <c r="AH717">
        <v>2</v>
      </c>
      <c r="AI717">
        <v>52431277</v>
      </c>
      <c r="AJ717">
        <v>745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</row>
    <row r="718" spans="1:44" x14ac:dyDescent="0.2">
      <c r="A718">
        <f>ROW(Source!A2291)</f>
        <v>2291</v>
      </c>
      <c r="B718">
        <v>52431283</v>
      </c>
      <c r="C718">
        <v>52431281</v>
      </c>
      <c r="D718">
        <v>51486811</v>
      </c>
      <c r="E718">
        <v>27</v>
      </c>
      <c r="F718">
        <v>1</v>
      </c>
      <c r="G718">
        <v>27</v>
      </c>
      <c r="H718">
        <v>1</v>
      </c>
      <c r="I718" t="s">
        <v>531</v>
      </c>
      <c r="J718" t="s">
        <v>3</v>
      </c>
      <c r="K718" t="s">
        <v>532</v>
      </c>
      <c r="L718">
        <v>1191</v>
      </c>
      <c r="N718">
        <v>1013</v>
      </c>
      <c r="O718" t="s">
        <v>533</v>
      </c>
      <c r="P718" t="s">
        <v>533</v>
      </c>
      <c r="Q718">
        <v>1</v>
      </c>
      <c r="X718">
        <v>83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1</v>
      </c>
      <c r="AE718">
        <v>1</v>
      </c>
      <c r="AF718" t="s">
        <v>3</v>
      </c>
      <c r="AG718">
        <v>83</v>
      </c>
      <c r="AH718">
        <v>2</v>
      </c>
      <c r="AI718">
        <v>52431282</v>
      </c>
      <c r="AJ718">
        <v>746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</row>
    <row r="719" spans="1:44" x14ac:dyDescent="0.2">
      <c r="A719">
        <f>ROW(Source!A2292)</f>
        <v>2292</v>
      </c>
      <c r="B719">
        <v>52431286</v>
      </c>
      <c r="C719">
        <v>52431284</v>
      </c>
      <c r="D719">
        <v>51499781</v>
      </c>
      <c r="E719">
        <v>1</v>
      </c>
      <c r="F719">
        <v>1</v>
      </c>
      <c r="G719">
        <v>27</v>
      </c>
      <c r="H719">
        <v>2</v>
      </c>
      <c r="I719" t="s">
        <v>541</v>
      </c>
      <c r="J719" t="s">
        <v>542</v>
      </c>
      <c r="K719" t="s">
        <v>543</v>
      </c>
      <c r="L719">
        <v>1368</v>
      </c>
      <c r="N719">
        <v>1011</v>
      </c>
      <c r="O719" t="s">
        <v>537</v>
      </c>
      <c r="P719" t="s">
        <v>537</v>
      </c>
      <c r="Q719">
        <v>1</v>
      </c>
      <c r="X719">
        <v>3.1E-2</v>
      </c>
      <c r="Y719">
        <v>0</v>
      </c>
      <c r="Z719">
        <v>1014.12</v>
      </c>
      <c r="AA719">
        <v>317.13</v>
      </c>
      <c r="AB719">
        <v>0</v>
      </c>
      <c r="AC719">
        <v>0</v>
      </c>
      <c r="AD719">
        <v>1</v>
      </c>
      <c r="AE719">
        <v>0</v>
      </c>
      <c r="AF719" t="s">
        <v>3</v>
      </c>
      <c r="AG719">
        <v>3.1E-2</v>
      </c>
      <c r="AH719">
        <v>2</v>
      </c>
      <c r="AI719">
        <v>52431285</v>
      </c>
      <c r="AJ719">
        <v>747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</row>
    <row r="720" spans="1:44" x14ac:dyDescent="0.2">
      <c r="A720">
        <f>ROW(Source!A2293)</f>
        <v>2293</v>
      </c>
      <c r="B720">
        <v>52431289</v>
      </c>
      <c r="C720">
        <v>52431287</v>
      </c>
      <c r="D720">
        <v>51499781</v>
      </c>
      <c r="E720">
        <v>1</v>
      </c>
      <c r="F720">
        <v>1</v>
      </c>
      <c r="G720">
        <v>27</v>
      </c>
      <c r="H720">
        <v>2</v>
      </c>
      <c r="I720" t="s">
        <v>541</v>
      </c>
      <c r="J720" t="s">
        <v>542</v>
      </c>
      <c r="K720" t="s">
        <v>543</v>
      </c>
      <c r="L720">
        <v>1368</v>
      </c>
      <c r="N720">
        <v>1011</v>
      </c>
      <c r="O720" t="s">
        <v>537</v>
      </c>
      <c r="P720" t="s">
        <v>537</v>
      </c>
      <c r="Q720">
        <v>1</v>
      </c>
      <c r="X720">
        <v>0.01</v>
      </c>
      <c r="Y720">
        <v>0</v>
      </c>
      <c r="Z720">
        <v>1014.12</v>
      </c>
      <c r="AA720">
        <v>317.13</v>
      </c>
      <c r="AB720">
        <v>0</v>
      </c>
      <c r="AC720">
        <v>0</v>
      </c>
      <c r="AD720">
        <v>1</v>
      </c>
      <c r="AE720">
        <v>0</v>
      </c>
      <c r="AF720" t="s">
        <v>434</v>
      </c>
      <c r="AG720">
        <v>0.54</v>
      </c>
      <c r="AH720">
        <v>2</v>
      </c>
      <c r="AI720">
        <v>52431288</v>
      </c>
      <c r="AJ720">
        <v>748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</row>
    <row r="721" spans="1:44" x14ac:dyDescent="0.2">
      <c r="A721">
        <f>ROW(Source!A2295)</f>
        <v>2295</v>
      </c>
      <c r="B721">
        <v>52431310</v>
      </c>
      <c r="C721">
        <v>52431291</v>
      </c>
      <c r="D721">
        <v>51486811</v>
      </c>
      <c r="E721">
        <v>27</v>
      </c>
      <c r="F721">
        <v>1</v>
      </c>
      <c r="G721">
        <v>27</v>
      </c>
      <c r="H721">
        <v>1</v>
      </c>
      <c r="I721" t="s">
        <v>531</v>
      </c>
      <c r="J721" t="s">
        <v>3</v>
      </c>
      <c r="K721" t="s">
        <v>532</v>
      </c>
      <c r="L721">
        <v>1191</v>
      </c>
      <c r="N721">
        <v>1013</v>
      </c>
      <c r="O721" t="s">
        <v>533</v>
      </c>
      <c r="P721" t="s">
        <v>533</v>
      </c>
      <c r="Q721">
        <v>1</v>
      </c>
      <c r="X721">
        <v>16.559999999999999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1</v>
      </c>
      <c r="AE721">
        <v>1</v>
      </c>
      <c r="AF721" t="s">
        <v>3</v>
      </c>
      <c r="AG721">
        <v>16.559999999999999</v>
      </c>
      <c r="AH721">
        <v>2</v>
      </c>
      <c r="AI721">
        <v>52431310</v>
      </c>
      <c r="AJ721">
        <v>749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</row>
    <row r="722" spans="1:44" x14ac:dyDescent="0.2">
      <c r="A722">
        <f>ROW(Source!A2295)</f>
        <v>2295</v>
      </c>
      <c r="B722">
        <v>52431311</v>
      </c>
      <c r="C722">
        <v>52431291</v>
      </c>
      <c r="D722">
        <v>51499026</v>
      </c>
      <c r="E722">
        <v>1</v>
      </c>
      <c r="F722">
        <v>1</v>
      </c>
      <c r="G722">
        <v>27</v>
      </c>
      <c r="H722">
        <v>2</v>
      </c>
      <c r="I722" t="s">
        <v>593</v>
      </c>
      <c r="J722" t="s">
        <v>594</v>
      </c>
      <c r="K722" t="s">
        <v>595</v>
      </c>
      <c r="L722">
        <v>1368</v>
      </c>
      <c r="N722">
        <v>1011</v>
      </c>
      <c r="O722" t="s">
        <v>537</v>
      </c>
      <c r="P722" t="s">
        <v>537</v>
      </c>
      <c r="Q722">
        <v>1</v>
      </c>
      <c r="X722">
        <v>2.08</v>
      </c>
      <c r="Y722">
        <v>0</v>
      </c>
      <c r="Z722">
        <v>740.94</v>
      </c>
      <c r="AA722">
        <v>413.22</v>
      </c>
      <c r="AB722">
        <v>0</v>
      </c>
      <c r="AC722">
        <v>0</v>
      </c>
      <c r="AD722">
        <v>1</v>
      </c>
      <c r="AE722">
        <v>0</v>
      </c>
      <c r="AF722" t="s">
        <v>3</v>
      </c>
      <c r="AG722">
        <v>2.08</v>
      </c>
      <c r="AH722">
        <v>2</v>
      </c>
      <c r="AI722">
        <v>52431311</v>
      </c>
      <c r="AJ722">
        <v>750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</row>
    <row r="723" spans="1:44" x14ac:dyDescent="0.2">
      <c r="A723">
        <f>ROW(Source!A2295)</f>
        <v>2295</v>
      </c>
      <c r="B723">
        <v>52431312</v>
      </c>
      <c r="C723">
        <v>52431291</v>
      </c>
      <c r="D723">
        <v>51499181</v>
      </c>
      <c r="E723">
        <v>1</v>
      </c>
      <c r="F723">
        <v>1</v>
      </c>
      <c r="G723">
        <v>27</v>
      </c>
      <c r="H723">
        <v>2</v>
      </c>
      <c r="I723" t="s">
        <v>635</v>
      </c>
      <c r="J723" t="s">
        <v>636</v>
      </c>
      <c r="K723" t="s">
        <v>637</v>
      </c>
      <c r="L723">
        <v>1368</v>
      </c>
      <c r="N723">
        <v>1011</v>
      </c>
      <c r="O723" t="s">
        <v>537</v>
      </c>
      <c r="P723" t="s">
        <v>537</v>
      </c>
      <c r="Q723">
        <v>1</v>
      </c>
      <c r="X723">
        <v>2.08</v>
      </c>
      <c r="Y723">
        <v>0</v>
      </c>
      <c r="Z723">
        <v>430.32</v>
      </c>
      <c r="AA723">
        <v>215.31</v>
      </c>
      <c r="AB723">
        <v>0</v>
      </c>
      <c r="AC723">
        <v>0</v>
      </c>
      <c r="AD723">
        <v>1</v>
      </c>
      <c r="AE723">
        <v>0</v>
      </c>
      <c r="AF723" t="s">
        <v>3</v>
      </c>
      <c r="AG723">
        <v>2.08</v>
      </c>
      <c r="AH723">
        <v>2</v>
      </c>
      <c r="AI723">
        <v>52431312</v>
      </c>
      <c r="AJ723">
        <v>751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</row>
    <row r="724" spans="1:44" x14ac:dyDescent="0.2">
      <c r="A724">
        <f>ROW(Source!A2295)</f>
        <v>2295</v>
      </c>
      <c r="B724">
        <v>52431313</v>
      </c>
      <c r="C724">
        <v>52431291</v>
      </c>
      <c r="D724">
        <v>51499184</v>
      </c>
      <c r="E724">
        <v>1</v>
      </c>
      <c r="F724">
        <v>1</v>
      </c>
      <c r="G724">
        <v>27</v>
      </c>
      <c r="H724">
        <v>2</v>
      </c>
      <c r="I724" t="s">
        <v>599</v>
      </c>
      <c r="J724" t="s">
        <v>600</v>
      </c>
      <c r="K724" t="s">
        <v>601</v>
      </c>
      <c r="L724">
        <v>1368</v>
      </c>
      <c r="N724">
        <v>1011</v>
      </c>
      <c r="O724" t="s">
        <v>537</v>
      </c>
      <c r="P724" t="s">
        <v>537</v>
      </c>
      <c r="Q724">
        <v>1</v>
      </c>
      <c r="X724">
        <v>0.81</v>
      </c>
      <c r="Y724">
        <v>0</v>
      </c>
      <c r="Z724">
        <v>2020.59</v>
      </c>
      <c r="AA724">
        <v>458.56</v>
      </c>
      <c r="AB724">
        <v>0</v>
      </c>
      <c r="AC724">
        <v>0</v>
      </c>
      <c r="AD724">
        <v>1</v>
      </c>
      <c r="AE724">
        <v>0</v>
      </c>
      <c r="AF724" t="s">
        <v>3</v>
      </c>
      <c r="AG724">
        <v>0.81</v>
      </c>
      <c r="AH724">
        <v>2</v>
      </c>
      <c r="AI724">
        <v>52431313</v>
      </c>
      <c r="AJ724">
        <v>752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</row>
    <row r="725" spans="1:44" x14ac:dyDescent="0.2">
      <c r="A725">
        <f>ROW(Source!A2295)</f>
        <v>2295</v>
      </c>
      <c r="B725">
        <v>52431314</v>
      </c>
      <c r="C725">
        <v>52431291</v>
      </c>
      <c r="D725">
        <v>51499208</v>
      </c>
      <c r="E725">
        <v>1</v>
      </c>
      <c r="F725">
        <v>1</v>
      </c>
      <c r="G725">
        <v>27</v>
      </c>
      <c r="H725">
        <v>2</v>
      </c>
      <c r="I725" t="s">
        <v>562</v>
      </c>
      <c r="J725" t="s">
        <v>563</v>
      </c>
      <c r="K725" t="s">
        <v>564</v>
      </c>
      <c r="L725">
        <v>1368</v>
      </c>
      <c r="N725">
        <v>1011</v>
      </c>
      <c r="O725" t="s">
        <v>537</v>
      </c>
      <c r="P725" t="s">
        <v>537</v>
      </c>
      <c r="Q725">
        <v>1</v>
      </c>
      <c r="X725">
        <v>1.94</v>
      </c>
      <c r="Y725">
        <v>0</v>
      </c>
      <c r="Z725">
        <v>1412.71</v>
      </c>
      <c r="AA725">
        <v>641.32000000000005</v>
      </c>
      <c r="AB725">
        <v>0</v>
      </c>
      <c r="AC725">
        <v>0</v>
      </c>
      <c r="AD725">
        <v>1</v>
      </c>
      <c r="AE725">
        <v>0</v>
      </c>
      <c r="AF725" t="s">
        <v>3</v>
      </c>
      <c r="AG725">
        <v>1.94</v>
      </c>
      <c r="AH725">
        <v>2</v>
      </c>
      <c r="AI725">
        <v>52431314</v>
      </c>
      <c r="AJ725">
        <v>753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</row>
    <row r="726" spans="1:44" x14ac:dyDescent="0.2">
      <c r="A726">
        <f>ROW(Source!A2295)</f>
        <v>2295</v>
      </c>
      <c r="B726">
        <v>52431315</v>
      </c>
      <c r="C726">
        <v>52431291</v>
      </c>
      <c r="D726">
        <v>51499174</v>
      </c>
      <c r="E726">
        <v>1</v>
      </c>
      <c r="F726">
        <v>1</v>
      </c>
      <c r="G726">
        <v>27</v>
      </c>
      <c r="H726">
        <v>2</v>
      </c>
      <c r="I726" t="s">
        <v>638</v>
      </c>
      <c r="J726" t="s">
        <v>639</v>
      </c>
      <c r="K726" t="s">
        <v>640</v>
      </c>
      <c r="L726">
        <v>1368</v>
      </c>
      <c r="N726">
        <v>1011</v>
      </c>
      <c r="O726" t="s">
        <v>537</v>
      </c>
      <c r="P726" t="s">
        <v>537</v>
      </c>
      <c r="Q726">
        <v>1</v>
      </c>
      <c r="X726">
        <v>0.65</v>
      </c>
      <c r="Y726">
        <v>0</v>
      </c>
      <c r="Z726">
        <v>1213.3399999999999</v>
      </c>
      <c r="AA726">
        <v>461.6</v>
      </c>
      <c r="AB726">
        <v>0</v>
      </c>
      <c r="AC726">
        <v>0</v>
      </c>
      <c r="AD726">
        <v>1</v>
      </c>
      <c r="AE726">
        <v>0</v>
      </c>
      <c r="AF726" t="s">
        <v>3</v>
      </c>
      <c r="AG726">
        <v>0.65</v>
      </c>
      <c r="AH726">
        <v>2</v>
      </c>
      <c r="AI726">
        <v>52431315</v>
      </c>
      <c r="AJ726">
        <v>754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</row>
    <row r="727" spans="1:44" x14ac:dyDescent="0.2">
      <c r="A727">
        <f>ROW(Source!A2295)</f>
        <v>2295</v>
      </c>
      <c r="B727">
        <v>52431316</v>
      </c>
      <c r="C727">
        <v>52431291</v>
      </c>
      <c r="D727">
        <v>51501136</v>
      </c>
      <c r="E727">
        <v>1</v>
      </c>
      <c r="F727">
        <v>1</v>
      </c>
      <c r="G727">
        <v>27</v>
      </c>
      <c r="H727">
        <v>3</v>
      </c>
      <c r="I727" t="s">
        <v>641</v>
      </c>
      <c r="J727" t="s">
        <v>642</v>
      </c>
      <c r="K727" t="s">
        <v>643</v>
      </c>
      <c r="L727">
        <v>1339</v>
      </c>
      <c r="N727">
        <v>1007</v>
      </c>
      <c r="O727" t="s">
        <v>166</v>
      </c>
      <c r="P727" t="s">
        <v>166</v>
      </c>
      <c r="Q727">
        <v>1</v>
      </c>
      <c r="X727">
        <v>110</v>
      </c>
      <c r="Y727">
        <v>590.78</v>
      </c>
      <c r="Z727">
        <v>0</v>
      </c>
      <c r="AA727">
        <v>0</v>
      </c>
      <c r="AB727">
        <v>0</v>
      </c>
      <c r="AC727">
        <v>0</v>
      </c>
      <c r="AD727">
        <v>1</v>
      </c>
      <c r="AE727">
        <v>0</v>
      </c>
      <c r="AF727" t="s">
        <v>3</v>
      </c>
      <c r="AG727">
        <v>110</v>
      </c>
      <c r="AH727">
        <v>2</v>
      </c>
      <c r="AI727">
        <v>52431316</v>
      </c>
      <c r="AJ727">
        <v>755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</row>
    <row r="728" spans="1:44" x14ac:dyDescent="0.2">
      <c r="A728">
        <f>ROW(Source!A2295)</f>
        <v>2295</v>
      </c>
      <c r="B728">
        <v>52431317</v>
      </c>
      <c r="C728">
        <v>52431291</v>
      </c>
      <c r="D728">
        <v>51501882</v>
      </c>
      <c r="E728">
        <v>1</v>
      </c>
      <c r="F728">
        <v>1</v>
      </c>
      <c r="G728">
        <v>27</v>
      </c>
      <c r="H728">
        <v>3</v>
      </c>
      <c r="I728" t="s">
        <v>602</v>
      </c>
      <c r="J728" t="s">
        <v>603</v>
      </c>
      <c r="K728" t="s">
        <v>604</v>
      </c>
      <c r="L728">
        <v>1339</v>
      </c>
      <c r="N728">
        <v>1007</v>
      </c>
      <c r="O728" t="s">
        <v>166</v>
      </c>
      <c r="P728" t="s">
        <v>166</v>
      </c>
      <c r="Q728">
        <v>1</v>
      </c>
      <c r="X728">
        <v>5</v>
      </c>
      <c r="Y728">
        <v>35.25</v>
      </c>
      <c r="Z728">
        <v>0</v>
      </c>
      <c r="AA728">
        <v>0</v>
      </c>
      <c r="AB728">
        <v>0</v>
      </c>
      <c r="AC728">
        <v>0</v>
      </c>
      <c r="AD728">
        <v>1</v>
      </c>
      <c r="AE728">
        <v>0</v>
      </c>
      <c r="AF728" t="s">
        <v>3</v>
      </c>
      <c r="AG728">
        <v>5</v>
      </c>
      <c r="AH728">
        <v>2</v>
      </c>
      <c r="AI728">
        <v>52431317</v>
      </c>
      <c r="AJ728">
        <v>756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</row>
    <row r="729" spans="1:44" x14ac:dyDescent="0.2">
      <c r="A729">
        <f>ROW(Source!A2296)</f>
        <v>2296</v>
      </c>
      <c r="B729">
        <v>52431207</v>
      </c>
      <c r="C729">
        <v>52431197</v>
      </c>
      <c r="D729">
        <v>51486811</v>
      </c>
      <c r="E729">
        <v>27</v>
      </c>
      <c r="F729">
        <v>1</v>
      </c>
      <c r="G729">
        <v>27</v>
      </c>
      <c r="H729">
        <v>1</v>
      </c>
      <c r="I729" t="s">
        <v>531</v>
      </c>
      <c r="J729" t="s">
        <v>3</v>
      </c>
      <c r="K729" t="s">
        <v>532</v>
      </c>
      <c r="L729">
        <v>1191</v>
      </c>
      <c r="N729">
        <v>1013</v>
      </c>
      <c r="O729" t="s">
        <v>533</v>
      </c>
      <c r="P729" t="s">
        <v>533</v>
      </c>
      <c r="Q729">
        <v>1</v>
      </c>
      <c r="X729">
        <v>24.84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1</v>
      </c>
      <c r="AE729">
        <v>1</v>
      </c>
      <c r="AF729" t="s">
        <v>3</v>
      </c>
      <c r="AG729">
        <v>24.84</v>
      </c>
      <c r="AH729">
        <v>2</v>
      </c>
      <c r="AI729">
        <v>52431198</v>
      </c>
      <c r="AJ729">
        <v>757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</row>
    <row r="730" spans="1:44" x14ac:dyDescent="0.2">
      <c r="A730">
        <f>ROW(Source!A2296)</f>
        <v>2296</v>
      </c>
      <c r="B730">
        <v>52431208</v>
      </c>
      <c r="C730">
        <v>52431197</v>
      </c>
      <c r="D730">
        <v>51499003</v>
      </c>
      <c r="E730">
        <v>1</v>
      </c>
      <c r="F730">
        <v>1</v>
      </c>
      <c r="G730">
        <v>27</v>
      </c>
      <c r="H730">
        <v>2</v>
      </c>
      <c r="I730" t="s">
        <v>665</v>
      </c>
      <c r="J730" t="s">
        <v>666</v>
      </c>
      <c r="K730" t="s">
        <v>667</v>
      </c>
      <c r="L730">
        <v>1368</v>
      </c>
      <c r="N730">
        <v>1011</v>
      </c>
      <c r="O730" t="s">
        <v>537</v>
      </c>
      <c r="P730" t="s">
        <v>537</v>
      </c>
      <c r="Q730">
        <v>1</v>
      </c>
      <c r="X730">
        <v>2.94</v>
      </c>
      <c r="Y730">
        <v>0</v>
      </c>
      <c r="Z730">
        <v>956.79</v>
      </c>
      <c r="AA730">
        <v>359.44</v>
      </c>
      <c r="AB730">
        <v>0</v>
      </c>
      <c r="AC730">
        <v>0</v>
      </c>
      <c r="AD730">
        <v>1</v>
      </c>
      <c r="AE730">
        <v>0</v>
      </c>
      <c r="AF730" t="s">
        <v>3</v>
      </c>
      <c r="AG730">
        <v>2.94</v>
      </c>
      <c r="AH730">
        <v>2</v>
      </c>
      <c r="AI730">
        <v>52431199</v>
      </c>
      <c r="AJ730">
        <v>758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</row>
    <row r="731" spans="1:44" x14ac:dyDescent="0.2">
      <c r="A731">
        <f>ROW(Source!A2296)</f>
        <v>2296</v>
      </c>
      <c r="B731">
        <v>52431209</v>
      </c>
      <c r="C731">
        <v>52431197</v>
      </c>
      <c r="D731">
        <v>51499184</v>
      </c>
      <c r="E731">
        <v>1</v>
      </c>
      <c r="F731">
        <v>1</v>
      </c>
      <c r="G731">
        <v>27</v>
      </c>
      <c r="H731">
        <v>2</v>
      </c>
      <c r="I731" t="s">
        <v>599</v>
      </c>
      <c r="J731" t="s">
        <v>600</v>
      </c>
      <c r="K731" t="s">
        <v>601</v>
      </c>
      <c r="L731">
        <v>1368</v>
      </c>
      <c r="N731">
        <v>1011</v>
      </c>
      <c r="O731" t="s">
        <v>537</v>
      </c>
      <c r="P731" t="s">
        <v>537</v>
      </c>
      <c r="Q731">
        <v>1</v>
      </c>
      <c r="X731">
        <v>1.1399999999999999</v>
      </c>
      <c r="Y731">
        <v>0</v>
      </c>
      <c r="Z731">
        <v>2020.59</v>
      </c>
      <c r="AA731">
        <v>458.56</v>
      </c>
      <c r="AB731">
        <v>0</v>
      </c>
      <c r="AC731">
        <v>0</v>
      </c>
      <c r="AD731">
        <v>1</v>
      </c>
      <c r="AE731">
        <v>0</v>
      </c>
      <c r="AF731" t="s">
        <v>3</v>
      </c>
      <c r="AG731">
        <v>1.1399999999999999</v>
      </c>
      <c r="AH731">
        <v>2</v>
      </c>
      <c r="AI731">
        <v>52431200</v>
      </c>
      <c r="AJ731">
        <v>759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</row>
    <row r="732" spans="1:44" x14ac:dyDescent="0.2">
      <c r="A732">
        <f>ROW(Source!A2296)</f>
        <v>2296</v>
      </c>
      <c r="B732">
        <v>52431210</v>
      </c>
      <c r="C732">
        <v>52431197</v>
      </c>
      <c r="D732">
        <v>51499169</v>
      </c>
      <c r="E732">
        <v>1</v>
      </c>
      <c r="F732">
        <v>1</v>
      </c>
      <c r="G732">
        <v>27</v>
      </c>
      <c r="H732">
        <v>2</v>
      </c>
      <c r="I732" t="s">
        <v>547</v>
      </c>
      <c r="J732" t="s">
        <v>548</v>
      </c>
      <c r="K732" t="s">
        <v>549</v>
      </c>
      <c r="L732">
        <v>1368</v>
      </c>
      <c r="N732">
        <v>1011</v>
      </c>
      <c r="O732" t="s">
        <v>537</v>
      </c>
      <c r="P732" t="s">
        <v>537</v>
      </c>
      <c r="Q732">
        <v>1</v>
      </c>
      <c r="X732">
        <v>8.9600000000000009</v>
      </c>
      <c r="Y732">
        <v>0</v>
      </c>
      <c r="Z732">
        <v>1261.8699999999999</v>
      </c>
      <c r="AA732">
        <v>530.02</v>
      </c>
      <c r="AB732">
        <v>0</v>
      </c>
      <c r="AC732">
        <v>0</v>
      </c>
      <c r="AD732">
        <v>1</v>
      </c>
      <c r="AE732">
        <v>0</v>
      </c>
      <c r="AF732" t="s">
        <v>3</v>
      </c>
      <c r="AG732">
        <v>8.9600000000000009</v>
      </c>
      <c r="AH732">
        <v>2</v>
      </c>
      <c r="AI732">
        <v>52431201</v>
      </c>
      <c r="AJ732">
        <v>760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</row>
    <row r="733" spans="1:44" x14ac:dyDescent="0.2">
      <c r="A733">
        <f>ROW(Source!A2296)</f>
        <v>2296</v>
      </c>
      <c r="B733">
        <v>52431211</v>
      </c>
      <c r="C733">
        <v>52431197</v>
      </c>
      <c r="D733">
        <v>51499170</v>
      </c>
      <c r="E733">
        <v>1</v>
      </c>
      <c r="F733">
        <v>1</v>
      </c>
      <c r="G733">
        <v>27</v>
      </c>
      <c r="H733">
        <v>2</v>
      </c>
      <c r="I733" t="s">
        <v>550</v>
      </c>
      <c r="J733" t="s">
        <v>551</v>
      </c>
      <c r="K733" t="s">
        <v>552</v>
      </c>
      <c r="L733">
        <v>1368</v>
      </c>
      <c r="N733">
        <v>1011</v>
      </c>
      <c r="O733" t="s">
        <v>537</v>
      </c>
      <c r="P733" t="s">
        <v>537</v>
      </c>
      <c r="Q733">
        <v>1</v>
      </c>
      <c r="X733">
        <v>18.25</v>
      </c>
      <c r="Y733">
        <v>0</v>
      </c>
      <c r="Z733">
        <v>1827.95</v>
      </c>
      <c r="AA733">
        <v>720.55</v>
      </c>
      <c r="AB733">
        <v>0</v>
      </c>
      <c r="AC733">
        <v>0</v>
      </c>
      <c r="AD733">
        <v>1</v>
      </c>
      <c r="AE733">
        <v>0</v>
      </c>
      <c r="AF733" t="s">
        <v>3</v>
      </c>
      <c r="AG733">
        <v>18.25</v>
      </c>
      <c r="AH733">
        <v>2</v>
      </c>
      <c r="AI733">
        <v>52431202</v>
      </c>
      <c r="AJ733">
        <v>761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</row>
    <row r="734" spans="1:44" x14ac:dyDescent="0.2">
      <c r="A734">
        <f>ROW(Source!A2296)</f>
        <v>2296</v>
      </c>
      <c r="B734">
        <v>52431212</v>
      </c>
      <c r="C734">
        <v>52431197</v>
      </c>
      <c r="D734">
        <v>51499208</v>
      </c>
      <c r="E734">
        <v>1</v>
      </c>
      <c r="F734">
        <v>1</v>
      </c>
      <c r="G734">
        <v>27</v>
      </c>
      <c r="H734">
        <v>2</v>
      </c>
      <c r="I734" t="s">
        <v>562</v>
      </c>
      <c r="J734" t="s">
        <v>563</v>
      </c>
      <c r="K734" t="s">
        <v>564</v>
      </c>
      <c r="L734">
        <v>1368</v>
      </c>
      <c r="N734">
        <v>1011</v>
      </c>
      <c r="O734" t="s">
        <v>537</v>
      </c>
      <c r="P734" t="s">
        <v>537</v>
      </c>
      <c r="Q734">
        <v>1</v>
      </c>
      <c r="X734">
        <v>2.2400000000000002</v>
      </c>
      <c r="Y734">
        <v>0</v>
      </c>
      <c r="Z734">
        <v>1412.71</v>
      </c>
      <c r="AA734">
        <v>641.32000000000005</v>
      </c>
      <c r="AB734">
        <v>0</v>
      </c>
      <c r="AC734">
        <v>0</v>
      </c>
      <c r="AD734">
        <v>1</v>
      </c>
      <c r="AE734">
        <v>0</v>
      </c>
      <c r="AF734" t="s">
        <v>3</v>
      </c>
      <c r="AG734">
        <v>2.2400000000000002</v>
      </c>
      <c r="AH734">
        <v>2</v>
      </c>
      <c r="AI734">
        <v>52431203</v>
      </c>
      <c r="AJ734">
        <v>762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</row>
    <row r="735" spans="1:44" x14ac:dyDescent="0.2">
      <c r="A735">
        <f>ROW(Source!A2296)</f>
        <v>2296</v>
      </c>
      <c r="B735">
        <v>52431213</v>
      </c>
      <c r="C735">
        <v>52431197</v>
      </c>
      <c r="D735">
        <v>51499174</v>
      </c>
      <c r="E735">
        <v>1</v>
      </c>
      <c r="F735">
        <v>1</v>
      </c>
      <c r="G735">
        <v>27</v>
      </c>
      <c r="H735">
        <v>2</v>
      </c>
      <c r="I735" t="s">
        <v>638</v>
      </c>
      <c r="J735" t="s">
        <v>639</v>
      </c>
      <c r="K735" t="s">
        <v>640</v>
      </c>
      <c r="L735">
        <v>1368</v>
      </c>
      <c r="N735">
        <v>1011</v>
      </c>
      <c r="O735" t="s">
        <v>537</v>
      </c>
      <c r="P735" t="s">
        <v>537</v>
      </c>
      <c r="Q735">
        <v>1</v>
      </c>
      <c r="X735">
        <v>0.65</v>
      </c>
      <c r="Y735">
        <v>0</v>
      </c>
      <c r="Z735">
        <v>1213.3399999999999</v>
      </c>
      <c r="AA735">
        <v>461.6</v>
      </c>
      <c r="AB735">
        <v>0</v>
      </c>
      <c r="AC735">
        <v>0</v>
      </c>
      <c r="AD735">
        <v>1</v>
      </c>
      <c r="AE735">
        <v>0</v>
      </c>
      <c r="AF735" t="s">
        <v>3</v>
      </c>
      <c r="AG735">
        <v>0.65</v>
      </c>
      <c r="AH735">
        <v>2</v>
      </c>
      <c r="AI735">
        <v>52431204</v>
      </c>
      <c r="AJ735">
        <v>763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</row>
    <row r="736" spans="1:44" x14ac:dyDescent="0.2">
      <c r="A736">
        <f>ROW(Source!A2296)</f>
        <v>2296</v>
      </c>
      <c r="B736">
        <v>52431214</v>
      </c>
      <c r="C736">
        <v>52431197</v>
      </c>
      <c r="D736">
        <v>51501162</v>
      </c>
      <c r="E736">
        <v>1</v>
      </c>
      <c r="F736">
        <v>1</v>
      </c>
      <c r="G736">
        <v>27</v>
      </c>
      <c r="H736">
        <v>3</v>
      </c>
      <c r="I736" t="s">
        <v>668</v>
      </c>
      <c r="J736" t="s">
        <v>669</v>
      </c>
      <c r="K736" t="s">
        <v>670</v>
      </c>
      <c r="L736">
        <v>1339</v>
      </c>
      <c r="N736">
        <v>1007</v>
      </c>
      <c r="O736" t="s">
        <v>166</v>
      </c>
      <c r="P736" t="s">
        <v>166</v>
      </c>
      <c r="Q736">
        <v>1</v>
      </c>
      <c r="X736">
        <v>126</v>
      </c>
      <c r="Y736">
        <v>1763.75</v>
      </c>
      <c r="Z736">
        <v>0</v>
      </c>
      <c r="AA736">
        <v>0</v>
      </c>
      <c r="AB736">
        <v>0</v>
      </c>
      <c r="AC736">
        <v>0</v>
      </c>
      <c r="AD736">
        <v>1</v>
      </c>
      <c r="AE736">
        <v>0</v>
      </c>
      <c r="AF736" t="s">
        <v>3</v>
      </c>
      <c r="AG736">
        <v>126</v>
      </c>
      <c r="AH736">
        <v>2</v>
      </c>
      <c r="AI736">
        <v>52431205</v>
      </c>
      <c r="AJ736">
        <v>764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</row>
    <row r="737" spans="1:44" x14ac:dyDescent="0.2">
      <c r="A737">
        <f>ROW(Source!A2296)</f>
        <v>2296</v>
      </c>
      <c r="B737">
        <v>52431215</v>
      </c>
      <c r="C737">
        <v>52431197</v>
      </c>
      <c r="D737">
        <v>51501882</v>
      </c>
      <c r="E737">
        <v>1</v>
      </c>
      <c r="F737">
        <v>1</v>
      </c>
      <c r="G737">
        <v>27</v>
      </c>
      <c r="H737">
        <v>3</v>
      </c>
      <c r="I737" t="s">
        <v>602</v>
      </c>
      <c r="J737" t="s">
        <v>603</v>
      </c>
      <c r="K737" t="s">
        <v>604</v>
      </c>
      <c r="L737">
        <v>1339</v>
      </c>
      <c r="N737">
        <v>1007</v>
      </c>
      <c r="O737" t="s">
        <v>166</v>
      </c>
      <c r="P737" t="s">
        <v>166</v>
      </c>
      <c r="Q737">
        <v>1</v>
      </c>
      <c r="X737">
        <v>7</v>
      </c>
      <c r="Y737">
        <v>35.25</v>
      </c>
      <c r="Z737">
        <v>0</v>
      </c>
      <c r="AA737">
        <v>0</v>
      </c>
      <c r="AB737">
        <v>0</v>
      </c>
      <c r="AC737">
        <v>0</v>
      </c>
      <c r="AD737">
        <v>1</v>
      </c>
      <c r="AE737">
        <v>0</v>
      </c>
      <c r="AF737" t="s">
        <v>3</v>
      </c>
      <c r="AG737">
        <v>7</v>
      </c>
      <c r="AH737">
        <v>2</v>
      </c>
      <c r="AI737">
        <v>52431206</v>
      </c>
      <c r="AJ737">
        <v>765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</row>
    <row r="738" spans="1:44" x14ac:dyDescent="0.2">
      <c r="A738">
        <f>ROW(Source!A2297)</f>
        <v>2297</v>
      </c>
      <c r="B738">
        <v>52431222</v>
      </c>
      <c r="C738">
        <v>52431216</v>
      </c>
      <c r="D738">
        <v>51486811</v>
      </c>
      <c r="E738">
        <v>27</v>
      </c>
      <c r="F738">
        <v>1</v>
      </c>
      <c r="G738">
        <v>27</v>
      </c>
      <c r="H738">
        <v>1</v>
      </c>
      <c r="I738" t="s">
        <v>531</v>
      </c>
      <c r="J738" t="s">
        <v>3</v>
      </c>
      <c r="K738" t="s">
        <v>532</v>
      </c>
      <c r="L738">
        <v>1191</v>
      </c>
      <c r="N738">
        <v>1013</v>
      </c>
      <c r="O738" t="s">
        <v>533</v>
      </c>
      <c r="P738" t="s">
        <v>533</v>
      </c>
      <c r="Q738">
        <v>1</v>
      </c>
      <c r="X738">
        <v>10.3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1</v>
      </c>
      <c r="AE738">
        <v>1</v>
      </c>
      <c r="AF738" t="s">
        <v>3</v>
      </c>
      <c r="AG738">
        <v>10.3</v>
      </c>
      <c r="AH738">
        <v>2</v>
      </c>
      <c r="AI738">
        <v>52431217</v>
      </c>
      <c r="AJ738">
        <v>766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</row>
    <row r="739" spans="1:44" x14ac:dyDescent="0.2">
      <c r="A739">
        <f>ROW(Source!A2297)</f>
        <v>2297</v>
      </c>
      <c r="B739">
        <v>52431223</v>
      </c>
      <c r="C739">
        <v>52431216</v>
      </c>
      <c r="D739">
        <v>51499169</v>
      </c>
      <c r="E739">
        <v>1</v>
      </c>
      <c r="F739">
        <v>1</v>
      </c>
      <c r="G739">
        <v>27</v>
      </c>
      <c r="H739">
        <v>2</v>
      </c>
      <c r="I739" t="s">
        <v>547</v>
      </c>
      <c r="J739" t="s">
        <v>548</v>
      </c>
      <c r="K739" t="s">
        <v>549</v>
      </c>
      <c r="L739">
        <v>1368</v>
      </c>
      <c r="N739">
        <v>1011</v>
      </c>
      <c r="O739" t="s">
        <v>537</v>
      </c>
      <c r="P739" t="s">
        <v>537</v>
      </c>
      <c r="Q739">
        <v>1</v>
      </c>
      <c r="X739">
        <v>0.89</v>
      </c>
      <c r="Y739">
        <v>0</v>
      </c>
      <c r="Z739">
        <v>1261.8699999999999</v>
      </c>
      <c r="AA739">
        <v>530.02</v>
      </c>
      <c r="AB739">
        <v>0</v>
      </c>
      <c r="AC739">
        <v>0</v>
      </c>
      <c r="AD739">
        <v>1</v>
      </c>
      <c r="AE739">
        <v>0</v>
      </c>
      <c r="AF739" t="s">
        <v>3</v>
      </c>
      <c r="AG739">
        <v>0.89</v>
      </c>
      <c r="AH739">
        <v>2</v>
      </c>
      <c r="AI739">
        <v>52431218</v>
      </c>
      <c r="AJ739">
        <v>767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</row>
    <row r="740" spans="1:44" x14ac:dyDescent="0.2">
      <c r="A740">
        <f>ROW(Source!A2297)</f>
        <v>2297</v>
      </c>
      <c r="B740">
        <v>52431224</v>
      </c>
      <c r="C740">
        <v>52431216</v>
      </c>
      <c r="D740">
        <v>51499975</v>
      </c>
      <c r="E740">
        <v>1</v>
      </c>
      <c r="F740">
        <v>1</v>
      </c>
      <c r="G740">
        <v>27</v>
      </c>
      <c r="H740">
        <v>3</v>
      </c>
      <c r="I740" t="s">
        <v>553</v>
      </c>
      <c r="J740" t="s">
        <v>554</v>
      </c>
      <c r="K740" t="s">
        <v>555</v>
      </c>
      <c r="L740">
        <v>1348</v>
      </c>
      <c r="N740">
        <v>1009</v>
      </c>
      <c r="O740" t="s">
        <v>27</v>
      </c>
      <c r="P740" t="s">
        <v>27</v>
      </c>
      <c r="Q740">
        <v>1000</v>
      </c>
      <c r="X740">
        <v>0.06</v>
      </c>
      <c r="Y740">
        <v>25888.1</v>
      </c>
      <c r="Z740">
        <v>0</v>
      </c>
      <c r="AA740">
        <v>0</v>
      </c>
      <c r="AB740">
        <v>0</v>
      </c>
      <c r="AC740">
        <v>0</v>
      </c>
      <c r="AD740">
        <v>1</v>
      </c>
      <c r="AE740">
        <v>0</v>
      </c>
      <c r="AF740" t="s">
        <v>3</v>
      </c>
      <c r="AG740">
        <v>0.06</v>
      </c>
      <c r="AH740">
        <v>2</v>
      </c>
      <c r="AI740">
        <v>52431219</v>
      </c>
      <c r="AJ740">
        <v>768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</row>
    <row r="741" spans="1:44" x14ac:dyDescent="0.2">
      <c r="A741">
        <f>ROW(Source!A2297)</f>
        <v>2297</v>
      </c>
      <c r="B741">
        <v>52431225</v>
      </c>
      <c r="C741">
        <v>52431216</v>
      </c>
      <c r="D741">
        <v>51503080</v>
      </c>
      <c r="E741">
        <v>1</v>
      </c>
      <c r="F741">
        <v>1</v>
      </c>
      <c r="G741">
        <v>27</v>
      </c>
      <c r="H741">
        <v>3</v>
      </c>
      <c r="I741" t="s">
        <v>64</v>
      </c>
      <c r="J741" t="s">
        <v>66</v>
      </c>
      <c r="K741" t="s">
        <v>65</v>
      </c>
      <c r="L741">
        <v>1348</v>
      </c>
      <c r="N741">
        <v>1009</v>
      </c>
      <c r="O741" t="s">
        <v>27</v>
      </c>
      <c r="P741" t="s">
        <v>27</v>
      </c>
      <c r="Q741">
        <v>1000</v>
      </c>
      <c r="X741">
        <v>7.14</v>
      </c>
      <c r="Y741">
        <v>2652.04</v>
      </c>
      <c r="Z741">
        <v>0</v>
      </c>
      <c r="AA741">
        <v>0</v>
      </c>
      <c r="AB741">
        <v>0</v>
      </c>
      <c r="AC741">
        <v>0</v>
      </c>
      <c r="AD741">
        <v>1</v>
      </c>
      <c r="AE741">
        <v>0</v>
      </c>
      <c r="AF741" t="s">
        <v>3</v>
      </c>
      <c r="AG741">
        <v>7.14</v>
      </c>
      <c r="AH741">
        <v>2</v>
      </c>
      <c r="AI741">
        <v>52431220</v>
      </c>
      <c r="AJ741">
        <v>769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</row>
    <row r="742" spans="1:44" x14ac:dyDescent="0.2">
      <c r="A742">
        <f>ROW(Source!A2300)</f>
        <v>2300</v>
      </c>
      <c r="B742">
        <v>52431234</v>
      </c>
      <c r="C742">
        <v>52431228</v>
      </c>
      <c r="D742">
        <v>51486811</v>
      </c>
      <c r="E742">
        <v>27</v>
      </c>
      <c r="F742">
        <v>1</v>
      </c>
      <c r="G742">
        <v>27</v>
      </c>
      <c r="H742">
        <v>1</v>
      </c>
      <c r="I742" t="s">
        <v>531</v>
      </c>
      <c r="J742" t="s">
        <v>3</v>
      </c>
      <c r="K742" t="s">
        <v>532</v>
      </c>
      <c r="L742">
        <v>1191</v>
      </c>
      <c r="N742">
        <v>1013</v>
      </c>
      <c r="O742" t="s">
        <v>533</v>
      </c>
      <c r="P742" t="s">
        <v>533</v>
      </c>
      <c r="Q742">
        <v>1</v>
      </c>
      <c r="X742">
        <v>10.3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1</v>
      </c>
      <c r="AE742">
        <v>1</v>
      </c>
      <c r="AF742" t="s">
        <v>3</v>
      </c>
      <c r="AG742">
        <v>10.3</v>
      </c>
      <c r="AH742">
        <v>2</v>
      </c>
      <c r="AI742">
        <v>52431229</v>
      </c>
      <c r="AJ742">
        <v>771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</row>
    <row r="743" spans="1:44" x14ac:dyDescent="0.2">
      <c r="A743">
        <f>ROW(Source!A2300)</f>
        <v>2300</v>
      </c>
      <c r="B743">
        <v>52431235</v>
      </c>
      <c r="C743">
        <v>52431228</v>
      </c>
      <c r="D743">
        <v>51499169</v>
      </c>
      <c r="E743">
        <v>1</v>
      </c>
      <c r="F743">
        <v>1</v>
      </c>
      <c r="G743">
        <v>27</v>
      </c>
      <c r="H743">
        <v>2</v>
      </c>
      <c r="I743" t="s">
        <v>547</v>
      </c>
      <c r="J743" t="s">
        <v>548</v>
      </c>
      <c r="K743" t="s">
        <v>549</v>
      </c>
      <c r="L743">
        <v>1368</v>
      </c>
      <c r="N743">
        <v>1011</v>
      </c>
      <c r="O743" t="s">
        <v>537</v>
      </c>
      <c r="P743" t="s">
        <v>537</v>
      </c>
      <c r="Q743">
        <v>1</v>
      </c>
      <c r="X743">
        <v>0.89</v>
      </c>
      <c r="Y743">
        <v>0</v>
      </c>
      <c r="Z743">
        <v>1261.8699999999999</v>
      </c>
      <c r="AA743">
        <v>530.02</v>
      </c>
      <c r="AB743">
        <v>0</v>
      </c>
      <c r="AC743">
        <v>0</v>
      </c>
      <c r="AD743">
        <v>1</v>
      </c>
      <c r="AE743">
        <v>0</v>
      </c>
      <c r="AF743" t="s">
        <v>3</v>
      </c>
      <c r="AG743">
        <v>0.89</v>
      </c>
      <c r="AH743">
        <v>2</v>
      </c>
      <c r="AI743">
        <v>52431230</v>
      </c>
      <c r="AJ743">
        <v>772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</row>
    <row r="744" spans="1:44" x14ac:dyDescent="0.2">
      <c r="A744">
        <f>ROW(Source!A2300)</f>
        <v>2300</v>
      </c>
      <c r="B744">
        <v>52431236</v>
      </c>
      <c r="C744">
        <v>52431228</v>
      </c>
      <c r="D744">
        <v>51499975</v>
      </c>
      <c r="E744">
        <v>1</v>
      </c>
      <c r="F744">
        <v>1</v>
      </c>
      <c r="G744">
        <v>27</v>
      </c>
      <c r="H744">
        <v>3</v>
      </c>
      <c r="I744" t="s">
        <v>553</v>
      </c>
      <c r="J744" t="s">
        <v>554</v>
      </c>
      <c r="K744" t="s">
        <v>555</v>
      </c>
      <c r="L744">
        <v>1348</v>
      </c>
      <c r="N744">
        <v>1009</v>
      </c>
      <c r="O744" t="s">
        <v>27</v>
      </c>
      <c r="P744" t="s">
        <v>27</v>
      </c>
      <c r="Q744">
        <v>1000</v>
      </c>
      <c r="X744">
        <v>0.06</v>
      </c>
      <c r="Y744">
        <v>25888.1</v>
      </c>
      <c r="Z744">
        <v>0</v>
      </c>
      <c r="AA744">
        <v>0</v>
      </c>
      <c r="AB744">
        <v>0</v>
      </c>
      <c r="AC744">
        <v>0</v>
      </c>
      <c r="AD744">
        <v>1</v>
      </c>
      <c r="AE744">
        <v>0</v>
      </c>
      <c r="AF744" t="s">
        <v>3</v>
      </c>
      <c r="AG744">
        <v>0.06</v>
      </c>
      <c r="AH744">
        <v>2</v>
      </c>
      <c r="AI744">
        <v>52431231</v>
      </c>
      <c r="AJ744">
        <v>773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</row>
    <row r="745" spans="1:44" x14ac:dyDescent="0.2">
      <c r="A745">
        <f>ROW(Source!A2300)</f>
        <v>2300</v>
      </c>
      <c r="B745">
        <v>52431237</v>
      </c>
      <c r="C745">
        <v>52431228</v>
      </c>
      <c r="D745">
        <v>51503053</v>
      </c>
      <c r="E745">
        <v>1</v>
      </c>
      <c r="F745">
        <v>1</v>
      </c>
      <c r="G745">
        <v>27</v>
      </c>
      <c r="H745">
        <v>3</v>
      </c>
      <c r="I745" t="s">
        <v>415</v>
      </c>
      <c r="J745" t="s">
        <v>417</v>
      </c>
      <c r="K745" t="s">
        <v>416</v>
      </c>
      <c r="L745">
        <v>1348</v>
      </c>
      <c r="N745">
        <v>1009</v>
      </c>
      <c r="O745" t="s">
        <v>27</v>
      </c>
      <c r="P745" t="s">
        <v>27</v>
      </c>
      <c r="Q745">
        <v>1000</v>
      </c>
      <c r="X745">
        <v>10.7</v>
      </c>
      <c r="Y745">
        <v>2679.67</v>
      </c>
      <c r="Z745">
        <v>0</v>
      </c>
      <c r="AA745">
        <v>0</v>
      </c>
      <c r="AB745">
        <v>0</v>
      </c>
      <c r="AC745">
        <v>0</v>
      </c>
      <c r="AD745">
        <v>1</v>
      </c>
      <c r="AE745">
        <v>0</v>
      </c>
      <c r="AF745" t="s">
        <v>3</v>
      </c>
      <c r="AG745">
        <v>10.7</v>
      </c>
      <c r="AH745">
        <v>2</v>
      </c>
      <c r="AI745">
        <v>52431232</v>
      </c>
      <c r="AJ745">
        <v>774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</row>
    <row r="746" spans="1:44" x14ac:dyDescent="0.2">
      <c r="A746">
        <f>ROW(Source!A2303)</f>
        <v>2303</v>
      </c>
      <c r="B746">
        <v>52431246</v>
      </c>
      <c r="C746">
        <v>52431240</v>
      </c>
      <c r="D746">
        <v>51486811</v>
      </c>
      <c r="E746">
        <v>27</v>
      </c>
      <c r="F746">
        <v>1</v>
      </c>
      <c r="G746">
        <v>27</v>
      </c>
      <c r="H746">
        <v>1</v>
      </c>
      <c r="I746" t="s">
        <v>531</v>
      </c>
      <c r="J746" t="s">
        <v>3</v>
      </c>
      <c r="K746" t="s">
        <v>532</v>
      </c>
      <c r="L746">
        <v>1191</v>
      </c>
      <c r="N746">
        <v>1013</v>
      </c>
      <c r="O746" t="s">
        <v>533</v>
      </c>
      <c r="P746" t="s">
        <v>533</v>
      </c>
      <c r="Q746">
        <v>1</v>
      </c>
      <c r="X746">
        <v>10.3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1</v>
      </c>
      <c r="AE746">
        <v>1</v>
      </c>
      <c r="AF746" t="s">
        <v>3</v>
      </c>
      <c r="AG746">
        <v>10.3</v>
      </c>
      <c r="AH746">
        <v>2</v>
      </c>
      <c r="AI746">
        <v>52431241</v>
      </c>
      <c r="AJ746">
        <v>776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</row>
    <row r="747" spans="1:44" x14ac:dyDescent="0.2">
      <c r="A747">
        <f>ROW(Source!A2303)</f>
        <v>2303</v>
      </c>
      <c r="B747">
        <v>52431247</v>
      </c>
      <c r="C747">
        <v>52431240</v>
      </c>
      <c r="D747">
        <v>51499169</v>
      </c>
      <c r="E747">
        <v>1</v>
      </c>
      <c r="F747">
        <v>1</v>
      </c>
      <c r="G747">
        <v>27</v>
      </c>
      <c r="H747">
        <v>2</v>
      </c>
      <c r="I747" t="s">
        <v>547</v>
      </c>
      <c r="J747" t="s">
        <v>548</v>
      </c>
      <c r="K747" t="s">
        <v>549</v>
      </c>
      <c r="L747">
        <v>1368</v>
      </c>
      <c r="N747">
        <v>1011</v>
      </c>
      <c r="O747" t="s">
        <v>537</v>
      </c>
      <c r="P747" t="s">
        <v>537</v>
      </c>
      <c r="Q747">
        <v>1</v>
      </c>
      <c r="X747">
        <v>0.89</v>
      </c>
      <c r="Y747">
        <v>0</v>
      </c>
      <c r="Z747">
        <v>1261.8699999999999</v>
      </c>
      <c r="AA747">
        <v>530.02</v>
      </c>
      <c r="AB747">
        <v>0</v>
      </c>
      <c r="AC747">
        <v>0</v>
      </c>
      <c r="AD747">
        <v>1</v>
      </c>
      <c r="AE747">
        <v>0</v>
      </c>
      <c r="AF747" t="s">
        <v>3</v>
      </c>
      <c r="AG747">
        <v>0.89</v>
      </c>
      <c r="AH747">
        <v>2</v>
      </c>
      <c r="AI747">
        <v>52431242</v>
      </c>
      <c r="AJ747">
        <v>777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</row>
    <row r="748" spans="1:44" x14ac:dyDescent="0.2">
      <c r="A748">
        <f>ROW(Source!A2303)</f>
        <v>2303</v>
      </c>
      <c r="B748">
        <v>52431248</v>
      </c>
      <c r="C748">
        <v>52431240</v>
      </c>
      <c r="D748">
        <v>51499975</v>
      </c>
      <c r="E748">
        <v>1</v>
      </c>
      <c r="F748">
        <v>1</v>
      </c>
      <c r="G748">
        <v>27</v>
      </c>
      <c r="H748">
        <v>3</v>
      </c>
      <c r="I748" t="s">
        <v>553</v>
      </c>
      <c r="J748" t="s">
        <v>554</v>
      </c>
      <c r="K748" t="s">
        <v>555</v>
      </c>
      <c r="L748">
        <v>1348</v>
      </c>
      <c r="N748">
        <v>1009</v>
      </c>
      <c r="O748" t="s">
        <v>27</v>
      </c>
      <c r="P748" t="s">
        <v>27</v>
      </c>
      <c r="Q748">
        <v>1000</v>
      </c>
      <c r="X748">
        <v>0.06</v>
      </c>
      <c r="Y748">
        <v>25888.1</v>
      </c>
      <c r="Z748">
        <v>0</v>
      </c>
      <c r="AA748">
        <v>0</v>
      </c>
      <c r="AB748">
        <v>0</v>
      </c>
      <c r="AC748">
        <v>0</v>
      </c>
      <c r="AD748">
        <v>1</v>
      </c>
      <c r="AE748">
        <v>0</v>
      </c>
      <c r="AF748" t="s">
        <v>3</v>
      </c>
      <c r="AG748">
        <v>0.06</v>
      </c>
      <c r="AH748">
        <v>2</v>
      </c>
      <c r="AI748">
        <v>52431243</v>
      </c>
      <c r="AJ748">
        <v>778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</row>
    <row r="749" spans="1:44" x14ac:dyDescent="0.2">
      <c r="A749">
        <f>ROW(Source!A2303)</f>
        <v>2303</v>
      </c>
      <c r="B749">
        <v>52431249</v>
      </c>
      <c r="C749">
        <v>52431240</v>
      </c>
      <c r="D749">
        <v>51503053</v>
      </c>
      <c r="E749">
        <v>1</v>
      </c>
      <c r="F749">
        <v>1</v>
      </c>
      <c r="G749">
        <v>27</v>
      </c>
      <c r="H749">
        <v>3</v>
      </c>
      <c r="I749" t="s">
        <v>415</v>
      </c>
      <c r="J749" t="s">
        <v>417</v>
      </c>
      <c r="K749" t="s">
        <v>416</v>
      </c>
      <c r="L749">
        <v>1348</v>
      </c>
      <c r="N749">
        <v>1009</v>
      </c>
      <c r="O749" t="s">
        <v>27</v>
      </c>
      <c r="P749" t="s">
        <v>27</v>
      </c>
      <c r="Q749">
        <v>1000</v>
      </c>
      <c r="X749">
        <v>10.7</v>
      </c>
      <c r="Y749">
        <v>2679.67</v>
      </c>
      <c r="Z749">
        <v>0</v>
      </c>
      <c r="AA749">
        <v>0</v>
      </c>
      <c r="AB749">
        <v>0</v>
      </c>
      <c r="AC749">
        <v>0</v>
      </c>
      <c r="AD749">
        <v>1</v>
      </c>
      <c r="AE749">
        <v>0</v>
      </c>
      <c r="AF749" t="s">
        <v>3</v>
      </c>
      <c r="AG749">
        <v>10.7</v>
      </c>
      <c r="AH749">
        <v>2</v>
      </c>
      <c r="AI749">
        <v>52431244</v>
      </c>
      <c r="AJ749">
        <v>779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</row>
    <row r="750" spans="1:44" x14ac:dyDescent="0.2">
      <c r="A750">
        <f>ROW(Source!A2306)</f>
        <v>2306</v>
      </c>
      <c r="B750">
        <v>52431258</v>
      </c>
      <c r="C750">
        <v>52431252</v>
      </c>
      <c r="D750">
        <v>51486811</v>
      </c>
      <c r="E750">
        <v>27</v>
      </c>
      <c r="F750">
        <v>1</v>
      </c>
      <c r="G750">
        <v>27</v>
      </c>
      <c r="H750">
        <v>1</v>
      </c>
      <c r="I750" t="s">
        <v>531</v>
      </c>
      <c r="J750" t="s">
        <v>3</v>
      </c>
      <c r="K750" t="s">
        <v>532</v>
      </c>
      <c r="L750">
        <v>1191</v>
      </c>
      <c r="N750">
        <v>1013</v>
      </c>
      <c r="O750" t="s">
        <v>533</v>
      </c>
      <c r="P750" t="s">
        <v>533</v>
      </c>
      <c r="Q750">
        <v>1</v>
      </c>
      <c r="X750">
        <v>10.3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1</v>
      </c>
      <c r="AE750">
        <v>1</v>
      </c>
      <c r="AF750" t="s">
        <v>3</v>
      </c>
      <c r="AG750">
        <v>10.3</v>
      </c>
      <c r="AH750">
        <v>2</v>
      </c>
      <c r="AI750">
        <v>52431253</v>
      </c>
      <c r="AJ750">
        <v>781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</row>
    <row r="751" spans="1:44" x14ac:dyDescent="0.2">
      <c r="A751">
        <f>ROW(Source!A2306)</f>
        <v>2306</v>
      </c>
      <c r="B751">
        <v>52431259</v>
      </c>
      <c r="C751">
        <v>52431252</v>
      </c>
      <c r="D751">
        <v>51499169</v>
      </c>
      <c r="E751">
        <v>1</v>
      </c>
      <c r="F751">
        <v>1</v>
      </c>
      <c r="G751">
        <v>27</v>
      </c>
      <c r="H751">
        <v>2</v>
      </c>
      <c r="I751" t="s">
        <v>547</v>
      </c>
      <c r="J751" t="s">
        <v>548</v>
      </c>
      <c r="K751" t="s">
        <v>549</v>
      </c>
      <c r="L751">
        <v>1368</v>
      </c>
      <c r="N751">
        <v>1011</v>
      </c>
      <c r="O751" t="s">
        <v>537</v>
      </c>
      <c r="P751" t="s">
        <v>537</v>
      </c>
      <c r="Q751">
        <v>1</v>
      </c>
      <c r="X751">
        <v>0.89</v>
      </c>
      <c r="Y751">
        <v>0</v>
      </c>
      <c r="Z751">
        <v>1261.8699999999999</v>
      </c>
      <c r="AA751">
        <v>530.02</v>
      </c>
      <c r="AB751">
        <v>0</v>
      </c>
      <c r="AC751">
        <v>0</v>
      </c>
      <c r="AD751">
        <v>1</v>
      </c>
      <c r="AE751">
        <v>0</v>
      </c>
      <c r="AF751" t="s">
        <v>3</v>
      </c>
      <c r="AG751">
        <v>0.89</v>
      </c>
      <c r="AH751">
        <v>2</v>
      </c>
      <c r="AI751">
        <v>52431254</v>
      </c>
      <c r="AJ751">
        <v>782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</row>
    <row r="752" spans="1:44" x14ac:dyDescent="0.2">
      <c r="A752">
        <f>ROW(Source!A2306)</f>
        <v>2306</v>
      </c>
      <c r="B752">
        <v>52431260</v>
      </c>
      <c r="C752">
        <v>52431252</v>
      </c>
      <c r="D752">
        <v>51499975</v>
      </c>
      <c r="E752">
        <v>1</v>
      </c>
      <c r="F752">
        <v>1</v>
      </c>
      <c r="G752">
        <v>27</v>
      </c>
      <c r="H752">
        <v>3</v>
      </c>
      <c r="I752" t="s">
        <v>553</v>
      </c>
      <c r="J752" t="s">
        <v>554</v>
      </c>
      <c r="K752" t="s">
        <v>555</v>
      </c>
      <c r="L752">
        <v>1348</v>
      </c>
      <c r="N752">
        <v>1009</v>
      </c>
      <c r="O752" t="s">
        <v>27</v>
      </c>
      <c r="P752" t="s">
        <v>27</v>
      </c>
      <c r="Q752">
        <v>1000</v>
      </c>
      <c r="X752">
        <v>0.06</v>
      </c>
      <c r="Y752">
        <v>25888.1</v>
      </c>
      <c r="Z752">
        <v>0</v>
      </c>
      <c r="AA752">
        <v>0</v>
      </c>
      <c r="AB752">
        <v>0</v>
      </c>
      <c r="AC752">
        <v>0</v>
      </c>
      <c r="AD752">
        <v>1</v>
      </c>
      <c r="AE752">
        <v>0</v>
      </c>
      <c r="AF752" t="s">
        <v>3</v>
      </c>
      <c r="AG752">
        <v>0.06</v>
      </c>
      <c r="AH752">
        <v>2</v>
      </c>
      <c r="AI752">
        <v>52431255</v>
      </c>
      <c r="AJ752">
        <v>783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</row>
    <row r="753" spans="1:44" x14ac:dyDescent="0.2">
      <c r="A753">
        <f>ROW(Source!A2306)</f>
        <v>2306</v>
      </c>
      <c r="B753">
        <v>52431261</v>
      </c>
      <c r="C753">
        <v>52431252</v>
      </c>
      <c r="D753">
        <v>51503080</v>
      </c>
      <c r="E753">
        <v>1</v>
      </c>
      <c r="F753">
        <v>1</v>
      </c>
      <c r="G753">
        <v>27</v>
      </c>
      <c r="H753">
        <v>3</v>
      </c>
      <c r="I753" t="s">
        <v>64</v>
      </c>
      <c r="J753" t="s">
        <v>66</v>
      </c>
      <c r="K753" t="s">
        <v>65</v>
      </c>
      <c r="L753">
        <v>1348</v>
      </c>
      <c r="N753">
        <v>1009</v>
      </c>
      <c r="O753" t="s">
        <v>27</v>
      </c>
      <c r="P753" t="s">
        <v>27</v>
      </c>
      <c r="Q753">
        <v>1000</v>
      </c>
      <c r="X753">
        <v>7.14</v>
      </c>
      <c r="Y753">
        <v>2652.04</v>
      </c>
      <c r="Z753">
        <v>0</v>
      </c>
      <c r="AA753">
        <v>0</v>
      </c>
      <c r="AB753">
        <v>0</v>
      </c>
      <c r="AC753">
        <v>0</v>
      </c>
      <c r="AD753">
        <v>1</v>
      </c>
      <c r="AE753">
        <v>0</v>
      </c>
      <c r="AF753" t="s">
        <v>3</v>
      </c>
      <c r="AG753">
        <v>7.14</v>
      </c>
      <c r="AH753">
        <v>2</v>
      </c>
      <c r="AI753">
        <v>52431257</v>
      </c>
      <c r="AJ753">
        <v>785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</row>
    <row r="754" spans="1:44" x14ac:dyDescent="0.2">
      <c r="A754">
        <f>ROW(Source!A2344)</f>
        <v>2344</v>
      </c>
      <c r="B754">
        <v>52431380</v>
      </c>
      <c r="C754">
        <v>52431376</v>
      </c>
      <c r="D754">
        <v>51486811</v>
      </c>
      <c r="E754">
        <v>27</v>
      </c>
      <c r="F754">
        <v>1</v>
      </c>
      <c r="G754">
        <v>27</v>
      </c>
      <c r="H754">
        <v>1</v>
      </c>
      <c r="I754" t="s">
        <v>531</v>
      </c>
      <c r="J754" t="s">
        <v>3</v>
      </c>
      <c r="K754" t="s">
        <v>532</v>
      </c>
      <c r="L754">
        <v>1191</v>
      </c>
      <c r="N754">
        <v>1013</v>
      </c>
      <c r="O754" t="s">
        <v>533</v>
      </c>
      <c r="P754" t="s">
        <v>533</v>
      </c>
      <c r="Q754">
        <v>1</v>
      </c>
      <c r="X754">
        <v>1.59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1</v>
      </c>
      <c r="AE754">
        <v>1</v>
      </c>
      <c r="AF754" t="s">
        <v>3</v>
      </c>
      <c r="AG754">
        <v>1.59</v>
      </c>
      <c r="AH754">
        <v>2</v>
      </c>
      <c r="AI754">
        <v>52431377</v>
      </c>
      <c r="AJ754">
        <v>786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</row>
    <row r="755" spans="1:44" x14ac:dyDescent="0.2">
      <c r="A755">
        <f>ROW(Source!A2344)</f>
        <v>2344</v>
      </c>
      <c r="B755">
        <v>52431381</v>
      </c>
      <c r="C755">
        <v>52431376</v>
      </c>
      <c r="D755">
        <v>51498981</v>
      </c>
      <c r="E755">
        <v>1</v>
      </c>
      <c r="F755">
        <v>1</v>
      </c>
      <c r="G755">
        <v>27</v>
      </c>
      <c r="H755">
        <v>2</v>
      </c>
      <c r="I755" t="s">
        <v>671</v>
      </c>
      <c r="J755" t="s">
        <v>672</v>
      </c>
      <c r="K755" t="s">
        <v>673</v>
      </c>
      <c r="L755">
        <v>1368</v>
      </c>
      <c r="N755">
        <v>1011</v>
      </c>
      <c r="O755" t="s">
        <v>537</v>
      </c>
      <c r="P755" t="s">
        <v>537</v>
      </c>
      <c r="Q755">
        <v>1</v>
      </c>
      <c r="X755">
        <v>4.9800000000000004</v>
      </c>
      <c r="Y755">
        <v>0</v>
      </c>
      <c r="Z755">
        <v>1493.72</v>
      </c>
      <c r="AA755">
        <v>566.86</v>
      </c>
      <c r="AB755">
        <v>0</v>
      </c>
      <c r="AC755">
        <v>0</v>
      </c>
      <c r="AD755">
        <v>1</v>
      </c>
      <c r="AE755">
        <v>0</v>
      </c>
      <c r="AF755" t="s">
        <v>3</v>
      </c>
      <c r="AG755">
        <v>4.9800000000000004</v>
      </c>
      <c r="AH755">
        <v>2</v>
      </c>
      <c r="AI755">
        <v>52431378</v>
      </c>
      <c r="AJ755">
        <v>787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</row>
    <row r="756" spans="1:44" x14ac:dyDescent="0.2">
      <c r="A756">
        <f>ROW(Source!A2344)</f>
        <v>2344</v>
      </c>
      <c r="B756">
        <v>52431382</v>
      </c>
      <c r="C756">
        <v>52431376</v>
      </c>
      <c r="D756">
        <v>51499004</v>
      </c>
      <c r="E756">
        <v>1</v>
      </c>
      <c r="F756">
        <v>1</v>
      </c>
      <c r="G756">
        <v>27</v>
      </c>
      <c r="H756">
        <v>2</v>
      </c>
      <c r="I756" t="s">
        <v>674</v>
      </c>
      <c r="J756" t="s">
        <v>675</v>
      </c>
      <c r="K756" t="s">
        <v>676</v>
      </c>
      <c r="L756">
        <v>1368</v>
      </c>
      <c r="N756">
        <v>1011</v>
      </c>
      <c r="O756" t="s">
        <v>537</v>
      </c>
      <c r="P756" t="s">
        <v>537</v>
      </c>
      <c r="Q756">
        <v>1</v>
      </c>
      <c r="X756">
        <v>1.25</v>
      </c>
      <c r="Y756">
        <v>0</v>
      </c>
      <c r="Z756">
        <v>1072.23</v>
      </c>
      <c r="AA756">
        <v>488.73</v>
      </c>
      <c r="AB756">
        <v>0</v>
      </c>
      <c r="AC756">
        <v>0</v>
      </c>
      <c r="AD756">
        <v>1</v>
      </c>
      <c r="AE756">
        <v>0</v>
      </c>
      <c r="AF756" t="s">
        <v>3</v>
      </c>
      <c r="AG756">
        <v>1.25</v>
      </c>
      <c r="AH756">
        <v>2</v>
      </c>
      <c r="AI756">
        <v>52431379</v>
      </c>
      <c r="AJ756">
        <v>788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</row>
    <row r="757" spans="1:44" x14ac:dyDescent="0.2">
      <c r="A757">
        <f>ROW(Source!A2345)</f>
        <v>2345</v>
      </c>
      <c r="B757">
        <v>52431385</v>
      </c>
      <c r="C757">
        <v>52431383</v>
      </c>
      <c r="D757">
        <v>51486811</v>
      </c>
      <c r="E757">
        <v>27</v>
      </c>
      <c r="F757">
        <v>1</v>
      </c>
      <c r="G757">
        <v>27</v>
      </c>
      <c r="H757">
        <v>1</v>
      </c>
      <c r="I757" t="s">
        <v>531</v>
      </c>
      <c r="J757" t="s">
        <v>3</v>
      </c>
      <c r="K757" t="s">
        <v>532</v>
      </c>
      <c r="L757">
        <v>1191</v>
      </c>
      <c r="N757">
        <v>1013</v>
      </c>
      <c r="O757" t="s">
        <v>533</v>
      </c>
      <c r="P757" t="s">
        <v>533</v>
      </c>
      <c r="Q757">
        <v>1</v>
      </c>
      <c r="X757">
        <v>221.6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1</v>
      </c>
      <c r="AE757">
        <v>1</v>
      </c>
      <c r="AF757" t="s">
        <v>3</v>
      </c>
      <c r="AG757">
        <v>221.6</v>
      </c>
      <c r="AH757">
        <v>2</v>
      </c>
      <c r="AI757">
        <v>52431384</v>
      </c>
      <c r="AJ757">
        <v>789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</row>
    <row r="758" spans="1:44" x14ac:dyDescent="0.2">
      <c r="A758">
        <f>ROW(Source!A2346)</f>
        <v>2346</v>
      </c>
      <c r="B758">
        <v>52431390</v>
      </c>
      <c r="C758">
        <v>52431386</v>
      </c>
      <c r="D758">
        <v>51486811</v>
      </c>
      <c r="E758">
        <v>27</v>
      </c>
      <c r="F758">
        <v>1</v>
      </c>
      <c r="G758">
        <v>27</v>
      </c>
      <c r="H758">
        <v>1</v>
      </c>
      <c r="I758" t="s">
        <v>531</v>
      </c>
      <c r="J758" t="s">
        <v>3</v>
      </c>
      <c r="K758" t="s">
        <v>532</v>
      </c>
      <c r="L758">
        <v>1191</v>
      </c>
      <c r="N758">
        <v>1013</v>
      </c>
      <c r="O758" t="s">
        <v>533</v>
      </c>
      <c r="P758" t="s">
        <v>533</v>
      </c>
      <c r="Q758">
        <v>1</v>
      </c>
      <c r="X758">
        <v>1.59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1</v>
      </c>
      <c r="AE758">
        <v>1</v>
      </c>
      <c r="AF758" t="s">
        <v>3</v>
      </c>
      <c r="AG758">
        <v>1.59</v>
      </c>
      <c r="AH758">
        <v>2</v>
      </c>
      <c r="AI758">
        <v>52431387</v>
      </c>
      <c r="AJ758">
        <v>790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</row>
    <row r="759" spans="1:44" x14ac:dyDescent="0.2">
      <c r="A759">
        <f>ROW(Source!A2346)</f>
        <v>2346</v>
      </c>
      <c r="B759">
        <v>52431391</v>
      </c>
      <c r="C759">
        <v>52431386</v>
      </c>
      <c r="D759">
        <v>51498981</v>
      </c>
      <c r="E759">
        <v>1</v>
      </c>
      <c r="F759">
        <v>1</v>
      </c>
      <c r="G759">
        <v>27</v>
      </c>
      <c r="H759">
        <v>2</v>
      </c>
      <c r="I759" t="s">
        <v>671</v>
      </c>
      <c r="J759" t="s">
        <v>672</v>
      </c>
      <c r="K759" t="s">
        <v>673</v>
      </c>
      <c r="L759">
        <v>1368</v>
      </c>
      <c r="N759">
        <v>1011</v>
      </c>
      <c r="O759" t="s">
        <v>537</v>
      </c>
      <c r="P759" t="s">
        <v>537</v>
      </c>
      <c r="Q759">
        <v>1</v>
      </c>
      <c r="X759">
        <v>4.9800000000000004</v>
      </c>
      <c r="Y759">
        <v>0</v>
      </c>
      <c r="Z759">
        <v>1493.72</v>
      </c>
      <c r="AA759">
        <v>566.86</v>
      </c>
      <c r="AB759">
        <v>0</v>
      </c>
      <c r="AC759">
        <v>0</v>
      </c>
      <c r="AD759">
        <v>1</v>
      </c>
      <c r="AE759">
        <v>0</v>
      </c>
      <c r="AF759" t="s">
        <v>3</v>
      </c>
      <c r="AG759">
        <v>4.9800000000000004</v>
      </c>
      <c r="AH759">
        <v>2</v>
      </c>
      <c r="AI759">
        <v>52431388</v>
      </c>
      <c r="AJ759">
        <v>791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</row>
    <row r="760" spans="1:44" x14ac:dyDescent="0.2">
      <c r="A760">
        <f>ROW(Source!A2346)</f>
        <v>2346</v>
      </c>
      <c r="B760">
        <v>52431392</v>
      </c>
      <c r="C760">
        <v>52431386</v>
      </c>
      <c r="D760">
        <v>51499004</v>
      </c>
      <c r="E760">
        <v>1</v>
      </c>
      <c r="F760">
        <v>1</v>
      </c>
      <c r="G760">
        <v>27</v>
      </c>
      <c r="H760">
        <v>2</v>
      </c>
      <c r="I760" t="s">
        <v>674</v>
      </c>
      <c r="J760" t="s">
        <v>675</v>
      </c>
      <c r="K760" t="s">
        <v>676</v>
      </c>
      <c r="L760">
        <v>1368</v>
      </c>
      <c r="N760">
        <v>1011</v>
      </c>
      <c r="O760" t="s">
        <v>537</v>
      </c>
      <c r="P760" t="s">
        <v>537</v>
      </c>
      <c r="Q760">
        <v>1</v>
      </c>
      <c r="X760">
        <v>1.25</v>
      </c>
      <c r="Y760">
        <v>0</v>
      </c>
      <c r="Z760">
        <v>1072.23</v>
      </c>
      <c r="AA760">
        <v>488.73</v>
      </c>
      <c r="AB760">
        <v>0</v>
      </c>
      <c r="AC760">
        <v>0</v>
      </c>
      <c r="AD760">
        <v>1</v>
      </c>
      <c r="AE760">
        <v>0</v>
      </c>
      <c r="AF760" t="s">
        <v>3</v>
      </c>
      <c r="AG760">
        <v>1.25</v>
      </c>
      <c r="AH760">
        <v>2</v>
      </c>
      <c r="AI760">
        <v>52431389</v>
      </c>
      <c r="AJ760">
        <v>792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</row>
    <row r="761" spans="1:44" x14ac:dyDescent="0.2">
      <c r="A761">
        <f>ROW(Source!A2347)</f>
        <v>2347</v>
      </c>
      <c r="B761">
        <v>52431395</v>
      </c>
      <c r="C761">
        <v>52431393</v>
      </c>
      <c r="D761">
        <v>51486811</v>
      </c>
      <c r="E761">
        <v>27</v>
      </c>
      <c r="F761">
        <v>1</v>
      </c>
      <c r="G761">
        <v>27</v>
      </c>
      <c r="H761">
        <v>1</v>
      </c>
      <c r="I761" t="s">
        <v>531</v>
      </c>
      <c r="J761" t="s">
        <v>3</v>
      </c>
      <c r="K761" t="s">
        <v>532</v>
      </c>
      <c r="L761">
        <v>1191</v>
      </c>
      <c r="N761">
        <v>1013</v>
      </c>
      <c r="O761" t="s">
        <v>533</v>
      </c>
      <c r="P761" t="s">
        <v>533</v>
      </c>
      <c r="Q761">
        <v>1</v>
      </c>
      <c r="X761">
        <v>83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1</v>
      </c>
      <c r="AE761">
        <v>1</v>
      </c>
      <c r="AF761" t="s">
        <v>3</v>
      </c>
      <c r="AG761">
        <v>83</v>
      </c>
      <c r="AH761">
        <v>2</v>
      </c>
      <c r="AI761">
        <v>52431394</v>
      </c>
      <c r="AJ761">
        <v>793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</row>
    <row r="762" spans="1:44" x14ac:dyDescent="0.2">
      <c r="A762">
        <f>ROW(Source!A2348)</f>
        <v>2348</v>
      </c>
      <c r="B762">
        <v>52431398</v>
      </c>
      <c r="C762">
        <v>52431396</v>
      </c>
      <c r="D762">
        <v>51499781</v>
      </c>
      <c r="E762">
        <v>1</v>
      </c>
      <c r="F762">
        <v>1</v>
      </c>
      <c r="G762">
        <v>27</v>
      </c>
      <c r="H762">
        <v>2</v>
      </c>
      <c r="I762" t="s">
        <v>541</v>
      </c>
      <c r="J762" t="s">
        <v>542</v>
      </c>
      <c r="K762" t="s">
        <v>543</v>
      </c>
      <c r="L762">
        <v>1368</v>
      </c>
      <c r="N762">
        <v>1011</v>
      </c>
      <c r="O762" t="s">
        <v>537</v>
      </c>
      <c r="P762" t="s">
        <v>537</v>
      </c>
      <c r="Q762">
        <v>1</v>
      </c>
      <c r="X762">
        <v>3.1E-2</v>
      </c>
      <c r="Y762">
        <v>0</v>
      </c>
      <c r="Z762">
        <v>1014.12</v>
      </c>
      <c r="AA762">
        <v>317.13</v>
      </c>
      <c r="AB762">
        <v>0</v>
      </c>
      <c r="AC762">
        <v>0</v>
      </c>
      <c r="AD762">
        <v>1</v>
      </c>
      <c r="AE762">
        <v>0</v>
      </c>
      <c r="AF762" t="s">
        <v>3</v>
      </c>
      <c r="AG762">
        <v>3.1E-2</v>
      </c>
      <c r="AH762">
        <v>2</v>
      </c>
      <c r="AI762">
        <v>52431397</v>
      </c>
      <c r="AJ762">
        <v>794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</row>
    <row r="763" spans="1:44" x14ac:dyDescent="0.2">
      <c r="A763">
        <f>ROW(Source!A2349)</f>
        <v>2349</v>
      </c>
      <c r="B763">
        <v>52431401</v>
      </c>
      <c r="C763">
        <v>52431399</v>
      </c>
      <c r="D763">
        <v>51499781</v>
      </c>
      <c r="E763">
        <v>1</v>
      </c>
      <c r="F763">
        <v>1</v>
      </c>
      <c r="G763">
        <v>27</v>
      </c>
      <c r="H763">
        <v>2</v>
      </c>
      <c r="I763" t="s">
        <v>541</v>
      </c>
      <c r="J763" t="s">
        <v>542</v>
      </c>
      <c r="K763" t="s">
        <v>543</v>
      </c>
      <c r="L763">
        <v>1368</v>
      </c>
      <c r="N763">
        <v>1011</v>
      </c>
      <c r="O763" t="s">
        <v>537</v>
      </c>
      <c r="P763" t="s">
        <v>537</v>
      </c>
      <c r="Q763">
        <v>1</v>
      </c>
      <c r="X763">
        <v>0.01</v>
      </c>
      <c r="Y763">
        <v>0</v>
      </c>
      <c r="Z763">
        <v>1014.12</v>
      </c>
      <c r="AA763">
        <v>317.13</v>
      </c>
      <c r="AB763">
        <v>0</v>
      </c>
      <c r="AC763">
        <v>0</v>
      </c>
      <c r="AD763">
        <v>1</v>
      </c>
      <c r="AE763">
        <v>0</v>
      </c>
      <c r="AF763" t="s">
        <v>434</v>
      </c>
      <c r="AG763">
        <v>0.54</v>
      </c>
      <c r="AH763">
        <v>2</v>
      </c>
      <c r="AI763">
        <v>52431400</v>
      </c>
      <c r="AJ763">
        <v>795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</row>
    <row r="764" spans="1:44" x14ac:dyDescent="0.2">
      <c r="A764">
        <f>ROW(Source!A2351)</f>
        <v>2351</v>
      </c>
      <c r="B764">
        <v>52431408</v>
      </c>
      <c r="C764">
        <v>52431403</v>
      </c>
      <c r="D764">
        <v>51486811</v>
      </c>
      <c r="E764">
        <v>27</v>
      </c>
      <c r="F764">
        <v>1</v>
      </c>
      <c r="G764">
        <v>27</v>
      </c>
      <c r="H764">
        <v>1</v>
      </c>
      <c r="I764" t="s">
        <v>531</v>
      </c>
      <c r="J764" t="s">
        <v>3</v>
      </c>
      <c r="K764" t="s">
        <v>532</v>
      </c>
      <c r="L764">
        <v>1191</v>
      </c>
      <c r="N764">
        <v>1013</v>
      </c>
      <c r="O764" t="s">
        <v>533</v>
      </c>
      <c r="P764" t="s">
        <v>533</v>
      </c>
      <c r="Q764">
        <v>1</v>
      </c>
      <c r="X764">
        <v>30.8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1</v>
      </c>
      <c r="AE764">
        <v>1</v>
      </c>
      <c r="AF764" t="s">
        <v>3</v>
      </c>
      <c r="AG764">
        <v>30.8</v>
      </c>
      <c r="AH764">
        <v>2</v>
      </c>
      <c r="AI764">
        <v>52431404</v>
      </c>
      <c r="AJ764">
        <v>796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</row>
    <row r="765" spans="1:44" x14ac:dyDescent="0.2">
      <c r="A765">
        <f>ROW(Source!A2351)</f>
        <v>2351</v>
      </c>
      <c r="B765">
        <v>52431409</v>
      </c>
      <c r="C765">
        <v>52431403</v>
      </c>
      <c r="D765">
        <v>51499582</v>
      </c>
      <c r="E765">
        <v>1</v>
      </c>
      <c r="F765">
        <v>1</v>
      </c>
      <c r="G765">
        <v>27</v>
      </c>
      <c r="H765">
        <v>2</v>
      </c>
      <c r="I765" t="s">
        <v>683</v>
      </c>
      <c r="J765" t="s">
        <v>684</v>
      </c>
      <c r="K765" t="s">
        <v>685</v>
      </c>
      <c r="L765">
        <v>1368</v>
      </c>
      <c r="N765">
        <v>1011</v>
      </c>
      <c r="O765" t="s">
        <v>537</v>
      </c>
      <c r="P765" t="s">
        <v>537</v>
      </c>
      <c r="Q765">
        <v>1</v>
      </c>
      <c r="X765">
        <v>0.06</v>
      </c>
      <c r="Y765">
        <v>0</v>
      </c>
      <c r="Z765">
        <v>20.7</v>
      </c>
      <c r="AA765">
        <v>9.74</v>
      </c>
      <c r="AB765">
        <v>0</v>
      </c>
      <c r="AC765">
        <v>0</v>
      </c>
      <c r="AD765">
        <v>1</v>
      </c>
      <c r="AE765">
        <v>0</v>
      </c>
      <c r="AF765" t="s">
        <v>3</v>
      </c>
      <c r="AG765">
        <v>0.06</v>
      </c>
      <c r="AH765">
        <v>2</v>
      </c>
      <c r="AI765">
        <v>52431405</v>
      </c>
      <c r="AJ765">
        <v>797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</row>
    <row r="766" spans="1:44" x14ac:dyDescent="0.2">
      <c r="A766">
        <f>ROW(Source!A2351)</f>
        <v>2351</v>
      </c>
      <c r="B766">
        <v>52431410</v>
      </c>
      <c r="C766">
        <v>52431403</v>
      </c>
      <c r="D766">
        <v>51499032</v>
      </c>
      <c r="E766">
        <v>1</v>
      </c>
      <c r="F766">
        <v>1</v>
      </c>
      <c r="G766">
        <v>27</v>
      </c>
      <c r="H766">
        <v>2</v>
      </c>
      <c r="I766" t="s">
        <v>686</v>
      </c>
      <c r="J766" t="s">
        <v>687</v>
      </c>
      <c r="K766" t="s">
        <v>688</v>
      </c>
      <c r="L766">
        <v>1368</v>
      </c>
      <c r="N766">
        <v>1011</v>
      </c>
      <c r="O766" t="s">
        <v>537</v>
      </c>
      <c r="P766" t="s">
        <v>537</v>
      </c>
      <c r="Q766">
        <v>1</v>
      </c>
      <c r="X766">
        <v>0.06</v>
      </c>
      <c r="Y766">
        <v>0</v>
      </c>
      <c r="Z766">
        <v>991.89</v>
      </c>
      <c r="AA766">
        <v>360.79</v>
      </c>
      <c r="AB766">
        <v>0</v>
      </c>
      <c r="AC766">
        <v>0</v>
      </c>
      <c r="AD766">
        <v>1</v>
      </c>
      <c r="AE766">
        <v>0</v>
      </c>
      <c r="AF766" t="s">
        <v>3</v>
      </c>
      <c r="AG766">
        <v>0.06</v>
      </c>
      <c r="AH766">
        <v>2</v>
      </c>
      <c r="AI766">
        <v>52431406</v>
      </c>
      <c r="AJ766">
        <v>798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</row>
    <row r="767" spans="1:44" x14ac:dyDescent="0.2">
      <c r="A767">
        <f>ROW(Source!A2351)</f>
        <v>2351</v>
      </c>
      <c r="B767">
        <v>52431411</v>
      </c>
      <c r="C767">
        <v>52431403</v>
      </c>
      <c r="D767">
        <v>51503611</v>
      </c>
      <c r="E767">
        <v>1</v>
      </c>
      <c r="F767">
        <v>1</v>
      </c>
      <c r="G767">
        <v>27</v>
      </c>
      <c r="H767">
        <v>3</v>
      </c>
      <c r="I767" t="s">
        <v>689</v>
      </c>
      <c r="J767" t="s">
        <v>690</v>
      </c>
      <c r="K767" t="s">
        <v>691</v>
      </c>
      <c r="L767">
        <v>1339</v>
      </c>
      <c r="N767">
        <v>1007</v>
      </c>
      <c r="O767" t="s">
        <v>166</v>
      </c>
      <c r="P767" t="s">
        <v>166</v>
      </c>
      <c r="Q767">
        <v>1</v>
      </c>
      <c r="X767">
        <v>15</v>
      </c>
      <c r="Y767">
        <v>753.67</v>
      </c>
      <c r="Z767">
        <v>0</v>
      </c>
      <c r="AA767">
        <v>0</v>
      </c>
      <c r="AB767">
        <v>0</v>
      </c>
      <c r="AC767">
        <v>0</v>
      </c>
      <c r="AD767">
        <v>1</v>
      </c>
      <c r="AE767">
        <v>0</v>
      </c>
      <c r="AF767" t="s">
        <v>3</v>
      </c>
      <c r="AG767">
        <v>15</v>
      </c>
      <c r="AH767">
        <v>2</v>
      </c>
      <c r="AI767">
        <v>52431407</v>
      </c>
      <c r="AJ767">
        <v>799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</row>
    <row r="768" spans="1:44" x14ac:dyDescent="0.2">
      <c r="A768">
        <f>ROW(Source!A2352)</f>
        <v>2352</v>
      </c>
      <c r="B768">
        <v>52431415</v>
      </c>
      <c r="C768">
        <v>52431412</v>
      </c>
      <c r="D768">
        <v>51486811</v>
      </c>
      <c r="E768">
        <v>27</v>
      </c>
      <c r="F768">
        <v>1</v>
      </c>
      <c r="G768">
        <v>27</v>
      </c>
      <c r="H768">
        <v>1</v>
      </c>
      <c r="I768" t="s">
        <v>531</v>
      </c>
      <c r="J768" t="s">
        <v>3</v>
      </c>
      <c r="K768" t="s">
        <v>532</v>
      </c>
      <c r="L768">
        <v>1191</v>
      </c>
      <c r="N768">
        <v>1013</v>
      </c>
      <c r="O768" t="s">
        <v>533</v>
      </c>
      <c r="P768" t="s">
        <v>533</v>
      </c>
      <c r="Q768">
        <v>1</v>
      </c>
      <c r="X768">
        <v>46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1</v>
      </c>
      <c r="AE768">
        <v>1</v>
      </c>
      <c r="AF768" t="s">
        <v>3</v>
      </c>
      <c r="AG768">
        <v>46</v>
      </c>
      <c r="AH768">
        <v>2</v>
      </c>
      <c r="AI768">
        <v>52431413</v>
      </c>
      <c r="AJ768">
        <v>800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</row>
    <row r="769" spans="1:44" x14ac:dyDescent="0.2">
      <c r="A769">
        <f>ROW(Source!A2352)</f>
        <v>2352</v>
      </c>
      <c r="B769">
        <v>52431416</v>
      </c>
      <c r="C769">
        <v>52431412</v>
      </c>
      <c r="D769">
        <v>51503611</v>
      </c>
      <c r="E769">
        <v>1</v>
      </c>
      <c r="F769">
        <v>1</v>
      </c>
      <c r="G769">
        <v>27</v>
      </c>
      <c r="H769">
        <v>3</v>
      </c>
      <c r="I769" t="s">
        <v>689</v>
      </c>
      <c r="J769" t="s">
        <v>690</v>
      </c>
      <c r="K769" t="s">
        <v>691</v>
      </c>
      <c r="L769">
        <v>1339</v>
      </c>
      <c r="N769">
        <v>1007</v>
      </c>
      <c r="O769" t="s">
        <v>166</v>
      </c>
      <c r="P769" t="s">
        <v>166</v>
      </c>
      <c r="Q769">
        <v>1</v>
      </c>
      <c r="X769">
        <v>15</v>
      </c>
      <c r="Y769">
        <v>753.67</v>
      </c>
      <c r="Z769">
        <v>0</v>
      </c>
      <c r="AA769">
        <v>0</v>
      </c>
      <c r="AB769">
        <v>0</v>
      </c>
      <c r="AC769">
        <v>0</v>
      </c>
      <c r="AD769">
        <v>1</v>
      </c>
      <c r="AE769">
        <v>0</v>
      </c>
      <c r="AF769" t="s">
        <v>3</v>
      </c>
      <c r="AG769">
        <v>15</v>
      </c>
      <c r="AH769">
        <v>2</v>
      </c>
      <c r="AI769">
        <v>52431414</v>
      </c>
      <c r="AJ769">
        <v>801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</row>
    <row r="770" spans="1:44" x14ac:dyDescent="0.2">
      <c r="A770">
        <f>ROW(Source!A2353)</f>
        <v>2353</v>
      </c>
      <c r="B770">
        <v>52431420</v>
      </c>
      <c r="C770">
        <v>52431417</v>
      </c>
      <c r="D770">
        <v>51486811</v>
      </c>
      <c r="E770">
        <v>27</v>
      </c>
      <c r="F770">
        <v>1</v>
      </c>
      <c r="G770">
        <v>27</v>
      </c>
      <c r="H770">
        <v>1</v>
      </c>
      <c r="I770" t="s">
        <v>531</v>
      </c>
      <c r="J770" t="s">
        <v>3</v>
      </c>
      <c r="K770" t="s">
        <v>532</v>
      </c>
      <c r="L770">
        <v>1191</v>
      </c>
      <c r="N770">
        <v>1013</v>
      </c>
      <c r="O770" t="s">
        <v>533</v>
      </c>
      <c r="P770" t="s">
        <v>533</v>
      </c>
      <c r="Q770">
        <v>1</v>
      </c>
      <c r="X770">
        <v>6.29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1</v>
      </c>
      <c r="AE770">
        <v>1</v>
      </c>
      <c r="AF770" t="s">
        <v>3</v>
      </c>
      <c r="AG770">
        <v>6.29</v>
      </c>
      <c r="AH770">
        <v>2</v>
      </c>
      <c r="AI770">
        <v>52431418</v>
      </c>
      <c r="AJ770">
        <v>802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</row>
    <row r="771" spans="1:44" x14ac:dyDescent="0.2">
      <c r="A771">
        <f>ROW(Source!A2353)</f>
        <v>2353</v>
      </c>
      <c r="B771">
        <v>52431421</v>
      </c>
      <c r="C771">
        <v>52431417</v>
      </c>
      <c r="D771">
        <v>51503611</v>
      </c>
      <c r="E771">
        <v>1</v>
      </c>
      <c r="F771">
        <v>1</v>
      </c>
      <c r="G771">
        <v>27</v>
      </c>
      <c r="H771">
        <v>3</v>
      </c>
      <c r="I771" t="s">
        <v>689</v>
      </c>
      <c r="J771" t="s">
        <v>690</v>
      </c>
      <c r="K771" t="s">
        <v>691</v>
      </c>
      <c r="L771">
        <v>1339</v>
      </c>
      <c r="N771">
        <v>1007</v>
      </c>
      <c r="O771" t="s">
        <v>166</v>
      </c>
      <c r="P771" t="s">
        <v>166</v>
      </c>
      <c r="Q771">
        <v>1</v>
      </c>
      <c r="X771">
        <v>5</v>
      </c>
      <c r="Y771">
        <v>753.67</v>
      </c>
      <c r="Z771">
        <v>0</v>
      </c>
      <c r="AA771">
        <v>0</v>
      </c>
      <c r="AB771">
        <v>0</v>
      </c>
      <c r="AC771">
        <v>0</v>
      </c>
      <c r="AD771">
        <v>1</v>
      </c>
      <c r="AE771">
        <v>0</v>
      </c>
      <c r="AF771" t="s">
        <v>3</v>
      </c>
      <c r="AG771">
        <v>5</v>
      </c>
      <c r="AH771">
        <v>2</v>
      </c>
      <c r="AI771">
        <v>52431419</v>
      </c>
      <c r="AJ771">
        <v>803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</row>
    <row r="772" spans="1:44" x14ac:dyDescent="0.2">
      <c r="A772">
        <f>ROW(Source!A2354)</f>
        <v>2354</v>
      </c>
      <c r="B772">
        <v>52431426</v>
      </c>
      <c r="C772">
        <v>52431422</v>
      </c>
      <c r="D772">
        <v>51486811</v>
      </c>
      <c r="E772">
        <v>27</v>
      </c>
      <c r="F772">
        <v>1</v>
      </c>
      <c r="G772">
        <v>27</v>
      </c>
      <c r="H772">
        <v>1</v>
      </c>
      <c r="I772" t="s">
        <v>531</v>
      </c>
      <c r="J772" t="s">
        <v>3</v>
      </c>
      <c r="K772" t="s">
        <v>532</v>
      </c>
      <c r="L772">
        <v>1191</v>
      </c>
      <c r="N772">
        <v>1013</v>
      </c>
      <c r="O772" t="s">
        <v>533</v>
      </c>
      <c r="P772" t="s">
        <v>533</v>
      </c>
      <c r="Q772">
        <v>1</v>
      </c>
      <c r="X772">
        <v>6.04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1</v>
      </c>
      <c r="AE772">
        <v>1</v>
      </c>
      <c r="AF772" t="s">
        <v>3</v>
      </c>
      <c r="AG772">
        <v>6.04</v>
      </c>
      <c r="AH772">
        <v>2</v>
      </c>
      <c r="AI772">
        <v>52431423</v>
      </c>
      <c r="AJ772">
        <v>804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</row>
    <row r="773" spans="1:44" x14ac:dyDescent="0.2">
      <c r="A773">
        <f>ROW(Source!A2354)</f>
        <v>2354</v>
      </c>
      <c r="B773">
        <v>52431427</v>
      </c>
      <c r="C773">
        <v>52431422</v>
      </c>
      <c r="D773">
        <v>51501882</v>
      </c>
      <c r="E773">
        <v>1</v>
      </c>
      <c r="F773">
        <v>1</v>
      </c>
      <c r="G773">
        <v>27</v>
      </c>
      <c r="H773">
        <v>3</v>
      </c>
      <c r="I773" t="s">
        <v>602</v>
      </c>
      <c r="J773" t="s">
        <v>603</v>
      </c>
      <c r="K773" t="s">
        <v>604</v>
      </c>
      <c r="L773">
        <v>1339</v>
      </c>
      <c r="N773">
        <v>1007</v>
      </c>
      <c r="O773" t="s">
        <v>166</v>
      </c>
      <c r="P773" t="s">
        <v>166</v>
      </c>
      <c r="Q773">
        <v>1</v>
      </c>
      <c r="X773">
        <v>10</v>
      </c>
      <c r="Y773">
        <v>35.25</v>
      </c>
      <c r="Z773">
        <v>0</v>
      </c>
      <c r="AA773">
        <v>0</v>
      </c>
      <c r="AB773">
        <v>0</v>
      </c>
      <c r="AC773">
        <v>0</v>
      </c>
      <c r="AD773">
        <v>1</v>
      </c>
      <c r="AE773">
        <v>0</v>
      </c>
      <c r="AF773" t="s">
        <v>3</v>
      </c>
      <c r="AG773">
        <v>10</v>
      </c>
      <c r="AH773">
        <v>2</v>
      </c>
      <c r="AI773">
        <v>52431424</v>
      </c>
      <c r="AJ773">
        <v>805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</row>
    <row r="774" spans="1:44" x14ac:dyDescent="0.2">
      <c r="A774">
        <f>ROW(Source!A2354)</f>
        <v>2354</v>
      </c>
      <c r="B774">
        <v>52431428</v>
      </c>
      <c r="C774">
        <v>52431422</v>
      </c>
      <c r="D774">
        <v>51503616</v>
      </c>
      <c r="E774">
        <v>1</v>
      </c>
      <c r="F774">
        <v>1</v>
      </c>
      <c r="G774">
        <v>27</v>
      </c>
      <c r="H774">
        <v>3</v>
      </c>
      <c r="I774" t="s">
        <v>692</v>
      </c>
      <c r="J774" t="s">
        <v>693</v>
      </c>
      <c r="K774" t="s">
        <v>694</v>
      </c>
      <c r="L774">
        <v>1346</v>
      </c>
      <c r="N774">
        <v>1009</v>
      </c>
      <c r="O774" t="s">
        <v>190</v>
      </c>
      <c r="P774" t="s">
        <v>190</v>
      </c>
      <c r="Q774">
        <v>1</v>
      </c>
      <c r="X774">
        <v>4</v>
      </c>
      <c r="Y774">
        <v>303.08999999999997</v>
      </c>
      <c r="Z774">
        <v>0</v>
      </c>
      <c r="AA774">
        <v>0</v>
      </c>
      <c r="AB774">
        <v>0</v>
      </c>
      <c r="AC774">
        <v>0</v>
      </c>
      <c r="AD774">
        <v>1</v>
      </c>
      <c r="AE774">
        <v>0</v>
      </c>
      <c r="AF774" t="s">
        <v>3</v>
      </c>
      <c r="AG774">
        <v>4</v>
      </c>
      <c r="AH774">
        <v>2</v>
      </c>
      <c r="AI774">
        <v>52431425</v>
      </c>
      <c r="AJ774">
        <v>806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</row>
    <row r="775" spans="1:44" x14ac:dyDescent="0.2">
      <c r="A775">
        <f>ROW(Source!A2390)</f>
        <v>2390</v>
      </c>
      <c r="B775">
        <v>52431493</v>
      </c>
      <c r="C775">
        <v>52431486</v>
      </c>
      <c r="D775">
        <v>51486811</v>
      </c>
      <c r="E775">
        <v>27</v>
      </c>
      <c r="F775">
        <v>1</v>
      </c>
      <c r="G775">
        <v>27</v>
      </c>
      <c r="H775">
        <v>1</v>
      </c>
      <c r="I775" t="s">
        <v>531</v>
      </c>
      <c r="J775" t="s">
        <v>3</v>
      </c>
      <c r="K775" t="s">
        <v>532</v>
      </c>
      <c r="L775">
        <v>1191</v>
      </c>
      <c r="N775">
        <v>1013</v>
      </c>
      <c r="O775" t="s">
        <v>533</v>
      </c>
      <c r="P775" t="s">
        <v>533</v>
      </c>
      <c r="Q775">
        <v>1</v>
      </c>
      <c r="X775">
        <v>2.35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1</v>
      </c>
      <c r="AE775">
        <v>1</v>
      </c>
      <c r="AF775" t="s">
        <v>3</v>
      </c>
      <c r="AG775">
        <v>2.35</v>
      </c>
      <c r="AH775">
        <v>2</v>
      </c>
      <c r="AI775">
        <v>52431487</v>
      </c>
      <c r="AJ775">
        <v>807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</row>
    <row r="776" spans="1:44" x14ac:dyDescent="0.2">
      <c r="A776">
        <f>ROW(Source!A2390)</f>
        <v>2390</v>
      </c>
      <c r="B776">
        <v>52431494</v>
      </c>
      <c r="C776">
        <v>52431486</v>
      </c>
      <c r="D776">
        <v>51499345</v>
      </c>
      <c r="E776">
        <v>1</v>
      </c>
      <c r="F776">
        <v>1</v>
      </c>
      <c r="G776">
        <v>27</v>
      </c>
      <c r="H776">
        <v>2</v>
      </c>
      <c r="I776" t="s">
        <v>571</v>
      </c>
      <c r="J776" t="s">
        <v>572</v>
      </c>
      <c r="K776" t="s">
        <v>573</v>
      </c>
      <c r="L776">
        <v>1368</v>
      </c>
      <c r="N776">
        <v>1011</v>
      </c>
      <c r="O776" t="s">
        <v>537</v>
      </c>
      <c r="P776" t="s">
        <v>537</v>
      </c>
      <c r="Q776">
        <v>1</v>
      </c>
      <c r="X776">
        <v>0.51</v>
      </c>
      <c r="Y776">
        <v>0</v>
      </c>
      <c r="Z776">
        <v>98.05</v>
      </c>
      <c r="AA776">
        <v>33.06</v>
      </c>
      <c r="AB776">
        <v>0</v>
      </c>
      <c r="AC776">
        <v>0</v>
      </c>
      <c r="AD776">
        <v>1</v>
      </c>
      <c r="AE776">
        <v>0</v>
      </c>
      <c r="AF776" t="s">
        <v>3</v>
      </c>
      <c r="AG776">
        <v>0.51</v>
      </c>
      <c r="AH776">
        <v>2</v>
      </c>
      <c r="AI776">
        <v>52431488</v>
      </c>
      <c r="AJ776">
        <v>808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</row>
    <row r="777" spans="1:44" x14ac:dyDescent="0.2">
      <c r="A777">
        <f>ROW(Source!A2390)</f>
        <v>2390</v>
      </c>
      <c r="B777">
        <v>52431495</v>
      </c>
      <c r="C777">
        <v>52431486</v>
      </c>
      <c r="D777">
        <v>51499423</v>
      </c>
      <c r="E777">
        <v>1</v>
      </c>
      <c r="F777">
        <v>1</v>
      </c>
      <c r="G777">
        <v>27</v>
      </c>
      <c r="H777">
        <v>2</v>
      </c>
      <c r="I777" t="s">
        <v>574</v>
      </c>
      <c r="J777" t="s">
        <v>575</v>
      </c>
      <c r="K777" t="s">
        <v>576</v>
      </c>
      <c r="L777">
        <v>1368</v>
      </c>
      <c r="N777">
        <v>1011</v>
      </c>
      <c r="O777" t="s">
        <v>537</v>
      </c>
      <c r="P777" t="s">
        <v>537</v>
      </c>
      <c r="Q777">
        <v>1</v>
      </c>
      <c r="X777">
        <v>0.51</v>
      </c>
      <c r="Y777">
        <v>0</v>
      </c>
      <c r="Z777">
        <v>564.1</v>
      </c>
      <c r="AA777">
        <v>358.8</v>
      </c>
      <c r="AB777">
        <v>0</v>
      </c>
      <c r="AC777">
        <v>0</v>
      </c>
      <c r="AD777">
        <v>1</v>
      </c>
      <c r="AE777">
        <v>0</v>
      </c>
      <c r="AF777" t="s">
        <v>3</v>
      </c>
      <c r="AG777">
        <v>0.51</v>
      </c>
      <c r="AH777">
        <v>2</v>
      </c>
      <c r="AI777">
        <v>52431489</v>
      </c>
      <c r="AJ777">
        <v>809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</row>
    <row r="778" spans="1:44" x14ac:dyDescent="0.2">
      <c r="A778">
        <f>ROW(Source!A2390)</f>
        <v>2390</v>
      </c>
      <c r="B778">
        <v>52431496</v>
      </c>
      <c r="C778">
        <v>52431486</v>
      </c>
      <c r="D778">
        <v>51502000</v>
      </c>
      <c r="E778">
        <v>1</v>
      </c>
      <c r="F778">
        <v>1</v>
      </c>
      <c r="G778">
        <v>27</v>
      </c>
      <c r="H778">
        <v>3</v>
      </c>
      <c r="I778" t="s">
        <v>577</v>
      </c>
      <c r="J778" t="s">
        <v>578</v>
      </c>
      <c r="K778" t="s">
        <v>579</v>
      </c>
      <c r="L778">
        <v>1301</v>
      </c>
      <c r="N778">
        <v>1003</v>
      </c>
      <c r="O778" t="s">
        <v>580</v>
      </c>
      <c r="P778" t="s">
        <v>580</v>
      </c>
      <c r="Q778">
        <v>1</v>
      </c>
      <c r="X778">
        <v>12</v>
      </c>
      <c r="Y778">
        <v>26.54</v>
      </c>
      <c r="Z778">
        <v>0</v>
      </c>
      <c r="AA778">
        <v>0</v>
      </c>
      <c r="AB778">
        <v>0</v>
      </c>
      <c r="AC778">
        <v>0</v>
      </c>
      <c r="AD778">
        <v>1</v>
      </c>
      <c r="AE778">
        <v>0</v>
      </c>
      <c r="AF778" t="s">
        <v>3</v>
      </c>
      <c r="AG778">
        <v>12</v>
      </c>
      <c r="AH778">
        <v>2</v>
      </c>
      <c r="AI778">
        <v>52431490</v>
      </c>
      <c r="AJ778">
        <v>810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</row>
    <row r="779" spans="1:44" x14ac:dyDescent="0.2">
      <c r="A779">
        <f>ROW(Source!A2390)</f>
        <v>2390</v>
      </c>
      <c r="B779">
        <v>52431497</v>
      </c>
      <c r="C779">
        <v>52431486</v>
      </c>
      <c r="D779">
        <v>51502424</v>
      </c>
      <c r="E779">
        <v>1</v>
      </c>
      <c r="F779">
        <v>1</v>
      </c>
      <c r="G779">
        <v>27</v>
      </c>
      <c r="H779">
        <v>3</v>
      </c>
      <c r="I779" t="s">
        <v>188</v>
      </c>
      <c r="J779" t="s">
        <v>191</v>
      </c>
      <c r="K779" t="s">
        <v>189</v>
      </c>
      <c r="L779">
        <v>1346</v>
      </c>
      <c r="N779">
        <v>1009</v>
      </c>
      <c r="O779" t="s">
        <v>190</v>
      </c>
      <c r="P779" t="s">
        <v>190</v>
      </c>
      <c r="Q779">
        <v>1</v>
      </c>
      <c r="X779">
        <v>6.6</v>
      </c>
      <c r="Y779">
        <v>124.03</v>
      </c>
      <c r="Z779">
        <v>0</v>
      </c>
      <c r="AA779">
        <v>0</v>
      </c>
      <c r="AB779">
        <v>0</v>
      </c>
      <c r="AC779">
        <v>0</v>
      </c>
      <c r="AD779">
        <v>1</v>
      </c>
      <c r="AE779">
        <v>0</v>
      </c>
      <c r="AF779" t="s">
        <v>3</v>
      </c>
      <c r="AG779">
        <v>6.6</v>
      </c>
      <c r="AH779">
        <v>2</v>
      </c>
      <c r="AI779">
        <v>52431491</v>
      </c>
      <c r="AJ779">
        <v>811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</row>
    <row r="780" spans="1:44" x14ac:dyDescent="0.2">
      <c r="A780">
        <f>ROW(Source!A2393)</f>
        <v>2393</v>
      </c>
      <c r="B780">
        <v>52431506</v>
      </c>
      <c r="C780">
        <v>52431500</v>
      </c>
      <c r="D780">
        <v>51486811</v>
      </c>
      <c r="E780">
        <v>27</v>
      </c>
      <c r="F780">
        <v>1</v>
      </c>
      <c r="G780">
        <v>27</v>
      </c>
      <c r="H780">
        <v>1</v>
      </c>
      <c r="I780" t="s">
        <v>531</v>
      </c>
      <c r="J780" t="s">
        <v>3</v>
      </c>
      <c r="K780" t="s">
        <v>532</v>
      </c>
      <c r="L780">
        <v>1191</v>
      </c>
      <c r="N780">
        <v>1013</v>
      </c>
      <c r="O780" t="s">
        <v>533</v>
      </c>
      <c r="P780" t="s">
        <v>533</v>
      </c>
      <c r="Q780">
        <v>1</v>
      </c>
      <c r="X780">
        <v>2.35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1</v>
      </c>
      <c r="AE780">
        <v>1</v>
      </c>
      <c r="AF780" t="s">
        <v>3</v>
      </c>
      <c r="AG780">
        <v>2.35</v>
      </c>
      <c r="AH780">
        <v>2</v>
      </c>
      <c r="AI780">
        <v>52431501</v>
      </c>
      <c r="AJ780">
        <v>813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</row>
    <row r="781" spans="1:44" x14ac:dyDescent="0.2">
      <c r="A781">
        <f>ROW(Source!A2393)</f>
        <v>2393</v>
      </c>
      <c r="B781">
        <v>52431507</v>
      </c>
      <c r="C781">
        <v>52431500</v>
      </c>
      <c r="D781">
        <v>51499345</v>
      </c>
      <c r="E781">
        <v>1</v>
      </c>
      <c r="F781">
        <v>1</v>
      </c>
      <c r="G781">
        <v>27</v>
      </c>
      <c r="H781">
        <v>2</v>
      </c>
      <c r="I781" t="s">
        <v>571</v>
      </c>
      <c r="J781" t="s">
        <v>572</v>
      </c>
      <c r="K781" t="s">
        <v>573</v>
      </c>
      <c r="L781">
        <v>1368</v>
      </c>
      <c r="N781">
        <v>1011</v>
      </c>
      <c r="O781" t="s">
        <v>537</v>
      </c>
      <c r="P781" t="s">
        <v>537</v>
      </c>
      <c r="Q781">
        <v>1</v>
      </c>
      <c r="X781">
        <v>0.51</v>
      </c>
      <c r="Y781">
        <v>0</v>
      </c>
      <c r="Z781">
        <v>98.05</v>
      </c>
      <c r="AA781">
        <v>33.06</v>
      </c>
      <c r="AB781">
        <v>0</v>
      </c>
      <c r="AC781">
        <v>0</v>
      </c>
      <c r="AD781">
        <v>1</v>
      </c>
      <c r="AE781">
        <v>0</v>
      </c>
      <c r="AF781" t="s">
        <v>3</v>
      </c>
      <c r="AG781">
        <v>0.51</v>
      </c>
      <c r="AH781">
        <v>2</v>
      </c>
      <c r="AI781">
        <v>52431502</v>
      </c>
      <c r="AJ781">
        <v>814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</row>
    <row r="782" spans="1:44" x14ac:dyDescent="0.2">
      <c r="A782">
        <f>ROW(Source!A2393)</f>
        <v>2393</v>
      </c>
      <c r="B782">
        <v>52431508</v>
      </c>
      <c r="C782">
        <v>52431500</v>
      </c>
      <c r="D782">
        <v>51499423</v>
      </c>
      <c r="E782">
        <v>1</v>
      </c>
      <c r="F782">
        <v>1</v>
      </c>
      <c r="G782">
        <v>27</v>
      </c>
      <c r="H782">
        <v>2</v>
      </c>
      <c r="I782" t="s">
        <v>574</v>
      </c>
      <c r="J782" t="s">
        <v>575</v>
      </c>
      <c r="K782" t="s">
        <v>576</v>
      </c>
      <c r="L782">
        <v>1368</v>
      </c>
      <c r="N782">
        <v>1011</v>
      </c>
      <c r="O782" t="s">
        <v>537</v>
      </c>
      <c r="P782" t="s">
        <v>537</v>
      </c>
      <c r="Q782">
        <v>1</v>
      </c>
      <c r="X782">
        <v>0.51</v>
      </c>
      <c r="Y782">
        <v>0</v>
      </c>
      <c r="Z782">
        <v>564.1</v>
      </c>
      <c r="AA782">
        <v>358.8</v>
      </c>
      <c r="AB782">
        <v>0</v>
      </c>
      <c r="AC782">
        <v>0</v>
      </c>
      <c r="AD782">
        <v>1</v>
      </c>
      <c r="AE782">
        <v>0</v>
      </c>
      <c r="AF782" t="s">
        <v>3</v>
      </c>
      <c r="AG782">
        <v>0.51</v>
      </c>
      <c r="AH782">
        <v>2</v>
      </c>
      <c r="AI782">
        <v>52431503</v>
      </c>
      <c r="AJ782">
        <v>815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</row>
    <row r="783" spans="1:44" x14ac:dyDescent="0.2">
      <c r="A783">
        <f>ROW(Source!A2393)</f>
        <v>2393</v>
      </c>
      <c r="B783">
        <v>52431509</v>
      </c>
      <c r="C783">
        <v>52431500</v>
      </c>
      <c r="D783">
        <v>51502000</v>
      </c>
      <c r="E783">
        <v>1</v>
      </c>
      <c r="F783">
        <v>1</v>
      </c>
      <c r="G783">
        <v>27</v>
      </c>
      <c r="H783">
        <v>3</v>
      </c>
      <c r="I783" t="s">
        <v>577</v>
      </c>
      <c r="J783" t="s">
        <v>578</v>
      </c>
      <c r="K783" t="s">
        <v>579</v>
      </c>
      <c r="L783">
        <v>1301</v>
      </c>
      <c r="N783">
        <v>1003</v>
      </c>
      <c r="O783" t="s">
        <v>580</v>
      </c>
      <c r="P783" t="s">
        <v>580</v>
      </c>
      <c r="Q783">
        <v>1</v>
      </c>
      <c r="X783">
        <v>12</v>
      </c>
      <c r="Y783">
        <v>26.54</v>
      </c>
      <c r="Z783">
        <v>0</v>
      </c>
      <c r="AA783">
        <v>0</v>
      </c>
      <c r="AB783">
        <v>0</v>
      </c>
      <c r="AC783">
        <v>0</v>
      </c>
      <c r="AD783">
        <v>1</v>
      </c>
      <c r="AE783">
        <v>0</v>
      </c>
      <c r="AF783" t="s">
        <v>3</v>
      </c>
      <c r="AG783">
        <v>12</v>
      </c>
      <c r="AH783">
        <v>2</v>
      </c>
      <c r="AI783">
        <v>52431504</v>
      </c>
      <c r="AJ783">
        <v>816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</row>
    <row r="784" spans="1:44" x14ac:dyDescent="0.2">
      <c r="A784">
        <f>ROW(Source!A2393)</f>
        <v>2393</v>
      </c>
      <c r="B784">
        <v>52431510</v>
      </c>
      <c r="C784">
        <v>52431500</v>
      </c>
      <c r="D784">
        <v>51502464</v>
      </c>
      <c r="E784">
        <v>1</v>
      </c>
      <c r="F784">
        <v>1</v>
      </c>
      <c r="G784">
        <v>27</v>
      </c>
      <c r="H784">
        <v>3</v>
      </c>
      <c r="I784" t="s">
        <v>581</v>
      </c>
      <c r="J784" t="s">
        <v>582</v>
      </c>
      <c r="K784" t="s">
        <v>583</v>
      </c>
      <c r="L784">
        <v>1346</v>
      </c>
      <c r="N784">
        <v>1009</v>
      </c>
      <c r="O784" t="s">
        <v>190</v>
      </c>
      <c r="P784" t="s">
        <v>190</v>
      </c>
      <c r="Q784">
        <v>1</v>
      </c>
      <c r="X784">
        <v>6.6</v>
      </c>
      <c r="Y784">
        <v>133.80000000000001</v>
      </c>
      <c r="Z784">
        <v>0</v>
      </c>
      <c r="AA784">
        <v>0</v>
      </c>
      <c r="AB784">
        <v>0</v>
      </c>
      <c r="AC784">
        <v>0</v>
      </c>
      <c r="AD784">
        <v>1</v>
      </c>
      <c r="AE784">
        <v>0</v>
      </c>
      <c r="AF784" t="s">
        <v>3</v>
      </c>
      <c r="AG784">
        <v>6.6</v>
      </c>
      <c r="AH784">
        <v>2</v>
      </c>
      <c r="AI784">
        <v>52431505</v>
      </c>
      <c r="AJ784">
        <v>817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</row>
    <row r="785" spans="1:44" x14ac:dyDescent="0.2">
      <c r="A785">
        <f>ROW(Source!A2394)</f>
        <v>2394</v>
      </c>
      <c r="B785">
        <v>52431515</v>
      </c>
      <c r="C785">
        <v>52431511</v>
      </c>
      <c r="D785">
        <v>51486811</v>
      </c>
      <c r="E785">
        <v>27</v>
      </c>
      <c r="F785">
        <v>1</v>
      </c>
      <c r="G785">
        <v>27</v>
      </c>
      <c r="H785">
        <v>1</v>
      </c>
      <c r="I785" t="s">
        <v>531</v>
      </c>
      <c r="J785" t="s">
        <v>3</v>
      </c>
      <c r="K785" t="s">
        <v>532</v>
      </c>
      <c r="L785">
        <v>1191</v>
      </c>
      <c r="N785">
        <v>1013</v>
      </c>
      <c r="O785" t="s">
        <v>533</v>
      </c>
      <c r="P785" t="s">
        <v>533</v>
      </c>
      <c r="Q785">
        <v>1</v>
      </c>
      <c r="X785">
        <v>0.06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1</v>
      </c>
      <c r="AE785">
        <v>1</v>
      </c>
      <c r="AF785" t="s">
        <v>3</v>
      </c>
      <c r="AG785">
        <v>0.06</v>
      </c>
      <c r="AH785">
        <v>2</v>
      </c>
      <c r="AI785">
        <v>52431512</v>
      </c>
      <c r="AJ785">
        <v>818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</row>
    <row r="786" spans="1:44" x14ac:dyDescent="0.2">
      <c r="A786">
        <f>ROW(Source!A2394)</f>
        <v>2394</v>
      </c>
      <c r="B786">
        <v>52431516</v>
      </c>
      <c r="C786">
        <v>52431511</v>
      </c>
      <c r="D786">
        <v>51502386</v>
      </c>
      <c r="E786">
        <v>1</v>
      </c>
      <c r="F786">
        <v>1</v>
      </c>
      <c r="G786">
        <v>27</v>
      </c>
      <c r="H786">
        <v>3</v>
      </c>
      <c r="I786" t="s">
        <v>205</v>
      </c>
      <c r="J786" t="s">
        <v>207</v>
      </c>
      <c r="K786" t="s">
        <v>206</v>
      </c>
      <c r="L786">
        <v>1346</v>
      </c>
      <c r="N786">
        <v>1009</v>
      </c>
      <c r="O786" t="s">
        <v>190</v>
      </c>
      <c r="P786" t="s">
        <v>190</v>
      </c>
      <c r="Q786">
        <v>1</v>
      </c>
      <c r="X786">
        <v>0.35</v>
      </c>
      <c r="Y786">
        <v>31.8</v>
      </c>
      <c r="Z786">
        <v>0</v>
      </c>
      <c r="AA786">
        <v>0</v>
      </c>
      <c r="AB786">
        <v>0</v>
      </c>
      <c r="AC786">
        <v>0</v>
      </c>
      <c r="AD786">
        <v>1</v>
      </c>
      <c r="AE786">
        <v>0</v>
      </c>
      <c r="AF786" t="s">
        <v>3</v>
      </c>
      <c r="AG786">
        <v>0.35</v>
      </c>
      <c r="AH786">
        <v>2</v>
      </c>
      <c r="AI786">
        <v>52431513</v>
      </c>
      <c r="AJ786">
        <v>819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</row>
    <row r="787" spans="1:44" x14ac:dyDescent="0.2">
      <c r="A787">
        <f>ROW(Source!A2530)</f>
        <v>2530</v>
      </c>
      <c r="B787">
        <v>52431640</v>
      </c>
      <c r="C787">
        <v>52431635</v>
      </c>
      <c r="D787">
        <v>51486811</v>
      </c>
      <c r="E787">
        <v>27</v>
      </c>
      <c r="F787">
        <v>1</v>
      </c>
      <c r="G787">
        <v>27</v>
      </c>
      <c r="H787">
        <v>1</v>
      </c>
      <c r="I787" t="s">
        <v>531</v>
      </c>
      <c r="J787" t="s">
        <v>3</v>
      </c>
      <c r="K787" t="s">
        <v>532</v>
      </c>
      <c r="L787">
        <v>1191</v>
      </c>
      <c r="N787">
        <v>1013</v>
      </c>
      <c r="O787" t="s">
        <v>533</v>
      </c>
      <c r="P787" t="s">
        <v>533</v>
      </c>
      <c r="Q787">
        <v>1</v>
      </c>
      <c r="X787">
        <v>155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1</v>
      </c>
      <c r="AE787">
        <v>1</v>
      </c>
      <c r="AF787" t="s">
        <v>3</v>
      </c>
      <c r="AG787">
        <v>155</v>
      </c>
      <c r="AH787">
        <v>2</v>
      </c>
      <c r="AI787">
        <v>52431636</v>
      </c>
      <c r="AJ787">
        <v>821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</row>
    <row r="788" spans="1:44" x14ac:dyDescent="0.2">
      <c r="A788">
        <f>ROW(Source!A2530)</f>
        <v>2530</v>
      </c>
      <c r="B788">
        <v>52431641</v>
      </c>
      <c r="C788">
        <v>52431635</v>
      </c>
      <c r="D788">
        <v>51499338</v>
      </c>
      <c r="E788">
        <v>1</v>
      </c>
      <c r="F788">
        <v>1</v>
      </c>
      <c r="G788">
        <v>27</v>
      </c>
      <c r="H788">
        <v>2</v>
      </c>
      <c r="I788" t="s">
        <v>556</v>
      </c>
      <c r="J788" t="s">
        <v>557</v>
      </c>
      <c r="K788" t="s">
        <v>558</v>
      </c>
      <c r="L788">
        <v>1368</v>
      </c>
      <c r="N788">
        <v>1011</v>
      </c>
      <c r="O788" t="s">
        <v>537</v>
      </c>
      <c r="P788" t="s">
        <v>537</v>
      </c>
      <c r="Q788">
        <v>1</v>
      </c>
      <c r="X788">
        <v>37.5</v>
      </c>
      <c r="Y788">
        <v>0</v>
      </c>
      <c r="Z788">
        <v>744.2</v>
      </c>
      <c r="AA788">
        <v>423.17</v>
      </c>
      <c r="AB788">
        <v>0</v>
      </c>
      <c r="AC788">
        <v>0</v>
      </c>
      <c r="AD788">
        <v>1</v>
      </c>
      <c r="AE788">
        <v>0</v>
      </c>
      <c r="AF788" t="s">
        <v>3</v>
      </c>
      <c r="AG788">
        <v>37.5</v>
      </c>
      <c r="AH788">
        <v>2</v>
      </c>
      <c r="AI788">
        <v>52431637</v>
      </c>
      <c r="AJ788">
        <v>822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</row>
    <row r="789" spans="1:44" x14ac:dyDescent="0.2">
      <c r="A789">
        <f>ROW(Source!A2530)</f>
        <v>2530</v>
      </c>
      <c r="B789">
        <v>52431642</v>
      </c>
      <c r="C789">
        <v>52431635</v>
      </c>
      <c r="D789">
        <v>51499853</v>
      </c>
      <c r="E789">
        <v>1</v>
      </c>
      <c r="F789">
        <v>1</v>
      </c>
      <c r="G789">
        <v>27</v>
      </c>
      <c r="H789">
        <v>2</v>
      </c>
      <c r="I789" t="s">
        <v>559</v>
      </c>
      <c r="J789" t="s">
        <v>560</v>
      </c>
      <c r="K789" t="s">
        <v>561</v>
      </c>
      <c r="L789">
        <v>1368</v>
      </c>
      <c r="N789">
        <v>1011</v>
      </c>
      <c r="O789" t="s">
        <v>537</v>
      </c>
      <c r="P789" t="s">
        <v>537</v>
      </c>
      <c r="Q789">
        <v>1</v>
      </c>
      <c r="X789">
        <v>75</v>
      </c>
      <c r="Y789">
        <v>0</v>
      </c>
      <c r="Z789">
        <v>6.02</v>
      </c>
      <c r="AA789">
        <v>0.02</v>
      </c>
      <c r="AB789">
        <v>0</v>
      </c>
      <c r="AC789">
        <v>0</v>
      </c>
      <c r="AD789">
        <v>1</v>
      </c>
      <c r="AE789">
        <v>0</v>
      </c>
      <c r="AF789" t="s">
        <v>3</v>
      </c>
      <c r="AG789">
        <v>75</v>
      </c>
      <c r="AH789">
        <v>2</v>
      </c>
      <c r="AI789">
        <v>52431638</v>
      </c>
      <c r="AJ789">
        <v>823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</row>
    <row r="790" spans="1:44" x14ac:dyDescent="0.2">
      <c r="A790">
        <f>ROW(Source!A2530)</f>
        <v>2530</v>
      </c>
      <c r="B790">
        <v>52431643</v>
      </c>
      <c r="C790">
        <v>52431635</v>
      </c>
      <c r="D790">
        <v>51499208</v>
      </c>
      <c r="E790">
        <v>1</v>
      </c>
      <c r="F790">
        <v>1</v>
      </c>
      <c r="G790">
        <v>27</v>
      </c>
      <c r="H790">
        <v>2</v>
      </c>
      <c r="I790" t="s">
        <v>562</v>
      </c>
      <c r="J790" t="s">
        <v>563</v>
      </c>
      <c r="K790" t="s">
        <v>564</v>
      </c>
      <c r="L790">
        <v>1368</v>
      </c>
      <c r="N790">
        <v>1011</v>
      </c>
      <c r="O790" t="s">
        <v>537</v>
      </c>
      <c r="P790" t="s">
        <v>537</v>
      </c>
      <c r="Q790">
        <v>1</v>
      </c>
      <c r="X790">
        <v>1.55</v>
      </c>
      <c r="Y790">
        <v>0</v>
      </c>
      <c r="Z790">
        <v>1412.71</v>
      </c>
      <c r="AA790">
        <v>641.32000000000005</v>
      </c>
      <c r="AB790">
        <v>0</v>
      </c>
      <c r="AC790">
        <v>0</v>
      </c>
      <c r="AD790">
        <v>1</v>
      </c>
      <c r="AE790">
        <v>0</v>
      </c>
      <c r="AF790" t="s">
        <v>3</v>
      </c>
      <c r="AG790">
        <v>1.55</v>
      </c>
      <c r="AH790">
        <v>2</v>
      </c>
      <c r="AI790">
        <v>52431639</v>
      </c>
      <c r="AJ790">
        <v>824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</row>
    <row r="791" spans="1:44" x14ac:dyDescent="0.2">
      <c r="A791">
        <f>ROW(Source!A2531)</f>
        <v>2531</v>
      </c>
      <c r="B791">
        <v>52431646</v>
      </c>
      <c r="C791">
        <v>52431644</v>
      </c>
      <c r="D791">
        <v>51498982</v>
      </c>
      <c r="E791">
        <v>1</v>
      </c>
      <c r="F791">
        <v>1</v>
      </c>
      <c r="G791">
        <v>27</v>
      </c>
      <c r="H791">
        <v>2</v>
      </c>
      <c r="I791" t="s">
        <v>534</v>
      </c>
      <c r="J791" t="s">
        <v>535</v>
      </c>
      <c r="K791" t="s">
        <v>536</v>
      </c>
      <c r="L791">
        <v>1368</v>
      </c>
      <c r="N791">
        <v>1011</v>
      </c>
      <c r="O791" t="s">
        <v>537</v>
      </c>
      <c r="P791" t="s">
        <v>537</v>
      </c>
      <c r="Q791">
        <v>1</v>
      </c>
      <c r="X791">
        <v>5.3699999999999998E-2</v>
      </c>
      <c r="Y791">
        <v>0</v>
      </c>
      <c r="Z791">
        <v>1494.43</v>
      </c>
      <c r="AA791">
        <v>481.21</v>
      </c>
      <c r="AB791">
        <v>0</v>
      </c>
      <c r="AC791">
        <v>0</v>
      </c>
      <c r="AD791">
        <v>1</v>
      </c>
      <c r="AE791">
        <v>0</v>
      </c>
      <c r="AF791" t="s">
        <v>3</v>
      </c>
      <c r="AG791">
        <v>5.3699999999999998E-2</v>
      </c>
      <c r="AH791">
        <v>2</v>
      </c>
      <c r="AI791">
        <v>52431645</v>
      </c>
      <c r="AJ791">
        <v>825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</row>
    <row r="792" spans="1:44" x14ac:dyDescent="0.2">
      <c r="A792">
        <f>ROW(Source!A2532)</f>
        <v>2532</v>
      </c>
      <c r="B792">
        <v>52431649</v>
      </c>
      <c r="C792">
        <v>52431647</v>
      </c>
      <c r="D792">
        <v>51486811</v>
      </c>
      <c r="E792">
        <v>27</v>
      </c>
      <c r="F792">
        <v>1</v>
      </c>
      <c r="G792">
        <v>27</v>
      </c>
      <c r="H792">
        <v>1</v>
      </c>
      <c r="I792" t="s">
        <v>531</v>
      </c>
      <c r="J792" t="s">
        <v>3</v>
      </c>
      <c r="K792" t="s">
        <v>532</v>
      </c>
      <c r="L792">
        <v>1191</v>
      </c>
      <c r="N792">
        <v>1013</v>
      </c>
      <c r="O792" t="s">
        <v>533</v>
      </c>
      <c r="P792" t="s">
        <v>533</v>
      </c>
      <c r="Q792">
        <v>1</v>
      </c>
      <c r="X792">
        <v>1.02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1</v>
      </c>
      <c r="AE792">
        <v>1</v>
      </c>
      <c r="AF792" t="s">
        <v>3</v>
      </c>
      <c r="AG792">
        <v>1.02</v>
      </c>
      <c r="AH792">
        <v>2</v>
      </c>
      <c r="AI792">
        <v>52431648</v>
      </c>
      <c r="AJ792">
        <v>826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</row>
    <row r="793" spans="1:44" x14ac:dyDescent="0.2">
      <c r="A793">
        <f>ROW(Source!A2533)</f>
        <v>2533</v>
      </c>
      <c r="B793">
        <v>52431653</v>
      </c>
      <c r="C793">
        <v>52431650</v>
      </c>
      <c r="D793">
        <v>51499780</v>
      </c>
      <c r="E793">
        <v>1</v>
      </c>
      <c r="F793">
        <v>1</v>
      </c>
      <c r="G793">
        <v>27</v>
      </c>
      <c r="H793">
        <v>2</v>
      </c>
      <c r="I793" t="s">
        <v>538</v>
      </c>
      <c r="J793" t="s">
        <v>539</v>
      </c>
      <c r="K793" t="s">
        <v>540</v>
      </c>
      <c r="L793">
        <v>1368</v>
      </c>
      <c r="N793">
        <v>1011</v>
      </c>
      <c r="O793" t="s">
        <v>537</v>
      </c>
      <c r="P793" t="s">
        <v>537</v>
      </c>
      <c r="Q793">
        <v>1</v>
      </c>
      <c r="X793">
        <v>0.02</v>
      </c>
      <c r="Y793">
        <v>0</v>
      </c>
      <c r="Z793">
        <v>1009.4</v>
      </c>
      <c r="AA793">
        <v>316.82</v>
      </c>
      <c r="AB793">
        <v>0</v>
      </c>
      <c r="AC793">
        <v>0</v>
      </c>
      <c r="AD793">
        <v>1</v>
      </c>
      <c r="AE793">
        <v>0</v>
      </c>
      <c r="AF793" t="s">
        <v>3</v>
      </c>
      <c r="AG793">
        <v>0.02</v>
      </c>
      <c r="AH793">
        <v>2</v>
      </c>
      <c r="AI793">
        <v>52431651</v>
      </c>
      <c r="AJ793">
        <v>827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</row>
    <row r="794" spans="1:44" x14ac:dyDescent="0.2">
      <c r="A794">
        <f>ROW(Source!A2533)</f>
        <v>2533</v>
      </c>
      <c r="B794">
        <v>52431654</v>
      </c>
      <c r="C794">
        <v>52431650</v>
      </c>
      <c r="D794">
        <v>51499781</v>
      </c>
      <c r="E794">
        <v>1</v>
      </c>
      <c r="F794">
        <v>1</v>
      </c>
      <c r="G794">
        <v>27</v>
      </c>
      <c r="H794">
        <v>2</v>
      </c>
      <c r="I794" t="s">
        <v>541</v>
      </c>
      <c r="J794" t="s">
        <v>542</v>
      </c>
      <c r="K794" t="s">
        <v>543</v>
      </c>
      <c r="L794">
        <v>1368</v>
      </c>
      <c r="N794">
        <v>1011</v>
      </c>
      <c r="O794" t="s">
        <v>537</v>
      </c>
      <c r="P794" t="s">
        <v>537</v>
      </c>
      <c r="Q794">
        <v>1</v>
      </c>
      <c r="X794">
        <v>1.7999999999999999E-2</v>
      </c>
      <c r="Y794">
        <v>0</v>
      </c>
      <c r="Z794">
        <v>1014.12</v>
      </c>
      <c r="AA794">
        <v>317.13</v>
      </c>
      <c r="AB794">
        <v>0</v>
      </c>
      <c r="AC794">
        <v>0</v>
      </c>
      <c r="AD794">
        <v>1</v>
      </c>
      <c r="AE794">
        <v>0</v>
      </c>
      <c r="AF794" t="s">
        <v>3</v>
      </c>
      <c r="AG794">
        <v>1.7999999999999999E-2</v>
      </c>
      <c r="AH794">
        <v>2</v>
      </c>
      <c r="AI794">
        <v>52431652</v>
      </c>
      <c r="AJ794">
        <v>828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</row>
    <row r="795" spans="1:44" x14ac:dyDescent="0.2">
      <c r="A795">
        <f>ROW(Source!A2534)</f>
        <v>2534</v>
      </c>
      <c r="B795">
        <v>52431658</v>
      </c>
      <c r="C795">
        <v>52431655</v>
      </c>
      <c r="D795">
        <v>51499780</v>
      </c>
      <c r="E795">
        <v>1</v>
      </c>
      <c r="F795">
        <v>1</v>
      </c>
      <c r="G795">
        <v>27</v>
      </c>
      <c r="H795">
        <v>2</v>
      </c>
      <c r="I795" t="s">
        <v>538</v>
      </c>
      <c r="J795" t="s">
        <v>539</v>
      </c>
      <c r="K795" t="s">
        <v>540</v>
      </c>
      <c r="L795">
        <v>1368</v>
      </c>
      <c r="N795">
        <v>1011</v>
      </c>
      <c r="O795" t="s">
        <v>537</v>
      </c>
      <c r="P795" t="s">
        <v>537</v>
      </c>
      <c r="Q795">
        <v>1</v>
      </c>
      <c r="X795">
        <v>5.3999999999999999E-2</v>
      </c>
      <c r="Y795">
        <v>0</v>
      </c>
      <c r="Z795">
        <v>1009.4</v>
      </c>
      <c r="AA795">
        <v>316.82</v>
      </c>
      <c r="AB795">
        <v>0</v>
      </c>
      <c r="AC795">
        <v>0</v>
      </c>
      <c r="AD795">
        <v>1</v>
      </c>
      <c r="AE795">
        <v>0</v>
      </c>
      <c r="AF795" t="s">
        <v>3</v>
      </c>
      <c r="AG795">
        <v>5.3999999999999999E-2</v>
      </c>
      <c r="AH795">
        <v>2</v>
      </c>
      <c r="AI795">
        <v>52431656</v>
      </c>
      <c r="AJ795">
        <v>829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</row>
    <row r="796" spans="1:44" x14ac:dyDescent="0.2">
      <c r="A796">
        <f>ROW(Source!A2534)</f>
        <v>2534</v>
      </c>
      <c r="B796">
        <v>52431659</v>
      </c>
      <c r="C796">
        <v>52431655</v>
      </c>
      <c r="D796">
        <v>51499781</v>
      </c>
      <c r="E796">
        <v>1</v>
      </c>
      <c r="F796">
        <v>1</v>
      </c>
      <c r="G796">
        <v>27</v>
      </c>
      <c r="H796">
        <v>2</v>
      </c>
      <c r="I796" t="s">
        <v>541</v>
      </c>
      <c r="J796" t="s">
        <v>542</v>
      </c>
      <c r="K796" t="s">
        <v>543</v>
      </c>
      <c r="L796">
        <v>1368</v>
      </c>
      <c r="N796">
        <v>1011</v>
      </c>
      <c r="O796" t="s">
        <v>537</v>
      </c>
      <c r="P796" t="s">
        <v>537</v>
      </c>
      <c r="Q796">
        <v>1</v>
      </c>
      <c r="X796">
        <v>5.5E-2</v>
      </c>
      <c r="Y796">
        <v>0</v>
      </c>
      <c r="Z796">
        <v>1014.12</v>
      </c>
      <c r="AA796">
        <v>317.13</v>
      </c>
      <c r="AB796">
        <v>0</v>
      </c>
      <c r="AC796">
        <v>0</v>
      </c>
      <c r="AD796">
        <v>1</v>
      </c>
      <c r="AE796">
        <v>0</v>
      </c>
      <c r="AF796" t="s">
        <v>3</v>
      </c>
      <c r="AG796">
        <v>5.5E-2</v>
      </c>
      <c r="AH796">
        <v>2</v>
      </c>
      <c r="AI796">
        <v>52431657</v>
      </c>
      <c r="AJ796">
        <v>830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</row>
    <row r="797" spans="1:44" x14ac:dyDescent="0.2">
      <c r="A797">
        <f>ROW(Source!A2535)</f>
        <v>2535</v>
      </c>
      <c r="B797">
        <v>52431663</v>
      </c>
      <c r="C797">
        <v>52431660</v>
      </c>
      <c r="D797">
        <v>51499780</v>
      </c>
      <c r="E797">
        <v>1</v>
      </c>
      <c r="F797">
        <v>1</v>
      </c>
      <c r="G797">
        <v>27</v>
      </c>
      <c r="H797">
        <v>2</v>
      </c>
      <c r="I797" t="s">
        <v>538</v>
      </c>
      <c r="J797" t="s">
        <v>539</v>
      </c>
      <c r="K797" t="s">
        <v>540</v>
      </c>
      <c r="L797">
        <v>1368</v>
      </c>
      <c r="N797">
        <v>1011</v>
      </c>
      <c r="O797" t="s">
        <v>537</v>
      </c>
      <c r="P797" t="s">
        <v>537</v>
      </c>
      <c r="Q797">
        <v>1</v>
      </c>
      <c r="X797">
        <v>0.01</v>
      </c>
      <c r="Y797">
        <v>0</v>
      </c>
      <c r="Z797">
        <v>1009.4</v>
      </c>
      <c r="AA797">
        <v>316.82</v>
      </c>
      <c r="AB797">
        <v>0</v>
      </c>
      <c r="AC797">
        <v>0</v>
      </c>
      <c r="AD797">
        <v>1</v>
      </c>
      <c r="AE797">
        <v>0</v>
      </c>
      <c r="AF797" t="s">
        <v>46</v>
      </c>
      <c r="AG797">
        <v>0.51</v>
      </c>
      <c r="AH797">
        <v>2</v>
      </c>
      <c r="AI797">
        <v>52431661</v>
      </c>
      <c r="AJ797">
        <v>831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</row>
    <row r="798" spans="1:44" x14ac:dyDescent="0.2">
      <c r="A798">
        <f>ROW(Source!A2535)</f>
        <v>2535</v>
      </c>
      <c r="B798">
        <v>52431664</v>
      </c>
      <c r="C798">
        <v>52431660</v>
      </c>
      <c r="D798">
        <v>51499781</v>
      </c>
      <c r="E798">
        <v>1</v>
      </c>
      <c r="F798">
        <v>1</v>
      </c>
      <c r="G798">
        <v>27</v>
      </c>
      <c r="H798">
        <v>2</v>
      </c>
      <c r="I798" t="s">
        <v>541</v>
      </c>
      <c r="J798" t="s">
        <v>542</v>
      </c>
      <c r="K798" t="s">
        <v>543</v>
      </c>
      <c r="L798">
        <v>1368</v>
      </c>
      <c r="N798">
        <v>1011</v>
      </c>
      <c r="O798" t="s">
        <v>537</v>
      </c>
      <c r="P798" t="s">
        <v>537</v>
      </c>
      <c r="Q798">
        <v>1</v>
      </c>
      <c r="X798">
        <v>8.0000000000000002E-3</v>
      </c>
      <c r="Y798">
        <v>0</v>
      </c>
      <c r="Z798">
        <v>1014.12</v>
      </c>
      <c r="AA798">
        <v>317.13</v>
      </c>
      <c r="AB798">
        <v>0</v>
      </c>
      <c r="AC798">
        <v>0</v>
      </c>
      <c r="AD798">
        <v>1</v>
      </c>
      <c r="AE798">
        <v>0</v>
      </c>
      <c r="AF798" t="s">
        <v>46</v>
      </c>
      <c r="AG798">
        <v>0.40800000000000003</v>
      </c>
      <c r="AH798">
        <v>2</v>
      </c>
      <c r="AI798">
        <v>52431662</v>
      </c>
      <c r="AJ798">
        <v>832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</row>
    <row r="799" spans="1:44" x14ac:dyDescent="0.2">
      <c r="A799">
        <f>ROW(Source!A2537)</f>
        <v>2537</v>
      </c>
      <c r="B799">
        <v>52431676</v>
      </c>
      <c r="C799">
        <v>52431666</v>
      </c>
      <c r="D799">
        <v>51486811</v>
      </c>
      <c r="E799">
        <v>27</v>
      </c>
      <c r="F799">
        <v>1</v>
      </c>
      <c r="G799">
        <v>27</v>
      </c>
      <c r="H799">
        <v>1</v>
      </c>
      <c r="I799" t="s">
        <v>531</v>
      </c>
      <c r="J799" t="s">
        <v>3</v>
      </c>
      <c r="K799" t="s">
        <v>532</v>
      </c>
      <c r="L799">
        <v>1191</v>
      </c>
      <c r="N799">
        <v>1013</v>
      </c>
      <c r="O799" t="s">
        <v>533</v>
      </c>
      <c r="P799" t="s">
        <v>533</v>
      </c>
      <c r="Q799">
        <v>1</v>
      </c>
      <c r="X799">
        <v>24.84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1</v>
      </c>
      <c r="AE799">
        <v>1</v>
      </c>
      <c r="AF799" t="s">
        <v>3</v>
      </c>
      <c r="AG799">
        <v>24.84</v>
      </c>
      <c r="AH799">
        <v>2</v>
      </c>
      <c r="AI799">
        <v>52431667</v>
      </c>
      <c r="AJ799">
        <v>833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</row>
    <row r="800" spans="1:44" x14ac:dyDescent="0.2">
      <c r="A800">
        <f>ROW(Source!A2537)</f>
        <v>2537</v>
      </c>
      <c r="B800">
        <v>52431677</v>
      </c>
      <c r="C800">
        <v>52431666</v>
      </c>
      <c r="D800">
        <v>51499003</v>
      </c>
      <c r="E800">
        <v>1</v>
      </c>
      <c r="F800">
        <v>1</v>
      </c>
      <c r="G800">
        <v>27</v>
      </c>
      <c r="H800">
        <v>2</v>
      </c>
      <c r="I800" t="s">
        <v>665</v>
      </c>
      <c r="J800" t="s">
        <v>666</v>
      </c>
      <c r="K800" t="s">
        <v>667</v>
      </c>
      <c r="L800">
        <v>1368</v>
      </c>
      <c r="N800">
        <v>1011</v>
      </c>
      <c r="O800" t="s">
        <v>537</v>
      </c>
      <c r="P800" t="s">
        <v>537</v>
      </c>
      <c r="Q800">
        <v>1</v>
      </c>
      <c r="X800">
        <v>2.94</v>
      </c>
      <c r="Y800">
        <v>0</v>
      </c>
      <c r="Z800">
        <v>956.79</v>
      </c>
      <c r="AA800">
        <v>359.44</v>
      </c>
      <c r="AB800">
        <v>0</v>
      </c>
      <c r="AC800">
        <v>0</v>
      </c>
      <c r="AD800">
        <v>1</v>
      </c>
      <c r="AE800">
        <v>0</v>
      </c>
      <c r="AF800" t="s">
        <v>3</v>
      </c>
      <c r="AG800">
        <v>2.94</v>
      </c>
      <c r="AH800">
        <v>2</v>
      </c>
      <c r="AI800">
        <v>52431668</v>
      </c>
      <c r="AJ800">
        <v>834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</row>
    <row r="801" spans="1:44" x14ac:dyDescent="0.2">
      <c r="A801">
        <f>ROW(Source!A2537)</f>
        <v>2537</v>
      </c>
      <c r="B801">
        <v>52431678</v>
      </c>
      <c r="C801">
        <v>52431666</v>
      </c>
      <c r="D801">
        <v>51499184</v>
      </c>
      <c r="E801">
        <v>1</v>
      </c>
      <c r="F801">
        <v>1</v>
      </c>
      <c r="G801">
        <v>27</v>
      </c>
      <c r="H801">
        <v>2</v>
      </c>
      <c r="I801" t="s">
        <v>599</v>
      </c>
      <c r="J801" t="s">
        <v>600</v>
      </c>
      <c r="K801" t="s">
        <v>601</v>
      </c>
      <c r="L801">
        <v>1368</v>
      </c>
      <c r="N801">
        <v>1011</v>
      </c>
      <c r="O801" t="s">
        <v>537</v>
      </c>
      <c r="P801" t="s">
        <v>537</v>
      </c>
      <c r="Q801">
        <v>1</v>
      </c>
      <c r="X801">
        <v>1.1399999999999999</v>
      </c>
      <c r="Y801">
        <v>0</v>
      </c>
      <c r="Z801">
        <v>2020.59</v>
      </c>
      <c r="AA801">
        <v>458.56</v>
      </c>
      <c r="AB801">
        <v>0</v>
      </c>
      <c r="AC801">
        <v>0</v>
      </c>
      <c r="AD801">
        <v>1</v>
      </c>
      <c r="AE801">
        <v>0</v>
      </c>
      <c r="AF801" t="s">
        <v>3</v>
      </c>
      <c r="AG801">
        <v>1.1399999999999999</v>
      </c>
      <c r="AH801">
        <v>2</v>
      </c>
      <c r="AI801">
        <v>52431669</v>
      </c>
      <c r="AJ801">
        <v>835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</row>
    <row r="802" spans="1:44" x14ac:dyDescent="0.2">
      <c r="A802">
        <f>ROW(Source!A2537)</f>
        <v>2537</v>
      </c>
      <c r="B802">
        <v>52431679</v>
      </c>
      <c r="C802">
        <v>52431666</v>
      </c>
      <c r="D802">
        <v>51499169</v>
      </c>
      <c r="E802">
        <v>1</v>
      </c>
      <c r="F802">
        <v>1</v>
      </c>
      <c r="G802">
        <v>27</v>
      </c>
      <c r="H802">
        <v>2</v>
      </c>
      <c r="I802" t="s">
        <v>547</v>
      </c>
      <c r="J802" t="s">
        <v>548</v>
      </c>
      <c r="K802" t="s">
        <v>549</v>
      </c>
      <c r="L802">
        <v>1368</v>
      </c>
      <c r="N802">
        <v>1011</v>
      </c>
      <c r="O802" t="s">
        <v>537</v>
      </c>
      <c r="P802" t="s">
        <v>537</v>
      </c>
      <c r="Q802">
        <v>1</v>
      </c>
      <c r="X802">
        <v>8.9600000000000009</v>
      </c>
      <c r="Y802">
        <v>0</v>
      </c>
      <c r="Z802">
        <v>1261.8699999999999</v>
      </c>
      <c r="AA802">
        <v>530.02</v>
      </c>
      <c r="AB802">
        <v>0</v>
      </c>
      <c r="AC802">
        <v>0</v>
      </c>
      <c r="AD802">
        <v>1</v>
      </c>
      <c r="AE802">
        <v>0</v>
      </c>
      <c r="AF802" t="s">
        <v>3</v>
      </c>
      <c r="AG802">
        <v>8.9600000000000009</v>
      </c>
      <c r="AH802">
        <v>2</v>
      </c>
      <c r="AI802">
        <v>52431670</v>
      </c>
      <c r="AJ802">
        <v>836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</row>
    <row r="803" spans="1:44" x14ac:dyDescent="0.2">
      <c r="A803">
        <f>ROW(Source!A2537)</f>
        <v>2537</v>
      </c>
      <c r="B803">
        <v>52431680</v>
      </c>
      <c r="C803">
        <v>52431666</v>
      </c>
      <c r="D803">
        <v>51499170</v>
      </c>
      <c r="E803">
        <v>1</v>
      </c>
      <c r="F803">
        <v>1</v>
      </c>
      <c r="G803">
        <v>27</v>
      </c>
      <c r="H803">
        <v>2</v>
      </c>
      <c r="I803" t="s">
        <v>550</v>
      </c>
      <c r="J803" t="s">
        <v>551</v>
      </c>
      <c r="K803" t="s">
        <v>552</v>
      </c>
      <c r="L803">
        <v>1368</v>
      </c>
      <c r="N803">
        <v>1011</v>
      </c>
      <c r="O803" t="s">
        <v>537</v>
      </c>
      <c r="P803" t="s">
        <v>537</v>
      </c>
      <c r="Q803">
        <v>1</v>
      </c>
      <c r="X803">
        <v>18.25</v>
      </c>
      <c r="Y803">
        <v>0</v>
      </c>
      <c r="Z803">
        <v>1827.95</v>
      </c>
      <c r="AA803">
        <v>720.55</v>
      </c>
      <c r="AB803">
        <v>0</v>
      </c>
      <c r="AC803">
        <v>0</v>
      </c>
      <c r="AD803">
        <v>1</v>
      </c>
      <c r="AE803">
        <v>0</v>
      </c>
      <c r="AF803" t="s">
        <v>3</v>
      </c>
      <c r="AG803">
        <v>18.25</v>
      </c>
      <c r="AH803">
        <v>2</v>
      </c>
      <c r="AI803">
        <v>52431671</v>
      </c>
      <c r="AJ803">
        <v>837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</row>
    <row r="804" spans="1:44" x14ac:dyDescent="0.2">
      <c r="A804">
        <f>ROW(Source!A2537)</f>
        <v>2537</v>
      </c>
      <c r="B804">
        <v>52431681</v>
      </c>
      <c r="C804">
        <v>52431666</v>
      </c>
      <c r="D804">
        <v>51499208</v>
      </c>
      <c r="E804">
        <v>1</v>
      </c>
      <c r="F804">
        <v>1</v>
      </c>
      <c r="G804">
        <v>27</v>
      </c>
      <c r="H804">
        <v>2</v>
      </c>
      <c r="I804" t="s">
        <v>562</v>
      </c>
      <c r="J804" t="s">
        <v>563</v>
      </c>
      <c r="K804" t="s">
        <v>564</v>
      </c>
      <c r="L804">
        <v>1368</v>
      </c>
      <c r="N804">
        <v>1011</v>
      </c>
      <c r="O804" t="s">
        <v>537</v>
      </c>
      <c r="P804" t="s">
        <v>537</v>
      </c>
      <c r="Q804">
        <v>1</v>
      </c>
      <c r="X804">
        <v>2.2400000000000002</v>
      </c>
      <c r="Y804">
        <v>0</v>
      </c>
      <c r="Z804">
        <v>1412.71</v>
      </c>
      <c r="AA804">
        <v>641.32000000000005</v>
      </c>
      <c r="AB804">
        <v>0</v>
      </c>
      <c r="AC804">
        <v>0</v>
      </c>
      <c r="AD804">
        <v>1</v>
      </c>
      <c r="AE804">
        <v>0</v>
      </c>
      <c r="AF804" t="s">
        <v>3</v>
      </c>
      <c r="AG804">
        <v>2.2400000000000002</v>
      </c>
      <c r="AH804">
        <v>2</v>
      </c>
      <c r="AI804">
        <v>52431672</v>
      </c>
      <c r="AJ804">
        <v>838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</row>
    <row r="805" spans="1:44" x14ac:dyDescent="0.2">
      <c r="A805">
        <f>ROW(Source!A2537)</f>
        <v>2537</v>
      </c>
      <c r="B805">
        <v>52431682</v>
      </c>
      <c r="C805">
        <v>52431666</v>
      </c>
      <c r="D805">
        <v>51499174</v>
      </c>
      <c r="E805">
        <v>1</v>
      </c>
      <c r="F805">
        <v>1</v>
      </c>
      <c r="G805">
        <v>27</v>
      </c>
      <c r="H805">
        <v>2</v>
      </c>
      <c r="I805" t="s">
        <v>638</v>
      </c>
      <c r="J805" t="s">
        <v>639</v>
      </c>
      <c r="K805" t="s">
        <v>640</v>
      </c>
      <c r="L805">
        <v>1368</v>
      </c>
      <c r="N805">
        <v>1011</v>
      </c>
      <c r="O805" t="s">
        <v>537</v>
      </c>
      <c r="P805" t="s">
        <v>537</v>
      </c>
      <c r="Q805">
        <v>1</v>
      </c>
      <c r="X805">
        <v>0.65</v>
      </c>
      <c r="Y805">
        <v>0</v>
      </c>
      <c r="Z805">
        <v>1213.3399999999999</v>
      </c>
      <c r="AA805">
        <v>461.6</v>
      </c>
      <c r="AB805">
        <v>0</v>
      </c>
      <c r="AC805">
        <v>0</v>
      </c>
      <c r="AD805">
        <v>1</v>
      </c>
      <c r="AE805">
        <v>0</v>
      </c>
      <c r="AF805" t="s">
        <v>3</v>
      </c>
      <c r="AG805">
        <v>0.65</v>
      </c>
      <c r="AH805">
        <v>2</v>
      </c>
      <c r="AI805">
        <v>52431673</v>
      </c>
      <c r="AJ805">
        <v>839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</row>
    <row r="806" spans="1:44" x14ac:dyDescent="0.2">
      <c r="A806">
        <f>ROW(Source!A2537)</f>
        <v>2537</v>
      </c>
      <c r="B806">
        <v>52431683</v>
      </c>
      <c r="C806">
        <v>52431666</v>
      </c>
      <c r="D806">
        <v>51501162</v>
      </c>
      <c r="E806">
        <v>1</v>
      </c>
      <c r="F806">
        <v>1</v>
      </c>
      <c r="G806">
        <v>27</v>
      </c>
      <c r="H806">
        <v>3</v>
      </c>
      <c r="I806" t="s">
        <v>668</v>
      </c>
      <c r="J806" t="s">
        <v>669</v>
      </c>
      <c r="K806" t="s">
        <v>670</v>
      </c>
      <c r="L806">
        <v>1339</v>
      </c>
      <c r="N806">
        <v>1007</v>
      </c>
      <c r="O806" t="s">
        <v>166</v>
      </c>
      <c r="P806" t="s">
        <v>166</v>
      </c>
      <c r="Q806">
        <v>1</v>
      </c>
      <c r="X806">
        <v>126</v>
      </c>
      <c r="Y806">
        <v>1763.75</v>
      </c>
      <c r="Z806">
        <v>0</v>
      </c>
      <c r="AA806">
        <v>0</v>
      </c>
      <c r="AB806">
        <v>0</v>
      </c>
      <c r="AC806">
        <v>0</v>
      </c>
      <c r="AD806">
        <v>1</v>
      </c>
      <c r="AE806">
        <v>0</v>
      </c>
      <c r="AF806" t="s">
        <v>3</v>
      </c>
      <c r="AG806">
        <v>126</v>
      </c>
      <c r="AH806">
        <v>2</v>
      </c>
      <c r="AI806">
        <v>52431674</v>
      </c>
      <c r="AJ806">
        <v>840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</row>
    <row r="807" spans="1:44" x14ac:dyDescent="0.2">
      <c r="A807">
        <f>ROW(Source!A2537)</f>
        <v>2537</v>
      </c>
      <c r="B807">
        <v>52431684</v>
      </c>
      <c r="C807">
        <v>52431666</v>
      </c>
      <c r="D807">
        <v>51501882</v>
      </c>
      <c r="E807">
        <v>1</v>
      </c>
      <c r="F807">
        <v>1</v>
      </c>
      <c r="G807">
        <v>27</v>
      </c>
      <c r="H807">
        <v>3</v>
      </c>
      <c r="I807" t="s">
        <v>602</v>
      </c>
      <c r="J807" t="s">
        <v>603</v>
      </c>
      <c r="K807" t="s">
        <v>604</v>
      </c>
      <c r="L807">
        <v>1339</v>
      </c>
      <c r="N807">
        <v>1007</v>
      </c>
      <c r="O807" t="s">
        <v>166</v>
      </c>
      <c r="P807" t="s">
        <v>166</v>
      </c>
      <c r="Q807">
        <v>1</v>
      </c>
      <c r="X807">
        <v>7</v>
      </c>
      <c r="Y807">
        <v>35.25</v>
      </c>
      <c r="Z807">
        <v>0</v>
      </c>
      <c r="AA807">
        <v>0</v>
      </c>
      <c r="AB807">
        <v>0</v>
      </c>
      <c r="AC807">
        <v>0</v>
      </c>
      <c r="AD807">
        <v>1</v>
      </c>
      <c r="AE807">
        <v>0</v>
      </c>
      <c r="AF807" t="s">
        <v>3</v>
      </c>
      <c r="AG807">
        <v>7</v>
      </c>
      <c r="AH807">
        <v>2</v>
      </c>
      <c r="AI807">
        <v>52431675</v>
      </c>
      <c r="AJ807">
        <v>841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</row>
    <row r="808" spans="1:44" x14ac:dyDescent="0.2">
      <c r="A808">
        <f>ROW(Source!A2538)</f>
        <v>2538</v>
      </c>
      <c r="B808">
        <v>52431691</v>
      </c>
      <c r="C808">
        <v>52431685</v>
      </c>
      <c r="D808">
        <v>51486811</v>
      </c>
      <c r="E808">
        <v>27</v>
      </c>
      <c r="F808">
        <v>1</v>
      </c>
      <c r="G808">
        <v>27</v>
      </c>
      <c r="H808">
        <v>1</v>
      </c>
      <c r="I808" t="s">
        <v>531</v>
      </c>
      <c r="J808" t="s">
        <v>3</v>
      </c>
      <c r="K808" t="s">
        <v>532</v>
      </c>
      <c r="L808">
        <v>1191</v>
      </c>
      <c r="N808">
        <v>1013</v>
      </c>
      <c r="O808" t="s">
        <v>533</v>
      </c>
      <c r="P808" t="s">
        <v>533</v>
      </c>
      <c r="Q808">
        <v>1</v>
      </c>
      <c r="X808">
        <v>10.3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1</v>
      </c>
      <c r="AE808">
        <v>1</v>
      </c>
      <c r="AF808" t="s">
        <v>3</v>
      </c>
      <c r="AG808">
        <v>10.3</v>
      </c>
      <c r="AH808">
        <v>2</v>
      </c>
      <c r="AI808">
        <v>52431686</v>
      </c>
      <c r="AJ808">
        <v>842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</row>
    <row r="809" spans="1:44" x14ac:dyDescent="0.2">
      <c r="A809">
        <f>ROW(Source!A2538)</f>
        <v>2538</v>
      </c>
      <c r="B809">
        <v>52431692</v>
      </c>
      <c r="C809">
        <v>52431685</v>
      </c>
      <c r="D809">
        <v>51499169</v>
      </c>
      <c r="E809">
        <v>1</v>
      </c>
      <c r="F809">
        <v>1</v>
      </c>
      <c r="G809">
        <v>27</v>
      </c>
      <c r="H809">
        <v>2</v>
      </c>
      <c r="I809" t="s">
        <v>547</v>
      </c>
      <c r="J809" t="s">
        <v>548</v>
      </c>
      <c r="K809" t="s">
        <v>549</v>
      </c>
      <c r="L809">
        <v>1368</v>
      </c>
      <c r="N809">
        <v>1011</v>
      </c>
      <c r="O809" t="s">
        <v>537</v>
      </c>
      <c r="P809" t="s">
        <v>537</v>
      </c>
      <c r="Q809">
        <v>1</v>
      </c>
      <c r="X809">
        <v>0.89</v>
      </c>
      <c r="Y809">
        <v>0</v>
      </c>
      <c r="Z809">
        <v>1261.8699999999999</v>
      </c>
      <c r="AA809">
        <v>530.02</v>
      </c>
      <c r="AB809">
        <v>0</v>
      </c>
      <c r="AC809">
        <v>0</v>
      </c>
      <c r="AD809">
        <v>1</v>
      </c>
      <c r="AE809">
        <v>0</v>
      </c>
      <c r="AF809" t="s">
        <v>3</v>
      </c>
      <c r="AG809">
        <v>0.89</v>
      </c>
      <c r="AH809">
        <v>2</v>
      </c>
      <c r="AI809">
        <v>52431687</v>
      </c>
      <c r="AJ809">
        <v>843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</row>
    <row r="810" spans="1:44" x14ac:dyDescent="0.2">
      <c r="A810">
        <f>ROW(Source!A2538)</f>
        <v>2538</v>
      </c>
      <c r="B810">
        <v>52431693</v>
      </c>
      <c r="C810">
        <v>52431685</v>
      </c>
      <c r="D810">
        <v>51499975</v>
      </c>
      <c r="E810">
        <v>1</v>
      </c>
      <c r="F810">
        <v>1</v>
      </c>
      <c r="G810">
        <v>27</v>
      </c>
      <c r="H810">
        <v>3</v>
      </c>
      <c r="I810" t="s">
        <v>553</v>
      </c>
      <c r="J810" t="s">
        <v>554</v>
      </c>
      <c r="K810" t="s">
        <v>555</v>
      </c>
      <c r="L810">
        <v>1348</v>
      </c>
      <c r="N810">
        <v>1009</v>
      </c>
      <c r="O810" t="s">
        <v>27</v>
      </c>
      <c r="P810" t="s">
        <v>27</v>
      </c>
      <c r="Q810">
        <v>1000</v>
      </c>
      <c r="X810">
        <v>0.06</v>
      </c>
      <c r="Y810">
        <v>25888.1</v>
      </c>
      <c r="Z810">
        <v>0</v>
      </c>
      <c r="AA810">
        <v>0</v>
      </c>
      <c r="AB810">
        <v>0</v>
      </c>
      <c r="AC810">
        <v>0</v>
      </c>
      <c r="AD810">
        <v>1</v>
      </c>
      <c r="AE810">
        <v>0</v>
      </c>
      <c r="AF810" t="s">
        <v>3</v>
      </c>
      <c r="AG810">
        <v>0.06</v>
      </c>
      <c r="AH810">
        <v>2</v>
      </c>
      <c r="AI810">
        <v>52431688</v>
      </c>
      <c r="AJ810">
        <v>844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</row>
    <row r="811" spans="1:44" x14ac:dyDescent="0.2">
      <c r="A811">
        <f>ROW(Source!A2538)</f>
        <v>2538</v>
      </c>
      <c r="B811">
        <v>52431694</v>
      </c>
      <c r="C811">
        <v>52431685</v>
      </c>
      <c r="D811">
        <v>51503080</v>
      </c>
      <c r="E811">
        <v>1</v>
      </c>
      <c r="F811">
        <v>1</v>
      </c>
      <c r="G811">
        <v>27</v>
      </c>
      <c r="H811">
        <v>3</v>
      </c>
      <c r="I811" t="s">
        <v>64</v>
      </c>
      <c r="J811" t="s">
        <v>66</v>
      </c>
      <c r="K811" t="s">
        <v>65</v>
      </c>
      <c r="L811">
        <v>1348</v>
      </c>
      <c r="N811">
        <v>1009</v>
      </c>
      <c r="O811" t="s">
        <v>27</v>
      </c>
      <c r="P811" t="s">
        <v>27</v>
      </c>
      <c r="Q811">
        <v>1000</v>
      </c>
      <c r="X811">
        <v>7.14</v>
      </c>
      <c r="Y811">
        <v>2652.04</v>
      </c>
      <c r="Z811">
        <v>0</v>
      </c>
      <c r="AA811">
        <v>0</v>
      </c>
      <c r="AB811">
        <v>0</v>
      </c>
      <c r="AC811">
        <v>0</v>
      </c>
      <c r="AD811">
        <v>1</v>
      </c>
      <c r="AE811">
        <v>0</v>
      </c>
      <c r="AF811" t="s">
        <v>3</v>
      </c>
      <c r="AG811">
        <v>7.14</v>
      </c>
      <c r="AH811">
        <v>2</v>
      </c>
      <c r="AI811">
        <v>52431689</v>
      </c>
      <c r="AJ811">
        <v>845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</row>
    <row r="812" spans="1:44" x14ac:dyDescent="0.2">
      <c r="A812">
        <f>ROW(Source!A2541)</f>
        <v>2541</v>
      </c>
      <c r="B812">
        <v>52431702</v>
      </c>
      <c r="C812">
        <v>52431697</v>
      </c>
      <c r="D812">
        <v>51486811</v>
      </c>
      <c r="E812">
        <v>27</v>
      </c>
      <c r="F812">
        <v>1</v>
      </c>
      <c r="G812">
        <v>27</v>
      </c>
      <c r="H812">
        <v>1</v>
      </c>
      <c r="I812" t="s">
        <v>531</v>
      </c>
      <c r="J812" t="s">
        <v>3</v>
      </c>
      <c r="K812" t="s">
        <v>532</v>
      </c>
      <c r="L812">
        <v>1191</v>
      </c>
      <c r="N812">
        <v>1013</v>
      </c>
      <c r="O812" t="s">
        <v>533</v>
      </c>
      <c r="P812" t="s">
        <v>533</v>
      </c>
      <c r="Q812">
        <v>1</v>
      </c>
      <c r="X812">
        <v>80.27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1</v>
      </c>
      <c r="AE812">
        <v>1</v>
      </c>
      <c r="AF812" t="s">
        <v>3</v>
      </c>
      <c r="AG812">
        <v>80.27</v>
      </c>
      <c r="AH812">
        <v>2</v>
      </c>
      <c r="AI812">
        <v>52431698</v>
      </c>
      <c r="AJ812">
        <v>847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</row>
    <row r="813" spans="1:44" x14ac:dyDescent="0.2">
      <c r="A813">
        <f>ROW(Source!A2541)</f>
        <v>2541</v>
      </c>
      <c r="B813">
        <v>52431703</v>
      </c>
      <c r="C813">
        <v>52431697</v>
      </c>
      <c r="D813">
        <v>51502851</v>
      </c>
      <c r="E813">
        <v>1</v>
      </c>
      <c r="F813">
        <v>1</v>
      </c>
      <c r="G813">
        <v>27</v>
      </c>
      <c r="H813">
        <v>3</v>
      </c>
      <c r="I813" t="s">
        <v>565</v>
      </c>
      <c r="J813" t="s">
        <v>566</v>
      </c>
      <c r="K813" t="s">
        <v>567</v>
      </c>
      <c r="L813">
        <v>1339</v>
      </c>
      <c r="N813">
        <v>1007</v>
      </c>
      <c r="O813" t="s">
        <v>166</v>
      </c>
      <c r="P813" t="s">
        <v>166</v>
      </c>
      <c r="Q813">
        <v>1</v>
      </c>
      <c r="X813">
        <v>5.9</v>
      </c>
      <c r="Y813">
        <v>3714.73</v>
      </c>
      <c r="Z813">
        <v>0</v>
      </c>
      <c r="AA813">
        <v>0</v>
      </c>
      <c r="AB813">
        <v>0</v>
      </c>
      <c r="AC813">
        <v>0</v>
      </c>
      <c r="AD813">
        <v>1</v>
      </c>
      <c r="AE813">
        <v>0</v>
      </c>
      <c r="AF813" t="s">
        <v>3</v>
      </c>
      <c r="AG813">
        <v>5.9</v>
      </c>
      <c r="AH813">
        <v>2</v>
      </c>
      <c r="AI813">
        <v>52431699</v>
      </c>
      <c r="AJ813">
        <v>848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</row>
    <row r="814" spans="1:44" x14ac:dyDescent="0.2">
      <c r="A814">
        <f>ROW(Source!A2541)</f>
        <v>2541</v>
      </c>
      <c r="B814">
        <v>52431704</v>
      </c>
      <c r="C814">
        <v>52431697</v>
      </c>
      <c r="D814">
        <v>51502927</v>
      </c>
      <c r="E814">
        <v>1</v>
      </c>
      <c r="F814">
        <v>1</v>
      </c>
      <c r="G814">
        <v>27</v>
      </c>
      <c r="H814">
        <v>3</v>
      </c>
      <c r="I814" t="s">
        <v>568</v>
      </c>
      <c r="J814" t="s">
        <v>569</v>
      </c>
      <c r="K814" t="s">
        <v>570</v>
      </c>
      <c r="L814">
        <v>1339</v>
      </c>
      <c r="N814">
        <v>1007</v>
      </c>
      <c r="O814" t="s">
        <v>166</v>
      </c>
      <c r="P814" t="s">
        <v>166</v>
      </c>
      <c r="Q814">
        <v>1</v>
      </c>
      <c r="X814">
        <v>0.06</v>
      </c>
      <c r="Y814">
        <v>3392.59</v>
      </c>
      <c r="Z814">
        <v>0</v>
      </c>
      <c r="AA814">
        <v>0</v>
      </c>
      <c r="AB814">
        <v>0</v>
      </c>
      <c r="AC814">
        <v>0</v>
      </c>
      <c r="AD814">
        <v>1</v>
      </c>
      <c r="AE814">
        <v>0</v>
      </c>
      <c r="AF814" t="s">
        <v>3</v>
      </c>
      <c r="AG814">
        <v>0.06</v>
      </c>
      <c r="AH814">
        <v>2</v>
      </c>
      <c r="AI814">
        <v>52431700</v>
      </c>
      <c r="AJ814">
        <v>849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</row>
    <row r="815" spans="1:44" x14ac:dyDescent="0.2">
      <c r="A815">
        <f>ROW(Source!A2541)</f>
        <v>2541</v>
      </c>
      <c r="B815">
        <v>52431705</v>
      </c>
      <c r="C815">
        <v>52431697</v>
      </c>
      <c r="D815">
        <v>51503665</v>
      </c>
      <c r="E815">
        <v>1</v>
      </c>
      <c r="F815">
        <v>1</v>
      </c>
      <c r="G815">
        <v>27</v>
      </c>
      <c r="H815">
        <v>3</v>
      </c>
      <c r="I815" t="s">
        <v>501</v>
      </c>
      <c r="J815" t="s">
        <v>503</v>
      </c>
      <c r="K815" t="s">
        <v>502</v>
      </c>
      <c r="L815">
        <v>1339</v>
      </c>
      <c r="N815">
        <v>1007</v>
      </c>
      <c r="O815" t="s">
        <v>166</v>
      </c>
      <c r="P815" t="s">
        <v>166</v>
      </c>
      <c r="Q815">
        <v>1</v>
      </c>
      <c r="X815">
        <v>4.3</v>
      </c>
      <c r="Y815">
        <v>7833.01</v>
      </c>
      <c r="Z815">
        <v>0</v>
      </c>
      <c r="AA815">
        <v>0</v>
      </c>
      <c r="AB815">
        <v>0</v>
      </c>
      <c r="AC815">
        <v>0</v>
      </c>
      <c r="AD815">
        <v>1</v>
      </c>
      <c r="AE815">
        <v>0</v>
      </c>
      <c r="AF815" t="s">
        <v>3</v>
      </c>
      <c r="AG815">
        <v>4.3</v>
      </c>
      <c r="AH815">
        <v>2</v>
      </c>
      <c r="AI815">
        <v>52431701</v>
      </c>
      <c r="AJ815">
        <v>850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</row>
    <row r="816" spans="1:44" x14ac:dyDescent="0.2">
      <c r="A816">
        <f>ROW(Source!A2547)</f>
        <v>2547</v>
      </c>
      <c r="B816">
        <v>52431765</v>
      </c>
      <c r="C816">
        <v>52431763</v>
      </c>
      <c r="D816">
        <v>51486811</v>
      </c>
      <c r="E816">
        <v>27</v>
      </c>
      <c r="F816">
        <v>1</v>
      </c>
      <c r="G816">
        <v>27</v>
      </c>
      <c r="H816">
        <v>1</v>
      </c>
      <c r="I816" t="s">
        <v>531</v>
      </c>
      <c r="J816" t="s">
        <v>3</v>
      </c>
      <c r="K816" t="s">
        <v>532</v>
      </c>
      <c r="L816">
        <v>1191</v>
      </c>
      <c r="N816">
        <v>1013</v>
      </c>
      <c r="O816" t="s">
        <v>533</v>
      </c>
      <c r="P816" t="s">
        <v>533</v>
      </c>
      <c r="Q816">
        <v>1</v>
      </c>
      <c r="X816">
        <v>76.7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1</v>
      </c>
      <c r="AE816">
        <v>1</v>
      </c>
      <c r="AF816" t="s">
        <v>3</v>
      </c>
      <c r="AG816">
        <v>76.7</v>
      </c>
      <c r="AH816">
        <v>2</v>
      </c>
      <c r="AI816">
        <v>52431764</v>
      </c>
      <c r="AJ816">
        <v>851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</row>
    <row r="817" spans="1:44" x14ac:dyDescent="0.2">
      <c r="A817">
        <f>ROW(Source!A2548)</f>
        <v>2548</v>
      </c>
      <c r="B817">
        <v>52431768</v>
      </c>
      <c r="C817">
        <v>52431766</v>
      </c>
      <c r="D817">
        <v>51498982</v>
      </c>
      <c r="E817">
        <v>1</v>
      </c>
      <c r="F817">
        <v>1</v>
      </c>
      <c r="G817">
        <v>27</v>
      </c>
      <c r="H817">
        <v>2</v>
      </c>
      <c r="I817" t="s">
        <v>534</v>
      </c>
      <c r="J817" t="s">
        <v>535</v>
      </c>
      <c r="K817" t="s">
        <v>536</v>
      </c>
      <c r="L817">
        <v>1368</v>
      </c>
      <c r="N817">
        <v>1011</v>
      </c>
      <c r="O817" t="s">
        <v>537</v>
      </c>
      <c r="P817" t="s">
        <v>537</v>
      </c>
      <c r="Q817">
        <v>1</v>
      </c>
      <c r="X817">
        <v>5.3699999999999998E-2</v>
      </c>
      <c r="Y817">
        <v>0</v>
      </c>
      <c r="Z817">
        <v>1494.43</v>
      </c>
      <c r="AA817">
        <v>481.21</v>
      </c>
      <c r="AB817">
        <v>0</v>
      </c>
      <c r="AC817">
        <v>0</v>
      </c>
      <c r="AD817">
        <v>1</v>
      </c>
      <c r="AE817">
        <v>0</v>
      </c>
      <c r="AF817" t="s">
        <v>3</v>
      </c>
      <c r="AG817">
        <v>5.3699999999999998E-2</v>
      </c>
      <c r="AH817">
        <v>2</v>
      </c>
      <c r="AI817">
        <v>52431767</v>
      </c>
      <c r="AJ817">
        <v>852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</row>
    <row r="818" spans="1:44" x14ac:dyDescent="0.2">
      <c r="A818">
        <f>ROW(Source!A2549)</f>
        <v>2549</v>
      </c>
      <c r="B818">
        <v>52431771</v>
      </c>
      <c r="C818">
        <v>52431769</v>
      </c>
      <c r="D818">
        <v>51486811</v>
      </c>
      <c r="E818">
        <v>27</v>
      </c>
      <c r="F818">
        <v>1</v>
      </c>
      <c r="G818">
        <v>27</v>
      </c>
      <c r="H818">
        <v>1</v>
      </c>
      <c r="I818" t="s">
        <v>531</v>
      </c>
      <c r="J818" t="s">
        <v>3</v>
      </c>
      <c r="K818" t="s">
        <v>532</v>
      </c>
      <c r="L818">
        <v>1191</v>
      </c>
      <c r="N818">
        <v>1013</v>
      </c>
      <c r="O818" t="s">
        <v>533</v>
      </c>
      <c r="P818" t="s">
        <v>533</v>
      </c>
      <c r="Q818">
        <v>1</v>
      </c>
      <c r="X818">
        <v>1.02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1</v>
      </c>
      <c r="AE818">
        <v>1</v>
      </c>
      <c r="AF818" t="s">
        <v>3</v>
      </c>
      <c r="AG818">
        <v>1.02</v>
      </c>
      <c r="AH818">
        <v>2</v>
      </c>
      <c r="AI818">
        <v>52431770</v>
      </c>
      <c r="AJ818">
        <v>853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</row>
    <row r="819" spans="1:44" x14ac:dyDescent="0.2">
      <c r="A819">
        <f>ROW(Source!A2550)</f>
        <v>2550</v>
      </c>
      <c r="B819">
        <v>52431775</v>
      </c>
      <c r="C819">
        <v>52431772</v>
      </c>
      <c r="D819">
        <v>51499780</v>
      </c>
      <c r="E819">
        <v>1</v>
      </c>
      <c r="F819">
        <v>1</v>
      </c>
      <c r="G819">
        <v>27</v>
      </c>
      <c r="H819">
        <v>2</v>
      </c>
      <c r="I819" t="s">
        <v>538</v>
      </c>
      <c r="J819" t="s">
        <v>539</v>
      </c>
      <c r="K819" t="s">
        <v>540</v>
      </c>
      <c r="L819">
        <v>1368</v>
      </c>
      <c r="N819">
        <v>1011</v>
      </c>
      <c r="O819" t="s">
        <v>537</v>
      </c>
      <c r="P819" t="s">
        <v>537</v>
      </c>
      <c r="Q819">
        <v>1</v>
      </c>
      <c r="X819">
        <v>0.02</v>
      </c>
      <c r="Y819">
        <v>0</v>
      </c>
      <c r="Z819">
        <v>1009.4</v>
      </c>
      <c r="AA819">
        <v>316.82</v>
      </c>
      <c r="AB819">
        <v>0</v>
      </c>
      <c r="AC819">
        <v>0</v>
      </c>
      <c r="AD819">
        <v>1</v>
      </c>
      <c r="AE819">
        <v>0</v>
      </c>
      <c r="AF819" t="s">
        <v>3</v>
      </c>
      <c r="AG819">
        <v>0.02</v>
      </c>
      <c r="AH819">
        <v>2</v>
      </c>
      <c r="AI819">
        <v>52431773</v>
      </c>
      <c r="AJ819">
        <v>854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</row>
    <row r="820" spans="1:44" x14ac:dyDescent="0.2">
      <c r="A820">
        <f>ROW(Source!A2550)</f>
        <v>2550</v>
      </c>
      <c r="B820">
        <v>52431776</v>
      </c>
      <c r="C820">
        <v>52431772</v>
      </c>
      <c r="D820">
        <v>51499781</v>
      </c>
      <c r="E820">
        <v>1</v>
      </c>
      <c r="F820">
        <v>1</v>
      </c>
      <c r="G820">
        <v>27</v>
      </c>
      <c r="H820">
        <v>2</v>
      </c>
      <c r="I820" t="s">
        <v>541</v>
      </c>
      <c r="J820" t="s">
        <v>542</v>
      </c>
      <c r="K820" t="s">
        <v>543</v>
      </c>
      <c r="L820">
        <v>1368</v>
      </c>
      <c r="N820">
        <v>1011</v>
      </c>
      <c r="O820" t="s">
        <v>537</v>
      </c>
      <c r="P820" t="s">
        <v>537</v>
      </c>
      <c r="Q820">
        <v>1</v>
      </c>
      <c r="X820">
        <v>1.7999999999999999E-2</v>
      </c>
      <c r="Y820">
        <v>0</v>
      </c>
      <c r="Z820">
        <v>1014.12</v>
      </c>
      <c r="AA820">
        <v>317.13</v>
      </c>
      <c r="AB820">
        <v>0</v>
      </c>
      <c r="AC820">
        <v>0</v>
      </c>
      <c r="AD820">
        <v>1</v>
      </c>
      <c r="AE820">
        <v>0</v>
      </c>
      <c r="AF820" t="s">
        <v>3</v>
      </c>
      <c r="AG820">
        <v>1.7999999999999999E-2</v>
      </c>
      <c r="AH820">
        <v>2</v>
      </c>
      <c r="AI820">
        <v>52431774</v>
      </c>
      <c r="AJ820">
        <v>855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</row>
    <row r="821" spans="1:44" x14ac:dyDescent="0.2">
      <c r="A821">
        <f>ROW(Source!A2551)</f>
        <v>2551</v>
      </c>
      <c r="B821">
        <v>52431780</v>
      </c>
      <c r="C821">
        <v>52431777</v>
      </c>
      <c r="D821">
        <v>51499780</v>
      </c>
      <c r="E821">
        <v>1</v>
      </c>
      <c r="F821">
        <v>1</v>
      </c>
      <c r="G821">
        <v>27</v>
      </c>
      <c r="H821">
        <v>2</v>
      </c>
      <c r="I821" t="s">
        <v>538</v>
      </c>
      <c r="J821" t="s">
        <v>539</v>
      </c>
      <c r="K821" t="s">
        <v>540</v>
      </c>
      <c r="L821">
        <v>1368</v>
      </c>
      <c r="N821">
        <v>1011</v>
      </c>
      <c r="O821" t="s">
        <v>537</v>
      </c>
      <c r="P821" t="s">
        <v>537</v>
      </c>
      <c r="Q821">
        <v>1</v>
      </c>
      <c r="X821">
        <v>5.3999999999999999E-2</v>
      </c>
      <c r="Y821">
        <v>0</v>
      </c>
      <c r="Z821">
        <v>1009.4</v>
      </c>
      <c r="AA821">
        <v>316.82</v>
      </c>
      <c r="AB821">
        <v>0</v>
      </c>
      <c r="AC821">
        <v>0</v>
      </c>
      <c r="AD821">
        <v>1</v>
      </c>
      <c r="AE821">
        <v>0</v>
      </c>
      <c r="AF821" t="s">
        <v>3</v>
      </c>
      <c r="AG821">
        <v>5.3999999999999999E-2</v>
      </c>
      <c r="AH821">
        <v>2</v>
      </c>
      <c r="AI821">
        <v>52431778</v>
      </c>
      <c r="AJ821">
        <v>856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</row>
    <row r="822" spans="1:44" x14ac:dyDescent="0.2">
      <c r="A822">
        <f>ROW(Source!A2551)</f>
        <v>2551</v>
      </c>
      <c r="B822">
        <v>52431781</v>
      </c>
      <c r="C822">
        <v>52431777</v>
      </c>
      <c r="D822">
        <v>51499781</v>
      </c>
      <c r="E822">
        <v>1</v>
      </c>
      <c r="F822">
        <v>1</v>
      </c>
      <c r="G822">
        <v>27</v>
      </c>
      <c r="H822">
        <v>2</v>
      </c>
      <c r="I822" t="s">
        <v>541</v>
      </c>
      <c r="J822" t="s">
        <v>542</v>
      </c>
      <c r="K822" t="s">
        <v>543</v>
      </c>
      <c r="L822">
        <v>1368</v>
      </c>
      <c r="N822">
        <v>1011</v>
      </c>
      <c r="O822" t="s">
        <v>537</v>
      </c>
      <c r="P822" t="s">
        <v>537</v>
      </c>
      <c r="Q822">
        <v>1</v>
      </c>
      <c r="X822">
        <v>5.5E-2</v>
      </c>
      <c r="Y822">
        <v>0</v>
      </c>
      <c r="Z822">
        <v>1014.12</v>
      </c>
      <c r="AA822">
        <v>317.13</v>
      </c>
      <c r="AB822">
        <v>0</v>
      </c>
      <c r="AC822">
        <v>0</v>
      </c>
      <c r="AD822">
        <v>1</v>
      </c>
      <c r="AE822">
        <v>0</v>
      </c>
      <c r="AF822" t="s">
        <v>3</v>
      </c>
      <c r="AG822">
        <v>5.5E-2</v>
      </c>
      <c r="AH822">
        <v>2</v>
      </c>
      <c r="AI822">
        <v>52431779</v>
      </c>
      <c r="AJ822">
        <v>857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</row>
    <row r="823" spans="1:44" x14ac:dyDescent="0.2">
      <c r="A823">
        <f>ROW(Source!A2552)</f>
        <v>2552</v>
      </c>
      <c r="B823">
        <v>52431785</v>
      </c>
      <c r="C823">
        <v>52431782</v>
      </c>
      <c r="D823">
        <v>51499780</v>
      </c>
      <c r="E823">
        <v>1</v>
      </c>
      <c r="F823">
        <v>1</v>
      </c>
      <c r="G823">
        <v>27</v>
      </c>
      <c r="H823">
        <v>2</v>
      </c>
      <c r="I823" t="s">
        <v>538</v>
      </c>
      <c r="J823" t="s">
        <v>539</v>
      </c>
      <c r="K823" t="s">
        <v>540</v>
      </c>
      <c r="L823">
        <v>1368</v>
      </c>
      <c r="N823">
        <v>1011</v>
      </c>
      <c r="O823" t="s">
        <v>537</v>
      </c>
      <c r="P823" t="s">
        <v>537</v>
      </c>
      <c r="Q823">
        <v>1</v>
      </c>
      <c r="X823">
        <v>0.01</v>
      </c>
      <c r="Y823">
        <v>0</v>
      </c>
      <c r="Z823">
        <v>1009.4</v>
      </c>
      <c r="AA823">
        <v>316.82</v>
      </c>
      <c r="AB823">
        <v>0</v>
      </c>
      <c r="AC823">
        <v>0</v>
      </c>
      <c r="AD823">
        <v>1</v>
      </c>
      <c r="AE823">
        <v>0</v>
      </c>
      <c r="AF823" t="s">
        <v>46</v>
      </c>
      <c r="AG823">
        <v>0.51</v>
      </c>
      <c r="AH823">
        <v>2</v>
      </c>
      <c r="AI823">
        <v>52431783</v>
      </c>
      <c r="AJ823">
        <v>858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</row>
    <row r="824" spans="1:44" x14ac:dyDescent="0.2">
      <c r="A824">
        <f>ROW(Source!A2552)</f>
        <v>2552</v>
      </c>
      <c r="B824">
        <v>52431786</v>
      </c>
      <c r="C824">
        <v>52431782</v>
      </c>
      <c r="D824">
        <v>51499781</v>
      </c>
      <c r="E824">
        <v>1</v>
      </c>
      <c r="F824">
        <v>1</v>
      </c>
      <c r="G824">
        <v>27</v>
      </c>
      <c r="H824">
        <v>2</v>
      </c>
      <c r="I824" t="s">
        <v>541</v>
      </c>
      <c r="J824" t="s">
        <v>542</v>
      </c>
      <c r="K824" t="s">
        <v>543</v>
      </c>
      <c r="L824">
        <v>1368</v>
      </c>
      <c r="N824">
        <v>1011</v>
      </c>
      <c r="O824" t="s">
        <v>537</v>
      </c>
      <c r="P824" t="s">
        <v>537</v>
      </c>
      <c r="Q824">
        <v>1</v>
      </c>
      <c r="X824">
        <v>8.0000000000000002E-3</v>
      </c>
      <c r="Y824">
        <v>0</v>
      </c>
      <c r="Z824">
        <v>1014.12</v>
      </c>
      <c r="AA824">
        <v>317.13</v>
      </c>
      <c r="AB824">
        <v>0</v>
      </c>
      <c r="AC824">
        <v>0</v>
      </c>
      <c r="AD824">
        <v>1</v>
      </c>
      <c r="AE824">
        <v>0</v>
      </c>
      <c r="AF824" t="s">
        <v>46</v>
      </c>
      <c r="AG824">
        <v>0.40800000000000003</v>
      </c>
      <c r="AH824">
        <v>2</v>
      </c>
      <c r="AI824">
        <v>52431784</v>
      </c>
      <c r="AJ824">
        <v>859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</row>
    <row r="825" spans="1:44" x14ac:dyDescent="0.2">
      <c r="A825">
        <f>ROW(Source!A2554)</f>
        <v>2554</v>
      </c>
      <c r="B825">
        <v>52431790</v>
      </c>
      <c r="C825">
        <v>52431788</v>
      </c>
      <c r="D825">
        <v>51486811</v>
      </c>
      <c r="E825">
        <v>27</v>
      </c>
      <c r="F825">
        <v>1</v>
      </c>
      <c r="G825">
        <v>27</v>
      </c>
      <c r="H825">
        <v>1</v>
      </c>
      <c r="I825" t="s">
        <v>531</v>
      </c>
      <c r="J825" t="s">
        <v>3</v>
      </c>
      <c r="K825" t="s">
        <v>532</v>
      </c>
      <c r="L825">
        <v>1191</v>
      </c>
      <c r="N825">
        <v>1013</v>
      </c>
      <c r="O825" t="s">
        <v>533</v>
      </c>
      <c r="P825" t="s">
        <v>533</v>
      </c>
      <c r="Q825">
        <v>1</v>
      </c>
      <c r="X825">
        <v>221.6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1</v>
      </c>
      <c r="AE825">
        <v>1</v>
      </c>
      <c r="AF825" t="s">
        <v>3</v>
      </c>
      <c r="AG825">
        <v>221.6</v>
      </c>
      <c r="AH825">
        <v>2</v>
      </c>
      <c r="AI825">
        <v>52431789</v>
      </c>
      <c r="AJ825">
        <v>860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</row>
    <row r="826" spans="1:44" x14ac:dyDescent="0.2">
      <c r="A826">
        <f>ROW(Source!A2555)</f>
        <v>2555</v>
      </c>
      <c r="B826">
        <v>52431793</v>
      </c>
      <c r="C826">
        <v>52431791</v>
      </c>
      <c r="D826">
        <v>51486811</v>
      </c>
      <c r="E826">
        <v>27</v>
      </c>
      <c r="F826">
        <v>1</v>
      </c>
      <c r="G826">
        <v>27</v>
      </c>
      <c r="H826">
        <v>1</v>
      </c>
      <c r="I826" t="s">
        <v>531</v>
      </c>
      <c r="J826" t="s">
        <v>3</v>
      </c>
      <c r="K826" t="s">
        <v>532</v>
      </c>
      <c r="L826">
        <v>1191</v>
      </c>
      <c r="N826">
        <v>1013</v>
      </c>
      <c r="O826" t="s">
        <v>533</v>
      </c>
      <c r="P826" t="s">
        <v>533</v>
      </c>
      <c r="Q826">
        <v>1</v>
      </c>
      <c r="X826">
        <v>83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1</v>
      </c>
      <c r="AE826">
        <v>1</v>
      </c>
      <c r="AF826" t="s">
        <v>3</v>
      </c>
      <c r="AG826">
        <v>83</v>
      </c>
      <c r="AH826">
        <v>2</v>
      </c>
      <c r="AI826">
        <v>52431792</v>
      </c>
      <c r="AJ826">
        <v>861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</row>
    <row r="827" spans="1:44" x14ac:dyDescent="0.2">
      <c r="A827">
        <f>ROW(Source!A2556)</f>
        <v>2556</v>
      </c>
      <c r="B827">
        <v>52431796</v>
      </c>
      <c r="C827">
        <v>52431794</v>
      </c>
      <c r="D827">
        <v>51499781</v>
      </c>
      <c r="E827">
        <v>1</v>
      </c>
      <c r="F827">
        <v>1</v>
      </c>
      <c r="G827">
        <v>27</v>
      </c>
      <c r="H827">
        <v>2</v>
      </c>
      <c r="I827" t="s">
        <v>541</v>
      </c>
      <c r="J827" t="s">
        <v>542</v>
      </c>
      <c r="K827" t="s">
        <v>543</v>
      </c>
      <c r="L827">
        <v>1368</v>
      </c>
      <c r="N827">
        <v>1011</v>
      </c>
      <c r="O827" t="s">
        <v>537</v>
      </c>
      <c r="P827" t="s">
        <v>537</v>
      </c>
      <c r="Q827">
        <v>1</v>
      </c>
      <c r="X827">
        <v>3.1E-2</v>
      </c>
      <c r="Y827">
        <v>0</v>
      </c>
      <c r="Z827">
        <v>1014.12</v>
      </c>
      <c r="AA827">
        <v>317.13</v>
      </c>
      <c r="AB827">
        <v>0</v>
      </c>
      <c r="AC827">
        <v>0</v>
      </c>
      <c r="AD827">
        <v>1</v>
      </c>
      <c r="AE827">
        <v>0</v>
      </c>
      <c r="AF827" t="s">
        <v>3</v>
      </c>
      <c r="AG827">
        <v>3.1E-2</v>
      </c>
      <c r="AH827">
        <v>2</v>
      </c>
      <c r="AI827">
        <v>52431795</v>
      </c>
      <c r="AJ827">
        <v>862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</row>
    <row r="828" spans="1:44" x14ac:dyDescent="0.2">
      <c r="A828">
        <f>ROW(Source!A2557)</f>
        <v>2557</v>
      </c>
      <c r="B828">
        <v>52431799</v>
      </c>
      <c r="C828">
        <v>52431797</v>
      </c>
      <c r="D828">
        <v>51499781</v>
      </c>
      <c r="E828">
        <v>1</v>
      </c>
      <c r="F828">
        <v>1</v>
      </c>
      <c r="G828">
        <v>27</v>
      </c>
      <c r="H828">
        <v>2</v>
      </c>
      <c r="I828" t="s">
        <v>541</v>
      </c>
      <c r="J828" t="s">
        <v>542</v>
      </c>
      <c r="K828" t="s">
        <v>543</v>
      </c>
      <c r="L828">
        <v>1368</v>
      </c>
      <c r="N828">
        <v>1011</v>
      </c>
      <c r="O828" t="s">
        <v>537</v>
      </c>
      <c r="P828" t="s">
        <v>537</v>
      </c>
      <c r="Q828">
        <v>1</v>
      </c>
      <c r="X828">
        <v>0.01</v>
      </c>
      <c r="Y828">
        <v>0</v>
      </c>
      <c r="Z828">
        <v>1014.12</v>
      </c>
      <c r="AA828">
        <v>317.13</v>
      </c>
      <c r="AB828">
        <v>0</v>
      </c>
      <c r="AC828">
        <v>0</v>
      </c>
      <c r="AD828">
        <v>1</v>
      </c>
      <c r="AE828">
        <v>0</v>
      </c>
      <c r="AF828" t="s">
        <v>172</v>
      </c>
      <c r="AG828">
        <v>0.54</v>
      </c>
      <c r="AH828">
        <v>2</v>
      </c>
      <c r="AI828">
        <v>52431798</v>
      </c>
      <c r="AJ828">
        <v>863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</row>
    <row r="829" spans="1:44" x14ac:dyDescent="0.2">
      <c r="A829">
        <f>ROW(Source!A2559)</f>
        <v>2559</v>
      </c>
      <c r="B829">
        <v>52431806</v>
      </c>
      <c r="C829">
        <v>52431801</v>
      </c>
      <c r="D829">
        <v>51486811</v>
      </c>
      <c r="E829">
        <v>27</v>
      </c>
      <c r="F829">
        <v>1</v>
      </c>
      <c r="G829">
        <v>27</v>
      </c>
      <c r="H829">
        <v>1</v>
      </c>
      <c r="I829" t="s">
        <v>531</v>
      </c>
      <c r="J829" t="s">
        <v>3</v>
      </c>
      <c r="K829" t="s">
        <v>532</v>
      </c>
      <c r="L829">
        <v>1191</v>
      </c>
      <c r="N829">
        <v>1013</v>
      </c>
      <c r="O829" t="s">
        <v>533</v>
      </c>
      <c r="P829" t="s">
        <v>533</v>
      </c>
      <c r="Q829">
        <v>1</v>
      </c>
      <c r="X829">
        <v>80.27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1</v>
      </c>
      <c r="AE829">
        <v>1</v>
      </c>
      <c r="AF829" t="s">
        <v>3</v>
      </c>
      <c r="AG829">
        <v>80.27</v>
      </c>
      <c r="AH829">
        <v>2</v>
      </c>
      <c r="AI829">
        <v>52431802</v>
      </c>
      <c r="AJ829">
        <v>864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</row>
    <row r="830" spans="1:44" x14ac:dyDescent="0.2">
      <c r="A830">
        <f>ROW(Source!A2559)</f>
        <v>2559</v>
      </c>
      <c r="B830">
        <v>52431807</v>
      </c>
      <c r="C830">
        <v>52431801</v>
      </c>
      <c r="D830">
        <v>51502851</v>
      </c>
      <c r="E830">
        <v>1</v>
      </c>
      <c r="F830">
        <v>1</v>
      </c>
      <c r="G830">
        <v>27</v>
      </c>
      <c r="H830">
        <v>3</v>
      </c>
      <c r="I830" t="s">
        <v>565</v>
      </c>
      <c r="J830" t="s">
        <v>566</v>
      </c>
      <c r="K830" t="s">
        <v>567</v>
      </c>
      <c r="L830">
        <v>1339</v>
      </c>
      <c r="N830">
        <v>1007</v>
      </c>
      <c r="O830" t="s">
        <v>166</v>
      </c>
      <c r="P830" t="s">
        <v>166</v>
      </c>
      <c r="Q830">
        <v>1</v>
      </c>
      <c r="X830">
        <v>5.9</v>
      </c>
      <c r="Y830">
        <v>3714.73</v>
      </c>
      <c r="Z830">
        <v>0</v>
      </c>
      <c r="AA830">
        <v>0</v>
      </c>
      <c r="AB830">
        <v>0</v>
      </c>
      <c r="AC830">
        <v>0</v>
      </c>
      <c r="AD830">
        <v>1</v>
      </c>
      <c r="AE830">
        <v>0</v>
      </c>
      <c r="AF830" t="s">
        <v>3</v>
      </c>
      <c r="AG830">
        <v>5.9</v>
      </c>
      <c r="AH830">
        <v>2</v>
      </c>
      <c r="AI830">
        <v>52431803</v>
      </c>
      <c r="AJ830">
        <v>865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</row>
    <row r="831" spans="1:44" x14ac:dyDescent="0.2">
      <c r="A831">
        <f>ROW(Source!A2559)</f>
        <v>2559</v>
      </c>
      <c r="B831">
        <v>52431808</v>
      </c>
      <c r="C831">
        <v>52431801</v>
      </c>
      <c r="D831">
        <v>51502927</v>
      </c>
      <c r="E831">
        <v>1</v>
      </c>
      <c r="F831">
        <v>1</v>
      </c>
      <c r="G831">
        <v>27</v>
      </c>
      <c r="H831">
        <v>3</v>
      </c>
      <c r="I831" t="s">
        <v>568</v>
      </c>
      <c r="J831" t="s">
        <v>569</v>
      </c>
      <c r="K831" t="s">
        <v>570</v>
      </c>
      <c r="L831">
        <v>1339</v>
      </c>
      <c r="N831">
        <v>1007</v>
      </c>
      <c r="O831" t="s">
        <v>166</v>
      </c>
      <c r="P831" t="s">
        <v>166</v>
      </c>
      <c r="Q831">
        <v>1</v>
      </c>
      <c r="X831">
        <v>0.06</v>
      </c>
      <c r="Y831">
        <v>3392.59</v>
      </c>
      <c r="Z831">
        <v>0</v>
      </c>
      <c r="AA831">
        <v>0</v>
      </c>
      <c r="AB831">
        <v>0</v>
      </c>
      <c r="AC831">
        <v>0</v>
      </c>
      <c r="AD831">
        <v>1</v>
      </c>
      <c r="AE831">
        <v>0</v>
      </c>
      <c r="AF831" t="s">
        <v>3</v>
      </c>
      <c r="AG831">
        <v>0.06</v>
      </c>
      <c r="AH831">
        <v>2</v>
      </c>
      <c r="AI831">
        <v>52431804</v>
      </c>
      <c r="AJ831">
        <v>866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</row>
    <row r="832" spans="1:44" x14ac:dyDescent="0.2">
      <c r="A832">
        <f>ROW(Source!A2559)</f>
        <v>2559</v>
      </c>
      <c r="B832">
        <v>52431809</v>
      </c>
      <c r="C832">
        <v>52431801</v>
      </c>
      <c r="D832">
        <v>51503665</v>
      </c>
      <c r="E832">
        <v>1</v>
      </c>
      <c r="F832">
        <v>1</v>
      </c>
      <c r="G832">
        <v>27</v>
      </c>
      <c r="H832">
        <v>3</v>
      </c>
      <c r="I832" t="s">
        <v>501</v>
      </c>
      <c r="J832" t="s">
        <v>503</v>
      </c>
      <c r="K832" t="s">
        <v>502</v>
      </c>
      <c r="L832">
        <v>1339</v>
      </c>
      <c r="N832">
        <v>1007</v>
      </c>
      <c r="O832" t="s">
        <v>166</v>
      </c>
      <c r="P832" t="s">
        <v>166</v>
      </c>
      <c r="Q832">
        <v>1</v>
      </c>
      <c r="X832">
        <v>4.3</v>
      </c>
      <c r="Y832">
        <v>7833.01</v>
      </c>
      <c r="Z832">
        <v>0</v>
      </c>
      <c r="AA832">
        <v>0</v>
      </c>
      <c r="AB832">
        <v>0</v>
      </c>
      <c r="AC832">
        <v>0</v>
      </c>
      <c r="AD832">
        <v>1</v>
      </c>
      <c r="AE832">
        <v>0</v>
      </c>
      <c r="AF832" t="s">
        <v>3</v>
      </c>
      <c r="AG832">
        <v>4.3</v>
      </c>
      <c r="AH832">
        <v>2</v>
      </c>
      <c r="AI832">
        <v>52431805</v>
      </c>
      <c r="AJ832">
        <v>867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</row>
    <row r="833" spans="1:44" x14ac:dyDescent="0.2">
      <c r="A833">
        <f>ROW(Source!A2595)</f>
        <v>2595</v>
      </c>
      <c r="B833">
        <v>52431872</v>
      </c>
      <c r="C833">
        <v>52431867</v>
      </c>
      <c r="D833">
        <v>51486811</v>
      </c>
      <c r="E833">
        <v>27</v>
      </c>
      <c r="F833">
        <v>1</v>
      </c>
      <c r="G833">
        <v>27</v>
      </c>
      <c r="H833">
        <v>1</v>
      </c>
      <c r="I833" t="s">
        <v>531</v>
      </c>
      <c r="J833" t="s">
        <v>3</v>
      </c>
      <c r="K833" t="s">
        <v>532</v>
      </c>
      <c r="L833">
        <v>1191</v>
      </c>
      <c r="N833">
        <v>1013</v>
      </c>
      <c r="O833" t="s">
        <v>533</v>
      </c>
      <c r="P833" t="s">
        <v>533</v>
      </c>
      <c r="Q833">
        <v>1</v>
      </c>
      <c r="X833">
        <v>0.82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1</v>
      </c>
      <c r="AE833">
        <v>1</v>
      </c>
      <c r="AF833" t="s">
        <v>3</v>
      </c>
      <c r="AG833">
        <v>0.82</v>
      </c>
      <c r="AH833">
        <v>2</v>
      </c>
      <c r="AI833">
        <v>52431868</v>
      </c>
      <c r="AJ833">
        <v>868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</row>
    <row r="834" spans="1:44" x14ac:dyDescent="0.2">
      <c r="A834">
        <f>ROW(Source!A2595)</f>
        <v>2595</v>
      </c>
      <c r="B834">
        <v>52431873</v>
      </c>
      <c r="C834">
        <v>52431867</v>
      </c>
      <c r="D834">
        <v>51499184</v>
      </c>
      <c r="E834">
        <v>1</v>
      </c>
      <c r="F834">
        <v>1</v>
      </c>
      <c r="G834">
        <v>27</v>
      </c>
      <c r="H834">
        <v>2</v>
      </c>
      <c r="I834" t="s">
        <v>599</v>
      </c>
      <c r="J834" t="s">
        <v>600</v>
      </c>
      <c r="K834" t="s">
        <v>601</v>
      </c>
      <c r="L834">
        <v>1368</v>
      </c>
      <c r="N834">
        <v>1011</v>
      </c>
      <c r="O834" t="s">
        <v>537</v>
      </c>
      <c r="P834" t="s">
        <v>537</v>
      </c>
      <c r="Q834">
        <v>1</v>
      </c>
      <c r="X834">
        <v>0.04</v>
      </c>
      <c r="Y834">
        <v>0</v>
      </c>
      <c r="Z834">
        <v>2020.59</v>
      </c>
      <c r="AA834">
        <v>458.56</v>
      </c>
      <c r="AB834">
        <v>0</v>
      </c>
      <c r="AC834">
        <v>0</v>
      </c>
      <c r="AD834">
        <v>1</v>
      </c>
      <c r="AE834">
        <v>0</v>
      </c>
      <c r="AF834" t="s">
        <v>3</v>
      </c>
      <c r="AG834">
        <v>0.04</v>
      </c>
      <c r="AH834">
        <v>2</v>
      </c>
      <c r="AI834">
        <v>52431869</v>
      </c>
      <c r="AJ834">
        <v>869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</row>
    <row r="835" spans="1:44" x14ac:dyDescent="0.2">
      <c r="A835">
        <f>ROW(Source!A2595)</f>
        <v>2595</v>
      </c>
      <c r="B835">
        <v>52431874</v>
      </c>
      <c r="C835">
        <v>52431867</v>
      </c>
      <c r="D835">
        <v>51499210</v>
      </c>
      <c r="E835">
        <v>1</v>
      </c>
      <c r="F835">
        <v>1</v>
      </c>
      <c r="G835">
        <v>27</v>
      </c>
      <c r="H835">
        <v>2</v>
      </c>
      <c r="I835" t="s">
        <v>614</v>
      </c>
      <c r="J835" t="s">
        <v>615</v>
      </c>
      <c r="K835" t="s">
        <v>616</v>
      </c>
      <c r="L835">
        <v>1368</v>
      </c>
      <c r="N835">
        <v>1011</v>
      </c>
      <c r="O835" t="s">
        <v>537</v>
      </c>
      <c r="P835" t="s">
        <v>537</v>
      </c>
      <c r="Q835">
        <v>1</v>
      </c>
      <c r="X835">
        <v>0.41</v>
      </c>
      <c r="Y835">
        <v>0</v>
      </c>
      <c r="Z835">
        <v>1024.3699999999999</v>
      </c>
      <c r="AA835">
        <v>730.58</v>
      </c>
      <c r="AB835">
        <v>0</v>
      </c>
      <c r="AC835">
        <v>0</v>
      </c>
      <c r="AD835">
        <v>1</v>
      </c>
      <c r="AE835">
        <v>0</v>
      </c>
      <c r="AF835" t="s">
        <v>3</v>
      </c>
      <c r="AG835">
        <v>0.41</v>
      </c>
      <c r="AH835">
        <v>2</v>
      </c>
      <c r="AI835">
        <v>52431870</v>
      </c>
      <c r="AJ835">
        <v>870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</row>
    <row r="836" spans="1:44" x14ac:dyDescent="0.2">
      <c r="A836">
        <f>ROW(Source!A2595)</f>
        <v>2595</v>
      </c>
      <c r="B836">
        <v>52431875</v>
      </c>
      <c r="C836">
        <v>52431867</v>
      </c>
      <c r="D836">
        <v>51487511</v>
      </c>
      <c r="E836">
        <v>27</v>
      </c>
      <c r="F836">
        <v>1</v>
      </c>
      <c r="G836">
        <v>27</v>
      </c>
      <c r="H836">
        <v>3</v>
      </c>
      <c r="I836" t="s">
        <v>755</v>
      </c>
      <c r="J836" t="s">
        <v>3</v>
      </c>
      <c r="K836" t="s">
        <v>756</v>
      </c>
      <c r="L836">
        <v>1035</v>
      </c>
      <c r="N836">
        <v>1013</v>
      </c>
      <c r="O836" t="s">
        <v>267</v>
      </c>
      <c r="P836" t="s">
        <v>267</v>
      </c>
      <c r="Q836">
        <v>1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 t="s">
        <v>3</v>
      </c>
      <c r="AG836">
        <v>0</v>
      </c>
      <c r="AH836">
        <v>3</v>
      </c>
      <c r="AI836">
        <v>-1</v>
      </c>
      <c r="AJ836" t="s">
        <v>3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</row>
    <row r="837" spans="1:44" x14ac:dyDescent="0.2">
      <c r="A837">
        <f>ROW(Source!A2597)</f>
        <v>2597</v>
      </c>
      <c r="B837">
        <v>52432028</v>
      </c>
      <c r="C837">
        <v>52432027</v>
      </c>
      <c r="D837">
        <v>51486811</v>
      </c>
      <c r="E837">
        <v>27</v>
      </c>
      <c r="F837">
        <v>1</v>
      </c>
      <c r="G837">
        <v>27</v>
      </c>
      <c r="H837">
        <v>1</v>
      </c>
      <c r="I837" t="s">
        <v>531</v>
      </c>
      <c r="J837" t="s">
        <v>3</v>
      </c>
      <c r="K837" t="s">
        <v>532</v>
      </c>
      <c r="L837">
        <v>1191</v>
      </c>
      <c r="N837">
        <v>1013</v>
      </c>
      <c r="O837" t="s">
        <v>533</v>
      </c>
      <c r="P837" t="s">
        <v>533</v>
      </c>
      <c r="Q837">
        <v>1</v>
      </c>
      <c r="X837">
        <v>0.06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1</v>
      </c>
      <c r="AE837">
        <v>1</v>
      </c>
      <c r="AF837" t="s">
        <v>3</v>
      </c>
      <c r="AG837">
        <v>0.06</v>
      </c>
      <c r="AH837">
        <v>2</v>
      </c>
      <c r="AI837">
        <v>52432028</v>
      </c>
      <c r="AJ837">
        <v>872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</row>
    <row r="838" spans="1:44" x14ac:dyDescent="0.2">
      <c r="A838">
        <f>ROW(Source!A2597)</f>
        <v>2597</v>
      </c>
      <c r="B838">
        <v>52432029</v>
      </c>
      <c r="C838">
        <v>52432027</v>
      </c>
      <c r="D838">
        <v>51499221</v>
      </c>
      <c r="E838">
        <v>1</v>
      </c>
      <c r="F838">
        <v>1</v>
      </c>
      <c r="G838">
        <v>27</v>
      </c>
      <c r="H838">
        <v>2</v>
      </c>
      <c r="I838" t="s">
        <v>695</v>
      </c>
      <c r="J838" t="s">
        <v>696</v>
      </c>
      <c r="K838" t="s">
        <v>697</v>
      </c>
      <c r="L838">
        <v>1368</v>
      </c>
      <c r="N838">
        <v>1011</v>
      </c>
      <c r="O838" t="s">
        <v>537</v>
      </c>
      <c r="P838" t="s">
        <v>537</v>
      </c>
      <c r="Q838">
        <v>1</v>
      </c>
      <c r="X838">
        <v>0.01</v>
      </c>
      <c r="Y838">
        <v>0</v>
      </c>
      <c r="Z838">
        <v>1876.39</v>
      </c>
      <c r="AA838">
        <v>410.87</v>
      </c>
      <c r="AB838">
        <v>0</v>
      </c>
      <c r="AC838">
        <v>0</v>
      </c>
      <c r="AD838">
        <v>1</v>
      </c>
      <c r="AE838">
        <v>0</v>
      </c>
      <c r="AF838" t="s">
        <v>3</v>
      </c>
      <c r="AG838">
        <v>0.01</v>
      </c>
      <c r="AH838">
        <v>2</v>
      </c>
      <c r="AI838">
        <v>52432029</v>
      </c>
      <c r="AJ838">
        <v>873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</row>
    <row r="839" spans="1:44" x14ac:dyDescent="0.2">
      <c r="A839">
        <f>ROW(Source!A2597)</f>
        <v>2597</v>
      </c>
      <c r="B839">
        <v>52432030</v>
      </c>
      <c r="C839">
        <v>52432027</v>
      </c>
      <c r="D839">
        <v>51500477</v>
      </c>
      <c r="E839">
        <v>1</v>
      </c>
      <c r="F839">
        <v>1</v>
      </c>
      <c r="G839">
        <v>27</v>
      </c>
      <c r="H839">
        <v>3</v>
      </c>
      <c r="I839" t="s">
        <v>698</v>
      </c>
      <c r="J839" t="s">
        <v>699</v>
      </c>
      <c r="K839" t="s">
        <v>700</v>
      </c>
      <c r="L839">
        <v>1348</v>
      </c>
      <c r="N839">
        <v>1009</v>
      </c>
      <c r="O839" t="s">
        <v>27</v>
      </c>
      <c r="P839" t="s">
        <v>27</v>
      </c>
      <c r="Q839">
        <v>1000</v>
      </c>
      <c r="X839">
        <v>5.2999999999999998E-4</v>
      </c>
      <c r="Y839">
        <v>100061.58</v>
      </c>
      <c r="Z839">
        <v>0</v>
      </c>
      <c r="AA839">
        <v>0</v>
      </c>
      <c r="AB839">
        <v>0</v>
      </c>
      <c r="AC839">
        <v>0</v>
      </c>
      <c r="AD839">
        <v>1</v>
      </c>
      <c r="AE839">
        <v>0</v>
      </c>
      <c r="AF839" t="s">
        <v>3</v>
      </c>
      <c r="AG839">
        <v>5.2999999999999998E-4</v>
      </c>
      <c r="AH839">
        <v>2</v>
      </c>
      <c r="AI839">
        <v>52432030</v>
      </c>
      <c r="AJ839">
        <v>874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</row>
    <row r="840" spans="1:44" x14ac:dyDescent="0.2">
      <c r="A840">
        <f>ROW(Source!A2598)</f>
        <v>2598</v>
      </c>
      <c r="B840">
        <v>52431884</v>
      </c>
      <c r="C840">
        <v>52431877</v>
      </c>
      <c r="D840">
        <v>51486811</v>
      </c>
      <c r="E840">
        <v>27</v>
      </c>
      <c r="F840">
        <v>1</v>
      </c>
      <c r="G840">
        <v>27</v>
      </c>
      <c r="H840">
        <v>1</v>
      </c>
      <c r="I840" t="s">
        <v>531</v>
      </c>
      <c r="J840" t="s">
        <v>3</v>
      </c>
      <c r="K840" t="s">
        <v>532</v>
      </c>
      <c r="L840">
        <v>1191</v>
      </c>
      <c r="N840">
        <v>1013</v>
      </c>
      <c r="O840" t="s">
        <v>533</v>
      </c>
      <c r="P840" t="s">
        <v>533</v>
      </c>
      <c r="Q840">
        <v>1</v>
      </c>
      <c r="X840">
        <v>2.35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1</v>
      </c>
      <c r="AE840">
        <v>1</v>
      </c>
      <c r="AF840" t="s">
        <v>3</v>
      </c>
      <c r="AG840">
        <v>2.35</v>
      </c>
      <c r="AH840">
        <v>2</v>
      </c>
      <c r="AI840">
        <v>52431878</v>
      </c>
      <c r="AJ840">
        <v>875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</row>
    <row r="841" spans="1:44" x14ac:dyDescent="0.2">
      <c r="A841">
        <f>ROW(Source!A2598)</f>
        <v>2598</v>
      </c>
      <c r="B841">
        <v>52431885</v>
      </c>
      <c r="C841">
        <v>52431877</v>
      </c>
      <c r="D841">
        <v>51499345</v>
      </c>
      <c r="E841">
        <v>1</v>
      </c>
      <c r="F841">
        <v>1</v>
      </c>
      <c r="G841">
        <v>27</v>
      </c>
      <c r="H841">
        <v>2</v>
      </c>
      <c r="I841" t="s">
        <v>571</v>
      </c>
      <c r="J841" t="s">
        <v>572</v>
      </c>
      <c r="K841" t="s">
        <v>573</v>
      </c>
      <c r="L841">
        <v>1368</v>
      </c>
      <c r="N841">
        <v>1011</v>
      </c>
      <c r="O841" t="s">
        <v>537</v>
      </c>
      <c r="P841" t="s">
        <v>537</v>
      </c>
      <c r="Q841">
        <v>1</v>
      </c>
      <c r="X841">
        <v>0.51</v>
      </c>
      <c r="Y841">
        <v>0</v>
      </c>
      <c r="Z841">
        <v>98.05</v>
      </c>
      <c r="AA841">
        <v>33.06</v>
      </c>
      <c r="AB841">
        <v>0</v>
      </c>
      <c r="AC841">
        <v>0</v>
      </c>
      <c r="AD841">
        <v>1</v>
      </c>
      <c r="AE841">
        <v>0</v>
      </c>
      <c r="AF841" t="s">
        <v>3</v>
      </c>
      <c r="AG841">
        <v>0.51</v>
      </c>
      <c r="AH841">
        <v>2</v>
      </c>
      <c r="AI841">
        <v>52431879</v>
      </c>
      <c r="AJ841">
        <v>876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</row>
    <row r="842" spans="1:44" x14ac:dyDescent="0.2">
      <c r="A842">
        <f>ROW(Source!A2598)</f>
        <v>2598</v>
      </c>
      <c r="B842">
        <v>52431886</v>
      </c>
      <c r="C842">
        <v>52431877</v>
      </c>
      <c r="D842">
        <v>51499423</v>
      </c>
      <c r="E842">
        <v>1</v>
      </c>
      <c r="F842">
        <v>1</v>
      </c>
      <c r="G842">
        <v>27</v>
      </c>
      <c r="H842">
        <v>2</v>
      </c>
      <c r="I842" t="s">
        <v>574</v>
      </c>
      <c r="J842" t="s">
        <v>575</v>
      </c>
      <c r="K842" t="s">
        <v>576</v>
      </c>
      <c r="L842">
        <v>1368</v>
      </c>
      <c r="N842">
        <v>1011</v>
      </c>
      <c r="O842" t="s">
        <v>537</v>
      </c>
      <c r="P842" t="s">
        <v>537</v>
      </c>
      <c r="Q842">
        <v>1</v>
      </c>
      <c r="X842">
        <v>0.51</v>
      </c>
      <c r="Y842">
        <v>0</v>
      </c>
      <c r="Z842">
        <v>564.1</v>
      </c>
      <c r="AA842">
        <v>358.8</v>
      </c>
      <c r="AB842">
        <v>0</v>
      </c>
      <c r="AC842">
        <v>0</v>
      </c>
      <c r="AD842">
        <v>1</v>
      </c>
      <c r="AE842">
        <v>0</v>
      </c>
      <c r="AF842" t="s">
        <v>3</v>
      </c>
      <c r="AG842">
        <v>0.51</v>
      </c>
      <c r="AH842">
        <v>2</v>
      </c>
      <c r="AI842">
        <v>52431880</v>
      </c>
      <c r="AJ842">
        <v>877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</row>
    <row r="843" spans="1:44" x14ac:dyDescent="0.2">
      <c r="A843">
        <f>ROW(Source!A2598)</f>
        <v>2598</v>
      </c>
      <c r="B843">
        <v>52431887</v>
      </c>
      <c r="C843">
        <v>52431877</v>
      </c>
      <c r="D843">
        <v>51502000</v>
      </c>
      <c r="E843">
        <v>1</v>
      </c>
      <c r="F843">
        <v>1</v>
      </c>
      <c r="G843">
        <v>27</v>
      </c>
      <c r="H843">
        <v>3</v>
      </c>
      <c r="I843" t="s">
        <v>577</v>
      </c>
      <c r="J843" t="s">
        <v>578</v>
      </c>
      <c r="K843" t="s">
        <v>579</v>
      </c>
      <c r="L843">
        <v>1301</v>
      </c>
      <c r="N843">
        <v>1003</v>
      </c>
      <c r="O843" t="s">
        <v>580</v>
      </c>
      <c r="P843" t="s">
        <v>580</v>
      </c>
      <c r="Q843">
        <v>1</v>
      </c>
      <c r="X843">
        <v>12</v>
      </c>
      <c r="Y843">
        <v>26.54</v>
      </c>
      <c r="Z843">
        <v>0</v>
      </c>
      <c r="AA843">
        <v>0</v>
      </c>
      <c r="AB843">
        <v>0</v>
      </c>
      <c r="AC843">
        <v>0</v>
      </c>
      <c r="AD843">
        <v>1</v>
      </c>
      <c r="AE843">
        <v>0</v>
      </c>
      <c r="AF843" t="s">
        <v>3</v>
      </c>
      <c r="AG843">
        <v>12</v>
      </c>
      <c r="AH843">
        <v>2</v>
      </c>
      <c r="AI843">
        <v>52431881</v>
      </c>
      <c r="AJ843">
        <v>878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</row>
    <row r="844" spans="1:44" x14ac:dyDescent="0.2">
      <c r="A844">
        <f>ROW(Source!A2598)</f>
        <v>2598</v>
      </c>
      <c r="B844">
        <v>52431888</v>
      </c>
      <c r="C844">
        <v>52431877</v>
      </c>
      <c r="D844">
        <v>51502424</v>
      </c>
      <c r="E844">
        <v>1</v>
      </c>
      <c r="F844">
        <v>1</v>
      </c>
      <c r="G844">
        <v>27</v>
      </c>
      <c r="H844">
        <v>3</v>
      </c>
      <c r="I844" t="s">
        <v>188</v>
      </c>
      <c r="J844" t="s">
        <v>191</v>
      </c>
      <c r="K844" t="s">
        <v>189</v>
      </c>
      <c r="L844">
        <v>1346</v>
      </c>
      <c r="N844">
        <v>1009</v>
      </c>
      <c r="O844" t="s">
        <v>190</v>
      </c>
      <c r="P844" t="s">
        <v>190</v>
      </c>
      <c r="Q844">
        <v>1</v>
      </c>
      <c r="X844">
        <v>6.6</v>
      </c>
      <c r="Y844">
        <v>124.03</v>
      </c>
      <c r="Z844">
        <v>0</v>
      </c>
      <c r="AA844">
        <v>0</v>
      </c>
      <c r="AB844">
        <v>0</v>
      </c>
      <c r="AC844">
        <v>0</v>
      </c>
      <c r="AD844">
        <v>1</v>
      </c>
      <c r="AE844">
        <v>0</v>
      </c>
      <c r="AF844" t="s">
        <v>3</v>
      </c>
      <c r="AG844">
        <v>6.6</v>
      </c>
      <c r="AH844">
        <v>2</v>
      </c>
      <c r="AI844">
        <v>52431882</v>
      </c>
      <c r="AJ844">
        <v>879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</row>
    <row r="845" spans="1:44" x14ac:dyDescent="0.2">
      <c r="A845">
        <f>ROW(Source!A2601)</f>
        <v>2601</v>
      </c>
      <c r="B845">
        <v>52431897</v>
      </c>
      <c r="C845">
        <v>52431891</v>
      </c>
      <c r="D845">
        <v>51486811</v>
      </c>
      <c r="E845">
        <v>27</v>
      </c>
      <c r="F845">
        <v>1</v>
      </c>
      <c r="G845">
        <v>27</v>
      </c>
      <c r="H845">
        <v>1</v>
      </c>
      <c r="I845" t="s">
        <v>531</v>
      </c>
      <c r="J845" t="s">
        <v>3</v>
      </c>
      <c r="K845" t="s">
        <v>532</v>
      </c>
      <c r="L845">
        <v>1191</v>
      </c>
      <c r="N845">
        <v>1013</v>
      </c>
      <c r="O845" t="s">
        <v>533</v>
      </c>
      <c r="P845" t="s">
        <v>533</v>
      </c>
      <c r="Q845">
        <v>1</v>
      </c>
      <c r="X845">
        <v>2.35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1</v>
      </c>
      <c r="AE845">
        <v>1</v>
      </c>
      <c r="AF845" t="s">
        <v>3</v>
      </c>
      <c r="AG845">
        <v>2.35</v>
      </c>
      <c r="AH845">
        <v>2</v>
      </c>
      <c r="AI845">
        <v>52431892</v>
      </c>
      <c r="AJ845">
        <v>881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</row>
    <row r="846" spans="1:44" x14ac:dyDescent="0.2">
      <c r="A846">
        <f>ROW(Source!A2601)</f>
        <v>2601</v>
      </c>
      <c r="B846">
        <v>52431898</v>
      </c>
      <c r="C846">
        <v>52431891</v>
      </c>
      <c r="D846">
        <v>51499345</v>
      </c>
      <c r="E846">
        <v>1</v>
      </c>
      <c r="F846">
        <v>1</v>
      </c>
      <c r="G846">
        <v>27</v>
      </c>
      <c r="H846">
        <v>2</v>
      </c>
      <c r="I846" t="s">
        <v>571</v>
      </c>
      <c r="J846" t="s">
        <v>572</v>
      </c>
      <c r="K846" t="s">
        <v>573</v>
      </c>
      <c r="L846">
        <v>1368</v>
      </c>
      <c r="N846">
        <v>1011</v>
      </c>
      <c r="O846" t="s">
        <v>537</v>
      </c>
      <c r="P846" t="s">
        <v>537</v>
      </c>
      <c r="Q846">
        <v>1</v>
      </c>
      <c r="X846">
        <v>0.51</v>
      </c>
      <c r="Y846">
        <v>0</v>
      </c>
      <c r="Z846">
        <v>98.05</v>
      </c>
      <c r="AA846">
        <v>33.06</v>
      </c>
      <c r="AB846">
        <v>0</v>
      </c>
      <c r="AC846">
        <v>0</v>
      </c>
      <c r="AD846">
        <v>1</v>
      </c>
      <c r="AE846">
        <v>0</v>
      </c>
      <c r="AF846" t="s">
        <v>3</v>
      </c>
      <c r="AG846">
        <v>0.51</v>
      </c>
      <c r="AH846">
        <v>2</v>
      </c>
      <c r="AI846">
        <v>52431893</v>
      </c>
      <c r="AJ846">
        <v>882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</row>
    <row r="847" spans="1:44" x14ac:dyDescent="0.2">
      <c r="A847">
        <f>ROW(Source!A2601)</f>
        <v>2601</v>
      </c>
      <c r="B847">
        <v>52431899</v>
      </c>
      <c r="C847">
        <v>52431891</v>
      </c>
      <c r="D847">
        <v>51499423</v>
      </c>
      <c r="E847">
        <v>1</v>
      </c>
      <c r="F847">
        <v>1</v>
      </c>
      <c r="G847">
        <v>27</v>
      </c>
      <c r="H847">
        <v>2</v>
      </c>
      <c r="I847" t="s">
        <v>574</v>
      </c>
      <c r="J847" t="s">
        <v>575</v>
      </c>
      <c r="K847" t="s">
        <v>576</v>
      </c>
      <c r="L847">
        <v>1368</v>
      </c>
      <c r="N847">
        <v>1011</v>
      </c>
      <c r="O847" t="s">
        <v>537</v>
      </c>
      <c r="P847" t="s">
        <v>537</v>
      </c>
      <c r="Q847">
        <v>1</v>
      </c>
      <c r="X847">
        <v>0.51</v>
      </c>
      <c r="Y847">
        <v>0</v>
      </c>
      <c r="Z847">
        <v>564.1</v>
      </c>
      <c r="AA847">
        <v>358.8</v>
      </c>
      <c r="AB847">
        <v>0</v>
      </c>
      <c r="AC847">
        <v>0</v>
      </c>
      <c r="AD847">
        <v>1</v>
      </c>
      <c r="AE847">
        <v>0</v>
      </c>
      <c r="AF847" t="s">
        <v>3</v>
      </c>
      <c r="AG847">
        <v>0.51</v>
      </c>
      <c r="AH847">
        <v>2</v>
      </c>
      <c r="AI847">
        <v>52431894</v>
      </c>
      <c r="AJ847">
        <v>883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</row>
    <row r="848" spans="1:44" x14ac:dyDescent="0.2">
      <c r="A848">
        <f>ROW(Source!A2601)</f>
        <v>2601</v>
      </c>
      <c r="B848">
        <v>52431900</v>
      </c>
      <c r="C848">
        <v>52431891</v>
      </c>
      <c r="D848">
        <v>51502000</v>
      </c>
      <c r="E848">
        <v>1</v>
      </c>
      <c r="F848">
        <v>1</v>
      </c>
      <c r="G848">
        <v>27</v>
      </c>
      <c r="H848">
        <v>3</v>
      </c>
      <c r="I848" t="s">
        <v>577</v>
      </c>
      <c r="J848" t="s">
        <v>578</v>
      </c>
      <c r="K848" t="s">
        <v>579</v>
      </c>
      <c r="L848">
        <v>1301</v>
      </c>
      <c r="N848">
        <v>1003</v>
      </c>
      <c r="O848" t="s">
        <v>580</v>
      </c>
      <c r="P848" t="s">
        <v>580</v>
      </c>
      <c r="Q848">
        <v>1</v>
      </c>
      <c r="X848">
        <v>12</v>
      </c>
      <c r="Y848">
        <v>26.54</v>
      </c>
      <c r="Z848">
        <v>0</v>
      </c>
      <c r="AA848">
        <v>0</v>
      </c>
      <c r="AB848">
        <v>0</v>
      </c>
      <c r="AC848">
        <v>0</v>
      </c>
      <c r="AD848">
        <v>1</v>
      </c>
      <c r="AE848">
        <v>0</v>
      </c>
      <c r="AF848" t="s">
        <v>3</v>
      </c>
      <c r="AG848">
        <v>12</v>
      </c>
      <c r="AH848">
        <v>2</v>
      </c>
      <c r="AI848">
        <v>52431895</v>
      </c>
      <c r="AJ848">
        <v>884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</row>
    <row r="849" spans="1:44" x14ac:dyDescent="0.2">
      <c r="A849">
        <f>ROW(Source!A2601)</f>
        <v>2601</v>
      </c>
      <c r="B849">
        <v>52431901</v>
      </c>
      <c r="C849">
        <v>52431891</v>
      </c>
      <c r="D849">
        <v>51502464</v>
      </c>
      <c r="E849">
        <v>1</v>
      </c>
      <c r="F849">
        <v>1</v>
      </c>
      <c r="G849">
        <v>27</v>
      </c>
      <c r="H849">
        <v>3</v>
      </c>
      <c r="I849" t="s">
        <v>581</v>
      </c>
      <c r="J849" t="s">
        <v>582</v>
      </c>
      <c r="K849" t="s">
        <v>583</v>
      </c>
      <c r="L849">
        <v>1346</v>
      </c>
      <c r="N849">
        <v>1009</v>
      </c>
      <c r="O849" t="s">
        <v>190</v>
      </c>
      <c r="P849" t="s">
        <v>190</v>
      </c>
      <c r="Q849">
        <v>1</v>
      </c>
      <c r="X849">
        <v>6.6</v>
      </c>
      <c r="Y849">
        <v>133.80000000000001</v>
      </c>
      <c r="Z849">
        <v>0</v>
      </c>
      <c r="AA849">
        <v>0</v>
      </c>
      <c r="AB849">
        <v>0</v>
      </c>
      <c r="AC849">
        <v>0</v>
      </c>
      <c r="AD849">
        <v>1</v>
      </c>
      <c r="AE849">
        <v>0</v>
      </c>
      <c r="AF849" t="s">
        <v>3</v>
      </c>
      <c r="AG849">
        <v>6.6</v>
      </c>
      <c r="AH849">
        <v>2</v>
      </c>
      <c r="AI849">
        <v>52431896</v>
      </c>
      <c r="AJ849">
        <v>885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</row>
    <row r="850" spans="1:44" x14ac:dyDescent="0.2">
      <c r="A850">
        <f>ROW(Source!A2602)</f>
        <v>2602</v>
      </c>
      <c r="B850">
        <v>52431906</v>
      </c>
      <c r="C850">
        <v>52431902</v>
      </c>
      <c r="D850">
        <v>51486811</v>
      </c>
      <c r="E850">
        <v>27</v>
      </c>
      <c r="F850">
        <v>1</v>
      </c>
      <c r="G850">
        <v>27</v>
      </c>
      <c r="H850">
        <v>1</v>
      </c>
      <c r="I850" t="s">
        <v>531</v>
      </c>
      <c r="J850" t="s">
        <v>3</v>
      </c>
      <c r="K850" t="s">
        <v>532</v>
      </c>
      <c r="L850">
        <v>1191</v>
      </c>
      <c r="N850">
        <v>1013</v>
      </c>
      <c r="O850" t="s">
        <v>533</v>
      </c>
      <c r="P850" t="s">
        <v>533</v>
      </c>
      <c r="Q850">
        <v>1</v>
      </c>
      <c r="X850">
        <v>0.06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1</v>
      </c>
      <c r="AE850">
        <v>1</v>
      </c>
      <c r="AF850" t="s">
        <v>3</v>
      </c>
      <c r="AG850">
        <v>0.06</v>
      </c>
      <c r="AH850">
        <v>2</v>
      </c>
      <c r="AI850">
        <v>52431903</v>
      </c>
      <c r="AJ850">
        <v>886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</row>
    <row r="851" spans="1:44" x14ac:dyDescent="0.2">
      <c r="A851">
        <f>ROW(Source!A2602)</f>
        <v>2602</v>
      </c>
      <c r="B851">
        <v>52431907</v>
      </c>
      <c r="C851">
        <v>52431902</v>
      </c>
      <c r="D851">
        <v>51502386</v>
      </c>
      <c r="E851">
        <v>1</v>
      </c>
      <c r="F851">
        <v>1</v>
      </c>
      <c r="G851">
        <v>27</v>
      </c>
      <c r="H851">
        <v>3</v>
      </c>
      <c r="I851" t="s">
        <v>205</v>
      </c>
      <c r="J851" t="s">
        <v>207</v>
      </c>
      <c r="K851" t="s">
        <v>206</v>
      </c>
      <c r="L851">
        <v>1346</v>
      </c>
      <c r="N851">
        <v>1009</v>
      </c>
      <c r="O851" t="s">
        <v>190</v>
      </c>
      <c r="P851" t="s">
        <v>190</v>
      </c>
      <c r="Q851">
        <v>1</v>
      </c>
      <c r="X851">
        <v>0.35</v>
      </c>
      <c r="Y851">
        <v>31.8</v>
      </c>
      <c r="Z851">
        <v>0</v>
      </c>
      <c r="AA851">
        <v>0</v>
      </c>
      <c r="AB851">
        <v>0</v>
      </c>
      <c r="AC851">
        <v>0</v>
      </c>
      <c r="AD851">
        <v>1</v>
      </c>
      <c r="AE851">
        <v>0</v>
      </c>
      <c r="AF851" t="s">
        <v>3</v>
      </c>
      <c r="AG851">
        <v>0.35</v>
      </c>
      <c r="AH851">
        <v>2</v>
      </c>
      <c r="AI851">
        <v>52431904</v>
      </c>
      <c r="AJ851">
        <v>887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</row>
    <row r="852" spans="1:44" x14ac:dyDescent="0.2">
      <c r="A852">
        <f>ROW(Source!A2640)</f>
        <v>2640</v>
      </c>
      <c r="B852">
        <v>52431972</v>
      </c>
      <c r="C852">
        <v>52431967</v>
      </c>
      <c r="D852">
        <v>51486811</v>
      </c>
      <c r="E852">
        <v>27</v>
      </c>
      <c r="F852">
        <v>1</v>
      </c>
      <c r="G852">
        <v>27</v>
      </c>
      <c r="H852">
        <v>1</v>
      </c>
      <c r="I852" t="s">
        <v>531</v>
      </c>
      <c r="J852" t="s">
        <v>3</v>
      </c>
      <c r="K852" t="s">
        <v>532</v>
      </c>
      <c r="L852">
        <v>1191</v>
      </c>
      <c r="N852">
        <v>1013</v>
      </c>
      <c r="O852" t="s">
        <v>533</v>
      </c>
      <c r="P852" t="s">
        <v>533</v>
      </c>
      <c r="Q852">
        <v>1</v>
      </c>
      <c r="X852">
        <v>342.54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1</v>
      </c>
      <c r="AE852">
        <v>1</v>
      </c>
      <c r="AF852" t="s">
        <v>288</v>
      </c>
      <c r="AG852">
        <v>68.50800000000001</v>
      </c>
      <c r="AH852">
        <v>2</v>
      </c>
      <c r="AI852">
        <v>52431968</v>
      </c>
      <c r="AJ852">
        <v>889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</row>
    <row r="853" spans="1:44" x14ac:dyDescent="0.2">
      <c r="A853">
        <f>ROW(Source!A2640)</f>
        <v>2640</v>
      </c>
      <c r="B853">
        <v>52431973</v>
      </c>
      <c r="C853">
        <v>52431967</v>
      </c>
      <c r="D853">
        <v>51499305</v>
      </c>
      <c r="E853">
        <v>1</v>
      </c>
      <c r="F853">
        <v>1</v>
      </c>
      <c r="G853">
        <v>27</v>
      </c>
      <c r="H853">
        <v>2</v>
      </c>
      <c r="I853" t="s">
        <v>584</v>
      </c>
      <c r="J853" t="s">
        <v>585</v>
      </c>
      <c r="K853" t="s">
        <v>586</v>
      </c>
      <c r="L853">
        <v>1368</v>
      </c>
      <c r="N853">
        <v>1011</v>
      </c>
      <c r="O853" t="s">
        <v>537</v>
      </c>
      <c r="P853" t="s">
        <v>537</v>
      </c>
      <c r="Q853">
        <v>1</v>
      </c>
      <c r="X853">
        <v>13.75</v>
      </c>
      <c r="Y853">
        <v>0</v>
      </c>
      <c r="Z853">
        <v>1289.26</v>
      </c>
      <c r="AA853">
        <v>637.17999999999995</v>
      </c>
      <c r="AB853">
        <v>0</v>
      </c>
      <c r="AC853">
        <v>0</v>
      </c>
      <c r="AD853">
        <v>1</v>
      </c>
      <c r="AE853">
        <v>0</v>
      </c>
      <c r="AF853" t="s">
        <v>288</v>
      </c>
      <c r="AG853">
        <v>2.75</v>
      </c>
      <c r="AH853">
        <v>2</v>
      </c>
      <c r="AI853">
        <v>52431969</v>
      </c>
      <c r="AJ853">
        <v>890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</row>
    <row r="854" spans="1:44" x14ac:dyDescent="0.2">
      <c r="A854">
        <f>ROW(Source!A2640)</f>
        <v>2640</v>
      </c>
      <c r="B854">
        <v>52431974</v>
      </c>
      <c r="C854">
        <v>52431967</v>
      </c>
      <c r="D854">
        <v>51500925</v>
      </c>
      <c r="E854">
        <v>1</v>
      </c>
      <c r="F854">
        <v>1</v>
      </c>
      <c r="G854">
        <v>27</v>
      </c>
      <c r="H854">
        <v>3</v>
      </c>
      <c r="I854" t="s">
        <v>587</v>
      </c>
      <c r="J854" t="s">
        <v>588</v>
      </c>
      <c r="K854" t="s">
        <v>589</v>
      </c>
      <c r="L854">
        <v>1348</v>
      </c>
      <c r="N854">
        <v>1009</v>
      </c>
      <c r="O854" t="s">
        <v>27</v>
      </c>
      <c r="P854" t="s">
        <v>27</v>
      </c>
      <c r="Q854">
        <v>1000</v>
      </c>
      <c r="X854">
        <v>4.8000000000000001E-2</v>
      </c>
      <c r="Y854">
        <v>116855.43</v>
      </c>
      <c r="Z854">
        <v>0</v>
      </c>
      <c r="AA854">
        <v>0</v>
      </c>
      <c r="AB854">
        <v>0</v>
      </c>
      <c r="AC854">
        <v>0</v>
      </c>
      <c r="AD854">
        <v>1</v>
      </c>
      <c r="AE854">
        <v>0</v>
      </c>
      <c r="AF854" t="s">
        <v>287</v>
      </c>
      <c r="AG854">
        <v>0</v>
      </c>
      <c r="AH854">
        <v>2</v>
      </c>
      <c r="AI854">
        <v>52431970</v>
      </c>
      <c r="AJ854">
        <v>891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</row>
    <row r="855" spans="1:44" x14ac:dyDescent="0.2">
      <c r="A855">
        <f>ROW(Source!A2640)</f>
        <v>2640</v>
      </c>
      <c r="B855">
        <v>52431975</v>
      </c>
      <c r="C855">
        <v>52431967</v>
      </c>
      <c r="D855">
        <v>51504654</v>
      </c>
      <c r="E855">
        <v>1</v>
      </c>
      <c r="F855">
        <v>1</v>
      </c>
      <c r="G855">
        <v>27</v>
      </c>
      <c r="H855">
        <v>3</v>
      </c>
      <c r="I855" t="s">
        <v>590</v>
      </c>
      <c r="J855" t="s">
        <v>591</v>
      </c>
      <c r="K855" t="s">
        <v>592</v>
      </c>
      <c r="L855">
        <v>1354</v>
      </c>
      <c r="N855">
        <v>1010</v>
      </c>
      <c r="O855" t="s">
        <v>221</v>
      </c>
      <c r="P855" t="s">
        <v>221</v>
      </c>
      <c r="Q855">
        <v>1</v>
      </c>
      <c r="X855">
        <v>100</v>
      </c>
      <c r="Y855">
        <v>1800.41</v>
      </c>
      <c r="Z855">
        <v>0</v>
      </c>
      <c r="AA855">
        <v>0</v>
      </c>
      <c r="AB855">
        <v>0</v>
      </c>
      <c r="AC855">
        <v>0</v>
      </c>
      <c r="AD855">
        <v>1</v>
      </c>
      <c r="AE855">
        <v>0</v>
      </c>
      <c r="AF855" t="s">
        <v>287</v>
      </c>
      <c r="AG855">
        <v>0</v>
      </c>
      <c r="AH855">
        <v>2</v>
      </c>
      <c r="AI855">
        <v>52431971</v>
      </c>
      <c r="AJ855">
        <v>892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</row>
    <row r="856" spans="1:44" x14ac:dyDescent="0.2">
      <c r="A856">
        <f>ROW(Source!A2640)</f>
        <v>2640</v>
      </c>
      <c r="B856">
        <v>52431976</v>
      </c>
      <c r="C856">
        <v>52431967</v>
      </c>
      <c r="D856">
        <v>51487531</v>
      </c>
      <c r="E856">
        <v>27</v>
      </c>
      <c r="F856">
        <v>1</v>
      </c>
      <c r="G856">
        <v>27</v>
      </c>
      <c r="H856">
        <v>3</v>
      </c>
      <c r="I856" t="s">
        <v>751</v>
      </c>
      <c r="J856" t="s">
        <v>3</v>
      </c>
      <c r="K856" t="s">
        <v>752</v>
      </c>
      <c r="L856">
        <v>1354</v>
      </c>
      <c r="N856">
        <v>1010</v>
      </c>
      <c r="O856" t="s">
        <v>221</v>
      </c>
      <c r="P856" t="s">
        <v>221</v>
      </c>
      <c r="Q856">
        <v>1</v>
      </c>
      <c r="X856">
        <v>100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 t="s">
        <v>287</v>
      </c>
      <c r="AG856">
        <v>0</v>
      </c>
      <c r="AH856">
        <v>3</v>
      </c>
      <c r="AI856">
        <v>-1</v>
      </c>
      <c r="AJ856" t="s">
        <v>3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</row>
    <row r="857" spans="1:44" x14ac:dyDescent="0.2">
      <c r="A857">
        <f>ROW(Source!A2641)</f>
        <v>2641</v>
      </c>
      <c r="B857">
        <v>52431980</v>
      </c>
      <c r="C857">
        <v>52431977</v>
      </c>
      <c r="D857">
        <v>51486811</v>
      </c>
      <c r="E857">
        <v>27</v>
      </c>
      <c r="F857">
        <v>1</v>
      </c>
      <c r="G857">
        <v>27</v>
      </c>
      <c r="H857">
        <v>1</v>
      </c>
      <c r="I857" t="s">
        <v>531</v>
      </c>
      <c r="J857" t="s">
        <v>3</v>
      </c>
      <c r="K857" t="s">
        <v>532</v>
      </c>
      <c r="L857">
        <v>1191</v>
      </c>
      <c r="N857">
        <v>1013</v>
      </c>
      <c r="O857" t="s">
        <v>533</v>
      </c>
      <c r="P857" t="s">
        <v>533</v>
      </c>
      <c r="Q857">
        <v>1</v>
      </c>
      <c r="X857">
        <v>79.349999999999994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1</v>
      </c>
      <c r="AE857">
        <v>1</v>
      </c>
      <c r="AF857" t="s">
        <v>288</v>
      </c>
      <c r="AG857">
        <v>15.87</v>
      </c>
      <c r="AH857">
        <v>2</v>
      </c>
      <c r="AI857">
        <v>52431978</v>
      </c>
      <c r="AJ857">
        <v>893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</row>
    <row r="858" spans="1:44" x14ac:dyDescent="0.2">
      <c r="A858">
        <f>ROW(Source!A2641)</f>
        <v>2641</v>
      </c>
      <c r="B858">
        <v>52431981</v>
      </c>
      <c r="C858">
        <v>52431977</v>
      </c>
      <c r="D858">
        <v>51504655</v>
      </c>
      <c r="E858">
        <v>1</v>
      </c>
      <c r="F858">
        <v>1</v>
      </c>
      <c r="G858">
        <v>27</v>
      </c>
      <c r="H858">
        <v>3</v>
      </c>
      <c r="I858" t="s">
        <v>219</v>
      </c>
      <c r="J858" t="s">
        <v>222</v>
      </c>
      <c r="K858" t="s">
        <v>220</v>
      </c>
      <c r="L858">
        <v>1354</v>
      </c>
      <c r="N858">
        <v>1010</v>
      </c>
      <c r="O858" t="s">
        <v>221</v>
      </c>
      <c r="P858" t="s">
        <v>221</v>
      </c>
      <c r="Q858">
        <v>1</v>
      </c>
      <c r="X858">
        <v>100</v>
      </c>
      <c r="Y858">
        <v>127.21</v>
      </c>
      <c r="Z858">
        <v>0</v>
      </c>
      <c r="AA858">
        <v>0</v>
      </c>
      <c r="AB858">
        <v>0</v>
      </c>
      <c r="AC858">
        <v>0</v>
      </c>
      <c r="AD858">
        <v>1</v>
      </c>
      <c r="AE858">
        <v>0</v>
      </c>
      <c r="AF858" t="s">
        <v>287</v>
      </c>
      <c r="AG858">
        <v>0</v>
      </c>
      <c r="AH858">
        <v>2</v>
      </c>
      <c r="AI858">
        <v>52431979</v>
      </c>
      <c r="AJ858">
        <v>894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</row>
    <row r="859" spans="1:44" x14ac:dyDescent="0.2">
      <c r="A859">
        <f>ROW(Source!A2641)</f>
        <v>2641</v>
      </c>
      <c r="B859">
        <v>52431982</v>
      </c>
      <c r="C859">
        <v>52431977</v>
      </c>
      <c r="D859">
        <v>51487531</v>
      </c>
      <c r="E859">
        <v>27</v>
      </c>
      <c r="F859">
        <v>1</v>
      </c>
      <c r="G859">
        <v>27</v>
      </c>
      <c r="H859">
        <v>3</v>
      </c>
      <c r="I859" t="s">
        <v>751</v>
      </c>
      <c r="J859" t="s">
        <v>3</v>
      </c>
      <c r="K859" t="s">
        <v>752</v>
      </c>
      <c r="L859">
        <v>1354</v>
      </c>
      <c r="N859">
        <v>1010</v>
      </c>
      <c r="O859" t="s">
        <v>221</v>
      </c>
      <c r="P859" t="s">
        <v>221</v>
      </c>
      <c r="Q859">
        <v>1</v>
      </c>
      <c r="X859">
        <v>100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 t="s">
        <v>287</v>
      </c>
      <c r="AG859">
        <v>0</v>
      </c>
      <c r="AH859">
        <v>3</v>
      </c>
      <c r="AI859">
        <v>-1</v>
      </c>
      <c r="AJ859" t="s">
        <v>3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</row>
    <row r="860" spans="1:44" x14ac:dyDescent="0.2">
      <c r="A860">
        <f>ROW(Source!A2642)</f>
        <v>2642</v>
      </c>
      <c r="B860">
        <v>52431988</v>
      </c>
      <c r="C860">
        <v>52431983</v>
      </c>
      <c r="D860">
        <v>51486811</v>
      </c>
      <c r="E860">
        <v>27</v>
      </c>
      <c r="F860">
        <v>1</v>
      </c>
      <c r="G860">
        <v>27</v>
      </c>
      <c r="H860">
        <v>1</v>
      </c>
      <c r="I860" t="s">
        <v>531</v>
      </c>
      <c r="J860" t="s">
        <v>3</v>
      </c>
      <c r="K860" t="s">
        <v>532</v>
      </c>
      <c r="L860">
        <v>1191</v>
      </c>
      <c r="N860">
        <v>1013</v>
      </c>
      <c r="O860" t="s">
        <v>533</v>
      </c>
      <c r="P860" t="s">
        <v>533</v>
      </c>
      <c r="Q860">
        <v>1</v>
      </c>
      <c r="X860">
        <v>342.54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1</v>
      </c>
      <c r="AE860">
        <v>1</v>
      </c>
      <c r="AF860" t="s">
        <v>3</v>
      </c>
      <c r="AG860">
        <v>342.54</v>
      </c>
      <c r="AH860">
        <v>2</v>
      </c>
      <c r="AI860">
        <v>52431984</v>
      </c>
      <c r="AJ860">
        <v>895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</row>
    <row r="861" spans="1:44" x14ac:dyDescent="0.2">
      <c r="A861">
        <f>ROW(Source!A2642)</f>
        <v>2642</v>
      </c>
      <c r="B861">
        <v>52431989</v>
      </c>
      <c r="C861">
        <v>52431983</v>
      </c>
      <c r="D861">
        <v>51499305</v>
      </c>
      <c r="E861">
        <v>1</v>
      </c>
      <c r="F861">
        <v>1</v>
      </c>
      <c r="G861">
        <v>27</v>
      </c>
      <c r="H861">
        <v>2</v>
      </c>
      <c r="I861" t="s">
        <v>584</v>
      </c>
      <c r="J861" t="s">
        <v>585</v>
      </c>
      <c r="K861" t="s">
        <v>586</v>
      </c>
      <c r="L861">
        <v>1368</v>
      </c>
      <c r="N861">
        <v>1011</v>
      </c>
      <c r="O861" t="s">
        <v>537</v>
      </c>
      <c r="P861" t="s">
        <v>537</v>
      </c>
      <c r="Q861">
        <v>1</v>
      </c>
      <c r="X861">
        <v>13.75</v>
      </c>
      <c r="Y861">
        <v>0</v>
      </c>
      <c r="Z861">
        <v>1289.26</v>
      </c>
      <c r="AA861">
        <v>637.17999999999995</v>
      </c>
      <c r="AB861">
        <v>0</v>
      </c>
      <c r="AC861">
        <v>0</v>
      </c>
      <c r="AD861">
        <v>1</v>
      </c>
      <c r="AE861">
        <v>0</v>
      </c>
      <c r="AF861" t="s">
        <v>3</v>
      </c>
      <c r="AG861">
        <v>13.75</v>
      </c>
      <c r="AH861">
        <v>2</v>
      </c>
      <c r="AI861">
        <v>52431985</v>
      </c>
      <c r="AJ861">
        <v>896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</row>
    <row r="862" spans="1:44" x14ac:dyDescent="0.2">
      <c r="A862">
        <f>ROW(Source!A2642)</f>
        <v>2642</v>
      </c>
      <c r="B862">
        <v>52431990</v>
      </c>
      <c r="C862">
        <v>52431983</v>
      </c>
      <c r="D862">
        <v>51500925</v>
      </c>
      <c r="E862">
        <v>1</v>
      </c>
      <c r="F862">
        <v>1</v>
      </c>
      <c r="G862">
        <v>27</v>
      </c>
      <c r="H862">
        <v>3</v>
      </c>
      <c r="I862" t="s">
        <v>587</v>
      </c>
      <c r="J862" t="s">
        <v>588</v>
      </c>
      <c r="K862" t="s">
        <v>589</v>
      </c>
      <c r="L862">
        <v>1348</v>
      </c>
      <c r="N862">
        <v>1009</v>
      </c>
      <c r="O862" t="s">
        <v>27</v>
      </c>
      <c r="P862" t="s">
        <v>27</v>
      </c>
      <c r="Q862">
        <v>1000</v>
      </c>
      <c r="X862">
        <v>4.8000000000000001E-2</v>
      </c>
      <c r="Y862">
        <v>116855.43</v>
      </c>
      <c r="Z862">
        <v>0</v>
      </c>
      <c r="AA862">
        <v>0</v>
      </c>
      <c r="AB862">
        <v>0</v>
      </c>
      <c r="AC862">
        <v>0</v>
      </c>
      <c r="AD862">
        <v>1</v>
      </c>
      <c r="AE862">
        <v>0</v>
      </c>
      <c r="AF862" t="s">
        <v>3</v>
      </c>
      <c r="AG862">
        <v>4.8000000000000001E-2</v>
      </c>
      <c r="AH862">
        <v>2</v>
      </c>
      <c r="AI862">
        <v>52431986</v>
      </c>
      <c r="AJ862">
        <v>897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</row>
    <row r="863" spans="1:44" x14ac:dyDescent="0.2">
      <c r="A863">
        <f>ROW(Source!A2642)</f>
        <v>2642</v>
      </c>
      <c r="B863">
        <v>52431991</v>
      </c>
      <c r="C863">
        <v>52431983</v>
      </c>
      <c r="D863">
        <v>51504654</v>
      </c>
      <c r="E863">
        <v>1</v>
      </c>
      <c r="F863">
        <v>1</v>
      </c>
      <c r="G863">
        <v>27</v>
      </c>
      <c r="H863">
        <v>3</v>
      </c>
      <c r="I863" t="s">
        <v>590</v>
      </c>
      <c r="J863" t="s">
        <v>591</v>
      </c>
      <c r="K863" t="s">
        <v>592</v>
      </c>
      <c r="L863">
        <v>1354</v>
      </c>
      <c r="N863">
        <v>1010</v>
      </c>
      <c r="O863" t="s">
        <v>221</v>
      </c>
      <c r="P863" t="s">
        <v>221</v>
      </c>
      <c r="Q863">
        <v>1</v>
      </c>
      <c r="X863">
        <v>100</v>
      </c>
      <c r="Y863">
        <v>1800.41</v>
      </c>
      <c r="Z863">
        <v>0</v>
      </c>
      <c r="AA863">
        <v>0</v>
      </c>
      <c r="AB863">
        <v>0</v>
      </c>
      <c r="AC863">
        <v>0</v>
      </c>
      <c r="AD863">
        <v>1</v>
      </c>
      <c r="AE863">
        <v>0</v>
      </c>
      <c r="AF863" t="s">
        <v>3</v>
      </c>
      <c r="AG863">
        <v>100</v>
      </c>
      <c r="AH863">
        <v>2</v>
      </c>
      <c r="AI863">
        <v>52431987</v>
      </c>
      <c r="AJ863">
        <v>898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</row>
    <row r="864" spans="1:44" x14ac:dyDescent="0.2">
      <c r="A864">
        <f>ROW(Source!A2642)</f>
        <v>2642</v>
      </c>
      <c r="B864">
        <v>52431992</v>
      </c>
      <c r="C864">
        <v>52431983</v>
      </c>
      <c r="D864">
        <v>51487531</v>
      </c>
      <c r="E864">
        <v>27</v>
      </c>
      <c r="F864">
        <v>1</v>
      </c>
      <c r="G864">
        <v>27</v>
      </c>
      <c r="H864">
        <v>3</v>
      </c>
      <c r="I864" t="s">
        <v>751</v>
      </c>
      <c r="J864" t="s">
        <v>3</v>
      </c>
      <c r="K864" t="s">
        <v>752</v>
      </c>
      <c r="L864">
        <v>1354</v>
      </c>
      <c r="N864">
        <v>1010</v>
      </c>
      <c r="O864" t="s">
        <v>221</v>
      </c>
      <c r="P864" t="s">
        <v>221</v>
      </c>
      <c r="Q864">
        <v>1</v>
      </c>
      <c r="X864">
        <v>100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 t="s">
        <v>3</v>
      </c>
      <c r="AG864">
        <v>100</v>
      </c>
      <c r="AH864">
        <v>3</v>
      </c>
      <c r="AI864">
        <v>-1</v>
      </c>
      <c r="AJ864" t="s">
        <v>3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</row>
    <row r="865" spans="1:44" x14ac:dyDescent="0.2">
      <c r="A865">
        <f>ROW(Source!A2643)</f>
        <v>2643</v>
      </c>
      <c r="B865">
        <v>52431996</v>
      </c>
      <c r="C865">
        <v>52431993</v>
      </c>
      <c r="D865">
        <v>51486811</v>
      </c>
      <c r="E865">
        <v>27</v>
      </c>
      <c r="F865">
        <v>1</v>
      </c>
      <c r="G865">
        <v>27</v>
      </c>
      <c r="H865">
        <v>1</v>
      </c>
      <c r="I865" t="s">
        <v>531</v>
      </c>
      <c r="J865" t="s">
        <v>3</v>
      </c>
      <c r="K865" t="s">
        <v>532</v>
      </c>
      <c r="L865">
        <v>1191</v>
      </c>
      <c r="N865">
        <v>1013</v>
      </c>
      <c r="O865" t="s">
        <v>533</v>
      </c>
      <c r="P865" t="s">
        <v>533</v>
      </c>
      <c r="Q865">
        <v>1</v>
      </c>
      <c r="X865">
        <v>79.349999999999994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1</v>
      </c>
      <c r="AE865">
        <v>1</v>
      </c>
      <c r="AF865" t="s">
        <v>3</v>
      </c>
      <c r="AG865">
        <v>79.349999999999994</v>
      </c>
      <c r="AH865">
        <v>2</v>
      </c>
      <c r="AI865">
        <v>52431994</v>
      </c>
      <c r="AJ865">
        <v>899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</row>
    <row r="866" spans="1:44" x14ac:dyDescent="0.2">
      <c r="A866">
        <f>ROW(Source!A2643)</f>
        <v>2643</v>
      </c>
      <c r="B866">
        <v>52431997</v>
      </c>
      <c r="C866">
        <v>52431993</v>
      </c>
      <c r="D866">
        <v>51504655</v>
      </c>
      <c r="E866">
        <v>1</v>
      </c>
      <c r="F866">
        <v>1</v>
      </c>
      <c r="G866">
        <v>27</v>
      </c>
      <c r="H866">
        <v>3</v>
      </c>
      <c r="I866" t="s">
        <v>219</v>
      </c>
      <c r="J866" t="s">
        <v>222</v>
      </c>
      <c r="K866" t="s">
        <v>220</v>
      </c>
      <c r="L866">
        <v>1354</v>
      </c>
      <c r="N866">
        <v>1010</v>
      </c>
      <c r="O866" t="s">
        <v>221</v>
      </c>
      <c r="P866" t="s">
        <v>221</v>
      </c>
      <c r="Q866">
        <v>1</v>
      </c>
      <c r="X866">
        <v>100</v>
      </c>
      <c r="Y866">
        <v>127.21</v>
      </c>
      <c r="Z866">
        <v>0</v>
      </c>
      <c r="AA866">
        <v>0</v>
      </c>
      <c r="AB866">
        <v>0</v>
      </c>
      <c r="AC866">
        <v>0</v>
      </c>
      <c r="AD866">
        <v>1</v>
      </c>
      <c r="AE866">
        <v>0</v>
      </c>
      <c r="AF866" t="s">
        <v>3</v>
      </c>
      <c r="AG866">
        <v>100</v>
      </c>
      <c r="AH866">
        <v>2</v>
      </c>
      <c r="AI866">
        <v>52431995</v>
      </c>
      <c r="AJ866">
        <v>900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</row>
    <row r="867" spans="1:44" x14ac:dyDescent="0.2">
      <c r="A867">
        <f>ROW(Source!A2643)</f>
        <v>2643</v>
      </c>
      <c r="B867">
        <v>52431998</v>
      </c>
      <c r="C867">
        <v>52431993</v>
      </c>
      <c r="D867">
        <v>51487531</v>
      </c>
      <c r="E867">
        <v>27</v>
      </c>
      <c r="F867">
        <v>1</v>
      </c>
      <c r="G867">
        <v>27</v>
      </c>
      <c r="H867">
        <v>3</v>
      </c>
      <c r="I867" t="s">
        <v>751</v>
      </c>
      <c r="J867" t="s">
        <v>3</v>
      </c>
      <c r="K867" t="s">
        <v>752</v>
      </c>
      <c r="L867">
        <v>1354</v>
      </c>
      <c r="N867">
        <v>1010</v>
      </c>
      <c r="O867" t="s">
        <v>221</v>
      </c>
      <c r="P867" t="s">
        <v>221</v>
      </c>
      <c r="Q867">
        <v>1</v>
      </c>
      <c r="X867">
        <v>100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 t="s">
        <v>3</v>
      </c>
      <c r="AG867">
        <v>100</v>
      </c>
      <c r="AH867">
        <v>3</v>
      </c>
      <c r="AI867">
        <v>-1</v>
      </c>
      <c r="AJ867" t="s">
        <v>3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</row>
    <row r="868" spans="1:44" x14ac:dyDescent="0.2">
      <c r="A868">
        <f>ROW(Source!A2752)</f>
        <v>2752</v>
      </c>
      <c r="B868">
        <v>52432123</v>
      </c>
      <c r="C868">
        <v>52432122</v>
      </c>
      <c r="D868">
        <v>51486811</v>
      </c>
      <c r="E868">
        <v>27</v>
      </c>
      <c r="F868">
        <v>1</v>
      </c>
      <c r="G868">
        <v>27</v>
      </c>
      <c r="H868">
        <v>1</v>
      </c>
      <c r="I868" t="s">
        <v>531</v>
      </c>
      <c r="J868" t="s">
        <v>3</v>
      </c>
      <c r="K868" t="s">
        <v>532</v>
      </c>
      <c r="L868">
        <v>1191</v>
      </c>
      <c r="N868">
        <v>1013</v>
      </c>
      <c r="O868" t="s">
        <v>533</v>
      </c>
      <c r="P868" t="s">
        <v>533</v>
      </c>
      <c r="Q868">
        <v>1</v>
      </c>
      <c r="X868">
        <v>53.59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1</v>
      </c>
      <c r="AE868">
        <v>1</v>
      </c>
      <c r="AF868" t="s">
        <v>288</v>
      </c>
      <c r="AG868">
        <v>10.718000000000002</v>
      </c>
      <c r="AH868">
        <v>2</v>
      </c>
      <c r="AI868">
        <v>52432123</v>
      </c>
      <c r="AJ868">
        <v>901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</row>
    <row r="869" spans="1:44" x14ac:dyDescent="0.2">
      <c r="A869">
        <f>ROW(Source!A2752)</f>
        <v>2752</v>
      </c>
      <c r="B869">
        <v>52432124</v>
      </c>
      <c r="C869">
        <v>52432122</v>
      </c>
      <c r="D869">
        <v>51499441</v>
      </c>
      <c r="E869">
        <v>1</v>
      </c>
      <c r="F869">
        <v>1</v>
      </c>
      <c r="G869">
        <v>27</v>
      </c>
      <c r="H869">
        <v>2</v>
      </c>
      <c r="I869" t="s">
        <v>701</v>
      </c>
      <c r="J869" t="s">
        <v>702</v>
      </c>
      <c r="K869" t="s">
        <v>703</v>
      </c>
      <c r="L869">
        <v>1368</v>
      </c>
      <c r="N869">
        <v>1011</v>
      </c>
      <c r="O869" t="s">
        <v>537</v>
      </c>
      <c r="P869" t="s">
        <v>537</v>
      </c>
      <c r="Q869">
        <v>1</v>
      </c>
      <c r="X869">
        <v>0.18</v>
      </c>
      <c r="Y869">
        <v>0</v>
      </c>
      <c r="Z869">
        <v>41.19</v>
      </c>
      <c r="AA869">
        <v>0.34</v>
      </c>
      <c r="AB869">
        <v>0</v>
      </c>
      <c r="AC869">
        <v>0</v>
      </c>
      <c r="AD869">
        <v>1</v>
      </c>
      <c r="AE869">
        <v>0</v>
      </c>
      <c r="AF869" t="s">
        <v>288</v>
      </c>
      <c r="AG869">
        <v>3.5999999999999997E-2</v>
      </c>
      <c r="AH869">
        <v>2</v>
      </c>
      <c r="AI869">
        <v>52432124</v>
      </c>
      <c r="AJ869">
        <v>902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</row>
    <row r="870" spans="1:44" x14ac:dyDescent="0.2">
      <c r="A870">
        <f>ROW(Source!A2752)</f>
        <v>2752</v>
      </c>
      <c r="B870">
        <v>52432125</v>
      </c>
      <c r="C870">
        <v>52432122</v>
      </c>
      <c r="D870">
        <v>51499847</v>
      </c>
      <c r="E870">
        <v>1</v>
      </c>
      <c r="F870">
        <v>1</v>
      </c>
      <c r="G870">
        <v>27</v>
      </c>
      <c r="H870">
        <v>2</v>
      </c>
      <c r="I870" t="s">
        <v>704</v>
      </c>
      <c r="J870" t="s">
        <v>705</v>
      </c>
      <c r="K870" t="s">
        <v>706</v>
      </c>
      <c r="L870">
        <v>1368</v>
      </c>
      <c r="N870">
        <v>1011</v>
      </c>
      <c r="O870" t="s">
        <v>537</v>
      </c>
      <c r="P870" t="s">
        <v>537</v>
      </c>
      <c r="Q870">
        <v>1</v>
      </c>
      <c r="X870">
        <v>2.19</v>
      </c>
      <c r="Y870">
        <v>0</v>
      </c>
      <c r="Z870">
        <v>27.02</v>
      </c>
      <c r="AA870">
        <v>0.03</v>
      </c>
      <c r="AB870">
        <v>0</v>
      </c>
      <c r="AC870">
        <v>0</v>
      </c>
      <c r="AD870">
        <v>1</v>
      </c>
      <c r="AE870">
        <v>0</v>
      </c>
      <c r="AF870" t="s">
        <v>288</v>
      </c>
      <c r="AG870">
        <v>0.438</v>
      </c>
      <c r="AH870">
        <v>2</v>
      </c>
      <c r="AI870">
        <v>52432125</v>
      </c>
      <c r="AJ870">
        <v>903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</row>
    <row r="871" spans="1:44" x14ac:dyDescent="0.2">
      <c r="A871">
        <f>ROW(Source!A2752)</f>
        <v>2752</v>
      </c>
      <c r="B871">
        <v>52432126</v>
      </c>
      <c r="C871">
        <v>52432122</v>
      </c>
      <c r="D871">
        <v>51499116</v>
      </c>
      <c r="E871">
        <v>1</v>
      </c>
      <c r="F871">
        <v>1</v>
      </c>
      <c r="G871">
        <v>27</v>
      </c>
      <c r="H871">
        <v>2</v>
      </c>
      <c r="I871" t="s">
        <v>707</v>
      </c>
      <c r="J871" t="s">
        <v>708</v>
      </c>
      <c r="K871" t="s">
        <v>709</v>
      </c>
      <c r="L871">
        <v>1368</v>
      </c>
      <c r="N871">
        <v>1011</v>
      </c>
      <c r="O871" t="s">
        <v>537</v>
      </c>
      <c r="P871" t="s">
        <v>537</v>
      </c>
      <c r="Q871">
        <v>1</v>
      </c>
      <c r="X871">
        <v>11.35</v>
      </c>
      <c r="Y871">
        <v>0</v>
      </c>
      <c r="Z871">
        <v>132.63</v>
      </c>
      <c r="AA871">
        <v>1.55</v>
      </c>
      <c r="AB871">
        <v>0</v>
      </c>
      <c r="AC871">
        <v>0</v>
      </c>
      <c r="AD871">
        <v>1</v>
      </c>
      <c r="AE871">
        <v>0</v>
      </c>
      <c r="AF871" t="s">
        <v>288</v>
      </c>
      <c r="AG871">
        <v>2.27</v>
      </c>
      <c r="AH871">
        <v>2</v>
      </c>
      <c r="AI871">
        <v>52432126</v>
      </c>
      <c r="AJ871">
        <v>904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</row>
    <row r="872" spans="1:44" x14ac:dyDescent="0.2">
      <c r="A872">
        <f>ROW(Source!A2752)</f>
        <v>2752</v>
      </c>
      <c r="B872">
        <v>52432127</v>
      </c>
      <c r="C872">
        <v>52432122</v>
      </c>
      <c r="D872">
        <v>51500932</v>
      </c>
      <c r="E872">
        <v>1</v>
      </c>
      <c r="F872">
        <v>1</v>
      </c>
      <c r="G872">
        <v>27</v>
      </c>
      <c r="H872">
        <v>3</v>
      </c>
      <c r="I872" t="s">
        <v>710</v>
      </c>
      <c r="J872" t="s">
        <v>711</v>
      </c>
      <c r="K872" t="s">
        <v>712</v>
      </c>
      <c r="L872">
        <v>1348</v>
      </c>
      <c r="N872">
        <v>1009</v>
      </c>
      <c r="O872" t="s">
        <v>27</v>
      </c>
      <c r="P872" t="s">
        <v>27</v>
      </c>
      <c r="Q872">
        <v>1000</v>
      </c>
      <c r="X872">
        <v>3.3E-3</v>
      </c>
      <c r="Y872">
        <v>105084.63</v>
      </c>
      <c r="Z872">
        <v>0</v>
      </c>
      <c r="AA872">
        <v>0</v>
      </c>
      <c r="AB872">
        <v>0</v>
      </c>
      <c r="AC872">
        <v>0</v>
      </c>
      <c r="AD872">
        <v>1</v>
      </c>
      <c r="AE872">
        <v>0</v>
      </c>
      <c r="AF872" t="s">
        <v>287</v>
      </c>
      <c r="AG872">
        <v>0</v>
      </c>
      <c r="AH872">
        <v>2</v>
      </c>
      <c r="AI872">
        <v>52432127</v>
      </c>
      <c r="AJ872">
        <v>905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</row>
    <row r="873" spans="1:44" x14ac:dyDescent="0.2">
      <c r="A873">
        <f>ROW(Source!A2752)</f>
        <v>2752</v>
      </c>
      <c r="B873">
        <v>52432128</v>
      </c>
      <c r="C873">
        <v>52432122</v>
      </c>
      <c r="D873">
        <v>51501789</v>
      </c>
      <c r="E873">
        <v>1</v>
      </c>
      <c r="F873">
        <v>1</v>
      </c>
      <c r="G873">
        <v>27</v>
      </c>
      <c r="H873">
        <v>3</v>
      </c>
      <c r="I873" t="s">
        <v>713</v>
      </c>
      <c r="J873" t="s">
        <v>714</v>
      </c>
      <c r="K873" t="s">
        <v>715</v>
      </c>
      <c r="L873">
        <v>1348</v>
      </c>
      <c r="N873">
        <v>1009</v>
      </c>
      <c r="O873" t="s">
        <v>27</v>
      </c>
      <c r="P873" t="s">
        <v>27</v>
      </c>
      <c r="Q873">
        <v>1000</v>
      </c>
      <c r="X873">
        <v>1.4E-3</v>
      </c>
      <c r="Y873">
        <v>110781.14</v>
      </c>
      <c r="Z873">
        <v>0</v>
      </c>
      <c r="AA873">
        <v>0</v>
      </c>
      <c r="AB873">
        <v>0</v>
      </c>
      <c r="AC873">
        <v>0</v>
      </c>
      <c r="AD873">
        <v>1</v>
      </c>
      <c r="AE873">
        <v>0</v>
      </c>
      <c r="AF873" t="s">
        <v>287</v>
      </c>
      <c r="AG873">
        <v>0</v>
      </c>
      <c r="AH873">
        <v>2</v>
      </c>
      <c r="AI873">
        <v>52432128</v>
      </c>
      <c r="AJ873">
        <v>906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</row>
    <row r="874" spans="1:44" x14ac:dyDescent="0.2">
      <c r="A874">
        <f>ROW(Source!A2752)</f>
        <v>2752</v>
      </c>
      <c r="B874">
        <v>52432129</v>
      </c>
      <c r="C874">
        <v>52432122</v>
      </c>
      <c r="D874">
        <v>51503870</v>
      </c>
      <c r="E874">
        <v>1</v>
      </c>
      <c r="F874">
        <v>1</v>
      </c>
      <c r="G874">
        <v>27</v>
      </c>
      <c r="H874">
        <v>3</v>
      </c>
      <c r="I874" t="s">
        <v>716</v>
      </c>
      <c r="J874" t="s">
        <v>717</v>
      </c>
      <c r="K874" t="s">
        <v>718</v>
      </c>
      <c r="L874">
        <v>1348</v>
      </c>
      <c r="N874">
        <v>1009</v>
      </c>
      <c r="O874" t="s">
        <v>27</v>
      </c>
      <c r="P874" t="s">
        <v>27</v>
      </c>
      <c r="Q874">
        <v>1000</v>
      </c>
      <c r="X874">
        <v>1</v>
      </c>
      <c r="Y874">
        <v>80328.740000000005</v>
      </c>
      <c r="Z874">
        <v>0</v>
      </c>
      <c r="AA874">
        <v>0</v>
      </c>
      <c r="AB874">
        <v>0</v>
      </c>
      <c r="AC874">
        <v>0</v>
      </c>
      <c r="AD874">
        <v>1</v>
      </c>
      <c r="AE874">
        <v>0</v>
      </c>
      <c r="AF874" t="s">
        <v>287</v>
      </c>
      <c r="AG874">
        <v>0</v>
      </c>
      <c r="AH874">
        <v>2</v>
      </c>
      <c r="AI874">
        <v>52432129</v>
      </c>
      <c r="AJ874">
        <v>907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</row>
    <row r="875" spans="1:44" x14ac:dyDescent="0.2">
      <c r="A875">
        <f>ROW(Source!A2753)</f>
        <v>2753</v>
      </c>
      <c r="B875">
        <v>52432144</v>
      </c>
      <c r="C875">
        <v>52432143</v>
      </c>
      <c r="D875">
        <v>51486811</v>
      </c>
      <c r="E875">
        <v>27</v>
      </c>
      <c r="F875">
        <v>1</v>
      </c>
      <c r="G875">
        <v>27</v>
      </c>
      <c r="H875">
        <v>1</v>
      </c>
      <c r="I875" t="s">
        <v>531</v>
      </c>
      <c r="J875" t="s">
        <v>3</v>
      </c>
      <c r="K875" t="s">
        <v>532</v>
      </c>
      <c r="L875">
        <v>1191</v>
      </c>
      <c r="N875">
        <v>1013</v>
      </c>
      <c r="O875" t="s">
        <v>533</v>
      </c>
      <c r="P875" t="s">
        <v>533</v>
      </c>
      <c r="Q875">
        <v>1</v>
      </c>
      <c r="X875">
        <v>6.22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1</v>
      </c>
      <c r="AE875">
        <v>1</v>
      </c>
      <c r="AF875" t="s">
        <v>3</v>
      </c>
      <c r="AG875">
        <v>6.22</v>
      </c>
      <c r="AH875">
        <v>2</v>
      </c>
      <c r="AI875">
        <v>52432144</v>
      </c>
      <c r="AJ875">
        <v>908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</row>
    <row r="876" spans="1:44" x14ac:dyDescent="0.2">
      <c r="A876">
        <f>ROW(Source!A2753)</f>
        <v>2753</v>
      </c>
      <c r="B876">
        <v>52432145</v>
      </c>
      <c r="C876">
        <v>52432143</v>
      </c>
      <c r="D876">
        <v>51501137</v>
      </c>
      <c r="E876">
        <v>1</v>
      </c>
      <c r="F876">
        <v>1</v>
      </c>
      <c r="G876">
        <v>27</v>
      </c>
      <c r="H876">
        <v>3</v>
      </c>
      <c r="I876" t="s">
        <v>719</v>
      </c>
      <c r="J876" t="s">
        <v>720</v>
      </c>
      <c r="K876" t="s">
        <v>721</v>
      </c>
      <c r="L876">
        <v>1339</v>
      </c>
      <c r="N876">
        <v>1007</v>
      </c>
      <c r="O876" t="s">
        <v>166</v>
      </c>
      <c r="P876" t="s">
        <v>166</v>
      </c>
      <c r="Q876">
        <v>1</v>
      </c>
      <c r="X876">
        <v>0.29899999999999999</v>
      </c>
      <c r="Y876">
        <v>590.78</v>
      </c>
      <c r="Z876">
        <v>0</v>
      </c>
      <c r="AA876">
        <v>0</v>
      </c>
      <c r="AB876">
        <v>0</v>
      </c>
      <c r="AC876">
        <v>0</v>
      </c>
      <c r="AD876">
        <v>1</v>
      </c>
      <c r="AE876">
        <v>0</v>
      </c>
      <c r="AF876" t="s">
        <v>3</v>
      </c>
      <c r="AG876">
        <v>0.29899999999999999</v>
      </c>
      <c r="AH876">
        <v>2</v>
      </c>
      <c r="AI876">
        <v>52432145</v>
      </c>
      <c r="AJ876">
        <v>909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</row>
    <row r="877" spans="1:44" x14ac:dyDescent="0.2">
      <c r="A877">
        <f>ROW(Source!A2753)</f>
        <v>2753</v>
      </c>
      <c r="B877">
        <v>52432146</v>
      </c>
      <c r="C877">
        <v>52432143</v>
      </c>
      <c r="D877">
        <v>51500085</v>
      </c>
      <c r="E877">
        <v>1</v>
      </c>
      <c r="F877">
        <v>1</v>
      </c>
      <c r="G877">
        <v>27</v>
      </c>
      <c r="H877">
        <v>3</v>
      </c>
      <c r="I877" t="s">
        <v>722</v>
      </c>
      <c r="J877" t="s">
        <v>723</v>
      </c>
      <c r="K877" t="s">
        <v>724</v>
      </c>
      <c r="L877">
        <v>1348</v>
      </c>
      <c r="N877">
        <v>1009</v>
      </c>
      <c r="O877" t="s">
        <v>27</v>
      </c>
      <c r="P877" t="s">
        <v>27</v>
      </c>
      <c r="Q877">
        <v>1000</v>
      </c>
      <c r="X877">
        <v>0.107</v>
      </c>
      <c r="Y877">
        <v>4207.5</v>
      </c>
      <c r="Z877">
        <v>0</v>
      </c>
      <c r="AA877">
        <v>0</v>
      </c>
      <c r="AB877">
        <v>0</v>
      </c>
      <c r="AC877">
        <v>0</v>
      </c>
      <c r="AD877">
        <v>1</v>
      </c>
      <c r="AE877">
        <v>0</v>
      </c>
      <c r="AF877" t="s">
        <v>3</v>
      </c>
      <c r="AG877">
        <v>0.107</v>
      </c>
      <c r="AH877">
        <v>2</v>
      </c>
      <c r="AI877">
        <v>52432146</v>
      </c>
      <c r="AJ877">
        <v>910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</row>
    <row r="878" spans="1:44" x14ac:dyDescent="0.2">
      <c r="A878">
        <f>ROW(Source!A2753)</f>
        <v>2753</v>
      </c>
      <c r="B878">
        <v>52432147</v>
      </c>
      <c r="C878">
        <v>52432143</v>
      </c>
      <c r="D878">
        <v>51501882</v>
      </c>
      <c r="E878">
        <v>1</v>
      </c>
      <c r="F878">
        <v>1</v>
      </c>
      <c r="G878">
        <v>27</v>
      </c>
      <c r="H878">
        <v>3</v>
      </c>
      <c r="I878" t="s">
        <v>602</v>
      </c>
      <c r="J878" t="s">
        <v>603</v>
      </c>
      <c r="K878" t="s">
        <v>604</v>
      </c>
      <c r="L878">
        <v>1339</v>
      </c>
      <c r="N878">
        <v>1007</v>
      </c>
      <c r="O878" t="s">
        <v>166</v>
      </c>
      <c r="P878" t="s">
        <v>166</v>
      </c>
      <c r="Q878">
        <v>1</v>
      </c>
      <c r="X878">
        <v>7.6999999999999999E-2</v>
      </c>
      <c r="Y878">
        <v>35.25</v>
      </c>
      <c r="Z878">
        <v>0</v>
      </c>
      <c r="AA878">
        <v>0</v>
      </c>
      <c r="AB878">
        <v>0</v>
      </c>
      <c r="AC878">
        <v>0</v>
      </c>
      <c r="AD878">
        <v>1</v>
      </c>
      <c r="AE878">
        <v>0</v>
      </c>
      <c r="AF878" t="s">
        <v>3</v>
      </c>
      <c r="AG878">
        <v>7.6999999999999999E-2</v>
      </c>
      <c r="AH878">
        <v>2</v>
      </c>
      <c r="AI878">
        <v>52432147</v>
      </c>
      <c r="AJ878">
        <v>911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</row>
    <row r="879" spans="1:44" x14ac:dyDescent="0.2">
      <c r="A879">
        <f>ROW(Source!A2753)</f>
        <v>2753</v>
      </c>
      <c r="B879">
        <v>52432148</v>
      </c>
      <c r="C879">
        <v>52432143</v>
      </c>
      <c r="D879">
        <v>51504569</v>
      </c>
      <c r="E879">
        <v>1</v>
      </c>
      <c r="F879">
        <v>1</v>
      </c>
      <c r="G879">
        <v>27</v>
      </c>
      <c r="H879">
        <v>3</v>
      </c>
      <c r="I879" t="s">
        <v>725</v>
      </c>
      <c r="J879" t="s">
        <v>726</v>
      </c>
      <c r="K879" t="s">
        <v>727</v>
      </c>
      <c r="L879">
        <v>1354</v>
      </c>
      <c r="N879">
        <v>1010</v>
      </c>
      <c r="O879" t="s">
        <v>221</v>
      </c>
      <c r="P879" t="s">
        <v>221</v>
      </c>
      <c r="Q879">
        <v>1</v>
      </c>
      <c r="X879">
        <v>10</v>
      </c>
      <c r="Y879">
        <v>236.53</v>
      </c>
      <c r="Z879">
        <v>0</v>
      </c>
      <c r="AA879">
        <v>0</v>
      </c>
      <c r="AB879">
        <v>0</v>
      </c>
      <c r="AC879">
        <v>0</v>
      </c>
      <c r="AD879">
        <v>1</v>
      </c>
      <c r="AE879">
        <v>0</v>
      </c>
      <c r="AF879" t="s">
        <v>3</v>
      </c>
      <c r="AG879">
        <v>10</v>
      </c>
      <c r="AH879">
        <v>2</v>
      </c>
      <c r="AI879">
        <v>52432148</v>
      </c>
      <c r="AJ879">
        <v>912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</row>
    <row r="880" spans="1:44" x14ac:dyDescent="0.2">
      <c r="A880">
        <f>ROW(Source!A2754)</f>
        <v>2754</v>
      </c>
      <c r="B880">
        <v>52432156</v>
      </c>
      <c r="C880">
        <v>52432155</v>
      </c>
      <c r="D880">
        <v>51486811</v>
      </c>
      <c r="E880">
        <v>27</v>
      </c>
      <c r="F880">
        <v>1</v>
      </c>
      <c r="G880">
        <v>27</v>
      </c>
      <c r="H880">
        <v>1</v>
      </c>
      <c r="I880" t="s">
        <v>531</v>
      </c>
      <c r="J880" t="s">
        <v>3</v>
      </c>
      <c r="K880" t="s">
        <v>532</v>
      </c>
      <c r="L880">
        <v>1191</v>
      </c>
      <c r="N880">
        <v>1013</v>
      </c>
      <c r="O880" t="s">
        <v>533</v>
      </c>
      <c r="P880" t="s">
        <v>533</v>
      </c>
      <c r="Q880">
        <v>1</v>
      </c>
      <c r="X880">
        <v>0.12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1</v>
      </c>
      <c r="AE880">
        <v>1</v>
      </c>
      <c r="AF880" t="s">
        <v>3</v>
      </c>
      <c r="AG880">
        <v>0.12</v>
      </c>
      <c r="AH880">
        <v>2</v>
      </c>
      <c r="AI880">
        <v>52432156</v>
      </c>
      <c r="AJ880">
        <v>913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</row>
    <row r="881" spans="1:44" x14ac:dyDescent="0.2">
      <c r="A881">
        <f>ROW(Source!A2754)</f>
        <v>2754</v>
      </c>
      <c r="B881">
        <v>52432157</v>
      </c>
      <c r="C881">
        <v>52432155</v>
      </c>
      <c r="D881">
        <v>51499436</v>
      </c>
      <c r="E881">
        <v>1</v>
      </c>
      <c r="F881">
        <v>1</v>
      </c>
      <c r="G881">
        <v>27</v>
      </c>
      <c r="H881">
        <v>2</v>
      </c>
      <c r="I881" t="s">
        <v>728</v>
      </c>
      <c r="J881" t="s">
        <v>729</v>
      </c>
      <c r="K881" t="s">
        <v>730</v>
      </c>
      <c r="L881">
        <v>1368</v>
      </c>
      <c r="N881">
        <v>1011</v>
      </c>
      <c r="O881" t="s">
        <v>537</v>
      </c>
      <c r="P881" t="s">
        <v>537</v>
      </c>
      <c r="Q881">
        <v>1</v>
      </c>
      <c r="X881">
        <v>0.02</v>
      </c>
      <c r="Y881">
        <v>0</v>
      </c>
      <c r="Z881">
        <v>351.29</v>
      </c>
      <c r="AA881">
        <v>7.02</v>
      </c>
      <c r="AB881">
        <v>0</v>
      </c>
      <c r="AC881">
        <v>0</v>
      </c>
      <c r="AD881">
        <v>1</v>
      </c>
      <c r="AE881">
        <v>0</v>
      </c>
      <c r="AF881" t="s">
        <v>3</v>
      </c>
      <c r="AG881">
        <v>0.02</v>
      </c>
      <c r="AH881">
        <v>2</v>
      </c>
      <c r="AI881">
        <v>52432157</v>
      </c>
      <c r="AJ881">
        <v>914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</row>
    <row r="882" spans="1:44" x14ac:dyDescent="0.2">
      <c r="A882">
        <f>ROW(Source!A2754)</f>
        <v>2754</v>
      </c>
      <c r="B882">
        <v>52432158</v>
      </c>
      <c r="C882">
        <v>52432155</v>
      </c>
      <c r="D882">
        <v>51499821</v>
      </c>
      <c r="E882">
        <v>1</v>
      </c>
      <c r="F882">
        <v>1</v>
      </c>
      <c r="G882">
        <v>27</v>
      </c>
      <c r="H882">
        <v>2</v>
      </c>
      <c r="I882" t="s">
        <v>731</v>
      </c>
      <c r="J882" t="s">
        <v>732</v>
      </c>
      <c r="K882" t="s">
        <v>733</v>
      </c>
      <c r="L882">
        <v>1368</v>
      </c>
      <c r="N882">
        <v>1011</v>
      </c>
      <c r="O882" t="s">
        <v>537</v>
      </c>
      <c r="P882" t="s">
        <v>537</v>
      </c>
      <c r="Q882">
        <v>1</v>
      </c>
      <c r="X882">
        <v>0.01</v>
      </c>
      <c r="Y882">
        <v>0</v>
      </c>
      <c r="Z882">
        <v>5.94</v>
      </c>
      <c r="AA882">
        <v>0.02</v>
      </c>
      <c r="AB882">
        <v>0</v>
      </c>
      <c r="AC882">
        <v>0</v>
      </c>
      <c r="AD882">
        <v>1</v>
      </c>
      <c r="AE882">
        <v>0</v>
      </c>
      <c r="AF882" t="s">
        <v>3</v>
      </c>
      <c r="AG882">
        <v>0.01</v>
      </c>
      <c r="AH882">
        <v>2</v>
      </c>
      <c r="AI882">
        <v>52432158</v>
      </c>
      <c r="AJ882">
        <v>915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</row>
    <row r="883" spans="1:44" x14ac:dyDescent="0.2">
      <c r="A883">
        <f>ROW(Source!A2754)</f>
        <v>2754</v>
      </c>
      <c r="B883">
        <v>52432159</v>
      </c>
      <c r="C883">
        <v>52432155</v>
      </c>
      <c r="D883">
        <v>51501789</v>
      </c>
      <c r="E883">
        <v>1</v>
      </c>
      <c r="F883">
        <v>1</v>
      </c>
      <c r="G883">
        <v>27</v>
      </c>
      <c r="H883">
        <v>3</v>
      </c>
      <c r="I883" t="s">
        <v>713</v>
      </c>
      <c r="J883" t="s">
        <v>714</v>
      </c>
      <c r="K883" t="s">
        <v>715</v>
      </c>
      <c r="L883">
        <v>1348</v>
      </c>
      <c r="N883">
        <v>1009</v>
      </c>
      <c r="O883" t="s">
        <v>27</v>
      </c>
      <c r="P883" t="s">
        <v>27</v>
      </c>
      <c r="Q883">
        <v>1000</v>
      </c>
      <c r="X883">
        <v>3.0000000000000001E-5</v>
      </c>
      <c r="Y883">
        <v>110781.14</v>
      </c>
      <c r="Z883">
        <v>0</v>
      </c>
      <c r="AA883">
        <v>0</v>
      </c>
      <c r="AB883">
        <v>0</v>
      </c>
      <c r="AC883">
        <v>0</v>
      </c>
      <c r="AD883">
        <v>1</v>
      </c>
      <c r="AE883">
        <v>0</v>
      </c>
      <c r="AF883" t="s">
        <v>3</v>
      </c>
      <c r="AG883">
        <v>3.0000000000000001E-5</v>
      </c>
      <c r="AH883">
        <v>2</v>
      </c>
      <c r="AI883">
        <v>52432159</v>
      </c>
      <c r="AJ883">
        <v>916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</row>
    <row r="884" spans="1:44" x14ac:dyDescent="0.2">
      <c r="A884">
        <f>ROW(Source!A2790)</f>
        <v>2790</v>
      </c>
      <c r="B884">
        <v>52432223</v>
      </c>
      <c r="C884">
        <v>52432219</v>
      </c>
      <c r="D884">
        <v>51486811</v>
      </c>
      <c r="E884">
        <v>27</v>
      </c>
      <c r="F884">
        <v>1</v>
      </c>
      <c r="G884">
        <v>27</v>
      </c>
      <c r="H884">
        <v>1</v>
      </c>
      <c r="I884" t="s">
        <v>531</v>
      </c>
      <c r="J884" t="s">
        <v>3</v>
      </c>
      <c r="K884" t="s">
        <v>532</v>
      </c>
      <c r="L884">
        <v>1191</v>
      </c>
      <c r="N884">
        <v>1013</v>
      </c>
      <c r="O884" t="s">
        <v>533</v>
      </c>
      <c r="P884" t="s">
        <v>533</v>
      </c>
      <c r="Q884">
        <v>1</v>
      </c>
      <c r="X884">
        <v>1.59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1</v>
      </c>
      <c r="AE884">
        <v>1</v>
      </c>
      <c r="AF884" t="s">
        <v>3</v>
      </c>
      <c r="AG884">
        <v>1.59</v>
      </c>
      <c r="AH884">
        <v>2</v>
      </c>
      <c r="AI884">
        <v>52432220</v>
      </c>
      <c r="AJ884">
        <v>917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</row>
    <row r="885" spans="1:44" x14ac:dyDescent="0.2">
      <c r="A885">
        <f>ROW(Source!A2790)</f>
        <v>2790</v>
      </c>
      <c r="B885">
        <v>52432224</v>
      </c>
      <c r="C885">
        <v>52432219</v>
      </c>
      <c r="D885">
        <v>51498981</v>
      </c>
      <c r="E885">
        <v>1</v>
      </c>
      <c r="F885">
        <v>1</v>
      </c>
      <c r="G885">
        <v>27</v>
      </c>
      <c r="H885">
        <v>2</v>
      </c>
      <c r="I885" t="s">
        <v>671</v>
      </c>
      <c r="J885" t="s">
        <v>672</v>
      </c>
      <c r="K885" t="s">
        <v>673</v>
      </c>
      <c r="L885">
        <v>1368</v>
      </c>
      <c r="N885">
        <v>1011</v>
      </c>
      <c r="O885" t="s">
        <v>537</v>
      </c>
      <c r="P885" t="s">
        <v>537</v>
      </c>
      <c r="Q885">
        <v>1</v>
      </c>
      <c r="X885">
        <v>4.9800000000000004</v>
      </c>
      <c r="Y885">
        <v>0</v>
      </c>
      <c r="Z885">
        <v>1493.72</v>
      </c>
      <c r="AA885">
        <v>566.86</v>
      </c>
      <c r="AB885">
        <v>0</v>
      </c>
      <c r="AC885">
        <v>0</v>
      </c>
      <c r="AD885">
        <v>1</v>
      </c>
      <c r="AE885">
        <v>0</v>
      </c>
      <c r="AF885" t="s">
        <v>3</v>
      </c>
      <c r="AG885">
        <v>4.9800000000000004</v>
      </c>
      <c r="AH885">
        <v>2</v>
      </c>
      <c r="AI885">
        <v>52432221</v>
      </c>
      <c r="AJ885">
        <v>918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</row>
    <row r="886" spans="1:44" x14ac:dyDescent="0.2">
      <c r="A886">
        <f>ROW(Source!A2790)</f>
        <v>2790</v>
      </c>
      <c r="B886">
        <v>52432225</v>
      </c>
      <c r="C886">
        <v>52432219</v>
      </c>
      <c r="D886">
        <v>51499004</v>
      </c>
      <c r="E886">
        <v>1</v>
      </c>
      <c r="F886">
        <v>1</v>
      </c>
      <c r="G886">
        <v>27</v>
      </c>
      <c r="H886">
        <v>2</v>
      </c>
      <c r="I886" t="s">
        <v>674</v>
      </c>
      <c r="J886" t="s">
        <v>675</v>
      </c>
      <c r="K886" t="s">
        <v>676</v>
      </c>
      <c r="L886">
        <v>1368</v>
      </c>
      <c r="N886">
        <v>1011</v>
      </c>
      <c r="O886" t="s">
        <v>537</v>
      </c>
      <c r="P886" t="s">
        <v>537</v>
      </c>
      <c r="Q886">
        <v>1</v>
      </c>
      <c r="X886">
        <v>1.25</v>
      </c>
      <c r="Y886">
        <v>0</v>
      </c>
      <c r="Z886">
        <v>1072.23</v>
      </c>
      <c r="AA886">
        <v>488.73</v>
      </c>
      <c r="AB886">
        <v>0</v>
      </c>
      <c r="AC886">
        <v>0</v>
      </c>
      <c r="AD886">
        <v>1</v>
      </c>
      <c r="AE886">
        <v>0</v>
      </c>
      <c r="AF886" t="s">
        <v>3</v>
      </c>
      <c r="AG886">
        <v>1.25</v>
      </c>
      <c r="AH886">
        <v>2</v>
      </c>
      <c r="AI886">
        <v>52432222</v>
      </c>
      <c r="AJ886">
        <v>919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</row>
    <row r="887" spans="1:44" x14ac:dyDescent="0.2">
      <c r="A887">
        <f>ROW(Source!A2791)</f>
        <v>2791</v>
      </c>
      <c r="B887">
        <v>52432228</v>
      </c>
      <c r="C887">
        <v>52432226</v>
      </c>
      <c r="D887">
        <v>51486811</v>
      </c>
      <c r="E887">
        <v>27</v>
      </c>
      <c r="F887">
        <v>1</v>
      </c>
      <c r="G887">
        <v>27</v>
      </c>
      <c r="H887">
        <v>1</v>
      </c>
      <c r="I887" t="s">
        <v>531</v>
      </c>
      <c r="J887" t="s">
        <v>3</v>
      </c>
      <c r="K887" t="s">
        <v>532</v>
      </c>
      <c r="L887">
        <v>1191</v>
      </c>
      <c r="N887">
        <v>1013</v>
      </c>
      <c r="O887" t="s">
        <v>533</v>
      </c>
      <c r="P887" t="s">
        <v>533</v>
      </c>
      <c r="Q887">
        <v>1</v>
      </c>
      <c r="X887">
        <v>221.6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1</v>
      </c>
      <c r="AE887">
        <v>1</v>
      </c>
      <c r="AF887" t="s">
        <v>3</v>
      </c>
      <c r="AG887">
        <v>221.6</v>
      </c>
      <c r="AH887">
        <v>2</v>
      </c>
      <c r="AI887">
        <v>52432227</v>
      </c>
      <c r="AJ887">
        <v>920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</row>
    <row r="888" spans="1:44" x14ac:dyDescent="0.2">
      <c r="A888">
        <f>ROW(Source!A2792)</f>
        <v>2792</v>
      </c>
      <c r="B888">
        <v>52432233</v>
      </c>
      <c r="C888">
        <v>52432229</v>
      </c>
      <c r="D888">
        <v>51486811</v>
      </c>
      <c r="E888">
        <v>27</v>
      </c>
      <c r="F888">
        <v>1</v>
      </c>
      <c r="G888">
        <v>27</v>
      </c>
      <c r="H888">
        <v>1</v>
      </c>
      <c r="I888" t="s">
        <v>531</v>
      </c>
      <c r="J888" t="s">
        <v>3</v>
      </c>
      <c r="K888" t="s">
        <v>532</v>
      </c>
      <c r="L888">
        <v>1191</v>
      </c>
      <c r="N888">
        <v>1013</v>
      </c>
      <c r="O888" t="s">
        <v>533</v>
      </c>
      <c r="P888" t="s">
        <v>533</v>
      </c>
      <c r="Q888">
        <v>1</v>
      </c>
      <c r="X888">
        <v>1.59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1</v>
      </c>
      <c r="AE888">
        <v>1</v>
      </c>
      <c r="AF888" t="s">
        <v>3</v>
      </c>
      <c r="AG888">
        <v>1.59</v>
      </c>
      <c r="AH888">
        <v>2</v>
      </c>
      <c r="AI888">
        <v>52432230</v>
      </c>
      <c r="AJ888">
        <v>921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</row>
    <row r="889" spans="1:44" x14ac:dyDescent="0.2">
      <c r="A889">
        <f>ROW(Source!A2792)</f>
        <v>2792</v>
      </c>
      <c r="B889">
        <v>52432234</v>
      </c>
      <c r="C889">
        <v>52432229</v>
      </c>
      <c r="D889">
        <v>51498981</v>
      </c>
      <c r="E889">
        <v>1</v>
      </c>
      <c r="F889">
        <v>1</v>
      </c>
      <c r="G889">
        <v>27</v>
      </c>
      <c r="H889">
        <v>2</v>
      </c>
      <c r="I889" t="s">
        <v>671</v>
      </c>
      <c r="J889" t="s">
        <v>672</v>
      </c>
      <c r="K889" t="s">
        <v>673</v>
      </c>
      <c r="L889">
        <v>1368</v>
      </c>
      <c r="N889">
        <v>1011</v>
      </c>
      <c r="O889" t="s">
        <v>537</v>
      </c>
      <c r="P889" t="s">
        <v>537</v>
      </c>
      <c r="Q889">
        <v>1</v>
      </c>
      <c r="X889">
        <v>4.9800000000000004</v>
      </c>
      <c r="Y889">
        <v>0</v>
      </c>
      <c r="Z889">
        <v>1493.72</v>
      </c>
      <c r="AA889">
        <v>566.86</v>
      </c>
      <c r="AB889">
        <v>0</v>
      </c>
      <c r="AC889">
        <v>0</v>
      </c>
      <c r="AD889">
        <v>1</v>
      </c>
      <c r="AE889">
        <v>0</v>
      </c>
      <c r="AF889" t="s">
        <v>3</v>
      </c>
      <c r="AG889">
        <v>4.9800000000000004</v>
      </c>
      <c r="AH889">
        <v>2</v>
      </c>
      <c r="AI889">
        <v>52432231</v>
      </c>
      <c r="AJ889">
        <v>922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</row>
    <row r="890" spans="1:44" x14ac:dyDescent="0.2">
      <c r="A890">
        <f>ROW(Source!A2792)</f>
        <v>2792</v>
      </c>
      <c r="B890">
        <v>52432235</v>
      </c>
      <c r="C890">
        <v>52432229</v>
      </c>
      <c r="D890">
        <v>51499004</v>
      </c>
      <c r="E890">
        <v>1</v>
      </c>
      <c r="F890">
        <v>1</v>
      </c>
      <c r="G890">
        <v>27</v>
      </c>
      <c r="H890">
        <v>2</v>
      </c>
      <c r="I890" t="s">
        <v>674</v>
      </c>
      <c r="J890" t="s">
        <v>675</v>
      </c>
      <c r="K890" t="s">
        <v>676</v>
      </c>
      <c r="L890">
        <v>1368</v>
      </c>
      <c r="N890">
        <v>1011</v>
      </c>
      <c r="O890" t="s">
        <v>537</v>
      </c>
      <c r="P890" t="s">
        <v>537</v>
      </c>
      <c r="Q890">
        <v>1</v>
      </c>
      <c r="X890">
        <v>1.25</v>
      </c>
      <c r="Y890">
        <v>0</v>
      </c>
      <c r="Z890">
        <v>1072.23</v>
      </c>
      <c r="AA890">
        <v>488.73</v>
      </c>
      <c r="AB890">
        <v>0</v>
      </c>
      <c r="AC890">
        <v>0</v>
      </c>
      <c r="AD890">
        <v>1</v>
      </c>
      <c r="AE890">
        <v>0</v>
      </c>
      <c r="AF890" t="s">
        <v>3</v>
      </c>
      <c r="AG890">
        <v>1.25</v>
      </c>
      <c r="AH890">
        <v>2</v>
      </c>
      <c r="AI890">
        <v>52432232</v>
      </c>
      <c r="AJ890">
        <v>923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</row>
    <row r="891" spans="1:44" x14ac:dyDescent="0.2">
      <c r="A891">
        <f>ROW(Source!A2793)</f>
        <v>2793</v>
      </c>
      <c r="B891">
        <v>52432238</v>
      </c>
      <c r="C891">
        <v>52432236</v>
      </c>
      <c r="D891">
        <v>51486811</v>
      </c>
      <c r="E891">
        <v>27</v>
      </c>
      <c r="F891">
        <v>1</v>
      </c>
      <c r="G891">
        <v>27</v>
      </c>
      <c r="H891">
        <v>1</v>
      </c>
      <c r="I891" t="s">
        <v>531</v>
      </c>
      <c r="J891" t="s">
        <v>3</v>
      </c>
      <c r="K891" t="s">
        <v>532</v>
      </c>
      <c r="L891">
        <v>1191</v>
      </c>
      <c r="N891">
        <v>1013</v>
      </c>
      <c r="O891" t="s">
        <v>533</v>
      </c>
      <c r="P891" t="s">
        <v>533</v>
      </c>
      <c r="Q891">
        <v>1</v>
      </c>
      <c r="X891">
        <v>83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1</v>
      </c>
      <c r="AE891">
        <v>1</v>
      </c>
      <c r="AF891" t="s">
        <v>3</v>
      </c>
      <c r="AG891">
        <v>83</v>
      </c>
      <c r="AH891">
        <v>2</v>
      </c>
      <c r="AI891">
        <v>52432237</v>
      </c>
      <c r="AJ891">
        <v>924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</row>
    <row r="892" spans="1:44" x14ac:dyDescent="0.2">
      <c r="A892">
        <f>ROW(Source!A2794)</f>
        <v>2794</v>
      </c>
      <c r="B892">
        <v>52432241</v>
      </c>
      <c r="C892">
        <v>52432239</v>
      </c>
      <c r="D892">
        <v>51499781</v>
      </c>
      <c r="E892">
        <v>1</v>
      </c>
      <c r="F892">
        <v>1</v>
      </c>
      <c r="G892">
        <v>27</v>
      </c>
      <c r="H892">
        <v>2</v>
      </c>
      <c r="I892" t="s">
        <v>541</v>
      </c>
      <c r="J892" t="s">
        <v>542</v>
      </c>
      <c r="K892" t="s">
        <v>543</v>
      </c>
      <c r="L892">
        <v>1368</v>
      </c>
      <c r="N892">
        <v>1011</v>
      </c>
      <c r="O892" t="s">
        <v>537</v>
      </c>
      <c r="P892" t="s">
        <v>537</v>
      </c>
      <c r="Q892">
        <v>1</v>
      </c>
      <c r="X892">
        <v>3.1E-2</v>
      </c>
      <c r="Y892">
        <v>0</v>
      </c>
      <c r="Z892">
        <v>1014.12</v>
      </c>
      <c r="AA892">
        <v>317.13</v>
      </c>
      <c r="AB892">
        <v>0</v>
      </c>
      <c r="AC892">
        <v>0</v>
      </c>
      <c r="AD892">
        <v>1</v>
      </c>
      <c r="AE892">
        <v>0</v>
      </c>
      <c r="AF892" t="s">
        <v>3</v>
      </c>
      <c r="AG892">
        <v>3.1E-2</v>
      </c>
      <c r="AH892">
        <v>2</v>
      </c>
      <c r="AI892">
        <v>52432240</v>
      </c>
      <c r="AJ892">
        <v>925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</row>
    <row r="893" spans="1:44" x14ac:dyDescent="0.2">
      <c r="A893">
        <f>ROW(Source!A2795)</f>
        <v>2795</v>
      </c>
      <c r="B893">
        <v>52432244</v>
      </c>
      <c r="C893">
        <v>52432242</v>
      </c>
      <c r="D893">
        <v>51499781</v>
      </c>
      <c r="E893">
        <v>1</v>
      </c>
      <c r="F893">
        <v>1</v>
      </c>
      <c r="G893">
        <v>27</v>
      </c>
      <c r="H893">
        <v>2</v>
      </c>
      <c r="I893" t="s">
        <v>541</v>
      </c>
      <c r="J893" t="s">
        <v>542</v>
      </c>
      <c r="K893" t="s">
        <v>543</v>
      </c>
      <c r="L893">
        <v>1368</v>
      </c>
      <c r="N893">
        <v>1011</v>
      </c>
      <c r="O893" t="s">
        <v>537</v>
      </c>
      <c r="P893" t="s">
        <v>537</v>
      </c>
      <c r="Q893">
        <v>1</v>
      </c>
      <c r="X893">
        <v>0.01</v>
      </c>
      <c r="Y893">
        <v>0</v>
      </c>
      <c r="Z893">
        <v>1014.12</v>
      </c>
      <c r="AA893">
        <v>317.13</v>
      </c>
      <c r="AB893">
        <v>0</v>
      </c>
      <c r="AC893">
        <v>0</v>
      </c>
      <c r="AD893">
        <v>1</v>
      </c>
      <c r="AE893">
        <v>0</v>
      </c>
      <c r="AF893" t="s">
        <v>434</v>
      </c>
      <c r="AG893">
        <v>0.54</v>
      </c>
      <c r="AH893">
        <v>2</v>
      </c>
      <c r="AI893">
        <v>52432243</v>
      </c>
      <c r="AJ893">
        <v>926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</row>
    <row r="894" spans="1:44" x14ac:dyDescent="0.2">
      <c r="A894">
        <f>ROW(Source!A2797)</f>
        <v>2797</v>
      </c>
      <c r="B894">
        <v>52432251</v>
      </c>
      <c r="C894">
        <v>52432246</v>
      </c>
      <c r="D894">
        <v>51486811</v>
      </c>
      <c r="E894">
        <v>27</v>
      </c>
      <c r="F894">
        <v>1</v>
      </c>
      <c r="G894">
        <v>27</v>
      </c>
      <c r="H894">
        <v>1</v>
      </c>
      <c r="I894" t="s">
        <v>531</v>
      </c>
      <c r="J894" t="s">
        <v>3</v>
      </c>
      <c r="K894" t="s">
        <v>532</v>
      </c>
      <c r="L894">
        <v>1191</v>
      </c>
      <c r="N894">
        <v>1013</v>
      </c>
      <c r="O894" t="s">
        <v>533</v>
      </c>
      <c r="P894" t="s">
        <v>533</v>
      </c>
      <c r="Q894">
        <v>1</v>
      </c>
      <c r="X894">
        <v>30.8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1</v>
      </c>
      <c r="AE894">
        <v>1</v>
      </c>
      <c r="AF894" t="s">
        <v>3</v>
      </c>
      <c r="AG894">
        <v>30.8</v>
      </c>
      <c r="AH894">
        <v>2</v>
      </c>
      <c r="AI894">
        <v>52432247</v>
      </c>
      <c r="AJ894">
        <v>927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</row>
    <row r="895" spans="1:44" x14ac:dyDescent="0.2">
      <c r="A895">
        <f>ROW(Source!A2797)</f>
        <v>2797</v>
      </c>
      <c r="B895">
        <v>52432252</v>
      </c>
      <c r="C895">
        <v>52432246</v>
      </c>
      <c r="D895">
        <v>51499582</v>
      </c>
      <c r="E895">
        <v>1</v>
      </c>
      <c r="F895">
        <v>1</v>
      </c>
      <c r="G895">
        <v>27</v>
      </c>
      <c r="H895">
        <v>2</v>
      </c>
      <c r="I895" t="s">
        <v>683</v>
      </c>
      <c r="J895" t="s">
        <v>684</v>
      </c>
      <c r="K895" t="s">
        <v>685</v>
      </c>
      <c r="L895">
        <v>1368</v>
      </c>
      <c r="N895">
        <v>1011</v>
      </c>
      <c r="O895" t="s">
        <v>537</v>
      </c>
      <c r="P895" t="s">
        <v>537</v>
      </c>
      <c r="Q895">
        <v>1</v>
      </c>
      <c r="X895">
        <v>0.06</v>
      </c>
      <c r="Y895">
        <v>0</v>
      </c>
      <c r="Z895">
        <v>20.7</v>
      </c>
      <c r="AA895">
        <v>9.74</v>
      </c>
      <c r="AB895">
        <v>0</v>
      </c>
      <c r="AC895">
        <v>0</v>
      </c>
      <c r="AD895">
        <v>1</v>
      </c>
      <c r="AE895">
        <v>0</v>
      </c>
      <c r="AF895" t="s">
        <v>3</v>
      </c>
      <c r="AG895">
        <v>0.06</v>
      </c>
      <c r="AH895">
        <v>2</v>
      </c>
      <c r="AI895">
        <v>52432248</v>
      </c>
      <c r="AJ895">
        <v>928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</row>
    <row r="896" spans="1:44" x14ac:dyDescent="0.2">
      <c r="A896">
        <f>ROW(Source!A2797)</f>
        <v>2797</v>
      </c>
      <c r="B896">
        <v>52432253</v>
      </c>
      <c r="C896">
        <v>52432246</v>
      </c>
      <c r="D896">
        <v>51499032</v>
      </c>
      <c r="E896">
        <v>1</v>
      </c>
      <c r="F896">
        <v>1</v>
      </c>
      <c r="G896">
        <v>27</v>
      </c>
      <c r="H896">
        <v>2</v>
      </c>
      <c r="I896" t="s">
        <v>686</v>
      </c>
      <c r="J896" t="s">
        <v>687</v>
      </c>
      <c r="K896" t="s">
        <v>688</v>
      </c>
      <c r="L896">
        <v>1368</v>
      </c>
      <c r="N896">
        <v>1011</v>
      </c>
      <c r="O896" t="s">
        <v>537</v>
      </c>
      <c r="P896" t="s">
        <v>537</v>
      </c>
      <c r="Q896">
        <v>1</v>
      </c>
      <c r="X896">
        <v>0.06</v>
      </c>
      <c r="Y896">
        <v>0</v>
      </c>
      <c r="Z896">
        <v>991.89</v>
      </c>
      <c r="AA896">
        <v>360.79</v>
      </c>
      <c r="AB896">
        <v>0</v>
      </c>
      <c r="AC896">
        <v>0</v>
      </c>
      <c r="AD896">
        <v>1</v>
      </c>
      <c r="AE896">
        <v>0</v>
      </c>
      <c r="AF896" t="s">
        <v>3</v>
      </c>
      <c r="AG896">
        <v>0.06</v>
      </c>
      <c r="AH896">
        <v>2</v>
      </c>
      <c r="AI896">
        <v>52432249</v>
      </c>
      <c r="AJ896">
        <v>929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</row>
    <row r="897" spans="1:44" x14ac:dyDescent="0.2">
      <c r="A897">
        <f>ROW(Source!A2797)</f>
        <v>2797</v>
      </c>
      <c r="B897">
        <v>52432254</v>
      </c>
      <c r="C897">
        <v>52432246</v>
      </c>
      <c r="D897">
        <v>51503611</v>
      </c>
      <c r="E897">
        <v>1</v>
      </c>
      <c r="F897">
        <v>1</v>
      </c>
      <c r="G897">
        <v>27</v>
      </c>
      <c r="H897">
        <v>3</v>
      </c>
      <c r="I897" t="s">
        <v>689</v>
      </c>
      <c r="J897" t="s">
        <v>690</v>
      </c>
      <c r="K897" t="s">
        <v>691</v>
      </c>
      <c r="L897">
        <v>1339</v>
      </c>
      <c r="N897">
        <v>1007</v>
      </c>
      <c r="O897" t="s">
        <v>166</v>
      </c>
      <c r="P897" t="s">
        <v>166</v>
      </c>
      <c r="Q897">
        <v>1</v>
      </c>
      <c r="X897">
        <v>15</v>
      </c>
      <c r="Y897">
        <v>753.67</v>
      </c>
      <c r="Z897">
        <v>0</v>
      </c>
      <c r="AA897">
        <v>0</v>
      </c>
      <c r="AB897">
        <v>0</v>
      </c>
      <c r="AC897">
        <v>0</v>
      </c>
      <c r="AD897">
        <v>1</v>
      </c>
      <c r="AE897">
        <v>0</v>
      </c>
      <c r="AF897" t="s">
        <v>3</v>
      </c>
      <c r="AG897">
        <v>15</v>
      </c>
      <c r="AH897">
        <v>2</v>
      </c>
      <c r="AI897">
        <v>52432250</v>
      </c>
      <c r="AJ897">
        <v>930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</row>
    <row r="898" spans="1:44" x14ac:dyDescent="0.2">
      <c r="A898">
        <f>ROW(Source!A2798)</f>
        <v>2798</v>
      </c>
      <c r="B898">
        <v>52432258</v>
      </c>
      <c r="C898">
        <v>52432255</v>
      </c>
      <c r="D898">
        <v>51486811</v>
      </c>
      <c r="E898">
        <v>27</v>
      </c>
      <c r="F898">
        <v>1</v>
      </c>
      <c r="G898">
        <v>27</v>
      </c>
      <c r="H898">
        <v>1</v>
      </c>
      <c r="I898" t="s">
        <v>531</v>
      </c>
      <c r="J898" t="s">
        <v>3</v>
      </c>
      <c r="K898" t="s">
        <v>532</v>
      </c>
      <c r="L898">
        <v>1191</v>
      </c>
      <c r="N898">
        <v>1013</v>
      </c>
      <c r="O898" t="s">
        <v>533</v>
      </c>
      <c r="P898" t="s">
        <v>533</v>
      </c>
      <c r="Q898">
        <v>1</v>
      </c>
      <c r="X898">
        <v>46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1</v>
      </c>
      <c r="AE898">
        <v>1</v>
      </c>
      <c r="AF898" t="s">
        <v>3</v>
      </c>
      <c r="AG898">
        <v>46</v>
      </c>
      <c r="AH898">
        <v>2</v>
      </c>
      <c r="AI898">
        <v>52432256</v>
      </c>
      <c r="AJ898">
        <v>931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</row>
    <row r="899" spans="1:44" x14ac:dyDescent="0.2">
      <c r="A899">
        <f>ROW(Source!A2798)</f>
        <v>2798</v>
      </c>
      <c r="B899">
        <v>52432259</v>
      </c>
      <c r="C899">
        <v>52432255</v>
      </c>
      <c r="D899">
        <v>51503611</v>
      </c>
      <c r="E899">
        <v>1</v>
      </c>
      <c r="F899">
        <v>1</v>
      </c>
      <c r="G899">
        <v>27</v>
      </c>
      <c r="H899">
        <v>3</v>
      </c>
      <c r="I899" t="s">
        <v>689</v>
      </c>
      <c r="J899" t="s">
        <v>690</v>
      </c>
      <c r="K899" t="s">
        <v>691</v>
      </c>
      <c r="L899">
        <v>1339</v>
      </c>
      <c r="N899">
        <v>1007</v>
      </c>
      <c r="O899" t="s">
        <v>166</v>
      </c>
      <c r="P899" t="s">
        <v>166</v>
      </c>
      <c r="Q899">
        <v>1</v>
      </c>
      <c r="X899">
        <v>15</v>
      </c>
      <c r="Y899">
        <v>753.67</v>
      </c>
      <c r="Z899">
        <v>0</v>
      </c>
      <c r="AA899">
        <v>0</v>
      </c>
      <c r="AB899">
        <v>0</v>
      </c>
      <c r="AC899">
        <v>0</v>
      </c>
      <c r="AD899">
        <v>1</v>
      </c>
      <c r="AE899">
        <v>0</v>
      </c>
      <c r="AF899" t="s">
        <v>3</v>
      </c>
      <c r="AG899">
        <v>15</v>
      </c>
      <c r="AH899">
        <v>2</v>
      </c>
      <c r="AI899">
        <v>52432257</v>
      </c>
      <c r="AJ899">
        <v>932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</row>
    <row r="900" spans="1:44" x14ac:dyDescent="0.2">
      <c r="A900">
        <f>ROW(Source!A2799)</f>
        <v>2799</v>
      </c>
      <c r="B900">
        <v>52432263</v>
      </c>
      <c r="C900">
        <v>52432260</v>
      </c>
      <c r="D900">
        <v>51486811</v>
      </c>
      <c r="E900">
        <v>27</v>
      </c>
      <c r="F900">
        <v>1</v>
      </c>
      <c r="G900">
        <v>27</v>
      </c>
      <c r="H900">
        <v>1</v>
      </c>
      <c r="I900" t="s">
        <v>531</v>
      </c>
      <c r="J900" t="s">
        <v>3</v>
      </c>
      <c r="K900" t="s">
        <v>532</v>
      </c>
      <c r="L900">
        <v>1191</v>
      </c>
      <c r="N900">
        <v>1013</v>
      </c>
      <c r="O900" t="s">
        <v>533</v>
      </c>
      <c r="P900" t="s">
        <v>533</v>
      </c>
      <c r="Q900">
        <v>1</v>
      </c>
      <c r="X900">
        <v>6.29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1</v>
      </c>
      <c r="AE900">
        <v>1</v>
      </c>
      <c r="AF900" t="s">
        <v>3</v>
      </c>
      <c r="AG900">
        <v>6.29</v>
      </c>
      <c r="AH900">
        <v>2</v>
      </c>
      <c r="AI900">
        <v>52432261</v>
      </c>
      <c r="AJ900">
        <v>933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</row>
    <row r="901" spans="1:44" x14ac:dyDescent="0.2">
      <c r="A901">
        <f>ROW(Source!A2799)</f>
        <v>2799</v>
      </c>
      <c r="B901">
        <v>52432264</v>
      </c>
      <c r="C901">
        <v>52432260</v>
      </c>
      <c r="D901">
        <v>51503611</v>
      </c>
      <c r="E901">
        <v>1</v>
      </c>
      <c r="F901">
        <v>1</v>
      </c>
      <c r="G901">
        <v>27</v>
      </c>
      <c r="H901">
        <v>3</v>
      </c>
      <c r="I901" t="s">
        <v>689</v>
      </c>
      <c r="J901" t="s">
        <v>690</v>
      </c>
      <c r="K901" t="s">
        <v>691</v>
      </c>
      <c r="L901">
        <v>1339</v>
      </c>
      <c r="N901">
        <v>1007</v>
      </c>
      <c r="O901" t="s">
        <v>166</v>
      </c>
      <c r="P901" t="s">
        <v>166</v>
      </c>
      <c r="Q901">
        <v>1</v>
      </c>
      <c r="X901">
        <v>5</v>
      </c>
      <c r="Y901">
        <v>753.67</v>
      </c>
      <c r="Z901">
        <v>0</v>
      </c>
      <c r="AA901">
        <v>0</v>
      </c>
      <c r="AB901">
        <v>0</v>
      </c>
      <c r="AC901">
        <v>0</v>
      </c>
      <c r="AD901">
        <v>1</v>
      </c>
      <c r="AE901">
        <v>0</v>
      </c>
      <c r="AF901" t="s">
        <v>3</v>
      </c>
      <c r="AG901">
        <v>5</v>
      </c>
      <c r="AH901">
        <v>2</v>
      </c>
      <c r="AI901">
        <v>52432262</v>
      </c>
      <c r="AJ901">
        <v>934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</row>
    <row r="902" spans="1:44" x14ac:dyDescent="0.2">
      <c r="A902">
        <f>ROW(Source!A2800)</f>
        <v>2800</v>
      </c>
      <c r="B902">
        <v>52432269</v>
      </c>
      <c r="C902">
        <v>52432265</v>
      </c>
      <c r="D902">
        <v>51486811</v>
      </c>
      <c r="E902">
        <v>27</v>
      </c>
      <c r="F902">
        <v>1</v>
      </c>
      <c r="G902">
        <v>27</v>
      </c>
      <c r="H902">
        <v>1</v>
      </c>
      <c r="I902" t="s">
        <v>531</v>
      </c>
      <c r="J902" t="s">
        <v>3</v>
      </c>
      <c r="K902" t="s">
        <v>532</v>
      </c>
      <c r="L902">
        <v>1191</v>
      </c>
      <c r="N902">
        <v>1013</v>
      </c>
      <c r="O902" t="s">
        <v>533</v>
      </c>
      <c r="P902" t="s">
        <v>533</v>
      </c>
      <c r="Q902">
        <v>1</v>
      </c>
      <c r="X902">
        <v>6.04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1</v>
      </c>
      <c r="AE902">
        <v>1</v>
      </c>
      <c r="AF902" t="s">
        <v>3</v>
      </c>
      <c r="AG902">
        <v>6.04</v>
      </c>
      <c r="AH902">
        <v>2</v>
      </c>
      <c r="AI902">
        <v>52432266</v>
      </c>
      <c r="AJ902">
        <v>935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</row>
    <row r="903" spans="1:44" x14ac:dyDescent="0.2">
      <c r="A903">
        <f>ROW(Source!A2800)</f>
        <v>2800</v>
      </c>
      <c r="B903">
        <v>52432270</v>
      </c>
      <c r="C903">
        <v>52432265</v>
      </c>
      <c r="D903">
        <v>51501882</v>
      </c>
      <c r="E903">
        <v>1</v>
      </c>
      <c r="F903">
        <v>1</v>
      </c>
      <c r="G903">
        <v>27</v>
      </c>
      <c r="H903">
        <v>3</v>
      </c>
      <c r="I903" t="s">
        <v>602</v>
      </c>
      <c r="J903" t="s">
        <v>603</v>
      </c>
      <c r="K903" t="s">
        <v>604</v>
      </c>
      <c r="L903">
        <v>1339</v>
      </c>
      <c r="N903">
        <v>1007</v>
      </c>
      <c r="O903" t="s">
        <v>166</v>
      </c>
      <c r="P903" t="s">
        <v>166</v>
      </c>
      <c r="Q903">
        <v>1</v>
      </c>
      <c r="X903">
        <v>10</v>
      </c>
      <c r="Y903">
        <v>35.25</v>
      </c>
      <c r="Z903">
        <v>0</v>
      </c>
      <c r="AA903">
        <v>0</v>
      </c>
      <c r="AB903">
        <v>0</v>
      </c>
      <c r="AC903">
        <v>0</v>
      </c>
      <c r="AD903">
        <v>1</v>
      </c>
      <c r="AE903">
        <v>0</v>
      </c>
      <c r="AF903" t="s">
        <v>3</v>
      </c>
      <c r="AG903">
        <v>10</v>
      </c>
      <c r="AH903">
        <v>2</v>
      </c>
      <c r="AI903">
        <v>52432267</v>
      </c>
      <c r="AJ903">
        <v>936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</row>
    <row r="904" spans="1:44" x14ac:dyDescent="0.2">
      <c r="A904">
        <f>ROW(Source!A2800)</f>
        <v>2800</v>
      </c>
      <c r="B904">
        <v>52432271</v>
      </c>
      <c r="C904">
        <v>52432265</v>
      </c>
      <c r="D904">
        <v>51503616</v>
      </c>
      <c r="E904">
        <v>1</v>
      </c>
      <c r="F904">
        <v>1</v>
      </c>
      <c r="G904">
        <v>27</v>
      </c>
      <c r="H904">
        <v>3</v>
      </c>
      <c r="I904" t="s">
        <v>692</v>
      </c>
      <c r="J904" t="s">
        <v>693</v>
      </c>
      <c r="K904" t="s">
        <v>694</v>
      </c>
      <c r="L904">
        <v>1346</v>
      </c>
      <c r="N904">
        <v>1009</v>
      </c>
      <c r="O904" t="s">
        <v>190</v>
      </c>
      <c r="P904" t="s">
        <v>190</v>
      </c>
      <c r="Q904">
        <v>1</v>
      </c>
      <c r="X904">
        <v>4</v>
      </c>
      <c r="Y904">
        <v>303.08999999999997</v>
      </c>
      <c r="Z904">
        <v>0</v>
      </c>
      <c r="AA904">
        <v>0</v>
      </c>
      <c r="AB904">
        <v>0</v>
      </c>
      <c r="AC904">
        <v>0</v>
      </c>
      <c r="AD904">
        <v>1</v>
      </c>
      <c r="AE904">
        <v>0</v>
      </c>
      <c r="AF904" t="s">
        <v>3</v>
      </c>
      <c r="AG904">
        <v>4</v>
      </c>
      <c r="AH904">
        <v>2</v>
      </c>
      <c r="AI904">
        <v>52432268</v>
      </c>
      <c r="AJ904">
        <v>937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</row>
    <row r="905" spans="1:44" x14ac:dyDescent="0.2">
      <c r="A905">
        <f>ROW(Source!A2836)</f>
        <v>2836</v>
      </c>
      <c r="B905">
        <v>52432391</v>
      </c>
      <c r="C905">
        <v>52432387</v>
      </c>
      <c r="D905">
        <v>51486811</v>
      </c>
      <c r="E905">
        <v>27</v>
      </c>
      <c r="F905">
        <v>1</v>
      </c>
      <c r="G905">
        <v>27</v>
      </c>
      <c r="H905">
        <v>1</v>
      </c>
      <c r="I905" t="s">
        <v>531</v>
      </c>
      <c r="J905" t="s">
        <v>3</v>
      </c>
      <c r="K905" t="s">
        <v>532</v>
      </c>
      <c r="L905">
        <v>1191</v>
      </c>
      <c r="N905">
        <v>1013</v>
      </c>
      <c r="O905" t="s">
        <v>533</v>
      </c>
      <c r="P905" t="s">
        <v>533</v>
      </c>
      <c r="Q905">
        <v>1</v>
      </c>
      <c r="X905">
        <v>1.59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1</v>
      </c>
      <c r="AE905">
        <v>1</v>
      </c>
      <c r="AF905" t="s">
        <v>3</v>
      </c>
      <c r="AG905">
        <v>1.59</v>
      </c>
      <c r="AH905">
        <v>2</v>
      </c>
      <c r="AI905">
        <v>52432388</v>
      </c>
      <c r="AJ905">
        <v>938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</row>
    <row r="906" spans="1:44" x14ac:dyDescent="0.2">
      <c r="A906">
        <f>ROW(Source!A2836)</f>
        <v>2836</v>
      </c>
      <c r="B906">
        <v>52432392</v>
      </c>
      <c r="C906">
        <v>52432387</v>
      </c>
      <c r="D906">
        <v>51498981</v>
      </c>
      <c r="E906">
        <v>1</v>
      </c>
      <c r="F906">
        <v>1</v>
      </c>
      <c r="G906">
        <v>27</v>
      </c>
      <c r="H906">
        <v>2</v>
      </c>
      <c r="I906" t="s">
        <v>671</v>
      </c>
      <c r="J906" t="s">
        <v>672</v>
      </c>
      <c r="K906" t="s">
        <v>673</v>
      </c>
      <c r="L906">
        <v>1368</v>
      </c>
      <c r="N906">
        <v>1011</v>
      </c>
      <c r="O906" t="s">
        <v>537</v>
      </c>
      <c r="P906" t="s">
        <v>537</v>
      </c>
      <c r="Q906">
        <v>1</v>
      </c>
      <c r="X906">
        <v>4.9800000000000004</v>
      </c>
      <c r="Y906">
        <v>0</v>
      </c>
      <c r="Z906">
        <v>1493.72</v>
      </c>
      <c r="AA906">
        <v>566.86</v>
      </c>
      <c r="AB906">
        <v>0</v>
      </c>
      <c r="AC906">
        <v>0</v>
      </c>
      <c r="AD906">
        <v>1</v>
      </c>
      <c r="AE906">
        <v>0</v>
      </c>
      <c r="AF906" t="s">
        <v>3</v>
      </c>
      <c r="AG906">
        <v>4.9800000000000004</v>
      </c>
      <c r="AH906">
        <v>2</v>
      </c>
      <c r="AI906">
        <v>52432389</v>
      </c>
      <c r="AJ906">
        <v>939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</row>
    <row r="907" spans="1:44" x14ac:dyDescent="0.2">
      <c r="A907">
        <f>ROW(Source!A2836)</f>
        <v>2836</v>
      </c>
      <c r="B907">
        <v>52432393</v>
      </c>
      <c r="C907">
        <v>52432387</v>
      </c>
      <c r="D907">
        <v>51499004</v>
      </c>
      <c r="E907">
        <v>1</v>
      </c>
      <c r="F907">
        <v>1</v>
      </c>
      <c r="G907">
        <v>27</v>
      </c>
      <c r="H907">
        <v>2</v>
      </c>
      <c r="I907" t="s">
        <v>674</v>
      </c>
      <c r="J907" t="s">
        <v>675</v>
      </c>
      <c r="K907" t="s">
        <v>676</v>
      </c>
      <c r="L907">
        <v>1368</v>
      </c>
      <c r="N907">
        <v>1011</v>
      </c>
      <c r="O907" t="s">
        <v>537</v>
      </c>
      <c r="P907" t="s">
        <v>537</v>
      </c>
      <c r="Q907">
        <v>1</v>
      </c>
      <c r="X907">
        <v>1.25</v>
      </c>
      <c r="Y907">
        <v>0</v>
      </c>
      <c r="Z907">
        <v>1072.23</v>
      </c>
      <c r="AA907">
        <v>488.73</v>
      </c>
      <c r="AB907">
        <v>0</v>
      </c>
      <c r="AC907">
        <v>0</v>
      </c>
      <c r="AD907">
        <v>1</v>
      </c>
      <c r="AE907">
        <v>0</v>
      </c>
      <c r="AF907" t="s">
        <v>3</v>
      </c>
      <c r="AG907">
        <v>1.25</v>
      </c>
      <c r="AH907">
        <v>2</v>
      </c>
      <c r="AI907">
        <v>52432390</v>
      </c>
      <c r="AJ907">
        <v>940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</row>
    <row r="908" spans="1:44" x14ac:dyDescent="0.2">
      <c r="A908">
        <f>ROW(Source!A2837)</f>
        <v>2837</v>
      </c>
      <c r="B908">
        <v>52432396</v>
      </c>
      <c r="C908">
        <v>52432394</v>
      </c>
      <c r="D908">
        <v>51486811</v>
      </c>
      <c r="E908">
        <v>27</v>
      </c>
      <c r="F908">
        <v>1</v>
      </c>
      <c r="G908">
        <v>27</v>
      </c>
      <c r="H908">
        <v>1</v>
      </c>
      <c r="I908" t="s">
        <v>531</v>
      </c>
      <c r="J908" t="s">
        <v>3</v>
      </c>
      <c r="K908" t="s">
        <v>532</v>
      </c>
      <c r="L908">
        <v>1191</v>
      </c>
      <c r="N908">
        <v>1013</v>
      </c>
      <c r="O908" t="s">
        <v>533</v>
      </c>
      <c r="P908" t="s">
        <v>533</v>
      </c>
      <c r="Q908">
        <v>1</v>
      </c>
      <c r="X908">
        <v>221.6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1</v>
      </c>
      <c r="AE908">
        <v>1</v>
      </c>
      <c r="AF908" t="s">
        <v>3</v>
      </c>
      <c r="AG908">
        <v>221.6</v>
      </c>
      <c r="AH908">
        <v>2</v>
      </c>
      <c r="AI908">
        <v>52432395</v>
      </c>
      <c r="AJ908">
        <v>941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</row>
    <row r="909" spans="1:44" x14ac:dyDescent="0.2">
      <c r="A909">
        <f>ROW(Source!A2838)</f>
        <v>2838</v>
      </c>
      <c r="B909">
        <v>52432401</v>
      </c>
      <c r="C909">
        <v>52432397</v>
      </c>
      <c r="D909">
        <v>51486811</v>
      </c>
      <c r="E909">
        <v>27</v>
      </c>
      <c r="F909">
        <v>1</v>
      </c>
      <c r="G909">
        <v>27</v>
      </c>
      <c r="H909">
        <v>1</v>
      </c>
      <c r="I909" t="s">
        <v>531</v>
      </c>
      <c r="J909" t="s">
        <v>3</v>
      </c>
      <c r="K909" t="s">
        <v>532</v>
      </c>
      <c r="L909">
        <v>1191</v>
      </c>
      <c r="N909">
        <v>1013</v>
      </c>
      <c r="O909" t="s">
        <v>533</v>
      </c>
      <c r="P909" t="s">
        <v>533</v>
      </c>
      <c r="Q909">
        <v>1</v>
      </c>
      <c r="X909">
        <v>1.59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1</v>
      </c>
      <c r="AE909">
        <v>1</v>
      </c>
      <c r="AF909" t="s">
        <v>3</v>
      </c>
      <c r="AG909">
        <v>1.59</v>
      </c>
      <c r="AH909">
        <v>2</v>
      </c>
      <c r="AI909">
        <v>52432398</v>
      </c>
      <c r="AJ909">
        <v>942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</row>
    <row r="910" spans="1:44" x14ac:dyDescent="0.2">
      <c r="A910">
        <f>ROW(Source!A2838)</f>
        <v>2838</v>
      </c>
      <c r="B910">
        <v>52432402</v>
      </c>
      <c r="C910">
        <v>52432397</v>
      </c>
      <c r="D910">
        <v>51498981</v>
      </c>
      <c r="E910">
        <v>1</v>
      </c>
      <c r="F910">
        <v>1</v>
      </c>
      <c r="G910">
        <v>27</v>
      </c>
      <c r="H910">
        <v>2</v>
      </c>
      <c r="I910" t="s">
        <v>671</v>
      </c>
      <c r="J910" t="s">
        <v>672</v>
      </c>
      <c r="K910" t="s">
        <v>673</v>
      </c>
      <c r="L910">
        <v>1368</v>
      </c>
      <c r="N910">
        <v>1011</v>
      </c>
      <c r="O910" t="s">
        <v>537</v>
      </c>
      <c r="P910" t="s">
        <v>537</v>
      </c>
      <c r="Q910">
        <v>1</v>
      </c>
      <c r="X910">
        <v>4.9800000000000004</v>
      </c>
      <c r="Y910">
        <v>0</v>
      </c>
      <c r="Z910">
        <v>1493.72</v>
      </c>
      <c r="AA910">
        <v>566.86</v>
      </c>
      <c r="AB910">
        <v>0</v>
      </c>
      <c r="AC910">
        <v>0</v>
      </c>
      <c r="AD910">
        <v>1</v>
      </c>
      <c r="AE910">
        <v>0</v>
      </c>
      <c r="AF910" t="s">
        <v>3</v>
      </c>
      <c r="AG910">
        <v>4.9800000000000004</v>
      </c>
      <c r="AH910">
        <v>2</v>
      </c>
      <c r="AI910">
        <v>52432399</v>
      </c>
      <c r="AJ910">
        <v>943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</row>
    <row r="911" spans="1:44" x14ac:dyDescent="0.2">
      <c r="A911">
        <f>ROW(Source!A2838)</f>
        <v>2838</v>
      </c>
      <c r="B911">
        <v>52432403</v>
      </c>
      <c r="C911">
        <v>52432397</v>
      </c>
      <c r="D911">
        <v>51499004</v>
      </c>
      <c r="E911">
        <v>1</v>
      </c>
      <c r="F911">
        <v>1</v>
      </c>
      <c r="G911">
        <v>27</v>
      </c>
      <c r="H911">
        <v>2</v>
      </c>
      <c r="I911" t="s">
        <v>674</v>
      </c>
      <c r="J911" t="s">
        <v>675</v>
      </c>
      <c r="K911" t="s">
        <v>676</v>
      </c>
      <c r="L911">
        <v>1368</v>
      </c>
      <c r="N911">
        <v>1011</v>
      </c>
      <c r="O911" t="s">
        <v>537</v>
      </c>
      <c r="P911" t="s">
        <v>537</v>
      </c>
      <c r="Q911">
        <v>1</v>
      </c>
      <c r="X911">
        <v>1.25</v>
      </c>
      <c r="Y911">
        <v>0</v>
      </c>
      <c r="Z911">
        <v>1072.23</v>
      </c>
      <c r="AA911">
        <v>488.73</v>
      </c>
      <c r="AB911">
        <v>0</v>
      </c>
      <c r="AC911">
        <v>0</v>
      </c>
      <c r="AD911">
        <v>1</v>
      </c>
      <c r="AE911">
        <v>0</v>
      </c>
      <c r="AF911" t="s">
        <v>3</v>
      </c>
      <c r="AG911">
        <v>1.25</v>
      </c>
      <c r="AH911">
        <v>2</v>
      </c>
      <c r="AI911">
        <v>52432400</v>
      </c>
      <c r="AJ911">
        <v>944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</row>
    <row r="912" spans="1:44" x14ac:dyDescent="0.2">
      <c r="A912">
        <f>ROW(Source!A2839)</f>
        <v>2839</v>
      </c>
      <c r="B912">
        <v>52432406</v>
      </c>
      <c r="C912">
        <v>52432404</v>
      </c>
      <c r="D912">
        <v>51486811</v>
      </c>
      <c r="E912">
        <v>27</v>
      </c>
      <c r="F912">
        <v>1</v>
      </c>
      <c r="G912">
        <v>27</v>
      </c>
      <c r="H912">
        <v>1</v>
      </c>
      <c r="I912" t="s">
        <v>531</v>
      </c>
      <c r="J912" t="s">
        <v>3</v>
      </c>
      <c r="K912" t="s">
        <v>532</v>
      </c>
      <c r="L912">
        <v>1191</v>
      </c>
      <c r="N912">
        <v>1013</v>
      </c>
      <c r="O912" t="s">
        <v>533</v>
      </c>
      <c r="P912" t="s">
        <v>533</v>
      </c>
      <c r="Q912">
        <v>1</v>
      </c>
      <c r="X912">
        <v>83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1</v>
      </c>
      <c r="AE912">
        <v>1</v>
      </c>
      <c r="AF912" t="s">
        <v>3</v>
      </c>
      <c r="AG912">
        <v>83</v>
      </c>
      <c r="AH912">
        <v>2</v>
      </c>
      <c r="AI912">
        <v>52432405</v>
      </c>
      <c r="AJ912">
        <v>945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</row>
    <row r="913" spans="1:44" x14ac:dyDescent="0.2">
      <c r="A913">
        <f>ROW(Source!A2840)</f>
        <v>2840</v>
      </c>
      <c r="B913">
        <v>52432409</v>
      </c>
      <c r="C913">
        <v>52432407</v>
      </c>
      <c r="D913">
        <v>51499781</v>
      </c>
      <c r="E913">
        <v>1</v>
      </c>
      <c r="F913">
        <v>1</v>
      </c>
      <c r="G913">
        <v>27</v>
      </c>
      <c r="H913">
        <v>2</v>
      </c>
      <c r="I913" t="s">
        <v>541</v>
      </c>
      <c r="J913" t="s">
        <v>542</v>
      </c>
      <c r="K913" t="s">
        <v>543</v>
      </c>
      <c r="L913">
        <v>1368</v>
      </c>
      <c r="N913">
        <v>1011</v>
      </c>
      <c r="O913" t="s">
        <v>537</v>
      </c>
      <c r="P913" t="s">
        <v>537</v>
      </c>
      <c r="Q913">
        <v>1</v>
      </c>
      <c r="X913">
        <v>3.1E-2</v>
      </c>
      <c r="Y913">
        <v>0</v>
      </c>
      <c r="Z913">
        <v>1014.12</v>
      </c>
      <c r="AA913">
        <v>317.13</v>
      </c>
      <c r="AB913">
        <v>0</v>
      </c>
      <c r="AC913">
        <v>0</v>
      </c>
      <c r="AD913">
        <v>1</v>
      </c>
      <c r="AE913">
        <v>0</v>
      </c>
      <c r="AF913" t="s">
        <v>3</v>
      </c>
      <c r="AG913">
        <v>3.1E-2</v>
      </c>
      <c r="AH913">
        <v>2</v>
      </c>
      <c r="AI913">
        <v>52432408</v>
      </c>
      <c r="AJ913">
        <v>946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</row>
    <row r="914" spans="1:44" x14ac:dyDescent="0.2">
      <c r="A914">
        <f>ROW(Source!A2841)</f>
        <v>2841</v>
      </c>
      <c r="B914">
        <v>52432412</v>
      </c>
      <c r="C914">
        <v>52432410</v>
      </c>
      <c r="D914">
        <v>51499781</v>
      </c>
      <c r="E914">
        <v>1</v>
      </c>
      <c r="F914">
        <v>1</v>
      </c>
      <c r="G914">
        <v>27</v>
      </c>
      <c r="H914">
        <v>2</v>
      </c>
      <c r="I914" t="s">
        <v>541</v>
      </c>
      <c r="J914" t="s">
        <v>542</v>
      </c>
      <c r="K914" t="s">
        <v>543</v>
      </c>
      <c r="L914">
        <v>1368</v>
      </c>
      <c r="N914">
        <v>1011</v>
      </c>
      <c r="O914" t="s">
        <v>537</v>
      </c>
      <c r="P914" t="s">
        <v>537</v>
      </c>
      <c r="Q914">
        <v>1</v>
      </c>
      <c r="X914">
        <v>0.01</v>
      </c>
      <c r="Y914">
        <v>0</v>
      </c>
      <c r="Z914">
        <v>1014.12</v>
      </c>
      <c r="AA914">
        <v>317.13</v>
      </c>
      <c r="AB914">
        <v>0</v>
      </c>
      <c r="AC914">
        <v>0</v>
      </c>
      <c r="AD914">
        <v>1</v>
      </c>
      <c r="AE914">
        <v>0</v>
      </c>
      <c r="AF914" t="s">
        <v>434</v>
      </c>
      <c r="AG914">
        <v>0.54</v>
      </c>
      <c r="AH914">
        <v>2</v>
      </c>
      <c r="AI914">
        <v>52432411</v>
      </c>
      <c r="AJ914">
        <v>947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</row>
    <row r="915" spans="1:44" x14ac:dyDescent="0.2">
      <c r="A915">
        <f>ROW(Source!A2843)</f>
        <v>2843</v>
      </c>
      <c r="B915">
        <v>52432423</v>
      </c>
      <c r="C915">
        <v>52432414</v>
      </c>
      <c r="D915">
        <v>51486811</v>
      </c>
      <c r="E915">
        <v>27</v>
      </c>
      <c r="F915">
        <v>1</v>
      </c>
      <c r="G915">
        <v>27</v>
      </c>
      <c r="H915">
        <v>1</v>
      </c>
      <c r="I915" t="s">
        <v>531</v>
      </c>
      <c r="J915" t="s">
        <v>3</v>
      </c>
      <c r="K915" t="s">
        <v>532</v>
      </c>
      <c r="L915">
        <v>1191</v>
      </c>
      <c r="N915">
        <v>1013</v>
      </c>
      <c r="O915" t="s">
        <v>533</v>
      </c>
      <c r="P915" t="s">
        <v>533</v>
      </c>
      <c r="Q915">
        <v>1</v>
      </c>
      <c r="X915">
        <v>16.559999999999999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1</v>
      </c>
      <c r="AE915">
        <v>1</v>
      </c>
      <c r="AF915" t="s">
        <v>3</v>
      </c>
      <c r="AG915">
        <v>16.559999999999999</v>
      </c>
      <c r="AH915">
        <v>2</v>
      </c>
      <c r="AI915">
        <v>52432415</v>
      </c>
      <c r="AJ915">
        <v>948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</row>
    <row r="916" spans="1:44" x14ac:dyDescent="0.2">
      <c r="A916">
        <f>ROW(Source!A2843)</f>
        <v>2843</v>
      </c>
      <c r="B916">
        <v>52432424</v>
      </c>
      <c r="C916">
        <v>52432414</v>
      </c>
      <c r="D916">
        <v>51499026</v>
      </c>
      <c r="E916">
        <v>1</v>
      </c>
      <c r="F916">
        <v>1</v>
      </c>
      <c r="G916">
        <v>27</v>
      </c>
      <c r="H916">
        <v>2</v>
      </c>
      <c r="I916" t="s">
        <v>593</v>
      </c>
      <c r="J916" t="s">
        <v>594</v>
      </c>
      <c r="K916" t="s">
        <v>595</v>
      </c>
      <c r="L916">
        <v>1368</v>
      </c>
      <c r="N916">
        <v>1011</v>
      </c>
      <c r="O916" t="s">
        <v>537</v>
      </c>
      <c r="P916" t="s">
        <v>537</v>
      </c>
      <c r="Q916">
        <v>1</v>
      </c>
      <c r="X916">
        <v>2.08</v>
      </c>
      <c r="Y916">
        <v>0</v>
      </c>
      <c r="Z916">
        <v>740.94</v>
      </c>
      <c r="AA916">
        <v>413.22</v>
      </c>
      <c r="AB916">
        <v>0</v>
      </c>
      <c r="AC916">
        <v>0</v>
      </c>
      <c r="AD916">
        <v>1</v>
      </c>
      <c r="AE916">
        <v>0</v>
      </c>
      <c r="AF916" t="s">
        <v>3</v>
      </c>
      <c r="AG916">
        <v>2.08</v>
      </c>
      <c r="AH916">
        <v>2</v>
      </c>
      <c r="AI916">
        <v>52432416</v>
      </c>
      <c r="AJ916">
        <v>949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</row>
    <row r="917" spans="1:44" x14ac:dyDescent="0.2">
      <c r="A917">
        <f>ROW(Source!A2843)</f>
        <v>2843</v>
      </c>
      <c r="B917">
        <v>52432425</v>
      </c>
      <c r="C917">
        <v>52432414</v>
      </c>
      <c r="D917">
        <v>51499181</v>
      </c>
      <c r="E917">
        <v>1</v>
      </c>
      <c r="F917">
        <v>1</v>
      </c>
      <c r="G917">
        <v>27</v>
      </c>
      <c r="H917">
        <v>2</v>
      </c>
      <c r="I917" t="s">
        <v>635</v>
      </c>
      <c r="J917" t="s">
        <v>636</v>
      </c>
      <c r="K917" t="s">
        <v>637</v>
      </c>
      <c r="L917">
        <v>1368</v>
      </c>
      <c r="N917">
        <v>1011</v>
      </c>
      <c r="O917" t="s">
        <v>537</v>
      </c>
      <c r="P917" t="s">
        <v>537</v>
      </c>
      <c r="Q917">
        <v>1</v>
      </c>
      <c r="X917">
        <v>2.08</v>
      </c>
      <c r="Y917">
        <v>0</v>
      </c>
      <c r="Z917">
        <v>430.32</v>
      </c>
      <c r="AA917">
        <v>215.31</v>
      </c>
      <c r="AB917">
        <v>0</v>
      </c>
      <c r="AC917">
        <v>0</v>
      </c>
      <c r="AD917">
        <v>1</v>
      </c>
      <c r="AE917">
        <v>0</v>
      </c>
      <c r="AF917" t="s">
        <v>3</v>
      </c>
      <c r="AG917">
        <v>2.08</v>
      </c>
      <c r="AH917">
        <v>2</v>
      </c>
      <c r="AI917">
        <v>52432417</v>
      </c>
      <c r="AJ917">
        <v>950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</row>
    <row r="918" spans="1:44" x14ac:dyDescent="0.2">
      <c r="A918">
        <f>ROW(Source!A2843)</f>
        <v>2843</v>
      </c>
      <c r="B918">
        <v>52432426</v>
      </c>
      <c r="C918">
        <v>52432414</v>
      </c>
      <c r="D918">
        <v>51499184</v>
      </c>
      <c r="E918">
        <v>1</v>
      </c>
      <c r="F918">
        <v>1</v>
      </c>
      <c r="G918">
        <v>27</v>
      </c>
      <c r="H918">
        <v>2</v>
      </c>
      <c r="I918" t="s">
        <v>599</v>
      </c>
      <c r="J918" t="s">
        <v>600</v>
      </c>
      <c r="K918" t="s">
        <v>601</v>
      </c>
      <c r="L918">
        <v>1368</v>
      </c>
      <c r="N918">
        <v>1011</v>
      </c>
      <c r="O918" t="s">
        <v>537</v>
      </c>
      <c r="P918" t="s">
        <v>537</v>
      </c>
      <c r="Q918">
        <v>1</v>
      </c>
      <c r="X918">
        <v>0.81</v>
      </c>
      <c r="Y918">
        <v>0</v>
      </c>
      <c r="Z918">
        <v>2020.59</v>
      </c>
      <c r="AA918">
        <v>458.56</v>
      </c>
      <c r="AB918">
        <v>0</v>
      </c>
      <c r="AC918">
        <v>0</v>
      </c>
      <c r="AD918">
        <v>1</v>
      </c>
      <c r="AE918">
        <v>0</v>
      </c>
      <c r="AF918" t="s">
        <v>3</v>
      </c>
      <c r="AG918">
        <v>0.81</v>
      </c>
      <c r="AH918">
        <v>2</v>
      </c>
      <c r="AI918">
        <v>52432418</v>
      </c>
      <c r="AJ918">
        <v>951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</row>
    <row r="919" spans="1:44" x14ac:dyDescent="0.2">
      <c r="A919">
        <f>ROW(Source!A2843)</f>
        <v>2843</v>
      </c>
      <c r="B919">
        <v>52432427</v>
      </c>
      <c r="C919">
        <v>52432414</v>
      </c>
      <c r="D919">
        <v>51499208</v>
      </c>
      <c r="E919">
        <v>1</v>
      </c>
      <c r="F919">
        <v>1</v>
      </c>
      <c r="G919">
        <v>27</v>
      </c>
      <c r="H919">
        <v>2</v>
      </c>
      <c r="I919" t="s">
        <v>562</v>
      </c>
      <c r="J919" t="s">
        <v>563</v>
      </c>
      <c r="K919" t="s">
        <v>564</v>
      </c>
      <c r="L919">
        <v>1368</v>
      </c>
      <c r="N919">
        <v>1011</v>
      </c>
      <c r="O919" t="s">
        <v>537</v>
      </c>
      <c r="P919" t="s">
        <v>537</v>
      </c>
      <c r="Q919">
        <v>1</v>
      </c>
      <c r="X919">
        <v>1.94</v>
      </c>
      <c r="Y919">
        <v>0</v>
      </c>
      <c r="Z919">
        <v>1412.71</v>
      </c>
      <c r="AA919">
        <v>641.32000000000005</v>
      </c>
      <c r="AB919">
        <v>0</v>
      </c>
      <c r="AC919">
        <v>0</v>
      </c>
      <c r="AD919">
        <v>1</v>
      </c>
      <c r="AE919">
        <v>0</v>
      </c>
      <c r="AF919" t="s">
        <v>3</v>
      </c>
      <c r="AG919">
        <v>1.94</v>
      </c>
      <c r="AH919">
        <v>2</v>
      </c>
      <c r="AI919">
        <v>52432419</v>
      </c>
      <c r="AJ919">
        <v>952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</row>
    <row r="920" spans="1:44" x14ac:dyDescent="0.2">
      <c r="A920">
        <f>ROW(Source!A2843)</f>
        <v>2843</v>
      </c>
      <c r="B920">
        <v>52432428</v>
      </c>
      <c r="C920">
        <v>52432414</v>
      </c>
      <c r="D920">
        <v>51499174</v>
      </c>
      <c r="E920">
        <v>1</v>
      </c>
      <c r="F920">
        <v>1</v>
      </c>
      <c r="G920">
        <v>27</v>
      </c>
      <c r="H920">
        <v>2</v>
      </c>
      <c r="I920" t="s">
        <v>638</v>
      </c>
      <c r="J920" t="s">
        <v>639</v>
      </c>
      <c r="K920" t="s">
        <v>640</v>
      </c>
      <c r="L920">
        <v>1368</v>
      </c>
      <c r="N920">
        <v>1011</v>
      </c>
      <c r="O920" t="s">
        <v>537</v>
      </c>
      <c r="P920" t="s">
        <v>537</v>
      </c>
      <c r="Q920">
        <v>1</v>
      </c>
      <c r="X920">
        <v>0.65</v>
      </c>
      <c r="Y920">
        <v>0</v>
      </c>
      <c r="Z920">
        <v>1213.3399999999999</v>
      </c>
      <c r="AA920">
        <v>461.6</v>
      </c>
      <c r="AB920">
        <v>0</v>
      </c>
      <c r="AC920">
        <v>0</v>
      </c>
      <c r="AD920">
        <v>1</v>
      </c>
      <c r="AE920">
        <v>0</v>
      </c>
      <c r="AF920" t="s">
        <v>3</v>
      </c>
      <c r="AG920">
        <v>0.65</v>
      </c>
      <c r="AH920">
        <v>2</v>
      </c>
      <c r="AI920">
        <v>52432420</v>
      </c>
      <c r="AJ920">
        <v>953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</row>
    <row r="921" spans="1:44" x14ac:dyDescent="0.2">
      <c r="A921">
        <f>ROW(Source!A2843)</f>
        <v>2843</v>
      </c>
      <c r="B921">
        <v>52432429</v>
      </c>
      <c r="C921">
        <v>52432414</v>
      </c>
      <c r="D921">
        <v>51501136</v>
      </c>
      <c r="E921">
        <v>1</v>
      </c>
      <c r="F921">
        <v>1</v>
      </c>
      <c r="G921">
        <v>27</v>
      </c>
      <c r="H921">
        <v>3</v>
      </c>
      <c r="I921" t="s">
        <v>641</v>
      </c>
      <c r="J921" t="s">
        <v>642</v>
      </c>
      <c r="K921" t="s">
        <v>643</v>
      </c>
      <c r="L921">
        <v>1339</v>
      </c>
      <c r="N921">
        <v>1007</v>
      </c>
      <c r="O921" t="s">
        <v>166</v>
      </c>
      <c r="P921" t="s">
        <v>166</v>
      </c>
      <c r="Q921">
        <v>1</v>
      </c>
      <c r="X921">
        <v>110</v>
      </c>
      <c r="Y921">
        <v>590.78</v>
      </c>
      <c r="Z921">
        <v>0</v>
      </c>
      <c r="AA921">
        <v>0</v>
      </c>
      <c r="AB921">
        <v>0</v>
      </c>
      <c r="AC921">
        <v>0</v>
      </c>
      <c r="AD921">
        <v>1</v>
      </c>
      <c r="AE921">
        <v>0</v>
      </c>
      <c r="AF921" t="s">
        <v>3</v>
      </c>
      <c r="AG921">
        <v>110</v>
      </c>
      <c r="AH921">
        <v>2</v>
      </c>
      <c r="AI921">
        <v>52432421</v>
      </c>
      <c r="AJ921">
        <v>954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</row>
    <row r="922" spans="1:44" x14ac:dyDescent="0.2">
      <c r="A922">
        <f>ROW(Source!A2843)</f>
        <v>2843</v>
      </c>
      <c r="B922">
        <v>52432430</v>
      </c>
      <c r="C922">
        <v>52432414</v>
      </c>
      <c r="D922">
        <v>51501882</v>
      </c>
      <c r="E922">
        <v>1</v>
      </c>
      <c r="F922">
        <v>1</v>
      </c>
      <c r="G922">
        <v>27</v>
      </c>
      <c r="H922">
        <v>3</v>
      </c>
      <c r="I922" t="s">
        <v>602</v>
      </c>
      <c r="J922" t="s">
        <v>603</v>
      </c>
      <c r="K922" t="s">
        <v>604</v>
      </c>
      <c r="L922">
        <v>1339</v>
      </c>
      <c r="N922">
        <v>1007</v>
      </c>
      <c r="O922" t="s">
        <v>166</v>
      </c>
      <c r="P922" t="s">
        <v>166</v>
      </c>
      <c r="Q922">
        <v>1</v>
      </c>
      <c r="X922">
        <v>5</v>
      </c>
      <c r="Y922">
        <v>35.25</v>
      </c>
      <c r="Z922">
        <v>0</v>
      </c>
      <c r="AA922">
        <v>0</v>
      </c>
      <c r="AB922">
        <v>0</v>
      </c>
      <c r="AC922">
        <v>0</v>
      </c>
      <c r="AD922">
        <v>1</v>
      </c>
      <c r="AE922">
        <v>0</v>
      </c>
      <c r="AF922" t="s">
        <v>3</v>
      </c>
      <c r="AG922">
        <v>5</v>
      </c>
      <c r="AH922">
        <v>2</v>
      </c>
      <c r="AI922">
        <v>52432422</v>
      </c>
      <c r="AJ922">
        <v>955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</row>
    <row r="923" spans="1:44" x14ac:dyDescent="0.2">
      <c r="A923">
        <f>ROW(Source!A2844)</f>
        <v>2844</v>
      </c>
      <c r="B923">
        <v>52432441</v>
      </c>
      <c r="C923">
        <v>52432431</v>
      </c>
      <c r="D923">
        <v>51486811</v>
      </c>
      <c r="E923">
        <v>27</v>
      </c>
      <c r="F923">
        <v>1</v>
      </c>
      <c r="G923">
        <v>27</v>
      </c>
      <c r="H923">
        <v>1</v>
      </c>
      <c r="I923" t="s">
        <v>531</v>
      </c>
      <c r="J923" t="s">
        <v>3</v>
      </c>
      <c r="K923" t="s">
        <v>532</v>
      </c>
      <c r="L923">
        <v>1191</v>
      </c>
      <c r="N923">
        <v>1013</v>
      </c>
      <c r="O923" t="s">
        <v>533</v>
      </c>
      <c r="P923" t="s">
        <v>533</v>
      </c>
      <c r="Q923">
        <v>1</v>
      </c>
      <c r="X923">
        <v>24.84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1</v>
      </c>
      <c r="AE923">
        <v>1</v>
      </c>
      <c r="AF923" t="s">
        <v>3</v>
      </c>
      <c r="AG923">
        <v>24.84</v>
      </c>
      <c r="AH923">
        <v>2</v>
      </c>
      <c r="AI923">
        <v>52432432</v>
      </c>
      <c r="AJ923">
        <v>956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</row>
    <row r="924" spans="1:44" x14ac:dyDescent="0.2">
      <c r="A924">
        <f>ROW(Source!A2844)</f>
        <v>2844</v>
      </c>
      <c r="B924">
        <v>52432442</v>
      </c>
      <c r="C924">
        <v>52432431</v>
      </c>
      <c r="D924">
        <v>51499003</v>
      </c>
      <c r="E924">
        <v>1</v>
      </c>
      <c r="F924">
        <v>1</v>
      </c>
      <c r="G924">
        <v>27</v>
      </c>
      <c r="H924">
        <v>2</v>
      </c>
      <c r="I924" t="s">
        <v>665</v>
      </c>
      <c r="J924" t="s">
        <v>666</v>
      </c>
      <c r="K924" t="s">
        <v>667</v>
      </c>
      <c r="L924">
        <v>1368</v>
      </c>
      <c r="N924">
        <v>1011</v>
      </c>
      <c r="O924" t="s">
        <v>537</v>
      </c>
      <c r="P924" t="s">
        <v>537</v>
      </c>
      <c r="Q924">
        <v>1</v>
      </c>
      <c r="X924">
        <v>2.94</v>
      </c>
      <c r="Y924">
        <v>0</v>
      </c>
      <c r="Z924">
        <v>956.79</v>
      </c>
      <c r="AA924">
        <v>359.44</v>
      </c>
      <c r="AB924">
        <v>0</v>
      </c>
      <c r="AC924">
        <v>0</v>
      </c>
      <c r="AD924">
        <v>1</v>
      </c>
      <c r="AE924">
        <v>0</v>
      </c>
      <c r="AF924" t="s">
        <v>3</v>
      </c>
      <c r="AG924">
        <v>2.94</v>
      </c>
      <c r="AH924">
        <v>2</v>
      </c>
      <c r="AI924">
        <v>52432433</v>
      </c>
      <c r="AJ924">
        <v>957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</row>
    <row r="925" spans="1:44" x14ac:dyDescent="0.2">
      <c r="A925">
        <f>ROW(Source!A2844)</f>
        <v>2844</v>
      </c>
      <c r="B925">
        <v>52432443</v>
      </c>
      <c r="C925">
        <v>52432431</v>
      </c>
      <c r="D925">
        <v>51499184</v>
      </c>
      <c r="E925">
        <v>1</v>
      </c>
      <c r="F925">
        <v>1</v>
      </c>
      <c r="G925">
        <v>27</v>
      </c>
      <c r="H925">
        <v>2</v>
      </c>
      <c r="I925" t="s">
        <v>599</v>
      </c>
      <c r="J925" t="s">
        <v>600</v>
      </c>
      <c r="K925" t="s">
        <v>601</v>
      </c>
      <c r="L925">
        <v>1368</v>
      </c>
      <c r="N925">
        <v>1011</v>
      </c>
      <c r="O925" t="s">
        <v>537</v>
      </c>
      <c r="P925" t="s">
        <v>537</v>
      </c>
      <c r="Q925">
        <v>1</v>
      </c>
      <c r="X925">
        <v>1.1399999999999999</v>
      </c>
      <c r="Y925">
        <v>0</v>
      </c>
      <c r="Z925">
        <v>2020.59</v>
      </c>
      <c r="AA925">
        <v>458.56</v>
      </c>
      <c r="AB925">
        <v>0</v>
      </c>
      <c r="AC925">
        <v>0</v>
      </c>
      <c r="AD925">
        <v>1</v>
      </c>
      <c r="AE925">
        <v>0</v>
      </c>
      <c r="AF925" t="s">
        <v>3</v>
      </c>
      <c r="AG925">
        <v>1.1399999999999999</v>
      </c>
      <c r="AH925">
        <v>2</v>
      </c>
      <c r="AI925">
        <v>52432434</v>
      </c>
      <c r="AJ925">
        <v>958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</row>
    <row r="926" spans="1:44" x14ac:dyDescent="0.2">
      <c r="A926">
        <f>ROW(Source!A2844)</f>
        <v>2844</v>
      </c>
      <c r="B926">
        <v>52432444</v>
      </c>
      <c r="C926">
        <v>52432431</v>
      </c>
      <c r="D926">
        <v>51499169</v>
      </c>
      <c r="E926">
        <v>1</v>
      </c>
      <c r="F926">
        <v>1</v>
      </c>
      <c r="G926">
        <v>27</v>
      </c>
      <c r="H926">
        <v>2</v>
      </c>
      <c r="I926" t="s">
        <v>547</v>
      </c>
      <c r="J926" t="s">
        <v>548</v>
      </c>
      <c r="K926" t="s">
        <v>549</v>
      </c>
      <c r="L926">
        <v>1368</v>
      </c>
      <c r="N926">
        <v>1011</v>
      </c>
      <c r="O926" t="s">
        <v>537</v>
      </c>
      <c r="P926" t="s">
        <v>537</v>
      </c>
      <c r="Q926">
        <v>1</v>
      </c>
      <c r="X926">
        <v>8.9600000000000009</v>
      </c>
      <c r="Y926">
        <v>0</v>
      </c>
      <c r="Z926">
        <v>1261.8699999999999</v>
      </c>
      <c r="AA926">
        <v>530.02</v>
      </c>
      <c r="AB926">
        <v>0</v>
      </c>
      <c r="AC926">
        <v>0</v>
      </c>
      <c r="AD926">
        <v>1</v>
      </c>
      <c r="AE926">
        <v>0</v>
      </c>
      <c r="AF926" t="s">
        <v>3</v>
      </c>
      <c r="AG926">
        <v>8.9600000000000009</v>
      </c>
      <c r="AH926">
        <v>2</v>
      </c>
      <c r="AI926">
        <v>52432435</v>
      </c>
      <c r="AJ926">
        <v>959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</row>
    <row r="927" spans="1:44" x14ac:dyDescent="0.2">
      <c r="A927">
        <f>ROW(Source!A2844)</f>
        <v>2844</v>
      </c>
      <c r="B927">
        <v>52432445</v>
      </c>
      <c r="C927">
        <v>52432431</v>
      </c>
      <c r="D927">
        <v>51499170</v>
      </c>
      <c r="E927">
        <v>1</v>
      </c>
      <c r="F927">
        <v>1</v>
      </c>
      <c r="G927">
        <v>27</v>
      </c>
      <c r="H927">
        <v>2</v>
      </c>
      <c r="I927" t="s">
        <v>550</v>
      </c>
      <c r="J927" t="s">
        <v>551</v>
      </c>
      <c r="K927" t="s">
        <v>552</v>
      </c>
      <c r="L927">
        <v>1368</v>
      </c>
      <c r="N927">
        <v>1011</v>
      </c>
      <c r="O927" t="s">
        <v>537</v>
      </c>
      <c r="P927" t="s">
        <v>537</v>
      </c>
      <c r="Q927">
        <v>1</v>
      </c>
      <c r="X927">
        <v>18.25</v>
      </c>
      <c r="Y927">
        <v>0</v>
      </c>
      <c r="Z927">
        <v>1827.95</v>
      </c>
      <c r="AA927">
        <v>720.55</v>
      </c>
      <c r="AB927">
        <v>0</v>
      </c>
      <c r="AC927">
        <v>0</v>
      </c>
      <c r="AD927">
        <v>1</v>
      </c>
      <c r="AE927">
        <v>0</v>
      </c>
      <c r="AF927" t="s">
        <v>3</v>
      </c>
      <c r="AG927">
        <v>18.25</v>
      </c>
      <c r="AH927">
        <v>2</v>
      </c>
      <c r="AI927">
        <v>52432436</v>
      </c>
      <c r="AJ927">
        <v>960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</row>
    <row r="928" spans="1:44" x14ac:dyDescent="0.2">
      <c r="A928">
        <f>ROW(Source!A2844)</f>
        <v>2844</v>
      </c>
      <c r="B928">
        <v>52432446</v>
      </c>
      <c r="C928">
        <v>52432431</v>
      </c>
      <c r="D928">
        <v>51499208</v>
      </c>
      <c r="E928">
        <v>1</v>
      </c>
      <c r="F928">
        <v>1</v>
      </c>
      <c r="G928">
        <v>27</v>
      </c>
      <c r="H928">
        <v>2</v>
      </c>
      <c r="I928" t="s">
        <v>562</v>
      </c>
      <c r="J928" t="s">
        <v>563</v>
      </c>
      <c r="K928" t="s">
        <v>564</v>
      </c>
      <c r="L928">
        <v>1368</v>
      </c>
      <c r="N928">
        <v>1011</v>
      </c>
      <c r="O928" t="s">
        <v>537</v>
      </c>
      <c r="P928" t="s">
        <v>537</v>
      </c>
      <c r="Q928">
        <v>1</v>
      </c>
      <c r="X928">
        <v>2.2400000000000002</v>
      </c>
      <c r="Y928">
        <v>0</v>
      </c>
      <c r="Z928">
        <v>1412.71</v>
      </c>
      <c r="AA928">
        <v>641.32000000000005</v>
      </c>
      <c r="AB928">
        <v>0</v>
      </c>
      <c r="AC928">
        <v>0</v>
      </c>
      <c r="AD928">
        <v>1</v>
      </c>
      <c r="AE928">
        <v>0</v>
      </c>
      <c r="AF928" t="s">
        <v>3</v>
      </c>
      <c r="AG928">
        <v>2.2400000000000002</v>
      </c>
      <c r="AH928">
        <v>2</v>
      </c>
      <c r="AI928">
        <v>52432437</v>
      </c>
      <c r="AJ928">
        <v>961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</row>
    <row r="929" spans="1:44" x14ac:dyDescent="0.2">
      <c r="A929">
        <f>ROW(Source!A2844)</f>
        <v>2844</v>
      </c>
      <c r="B929">
        <v>52432447</v>
      </c>
      <c r="C929">
        <v>52432431</v>
      </c>
      <c r="D929">
        <v>51499174</v>
      </c>
      <c r="E929">
        <v>1</v>
      </c>
      <c r="F929">
        <v>1</v>
      </c>
      <c r="G929">
        <v>27</v>
      </c>
      <c r="H929">
        <v>2</v>
      </c>
      <c r="I929" t="s">
        <v>638</v>
      </c>
      <c r="J929" t="s">
        <v>639</v>
      </c>
      <c r="K929" t="s">
        <v>640</v>
      </c>
      <c r="L929">
        <v>1368</v>
      </c>
      <c r="N929">
        <v>1011</v>
      </c>
      <c r="O929" t="s">
        <v>537</v>
      </c>
      <c r="P929" t="s">
        <v>537</v>
      </c>
      <c r="Q929">
        <v>1</v>
      </c>
      <c r="X929">
        <v>0.65</v>
      </c>
      <c r="Y929">
        <v>0</v>
      </c>
      <c r="Z929">
        <v>1213.3399999999999</v>
      </c>
      <c r="AA929">
        <v>461.6</v>
      </c>
      <c r="AB929">
        <v>0</v>
      </c>
      <c r="AC929">
        <v>0</v>
      </c>
      <c r="AD929">
        <v>1</v>
      </c>
      <c r="AE929">
        <v>0</v>
      </c>
      <c r="AF929" t="s">
        <v>3</v>
      </c>
      <c r="AG929">
        <v>0.65</v>
      </c>
      <c r="AH929">
        <v>2</v>
      </c>
      <c r="AI929">
        <v>52432438</v>
      </c>
      <c r="AJ929">
        <v>962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</row>
    <row r="930" spans="1:44" x14ac:dyDescent="0.2">
      <c r="A930">
        <f>ROW(Source!A2844)</f>
        <v>2844</v>
      </c>
      <c r="B930">
        <v>52432448</v>
      </c>
      <c r="C930">
        <v>52432431</v>
      </c>
      <c r="D930">
        <v>51501162</v>
      </c>
      <c r="E930">
        <v>1</v>
      </c>
      <c r="F930">
        <v>1</v>
      </c>
      <c r="G930">
        <v>27</v>
      </c>
      <c r="H930">
        <v>3</v>
      </c>
      <c r="I930" t="s">
        <v>668</v>
      </c>
      <c r="J930" t="s">
        <v>669</v>
      </c>
      <c r="K930" t="s">
        <v>670</v>
      </c>
      <c r="L930">
        <v>1339</v>
      </c>
      <c r="N930">
        <v>1007</v>
      </c>
      <c r="O930" t="s">
        <v>166</v>
      </c>
      <c r="P930" t="s">
        <v>166</v>
      </c>
      <c r="Q930">
        <v>1</v>
      </c>
      <c r="X930">
        <v>126</v>
      </c>
      <c r="Y930">
        <v>1763.75</v>
      </c>
      <c r="Z930">
        <v>0</v>
      </c>
      <c r="AA930">
        <v>0</v>
      </c>
      <c r="AB930">
        <v>0</v>
      </c>
      <c r="AC930">
        <v>0</v>
      </c>
      <c r="AD930">
        <v>1</v>
      </c>
      <c r="AE930">
        <v>0</v>
      </c>
      <c r="AF930" t="s">
        <v>3</v>
      </c>
      <c r="AG930">
        <v>126</v>
      </c>
      <c r="AH930">
        <v>2</v>
      </c>
      <c r="AI930">
        <v>52432439</v>
      </c>
      <c r="AJ930">
        <v>963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</row>
    <row r="931" spans="1:44" x14ac:dyDescent="0.2">
      <c r="A931">
        <f>ROW(Source!A2844)</f>
        <v>2844</v>
      </c>
      <c r="B931">
        <v>52432449</v>
      </c>
      <c r="C931">
        <v>52432431</v>
      </c>
      <c r="D931">
        <v>51501882</v>
      </c>
      <c r="E931">
        <v>1</v>
      </c>
      <c r="F931">
        <v>1</v>
      </c>
      <c r="G931">
        <v>27</v>
      </c>
      <c r="H931">
        <v>3</v>
      </c>
      <c r="I931" t="s">
        <v>602</v>
      </c>
      <c r="J931" t="s">
        <v>603</v>
      </c>
      <c r="K931" t="s">
        <v>604</v>
      </c>
      <c r="L931">
        <v>1339</v>
      </c>
      <c r="N931">
        <v>1007</v>
      </c>
      <c r="O931" t="s">
        <v>166</v>
      </c>
      <c r="P931" t="s">
        <v>166</v>
      </c>
      <c r="Q931">
        <v>1</v>
      </c>
      <c r="X931">
        <v>7</v>
      </c>
      <c r="Y931">
        <v>35.25</v>
      </c>
      <c r="Z931">
        <v>0</v>
      </c>
      <c r="AA931">
        <v>0</v>
      </c>
      <c r="AB931">
        <v>0</v>
      </c>
      <c r="AC931">
        <v>0</v>
      </c>
      <c r="AD931">
        <v>1</v>
      </c>
      <c r="AE931">
        <v>0</v>
      </c>
      <c r="AF931" t="s">
        <v>3</v>
      </c>
      <c r="AG931">
        <v>7</v>
      </c>
      <c r="AH931">
        <v>2</v>
      </c>
      <c r="AI931">
        <v>52432440</v>
      </c>
      <c r="AJ931">
        <v>964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</row>
    <row r="932" spans="1:44" x14ac:dyDescent="0.2">
      <c r="A932">
        <f>ROW(Source!A2845)</f>
        <v>2845</v>
      </c>
      <c r="B932">
        <v>52432456</v>
      </c>
      <c r="C932">
        <v>52432450</v>
      </c>
      <c r="D932">
        <v>51486811</v>
      </c>
      <c r="E932">
        <v>27</v>
      </c>
      <c r="F932">
        <v>1</v>
      </c>
      <c r="G932">
        <v>27</v>
      </c>
      <c r="H932">
        <v>1</v>
      </c>
      <c r="I932" t="s">
        <v>531</v>
      </c>
      <c r="J932" t="s">
        <v>3</v>
      </c>
      <c r="K932" t="s">
        <v>532</v>
      </c>
      <c r="L932">
        <v>1191</v>
      </c>
      <c r="N932">
        <v>1013</v>
      </c>
      <c r="O932" t="s">
        <v>533</v>
      </c>
      <c r="P932" t="s">
        <v>533</v>
      </c>
      <c r="Q932">
        <v>1</v>
      </c>
      <c r="X932">
        <v>10.3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1</v>
      </c>
      <c r="AE932">
        <v>1</v>
      </c>
      <c r="AF932" t="s">
        <v>3</v>
      </c>
      <c r="AG932">
        <v>10.3</v>
      </c>
      <c r="AH932">
        <v>2</v>
      </c>
      <c r="AI932">
        <v>52432451</v>
      </c>
      <c r="AJ932">
        <v>965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</row>
    <row r="933" spans="1:44" x14ac:dyDescent="0.2">
      <c r="A933">
        <f>ROW(Source!A2845)</f>
        <v>2845</v>
      </c>
      <c r="B933">
        <v>52432457</v>
      </c>
      <c r="C933">
        <v>52432450</v>
      </c>
      <c r="D933">
        <v>51499169</v>
      </c>
      <c r="E933">
        <v>1</v>
      </c>
      <c r="F933">
        <v>1</v>
      </c>
      <c r="G933">
        <v>27</v>
      </c>
      <c r="H933">
        <v>2</v>
      </c>
      <c r="I933" t="s">
        <v>547</v>
      </c>
      <c r="J933" t="s">
        <v>548</v>
      </c>
      <c r="K933" t="s">
        <v>549</v>
      </c>
      <c r="L933">
        <v>1368</v>
      </c>
      <c r="N933">
        <v>1011</v>
      </c>
      <c r="O933" t="s">
        <v>537</v>
      </c>
      <c r="P933" t="s">
        <v>537</v>
      </c>
      <c r="Q933">
        <v>1</v>
      </c>
      <c r="X933">
        <v>0.89</v>
      </c>
      <c r="Y933">
        <v>0</v>
      </c>
      <c r="Z933">
        <v>1261.8699999999999</v>
      </c>
      <c r="AA933">
        <v>530.02</v>
      </c>
      <c r="AB933">
        <v>0</v>
      </c>
      <c r="AC933">
        <v>0</v>
      </c>
      <c r="AD933">
        <v>1</v>
      </c>
      <c r="AE933">
        <v>0</v>
      </c>
      <c r="AF933" t="s">
        <v>3</v>
      </c>
      <c r="AG933">
        <v>0.89</v>
      </c>
      <c r="AH933">
        <v>2</v>
      </c>
      <c r="AI933">
        <v>52432452</v>
      </c>
      <c r="AJ933">
        <v>966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</row>
    <row r="934" spans="1:44" x14ac:dyDescent="0.2">
      <c r="A934">
        <f>ROW(Source!A2845)</f>
        <v>2845</v>
      </c>
      <c r="B934">
        <v>52432458</v>
      </c>
      <c r="C934">
        <v>52432450</v>
      </c>
      <c r="D934">
        <v>51499975</v>
      </c>
      <c r="E934">
        <v>1</v>
      </c>
      <c r="F934">
        <v>1</v>
      </c>
      <c r="G934">
        <v>27</v>
      </c>
      <c r="H934">
        <v>3</v>
      </c>
      <c r="I934" t="s">
        <v>553</v>
      </c>
      <c r="J934" t="s">
        <v>554</v>
      </c>
      <c r="K934" t="s">
        <v>555</v>
      </c>
      <c r="L934">
        <v>1348</v>
      </c>
      <c r="N934">
        <v>1009</v>
      </c>
      <c r="O934" t="s">
        <v>27</v>
      </c>
      <c r="P934" t="s">
        <v>27</v>
      </c>
      <c r="Q934">
        <v>1000</v>
      </c>
      <c r="X934">
        <v>0.06</v>
      </c>
      <c r="Y934">
        <v>25888.1</v>
      </c>
      <c r="Z934">
        <v>0</v>
      </c>
      <c r="AA934">
        <v>0</v>
      </c>
      <c r="AB934">
        <v>0</v>
      </c>
      <c r="AC934">
        <v>0</v>
      </c>
      <c r="AD934">
        <v>1</v>
      </c>
      <c r="AE934">
        <v>0</v>
      </c>
      <c r="AF934" t="s">
        <v>3</v>
      </c>
      <c r="AG934">
        <v>0.06</v>
      </c>
      <c r="AH934">
        <v>2</v>
      </c>
      <c r="AI934">
        <v>52432453</v>
      </c>
      <c r="AJ934">
        <v>967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</row>
    <row r="935" spans="1:44" x14ac:dyDescent="0.2">
      <c r="A935">
        <f>ROW(Source!A2845)</f>
        <v>2845</v>
      </c>
      <c r="B935">
        <v>52432459</v>
      </c>
      <c r="C935">
        <v>52432450</v>
      </c>
      <c r="D935">
        <v>51503053</v>
      </c>
      <c r="E935">
        <v>1</v>
      </c>
      <c r="F935">
        <v>1</v>
      </c>
      <c r="G935">
        <v>27</v>
      </c>
      <c r="H935">
        <v>3</v>
      </c>
      <c r="I935" t="s">
        <v>415</v>
      </c>
      <c r="J935" t="s">
        <v>417</v>
      </c>
      <c r="K935" t="s">
        <v>416</v>
      </c>
      <c r="L935">
        <v>1348</v>
      </c>
      <c r="N935">
        <v>1009</v>
      </c>
      <c r="O935" t="s">
        <v>27</v>
      </c>
      <c r="P935" t="s">
        <v>27</v>
      </c>
      <c r="Q935">
        <v>1000</v>
      </c>
      <c r="X935">
        <v>10.7</v>
      </c>
      <c r="Y935">
        <v>2679.67</v>
      </c>
      <c r="Z935">
        <v>0</v>
      </c>
      <c r="AA935">
        <v>0</v>
      </c>
      <c r="AB935">
        <v>0</v>
      </c>
      <c r="AC935">
        <v>0</v>
      </c>
      <c r="AD935">
        <v>1</v>
      </c>
      <c r="AE935">
        <v>0</v>
      </c>
      <c r="AF935" t="s">
        <v>3</v>
      </c>
      <c r="AG935">
        <v>10.7</v>
      </c>
      <c r="AH935">
        <v>2</v>
      </c>
      <c r="AI935">
        <v>52432454</v>
      </c>
      <c r="AJ935">
        <v>968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</row>
    <row r="936" spans="1:44" x14ac:dyDescent="0.2">
      <c r="A936">
        <f>ROW(Source!A2848)</f>
        <v>2848</v>
      </c>
      <c r="B936">
        <v>52432466</v>
      </c>
      <c r="C936">
        <v>52432462</v>
      </c>
      <c r="D936">
        <v>51486811</v>
      </c>
      <c r="E936">
        <v>27</v>
      </c>
      <c r="F936">
        <v>1</v>
      </c>
      <c r="G936">
        <v>27</v>
      </c>
      <c r="H936">
        <v>1</v>
      </c>
      <c r="I936" t="s">
        <v>531</v>
      </c>
      <c r="J936" t="s">
        <v>3</v>
      </c>
      <c r="K936" t="s">
        <v>532</v>
      </c>
      <c r="L936">
        <v>1191</v>
      </c>
      <c r="N936">
        <v>1013</v>
      </c>
      <c r="O936" t="s">
        <v>533</v>
      </c>
      <c r="P936" t="s">
        <v>533</v>
      </c>
      <c r="Q936">
        <v>1</v>
      </c>
      <c r="X936">
        <v>0.75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1</v>
      </c>
      <c r="AE936">
        <v>1</v>
      </c>
      <c r="AF936" t="s">
        <v>3</v>
      </c>
      <c r="AG936">
        <v>0.75</v>
      </c>
      <c r="AH936">
        <v>2</v>
      </c>
      <c r="AI936">
        <v>52432463</v>
      </c>
      <c r="AJ936">
        <v>970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</row>
    <row r="937" spans="1:44" x14ac:dyDescent="0.2">
      <c r="A937">
        <f>ROW(Source!A2848)</f>
        <v>2848</v>
      </c>
      <c r="B937">
        <v>52432467</v>
      </c>
      <c r="C937">
        <v>52432462</v>
      </c>
      <c r="D937">
        <v>51499196</v>
      </c>
      <c r="E937">
        <v>1</v>
      </c>
      <c r="F937">
        <v>1</v>
      </c>
      <c r="G937">
        <v>27</v>
      </c>
      <c r="H937">
        <v>2</v>
      </c>
      <c r="I937" t="s">
        <v>677</v>
      </c>
      <c r="J937" t="s">
        <v>678</v>
      </c>
      <c r="K937" t="s">
        <v>679</v>
      </c>
      <c r="L937">
        <v>1368</v>
      </c>
      <c r="N937">
        <v>1011</v>
      </c>
      <c r="O937" t="s">
        <v>537</v>
      </c>
      <c r="P937" t="s">
        <v>537</v>
      </c>
      <c r="Q937">
        <v>1</v>
      </c>
      <c r="X937">
        <v>0.01</v>
      </c>
      <c r="Y937">
        <v>0</v>
      </c>
      <c r="Z937">
        <v>1286.08</v>
      </c>
      <c r="AA937">
        <v>615.47</v>
      </c>
      <c r="AB937">
        <v>0</v>
      </c>
      <c r="AC937">
        <v>0</v>
      </c>
      <c r="AD937">
        <v>1</v>
      </c>
      <c r="AE937">
        <v>0</v>
      </c>
      <c r="AF937" t="s">
        <v>3</v>
      </c>
      <c r="AG937">
        <v>0.01</v>
      </c>
      <c r="AH937">
        <v>2</v>
      </c>
      <c r="AI937">
        <v>52432464</v>
      </c>
      <c r="AJ937">
        <v>971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</row>
    <row r="938" spans="1:44" x14ac:dyDescent="0.2">
      <c r="A938">
        <f>ROW(Source!A2848)</f>
        <v>2848</v>
      </c>
      <c r="B938">
        <v>52432468</v>
      </c>
      <c r="C938">
        <v>52432462</v>
      </c>
      <c r="D938">
        <v>51503081</v>
      </c>
      <c r="E938">
        <v>1</v>
      </c>
      <c r="F938">
        <v>1</v>
      </c>
      <c r="G938">
        <v>27</v>
      </c>
      <c r="H938">
        <v>3</v>
      </c>
      <c r="I938" t="s">
        <v>680</v>
      </c>
      <c r="J938" t="s">
        <v>681</v>
      </c>
      <c r="K938" t="s">
        <v>682</v>
      </c>
      <c r="L938">
        <v>1348</v>
      </c>
      <c r="N938">
        <v>1009</v>
      </c>
      <c r="O938" t="s">
        <v>27</v>
      </c>
      <c r="P938" t="s">
        <v>27</v>
      </c>
      <c r="Q938">
        <v>1000</v>
      </c>
      <c r="X938">
        <v>0.04</v>
      </c>
      <c r="Y938">
        <v>13513.47</v>
      </c>
      <c r="Z938">
        <v>0</v>
      </c>
      <c r="AA938">
        <v>0</v>
      </c>
      <c r="AB938">
        <v>0</v>
      </c>
      <c r="AC938">
        <v>0</v>
      </c>
      <c r="AD938">
        <v>1</v>
      </c>
      <c r="AE938">
        <v>0</v>
      </c>
      <c r="AF938" t="s">
        <v>3</v>
      </c>
      <c r="AG938">
        <v>0.04</v>
      </c>
      <c r="AH938">
        <v>2</v>
      </c>
      <c r="AI938">
        <v>52432465</v>
      </c>
      <c r="AJ938">
        <v>972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</row>
    <row r="939" spans="1:44" x14ac:dyDescent="0.2">
      <c r="A939">
        <f>ROW(Source!A2849)</f>
        <v>2849</v>
      </c>
      <c r="B939">
        <v>52432475</v>
      </c>
      <c r="C939">
        <v>52432469</v>
      </c>
      <c r="D939">
        <v>51486811</v>
      </c>
      <c r="E939">
        <v>27</v>
      </c>
      <c r="F939">
        <v>1</v>
      </c>
      <c r="G939">
        <v>27</v>
      </c>
      <c r="H939">
        <v>1</v>
      </c>
      <c r="I939" t="s">
        <v>531</v>
      </c>
      <c r="J939" t="s">
        <v>3</v>
      </c>
      <c r="K939" t="s">
        <v>532</v>
      </c>
      <c r="L939">
        <v>1191</v>
      </c>
      <c r="N939">
        <v>1013</v>
      </c>
      <c r="O939" t="s">
        <v>533</v>
      </c>
      <c r="P939" t="s">
        <v>533</v>
      </c>
      <c r="Q939">
        <v>1</v>
      </c>
      <c r="X939">
        <v>10.3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1</v>
      </c>
      <c r="AE939">
        <v>1</v>
      </c>
      <c r="AF939" t="s">
        <v>3</v>
      </c>
      <c r="AG939">
        <v>10.3</v>
      </c>
      <c r="AH939">
        <v>2</v>
      </c>
      <c r="AI939">
        <v>52432470</v>
      </c>
      <c r="AJ939">
        <v>973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</row>
    <row r="940" spans="1:44" x14ac:dyDescent="0.2">
      <c r="A940">
        <f>ROW(Source!A2849)</f>
        <v>2849</v>
      </c>
      <c r="B940">
        <v>52432476</v>
      </c>
      <c r="C940">
        <v>52432469</v>
      </c>
      <c r="D940">
        <v>51499169</v>
      </c>
      <c r="E940">
        <v>1</v>
      </c>
      <c r="F940">
        <v>1</v>
      </c>
      <c r="G940">
        <v>27</v>
      </c>
      <c r="H940">
        <v>2</v>
      </c>
      <c r="I940" t="s">
        <v>547</v>
      </c>
      <c r="J940" t="s">
        <v>548</v>
      </c>
      <c r="K940" t="s">
        <v>549</v>
      </c>
      <c r="L940">
        <v>1368</v>
      </c>
      <c r="N940">
        <v>1011</v>
      </c>
      <c r="O940" t="s">
        <v>537</v>
      </c>
      <c r="P940" t="s">
        <v>537</v>
      </c>
      <c r="Q940">
        <v>1</v>
      </c>
      <c r="X940">
        <v>0.89</v>
      </c>
      <c r="Y940">
        <v>0</v>
      </c>
      <c r="Z940">
        <v>1261.8699999999999</v>
      </c>
      <c r="AA940">
        <v>530.02</v>
      </c>
      <c r="AB940">
        <v>0</v>
      </c>
      <c r="AC940">
        <v>0</v>
      </c>
      <c r="AD940">
        <v>1</v>
      </c>
      <c r="AE940">
        <v>0</v>
      </c>
      <c r="AF940" t="s">
        <v>3</v>
      </c>
      <c r="AG940">
        <v>0.89</v>
      </c>
      <c r="AH940">
        <v>2</v>
      </c>
      <c r="AI940">
        <v>52432471</v>
      </c>
      <c r="AJ940">
        <v>974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</row>
    <row r="941" spans="1:44" x14ac:dyDescent="0.2">
      <c r="A941">
        <f>ROW(Source!A2849)</f>
        <v>2849</v>
      </c>
      <c r="B941">
        <v>52432477</v>
      </c>
      <c r="C941">
        <v>52432469</v>
      </c>
      <c r="D941">
        <v>51499975</v>
      </c>
      <c r="E941">
        <v>1</v>
      </c>
      <c r="F941">
        <v>1</v>
      </c>
      <c r="G941">
        <v>27</v>
      </c>
      <c r="H941">
        <v>3</v>
      </c>
      <c r="I941" t="s">
        <v>553</v>
      </c>
      <c r="J941" t="s">
        <v>554</v>
      </c>
      <c r="K941" t="s">
        <v>555</v>
      </c>
      <c r="L941">
        <v>1348</v>
      </c>
      <c r="N941">
        <v>1009</v>
      </c>
      <c r="O941" t="s">
        <v>27</v>
      </c>
      <c r="P941" t="s">
        <v>27</v>
      </c>
      <c r="Q941">
        <v>1000</v>
      </c>
      <c r="X941">
        <v>0.06</v>
      </c>
      <c r="Y941">
        <v>25888.1</v>
      </c>
      <c r="Z941">
        <v>0</v>
      </c>
      <c r="AA941">
        <v>0</v>
      </c>
      <c r="AB941">
        <v>0</v>
      </c>
      <c r="AC941">
        <v>0</v>
      </c>
      <c r="AD941">
        <v>1</v>
      </c>
      <c r="AE941">
        <v>0</v>
      </c>
      <c r="AF941" t="s">
        <v>3</v>
      </c>
      <c r="AG941">
        <v>0.06</v>
      </c>
      <c r="AH941">
        <v>2</v>
      </c>
      <c r="AI941">
        <v>52432472</v>
      </c>
      <c r="AJ941">
        <v>975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</row>
    <row r="942" spans="1:44" x14ac:dyDescent="0.2">
      <c r="A942">
        <f>ROW(Source!A2849)</f>
        <v>2849</v>
      </c>
      <c r="B942">
        <v>52432478</v>
      </c>
      <c r="C942">
        <v>52432469</v>
      </c>
      <c r="D942">
        <v>51503080</v>
      </c>
      <c r="E942">
        <v>1</v>
      </c>
      <c r="F942">
        <v>1</v>
      </c>
      <c r="G942">
        <v>27</v>
      </c>
      <c r="H942">
        <v>3</v>
      </c>
      <c r="I942" t="s">
        <v>64</v>
      </c>
      <c r="J942" t="s">
        <v>66</v>
      </c>
      <c r="K942" t="s">
        <v>65</v>
      </c>
      <c r="L942">
        <v>1348</v>
      </c>
      <c r="N942">
        <v>1009</v>
      </c>
      <c r="O942" t="s">
        <v>27</v>
      </c>
      <c r="P942" t="s">
        <v>27</v>
      </c>
      <c r="Q942">
        <v>1000</v>
      </c>
      <c r="X942">
        <v>7.14</v>
      </c>
      <c r="Y942">
        <v>2652.04</v>
      </c>
      <c r="Z942">
        <v>0</v>
      </c>
      <c r="AA942">
        <v>0</v>
      </c>
      <c r="AB942">
        <v>0</v>
      </c>
      <c r="AC942">
        <v>0</v>
      </c>
      <c r="AD942">
        <v>1</v>
      </c>
      <c r="AE942">
        <v>0</v>
      </c>
      <c r="AF942" t="s">
        <v>3</v>
      </c>
      <c r="AG942">
        <v>7.14</v>
      </c>
      <c r="AH942">
        <v>2</v>
      </c>
      <c r="AI942">
        <v>52432473</v>
      </c>
      <c r="AJ942">
        <v>976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</row>
    <row r="943" spans="1:44" x14ac:dyDescent="0.2">
      <c r="A943">
        <f>ROW(Source!A2887)</f>
        <v>2887</v>
      </c>
      <c r="B943">
        <v>52432540</v>
      </c>
      <c r="C943">
        <v>52432538</v>
      </c>
      <c r="D943">
        <v>51486811</v>
      </c>
      <c r="E943">
        <v>27</v>
      </c>
      <c r="F943">
        <v>1</v>
      </c>
      <c r="G943">
        <v>27</v>
      </c>
      <c r="H943">
        <v>1</v>
      </c>
      <c r="I943" t="s">
        <v>531</v>
      </c>
      <c r="J943" t="s">
        <v>3</v>
      </c>
      <c r="K943" t="s">
        <v>532</v>
      </c>
      <c r="L943">
        <v>1191</v>
      </c>
      <c r="N943">
        <v>1013</v>
      </c>
      <c r="O943" t="s">
        <v>533</v>
      </c>
      <c r="P943" t="s">
        <v>533</v>
      </c>
      <c r="Q943">
        <v>1</v>
      </c>
      <c r="X943">
        <v>76.7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1</v>
      </c>
      <c r="AE943">
        <v>1</v>
      </c>
      <c r="AF943" t="s">
        <v>3</v>
      </c>
      <c r="AG943">
        <v>76.7</v>
      </c>
      <c r="AH943">
        <v>2</v>
      </c>
      <c r="AI943">
        <v>52432539</v>
      </c>
      <c r="AJ943">
        <v>978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</row>
    <row r="944" spans="1:44" x14ac:dyDescent="0.2">
      <c r="A944">
        <f>ROW(Source!A2888)</f>
        <v>2888</v>
      </c>
      <c r="B944">
        <v>52432543</v>
      </c>
      <c r="C944">
        <v>52432541</v>
      </c>
      <c r="D944">
        <v>51498982</v>
      </c>
      <c r="E944">
        <v>1</v>
      </c>
      <c r="F944">
        <v>1</v>
      </c>
      <c r="G944">
        <v>27</v>
      </c>
      <c r="H944">
        <v>2</v>
      </c>
      <c r="I944" t="s">
        <v>534</v>
      </c>
      <c r="J944" t="s">
        <v>535</v>
      </c>
      <c r="K944" t="s">
        <v>536</v>
      </c>
      <c r="L944">
        <v>1368</v>
      </c>
      <c r="N944">
        <v>1011</v>
      </c>
      <c r="O944" t="s">
        <v>537</v>
      </c>
      <c r="P944" t="s">
        <v>537</v>
      </c>
      <c r="Q944">
        <v>1</v>
      </c>
      <c r="X944">
        <v>5.3699999999999998E-2</v>
      </c>
      <c r="Y944">
        <v>0</v>
      </c>
      <c r="Z944">
        <v>1494.43</v>
      </c>
      <c r="AA944">
        <v>481.21</v>
      </c>
      <c r="AB944">
        <v>0</v>
      </c>
      <c r="AC944">
        <v>0</v>
      </c>
      <c r="AD944">
        <v>1</v>
      </c>
      <c r="AE944">
        <v>0</v>
      </c>
      <c r="AF944" t="s">
        <v>3</v>
      </c>
      <c r="AG944">
        <v>5.3699999999999998E-2</v>
      </c>
      <c r="AH944">
        <v>2</v>
      </c>
      <c r="AI944">
        <v>52432542</v>
      </c>
      <c r="AJ944">
        <v>979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</row>
    <row r="945" spans="1:44" x14ac:dyDescent="0.2">
      <c r="A945">
        <f>ROW(Source!A2889)</f>
        <v>2889</v>
      </c>
      <c r="B945">
        <v>52432546</v>
      </c>
      <c r="C945">
        <v>52432544</v>
      </c>
      <c r="D945">
        <v>51486811</v>
      </c>
      <c r="E945">
        <v>27</v>
      </c>
      <c r="F945">
        <v>1</v>
      </c>
      <c r="G945">
        <v>27</v>
      </c>
      <c r="H945">
        <v>1</v>
      </c>
      <c r="I945" t="s">
        <v>531</v>
      </c>
      <c r="J945" t="s">
        <v>3</v>
      </c>
      <c r="K945" t="s">
        <v>532</v>
      </c>
      <c r="L945">
        <v>1191</v>
      </c>
      <c r="N945">
        <v>1013</v>
      </c>
      <c r="O945" t="s">
        <v>533</v>
      </c>
      <c r="P945" t="s">
        <v>533</v>
      </c>
      <c r="Q945">
        <v>1</v>
      </c>
      <c r="X945">
        <v>1.02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1</v>
      </c>
      <c r="AE945">
        <v>1</v>
      </c>
      <c r="AF945" t="s">
        <v>3</v>
      </c>
      <c r="AG945">
        <v>1.02</v>
      </c>
      <c r="AH945">
        <v>2</v>
      </c>
      <c r="AI945">
        <v>52432545</v>
      </c>
      <c r="AJ945">
        <v>980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</row>
    <row r="946" spans="1:44" x14ac:dyDescent="0.2">
      <c r="A946">
        <f>ROW(Source!A2890)</f>
        <v>2890</v>
      </c>
      <c r="B946">
        <v>52432550</v>
      </c>
      <c r="C946">
        <v>52432547</v>
      </c>
      <c r="D946">
        <v>51499780</v>
      </c>
      <c r="E946">
        <v>1</v>
      </c>
      <c r="F946">
        <v>1</v>
      </c>
      <c r="G946">
        <v>27</v>
      </c>
      <c r="H946">
        <v>2</v>
      </c>
      <c r="I946" t="s">
        <v>538</v>
      </c>
      <c r="J946" t="s">
        <v>539</v>
      </c>
      <c r="K946" t="s">
        <v>540</v>
      </c>
      <c r="L946">
        <v>1368</v>
      </c>
      <c r="N946">
        <v>1011</v>
      </c>
      <c r="O946" t="s">
        <v>537</v>
      </c>
      <c r="P946" t="s">
        <v>537</v>
      </c>
      <c r="Q946">
        <v>1</v>
      </c>
      <c r="X946">
        <v>0.02</v>
      </c>
      <c r="Y946">
        <v>0</v>
      </c>
      <c r="Z946">
        <v>1009.4</v>
      </c>
      <c r="AA946">
        <v>316.82</v>
      </c>
      <c r="AB946">
        <v>0</v>
      </c>
      <c r="AC946">
        <v>0</v>
      </c>
      <c r="AD946">
        <v>1</v>
      </c>
      <c r="AE946">
        <v>0</v>
      </c>
      <c r="AF946" t="s">
        <v>3</v>
      </c>
      <c r="AG946">
        <v>0.02</v>
      </c>
      <c r="AH946">
        <v>2</v>
      </c>
      <c r="AI946">
        <v>52432548</v>
      </c>
      <c r="AJ946">
        <v>981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</row>
    <row r="947" spans="1:44" x14ac:dyDescent="0.2">
      <c r="A947">
        <f>ROW(Source!A2890)</f>
        <v>2890</v>
      </c>
      <c r="B947">
        <v>52432551</v>
      </c>
      <c r="C947">
        <v>52432547</v>
      </c>
      <c r="D947">
        <v>51499781</v>
      </c>
      <c r="E947">
        <v>1</v>
      </c>
      <c r="F947">
        <v>1</v>
      </c>
      <c r="G947">
        <v>27</v>
      </c>
      <c r="H947">
        <v>2</v>
      </c>
      <c r="I947" t="s">
        <v>541</v>
      </c>
      <c r="J947" t="s">
        <v>542</v>
      </c>
      <c r="K947" t="s">
        <v>543</v>
      </c>
      <c r="L947">
        <v>1368</v>
      </c>
      <c r="N947">
        <v>1011</v>
      </c>
      <c r="O947" t="s">
        <v>537</v>
      </c>
      <c r="P947" t="s">
        <v>537</v>
      </c>
      <c r="Q947">
        <v>1</v>
      </c>
      <c r="X947">
        <v>1.7999999999999999E-2</v>
      </c>
      <c r="Y947">
        <v>0</v>
      </c>
      <c r="Z947">
        <v>1014.12</v>
      </c>
      <c r="AA947">
        <v>317.13</v>
      </c>
      <c r="AB947">
        <v>0</v>
      </c>
      <c r="AC947">
        <v>0</v>
      </c>
      <c r="AD947">
        <v>1</v>
      </c>
      <c r="AE947">
        <v>0</v>
      </c>
      <c r="AF947" t="s">
        <v>3</v>
      </c>
      <c r="AG947">
        <v>1.7999999999999999E-2</v>
      </c>
      <c r="AH947">
        <v>2</v>
      </c>
      <c r="AI947">
        <v>52432549</v>
      </c>
      <c r="AJ947">
        <v>982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</row>
    <row r="948" spans="1:44" x14ac:dyDescent="0.2">
      <c r="A948">
        <f>ROW(Source!A2891)</f>
        <v>2891</v>
      </c>
      <c r="B948">
        <v>52432555</v>
      </c>
      <c r="C948">
        <v>52432552</v>
      </c>
      <c r="D948">
        <v>51499780</v>
      </c>
      <c r="E948">
        <v>1</v>
      </c>
      <c r="F948">
        <v>1</v>
      </c>
      <c r="G948">
        <v>27</v>
      </c>
      <c r="H948">
        <v>2</v>
      </c>
      <c r="I948" t="s">
        <v>538</v>
      </c>
      <c r="J948" t="s">
        <v>539</v>
      </c>
      <c r="K948" t="s">
        <v>540</v>
      </c>
      <c r="L948">
        <v>1368</v>
      </c>
      <c r="N948">
        <v>1011</v>
      </c>
      <c r="O948" t="s">
        <v>537</v>
      </c>
      <c r="P948" t="s">
        <v>537</v>
      </c>
      <c r="Q948">
        <v>1</v>
      </c>
      <c r="X948">
        <v>5.3999999999999999E-2</v>
      </c>
      <c r="Y948">
        <v>0</v>
      </c>
      <c r="Z948">
        <v>1009.4</v>
      </c>
      <c r="AA948">
        <v>316.82</v>
      </c>
      <c r="AB948">
        <v>0</v>
      </c>
      <c r="AC948">
        <v>0</v>
      </c>
      <c r="AD948">
        <v>1</v>
      </c>
      <c r="AE948">
        <v>0</v>
      </c>
      <c r="AF948" t="s">
        <v>3</v>
      </c>
      <c r="AG948">
        <v>5.3999999999999999E-2</v>
      </c>
      <c r="AH948">
        <v>2</v>
      </c>
      <c r="AI948">
        <v>52432553</v>
      </c>
      <c r="AJ948">
        <v>983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</row>
    <row r="949" spans="1:44" x14ac:dyDescent="0.2">
      <c r="A949">
        <f>ROW(Source!A2891)</f>
        <v>2891</v>
      </c>
      <c r="B949">
        <v>52432556</v>
      </c>
      <c r="C949">
        <v>52432552</v>
      </c>
      <c r="D949">
        <v>51499781</v>
      </c>
      <c r="E949">
        <v>1</v>
      </c>
      <c r="F949">
        <v>1</v>
      </c>
      <c r="G949">
        <v>27</v>
      </c>
      <c r="H949">
        <v>2</v>
      </c>
      <c r="I949" t="s">
        <v>541</v>
      </c>
      <c r="J949" t="s">
        <v>542</v>
      </c>
      <c r="K949" t="s">
        <v>543</v>
      </c>
      <c r="L949">
        <v>1368</v>
      </c>
      <c r="N949">
        <v>1011</v>
      </c>
      <c r="O949" t="s">
        <v>537</v>
      </c>
      <c r="P949" t="s">
        <v>537</v>
      </c>
      <c r="Q949">
        <v>1</v>
      </c>
      <c r="X949">
        <v>5.5E-2</v>
      </c>
      <c r="Y949">
        <v>0</v>
      </c>
      <c r="Z949">
        <v>1014.12</v>
      </c>
      <c r="AA949">
        <v>317.13</v>
      </c>
      <c r="AB949">
        <v>0</v>
      </c>
      <c r="AC949">
        <v>0</v>
      </c>
      <c r="AD949">
        <v>1</v>
      </c>
      <c r="AE949">
        <v>0</v>
      </c>
      <c r="AF949" t="s">
        <v>3</v>
      </c>
      <c r="AG949">
        <v>5.5E-2</v>
      </c>
      <c r="AH949">
        <v>2</v>
      </c>
      <c r="AI949">
        <v>52432554</v>
      </c>
      <c r="AJ949">
        <v>984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</row>
    <row r="950" spans="1:44" x14ac:dyDescent="0.2">
      <c r="A950">
        <f>ROW(Source!A2892)</f>
        <v>2892</v>
      </c>
      <c r="B950">
        <v>52432560</v>
      </c>
      <c r="C950">
        <v>52432557</v>
      </c>
      <c r="D950">
        <v>51499780</v>
      </c>
      <c r="E950">
        <v>1</v>
      </c>
      <c r="F950">
        <v>1</v>
      </c>
      <c r="G950">
        <v>27</v>
      </c>
      <c r="H950">
        <v>2</v>
      </c>
      <c r="I950" t="s">
        <v>538</v>
      </c>
      <c r="J950" t="s">
        <v>539</v>
      </c>
      <c r="K950" t="s">
        <v>540</v>
      </c>
      <c r="L950">
        <v>1368</v>
      </c>
      <c r="N950">
        <v>1011</v>
      </c>
      <c r="O950" t="s">
        <v>537</v>
      </c>
      <c r="P950" t="s">
        <v>537</v>
      </c>
      <c r="Q950">
        <v>1</v>
      </c>
      <c r="X950">
        <v>0.01</v>
      </c>
      <c r="Y950">
        <v>0</v>
      </c>
      <c r="Z950">
        <v>1009.4</v>
      </c>
      <c r="AA950">
        <v>316.82</v>
      </c>
      <c r="AB950">
        <v>0</v>
      </c>
      <c r="AC950">
        <v>0</v>
      </c>
      <c r="AD950">
        <v>1</v>
      </c>
      <c r="AE950">
        <v>0</v>
      </c>
      <c r="AF950" t="s">
        <v>46</v>
      </c>
      <c r="AG950">
        <v>0.51</v>
      </c>
      <c r="AH950">
        <v>2</v>
      </c>
      <c r="AI950">
        <v>52432558</v>
      </c>
      <c r="AJ950">
        <v>985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</row>
    <row r="951" spans="1:44" x14ac:dyDescent="0.2">
      <c r="A951">
        <f>ROW(Source!A2892)</f>
        <v>2892</v>
      </c>
      <c r="B951">
        <v>52432561</v>
      </c>
      <c r="C951">
        <v>52432557</v>
      </c>
      <c r="D951">
        <v>51499781</v>
      </c>
      <c r="E951">
        <v>1</v>
      </c>
      <c r="F951">
        <v>1</v>
      </c>
      <c r="G951">
        <v>27</v>
      </c>
      <c r="H951">
        <v>2</v>
      </c>
      <c r="I951" t="s">
        <v>541</v>
      </c>
      <c r="J951" t="s">
        <v>542</v>
      </c>
      <c r="K951" t="s">
        <v>543</v>
      </c>
      <c r="L951">
        <v>1368</v>
      </c>
      <c r="N951">
        <v>1011</v>
      </c>
      <c r="O951" t="s">
        <v>537</v>
      </c>
      <c r="P951" t="s">
        <v>537</v>
      </c>
      <c r="Q951">
        <v>1</v>
      </c>
      <c r="X951">
        <v>8.0000000000000002E-3</v>
      </c>
      <c r="Y951">
        <v>0</v>
      </c>
      <c r="Z951">
        <v>1014.12</v>
      </c>
      <c r="AA951">
        <v>317.13</v>
      </c>
      <c r="AB951">
        <v>0</v>
      </c>
      <c r="AC951">
        <v>0</v>
      </c>
      <c r="AD951">
        <v>1</v>
      </c>
      <c r="AE951">
        <v>0</v>
      </c>
      <c r="AF951" t="s">
        <v>46</v>
      </c>
      <c r="AG951">
        <v>0.40800000000000003</v>
      </c>
      <c r="AH951">
        <v>2</v>
      </c>
      <c r="AI951">
        <v>52432559</v>
      </c>
      <c r="AJ951">
        <v>986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</row>
    <row r="952" spans="1:44" x14ac:dyDescent="0.2">
      <c r="A952">
        <f>ROW(Source!A2894)</f>
        <v>2894</v>
      </c>
      <c r="B952">
        <v>52432565</v>
      </c>
      <c r="C952">
        <v>52432563</v>
      </c>
      <c r="D952">
        <v>51486811</v>
      </c>
      <c r="E952">
        <v>27</v>
      </c>
      <c r="F952">
        <v>1</v>
      </c>
      <c r="G952">
        <v>27</v>
      </c>
      <c r="H952">
        <v>1</v>
      </c>
      <c r="I952" t="s">
        <v>531</v>
      </c>
      <c r="J952" t="s">
        <v>3</v>
      </c>
      <c r="K952" t="s">
        <v>532</v>
      </c>
      <c r="L952">
        <v>1191</v>
      </c>
      <c r="N952">
        <v>1013</v>
      </c>
      <c r="O952" t="s">
        <v>533</v>
      </c>
      <c r="P952" t="s">
        <v>533</v>
      </c>
      <c r="Q952">
        <v>1</v>
      </c>
      <c r="X952">
        <v>221.6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1</v>
      </c>
      <c r="AE952">
        <v>1</v>
      </c>
      <c r="AF952" t="s">
        <v>3</v>
      </c>
      <c r="AG952">
        <v>221.6</v>
      </c>
      <c r="AH952">
        <v>2</v>
      </c>
      <c r="AI952">
        <v>52432564</v>
      </c>
      <c r="AJ952">
        <v>987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</row>
    <row r="953" spans="1:44" x14ac:dyDescent="0.2">
      <c r="A953">
        <f>ROW(Source!A2895)</f>
        <v>2895</v>
      </c>
      <c r="B953">
        <v>52432568</v>
      </c>
      <c r="C953">
        <v>52432566</v>
      </c>
      <c r="D953">
        <v>51486811</v>
      </c>
      <c r="E953">
        <v>27</v>
      </c>
      <c r="F953">
        <v>1</v>
      </c>
      <c r="G953">
        <v>27</v>
      </c>
      <c r="H953">
        <v>1</v>
      </c>
      <c r="I953" t="s">
        <v>531</v>
      </c>
      <c r="J953" t="s">
        <v>3</v>
      </c>
      <c r="K953" t="s">
        <v>532</v>
      </c>
      <c r="L953">
        <v>1191</v>
      </c>
      <c r="N953">
        <v>1013</v>
      </c>
      <c r="O953" t="s">
        <v>533</v>
      </c>
      <c r="P953" t="s">
        <v>533</v>
      </c>
      <c r="Q953">
        <v>1</v>
      </c>
      <c r="X953">
        <v>83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1</v>
      </c>
      <c r="AE953">
        <v>1</v>
      </c>
      <c r="AF953" t="s">
        <v>3</v>
      </c>
      <c r="AG953">
        <v>83</v>
      </c>
      <c r="AH953">
        <v>2</v>
      </c>
      <c r="AI953">
        <v>52432567</v>
      </c>
      <c r="AJ953">
        <v>988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</row>
    <row r="954" spans="1:44" x14ac:dyDescent="0.2">
      <c r="A954">
        <f>ROW(Source!A2896)</f>
        <v>2896</v>
      </c>
      <c r="B954">
        <v>52432571</v>
      </c>
      <c r="C954">
        <v>52432569</v>
      </c>
      <c r="D954">
        <v>51499781</v>
      </c>
      <c r="E954">
        <v>1</v>
      </c>
      <c r="F954">
        <v>1</v>
      </c>
      <c r="G954">
        <v>27</v>
      </c>
      <c r="H954">
        <v>2</v>
      </c>
      <c r="I954" t="s">
        <v>541</v>
      </c>
      <c r="J954" t="s">
        <v>542</v>
      </c>
      <c r="K954" t="s">
        <v>543</v>
      </c>
      <c r="L954">
        <v>1368</v>
      </c>
      <c r="N954">
        <v>1011</v>
      </c>
      <c r="O954" t="s">
        <v>537</v>
      </c>
      <c r="P954" t="s">
        <v>537</v>
      </c>
      <c r="Q954">
        <v>1</v>
      </c>
      <c r="X954">
        <v>3.1E-2</v>
      </c>
      <c r="Y954">
        <v>0</v>
      </c>
      <c r="Z954">
        <v>1014.12</v>
      </c>
      <c r="AA954">
        <v>317.13</v>
      </c>
      <c r="AB954">
        <v>0</v>
      </c>
      <c r="AC954">
        <v>0</v>
      </c>
      <c r="AD954">
        <v>1</v>
      </c>
      <c r="AE954">
        <v>0</v>
      </c>
      <c r="AF954" t="s">
        <v>3</v>
      </c>
      <c r="AG954">
        <v>3.1E-2</v>
      </c>
      <c r="AH954">
        <v>2</v>
      </c>
      <c r="AI954">
        <v>52432570</v>
      </c>
      <c r="AJ954">
        <v>989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</row>
    <row r="955" spans="1:44" x14ac:dyDescent="0.2">
      <c r="A955">
        <f>ROW(Source!A2897)</f>
        <v>2897</v>
      </c>
      <c r="B955">
        <v>52432574</v>
      </c>
      <c r="C955">
        <v>52432572</v>
      </c>
      <c r="D955">
        <v>51499781</v>
      </c>
      <c r="E955">
        <v>1</v>
      </c>
      <c r="F955">
        <v>1</v>
      </c>
      <c r="G955">
        <v>27</v>
      </c>
      <c r="H955">
        <v>2</v>
      </c>
      <c r="I955" t="s">
        <v>541</v>
      </c>
      <c r="J955" t="s">
        <v>542</v>
      </c>
      <c r="K955" t="s">
        <v>543</v>
      </c>
      <c r="L955">
        <v>1368</v>
      </c>
      <c r="N955">
        <v>1011</v>
      </c>
      <c r="O955" t="s">
        <v>537</v>
      </c>
      <c r="P955" t="s">
        <v>537</v>
      </c>
      <c r="Q955">
        <v>1</v>
      </c>
      <c r="X955">
        <v>0.01</v>
      </c>
      <c r="Y955">
        <v>0</v>
      </c>
      <c r="Z955">
        <v>1014.12</v>
      </c>
      <c r="AA955">
        <v>317.13</v>
      </c>
      <c r="AB955">
        <v>0</v>
      </c>
      <c r="AC955">
        <v>0</v>
      </c>
      <c r="AD955">
        <v>1</v>
      </c>
      <c r="AE955">
        <v>0</v>
      </c>
      <c r="AF955" t="s">
        <v>172</v>
      </c>
      <c r="AG955">
        <v>0.54</v>
      </c>
      <c r="AH955">
        <v>2</v>
      </c>
      <c r="AI955">
        <v>52432573</v>
      </c>
      <c r="AJ955">
        <v>990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</row>
    <row r="956" spans="1:44" x14ac:dyDescent="0.2">
      <c r="A956">
        <f>ROW(Source!A2899)</f>
        <v>2899</v>
      </c>
      <c r="B956">
        <v>52432581</v>
      </c>
      <c r="C956">
        <v>52432576</v>
      </c>
      <c r="D956">
        <v>51486811</v>
      </c>
      <c r="E956">
        <v>27</v>
      </c>
      <c r="F956">
        <v>1</v>
      </c>
      <c r="G956">
        <v>27</v>
      </c>
      <c r="H956">
        <v>1</v>
      </c>
      <c r="I956" t="s">
        <v>531</v>
      </c>
      <c r="J956" t="s">
        <v>3</v>
      </c>
      <c r="K956" t="s">
        <v>532</v>
      </c>
      <c r="L956">
        <v>1191</v>
      </c>
      <c r="N956">
        <v>1013</v>
      </c>
      <c r="O956" t="s">
        <v>533</v>
      </c>
      <c r="P956" t="s">
        <v>533</v>
      </c>
      <c r="Q956">
        <v>1</v>
      </c>
      <c r="X956">
        <v>80.27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1</v>
      </c>
      <c r="AE956">
        <v>1</v>
      </c>
      <c r="AF956" t="s">
        <v>3</v>
      </c>
      <c r="AG956">
        <v>80.27</v>
      </c>
      <c r="AH956">
        <v>2</v>
      </c>
      <c r="AI956">
        <v>52432577</v>
      </c>
      <c r="AJ956">
        <v>991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</row>
    <row r="957" spans="1:44" x14ac:dyDescent="0.2">
      <c r="A957">
        <f>ROW(Source!A2899)</f>
        <v>2899</v>
      </c>
      <c r="B957">
        <v>52432582</v>
      </c>
      <c r="C957">
        <v>52432576</v>
      </c>
      <c r="D957">
        <v>51502851</v>
      </c>
      <c r="E957">
        <v>1</v>
      </c>
      <c r="F957">
        <v>1</v>
      </c>
      <c r="G957">
        <v>27</v>
      </c>
      <c r="H957">
        <v>3</v>
      </c>
      <c r="I957" t="s">
        <v>565</v>
      </c>
      <c r="J957" t="s">
        <v>566</v>
      </c>
      <c r="K957" t="s">
        <v>567</v>
      </c>
      <c r="L957">
        <v>1339</v>
      </c>
      <c r="N957">
        <v>1007</v>
      </c>
      <c r="O957" t="s">
        <v>166</v>
      </c>
      <c r="P957" t="s">
        <v>166</v>
      </c>
      <c r="Q957">
        <v>1</v>
      </c>
      <c r="X957">
        <v>5.9</v>
      </c>
      <c r="Y957">
        <v>3714.73</v>
      </c>
      <c r="Z957">
        <v>0</v>
      </c>
      <c r="AA957">
        <v>0</v>
      </c>
      <c r="AB957">
        <v>0</v>
      </c>
      <c r="AC957">
        <v>0</v>
      </c>
      <c r="AD957">
        <v>1</v>
      </c>
      <c r="AE957">
        <v>0</v>
      </c>
      <c r="AF957" t="s">
        <v>3</v>
      </c>
      <c r="AG957">
        <v>5.9</v>
      </c>
      <c r="AH957">
        <v>2</v>
      </c>
      <c r="AI957">
        <v>52432578</v>
      </c>
      <c r="AJ957">
        <v>992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</row>
    <row r="958" spans="1:44" x14ac:dyDescent="0.2">
      <c r="A958">
        <f>ROW(Source!A2899)</f>
        <v>2899</v>
      </c>
      <c r="B958">
        <v>52432583</v>
      </c>
      <c r="C958">
        <v>52432576</v>
      </c>
      <c r="D958">
        <v>51502927</v>
      </c>
      <c r="E958">
        <v>1</v>
      </c>
      <c r="F958">
        <v>1</v>
      </c>
      <c r="G958">
        <v>27</v>
      </c>
      <c r="H958">
        <v>3</v>
      </c>
      <c r="I958" t="s">
        <v>568</v>
      </c>
      <c r="J958" t="s">
        <v>569</v>
      </c>
      <c r="K958" t="s">
        <v>570</v>
      </c>
      <c r="L958">
        <v>1339</v>
      </c>
      <c r="N958">
        <v>1007</v>
      </c>
      <c r="O958" t="s">
        <v>166</v>
      </c>
      <c r="P958" t="s">
        <v>166</v>
      </c>
      <c r="Q958">
        <v>1</v>
      </c>
      <c r="X958">
        <v>0.06</v>
      </c>
      <c r="Y958">
        <v>3392.59</v>
      </c>
      <c r="Z958">
        <v>0</v>
      </c>
      <c r="AA958">
        <v>0</v>
      </c>
      <c r="AB958">
        <v>0</v>
      </c>
      <c r="AC958">
        <v>0</v>
      </c>
      <c r="AD958">
        <v>1</v>
      </c>
      <c r="AE958">
        <v>0</v>
      </c>
      <c r="AF958" t="s">
        <v>3</v>
      </c>
      <c r="AG958">
        <v>0.06</v>
      </c>
      <c r="AH958">
        <v>2</v>
      </c>
      <c r="AI958">
        <v>52432579</v>
      </c>
      <c r="AJ958">
        <v>993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</row>
    <row r="959" spans="1:44" x14ac:dyDescent="0.2">
      <c r="A959">
        <f>ROW(Source!A2899)</f>
        <v>2899</v>
      </c>
      <c r="B959">
        <v>52432584</v>
      </c>
      <c r="C959">
        <v>52432576</v>
      </c>
      <c r="D959">
        <v>51503665</v>
      </c>
      <c r="E959">
        <v>1</v>
      </c>
      <c r="F959">
        <v>1</v>
      </c>
      <c r="G959">
        <v>27</v>
      </c>
      <c r="H959">
        <v>3</v>
      </c>
      <c r="I959" t="s">
        <v>501</v>
      </c>
      <c r="J959" t="s">
        <v>503</v>
      </c>
      <c r="K959" t="s">
        <v>502</v>
      </c>
      <c r="L959">
        <v>1339</v>
      </c>
      <c r="N959">
        <v>1007</v>
      </c>
      <c r="O959" t="s">
        <v>166</v>
      </c>
      <c r="P959" t="s">
        <v>166</v>
      </c>
      <c r="Q959">
        <v>1</v>
      </c>
      <c r="X959">
        <v>4.3</v>
      </c>
      <c r="Y959">
        <v>7833.01</v>
      </c>
      <c r="Z959">
        <v>0</v>
      </c>
      <c r="AA959">
        <v>0</v>
      </c>
      <c r="AB959">
        <v>0</v>
      </c>
      <c r="AC959">
        <v>0</v>
      </c>
      <c r="AD959">
        <v>1</v>
      </c>
      <c r="AE959">
        <v>0</v>
      </c>
      <c r="AF959" t="s">
        <v>3</v>
      </c>
      <c r="AG959">
        <v>4.3</v>
      </c>
      <c r="AH959">
        <v>2</v>
      </c>
      <c r="AI959">
        <v>52432580</v>
      </c>
      <c r="AJ959">
        <v>994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</row>
    <row r="960" spans="1:44" x14ac:dyDescent="0.2">
      <c r="A960">
        <f>ROW(Source!A2901)</f>
        <v>2901</v>
      </c>
      <c r="B960">
        <v>52432590</v>
      </c>
      <c r="C960">
        <v>52432585</v>
      </c>
      <c r="D960">
        <v>51486811</v>
      </c>
      <c r="E960">
        <v>27</v>
      </c>
      <c r="F960">
        <v>1</v>
      </c>
      <c r="G960">
        <v>27</v>
      </c>
      <c r="H960">
        <v>1</v>
      </c>
      <c r="I960" t="s">
        <v>531</v>
      </c>
      <c r="J960" t="s">
        <v>3</v>
      </c>
      <c r="K960" t="s">
        <v>532</v>
      </c>
      <c r="L960">
        <v>1191</v>
      </c>
      <c r="N960">
        <v>1013</v>
      </c>
      <c r="O960" t="s">
        <v>533</v>
      </c>
      <c r="P960" t="s">
        <v>533</v>
      </c>
      <c r="Q960">
        <v>1</v>
      </c>
      <c r="X960">
        <v>80.27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1</v>
      </c>
      <c r="AE960">
        <v>1</v>
      </c>
      <c r="AF960" t="s">
        <v>3</v>
      </c>
      <c r="AG960">
        <v>80.27</v>
      </c>
      <c r="AH960">
        <v>2</v>
      </c>
      <c r="AI960">
        <v>52432586</v>
      </c>
      <c r="AJ960">
        <v>995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</row>
    <row r="961" spans="1:44" x14ac:dyDescent="0.2">
      <c r="A961">
        <f>ROW(Source!A2901)</f>
        <v>2901</v>
      </c>
      <c r="B961">
        <v>52432591</v>
      </c>
      <c r="C961">
        <v>52432585</v>
      </c>
      <c r="D961">
        <v>51502851</v>
      </c>
      <c r="E961">
        <v>1</v>
      </c>
      <c r="F961">
        <v>1</v>
      </c>
      <c r="G961">
        <v>27</v>
      </c>
      <c r="H961">
        <v>3</v>
      </c>
      <c r="I961" t="s">
        <v>565</v>
      </c>
      <c r="J961" t="s">
        <v>566</v>
      </c>
      <c r="K961" t="s">
        <v>567</v>
      </c>
      <c r="L961">
        <v>1339</v>
      </c>
      <c r="N961">
        <v>1007</v>
      </c>
      <c r="O961" t="s">
        <v>166</v>
      </c>
      <c r="P961" t="s">
        <v>166</v>
      </c>
      <c r="Q961">
        <v>1</v>
      </c>
      <c r="X961">
        <v>5.9</v>
      </c>
      <c r="Y961">
        <v>3714.73</v>
      </c>
      <c r="Z961">
        <v>0</v>
      </c>
      <c r="AA961">
        <v>0</v>
      </c>
      <c r="AB961">
        <v>0</v>
      </c>
      <c r="AC961">
        <v>0</v>
      </c>
      <c r="AD961">
        <v>1</v>
      </c>
      <c r="AE961">
        <v>0</v>
      </c>
      <c r="AF961" t="s">
        <v>3</v>
      </c>
      <c r="AG961">
        <v>5.9</v>
      </c>
      <c r="AH961">
        <v>2</v>
      </c>
      <c r="AI961">
        <v>52432587</v>
      </c>
      <c r="AJ961">
        <v>996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</row>
    <row r="962" spans="1:44" x14ac:dyDescent="0.2">
      <c r="A962">
        <f>ROW(Source!A2901)</f>
        <v>2901</v>
      </c>
      <c r="B962">
        <v>52432592</v>
      </c>
      <c r="C962">
        <v>52432585</v>
      </c>
      <c r="D962">
        <v>51502927</v>
      </c>
      <c r="E962">
        <v>1</v>
      </c>
      <c r="F962">
        <v>1</v>
      </c>
      <c r="G962">
        <v>27</v>
      </c>
      <c r="H962">
        <v>3</v>
      </c>
      <c r="I962" t="s">
        <v>568</v>
      </c>
      <c r="J962" t="s">
        <v>569</v>
      </c>
      <c r="K962" t="s">
        <v>570</v>
      </c>
      <c r="L962">
        <v>1339</v>
      </c>
      <c r="N962">
        <v>1007</v>
      </c>
      <c r="O962" t="s">
        <v>166</v>
      </c>
      <c r="P962" t="s">
        <v>166</v>
      </c>
      <c r="Q962">
        <v>1</v>
      </c>
      <c r="X962">
        <v>0.06</v>
      </c>
      <c r="Y962">
        <v>3392.59</v>
      </c>
      <c r="Z962">
        <v>0</v>
      </c>
      <c r="AA962">
        <v>0</v>
      </c>
      <c r="AB962">
        <v>0</v>
      </c>
      <c r="AC962">
        <v>0</v>
      </c>
      <c r="AD962">
        <v>1</v>
      </c>
      <c r="AE962">
        <v>0</v>
      </c>
      <c r="AF962" t="s">
        <v>3</v>
      </c>
      <c r="AG962">
        <v>0.06</v>
      </c>
      <c r="AH962">
        <v>2</v>
      </c>
      <c r="AI962">
        <v>52432588</v>
      </c>
      <c r="AJ962">
        <v>997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</row>
    <row r="963" spans="1:44" x14ac:dyDescent="0.2">
      <c r="A963">
        <f>ROW(Source!A2901)</f>
        <v>2901</v>
      </c>
      <c r="B963">
        <v>52432593</v>
      </c>
      <c r="C963">
        <v>52432585</v>
      </c>
      <c r="D963">
        <v>51503665</v>
      </c>
      <c r="E963">
        <v>1</v>
      </c>
      <c r="F963">
        <v>1</v>
      </c>
      <c r="G963">
        <v>27</v>
      </c>
      <c r="H963">
        <v>3</v>
      </c>
      <c r="I963" t="s">
        <v>501</v>
      </c>
      <c r="J963" t="s">
        <v>503</v>
      </c>
      <c r="K963" t="s">
        <v>502</v>
      </c>
      <c r="L963">
        <v>1339</v>
      </c>
      <c r="N963">
        <v>1007</v>
      </c>
      <c r="O963" t="s">
        <v>166</v>
      </c>
      <c r="P963" t="s">
        <v>166</v>
      </c>
      <c r="Q963">
        <v>1</v>
      </c>
      <c r="X963">
        <v>4.3</v>
      </c>
      <c r="Y963">
        <v>7833.01</v>
      </c>
      <c r="Z963">
        <v>0</v>
      </c>
      <c r="AA963">
        <v>0</v>
      </c>
      <c r="AB963">
        <v>0</v>
      </c>
      <c r="AC963">
        <v>0</v>
      </c>
      <c r="AD963">
        <v>1</v>
      </c>
      <c r="AE963">
        <v>0</v>
      </c>
      <c r="AF963" t="s">
        <v>3</v>
      </c>
      <c r="AG963">
        <v>4.3</v>
      </c>
      <c r="AH963">
        <v>2</v>
      </c>
      <c r="AI963">
        <v>52432589</v>
      </c>
      <c r="AJ963">
        <v>998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</row>
    <row r="964" spans="1:44" x14ac:dyDescent="0.2">
      <c r="A964">
        <f>ROW(Source!A2937)</f>
        <v>2937</v>
      </c>
      <c r="B964">
        <v>52432694</v>
      </c>
      <c r="C964">
        <v>52432684</v>
      </c>
      <c r="D964">
        <v>51486811</v>
      </c>
      <c r="E964">
        <v>27</v>
      </c>
      <c r="F964">
        <v>1</v>
      </c>
      <c r="G964">
        <v>27</v>
      </c>
      <c r="H964">
        <v>1</v>
      </c>
      <c r="I964" t="s">
        <v>531</v>
      </c>
      <c r="J964" t="s">
        <v>3</v>
      </c>
      <c r="K964" t="s">
        <v>532</v>
      </c>
      <c r="L964">
        <v>1191</v>
      </c>
      <c r="N964">
        <v>1013</v>
      </c>
      <c r="O964" t="s">
        <v>533</v>
      </c>
      <c r="P964" t="s">
        <v>533</v>
      </c>
      <c r="Q964">
        <v>1</v>
      </c>
      <c r="X964">
        <v>24.84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1</v>
      </c>
      <c r="AE964">
        <v>1</v>
      </c>
      <c r="AF964" t="s">
        <v>3</v>
      </c>
      <c r="AG964">
        <v>24.84</v>
      </c>
      <c r="AH964">
        <v>2</v>
      </c>
      <c r="AI964">
        <v>52432685</v>
      </c>
      <c r="AJ964">
        <v>999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</row>
    <row r="965" spans="1:44" x14ac:dyDescent="0.2">
      <c r="A965">
        <f>ROW(Source!A2937)</f>
        <v>2937</v>
      </c>
      <c r="B965">
        <v>52432695</v>
      </c>
      <c r="C965">
        <v>52432684</v>
      </c>
      <c r="D965">
        <v>51499003</v>
      </c>
      <c r="E965">
        <v>1</v>
      </c>
      <c r="F965">
        <v>1</v>
      </c>
      <c r="G965">
        <v>27</v>
      </c>
      <c r="H965">
        <v>2</v>
      </c>
      <c r="I965" t="s">
        <v>665</v>
      </c>
      <c r="J965" t="s">
        <v>666</v>
      </c>
      <c r="K965" t="s">
        <v>667</v>
      </c>
      <c r="L965">
        <v>1368</v>
      </c>
      <c r="N965">
        <v>1011</v>
      </c>
      <c r="O965" t="s">
        <v>537</v>
      </c>
      <c r="P965" t="s">
        <v>537</v>
      </c>
      <c r="Q965">
        <v>1</v>
      </c>
      <c r="X965">
        <v>2.94</v>
      </c>
      <c r="Y965">
        <v>0</v>
      </c>
      <c r="Z965">
        <v>956.79</v>
      </c>
      <c r="AA965">
        <v>359.44</v>
      </c>
      <c r="AB965">
        <v>0</v>
      </c>
      <c r="AC965">
        <v>0</v>
      </c>
      <c r="AD965">
        <v>1</v>
      </c>
      <c r="AE965">
        <v>0</v>
      </c>
      <c r="AF965" t="s">
        <v>3</v>
      </c>
      <c r="AG965">
        <v>2.94</v>
      </c>
      <c r="AH965">
        <v>2</v>
      </c>
      <c r="AI965">
        <v>52432686</v>
      </c>
      <c r="AJ965">
        <v>1000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</row>
    <row r="966" spans="1:44" x14ac:dyDescent="0.2">
      <c r="A966">
        <f>ROW(Source!A2937)</f>
        <v>2937</v>
      </c>
      <c r="B966">
        <v>52432696</v>
      </c>
      <c r="C966">
        <v>52432684</v>
      </c>
      <c r="D966">
        <v>51499184</v>
      </c>
      <c r="E966">
        <v>1</v>
      </c>
      <c r="F966">
        <v>1</v>
      </c>
      <c r="G966">
        <v>27</v>
      </c>
      <c r="H966">
        <v>2</v>
      </c>
      <c r="I966" t="s">
        <v>599</v>
      </c>
      <c r="J966" t="s">
        <v>600</v>
      </c>
      <c r="K966" t="s">
        <v>601</v>
      </c>
      <c r="L966">
        <v>1368</v>
      </c>
      <c r="N966">
        <v>1011</v>
      </c>
      <c r="O966" t="s">
        <v>537</v>
      </c>
      <c r="P966" t="s">
        <v>537</v>
      </c>
      <c r="Q966">
        <v>1</v>
      </c>
      <c r="X966">
        <v>1.1399999999999999</v>
      </c>
      <c r="Y966">
        <v>0</v>
      </c>
      <c r="Z966">
        <v>2020.59</v>
      </c>
      <c r="AA966">
        <v>458.56</v>
      </c>
      <c r="AB966">
        <v>0</v>
      </c>
      <c r="AC966">
        <v>0</v>
      </c>
      <c r="AD966">
        <v>1</v>
      </c>
      <c r="AE966">
        <v>0</v>
      </c>
      <c r="AF966" t="s">
        <v>3</v>
      </c>
      <c r="AG966">
        <v>1.1399999999999999</v>
      </c>
      <c r="AH966">
        <v>2</v>
      </c>
      <c r="AI966">
        <v>52432687</v>
      </c>
      <c r="AJ966">
        <v>1001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</row>
    <row r="967" spans="1:44" x14ac:dyDescent="0.2">
      <c r="A967">
        <f>ROW(Source!A2937)</f>
        <v>2937</v>
      </c>
      <c r="B967">
        <v>52432697</v>
      </c>
      <c r="C967">
        <v>52432684</v>
      </c>
      <c r="D967">
        <v>51499169</v>
      </c>
      <c r="E967">
        <v>1</v>
      </c>
      <c r="F967">
        <v>1</v>
      </c>
      <c r="G967">
        <v>27</v>
      </c>
      <c r="H967">
        <v>2</v>
      </c>
      <c r="I967" t="s">
        <v>547</v>
      </c>
      <c r="J967" t="s">
        <v>548</v>
      </c>
      <c r="K967" t="s">
        <v>549</v>
      </c>
      <c r="L967">
        <v>1368</v>
      </c>
      <c r="N967">
        <v>1011</v>
      </c>
      <c r="O967" t="s">
        <v>537</v>
      </c>
      <c r="P967" t="s">
        <v>537</v>
      </c>
      <c r="Q967">
        <v>1</v>
      </c>
      <c r="X967">
        <v>8.9600000000000009</v>
      </c>
      <c r="Y967">
        <v>0</v>
      </c>
      <c r="Z967">
        <v>1261.8699999999999</v>
      </c>
      <c r="AA967">
        <v>530.02</v>
      </c>
      <c r="AB967">
        <v>0</v>
      </c>
      <c r="AC967">
        <v>0</v>
      </c>
      <c r="AD967">
        <v>1</v>
      </c>
      <c r="AE967">
        <v>0</v>
      </c>
      <c r="AF967" t="s">
        <v>3</v>
      </c>
      <c r="AG967">
        <v>8.9600000000000009</v>
      </c>
      <c r="AH967">
        <v>2</v>
      </c>
      <c r="AI967">
        <v>52432688</v>
      </c>
      <c r="AJ967">
        <v>1002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</row>
    <row r="968" spans="1:44" x14ac:dyDescent="0.2">
      <c r="A968">
        <f>ROW(Source!A2937)</f>
        <v>2937</v>
      </c>
      <c r="B968">
        <v>52432698</v>
      </c>
      <c r="C968">
        <v>52432684</v>
      </c>
      <c r="D968">
        <v>51499170</v>
      </c>
      <c r="E968">
        <v>1</v>
      </c>
      <c r="F968">
        <v>1</v>
      </c>
      <c r="G968">
        <v>27</v>
      </c>
      <c r="H968">
        <v>2</v>
      </c>
      <c r="I968" t="s">
        <v>550</v>
      </c>
      <c r="J968" t="s">
        <v>551</v>
      </c>
      <c r="K968" t="s">
        <v>552</v>
      </c>
      <c r="L968">
        <v>1368</v>
      </c>
      <c r="N968">
        <v>1011</v>
      </c>
      <c r="O968" t="s">
        <v>537</v>
      </c>
      <c r="P968" t="s">
        <v>537</v>
      </c>
      <c r="Q968">
        <v>1</v>
      </c>
      <c r="X968">
        <v>18.25</v>
      </c>
      <c r="Y968">
        <v>0</v>
      </c>
      <c r="Z968">
        <v>1827.95</v>
      </c>
      <c r="AA968">
        <v>720.55</v>
      </c>
      <c r="AB968">
        <v>0</v>
      </c>
      <c r="AC968">
        <v>0</v>
      </c>
      <c r="AD968">
        <v>1</v>
      </c>
      <c r="AE968">
        <v>0</v>
      </c>
      <c r="AF968" t="s">
        <v>3</v>
      </c>
      <c r="AG968">
        <v>18.25</v>
      </c>
      <c r="AH968">
        <v>2</v>
      </c>
      <c r="AI968">
        <v>52432689</v>
      </c>
      <c r="AJ968">
        <v>1003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</row>
    <row r="969" spans="1:44" x14ac:dyDescent="0.2">
      <c r="A969">
        <f>ROW(Source!A2937)</f>
        <v>2937</v>
      </c>
      <c r="B969">
        <v>52432699</v>
      </c>
      <c r="C969">
        <v>52432684</v>
      </c>
      <c r="D969">
        <v>51499208</v>
      </c>
      <c r="E969">
        <v>1</v>
      </c>
      <c r="F969">
        <v>1</v>
      </c>
      <c r="G969">
        <v>27</v>
      </c>
      <c r="H969">
        <v>2</v>
      </c>
      <c r="I969" t="s">
        <v>562</v>
      </c>
      <c r="J969" t="s">
        <v>563</v>
      </c>
      <c r="K969" t="s">
        <v>564</v>
      </c>
      <c r="L969">
        <v>1368</v>
      </c>
      <c r="N969">
        <v>1011</v>
      </c>
      <c r="O969" t="s">
        <v>537</v>
      </c>
      <c r="P969" t="s">
        <v>537</v>
      </c>
      <c r="Q969">
        <v>1</v>
      </c>
      <c r="X969">
        <v>2.2400000000000002</v>
      </c>
      <c r="Y969">
        <v>0</v>
      </c>
      <c r="Z969">
        <v>1412.71</v>
      </c>
      <c r="AA969">
        <v>641.32000000000005</v>
      </c>
      <c r="AB969">
        <v>0</v>
      </c>
      <c r="AC969">
        <v>0</v>
      </c>
      <c r="AD969">
        <v>1</v>
      </c>
      <c r="AE969">
        <v>0</v>
      </c>
      <c r="AF969" t="s">
        <v>3</v>
      </c>
      <c r="AG969">
        <v>2.2400000000000002</v>
      </c>
      <c r="AH969">
        <v>2</v>
      </c>
      <c r="AI969">
        <v>52432690</v>
      </c>
      <c r="AJ969">
        <v>1004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</row>
    <row r="970" spans="1:44" x14ac:dyDescent="0.2">
      <c r="A970">
        <f>ROW(Source!A2937)</f>
        <v>2937</v>
      </c>
      <c r="B970">
        <v>52432700</v>
      </c>
      <c r="C970">
        <v>52432684</v>
      </c>
      <c r="D970">
        <v>51499174</v>
      </c>
      <c r="E970">
        <v>1</v>
      </c>
      <c r="F970">
        <v>1</v>
      </c>
      <c r="G970">
        <v>27</v>
      </c>
      <c r="H970">
        <v>2</v>
      </c>
      <c r="I970" t="s">
        <v>638</v>
      </c>
      <c r="J970" t="s">
        <v>639</v>
      </c>
      <c r="K970" t="s">
        <v>640</v>
      </c>
      <c r="L970">
        <v>1368</v>
      </c>
      <c r="N970">
        <v>1011</v>
      </c>
      <c r="O970" t="s">
        <v>537</v>
      </c>
      <c r="P970" t="s">
        <v>537</v>
      </c>
      <c r="Q970">
        <v>1</v>
      </c>
      <c r="X970">
        <v>0.65</v>
      </c>
      <c r="Y970">
        <v>0</v>
      </c>
      <c r="Z970">
        <v>1213.3399999999999</v>
      </c>
      <c r="AA970">
        <v>461.6</v>
      </c>
      <c r="AB970">
        <v>0</v>
      </c>
      <c r="AC970">
        <v>0</v>
      </c>
      <c r="AD970">
        <v>1</v>
      </c>
      <c r="AE970">
        <v>0</v>
      </c>
      <c r="AF970" t="s">
        <v>3</v>
      </c>
      <c r="AG970">
        <v>0.65</v>
      </c>
      <c r="AH970">
        <v>2</v>
      </c>
      <c r="AI970">
        <v>52432691</v>
      </c>
      <c r="AJ970">
        <v>1005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</row>
    <row r="971" spans="1:44" x14ac:dyDescent="0.2">
      <c r="A971">
        <f>ROW(Source!A2937)</f>
        <v>2937</v>
      </c>
      <c r="B971">
        <v>52432701</v>
      </c>
      <c r="C971">
        <v>52432684</v>
      </c>
      <c r="D971">
        <v>51501162</v>
      </c>
      <c r="E971">
        <v>1</v>
      </c>
      <c r="F971">
        <v>1</v>
      </c>
      <c r="G971">
        <v>27</v>
      </c>
      <c r="H971">
        <v>3</v>
      </c>
      <c r="I971" t="s">
        <v>668</v>
      </c>
      <c r="J971" t="s">
        <v>669</v>
      </c>
      <c r="K971" t="s">
        <v>670</v>
      </c>
      <c r="L971">
        <v>1339</v>
      </c>
      <c r="N971">
        <v>1007</v>
      </c>
      <c r="O971" t="s">
        <v>166</v>
      </c>
      <c r="P971" t="s">
        <v>166</v>
      </c>
      <c r="Q971">
        <v>1</v>
      </c>
      <c r="X971">
        <v>126</v>
      </c>
      <c r="Y971">
        <v>1763.75</v>
      </c>
      <c r="Z971">
        <v>0</v>
      </c>
      <c r="AA971">
        <v>0</v>
      </c>
      <c r="AB971">
        <v>0</v>
      </c>
      <c r="AC971">
        <v>0</v>
      </c>
      <c r="AD971">
        <v>1</v>
      </c>
      <c r="AE971">
        <v>0</v>
      </c>
      <c r="AF971" t="s">
        <v>3</v>
      </c>
      <c r="AG971">
        <v>126</v>
      </c>
      <c r="AH971">
        <v>2</v>
      </c>
      <c r="AI971">
        <v>52432692</v>
      </c>
      <c r="AJ971">
        <v>1006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</row>
    <row r="972" spans="1:44" x14ac:dyDescent="0.2">
      <c r="A972">
        <f>ROW(Source!A2937)</f>
        <v>2937</v>
      </c>
      <c r="B972">
        <v>52432702</v>
      </c>
      <c r="C972">
        <v>52432684</v>
      </c>
      <c r="D972">
        <v>51501882</v>
      </c>
      <c r="E972">
        <v>1</v>
      </c>
      <c r="F972">
        <v>1</v>
      </c>
      <c r="G972">
        <v>27</v>
      </c>
      <c r="H972">
        <v>3</v>
      </c>
      <c r="I972" t="s">
        <v>602</v>
      </c>
      <c r="J972" t="s">
        <v>603</v>
      </c>
      <c r="K972" t="s">
        <v>604</v>
      </c>
      <c r="L972">
        <v>1339</v>
      </c>
      <c r="N972">
        <v>1007</v>
      </c>
      <c r="O972" t="s">
        <v>166</v>
      </c>
      <c r="P972" t="s">
        <v>166</v>
      </c>
      <c r="Q972">
        <v>1</v>
      </c>
      <c r="X972">
        <v>7</v>
      </c>
      <c r="Y972">
        <v>35.25</v>
      </c>
      <c r="Z972">
        <v>0</v>
      </c>
      <c r="AA972">
        <v>0</v>
      </c>
      <c r="AB972">
        <v>0</v>
      </c>
      <c r="AC972">
        <v>0</v>
      </c>
      <c r="AD972">
        <v>1</v>
      </c>
      <c r="AE972">
        <v>0</v>
      </c>
      <c r="AF972" t="s">
        <v>3</v>
      </c>
      <c r="AG972">
        <v>7</v>
      </c>
      <c r="AH972">
        <v>2</v>
      </c>
      <c r="AI972">
        <v>52432693</v>
      </c>
      <c r="AJ972">
        <v>1007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</row>
    <row r="973" spans="1:44" x14ac:dyDescent="0.2">
      <c r="A973">
        <f>ROW(Source!A2938)</f>
        <v>2938</v>
      </c>
      <c r="B973">
        <v>52432709</v>
      </c>
      <c r="C973">
        <v>52432703</v>
      </c>
      <c r="D973">
        <v>51486811</v>
      </c>
      <c r="E973">
        <v>27</v>
      </c>
      <c r="F973">
        <v>1</v>
      </c>
      <c r="G973">
        <v>27</v>
      </c>
      <c r="H973">
        <v>1</v>
      </c>
      <c r="I973" t="s">
        <v>531</v>
      </c>
      <c r="J973" t="s">
        <v>3</v>
      </c>
      <c r="K973" t="s">
        <v>532</v>
      </c>
      <c r="L973">
        <v>1191</v>
      </c>
      <c r="N973">
        <v>1013</v>
      </c>
      <c r="O973" t="s">
        <v>533</v>
      </c>
      <c r="P973" t="s">
        <v>533</v>
      </c>
      <c r="Q973">
        <v>1</v>
      </c>
      <c r="X973">
        <v>10.3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1</v>
      </c>
      <c r="AE973">
        <v>1</v>
      </c>
      <c r="AF973" t="s">
        <v>3</v>
      </c>
      <c r="AG973">
        <v>10.3</v>
      </c>
      <c r="AH973">
        <v>2</v>
      </c>
      <c r="AI973">
        <v>52432704</v>
      </c>
      <c r="AJ973">
        <v>1008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</row>
    <row r="974" spans="1:44" x14ac:dyDescent="0.2">
      <c r="A974">
        <f>ROW(Source!A2938)</f>
        <v>2938</v>
      </c>
      <c r="B974">
        <v>52432710</v>
      </c>
      <c r="C974">
        <v>52432703</v>
      </c>
      <c r="D974">
        <v>51499169</v>
      </c>
      <c r="E974">
        <v>1</v>
      </c>
      <c r="F974">
        <v>1</v>
      </c>
      <c r="G974">
        <v>27</v>
      </c>
      <c r="H974">
        <v>2</v>
      </c>
      <c r="I974" t="s">
        <v>547</v>
      </c>
      <c r="J974" t="s">
        <v>548</v>
      </c>
      <c r="K974" t="s">
        <v>549</v>
      </c>
      <c r="L974">
        <v>1368</v>
      </c>
      <c r="N974">
        <v>1011</v>
      </c>
      <c r="O974" t="s">
        <v>537</v>
      </c>
      <c r="P974" t="s">
        <v>537</v>
      </c>
      <c r="Q974">
        <v>1</v>
      </c>
      <c r="X974">
        <v>0.89</v>
      </c>
      <c r="Y974">
        <v>0</v>
      </c>
      <c r="Z974">
        <v>1261.8699999999999</v>
      </c>
      <c r="AA974">
        <v>530.02</v>
      </c>
      <c r="AB974">
        <v>0</v>
      </c>
      <c r="AC974">
        <v>0</v>
      </c>
      <c r="AD974">
        <v>1</v>
      </c>
      <c r="AE974">
        <v>0</v>
      </c>
      <c r="AF974" t="s">
        <v>3</v>
      </c>
      <c r="AG974">
        <v>0.89</v>
      </c>
      <c r="AH974">
        <v>2</v>
      </c>
      <c r="AI974">
        <v>52432705</v>
      </c>
      <c r="AJ974">
        <v>1009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</row>
    <row r="975" spans="1:44" x14ac:dyDescent="0.2">
      <c r="A975">
        <f>ROW(Source!A2938)</f>
        <v>2938</v>
      </c>
      <c r="B975">
        <v>52432711</v>
      </c>
      <c r="C975">
        <v>52432703</v>
      </c>
      <c r="D975">
        <v>51499975</v>
      </c>
      <c r="E975">
        <v>1</v>
      </c>
      <c r="F975">
        <v>1</v>
      </c>
      <c r="G975">
        <v>27</v>
      </c>
      <c r="H975">
        <v>3</v>
      </c>
      <c r="I975" t="s">
        <v>553</v>
      </c>
      <c r="J975" t="s">
        <v>554</v>
      </c>
      <c r="K975" t="s">
        <v>555</v>
      </c>
      <c r="L975">
        <v>1348</v>
      </c>
      <c r="N975">
        <v>1009</v>
      </c>
      <c r="O975" t="s">
        <v>27</v>
      </c>
      <c r="P975" t="s">
        <v>27</v>
      </c>
      <c r="Q975">
        <v>1000</v>
      </c>
      <c r="X975">
        <v>0.06</v>
      </c>
      <c r="Y975">
        <v>25888.1</v>
      </c>
      <c r="Z975">
        <v>0</v>
      </c>
      <c r="AA975">
        <v>0</v>
      </c>
      <c r="AB975">
        <v>0</v>
      </c>
      <c r="AC975">
        <v>0</v>
      </c>
      <c r="AD975">
        <v>1</v>
      </c>
      <c r="AE975">
        <v>0</v>
      </c>
      <c r="AF975" t="s">
        <v>3</v>
      </c>
      <c r="AG975">
        <v>0.06</v>
      </c>
      <c r="AH975">
        <v>2</v>
      </c>
      <c r="AI975">
        <v>52432706</v>
      </c>
      <c r="AJ975">
        <v>1010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</row>
    <row r="976" spans="1:44" x14ac:dyDescent="0.2">
      <c r="A976">
        <f>ROW(Source!A2938)</f>
        <v>2938</v>
      </c>
      <c r="B976">
        <v>52432712</v>
      </c>
      <c r="C976">
        <v>52432703</v>
      </c>
      <c r="D976">
        <v>51503080</v>
      </c>
      <c r="E976">
        <v>1</v>
      </c>
      <c r="F976">
        <v>1</v>
      </c>
      <c r="G976">
        <v>27</v>
      </c>
      <c r="H976">
        <v>3</v>
      </c>
      <c r="I976" t="s">
        <v>64</v>
      </c>
      <c r="J976" t="s">
        <v>66</v>
      </c>
      <c r="K976" t="s">
        <v>65</v>
      </c>
      <c r="L976">
        <v>1348</v>
      </c>
      <c r="N976">
        <v>1009</v>
      </c>
      <c r="O976" t="s">
        <v>27</v>
      </c>
      <c r="P976" t="s">
        <v>27</v>
      </c>
      <c r="Q976">
        <v>1000</v>
      </c>
      <c r="X976">
        <v>7.14</v>
      </c>
      <c r="Y976">
        <v>2652.04</v>
      </c>
      <c r="Z976">
        <v>0</v>
      </c>
      <c r="AA976">
        <v>0</v>
      </c>
      <c r="AB976">
        <v>0</v>
      </c>
      <c r="AC976">
        <v>0</v>
      </c>
      <c r="AD976">
        <v>1</v>
      </c>
      <c r="AE976">
        <v>0</v>
      </c>
      <c r="AF976" t="s">
        <v>3</v>
      </c>
      <c r="AG976">
        <v>7.14</v>
      </c>
      <c r="AH976">
        <v>2</v>
      </c>
      <c r="AI976">
        <v>52432707</v>
      </c>
      <c r="AJ976">
        <v>1011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</row>
    <row r="977" spans="1:44" x14ac:dyDescent="0.2">
      <c r="A977">
        <f>ROW(Source!A2976)</f>
        <v>2976</v>
      </c>
      <c r="B977">
        <v>52432777</v>
      </c>
      <c r="C977">
        <v>52432772</v>
      </c>
      <c r="D977">
        <v>51486811</v>
      </c>
      <c r="E977">
        <v>27</v>
      </c>
      <c r="F977">
        <v>1</v>
      </c>
      <c r="G977">
        <v>27</v>
      </c>
      <c r="H977">
        <v>1</v>
      </c>
      <c r="I977" t="s">
        <v>531</v>
      </c>
      <c r="J977" t="s">
        <v>3</v>
      </c>
      <c r="K977" t="s">
        <v>532</v>
      </c>
      <c r="L977">
        <v>1191</v>
      </c>
      <c r="N977">
        <v>1013</v>
      </c>
      <c r="O977" t="s">
        <v>533</v>
      </c>
      <c r="P977" t="s">
        <v>533</v>
      </c>
      <c r="Q977">
        <v>1</v>
      </c>
      <c r="X977">
        <v>0.82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1</v>
      </c>
      <c r="AE977">
        <v>1</v>
      </c>
      <c r="AF977" t="s">
        <v>3</v>
      </c>
      <c r="AG977">
        <v>0.82</v>
      </c>
      <c r="AH977">
        <v>2</v>
      </c>
      <c r="AI977">
        <v>52432773</v>
      </c>
      <c r="AJ977">
        <v>1013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</row>
    <row r="978" spans="1:44" x14ac:dyDescent="0.2">
      <c r="A978">
        <f>ROW(Source!A2976)</f>
        <v>2976</v>
      </c>
      <c r="B978">
        <v>52432778</v>
      </c>
      <c r="C978">
        <v>52432772</v>
      </c>
      <c r="D978">
        <v>51499184</v>
      </c>
      <c r="E978">
        <v>1</v>
      </c>
      <c r="F978">
        <v>1</v>
      </c>
      <c r="G978">
        <v>27</v>
      </c>
      <c r="H978">
        <v>2</v>
      </c>
      <c r="I978" t="s">
        <v>599</v>
      </c>
      <c r="J978" t="s">
        <v>600</v>
      </c>
      <c r="K978" t="s">
        <v>601</v>
      </c>
      <c r="L978">
        <v>1368</v>
      </c>
      <c r="N978">
        <v>1011</v>
      </c>
      <c r="O978" t="s">
        <v>537</v>
      </c>
      <c r="P978" t="s">
        <v>537</v>
      </c>
      <c r="Q978">
        <v>1</v>
      </c>
      <c r="X978">
        <v>0.04</v>
      </c>
      <c r="Y978">
        <v>0</v>
      </c>
      <c r="Z978">
        <v>2020.59</v>
      </c>
      <c r="AA978">
        <v>458.56</v>
      </c>
      <c r="AB978">
        <v>0</v>
      </c>
      <c r="AC978">
        <v>0</v>
      </c>
      <c r="AD978">
        <v>1</v>
      </c>
      <c r="AE978">
        <v>0</v>
      </c>
      <c r="AF978" t="s">
        <v>3</v>
      </c>
      <c r="AG978">
        <v>0.04</v>
      </c>
      <c r="AH978">
        <v>2</v>
      </c>
      <c r="AI978">
        <v>52432774</v>
      </c>
      <c r="AJ978">
        <v>1014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</row>
    <row r="979" spans="1:44" x14ac:dyDescent="0.2">
      <c r="A979">
        <f>ROW(Source!A2976)</f>
        <v>2976</v>
      </c>
      <c r="B979">
        <v>52432779</v>
      </c>
      <c r="C979">
        <v>52432772</v>
      </c>
      <c r="D979">
        <v>51499210</v>
      </c>
      <c r="E979">
        <v>1</v>
      </c>
      <c r="F979">
        <v>1</v>
      </c>
      <c r="G979">
        <v>27</v>
      </c>
      <c r="H979">
        <v>2</v>
      </c>
      <c r="I979" t="s">
        <v>614</v>
      </c>
      <c r="J979" t="s">
        <v>615</v>
      </c>
      <c r="K979" t="s">
        <v>616</v>
      </c>
      <c r="L979">
        <v>1368</v>
      </c>
      <c r="N979">
        <v>1011</v>
      </c>
      <c r="O979" t="s">
        <v>537</v>
      </c>
      <c r="P979" t="s">
        <v>537</v>
      </c>
      <c r="Q979">
        <v>1</v>
      </c>
      <c r="X979">
        <v>0.41</v>
      </c>
      <c r="Y979">
        <v>0</v>
      </c>
      <c r="Z979">
        <v>1024.3699999999999</v>
      </c>
      <c r="AA979">
        <v>730.58</v>
      </c>
      <c r="AB979">
        <v>0</v>
      </c>
      <c r="AC979">
        <v>0</v>
      </c>
      <c r="AD979">
        <v>1</v>
      </c>
      <c r="AE979">
        <v>0</v>
      </c>
      <c r="AF979" t="s">
        <v>3</v>
      </c>
      <c r="AG979">
        <v>0.41</v>
      </c>
      <c r="AH979">
        <v>2</v>
      </c>
      <c r="AI979">
        <v>52432775</v>
      </c>
      <c r="AJ979">
        <v>1015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</row>
    <row r="980" spans="1:44" x14ac:dyDescent="0.2">
      <c r="A980">
        <f>ROW(Source!A2976)</f>
        <v>2976</v>
      </c>
      <c r="B980">
        <v>52432780</v>
      </c>
      <c r="C980">
        <v>52432772</v>
      </c>
      <c r="D980">
        <v>51487511</v>
      </c>
      <c r="E980">
        <v>27</v>
      </c>
      <c r="F980">
        <v>1</v>
      </c>
      <c r="G980">
        <v>27</v>
      </c>
      <c r="H980">
        <v>3</v>
      </c>
      <c r="I980" t="s">
        <v>755</v>
      </c>
      <c r="J980" t="s">
        <v>3</v>
      </c>
      <c r="K980" t="s">
        <v>756</v>
      </c>
      <c r="L980">
        <v>1035</v>
      </c>
      <c r="N980">
        <v>1013</v>
      </c>
      <c r="O980" t="s">
        <v>267</v>
      </c>
      <c r="P980" t="s">
        <v>267</v>
      </c>
      <c r="Q980">
        <v>1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 t="s">
        <v>3</v>
      </c>
      <c r="AG980">
        <v>0</v>
      </c>
      <c r="AH980">
        <v>3</v>
      </c>
      <c r="AI980">
        <v>-1</v>
      </c>
      <c r="AJ980" t="s">
        <v>3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</row>
    <row r="981" spans="1:44" x14ac:dyDescent="0.2">
      <c r="A981">
        <f>ROW(Source!A2978)</f>
        <v>2978</v>
      </c>
      <c r="B981">
        <v>52432786</v>
      </c>
      <c r="C981">
        <v>52432782</v>
      </c>
      <c r="D981">
        <v>51486811</v>
      </c>
      <c r="E981">
        <v>27</v>
      </c>
      <c r="F981">
        <v>1</v>
      </c>
      <c r="G981">
        <v>27</v>
      </c>
      <c r="H981">
        <v>1</v>
      </c>
      <c r="I981" t="s">
        <v>531</v>
      </c>
      <c r="J981" t="s">
        <v>3</v>
      </c>
      <c r="K981" t="s">
        <v>532</v>
      </c>
      <c r="L981">
        <v>1191</v>
      </c>
      <c r="N981">
        <v>1013</v>
      </c>
      <c r="O981" t="s">
        <v>533</v>
      </c>
      <c r="P981" t="s">
        <v>533</v>
      </c>
      <c r="Q981">
        <v>1</v>
      </c>
      <c r="X981">
        <v>0.06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1</v>
      </c>
      <c r="AE981">
        <v>1</v>
      </c>
      <c r="AF981" t="s">
        <v>3</v>
      </c>
      <c r="AG981">
        <v>0.06</v>
      </c>
      <c r="AH981">
        <v>2</v>
      </c>
      <c r="AI981">
        <v>52432783</v>
      </c>
      <c r="AJ981">
        <v>1017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</row>
    <row r="982" spans="1:44" x14ac:dyDescent="0.2">
      <c r="A982">
        <f>ROW(Source!A2978)</f>
        <v>2978</v>
      </c>
      <c r="B982">
        <v>52432787</v>
      </c>
      <c r="C982">
        <v>52432782</v>
      </c>
      <c r="D982">
        <v>51499221</v>
      </c>
      <c r="E982">
        <v>1</v>
      </c>
      <c r="F982">
        <v>1</v>
      </c>
      <c r="G982">
        <v>27</v>
      </c>
      <c r="H982">
        <v>2</v>
      </c>
      <c r="I982" t="s">
        <v>695</v>
      </c>
      <c r="J982" t="s">
        <v>696</v>
      </c>
      <c r="K982" t="s">
        <v>697</v>
      </c>
      <c r="L982">
        <v>1368</v>
      </c>
      <c r="N982">
        <v>1011</v>
      </c>
      <c r="O982" t="s">
        <v>537</v>
      </c>
      <c r="P982" t="s">
        <v>537</v>
      </c>
      <c r="Q982">
        <v>1</v>
      </c>
      <c r="X982">
        <v>0.01</v>
      </c>
      <c r="Y982">
        <v>0</v>
      </c>
      <c r="Z982">
        <v>1876.39</v>
      </c>
      <c r="AA982">
        <v>410.87</v>
      </c>
      <c r="AB982">
        <v>0</v>
      </c>
      <c r="AC982">
        <v>0</v>
      </c>
      <c r="AD982">
        <v>1</v>
      </c>
      <c r="AE982">
        <v>0</v>
      </c>
      <c r="AF982" t="s">
        <v>3</v>
      </c>
      <c r="AG982">
        <v>0.01</v>
      </c>
      <c r="AH982">
        <v>2</v>
      </c>
      <c r="AI982">
        <v>52432784</v>
      </c>
      <c r="AJ982">
        <v>1018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</row>
    <row r="983" spans="1:44" x14ac:dyDescent="0.2">
      <c r="A983">
        <f>ROW(Source!A2978)</f>
        <v>2978</v>
      </c>
      <c r="B983">
        <v>52432788</v>
      </c>
      <c r="C983">
        <v>52432782</v>
      </c>
      <c r="D983">
        <v>51500477</v>
      </c>
      <c r="E983">
        <v>1</v>
      </c>
      <c r="F983">
        <v>1</v>
      </c>
      <c r="G983">
        <v>27</v>
      </c>
      <c r="H983">
        <v>3</v>
      </c>
      <c r="I983" t="s">
        <v>698</v>
      </c>
      <c r="J983" t="s">
        <v>699</v>
      </c>
      <c r="K983" t="s">
        <v>700</v>
      </c>
      <c r="L983">
        <v>1348</v>
      </c>
      <c r="N983">
        <v>1009</v>
      </c>
      <c r="O983" t="s">
        <v>27</v>
      </c>
      <c r="P983" t="s">
        <v>27</v>
      </c>
      <c r="Q983">
        <v>1000</v>
      </c>
      <c r="X983">
        <v>5.2999999999999998E-4</v>
      </c>
      <c r="Y983">
        <v>100061.58</v>
      </c>
      <c r="Z983">
        <v>0</v>
      </c>
      <c r="AA983">
        <v>0</v>
      </c>
      <c r="AB983">
        <v>0</v>
      </c>
      <c r="AC983">
        <v>0</v>
      </c>
      <c r="AD983">
        <v>1</v>
      </c>
      <c r="AE983">
        <v>0</v>
      </c>
      <c r="AF983" t="s">
        <v>3</v>
      </c>
      <c r="AG983">
        <v>5.2999999999999998E-4</v>
      </c>
      <c r="AH983">
        <v>2</v>
      </c>
      <c r="AI983">
        <v>52432785</v>
      </c>
      <c r="AJ983">
        <v>1019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</row>
    <row r="984" spans="1:44" x14ac:dyDescent="0.2">
      <c r="A984">
        <f>ROW(Source!A2979)</f>
        <v>2979</v>
      </c>
      <c r="B984">
        <v>52432796</v>
      </c>
      <c r="C984">
        <v>52432789</v>
      </c>
      <c r="D984">
        <v>51486811</v>
      </c>
      <c r="E984">
        <v>27</v>
      </c>
      <c r="F984">
        <v>1</v>
      </c>
      <c r="G984">
        <v>27</v>
      </c>
      <c r="H984">
        <v>1</v>
      </c>
      <c r="I984" t="s">
        <v>531</v>
      </c>
      <c r="J984" t="s">
        <v>3</v>
      </c>
      <c r="K984" t="s">
        <v>532</v>
      </c>
      <c r="L984">
        <v>1191</v>
      </c>
      <c r="N984">
        <v>1013</v>
      </c>
      <c r="O984" t="s">
        <v>533</v>
      </c>
      <c r="P984" t="s">
        <v>533</v>
      </c>
      <c r="Q984">
        <v>1</v>
      </c>
      <c r="X984">
        <v>2.35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1</v>
      </c>
      <c r="AE984">
        <v>1</v>
      </c>
      <c r="AF984" t="s">
        <v>3</v>
      </c>
      <c r="AG984">
        <v>2.35</v>
      </c>
      <c r="AH984">
        <v>2</v>
      </c>
      <c r="AI984">
        <v>52432790</v>
      </c>
      <c r="AJ984">
        <v>1020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</row>
    <row r="985" spans="1:44" x14ac:dyDescent="0.2">
      <c r="A985">
        <f>ROW(Source!A2979)</f>
        <v>2979</v>
      </c>
      <c r="B985">
        <v>52432797</v>
      </c>
      <c r="C985">
        <v>52432789</v>
      </c>
      <c r="D985">
        <v>51499345</v>
      </c>
      <c r="E985">
        <v>1</v>
      </c>
      <c r="F985">
        <v>1</v>
      </c>
      <c r="G985">
        <v>27</v>
      </c>
      <c r="H985">
        <v>2</v>
      </c>
      <c r="I985" t="s">
        <v>571</v>
      </c>
      <c r="J985" t="s">
        <v>572</v>
      </c>
      <c r="K985" t="s">
        <v>573</v>
      </c>
      <c r="L985">
        <v>1368</v>
      </c>
      <c r="N985">
        <v>1011</v>
      </c>
      <c r="O985" t="s">
        <v>537</v>
      </c>
      <c r="P985" t="s">
        <v>537</v>
      </c>
      <c r="Q985">
        <v>1</v>
      </c>
      <c r="X985">
        <v>0.51</v>
      </c>
      <c r="Y985">
        <v>0</v>
      </c>
      <c r="Z985">
        <v>98.05</v>
      </c>
      <c r="AA985">
        <v>33.06</v>
      </c>
      <c r="AB985">
        <v>0</v>
      </c>
      <c r="AC985">
        <v>0</v>
      </c>
      <c r="AD985">
        <v>1</v>
      </c>
      <c r="AE985">
        <v>0</v>
      </c>
      <c r="AF985" t="s">
        <v>3</v>
      </c>
      <c r="AG985">
        <v>0.51</v>
      </c>
      <c r="AH985">
        <v>2</v>
      </c>
      <c r="AI985">
        <v>52432791</v>
      </c>
      <c r="AJ985">
        <v>1021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</row>
    <row r="986" spans="1:44" x14ac:dyDescent="0.2">
      <c r="A986">
        <f>ROW(Source!A2979)</f>
        <v>2979</v>
      </c>
      <c r="B986">
        <v>52432798</v>
      </c>
      <c r="C986">
        <v>52432789</v>
      </c>
      <c r="D986">
        <v>51499423</v>
      </c>
      <c r="E986">
        <v>1</v>
      </c>
      <c r="F986">
        <v>1</v>
      </c>
      <c r="G986">
        <v>27</v>
      </c>
      <c r="H986">
        <v>2</v>
      </c>
      <c r="I986" t="s">
        <v>574</v>
      </c>
      <c r="J986" t="s">
        <v>575</v>
      </c>
      <c r="K986" t="s">
        <v>576</v>
      </c>
      <c r="L986">
        <v>1368</v>
      </c>
      <c r="N986">
        <v>1011</v>
      </c>
      <c r="O986" t="s">
        <v>537</v>
      </c>
      <c r="P986" t="s">
        <v>537</v>
      </c>
      <c r="Q986">
        <v>1</v>
      </c>
      <c r="X986">
        <v>0.51</v>
      </c>
      <c r="Y986">
        <v>0</v>
      </c>
      <c r="Z986">
        <v>564.1</v>
      </c>
      <c r="AA986">
        <v>358.8</v>
      </c>
      <c r="AB986">
        <v>0</v>
      </c>
      <c r="AC986">
        <v>0</v>
      </c>
      <c r="AD986">
        <v>1</v>
      </c>
      <c r="AE986">
        <v>0</v>
      </c>
      <c r="AF986" t="s">
        <v>3</v>
      </c>
      <c r="AG986">
        <v>0.51</v>
      </c>
      <c r="AH986">
        <v>2</v>
      </c>
      <c r="AI986">
        <v>52432792</v>
      </c>
      <c r="AJ986">
        <v>1022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</row>
    <row r="987" spans="1:44" x14ac:dyDescent="0.2">
      <c r="A987">
        <f>ROW(Source!A2979)</f>
        <v>2979</v>
      </c>
      <c r="B987">
        <v>52432799</v>
      </c>
      <c r="C987">
        <v>52432789</v>
      </c>
      <c r="D987">
        <v>51502000</v>
      </c>
      <c r="E987">
        <v>1</v>
      </c>
      <c r="F987">
        <v>1</v>
      </c>
      <c r="G987">
        <v>27</v>
      </c>
      <c r="H987">
        <v>3</v>
      </c>
      <c r="I987" t="s">
        <v>577</v>
      </c>
      <c r="J987" t="s">
        <v>578</v>
      </c>
      <c r="K987" t="s">
        <v>579</v>
      </c>
      <c r="L987">
        <v>1301</v>
      </c>
      <c r="N987">
        <v>1003</v>
      </c>
      <c r="O987" t="s">
        <v>580</v>
      </c>
      <c r="P987" t="s">
        <v>580</v>
      </c>
      <c r="Q987">
        <v>1</v>
      </c>
      <c r="X987">
        <v>12</v>
      </c>
      <c r="Y987">
        <v>26.54</v>
      </c>
      <c r="Z987">
        <v>0</v>
      </c>
      <c r="AA987">
        <v>0</v>
      </c>
      <c r="AB987">
        <v>0</v>
      </c>
      <c r="AC987">
        <v>0</v>
      </c>
      <c r="AD987">
        <v>1</v>
      </c>
      <c r="AE987">
        <v>0</v>
      </c>
      <c r="AF987" t="s">
        <v>3</v>
      </c>
      <c r="AG987">
        <v>12</v>
      </c>
      <c r="AH987">
        <v>2</v>
      </c>
      <c r="AI987">
        <v>52432793</v>
      </c>
      <c r="AJ987">
        <v>1023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</row>
    <row r="988" spans="1:44" x14ac:dyDescent="0.2">
      <c r="A988">
        <f>ROW(Source!A2979)</f>
        <v>2979</v>
      </c>
      <c r="B988">
        <v>52432800</v>
      </c>
      <c r="C988">
        <v>52432789</v>
      </c>
      <c r="D988">
        <v>51502424</v>
      </c>
      <c r="E988">
        <v>1</v>
      </c>
      <c r="F988">
        <v>1</v>
      </c>
      <c r="G988">
        <v>27</v>
      </c>
      <c r="H988">
        <v>3</v>
      </c>
      <c r="I988" t="s">
        <v>188</v>
      </c>
      <c r="J988" t="s">
        <v>191</v>
      </c>
      <c r="K988" t="s">
        <v>189</v>
      </c>
      <c r="L988">
        <v>1346</v>
      </c>
      <c r="N988">
        <v>1009</v>
      </c>
      <c r="O988" t="s">
        <v>190</v>
      </c>
      <c r="P988" t="s">
        <v>190</v>
      </c>
      <c r="Q988">
        <v>1</v>
      </c>
      <c r="X988">
        <v>6.6</v>
      </c>
      <c r="Y988">
        <v>124.03</v>
      </c>
      <c r="Z988">
        <v>0</v>
      </c>
      <c r="AA988">
        <v>0</v>
      </c>
      <c r="AB988">
        <v>0</v>
      </c>
      <c r="AC988">
        <v>0</v>
      </c>
      <c r="AD988">
        <v>1</v>
      </c>
      <c r="AE988">
        <v>0</v>
      </c>
      <c r="AF988" t="s">
        <v>3</v>
      </c>
      <c r="AG988">
        <v>6.6</v>
      </c>
      <c r="AH988">
        <v>2</v>
      </c>
      <c r="AI988">
        <v>52432794</v>
      </c>
      <c r="AJ988">
        <v>1024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</row>
    <row r="989" spans="1:44" x14ac:dyDescent="0.2">
      <c r="A989">
        <f>ROW(Source!A2982)</f>
        <v>2982</v>
      </c>
      <c r="B989">
        <v>52432809</v>
      </c>
      <c r="C989">
        <v>52432803</v>
      </c>
      <c r="D989">
        <v>51486811</v>
      </c>
      <c r="E989">
        <v>27</v>
      </c>
      <c r="F989">
        <v>1</v>
      </c>
      <c r="G989">
        <v>27</v>
      </c>
      <c r="H989">
        <v>1</v>
      </c>
      <c r="I989" t="s">
        <v>531</v>
      </c>
      <c r="J989" t="s">
        <v>3</v>
      </c>
      <c r="K989" t="s">
        <v>532</v>
      </c>
      <c r="L989">
        <v>1191</v>
      </c>
      <c r="N989">
        <v>1013</v>
      </c>
      <c r="O989" t="s">
        <v>533</v>
      </c>
      <c r="P989" t="s">
        <v>533</v>
      </c>
      <c r="Q989">
        <v>1</v>
      </c>
      <c r="X989">
        <v>2.35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1</v>
      </c>
      <c r="AE989">
        <v>1</v>
      </c>
      <c r="AF989" t="s">
        <v>3</v>
      </c>
      <c r="AG989">
        <v>2.35</v>
      </c>
      <c r="AH989">
        <v>2</v>
      </c>
      <c r="AI989">
        <v>52432804</v>
      </c>
      <c r="AJ989">
        <v>1026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</row>
    <row r="990" spans="1:44" x14ac:dyDescent="0.2">
      <c r="A990">
        <f>ROW(Source!A2982)</f>
        <v>2982</v>
      </c>
      <c r="B990">
        <v>52432810</v>
      </c>
      <c r="C990">
        <v>52432803</v>
      </c>
      <c r="D990">
        <v>51499345</v>
      </c>
      <c r="E990">
        <v>1</v>
      </c>
      <c r="F990">
        <v>1</v>
      </c>
      <c r="G990">
        <v>27</v>
      </c>
      <c r="H990">
        <v>2</v>
      </c>
      <c r="I990" t="s">
        <v>571</v>
      </c>
      <c r="J990" t="s">
        <v>572</v>
      </c>
      <c r="K990" t="s">
        <v>573</v>
      </c>
      <c r="L990">
        <v>1368</v>
      </c>
      <c r="N990">
        <v>1011</v>
      </c>
      <c r="O990" t="s">
        <v>537</v>
      </c>
      <c r="P990" t="s">
        <v>537</v>
      </c>
      <c r="Q990">
        <v>1</v>
      </c>
      <c r="X990">
        <v>0.51</v>
      </c>
      <c r="Y990">
        <v>0</v>
      </c>
      <c r="Z990">
        <v>98.05</v>
      </c>
      <c r="AA990">
        <v>33.06</v>
      </c>
      <c r="AB990">
        <v>0</v>
      </c>
      <c r="AC990">
        <v>0</v>
      </c>
      <c r="AD990">
        <v>1</v>
      </c>
      <c r="AE990">
        <v>0</v>
      </c>
      <c r="AF990" t="s">
        <v>3</v>
      </c>
      <c r="AG990">
        <v>0.51</v>
      </c>
      <c r="AH990">
        <v>2</v>
      </c>
      <c r="AI990">
        <v>52432805</v>
      </c>
      <c r="AJ990">
        <v>1027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</row>
    <row r="991" spans="1:44" x14ac:dyDescent="0.2">
      <c r="A991">
        <f>ROW(Source!A2982)</f>
        <v>2982</v>
      </c>
      <c r="B991">
        <v>52432811</v>
      </c>
      <c r="C991">
        <v>52432803</v>
      </c>
      <c r="D991">
        <v>51499423</v>
      </c>
      <c r="E991">
        <v>1</v>
      </c>
      <c r="F991">
        <v>1</v>
      </c>
      <c r="G991">
        <v>27</v>
      </c>
      <c r="H991">
        <v>2</v>
      </c>
      <c r="I991" t="s">
        <v>574</v>
      </c>
      <c r="J991" t="s">
        <v>575</v>
      </c>
      <c r="K991" t="s">
        <v>576</v>
      </c>
      <c r="L991">
        <v>1368</v>
      </c>
      <c r="N991">
        <v>1011</v>
      </c>
      <c r="O991" t="s">
        <v>537</v>
      </c>
      <c r="P991" t="s">
        <v>537</v>
      </c>
      <c r="Q991">
        <v>1</v>
      </c>
      <c r="X991">
        <v>0.51</v>
      </c>
      <c r="Y991">
        <v>0</v>
      </c>
      <c r="Z991">
        <v>564.1</v>
      </c>
      <c r="AA991">
        <v>358.8</v>
      </c>
      <c r="AB991">
        <v>0</v>
      </c>
      <c r="AC991">
        <v>0</v>
      </c>
      <c r="AD991">
        <v>1</v>
      </c>
      <c r="AE991">
        <v>0</v>
      </c>
      <c r="AF991" t="s">
        <v>3</v>
      </c>
      <c r="AG991">
        <v>0.51</v>
      </c>
      <c r="AH991">
        <v>2</v>
      </c>
      <c r="AI991">
        <v>52432806</v>
      </c>
      <c r="AJ991">
        <v>1028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</row>
    <row r="992" spans="1:44" x14ac:dyDescent="0.2">
      <c r="A992">
        <f>ROW(Source!A2982)</f>
        <v>2982</v>
      </c>
      <c r="B992">
        <v>52432812</v>
      </c>
      <c r="C992">
        <v>52432803</v>
      </c>
      <c r="D992">
        <v>51502000</v>
      </c>
      <c r="E992">
        <v>1</v>
      </c>
      <c r="F992">
        <v>1</v>
      </c>
      <c r="G992">
        <v>27</v>
      </c>
      <c r="H992">
        <v>3</v>
      </c>
      <c r="I992" t="s">
        <v>577</v>
      </c>
      <c r="J992" t="s">
        <v>578</v>
      </c>
      <c r="K992" t="s">
        <v>579</v>
      </c>
      <c r="L992">
        <v>1301</v>
      </c>
      <c r="N992">
        <v>1003</v>
      </c>
      <c r="O992" t="s">
        <v>580</v>
      </c>
      <c r="P992" t="s">
        <v>580</v>
      </c>
      <c r="Q992">
        <v>1</v>
      </c>
      <c r="X992">
        <v>12</v>
      </c>
      <c r="Y992">
        <v>26.54</v>
      </c>
      <c r="Z992">
        <v>0</v>
      </c>
      <c r="AA992">
        <v>0</v>
      </c>
      <c r="AB992">
        <v>0</v>
      </c>
      <c r="AC992">
        <v>0</v>
      </c>
      <c r="AD992">
        <v>1</v>
      </c>
      <c r="AE992">
        <v>0</v>
      </c>
      <c r="AF992" t="s">
        <v>3</v>
      </c>
      <c r="AG992">
        <v>12</v>
      </c>
      <c r="AH992">
        <v>2</v>
      </c>
      <c r="AI992">
        <v>52432807</v>
      </c>
      <c r="AJ992">
        <v>1029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</row>
    <row r="993" spans="1:44" x14ac:dyDescent="0.2">
      <c r="A993">
        <f>ROW(Source!A2982)</f>
        <v>2982</v>
      </c>
      <c r="B993">
        <v>52432813</v>
      </c>
      <c r="C993">
        <v>52432803</v>
      </c>
      <c r="D993">
        <v>51502464</v>
      </c>
      <c r="E993">
        <v>1</v>
      </c>
      <c r="F993">
        <v>1</v>
      </c>
      <c r="G993">
        <v>27</v>
      </c>
      <c r="H993">
        <v>3</v>
      </c>
      <c r="I993" t="s">
        <v>581</v>
      </c>
      <c r="J993" t="s">
        <v>582</v>
      </c>
      <c r="K993" t="s">
        <v>583</v>
      </c>
      <c r="L993">
        <v>1346</v>
      </c>
      <c r="N993">
        <v>1009</v>
      </c>
      <c r="O993" t="s">
        <v>190</v>
      </c>
      <c r="P993" t="s">
        <v>190</v>
      </c>
      <c r="Q993">
        <v>1</v>
      </c>
      <c r="X993">
        <v>6.6</v>
      </c>
      <c r="Y993">
        <v>133.80000000000001</v>
      </c>
      <c r="Z993">
        <v>0</v>
      </c>
      <c r="AA993">
        <v>0</v>
      </c>
      <c r="AB993">
        <v>0</v>
      </c>
      <c r="AC993">
        <v>0</v>
      </c>
      <c r="AD993">
        <v>1</v>
      </c>
      <c r="AE993">
        <v>0</v>
      </c>
      <c r="AF993" t="s">
        <v>3</v>
      </c>
      <c r="AG993">
        <v>6.6</v>
      </c>
      <c r="AH993">
        <v>2</v>
      </c>
      <c r="AI993">
        <v>52432808</v>
      </c>
      <c r="AJ993">
        <v>1030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</row>
    <row r="994" spans="1:44" x14ac:dyDescent="0.2">
      <c r="A994">
        <f>ROW(Source!A2983)</f>
        <v>2983</v>
      </c>
      <c r="B994">
        <v>52432818</v>
      </c>
      <c r="C994">
        <v>52432814</v>
      </c>
      <c r="D994">
        <v>51486811</v>
      </c>
      <c r="E994">
        <v>27</v>
      </c>
      <c r="F994">
        <v>1</v>
      </c>
      <c r="G994">
        <v>27</v>
      </c>
      <c r="H994">
        <v>1</v>
      </c>
      <c r="I994" t="s">
        <v>531</v>
      </c>
      <c r="J994" t="s">
        <v>3</v>
      </c>
      <c r="K994" t="s">
        <v>532</v>
      </c>
      <c r="L994">
        <v>1191</v>
      </c>
      <c r="N994">
        <v>1013</v>
      </c>
      <c r="O994" t="s">
        <v>533</v>
      </c>
      <c r="P994" t="s">
        <v>533</v>
      </c>
      <c r="Q994">
        <v>1</v>
      </c>
      <c r="X994">
        <v>0.06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1</v>
      </c>
      <c r="AE994">
        <v>1</v>
      </c>
      <c r="AF994" t="s">
        <v>3</v>
      </c>
      <c r="AG994">
        <v>0.06</v>
      </c>
      <c r="AH994">
        <v>2</v>
      </c>
      <c r="AI994">
        <v>52432815</v>
      </c>
      <c r="AJ994">
        <v>1031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</row>
    <row r="995" spans="1:44" x14ac:dyDescent="0.2">
      <c r="A995">
        <f>ROW(Source!A2983)</f>
        <v>2983</v>
      </c>
      <c r="B995">
        <v>52432819</v>
      </c>
      <c r="C995">
        <v>52432814</v>
      </c>
      <c r="D995">
        <v>51502386</v>
      </c>
      <c r="E995">
        <v>1</v>
      </c>
      <c r="F995">
        <v>1</v>
      </c>
      <c r="G995">
        <v>27</v>
      </c>
      <c r="H995">
        <v>3</v>
      </c>
      <c r="I995" t="s">
        <v>205</v>
      </c>
      <c r="J995" t="s">
        <v>207</v>
      </c>
      <c r="K995" t="s">
        <v>206</v>
      </c>
      <c r="L995">
        <v>1346</v>
      </c>
      <c r="N995">
        <v>1009</v>
      </c>
      <c r="O995" t="s">
        <v>190</v>
      </c>
      <c r="P995" t="s">
        <v>190</v>
      </c>
      <c r="Q995">
        <v>1</v>
      </c>
      <c r="X995">
        <v>0.35</v>
      </c>
      <c r="Y995">
        <v>31.8</v>
      </c>
      <c r="Z995">
        <v>0</v>
      </c>
      <c r="AA995">
        <v>0</v>
      </c>
      <c r="AB995">
        <v>0</v>
      </c>
      <c r="AC995">
        <v>0</v>
      </c>
      <c r="AD995">
        <v>1</v>
      </c>
      <c r="AE995">
        <v>0</v>
      </c>
      <c r="AF995" t="s">
        <v>3</v>
      </c>
      <c r="AG995">
        <v>0.35</v>
      </c>
      <c r="AH995">
        <v>2</v>
      </c>
      <c r="AI995">
        <v>52432816</v>
      </c>
      <c r="AJ995">
        <v>1032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</row>
    <row r="996" spans="1:44" x14ac:dyDescent="0.2">
      <c r="A996">
        <f>ROW(Source!A3021)</f>
        <v>3021</v>
      </c>
      <c r="B996">
        <v>52432981</v>
      </c>
      <c r="C996">
        <v>52432973</v>
      </c>
      <c r="D996">
        <v>51486811</v>
      </c>
      <c r="E996">
        <v>27</v>
      </c>
      <c r="F996">
        <v>1</v>
      </c>
      <c r="G996">
        <v>27</v>
      </c>
      <c r="H996">
        <v>1</v>
      </c>
      <c r="I996" t="s">
        <v>531</v>
      </c>
      <c r="J996" t="s">
        <v>3</v>
      </c>
      <c r="K996" t="s">
        <v>532</v>
      </c>
      <c r="L996">
        <v>1191</v>
      </c>
      <c r="N996">
        <v>1013</v>
      </c>
      <c r="O996" t="s">
        <v>533</v>
      </c>
      <c r="P996" t="s">
        <v>533</v>
      </c>
      <c r="Q996">
        <v>1</v>
      </c>
      <c r="X996">
        <v>18.21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1</v>
      </c>
      <c r="AE996">
        <v>1</v>
      </c>
      <c r="AF996" t="s">
        <v>3</v>
      </c>
      <c r="AG996">
        <v>18.21</v>
      </c>
      <c r="AH996">
        <v>2</v>
      </c>
      <c r="AI996">
        <v>52432974</v>
      </c>
      <c r="AJ996">
        <v>1034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</row>
    <row r="997" spans="1:44" x14ac:dyDescent="0.2">
      <c r="A997">
        <f>ROW(Source!A3021)</f>
        <v>3021</v>
      </c>
      <c r="B997">
        <v>52432982</v>
      </c>
      <c r="C997">
        <v>52432973</v>
      </c>
      <c r="D997">
        <v>51499894</v>
      </c>
      <c r="E997">
        <v>1</v>
      </c>
      <c r="F997">
        <v>1</v>
      </c>
      <c r="G997">
        <v>27</v>
      </c>
      <c r="H997">
        <v>2</v>
      </c>
      <c r="I997" t="s">
        <v>644</v>
      </c>
      <c r="J997" t="s">
        <v>757</v>
      </c>
      <c r="K997" t="s">
        <v>646</v>
      </c>
      <c r="L997">
        <v>1368</v>
      </c>
      <c r="N997">
        <v>1011</v>
      </c>
      <c r="O997" t="s">
        <v>537</v>
      </c>
      <c r="P997" t="s">
        <v>537</v>
      </c>
      <c r="Q997">
        <v>1</v>
      </c>
      <c r="X997">
        <v>5.39</v>
      </c>
      <c r="Y997">
        <v>0</v>
      </c>
      <c r="Z997">
        <v>7.88</v>
      </c>
      <c r="AA997">
        <v>0.98</v>
      </c>
      <c r="AB997">
        <v>0</v>
      </c>
      <c r="AC997">
        <v>0</v>
      </c>
      <c r="AD997">
        <v>1</v>
      </c>
      <c r="AE997">
        <v>0</v>
      </c>
      <c r="AF997" t="s">
        <v>3</v>
      </c>
      <c r="AG997">
        <v>5.39</v>
      </c>
      <c r="AH997">
        <v>2</v>
      </c>
      <c r="AI997">
        <v>52432975</v>
      </c>
      <c r="AJ997">
        <v>1035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</row>
    <row r="998" spans="1:44" x14ac:dyDescent="0.2">
      <c r="A998">
        <f>ROW(Source!A3021)</f>
        <v>3021</v>
      </c>
      <c r="B998">
        <v>52432983</v>
      </c>
      <c r="C998">
        <v>52432973</v>
      </c>
      <c r="D998">
        <v>51499855</v>
      </c>
      <c r="E998">
        <v>1</v>
      </c>
      <c r="F998">
        <v>1</v>
      </c>
      <c r="G998">
        <v>27</v>
      </c>
      <c r="H998">
        <v>2</v>
      </c>
      <c r="I998" t="s">
        <v>647</v>
      </c>
      <c r="J998" t="s">
        <v>758</v>
      </c>
      <c r="K998" t="s">
        <v>649</v>
      </c>
      <c r="L998">
        <v>1368</v>
      </c>
      <c r="N998">
        <v>1011</v>
      </c>
      <c r="O998" t="s">
        <v>537</v>
      </c>
      <c r="P998" t="s">
        <v>537</v>
      </c>
      <c r="Q998">
        <v>1</v>
      </c>
      <c r="X998">
        <v>1.35</v>
      </c>
      <c r="Y998">
        <v>0</v>
      </c>
      <c r="Z998">
        <v>5.08</v>
      </c>
      <c r="AA998">
        <v>0.01</v>
      </c>
      <c r="AB998">
        <v>0</v>
      </c>
      <c r="AC998">
        <v>0</v>
      </c>
      <c r="AD998">
        <v>1</v>
      </c>
      <c r="AE998">
        <v>0</v>
      </c>
      <c r="AF998" t="s">
        <v>3</v>
      </c>
      <c r="AG998">
        <v>1.35</v>
      </c>
      <c r="AH998">
        <v>2</v>
      </c>
      <c r="AI998">
        <v>52432976</v>
      </c>
      <c r="AJ998">
        <v>1036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</row>
    <row r="999" spans="1:44" x14ac:dyDescent="0.2">
      <c r="A999">
        <f>ROW(Source!A3021)</f>
        <v>3021</v>
      </c>
      <c r="B999">
        <v>52432984</v>
      </c>
      <c r="C999">
        <v>52432973</v>
      </c>
      <c r="D999">
        <v>51502389</v>
      </c>
      <c r="E999">
        <v>1</v>
      </c>
      <c r="F999">
        <v>1</v>
      </c>
      <c r="G999">
        <v>27</v>
      </c>
      <c r="H999">
        <v>3</v>
      </c>
      <c r="I999" t="s">
        <v>650</v>
      </c>
      <c r="J999" t="s">
        <v>759</v>
      </c>
      <c r="K999" t="s">
        <v>652</v>
      </c>
      <c r="L999">
        <v>1346</v>
      </c>
      <c r="N999">
        <v>1009</v>
      </c>
      <c r="O999" t="s">
        <v>190</v>
      </c>
      <c r="P999" t="s">
        <v>190</v>
      </c>
      <c r="Q999">
        <v>1</v>
      </c>
      <c r="X999">
        <v>3.9</v>
      </c>
      <c r="Y999">
        <v>534.36</v>
      </c>
      <c r="Z999">
        <v>0</v>
      </c>
      <c r="AA999">
        <v>0</v>
      </c>
      <c r="AB999">
        <v>0</v>
      </c>
      <c r="AC999">
        <v>0</v>
      </c>
      <c r="AD999">
        <v>1</v>
      </c>
      <c r="AE999">
        <v>0</v>
      </c>
      <c r="AF999" t="s">
        <v>3</v>
      </c>
      <c r="AG999">
        <v>3.9</v>
      </c>
      <c r="AH999">
        <v>2</v>
      </c>
      <c r="AI999">
        <v>52432977</v>
      </c>
      <c r="AJ999">
        <v>1037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</row>
    <row r="1000" spans="1:44" x14ac:dyDescent="0.2">
      <c r="A1000">
        <f>ROW(Source!A3021)</f>
        <v>3021</v>
      </c>
      <c r="B1000">
        <v>52432985</v>
      </c>
      <c r="C1000">
        <v>52432973</v>
      </c>
      <c r="D1000">
        <v>51502574</v>
      </c>
      <c r="E1000">
        <v>1</v>
      </c>
      <c r="F1000">
        <v>1</v>
      </c>
      <c r="G1000">
        <v>27</v>
      </c>
      <c r="H1000">
        <v>3</v>
      </c>
      <c r="I1000" t="s">
        <v>653</v>
      </c>
      <c r="J1000" t="s">
        <v>760</v>
      </c>
      <c r="K1000" t="s">
        <v>655</v>
      </c>
      <c r="L1000">
        <v>1354</v>
      </c>
      <c r="N1000">
        <v>1010</v>
      </c>
      <c r="O1000" t="s">
        <v>221</v>
      </c>
      <c r="P1000" t="s">
        <v>221</v>
      </c>
      <c r="Q1000">
        <v>1</v>
      </c>
      <c r="X1000">
        <v>10</v>
      </c>
      <c r="Y1000">
        <v>1715.2</v>
      </c>
      <c r="Z1000">
        <v>0</v>
      </c>
      <c r="AA1000">
        <v>0</v>
      </c>
      <c r="AB1000">
        <v>0</v>
      </c>
      <c r="AC1000">
        <v>0</v>
      </c>
      <c r="AD1000">
        <v>1</v>
      </c>
      <c r="AE1000">
        <v>0</v>
      </c>
      <c r="AF1000" t="s">
        <v>3</v>
      </c>
      <c r="AG1000">
        <v>10</v>
      </c>
      <c r="AH1000">
        <v>2</v>
      </c>
      <c r="AI1000">
        <v>52432978</v>
      </c>
      <c r="AJ1000">
        <v>1038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</row>
    <row r="1001" spans="1:44" x14ac:dyDescent="0.2">
      <c r="A1001">
        <f>ROW(Source!A3021)</f>
        <v>3021</v>
      </c>
      <c r="B1001">
        <v>52432986</v>
      </c>
      <c r="C1001">
        <v>52432973</v>
      </c>
      <c r="D1001">
        <v>51504107</v>
      </c>
      <c r="E1001">
        <v>1</v>
      </c>
      <c r="F1001">
        <v>1</v>
      </c>
      <c r="G1001">
        <v>27</v>
      </c>
      <c r="H1001">
        <v>3</v>
      </c>
      <c r="I1001" t="s">
        <v>656</v>
      </c>
      <c r="J1001" t="s">
        <v>761</v>
      </c>
      <c r="K1001" t="s">
        <v>658</v>
      </c>
      <c r="L1001">
        <v>1354</v>
      </c>
      <c r="N1001">
        <v>1010</v>
      </c>
      <c r="O1001" t="s">
        <v>221</v>
      </c>
      <c r="P1001" t="s">
        <v>221</v>
      </c>
      <c r="Q1001">
        <v>1</v>
      </c>
      <c r="X1001">
        <v>4</v>
      </c>
      <c r="Y1001">
        <v>1999.67</v>
      </c>
      <c r="Z1001">
        <v>0</v>
      </c>
      <c r="AA1001">
        <v>0</v>
      </c>
      <c r="AB1001">
        <v>0</v>
      </c>
      <c r="AC1001">
        <v>0</v>
      </c>
      <c r="AD1001">
        <v>1</v>
      </c>
      <c r="AE1001">
        <v>0</v>
      </c>
      <c r="AF1001" t="s">
        <v>3</v>
      </c>
      <c r="AG1001">
        <v>4</v>
      </c>
      <c r="AH1001">
        <v>2</v>
      </c>
      <c r="AI1001">
        <v>52432979</v>
      </c>
      <c r="AJ1001">
        <v>1039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</row>
    <row r="1002" spans="1:44" x14ac:dyDescent="0.2">
      <c r="A1002">
        <f>ROW(Source!A3021)</f>
        <v>3021</v>
      </c>
      <c r="B1002">
        <v>52432987</v>
      </c>
      <c r="C1002">
        <v>52432973</v>
      </c>
      <c r="D1002">
        <v>51504222</v>
      </c>
      <c r="E1002">
        <v>1</v>
      </c>
      <c r="F1002">
        <v>1</v>
      </c>
      <c r="G1002">
        <v>27</v>
      </c>
      <c r="H1002">
        <v>3</v>
      </c>
      <c r="I1002" t="s">
        <v>659</v>
      </c>
      <c r="J1002" t="s">
        <v>762</v>
      </c>
      <c r="K1002" t="s">
        <v>661</v>
      </c>
      <c r="L1002">
        <v>1354</v>
      </c>
      <c r="N1002">
        <v>1010</v>
      </c>
      <c r="O1002" t="s">
        <v>221</v>
      </c>
      <c r="P1002" t="s">
        <v>221</v>
      </c>
      <c r="Q1002">
        <v>1</v>
      </c>
      <c r="X1002">
        <v>60</v>
      </c>
      <c r="Y1002">
        <v>30.72</v>
      </c>
      <c r="Z1002">
        <v>0</v>
      </c>
      <c r="AA1002">
        <v>0</v>
      </c>
      <c r="AB1002">
        <v>0</v>
      </c>
      <c r="AC1002">
        <v>0</v>
      </c>
      <c r="AD1002">
        <v>1</v>
      </c>
      <c r="AE1002">
        <v>0</v>
      </c>
      <c r="AF1002" t="s">
        <v>3</v>
      </c>
      <c r="AG1002">
        <v>60</v>
      </c>
      <c r="AH1002">
        <v>2</v>
      </c>
      <c r="AI1002">
        <v>52432980</v>
      </c>
      <c r="AJ1002">
        <v>1040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</row>
    <row r="1003" spans="1:44" x14ac:dyDescent="0.2">
      <c r="A1003">
        <f>ROW(Source!A3022)</f>
        <v>3022</v>
      </c>
      <c r="B1003">
        <v>52432996</v>
      </c>
      <c r="C1003">
        <v>52432988</v>
      </c>
      <c r="D1003">
        <v>51486811</v>
      </c>
      <c r="E1003">
        <v>27</v>
      </c>
      <c r="F1003">
        <v>1</v>
      </c>
      <c r="G1003">
        <v>27</v>
      </c>
      <c r="H1003">
        <v>1</v>
      </c>
      <c r="I1003" t="s">
        <v>531</v>
      </c>
      <c r="J1003" t="s">
        <v>3</v>
      </c>
      <c r="K1003" t="s">
        <v>532</v>
      </c>
      <c r="L1003">
        <v>1191</v>
      </c>
      <c r="N1003">
        <v>1013</v>
      </c>
      <c r="O1003" t="s">
        <v>533</v>
      </c>
      <c r="P1003" t="s">
        <v>533</v>
      </c>
      <c r="Q1003">
        <v>1</v>
      </c>
      <c r="X1003">
        <v>12.15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1</v>
      </c>
      <c r="AE1003">
        <v>1</v>
      </c>
      <c r="AF1003" t="s">
        <v>3</v>
      </c>
      <c r="AG1003">
        <v>12.15</v>
      </c>
      <c r="AH1003">
        <v>2</v>
      </c>
      <c r="AI1003">
        <v>52432989</v>
      </c>
      <c r="AJ1003">
        <v>1041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</row>
    <row r="1004" spans="1:44" x14ac:dyDescent="0.2">
      <c r="A1004">
        <f>ROW(Source!A3022)</f>
        <v>3022</v>
      </c>
      <c r="B1004">
        <v>52432997</v>
      </c>
      <c r="C1004">
        <v>52432988</v>
      </c>
      <c r="D1004">
        <v>51499894</v>
      </c>
      <c r="E1004">
        <v>1</v>
      </c>
      <c r="F1004">
        <v>1</v>
      </c>
      <c r="G1004">
        <v>27</v>
      </c>
      <c r="H1004">
        <v>2</v>
      </c>
      <c r="I1004" t="s">
        <v>644</v>
      </c>
      <c r="J1004" t="s">
        <v>757</v>
      </c>
      <c r="K1004" t="s">
        <v>646</v>
      </c>
      <c r="L1004">
        <v>1368</v>
      </c>
      <c r="N1004">
        <v>1011</v>
      </c>
      <c r="O1004" t="s">
        <v>537</v>
      </c>
      <c r="P1004" t="s">
        <v>537</v>
      </c>
      <c r="Q1004">
        <v>1</v>
      </c>
      <c r="X1004">
        <v>3.59</v>
      </c>
      <c r="Y1004">
        <v>0</v>
      </c>
      <c r="Z1004">
        <v>7.88</v>
      </c>
      <c r="AA1004">
        <v>0.98</v>
      </c>
      <c r="AB1004">
        <v>0</v>
      </c>
      <c r="AC1004">
        <v>0</v>
      </c>
      <c r="AD1004">
        <v>1</v>
      </c>
      <c r="AE1004">
        <v>0</v>
      </c>
      <c r="AF1004" t="s">
        <v>3</v>
      </c>
      <c r="AG1004">
        <v>3.59</v>
      </c>
      <c r="AH1004">
        <v>2</v>
      </c>
      <c r="AI1004">
        <v>52432990</v>
      </c>
      <c r="AJ1004">
        <v>1042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</row>
    <row r="1005" spans="1:44" x14ac:dyDescent="0.2">
      <c r="A1005">
        <f>ROW(Source!A3022)</f>
        <v>3022</v>
      </c>
      <c r="B1005">
        <v>52432998</v>
      </c>
      <c r="C1005">
        <v>52432988</v>
      </c>
      <c r="D1005">
        <v>51499855</v>
      </c>
      <c r="E1005">
        <v>1</v>
      </c>
      <c r="F1005">
        <v>1</v>
      </c>
      <c r="G1005">
        <v>27</v>
      </c>
      <c r="H1005">
        <v>2</v>
      </c>
      <c r="I1005" t="s">
        <v>647</v>
      </c>
      <c r="J1005" t="s">
        <v>758</v>
      </c>
      <c r="K1005" t="s">
        <v>649</v>
      </c>
      <c r="L1005">
        <v>1368</v>
      </c>
      <c r="N1005">
        <v>1011</v>
      </c>
      <c r="O1005" t="s">
        <v>537</v>
      </c>
      <c r="P1005" t="s">
        <v>537</v>
      </c>
      <c r="Q1005">
        <v>1</v>
      </c>
      <c r="X1005">
        <v>0.9</v>
      </c>
      <c r="Y1005">
        <v>0</v>
      </c>
      <c r="Z1005">
        <v>5.08</v>
      </c>
      <c r="AA1005">
        <v>0.01</v>
      </c>
      <c r="AB1005">
        <v>0</v>
      </c>
      <c r="AC1005">
        <v>0</v>
      </c>
      <c r="AD1005">
        <v>1</v>
      </c>
      <c r="AE1005">
        <v>0</v>
      </c>
      <c r="AF1005" t="s">
        <v>3</v>
      </c>
      <c r="AG1005">
        <v>0.9</v>
      </c>
      <c r="AH1005">
        <v>2</v>
      </c>
      <c r="AI1005">
        <v>52432991</v>
      </c>
      <c r="AJ1005">
        <v>1043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</row>
    <row r="1006" spans="1:44" x14ac:dyDescent="0.2">
      <c r="A1006">
        <f>ROW(Source!A3022)</f>
        <v>3022</v>
      </c>
      <c r="B1006">
        <v>52432999</v>
      </c>
      <c r="C1006">
        <v>52432988</v>
      </c>
      <c r="D1006">
        <v>51502389</v>
      </c>
      <c r="E1006">
        <v>1</v>
      </c>
      <c r="F1006">
        <v>1</v>
      </c>
      <c r="G1006">
        <v>27</v>
      </c>
      <c r="H1006">
        <v>3</v>
      </c>
      <c r="I1006" t="s">
        <v>650</v>
      </c>
      <c r="J1006" t="s">
        <v>759</v>
      </c>
      <c r="K1006" t="s">
        <v>652</v>
      </c>
      <c r="L1006">
        <v>1346</v>
      </c>
      <c r="N1006">
        <v>1009</v>
      </c>
      <c r="O1006" t="s">
        <v>190</v>
      </c>
      <c r="P1006" t="s">
        <v>190</v>
      </c>
      <c r="Q1006">
        <v>1</v>
      </c>
      <c r="X1006">
        <v>2.6</v>
      </c>
      <c r="Y1006">
        <v>534.36</v>
      </c>
      <c r="Z1006">
        <v>0</v>
      </c>
      <c r="AA1006">
        <v>0</v>
      </c>
      <c r="AB1006">
        <v>0</v>
      </c>
      <c r="AC1006">
        <v>0</v>
      </c>
      <c r="AD1006">
        <v>1</v>
      </c>
      <c r="AE1006">
        <v>0</v>
      </c>
      <c r="AF1006" t="s">
        <v>3</v>
      </c>
      <c r="AG1006">
        <v>2.6</v>
      </c>
      <c r="AH1006">
        <v>2</v>
      </c>
      <c r="AI1006">
        <v>52432992</v>
      </c>
      <c r="AJ1006">
        <v>1044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</row>
    <row r="1007" spans="1:44" x14ac:dyDescent="0.2">
      <c r="A1007">
        <f>ROW(Source!A3022)</f>
        <v>3022</v>
      </c>
      <c r="B1007">
        <v>52433000</v>
      </c>
      <c r="C1007">
        <v>52432988</v>
      </c>
      <c r="D1007">
        <v>51502575</v>
      </c>
      <c r="E1007">
        <v>1</v>
      </c>
      <c r="F1007">
        <v>1</v>
      </c>
      <c r="G1007">
        <v>27</v>
      </c>
      <c r="H1007">
        <v>3</v>
      </c>
      <c r="I1007" t="s">
        <v>662</v>
      </c>
      <c r="J1007" t="s">
        <v>763</v>
      </c>
      <c r="K1007" t="s">
        <v>664</v>
      </c>
      <c r="L1007">
        <v>1354</v>
      </c>
      <c r="N1007">
        <v>1010</v>
      </c>
      <c r="O1007" t="s">
        <v>221</v>
      </c>
      <c r="P1007" t="s">
        <v>221</v>
      </c>
      <c r="Q1007">
        <v>1</v>
      </c>
      <c r="X1007">
        <v>10</v>
      </c>
      <c r="Y1007">
        <v>867.45</v>
      </c>
      <c r="Z1007">
        <v>0</v>
      </c>
      <c r="AA1007">
        <v>0</v>
      </c>
      <c r="AB1007">
        <v>0</v>
      </c>
      <c r="AC1007">
        <v>0</v>
      </c>
      <c r="AD1007">
        <v>1</v>
      </c>
      <c r="AE1007">
        <v>0</v>
      </c>
      <c r="AF1007" t="s">
        <v>3</v>
      </c>
      <c r="AG1007">
        <v>10</v>
      </c>
      <c r="AH1007">
        <v>2</v>
      </c>
      <c r="AI1007">
        <v>52432993</v>
      </c>
      <c r="AJ1007">
        <v>1045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</row>
    <row r="1008" spans="1:44" x14ac:dyDescent="0.2">
      <c r="A1008">
        <f>ROW(Source!A3022)</f>
        <v>3022</v>
      </c>
      <c r="B1008">
        <v>52433001</v>
      </c>
      <c r="C1008">
        <v>52432988</v>
      </c>
      <c r="D1008">
        <v>51504107</v>
      </c>
      <c r="E1008">
        <v>1</v>
      </c>
      <c r="F1008">
        <v>1</v>
      </c>
      <c r="G1008">
        <v>27</v>
      </c>
      <c r="H1008">
        <v>3</v>
      </c>
      <c r="I1008" t="s">
        <v>656</v>
      </c>
      <c r="J1008" t="s">
        <v>761</v>
      </c>
      <c r="K1008" t="s">
        <v>658</v>
      </c>
      <c r="L1008">
        <v>1354</v>
      </c>
      <c r="N1008">
        <v>1010</v>
      </c>
      <c r="O1008" t="s">
        <v>221</v>
      </c>
      <c r="P1008" t="s">
        <v>221</v>
      </c>
      <c r="Q1008">
        <v>1</v>
      </c>
      <c r="X1008">
        <v>2.7</v>
      </c>
      <c r="Y1008">
        <v>1999.67</v>
      </c>
      <c r="Z1008">
        <v>0</v>
      </c>
      <c r="AA1008">
        <v>0</v>
      </c>
      <c r="AB1008">
        <v>0</v>
      </c>
      <c r="AC1008">
        <v>0</v>
      </c>
      <c r="AD1008">
        <v>1</v>
      </c>
      <c r="AE1008">
        <v>0</v>
      </c>
      <c r="AF1008" t="s">
        <v>3</v>
      </c>
      <c r="AG1008">
        <v>2.7</v>
      </c>
      <c r="AH1008">
        <v>2</v>
      </c>
      <c r="AI1008">
        <v>52432994</v>
      </c>
      <c r="AJ1008">
        <v>1046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</row>
    <row r="1009" spans="1:44" x14ac:dyDescent="0.2">
      <c r="A1009">
        <f>ROW(Source!A3022)</f>
        <v>3022</v>
      </c>
      <c r="B1009">
        <v>52433002</v>
      </c>
      <c r="C1009">
        <v>52432988</v>
      </c>
      <c r="D1009">
        <v>51504222</v>
      </c>
      <c r="E1009">
        <v>1</v>
      </c>
      <c r="F1009">
        <v>1</v>
      </c>
      <c r="G1009">
        <v>27</v>
      </c>
      <c r="H1009">
        <v>3</v>
      </c>
      <c r="I1009" t="s">
        <v>659</v>
      </c>
      <c r="J1009" t="s">
        <v>762</v>
      </c>
      <c r="K1009" t="s">
        <v>661</v>
      </c>
      <c r="L1009">
        <v>1354</v>
      </c>
      <c r="N1009">
        <v>1010</v>
      </c>
      <c r="O1009" t="s">
        <v>221</v>
      </c>
      <c r="P1009" t="s">
        <v>221</v>
      </c>
      <c r="Q1009">
        <v>1</v>
      </c>
      <c r="X1009">
        <v>40</v>
      </c>
      <c r="Y1009">
        <v>30.72</v>
      </c>
      <c r="Z1009">
        <v>0</v>
      </c>
      <c r="AA1009">
        <v>0</v>
      </c>
      <c r="AB1009">
        <v>0</v>
      </c>
      <c r="AC1009">
        <v>0</v>
      </c>
      <c r="AD1009">
        <v>1</v>
      </c>
      <c r="AE1009">
        <v>0</v>
      </c>
      <c r="AF1009" t="s">
        <v>3</v>
      </c>
      <c r="AG1009">
        <v>40</v>
      </c>
      <c r="AH1009">
        <v>2</v>
      </c>
      <c r="AI1009">
        <v>52432995</v>
      </c>
      <c r="AJ1009">
        <v>1047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</row>
    <row r="1010" spans="1:44" x14ac:dyDescent="0.2">
      <c r="A1010">
        <f>ROW(Source!A3126)</f>
        <v>3126</v>
      </c>
      <c r="B1010">
        <v>52433124</v>
      </c>
      <c r="C1010">
        <v>52433119</v>
      </c>
      <c r="D1010">
        <v>51486811</v>
      </c>
      <c r="E1010">
        <v>27</v>
      </c>
      <c r="F1010">
        <v>1</v>
      </c>
      <c r="G1010">
        <v>27</v>
      </c>
      <c r="H1010">
        <v>1</v>
      </c>
      <c r="I1010" t="s">
        <v>531</v>
      </c>
      <c r="J1010" t="s">
        <v>3</v>
      </c>
      <c r="K1010" t="s">
        <v>532</v>
      </c>
      <c r="L1010">
        <v>1191</v>
      </c>
      <c r="N1010">
        <v>1013</v>
      </c>
      <c r="O1010" t="s">
        <v>533</v>
      </c>
      <c r="P1010" t="s">
        <v>533</v>
      </c>
      <c r="Q1010">
        <v>1</v>
      </c>
      <c r="X1010">
        <v>342.54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1</v>
      </c>
      <c r="AE1010">
        <v>1</v>
      </c>
      <c r="AF1010" t="s">
        <v>288</v>
      </c>
      <c r="AG1010">
        <v>68.50800000000001</v>
      </c>
      <c r="AH1010">
        <v>2</v>
      </c>
      <c r="AI1010">
        <v>52433120</v>
      </c>
      <c r="AJ1010">
        <v>1048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</row>
    <row r="1011" spans="1:44" x14ac:dyDescent="0.2">
      <c r="A1011">
        <f>ROW(Source!A3126)</f>
        <v>3126</v>
      </c>
      <c r="B1011">
        <v>52433125</v>
      </c>
      <c r="C1011">
        <v>52433119</v>
      </c>
      <c r="D1011">
        <v>51499305</v>
      </c>
      <c r="E1011">
        <v>1</v>
      </c>
      <c r="F1011">
        <v>1</v>
      </c>
      <c r="G1011">
        <v>27</v>
      </c>
      <c r="H1011">
        <v>2</v>
      </c>
      <c r="I1011" t="s">
        <v>584</v>
      </c>
      <c r="J1011" t="s">
        <v>585</v>
      </c>
      <c r="K1011" t="s">
        <v>586</v>
      </c>
      <c r="L1011">
        <v>1368</v>
      </c>
      <c r="N1011">
        <v>1011</v>
      </c>
      <c r="O1011" t="s">
        <v>537</v>
      </c>
      <c r="P1011" t="s">
        <v>537</v>
      </c>
      <c r="Q1011">
        <v>1</v>
      </c>
      <c r="X1011">
        <v>13.75</v>
      </c>
      <c r="Y1011">
        <v>0</v>
      </c>
      <c r="Z1011">
        <v>1289.26</v>
      </c>
      <c r="AA1011">
        <v>637.17999999999995</v>
      </c>
      <c r="AB1011">
        <v>0</v>
      </c>
      <c r="AC1011">
        <v>0</v>
      </c>
      <c r="AD1011">
        <v>1</v>
      </c>
      <c r="AE1011">
        <v>0</v>
      </c>
      <c r="AF1011" t="s">
        <v>288</v>
      </c>
      <c r="AG1011">
        <v>2.75</v>
      </c>
      <c r="AH1011">
        <v>2</v>
      </c>
      <c r="AI1011">
        <v>52433121</v>
      </c>
      <c r="AJ1011">
        <v>1049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</row>
    <row r="1012" spans="1:44" x14ac:dyDescent="0.2">
      <c r="A1012">
        <f>ROW(Source!A3126)</f>
        <v>3126</v>
      </c>
      <c r="B1012">
        <v>52433126</v>
      </c>
      <c r="C1012">
        <v>52433119</v>
      </c>
      <c r="D1012">
        <v>51500925</v>
      </c>
      <c r="E1012">
        <v>1</v>
      </c>
      <c r="F1012">
        <v>1</v>
      </c>
      <c r="G1012">
        <v>27</v>
      </c>
      <c r="H1012">
        <v>3</v>
      </c>
      <c r="I1012" t="s">
        <v>587</v>
      </c>
      <c r="J1012" t="s">
        <v>588</v>
      </c>
      <c r="K1012" t="s">
        <v>589</v>
      </c>
      <c r="L1012">
        <v>1348</v>
      </c>
      <c r="N1012">
        <v>1009</v>
      </c>
      <c r="O1012" t="s">
        <v>27</v>
      </c>
      <c r="P1012" t="s">
        <v>27</v>
      </c>
      <c r="Q1012">
        <v>1000</v>
      </c>
      <c r="X1012">
        <v>4.8000000000000001E-2</v>
      </c>
      <c r="Y1012">
        <v>116855.43</v>
      </c>
      <c r="Z1012">
        <v>0</v>
      </c>
      <c r="AA1012">
        <v>0</v>
      </c>
      <c r="AB1012">
        <v>0</v>
      </c>
      <c r="AC1012">
        <v>0</v>
      </c>
      <c r="AD1012">
        <v>1</v>
      </c>
      <c r="AE1012">
        <v>0</v>
      </c>
      <c r="AF1012" t="s">
        <v>287</v>
      </c>
      <c r="AG1012">
        <v>0</v>
      </c>
      <c r="AH1012">
        <v>2</v>
      </c>
      <c r="AI1012">
        <v>52433122</v>
      </c>
      <c r="AJ1012">
        <v>1050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</row>
    <row r="1013" spans="1:44" x14ac:dyDescent="0.2">
      <c r="A1013">
        <f>ROW(Source!A3126)</f>
        <v>3126</v>
      </c>
      <c r="B1013">
        <v>52433127</v>
      </c>
      <c r="C1013">
        <v>52433119</v>
      </c>
      <c r="D1013">
        <v>51504654</v>
      </c>
      <c r="E1013">
        <v>1</v>
      </c>
      <c r="F1013">
        <v>1</v>
      </c>
      <c r="G1013">
        <v>27</v>
      </c>
      <c r="H1013">
        <v>3</v>
      </c>
      <c r="I1013" t="s">
        <v>590</v>
      </c>
      <c r="J1013" t="s">
        <v>591</v>
      </c>
      <c r="K1013" t="s">
        <v>592</v>
      </c>
      <c r="L1013">
        <v>1354</v>
      </c>
      <c r="N1013">
        <v>1010</v>
      </c>
      <c r="O1013" t="s">
        <v>221</v>
      </c>
      <c r="P1013" t="s">
        <v>221</v>
      </c>
      <c r="Q1013">
        <v>1</v>
      </c>
      <c r="X1013">
        <v>100</v>
      </c>
      <c r="Y1013">
        <v>1800.41</v>
      </c>
      <c r="Z1013">
        <v>0</v>
      </c>
      <c r="AA1013">
        <v>0</v>
      </c>
      <c r="AB1013">
        <v>0</v>
      </c>
      <c r="AC1013">
        <v>0</v>
      </c>
      <c r="AD1013">
        <v>1</v>
      </c>
      <c r="AE1013">
        <v>0</v>
      </c>
      <c r="AF1013" t="s">
        <v>287</v>
      </c>
      <c r="AG1013">
        <v>0</v>
      </c>
      <c r="AH1013">
        <v>2</v>
      </c>
      <c r="AI1013">
        <v>52433123</v>
      </c>
      <c r="AJ1013">
        <v>1051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</row>
    <row r="1014" spans="1:44" x14ac:dyDescent="0.2">
      <c r="A1014">
        <f>ROW(Source!A3126)</f>
        <v>3126</v>
      </c>
      <c r="B1014">
        <v>52433128</v>
      </c>
      <c r="C1014">
        <v>52433119</v>
      </c>
      <c r="D1014">
        <v>51487531</v>
      </c>
      <c r="E1014">
        <v>27</v>
      </c>
      <c r="F1014">
        <v>1</v>
      </c>
      <c r="G1014">
        <v>27</v>
      </c>
      <c r="H1014">
        <v>3</v>
      </c>
      <c r="I1014" t="s">
        <v>751</v>
      </c>
      <c r="J1014" t="s">
        <v>3</v>
      </c>
      <c r="K1014" t="s">
        <v>752</v>
      </c>
      <c r="L1014">
        <v>1354</v>
      </c>
      <c r="N1014">
        <v>1010</v>
      </c>
      <c r="O1014" t="s">
        <v>221</v>
      </c>
      <c r="P1014" t="s">
        <v>221</v>
      </c>
      <c r="Q1014">
        <v>1</v>
      </c>
      <c r="X1014">
        <v>100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 t="s">
        <v>287</v>
      </c>
      <c r="AG1014">
        <v>0</v>
      </c>
      <c r="AH1014">
        <v>3</v>
      </c>
      <c r="AI1014">
        <v>-1</v>
      </c>
      <c r="AJ1014" t="s">
        <v>3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</row>
    <row r="1015" spans="1:44" x14ac:dyDescent="0.2">
      <c r="A1015">
        <f>ROW(Source!A3127)</f>
        <v>3127</v>
      </c>
      <c r="B1015">
        <v>52433132</v>
      </c>
      <c r="C1015">
        <v>52433129</v>
      </c>
      <c r="D1015">
        <v>51486811</v>
      </c>
      <c r="E1015">
        <v>27</v>
      </c>
      <c r="F1015">
        <v>1</v>
      </c>
      <c r="G1015">
        <v>27</v>
      </c>
      <c r="H1015">
        <v>1</v>
      </c>
      <c r="I1015" t="s">
        <v>531</v>
      </c>
      <c r="J1015" t="s">
        <v>3</v>
      </c>
      <c r="K1015" t="s">
        <v>532</v>
      </c>
      <c r="L1015">
        <v>1191</v>
      </c>
      <c r="N1015">
        <v>1013</v>
      </c>
      <c r="O1015" t="s">
        <v>533</v>
      </c>
      <c r="P1015" t="s">
        <v>533</v>
      </c>
      <c r="Q1015">
        <v>1</v>
      </c>
      <c r="X1015">
        <v>79.349999999999994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1</v>
      </c>
      <c r="AE1015">
        <v>1</v>
      </c>
      <c r="AF1015" t="s">
        <v>288</v>
      </c>
      <c r="AG1015">
        <v>15.87</v>
      </c>
      <c r="AH1015">
        <v>2</v>
      </c>
      <c r="AI1015">
        <v>52433130</v>
      </c>
      <c r="AJ1015">
        <v>1052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</row>
    <row r="1016" spans="1:44" x14ac:dyDescent="0.2">
      <c r="A1016">
        <f>ROW(Source!A3127)</f>
        <v>3127</v>
      </c>
      <c r="B1016">
        <v>52433133</v>
      </c>
      <c r="C1016">
        <v>52433129</v>
      </c>
      <c r="D1016">
        <v>51504655</v>
      </c>
      <c r="E1016">
        <v>1</v>
      </c>
      <c r="F1016">
        <v>1</v>
      </c>
      <c r="G1016">
        <v>27</v>
      </c>
      <c r="H1016">
        <v>3</v>
      </c>
      <c r="I1016" t="s">
        <v>219</v>
      </c>
      <c r="J1016" t="s">
        <v>222</v>
      </c>
      <c r="K1016" t="s">
        <v>220</v>
      </c>
      <c r="L1016">
        <v>1354</v>
      </c>
      <c r="N1016">
        <v>1010</v>
      </c>
      <c r="O1016" t="s">
        <v>221</v>
      </c>
      <c r="P1016" t="s">
        <v>221</v>
      </c>
      <c r="Q1016">
        <v>1</v>
      </c>
      <c r="X1016">
        <v>100</v>
      </c>
      <c r="Y1016">
        <v>127.21</v>
      </c>
      <c r="Z1016">
        <v>0</v>
      </c>
      <c r="AA1016">
        <v>0</v>
      </c>
      <c r="AB1016">
        <v>0</v>
      </c>
      <c r="AC1016">
        <v>0</v>
      </c>
      <c r="AD1016">
        <v>1</v>
      </c>
      <c r="AE1016">
        <v>0</v>
      </c>
      <c r="AF1016" t="s">
        <v>287</v>
      </c>
      <c r="AG1016">
        <v>0</v>
      </c>
      <c r="AH1016">
        <v>2</v>
      </c>
      <c r="AI1016">
        <v>52433131</v>
      </c>
      <c r="AJ1016">
        <v>1053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</row>
    <row r="1017" spans="1:44" x14ac:dyDescent="0.2">
      <c r="A1017">
        <f>ROW(Source!A3127)</f>
        <v>3127</v>
      </c>
      <c r="B1017">
        <v>52433134</v>
      </c>
      <c r="C1017">
        <v>52433129</v>
      </c>
      <c r="D1017">
        <v>51487531</v>
      </c>
      <c r="E1017">
        <v>27</v>
      </c>
      <c r="F1017">
        <v>1</v>
      </c>
      <c r="G1017">
        <v>27</v>
      </c>
      <c r="H1017">
        <v>3</v>
      </c>
      <c r="I1017" t="s">
        <v>751</v>
      </c>
      <c r="J1017" t="s">
        <v>3</v>
      </c>
      <c r="K1017" t="s">
        <v>752</v>
      </c>
      <c r="L1017">
        <v>1354</v>
      </c>
      <c r="N1017">
        <v>1010</v>
      </c>
      <c r="O1017" t="s">
        <v>221</v>
      </c>
      <c r="P1017" t="s">
        <v>221</v>
      </c>
      <c r="Q1017">
        <v>1</v>
      </c>
      <c r="X1017">
        <v>100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 t="s">
        <v>287</v>
      </c>
      <c r="AG1017">
        <v>0</v>
      </c>
      <c r="AH1017">
        <v>3</v>
      </c>
      <c r="AI1017">
        <v>-1</v>
      </c>
      <c r="AJ1017" t="s">
        <v>3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</row>
    <row r="1018" spans="1:44" x14ac:dyDescent="0.2">
      <c r="A1018">
        <f>ROW(Source!A3128)</f>
        <v>3128</v>
      </c>
      <c r="B1018">
        <v>52433140</v>
      </c>
      <c r="C1018">
        <v>52433135</v>
      </c>
      <c r="D1018">
        <v>51486811</v>
      </c>
      <c r="E1018">
        <v>27</v>
      </c>
      <c r="F1018">
        <v>1</v>
      </c>
      <c r="G1018">
        <v>27</v>
      </c>
      <c r="H1018">
        <v>1</v>
      </c>
      <c r="I1018" t="s">
        <v>531</v>
      </c>
      <c r="J1018" t="s">
        <v>3</v>
      </c>
      <c r="K1018" t="s">
        <v>532</v>
      </c>
      <c r="L1018">
        <v>1191</v>
      </c>
      <c r="N1018">
        <v>1013</v>
      </c>
      <c r="O1018" t="s">
        <v>533</v>
      </c>
      <c r="P1018" t="s">
        <v>533</v>
      </c>
      <c r="Q1018">
        <v>1</v>
      </c>
      <c r="X1018">
        <v>342.54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1</v>
      </c>
      <c r="AE1018">
        <v>1</v>
      </c>
      <c r="AF1018" t="s">
        <v>3</v>
      </c>
      <c r="AG1018">
        <v>342.54</v>
      </c>
      <c r="AH1018">
        <v>2</v>
      </c>
      <c r="AI1018">
        <v>52433136</v>
      </c>
      <c r="AJ1018">
        <v>1054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</row>
    <row r="1019" spans="1:44" x14ac:dyDescent="0.2">
      <c r="A1019">
        <f>ROW(Source!A3128)</f>
        <v>3128</v>
      </c>
      <c r="B1019">
        <v>52433141</v>
      </c>
      <c r="C1019">
        <v>52433135</v>
      </c>
      <c r="D1019">
        <v>51499305</v>
      </c>
      <c r="E1019">
        <v>1</v>
      </c>
      <c r="F1019">
        <v>1</v>
      </c>
      <c r="G1019">
        <v>27</v>
      </c>
      <c r="H1019">
        <v>2</v>
      </c>
      <c r="I1019" t="s">
        <v>584</v>
      </c>
      <c r="J1019" t="s">
        <v>585</v>
      </c>
      <c r="K1019" t="s">
        <v>586</v>
      </c>
      <c r="L1019">
        <v>1368</v>
      </c>
      <c r="N1019">
        <v>1011</v>
      </c>
      <c r="O1019" t="s">
        <v>537</v>
      </c>
      <c r="P1019" t="s">
        <v>537</v>
      </c>
      <c r="Q1019">
        <v>1</v>
      </c>
      <c r="X1019">
        <v>13.75</v>
      </c>
      <c r="Y1019">
        <v>0</v>
      </c>
      <c r="Z1019">
        <v>1289.26</v>
      </c>
      <c r="AA1019">
        <v>637.17999999999995</v>
      </c>
      <c r="AB1019">
        <v>0</v>
      </c>
      <c r="AC1019">
        <v>0</v>
      </c>
      <c r="AD1019">
        <v>1</v>
      </c>
      <c r="AE1019">
        <v>0</v>
      </c>
      <c r="AF1019" t="s">
        <v>3</v>
      </c>
      <c r="AG1019">
        <v>13.75</v>
      </c>
      <c r="AH1019">
        <v>2</v>
      </c>
      <c r="AI1019">
        <v>52433137</v>
      </c>
      <c r="AJ1019">
        <v>1055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</row>
    <row r="1020" spans="1:44" x14ac:dyDescent="0.2">
      <c r="A1020">
        <f>ROW(Source!A3128)</f>
        <v>3128</v>
      </c>
      <c r="B1020">
        <v>52433142</v>
      </c>
      <c r="C1020">
        <v>52433135</v>
      </c>
      <c r="D1020">
        <v>51500925</v>
      </c>
      <c r="E1020">
        <v>1</v>
      </c>
      <c r="F1020">
        <v>1</v>
      </c>
      <c r="G1020">
        <v>27</v>
      </c>
      <c r="H1020">
        <v>3</v>
      </c>
      <c r="I1020" t="s">
        <v>587</v>
      </c>
      <c r="J1020" t="s">
        <v>588</v>
      </c>
      <c r="K1020" t="s">
        <v>589</v>
      </c>
      <c r="L1020">
        <v>1348</v>
      </c>
      <c r="N1020">
        <v>1009</v>
      </c>
      <c r="O1020" t="s">
        <v>27</v>
      </c>
      <c r="P1020" t="s">
        <v>27</v>
      </c>
      <c r="Q1020">
        <v>1000</v>
      </c>
      <c r="X1020">
        <v>4.8000000000000001E-2</v>
      </c>
      <c r="Y1020">
        <v>116855.43</v>
      </c>
      <c r="Z1020">
        <v>0</v>
      </c>
      <c r="AA1020">
        <v>0</v>
      </c>
      <c r="AB1020">
        <v>0</v>
      </c>
      <c r="AC1020">
        <v>0</v>
      </c>
      <c r="AD1020">
        <v>1</v>
      </c>
      <c r="AE1020">
        <v>0</v>
      </c>
      <c r="AF1020" t="s">
        <v>3</v>
      </c>
      <c r="AG1020">
        <v>4.8000000000000001E-2</v>
      </c>
      <c r="AH1020">
        <v>2</v>
      </c>
      <c r="AI1020">
        <v>52433138</v>
      </c>
      <c r="AJ1020">
        <v>1056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</row>
    <row r="1021" spans="1:44" x14ac:dyDescent="0.2">
      <c r="A1021">
        <f>ROW(Source!A3128)</f>
        <v>3128</v>
      </c>
      <c r="B1021">
        <v>52433143</v>
      </c>
      <c r="C1021">
        <v>52433135</v>
      </c>
      <c r="D1021">
        <v>51504654</v>
      </c>
      <c r="E1021">
        <v>1</v>
      </c>
      <c r="F1021">
        <v>1</v>
      </c>
      <c r="G1021">
        <v>27</v>
      </c>
      <c r="H1021">
        <v>3</v>
      </c>
      <c r="I1021" t="s">
        <v>590</v>
      </c>
      <c r="J1021" t="s">
        <v>591</v>
      </c>
      <c r="K1021" t="s">
        <v>592</v>
      </c>
      <c r="L1021">
        <v>1354</v>
      </c>
      <c r="N1021">
        <v>1010</v>
      </c>
      <c r="O1021" t="s">
        <v>221</v>
      </c>
      <c r="P1021" t="s">
        <v>221</v>
      </c>
      <c r="Q1021">
        <v>1</v>
      </c>
      <c r="X1021">
        <v>100</v>
      </c>
      <c r="Y1021">
        <v>1800.41</v>
      </c>
      <c r="Z1021">
        <v>0</v>
      </c>
      <c r="AA1021">
        <v>0</v>
      </c>
      <c r="AB1021">
        <v>0</v>
      </c>
      <c r="AC1021">
        <v>0</v>
      </c>
      <c r="AD1021">
        <v>1</v>
      </c>
      <c r="AE1021">
        <v>0</v>
      </c>
      <c r="AF1021" t="s">
        <v>3</v>
      </c>
      <c r="AG1021">
        <v>100</v>
      </c>
      <c r="AH1021">
        <v>2</v>
      </c>
      <c r="AI1021">
        <v>52433139</v>
      </c>
      <c r="AJ1021">
        <v>1057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</row>
    <row r="1022" spans="1:44" x14ac:dyDescent="0.2">
      <c r="A1022">
        <f>ROW(Source!A3128)</f>
        <v>3128</v>
      </c>
      <c r="B1022">
        <v>52433144</v>
      </c>
      <c r="C1022">
        <v>52433135</v>
      </c>
      <c r="D1022">
        <v>51487531</v>
      </c>
      <c r="E1022">
        <v>27</v>
      </c>
      <c r="F1022">
        <v>1</v>
      </c>
      <c r="G1022">
        <v>27</v>
      </c>
      <c r="H1022">
        <v>3</v>
      </c>
      <c r="I1022" t="s">
        <v>751</v>
      </c>
      <c r="J1022" t="s">
        <v>3</v>
      </c>
      <c r="K1022" t="s">
        <v>752</v>
      </c>
      <c r="L1022">
        <v>1354</v>
      </c>
      <c r="N1022">
        <v>1010</v>
      </c>
      <c r="O1022" t="s">
        <v>221</v>
      </c>
      <c r="P1022" t="s">
        <v>221</v>
      </c>
      <c r="Q1022">
        <v>1</v>
      </c>
      <c r="X1022">
        <v>100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 t="s">
        <v>3</v>
      </c>
      <c r="AG1022">
        <v>100</v>
      </c>
      <c r="AH1022">
        <v>3</v>
      </c>
      <c r="AI1022">
        <v>-1</v>
      </c>
      <c r="AJ1022" t="s">
        <v>3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</row>
    <row r="1023" spans="1:44" x14ac:dyDescent="0.2">
      <c r="A1023">
        <f>ROW(Source!A3129)</f>
        <v>3129</v>
      </c>
      <c r="B1023">
        <v>52433148</v>
      </c>
      <c r="C1023">
        <v>52433145</v>
      </c>
      <c r="D1023">
        <v>51486811</v>
      </c>
      <c r="E1023">
        <v>27</v>
      </c>
      <c r="F1023">
        <v>1</v>
      </c>
      <c r="G1023">
        <v>27</v>
      </c>
      <c r="H1023">
        <v>1</v>
      </c>
      <c r="I1023" t="s">
        <v>531</v>
      </c>
      <c r="J1023" t="s">
        <v>3</v>
      </c>
      <c r="K1023" t="s">
        <v>532</v>
      </c>
      <c r="L1023">
        <v>1191</v>
      </c>
      <c r="N1023">
        <v>1013</v>
      </c>
      <c r="O1023" t="s">
        <v>533</v>
      </c>
      <c r="P1023" t="s">
        <v>533</v>
      </c>
      <c r="Q1023">
        <v>1</v>
      </c>
      <c r="X1023">
        <v>79.349999999999994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1</v>
      </c>
      <c r="AE1023">
        <v>1</v>
      </c>
      <c r="AF1023" t="s">
        <v>3</v>
      </c>
      <c r="AG1023">
        <v>79.349999999999994</v>
      </c>
      <c r="AH1023">
        <v>2</v>
      </c>
      <c r="AI1023">
        <v>52433146</v>
      </c>
      <c r="AJ1023">
        <v>1058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</row>
    <row r="1024" spans="1:44" x14ac:dyDescent="0.2">
      <c r="A1024">
        <f>ROW(Source!A3129)</f>
        <v>3129</v>
      </c>
      <c r="B1024">
        <v>52433149</v>
      </c>
      <c r="C1024">
        <v>52433145</v>
      </c>
      <c r="D1024">
        <v>51504655</v>
      </c>
      <c r="E1024">
        <v>1</v>
      </c>
      <c r="F1024">
        <v>1</v>
      </c>
      <c r="G1024">
        <v>27</v>
      </c>
      <c r="H1024">
        <v>3</v>
      </c>
      <c r="I1024" t="s">
        <v>219</v>
      </c>
      <c r="J1024" t="s">
        <v>222</v>
      </c>
      <c r="K1024" t="s">
        <v>220</v>
      </c>
      <c r="L1024">
        <v>1354</v>
      </c>
      <c r="N1024">
        <v>1010</v>
      </c>
      <c r="O1024" t="s">
        <v>221</v>
      </c>
      <c r="P1024" t="s">
        <v>221</v>
      </c>
      <c r="Q1024">
        <v>1</v>
      </c>
      <c r="X1024">
        <v>100</v>
      </c>
      <c r="Y1024">
        <v>127.21</v>
      </c>
      <c r="Z1024">
        <v>0</v>
      </c>
      <c r="AA1024">
        <v>0</v>
      </c>
      <c r="AB1024">
        <v>0</v>
      </c>
      <c r="AC1024">
        <v>0</v>
      </c>
      <c r="AD1024">
        <v>1</v>
      </c>
      <c r="AE1024">
        <v>0</v>
      </c>
      <c r="AF1024" t="s">
        <v>3</v>
      </c>
      <c r="AG1024">
        <v>100</v>
      </c>
      <c r="AH1024">
        <v>2</v>
      </c>
      <c r="AI1024">
        <v>52433147</v>
      </c>
      <c r="AJ1024">
        <v>1059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</row>
    <row r="1025" spans="1:44" x14ac:dyDescent="0.2">
      <c r="A1025">
        <f>ROW(Source!A3129)</f>
        <v>3129</v>
      </c>
      <c r="B1025">
        <v>52433150</v>
      </c>
      <c r="C1025">
        <v>52433145</v>
      </c>
      <c r="D1025">
        <v>51487531</v>
      </c>
      <c r="E1025">
        <v>27</v>
      </c>
      <c r="F1025">
        <v>1</v>
      </c>
      <c r="G1025">
        <v>27</v>
      </c>
      <c r="H1025">
        <v>3</v>
      </c>
      <c r="I1025" t="s">
        <v>751</v>
      </c>
      <c r="J1025" t="s">
        <v>3</v>
      </c>
      <c r="K1025" t="s">
        <v>752</v>
      </c>
      <c r="L1025">
        <v>1354</v>
      </c>
      <c r="N1025">
        <v>1010</v>
      </c>
      <c r="O1025" t="s">
        <v>221</v>
      </c>
      <c r="P1025" t="s">
        <v>221</v>
      </c>
      <c r="Q1025">
        <v>1</v>
      </c>
      <c r="X1025">
        <v>100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 t="s">
        <v>3</v>
      </c>
      <c r="AG1025">
        <v>100</v>
      </c>
      <c r="AH1025">
        <v>3</v>
      </c>
      <c r="AI1025">
        <v>-1</v>
      </c>
      <c r="AJ1025" t="s">
        <v>3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</row>
    <row r="1026" spans="1:44" x14ac:dyDescent="0.2">
      <c r="A1026">
        <f>ROW(Source!A3177)</f>
        <v>3177</v>
      </c>
      <c r="B1026">
        <v>52433221</v>
      </c>
      <c r="C1026">
        <v>52433213</v>
      </c>
      <c r="D1026">
        <v>51486811</v>
      </c>
      <c r="E1026">
        <v>27</v>
      </c>
      <c r="F1026">
        <v>1</v>
      </c>
      <c r="G1026">
        <v>27</v>
      </c>
      <c r="H1026">
        <v>1</v>
      </c>
      <c r="I1026" t="s">
        <v>531</v>
      </c>
      <c r="J1026" t="s">
        <v>3</v>
      </c>
      <c r="K1026" t="s">
        <v>532</v>
      </c>
      <c r="L1026">
        <v>1191</v>
      </c>
      <c r="N1026">
        <v>1013</v>
      </c>
      <c r="O1026" t="s">
        <v>533</v>
      </c>
      <c r="P1026" t="s">
        <v>533</v>
      </c>
      <c r="Q1026">
        <v>1</v>
      </c>
      <c r="X1026">
        <v>18.21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1</v>
      </c>
      <c r="AE1026">
        <v>1</v>
      </c>
      <c r="AF1026" t="s">
        <v>3</v>
      </c>
      <c r="AG1026">
        <v>18.21</v>
      </c>
      <c r="AH1026">
        <v>2</v>
      </c>
      <c r="AI1026">
        <v>52433214</v>
      </c>
      <c r="AJ1026">
        <v>1060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</row>
    <row r="1027" spans="1:44" x14ac:dyDescent="0.2">
      <c r="A1027">
        <f>ROW(Source!A3177)</f>
        <v>3177</v>
      </c>
      <c r="B1027">
        <v>52433222</v>
      </c>
      <c r="C1027">
        <v>52433213</v>
      </c>
      <c r="D1027">
        <v>51499894</v>
      </c>
      <c r="E1027">
        <v>1</v>
      </c>
      <c r="F1027">
        <v>1</v>
      </c>
      <c r="G1027">
        <v>27</v>
      </c>
      <c r="H1027">
        <v>2</v>
      </c>
      <c r="I1027" t="s">
        <v>644</v>
      </c>
      <c r="J1027" t="s">
        <v>757</v>
      </c>
      <c r="K1027" t="s">
        <v>646</v>
      </c>
      <c r="L1027">
        <v>1368</v>
      </c>
      <c r="N1027">
        <v>1011</v>
      </c>
      <c r="O1027" t="s">
        <v>537</v>
      </c>
      <c r="P1027" t="s">
        <v>537</v>
      </c>
      <c r="Q1027">
        <v>1</v>
      </c>
      <c r="X1027">
        <v>5.39</v>
      </c>
      <c r="Y1027">
        <v>0</v>
      </c>
      <c r="Z1027">
        <v>7.88</v>
      </c>
      <c r="AA1027">
        <v>0.98</v>
      </c>
      <c r="AB1027">
        <v>0</v>
      </c>
      <c r="AC1027">
        <v>0</v>
      </c>
      <c r="AD1027">
        <v>1</v>
      </c>
      <c r="AE1027">
        <v>0</v>
      </c>
      <c r="AF1027" t="s">
        <v>3</v>
      </c>
      <c r="AG1027">
        <v>5.39</v>
      </c>
      <c r="AH1027">
        <v>2</v>
      </c>
      <c r="AI1027">
        <v>52433215</v>
      </c>
      <c r="AJ1027">
        <v>1061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</row>
    <row r="1028" spans="1:44" x14ac:dyDescent="0.2">
      <c r="A1028">
        <f>ROW(Source!A3177)</f>
        <v>3177</v>
      </c>
      <c r="B1028">
        <v>52433223</v>
      </c>
      <c r="C1028">
        <v>52433213</v>
      </c>
      <c r="D1028">
        <v>51499855</v>
      </c>
      <c r="E1028">
        <v>1</v>
      </c>
      <c r="F1028">
        <v>1</v>
      </c>
      <c r="G1028">
        <v>27</v>
      </c>
      <c r="H1028">
        <v>2</v>
      </c>
      <c r="I1028" t="s">
        <v>647</v>
      </c>
      <c r="J1028" t="s">
        <v>758</v>
      </c>
      <c r="K1028" t="s">
        <v>649</v>
      </c>
      <c r="L1028">
        <v>1368</v>
      </c>
      <c r="N1028">
        <v>1011</v>
      </c>
      <c r="O1028" t="s">
        <v>537</v>
      </c>
      <c r="P1028" t="s">
        <v>537</v>
      </c>
      <c r="Q1028">
        <v>1</v>
      </c>
      <c r="X1028">
        <v>1.35</v>
      </c>
      <c r="Y1028">
        <v>0</v>
      </c>
      <c r="Z1028">
        <v>5.08</v>
      </c>
      <c r="AA1028">
        <v>0.01</v>
      </c>
      <c r="AB1028">
        <v>0</v>
      </c>
      <c r="AC1028">
        <v>0</v>
      </c>
      <c r="AD1028">
        <v>1</v>
      </c>
      <c r="AE1028">
        <v>0</v>
      </c>
      <c r="AF1028" t="s">
        <v>3</v>
      </c>
      <c r="AG1028">
        <v>1.35</v>
      </c>
      <c r="AH1028">
        <v>2</v>
      </c>
      <c r="AI1028">
        <v>52433216</v>
      </c>
      <c r="AJ1028">
        <v>1062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</row>
    <row r="1029" spans="1:44" x14ac:dyDescent="0.2">
      <c r="A1029">
        <f>ROW(Source!A3177)</f>
        <v>3177</v>
      </c>
      <c r="B1029">
        <v>52433224</v>
      </c>
      <c r="C1029">
        <v>52433213</v>
      </c>
      <c r="D1029">
        <v>51502389</v>
      </c>
      <c r="E1029">
        <v>1</v>
      </c>
      <c r="F1029">
        <v>1</v>
      </c>
      <c r="G1029">
        <v>27</v>
      </c>
      <c r="H1029">
        <v>3</v>
      </c>
      <c r="I1029" t="s">
        <v>650</v>
      </c>
      <c r="J1029" t="s">
        <v>759</v>
      </c>
      <c r="K1029" t="s">
        <v>652</v>
      </c>
      <c r="L1029">
        <v>1346</v>
      </c>
      <c r="N1029">
        <v>1009</v>
      </c>
      <c r="O1029" t="s">
        <v>190</v>
      </c>
      <c r="P1029" t="s">
        <v>190</v>
      </c>
      <c r="Q1029">
        <v>1</v>
      </c>
      <c r="X1029">
        <v>3.9</v>
      </c>
      <c r="Y1029">
        <v>534.36</v>
      </c>
      <c r="Z1029">
        <v>0</v>
      </c>
      <c r="AA1029">
        <v>0</v>
      </c>
      <c r="AB1029">
        <v>0</v>
      </c>
      <c r="AC1029">
        <v>0</v>
      </c>
      <c r="AD1029">
        <v>1</v>
      </c>
      <c r="AE1029">
        <v>0</v>
      </c>
      <c r="AF1029" t="s">
        <v>3</v>
      </c>
      <c r="AG1029">
        <v>3.9</v>
      </c>
      <c r="AH1029">
        <v>2</v>
      </c>
      <c r="AI1029">
        <v>52433217</v>
      </c>
      <c r="AJ1029">
        <v>1063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</row>
    <row r="1030" spans="1:44" x14ac:dyDescent="0.2">
      <c r="A1030">
        <f>ROW(Source!A3177)</f>
        <v>3177</v>
      </c>
      <c r="B1030">
        <v>52433225</v>
      </c>
      <c r="C1030">
        <v>52433213</v>
      </c>
      <c r="D1030">
        <v>51502574</v>
      </c>
      <c r="E1030">
        <v>1</v>
      </c>
      <c r="F1030">
        <v>1</v>
      </c>
      <c r="G1030">
        <v>27</v>
      </c>
      <c r="H1030">
        <v>3</v>
      </c>
      <c r="I1030" t="s">
        <v>653</v>
      </c>
      <c r="J1030" t="s">
        <v>760</v>
      </c>
      <c r="K1030" t="s">
        <v>655</v>
      </c>
      <c r="L1030">
        <v>1354</v>
      </c>
      <c r="N1030">
        <v>1010</v>
      </c>
      <c r="O1030" t="s">
        <v>221</v>
      </c>
      <c r="P1030" t="s">
        <v>221</v>
      </c>
      <c r="Q1030">
        <v>1</v>
      </c>
      <c r="X1030">
        <v>10</v>
      </c>
      <c r="Y1030">
        <v>1715.2</v>
      </c>
      <c r="Z1030">
        <v>0</v>
      </c>
      <c r="AA1030">
        <v>0</v>
      </c>
      <c r="AB1030">
        <v>0</v>
      </c>
      <c r="AC1030">
        <v>0</v>
      </c>
      <c r="AD1030">
        <v>1</v>
      </c>
      <c r="AE1030">
        <v>0</v>
      </c>
      <c r="AF1030" t="s">
        <v>3</v>
      </c>
      <c r="AG1030">
        <v>10</v>
      </c>
      <c r="AH1030">
        <v>2</v>
      </c>
      <c r="AI1030">
        <v>52433218</v>
      </c>
      <c r="AJ1030">
        <v>1064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</row>
    <row r="1031" spans="1:44" x14ac:dyDescent="0.2">
      <c r="A1031">
        <f>ROW(Source!A3177)</f>
        <v>3177</v>
      </c>
      <c r="B1031">
        <v>52433226</v>
      </c>
      <c r="C1031">
        <v>52433213</v>
      </c>
      <c r="D1031">
        <v>51504107</v>
      </c>
      <c r="E1031">
        <v>1</v>
      </c>
      <c r="F1031">
        <v>1</v>
      </c>
      <c r="G1031">
        <v>27</v>
      </c>
      <c r="H1031">
        <v>3</v>
      </c>
      <c r="I1031" t="s">
        <v>656</v>
      </c>
      <c r="J1031" t="s">
        <v>761</v>
      </c>
      <c r="K1031" t="s">
        <v>658</v>
      </c>
      <c r="L1031">
        <v>1354</v>
      </c>
      <c r="N1031">
        <v>1010</v>
      </c>
      <c r="O1031" t="s">
        <v>221</v>
      </c>
      <c r="P1031" t="s">
        <v>221</v>
      </c>
      <c r="Q1031">
        <v>1</v>
      </c>
      <c r="X1031">
        <v>4</v>
      </c>
      <c r="Y1031">
        <v>1999.67</v>
      </c>
      <c r="Z1031">
        <v>0</v>
      </c>
      <c r="AA1031">
        <v>0</v>
      </c>
      <c r="AB1031">
        <v>0</v>
      </c>
      <c r="AC1031">
        <v>0</v>
      </c>
      <c r="AD1031">
        <v>1</v>
      </c>
      <c r="AE1031">
        <v>0</v>
      </c>
      <c r="AF1031" t="s">
        <v>3</v>
      </c>
      <c r="AG1031">
        <v>4</v>
      </c>
      <c r="AH1031">
        <v>2</v>
      </c>
      <c r="AI1031">
        <v>52433219</v>
      </c>
      <c r="AJ1031">
        <v>1065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</row>
    <row r="1032" spans="1:44" x14ac:dyDescent="0.2">
      <c r="A1032">
        <f>ROW(Source!A3177)</f>
        <v>3177</v>
      </c>
      <c r="B1032">
        <v>52433227</v>
      </c>
      <c r="C1032">
        <v>52433213</v>
      </c>
      <c r="D1032">
        <v>51504222</v>
      </c>
      <c r="E1032">
        <v>1</v>
      </c>
      <c r="F1032">
        <v>1</v>
      </c>
      <c r="G1032">
        <v>27</v>
      </c>
      <c r="H1032">
        <v>3</v>
      </c>
      <c r="I1032" t="s">
        <v>659</v>
      </c>
      <c r="J1032" t="s">
        <v>762</v>
      </c>
      <c r="K1032" t="s">
        <v>661</v>
      </c>
      <c r="L1032">
        <v>1354</v>
      </c>
      <c r="N1032">
        <v>1010</v>
      </c>
      <c r="O1032" t="s">
        <v>221</v>
      </c>
      <c r="P1032" t="s">
        <v>221</v>
      </c>
      <c r="Q1032">
        <v>1</v>
      </c>
      <c r="X1032">
        <v>60</v>
      </c>
      <c r="Y1032">
        <v>30.72</v>
      </c>
      <c r="Z1032">
        <v>0</v>
      </c>
      <c r="AA1032">
        <v>0</v>
      </c>
      <c r="AB1032">
        <v>0</v>
      </c>
      <c r="AC1032">
        <v>0</v>
      </c>
      <c r="AD1032">
        <v>1</v>
      </c>
      <c r="AE1032">
        <v>0</v>
      </c>
      <c r="AF1032" t="s">
        <v>3</v>
      </c>
      <c r="AG1032">
        <v>60</v>
      </c>
      <c r="AH1032">
        <v>2</v>
      </c>
      <c r="AI1032">
        <v>52433220</v>
      </c>
      <c r="AJ1032">
        <v>1066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</row>
    <row r="1033" spans="1:44" x14ac:dyDescent="0.2">
      <c r="A1033">
        <f>ROW(Source!A3178)</f>
        <v>3178</v>
      </c>
      <c r="B1033">
        <v>52433236</v>
      </c>
      <c r="C1033">
        <v>52433228</v>
      </c>
      <c r="D1033">
        <v>51486811</v>
      </c>
      <c r="E1033">
        <v>27</v>
      </c>
      <c r="F1033">
        <v>1</v>
      </c>
      <c r="G1033">
        <v>27</v>
      </c>
      <c r="H1033">
        <v>1</v>
      </c>
      <c r="I1033" t="s">
        <v>531</v>
      </c>
      <c r="J1033" t="s">
        <v>3</v>
      </c>
      <c r="K1033" t="s">
        <v>532</v>
      </c>
      <c r="L1033">
        <v>1191</v>
      </c>
      <c r="N1033">
        <v>1013</v>
      </c>
      <c r="O1033" t="s">
        <v>533</v>
      </c>
      <c r="P1033" t="s">
        <v>533</v>
      </c>
      <c r="Q1033">
        <v>1</v>
      </c>
      <c r="X1033">
        <v>12.15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1</v>
      </c>
      <c r="AE1033">
        <v>1</v>
      </c>
      <c r="AF1033" t="s">
        <v>3</v>
      </c>
      <c r="AG1033">
        <v>12.15</v>
      </c>
      <c r="AH1033">
        <v>2</v>
      </c>
      <c r="AI1033">
        <v>52433229</v>
      </c>
      <c r="AJ1033">
        <v>1067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</row>
    <row r="1034" spans="1:44" x14ac:dyDescent="0.2">
      <c r="A1034">
        <f>ROW(Source!A3178)</f>
        <v>3178</v>
      </c>
      <c r="B1034">
        <v>52433237</v>
      </c>
      <c r="C1034">
        <v>52433228</v>
      </c>
      <c r="D1034">
        <v>51499894</v>
      </c>
      <c r="E1034">
        <v>1</v>
      </c>
      <c r="F1034">
        <v>1</v>
      </c>
      <c r="G1034">
        <v>27</v>
      </c>
      <c r="H1034">
        <v>2</v>
      </c>
      <c r="I1034" t="s">
        <v>644</v>
      </c>
      <c r="J1034" t="s">
        <v>757</v>
      </c>
      <c r="K1034" t="s">
        <v>646</v>
      </c>
      <c r="L1034">
        <v>1368</v>
      </c>
      <c r="N1034">
        <v>1011</v>
      </c>
      <c r="O1034" t="s">
        <v>537</v>
      </c>
      <c r="P1034" t="s">
        <v>537</v>
      </c>
      <c r="Q1034">
        <v>1</v>
      </c>
      <c r="X1034">
        <v>3.59</v>
      </c>
      <c r="Y1034">
        <v>0</v>
      </c>
      <c r="Z1034">
        <v>7.88</v>
      </c>
      <c r="AA1034">
        <v>0.98</v>
      </c>
      <c r="AB1034">
        <v>0</v>
      </c>
      <c r="AC1034">
        <v>0</v>
      </c>
      <c r="AD1034">
        <v>1</v>
      </c>
      <c r="AE1034">
        <v>0</v>
      </c>
      <c r="AF1034" t="s">
        <v>3</v>
      </c>
      <c r="AG1034">
        <v>3.59</v>
      </c>
      <c r="AH1034">
        <v>2</v>
      </c>
      <c r="AI1034">
        <v>52433230</v>
      </c>
      <c r="AJ1034">
        <v>1068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</row>
    <row r="1035" spans="1:44" x14ac:dyDescent="0.2">
      <c r="A1035">
        <f>ROW(Source!A3178)</f>
        <v>3178</v>
      </c>
      <c r="B1035">
        <v>52433238</v>
      </c>
      <c r="C1035">
        <v>52433228</v>
      </c>
      <c r="D1035">
        <v>51499855</v>
      </c>
      <c r="E1035">
        <v>1</v>
      </c>
      <c r="F1035">
        <v>1</v>
      </c>
      <c r="G1035">
        <v>27</v>
      </c>
      <c r="H1035">
        <v>2</v>
      </c>
      <c r="I1035" t="s">
        <v>647</v>
      </c>
      <c r="J1035" t="s">
        <v>758</v>
      </c>
      <c r="K1035" t="s">
        <v>649</v>
      </c>
      <c r="L1035">
        <v>1368</v>
      </c>
      <c r="N1035">
        <v>1011</v>
      </c>
      <c r="O1035" t="s">
        <v>537</v>
      </c>
      <c r="P1035" t="s">
        <v>537</v>
      </c>
      <c r="Q1035">
        <v>1</v>
      </c>
      <c r="X1035">
        <v>0.9</v>
      </c>
      <c r="Y1035">
        <v>0</v>
      </c>
      <c r="Z1035">
        <v>5.08</v>
      </c>
      <c r="AA1035">
        <v>0.01</v>
      </c>
      <c r="AB1035">
        <v>0</v>
      </c>
      <c r="AC1035">
        <v>0</v>
      </c>
      <c r="AD1035">
        <v>1</v>
      </c>
      <c r="AE1035">
        <v>0</v>
      </c>
      <c r="AF1035" t="s">
        <v>3</v>
      </c>
      <c r="AG1035">
        <v>0.9</v>
      </c>
      <c r="AH1035">
        <v>2</v>
      </c>
      <c r="AI1035">
        <v>52433231</v>
      </c>
      <c r="AJ1035">
        <v>1069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</row>
    <row r="1036" spans="1:44" x14ac:dyDescent="0.2">
      <c r="A1036">
        <f>ROW(Source!A3178)</f>
        <v>3178</v>
      </c>
      <c r="B1036">
        <v>52433239</v>
      </c>
      <c r="C1036">
        <v>52433228</v>
      </c>
      <c r="D1036">
        <v>51502389</v>
      </c>
      <c r="E1036">
        <v>1</v>
      </c>
      <c r="F1036">
        <v>1</v>
      </c>
      <c r="G1036">
        <v>27</v>
      </c>
      <c r="H1036">
        <v>3</v>
      </c>
      <c r="I1036" t="s">
        <v>650</v>
      </c>
      <c r="J1036" t="s">
        <v>759</v>
      </c>
      <c r="K1036" t="s">
        <v>652</v>
      </c>
      <c r="L1036">
        <v>1346</v>
      </c>
      <c r="N1036">
        <v>1009</v>
      </c>
      <c r="O1036" t="s">
        <v>190</v>
      </c>
      <c r="P1036" t="s">
        <v>190</v>
      </c>
      <c r="Q1036">
        <v>1</v>
      </c>
      <c r="X1036">
        <v>2.6</v>
      </c>
      <c r="Y1036">
        <v>534.36</v>
      </c>
      <c r="Z1036">
        <v>0</v>
      </c>
      <c r="AA1036">
        <v>0</v>
      </c>
      <c r="AB1036">
        <v>0</v>
      </c>
      <c r="AC1036">
        <v>0</v>
      </c>
      <c r="AD1036">
        <v>1</v>
      </c>
      <c r="AE1036">
        <v>0</v>
      </c>
      <c r="AF1036" t="s">
        <v>3</v>
      </c>
      <c r="AG1036">
        <v>2.6</v>
      </c>
      <c r="AH1036">
        <v>2</v>
      </c>
      <c r="AI1036">
        <v>52433232</v>
      </c>
      <c r="AJ1036">
        <v>1070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</row>
    <row r="1037" spans="1:44" x14ac:dyDescent="0.2">
      <c r="A1037">
        <f>ROW(Source!A3178)</f>
        <v>3178</v>
      </c>
      <c r="B1037">
        <v>52433240</v>
      </c>
      <c r="C1037">
        <v>52433228</v>
      </c>
      <c r="D1037">
        <v>51502575</v>
      </c>
      <c r="E1037">
        <v>1</v>
      </c>
      <c r="F1037">
        <v>1</v>
      </c>
      <c r="G1037">
        <v>27</v>
      </c>
      <c r="H1037">
        <v>3</v>
      </c>
      <c r="I1037" t="s">
        <v>662</v>
      </c>
      <c r="J1037" t="s">
        <v>763</v>
      </c>
      <c r="K1037" t="s">
        <v>664</v>
      </c>
      <c r="L1037">
        <v>1354</v>
      </c>
      <c r="N1037">
        <v>1010</v>
      </c>
      <c r="O1037" t="s">
        <v>221</v>
      </c>
      <c r="P1037" t="s">
        <v>221</v>
      </c>
      <c r="Q1037">
        <v>1</v>
      </c>
      <c r="X1037">
        <v>10</v>
      </c>
      <c r="Y1037">
        <v>867.45</v>
      </c>
      <c r="Z1037">
        <v>0</v>
      </c>
      <c r="AA1037">
        <v>0</v>
      </c>
      <c r="AB1037">
        <v>0</v>
      </c>
      <c r="AC1037">
        <v>0</v>
      </c>
      <c r="AD1037">
        <v>1</v>
      </c>
      <c r="AE1037">
        <v>0</v>
      </c>
      <c r="AF1037" t="s">
        <v>3</v>
      </c>
      <c r="AG1037">
        <v>10</v>
      </c>
      <c r="AH1037">
        <v>2</v>
      </c>
      <c r="AI1037">
        <v>52433233</v>
      </c>
      <c r="AJ1037">
        <v>1071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</row>
    <row r="1038" spans="1:44" x14ac:dyDescent="0.2">
      <c r="A1038">
        <f>ROW(Source!A3178)</f>
        <v>3178</v>
      </c>
      <c r="B1038">
        <v>52433241</v>
      </c>
      <c r="C1038">
        <v>52433228</v>
      </c>
      <c r="D1038">
        <v>51504107</v>
      </c>
      <c r="E1038">
        <v>1</v>
      </c>
      <c r="F1038">
        <v>1</v>
      </c>
      <c r="G1038">
        <v>27</v>
      </c>
      <c r="H1038">
        <v>3</v>
      </c>
      <c r="I1038" t="s">
        <v>656</v>
      </c>
      <c r="J1038" t="s">
        <v>761</v>
      </c>
      <c r="K1038" t="s">
        <v>658</v>
      </c>
      <c r="L1038">
        <v>1354</v>
      </c>
      <c r="N1038">
        <v>1010</v>
      </c>
      <c r="O1038" t="s">
        <v>221</v>
      </c>
      <c r="P1038" t="s">
        <v>221</v>
      </c>
      <c r="Q1038">
        <v>1</v>
      </c>
      <c r="X1038">
        <v>2.7</v>
      </c>
      <c r="Y1038">
        <v>1999.67</v>
      </c>
      <c r="Z1038">
        <v>0</v>
      </c>
      <c r="AA1038">
        <v>0</v>
      </c>
      <c r="AB1038">
        <v>0</v>
      </c>
      <c r="AC1038">
        <v>0</v>
      </c>
      <c r="AD1038">
        <v>1</v>
      </c>
      <c r="AE1038">
        <v>0</v>
      </c>
      <c r="AF1038" t="s">
        <v>3</v>
      </c>
      <c r="AG1038">
        <v>2.7</v>
      </c>
      <c r="AH1038">
        <v>2</v>
      </c>
      <c r="AI1038">
        <v>52433234</v>
      </c>
      <c r="AJ1038">
        <v>1072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</row>
    <row r="1039" spans="1:44" x14ac:dyDescent="0.2">
      <c r="A1039">
        <f>ROW(Source!A3178)</f>
        <v>3178</v>
      </c>
      <c r="B1039">
        <v>52433242</v>
      </c>
      <c r="C1039">
        <v>52433228</v>
      </c>
      <c r="D1039">
        <v>51504222</v>
      </c>
      <c r="E1039">
        <v>1</v>
      </c>
      <c r="F1039">
        <v>1</v>
      </c>
      <c r="G1039">
        <v>27</v>
      </c>
      <c r="H1039">
        <v>3</v>
      </c>
      <c r="I1039" t="s">
        <v>659</v>
      </c>
      <c r="J1039" t="s">
        <v>762</v>
      </c>
      <c r="K1039" t="s">
        <v>661</v>
      </c>
      <c r="L1039">
        <v>1354</v>
      </c>
      <c r="N1039">
        <v>1010</v>
      </c>
      <c r="O1039" t="s">
        <v>221</v>
      </c>
      <c r="P1039" t="s">
        <v>221</v>
      </c>
      <c r="Q1039">
        <v>1</v>
      </c>
      <c r="X1039">
        <v>40</v>
      </c>
      <c r="Y1039">
        <v>30.72</v>
      </c>
      <c r="Z1039">
        <v>0</v>
      </c>
      <c r="AA1039">
        <v>0</v>
      </c>
      <c r="AB1039">
        <v>0</v>
      </c>
      <c r="AC1039">
        <v>0</v>
      </c>
      <c r="AD1039">
        <v>1</v>
      </c>
      <c r="AE1039">
        <v>0</v>
      </c>
      <c r="AF1039" t="s">
        <v>3</v>
      </c>
      <c r="AG1039">
        <v>40</v>
      </c>
      <c r="AH1039">
        <v>2</v>
      </c>
      <c r="AI1039">
        <v>52433235</v>
      </c>
      <c r="AJ1039">
        <v>1073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</row>
    <row r="1040" spans="1:44" x14ac:dyDescent="0.2">
      <c r="A1040">
        <f>ROW(Source!A3214)</f>
        <v>3214</v>
      </c>
      <c r="B1040">
        <v>52433305</v>
      </c>
      <c r="C1040">
        <v>52433300</v>
      </c>
      <c r="D1040">
        <v>51486811</v>
      </c>
      <c r="E1040">
        <v>27</v>
      </c>
      <c r="F1040">
        <v>1</v>
      </c>
      <c r="G1040">
        <v>27</v>
      </c>
      <c r="H1040">
        <v>1</v>
      </c>
      <c r="I1040" t="s">
        <v>531</v>
      </c>
      <c r="J1040" t="s">
        <v>3</v>
      </c>
      <c r="K1040" t="s">
        <v>532</v>
      </c>
      <c r="L1040">
        <v>1191</v>
      </c>
      <c r="N1040">
        <v>1013</v>
      </c>
      <c r="O1040" t="s">
        <v>533</v>
      </c>
      <c r="P1040" t="s">
        <v>533</v>
      </c>
      <c r="Q1040">
        <v>1</v>
      </c>
      <c r="X1040">
        <v>0.82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1</v>
      </c>
      <c r="AE1040">
        <v>1</v>
      </c>
      <c r="AF1040" t="s">
        <v>3</v>
      </c>
      <c r="AG1040">
        <v>0.82</v>
      </c>
      <c r="AH1040">
        <v>2</v>
      </c>
      <c r="AI1040">
        <v>52433301</v>
      </c>
      <c r="AJ1040">
        <v>1074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</row>
    <row r="1041" spans="1:44" x14ac:dyDescent="0.2">
      <c r="A1041">
        <f>ROW(Source!A3214)</f>
        <v>3214</v>
      </c>
      <c r="B1041">
        <v>52433306</v>
      </c>
      <c r="C1041">
        <v>52433300</v>
      </c>
      <c r="D1041">
        <v>51499184</v>
      </c>
      <c r="E1041">
        <v>1</v>
      </c>
      <c r="F1041">
        <v>1</v>
      </c>
      <c r="G1041">
        <v>27</v>
      </c>
      <c r="H1041">
        <v>2</v>
      </c>
      <c r="I1041" t="s">
        <v>599</v>
      </c>
      <c r="J1041" t="s">
        <v>600</v>
      </c>
      <c r="K1041" t="s">
        <v>601</v>
      </c>
      <c r="L1041">
        <v>1368</v>
      </c>
      <c r="N1041">
        <v>1011</v>
      </c>
      <c r="O1041" t="s">
        <v>537</v>
      </c>
      <c r="P1041" t="s">
        <v>537</v>
      </c>
      <c r="Q1041">
        <v>1</v>
      </c>
      <c r="X1041">
        <v>0.04</v>
      </c>
      <c r="Y1041">
        <v>0</v>
      </c>
      <c r="Z1041">
        <v>2020.59</v>
      </c>
      <c r="AA1041">
        <v>458.56</v>
      </c>
      <c r="AB1041">
        <v>0</v>
      </c>
      <c r="AC1041">
        <v>0</v>
      </c>
      <c r="AD1041">
        <v>1</v>
      </c>
      <c r="AE1041">
        <v>0</v>
      </c>
      <c r="AF1041" t="s">
        <v>3</v>
      </c>
      <c r="AG1041">
        <v>0.04</v>
      </c>
      <c r="AH1041">
        <v>2</v>
      </c>
      <c r="AI1041">
        <v>52433302</v>
      </c>
      <c r="AJ1041">
        <v>1075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</row>
    <row r="1042" spans="1:44" x14ac:dyDescent="0.2">
      <c r="A1042">
        <f>ROW(Source!A3214)</f>
        <v>3214</v>
      </c>
      <c r="B1042">
        <v>52433307</v>
      </c>
      <c r="C1042">
        <v>52433300</v>
      </c>
      <c r="D1042">
        <v>51499210</v>
      </c>
      <c r="E1042">
        <v>1</v>
      </c>
      <c r="F1042">
        <v>1</v>
      </c>
      <c r="G1042">
        <v>27</v>
      </c>
      <c r="H1042">
        <v>2</v>
      </c>
      <c r="I1042" t="s">
        <v>614</v>
      </c>
      <c r="J1042" t="s">
        <v>615</v>
      </c>
      <c r="K1042" t="s">
        <v>616</v>
      </c>
      <c r="L1042">
        <v>1368</v>
      </c>
      <c r="N1042">
        <v>1011</v>
      </c>
      <c r="O1042" t="s">
        <v>537</v>
      </c>
      <c r="P1042" t="s">
        <v>537</v>
      </c>
      <c r="Q1042">
        <v>1</v>
      </c>
      <c r="X1042">
        <v>0.41</v>
      </c>
      <c r="Y1042">
        <v>0</v>
      </c>
      <c r="Z1042">
        <v>1024.3699999999999</v>
      </c>
      <c r="AA1042">
        <v>730.58</v>
      </c>
      <c r="AB1042">
        <v>0</v>
      </c>
      <c r="AC1042">
        <v>0</v>
      </c>
      <c r="AD1042">
        <v>1</v>
      </c>
      <c r="AE1042">
        <v>0</v>
      </c>
      <c r="AF1042" t="s">
        <v>3</v>
      </c>
      <c r="AG1042">
        <v>0.41</v>
      </c>
      <c r="AH1042">
        <v>2</v>
      </c>
      <c r="AI1042">
        <v>52433303</v>
      </c>
      <c r="AJ1042">
        <v>1076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</row>
    <row r="1043" spans="1:44" x14ac:dyDescent="0.2">
      <c r="A1043">
        <f>ROW(Source!A3214)</f>
        <v>3214</v>
      </c>
      <c r="B1043">
        <v>52433308</v>
      </c>
      <c r="C1043">
        <v>52433300</v>
      </c>
      <c r="D1043">
        <v>51487511</v>
      </c>
      <c r="E1043">
        <v>27</v>
      </c>
      <c r="F1043">
        <v>1</v>
      </c>
      <c r="G1043">
        <v>27</v>
      </c>
      <c r="H1043">
        <v>3</v>
      </c>
      <c r="I1043" t="s">
        <v>755</v>
      </c>
      <c r="J1043" t="s">
        <v>3</v>
      </c>
      <c r="K1043" t="s">
        <v>756</v>
      </c>
      <c r="L1043">
        <v>1035</v>
      </c>
      <c r="N1043">
        <v>1013</v>
      </c>
      <c r="O1043" t="s">
        <v>267</v>
      </c>
      <c r="P1043" t="s">
        <v>267</v>
      </c>
      <c r="Q1043">
        <v>1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 t="s">
        <v>3</v>
      </c>
      <c r="AG1043">
        <v>0</v>
      </c>
      <c r="AH1043">
        <v>3</v>
      </c>
      <c r="AI1043">
        <v>-1</v>
      </c>
      <c r="AJ1043" t="s">
        <v>3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</row>
    <row r="1044" spans="1:44" x14ac:dyDescent="0.2">
      <c r="A1044">
        <f>ROW(Source!A3216)</f>
        <v>3216</v>
      </c>
      <c r="B1044">
        <v>52433314</v>
      </c>
      <c r="C1044">
        <v>52433310</v>
      </c>
      <c r="D1044">
        <v>51486811</v>
      </c>
      <c r="E1044">
        <v>27</v>
      </c>
      <c r="F1044">
        <v>1</v>
      </c>
      <c r="G1044">
        <v>27</v>
      </c>
      <c r="H1044">
        <v>1</v>
      </c>
      <c r="I1044" t="s">
        <v>531</v>
      </c>
      <c r="J1044" t="s">
        <v>3</v>
      </c>
      <c r="K1044" t="s">
        <v>532</v>
      </c>
      <c r="L1044">
        <v>1191</v>
      </c>
      <c r="N1044">
        <v>1013</v>
      </c>
      <c r="O1044" t="s">
        <v>533</v>
      </c>
      <c r="P1044" t="s">
        <v>533</v>
      </c>
      <c r="Q1044">
        <v>1</v>
      </c>
      <c r="X1044">
        <v>0.06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1</v>
      </c>
      <c r="AE1044">
        <v>1</v>
      </c>
      <c r="AF1044" t="s">
        <v>3</v>
      </c>
      <c r="AG1044">
        <v>0.06</v>
      </c>
      <c r="AH1044">
        <v>2</v>
      </c>
      <c r="AI1044">
        <v>52433311</v>
      </c>
      <c r="AJ1044">
        <v>1078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</row>
    <row r="1045" spans="1:44" x14ac:dyDescent="0.2">
      <c r="A1045">
        <f>ROW(Source!A3216)</f>
        <v>3216</v>
      </c>
      <c r="B1045">
        <v>52433315</v>
      </c>
      <c r="C1045">
        <v>52433310</v>
      </c>
      <c r="D1045">
        <v>51499221</v>
      </c>
      <c r="E1045">
        <v>1</v>
      </c>
      <c r="F1045">
        <v>1</v>
      </c>
      <c r="G1045">
        <v>27</v>
      </c>
      <c r="H1045">
        <v>2</v>
      </c>
      <c r="I1045" t="s">
        <v>695</v>
      </c>
      <c r="J1045" t="s">
        <v>696</v>
      </c>
      <c r="K1045" t="s">
        <v>697</v>
      </c>
      <c r="L1045">
        <v>1368</v>
      </c>
      <c r="N1045">
        <v>1011</v>
      </c>
      <c r="O1045" t="s">
        <v>537</v>
      </c>
      <c r="P1045" t="s">
        <v>537</v>
      </c>
      <c r="Q1045">
        <v>1</v>
      </c>
      <c r="X1045">
        <v>0.01</v>
      </c>
      <c r="Y1045">
        <v>0</v>
      </c>
      <c r="Z1045">
        <v>1876.39</v>
      </c>
      <c r="AA1045">
        <v>410.87</v>
      </c>
      <c r="AB1045">
        <v>0</v>
      </c>
      <c r="AC1045">
        <v>0</v>
      </c>
      <c r="AD1045">
        <v>1</v>
      </c>
      <c r="AE1045">
        <v>0</v>
      </c>
      <c r="AF1045" t="s">
        <v>3</v>
      </c>
      <c r="AG1045">
        <v>0.01</v>
      </c>
      <c r="AH1045">
        <v>2</v>
      </c>
      <c r="AI1045">
        <v>52433312</v>
      </c>
      <c r="AJ1045">
        <v>1079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</row>
    <row r="1046" spans="1:44" x14ac:dyDescent="0.2">
      <c r="A1046">
        <f>ROW(Source!A3216)</f>
        <v>3216</v>
      </c>
      <c r="B1046">
        <v>52433316</v>
      </c>
      <c r="C1046">
        <v>52433310</v>
      </c>
      <c r="D1046">
        <v>51500477</v>
      </c>
      <c r="E1046">
        <v>1</v>
      </c>
      <c r="F1046">
        <v>1</v>
      </c>
      <c r="G1046">
        <v>27</v>
      </c>
      <c r="H1046">
        <v>3</v>
      </c>
      <c r="I1046" t="s">
        <v>698</v>
      </c>
      <c r="J1046" t="s">
        <v>699</v>
      </c>
      <c r="K1046" t="s">
        <v>700</v>
      </c>
      <c r="L1046">
        <v>1348</v>
      </c>
      <c r="N1046">
        <v>1009</v>
      </c>
      <c r="O1046" t="s">
        <v>27</v>
      </c>
      <c r="P1046" t="s">
        <v>27</v>
      </c>
      <c r="Q1046">
        <v>1000</v>
      </c>
      <c r="X1046">
        <v>5.2999999999999998E-4</v>
      </c>
      <c r="Y1046">
        <v>100061.58</v>
      </c>
      <c r="Z1046">
        <v>0</v>
      </c>
      <c r="AA1046">
        <v>0</v>
      </c>
      <c r="AB1046">
        <v>0</v>
      </c>
      <c r="AC1046">
        <v>0</v>
      </c>
      <c r="AD1046">
        <v>1</v>
      </c>
      <c r="AE1046">
        <v>0</v>
      </c>
      <c r="AF1046" t="s">
        <v>3</v>
      </c>
      <c r="AG1046">
        <v>5.2999999999999998E-4</v>
      </c>
      <c r="AH1046">
        <v>2</v>
      </c>
      <c r="AI1046">
        <v>52433313</v>
      </c>
      <c r="AJ1046">
        <v>1080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</row>
    <row r="1047" spans="1:44" x14ac:dyDescent="0.2">
      <c r="A1047">
        <f>ROW(Source!A3217)</f>
        <v>3217</v>
      </c>
      <c r="B1047">
        <v>52433324</v>
      </c>
      <c r="C1047">
        <v>52433317</v>
      </c>
      <c r="D1047">
        <v>51486811</v>
      </c>
      <c r="E1047">
        <v>27</v>
      </c>
      <c r="F1047">
        <v>1</v>
      </c>
      <c r="G1047">
        <v>27</v>
      </c>
      <c r="H1047">
        <v>1</v>
      </c>
      <c r="I1047" t="s">
        <v>531</v>
      </c>
      <c r="J1047" t="s">
        <v>3</v>
      </c>
      <c r="K1047" t="s">
        <v>532</v>
      </c>
      <c r="L1047">
        <v>1191</v>
      </c>
      <c r="N1047">
        <v>1013</v>
      </c>
      <c r="O1047" t="s">
        <v>533</v>
      </c>
      <c r="P1047" t="s">
        <v>533</v>
      </c>
      <c r="Q1047">
        <v>1</v>
      </c>
      <c r="X1047">
        <v>2.35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1</v>
      </c>
      <c r="AE1047">
        <v>1</v>
      </c>
      <c r="AF1047" t="s">
        <v>3</v>
      </c>
      <c r="AG1047">
        <v>2.35</v>
      </c>
      <c r="AH1047">
        <v>2</v>
      </c>
      <c r="AI1047">
        <v>52433318</v>
      </c>
      <c r="AJ1047">
        <v>1081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</row>
    <row r="1048" spans="1:44" x14ac:dyDescent="0.2">
      <c r="A1048">
        <f>ROW(Source!A3217)</f>
        <v>3217</v>
      </c>
      <c r="B1048">
        <v>52433325</v>
      </c>
      <c r="C1048">
        <v>52433317</v>
      </c>
      <c r="D1048">
        <v>51499345</v>
      </c>
      <c r="E1048">
        <v>1</v>
      </c>
      <c r="F1048">
        <v>1</v>
      </c>
      <c r="G1048">
        <v>27</v>
      </c>
      <c r="H1048">
        <v>2</v>
      </c>
      <c r="I1048" t="s">
        <v>571</v>
      </c>
      <c r="J1048" t="s">
        <v>572</v>
      </c>
      <c r="K1048" t="s">
        <v>573</v>
      </c>
      <c r="L1048">
        <v>1368</v>
      </c>
      <c r="N1048">
        <v>1011</v>
      </c>
      <c r="O1048" t="s">
        <v>537</v>
      </c>
      <c r="P1048" t="s">
        <v>537</v>
      </c>
      <c r="Q1048">
        <v>1</v>
      </c>
      <c r="X1048">
        <v>0.51</v>
      </c>
      <c r="Y1048">
        <v>0</v>
      </c>
      <c r="Z1048">
        <v>98.05</v>
      </c>
      <c r="AA1048">
        <v>33.06</v>
      </c>
      <c r="AB1048">
        <v>0</v>
      </c>
      <c r="AC1048">
        <v>0</v>
      </c>
      <c r="AD1048">
        <v>1</v>
      </c>
      <c r="AE1048">
        <v>0</v>
      </c>
      <c r="AF1048" t="s">
        <v>3</v>
      </c>
      <c r="AG1048">
        <v>0.51</v>
      </c>
      <c r="AH1048">
        <v>2</v>
      </c>
      <c r="AI1048">
        <v>52433319</v>
      </c>
      <c r="AJ1048">
        <v>1082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</row>
    <row r="1049" spans="1:44" x14ac:dyDescent="0.2">
      <c r="A1049">
        <f>ROW(Source!A3217)</f>
        <v>3217</v>
      </c>
      <c r="B1049">
        <v>52433326</v>
      </c>
      <c r="C1049">
        <v>52433317</v>
      </c>
      <c r="D1049">
        <v>51499423</v>
      </c>
      <c r="E1049">
        <v>1</v>
      </c>
      <c r="F1049">
        <v>1</v>
      </c>
      <c r="G1049">
        <v>27</v>
      </c>
      <c r="H1049">
        <v>2</v>
      </c>
      <c r="I1049" t="s">
        <v>574</v>
      </c>
      <c r="J1049" t="s">
        <v>575</v>
      </c>
      <c r="K1049" t="s">
        <v>576</v>
      </c>
      <c r="L1049">
        <v>1368</v>
      </c>
      <c r="N1049">
        <v>1011</v>
      </c>
      <c r="O1049" t="s">
        <v>537</v>
      </c>
      <c r="P1049" t="s">
        <v>537</v>
      </c>
      <c r="Q1049">
        <v>1</v>
      </c>
      <c r="X1049">
        <v>0.51</v>
      </c>
      <c r="Y1049">
        <v>0</v>
      </c>
      <c r="Z1049">
        <v>564.1</v>
      </c>
      <c r="AA1049">
        <v>358.8</v>
      </c>
      <c r="AB1049">
        <v>0</v>
      </c>
      <c r="AC1049">
        <v>0</v>
      </c>
      <c r="AD1049">
        <v>1</v>
      </c>
      <c r="AE1049">
        <v>0</v>
      </c>
      <c r="AF1049" t="s">
        <v>3</v>
      </c>
      <c r="AG1049">
        <v>0.51</v>
      </c>
      <c r="AH1049">
        <v>2</v>
      </c>
      <c r="AI1049">
        <v>52433320</v>
      </c>
      <c r="AJ1049">
        <v>1083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</row>
    <row r="1050" spans="1:44" x14ac:dyDescent="0.2">
      <c r="A1050">
        <f>ROW(Source!A3217)</f>
        <v>3217</v>
      </c>
      <c r="B1050">
        <v>52433327</v>
      </c>
      <c r="C1050">
        <v>52433317</v>
      </c>
      <c r="D1050">
        <v>51502000</v>
      </c>
      <c r="E1050">
        <v>1</v>
      </c>
      <c r="F1050">
        <v>1</v>
      </c>
      <c r="G1050">
        <v>27</v>
      </c>
      <c r="H1050">
        <v>3</v>
      </c>
      <c r="I1050" t="s">
        <v>577</v>
      </c>
      <c r="J1050" t="s">
        <v>578</v>
      </c>
      <c r="K1050" t="s">
        <v>579</v>
      </c>
      <c r="L1050">
        <v>1301</v>
      </c>
      <c r="N1050">
        <v>1003</v>
      </c>
      <c r="O1050" t="s">
        <v>580</v>
      </c>
      <c r="P1050" t="s">
        <v>580</v>
      </c>
      <c r="Q1050">
        <v>1</v>
      </c>
      <c r="X1050">
        <v>12</v>
      </c>
      <c r="Y1050">
        <v>26.54</v>
      </c>
      <c r="Z1050">
        <v>0</v>
      </c>
      <c r="AA1050">
        <v>0</v>
      </c>
      <c r="AB1050">
        <v>0</v>
      </c>
      <c r="AC1050">
        <v>0</v>
      </c>
      <c r="AD1050">
        <v>1</v>
      </c>
      <c r="AE1050">
        <v>0</v>
      </c>
      <c r="AF1050" t="s">
        <v>3</v>
      </c>
      <c r="AG1050">
        <v>12</v>
      </c>
      <c r="AH1050">
        <v>2</v>
      </c>
      <c r="AI1050">
        <v>52433321</v>
      </c>
      <c r="AJ1050">
        <v>1084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</row>
    <row r="1051" spans="1:44" x14ac:dyDescent="0.2">
      <c r="A1051">
        <f>ROW(Source!A3217)</f>
        <v>3217</v>
      </c>
      <c r="B1051">
        <v>52433328</v>
      </c>
      <c r="C1051">
        <v>52433317</v>
      </c>
      <c r="D1051">
        <v>51502424</v>
      </c>
      <c r="E1051">
        <v>1</v>
      </c>
      <c r="F1051">
        <v>1</v>
      </c>
      <c r="G1051">
        <v>27</v>
      </c>
      <c r="H1051">
        <v>3</v>
      </c>
      <c r="I1051" t="s">
        <v>188</v>
      </c>
      <c r="J1051" t="s">
        <v>191</v>
      </c>
      <c r="K1051" t="s">
        <v>189</v>
      </c>
      <c r="L1051">
        <v>1346</v>
      </c>
      <c r="N1051">
        <v>1009</v>
      </c>
      <c r="O1051" t="s">
        <v>190</v>
      </c>
      <c r="P1051" t="s">
        <v>190</v>
      </c>
      <c r="Q1051">
        <v>1</v>
      </c>
      <c r="X1051">
        <v>6.6</v>
      </c>
      <c r="Y1051">
        <v>124.03</v>
      </c>
      <c r="Z1051">
        <v>0</v>
      </c>
      <c r="AA1051">
        <v>0</v>
      </c>
      <c r="AB1051">
        <v>0</v>
      </c>
      <c r="AC1051">
        <v>0</v>
      </c>
      <c r="AD1051">
        <v>1</v>
      </c>
      <c r="AE1051">
        <v>0</v>
      </c>
      <c r="AF1051" t="s">
        <v>3</v>
      </c>
      <c r="AG1051">
        <v>6.6</v>
      </c>
      <c r="AH1051">
        <v>2</v>
      </c>
      <c r="AI1051">
        <v>52433322</v>
      </c>
      <c r="AJ1051">
        <v>1085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</row>
    <row r="1052" spans="1:44" x14ac:dyDescent="0.2">
      <c r="A1052">
        <f>ROW(Source!A3220)</f>
        <v>3220</v>
      </c>
      <c r="B1052">
        <v>52433337</v>
      </c>
      <c r="C1052">
        <v>52433331</v>
      </c>
      <c r="D1052">
        <v>51486811</v>
      </c>
      <c r="E1052">
        <v>27</v>
      </c>
      <c r="F1052">
        <v>1</v>
      </c>
      <c r="G1052">
        <v>27</v>
      </c>
      <c r="H1052">
        <v>1</v>
      </c>
      <c r="I1052" t="s">
        <v>531</v>
      </c>
      <c r="J1052" t="s">
        <v>3</v>
      </c>
      <c r="K1052" t="s">
        <v>532</v>
      </c>
      <c r="L1052">
        <v>1191</v>
      </c>
      <c r="N1052">
        <v>1013</v>
      </c>
      <c r="O1052" t="s">
        <v>533</v>
      </c>
      <c r="P1052" t="s">
        <v>533</v>
      </c>
      <c r="Q1052">
        <v>1</v>
      </c>
      <c r="X1052">
        <v>2.35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1</v>
      </c>
      <c r="AE1052">
        <v>1</v>
      </c>
      <c r="AF1052" t="s">
        <v>3</v>
      </c>
      <c r="AG1052">
        <v>2.35</v>
      </c>
      <c r="AH1052">
        <v>2</v>
      </c>
      <c r="AI1052">
        <v>52433332</v>
      </c>
      <c r="AJ1052">
        <v>1087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</row>
    <row r="1053" spans="1:44" x14ac:dyDescent="0.2">
      <c r="A1053">
        <f>ROW(Source!A3220)</f>
        <v>3220</v>
      </c>
      <c r="B1053">
        <v>52433338</v>
      </c>
      <c r="C1053">
        <v>52433331</v>
      </c>
      <c r="D1053">
        <v>51499345</v>
      </c>
      <c r="E1053">
        <v>1</v>
      </c>
      <c r="F1053">
        <v>1</v>
      </c>
      <c r="G1053">
        <v>27</v>
      </c>
      <c r="H1053">
        <v>2</v>
      </c>
      <c r="I1053" t="s">
        <v>571</v>
      </c>
      <c r="J1053" t="s">
        <v>572</v>
      </c>
      <c r="K1053" t="s">
        <v>573</v>
      </c>
      <c r="L1053">
        <v>1368</v>
      </c>
      <c r="N1053">
        <v>1011</v>
      </c>
      <c r="O1053" t="s">
        <v>537</v>
      </c>
      <c r="P1053" t="s">
        <v>537</v>
      </c>
      <c r="Q1053">
        <v>1</v>
      </c>
      <c r="X1053">
        <v>0.51</v>
      </c>
      <c r="Y1053">
        <v>0</v>
      </c>
      <c r="Z1053">
        <v>98.05</v>
      </c>
      <c r="AA1053">
        <v>33.06</v>
      </c>
      <c r="AB1053">
        <v>0</v>
      </c>
      <c r="AC1053">
        <v>0</v>
      </c>
      <c r="AD1053">
        <v>1</v>
      </c>
      <c r="AE1053">
        <v>0</v>
      </c>
      <c r="AF1053" t="s">
        <v>3</v>
      </c>
      <c r="AG1053">
        <v>0.51</v>
      </c>
      <c r="AH1053">
        <v>2</v>
      </c>
      <c r="AI1053">
        <v>52433333</v>
      </c>
      <c r="AJ1053">
        <v>1088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</row>
    <row r="1054" spans="1:44" x14ac:dyDescent="0.2">
      <c r="A1054">
        <f>ROW(Source!A3220)</f>
        <v>3220</v>
      </c>
      <c r="B1054">
        <v>52433339</v>
      </c>
      <c r="C1054">
        <v>52433331</v>
      </c>
      <c r="D1054">
        <v>51499423</v>
      </c>
      <c r="E1054">
        <v>1</v>
      </c>
      <c r="F1054">
        <v>1</v>
      </c>
      <c r="G1054">
        <v>27</v>
      </c>
      <c r="H1054">
        <v>2</v>
      </c>
      <c r="I1054" t="s">
        <v>574</v>
      </c>
      <c r="J1054" t="s">
        <v>575</v>
      </c>
      <c r="K1054" t="s">
        <v>576</v>
      </c>
      <c r="L1054">
        <v>1368</v>
      </c>
      <c r="N1054">
        <v>1011</v>
      </c>
      <c r="O1054" t="s">
        <v>537</v>
      </c>
      <c r="P1054" t="s">
        <v>537</v>
      </c>
      <c r="Q1054">
        <v>1</v>
      </c>
      <c r="X1054">
        <v>0.51</v>
      </c>
      <c r="Y1054">
        <v>0</v>
      </c>
      <c r="Z1054">
        <v>564.1</v>
      </c>
      <c r="AA1054">
        <v>358.8</v>
      </c>
      <c r="AB1054">
        <v>0</v>
      </c>
      <c r="AC1054">
        <v>0</v>
      </c>
      <c r="AD1054">
        <v>1</v>
      </c>
      <c r="AE1054">
        <v>0</v>
      </c>
      <c r="AF1054" t="s">
        <v>3</v>
      </c>
      <c r="AG1054">
        <v>0.51</v>
      </c>
      <c r="AH1054">
        <v>2</v>
      </c>
      <c r="AI1054">
        <v>52433334</v>
      </c>
      <c r="AJ1054">
        <v>1089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</row>
    <row r="1055" spans="1:44" x14ac:dyDescent="0.2">
      <c r="A1055">
        <f>ROW(Source!A3220)</f>
        <v>3220</v>
      </c>
      <c r="B1055">
        <v>52433340</v>
      </c>
      <c r="C1055">
        <v>52433331</v>
      </c>
      <c r="D1055">
        <v>51502000</v>
      </c>
      <c r="E1055">
        <v>1</v>
      </c>
      <c r="F1055">
        <v>1</v>
      </c>
      <c r="G1055">
        <v>27</v>
      </c>
      <c r="H1055">
        <v>3</v>
      </c>
      <c r="I1055" t="s">
        <v>577</v>
      </c>
      <c r="J1055" t="s">
        <v>578</v>
      </c>
      <c r="K1055" t="s">
        <v>579</v>
      </c>
      <c r="L1055">
        <v>1301</v>
      </c>
      <c r="N1055">
        <v>1003</v>
      </c>
      <c r="O1055" t="s">
        <v>580</v>
      </c>
      <c r="P1055" t="s">
        <v>580</v>
      </c>
      <c r="Q1055">
        <v>1</v>
      </c>
      <c r="X1055">
        <v>12</v>
      </c>
      <c r="Y1055">
        <v>26.54</v>
      </c>
      <c r="Z1055">
        <v>0</v>
      </c>
      <c r="AA1055">
        <v>0</v>
      </c>
      <c r="AB1055">
        <v>0</v>
      </c>
      <c r="AC1055">
        <v>0</v>
      </c>
      <c r="AD1055">
        <v>1</v>
      </c>
      <c r="AE1055">
        <v>0</v>
      </c>
      <c r="AF1055" t="s">
        <v>3</v>
      </c>
      <c r="AG1055">
        <v>12</v>
      </c>
      <c r="AH1055">
        <v>2</v>
      </c>
      <c r="AI1055">
        <v>52433335</v>
      </c>
      <c r="AJ1055">
        <v>1090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</row>
    <row r="1056" spans="1:44" x14ac:dyDescent="0.2">
      <c r="A1056">
        <f>ROW(Source!A3220)</f>
        <v>3220</v>
      </c>
      <c r="B1056">
        <v>52433341</v>
      </c>
      <c r="C1056">
        <v>52433331</v>
      </c>
      <c r="D1056">
        <v>51502464</v>
      </c>
      <c r="E1056">
        <v>1</v>
      </c>
      <c r="F1056">
        <v>1</v>
      </c>
      <c r="G1056">
        <v>27</v>
      </c>
      <c r="H1056">
        <v>3</v>
      </c>
      <c r="I1056" t="s">
        <v>581</v>
      </c>
      <c r="J1056" t="s">
        <v>582</v>
      </c>
      <c r="K1056" t="s">
        <v>583</v>
      </c>
      <c r="L1056">
        <v>1346</v>
      </c>
      <c r="N1056">
        <v>1009</v>
      </c>
      <c r="O1056" t="s">
        <v>190</v>
      </c>
      <c r="P1056" t="s">
        <v>190</v>
      </c>
      <c r="Q1056">
        <v>1</v>
      </c>
      <c r="X1056">
        <v>6.6</v>
      </c>
      <c r="Y1056">
        <v>133.80000000000001</v>
      </c>
      <c r="Z1056">
        <v>0</v>
      </c>
      <c r="AA1056">
        <v>0</v>
      </c>
      <c r="AB1056">
        <v>0</v>
      </c>
      <c r="AC1056">
        <v>0</v>
      </c>
      <c r="AD1056">
        <v>1</v>
      </c>
      <c r="AE1056">
        <v>0</v>
      </c>
      <c r="AF1056" t="s">
        <v>3</v>
      </c>
      <c r="AG1056">
        <v>6.6</v>
      </c>
      <c r="AH1056">
        <v>2</v>
      </c>
      <c r="AI1056">
        <v>52433336</v>
      </c>
      <c r="AJ1056">
        <v>1091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</row>
    <row r="1057" spans="1:44" x14ac:dyDescent="0.2">
      <c r="A1057">
        <f>ROW(Source!A3221)</f>
        <v>3221</v>
      </c>
      <c r="B1057">
        <v>52433346</v>
      </c>
      <c r="C1057">
        <v>52433342</v>
      </c>
      <c r="D1057">
        <v>51486811</v>
      </c>
      <c r="E1057">
        <v>27</v>
      </c>
      <c r="F1057">
        <v>1</v>
      </c>
      <c r="G1057">
        <v>27</v>
      </c>
      <c r="H1057">
        <v>1</v>
      </c>
      <c r="I1057" t="s">
        <v>531</v>
      </c>
      <c r="J1057" t="s">
        <v>3</v>
      </c>
      <c r="K1057" t="s">
        <v>532</v>
      </c>
      <c r="L1057">
        <v>1191</v>
      </c>
      <c r="N1057">
        <v>1013</v>
      </c>
      <c r="O1057" t="s">
        <v>533</v>
      </c>
      <c r="P1057" t="s">
        <v>533</v>
      </c>
      <c r="Q1057">
        <v>1</v>
      </c>
      <c r="X1057">
        <v>0.06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1</v>
      </c>
      <c r="AE1057">
        <v>1</v>
      </c>
      <c r="AF1057" t="s">
        <v>3</v>
      </c>
      <c r="AG1057">
        <v>0.06</v>
      </c>
      <c r="AH1057">
        <v>2</v>
      </c>
      <c r="AI1057">
        <v>52433343</v>
      </c>
      <c r="AJ1057">
        <v>1092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</row>
    <row r="1058" spans="1:44" x14ac:dyDescent="0.2">
      <c r="A1058">
        <f>ROW(Source!A3221)</f>
        <v>3221</v>
      </c>
      <c r="B1058">
        <v>52433347</v>
      </c>
      <c r="C1058">
        <v>52433342</v>
      </c>
      <c r="D1058">
        <v>51502386</v>
      </c>
      <c r="E1058">
        <v>1</v>
      </c>
      <c r="F1058">
        <v>1</v>
      </c>
      <c r="G1058">
        <v>27</v>
      </c>
      <c r="H1058">
        <v>3</v>
      </c>
      <c r="I1058" t="s">
        <v>205</v>
      </c>
      <c r="J1058" t="s">
        <v>207</v>
      </c>
      <c r="K1058" t="s">
        <v>206</v>
      </c>
      <c r="L1058">
        <v>1346</v>
      </c>
      <c r="N1058">
        <v>1009</v>
      </c>
      <c r="O1058" t="s">
        <v>190</v>
      </c>
      <c r="P1058" t="s">
        <v>190</v>
      </c>
      <c r="Q1058">
        <v>1</v>
      </c>
      <c r="X1058">
        <v>0.35</v>
      </c>
      <c r="Y1058">
        <v>31.8</v>
      </c>
      <c r="Z1058">
        <v>0</v>
      </c>
      <c r="AA1058">
        <v>0</v>
      </c>
      <c r="AB1058">
        <v>0</v>
      </c>
      <c r="AC1058">
        <v>0</v>
      </c>
      <c r="AD1058">
        <v>1</v>
      </c>
      <c r="AE1058">
        <v>0</v>
      </c>
      <c r="AF1058" t="s">
        <v>3</v>
      </c>
      <c r="AG1058">
        <v>0.35</v>
      </c>
      <c r="AH1058">
        <v>2</v>
      </c>
      <c r="AI1058">
        <v>52433344</v>
      </c>
      <c r="AJ1058">
        <v>1093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</row>
    <row r="1059" spans="1:44" x14ac:dyDescent="0.2">
      <c r="A1059">
        <f>ROW(Source!A3323)</f>
        <v>3323</v>
      </c>
      <c r="B1059">
        <v>52433587</v>
      </c>
      <c r="C1059">
        <v>52433586</v>
      </c>
      <c r="D1059">
        <v>51486811</v>
      </c>
      <c r="E1059">
        <v>27</v>
      </c>
      <c r="F1059">
        <v>1</v>
      </c>
      <c r="G1059">
        <v>27</v>
      </c>
      <c r="H1059">
        <v>1</v>
      </c>
      <c r="I1059" t="s">
        <v>531</v>
      </c>
      <c r="J1059" t="s">
        <v>3</v>
      </c>
      <c r="K1059" t="s">
        <v>532</v>
      </c>
      <c r="L1059">
        <v>1191</v>
      </c>
      <c r="N1059">
        <v>1013</v>
      </c>
      <c r="O1059" t="s">
        <v>533</v>
      </c>
      <c r="P1059" t="s">
        <v>533</v>
      </c>
      <c r="Q1059">
        <v>1</v>
      </c>
      <c r="X1059">
        <v>122.25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1</v>
      </c>
      <c r="AE1059">
        <v>1</v>
      </c>
      <c r="AF1059" t="s">
        <v>3</v>
      </c>
      <c r="AG1059">
        <v>122.25</v>
      </c>
      <c r="AH1059">
        <v>2</v>
      </c>
      <c r="AI1059">
        <v>52433587</v>
      </c>
      <c r="AJ1059">
        <v>1095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</row>
    <row r="1060" spans="1:44" x14ac:dyDescent="0.2">
      <c r="A1060">
        <f>ROW(Source!A3323)</f>
        <v>3323</v>
      </c>
      <c r="B1060">
        <v>52433588</v>
      </c>
      <c r="C1060">
        <v>52433586</v>
      </c>
      <c r="D1060">
        <v>51499334</v>
      </c>
      <c r="E1060">
        <v>1</v>
      </c>
      <c r="F1060">
        <v>1</v>
      </c>
      <c r="G1060">
        <v>27</v>
      </c>
      <c r="H1060">
        <v>2</v>
      </c>
      <c r="I1060" t="s">
        <v>734</v>
      </c>
      <c r="J1060" t="s">
        <v>735</v>
      </c>
      <c r="K1060" t="s">
        <v>736</v>
      </c>
      <c r="L1060">
        <v>1368</v>
      </c>
      <c r="N1060">
        <v>1011</v>
      </c>
      <c r="O1060" t="s">
        <v>537</v>
      </c>
      <c r="P1060" t="s">
        <v>537</v>
      </c>
      <c r="Q1060">
        <v>1</v>
      </c>
      <c r="X1060">
        <v>2.59</v>
      </c>
      <c r="Y1060">
        <v>0</v>
      </c>
      <c r="Z1060">
        <v>487.12</v>
      </c>
      <c r="AA1060">
        <v>383.41</v>
      </c>
      <c r="AB1060">
        <v>0</v>
      </c>
      <c r="AC1060">
        <v>0</v>
      </c>
      <c r="AD1060">
        <v>1</v>
      </c>
      <c r="AE1060">
        <v>0</v>
      </c>
      <c r="AF1060" t="s">
        <v>3</v>
      </c>
      <c r="AG1060">
        <v>2.59</v>
      </c>
      <c r="AH1060">
        <v>2</v>
      </c>
      <c r="AI1060">
        <v>52433588</v>
      </c>
      <c r="AJ1060">
        <v>1096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</row>
    <row r="1061" spans="1:44" x14ac:dyDescent="0.2">
      <c r="A1061">
        <f>ROW(Source!A3323)</f>
        <v>3323</v>
      </c>
      <c r="B1061">
        <v>52433589</v>
      </c>
      <c r="C1061">
        <v>52433586</v>
      </c>
      <c r="D1061">
        <v>51499435</v>
      </c>
      <c r="E1061">
        <v>1</v>
      </c>
      <c r="F1061">
        <v>1</v>
      </c>
      <c r="G1061">
        <v>27</v>
      </c>
      <c r="H1061">
        <v>2</v>
      </c>
      <c r="I1061" t="s">
        <v>737</v>
      </c>
      <c r="J1061" t="s">
        <v>738</v>
      </c>
      <c r="K1061" t="s">
        <v>739</v>
      </c>
      <c r="L1061">
        <v>1368</v>
      </c>
      <c r="N1061">
        <v>1011</v>
      </c>
      <c r="O1061" t="s">
        <v>537</v>
      </c>
      <c r="P1061" t="s">
        <v>537</v>
      </c>
      <c r="Q1061">
        <v>1</v>
      </c>
      <c r="X1061">
        <v>3.14</v>
      </c>
      <c r="Y1061">
        <v>0</v>
      </c>
      <c r="Z1061">
        <v>27.21</v>
      </c>
      <c r="AA1061">
        <v>0.13</v>
      </c>
      <c r="AB1061">
        <v>0</v>
      </c>
      <c r="AC1061">
        <v>0</v>
      </c>
      <c r="AD1061">
        <v>1</v>
      </c>
      <c r="AE1061">
        <v>0</v>
      </c>
      <c r="AF1061" t="s">
        <v>3</v>
      </c>
      <c r="AG1061">
        <v>3.14</v>
      </c>
      <c r="AH1061">
        <v>2</v>
      </c>
      <c r="AI1061">
        <v>52433589</v>
      </c>
      <c r="AJ1061">
        <v>1097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</row>
    <row r="1062" spans="1:44" x14ac:dyDescent="0.2">
      <c r="A1062">
        <f>ROW(Source!A3323)</f>
        <v>3323</v>
      </c>
      <c r="B1062">
        <v>52433590</v>
      </c>
      <c r="C1062">
        <v>52433586</v>
      </c>
      <c r="D1062">
        <v>51499853</v>
      </c>
      <c r="E1062">
        <v>1</v>
      </c>
      <c r="F1062">
        <v>1</v>
      </c>
      <c r="G1062">
        <v>27</v>
      </c>
      <c r="H1062">
        <v>2</v>
      </c>
      <c r="I1062" t="s">
        <v>559</v>
      </c>
      <c r="J1062" t="s">
        <v>560</v>
      </c>
      <c r="K1062" t="s">
        <v>561</v>
      </c>
      <c r="L1062">
        <v>1368</v>
      </c>
      <c r="N1062">
        <v>1011</v>
      </c>
      <c r="O1062" t="s">
        <v>537</v>
      </c>
      <c r="P1062" t="s">
        <v>537</v>
      </c>
      <c r="Q1062">
        <v>1</v>
      </c>
      <c r="X1062">
        <v>2.59</v>
      </c>
      <c r="Y1062">
        <v>0</v>
      </c>
      <c r="Z1062">
        <v>6.02</v>
      </c>
      <c r="AA1062">
        <v>0.02</v>
      </c>
      <c r="AB1062">
        <v>0</v>
      </c>
      <c r="AC1062">
        <v>0</v>
      </c>
      <c r="AD1062">
        <v>1</v>
      </c>
      <c r="AE1062">
        <v>0</v>
      </c>
      <c r="AF1062" t="s">
        <v>3</v>
      </c>
      <c r="AG1062">
        <v>2.59</v>
      </c>
      <c r="AH1062">
        <v>2</v>
      </c>
      <c r="AI1062">
        <v>52433590</v>
      </c>
      <c r="AJ1062">
        <v>1098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</row>
    <row r="1063" spans="1:44" x14ac:dyDescent="0.2">
      <c r="A1063">
        <f>ROW(Source!A3323)</f>
        <v>3323</v>
      </c>
      <c r="B1063">
        <v>52433591</v>
      </c>
      <c r="C1063">
        <v>52433586</v>
      </c>
      <c r="D1063">
        <v>51501006</v>
      </c>
      <c r="E1063">
        <v>1</v>
      </c>
      <c r="F1063">
        <v>1</v>
      </c>
      <c r="G1063">
        <v>27</v>
      </c>
      <c r="H1063">
        <v>3</v>
      </c>
      <c r="I1063" t="s">
        <v>740</v>
      </c>
      <c r="J1063" t="s">
        <v>741</v>
      </c>
      <c r="K1063" t="s">
        <v>742</v>
      </c>
      <c r="L1063">
        <v>1348</v>
      </c>
      <c r="N1063">
        <v>1009</v>
      </c>
      <c r="O1063" t="s">
        <v>27</v>
      </c>
      <c r="P1063" t="s">
        <v>27</v>
      </c>
      <c r="Q1063">
        <v>1000</v>
      </c>
      <c r="X1063">
        <v>6.8999999999999999E-3</v>
      </c>
      <c r="Y1063">
        <v>151430.04999999999</v>
      </c>
      <c r="Z1063">
        <v>0</v>
      </c>
      <c r="AA1063">
        <v>0</v>
      </c>
      <c r="AB1063">
        <v>0</v>
      </c>
      <c r="AC1063">
        <v>0</v>
      </c>
      <c r="AD1063">
        <v>1</v>
      </c>
      <c r="AE1063">
        <v>0</v>
      </c>
      <c r="AF1063" t="s">
        <v>3</v>
      </c>
      <c r="AG1063">
        <v>6.8999999999999999E-3</v>
      </c>
      <c r="AH1063">
        <v>2</v>
      </c>
      <c r="AI1063">
        <v>52433591</v>
      </c>
      <c r="AJ1063">
        <v>1099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</row>
    <row r="1064" spans="1:44" x14ac:dyDescent="0.2">
      <c r="A1064">
        <f>ROW(Source!A3323)</f>
        <v>3323</v>
      </c>
      <c r="B1064">
        <v>52433592</v>
      </c>
      <c r="C1064">
        <v>52433586</v>
      </c>
      <c r="D1064">
        <v>51501789</v>
      </c>
      <c r="E1064">
        <v>1</v>
      </c>
      <c r="F1064">
        <v>1</v>
      </c>
      <c r="G1064">
        <v>27</v>
      </c>
      <c r="H1064">
        <v>3</v>
      </c>
      <c r="I1064" t="s">
        <v>713</v>
      </c>
      <c r="J1064" t="s">
        <v>714</v>
      </c>
      <c r="K1064" t="s">
        <v>715</v>
      </c>
      <c r="L1064">
        <v>1348</v>
      </c>
      <c r="N1064">
        <v>1009</v>
      </c>
      <c r="O1064" t="s">
        <v>27</v>
      </c>
      <c r="P1064" t="s">
        <v>27</v>
      </c>
      <c r="Q1064">
        <v>1000</v>
      </c>
      <c r="X1064">
        <v>2.3E-3</v>
      </c>
      <c r="Y1064">
        <v>110781.14</v>
      </c>
      <c r="Z1064">
        <v>0</v>
      </c>
      <c r="AA1064">
        <v>0</v>
      </c>
      <c r="AB1064">
        <v>0</v>
      </c>
      <c r="AC1064">
        <v>0</v>
      </c>
      <c r="AD1064">
        <v>1</v>
      </c>
      <c r="AE1064">
        <v>0</v>
      </c>
      <c r="AF1064" t="s">
        <v>3</v>
      </c>
      <c r="AG1064">
        <v>2.3E-3</v>
      </c>
      <c r="AH1064">
        <v>2</v>
      </c>
      <c r="AI1064">
        <v>52433592</v>
      </c>
      <c r="AJ1064">
        <v>1100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</row>
    <row r="1065" spans="1:44" x14ac:dyDescent="0.2">
      <c r="A1065">
        <f>ROW(Source!A3323)</f>
        <v>3323</v>
      </c>
      <c r="B1065">
        <v>52433593</v>
      </c>
      <c r="C1065">
        <v>52433586</v>
      </c>
      <c r="D1065">
        <v>51502869</v>
      </c>
      <c r="E1065">
        <v>1</v>
      </c>
      <c r="F1065">
        <v>1</v>
      </c>
      <c r="G1065">
        <v>27</v>
      </c>
      <c r="H1065">
        <v>3</v>
      </c>
      <c r="I1065" t="s">
        <v>743</v>
      </c>
      <c r="J1065" t="s">
        <v>744</v>
      </c>
      <c r="K1065" t="s">
        <v>745</v>
      </c>
      <c r="L1065">
        <v>1339</v>
      </c>
      <c r="N1065">
        <v>1007</v>
      </c>
      <c r="O1065" t="s">
        <v>166</v>
      </c>
      <c r="P1065" t="s">
        <v>166</v>
      </c>
      <c r="Q1065">
        <v>1</v>
      </c>
      <c r="X1065">
        <v>1.32</v>
      </c>
      <c r="Y1065">
        <v>4097.2299999999996</v>
      </c>
      <c r="Z1065">
        <v>0</v>
      </c>
      <c r="AA1065">
        <v>0</v>
      </c>
      <c r="AB1065">
        <v>0</v>
      </c>
      <c r="AC1065">
        <v>0</v>
      </c>
      <c r="AD1065">
        <v>1</v>
      </c>
      <c r="AE1065">
        <v>0</v>
      </c>
      <c r="AF1065" t="s">
        <v>3</v>
      </c>
      <c r="AG1065">
        <v>1.32</v>
      </c>
      <c r="AH1065">
        <v>2</v>
      </c>
      <c r="AI1065">
        <v>52433593</v>
      </c>
      <c r="AJ1065">
        <v>1101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</row>
    <row r="1066" spans="1:44" x14ac:dyDescent="0.2">
      <c r="A1066">
        <f>ROW(Source!A3323)</f>
        <v>3323</v>
      </c>
      <c r="B1066">
        <v>52433594</v>
      </c>
      <c r="C1066">
        <v>52433586</v>
      </c>
      <c r="D1066">
        <v>51504625</v>
      </c>
      <c r="E1066">
        <v>1</v>
      </c>
      <c r="F1066">
        <v>1</v>
      </c>
      <c r="G1066">
        <v>27</v>
      </c>
      <c r="H1066">
        <v>3</v>
      </c>
      <c r="I1066" t="s">
        <v>746</v>
      </c>
      <c r="J1066" t="s">
        <v>747</v>
      </c>
      <c r="K1066" t="s">
        <v>748</v>
      </c>
      <c r="L1066">
        <v>1301</v>
      </c>
      <c r="N1066">
        <v>1003</v>
      </c>
      <c r="O1066" t="s">
        <v>580</v>
      </c>
      <c r="P1066" t="s">
        <v>580</v>
      </c>
      <c r="Q1066">
        <v>1</v>
      </c>
      <c r="X1066">
        <v>100</v>
      </c>
      <c r="Y1066">
        <v>974.18</v>
      </c>
      <c r="Z1066">
        <v>0</v>
      </c>
      <c r="AA1066">
        <v>0</v>
      </c>
      <c r="AB1066">
        <v>0</v>
      </c>
      <c r="AC1066">
        <v>0</v>
      </c>
      <c r="AD1066">
        <v>1</v>
      </c>
      <c r="AE1066">
        <v>0</v>
      </c>
      <c r="AF1066" t="s">
        <v>3</v>
      </c>
      <c r="AG1066">
        <v>100</v>
      </c>
      <c r="AH1066">
        <v>2</v>
      </c>
      <c r="AI1066">
        <v>52433594</v>
      </c>
      <c r="AJ1066">
        <v>1102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Смета СН-2012 по гл. 1-5</vt:lpstr>
      <vt:lpstr>Дефектная ведомость</vt:lpstr>
      <vt:lpstr>Source</vt:lpstr>
      <vt:lpstr>SourceObSm</vt:lpstr>
      <vt:lpstr>SmtRes</vt:lpstr>
      <vt:lpstr>EtalonRes</vt:lpstr>
      <vt:lpstr>'Дефектная ведомость'!Заголовки_для_печати</vt:lpstr>
      <vt:lpstr>'Смета СН-2012 по гл. 1-5'!Заголовки_для_печати</vt:lpstr>
      <vt:lpstr>'Дефектная ведомость'!Область_печати</vt:lpstr>
      <vt:lpstr>'Смета СН-2012 по гл. 1-5'!Область_печати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0819-09</cp:lastModifiedBy>
  <dcterms:created xsi:type="dcterms:W3CDTF">2021-01-27T12:14:57Z</dcterms:created>
  <dcterms:modified xsi:type="dcterms:W3CDTF">2021-02-26T21:40:49Z</dcterms:modified>
</cp:coreProperties>
</file>